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Objects="none" defaultThemeVersion="124226"/>
  <mc:AlternateContent xmlns:mc="http://schemas.openxmlformats.org/markup-compatibility/2006">
    <mc:Choice Requires="x15">
      <x15ac:absPath xmlns:x15ac="http://schemas.microsoft.com/office/spreadsheetml/2010/11/ac" url="C:\Users\rserdan\Desktop\Desarrollo Cambiaria\AppCambiaria\app\"/>
    </mc:Choice>
  </mc:AlternateContent>
  <bookViews>
    <workbookView xWindow="10425" yWindow="2820" windowWidth="10035" windowHeight="1170"/>
  </bookViews>
  <sheets>
    <sheet name="Cambiaria Diaria " sheetId="1" r:id="rId1"/>
    <sheet name="Cambiaria_mensual" sheetId="11" r:id="rId2"/>
    <sheet name="anual" sheetId="12" state="hidden" r:id="rId3"/>
    <sheet name="Cambiaria Mensual a " sheetId="4" state="hidden" r:id="rId4"/>
    <sheet name="Hoja3" sheetId="7" state="hidden" r:id="rId5"/>
    <sheet name="Hoja5" sheetId="10" state="hidden" r:id="rId6"/>
  </sheets>
  <definedNames>
    <definedName name="_xlnm.Print_Area" localSheetId="0">'Cambiaria Diaria '!$A$5:$AXB$99</definedName>
    <definedName name="_xlnm.Print_Area" localSheetId="3">'Cambiaria Mensual a '!$A$8:$GE$111</definedName>
  </definedNames>
  <calcPr calcId="162913"/>
</workbook>
</file>

<file path=xl/calcChain.xml><?xml version="1.0" encoding="utf-8"?>
<calcChain xmlns="http://schemas.openxmlformats.org/spreadsheetml/2006/main">
  <c r="BSQ104" i="1" l="1"/>
  <c r="BZL102" i="1" l="1"/>
  <c r="BZN102" i="1"/>
  <c r="BZM102" i="1" l="1"/>
  <c r="BZP39" i="1" l="1"/>
  <c r="BZP38" i="1"/>
  <c r="BZP37" i="1"/>
  <c r="BZP36" i="1"/>
  <c r="BZP35" i="1"/>
  <c r="BZP34" i="1"/>
  <c r="BZP33" i="1"/>
  <c r="BZP32" i="1"/>
  <c r="BZP31" i="1"/>
  <c r="BZP30" i="1"/>
  <c r="BZP29" i="1"/>
  <c r="BZP28" i="1"/>
  <c r="BZP27" i="1"/>
  <c r="BZP26" i="1"/>
  <c r="BZP25" i="1"/>
  <c r="BZP24" i="1"/>
  <c r="BZP23" i="1"/>
  <c r="BZP22" i="1"/>
  <c r="BZP21" i="1"/>
  <c r="BZP20" i="1"/>
  <c r="BZP19" i="1"/>
  <c r="BZP18" i="1"/>
  <c r="BZP17" i="1"/>
  <c r="BZP16" i="1"/>
  <c r="BZP15" i="1"/>
  <c r="BZP14" i="1"/>
  <c r="BZP13" i="1"/>
  <c r="BZP12" i="1"/>
  <c r="BZP11" i="1"/>
  <c r="BZP10" i="1"/>
  <c r="BZP9" i="1"/>
  <c r="BZK102" i="1" l="1"/>
  <c r="BZP99" i="1"/>
  <c r="BZP98" i="1"/>
  <c r="BZP97" i="1"/>
  <c r="BZP96" i="1"/>
  <c r="BZP95" i="1"/>
  <c r="BZP94" i="1"/>
  <c r="BZP93" i="1"/>
  <c r="BZP92" i="1"/>
  <c r="BZP91" i="1"/>
  <c r="BZP90" i="1"/>
  <c r="BZP89" i="1"/>
  <c r="BZP88" i="1"/>
  <c r="BZP87" i="1"/>
  <c r="BZP86" i="1"/>
  <c r="BZP85" i="1"/>
  <c r="BZP84" i="1"/>
  <c r="BZP83" i="1"/>
  <c r="BZP82" i="1"/>
  <c r="BZP81" i="1"/>
  <c r="BZP80" i="1"/>
  <c r="BZP79" i="1"/>
  <c r="BZP78" i="1"/>
  <c r="BZP77" i="1"/>
  <c r="BZP76" i="1"/>
  <c r="BZP75" i="1"/>
  <c r="BZP74" i="1"/>
  <c r="BZP73" i="1"/>
  <c r="BZP72" i="1"/>
  <c r="BZP71" i="1"/>
  <c r="BZP70" i="1"/>
  <c r="BZP69" i="1"/>
  <c r="BZP68" i="1"/>
  <c r="BZP67" i="1"/>
  <c r="BZP66" i="1"/>
  <c r="BZP65" i="1"/>
  <c r="BZP64" i="1"/>
  <c r="BZP63" i="1"/>
  <c r="BZP62" i="1"/>
  <c r="BZP61" i="1"/>
  <c r="BZP60" i="1"/>
  <c r="BZP59" i="1"/>
  <c r="BZP58" i="1"/>
  <c r="BZP57" i="1"/>
  <c r="BZP56" i="1"/>
  <c r="BZP55" i="1"/>
  <c r="BZP54" i="1"/>
  <c r="BZP53" i="1"/>
  <c r="BZP52" i="1"/>
  <c r="BZP51" i="1"/>
  <c r="BZP50" i="1"/>
  <c r="BZP49" i="1"/>
  <c r="BZP48" i="1"/>
  <c r="BZP47" i="1"/>
  <c r="BZP46" i="1"/>
  <c r="BZP45" i="1"/>
  <c r="BZP44" i="1"/>
  <c r="BZP43" i="1"/>
  <c r="BZP42" i="1"/>
  <c r="BZP41" i="1"/>
  <c r="BZP40" i="1"/>
  <c r="BKJ5" i="1" l="1"/>
  <c r="BKJ2" i="1" s="1"/>
  <c r="BKK5" i="1"/>
  <c r="BKL5" i="1"/>
  <c r="BKL1" i="1" s="1"/>
  <c r="BKM5" i="1"/>
  <c r="BKM1" i="1" s="1"/>
  <c r="BKN5" i="1"/>
  <c r="BKN1" i="1" s="1"/>
  <c r="BKP5" i="1"/>
  <c r="BKP1" i="1" s="1"/>
  <c r="BKQ5" i="1"/>
  <c r="BKQ1" i="1" s="1"/>
  <c r="BKR5" i="1"/>
  <c r="BKR2" i="1" s="1"/>
  <c r="BKS5" i="1"/>
  <c r="BKT5" i="1"/>
  <c r="BKT1" i="1" s="1"/>
  <c r="BKV5" i="1"/>
  <c r="BKV2" i="1" s="1"/>
  <c r="BKW5" i="1"/>
  <c r="BKX5" i="1"/>
  <c r="BKZ5" i="1"/>
  <c r="BKZ2" i="1" s="1"/>
  <c r="BLA5" i="1"/>
  <c r="BLB5" i="1"/>
  <c r="BLB1" i="1" s="1"/>
  <c r="BLC5" i="1"/>
  <c r="BLC1" i="1" s="1"/>
  <c r="BLD5" i="1"/>
  <c r="BLD2" i="1" s="1"/>
  <c r="BLG5" i="1"/>
  <c r="BLG2" i="1" s="1"/>
  <c r="BLH5" i="1"/>
  <c r="BLH2" i="1" s="1"/>
  <c r="BLI5" i="1"/>
  <c r="BLJ5" i="1"/>
  <c r="BLJ1" i="1" s="1"/>
  <c r="BLK5" i="1"/>
  <c r="BLK1" i="1" s="1"/>
  <c r="BLM5" i="1"/>
  <c r="BLN5" i="1"/>
  <c r="BLO5" i="1"/>
  <c r="BLO1" i="1" s="1"/>
  <c r="BLP5" i="1"/>
  <c r="BLP1" i="1" s="1"/>
  <c r="BLQ5" i="1"/>
  <c r="BLS5" i="1"/>
  <c r="BLS1" i="1" s="1"/>
  <c r="BLT5" i="1"/>
  <c r="BLT2" i="1" s="1"/>
  <c r="BLU5" i="1"/>
  <c r="BLV5" i="1"/>
  <c r="BLV1" i="1" s="1"/>
  <c r="BLW5" i="1"/>
  <c r="BLW1" i="1" s="1"/>
  <c r="BLY5" i="1"/>
  <c r="BLZ5" i="1"/>
  <c r="BMA5" i="1"/>
  <c r="BMA1" i="1" s="1"/>
  <c r="BMB5" i="1"/>
  <c r="BMB2" i="1" s="1"/>
  <c r="BMC5" i="1"/>
  <c r="BME5" i="1"/>
  <c r="BME2" i="1" s="1"/>
  <c r="BMF5" i="1"/>
  <c r="BMF2" i="1" s="1"/>
  <c r="BMG5" i="1"/>
  <c r="BMJ5" i="1"/>
  <c r="BML5" i="1"/>
  <c r="BML1" i="1" s="1"/>
  <c r="BMM5" i="1"/>
  <c r="BMM1" i="1" s="1"/>
  <c r="BMN5" i="1"/>
  <c r="BMO5" i="1"/>
  <c r="BMP5" i="1"/>
  <c r="BMP1" i="1" s="1"/>
  <c r="BMR5" i="1"/>
  <c r="BMR1" i="1" s="1"/>
  <c r="BMS5" i="1"/>
  <c r="BMT5" i="1"/>
  <c r="BMT2" i="1" s="1"/>
  <c r="BMU5" i="1"/>
  <c r="BMU1" i="1" s="1"/>
  <c r="BMV5" i="1"/>
  <c r="BMV1" i="1" s="1"/>
  <c r="BMX5" i="1"/>
  <c r="BMX2" i="1" s="1"/>
  <c r="BMY5" i="1"/>
  <c r="BMY1" i="1" s="1"/>
  <c r="BMZ5" i="1"/>
  <c r="BMZ1" i="1" s="1"/>
  <c r="BNA5" i="1"/>
  <c r="BNB5" i="1"/>
  <c r="BNB2" i="1" s="1"/>
  <c r="BND5" i="1"/>
  <c r="BND2" i="1" s="1"/>
  <c r="BNE5" i="1"/>
  <c r="BNF5" i="1"/>
  <c r="BNG5" i="1"/>
  <c r="BNG1" i="1" s="1"/>
  <c r="BNH5" i="1"/>
  <c r="BNH2" i="1" s="1"/>
  <c r="BNK5" i="1"/>
  <c r="BNK2" i="1" s="1"/>
  <c r="BNL5" i="1"/>
  <c r="BNL1" i="1" s="1"/>
  <c r="BNM5" i="1"/>
  <c r="BNN5" i="1"/>
  <c r="BNN2" i="1" s="1"/>
  <c r="BNO5" i="1"/>
  <c r="BNO2" i="1" s="1"/>
  <c r="BNQ5" i="1"/>
  <c r="BNR5" i="1"/>
  <c r="BNR1" i="1" s="1"/>
  <c r="BNS5" i="1"/>
  <c r="BNS2" i="1" s="1"/>
  <c r="BNT5" i="1"/>
  <c r="BNT1" i="1" s="1"/>
  <c r="BNU5" i="1"/>
  <c r="BNW5" i="1"/>
  <c r="BNW1" i="1" s="1"/>
  <c r="BNX5" i="1"/>
  <c r="BNX1" i="1" s="1"/>
  <c r="BNY5" i="1"/>
  <c r="BNZ5" i="1"/>
  <c r="BNZ2" i="1" s="1"/>
  <c r="BOA5" i="1"/>
  <c r="BOA2" i="1" s="1"/>
  <c r="BOC5" i="1"/>
  <c r="BOD5" i="1"/>
  <c r="BOD2" i="1" s="1"/>
  <c r="BOE5" i="1"/>
  <c r="BOE1" i="1" s="1"/>
  <c r="BOF5" i="1"/>
  <c r="BOF1" i="1" s="1"/>
  <c r="BOG5" i="1"/>
  <c r="BOI5" i="1"/>
  <c r="BOI2" i="1" s="1"/>
  <c r="BOL5" i="1"/>
  <c r="BOM5" i="1"/>
  <c r="BOM2" i="1" s="1"/>
  <c r="BON5" i="1"/>
  <c r="BON2" i="1" s="1"/>
  <c r="BOP5" i="1"/>
  <c r="BOQ5" i="1"/>
  <c r="BOQ2" i="1" s="1"/>
  <c r="BOR5" i="1"/>
  <c r="BOR2" i="1" s="1"/>
  <c r="BOS5" i="1"/>
  <c r="BOT5" i="1"/>
  <c r="BOT2" i="1" s="1"/>
  <c r="BOV5" i="1"/>
  <c r="BOW5" i="1"/>
  <c r="BOX5" i="1"/>
  <c r="BOX1" i="1" s="1"/>
  <c r="BOY5" i="1"/>
  <c r="BOY2" i="1" s="1"/>
  <c r="BOZ5" i="1"/>
  <c r="BOZ1" i="1" s="1"/>
  <c r="BPA5" i="1"/>
  <c r="BPC5" i="1"/>
  <c r="BPC2" i="1" s="1"/>
  <c r="BPD5" i="1"/>
  <c r="BPD2" i="1" s="1"/>
  <c r="BPE5" i="1"/>
  <c r="BPF5" i="1"/>
  <c r="BPF2" i="1" s="1"/>
  <c r="BPH5" i="1"/>
  <c r="BPH1" i="1" s="1"/>
  <c r="BPI5" i="1"/>
  <c r="BPJ5" i="1"/>
  <c r="BPJ2" i="1" s="1"/>
  <c r="BPM5" i="1"/>
  <c r="BPN5" i="1"/>
  <c r="BPN1" i="1" s="1"/>
  <c r="BPP5" i="1"/>
  <c r="BPP2" i="1" s="1"/>
  <c r="BPQ5" i="1"/>
  <c r="BPR5" i="1"/>
  <c r="BPS5" i="1"/>
  <c r="BPS2" i="1" s="1"/>
  <c r="BPT5" i="1"/>
  <c r="BPT2" i="1" s="1"/>
  <c r="BPV5" i="1"/>
  <c r="BPW5" i="1"/>
  <c r="BPW2" i="1" s="1"/>
  <c r="BPX5" i="1"/>
  <c r="BPX2" i="1" s="1"/>
  <c r="BPY5" i="1"/>
  <c r="BQA5" i="1"/>
  <c r="BQA2" i="1" s="1"/>
  <c r="BQB5" i="1"/>
  <c r="BQC5" i="1"/>
  <c r="BQD5" i="1"/>
  <c r="BQD1" i="1" s="1"/>
  <c r="BQE5" i="1"/>
  <c r="BQE1" i="1" s="1"/>
  <c r="BQG5" i="1"/>
  <c r="BQH5" i="1"/>
  <c r="BQH1" i="1" s="1"/>
  <c r="BQI5" i="1"/>
  <c r="BQI2" i="1" s="1"/>
  <c r="BQJ5" i="1"/>
  <c r="BQJ1" i="1" s="1"/>
  <c r="BQK5" i="1"/>
  <c r="BQN5" i="1"/>
  <c r="BQN1" i="1" s="1"/>
  <c r="BQO5" i="1"/>
  <c r="BQP5" i="1"/>
  <c r="BQP2" i="1" s="1"/>
  <c r="BQQ5" i="1"/>
  <c r="BQQ2" i="1" s="1"/>
  <c r="BQS5" i="1"/>
  <c r="BQT5" i="1"/>
  <c r="BQT1" i="1" s="1"/>
  <c r="BQU5" i="1"/>
  <c r="BQU2" i="1" s="1"/>
  <c r="BQV5" i="1"/>
  <c r="BQV2" i="1" s="1"/>
  <c r="BQW5" i="1"/>
  <c r="BQY5" i="1"/>
  <c r="BQY2" i="1" s="1"/>
  <c r="BQZ5" i="1"/>
  <c r="BQZ2" i="1" s="1"/>
  <c r="BRA5" i="1"/>
  <c r="BRB5" i="1"/>
  <c r="BRC5" i="1"/>
  <c r="BRC2" i="1" s="1"/>
  <c r="BRE5" i="1"/>
  <c r="BRF5" i="1"/>
  <c r="BRF2" i="1" s="1"/>
  <c r="BRG5" i="1"/>
  <c r="BRG2" i="1" s="1"/>
  <c r="BRH5" i="1"/>
  <c r="BRH1" i="1" s="1"/>
  <c r="BRI5" i="1"/>
  <c r="BRK5" i="1"/>
  <c r="BRK2" i="1" s="1"/>
  <c r="BRL5" i="1"/>
  <c r="BRO5" i="1"/>
  <c r="BRO1" i="1" s="1"/>
  <c r="BRP5" i="1"/>
  <c r="BRP2" i="1" s="1"/>
  <c r="BRQ5" i="1"/>
  <c r="BRS5" i="1"/>
  <c r="BRS1" i="1" s="1"/>
  <c r="BRT5" i="1"/>
  <c r="BRT1" i="1" s="1"/>
  <c r="BRU5" i="1"/>
  <c r="BRV5" i="1"/>
  <c r="BRV2" i="1" s="1"/>
  <c r="BRW5" i="1"/>
  <c r="BRW2" i="1" s="1"/>
  <c r="BRY5" i="1"/>
  <c r="BRZ5" i="1"/>
  <c r="BRZ2" i="1" s="1"/>
  <c r="BSA5" i="1"/>
  <c r="BSA2" i="1" s="1"/>
  <c r="BSB5" i="1"/>
  <c r="BSB2" i="1" s="1"/>
  <c r="BSC5" i="1"/>
  <c r="BSE5" i="1"/>
  <c r="BSE2" i="1" s="1"/>
  <c r="BSF5" i="1"/>
  <c r="BSF2" i="1" s="1"/>
  <c r="BSG5" i="1"/>
  <c r="BSH5" i="1"/>
  <c r="BSI5" i="1"/>
  <c r="BSI1" i="1" s="1"/>
  <c r="BSK5" i="1"/>
  <c r="BSL5" i="1"/>
  <c r="BSL2" i="1" s="1"/>
  <c r="BSM5" i="1"/>
  <c r="BSM2" i="1" s="1"/>
  <c r="BSN5" i="1"/>
  <c r="BSN1" i="1" s="1"/>
  <c r="BSQ5" i="1"/>
  <c r="BSQ1" i="1" s="1"/>
  <c r="BSS5" i="1"/>
  <c r="BST5" i="1"/>
  <c r="BST1" i="1" s="1"/>
  <c r="BSU5" i="1"/>
  <c r="BSU2" i="1" s="1"/>
  <c r="BSV5" i="1"/>
  <c r="BSV2" i="1" s="1"/>
  <c r="BSW5" i="1"/>
  <c r="BSY5" i="1"/>
  <c r="BSY2" i="1" s="1"/>
  <c r="BSZ5" i="1"/>
  <c r="BSZ1" i="1" s="1"/>
  <c r="BTA5" i="1"/>
  <c r="BTB5" i="1"/>
  <c r="BTB2" i="1" s="1"/>
  <c r="BTC5" i="1"/>
  <c r="BTC1" i="1" s="1"/>
  <c r="BTE5" i="1"/>
  <c r="BTF5" i="1"/>
  <c r="BTF2" i="1" s="1"/>
  <c r="BTG5" i="1"/>
  <c r="BTG2" i="1" s="1"/>
  <c r="BTH5" i="1"/>
  <c r="BTH2" i="1" s="1"/>
  <c r="BTI5" i="1"/>
  <c r="BTK5" i="1"/>
  <c r="BTK2" i="1" s="1"/>
  <c r="BTL5" i="1"/>
  <c r="BTL2" i="1" s="1"/>
  <c r="BTM5" i="1"/>
  <c r="BTN5" i="1"/>
  <c r="BTO5" i="1"/>
  <c r="BTO2" i="1" s="1"/>
  <c r="BTR5" i="1"/>
  <c r="BTR1" i="1" s="1"/>
  <c r="BTS5" i="1"/>
  <c r="BTS1" i="1" s="1"/>
  <c r="BTT5" i="1"/>
  <c r="BTT1" i="1" s="1"/>
  <c r="BTU5" i="1"/>
  <c r="BTW5" i="1"/>
  <c r="BTW1" i="1" s="1"/>
  <c r="BTX5" i="1"/>
  <c r="BTY5" i="1"/>
  <c r="BTZ5" i="1"/>
  <c r="BTZ1" i="1" s="1"/>
  <c r="BUA5" i="1"/>
  <c r="BUA1" i="1" s="1"/>
  <c r="BUC5" i="1"/>
  <c r="BUD5" i="1"/>
  <c r="BUD2" i="1" s="1"/>
  <c r="BUE5" i="1"/>
  <c r="BUE1" i="1" s="1"/>
  <c r="BUF5" i="1"/>
  <c r="BUF1" i="1" s="1"/>
  <c r="BUG5" i="1"/>
  <c r="BUI5" i="1"/>
  <c r="BUI2" i="1" s="1"/>
  <c r="BUJ5" i="1"/>
  <c r="BUJ2" i="1" s="1"/>
  <c r="BUK5" i="1"/>
  <c r="BUL5" i="1"/>
  <c r="BUL1" i="1" s="1"/>
  <c r="BUM5" i="1"/>
  <c r="BUM1" i="1" s="1"/>
  <c r="BUO5" i="1"/>
  <c r="BUP5" i="1"/>
  <c r="BUP1" i="1" s="1"/>
  <c r="BUS5" i="1"/>
  <c r="BUT5" i="1"/>
  <c r="BUU5" i="1"/>
  <c r="BUU2" i="1" s="1"/>
  <c r="BUW5" i="1"/>
  <c r="BUX5" i="1"/>
  <c r="BUX2" i="1" s="1"/>
  <c r="BUY5" i="1"/>
  <c r="BUY1" i="1" s="1"/>
  <c r="BUZ5" i="1"/>
  <c r="BUZ1" i="1" s="1"/>
  <c r="BVA5" i="1"/>
  <c r="BVC5" i="1"/>
  <c r="BVC2" i="1" s="1"/>
  <c r="BVD5" i="1"/>
  <c r="BVE5" i="1"/>
  <c r="BVF5" i="1"/>
  <c r="BVF2" i="1" s="1"/>
  <c r="BVG5" i="1"/>
  <c r="BVG2" i="1" s="1"/>
  <c r="BVI5" i="1"/>
  <c r="BVJ5" i="1"/>
  <c r="BVJ2" i="1" s="1"/>
  <c r="BVK5" i="1"/>
  <c r="BVK2" i="1" s="1"/>
  <c r="BVL5" i="1"/>
  <c r="BVL1" i="1" s="1"/>
  <c r="BVM5" i="1"/>
  <c r="BVO5" i="1"/>
  <c r="BVO1" i="1" s="1"/>
  <c r="BVP5" i="1"/>
  <c r="BVP1" i="1" s="1"/>
  <c r="BVQ5" i="1"/>
  <c r="BVR5" i="1"/>
  <c r="BVR1" i="1" s="1"/>
  <c r="BVS5" i="1"/>
  <c r="BVS1" i="1" s="1"/>
  <c r="BNL2" i="1" l="1"/>
  <c r="BVG1" i="1"/>
  <c r="BSY1" i="1"/>
  <c r="BME1" i="1"/>
  <c r="BMP2" i="1"/>
  <c r="BQY1" i="1"/>
  <c r="BOY1" i="1"/>
  <c r="BQE2" i="1"/>
  <c r="BOD1" i="1"/>
  <c r="BOZ2" i="1"/>
  <c r="BOE2" i="1"/>
  <c r="BSM1" i="1"/>
  <c r="BTS2" i="1"/>
  <c r="BLK2" i="1"/>
  <c r="BNK1" i="1"/>
  <c r="BUM2" i="1"/>
  <c r="BKQ2" i="1"/>
  <c r="BMY2" i="1"/>
  <c r="BTK1" i="1"/>
  <c r="BRG1" i="1"/>
  <c r="BON1" i="1"/>
  <c r="BUE2" i="1"/>
  <c r="BRT2" i="1"/>
  <c r="BMR2" i="1"/>
  <c r="BKP2" i="1"/>
  <c r="BTG1" i="1"/>
  <c r="BQZ1" i="1"/>
  <c r="BMF1" i="1"/>
  <c r="BUA2" i="1"/>
  <c r="BRS2" i="1"/>
  <c r="BOF2" i="1"/>
  <c r="BVF1" i="1"/>
  <c r="BPW1" i="1"/>
  <c r="BNS1" i="1"/>
  <c r="BLT1" i="1"/>
  <c r="BTR2" i="1"/>
  <c r="BUX1" i="1"/>
  <c r="BSL1" i="1"/>
  <c r="BPS1" i="1"/>
  <c r="BSB1" i="1"/>
  <c r="BKZ1" i="1"/>
  <c r="BQD2" i="1"/>
  <c r="BLJ2" i="1"/>
  <c r="BRV1" i="1"/>
  <c r="BOR1" i="1"/>
  <c r="BNH1" i="1"/>
  <c r="BKR1" i="1"/>
  <c r="BSQ2" i="1"/>
  <c r="BMZ2" i="1"/>
  <c r="BLC2" i="1"/>
  <c r="BOQ1" i="1"/>
  <c r="BTF1" i="1"/>
  <c r="BVS2" i="1"/>
  <c r="BUY2" i="1"/>
  <c r="BTZ2" i="1"/>
  <c r="BRO2" i="1"/>
  <c r="BQT2" i="1"/>
  <c r="BNW2" i="1"/>
  <c r="BKM2" i="1"/>
  <c r="BSE1" i="1"/>
  <c r="BRK1" i="1"/>
  <c r="BQQ1" i="1"/>
  <c r="BPJ1" i="1"/>
  <c r="BOM1" i="1"/>
  <c r="BNB1" i="1"/>
  <c r="BMB1" i="1"/>
  <c r="BLG1" i="1"/>
  <c r="BVR2" i="1"/>
  <c r="BTW2" i="1"/>
  <c r="BTC2" i="1"/>
  <c r="BSI2" i="1"/>
  <c r="BMA2" i="1"/>
  <c r="BUU1" i="1"/>
  <c r="BSV1" i="1"/>
  <c r="BQI1" i="1"/>
  <c r="BPD1" i="1"/>
  <c r="BOI1" i="1"/>
  <c r="BLD1" i="1"/>
  <c r="BVO2" i="1"/>
  <c r="BTT2" i="1"/>
  <c r="BRH2" i="1"/>
  <c r="BQN2" i="1"/>
  <c r="BPN2" i="1"/>
  <c r="BNR2" i="1"/>
  <c r="BMU2" i="1"/>
  <c r="BLW2" i="1"/>
  <c r="BTO1" i="1"/>
  <c r="BSU1" i="1"/>
  <c r="BSA1" i="1"/>
  <c r="BRF1" i="1"/>
  <c r="BPC1" i="1"/>
  <c r="BNO1" i="1"/>
  <c r="BVL2" i="1"/>
  <c r="BVK1" i="1"/>
  <c r="BUJ1" i="1"/>
  <c r="BTL1" i="1"/>
  <c r="BRW1" i="1"/>
  <c r="BRC1" i="1"/>
  <c r="BQA1" i="1"/>
  <c r="BMT1" i="1"/>
  <c r="BLS2" i="1"/>
  <c r="BKT2" i="1"/>
  <c r="BUI1" i="1"/>
  <c r="BPX1" i="1"/>
  <c r="BOT1" i="1"/>
  <c r="BST2" i="1"/>
  <c r="BMM2" i="1"/>
  <c r="BLP2" i="1"/>
  <c r="BOA1" i="1"/>
  <c r="BNG2" i="1"/>
  <c r="BML2" i="1"/>
  <c r="BLO2" i="1"/>
  <c r="BVC1" i="1"/>
  <c r="BRP1" i="1"/>
  <c r="BQU1" i="1"/>
  <c r="BNZ1" i="1"/>
  <c r="BSN2" i="1"/>
  <c r="BNX2" i="1"/>
  <c r="BKN2" i="1"/>
  <c r="BSF1" i="1"/>
  <c r="BPP1" i="1"/>
  <c r="BND1" i="1"/>
  <c r="BKJ1" i="1"/>
  <c r="BQS2" i="1"/>
  <c r="BQS1" i="1"/>
  <c r="BPQ1" i="1"/>
  <c r="BPQ2" i="1"/>
  <c r="BNF1" i="1"/>
  <c r="BNF2" i="1"/>
  <c r="BQH2" i="1"/>
  <c r="BUT1" i="1"/>
  <c r="BUT2" i="1"/>
  <c r="BUK2" i="1"/>
  <c r="BUK1" i="1"/>
  <c r="BRL1" i="1"/>
  <c r="BRL2" i="1"/>
  <c r="BOS1" i="1"/>
  <c r="BOS2" i="1"/>
  <c r="BNA2" i="1"/>
  <c r="BNA1" i="1"/>
  <c r="BMS2" i="1"/>
  <c r="BMS1" i="1"/>
  <c r="BLZ1" i="1"/>
  <c r="BLZ2" i="1"/>
  <c r="BUP2" i="1"/>
  <c r="BQK2" i="1"/>
  <c r="BQK1" i="1"/>
  <c r="BQB1" i="1"/>
  <c r="BQB2" i="1"/>
  <c r="BPA1" i="1"/>
  <c r="BPA2" i="1"/>
  <c r="BKX1" i="1"/>
  <c r="BKX2" i="1"/>
  <c r="BVP2" i="1"/>
  <c r="BTH1" i="1"/>
  <c r="BQV1" i="1"/>
  <c r="BRB1" i="1"/>
  <c r="BRB2" i="1"/>
  <c r="BNY2" i="1"/>
  <c r="BNY1" i="1"/>
  <c r="BNQ2" i="1"/>
  <c r="BNQ1" i="1"/>
  <c r="BKW2" i="1"/>
  <c r="BKW1" i="1"/>
  <c r="BUZ2" i="1"/>
  <c r="BUL2" i="1"/>
  <c r="BQJ2" i="1"/>
  <c r="BLV2" i="1"/>
  <c r="BNN1" i="1"/>
  <c r="BPR1" i="1"/>
  <c r="BPR2" i="1"/>
  <c r="BRZ1" i="1"/>
  <c r="BMX1" i="1"/>
  <c r="BRA2" i="1"/>
  <c r="BRA1" i="1"/>
  <c r="BOP1" i="1"/>
  <c r="BOP2" i="1"/>
  <c r="BRI2" i="1"/>
  <c r="BRI1" i="1"/>
  <c r="BLN1" i="1"/>
  <c r="BLN2" i="1"/>
  <c r="BMO1" i="1"/>
  <c r="BMO2" i="1"/>
  <c r="BPY1" i="1"/>
  <c r="BPY2" i="1"/>
  <c r="BPF1" i="1"/>
  <c r="BVM1" i="1"/>
  <c r="BVM2" i="1"/>
  <c r="BVE1" i="1"/>
  <c r="BVE2" i="1"/>
  <c r="BUW1" i="1"/>
  <c r="BUW2" i="1"/>
  <c r="BTN1" i="1"/>
  <c r="BTN2" i="1"/>
  <c r="BSW2" i="1"/>
  <c r="BSW1" i="1"/>
  <c r="BSG2" i="1"/>
  <c r="BSG1" i="1"/>
  <c r="BRY2" i="1"/>
  <c r="BRY1" i="1"/>
  <c r="BQG1" i="1"/>
  <c r="BQG2" i="1"/>
  <c r="BNM1" i="1"/>
  <c r="BNM2" i="1"/>
  <c r="BNE1" i="1"/>
  <c r="BNE2" i="1"/>
  <c r="BKS1" i="1"/>
  <c r="BKS2" i="1"/>
  <c r="BKK1" i="1"/>
  <c r="BKK2" i="1"/>
  <c r="BUF2" i="1"/>
  <c r="BOX2" i="1"/>
  <c r="BTB1" i="1"/>
  <c r="BQP1" i="1"/>
  <c r="BVD1" i="1"/>
  <c r="BVD2" i="1"/>
  <c r="BTM2" i="1"/>
  <c r="BTM1" i="1"/>
  <c r="BTE2" i="1"/>
  <c r="BTE1" i="1"/>
  <c r="BOV1" i="1"/>
  <c r="BOV2" i="1"/>
  <c r="BNU1" i="1"/>
  <c r="BNU2" i="1"/>
  <c r="BMV2" i="1"/>
  <c r="BLB2" i="1"/>
  <c r="BVJ1" i="1"/>
  <c r="BPT1" i="1"/>
  <c r="BTU2" i="1"/>
  <c r="BTU1" i="1"/>
  <c r="BPV1" i="1"/>
  <c r="BPV2" i="1"/>
  <c r="BPM2" i="1"/>
  <c r="BPM1" i="1"/>
  <c r="BOL1" i="1"/>
  <c r="BOL2" i="1"/>
  <c r="BOC1" i="1"/>
  <c r="BOC2" i="1"/>
  <c r="BMJ1" i="1"/>
  <c r="BMJ2" i="1"/>
  <c r="BSZ2" i="1"/>
  <c r="BPH2" i="1"/>
  <c r="BUD1" i="1"/>
  <c r="BLH1" i="1"/>
  <c r="BOG2" i="1"/>
  <c r="BOG1" i="1"/>
  <c r="BTX1" i="1"/>
  <c r="BTX2" i="1"/>
  <c r="BSH1" i="1"/>
  <c r="BSH2" i="1"/>
  <c r="BRQ2" i="1"/>
  <c r="BRQ1" i="1"/>
  <c r="BMN1" i="1"/>
  <c r="BMN2" i="1"/>
  <c r="BUC2" i="1"/>
  <c r="BUC1" i="1"/>
  <c r="BQC2" i="1"/>
  <c r="BQC1" i="1"/>
  <c r="BUO1" i="1"/>
  <c r="BUO2" i="1"/>
  <c r="BUG1" i="1"/>
  <c r="BUG2" i="1"/>
  <c r="BTY1" i="1"/>
  <c r="BTY2" i="1"/>
  <c r="BTI1" i="1"/>
  <c r="BTI2" i="1"/>
  <c r="BTA1" i="1"/>
  <c r="BTA2" i="1"/>
  <c r="BSS1" i="1"/>
  <c r="BSS2" i="1"/>
  <c r="BSK1" i="1"/>
  <c r="BSK2" i="1"/>
  <c r="BSC1" i="1"/>
  <c r="BSC2" i="1"/>
  <c r="BRU1" i="1"/>
  <c r="BRU2" i="1"/>
  <c r="BRE1" i="1"/>
  <c r="BRE2" i="1"/>
  <c r="BQW1" i="1"/>
  <c r="BQW2" i="1"/>
  <c r="BQO1" i="1"/>
  <c r="BQO2" i="1"/>
  <c r="BPE2" i="1"/>
  <c r="BPE1" i="1"/>
  <c r="BOW2" i="1"/>
  <c r="BOW1" i="1"/>
  <c r="BMG1" i="1"/>
  <c r="BMG2" i="1"/>
  <c r="BLY1" i="1"/>
  <c r="BLY2" i="1"/>
  <c r="BLQ1" i="1"/>
  <c r="BLQ2" i="1"/>
  <c r="BLI1" i="1"/>
  <c r="BLI2" i="1"/>
  <c r="BLA1" i="1"/>
  <c r="BLA2" i="1"/>
  <c r="BKV1" i="1"/>
  <c r="BMC2" i="1"/>
  <c r="BMC1" i="1"/>
  <c r="BLU2" i="1"/>
  <c r="BLU1" i="1"/>
  <c r="BLM2" i="1"/>
  <c r="BLM1" i="1"/>
  <c r="BNT2" i="1"/>
  <c r="BVQ2" i="1"/>
  <c r="BVQ1" i="1"/>
  <c r="BVI2" i="1"/>
  <c r="BVI1" i="1"/>
  <c r="BVA2" i="1"/>
  <c r="BVA1" i="1"/>
  <c r="BUS2" i="1"/>
  <c r="BUS1" i="1"/>
  <c r="BPI1" i="1"/>
  <c r="BPI2" i="1"/>
  <c r="BKL2" i="1"/>
  <c r="BYJ53" i="1" l="1"/>
  <c r="BYJ63" i="1"/>
  <c r="BYJ69" i="1"/>
  <c r="BZH102" i="1" l="1"/>
  <c r="BZI102" i="1"/>
  <c r="BZG102" i="1" l="1"/>
  <c r="BZJ9" i="1" l="1"/>
  <c r="BZJ99" i="1" l="1"/>
  <c r="BZJ98" i="1"/>
  <c r="BZJ97" i="1"/>
  <c r="BZJ96" i="1"/>
  <c r="BZJ95" i="1"/>
  <c r="BZJ94" i="1"/>
  <c r="BZJ93" i="1"/>
  <c r="BZJ92" i="1"/>
  <c r="BZJ91" i="1"/>
  <c r="BZJ90" i="1"/>
  <c r="BZJ89" i="1"/>
  <c r="BZJ88" i="1"/>
  <c r="BZJ87" i="1"/>
  <c r="BZJ86" i="1"/>
  <c r="BZJ85" i="1"/>
  <c r="BZJ84" i="1"/>
  <c r="BZJ83" i="1"/>
  <c r="BZJ82" i="1"/>
  <c r="BZJ81" i="1"/>
  <c r="BZJ80" i="1"/>
  <c r="BZJ79" i="1"/>
  <c r="BZJ78" i="1"/>
  <c r="BZJ77" i="1"/>
  <c r="BZJ76" i="1"/>
  <c r="BZJ75" i="1"/>
  <c r="BZJ74" i="1"/>
  <c r="BZJ73" i="1"/>
  <c r="BZJ72" i="1"/>
  <c r="BZJ71" i="1"/>
  <c r="BZJ70" i="1"/>
  <c r="BZJ69" i="1"/>
  <c r="BZJ68" i="1"/>
  <c r="BZJ67" i="1"/>
  <c r="BZJ66" i="1"/>
  <c r="BZJ65" i="1"/>
  <c r="BZJ64" i="1"/>
  <c r="BZJ63" i="1"/>
  <c r="BZJ62" i="1"/>
  <c r="BZJ61" i="1"/>
  <c r="BZJ60" i="1"/>
  <c r="BZJ59" i="1"/>
  <c r="BZJ58" i="1"/>
  <c r="BZJ57" i="1"/>
  <c r="BZJ56" i="1"/>
  <c r="BZJ55" i="1"/>
  <c r="BZJ54" i="1"/>
  <c r="BZJ53" i="1"/>
  <c r="BZJ52" i="1"/>
  <c r="BZJ51" i="1"/>
  <c r="BZJ50" i="1"/>
  <c r="BZJ49" i="1"/>
  <c r="BZJ48" i="1"/>
  <c r="BZJ47" i="1"/>
  <c r="BZJ46" i="1"/>
  <c r="BZJ45" i="1"/>
  <c r="BZJ44" i="1"/>
  <c r="BZJ43" i="1"/>
  <c r="BZJ42" i="1"/>
  <c r="BZJ41" i="1"/>
  <c r="BZJ40" i="1"/>
  <c r="BZJ39" i="1"/>
  <c r="BZJ38" i="1"/>
  <c r="BZJ37" i="1"/>
  <c r="BZJ36" i="1"/>
  <c r="BZJ35" i="1"/>
  <c r="BZJ34" i="1"/>
  <c r="BZJ33" i="1"/>
  <c r="BZJ32" i="1"/>
  <c r="BZJ31" i="1"/>
  <c r="BZJ30" i="1"/>
  <c r="BZJ29" i="1"/>
  <c r="BZJ28" i="1"/>
  <c r="BZJ27" i="1"/>
  <c r="BZJ26" i="1"/>
  <c r="BZJ25" i="1"/>
  <c r="BZJ24" i="1"/>
  <c r="BZJ23" i="1"/>
  <c r="BZJ22" i="1"/>
  <c r="BZJ21" i="1"/>
  <c r="BZJ20" i="1"/>
  <c r="BZJ19" i="1"/>
  <c r="BZJ18" i="1"/>
  <c r="BZJ17" i="1"/>
  <c r="BZJ16" i="1"/>
  <c r="BZJ15" i="1"/>
  <c r="BZJ14" i="1"/>
  <c r="BZJ13" i="1"/>
  <c r="BZJ12" i="1"/>
  <c r="BZJ11" i="1"/>
  <c r="BZJ10" i="1"/>
  <c r="BZF102" i="1" l="1"/>
  <c r="BZD102" i="1" l="1"/>
  <c r="BZE9" i="1"/>
  <c r="BZC102" i="1" l="1"/>
  <c r="BZB102" i="1" l="1"/>
  <c r="BYY99" i="1" l="1"/>
  <c r="BZA102" i="1" l="1"/>
  <c r="F4" i="11" l="1"/>
  <c r="G4" i="11"/>
  <c r="N4" i="11"/>
  <c r="O4" i="11"/>
  <c r="V4" i="11"/>
  <c r="W4" i="11"/>
  <c r="AD4" i="11"/>
  <c r="AE4" i="11"/>
  <c r="AL4" i="11"/>
  <c r="AM4" i="11"/>
  <c r="AT4" i="11"/>
  <c r="AU4" i="11"/>
  <c r="BB4" i="11"/>
  <c r="BC4" i="11"/>
  <c r="BJ4" i="11"/>
  <c r="BK4" i="11"/>
  <c r="BR4" i="11"/>
  <c r="BS4" i="11"/>
  <c r="BZ4" i="11"/>
  <c r="B5" i="11"/>
  <c r="B4" i="11" s="1"/>
  <c r="C5" i="11"/>
  <c r="C4" i="11" s="1"/>
  <c r="D5" i="11"/>
  <c r="D4" i="11" s="1"/>
  <c r="E5" i="11"/>
  <c r="E4" i="11" s="1"/>
  <c r="F5" i="11"/>
  <c r="G5" i="11"/>
  <c r="H5" i="11"/>
  <c r="H4" i="11" s="1"/>
  <c r="I5" i="11"/>
  <c r="I4" i="11" s="1"/>
  <c r="J5" i="11"/>
  <c r="J4" i="11" s="1"/>
  <c r="K5" i="11"/>
  <c r="K4" i="11" s="1"/>
  <c r="L5" i="11"/>
  <c r="L4" i="11" s="1"/>
  <c r="M5" i="11"/>
  <c r="M4" i="11" s="1"/>
  <c r="N5" i="11"/>
  <c r="O5" i="11"/>
  <c r="P5" i="11"/>
  <c r="P4" i="11" s="1"/>
  <c r="Q5" i="11"/>
  <c r="Q4" i="11" s="1"/>
  <c r="R5" i="11"/>
  <c r="R4" i="11" s="1"/>
  <c r="S5" i="11"/>
  <c r="S4" i="11" s="1"/>
  <c r="T5" i="11"/>
  <c r="T4" i="11" s="1"/>
  <c r="U5" i="11"/>
  <c r="U4" i="11" s="1"/>
  <c r="V5" i="11"/>
  <c r="W5" i="11"/>
  <c r="X5" i="11"/>
  <c r="X4" i="11" s="1"/>
  <c r="Y5" i="11"/>
  <c r="Y4" i="11" s="1"/>
  <c r="Z5" i="11"/>
  <c r="Z4" i="11" s="1"/>
  <c r="AA5" i="11"/>
  <c r="AA4" i="11" s="1"/>
  <c r="AB5" i="11"/>
  <c r="AB4" i="11" s="1"/>
  <c r="AC5" i="11"/>
  <c r="AC4" i="11" s="1"/>
  <c r="AD5" i="11"/>
  <c r="AE5" i="11"/>
  <c r="AF5" i="11"/>
  <c r="AF4" i="11" s="1"/>
  <c r="AG5" i="11"/>
  <c r="AG4" i="11" s="1"/>
  <c r="AH5" i="11"/>
  <c r="AH4" i="11" s="1"/>
  <c r="AI5" i="11"/>
  <c r="AI4" i="11" s="1"/>
  <c r="AJ5" i="11"/>
  <c r="AJ4" i="11" s="1"/>
  <c r="AK5" i="11"/>
  <c r="AK4" i="11" s="1"/>
  <c r="AL5" i="11"/>
  <c r="AM5" i="11"/>
  <c r="AN5" i="11"/>
  <c r="AN4" i="11" s="1"/>
  <c r="AO5" i="11"/>
  <c r="AO4" i="11" s="1"/>
  <c r="AP5" i="11"/>
  <c r="AP4" i="11" s="1"/>
  <c r="AQ5" i="11"/>
  <c r="AQ4" i="11" s="1"/>
  <c r="AR5" i="11"/>
  <c r="AR4" i="11" s="1"/>
  <c r="AS5" i="11"/>
  <c r="AS4" i="11" s="1"/>
  <c r="AT5" i="11"/>
  <c r="AU5" i="11"/>
  <c r="AV5" i="11"/>
  <c r="AV4" i="11" s="1"/>
  <c r="AW5" i="11"/>
  <c r="AW4" i="11" s="1"/>
  <c r="AX5" i="11"/>
  <c r="AX4" i="11" s="1"/>
  <c r="AY5" i="11"/>
  <c r="AY4" i="11" s="1"/>
  <c r="AZ5" i="11"/>
  <c r="AZ4" i="11" s="1"/>
  <c r="BA5" i="11"/>
  <c r="BA4" i="11" s="1"/>
  <c r="BB5" i="11"/>
  <c r="BC5" i="11"/>
  <c r="BD5" i="11"/>
  <c r="BD4" i="11" s="1"/>
  <c r="BE5" i="11"/>
  <c r="BE4" i="11" s="1"/>
  <c r="BF5" i="11"/>
  <c r="BF4" i="11" s="1"/>
  <c r="BG5" i="11"/>
  <c r="BG4" i="11" s="1"/>
  <c r="BH5" i="11"/>
  <c r="BH4" i="11" s="1"/>
  <c r="BI5" i="11"/>
  <c r="BI4" i="11" s="1"/>
  <c r="BJ5" i="11"/>
  <c r="BK5" i="11"/>
  <c r="BL5" i="11"/>
  <c r="BL4" i="11" s="1"/>
  <c r="BM5" i="11"/>
  <c r="BM4" i="11" s="1"/>
  <c r="BN5" i="11"/>
  <c r="BN4" i="11" s="1"/>
  <c r="BO5" i="11"/>
  <c r="BO4" i="11" s="1"/>
  <c r="BP5" i="11"/>
  <c r="BP4" i="11" s="1"/>
  <c r="BQ5" i="11"/>
  <c r="BQ4" i="11" s="1"/>
  <c r="BR5" i="11"/>
  <c r="BS5" i="11"/>
  <c r="BT5" i="11"/>
  <c r="BT4" i="11" s="1"/>
  <c r="BU5" i="11"/>
  <c r="BU4" i="11" s="1"/>
  <c r="BV5" i="11"/>
  <c r="BV4" i="11" s="1"/>
  <c r="BW5" i="11"/>
  <c r="BW4" i="11" s="1"/>
  <c r="BX5" i="11"/>
  <c r="BX4" i="11" s="1"/>
  <c r="BY5" i="11"/>
  <c r="BY4" i="11" s="1"/>
  <c r="BZ5" i="11"/>
  <c r="CA5" i="11"/>
  <c r="CA4" i="11" s="1"/>
  <c r="CB5" i="11"/>
  <c r="CB4" i="11" s="1"/>
  <c r="CC5" i="11"/>
  <c r="CC4" i="11" s="1"/>
  <c r="CD5" i="11"/>
  <c r="CD4" i="11" s="1"/>
  <c r="CE5" i="11"/>
  <c r="CE4" i="11" s="1"/>
  <c r="CF5" i="11"/>
  <c r="CF4" i="11" s="1"/>
  <c r="CG5" i="11"/>
  <c r="CG4" i="11" s="1"/>
  <c r="CH5" i="11"/>
  <c r="CH4" i="11" s="1"/>
  <c r="CI5" i="11"/>
  <c r="CI4" i="11" s="1"/>
  <c r="CJ5" i="11"/>
  <c r="CJ4" i="11" s="1"/>
  <c r="BYZ102" i="1" l="1"/>
  <c r="BZE99" i="1" l="1"/>
  <c r="BZQ99" i="1" s="1"/>
  <c r="BZE98" i="1"/>
  <c r="BZE97" i="1"/>
  <c r="BZE96" i="1"/>
  <c r="BZE95" i="1"/>
  <c r="BZE94" i="1"/>
  <c r="BZE93" i="1"/>
  <c r="BZE92" i="1"/>
  <c r="BZE91" i="1"/>
  <c r="BZE90" i="1"/>
  <c r="BZE89" i="1"/>
  <c r="BZE88" i="1"/>
  <c r="BZE87" i="1"/>
  <c r="BZE86" i="1"/>
  <c r="BZE85" i="1"/>
  <c r="BZE84" i="1"/>
  <c r="BZE83" i="1"/>
  <c r="BZE82" i="1"/>
  <c r="BZE81" i="1"/>
  <c r="BZE80" i="1"/>
  <c r="BZE79" i="1"/>
  <c r="BZE78" i="1"/>
  <c r="BZE77" i="1"/>
  <c r="BZE76" i="1"/>
  <c r="BZE75" i="1"/>
  <c r="BZE74" i="1"/>
  <c r="BZE73" i="1"/>
  <c r="BZE72" i="1"/>
  <c r="BZE71" i="1"/>
  <c r="BZE70" i="1"/>
  <c r="BZE69" i="1"/>
  <c r="BZE68" i="1"/>
  <c r="BZE67" i="1"/>
  <c r="BZE66" i="1"/>
  <c r="BZE65" i="1"/>
  <c r="BZE64" i="1"/>
  <c r="BZE63" i="1"/>
  <c r="BZE62" i="1"/>
  <c r="BZE61" i="1"/>
  <c r="BZE60" i="1"/>
  <c r="BZE59" i="1"/>
  <c r="BZE58" i="1"/>
  <c r="BZE57" i="1"/>
  <c r="BZE56" i="1"/>
  <c r="BZE55" i="1"/>
  <c r="BZE54" i="1"/>
  <c r="BZE53" i="1"/>
  <c r="BZE52" i="1"/>
  <c r="BZE51" i="1"/>
  <c r="BZE50" i="1"/>
  <c r="BZE49" i="1"/>
  <c r="BZE48" i="1"/>
  <c r="BZE47" i="1"/>
  <c r="BZE46" i="1"/>
  <c r="BZE45" i="1"/>
  <c r="BZE44" i="1"/>
  <c r="BZE43" i="1"/>
  <c r="BZE42" i="1"/>
  <c r="BZE41" i="1"/>
  <c r="BZE40" i="1"/>
  <c r="BZE39" i="1"/>
  <c r="BZE38" i="1"/>
  <c r="BZE37" i="1"/>
  <c r="BZE36" i="1"/>
  <c r="BZE35" i="1"/>
  <c r="BZE34" i="1"/>
  <c r="BZE33" i="1"/>
  <c r="BZE32" i="1"/>
  <c r="BZE31" i="1"/>
  <c r="BZE30" i="1"/>
  <c r="BZE29" i="1"/>
  <c r="BZE28" i="1"/>
  <c r="BZE27" i="1"/>
  <c r="BZE26" i="1"/>
  <c r="BZE25" i="1"/>
  <c r="BZE24" i="1"/>
  <c r="BZE23" i="1"/>
  <c r="BZE22" i="1"/>
  <c r="BZE21" i="1"/>
  <c r="BZE20" i="1"/>
  <c r="BZE19" i="1"/>
  <c r="BZE18" i="1"/>
  <c r="BZE17" i="1"/>
  <c r="BZE16" i="1"/>
  <c r="BZE15" i="1"/>
  <c r="BZE14" i="1"/>
  <c r="BZE13" i="1"/>
  <c r="BZE12" i="1"/>
  <c r="BZE11" i="1"/>
  <c r="BZE10" i="1"/>
  <c r="BYX102" i="1" l="1"/>
  <c r="BYY9" i="1" l="1"/>
  <c r="BZQ9" i="1" s="1"/>
  <c r="CL97" i="11"/>
  <c r="BYY98" i="1"/>
  <c r="BZQ98" i="1" s="1"/>
  <c r="BYY97" i="1"/>
  <c r="BZQ97" i="1" s="1"/>
  <c r="BYY96" i="1"/>
  <c r="BZQ96" i="1" s="1"/>
  <c r="BYY95" i="1"/>
  <c r="BZQ95" i="1" s="1"/>
  <c r="BYY94" i="1"/>
  <c r="BZQ94" i="1" s="1"/>
  <c r="BYY93" i="1"/>
  <c r="BZQ93" i="1" s="1"/>
  <c r="BYY92" i="1"/>
  <c r="BZQ92" i="1" s="1"/>
  <c r="BYY91" i="1"/>
  <c r="BZQ91" i="1" s="1"/>
  <c r="BYY90" i="1"/>
  <c r="BZQ90" i="1" s="1"/>
  <c r="BYY89" i="1"/>
  <c r="BZQ89" i="1" s="1"/>
  <c r="BYY88" i="1"/>
  <c r="BZQ88" i="1" s="1"/>
  <c r="BYY87" i="1"/>
  <c r="BZQ87" i="1" s="1"/>
  <c r="BYY86" i="1"/>
  <c r="BZQ86" i="1" s="1"/>
  <c r="BYY85" i="1"/>
  <c r="BZQ85" i="1" s="1"/>
  <c r="BYY84" i="1"/>
  <c r="BZQ84" i="1" s="1"/>
  <c r="BYY83" i="1"/>
  <c r="BZQ83" i="1" s="1"/>
  <c r="BYY82" i="1"/>
  <c r="BZQ82" i="1" s="1"/>
  <c r="BYY81" i="1"/>
  <c r="BZQ81" i="1" s="1"/>
  <c r="BYY80" i="1"/>
  <c r="BZQ80" i="1" s="1"/>
  <c r="BYY79" i="1"/>
  <c r="BZQ79" i="1" s="1"/>
  <c r="BYY78" i="1"/>
  <c r="BZQ78" i="1" s="1"/>
  <c r="BYY77" i="1"/>
  <c r="BZQ77" i="1" s="1"/>
  <c r="BYY76" i="1"/>
  <c r="BZQ76" i="1" s="1"/>
  <c r="BYY75" i="1"/>
  <c r="BZQ75" i="1" s="1"/>
  <c r="BYY74" i="1"/>
  <c r="BZQ74" i="1" s="1"/>
  <c r="BYY73" i="1"/>
  <c r="BZQ73" i="1" s="1"/>
  <c r="BYY72" i="1"/>
  <c r="BZQ72" i="1" s="1"/>
  <c r="BYY71" i="1"/>
  <c r="BZQ71" i="1" s="1"/>
  <c r="BYY70" i="1"/>
  <c r="BZQ70" i="1" s="1"/>
  <c r="BYY69" i="1"/>
  <c r="BZQ69" i="1" s="1"/>
  <c r="BYY68" i="1"/>
  <c r="BZQ68" i="1" s="1"/>
  <c r="BYY67" i="1"/>
  <c r="BZQ67" i="1" s="1"/>
  <c r="BYY66" i="1"/>
  <c r="BZQ66" i="1" s="1"/>
  <c r="BYY65" i="1"/>
  <c r="BZQ65" i="1" s="1"/>
  <c r="BYY64" i="1"/>
  <c r="BZQ64" i="1" s="1"/>
  <c r="BYY63" i="1"/>
  <c r="BZQ63" i="1" s="1"/>
  <c r="BYY62" i="1"/>
  <c r="BZQ62" i="1" s="1"/>
  <c r="BYY61" i="1"/>
  <c r="BZQ61" i="1" s="1"/>
  <c r="BYY60" i="1"/>
  <c r="BZQ60" i="1" s="1"/>
  <c r="BYY59" i="1"/>
  <c r="BZQ59" i="1" s="1"/>
  <c r="BYY58" i="1"/>
  <c r="BZQ58" i="1" s="1"/>
  <c r="BYY57" i="1"/>
  <c r="BZQ57" i="1" s="1"/>
  <c r="BYY56" i="1"/>
  <c r="BZQ56" i="1" s="1"/>
  <c r="BYY55" i="1"/>
  <c r="BZQ55" i="1" s="1"/>
  <c r="BYY54" i="1"/>
  <c r="BZQ54" i="1" s="1"/>
  <c r="BYY53" i="1"/>
  <c r="BZQ53" i="1" s="1"/>
  <c r="BYY52" i="1"/>
  <c r="BZQ52" i="1" s="1"/>
  <c r="BYY51" i="1"/>
  <c r="BZQ51" i="1" s="1"/>
  <c r="BYY50" i="1"/>
  <c r="BZQ50" i="1" s="1"/>
  <c r="BYY49" i="1"/>
  <c r="BZQ49" i="1" s="1"/>
  <c r="BYY48" i="1"/>
  <c r="BZQ48" i="1" s="1"/>
  <c r="BYY47" i="1"/>
  <c r="BZQ47" i="1" s="1"/>
  <c r="BYY46" i="1"/>
  <c r="BZQ46" i="1" s="1"/>
  <c r="BYY45" i="1"/>
  <c r="BZQ45" i="1" s="1"/>
  <c r="BYY44" i="1"/>
  <c r="BZQ44" i="1" s="1"/>
  <c r="BYY43" i="1"/>
  <c r="BZQ43" i="1" s="1"/>
  <c r="BYY42" i="1"/>
  <c r="BZQ42" i="1" s="1"/>
  <c r="BYY41" i="1"/>
  <c r="BZQ41" i="1" s="1"/>
  <c r="BYY40" i="1"/>
  <c r="BZQ40" i="1" s="1"/>
  <c r="BYY39" i="1"/>
  <c r="BZQ39" i="1" s="1"/>
  <c r="BYY38" i="1"/>
  <c r="BZQ38" i="1" s="1"/>
  <c r="BYY37" i="1"/>
  <c r="BZQ37" i="1" s="1"/>
  <c r="BYY36" i="1"/>
  <c r="BZQ36" i="1" s="1"/>
  <c r="BYY35" i="1"/>
  <c r="BZQ35" i="1" s="1"/>
  <c r="BYY34" i="1"/>
  <c r="BZQ34" i="1" s="1"/>
  <c r="BYY33" i="1"/>
  <c r="BZQ33" i="1" s="1"/>
  <c r="BYY32" i="1"/>
  <c r="BZQ32" i="1" s="1"/>
  <c r="BYY31" i="1"/>
  <c r="BZQ31" i="1" s="1"/>
  <c r="BYY30" i="1"/>
  <c r="BZQ30" i="1" s="1"/>
  <c r="BYY29" i="1"/>
  <c r="BZQ29" i="1" s="1"/>
  <c r="BYY28" i="1"/>
  <c r="BZQ28" i="1" s="1"/>
  <c r="BYY27" i="1"/>
  <c r="BZQ27" i="1" s="1"/>
  <c r="BYY26" i="1"/>
  <c r="BZQ26" i="1" s="1"/>
  <c r="BYY25" i="1"/>
  <c r="BZQ25" i="1" s="1"/>
  <c r="BYY24" i="1"/>
  <c r="BZQ24" i="1" s="1"/>
  <c r="BYY23" i="1"/>
  <c r="BZQ23" i="1" s="1"/>
  <c r="BYY22" i="1"/>
  <c r="BZQ22" i="1" s="1"/>
  <c r="BYY21" i="1"/>
  <c r="BZQ21" i="1" s="1"/>
  <c r="BYY20" i="1"/>
  <c r="BZQ20" i="1" s="1"/>
  <c r="BYY19" i="1"/>
  <c r="BZQ19" i="1" s="1"/>
  <c r="BYY18" i="1"/>
  <c r="BZQ18" i="1" s="1"/>
  <c r="BYY17" i="1"/>
  <c r="BZQ17" i="1" s="1"/>
  <c r="BYY16" i="1"/>
  <c r="BZQ16" i="1" s="1"/>
  <c r="BYY15" i="1"/>
  <c r="BZQ15" i="1" s="1"/>
  <c r="BYY14" i="1"/>
  <c r="BZQ14" i="1" s="1"/>
  <c r="BYY13" i="1"/>
  <c r="BZQ13" i="1" s="1"/>
  <c r="BYY12" i="1"/>
  <c r="BZQ12" i="1" s="1"/>
  <c r="BYY11" i="1"/>
  <c r="BZQ11" i="1" s="1"/>
  <c r="BYY10" i="1"/>
  <c r="BZQ10" i="1" s="1"/>
  <c r="CL28" i="11" l="1"/>
  <c r="CL52" i="11"/>
  <c r="CL60" i="11"/>
  <c r="CL68" i="11"/>
  <c r="CL76" i="11"/>
  <c r="CL84" i="11"/>
  <c r="CL92" i="11"/>
  <c r="CL11" i="11"/>
  <c r="CL59" i="11"/>
  <c r="CL21" i="11"/>
  <c r="CL61" i="11"/>
  <c r="CL69" i="11"/>
  <c r="CL77" i="11"/>
  <c r="CL85" i="11"/>
  <c r="CL93" i="11"/>
  <c r="CL35" i="11"/>
  <c r="CL67" i="11"/>
  <c r="CL20" i="11"/>
  <c r="CL38" i="11"/>
  <c r="CL54" i="11"/>
  <c r="CL62" i="11"/>
  <c r="CL70" i="11"/>
  <c r="CL78" i="11"/>
  <c r="CL86" i="11"/>
  <c r="CL94" i="11"/>
  <c r="CL51" i="11"/>
  <c r="CL29" i="11"/>
  <c r="CL15" i="11"/>
  <c r="CL31" i="11"/>
  <c r="CL39" i="11"/>
  <c r="CL47" i="11"/>
  <c r="CL55" i="11"/>
  <c r="CL63" i="11"/>
  <c r="CL71" i="11"/>
  <c r="CL79" i="11"/>
  <c r="CL87" i="11"/>
  <c r="CL95" i="11"/>
  <c r="CL19" i="11"/>
  <c r="CL91" i="11"/>
  <c r="CL13" i="11"/>
  <c r="CL53" i="11"/>
  <c r="CL14" i="11"/>
  <c r="CL46" i="11"/>
  <c r="CL8" i="11"/>
  <c r="CL16" i="11"/>
  <c r="CL24" i="11"/>
  <c r="CL32" i="11"/>
  <c r="CL40" i="11"/>
  <c r="CL48" i="11"/>
  <c r="CL56" i="11"/>
  <c r="CL64" i="11"/>
  <c r="CL72" i="11"/>
  <c r="CL80" i="11"/>
  <c r="CL88" i="11"/>
  <c r="CL96" i="11"/>
  <c r="CL43" i="11"/>
  <c r="CL75" i="11"/>
  <c r="CL12" i="11"/>
  <c r="CL37" i="11"/>
  <c r="CL30" i="11"/>
  <c r="CL9" i="11"/>
  <c r="CL33" i="11"/>
  <c r="CL49" i="11"/>
  <c r="CL57" i="11"/>
  <c r="CL65" i="11"/>
  <c r="CL73" i="11"/>
  <c r="CL81" i="11"/>
  <c r="CL89" i="11"/>
  <c r="CL27" i="11"/>
  <c r="CL83" i="11"/>
  <c r="CL22" i="11"/>
  <c r="CL23" i="11"/>
  <c r="CL17" i="11"/>
  <c r="CL25" i="11"/>
  <c r="CL41" i="11"/>
  <c r="CL10" i="11"/>
  <c r="CL18" i="11"/>
  <c r="CL26" i="11"/>
  <c r="CL34" i="11"/>
  <c r="CL42" i="11"/>
  <c r="CL50" i="11"/>
  <c r="CL58" i="11"/>
  <c r="CL66" i="11"/>
  <c r="CL74" i="11"/>
  <c r="CL82" i="11"/>
  <c r="CL90" i="11"/>
  <c r="CL44" i="11"/>
  <c r="CL7" i="11"/>
  <c r="CL36" i="11"/>
  <c r="BZS38" i="1"/>
  <c r="CL45" i="11"/>
  <c r="BZQ105" i="1"/>
  <c r="BZQ102" i="1"/>
  <c r="CL2" i="11" l="1"/>
  <c r="CL5" i="11"/>
  <c r="CL100" i="11"/>
  <c r="BYV99" i="1"/>
  <c r="BYV9" i="1"/>
  <c r="BYS102" i="1" l="1"/>
  <c r="BYT102" i="1"/>
  <c r="BYR102" i="1" l="1"/>
  <c r="BYV10" i="1" l="1"/>
  <c r="BYV11" i="1"/>
  <c r="BYV12" i="1"/>
  <c r="BYV13" i="1"/>
  <c r="BYV14" i="1"/>
  <c r="BYV15" i="1"/>
  <c r="BYV16" i="1"/>
  <c r="BYV17" i="1"/>
  <c r="BYV18" i="1"/>
  <c r="BYV19" i="1"/>
  <c r="BYV20" i="1"/>
  <c r="BYV21" i="1"/>
  <c r="BYV22" i="1"/>
  <c r="BYV23" i="1"/>
  <c r="BYV24" i="1"/>
  <c r="BYV25" i="1"/>
  <c r="BYV26" i="1"/>
  <c r="BYV27" i="1"/>
  <c r="BYV28" i="1"/>
  <c r="BYV29" i="1"/>
  <c r="BYV30" i="1"/>
  <c r="BYV31" i="1"/>
  <c r="BYV32" i="1"/>
  <c r="BYV33" i="1"/>
  <c r="BYV34" i="1"/>
  <c r="BYV35" i="1"/>
  <c r="BYV36" i="1"/>
  <c r="BYV37" i="1"/>
  <c r="BYV38" i="1"/>
  <c r="BYV39" i="1"/>
  <c r="BYV40" i="1"/>
  <c r="BYV41" i="1"/>
  <c r="BYV42" i="1"/>
  <c r="BYV43" i="1"/>
  <c r="BYV44" i="1"/>
  <c r="BYV45" i="1"/>
  <c r="BYV46" i="1"/>
  <c r="BYV47" i="1"/>
  <c r="BYV48" i="1"/>
  <c r="BYV49" i="1"/>
  <c r="BYV50" i="1"/>
  <c r="BYV51" i="1"/>
  <c r="BYV52" i="1"/>
  <c r="BYV53" i="1"/>
  <c r="BYV54" i="1"/>
  <c r="BYV55" i="1"/>
  <c r="BYV56" i="1"/>
  <c r="BYV57" i="1"/>
  <c r="BYV58" i="1"/>
  <c r="BYV59" i="1"/>
  <c r="BYV60" i="1"/>
  <c r="BYV61" i="1"/>
  <c r="BYV62" i="1"/>
  <c r="BYV63" i="1"/>
  <c r="BYV64" i="1"/>
  <c r="BYV65" i="1"/>
  <c r="BYV66" i="1"/>
  <c r="BYV67" i="1"/>
  <c r="BYV68" i="1"/>
  <c r="BYV69" i="1"/>
  <c r="BYV70" i="1"/>
  <c r="BYV71" i="1"/>
  <c r="BYV72" i="1"/>
  <c r="BYV73" i="1"/>
  <c r="BYV74" i="1"/>
  <c r="BYV75" i="1"/>
  <c r="BYV76" i="1"/>
  <c r="BYV77" i="1"/>
  <c r="BYV78" i="1"/>
  <c r="BYV79" i="1"/>
  <c r="BYV80" i="1"/>
  <c r="BYV81" i="1"/>
  <c r="BYV82" i="1"/>
  <c r="BYV83" i="1"/>
  <c r="BYV84" i="1"/>
  <c r="BYV85" i="1"/>
  <c r="BYV86" i="1"/>
  <c r="BYV87" i="1"/>
  <c r="BYV88" i="1"/>
  <c r="BYV89" i="1"/>
  <c r="BYV90" i="1"/>
  <c r="BYV91" i="1"/>
  <c r="BYV92" i="1"/>
  <c r="BYV93" i="1"/>
  <c r="BYV94" i="1"/>
  <c r="BYV95" i="1"/>
  <c r="BYV96" i="1"/>
  <c r="BYV97" i="1"/>
  <c r="BYV98" i="1"/>
  <c r="BYV117" i="1" l="1"/>
  <c r="BYO105" i="1" l="1"/>
  <c r="BYO106" i="1" s="1"/>
  <c r="BYO102" i="1"/>
  <c r="BYQ9" i="1" l="1"/>
  <c r="BYN102" i="1" l="1"/>
  <c r="BYM102" i="1" l="1"/>
  <c r="BYP102" i="1"/>
  <c r="CM50" i="11" l="1"/>
  <c r="BYL102" i="1" l="1"/>
  <c r="BYQ99" i="1" l="1"/>
  <c r="BYQ10" i="1"/>
  <c r="BYQ11" i="1"/>
  <c r="BYQ12" i="1"/>
  <c r="BYQ13" i="1"/>
  <c r="BYQ14" i="1"/>
  <c r="BYQ15" i="1"/>
  <c r="BYQ16" i="1"/>
  <c r="BYQ17" i="1"/>
  <c r="BYQ18" i="1"/>
  <c r="BYQ19" i="1"/>
  <c r="BYQ20" i="1"/>
  <c r="BYQ21" i="1"/>
  <c r="BYQ22" i="1"/>
  <c r="BYQ23" i="1"/>
  <c r="BYQ24" i="1"/>
  <c r="BYQ25" i="1"/>
  <c r="BYQ26" i="1"/>
  <c r="BYQ27" i="1"/>
  <c r="BYQ28" i="1"/>
  <c r="BYQ29" i="1"/>
  <c r="BYQ30" i="1"/>
  <c r="BYQ31" i="1"/>
  <c r="BYQ32" i="1"/>
  <c r="BYQ33" i="1"/>
  <c r="BYQ34" i="1"/>
  <c r="BYQ35" i="1"/>
  <c r="BYQ36" i="1"/>
  <c r="BYQ37" i="1"/>
  <c r="BYQ38" i="1"/>
  <c r="BYQ39" i="1"/>
  <c r="BYQ40" i="1"/>
  <c r="BYQ41" i="1"/>
  <c r="BYQ42" i="1"/>
  <c r="BYQ43" i="1"/>
  <c r="BYQ44" i="1"/>
  <c r="BYQ45" i="1"/>
  <c r="BYQ46" i="1"/>
  <c r="BYQ47" i="1"/>
  <c r="BYQ48" i="1"/>
  <c r="BYQ49" i="1"/>
  <c r="BYQ50" i="1"/>
  <c r="BYQ51" i="1"/>
  <c r="BYQ52" i="1"/>
  <c r="BYQ53" i="1"/>
  <c r="BYQ54" i="1"/>
  <c r="BYQ55" i="1"/>
  <c r="BYQ56" i="1"/>
  <c r="BYQ57" i="1"/>
  <c r="BYQ58" i="1"/>
  <c r="BYQ59" i="1"/>
  <c r="BYQ60" i="1"/>
  <c r="BYQ61" i="1"/>
  <c r="BYQ62" i="1"/>
  <c r="BYQ63" i="1"/>
  <c r="BYQ64" i="1"/>
  <c r="BYQ65" i="1"/>
  <c r="BYQ66" i="1"/>
  <c r="BYQ67" i="1"/>
  <c r="BYQ68" i="1"/>
  <c r="BYQ69" i="1"/>
  <c r="BYQ70" i="1"/>
  <c r="BYQ71" i="1"/>
  <c r="BYQ72" i="1"/>
  <c r="BYQ73" i="1"/>
  <c r="BYQ74" i="1"/>
  <c r="BYQ75" i="1"/>
  <c r="BYQ76" i="1"/>
  <c r="BYQ77" i="1"/>
  <c r="BYQ78" i="1"/>
  <c r="BYQ79" i="1"/>
  <c r="BYQ80" i="1"/>
  <c r="BYQ81" i="1"/>
  <c r="BYQ82" i="1"/>
  <c r="BYQ83" i="1"/>
  <c r="BYQ84" i="1"/>
  <c r="BYQ85" i="1"/>
  <c r="BYQ86" i="1"/>
  <c r="BYQ87" i="1"/>
  <c r="BYQ88" i="1"/>
  <c r="BYQ89" i="1"/>
  <c r="BYQ90" i="1"/>
  <c r="BYQ91" i="1"/>
  <c r="BYQ92" i="1"/>
  <c r="BYQ93" i="1"/>
  <c r="BYQ94" i="1"/>
  <c r="BYQ95" i="1"/>
  <c r="BYQ96" i="1"/>
  <c r="BYQ97" i="1"/>
  <c r="BYQ98" i="1"/>
  <c r="BYQ117" i="1" l="1"/>
  <c r="BYJ99" i="1"/>
  <c r="BYJ9" i="1"/>
  <c r="BYJ44" i="1"/>
  <c r="BYJ47" i="1"/>
  <c r="BYJ105" i="1" l="1"/>
  <c r="BYJ106" i="1" s="1"/>
  <c r="BYH44" i="1"/>
  <c r="BYH47" i="1"/>
  <c r="BYH9" i="1"/>
  <c r="BYH105" i="1" s="1"/>
  <c r="BYH106" i="1" s="1"/>
  <c r="BYH99" i="1"/>
  <c r="BYH102" i="1" s="1"/>
  <c r="BYJ102" i="1"/>
  <c r="BYB44" i="1"/>
  <c r="BYB47" i="1"/>
  <c r="BYB9" i="1"/>
  <c r="BYB105" i="1" s="1"/>
  <c r="BYB106" i="1" s="1"/>
  <c r="BYB99" i="1"/>
  <c r="BYB102" i="1" s="1"/>
  <c r="BYG102" i="1"/>
  <c r="BYI102" i="1"/>
  <c r="BYF102" i="1"/>
  <c r="BYA102" i="1"/>
  <c r="BYC102" i="1"/>
  <c r="BYD102" i="1"/>
  <c r="BXZ102" i="1"/>
  <c r="BXV102" i="1"/>
  <c r="BXW102" i="1"/>
  <c r="BXX102" i="1"/>
  <c r="BXS99" i="1"/>
  <c r="BXS102" i="1" s="1"/>
  <c r="BXS47" i="1"/>
  <c r="BXS44" i="1"/>
  <c r="BXS9" i="1"/>
  <c r="BXS105" i="1" s="1"/>
  <c r="BXS106" i="1" s="1"/>
  <c r="BXQ99" i="1"/>
  <c r="BXQ44" i="1"/>
  <c r="BXQ47" i="1"/>
  <c r="BXQ9" i="1"/>
  <c r="BXQ105" i="1" s="1"/>
  <c r="BXQ106" i="1" s="1"/>
  <c r="BXO102" i="1"/>
  <c r="BXP102" i="1"/>
  <c r="BXQ102" i="1"/>
  <c r="BXR102" i="1"/>
  <c r="BXI102" i="1"/>
  <c r="BXJ102" i="1"/>
  <c r="BXK102" i="1"/>
  <c r="BXL102" i="1"/>
  <c r="BXM102" i="1"/>
  <c r="BXG105" i="1"/>
  <c r="BXG106" i="1" s="1"/>
  <c r="BXG47" i="1"/>
  <c r="BXG44" i="1"/>
  <c r="BXG9" i="1"/>
  <c r="BXG99" i="1"/>
  <c r="BXF102" i="1" l="1"/>
  <c r="BXG102" i="1"/>
  <c r="BXE99" i="1"/>
  <c r="BXE102" i="1" s="1"/>
  <c r="BXE44" i="1"/>
  <c r="BXE47" i="1"/>
  <c r="BXE9" i="1"/>
  <c r="BXE105" i="1" s="1"/>
  <c r="BXE106" i="1" s="1"/>
  <c r="BXD102" i="1"/>
  <c r="BXC102" i="1"/>
  <c r="BWY102" i="1"/>
  <c r="BWZ102" i="1"/>
  <c r="BXA102" i="1"/>
  <c r="BXV71" i="1"/>
  <c r="BXV74" i="1"/>
  <c r="BXV75" i="1"/>
  <c r="BWK71" i="1"/>
  <c r="BWK74" i="1"/>
  <c r="BWK75" i="1"/>
  <c r="BWU102" i="1"/>
  <c r="BWR99" i="1"/>
  <c r="BWR102" i="1" s="1"/>
  <c r="BWR90" i="1"/>
  <c r="BWR93" i="1"/>
  <c r="BWR52" i="1"/>
  <c r="BWR107" i="1"/>
  <c r="BWR108" i="1" s="1"/>
  <c r="BWO102" i="1"/>
  <c r="BWP102" i="1"/>
  <c r="BWS102" i="1"/>
  <c r="BVW102" i="1"/>
  <c r="BVX102" i="1"/>
  <c r="BVY102" i="1"/>
  <c r="BVZ102" i="1"/>
  <c r="BWC102" i="1"/>
  <c r="BWD102" i="1"/>
  <c r="BWE102" i="1"/>
  <c r="BWF102" i="1"/>
  <c r="BWJ102" i="1"/>
  <c r="BWK102" i="1"/>
  <c r="BWL102" i="1"/>
  <c r="BWM102" i="1"/>
  <c r="BWA102" i="1" l="1"/>
  <c r="BWI102" i="1"/>
  <c r="BWX102" i="1"/>
  <c r="BYK9" i="1" l="1"/>
  <c r="ALS117" i="1" l="1"/>
  <c r="ALT117" i="1"/>
  <c r="ALU117" i="1"/>
  <c r="ALV117" i="1"/>
  <c r="ALW117" i="1"/>
  <c r="ALX117" i="1"/>
  <c r="ALY117" i="1"/>
  <c r="ALZ117" i="1"/>
  <c r="AMA117" i="1"/>
  <c r="AMB117" i="1"/>
  <c r="AMC117" i="1"/>
  <c r="AMD117" i="1"/>
  <c r="AME117" i="1"/>
  <c r="AMF117" i="1"/>
  <c r="AMG117" i="1"/>
  <c r="AMH117" i="1"/>
  <c r="AMI117" i="1"/>
  <c r="AMJ117" i="1"/>
  <c r="AMK117" i="1"/>
  <c r="AML117" i="1"/>
  <c r="AMM117" i="1"/>
  <c r="AMN117" i="1"/>
  <c r="AMO117" i="1"/>
  <c r="AMP117" i="1"/>
  <c r="AMQ117" i="1"/>
  <c r="AMT117" i="1"/>
  <c r="AMU117" i="1"/>
  <c r="AMV117" i="1"/>
  <c r="AMW117" i="1"/>
  <c r="AMX117" i="1"/>
  <c r="AMY117" i="1"/>
  <c r="AMZ117" i="1"/>
  <c r="ANA117" i="1"/>
  <c r="ANB117" i="1"/>
  <c r="ANC117" i="1"/>
  <c r="AND117" i="1"/>
  <c r="ANF117" i="1"/>
  <c r="ANG117" i="1"/>
  <c r="ANH117" i="1"/>
  <c r="ANI117" i="1"/>
  <c r="ANJ117" i="1"/>
  <c r="ANK117" i="1"/>
  <c r="ANL117" i="1"/>
  <c r="ANM117" i="1"/>
  <c r="ANN117" i="1"/>
  <c r="ANO117" i="1"/>
  <c r="ANP117" i="1"/>
  <c r="ANQ117" i="1"/>
  <c r="ANS117" i="1"/>
  <c r="ANT117" i="1"/>
  <c r="ANU117" i="1"/>
  <c r="ANV117" i="1"/>
  <c r="ANW117" i="1"/>
  <c r="ANX117" i="1"/>
  <c r="ANY117" i="1"/>
  <c r="ANZ117" i="1"/>
  <c r="AOA117" i="1"/>
  <c r="AOB117" i="1"/>
  <c r="AOC117" i="1"/>
  <c r="AOD117" i="1"/>
  <c r="AOE117" i="1"/>
  <c r="AOF117" i="1"/>
  <c r="AOG117" i="1"/>
  <c r="AOH117" i="1"/>
  <c r="AOI117" i="1"/>
  <c r="AOJ117" i="1"/>
  <c r="AOK117" i="1"/>
  <c r="AOL117" i="1"/>
  <c r="AOM117" i="1"/>
  <c r="AON117" i="1"/>
  <c r="AOO117" i="1"/>
  <c r="AOP117" i="1"/>
  <c r="AOQ117" i="1"/>
  <c r="AOR117" i="1"/>
  <c r="AOS117" i="1"/>
  <c r="AOT117" i="1"/>
  <c r="AOU117" i="1"/>
  <c r="AOV117" i="1"/>
  <c r="AOW117" i="1"/>
  <c r="AOX117" i="1"/>
  <c r="AOY117" i="1"/>
  <c r="AOZ117" i="1"/>
  <c r="APA117" i="1"/>
  <c r="APC117" i="1"/>
  <c r="APD117" i="1"/>
  <c r="APE117" i="1"/>
  <c r="APF117" i="1"/>
  <c r="APG117" i="1"/>
  <c r="APH117" i="1"/>
  <c r="API117" i="1"/>
  <c r="APJ117" i="1"/>
  <c r="APK117" i="1"/>
  <c r="APL117" i="1"/>
  <c r="APM117" i="1"/>
  <c r="APN117" i="1"/>
  <c r="APO117" i="1"/>
  <c r="APP117" i="1"/>
  <c r="APQ117" i="1"/>
  <c r="APR117" i="1"/>
  <c r="APS117" i="1"/>
  <c r="APT117" i="1"/>
  <c r="APV117" i="1"/>
  <c r="APW117" i="1"/>
  <c r="APX117" i="1"/>
  <c r="APY117" i="1"/>
  <c r="APZ117" i="1"/>
  <c r="AQA117" i="1"/>
  <c r="AQB117" i="1"/>
  <c r="AQC117" i="1"/>
  <c r="AQD117" i="1"/>
  <c r="AQE117" i="1"/>
  <c r="AQF117" i="1"/>
  <c r="AQG117" i="1"/>
  <c r="AQH117" i="1"/>
  <c r="AQI117" i="1"/>
  <c r="AQJ117" i="1"/>
  <c r="AQK117" i="1"/>
  <c r="AQL117" i="1"/>
  <c r="AQM117" i="1"/>
  <c r="AQN117" i="1"/>
  <c r="AQO117" i="1"/>
  <c r="AQP117" i="1"/>
  <c r="AQQ117" i="1"/>
  <c r="AQS117" i="1"/>
  <c r="AQT117" i="1"/>
  <c r="AQU117" i="1"/>
  <c r="AQV117" i="1"/>
  <c r="AQW117" i="1"/>
  <c r="AQX117" i="1"/>
  <c r="AQY117" i="1"/>
  <c r="AQZ117" i="1"/>
  <c r="ARA117" i="1"/>
  <c r="ARB117" i="1"/>
  <c r="ARC117" i="1"/>
  <c r="ARD117" i="1"/>
  <c r="ARE117" i="1"/>
  <c r="ARF117" i="1"/>
  <c r="ARG117" i="1"/>
  <c r="ARH117" i="1"/>
  <c r="ARI117" i="1"/>
  <c r="ARJ117" i="1"/>
  <c r="ARK117" i="1"/>
  <c r="ARL117" i="1"/>
  <c r="ARM117" i="1"/>
  <c r="ARN117" i="1"/>
  <c r="ARO117" i="1"/>
  <c r="ARP117" i="1"/>
  <c r="ARQ117" i="1"/>
  <c r="ARR117" i="1"/>
  <c r="ARS117" i="1"/>
  <c r="ART117" i="1"/>
  <c r="ARU117" i="1"/>
  <c r="ARV117" i="1"/>
  <c r="ARW117" i="1"/>
  <c r="ARX117" i="1"/>
  <c r="ARY117" i="1"/>
  <c r="ARZ117" i="1"/>
  <c r="ASA117" i="1"/>
  <c r="ASB117" i="1"/>
  <c r="ASC117" i="1"/>
  <c r="ASD117" i="1"/>
  <c r="ASE117" i="1"/>
  <c r="ASF117" i="1"/>
  <c r="ASG117" i="1"/>
  <c r="ASH117" i="1"/>
  <c r="ASI117" i="1"/>
  <c r="ASJ117" i="1"/>
  <c r="ASK117" i="1"/>
  <c r="ASL117" i="1"/>
  <c r="ASM117" i="1"/>
  <c r="ASN117" i="1"/>
  <c r="ASO117" i="1"/>
  <c r="ASP117" i="1"/>
  <c r="ASQ117" i="1"/>
  <c r="ASR117" i="1"/>
  <c r="ASS117" i="1"/>
  <c r="AST117" i="1"/>
  <c r="ASU117" i="1"/>
  <c r="ASV117" i="1"/>
  <c r="ASW117" i="1"/>
  <c r="ASX117" i="1"/>
  <c r="ASY117" i="1"/>
  <c r="ASZ117" i="1"/>
  <c r="ATA117" i="1"/>
  <c r="ATB117" i="1"/>
  <c r="ATC117" i="1"/>
  <c r="ATD117" i="1"/>
  <c r="ATE117" i="1"/>
  <c r="ATF117" i="1"/>
  <c r="ATG117" i="1"/>
  <c r="ATH117" i="1"/>
  <c r="ATI117" i="1"/>
  <c r="ATJ117" i="1"/>
  <c r="ATK117" i="1"/>
  <c r="ATL117" i="1"/>
  <c r="ATM117" i="1"/>
  <c r="ATN117" i="1"/>
  <c r="ATO117" i="1"/>
  <c r="ATP117" i="1"/>
  <c r="ATQ117" i="1"/>
  <c r="ATR117" i="1"/>
  <c r="ATS117" i="1"/>
  <c r="ATT117" i="1"/>
  <c r="ATU117" i="1"/>
  <c r="ATV117" i="1"/>
  <c r="ATW117" i="1"/>
  <c r="ATX117" i="1"/>
  <c r="ATY117" i="1"/>
  <c r="ATZ117" i="1"/>
  <c r="AUA117" i="1"/>
  <c r="AUB117" i="1"/>
  <c r="AUC117" i="1"/>
  <c r="AUD117" i="1"/>
  <c r="AUE117" i="1"/>
  <c r="AUF117" i="1"/>
  <c r="AUG117" i="1"/>
  <c r="AUH117" i="1"/>
  <c r="AUI117" i="1"/>
  <c r="AUJ117" i="1"/>
  <c r="AUK117" i="1"/>
  <c r="AUL117" i="1"/>
  <c r="AUM117" i="1"/>
  <c r="AUN117" i="1"/>
  <c r="AUO117" i="1"/>
  <c r="AUP117" i="1"/>
  <c r="AUQ117" i="1"/>
  <c r="AUR117" i="1"/>
  <c r="AUS117" i="1"/>
  <c r="AUT117" i="1"/>
  <c r="AUU117" i="1"/>
  <c r="AUV117" i="1"/>
  <c r="AUW117" i="1"/>
  <c r="AUX117" i="1"/>
  <c r="AUY117" i="1"/>
  <c r="AUZ117" i="1"/>
  <c r="AVA117" i="1"/>
  <c r="AVB117" i="1"/>
  <c r="AVC117" i="1"/>
  <c r="AVD117" i="1"/>
  <c r="AVE117" i="1"/>
  <c r="AVF117" i="1"/>
  <c r="AVG117" i="1"/>
  <c r="AVH117" i="1"/>
  <c r="AVI117" i="1"/>
  <c r="AVJ117" i="1"/>
  <c r="AVK117" i="1"/>
  <c r="AVL117" i="1"/>
  <c r="AVM117" i="1"/>
  <c r="AVN117" i="1"/>
  <c r="AVO117" i="1"/>
  <c r="AVP117" i="1"/>
  <c r="AVQ117" i="1"/>
  <c r="AVR117" i="1"/>
  <c r="AVS117" i="1"/>
  <c r="AVT117" i="1"/>
  <c r="AVU117" i="1"/>
  <c r="AVV117" i="1"/>
  <c r="AVW117" i="1"/>
  <c r="AVX117" i="1"/>
  <c r="AVY117" i="1"/>
  <c r="AVZ117" i="1"/>
  <c r="AWA117" i="1"/>
  <c r="AWB117" i="1"/>
  <c r="AWC117" i="1"/>
  <c r="AWD117" i="1"/>
  <c r="AWE117" i="1"/>
  <c r="AWF117" i="1"/>
  <c r="AWG117" i="1"/>
  <c r="AWH117" i="1"/>
  <c r="AWI117" i="1"/>
  <c r="AWJ117" i="1"/>
  <c r="AWK117" i="1"/>
  <c r="AWL117" i="1"/>
  <c r="AWM117" i="1"/>
  <c r="BCN117" i="1"/>
  <c r="BCO117" i="1"/>
  <c r="BCP117" i="1"/>
  <c r="BCQ117" i="1"/>
  <c r="BCR117" i="1"/>
  <c r="BCT117" i="1"/>
  <c r="BCU117" i="1"/>
  <c r="BCV117" i="1"/>
  <c r="BCW117" i="1"/>
  <c r="BCY117" i="1"/>
  <c r="BCZ117" i="1"/>
  <c r="BDC117" i="1"/>
  <c r="BDD117" i="1"/>
  <c r="BDE117" i="1"/>
  <c r="BDG117" i="1"/>
  <c r="BDH117" i="1"/>
  <c r="BDI117" i="1"/>
  <c r="BDJ117" i="1"/>
  <c r="BDK117" i="1"/>
  <c r="BDM117" i="1"/>
  <c r="BDN117" i="1"/>
  <c r="BDO117" i="1"/>
  <c r="BDP117" i="1"/>
  <c r="BDR117" i="1"/>
  <c r="BDS117" i="1"/>
  <c r="BDT117" i="1"/>
  <c r="BDU117" i="1"/>
  <c r="BDV117" i="1"/>
  <c r="BDX117" i="1"/>
  <c r="BDY117" i="1"/>
  <c r="BDZ117" i="1"/>
  <c r="BEA117" i="1"/>
  <c r="BEB117" i="1"/>
  <c r="BEE117" i="1"/>
  <c r="BEF117" i="1"/>
  <c r="BEG117" i="1"/>
  <c r="BEH117" i="1"/>
  <c r="BEJ117" i="1"/>
  <c r="BEK117" i="1"/>
  <c r="BEL117" i="1"/>
  <c r="BEM117" i="1"/>
  <c r="BEN117" i="1"/>
  <c r="BEP117" i="1"/>
  <c r="BEQ117" i="1"/>
  <c r="BER117" i="1"/>
  <c r="BES117" i="1"/>
  <c r="BET117" i="1"/>
  <c r="BEV117" i="1"/>
  <c r="BEW117" i="1"/>
  <c r="BEX117" i="1"/>
  <c r="BEY117" i="1"/>
  <c r="BEZ117" i="1"/>
  <c r="BFB117" i="1"/>
  <c r="BFE117" i="1"/>
  <c r="BFF117" i="1"/>
  <c r="BFG117" i="1"/>
  <c r="BFH117" i="1"/>
  <c r="BFJ117" i="1"/>
  <c r="BFK117" i="1"/>
  <c r="BFL117" i="1"/>
  <c r="BFM117" i="1"/>
  <c r="BFN117" i="1"/>
  <c r="BFP117" i="1"/>
  <c r="BFQ117" i="1"/>
  <c r="BFR117" i="1"/>
  <c r="BFS117" i="1"/>
  <c r="BFT117" i="1"/>
  <c r="BFV117" i="1"/>
  <c r="BFW117" i="1"/>
  <c r="BFX117" i="1"/>
  <c r="BFY117" i="1"/>
  <c r="BFZ117" i="1"/>
  <c r="BGB117" i="1"/>
  <c r="BGC117" i="1"/>
  <c r="BGD117" i="1"/>
  <c r="BGG117" i="1"/>
  <c r="BGH117" i="1"/>
  <c r="BGJ117" i="1"/>
  <c r="BGK117" i="1"/>
  <c r="BGL117" i="1"/>
  <c r="BGM117" i="1"/>
  <c r="BGN117" i="1"/>
  <c r="BGP117" i="1"/>
  <c r="BGQ117" i="1"/>
  <c r="BGR117" i="1"/>
  <c r="BGS117" i="1"/>
  <c r="BGT117" i="1"/>
  <c r="BGV117" i="1"/>
  <c r="BGW117" i="1"/>
  <c r="BGX117" i="1"/>
  <c r="BGY117" i="1"/>
  <c r="BGZ117" i="1"/>
  <c r="BHB117" i="1"/>
  <c r="BHC117" i="1"/>
  <c r="BHD117" i="1"/>
  <c r="BHE117" i="1"/>
  <c r="BHF117" i="1"/>
  <c r="BHI117" i="1"/>
  <c r="BHJ117" i="1"/>
  <c r="BHK117" i="1"/>
  <c r="BHL117" i="1"/>
  <c r="BHN117" i="1"/>
  <c r="BHO117" i="1"/>
  <c r="BHP117" i="1"/>
  <c r="BHQ117" i="1"/>
  <c r="BHR117" i="1"/>
  <c r="BHT117" i="1"/>
  <c r="BHU117" i="1"/>
  <c r="BHV117" i="1"/>
  <c r="BHW117" i="1"/>
  <c r="BHX117" i="1"/>
  <c r="BHZ117" i="1"/>
  <c r="BIA117" i="1"/>
  <c r="BIB117" i="1"/>
  <c r="BIC117" i="1"/>
  <c r="BID117" i="1"/>
  <c r="BIF117" i="1"/>
  <c r="BII117" i="1"/>
  <c r="BIJ117" i="1"/>
  <c r="BIK117" i="1"/>
  <c r="BIL117" i="1"/>
  <c r="BIN117" i="1"/>
  <c r="BIO117" i="1"/>
  <c r="BIP117" i="1"/>
  <c r="BIQ117" i="1"/>
  <c r="BIR117" i="1"/>
  <c r="BIT117" i="1"/>
  <c r="BIU117" i="1"/>
  <c r="BIV117" i="1"/>
  <c r="BIW117" i="1"/>
  <c r="BIX117" i="1"/>
  <c r="BIZ117" i="1"/>
  <c r="BJA117" i="1"/>
  <c r="BJB117" i="1"/>
  <c r="BJC117" i="1"/>
  <c r="BJE117" i="1"/>
  <c r="BJF117" i="1"/>
  <c r="BJG117" i="1"/>
  <c r="BJH117" i="1"/>
  <c r="BJL117" i="1"/>
  <c r="BJM117" i="1"/>
  <c r="BJN117" i="1"/>
  <c r="BJO117" i="1"/>
  <c r="BJP117" i="1"/>
  <c r="BJR117" i="1"/>
  <c r="BJS117" i="1"/>
  <c r="BJT117" i="1"/>
  <c r="BJU117" i="1"/>
  <c r="BJV117" i="1"/>
  <c r="BJX117" i="1"/>
  <c r="BJY117" i="1"/>
  <c r="BJZ117" i="1"/>
  <c r="BKA117" i="1"/>
  <c r="BKC117" i="1"/>
  <c r="BKD117" i="1"/>
  <c r="BKE117" i="1"/>
  <c r="BKF117" i="1"/>
  <c r="BKG117" i="1"/>
  <c r="BKJ117" i="1"/>
  <c r="BKK117" i="1"/>
  <c r="BKL117" i="1"/>
  <c r="BKM117" i="1"/>
  <c r="BKN117" i="1"/>
  <c r="BKP117" i="1"/>
  <c r="BKQ117" i="1"/>
  <c r="BKR117" i="1"/>
  <c r="BKS117" i="1"/>
  <c r="BKT117" i="1"/>
  <c r="BKV117" i="1"/>
  <c r="BKW117" i="1"/>
  <c r="BKX117" i="1"/>
  <c r="BKZ117" i="1"/>
  <c r="BLA117" i="1"/>
  <c r="BLB117" i="1"/>
  <c r="BLC117" i="1"/>
  <c r="BLD117" i="1"/>
  <c r="BLG117" i="1"/>
  <c r="BLH117" i="1"/>
  <c r="BLI117" i="1"/>
  <c r="BLJ117" i="1"/>
  <c r="BLK117" i="1"/>
  <c r="BLM117" i="1"/>
  <c r="BLN117" i="1"/>
  <c r="BLO117" i="1"/>
  <c r="BLP117" i="1"/>
  <c r="BLQ117" i="1"/>
  <c r="BLS117" i="1"/>
  <c r="BLT117" i="1"/>
  <c r="BLU117" i="1"/>
  <c r="BLV117" i="1"/>
  <c r="BLW117" i="1"/>
  <c r="BLY117" i="1"/>
  <c r="BLZ117" i="1"/>
  <c r="BMA117" i="1"/>
  <c r="BMB117" i="1"/>
  <c r="BMC117" i="1"/>
  <c r="BME117" i="1"/>
  <c r="BMF117" i="1"/>
  <c r="BMG117" i="1"/>
  <c r="BMJ117" i="1"/>
  <c r="BML117" i="1"/>
  <c r="BMM117" i="1"/>
  <c r="BMN117" i="1"/>
  <c r="BMO117" i="1"/>
  <c r="BMP117" i="1"/>
  <c r="BMR117" i="1"/>
  <c r="BMS117" i="1"/>
  <c r="BMT117" i="1"/>
  <c r="BMU117" i="1"/>
  <c r="BMV117" i="1"/>
  <c r="BMX117" i="1"/>
  <c r="BMY117" i="1"/>
  <c r="BMZ117" i="1"/>
  <c r="BNA117" i="1"/>
  <c r="BNB117" i="1"/>
  <c r="BND117" i="1"/>
  <c r="BNE117" i="1"/>
  <c r="BNF117" i="1"/>
  <c r="BNG117" i="1"/>
  <c r="BNH117" i="1"/>
  <c r="BNK117" i="1"/>
  <c r="BNL117" i="1"/>
  <c r="BNM117" i="1"/>
  <c r="BNN117" i="1"/>
  <c r="BNO117" i="1"/>
  <c r="BNQ117" i="1"/>
  <c r="BNR117" i="1"/>
  <c r="BNS117" i="1"/>
  <c r="BNT117" i="1"/>
  <c r="BNU117" i="1"/>
  <c r="BNW117" i="1"/>
  <c r="BNX117" i="1"/>
  <c r="BNY117" i="1"/>
  <c r="BNZ117" i="1"/>
  <c r="BOA117" i="1"/>
  <c r="BOC117" i="1"/>
  <c r="BOD117" i="1"/>
  <c r="BOE117" i="1"/>
  <c r="BOF117" i="1"/>
  <c r="BOG117" i="1"/>
  <c r="BOI117" i="1"/>
  <c r="BOL117" i="1"/>
  <c r="BOM117" i="1"/>
  <c r="BON117" i="1"/>
  <c r="BOP117" i="1"/>
  <c r="BOQ117" i="1"/>
  <c r="BOR117" i="1"/>
  <c r="BOS117" i="1"/>
  <c r="BOT117" i="1"/>
  <c r="BOV117" i="1"/>
  <c r="BOW117" i="1"/>
  <c r="BOX117" i="1"/>
  <c r="BOY117" i="1"/>
  <c r="BOZ117" i="1"/>
  <c r="BPA117" i="1"/>
  <c r="BPC117" i="1"/>
  <c r="BPD117" i="1"/>
  <c r="BPE117" i="1"/>
  <c r="BPF117" i="1"/>
  <c r="BPH117" i="1"/>
  <c r="BPI117" i="1"/>
  <c r="BPJ117" i="1"/>
  <c r="BPM117" i="1"/>
  <c r="BPN117" i="1"/>
  <c r="BPP117" i="1"/>
  <c r="BPQ117" i="1"/>
  <c r="BPR117" i="1"/>
  <c r="BPS117" i="1"/>
  <c r="BPT117" i="1"/>
  <c r="BPV117" i="1"/>
  <c r="BPW117" i="1"/>
  <c r="BPX117" i="1"/>
  <c r="BPY117" i="1"/>
  <c r="BQA117" i="1"/>
  <c r="BQB117" i="1"/>
  <c r="BQC117" i="1"/>
  <c r="BQD117" i="1"/>
  <c r="BQE117" i="1"/>
  <c r="BQG117" i="1"/>
  <c r="BQH117" i="1"/>
  <c r="BQI117" i="1"/>
  <c r="BQJ117" i="1"/>
  <c r="BQK117" i="1"/>
  <c r="BQN117" i="1"/>
  <c r="BQO117" i="1"/>
  <c r="BQP117" i="1"/>
  <c r="BQQ117" i="1"/>
  <c r="BQS117" i="1"/>
  <c r="BQT117" i="1"/>
  <c r="BQU117" i="1"/>
  <c r="BQV117" i="1"/>
  <c r="BQW117" i="1"/>
  <c r="BQY117" i="1"/>
  <c r="BQZ117" i="1"/>
  <c r="BRA117" i="1"/>
  <c r="BRB117" i="1"/>
  <c r="BRC117" i="1"/>
  <c r="BRE117" i="1"/>
  <c r="BRF117" i="1"/>
  <c r="BRG117" i="1"/>
  <c r="BRH117" i="1"/>
  <c r="BRI117" i="1"/>
  <c r="BRK117" i="1"/>
  <c r="BRL117" i="1"/>
  <c r="BRO117" i="1"/>
  <c r="BRP117" i="1"/>
  <c r="BRQ117" i="1"/>
  <c r="BRS117" i="1"/>
  <c r="BRT117" i="1"/>
  <c r="BRU117" i="1"/>
  <c r="BRV117" i="1"/>
  <c r="BRW117" i="1"/>
  <c r="BRY117" i="1"/>
  <c r="BRZ117" i="1"/>
  <c r="BSA117" i="1"/>
  <c r="BSB117" i="1"/>
  <c r="BSC117" i="1"/>
  <c r="BSE117" i="1"/>
  <c r="BSF117" i="1"/>
  <c r="BSG117" i="1"/>
  <c r="BSH117" i="1"/>
  <c r="BSI117" i="1"/>
  <c r="BSK117" i="1"/>
  <c r="BSL117" i="1"/>
  <c r="BSM117" i="1"/>
  <c r="BSN117" i="1"/>
  <c r="BSQ117" i="1"/>
  <c r="BSS117" i="1"/>
  <c r="BST117" i="1"/>
  <c r="BSU117" i="1"/>
  <c r="BSV117" i="1"/>
  <c r="BSW117" i="1"/>
  <c r="BSY117" i="1"/>
  <c r="BSZ117" i="1"/>
  <c r="BTA117" i="1"/>
  <c r="BTB117" i="1"/>
  <c r="BTC117" i="1"/>
  <c r="BTE117" i="1"/>
  <c r="BTF117" i="1"/>
  <c r="BTG117" i="1"/>
  <c r="BTH117" i="1"/>
  <c r="BTI117" i="1"/>
  <c r="BTK117" i="1"/>
  <c r="BTL117" i="1"/>
  <c r="BTM117" i="1"/>
  <c r="BTN117" i="1"/>
  <c r="BTO117" i="1"/>
  <c r="BTR117" i="1"/>
  <c r="BTS117" i="1"/>
  <c r="BTT117" i="1"/>
  <c r="BTU117" i="1"/>
  <c r="BTW117" i="1"/>
  <c r="BTX117" i="1"/>
  <c r="BTY117" i="1"/>
  <c r="BTZ117" i="1"/>
  <c r="BUA117" i="1"/>
  <c r="BUC117" i="1"/>
  <c r="BUD117" i="1"/>
  <c r="BUE117" i="1"/>
  <c r="BUF117" i="1"/>
  <c r="BUG117" i="1"/>
  <c r="BUI117" i="1"/>
  <c r="BUJ117" i="1"/>
  <c r="BUK117" i="1"/>
  <c r="BUL117" i="1"/>
  <c r="BUM117" i="1"/>
  <c r="BUO117" i="1"/>
  <c r="BUP117" i="1"/>
  <c r="BUS117" i="1"/>
  <c r="BUT117" i="1"/>
  <c r="BUU117" i="1"/>
  <c r="BUW117" i="1"/>
  <c r="BUX117" i="1"/>
  <c r="BUY117" i="1"/>
  <c r="BUZ117" i="1"/>
  <c r="BVA117" i="1"/>
  <c r="BVC117" i="1"/>
  <c r="BVD117" i="1"/>
  <c r="BVE117" i="1"/>
  <c r="BVF117" i="1"/>
  <c r="BVG117" i="1"/>
  <c r="BVI117" i="1"/>
  <c r="BVJ117" i="1"/>
  <c r="BVK117" i="1"/>
  <c r="BVL117" i="1"/>
  <c r="BVM117" i="1"/>
  <c r="BVO117" i="1"/>
  <c r="BVP117" i="1"/>
  <c r="BVQ117" i="1"/>
  <c r="BVR117" i="1"/>
  <c r="BVS117" i="1"/>
  <c r="BVW117" i="1"/>
  <c r="BVX117" i="1"/>
  <c r="BVY117" i="1"/>
  <c r="BVZ117" i="1"/>
  <c r="BWA117" i="1"/>
  <c r="BWC117" i="1"/>
  <c r="BWD117" i="1"/>
  <c r="BWE117" i="1"/>
  <c r="BWF117" i="1"/>
  <c r="BWG117" i="1"/>
  <c r="BWI117" i="1"/>
  <c r="BWJ117" i="1"/>
  <c r="BWK117" i="1"/>
  <c r="BWL117" i="1"/>
  <c r="BWM117" i="1"/>
  <c r="BWO117" i="1"/>
  <c r="BWP117" i="1"/>
  <c r="BWQ117" i="1"/>
  <c r="BWR117" i="1"/>
  <c r="BWS117" i="1"/>
  <c r="BWU117" i="1"/>
  <c r="BWX117" i="1"/>
  <c r="BWY117" i="1"/>
  <c r="BWZ117" i="1"/>
  <c r="BXA117" i="1"/>
  <c r="BXC117" i="1"/>
  <c r="BXD117" i="1"/>
  <c r="BXE117" i="1"/>
  <c r="BXF117" i="1"/>
  <c r="BXG117" i="1"/>
  <c r="BXI117" i="1"/>
  <c r="BXJ117" i="1"/>
  <c r="BXK117" i="1"/>
  <c r="BXL117" i="1"/>
  <c r="BXM117" i="1"/>
  <c r="BXO117" i="1"/>
  <c r="BXP117" i="1"/>
  <c r="BXQ117" i="1"/>
  <c r="BXR117" i="1"/>
  <c r="BXS117" i="1"/>
  <c r="BXV117" i="1"/>
  <c r="BXW117" i="1"/>
  <c r="BXX117" i="1"/>
  <c r="BXZ117" i="1"/>
  <c r="BYA117" i="1"/>
  <c r="BYB117" i="1"/>
  <c r="BYC117" i="1"/>
  <c r="BYD117" i="1"/>
  <c r="BYF117" i="1"/>
  <c r="BYG117" i="1"/>
  <c r="BYH117" i="1"/>
  <c r="BYI117" i="1"/>
  <c r="BYJ117" i="1"/>
  <c r="BYK28" i="1" l="1"/>
  <c r="BYK27" i="1"/>
  <c r="BYK26" i="1"/>
  <c r="BYK25" i="1"/>
  <c r="BYK24" i="1"/>
  <c r="BYK23" i="1"/>
  <c r="BYK22" i="1"/>
  <c r="BYK21" i="1"/>
  <c r="BYK20" i="1"/>
  <c r="BYK19" i="1"/>
  <c r="BYK18" i="1"/>
  <c r="BYK17" i="1"/>
  <c r="BYK16" i="1"/>
  <c r="BYK15" i="1"/>
  <c r="BYK12" i="1"/>
  <c r="BYK11" i="1"/>
  <c r="BYK10" i="1"/>
  <c r="BFE102" i="1" l="1"/>
  <c r="BFF102" i="1"/>
  <c r="BFG102" i="1"/>
  <c r="BFH102" i="1"/>
  <c r="BFJ102" i="1"/>
  <c r="BFK102" i="1"/>
  <c r="BFL102" i="1"/>
  <c r="BFM102" i="1"/>
  <c r="BFN102" i="1"/>
  <c r="BFP102" i="1"/>
  <c r="BFQ102" i="1"/>
  <c r="BFR102" i="1"/>
  <c r="BFS102" i="1"/>
  <c r="BFT102" i="1"/>
  <c r="BFV102" i="1"/>
  <c r="BFW102" i="1"/>
  <c r="BFX102" i="1"/>
  <c r="BFY102" i="1"/>
  <c r="BFZ102" i="1"/>
  <c r="BGB102" i="1"/>
  <c r="BGC102" i="1"/>
  <c r="BGD102" i="1"/>
  <c r="BGG102" i="1"/>
  <c r="BGH102" i="1"/>
  <c r="BGJ102" i="1"/>
  <c r="BGK102" i="1"/>
  <c r="BGL102" i="1"/>
  <c r="BGM102" i="1"/>
  <c r="BGN102" i="1"/>
  <c r="BGP102" i="1"/>
  <c r="BGQ102" i="1"/>
  <c r="BGR102" i="1"/>
  <c r="BGS102" i="1"/>
  <c r="BGT102" i="1"/>
  <c r="BGV102" i="1"/>
  <c r="BGW102" i="1"/>
  <c r="BGX102" i="1"/>
  <c r="BGY102" i="1"/>
  <c r="BGZ102" i="1"/>
  <c r="BHB102" i="1"/>
  <c r="BHC102" i="1"/>
  <c r="BHD102" i="1"/>
  <c r="BHE102" i="1"/>
  <c r="BHF102" i="1"/>
  <c r="BHI102" i="1"/>
  <c r="BHJ102" i="1"/>
  <c r="BHK102" i="1"/>
  <c r="BHL102" i="1"/>
  <c r="BHN102" i="1"/>
  <c r="BHO102" i="1"/>
  <c r="BHP102" i="1"/>
  <c r="BHQ102" i="1"/>
  <c r="BHR102" i="1"/>
  <c r="BHT102" i="1"/>
  <c r="BHU102" i="1"/>
  <c r="BHV102" i="1"/>
  <c r="BHW102" i="1"/>
  <c r="BHX102" i="1"/>
  <c r="BHZ102" i="1"/>
  <c r="BIA102" i="1"/>
  <c r="BIB102" i="1"/>
  <c r="BIC102" i="1"/>
  <c r="BID102" i="1"/>
  <c r="BIF102" i="1"/>
  <c r="BII102" i="1"/>
  <c r="BIJ102" i="1"/>
  <c r="BIK102" i="1"/>
  <c r="BIL102" i="1"/>
  <c r="BIN102" i="1"/>
  <c r="BIO102" i="1"/>
  <c r="BIP102" i="1"/>
  <c r="BIQ102" i="1"/>
  <c r="BIR102" i="1"/>
  <c r="BIT102" i="1"/>
  <c r="BIU102" i="1"/>
  <c r="BIV102" i="1"/>
  <c r="BIW102" i="1"/>
  <c r="BIX102" i="1"/>
  <c r="BIZ102" i="1"/>
  <c r="BJA102" i="1"/>
  <c r="BJB102" i="1"/>
  <c r="BJC102" i="1"/>
  <c r="BJE102" i="1"/>
  <c r="BJF102" i="1"/>
  <c r="BJG102" i="1"/>
  <c r="BJH102" i="1"/>
  <c r="BJL102" i="1"/>
  <c r="BJM102" i="1"/>
  <c r="BJN102" i="1"/>
  <c r="BJO102" i="1"/>
  <c r="BJP102" i="1"/>
  <c r="BJR102" i="1"/>
  <c r="BJS102" i="1"/>
  <c r="BJT102" i="1"/>
  <c r="BJU102" i="1"/>
  <c r="BJV102" i="1"/>
  <c r="BJX102" i="1"/>
  <c r="BJY102" i="1"/>
  <c r="BJZ102" i="1"/>
  <c r="BKA102" i="1"/>
  <c r="BKC102" i="1"/>
  <c r="BKD102" i="1"/>
  <c r="BKE102" i="1"/>
  <c r="BKF102" i="1"/>
  <c r="BKG102" i="1"/>
  <c r="BKJ102" i="1"/>
  <c r="BKK102" i="1"/>
  <c r="BKL102" i="1"/>
  <c r="BKM102" i="1"/>
  <c r="BKN102" i="1"/>
  <c r="BKP102" i="1"/>
  <c r="BKQ102" i="1"/>
  <c r="BKR102" i="1"/>
  <c r="BKS102" i="1"/>
  <c r="BKT102" i="1"/>
  <c r="BKV102" i="1"/>
  <c r="BKW102" i="1"/>
  <c r="BKX102" i="1"/>
  <c r="BKZ102" i="1"/>
  <c r="BLA102" i="1"/>
  <c r="BLB102" i="1"/>
  <c r="BLC102" i="1"/>
  <c r="BLD102" i="1"/>
  <c r="BLG102" i="1"/>
  <c r="BLH102" i="1"/>
  <c r="BLI102" i="1"/>
  <c r="BLJ102" i="1"/>
  <c r="BLK102" i="1"/>
  <c r="BLM102" i="1"/>
  <c r="BLN102" i="1"/>
  <c r="BLO102" i="1"/>
  <c r="BLP102" i="1"/>
  <c r="BLQ102" i="1"/>
  <c r="BLS102" i="1"/>
  <c r="BLT102" i="1"/>
  <c r="BLU102" i="1"/>
  <c r="BLV102" i="1"/>
  <c r="BLW102" i="1"/>
  <c r="BLY102" i="1"/>
  <c r="BLZ102" i="1"/>
  <c r="BMA102" i="1"/>
  <c r="BMB102" i="1"/>
  <c r="BMC102" i="1"/>
  <c r="BME102" i="1"/>
  <c r="BMF102" i="1"/>
  <c r="BMG102" i="1"/>
  <c r="BMJ102" i="1"/>
  <c r="BML102" i="1"/>
  <c r="BMM102" i="1"/>
  <c r="BMN102" i="1"/>
  <c r="BMO102" i="1"/>
  <c r="BMP102" i="1"/>
  <c r="BMR102" i="1"/>
  <c r="BMS102" i="1"/>
  <c r="BMT102" i="1"/>
  <c r="BMU102" i="1"/>
  <c r="BMV102" i="1"/>
  <c r="BMX102" i="1"/>
  <c r="BMY102" i="1"/>
  <c r="BMZ102" i="1"/>
  <c r="BNA102" i="1"/>
  <c r="BNB102" i="1"/>
  <c r="BND102" i="1"/>
  <c r="BNE102" i="1"/>
  <c r="BNF102" i="1"/>
  <c r="BNG102" i="1"/>
  <c r="BNH102" i="1"/>
  <c r="BNK102" i="1"/>
  <c r="BNL102" i="1"/>
  <c r="BNM102" i="1"/>
  <c r="BNN102" i="1"/>
  <c r="BNO102" i="1"/>
  <c r="BNQ102" i="1"/>
  <c r="BNR102" i="1"/>
  <c r="BNS102" i="1"/>
  <c r="BNT102" i="1"/>
  <c r="BNU102" i="1"/>
  <c r="BNW102" i="1"/>
  <c r="BNX102" i="1"/>
  <c r="BNY102" i="1"/>
  <c r="BNZ102" i="1"/>
  <c r="BOA102" i="1"/>
  <c r="BOC102" i="1"/>
  <c r="BOD102" i="1"/>
  <c r="BOE102" i="1"/>
  <c r="BOF102" i="1"/>
  <c r="BOG102" i="1"/>
  <c r="BOI102" i="1"/>
  <c r="BOL102" i="1"/>
  <c r="BOM102" i="1"/>
  <c r="BON102" i="1"/>
  <c r="BOQ102" i="1"/>
  <c r="BOR102" i="1"/>
  <c r="BOS102" i="1"/>
  <c r="BOT102" i="1"/>
  <c r="BOV102" i="1"/>
  <c r="BOW102" i="1"/>
  <c r="BOX102" i="1"/>
  <c r="BOY102" i="1"/>
  <c r="BOZ102" i="1"/>
  <c r="BPC102" i="1"/>
  <c r="BPD102" i="1"/>
  <c r="BPE102" i="1"/>
  <c r="BPF102" i="1"/>
  <c r="BPH102" i="1"/>
  <c r="BPI102" i="1"/>
  <c r="BPJ102" i="1"/>
  <c r="BPM102" i="1"/>
  <c r="BPN102" i="1"/>
  <c r="BPP102" i="1"/>
  <c r="BPQ102" i="1"/>
  <c r="BPR102" i="1"/>
  <c r="BPS102" i="1"/>
  <c r="BPT102" i="1"/>
  <c r="BPV102" i="1"/>
  <c r="BPW102" i="1"/>
  <c r="BPX102" i="1"/>
  <c r="BPY102" i="1"/>
  <c r="BQA102" i="1"/>
  <c r="BQB102" i="1"/>
  <c r="BQC102" i="1"/>
  <c r="BQD102" i="1"/>
  <c r="BQE102" i="1"/>
  <c r="BQG102" i="1"/>
  <c r="BQH102" i="1"/>
  <c r="BQI102" i="1"/>
  <c r="BQJ102" i="1"/>
  <c r="BQK102" i="1"/>
  <c r="BQN102" i="1"/>
  <c r="BQO102" i="1"/>
  <c r="BQP102" i="1"/>
  <c r="BQQ102" i="1"/>
  <c r="BQS102" i="1"/>
  <c r="BQT102" i="1"/>
  <c r="BQU102" i="1"/>
  <c r="BQV102" i="1"/>
  <c r="BQZ102" i="1"/>
  <c r="BRA102" i="1"/>
  <c r="BRB102" i="1"/>
  <c r="BRC102" i="1"/>
  <c r="BRE102" i="1"/>
  <c r="BRG102" i="1"/>
  <c r="BRH102" i="1"/>
  <c r="BRI102" i="1"/>
  <c r="BRK102" i="1"/>
  <c r="BRL102" i="1"/>
  <c r="BRP102" i="1"/>
  <c r="BRQ102" i="1"/>
  <c r="BRS102" i="1"/>
  <c r="BRT102" i="1"/>
  <c r="BRU102" i="1"/>
  <c r="BRV102" i="1"/>
  <c r="BRY102" i="1"/>
  <c r="BRZ102" i="1"/>
  <c r="BSA102" i="1"/>
  <c r="BSB102" i="1"/>
  <c r="BSC102" i="1"/>
  <c r="BSE102" i="1"/>
  <c r="BSF102" i="1"/>
  <c r="BSG102" i="1"/>
  <c r="BSH102" i="1"/>
  <c r="BSI102" i="1"/>
  <c r="BSK102" i="1"/>
  <c r="BSL102" i="1"/>
  <c r="BSQ102" i="1"/>
  <c r="BSS102" i="1"/>
  <c r="BST102" i="1"/>
  <c r="BSU102" i="1"/>
  <c r="BSV102" i="1"/>
  <c r="BSY102" i="1"/>
  <c r="BSZ102" i="1"/>
  <c r="BTB102" i="1"/>
  <c r="BTC102" i="1"/>
  <c r="BTE102" i="1"/>
  <c r="BTF102" i="1"/>
  <c r="BTG102" i="1"/>
  <c r="BTH102" i="1"/>
  <c r="BTM102" i="1"/>
  <c r="BTN102" i="1"/>
  <c r="BTO102" i="1"/>
  <c r="BTR102" i="1"/>
  <c r="BTT102" i="1"/>
  <c r="BTU102" i="1"/>
  <c r="BTW102" i="1"/>
  <c r="BTX102" i="1"/>
  <c r="BTY102" i="1"/>
  <c r="BTZ102" i="1"/>
  <c r="BUA102" i="1"/>
  <c r="BUD102" i="1"/>
  <c r="BUE102" i="1"/>
  <c r="BUF102" i="1"/>
  <c r="BUJ102" i="1"/>
  <c r="BUK102" i="1"/>
  <c r="BUL102" i="1"/>
  <c r="BUM102" i="1"/>
  <c r="BUP102" i="1"/>
  <c r="BUT102" i="1"/>
  <c r="BUU102" i="1"/>
  <c r="BUW102" i="1"/>
  <c r="BUX102" i="1"/>
  <c r="BUY102" i="1"/>
  <c r="BVA102" i="1"/>
  <c r="BVD102" i="1"/>
  <c r="BVG102" i="1"/>
  <c r="BVI102" i="1"/>
  <c r="BVJ102" i="1"/>
  <c r="BVK102" i="1"/>
  <c r="BVM102" i="1"/>
  <c r="BVO102" i="1"/>
  <c r="BVP102" i="1"/>
  <c r="BVQ102" i="1"/>
  <c r="BVR102" i="1"/>
  <c r="BVS102" i="1"/>
  <c r="BYK99" i="1" l="1"/>
  <c r="BYK13" i="1"/>
  <c r="BYK14" i="1"/>
  <c r="BYK29" i="1"/>
  <c r="BYK30" i="1"/>
  <c r="BYK31" i="1"/>
  <c r="BYK32" i="1"/>
  <c r="BYK33" i="1"/>
  <c r="BYK34" i="1"/>
  <c r="BYK35" i="1"/>
  <c r="BYK36" i="1"/>
  <c r="BYK37" i="1"/>
  <c r="BYK38" i="1"/>
  <c r="BYK39" i="1"/>
  <c r="BYK40" i="1"/>
  <c r="BYK41" i="1"/>
  <c r="BYK42" i="1"/>
  <c r="BYK43" i="1"/>
  <c r="BYK44" i="1"/>
  <c r="BYK45" i="1"/>
  <c r="BYK46" i="1"/>
  <c r="BYK47" i="1"/>
  <c r="BYK48" i="1"/>
  <c r="BYK49" i="1"/>
  <c r="BYK50" i="1"/>
  <c r="BYK51" i="1"/>
  <c r="BYK52" i="1"/>
  <c r="BYK53" i="1"/>
  <c r="BYK54" i="1"/>
  <c r="BYK55" i="1"/>
  <c r="BYK56" i="1"/>
  <c r="BYK57" i="1"/>
  <c r="BYK58" i="1"/>
  <c r="BYK59" i="1"/>
  <c r="BYK60" i="1"/>
  <c r="BYK61" i="1"/>
  <c r="BYK62" i="1"/>
  <c r="BYK63" i="1"/>
  <c r="BYK64" i="1"/>
  <c r="BYK65" i="1"/>
  <c r="BYK66" i="1"/>
  <c r="BYK67" i="1"/>
  <c r="BYK68" i="1"/>
  <c r="BYK69" i="1"/>
  <c r="BYK70" i="1"/>
  <c r="BYK71" i="1"/>
  <c r="BYK72" i="1"/>
  <c r="BYK73" i="1"/>
  <c r="BYK74" i="1"/>
  <c r="BYK75" i="1"/>
  <c r="BYK76" i="1"/>
  <c r="BYK77" i="1"/>
  <c r="BYK78" i="1"/>
  <c r="BYK79" i="1"/>
  <c r="BYK80" i="1"/>
  <c r="BYK81" i="1"/>
  <c r="BYK82" i="1"/>
  <c r="BYK83" i="1"/>
  <c r="BYK84" i="1"/>
  <c r="BYK85" i="1"/>
  <c r="BYK86" i="1"/>
  <c r="BYK87" i="1"/>
  <c r="BYK88" i="1"/>
  <c r="BYK89" i="1"/>
  <c r="BYK90" i="1"/>
  <c r="BYK91" i="1"/>
  <c r="BYK92" i="1"/>
  <c r="BYK93" i="1"/>
  <c r="BYK94" i="1"/>
  <c r="BYK95" i="1"/>
  <c r="BYK96" i="1"/>
  <c r="BYK97" i="1"/>
  <c r="BYK98" i="1"/>
  <c r="BYE9" i="1"/>
  <c r="BYK117" i="1" l="1"/>
  <c r="BXY9" i="1" l="1"/>
  <c r="BYW9" i="1" l="1"/>
  <c r="CK7" i="11" s="1"/>
  <c r="BYE99" i="1"/>
  <c r="BYE10" i="1"/>
  <c r="BYE11" i="1"/>
  <c r="BYE12" i="1"/>
  <c r="BYE13" i="1"/>
  <c r="BYE14" i="1"/>
  <c r="BYE15" i="1"/>
  <c r="BYE16" i="1"/>
  <c r="BYE17" i="1"/>
  <c r="BYE18" i="1"/>
  <c r="BYE19" i="1"/>
  <c r="BYE20" i="1"/>
  <c r="BYE21" i="1"/>
  <c r="BYE22" i="1"/>
  <c r="BYE23" i="1"/>
  <c r="BYE24" i="1"/>
  <c r="BYE25" i="1"/>
  <c r="BYE26" i="1"/>
  <c r="BYE27" i="1"/>
  <c r="BYE28" i="1"/>
  <c r="BYE29" i="1"/>
  <c r="BYE30" i="1"/>
  <c r="BYE31" i="1"/>
  <c r="BYE32" i="1"/>
  <c r="BYE33" i="1"/>
  <c r="BYE34" i="1"/>
  <c r="BYE35" i="1"/>
  <c r="BYE36" i="1"/>
  <c r="BYE37" i="1"/>
  <c r="BYE38" i="1"/>
  <c r="BYE39" i="1"/>
  <c r="BYE40" i="1"/>
  <c r="BYE41" i="1"/>
  <c r="BYE42" i="1"/>
  <c r="BYE43" i="1"/>
  <c r="BYE44" i="1"/>
  <c r="BYE45" i="1"/>
  <c r="BYE46" i="1"/>
  <c r="BYE47" i="1"/>
  <c r="BYE48" i="1"/>
  <c r="BYE49" i="1"/>
  <c r="BYE50" i="1"/>
  <c r="BYE51" i="1"/>
  <c r="BYE52" i="1"/>
  <c r="BYE53" i="1"/>
  <c r="BYE54" i="1"/>
  <c r="BYE55" i="1"/>
  <c r="BYE56" i="1"/>
  <c r="BYE57" i="1"/>
  <c r="BYE58" i="1"/>
  <c r="BYE59" i="1"/>
  <c r="BYE60" i="1"/>
  <c r="BYE61" i="1"/>
  <c r="BYE62" i="1"/>
  <c r="BYE63" i="1"/>
  <c r="BYE64" i="1"/>
  <c r="BYE65" i="1"/>
  <c r="BYE66" i="1"/>
  <c r="BYE67" i="1"/>
  <c r="BYE68" i="1"/>
  <c r="BYE69" i="1"/>
  <c r="BYE70" i="1"/>
  <c r="BYE71" i="1"/>
  <c r="BYE72" i="1"/>
  <c r="BYE73" i="1"/>
  <c r="BYE74" i="1"/>
  <c r="BYE75" i="1"/>
  <c r="BYE76" i="1"/>
  <c r="BYE77" i="1"/>
  <c r="BYE78" i="1"/>
  <c r="BYE79" i="1"/>
  <c r="BYE80" i="1"/>
  <c r="BYE81" i="1"/>
  <c r="BYE82" i="1"/>
  <c r="BYE83" i="1"/>
  <c r="BYE84" i="1"/>
  <c r="BYE85" i="1"/>
  <c r="BYE86" i="1"/>
  <c r="BYE87" i="1"/>
  <c r="BYE88" i="1"/>
  <c r="BYE89" i="1"/>
  <c r="BYE90" i="1"/>
  <c r="BYE91" i="1"/>
  <c r="BYE92" i="1"/>
  <c r="BYE93" i="1"/>
  <c r="BYE94" i="1"/>
  <c r="BYE95" i="1"/>
  <c r="BYE96" i="1"/>
  <c r="BYE97" i="1"/>
  <c r="BYE98" i="1"/>
  <c r="BYE117" i="1" l="1"/>
  <c r="BZT26" i="1" l="1"/>
  <c r="BXY10" i="1" l="1"/>
  <c r="BYW10" i="1" s="1"/>
  <c r="BXY11" i="1"/>
  <c r="BYW11" i="1" s="1"/>
  <c r="BXY12" i="1"/>
  <c r="BXY13" i="1"/>
  <c r="BYW13" i="1" s="1"/>
  <c r="BXY14" i="1"/>
  <c r="BYW14" i="1" s="1"/>
  <c r="BXY15" i="1"/>
  <c r="BYW15" i="1" s="1"/>
  <c r="BXY16" i="1"/>
  <c r="BYW16" i="1" s="1"/>
  <c r="BXY17" i="1"/>
  <c r="BXY18" i="1"/>
  <c r="BXY19" i="1"/>
  <c r="BXY20" i="1"/>
  <c r="BXY21" i="1"/>
  <c r="BXY22" i="1"/>
  <c r="BXY23" i="1"/>
  <c r="BYW23" i="1" s="1"/>
  <c r="BXY24" i="1"/>
  <c r="BYW24" i="1" s="1"/>
  <c r="BXY25" i="1"/>
  <c r="BXY26" i="1"/>
  <c r="BXY27" i="1"/>
  <c r="BXY28" i="1"/>
  <c r="BXY29" i="1"/>
  <c r="BXY30" i="1"/>
  <c r="BXY31" i="1"/>
  <c r="BXY32" i="1"/>
  <c r="BXY33" i="1"/>
  <c r="BYW33" i="1" s="1"/>
  <c r="BXY34" i="1"/>
  <c r="BYW34" i="1" s="1"/>
  <c r="BXY35" i="1"/>
  <c r="BXY36" i="1"/>
  <c r="BYW36" i="1" s="1"/>
  <c r="BXY37" i="1"/>
  <c r="BYW37" i="1" s="1"/>
  <c r="BXY38" i="1"/>
  <c r="BYW38" i="1" s="1"/>
  <c r="BXY39" i="1"/>
  <c r="BYW39" i="1" s="1"/>
  <c r="BXY40" i="1"/>
  <c r="BYW40" i="1" s="1"/>
  <c r="BXY41" i="1"/>
  <c r="BYW41" i="1" s="1"/>
  <c r="BXY42" i="1"/>
  <c r="BYW42" i="1" s="1"/>
  <c r="BXY43" i="1"/>
  <c r="BYW43" i="1" s="1"/>
  <c r="BXY44" i="1"/>
  <c r="BXY45" i="1"/>
  <c r="BYW45" i="1" s="1"/>
  <c r="BXY46" i="1"/>
  <c r="BYW46" i="1" s="1"/>
  <c r="BXY47" i="1"/>
  <c r="BYW47" i="1" s="1"/>
  <c r="BXY48" i="1"/>
  <c r="BYW48" i="1" s="1"/>
  <c r="BXY49" i="1"/>
  <c r="BXY50" i="1"/>
  <c r="BXY51" i="1"/>
  <c r="BXY52" i="1"/>
  <c r="BXY53" i="1"/>
  <c r="BXY54" i="1"/>
  <c r="BYW54" i="1" s="1"/>
  <c r="BXY55" i="1"/>
  <c r="BYW55" i="1" s="1"/>
  <c r="BXY56" i="1"/>
  <c r="BYW56" i="1" s="1"/>
  <c r="BXY57" i="1"/>
  <c r="BXY58" i="1"/>
  <c r="BXY59" i="1"/>
  <c r="BXY60" i="1"/>
  <c r="BYW60" i="1" s="1"/>
  <c r="BXY61" i="1"/>
  <c r="BXY62" i="1"/>
  <c r="BXY63" i="1"/>
  <c r="BYW63" i="1" s="1"/>
  <c r="BXY64" i="1"/>
  <c r="BYW64" i="1" s="1"/>
  <c r="BXY65" i="1"/>
  <c r="BYW65" i="1" s="1"/>
  <c r="BXY66" i="1"/>
  <c r="BXY67" i="1"/>
  <c r="BXY68" i="1"/>
  <c r="BYW68" i="1" s="1"/>
  <c r="BXY69" i="1"/>
  <c r="BYW69" i="1" s="1"/>
  <c r="BXY70" i="1"/>
  <c r="BYW70" i="1" s="1"/>
  <c r="BXY71" i="1"/>
  <c r="BYW71" i="1" s="1"/>
  <c r="BXY72" i="1"/>
  <c r="BYW72" i="1" s="1"/>
  <c r="BXY73" i="1"/>
  <c r="BYW73" i="1" s="1"/>
  <c r="BXY74" i="1"/>
  <c r="BYW74" i="1" s="1"/>
  <c r="BXY75" i="1"/>
  <c r="BYW75" i="1" s="1"/>
  <c r="BXY76" i="1"/>
  <c r="BYW76" i="1" s="1"/>
  <c r="BXY77" i="1"/>
  <c r="BXY78" i="1"/>
  <c r="BYW78" i="1" s="1"/>
  <c r="BXY79" i="1"/>
  <c r="BXY80" i="1"/>
  <c r="BXY81" i="1"/>
  <c r="BXY82" i="1"/>
  <c r="BXY83" i="1"/>
  <c r="BXY84" i="1"/>
  <c r="BXY85" i="1"/>
  <c r="BXY86" i="1"/>
  <c r="BXY87" i="1"/>
  <c r="BYW87" i="1" s="1"/>
  <c r="BXY88" i="1"/>
  <c r="BYW88" i="1" s="1"/>
  <c r="BXY89" i="1"/>
  <c r="BYW89" i="1" s="1"/>
  <c r="BXY90" i="1"/>
  <c r="BXY91" i="1"/>
  <c r="BXY92" i="1"/>
  <c r="BYW92" i="1" s="1"/>
  <c r="BXY93" i="1"/>
  <c r="BYW93" i="1" s="1"/>
  <c r="BXY94" i="1"/>
  <c r="BXY95" i="1"/>
  <c r="BYW95" i="1" s="1"/>
  <c r="BXY96" i="1"/>
  <c r="BYW96" i="1" s="1"/>
  <c r="BXY97" i="1"/>
  <c r="BYW97" i="1" s="1"/>
  <c r="BXY98" i="1"/>
  <c r="BXY99" i="1"/>
  <c r="BYW99" i="1" s="1"/>
  <c r="BYW32" i="1" l="1"/>
  <c r="CK30" i="11" s="1"/>
  <c r="BYW49" i="1"/>
  <c r="CK47" i="11" s="1"/>
  <c r="BYW31" i="1"/>
  <c r="CK29" i="11" s="1"/>
  <c r="BYW81" i="1"/>
  <c r="CK79" i="11" s="1"/>
  <c r="BYW57" i="1"/>
  <c r="CK55" i="11" s="1"/>
  <c r="BYW17" i="1"/>
  <c r="CK15" i="11" s="1"/>
  <c r="BYW94" i="1"/>
  <c r="CK92" i="11" s="1"/>
  <c r="BYW86" i="1"/>
  <c r="CK84" i="11" s="1"/>
  <c r="BYW62" i="1"/>
  <c r="CK60" i="11" s="1"/>
  <c r="BYW30" i="1"/>
  <c r="CK28" i="11" s="1"/>
  <c r="BYW22" i="1"/>
  <c r="CK20" i="11" s="1"/>
  <c r="BYW25" i="1"/>
  <c r="CK23" i="11" s="1"/>
  <c r="BYW85" i="1"/>
  <c r="CK83" i="11" s="1"/>
  <c r="BYW77" i="1"/>
  <c r="CK75" i="11" s="1"/>
  <c r="BYW61" i="1"/>
  <c r="CK59" i="11" s="1"/>
  <c r="BYW53" i="1"/>
  <c r="CK51" i="11" s="1"/>
  <c r="BYW29" i="1"/>
  <c r="CK27" i="11" s="1"/>
  <c r="BYW21" i="1"/>
  <c r="CK19" i="11" s="1"/>
  <c r="BYW79" i="1"/>
  <c r="CK77" i="11" s="1"/>
  <c r="BYW84" i="1"/>
  <c r="CK82" i="11" s="1"/>
  <c r="BYW52" i="1"/>
  <c r="CK50" i="11" s="1"/>
  <c r="BYW44" i="1"/>
  <c r="CK42" i="11" s="1"/>
  <c r="BYW28" i="1"/>
  <c r="CK26" i="11" s="1"/>
  <c r="BYW20" i="1"/>
  <c r="CK18" i="11" s="1"/>
  <c r="BYW12" i="1"/>
  <c r="CK10" i="11" s="1"/>
  <c r="BYW91" i="1"/>
  <c r="CK89" i="11" s="1"/>
  <c r="BYW83" i="1"/>
  <c r="CK81" i="11" s="1"/>
  <c r="BYW67" i="1"/>
  <c r="CK65" i="11" s="1"/>
  <c r="BYW59" i="1"/>
  <c r="CK57" i="11" s="1"/>
  <c r="BYW51" i="1"/>
  <c r="CK49" i="11" s="1"/>
  <c r="BYW35" i="1"/>
  <c r="CK33" i="11" s="1"/>
  <c r="BYW27" i="1"/>
  <c r="CK25" i="11" s="1"/>
  <c r="BYW19" i="1"/>
  <c r="CK17" i="11" s="1"/>
  <c r="BYW80" i="1"/>
  <c r="CK78" i="11" s="1"/>
  <c r="BYW98" i="1"/>
  <c r="CK96" i="11" s="1"/>
  <c r="BYW90" i="1"/>
  <c r="CK88" i="11" s="1"/>
  <c r="BYW82" i="1"/>
  <c r="CK80" i="11" s="1"/>
  <c r="BYW66" i="1"/>
  <c r="CK64" i="11" s="1"/>
  <c r="BYW58" i="1"/>
  <c r="CK56" i="11" s="1"/>
  <c r="BYW50" i="1"/>
  <c r="CK48" i="11" s="1"/>
  <c r="BYW26" i="1"/>
  <c r="CK24" i="11" s="1"/>
  <c r="BYW18" i="1"/>
  <c r="CK16" i="11" s="1"/>
  <c r="CK87" i="11"/>
  <c r="CK70" i="11"/>
  <c r="CK62" i="11"/>
  <c r="CK54" i="11"/>
  <c r="CK46" i="11"/>
  <c r="CK38" i="11"/>
  <c r="CK22" i="11"/>
  <c r="CK14" i="11"/>
  <c r="CK95" i="11"/>
  <c r="CK69" i="11"/>
  <c r="CK61" i="11"/>
  <c r="CK53" i="11"/>
  <c r="CK45" i="11"/>
  <c r="CK37" i="11"/>
  <c r="CK21" i="11"/>
  <c r="BXY117" i="1"/>
  <c r="CK63" i="11"/>
  <c r="CK85" i="11"/>
  <c r="CK76" i="11"/>
  <c r="CK68" i="11"/>
  <c r="CK52" i="11"/>
  <c r="CK44" i="11"/>
  <c r="CK36" i="11"/>
  <c r="CK12" i="11"/>
  <c r="CK71" i="11"/>
  <c r="CK39" i="11"/>
  <c r="CK94" i="11"/>
  <c r="CK91" i="11"/>
  <c r="CK67" i="11"/>
  <c r="CK43" i="11"/>
  <c r="CK35" i="11"/>
  <c r="CK11" i="11"/>
  <c r="CK5" i="11" s="1"/>
  <c r="CL4" i="11" s="1"/>
  <c r="CK31" i="11"/>
  <c r="CK86" i="11"/>
  <c r="CK74" i="11"/>
  <c r="CK66" i="11"/>
  <c r="CK58" i="11"/>
  <c r="CK34" i="11"/>
  <c r="CK93" i="11"/>
  <c r="CK90" i="11"/>
  <c r="BYW102" i="1"/>
  <c r="CK97" i="11"/>
  <c r="CK73" i="11"/>
  <c r="CK41" i="11"/>
  <c r="CK9" i="11"/>
  <c r="CK40" i="11"/>
  <c r="CK32" i="11"/>
  <c r="CK8" i="11"/>
  <c r="BXT9" i="1"/>
  <c r="CK100" i="11" l="1"/>
  <c r="CK4" i="11"/>
  <c r="BYW117" i="1"/>
  <c r="CK13" i="11"/>
  <c r="CK2" i="11" s="1"/>
  <c r="CK72" i="11"/>
  <c r="BWV9" i="1"/>
  <c r="BZU22" i="1" l="1"/>
  <c r="BZT22" i="1"/>
  <c r="BZV22" i="1" l="1"/>
  <c r="BXT10" i="1" l="1"/>
  <c r="BXT11" i="1"/>
  <c r="BXT12" i="1"/>
  <c r="BXT13" i="1"/>
  <c r="BXT14" i="1"/>
  <c r="BXT15" i="1"/>
  <c r="BXT16" i="1"/>
  <c r="BXT17" i="1"/>
  <c r="BXT18" i="1"/>
  <c r="BXT19" i="1"/>
  <c r="BXT20" i="1"/>
  <c r="BXT21" i="1"/>
  <c r="BXT22" i="1"/>
  <c r="BXT23" i="1"/>
  <c r="BXT24" i="1"/>
  <c r="BXT25" i="1"/>
  <c r="BXT26" i="1"/>
  <c r="BXT27" i="1"/>
  <c r="BXT28" i="1"/>
  <c r="BXT29" i="1"/>
  <c r="BXT30" i="1"/>
  <c r="BXT31" i="1"/>
  <c r="BXT32" i="1"/>
  <c r="BXT33" i="1"/>
  <c r="BXT34" i="1"/>
  <c r="BXT35" i="1"/>
  <c r="BXT36" i="1"/>
  <c r="BXT37" i="1"/>
  <c r="BXT38" i="1"/>
  <c r="BXT39" i="1"/>
  <c r="BXT40" i="1"/>
  <c r="BXT41" i="1"/>
  <c r="BXT42" i="1"/>
  <c r="BXT43" i="1"/>
  <c r="BXT44" i="1"/>
  <c r="BXT45" i="1"/>
  <c r="BXT46" i="1"/>
  <c r="BXT47" i="1"/>
  <c r="BXT48" i="1"/>
  <c r="BXT49" i="1"/>
  <c r="BXT50" i="1"/>
  <c r="BXT51" i="1"/>
  <c r="BXT52" i="1"/>
  <c r="BXT53" i="1"/>
  <c r="BXT54" i="1"/>
  <c r="BXT55" i="1"/>
  <c r="BXT56" i="1"/>
  <c r="BXT57" i="1"/>
  <c r="BXT58" i="1"/>
  <c r="BXT59" i="1"/>
  <c r="BXT60" i="1"/>
  <c r="BXT61" i="1"/>
  <c r="BXT62" i="1"/>
  <c r="BXT63" i="1"/>
  <c r="BXT64" i="1"/>
  <c r="BXT65" i="1"/>
  <c r="BXT66" i="1"/>
  <c r="BXT67" i="1"/>
  <c r="BXT68" i="1"/>
  <c r="BXT69" i="1"/>
  <c r="BXT70" i="1"/>
  <c r="BXT71" i="1"/>
  <c r="BXT72" i="1"/>
  <c r="BXT73" i="1"/>
  <c r="BXT74" i="1"/>
  <c r="BXT75" i="1"/>
  <c r="BXT76" i="1"/>
  <c r="BXT77" i="1"/>
  <c r="BXT78" i="1"/>
  <c r="BXT79" i="1"/>
  <c r="BXT80" i="1"/>
  <c r="BXT81" i="1"/>
  <c r="BXT82" i="1"/>
  <c r="BXT83" i="1"/>
  <c r="BXT84" i="1"/>
  <c r="BXT85" i="1"/>
  <c r="BXT86" i="1"/>
  <c r="BXT87" i="1"/>
  <c r="BXT88" i="1"/>
  <c r="BXT89" i="1"/>
  <c r="BXT90" i="1"/>
  <c r="BXT91" i="1"/>
  <c r="BXT92" i="1"/>
  <c r="BXT93" i="1"/>
  <c r="BXT94" i="1"/>
  <c r="BXT95" i="1"/>
  <c r="BXT96" i="1"/>
  <c r="BXT97" i="1"/>
  <c r="BXT98" i="1"/>
  <c r="BXT99" i="1"/>
  <c r="BXT117" i="1" l="1"/>
  <c r="BXN9" i="1"/>
  <c r="BXN99" i="1" l="1"/>
  <c r="BXN10" i="1"/>
  <c r="BXN11" i="1"/>
  <c r="BXN12" i="1"/>
  <c r="BXN13" i="1"/>
  <c r="BXN14" i="1"/>
  <c r="BXN15" i="1"/>
  <c r="BXN16" i="1"/>
  <c r="BXN17" i="1"/>
  <c r="BXN18" i="1"/>
  <c r="BXN19" i="1"/>
  <c r="BXN20" i="1"/>
  <c r="BXN21" i="1"/>
  <c r="BXN22" i="1"/>
  <c r="BXN23" i="1"/>
  <c r="BXN24" i="1"/>
  <c r="BXN25" i="1"/>
  <c r="BXN26" i="1"/>
  <c r="BXN27" i="1"/>
  <c r="BXN28" i="1"/>
  <c r="BXN29" i="1"/>
  <c r="BXN30" i="1"/>
  <c r="BXN31" i="1"/>
  <c r="BXN32" i="1"/>
  <c r="BXN33" i="1"/>
  <c r="BXN34" i="1"/>
  <c r="BXN35" i="1"/>
  <c r="BXN36" i="1"/>
  <c r="BXN37" i="1"/>
  <c r="BXN38" i="1"/>
  <c r="BXN39" i="1"/>
  <c r="BXN40" i="1"/>
  <c r="BXN41" i="1"/>
  <c r="BXN42" i="1"/>
  <c r="BXN43" i="1"/>
  <c r="BXN44" i="1"/>
  <c r="BXN45" i="1"/>
  <c r="BXN46" i="1"/>
  <c r="BXN47" i="1"/>
  <c r="BXN48" i="1"/>
  <c r="BXN49" i="1"/>
  <c r="BXN50" i="1"/>
  <c r="BXN51" i="1"/>
  <c r="BXN52" i="1"/>
  <c r="BXN53" i="1"/>
  <c r="BXN54" i="1"/>
  <c r="BXN55" i="1"/>
  <c r="BXN56" i="1"/>
  <c r="BXN57" i="1"/>
  <c r="BXN58" i="1"/>
  <c r="BXN59" i="1"/>
  <c r="BXN60" i="1"/>
  <c r="BXN61" i="1"/>
  <c r="BXN62" i="1"/>
  <c r="BXN63" i="1"/>
  <c r="BXN64" i="1"/>
  <c r="BXN65" i="1"/>
  <c r="BXN66" i="1"/>
  <c r="BXN67" i="1"/>
  <c r="BXN68" i="1"/>
  <c r="BXN69" i="1"/>
  <c r="BXN70" i="1"/>
  <c r="BXN71" i="1"/>
  <c r="BXN72" i="1"/>
  <c r="BXN73" i="1"/>
  <c r="BXN74" i="1"/>
  <c r="BXN75" i="1"/>
  <c r="BXN76" i="1"/>
  <c r="BXN77" i="1"/>
  <c r="BXN78" i="1"/>
  <c r="BXN79" i="1"/>
  <c r="BXN80" i="1"/>
  <c r="BXN81" i="1"/>
  <c r="BXN82" i="1"/>
  <c r="BXN83" i="1"/>
  <c r="BXN84" i="1"/>
  <c r="BXN85" i="1"/>
  <c r="BXN86" i="1"/>
  <c r="BXN87" i="1"/>
  <c r="BXN88" i="1"/>
  <c r="BXN89" i="1"/>
  <c r="BXN90" i="1"/>
  <c r="BXN91" i="1"/>
  <c r="BXN92" i="1"/>
  <c r="BXN93" i="1"/>
  <c r="BXN94" i="1"/>
  <c r="BXN95" i="1"/>
  <c r="BXN96" i="1"/>
  <c r="BXN97" i="1"/>
  <c r="BXN98" i="1"/>
  <c r="BXN117" i="1" l="1"/>
  <c r="BXH99" i="1"/>
  <c r="BXH9" i="1" l="1"/>
  <c r="BXH10" i="1" l="1"/>
  <c r="BXH11" i="1"/>
  <c r="BXH12" i="1"/>
  <c r="BXH13" i="1"/>
  <c r="BXH14" i="1"/>
  <c r="BXH15" i="1"/>
  <c r="BXH16" i="1"/>
  <c r="BXH17" i="1"/>
  <c r="BXH18" i="1"/>
  <c r="BXH19" i="1"/>
  <c r="BXH20" i="1"/>
  <c r="BXH21" i="1"/>
  <c r="BXH22" i="1"/>
  <c r="BXH23" i="1"/>
  <c r="BXH24" i="1"/>
  <c r="BXH25" i="1"/>
  <c r="BXH26" i="1"/>
  <c r="BXH27" i="1"/>
  <c r="BXH28" i="1"/>
  <c r="BXH29" i="1"/>
  <c r="BXH30" i="1"/>
  <c r="BXH31" i="1"/>
  <c r="BXH32" i="1"/>
  <c r="BXH33" i="1"/>
  <c r="BXH34" i="1"/>
  <c r="BXH35" i="1"/>
  <c r="BXH36" i="1"/>
  <c r="BXH37" i="1"/>
  <c r="BXH38" i="1"/>
  <c r="BXH39" i="1"/>
  <c r="BXH40" i="1"/>
  <c r="BXH41" i="1"/>
  <c r="BXH42" i="1"/>
  <c r="BXH43" i="1"/>
  <c r="BXH44" i="1"/>
  <c r="BXH45" i="1"/>
  <c r="BXH46" i="1"/>
  <c r="BXH47" i="1"/>
  <c r="BXH48" i="1"/>
  <c r="BXH49" i="1"/>
  <c r="BXH50" i="1"/>
  <c r="BXH51" i="1"/>
  <c r="BXH52" i="1"/>
  <c r="BXH53" i="1"/>
  <c r="BXH54" i="1"/>
  <c r="BXH55" i="1"/>
  <c r="BXH56" i="1"/>
  <c r="BXH57" i="1"/>
  <c r="BXH58" i="1"/>
  <c r="BXH59" i="1"/>
  <c r="BXH60" i="1"/>
  <c r="BXH61" i="1"/>
  <c r="BXH62" i="1"/>
  <c r="BXH63" i="1"/>
  <c r="BXH64" i="1"/>
  <c r="BXH65" i="1"/>
  <c r="BXH66" i="1"/>
  <c r="BXH67" i="1"/>
  <c r="BXH68" i="1"/>
  <c r="BXH69" i="1"/>
  <c r="BXH70" i="1"/>
  <c r="BXH71" i="1"/>
  <c r="BXH72" i="1"/>
  <c r="BXH73" i="1"/>
  <c r="BXH74" i="1"/>
  <c r="BXH75" i="1"/>
  <c r="BXH76" i="1"/>
  <c r="BXH77" i="1"/>
  <c r="BXH78" i="1"/>
  <c r="BXH79" i="1"/>
  <c r="BXH80" i="1"/>
  <c r="BXH81" i="1"/>
  <c r="BXH82" i="1"/>
  <c r="BXH83" i="1"/>
  <c r="BXH84" i="1"/>
  <c r="BXH85" i="1"/>
  <c r="BXH86" i="1"/>
  <c r="BXH87" i="1"/>
  <c r="BXH88" i="1"/>
  <c r="BXH89" i="1"/>
  <c r="BXH90" i="1"/>
  <c r="BXH91" i="1"/>
  <c r="BXH92" i="1"/>
  <c r="BXH93" i="1"/>
  <c r="BXH94" i="1"/>
  <c r="BXH95" i="1"/>
  <c r="BXH96" i="1"/>
  <c r="BXH97" i="1"/>
  <c r="BXH98" i="1"/>
  <c r="BXH117" i="1" l="1"/>
  <c r="BXB36" i="1"/>
  <c r="BXU36" i="1" s="1"/>
  <c r="BXB9" i="1" l="1"/>
  <c r="BXU9" i="1" s="1"/>
  <c r="BXB99" i="1" l="1"/>
  <c r="BXU99" i="1" s="1"/>
  <c r="BXU102" i="1" s="1"/>
  <c r="BXB98" i="1"/>
  <c r="BXU98" i="1" s="1"/>
  <c r="BXB97" i="1"/>
  <c r="BXU97" i="1" s="1"/>
  <c r="BXB96" i="1"/>
  <c r="BXU96" i="1" s="1"/>
  <c r="BXB95" i="1"/>
  <c r="BXU95" i="1" s="1"/>
  <c r="BXB94" i="1"/>
  <c r="BXU94" i="1" s="1"/>
  <c r="BXB93" i="1"/>
  <c r="BXU93" i="1" s="1"/>
  <c r="BXB92" i="1"/>
  <c r="BXU92" i="1" s="1"/>
  <c r="BXB91" i="1"/>
  <c r="BXU91" i="1" s="1"/>
  <c r="BXB90" i="1"/>
  <c r="BXU90" i="1" s="1"/>
  <c r="BXB89" i="1"/>
  <c r="BXU89" i="1" s="1"/>
  <c r="BXB88" i="1"/>
  <c r="BXU88" i="1" s="1"/>
  <c r="BXB87" i="1"/>
  <c r="BXU87" i="1" s="1"/>
  <c r="BXB86" i="1"/>
  <c r="BXU86" i="1" s="1"/>
  <c r="BXB85" i="1"/>
  <c r="BXU85" i="1" s="1"/>
  <c r="BXB84" i="1"/>
  <c r="BXU84" i="1" s="1"/>
  <c r="BXB83" i="1"/>
  <c r="BXU83" i="1" s="1"/>
  <c r="BXB82" i="1"/>
  <c r="BXU82" i="1" s="1"/>
  <c r="BXB81" i="1"/>
  <c r="BXU81" i="1" s="1"/>
  <c r="BXB80" i="1"/>
  <c r="BXU80" i="1" s="1"/>
  <c r="BXB79" i="1"/>
  <c r="BXU79" i="1" s="1"/>
  <c r="BXB78" i="1"/>
  <c r="BXU78" i="1" s="1"/>
  <c r="BXB77" i="1"/>
  <c r="BXU77" i="1" s="1"/>
  <c r="BXB76" i="1"/>
  <c r="BXU76" i="1" s="1"/>
  <c r="BXB75" i="1"/>
  <c r="BXU75" i="1" s="1"/>
  <c r="BXB74" i="1"/>
  <c r="BXU74" i="1" s="1"/>
  <c r="BXB73" i="1"/>
  <c r="BXU73" i="1" s="1"/>
  <c r="BXB72" i="1"/>
  <c r="BXU72" i="1" s="1"/>
  <c r="BXB71" i="1"/>
  <c r="BXU71" i="1" s="1"/>
  <c r="BXB70" i="1"/>
  <c r="BXU70" i="1" s="1"/>
  <c r="BXB69" i="1"/>
  <c r="BXU69" i="1" s="1"/>
  <c r="BXB68" i="1"/>
  <c r="BXU68" i="1" s="1"/>
  <c r="BXB67" i="1"/>
  <c r="BXU67" i="1" s="1"/>
  <c r="BXB66" i="1"/>
  <c r="BXU66" i="1" s="1"/>
  <c r="BXB65" i="1"/>
  <c r="BXU65" i="1" s="1"/>
  <c r="BXB64" i="1"/>
  <c r="BXU64" i="1" s="1"/>
  <c r="BXB63" i="1"/>
  <c r="BXU63" i="1" s="1"/>
  <c r="BXB62" i="1"/>
  <c r="BXU62" i="1" s="1"/>
  <c r="BXB61" i="1"/>
  <c r="BXU61" i="1" s="1"/>
  <c r="BXB60" i="1"/>
  <c r="BXU60" i="1" s="1"/>
  <c r="BXB59" i="1"/>
  <c r="BXU59" i="1" s="1"/>
  <c r="BXB58" i="1"/>
  <c r="BXU58" i="1" s="1"/>
  <c r="BXB57" i="1"/>
  <c r="BXU57" i="1" s="1"/>
  <c r="BXB56" i="1"/>
  <c r="BXU56" i="1" s="1"/>
  <c r="BXB55" i="1"/>
  <c r="BXU55" i="1" s="1"/>
  <c r="BXB54" i="1"/>
  <c r="BXU54" i="1" s="1"/>
  <c r="BXB53" i="1"/>
  <c r="BXU53" i="1" s="1"/>
  <c r="BXB52" i="1"/>
  <c r="BXU52" i="1" s="1"/>
  <c r="BXB51" i="1"/>
  <c r="BXU51" i="1" s="1"/>
  <c r="BXB50" i="1"/>
  <c r="BXU50" i="1" s="1"/>
  <c r="BXB49" i="1"/>
  <c r="BXU49" i="1" s="1"/>
  <c r="BXB48" i="1"/>
  <c r="BXU48" i="1" s="1"/>
  <c r="BXB47" i="1"/>
  <c r="BXU47" i="1" s="1"/>
  <c r="BXB46" i="1"/>
  <c r="BXU46" i="1" s="1"/>
  <c r="BXB45" i="1"/>
  <c r="BXU45" i="1" s="1"/>
  <c r="BXB44" i="1"/>
  <c r="BXU44" i="1" s="1"/>
  <c r="BXB43" i="1"/>
  <c r="BXU43" i="1" s="1"/>
  <c r="BXB42" i="1"/>
  <c r="BXU42" i="1" s="1"/>
  <c r="BXB41" i="1"/>
  <c r="BXU41" i="1" s="1"/>
  <c r="BXB40" i="1"/>
  <c r="BXU40" i="1" s="1"/>
  <c r="BXB39" i="1"/>
  <c r="BXU39" i="1" s="1"/>
  <c r="BXB38" i="1"/>
  <c r="BXU38" i="1" s="1"/>
  <c r="BXB37" i="1"/>
  <c r="BXU37" i="1" s="1"/>
  <c r="BXB35" i="1"/>
  <c r="BXU35" i="1" s="1"/>
  <c r="BXB34" i="1"/>
  <c r="BXU34" i="1" s="1"/>
  <c r="BXB33" i="1"/>
  <c r="BXU33" i="1" s="1"/>
  <c r="BXB32" i="1"/>
  <c r="BXU32" i="1" s="1"/>
  <c r="BXB31" i="1"/>
  <c r="BXU31" i="1" s="1"/>
  <c r="BXB30" i="1"/>
  <c r="BXU30" i="1" s="1"/>
  <c r="BXB29" i="1"/>
  <c r="BXU29" i="1" s="1"/>
  <c r="BXB28" i="1"/>
  <c r="BXU28" i="1" s="1"/>
  <c r="BXB27" i="1"/>
  <c r="BXU27" i="1" s="1"/>
  <c r="BXB26" i="1"/>
  <c r="BXU26" i="1" s="1"/>
  <c r="BXB25" i="1"/>
  <c r="BXU25" i="1" s="1"/>
  <c r="BXB24" i="1"/>
  <c r="BXU24" i="1" s="1"/>
  <c r="BXB23" i="1"/>
  <c r="BXU23" i="1" s="1"/>
  <c r="BXB22" i="1"/>
  <c r="BXU22" i="1" s="1"/>
  <c r="BXB21" i="1"/>
  <c r="BXU21" i="1" s="1"/>
  <c r="BXB20" i="1"/>
  <c r="BXU20" i="1" s="1"/>
  <c r="BXB19" i="1"/>
  <c r="BXU19" i="1" s="1"/>
  <c r="BXB18" i="1"/>
  <c r="BXU18" i="1" s="1"/>
  <c r="BXB17" i="1"/>
  <c r="BXU17" i="1" s="1"/>
  <c r="BXB16" i="1"/>
  <c r="BXU16" i="1" s="1"/>
  <c r="BXB15" i="1"/>
  <c r="BXB14" i="1"/>
  <c r="BXU14" i="1" s="1"/>
  <c r="BXB13" i="1"/>
  <c r="BXU13" i="1" s="1"/>
  <c r="BXB12" i="1"/>
  <c r="BXU12" i="1" s="1"/>
  <c r="BXB11" i="1"/>
  <c r="BXU11" i="1" s="1"/>
  <c r="BXB10" i="1"/>
  <c r="BXU10" i="1" s="1"/>
  <c r="BXU15" i="1" l="1"/>
  <c r="BXU117" i="1" s="1"/>
  <c r="BXB117" i="1"/>
  <c r="BWV99" i="1"/>
  <c r="BWV98" i="1"/>
  <c r="BWV97" i="1"/>
  <c r="BWV96" i="1"/>
  <c r="BWV95" i="1"/>
  <c r="BWV94" i="1"/>
  <c r="BWV93" i="1"/>
  <c r="BWV92" i="1"/>
  <c r="BWV91" i="1"/>
  <c r="BWV90" i="1"/>
  <c r="BWV89" i="1"/>
  <c r="BWV88" i="1"/>
  <c r="BWV87" i="1"/>
  <c r="BWV86" i="1"/>
  <c r="BWV85" i="1"/>
  <c r="BWV84" i="1"/>
  <c r="BWV83" i="1"/>
  <c r="BWV82" i="1"/>
  <c r="BWV81" i="1"/>
  <c r="BWV80" i="1"/>
  <c r="BWV79" i="1"/>
  <c r="BWV78" i="1"/>
  <c r="BWV77" i="1"/>
  <c r="BWV76" i="1"/>
  <c r="BWV75" i="1"/>
  <c r="BWV74" i="1"/>
  <c r="BWV73" i="1"/>
  <c r="BWV72" i="1"/>
  <c r="BWV71" i="1"/>
  <c r="BWV70" i="1"/>
  <c r="BWV69" i="1"/>
  <c r="BWV68" i="1"/>
  <c r="BWV67" i="1"/>
  <c r="BWV66" i="1"/>
  <c r="BWV65" i="1"/>
  <c r="BWV64" i="1"/>
  <c r="BWV63" i="1"/>
  <c r="BWV62" i="1"/>
  <c r="BWV61" i="1"/>
  <c r="BWV60" i="1"/>
  <c r="BWV59" i="1"/>
  <c r="BWV58" i="1"/>
  <c r="BWV57" i="1"/>
  <c r="BWV56" i="1"/>
  <c r="BWV55" i="1"/>
  <c r="BWV54" i="1"/>
  <c r="BWV53" i="1"/>
  <c r="BWV52" i="1"/>
  <c r="BWV51" i="1"/>
  <c r="BWV50" i="1"/>
  <c r="BWV49" i="1"/>
  <c r="BWV48" i="1"/>
  <c r="BWV47" i="1"/>
  <c r="BWV46" i="1"/>
  <c r="BWV45" i="1"/>
  <c r="BWV44" i="1"/>
  <c r="BWV43" i="1"/>
  <c r="BWV42" i="1"/>
  <c r="BWV41" i="1"/>
  <c r="BWV40" i="1"/>
  <c r="BWV39" i="1"/>
  <c r="BWV38" i="1"/>
  <c r="BWV37" i="1"/>
  <c r="BWV36" i="1"/>
  <c r="BWV35" i="1"/>
  <c r="BWV34" i="1"/>
  <c r="BWV33" i="1"/>
  <c r="BWV32" i="1"/>
  <c r="BWV31" i="1"/>
  <c r="BWV30" i="1"/>
  <c r="BWV29" i="1"/>
  <c r="BWV28" i="1"/>
  <c r="BWV27" i="1"/>
  <c r="BWV26" i="1"/>
  <c r="BWV25" i="1"/>
  <c r="BWV24" i="1"/>
  <c r="BWV23" i="1"/>
  <c r="BWV22" i="1"/>
  <c r="BWV21" i="1"/>
  <c r="BWV20" i="1"/>
  <c r="BWV19" i="1"/>
  <c r="BWV18" i="1"/>
  <c r="BWV17" i="1"/>
  <c r="BWV16" i="1"/>
  <c r="BWV15" i="1"/>
  <c r="BWV117" i="1" s="1"/>
  <c r="BWV14" i="1"/>
  <c r="BWV13" i="1"/>
  <c r="BWV12" i="1"/>
  <c r="BWV11" i="1"/>
  <c r="BWV10" i="1"/>
  <c r="BWQ52" i="1" l="1"/>
  <c r="BWQ90" i="1"/>
  <c r="BWQ99" i="1"/>
  <c r="BWQ102" i="1" s="1"/>
  <c r="BWQ93" i="1"/>
  <c r="BWT9" i="1" l="1"/>
  <c r="BWT99" i="1" l="1"/>
  <c r="BWT98" i="1"/>
  <c r="BWT97" i="1"/>
  <c r="BWT96" i="1"/>
  <c r="BWT95" i="1"/>
  <c r="BWT94" i="1"/>
  <c r="BWT93" i="1"/>
  <c r="BWT92" i="1"/>
  <c r="BWT91" i="1"/>
  <c r="BWT90" i="1"/>
  <c r="BWT89" i="1"/>
  <c r="BWT88" i="1"/>
  <c r="BWT87" i="1"/>
  <c r="BWT86" i="1"/>
  <c r="BWT85" i="1"/>
  <c r="BWT84" i="1"/>
  <c r="BWT83" i="1"/>
  <c r="BWT82" i="1"/>
  <c r="BWT81" i="1"/>
  <c r="BWT80" i="1"/>
  <c r="BWT79" i="1"/>
  <c r="BWT78" i="1"/>
  <c r="BWT77" i="1"/>
  <c r="BWT76" i="1"/>
  <c r="BWT75" i="1"/>
  <c r="BWT74" i="1"/>
  <c r="BWT73" i="1"/>
  <c r="BWT72" i="1"/>
  <c r="BWT71" i="1"/>
  <c r="BWT70" i="1"/>
  <c r="BWT69" i="1"/>
  <c r="BWT68" i="1"/>
  <c r="BWT67" i="1"/>
  <c r="BWT66" i="1"/>
  <c r="BWT65" i="1"/>
  <c r="BWT64" i="1"/>
  <c r="BWT63" i="1"/>
  <c r="BWT62" i="1"/>
  <c r="BWT61" i="1"/>
  <c r="BWT60" i="1"/>
  <c r="BWT59" i="1"/>
  <c r="BWT58" i="1"/>
  <c r="BWT57" i="1"/>
  <c r="BWT56" i="1"/>
  <c r="BWT55" i="1"/>
  <c r="BWT54" i="1"/>
  <c r="BWT53" i="1"/>
  <c r="BWT52" i="1"/>
  <c r="BWT51" i="1"/>
  <c r="BWT50" i="1"/>
  <c r="BWT49" i="1"/>
  <c r="BWT48" i="1"/>
  <c r="BWT47" i="1"/>
  <c r="BWT46" i="1"/>
  <c r="BWT45" i="1"/>
  <c r="BWT44" i="1"/>
  <c r="BWT43" i="1"/>
  <c r="BWT42" i="1"/>
  <c r="BWT41" i="1"/>
  <c r="BWT40" i="1"/>
  <c r="BWT39" i="1"/>
  <c r="BWT38" i="1"/>
  <c r="BWT37" i="1"/>
  <c r="BWT36" i="1"/>
  <c r="BWT35" i="1"/>
  <c r="BWT34" i="1"/>
  <c r="BWT33" i="1"/>
  <c r="BWT32" i="1"/>
  <c r="BWT31" i="1"/>
  <c r="BWT30" i="1"/>
  <c r="BWT29" i="1"/>
  <c r="BWT28" i="1"/>
  <c r="BWT27" i="1"/>
  <c r="BWT26" i="1"/>
  <c r="BWT25" i="1"/>
  <c r="BWT24" i="1"/>
  <c r="BWT23" i="1"/>
  <c r="BWT22" i="1"/>
  <c r="BWT21" i="1"/>
  <c r="BWT20" i="1"/>
  <c r="BWT19" i="1"/>
  <c r="BWT18" i="1"/>
  <c r="BWT17" i="1"/>
  <c r="BWT16" i="1"/>
  <c r="BWT15" i="1"/>
  <c r="BWT117" i="1" s="1"/>
  <c r="BWT14" i="1"/>
  <c r="BWT13" i="1"/>
  <c r="BWT12" i="1"/>
  <c r="BWT11" i="1"/>
  <c r="BWT10" i="1"/>
  <c r="BWT2" i="1"/>
  <c r="BWN16" i="1" l="1"/>
  <c r="BWN15" i="1"/>
  <c r="BWN14" i="1"/>
  <c r="BWN13" i="1"/>
  <c r="BWN12" i="1"/>
  <c r="BWN11" i="1"/>
  <c r="BWN10" i="1"/>
  <c r="BWN9" i="1"/>
  <c r="BWN99" i="1" l="1"/>
  <c r="BWN69" i="1" l="1"/>
  <c r="BWN98" i="1" l="1"/>
  <c r="BWN97" i="1"/>
  <c r="BWN96" i="1"/>
  <c r="BWN95" i="1"/>
  <c r="BWN94" i="1"/>
  <c r="BWN93" i="1"/>
  <c r="BWN92" i="1"/>
  <c r="BWN91" i="1"/>
  <c r="BWN90" i="1"/>
  <c r="BWN89" i="1"/>
  <c r="BWN88" i="1"/>
  <c r="BWN87" i="1"/>
  <c r="BWN86" i="1"/>
  <c r="BWN85" i="1"/>
  <c r="BWN84" i="1"/>
  <c r="BWN83" i="1"/>
  <c r="BWN82" i="1"/>
  <c r="BWN81" i="1"/>
  <c r="BWN80" i="1"/>
  <c r="BWN79" i="1"/>
  <c r="BWN78" i="1"/>
  <c r="BWN77" i="1"/>
  <c r="BWN76" i="1"/>
  <c r="BWN75" i="1"/>
  <c r="BWN74" i="1"/>
  <c r="BWN73" i="1"/>
  <c r="BWN72" i="1"/>
  <c r="BWN71" i="1"/>
  <c r="BWN70" i="1"/>
  <c r="BWN68" i="1"/>
  <c r="BWN67" i="1"/>
  <c r="BWN66" i="1"/>
  <c r="BWN65" i="1"/>
  <c r="BWN64" i="1"/>
  <c r="BWN63" i="1"/>
  <c r="BWN62" i="1"/>
  <c r="BWN61" i="1"/>
  <c r="BWN60" i="1"/>
  <c r="BWN59" i="1"/>
  <c r="BWN58" i="1"/>
  <c r="BWN57" i="1"/>
  <c r="BWN56" i="1"/>
  <c r="BWN55" i="1"/>
  <c r="BWN54" i="1"/>
  <c r="BWN53" i="1"/>
  <c r="BWN52" i="1"/>
  <c r="BWN51" i="1"/>
  <c r="BWN50" i="1"/>
  <c r="BWN49" i="1"/>
  <c r="BWN48" i="1"/>
  <c r="BWN47" i="1"/>
  <c r="BWN46" i="1"/>
  <c r="BWN45" i="1"/>
  <c r="BWN44" i="1"/>
  <c r="BWN43" i="1"/>
  <c r="BWN42" i="1"/>
  <c r="BWN41" i="1"/>
  <c r="BWN40" i="1"/>
  <c r="BWN39" i="1"/>
  <c r="BWN38" i="1"/>
  <c r="BWN37" i="1"/>
  <c r="BWN36" i="1"/>
  <c r="BWN35" i="1"/>
  <c r="BWN34" i="1"/>
  <c r="BWN33" i="1"/>
  <c r="BWN32" i="1"/>
  <c r="BWN31" i="1"/>
  <c r="BWN30" i="1"/>
  <c r="BWN29" i="1"/>
  <c r="BWN28" i="1"/>
  <c r="BWN27" i="1"/>
  <c r="BWN26" i="1"/>
  <c r="BWN25" i="1"/>
  <c r="BWN24" i="1"/>
  <c r="BWN23" i="1"/>
  <c r="BWN22" i="1"/>
  <c r="BWN21" i="1"/>
  <c r="BWN20" i="1"/>
  <c r="BWN19" i="1"/>
  <c r="BWN18" i="1"/>
  <c r="BWN17" i="1"/>
  <c r="BWN2" i="1"/>
  <c r="BWN117" i="1" l="1"/>
  <c r="BWG99" i="1"/>
  <c r="BWG102" i="1" s="1"/>
  <c r="BWG9" i="1"/>
  <c r="BWG44" i="1"/>
  <c r="BWG47" i="1"/>
  <c r="BWH9" i="1" l="1"/>
  <c r="BWD137" i="1" l="1"/>
  <c r="BWD136" i="1"/>
  <c r="BWD138" i="1" s="1"/>
  <c r="BWE129" i="1"/>
  <c r="BWD129" i="1"/>
  <c r="BWF129" i="1" s="1"/>
  <c r="BWH2" i="1"/>
  <c r="BWH99" i="1" l="1"/>
  <c r="BWC52" i="1" l="1"/>
  <c r="BWC53" i="1"/>
  <c r="BWC63" i="1"/>
  <c r="BWC69" i="1"/>
  <c r="BWH10" i="1" l="1"/>
  <c r="BWH98" i="1"/>
  <c r="BWH97" i="1"/>
  <c r="BWH96" i="1"/>
  <c r="BWH95" i="1"/>
  <c r="BWH94" i="1"/>
  <c r="BWH93" i="1"/>
  <c r="BWH92" i="1"/>
  <c r="BWH91" i="1"/>
  <c r="BWH90" i="1"/>
  <c r="BWH89" i="1"/>
  <c r="BWH88" i="1"/>
  <c r="BWH87" i="1"/>
  <c r="BWH86" i="1"/>
  <c r="BWH85" i="1"/>
  <c r="BWH84" i="1"/>
  <c r="BWH83" i="1"/>
  <c r="BWH82" i="1"/>
  <c r="BWH81" i="1"/>
  <c r="BWH80" i="1"/>
  <c r="BWH79" i="1"/>
  <c r="BWH78" i="1"/>
  <c r="BWH77" i="1"/>
  <c r="BWH76" i="1"/>
  <c r="BWH75" i="1"/>
  <c r="BWH74" i="1"/>
  <c r="BWH73" i="1"/>
  <c r="BWH72" i="1"/>
  <c r="BWH71" i="1"/>
  <c r="BWH70" i="1"/>
  <c r="BWH69" i="1"/>
  <c r="BWH68" i="1"/>
  <c r="BWH67" i="1"/>
  <c r="BWH66" i="1"/>
  <c r="BWH65" i="1"/>
  <c r="BWH64" i="1"/>
  <c r="BWH63" i="1"/>
  <c r="BWH62" i="1"/>
  <c r="BWH61" i="1"/>
  <c r="BWH60" i="1"/>
  <c r="BWH59" i="1"/>
  <c r="BWH58" i="1"/>
  <c r="BWH57" i="1"/>
  <c r="BWH56" i="1"/>
  <c r="BWH55" i="1"/>
  <c r="BWH54" i="1"/>
  <c r="BWH53" i="1"/>
  <c r="BWH52" i="1"/>
  <c r="BWH51" i="1"/>
  <c r="BWH50" i="1"/>
  <c r="BWH49" i="1"/>
  <c r="BWH48" i="1"/>
  <c r="BWH47" i="1"/>
  <c r="BWH46" i="1"/>
  <c r="BWH45" i="1"/>
  <c r="BWH44" i="1"/>
  <c r="BWH43" i="1"/>
  <c r="BWH42" i="1"/>
  <c r="BWH41" i="1"/>
  <c r="BWH40" i="1"/>
  <c r="BWH39" i="1"/>
  <c r="BWH38" i="1"/>
  <c r="BWH37" i="1"/>
  <c r="BWH36" i="1"/>
  <c r="BWH35" i="1"/>
  <c r="BWH34" i="1"/>
  <c r="BWH33" i="1"/>
  <c r="BWH32" i="1"/>
  <c r="BWH31" i="1"/>
  <c r="BWH30" i="1"/>
  <c r="BWH29" i="1"/>
  <c r="BWH28" i="1"/>
  <c r="BWH27" i="1"/>
  <c r="BWH26" i="1"/>
  <c r="BWH25" i="1"/>
  <c r="BWH24" i="1"/>
  <c r="BWH23" i="1"/>
  <c r="BWH22" i="1"/>
  <c r="BWH21" i="1"/>
  <c r="BWH20" i="1"/>
  <c r="BWH19" i="1"/>
  <c r="BWH18" i="1"/>
  <c r="BWH17" i="1"/>
  <c r="BWH16" i="1"/>
  <c r="BWH15" i="1"/>
  <c r="BWH14" i="1"/>
  <c r="BWH13" i="1"/>
  <c r="BWH12" i="1"/>
  <c r="BWH11" i="1"/>
  <c r="BWH117" i="1" l="1"/>
  <c r="BWB9" i="1"/>
  <c r="BWW9" i="1" s="1"/>
  <c r="BZR9" i="1" s="1"/>
  <c r="BWB99" i="1" l="1"/>
  <c r="BWW99" i="1" s="1"/>
  <c r="BZR99" i="1" s="1"/>
  <c r="BWB98" i="1"/>
  <c r="BWW98" i="1" s="1"/>
  <c r="BZR98" i="1" s="1"/>
  <c r="BWB97" i="1"/>
  <c r="BWW97" i="1" s="1"/>
  <c r="BZR97" i="1" s="1"/>
  <c r="BWB96" i="1"/>
  <c r="BWW96" i="1" s="1"/>
  <c r="BZR96" i="1" s="1"/>
  <c r="BWB95" i="1"/>
  <c r="BWW95" i="1" s="1"/>
  <c r="BZR95" i="1" s="1"/>
  <c r="BWB94" i="1"/>
  <c r="BWW94" i="1" s="1"/>
  <c r="BZR94" i="1" s="1"/>
  <c r="BWB93" i="1"/>
  <c r="BWW93" i="1" s="1"/>
  <c r="BZR93" i="1" s="1"/>
  <c r="BWB92" i="1"/>
  <c r="BWW92" i="1" s="1"/>
  <c r="BZR92" i="1" s="1"/>
  <c r="BWB91" i="1"/>
  <c r="BWW91" i="1" s="1"/>
  <c r="BZR91" i="1" s="1"/>
  <c r="BWB90" i="1"/>
  <c r="BWW90" i="1" s="1"/>
  <c r="BZR90" i="1" s="1"/>
  <c r="BWB89" i="1"/>
  <c r="BWW89" i="1" s="1"/>
  <c r="BZR89" i="1" s="1"/>
  <c r="BWB88" i="1"/>
  <c r="BWW88" i="1" s="1"/>
  <c r="BZR88" i="1" s="1"/>
  <c r="BWB87" i="1"/>
  <c r="BWW87" i="1" s="1"/>
  <c r="BZR87" i="1" s="1"/>
  <c r="BWB86" i="1"/>
  <c r="BWW86" i="1" s="1"/>
  <c r="BZR86" i="1" s="1"/>
  <c r="BWB85" i="1"/>
  <c r="BWW85" i="1" s="1"/>
  <c r="BZR85" i="1" s="1"/>
  <c r="BWB84" i="1"/>
  <c r="BWW84" i="1" s="1"/>
  <c r="BZR84" i="1" s="1"/>
  <c r="BWB83" i="1"/>
  <c r="BWW83" i="1" s="1"/>
  <c r="BZR83" i="1" s="1"/>
  <c r="BWB82" i="1"/>
  <c r="BWW82" i="1" s="1"/>
  <c r="BZR82" i="1" s="1"/>
  <c r="BWB81" i="1"/>
  <c r="BWW81" i="1" s="1"/>
  <c r="BZR81" i="1" s="1"/>
  <c r="BWB80" i="1"/>
  <c r="BWW80" i="1" s="1"/>
  <c r="BZR80" i="1" s="1"/>
  <c r="BWB79" i="1"/>
  <c r="BWW79" i="1" s="1"/>
  <c r="BZR79" i="1" s="1"/>
  <c r="BWB78" i="1"/>
  <c r="BWW78" i="1" s="1"/>
  <c r="BZR78" i="1" s="1"/>
  <c r="BWB77" i="1"/>
  <c r="BWW77" i="1" s="1"/>
  <c r="BZR77" i="1" s="1"/>
  <c r="BWB76" i="1"/>
  <c r="BWW76" i="1" s="1"/>
  <c r="BZR76" i="1" s="1"/>
  <c r="BWB75" i="1"/>
  <c r="BWW75" i="1" s="1"/>
  <c r="BZR75" i="1" s="1"/>
  <c r="BWB74" i="1"/>
  <c r="BWW74" i="1" s="1"/>
  <c r="BZR74" i="1" s="1"/>
  <c r="BWB73" i="1"/>
  <c r="BWW73" i="1" s="1"/>
  <c r="BZR73" i="1" s="1"/>
  <c r="BWB72" i="1"/>
  <c r="BWW72" i="1" s="1"/>
  <c r="BZR72" i="1" s="1"/>
  <c r="BWB71" i="1"/>
  <c r="BWW71" i="1" s="1"/>
  <c r="BZR71" i="1" s="1"/>
  <c r="BWB70" i="1"/>
  <c r="BWW70" i="1" s="1"/>
  <c r="BZR70" i="1" s="1"/>
  <c r="BWB69" i="1"/>
  <c r="BWW69" i="1" s="1"/>
  <c r="BZR69" i="1" s="1"/>
  <c r="BWB68" i="1"/>
  <c r="BWW68" i="1" s="1"/>
  <c r="BZR68" i="1" s="1"/>
  <c r="BWB67" i="1"/>
  <c r="BWW67" i="1" s="1"/>
  <c r="BZR67" i="1" s="1"/>
  <c r="BWB66" i="1"/>
  <c r="BWW66" i="1" s="1"/>
  <c r="BZR66" i="1" s="1"/>
  <c r="BWB65" i="1"/>
  <c r="BWW65" i="1" s="1"/>
  <c r="BZR65" i="1" s="1"/>
  <c r="BWB64" i="1"/>
  <c r="BWW64" i="1" s="1"/>
  <c r="BZR64" i="1" s="1"/>
  <c r="BWB63" i="1"/>
  <c r="BWW63" i="1" s="1"/>
  <c r="BZR63" i="1" s="1"/>
  <c r="BWB62" i="1"/>
  <c r="BWW62" i="1" s="1"/>
  <c r="BZR62" i="1" s="1"/>
  <c r="BWB61" i="1"/>
  <c r="BWW61" i="1" s="1"/>
  <c r="BZR61" i="1" s="1"/>
  <c r="BWB60" i="1"/>
  <c r="BWW60" i="1" s="1"/>
  <c r="BZR60" i="1" s="1"/>
  <c r="BWB59" i="1"/>
  <c r="BWW59" i="1" s="1"/>
  <c r="BZR59" i="1" s="1"/>
  <c r="BWB58" i="1"/>
  <c r="BWW58" i="1" s="1"/>
  <c r="BZR58" i="1" s="1"/>
  <c r="BWB57" i="1"/>
  <c r="BWW57" i="1" s="1"/>
  <c r="BZR57" i="1" s="1"/>
  <c r="BWB56" i="1"/>
  <c r="BWW56" i="1" s="1"/>
  <c r="BZR56" i="1" s="1"/>
  <c r="BWB55" i="1"/>
  <c r="BWW55" i="1" s="1"/>
  <c r="BZR55" i="1" s="1"/>
  <c r="BWB54" i="1"/>
  <c r="BWW54" i="1" s="1"/>
  <c r="BZR54" i="1" s="1"/>
  <c r="BWB53" i="1"/>
  <c r="BWW53" i="1" s="1"/>
  <c r="BZR53" i="1" s="1"/>
  <c r="BWB52" i="1"/>
  <c r="BWW52" i="1" s="1"/>
  <c r="BZR52" i="1" s="1"/>
  <c r="BWB51" i="1"/>
  <c r="BWW51" i="1" s="1"/>
  <c r="BZR51" i="1" s="1"/>
  <c r="BWB50" i="1"/>
  <c r="BWW50" i="1" s="1"/>
  <c r="BZR50" i="1" s="1"/>
  <c r="BWB49" i="1"/>
  <c r="BWW49" i="1" s="1"/>
  <c r="BZR49" i="1" s="1"/>
  <c r="BWB48" i="1"/>
  <c r="BWW48" i="1" s="1"/>
  <c r="BZR48" i="1" s="1"/>
  <c r="BWB47" i="1"/>
  <c r="BWW47" i="1" s="1"/>
  <c r="BZR47" i="1" s="1"/>
  <c r="BWB46" i="1"/>
  <c r="BWW46" i="1" s="1"/>
  <c r="BZR46" i="1" s="1"/>
  <c r="BWB45" i="1"/>
  <c r="BWW45" i="1" s="1"/>
  <c r="BZR45" i="1" s="1"/>
  <c r="BWB44" i="1"/>
  <c r="BWW44" i="1" s="1"/>
  <c r="BZR44" i="1" s="1"/>
  <c r="BWB43" i="1"/>
  <c r="BWW43" i="1" s="1"/>
  <c r="BZR43" i="1" s="1"/>
  <c r="BWB42" i="1"/>
  <c r="BWW42" i="1" s="1"/>
  <c r="BZR42" i="1" s="1"/>
  <c r="BWB41" i="1"/>
  <c r="BWW41" i="1" s="1"/>
  <c r="BZR41" i="1" s="1"/>
  <c r="BWB40" i="1"/>
  <c r="BWW40" i="1" s="1"/>
  <c r="BZR40" i="1" s="1"/>
  <c r="BWB39" i="1"/>
  <c r="BWW39" i="1" s="1"/>
  <c r="BZR39" i="1" s="1"/>
  <c r="BWB38" i="1"/>
  <c r="BWW38" i="1" s="1"/>
  <c r="BZR38" i="1" s="1"/>
  <c r="BWB37" i="1"/>
  <c r="BWW37" i="1" s="1"/>
  <c r="BZR37" i="1" s="1"/>
  <c r="BWB36" i="1"/>
  <c r="BWW36" i="1" s="1"/>
  <c r="BZR36" i="1" s="1"/>
  <c r="BWB35" i="1"/>
  <c r="BWW35" i="1" s="1"/>
  <c r="BZR35" i="1" s="1"/>
  <c r="BWB34" i="1"/>
  <c r="BWW34" i="1" s="1"/>
  <c r="BZR34" i="1" s="1"/>
  <c r="BWB33" i="1"/>
  <c r="BWW33" i="1" s="1"/>
  <c r="BZR33" i="1" s="1"/>
  <c r="BWB32" i="1"/>
  <c r="BWW32" i="1" s="1"/>
  <c r="BZR32" i="1" s="1"/>
  <c r="BWB31" i="1"/>
  <c r="BWW31" i="1" s="1"/>
  <c r="BZR31" i="1" s="1"/>
  <c r="BWB30" i="1"/>
  <c r="BWW30" i="1" s="1"/>
  <c r="BZR30" i="1" s="1"/>
  <c r="BWB29" i="1"/>
  <c r="BWW29" i="1" s="1"/>
  <c r="BZR29" i="1" s="1"/>
  <c r="BWB28" i="1"/>
  <c r="BWW28" i="1" s="1"/>
  <c r="BZR28" i="1" s="1"/>
  <c r="BWB27" i="1"/>
  <c r="BWW27" i="1" s="1"/>
  <c r="BZR27" i="1" s="1"/>
  <c r="BWB26" i="1"/>
  <c r="BWW26" i="1" s="1"/>
  <c r="BZR26" i="1" s="1"/>
  <c r="BWB25" i="1"/>
  <c r="BWW25" i="1" s="1"/>
  <c r="BZR25" i="1" s="1"/>
  <c r="BWB24" i="1"/>
  <c r="BWW24" i="1" s="1"/>
  <c r="BZR24" i="1" s="1"/>
  <c r="BWB23" i="1"/>
  <c r="BWW23" i="1" s="1"/>
  <c r="BZR23" i="1" s="1"/>
  <c r="BWB22" i="1"/>
  <c r="BWW22" i="1" s="1"/>
  <c r="BZR22" i="1" s="1"/>
  <c r="BWB21" i="1"/>
  <c r="BWW21" i="1" s="1"/>
  <c r="BZR21" i="1" s="1"/>
  <c r="BWB20" i="1"/>
  <c r="BWW20" i="1" s="1"/>
  <c r="BZR20" i="1" s="1"/>
  <c r="BWB19" i="1"/>
  <c r="BWW19" i="1" s="1"/>
  <c r="BZR19" i="1" s="1"/>
  <c r="BWB18" i="1"/>
  <c r="BWW18" i="1" s="1"/>
  <c r="BZR18" i="1" s="1"/>
  <c r="BWB17" i="1"/>
  <c r="BWW17" i="1" s="1"/>
  <c r="BZR17" i="1" s="1"/>
  <c r="BWB16" i="1"/>
  <c r="BWW16" i="1" s="1"/>
  <c r="BZR16" i="1" s="1"/>
  <c r="BWB15" i="1"/>
  <c r="BWB14" i="1"/>
  <c r="BWW14" i="1" s="1"/>
  <c r="BZR14" i="1" s="1"/>
  <c r="BWB13" i="1"/>
  <c r="BWW13" i="1" s="1"/>
  <c r="BZR13" i="1" s="1"/>
  <c r="BWB12" i="1"/>
  <c r="BWW12" i="1" s="1"/>
  <c r="BZR12" i="1" s="1"/>
  <c r="BWB11" i="1"/>
  <c r="BWW11" i="1" s="1"/>
  <c r="BWB10" i="1"/>
  <c r="BWW10" i="1" s="1"/>
  <c r="BZR10" i="1" s="1"/>
  <c r="BZR11" i="1" l="1"/>
  <c r="BZR111" i="1" s="1"/>
  <c r="BZR107" i="1"/>
  <c r="BWW15" i="1"/>
  <c r="BZR15" i="1" s="1"/>
  <c r="BWB117" i="1"/>
  <c r="BWW102" i="1"/>
  <c r="BZR102" i="1"/>
  <c r="BWB5" i="1"/>
  <c r="BWW117" i="1" l="1"/>
  <c r="BVT99" i="1" l="1"/>
  <c r="BVT102" i="1" s="1"/>
  <c r="BVT98" i="1"/>
  <c r="BVT97" i="1"/>
  <c r="BVT96" i="1"/>
  <c r="BVT95" i="1"/>
  <c r="BVT94" i="1"/>
  <c r="BVT93" i="1"/>
  <c r="BVT92" i="1"/>
  <c r="BVT91" i="1"/>
  <c r="BVT90" i="1"/>
  <c r="BVT89" i="1"/>
  <c r="BVT88" i="1"/>
  <c r="BVT87" i="1"/>
  <c r="BVT86" i="1"/>
  <c r="BVT85" i="1"/>
  <c r="BVT84" i="1"/>
  <c r="BVT83" i="1"/>
  <c r="BVT82" i="1"/>
  <c r="BVT81" i="1"/>
  <c r="BVT80" i="1"/>
  <c r="BVT79" i="1"/>
  <c r="BVT78" i="1"/>
  <c r="BVT77" i="1"/>
  <c r="BVT76" i="1"/>
  <c r="BVT75" i="1"/>
  <c r="BVT74" i="1"/>
  <c r="BVT73" i="1"/>
  <c r="BVT72" i="1"/>
  <c r="BVT71" i="1"/>
  <c r="BVT70" i="1"/>
  <c r="BVT69" i="1"/>
  <c r="BVT68" i="1"/>
  <c r="BVT67" i="1"/>
  <c r="BVT66" i="1"/>
  <c r="BVT65" i="1"/>
  <c r="BVT64" i="1"/>
  <c r="BVT63" i="1"/>
  <c r="BVT62" i="1"/>
  <c r="BVT61" i="1"/>
  <c r="BVT60" i="1"/>
  <c r="BVT59" i="1"/>
  <c r="BVT58" i="1"/>
  <c r="BVT57" i="1"/>
  <c r="BVT56" i="1"/>
  <c r="BVT55" i="1"/>
  <c r="BVT54" i="1"/>
  <c r="BVT53" i="1"/>
  <c r="BVT52" i="1"/>
  <c r="BVT51" i="1"/>
  <c r="BVT50" i="1"/>
  <c r="BVT49" i="1"/>
  <c r="BVT48" i="1"/>
  <c r="BVT47" i="1"/>
  <c r="BVT46" i="1"/>
  <c r="BVT45" i="1"/>
  <c r="BVT44" i="1"/>
  <c r="BVT43" i="1"/>
  <c r="BVT42" i="1"/>
  <c r="BVT41" i="1"/>
  <c r="BVT40" i="1"/>
  <c r="BVT39" i="1"/>
  <c r="BVT38" i="1"/>
  <c r="BVT37" i="1"/>
  <c r="BVT36" i="1"/>
  <c r="BVT35" i="1"/>
  <c r="BVT34" i="1"/>
  <c r="BVT33" i="1"/>
  <c r="BVT32" i="1"/>
  <c r="BVT31" i="1"/>
  <c r="BVT30" i="1"/>
  <c r="BVT29" i="1"/>
  <c r="BVT28" i="1"/>
  <c r="BVT27" i="1"/>
  <c r="BVT26" i="1"/>
  <c r="BVT25" i="1"/>
  <c r="BVT24" i="1"/>
  <c r="BVT23" i="1"/>
  <c r="BVT22" i="1"/>
  <c r="BVT21" i="1"/>
  <c r="BVT20" i="1"/>
  <c r="BVT19" i="1"/>
  <c r="BVT18" i="1"/>
  <c r="BVT17" i="1"/>
  <c r="BVT16" i="1"/>
  <c r="BVT15" i="1"/>
  <c r="BVT14" i="1"/>
  <c r="BVT13" i="1"/>
  <c r="BVT5" i="1" s="1"/>
  <c r="BVT12" i="1"/>
  <c r="BVT11" i="1"/>
  <c r="BVT10" i="1"/>
  <c r="BVT9" i="1"/>
  <c r="BVT2" i="1" l="1"/>
  <c r="BVT1" i="1"/>
  <c r="BVT117" i="1"/>
  <c r="BVL99" i="1"/>
  <c r="BVL102" i="1" s="1"/>
  <c r="BVL47" i="1"/>
  <c r="BVL44" i="1"/>
  <c r="BVL9" i="1"/>
  <c r="BVN99" i="1" l="1"/>
  <c r="BVN102" i="1" s="1"/>
  <c r="BVN9" i="1"/>
  <c r="BVN11" i="1" l="1"/>
  <c r="BVN10" i="1"/>
  <c r="BVN98" i="1" l="1"/>
  <c r="BVN97" i="1"/>
  <c r="BVN96" i="1"/>
  <c r="BVN95" i="1"/>
  <c r="BVN94" i="1"/>
  <c r="BVN93" i="1"/>
  <c r="BVN92" i="1"/>
  <c r="BVN91" i="1"/>
  <c r="BVN90" i="1"/>
  <c r="BVN89" i="1"/>
  <c r="BVN88" i="1"/>
  <c r="BVN87" i="1"/>
  <c r="BVN86" i="1"/>
  <c r="BVN85" i="1"/>
  <c r="BVN84" i="1"/>
  <c r="BVN83" i="1"/>
  <c r="BVN82" i="1"/>
  <c r="BVN81" i="1"/>
  <c r="BVN80" i="1"/>
  <c r="BVN79" i="1"/>
  <c r="BVN78" i="1"/>
  <c r="BVN77" i="1"/>
  <c r="BVN76" i="1"/>
  <c r="BVN75" i="1"/>
  <c r="BVN74" i="1"/>
  <c r="BVN73" i="1"/>
  <c r="BVN72" i="1"/>
  <c r="BVN71" i="1"/>
  <c r="BVN70" i="1"/>
  <c r="BVN69" i="1"/>
  <c r="BVN68" i="1"/>
  <c r="BVN67" i="1"/>
  <c r="BVN66" i="1"/>
  <c r="BVN65" i="1"/>
  <c r="BVN64" i="1"/>
  <c r="BVN63" i="1"/>
  <c r="BVN62" i="1"/>
  <c r="BVN61" i="1"/>
  <c r="BVN60" i="1"/>
  <c r="BVN59" i="1"/>
  <c r="BVN58" i="1"/>
  <c r="BVN57" i="1"/>
  <c r="BVN56" i="1"/>
  <c r="BVN55" i="1"/>
  <c r="BVN54" i="1"/>
  <c r="BVN53" i="1"/>
  <c r="BVN52" i="1"/>
  <c r="BVN51" i="1"/>
  <c r="BVN50" i="1"/>
  <c r="BVN49" i="1"/>
  <c r="BVN48" i="1"/>
  <c r="BVN47" i="1"/>
  <c r="BVN46" i="1"/>
  <c r="BVN45" i="1"/>
  <c r="BVN44" i="1"/>
  <c r="BVN43" i="1"/>
  <c r="BVN42" i="1"/>
  <c r="BVN41" i="1"/>
  <c r="BVN40" i="1"/>
  <c r="BVN39" i="1"/>
  <c r="BVN38" i="1"/>
  <c r="BVN37" i="1"/>
  <c r="BVN36" i="1"/>
  <c r="BVN35" i="1"/>
  <c r="BVN34" i="1"/>
  <c r="BVN33" i="1"/>
  <c r="BVN32" i="1"/>
  <c r="BVN31" i="1"/>
  <c r="BVN30" i="1"/>
  <c r="BVN29" i="1"/>
  <c r="BVN28" i="1"/>
  <c r="BVN27" i="1"/>
  <c r="BVN26" i="1"/>
  <c r="BVN25" i="1"/>
  <c r="BVN24" i="1"/>
  <c r="BVN23" i="1"/>
  <c r="BVN22" i="1"/>
  <c r="BVN21" i="1"/>
  <c r="BVN20" i="1"/>
  <c r="BVN19" i="1"/>
  <c r="BVN18" i="1"/>
  <c r="BVN17" i="1"/>
  <c r="BVN16" i="1"/>
  <c r="BVN15" i="1"/>
  <c r="BVN14" i="1"/>
  <c r="BVN13" i="1"/>
  <c r="BVN12" i="1"/>
  <c r="BVN5" i="1" l="1"/>
  <c r="BVN117" i="1"/>
  <c r="BVF99" i="1"/>
  <c r="BVF102" i="1" s="1"/>
  <c r="BVN2" i="1" l="1"/>
  <c r="BVN1" i="1"/>
  <c r="BVE69" i="1"/>
  <c r="BVE63" i="1"/>
  <c r="BVE53" i="1"/>
  <c r="BVE52" i="1"/>
  <c r="BVE99" i="1"/>
  <c r="BVE102" i="1" s="1"/>
  <c r="BVH9" i="1" l="1"/>
  <c r="BVC99" i="1" l="1"/>
  <c r="BVC102" i="1" s="1"/>
  <c r="BVH99" i="1" l="1"/>
  <c r="BVH102" i="1" s="1"/>
  <c r="BVH98" i="1"/>
  <c r="BVH97" i="1"/>
  <c r="BVH96" i="1"/>
  <c r="BVH95" i="1"/>
  <c r="BVH94" i="1"/>
  <c r="BVH93" i="1"/>
  <c r="BVH92" i="1"/>
  <c r="BVH91" i="1"/>
  <c r="BVH90" i="1"/>
  <c r="BVH89" i="1"/>
  <c r="BVH88" i="1"/>
  <c r="BVH87" i="1"/>
  <c r="BVH86" i="1"/>
  <c r="BVH85" i="1"/>
  <c r="BVH84" i="1"/>
  <c r="BVH83" i="1"/>
  <c r="BVH82" i="1"/>
  <c r="BVH81" i="1"/>
  <c r="BVH80" i="1"/>
  <c r="BVH79" i="1"/>
  <c r="BVH78" i="1"/>
  <c r="BVH77" i="1"/>
  <c r="BVH76" i="1"/>
  <c r="BVH75" i="1"/>
  <c r="BVH74" i="1"/>
  <c r="BVH73" i="1"/>
  <c r="BVH72" i="1"/>
  <c r="BVH71" i="1"/>
  <c r="BVH70" i="1"/>
  <c r="BVH69" i="1"/>
  <c r="BVH68" i="1"/>
  <c r="BVH67" i="1"/>
  <c r="BVH66" i="1"/>
  <c r="BVH65" i="1"/>
  <c r="BVH64" i="1"/>
  <c r="BVH63" i="1"/>
  <c r="BVH62" i="1"/>
  <c r="BVH61" i="1"/>
  <c r="BVH60" i="1"/>
  <c r="BVH59" i="1"/>
  <c r="BVH58" i="1"/>
  <c r="BVH57" i="1"/>
  <c r="BVH56" i="1"/>
  <c r="BVH55" i="1"/>
  <c r="BVH54" i="1"/>
  <c r="BVH53" i="1"/>
  <c r="BVH52" i="1"/>
  <c r="BVH51" i="1"/>
  <c r="BVH50" i="1"/>
  <c r="BVH49" i="1"/>
  <c r="BVH48" i="1"/>
  <c r="BVH47" i="1"/>
  <c r="BVH46" i="1"/>
  <c r="BVH45" i="1"/>
  <c r="BVH44" i="1"/>
  <c r="BVH43" i="1"/>
  <c r="BVH42" i="1"/>
  <c r="BVH41" i="1"/>
  <c r="BVH40" i="1"/>
  <c r="BVH39" i="1"/>
  <c r="BVH38" i="1"/>
  <c r="BVH37" i="1"/>
  <c r="BVH36" i="1"/>
  <c r="BVH35" i="1"/>
  <c r="BVH34" i="1"/>
  <c r="BVH33" i="1"/>
  <c r="BVH32" i="1"/>
  <c r="BVH31" i="1"/>
  <c r="BVH30" i="1"/>
  <c r="BVH29" i="1"/>
  <c r="BVH28" i="1"/>
  <c r="BVH27" i="1"/>
  <c r="BVH26" i="1"/>
  <c r="BVH25" i="1"/>
  <c r="BVH24" i="1"/>
  <c r="BVH23" i="1"/>
  <c r="BVH22" i="1"/>
  <c r="BVH21" i="1"/>
  <c r="BVH20" i="1"/>
  <c r="BVH19" i="1"/>
  <c r="BVH18" i="1"/>
  <c r="BVH17" i="1"/>
  <c r="BVH16" i="1"/>
  <c r="BVH15" i="1"/>
  <c r="BVH117" i="1" s="1"/>
  <c r="BVH14" i="1"/>
  <c r="BVH13" i="1"/>
  <c r="BVH12" i="1"/>
  <c r="BVH11" i="1"/>
  <c r="BVH10" i="1"/>
  <c r="BVD8" i="1"/>
  <c r="BVE8" i="1" s="1"/>
  <c r="BVF8" i="1" s="1"/>
  <c r="BVG8" i="1" s="1"/>
  <c r="BVI8" i="1" s="1"/>
  <c r="BVJ8" i="1" s="1"/>
  <c r="BVK8" i="1" s="1"/>
  <c r="BVL8" i="1" s="1"/>
  <c r="BVM8" i="1" s="1"/>
  <c r="BVH5" i="1" l="1"/>
  <c r="BVH1" i="1" s="1"/>
  <c r="BUZ99" i="1"/>
  <c r="BUZ102" i="1" s="1"/>
  <c r="BVH2" i="1" l="1"/>
  <c r="BUT79" i="1"/>
  <c r="BUT82" i="1"/>
  <c r="BUT63" i="1"/>
  <c r="BUT69" i="1"/>
  <c r="BUW30" i="1" l="1"/>
  <c r="BUW38" i="1"/>
  <c r="BUW44" i="1"/>
  <c r="BUW46" i="1"/>
  <c r="BVB9" i="1" l="1"/>
  <c r="BVB99" i="1"/>
  <c r="BVB102" i="1" s="1"/>
  <c r="BVB10" i="1"/>
  <c r="BVB11" i="1"/>
  <c r="BVB12" i="1"/>
  <c r="BVB13" i="1"/>
  <c r="BVB5" i="1" s="1"/>
  <c r="BVB14" i="1"/>
  <c r="BVB15" i="1"/>
  <c r="BVB16" i="1"/>
  <c r="BVB17" i="1"/>
  <c r="BVB18" i="1"/>
  <c r="BVB19" i="1"/>
  <c r="BVB20" i="1"/>
  <c r="BVB21" i="1"/>
  <c r="BVB22" i="1"/>
  <c r="BVB23" i="1"/>
  <c r="BVB24" i="1"/>
  <c r="BVB25" i="1"/>
  <c r="BVB26" i="1"/>
  <c r="BVB27" i="1"/>
  <c r="BVB28" i="1"/>
  <c r="BVB29" i="1"/>
  <c r="BVB30" i="1"/>
  <c r="BVB31" i="1"/>
  <c r="BVB32" i="1"/>
  <c r="BVB33" i="1"/>
  <c r="BVB34" i="1"/>
  <c r="BVB35" i="1"/>
  <c r="BVB36" i="1"/>
  <c r="BVB37" i="1"/>
  <c r="BVB38" i="1"/>
  <c r="BVB39" i="1"/>
  <c r="BVB40" i="1"/>
  <c r="BVB41" i="1"/>
  <c r="BVB42" i="1"/>
  <c r="BVB43" i="1"/>
  <c r="BVB44" i="1"/>
  <c r="BVB45" i="1"/>
  <c r="BVB46" i="1"/>
  <c r="BVB47" i="1"/>
  <c r="BVB48" i="1"/>
  <c r="BVB49" i="1"/>
  <c r="BVB50" i="1"/>
  <c r="BVB51" i="1"/>
  <c r="BVB52" i="1"/>
  <c r="BVB53" i="1"/>
  <c r="BVB54" i="1"/>
  <c r="BVB55" i="1"/>
  <c r="BVB56" i="1"/>
  <c r="BVB57" i="1"/>
  <c r="BVB58" i="1"/>
  <c r="BVB59" i="1"/>
  <c r="BVB60" i="1"/>
  <c r="BVB61" i="1"/>
  <c r="BVB62" i="1"/>
  <c r="BVB63" i="1"/>
  <c r="BVB64" i="1"/>
  <c r="BVB65" i="1"/>
  <c r="BVB66" i="1"/>
  <c r="BVB67" i="1"/>
  <c r="BVB68" i="1"/>
  <c r="BVB69" i="1"/>
  <c r="BVB70" i="1"/>
  <c r="BVB71" i="1"/>
  <c r="BVB72" i="1"/>
  <c r="BVB73" i="1"/>
  <c r="BVB74" i="1"/>
  <c r="BVB75" i="1"/>
  <c r="BVB76" i="1"/>
  <c r="BVB77" i="1"/>
  <c r="BVB78" i="1"/>
  <c r="BVB79" i="1"/>
  <c r="BVB80" i="1"/>
  <c r="BVB81" i="1"/>
  <c r="BVB82" i="1"/>
  <c r="BVB83" i="1"/>
  <c r="BVB84" i="1"/>
  <c r="BVB85" i="1"/>
  <c r="BVB86" i="1"/>
  <c r="BVB87" i="1"/>
  <c r="BVB88" i="1"/>
  <c r="BVB89" i="1"/>
  <c r="BVB90" i="1"/>
  <c r="BVB91" i="1"/>
  <c r="BVB92" i="1"/>
  <c r="BVB93" i="1"/>
  <c r="BVB94" i="1"/>
  <c r="BVB95" i="1"/>
  <c r="BVB96" i="1"/>
  <c r="BVB97" i="1"/>
  <c r="BVB98" i="1"/>
  <c r="BUV9" i="1"/>
  <c r="BVU9" i="1" s="1"/>
  <c r="BVB1" i="1" l="1"/>
  <c r="BVB2" i="1"/>
  <c r="BVB117" i="1"/>
  <c r="BUS99" i="1"/>
  <c r="BUS102" i="1" s="1"/>
  <c r="BUV99" i="1" l="1"/>
  <c r="BUV98" i="1"/>
  <c r="BVU98" i="1" s="1"/>
  <c r="BUV97" i="1"/>
  <c r="BVU97" i="1" s="1"/>
  <c r="BUV96" i="1"/>
  <c r="BVU96" i="1" s="1"/>
  <c r="BUV95" i="1"/>
  <c r="BVU95" i="1" s="1"/>
  <c r="BUV94" i="1"/>
  <c r="BVU94" i="1" s="1"/>
  <c r="BUV93" i="1"/>
  <c r="BVU93" i="1" s="1"/>
  <c r="BUV92" i="1"/>
  <c r="BVU92" i="1" s="1"/>
  <c r="BUV91" i="1"/>
  <c r="BVU91" i="1" s="1"/>
  <c r="BUV90" i="1"/>
  <c r="BVU90" i="1" s="1"/>
  <c r="BUV89" i="1"/>
  <c r="BVU89" i="1" s="1"/>
  <c r="BUV88" i="1"/>
  <c r="BVU88" i="1" s="1"/>
  <c r="BUV87" i="1"/>
  <c r="BVU87" i="1" s="1"/>
  <c r="BUV86" i="1"/>
  <c r="BVU86" i="1" s="1"/>
  <c r="BUV85" i="1"/>
  <c r="BVU85" i="1" s="1"/>
  <c r="BUV84" i="1"/>
  <c r="BVU84" i="1" s="1"/>
  <c r="BUV83" i="1"/>
  <c r="BVU83" i="1" s="1"/>
  <c r="BUV82" i="1"/>
  <c r="BVU82" i="1" s="1"/>
  <c r="BUV81" i="1"/>
  <c r="BVU81" i="1" s="1"/>
  <c r="BUV80" i="1"/>
  <c r="BVU80" i="1" s="1"/>
  <c r="BUV79" i="1"/>
  <c r="BVU79" i="1" s="1"/>
  <c r="BUV78" i="1"/>
  <c r="BVU78" i="1" s="1"/>
  <c r="BUV77" i="1"/>
  <c r="BVU77" i="1" s="1"/>
  <c r="BUV76" i="1"/>
  <c r="BVU76" i="1" s="1"/>
  <c r="BUV75" i="1"/>
  <c r="BVU75" i="1" s="1"/>
  <c r="BUV74" i="1"/>
  <c r="BVU74" i="1" s="1"/>
  <c r="BUV73" i="1"/>
  <c r="BVU73" i="1" s="1"/>
  <c r="BUV72" i="1"/>
  <c r="BVU72" i="1" s="1"/>
  <c r="BUV71" i="1"/>
  <c r="BVU71" i="1" s="1"/>
  <c r="BUV70" i="1"/>
  <c r="BVU70" i="1" s="1"/>
  <c r="BUV69" i="1"/>
  <c r="BVU69" i="1" s="1"/>
  <c r="BUV68" i="1"/>
  <c r="BVU68" i="1" s="1"/>
  <c r="BUV67" i="1"/>
  <c r="BVU67" i="1" s="1"/>
  <c r="BUV66" i="1"/>
  <c r="BVU66" i="1" s="1"/>
  <c r="BUV65" i="1"/>
  <c r="BVU65" i="1" s="1"/>
  <c r="BUV64" i="1"/>
  <c r="BVU64" i="1" s="1"/>
  <c r="BUV63" i="1"/>
  <c r="BVU63" i="1" s="1"/>
  <c r="BUV62" i="1"/>
  <c r="BVU62" i="1" s="1"/>
  <c r="BUV61" i="1"/>
  <c r="BVU61" i="1" s="1"/>
  <c r="BUV60" i="1"/>
  <c r="BVU60" i="1" s="1"/>
  <c r="BUV59" i="1"/>
  <c r="BVU59" i="1" s="1"/>
  <c r="BUV58" i="1"/>
  <c r="BVU58" i="1" s="1"/>
  <c r="BUV57" i="1"/>
  <c r="BVU57" i="1" s="1"/>
  <c r="BUV56" i="1"/>
  <c r="BVU56" i="1" s="1"/>
  <c r="BUV55" i="1"/>
  <c r="BVU55" i="1" s="1"/>
  <c r="BUV54" i="1"/>
  <c r="BVU54" i="1" s="1"/>
  <c r="BUV53" i="1"/>
  <c r="BVU53" i="1" s="1"/>
  <c r="BUV52" i="1"/>
  <c r="BVU52" i="1" s="1"/>
  <c r="BUV51" i="1"/>
  <c r="BVU51" i="1" s="1"/>
  <c r="BUV50" i="1"/>
  <c r="BVU50" i="1" s="1"/>
  <c r="BUV49" i="1"/>
  <c r="BVU49" i="1" s="1"/>
  <c r="BUV48" i="1"/>
  <c r="BVU48" i="1" s="1"/>
  <c r="BUV47" i="1"/>
  <c r="BVU47" i="1" s="1"/>
  <c r="BUV46" i="1"/>
  <c r="BVU46" i="1" s="1"/>
  <c r="BUV45" i="1"/>
  <c r="BVU45" i="1" s="1"/>
  <c r="BUV44" i="1"/>
  <c r="BVU44" i="1" s="1"/>
  <c r="BUV43" i="1"/>
  <c r="BVU43" i="1" s="1"/>
  <c r="BUV42" i="1"/>
  <c r="BVU42" i="1" s="1"/>
  <c r="BUV41" i="1"/>
  <c r="BVU41" i="1" s="1"/>
  <c r="BUV40" i="1"/>
  <c r="BVU40" i="1" s="1"/>
  <c r="BUV39" i="1"/>
  <c r="BVU39" i="1" s="1"/>
  <c r="BUV38" i="1"/>
  <c r="BVU38" i="1" s="1"/>
  <c r="BUV37" i="1"/>
  <c r="BVU37" i="1" s="1"/>
  <c r="BUV36" i="1"/>
  <c r="BVU36" i="1" s="1"/>
  <c r="BUV35" i="1"/>
  <c r="BVU35" i="1" s="1"/>
  <c r="BUV34" i="1"/>
  <c r="BVU34" i="1" s="1"/>
  <c r="BUV33" i="1"/>
  <c r="BVU33" i="1" s="1"/>
  <c r="BUV32" i="1"/>
  <c r="BVU32" i="1" s="1"/>
  <c r="BUV31" i="1"/>
  <c r="BVU31" i="1" s="1"/>
  <c r="BUV30" i="1"/>
  <c r="BVU30" i="1" s="1"/>
  <c r="BUV29" i="1"/>
  <c r="BVU29" i="1" s="1"/>
  <c r="BUV28" i="1"/>
  <c r="BVU28" i="1" s="1"/>
  <c r="BUV27" i="1"/>
  <c r="BVU27" i="1" s="1"/>
  <c r="BUV26" i="1"/>
  <c r="BVU26" i="1" s="1"/>
  <c r="BUV25" i="1"/>
  <c r="BVU25" i="1" s="1"/>
  <c r="BUV24" i="1"/>
  <c r="BVU24" i="1" s="1"/>
  <c r="BUV23" i="1"/>
  <c r="BVU23" i="1" s="1"/>
  <c r="BUV22" i="1"/>
  <c r="BVU22" i="1" s="1"/>
  <c r="BUV21" i="1"/>
  <c r="BVU21" i="1" s="1"/>
  <c r="BUV20" i="1"/>
  <c r="BVU20" i="1" s="1"/>
  <c r="BUV19" i="1"/>
  <c r="BVU19" i="1" s="1"/>
  <c r="BUV18" i="1"/>
  <c r="BVU18" i="1" s="1"/>
  <c r="BUV17" i="1"/>
  <c r="BVU17" i="1" s="1"/>
  <c r="BUV16" i="1"/>
  <c r="BVU16" i="1" s="1"/>
  <c r="BUV15" i="1"/>
  <c r="BUV14" i="1"/>
  <c r="BVU14" i="1" s="1"/>
  <c r="BUV13" i="1"/>
  <c r="BUV12" i="1"/>
  <c r="BVU12" i="1" s="1"/>
  <c r="BUV11" i="1"/>
  <c r="BVU11" i="1" s="1"/>
  <c r="BUV10" i="1"/>
  <c r="BVU10" i="1" s="1"/>
  <c r="BUT8" i="1"/>
  <c r="BUU8" i="1" s="1"/>
  <c r="BVU13" i="1" l="1"/>
  <c r="BVU5" i="1" s="1"/>
  <c r="BUV5" i="1"/>
  <c r="BVU15" i="1"/>
  <c r="BVU117" i="1" s="1"/>
  <c r="BUV117" i="1"/>
  <c r="BVU99" i="1"/>
  <c r="BVU102" i="1" s="1"/>
  <c r="BUV102" i="1"/>
  <c r="BUO99" i="1"/>
  <c r="BUO102" i="1" s="1"/>
  <c r="BUV1" i="1" l="1"/>
  <c r="BUV2" i="1"/>
  <c r="BVU1" i="1"/>
  <c r="BVU2" i="1"/>
  <c r="BUQ99" i="1"/>
  <c r="BUQ102" i="1" s="1"/>
  <c r="BUQ98" i="1"/>
  <c r="BUQ97" i="1"/>
  <c r="BUQ96" i="1"/>
  <c r="BUQ95" i="1"/>
  <c r="BUQ94" i="1"/>
  <c r="BUQ93" i="1"/>
  <c r="BUQ92" i="1"/>
  <c r="BUQ91" i="1"/>
  <c r="BUQ90" i="1"/>
  <c r="BUQ89" i="1"/>
  <c r="BUQ88" i="1"/>
  <c r="BUQ87" i="1"/>
  <c r="BUQ86" i="1"/>
  <c r="BUQ85" i="1"/>
  <c r="BUQ84" i="1"/>
  <c r="BUQ83" i="1"/>
  <c r="BUQ82" i="1"/>
  <c r="BUQ81" i="1"/>
  <c r="BUQ80" i="1"/>
  <c r="BUQ79" i="1"/>
  <c r="BUQ78" i="1"/>
  <c r="BUQ77" i="1"/>
  <c r="BUQ76" i="1"/>
  <c r="BUQ75" i="1"/>
  <c r="BUQ74" i="1"/>
  <c r="BUQ73" i="1"/>
  <c r="BUQ72" i="1"/>
  <c r="BUQ71" i="1"/>
  <c r="BUQ70" i="1"/>
  <c r="BUQ69" i="1"/>
  <c r="BUQ68" i="1"/>
  <c r="BUQ67" i="1"/>
  <c r="BUQ66" i="1"/>
  <c r="BUQ65" i="1"/>
  <c r="BUQ64" i="1"/>
  <c r="BUQ63" i="1"/>
  <c r="BUQ62" i="1"/>
  <c r="BUQ61" i="1"/>
  <c r="BUQ60" i="1"/>
  <c r="BUQ59" i="1"/>
  <c r="BUQ58" i="1"/>
  <c r="BUQ57" i="1"/>
  <c r="BUQ56" i="1"/>
  <c r="BUQ55" i="1"/>
  <c r="BUQ54" i="1"/>
  <c r="BUQ53" i="1"/>
  <c r="BUQ52" i="1"/>
  <c r="BUQ51" i="1"/>
  <c r="BUQ50" i="1"/>
  <c r="BUQ49" i="1"/>
  <c r="BUQ48" i="1"/>
  <c r="BUQ47" i="1"/>
  <c r="BUQ46" i="1"/>
  <c r="BUQ45" i="1"/>
  <c r="BUQ44" i="1"/>
  <c r="BUQ43" i="1"/>
  <c r="BUQ42" i="1"/>
  <c r="BUQ41" i="1"/>
  <c r="BUQ40" i="1"/>
  <c r="BUQ39" i="1"/>
  <c r="BUQ38" i="1"/>
  <c r="BUQ37" i="1"/>
  <c r="BUQ36" i="1"/>
  <c r="BUQ35" i="1"/>
  <c r="BUQ34" i="1"/>
  <c r="BUQ33" i="1"/>
  <c r="BUQ32" i="1"/>
  <c r="BUQ31" i="1"/>
  <c r="BUQ30" i="1"/>
  <c r="BUQ29" i="1"/>
  <c r="BUQ28" i="1"/>
  <c r="BUQ27" i="1"/>
  <c r="BUQ26" i="1"/>
  <c r="BUQ25" i="1"/>
  <c r="BUQ24" i="1"/>
  <c r="BUQ23" i="1"/>
  <c r="BUQ22" i="1"/>
  <c r="BUQ21" i="1"/>
  <c r="BUQ20" i="1"/>
  <c r="BUQ19" i="1"/>
  <c r="BUQ18" i="1"/>
  <c r="BUQ17" i="1"/>
  <c r="BUQ16" i="1"/>
  <c r="BUQ15" i="1"/>
  <c r="BUQ14" i="1"/>
  <c r="BUQ13" i="1"/>
  <c r="BUQ12" i="1"/>
  <c r="BUQ11" i="1"/>
  <c r="BUQ10" i="1"/>
  <c r="BUQ9" i="1"/>
  <c r="BUQ5" i="1" l="1"/>
  <c r="BUQ2" i="1" s="1"/>
  <c r="BUQ117" i="1"/>
  <c r="BUN12" i="1"/>
  <c r="BUQ1" i="1" l="1"/>
  <c r="BUI44" i="1"/>
  <c r="BUI46" i="1"/>
  <c r="BUI30" i="1"/>
  <c r="BUI38" i="1"/>
  <c r="BUI99" i="1" l="1"/>
  <c r="BUI102" i="1" s="1"/>
  <c r="BUN9" i="1" l="1"/>
  <c r="BUN99" i="1"/>
  <c r="BUN102" i="1" s="1"/>
  <c r="BUN98" i="1"/>
  <c r="BUN97" i="1"/>
  <c r="BUN96" i="1"/>
  <c r="BUN95" i="1"/>
  <c r="BUN94" i="1"/>
  <c r="BUN93" i="1"/>
  <c r="BUN92" i="1"/>
  <c r="BUN91" i="1"/>
  <c r="BUN90" i="1"/>
  <c r="BUN89" i="1"/>
  <c r="BUN88" i="1"/>
  <c r="BUN87" i="1"/>
  <c r="BUN86" i="1"/>
  <c r="BUN85" i="1"/>
  <c r="BUN84" i="1"/>
  <c r="BUN83" i="1"/>
  <c r="BUN82" i="1"/>
  <c r="BUN81" i="1"/>
  <c r="BUN80" i="1"/>
  <c r="BUN79" i="1"/>
  <c r="BUN78" i="1"/>
  <c r="BUN77" i="1"/>
  <c r="BUN76" i="1"/>
  <c r="BUN75" i="1"/>
  <c r="BUN74" i="1"/>
  <c r="BUN73" i="1"/>
  <c r="BUN72" i="1"/>
  <c r="BUN71" i="1"/>
  <c r="BUN70" i="1"/>
  <c r="BUN69" i="1"/>
  <c r="BUN68" i="1"/>
  <c r="BUN67" i="1"/>
  <c r="BUN66" i="1"/>
  <c r="BUN65" i="1"/>
  <c r="BUN64" i="1"/>
  <c r="BUN63" i="1"/>
  <c r="BUN62" i="1"/>
  <c r="BUN61" i="1"/>
  <c r="BUN60" i="1"/>
  <c r="BUN59" i="1"/>
  <c r="BUN58" i="1"/>
  <c r="BUN57" i="1"/>
  <c r="BUN56" i="1"/>
  <c r="BUN55" i="1"/>
  <c r="BUN54" i="1"/>
  <c r="BUN53" i="1"/>
  <c r="BUN52" i="1"/>
  <c r="BUN51" i="1"/>
  <c r="BUN50" i="1"/>
  <c r="BUN49" i="1"/>
  <c r="BUN48" i="1"/>
  <c r="BUN47" i="1"/>
  <c r="BUN46" i="1"/>
  <c r="BUN45" i="1"/>
  <c r="BUN44" i="1"/>
  <c r="BUN43" i="1"/>
  <c r="BUN42" i="1"/>
  <c r="BUN41" i="1"/>
  <c r="BUN40" i="1"/>
  <c r="BUN39" i="1"/>
  <c r="BUN38" i="1"/>
  <c r="BUN37" i="1"/>
  <c r="BUN36" i="1"/>
  <c r="BUN35" i="1"/>
  <c r="BUN34" i="1"/>
  <c r="BUN33" i="1"/>
  <c r="BUN32" i="1"/>
  <c r="BUN31" i="1"/>
  <c r="BUN30" i="1"/>
  <c r="BUN29" i="1"/>
  <c r="BUN28" i="1"/>
  <c r="BUN27" i="1"/>
  <c r="BUN26" i="1"/>
  <c r="BUN25" i="1"/>
  <c r="BUN24" i="1"/>
  <c r="BUN23" i="1"/>
  <c r="BUN22" i="1"/>
  <c r="BUN21" i="1"/>
  <c r="BUN20" i="1"/>
  <c r="BUN19" i="1"/>
  <c r="BUN18" i="1"/>
  <c r="BUN17" i="1"/>
  <c r="BUN16" i="1"/>
  <c r="BUN15" i="1"/>
  <c r="BUN117" i="1" s="1"/>
  <c r="BUN14" i="1"/>
  <c r="BUN13" i="1"/>
  <c r="BUN5" i="1" s="1"/>
  <c r="BUN11" i="1"/>
  <c r="BUN10" i="1"/>
  <c r="BUN2" i="1" l="1"/>
  <c r="BUN1" i="1"/>
  <c r="BUG99" i="1"/>
  <c r="BUG102" i="1" s="1"/>
  <c r="BUA63" i="1" l="1"/>
  <c r="BUA68" i="1"/>
  <c r="BUA69" i="1"/>
  <c r="BUA85" i="1"/>
  <c r="BUC99" i="1" l="1"/>
  <c r="BUC102" i="1" s="1"/>
  <c r="BUH99" i="1" l="1"/>
  <c r="BUH102" i="1" s="1"/>
  <c r="BUH98" i="1"/>
  <c r="BUH97" i="1"/>
  <c r="BUH96" i="1"/>
  <c r="BUH95" i="1"/>
  <c r="BUH94" i="1"/>
  <c r="BUH93" i="1"/>
  <c r="BUH92" i="1"/>
  <c r="BUH91" i="1"/>
  <c r="BUH90" i="1"/>
  <c r="BUH89" i="1"/>
  <c r="BUH88" i="1"/>
  <c r="BUH87" i="1"/>
  <c r="BUH86" i="1"/>
  <c r="BUH85" i="1"/>
  <c r="BUH84" i="1"/>
  <c r="BUH83" i="1"/>
  <c r="BUH82" i="1"/>
  <c r="BUH81" i="1"/>
  <c r="BUH80" i="1"/>
  <c r="BUH79" i="1"/>
  <c r="BUH78" i="1"/>
  <c r="BUH77" i="1"/>
  <c r="BUH76" i="1"/>
  <c r="BUH75" i="1"/>
  <c r="BUH74" i="1"/>
  <c r="BUH73" i="1"/>
  <c r="BUH72" i="1"/>
  <c r="BUH71" i="1"/>
  <c r="BUH70" i="1"/>
  <c r="BUH69" i="1"/>
  <c r="BUH68" i="1"/>
  <c r="BUH67" i="1"/>
  <c r="BUH66" i="1"/>
  <c r="BUH65" i="1"/>
  <c r="BUH64" i="1"/>
  <c r="BUH63" i="1"/>
  <c r="BUH62" i="1"/>
  <c r="BUH61" i="1"/>
  <c r="BUH60" i="1"/>
  <c r="BUH59" i="1"/>
  <c r="BUH58" i="1"/>
  <c r="BUH57" i="1"/>
  <c r="BUH56" i="1"/>
  <c r="BUH55" i="1"/>
  <c r="BUH54" i="1"/>
  <c r="BUH53" i="1"/>
  <c r="BUH52" i="1"/>
  <c r="BUH51" i="1"/>
  <c r="BUH50" i="1"/>
  <c r="BUH49" i="1"/>
  <c r="BUH48" i="1"/>
  <c r="BUH47" i="1"/>
  <c r="BUH46" i="1"/>
  <c r="BUH45" i="1"/>
  <c r="BUH44" i="1"/>
  <c r="BUH43" i="1"/>
  <c r="BUH42" i="1"/>
  <c r="BUH41" i="1"/>
  <c r="BUH40" i="1"/>
  <c r="BUH39" i="1"/>
  <c r="BUH38" i="1"/>
  <c r="BUH37" i="1"/>
  <c r="BUH36" i="1"/>
  <c r="BUH35" i="1"/>
  <c r="BUH34" i="1"/>
  <c r="BUH33" i="1"/>
  <c r="BUH32" i="1"/>
  <c r="BUH31" i="1"/>
  <c r="BUH30" i="1"/>
  <c r="BUH29" i="1"/>
  <c r="BUH28" i="1"/>
  <c r="BUH27" i="1"/>
  <c r="BUH26" i="1"/>
  <c r="BUH25" i="1"/>
  <c r="BUH24" i="1"/>
  <c r="BUH23" i="1"/>
  <c r="BUH22" i="1"/>
  <c r="BUH21" i="1"/>
  <c r="BUH20" i="1"/>
  <c r="BUH19" i="1"/>
  <c r="BUH18" i="1"/>
  <c r="BUH17" i="1"/>
  <c r="BUH16" i="1"/>
  <c r="BUH15" i="1"/>
  <c r="BUH14" i="1"/>
  <c r="BUH13" i="1"/>
  <c r="BUH12" i="1"/>
  <c r="BUH11" i="1"/>
  <c r="BUH10" i="1"/>
  <c r="BUH9" i="1"/>
  <c r="BUH5" i="1" l="1"/>
  <c r="BUH117" i="1"/>
  <c r="BUH2" i="1"/>
  <c r="BUH1" i="1"/>
  <c r="BUB99" i="1"/>
  <c r="BUB102" i="1" s="1"/>
  <c r="BUB98" i="1"/>
  <c r="BUB97" i="1"/>
  <c r="BUB96" i="1"/>
  <c r="BUB95" i="1"/>
  <c r="BUB94" i="1"/>
  <c r="BUB93" i="1"/>
  <c r="BUB92" i="1"/>
  <c r="BUB91" i="1"/>
  <c r="BUB90" i="1"/>
  <c r="BUB89" i="1"/>
  <c r="BUB88" i="1"/>
  <c r="BUB87" i="1"/>
  <c r="BUB86" i="1"/>
  <c r="BUB85" i="1"/>
  <c r="BUB84" i="1"/>
  <c r="BUB83" i="1"/>
  <c r="BUB82" i="1"/>
  <c r="BUB81" i="1"/>
  <c r="BUB80" i="1"/>
  <c r="BUB79" i="1"/>
  <c r="BUB78" i="1"/>
  <c r="BUB77" i="1"/>
  <c r="BUB76" i="1"/>
  <c r="BUB75" i="1"/>
  <c r="BUB74" i="1"/>
  <c r="BUB73" i="1"/>
  <c r="BUB72" i="1"/>
  <c r="BUB71" i="1"/>
  <c r="BUB70" i="1"/>
  <c r="BUB69" i="1"/>
  <c r="BUB68" i="1"/>
  <c r="BUB67" i="1"/>
  <c r="BUB66" i="1"/>
  <c r="BUB65" i="1"/>
  <c r="BUB64" i="1"/>
  <c r="BUB63" i="1"/>
  <c r="BUB62" i="1"/>
  <c r="BUB61" i="1"/>
  <c r="BUB60" i="1"/>
  <c r="BUB59" i="1"/>
  <c r="BUB58" i="1"/>
  <c r="BUB57" i="1"/>
  <c r="BUB56" i="1"/>
  <c r="BUB55" i="1"/>
  <c r="BUB54" i="1"/>
  <c r="BUB53" i="1"/>
  <c r="BUB52" i="1"/>
  <c r="BUB51" i="1"/>
  <c r="BUB50" i="1"/>
  <c r="BUB49" i="1"/>
  <c r="BUB48" i="1"/>
  <c r="BUB47" i="1"/>
  <c r="BUB46" i="1"/>
  <c r="BUB45" i="1"/>
  <c r="BUB44" i="1"/>
  <c r="BUB43" i="1"/>
  <c r="BUB42" i="1"/>
  <c r="BUB41" i="1"/>
  <c r="BUB40" i="1"/>
  <c r="BUB39" i="1"/>
  <c r="BUB38" i="1"/>
  <c r="BUB37" i="1"/>
  <c r="BUB36" i="1"/>
  <c r="BUB35" i="1"/>
  <c r="BUB34" i="1"/>
  <c r="BUB33" i="1"/>
  <c r="BUB32" i="1"/>
  <c r="BUB31" i="1"/>
  <c r="BUB30" i="1"/>
  <c r="BUB29" i="1"/>
  <c r="BUB28" i="1"/>
  <c r="BUB27" i="1"/>
  <c r="BUB26" i="1"/>
  <c r="BUB25" i="1"/>
  <c r="BUB24" i="1"/>
  <c r="BUB23" i="1"/>
  <c r="BUB22" i="1"/>
  <c r="BUB21" i="1"/>
  <c r="BUB20" i="1"/>
  <c r="BUB19" i="1"/>
  <c r="BUB18" i="1"/>
  <c r="BUB17" i="1"/>
  <c r="BUB16" i="1"/>
  <c r="BUB15" i="1"/>
  <c r="BUB14" i="1"/>
  <c r="BUB13" i="1"/>
  <c r="BUB12" i="1"/>
  <c r="BUB11" i="1"/>
  <c r="BUB10" i="1"/>
  <c r="BUB9" i="1"/>
  <c r="BTW8" i="1"/>
  <c r="BTX8" i="1" s="1"/>
  <c r="BTY8" i="1" s="1"/>
  <c r="BTZ8" i="1" s="1"/>
  <c r="BUA8" i="1" s="1"/>
  <c r="BUC8" i="1" s="1"/>
  <c r="BUD8" i="1" s="1"/>
  <c r="BUE8" i="1" s="1"/>
  <c r="BUF8" i="1" s="1"/>
  <c r="BUG8" i="1" s="1"/>
  <c r="BUI8" i="1" s="1"/>
  <c r="BUJ8" i="1" s="1"/>
  <c r="BUK8" i="1" s="1"/>
  <c r="BUL8" i="1" s="1"/>
  <c r="BUM8" i="1" s="1"/>
  <c r="BUO8" i="1" s="1"/>
  <c r="BUP8" i="1" s="1"/>
  <c r="BUB5" i="1" l="1"/>
  <c r="BUB117" i="1"/>
  <c r="BTS99" i="1"/>
  <c r="BTS102" i="1" s="1"/>
  <c r="BUB2" i="1" l="1"/>
  <c r="BUB1" i="1"/>
  <c r="BTV99" i="1"/>
  <c r="BTV98" i="1"/>
  <c r="BUR98" i="1" s="1"/>
  <c r="BTV97" i="1"/>
  <c r="BUR97" i="1" s="1"/>
  <c r="BTV96" i="1"/>
  <c r="BUR96" i="1" s="1"/>
  <c r="BTV95" i="1"/>
  <c r="BUR95" i="1" s="1"/>
  <c r="BTV94" i="1"/>
  <c r="BUR94" i="1" s="1"/>
  <c r="BTV93" i="1"/>
  <c r="BUR93" i="1" s="1"/>
  <c r="BTV92" i="1"/>
  <c r="BUR92" i="1" s="1"/>
  <c r="BTV91" i="1"/>
  <c r="BUR91" i="1" s="1"/>
  <c r="BTV90" i="1"/>
  <c r="BUR90" i="1" s="1"/>
  <c r="BTV89" i="1"/>
  <c r="BUR89" i="1" s="1"/>
  <c r="BTV88" i="1"/>
  <c r="BUR88" i="1" s="1"/>
  <c r="BTV87" i="1"/>
  <c r="BUR87" i="1" s="1"/>
  <c r="BTV86" i="1"/>
  <c r="BUR86" i="1" s="1"/>
  <c r="BTV85" i="1"/>
  <c r="BUR85" i="1" s="1"/>
  <c r="BTV84" i="1"/>
  <c r="BUR84" i="1" s="1"/>
  <c r="BTV83" i="1"/>
  <c r="BUR83" i="1" s="1"/>
  <c r="BTV82" i="1"/>
  <c r="BUR82" i="1" s="1"/>
  <c r="BTV81" i="1"/>
  <c r="BUR81" i="1" s="1"/>
  <c r="BTV80" i="1"/>
  <c r="BUR80" i="1" s="1"/>
  <c r="BTV79" i="1"/>
  <c r="BUR79" i="1" s="1"/>
  <c r="BTV78" i="1"/>
  <c r="BUR78" i="1" s="1"/>
  <c r="BTV77" i="1"/>
  <c r="BUR77" i="1" s="1"/>
  <c r="BTV76" i="1"/>
  <c r="BUR76" i="1" s="1"/>
  <c r="BTV75" i="1"/>
  <c r="BUR75" i="1" s="1"/>
  <c r="BTV74" i="1"/>
  <c r="BUR74" i="1" s="1"/>
  <c r="BTV73" i="1"/>
  <c r="BUR73" i="1" s="1"/>
  <c r="BTV72" i="1"/>
  <c r="BUR72" i="1" s="1"/>
  <c r="BTV71" i="1"/>
  <c r="BUR71" i="1" s="1"/>
  <c r="BTV70" i="1"/>
  <c r="BUR70" i="1" s="1"/>
  <c r="BTV69" i="1"/>
  <c r="BUR69" i="1" s="1"/>
  <c r="BTV68" i="1"/>
  <c r="BUR68" i="1" s="1"/>
  <c r="BTV67" i="1"/>
  <c r="BUR67" i="1" s="1"/>
  <c r="BTV66" i="1"/>
  <c r="BUR66" i="1" s="1"/>
  <c r="BTV65" i="1"/>
  <c r="BUR65" i="1" s="1"/>
  <c r="BTV64" i="1"/>
  <c r="BUR64" i="1" s="1"/>
  <c r="BTV63" i="1"/>
  <c r="BUR63" i="1" s="1"/>
  <c r="BTV62" i="1"/>
  <c r="BUR62" i="1" s="1"/>
  <c r="BTV61" i="1"/>
  <c r="BUR61" i="1" s="1"/>
  <c r="BTV60" i="1"/>
  <c r="BUR60" i="1" s="1"/>
  <c r="BTV59" i="1"/>
  <c r="BUR59" i="1" s="1"/>
  <c r="BTV58" i="1"/>
  <c r="BUR58" i="1" s="1"/>
  <c r="BTV57" i="1"/>
  <c r="BUR57" i="1" s="1"/>
  <c r="BTV56" i="1"/>
  <c r="BUR56" i="1" s="1"/>
  <c r="BTV55" i="1"/>
  <c r="BUR55" i="1" s="1"/>
  <c r="BTV54" i="1"/>
  <c r="BUR54" i="1" s="1"/>
  <c r="BTV53" i="1"/>
  <c r="BUR53" i="1" s="1"/>
  <c r="BTV52" i="1"/>
  <c r="BUR52" i="1" s="1"/>
  <c r="BTV51" i="1"/>
  <c r="BUR51" i="1" s="1"/>
  <c r="BTV50" i="1"/>
  <c r="BUR50" i="1" s="1"/>
  <c r="BTV49" i="1"/>
  <c r="BUR49" i="1" s="1"/>
  <c r="BTV48" i="1"/>
  <c r="BUR48" i="1" s="1"/>
  <c r="BTV47" i="1"/>
  <c r="BUR47" i="1" s="1"/>
  <c r="BTV46" i="1"/>
  <c r="BUR46" i="1" s="1"/>
  <c r="BTV45" i="1"/>
  <c r="BUR45" i="1" s="1"/>
  <c r="BTV44" i="1"/>
  <c r="BUR44" i="1" s="1"/>
  <c r="BTV43" i="1"/>
  <c r="BUR43" i="1" s="1"/>
  <c r="BTV42" i="1"/>
  <c r="BUR42" i="1" s="1"/>
  <c r="BTV41" i="1"/>
  <c r="BUR41" i="1" s="1"/>
  <c r="BTV40" i="1"/>
  <c r="BUR40" i="1" s="1"/>
  <c r="BTV39" i="1"/>
  <c r="BUR39" i="1" s="1"/>
  <c r="BTV38" i="1"/>
  <c r="BTV37" i="1"/>
  <c r="BUR37" i="1" s="1"/>
  <c r="BTV36" i="1"/>
  <c r="BUR36" i="1" s="1"/>
  <c r="BTV35" i="1"/>
  <c r="BUR35" i="1" s="1"/>
  <c r="BTV34" i="1"/>
  <c r="BUR34" i="1" s="1"/>
  <c r="BTV33" i="1"/>
  <c r="BUR33" i="1" s="1"/>
  <c r="BTV32" i="1"/>
  <c r="BUR32" i="1" s="1"/>
  <c r="BTV31" i="1"/>
  <c r="BUR31" i="1" s="1"/>
  <c r="BTV30" i="1"/>
  <c r="BUR30" i="1" s="1"/>
  <c r="BTV29" i="1"/>
  <c r="BUR29" i="1" s="1"/>
  <c r="BTV28" i="1"/>
  <c r="BUR28" i="1" s="1"/>
  <c r="BTV27" i="1"/>
  <c r="BUR27" i="1" s="1"/>
  <c r="BTV26" i="1"/>
  <c r="BUR26" i="1" s="1"/>
  <c r="BTV25" i="1"/>
  <c r="BUR25" i="1" s="1"/>
  <c r="BTV24" i="1"/>
  <c r="BUR24" i="1" s="1"/>
  <c r="BTV23" i="1"/>
  <c r="BUR23" i="1" s="1"/>
  <c r="BTV22" i="1"/>
  <c r="BUR22" i="1" s="1"/>
  <c r="BTV21" i="1"/>
  <c r="BUR21" i="1" s="1"/>
  <c r="BTV20" i="1"/>
  <c r="BUR20" i="1" s="1"/>
  <c r="BTV19" i="1"/>
  <c r="BUR19" i="1" s="1"/>
  <c r="BTV18" i="1"/>
  <c r="BUR18" i="1" s="1"/>
  <c r="BTV17" i="1"/>
  <c r="BUR17" i="1" s="1"/>
  <c r="BTV16" i="1"/>
  <c r="BUR16" i="1" s="1"/>
  <c r="BTV15" i="1"/>
  <c r="BTV14" i="1"/>
  <c r="BUR14" i="1" s="1"/>
  <c r="BTV13" i="1"/>
  <c r="BTV12" i="1"/>
  <c r="BUR12" i="1" s="1"/>
  <c r="BTV11" i="1"/>
  <c r="BUR11" i="1" s="1"/>
  <c r="BTV10" i="1"/>
  <c r="BUR10" i="1" s="1"/>
  <c r="BTV9" i="1"/>
  <c r="BUR9" i="1" s="1"/>
  <c r="BUR13" i="1" l="1"/>
  <c r="BUR5" i="1" s="1"/>
  <c r="BTV5" i="1"/>
  <c r="BUR99" i="1"/>
  <c r="BUR102" i="1" s="1"/>
  <c r="BTV102" i="1"/>
  <c r="BUR15" i="1"/>
  <c r="BUR117" i="1" s="1"/>
  <c r="BTV117" i="1"/>
  <c r="BTL99" i="1"/>
  <c r="BTL102" i="1" s="1"/>
  <c r="BTV1" i="1" l="1"/>
  <c r="BTV2" i="1"/>
  <c r="BUR2" i="1"/>
  <c r="BUR1" i="1"/>
  <c r="BTK99" i="1"/>
  <c r="BTK102" i="1" s="1"/>
  <c r="BTP99" i="1" l="1"/>
  <c r="BTP102" i="1" s="1"/>
  <c r="BTP98" i="1"/>
  <c r="BTP97" i="1"/>
  <c r="BTP96" i="1"/>
  <c r="BTP95" i="1"/>
  <c r="BTP94" i="1"/>
  <c r="BTP93" i="1"/>
  <c r="BTP92" i="1"/>
  <c r="BTP91" i="1"/>
  <c r="BTP90" i="1"/>
  <c r="BTP89" i="1"/>
  <c r="BTP88" i="1"/>
  <c r="BTP87" i="1"/>
  <c r="BTP86" i="1"/>
  <c r="BTP85" i="1"/>
  <c r="BTP84" i="1"/>
  <c r="BTP83" i="1"/>
  <c r="BTP82" i="1"/>
  <c r="BTP81" i="1"/>
  <c r="BTP80" i="1"/>
  <c r="BTP79" i="1"/>
  <c r="BTP78" i="1"/>
  <c r="BTP77" i="1"/>
  <c r="BTP76" i="1"/>
  <c r="BTP75" i="1"/>
  <c r="BTP74" i="1"/>
  <c r="BTP73" i="1"/>
  <c r="BTP72" i="1"/>
  <c r="BTP71" i="1"/>
  <c r="BTP70" i="1"/>
  <c r="BTP69" i="1"/>
  <c r="BTP68" i="1"/>
  <c r="BTP67" i="1"/>
  <c r="BTP66" i="1"/>
  <c r="BTP65" i="1"/>
  <c r="BTP64" i="1"/>
  <c r="BTP63" i="1"/>
  <c r="BTP62" i="1"/>
  <c r="BTP61" i="1"/>
  <c r="BTP60" i="1"/>
  <c r="BTP59" i="1"/>
  <c r="BTP58" i="1"/>
  <c r="BTP57" i="1"/>
  <c r="BTP56" i="1"/>
  <c r="BTP55" i="1"/>
  <c r="BTP54" i="1"/>
  <c r="BTP53" i="1"/>
  <c r="BTP52" i="1"/>
  <c r="BTP51" i="1"/>
  <c r="BTP50" i="1"/>
  <c r="BTP49" i="1"/>
  <c r="BTP48" i="1"/>
  <c r="BTP47" i="1"/>
  <c r="BTP46" i="1"/>
  <c r="BTP45" i="1"/>
  <c r="BTP44" i="1"/>
  <c r="BTP43" i="1"/>
  <c r="BTP42" i="1"/>
  <c r="BTP41" i="1"/>
  <c r="BTP40" i="1"/>
  <c r="BTP39" i="1"/>
  <c r="BTP38" i="1"/>
  <c r="BTP37" i="1"/>
  <c r="BTP36" i="1"/>
  <c r="BTP35" i="1"/>
  <c r="BTP34" i="1"/>
  <c r="BTP33" i="1"/>
  <c r="BTP32" i="1"/>
  <c r="BTP31" i="1"/>
  <c r="BTP30" i="1"/>
  <c r="BTP29" i="1"/>
  <c r="BTP28" i="1"/>
  <c r="BTP27" i="1"/>
  <c r="BTP26" i="1"/>
  <c r="BTP25" i="1"/>
  <c r="BTP24" i="1"/>
  <c r="BTP23" i="1"/>
  <c r="BTP22" i="1"/>
  <c r="BTP21" i="1"/>
  <c r="BTP20" i="1"/>
  <c r="BTP19" i="1"/>
  <c r="BTP18" i="1"/>
  <c r="BTP17" i="1"/>
  <c r="BTP16" i="1"/>
  <c r="BTP15" i="1"/>
  <c r="BTP117" i="1" s="1"/>
  <c r="BTP14" i="1"/>
  <c r="BTP13" i="1"/>
  <c r="BTP5" i="1" s="1"/>
  <c r="BTP12" i="1"/>
  <c r="BTP11" i="1"/>
  <c r="BTP10" i="1"/>
  <c r="BTP9" i="1"/>
  <c r="BTP2" i="1" l="1"/>
  <c r="BTP1" i="1"/>
  <c r="BTI99" i="1"/>
  <c r="BTI102" i="1" s="1"/>
  <c r="BSX105" i="1" l="1"/>
  <c r="BSZ104" i="1"/>
  <c r="BSY104" i="1"/>
  <c r="BSZ103" i="1"/>
  <c r="BSY103" i="1"/>
  <c r="BSZ105" i="1" l="1"/>
  <c r="BSY105" i="1"/>
  <c r="BSZ116" i="1"/>
  <c r="BSY116" i="1"/>
  <c r="BSZ115" i="1"/>
  <c r="BSY115" i="1"/>
  <c r="BSZ114" i="1"/>
  <c r="BSY114" i="1"/>
  <c r="BSW116" i="1"/>
  <c r="BSV116" i="1"/>
  <c r="BSU116" i="1"/>
  <c r="BSW115" i="1"/>
  <c r="BSV115" i="1"/>
  <c r="BSU115" i="1"/>
  <c r="BSW114" i="1"/>
  <c r="BSV114" i="1"/>
  <c r="BSU114" i="1"/>
  <c r="BST116" i="1"/>
  <c r="BST115" i="1"/>
  <c r="A116" i="1"/>
  <c r="A115" i="1"/>
  <c r="BST114" i="1"/>
  <c r="A114" i="1"/>
  <c r="BSY109" i="1"/>
  <c r="BSZ109" i="1"/>
  <c r="BSY110" i="1"/>
  <c r="BSZ110" i="1"/>
  <c r="BSY111" i="1"/>
  <c r="BSZ111" i="1"/>
  <c r="BSY112" i="1"/>
  <c r="BSZ112" i="1"/>
  <c r="BST109" i="1"/>
  <c r="BSU109" i="1"/>
  <c r="BSV109" i="1"/>
  <c r="BSW109" i="1"/>
  <c r="BST110" i="1"/>
  <c r="BSU110" i="1"/>
  <c r="BSV110" i="1"/>
  <c r="BSW110" i="1"/>
  <c r="BST111" i="1"/>
  <c r="BSU111" i="1"/>
  <c r="BSV111" i="1"/>
  <c r="BSW111" i="1"/>
  <c r="BST112" i="1"/>
  <c r="BSU112" i="1"/>
  <c r="BSV112" i="1"/>
  <c r="BSW112" i="1"/>
  <c r="F109" i="1"/>
  <c r="G109" i="1"/>
  <c r="F110" i="1"/>
  <c r="G110" i="1"/>
  <c r="F111" i="1"/>
  <c r="G111" i="1"/>
  <c r="F112" i="1"/>
  <c r="G112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A109" i="1"/>
  <c r="A110" i="1"/>
  <c r="A111" i="1"/>
  <c r="A112" i="1"/>
  <c r="BSW104" i="1"/>
  <c r="BSV104" i="1"/>
  <c r="BSU104" i="1"/>
  <c r="BSW103" i="1"/>
  <c r="BSV103" i="1"/>
  <c r="BSU103" i="1"/>
  <c r="BST104" i="1"/>
  <c r="BST103" i="1"/>
  <c r="BTA104" i="1" l="1"/>
  <c r="BSW105" i="1"/>
  <c r="BSV105" i="1"/>
  <c r="BSV108" i="1"/>
  <c r="BSU105" i="1"/>
  <c r="BSU108" i="1"/>
  <c r="BSZ108" i="1"/>
  <c r="BST108" i="1"/>
  <c r="BSY108" i="1"/>
  <c r="BSV113" i="1"/>
  <c r="BSY113" i="1"/>
  <c r="BSU113" i="1"/>
  <c r="BSW108" i="1"/>
  <c r="BSW113" i="1"/>
  <c r="BSZ113" i="1"/>
  <c r="BST113" i="1"/>
  <c r="BTA103" i="1"/>
  <c r="BTA105" i="1" s="1"/>
  <c r="BST105" i="1"/>
  <c r="BTJ99" i="1" l="1"/>
  <c r="BTJ102" i="1" s="1"/>
  <c r="BTJ98" i="1"/>
  <c r="BTJ97" i="1"/>
  <c r="BTJ96" i="1"/>
  <c r="BTJ95" i="1"/>
  <c r="BTJ94" i="1"/>
  <c r="BTJ93" i="1"/>
  <c r="BTJ92" i="1"/>
  <c r="BTJ91" i="1"/>
  <c r="BTJ90" i="1"/>
  <c r="BTJ89" i="1"/>
  <c r="BTJ88" i="1"/>
  <c r="BTJ87" i="1"/>
  <c r="BTJ86" i="1"/>
  <c r="BTJ85" i="1"/>
  <c r="BTJ84" i="1"/>
  <c r="BTJ83" i="1"/>
  <c r="BTJ82" i="1"/>
  <c r="BTJ81" i="1"/>
  <c r="BTJ80" i="1"/>
  <c r="BTJ79" i="1"/>
  <c r="BTJ78" i="1"/>
  <c r="BTJ77" i="1"/>
  <c r="BTJ76" i="1"/>
  <c r="BTJ75" i="1"/>
  <c r="BTJ74" i="1"/>
  <c r="BTJ73" i="1"/>
  <c r="BTJ72" i="1"/>
  <c r="BTJ71" i="1"/>
  <c r="BTJ70" i="1"/>
  <c r="BTJ69" i="1"/>
  <c r="BTJ68" i="1"/>
  <c r="BTJ67" i="1"/>
  <c r="BTJ66" i="1"/>
  <c r="BTJ65" i="1"/>
  <c r="BTJ64" i="1"/>
  <c r="BTJ63" i="1"/>
  <c r="BTJ62" i="1"/>
  <c r="BTJ61" i="1"/>
  <c r="BTJ60" i="1"/>
  <c r="BTJ59" i="1"/>
  <c r="BTJ58" i="1"/>
  <c r="BTJ57" i="1"/>
  <c r="BTJ56" i="1"/>
  <c r="BTJ55" i="1"/>
  <c r="BTJ54" i="1"/>
  <c r="BTJ53" i="1"/>
  <c r="BTJ52" i="1"/>
  <c r="BTJ51" i="1"/>
  <c r="BTJ50" i="1"/>
  <c r="BTJ49" i="1"/>
  <c r="BTJ48" i="1"/>
  <c r="BTJ47" i="1"/>
  <c r="BTJ46" i="1"/>
  <c r="BTJ45" i="1"/>
  <c r="BTJ44" i="1"/>
  <c r="BTJ43" i="1"/>
  <c r="BTJ42" i="1"/>
  <c r="BTJ41" i="1"/>
  <c r="BTJ40" i="1"/>
  <c r="BTJ39" i="1"/>
  <c r="BTJ38" i="1"/>
  <c r="BTJ37" i="1"/>
  <c r="BTJ36" i="1"/>
  <c r="BTJ35" i="1"/>
  <c r="BTJ34" i="1"/>
  <c r="BTJ33" i="1"/>
  <c r="BTJ32" i="1"/>
  <c r="BTJ31" i="1"/>
  <c r="BTJ30" i="1"/>
  <c r="BTJ29" i="1"/>
  <c r="BTJ28" i="1"/>
  <c r="BTJ27" i="1"/>
  <c r="BTJ26" i="1"/>
  <c r="BTJ25" i="1"/>
  <c r="BTJ24" i="1"/>
  <c r="BTJ23" i="1"/>
  <c r="BTJ22" i="1"/>
  <c r="BTJ21" i="1"/>
  <c r="BTJ20" i="1"/>
  <c r="BTJ19" i="1"/>
  <c r="BTJ18" i="1"/>
  <c r="BTJ17" i="1"/>
  <c r="BTJ16" i="1"/>
  <c r="BTJ15" i="1"/>
  <c r="BTJ14" i="1"/>
  <c r="BTJ13" i="1"/>
  <c r="BTJ12" i="1"/>
  <c r="BTJ11" i="1"/>
  <c r="BTJ10" i="1"/>
  <c r="BTJ9" i="1"/>
  <c r="BTJ5" i="1" l="1"/>
  <c r="BTJ1" i="1" s="1"/>
  <c r="BTJ117" i="1"/>
  <c r="BTD9" i="1"/>
  <c r="BTJ2" i="1" l="1"/>
  <c r="BSU63" i="1"/>
  <c r="BST63" i="1"/>
  <c r="BSU69" i="1"/>
  <c r="BST69" i="1"/>
  <c r="BST52" i="1"/>
  <c r="BSU79" i="1"/>
  <c r="BST79" i="1"/>
  <c r="BST85" i="1"/>
  <c r="BSU85" i="1"/>
  <c r="BTA99" i="1" l="1"/>
  <c r="BTA102" i="1" s="1"/>
  <c r="BTD99" i="1" l="1"/>
  <c r="BTD102" i="1" s="1"/>
  <c r="BTD98" i="1"/>
  <c r="BTD97" i="1"/>
  <c r="BTD96" i="1"/>
  <c r="BTD95" i="1"/>
  <c r="BTD94" i="1"/>
  <c r="BTD93" i="1"/>
  <c r="BTD92" i="1"/>
  <c r="BTD91" i="1"/>
  <c r="BTD90" i="1"/>
  <c r="BTD89" i="1"/>
  <c r="BTD88" i="1"/>
  <c r="BTD87" i="1"/>
  <c r="BTD86" i="1"/>
  <c r="BTD85" i="1"/>
  <c r="BTD84" i="1"/>
  <c r="BTD83" i="1"/>
  <c r="BTD82" i="1"/>
  <c r="BTD81" i="1"/>
  <c r="BTD80" i="1"/>
  <c r="BTD79" i="1"/>
  <c r="BTD78" i="1"/>
  <c r="BTD77" i="1"/>
  <c r="BTD76" i="1"/>
  <c r="BTD75" i="1"/>
  <c r="BTD74" i="1"/>
  <c r="BTD73" i="1"/>
  <c r="BTD72" i="1"/>
  <c r="BTD71" i="1"/>
  <c r="BTD70" i="1"/>
  <c r="BTD69" i="1"/>
  <c r="BTD68" i="1"/>
  <c r="BTD67" i="1"/>
  <c r="BTD66" i="1"/>
  <c r="BTD65" i="1"/>
  <c r="BTD64" i="1"/>
  <c r="BTD63" i="1"/>
  <c r="BTD62" i="1"/>
  <c r="BTD61" i="1"/>
  <c r="BTD60" i="1"/>
  <c r="BTD59" i="1"/>
  <c r="BTD58" i="1"/>
  <c r="BTD57" i="1"/>
  <c r="BTD56" i="1"/>
  <c r="BTD55" i="1"/>
  <c r="BTD54" i="1"/>
  <c r="BTD53" i="1"/>
  <c r="BTD52" i="1"/>
  <c r="BTD51" i="1"/>
  <c r="BTD50" i="1"/>
  <c r="BTD49" i="1"/>
  <c r="BTD48" i="1"/>
  <c r="BTD47" i="1"/>
  <c r="BTD46" i="1"/>
  <c r="BTD45" i="1"/>
  <c r="BTD44" i="1"/>
  <c r="BTD43" i="1"/>
  <c r="BTD42" i="1"/>
  <c r="BTD41" i="1"/>
  <c r="BTD40" i="1"/>
  <c r="BTD39" i="1"/>
  <c r="BTD38" i="1"/>
  <c r="BTD37" i="1"/>
  <c r="BTD36" i="1"/>
  <c r="BTD35" i="1"/>
  <c r="BTD34" i="1"/>
  <c r="BTD33" i="1"/>
  <c r="BTD32" i="1"/>
  <c r="BTD31" i="1"/>
  <c r="BTD30" i="1"/>
  <c r="BTD29" i="1"/>
  <c r="BTD28" i="1"/>
  <c r="BTD27" i="1"/>
  <c r="BTD26" i="1"/>
  <c r="BTD25" i="1"/>
  <c r="BTD24" i="1"/>
  <c r="BTD23" i="1"/>
  <c r="BTD22" i="1"/>
  <c r="BTD21" i="1"/>
  <c r="BTD20" i="1"/>
  <c r="BTD19" i="1"/>
  <c r="BTD18" i="1"/>
  <c r="BTD17" i="1"/>
  <c r="BTD16" i="1"/>
  <c r="BTD15" i="1"/>
  <c r="BTD117" i="1" s="1"/>
  <c r="BTD14" i="1"/>
  <c r="BTD13" i="1"/>
  <c r="BTD5" i="1" s="1"/>
  <c r="BTD12" i="1"/>
  <c r="BTD11" i="1"/>
  <c r="BTD10" i="1"/>
  <c r="BTD1" i="1" l="1"/>
  <c r="BTD2" i="1"/>
  <c r="BSW99" i="1"/>
  <c r="BSW102" i="1" s="1"/>
  <c r="BST8" i="1" l="1"/>
  <c r="BSU8" i="1" s="1"/>
  <c r="BSV8" i="1" s="1"/>
  <c r="BSW8" i="1" s="1"/>
  <c r="BSX99" i="1"/>
  <c r="BSX102" i="1" s="1"/>
  <c r="BSX98" i="1"/>
  <c r="BSX97" i="1"/>
  <c r="BSX96" i="1"/>
  <c r="BSX95" i="1"/>
  <c r="BSX94" i="1"/>
  <c r="BSX93" i="1"/>
  <c r="BSX92" i="1"/>
  <c r="BSX91" i="1"/>
  <c r="BSX90" i="1"/>
  <c r="BSX89" i="1"/>
  <c r="BSX88" i="1"/>
  <c r="BSX87" i="1"/>
  <c r="BSX86" i="1"/>
  <c r="BSX85" i="1"/>
  <c r="BSX84" i="1"/>
  <c r="BSX83" i="1"/>
  <c r="BSX82" i="1"/>
  <c r="BSX81" i="1"/>
  <c r="BSX80" i="1"/>
  <c r="BSX79" i="1"/>
  <c r="BSX78" i="1"/>
  <c r="BSX77" i="1"/>
  <c r="BSX76" i="1"/>
  <c r="BSX75" i="1"/>
  <c r="BSX74" i="1"/>
  <c r="BSX73" i="1"/>
  <c r="BSX72" i="1"/>
  <c r="BSX71" i="1"/>
  <c r="BSX70" i="1"/>
  <c r="BSX69" i="1"/>
  <c r="BSX68" i="1"/>
  <c r="BSX67" i="1"/>
  <c r="BSX66" i="1"/>
  <c r="BSX65" i="1"/>
  <c r="BSX64" i="1"/>
  <c r="BSX63" i="1"/>
  <c r="BSX62" i="1"/>
  <c r="BSX61" i="1"/>
  <c r="BSX60" i="1"/>
  <c r="BSX59" i="1"/>
  <c r="BSX58" i="1"/>
  <c r="BSX57" i="1"/>
  <c r="BSX56" i="1"/>
  <c r="BSX55" i="1"/>
  <c r="BSX54" i="1"/>
  <c r="BSX53" i="1"/>
  <c r="BSX52" i="1"/>
  <c r="BSX51" i="1"/>
  <c r="BSX50" i="1"/>
  <c r="BSX49" i="1"/>
  <c r="BSX48" i="1"/>
  <c r="BSX47" i="1"/>
  <c r="BSX46" i="1"/>
  <c r="BSX45" i="1"/>
  <c r="BSX44" i="1"/>
  <c r="BSX43" i="1"/>
  <c r="BSX42" i="1"/>
  <c r="BSX41" i="1"/>
  <c r="BSX40" i="1"/>
  <c r="BSX39" i="1"/>
  <c r="BSX38" i="1"/>
  <c r="BSX37" i="1"/>
  <c r="BSX36" i="1"/>
  <c r="BSX35" i="1"/>
  <c r="BSX34" i="1"/>
  <c r="BSX33" i="1"/>
  <c r="BSX32" i="1"/>
  <c r="BSX31" i="1"/>
  <c r="BSX30" i="1"/>
  <c r="BSX29" i="1"/>
  <c r="BSX28" i="1"/>
  <c r="BSX27" i="1"/>
  <c r="BSX26" i="1"/>
  <c r="BSX25" i="1"/>
  <c r="BSX24" i="1"/>
  <c r="BSX23" i="1"/>
  <c r="BSX22" i="1"/>
  <c r="BSX21" i="1"/>
  <c r="BSX20" i="1"/>
  <c r="BSX19" i="1"/>
  <c r="BSX18" i="1"/>
  <c r="BSX17" i="1"/>
  <c r="BSX16" i="1"/>
  <c r="BSX15" i="1"/>
  <c r="BSX117" i="1" s="1"/>
  <c r="BSX14" i="1"/>
  <c r="BSX13" i="1"/>
  <c r="BSX5" i="1" s="1"/>
  <c r="BSX12" i="1"/>
  <c r="BSX11" i="1"/>
  <c r="BSX10" i="1"/>
  <c r="BSX9" i="1"/>
  <c r="BSX2" i="1" l="1"/>
  <c r="BSX1" i="1"/>
  <c r="BSR99" i="1"/>
  <c r="BSR98" i="1"/>
  <c r="BTQ98" i="1" s="1"/>
  <c r="BSR97" i="1"/>
  <c r="BTQ97" i="1" s="1"/>
  <c r="BSR96" i="1"/>
  <c r="BTQ96" i="1" s="1"/>
  <c r="BSR95" i="1"/>
  <c r="BTQ95" i="1" s="1"/>
  <c r="BSR94" i="1"/>
  <c r="BTQ94" i="1" s="1"/>
  <c r="BSR93" i="1"/>
  <c r="BTQ93" i="1" s="1"/>
  <c r="BSR92" i="1"/>
  <c r="BTQ92" i="1" s="1"/>
  <c r="BSR91" i="1"/>
  <c r="BTQ91" i="1" s="1"/>
  <c r="BSR90" i="1"/>
  <c r="BTQ90" i="1" s="1"/>
  <c r="BSR89" i="1"/>
  <c r="BTQ89" i="1" s="1"/>
  <c r="BSR88" i="1"/>
  <c r="BTQ88" i="1" s="1"/>
  <c r="BSR87" i="1"/>
  <c r="BTQ87" i="1" s="1"/>
  <c r="BSR86" i="1"/>
  <c r="BTQ86" i="1" s="1"/>
  <c r="BSR85" i="1"/>
  <c r="BTQ85" i="1" s="1"/>
  <c r="BSR84" i="1"/>
  <c r="BTQ84" i="1" s="1"/>
  <c r="BSR83" i="1"/>
  <c r="BTQ83" i="1" s="1"/>
  <c r="BSR82" i="1"/>
  <c r="BTQ82" i="1" s="1"/>
  <c r="BSR81" i="1"/>
  <c r="BTQ81" i="1" s="1"/>
  <c r="BSR80" i="1"/>
  <c r="BTQ80" i="1" s="1"/>
  <c r="BSR79" i="1"/>
  <c r="BTQ79" i="1" s="1"/>
  <c r="BSR78" i="1"/>
  <c r="BTQ78" i="1" s="1"/>
  <c r="BSR77" i="1"/>
  <c r="BTQ77" i="1" s="1"/>
  <c r="BSR76" i="1"/>
  <c r="BTQ76" i="1" s="1"/>
  <c r="BSR75" i="1"/>
  <c r="BTQ75" i="1" s="1"/>
  <c r="BSR74" i="1"/>
  <c r="BTQ74" i="1" s="1"/>
  <c r="BSR73" i="1"/>
  <c r="BTQ73" i="1" s="1"/>
  <c r="BSR72" i="1"/>
  <c r="BTQ72" i="1" s="1"/>
  <c r="BSR71" i="1"/>
  <c r="BTQ71" i="1" s="1"/>
  <c r="BSR70" i="1"/>
  <c r="BTQ70" i="1" s="1"/>
  <c r="BSR69" i="1"/>
  <c r="BTQ69" i="1" s="1"/>
  <c r="BSR68" i="1"/>
  <c r="BTQ68" i="1" s="1"/>
  <c r="BSR67" i="1"/>
  <c r="BTQ67" i="1" s="1"/>
  <c r="BSR66" i="1"/>
  <c r="BTQ66" i="1" s="1"/>
  <c r="BSR65" i="1"/>
  <c r="BTQ65" i="1" s="1"/>
  <c r="BSR64" i="1"/>
  <c r="BTQ64" i="1" s="1"/>
  <c r="BSR63" i="1"/>
  <c r="BTQ63" i="1" s="1"/>
  <c r="BSR62" i="1"/>
  <c r="BTQ62" i="1" s="1"/>
  <c r="BSR61" i="1"/>
  <c r="BTQ61" i="1" s="1"/>
  <c r="BSR60" i="1"/>
  <c r="BTQ60" i="1" s="1"/>
  <c r="BSR59" i="1"/>
  <c r="BTQ59" i="1" s="1"/>
  <c r="BSR58" i="1"/>
  <c r="BTQ58" i="1" s="1"/>
  <c r="BSR57" i="1"/>
  <c r="BTQ57" i="1" s="1"/>
  <c r="BSR56" i="1"/>
  <c r="BTQ56" i="1" s="1"/>
  <c r="BSR55" i="1"/>
  <c r="BTQ55" i="1" s="1"/>
  <c r="BSR54" i="1"/>
  <c r="BTQ54" i="1" s="1"/>
  <c r="BSR53" i="1"/>
  <c r="BTQ53" i="1" s="1"/>
  <c r="BSR52" i="1"/>
  <c r="BTQ52" i="1" s="1"/>
  <c r="BSR51" i="1"/>
  <c r="BTQ51" i="1" s="1"/>
  <c r="BSR50" i="1"/>
  <c r="BTQ50" i="1" s="1"/>
  <c r="BSR49" i="1"/>
  <c r="BTQ49" i="1" s="1"/>
  <c r="BSR48" i="1"/>
  <c r="BTQ48" i="1" s="1"/>
  <c r="BSR47" i="1"/>
  <c r="BTQ47" i="1" s="1"/>
  <c r="BSR46" i="1"/>
  <c r="BTQ46" i="1" s="1"/>
  <c r="BSR45" i="1"/>
  <c r="BTQ45" i="1" s="1"/>
  <c r="BSR44" i="1"/>
  <c r="BTQ44" i="1" s="1"/>
  <c r="BSR43" i="1"/>
  <c r="BTQ43" i="1" s="1"/>
  <c r="BSR42" i="1"/>
  <c r="BTQ42" i="1" s="1"/>
  <c r="BSR41" i="1"/>
  <c r="BTQ41" i="1" s="1"/>
  <c r="BSR40" i="1"/>
  <c r="BTQ40" i="1" s="1"/>
  <c r="BSR39" i="1"/>
  <c r="BTQ39" i="1" s="1"/>
  <c r="BSR38" i="1"/>
  <c r="BTQ38" i="1" s="1"/>
  <c r="BSR37" i="1"/>
  <c r="BTQ37" i="1" s="1"/>
  <c r="BSR36" i="1"/>
  <c r="BTQ36" i="1" s="1"/>
  <c r="BSR35" i="1"/>
  <c r="BTQ35" i="1" s="1"/>
  <c r="BSR34" i="1"/>
  <c r="BTQ34" i="1" s="1"/>
  <c r="BSR33" i="1"/>
  <c r="BTQ33" i="1" s="1"/>
  <c r="BSR32" i="1"/>
  <c r="BTQ32" i="1" s="1"/>
  <c r="BSR31" i="1"/>
  <c r="BTQ31" i="1" s="1"/>
  <c r="BSR30" i="1"/>
  <c r="BTQ30" i="1" s="1"/>
  <c r="BSR29" i="1"/>
  <c r="BTQ29" i="1" s="1"/>
  <c r="BSR28" i="1"/>
  <c r="BTQ28" i="1" s="1"/>
  <c r="BSR27" i="1"/>
  <c r="BTQ27" i="1" s="1"/>
  <c r="BSR26" i="1"/>
  <c r="BTQ26" i="1" s="1"/>
  <c r="BSR25" i="1"/>
  <c r="BTQ25" i="1" s="1"/>
  <c r="BSR24" i="1"/>
  <c r="BTQ24" i="1" s="1"/>
  <c r="BSR23" i="1"/>
  <c r="BTQ23" i="1" s="1"/>
  <c r="BSR22" i="1"/>
  <c r="BTQ22" i="1" s="1"/>
  <c r="BSR21" i="1"/>
  <c r="BTQ21" i="1" s="1"/>
  <c r="BSR20" i="1"/>
  <c r="BTQ20" i="1" s="1"/>
  <c r="BSR19" i="1"/>
  <c r="BTQ19" i="1" s="1"/>
  <c r="BSR18" i="1"/>
  <c r="BTQ18" i="1" s="1"/>
  <c r="BSR17" i="1"/>
  <c r="BTQ17" i="1" s="1"/>
  <c r="BSR16" i="1"/>
  <c r="BTQ16" i="1" s="1"/>
  <c r="BSR15" i="1"/>
  <c r="BSR14" i="1"/>
  <c r="BTQ14" i="1" s="1"/>
  <c r="BSR13" i="1"/>
  <c r="BSR12" i="1"/>
  <c r="BTQ12" i="1" s="1"/>
  <c r="BSR11" i="1"/>
  <c r="BTQ11" i="1" s="1"/>
  <c r="BSR10" i="1"/>
  <c r="BTQ10" i="1" s="1"/>
  <c r="BSR9" i="1"/>
  <c r="BTQ9" i="1" s="1"/>
  <c r="BTQ13" i="1" l="1"/>
  <c r="BTQ5" i="1" s="1"/>
  <c r="BSR5" i="1"/>
  <c r="BTQ15" i="1"/>
  <c r="BTQ117" i="1" s="1"/>
  <c r="BSR117" i="1"/>
  <c r="BTQ99" i="1"/>
  <c r="BTQ102" i="1" s="1"/>
  <c r="BSR102" i="1"/>
  <c r="BSN99" i="1"/>
  <c r="BSN102" i="1" s="1"/>
  <c r="BSR1" i="1" l="1"/>
  <c r="BSR2" i="1"/>
  <c r="BTQ1" i="1"/>
  <c r="BTQ2" i="1"/>
  <c r="BSO98" i="1"/>
  <c r="BSO97" i="1"/>
  <c r="BSO96" i="1"/>
  <c r="BSO95" i="1"/>
  <c r="BSO94" i="1"/>
  <c r="BSO93" i="1"/>
  <c r="BSO92" i="1"/>
  <c r="BSO91" i="1"/>
  <c r="BSO90" i="1"/>
  <c r="BSO89" i="1"/>
  <c r="BSO88" i="1"/>
  <c r="BSO87" i="1"/>
  <c r="BSO86" i="1"/>
  <c r="BSO85" i="1"/>
  <c r="BSO84" i="1"/>
  <c r="BSO83" i="1"/>
  <c r="BSO82" i="1"/>
  <c r="BSO81" i="1"/>
  <c r="BSO80" i="1"/>
  <c r="BSO79" i="1"/>
  <c r="BSO78" i="1"/>
  <c r="BSO77" i="1"/>
  <c r="BSO76" i="1"/>
  <c r="BSO75" i="1"/>
  <c r="BSO74" i="1"/>
  <c r="BSO73" i="1"/>
  <c r="BSO72" i="1"/>
  <c r="BSO71" i="1"/>
  <c r="BSO70" i="1"/>
  <c r="BSO69" i="1"/>
  <c r="BSO68" i="1"/>
  <c r="BSO67" i="1"/>
  <c r="BSO66" i="1"/>
  <c r="BSO65" i="1"/>
  <c r="BSO64" i="1"/>
  <c r="BSO63" i="1"/>
  <c r="BSO62" i="1"/>
  <c r="BSO61" i="1"/>
  <c r="BSO60" i="1"/>
  <c r="BSO59" i="1"/>
  <c r="BSO58" i="1"/>
  <c r="BSO57" i="1"/>
  <c r="BSO56" i="1"/>
  <c r="BSO55" i="1"/>
  <c r="BSO54" i="1"/>
  <c r="BSO53" i="1"/>
  <c r="BSO52" i="1"/>
  <c r="BSO51" i="1"/>
  <c r="BSO50" i="1"/>
  <c r="BSO49" i="1"/>
  <c r="BSO48" i="1"/>
  <c r="BSO47" i="1"/>
  <c r="BSO46" i="1"/>
  <c r="BSO45" i="1"/>
  <c r="BSO44" i="1"/>
  <c r="BSO43" i="1"/>
  <c r="BSO42" i="1"/>
  <c r="BSO41" i="1"/>
  <c r="BSO40" i="1"/>
  <c r="BSO39" i="1"/>
  <c r="BSO38" i="1"/>
  <c r="BSO37" i="1"/>
  <c r="BSO36" i="1"/>
  <c r="BSO35" i="1"/>
  <c r="BSO34" i="1"/>
  <c r="BSO33" i="1"/>
  <c r="BSO32" i="1"/>
  <c r="BSO31" i="1"/>
  <c r="BSO30" i="1"/>
  <c r="BSO29" i="1"/>
  <c r="BSO28" i="1"/>
  <c r="BSO27" i="1"/>
  <c r="BSO26" i="1"/>
  <c r="BSO25" i="1"/>
  <c r="BSO24" i="1"/>
  <c r="BSO23" i="1"/>
  <c r="BSO22" i="1"/>
  <c r="BSO21" i="1"/>
  <c r="BSO20" i="1"/>
  <c r="BSO19" i="1"/>
  <c r="BSO18" i="1"/>
  <c r="BSO17" i="1"/>
  <c r="BSO16" i="1"/>
  <c r="BSO15" i="1"/>
  <c r="BSO14" i="1"/>
  <c r="BSO13" i="1"/>
  <c r="BSO12" i="1"/>
  <c r="BSO11" i="1"/>
  <c r="BSO10" i="1"/>
  <c r="BSO9" i="1"/>
  <c r="BSO5" i="1" l="1"/>
  <c r="BSO2" i="1"/>
  <c r="BSO1" i="1"/>
  <c r="BSO117" i="1"/>
  <c r="BSM99" i="1"/>
  <c r="BSO99" i="1" l="1"/>
  <c r="BSO102" i="1" s="1"/>
  <c r="BSM102" i="1"/>
  <c r="BSJ99" i="1"/>
  <c r="BSJ102" i="1" s="1"/>
  <c r="BSJ98" i="1"/>
  <c r="BSJ97" i="1"/>
  <c r="BSJ96" i="1"/>
  <c r="BSJ95" i="1"/>
  <c r="BSJ94" i="1"/>
  <c r="BSJ93" i="1"/>
  <c r="BSJ92" i="1"/>
  <c r="BSJ91" i="1"/>
  <c r="BSJ90" i="1"/>
  <c r="BSJ89" i="1"/>
  <c r="BSJ88" i="1"/>
  <c r="BSJ87" i="1"/>
  <c r="BSJ86" i="1"/>
  <c r="BSJ85" i="1"/>
  <c r="BSJ84" i="1"/>
  <c r="BSJ83" i="1"/>
  <c r="BSJ82" i="1"/>
  <c r="BSJ81" i="1"/>
  <c r="BSJ80" i="1"/>
  <c r="BSJ79" i="1"/>
  <c r="BSJ78" i="1"/>
  <c r="BSJ77" i="1"/>
  <c r="BSJ76" i="1"/>
  <c r="BSJ75" i="1"/>
  <c r="BSJ74" i="1"/>
  <c r="BSJ73" i="1"/>
  <c r="BSJ72" i="1"/>
  <c r="BSJ71" i="1"/>
  <c r="BSJ70" i="1"/>
  <c r="BSJ69" i="1"/>
  <c r="BSJ68" i="1"/>
  <c r="BSJ67" i="1"/>
  <c r="BSJ66" i="1"/>
  <c r="BSJ65" i="1"/>
  <c r="BSJ64" i="1"/>
  <c r="BSJ63" i="1"/>
  <c r="BSJ62" i="1"/>
  <c r="BSJ61" i="1"/>
  <c r="BSJ60" i="1"/>
  <c r="BSJ59" i="1"/>
  <c r="BSJ58" i="1"/>
  <c r="BSJ57" i="1"/>
  <c r="BSJ56" i="1"/>
  <c r="BSJ55" i="1"/>
  <c r="BSJ54" i="1"/>
  <c r="BSJ53" i="1"/>
  <c r="BSJ52" i="1"/>
  <c r="BSJ51" i="1"/>
  <c r="BSJ50" i="1"/>
  <c r="BSJ49" i="1"/>
  <c r="BSJ48" i="1"/>
  <c r="BSJ47" i="1"/>
  <c r="BSJ46" i="1"/>
  <c r="BSJ45" i="1"/>
  <c r="BSJ44" i="1"/>
  <c r="BSJ43" i="1"/>
  <c r="BSJ42" i="1"/>
  <c r="BSJ41" i="1"/>
  <c r="BSJ40" i="1"/>
  <c r="BSJ39" i="1"/>
  <c r="BSJ38" i="1"/>
  <c r="BSJ37" i="1"/>
  <c r="BSJ36" i="1"/>
  <c r="BSJ35" i="1"/>
  <c r="BSJ34" i="1"/>
  <c r="BSJ33" i="1"/>
  <c r="BSJ32" i="1"/>
  <c r="BSJ31" i="1"/>
  <c r="BSJ30" i="1"/>
  <c r="BSJ29" i="1"/>
  <c r="BSJ28" i="1"/>
  <c r="BSJ27" i="1"/>
  <c r="BSJ26" i="1"/>
  <c r="BSJ25" i="1"/>
  <c r="BSJ24" i="1"/>
  <c r="BSJ23" i="1"/>
  <c r="BSJ22" i="1"/>
  <c r="BSJ21" i="1"/>
  <c r="BSJ20" i="1"/>
  <c r="BSJ19" i="1"/>
  <c r="BSJ18" i="1"/>
  <c r="BSJ17" i="1"/>
  <c r="BSJ16" i="1"/>
  <c r="BSJ15" i="1"/>
  <c r="BSJ117" i="1" s="1"/>
  <c r="BSJ14" i="1"/>
  <c r="BSJ13" i="1"/>
  <c r="BSJ12" i="1"/>
  <c r="BSJ11" i="1"/>
  <c r="BSJ10" i="1"/>
  <c r="BSJ9" i="1"/>
  <c r="BSJ5" i="1" l="1"/>
  <c r="BSE8" i="1"/>
  <c r="BSJ1" i="1" l="1"/>
  <c r="BSJ2" i="1"/>
  <c r="BQR9" i="1"/>
  <c r="BQX9" i="1"/>
  <c r="BRD9" i="1"/>
  <c r="BRJ9" i="1"/>
  <c r="BRM9" i="1"/>
  <c r="BQR10" i="1"/>
  <c r="BQX10" i="1"/>
  <c r="BRD10" i="1"/>
  <c r="BRJ10" i="1"/>
  <c r="BRM10" i="1"/>
  <c r="BQR11" i="1"/>
  <c r="BQX11" i="1"/>
  <c r="BRD11" i="1"/>
  <c r="BRJ11" i="1"/>
  <c r="BRM11" i="1"/>
  <c r="BQR12" i="1"/>
  <c r="BQX12" i="1"/>
  <c r="BRD12" i="1"/>
  <c r="BRJ12" i="1"/>
  <c r="BRM12" i="1"/>
  <c r="BQR13" i="1"/>
  <c r="BQR5" i="1" s="1"/>
  <c r="BQX13" i="1"/>
  <c r="BRD13" i="1"/>
  <c r="BRJ13" i="1"/>
  <c r="BRM13" i="1"/>
  <c r="BQR14" i="1"/>
  <c r="BQX14" i="1"/>
  <c r="BRD14" i="1"/>
  <c r="BRJ14" i="1"/>
  <c r="BRM14" i="1"/>
  <c r="BQR15" i="1"/>
  <c r="BQX15" i="1"/>
  <c r="BRD15" i="1"/>
  <c r="BRJ15" i="1"/>
  <c r="BRM15" i="1"/>
  <c r="BQR16" i="1"/>
  <c r="BQX16" i="1"/>
  <c r="BRD16" i="1"/>
  <c r="BRJ16" i="1"/>
  <c r="BRM16" i="1"/>
  <c r="BQR17" i="1"/>
  <c r="BQX17" i="1"/>
  <c r="BRD17" i="1"/>
  <c r="BRJ17" i="1"/>
  <c r="BRM17" i="1"/>
  <c r="BQR18" i="1"/>
  <c r="BQX18" i="1"/>
  <c r="BRD18" i="1"/>
  <c r="BRJ18" i="1"/>
  <c r="BRM18" i="1"/>
  <c r="BQR19" i="1"/>
  <c r="BQX19" i="1"/>
  <c r="BRD19" i="1"/>
  <c r="BRJ19" i="1"/>
  <c r="BRM19" i="1"/>
  <c r="BQR20" i="1"/>
  <c r="BQX20" i="1"/>
  <c r="BRD20" i="1"/>
  <c r="BRJ20" i="1"/>
  <c r="BRM20" i="1"/>
  <c r="BQR21" i="1"/>
  <c r="BQX21" i="1"/>
  <c r="BRD21" i="1"/>
  <c r="BRJ21" i="1"/>
  <c r="BRM21" i="1"/>
  <c r="BQR22" i="1"/>
  <c r="BQX22" i="1"/>
  <c r="BRD22" i="1"/>
  <c r="BRJ22" i="1"/>
  <c r="BRM22" i="1"/>
  <c r="BQR23" i="1"/>
  <c r="BQX23" i="1"/>
  <c r="BRD23" i="1"/>
  <c r="BRJ23" i="1"/>
  <c r="BRM23" i="1"/>
  <c r="BQR24" i="1"/>
  <c r="BQX24" i="1"/>
  <c r="BRD24" i="1"/>
  <c r="BRJ24" i="1"/>
  <c r="BRM24" i="1"/>
  <c r="BQR25" i="1"/>
  <c r="BQX25" i="1"/>
  <c r="BRD25" i="1"/>
  <c r="BRJ25" i="1"/>
  <c r="BRM25" i="1"/>
  <c r="BQR26" i="1"/>
  <c r="BQX26" i="1"/>
  <c r="BRD26" i="1"/>
  <c r="BRJ26" i="1"/>
  <c r="BRM26" i="1"/>
  <c r="BQR27" i="1"/>
  <c r="BQX27" i="1"/>
  <c r="BRD27" i="1"/>
  <c r="BRJ27" i="1"/>
  <c r="BRM27" i="1"/>
  <c r="BQR28" i="1"/>
  <c r="BQX28" i="1"/>
  <c r="BRD28" i="1"/>
  <c r="BRJ28" i="1"/>
  <c r="BRM28" i="1"/>
  <c r="BQR29" i="1"/>
  <c r="BQX29" i="1"/>
  <c r="BRD29" i="1"/>
  <c r="BRJ29" i="1"/>
  <c r="BRM29" i="1"/>
  <c r="BQR30" i="1"/>
  <c r="BQX30" i="1"/>
  <c r="BRD30" i="1"/>
  <c r="BRJ30" i="1"/>
  <c r="BRM30" i="1"/>
  <c r="BQR31" i="1"/>
  <c r="BQX31" i="1"/>
  <c r="BRD31" i="1"/>
  <c r="BRJ31" i="1"/>
  <c r="BRM31" i="1"/>
  <c r="BQR32" i="1"/>
  <c r="BQX32" i="1"/>
  <c r="BRD32" i="1"/>
  <c r="BRJ32" i="1"/>
  <c r="BRM32" i="1"/>
  <c r="BQR33" i="1"/>
  <c r="BQX33" i="1"/>
  <c r="BRD33" i="1"/>
  <c r="BRJ33" i="1"/>
  <c r="BRM33" i="1"/>
  <c r="BQR34" i="1"/>
  <c r="BQX34" i="1"/>
  <c r="BRD34" i="1"/>
  <c r="BRJ34" i="1"/>
  <c r="BRM34" i="1"/>
  <c r="BQR35" i="1"/>
  <c r="BQX35" i="1"/>
  <c r="BRD35" i="1"/>
  <c r="BRJ35" i="1"/>
  <c r="BRM35" i="1"/>
  <c r="BQR36" i="1"/>
  <c r="BQX36" i="1"/>
  <c r="BRD36" i="1"/>
  <c r="BRJ36" i="1"/>
  <c r="BRM36" i="1"/>
  <c r="BQR37" i="1"/>
  <c r="BQX37" i="1"/>
  <c r="BRD37" i="1"/>
  <c r="BRJ37" i="1"/>
  <c r="BRM37" i="1"/>
  <c r="BQR38" i="1"/>
  <c r="BQX38" i="1"/>
  <c r="BRD38" i="1"/>
  <c r="BRJ38" i="1"/>
  <c r="BRM38" i="1"/>
  <c r="BQR39" i="1"/>
  <c r="BQX39" i="1"/>
  <c r="BRD39" i="1"/>
  <c r="BRJ39" i="1"/>
  <c r="BRM39" i="1"/>
  <c r="BQR40" i="1"/>
  <c r="BQX40" i="1"/>
  <c r="BRD40" i="1"/>
  <c r="BRJ40" i="1"/>
  <c r="BRM40" i="1"/>
  <c r="BQR41" i="1"/>
  <c r="BQX41" i="1"/>
  <c r="BRD41" i="1"/>
  <c r="BRJ41" i="1"/>
  <c r="BRM41" i="1"/>
  <c r="BQR42" i="1"/>
  <c r="BQX42" i="1"/>
  <c r="BRD42" i="1"/>
  <c r="BRJ42" i="1"/>
  <c r="BRM42" i="1"/>
  <c r="BQR43" i="1"/>
  <c r="BQX43" i="1"/>
  <c r="BRD43" i="1"/>
  <c r="BRJ43" i="1"/>
  <c r="BRM43" i="1"/>
  <c r="BQR44" i="1"/>
  <c r="BQX44" i="1"/>
  <c r="BRD44" i="1"/>
  <c r="BRJ44" i="1"/>
  <c r="BRM44" i="1"/>
  <c r="BQR45" i="1"/>
  <c r="BQX45" i="1"/>
  <c r="BRD45" i="1"/>
  <c r="BRJ45" i="1"/>
  <c r="BRM45" i="1"/>
  <c r="BQR46" i="1"/>
  <c r="BQX46" i="1"/>
  <c r="BRD46" i="1"/>
  <c r="BRJ46" i="1"/>
  <c r="BRM46" i="1"/>
  <c r="BQR47" i="1"/>
  <c r="BQX47" i="1"/>
  <c r="BRD47" i="1"/>
  <c r="BRJ47" i="1"/>
  <c r="BRM47" i="1"/>
  <c r="BQR48" i="1"/>
  <c r="BQX48" i="1"/>
  <c r="BRD48" i="1"/>
  <c r="BRJ48" i="1"/>
  <c r="BRM48" i="1"/>
  <c r="BQR49" i="1"/>
  <c r="BQX49" i="1"/>
  <c r="BRD49" i="1"/>
  <c r="BRJ49" i="1"/>
  <c r="BRM49" i="1"/>
  <c r="BQR50" i="1"/>
  <c r="BQX50" i="1"/>
  <c r="BRD50" i="1"/>
  <c r="BRJ50" i="1"/>
  <c r="BRM50" i="1"/>
  <c r="BQR51" i="1"/>
  <c r="BQX51" i="1"/>
  <c r="BRD51" i="1"/>
  <c r="BRJ51" i="1"/>
  <c r="BRM51" i="1"/>
  <c r="BQR52" i="1"/>
  <c r="BQX52" i="1"/>
  <c r="BRD52" i="1"/>
  <c r="BRJ52" i="1"/>
  <c r="BRM52" i="1"/>
  <c r="BQR53" i="1"/>
  <c r="BQS53" i="1"/>
  <c r="BQX53" i="1" s="1"/>
  <c r="BRD53" i="1"/>
  <c r="BRJ53" i="1"/>
  <c r="BRM53" i="1"/>
  <c r="BQR54" i="1"/>
  <c r="BQX54" i="1"/>
  <c r="BRD54" i="1"/>
  <c r="BRJ54" i="1"/>
  <c r="BRM54" i="1"/>
  <c r="BQR55" i="1"/>
  <c r="BQX55" i="1"/>
  <c r="BRD55" i="1"/>
  <c r="BRJ55" i="1"/>
  <c r="BRM55" i="1"/>
  <c r="BQR56" i="1"/>
  <c r="BQX56" i="1"/>
  <c r="BRD56" i="1"/>
  <c r="BRJ56" i="1"/>
  <c r="BRM56" i="1"/>
  <c r="BQR57" i="1"/>
  <c r="BQX57" i="1"/>
  <c r="BRD57" i="1"/>
  <c r="BRJ57" i="1"/>
  <c r="BRM57" i="1"/>
  <c r="BQR58" i="1"/>
  <c r="BQX58" i="1"/>
  <c r="BRD58" i="1"/>
  <c r="BRJ58" i="1"/>
  <c r="BRM58" i="1"/>
  <c r="BQR59" i="1"/>
  <c r="BQX59" i="1"/>
  <c r="BRD59" i="1"/>
  <c r="BRJ59" i="1"/>
  <c r="BRM59" i="1"/>
  <c r="BQR60" i="1"/>
  <c r="BQX60" i="1"/>
  <c r="BRD60" i="1"/>
  <c r="BRJ60" i="1"/>
  <c r="BRM60" i="1"/>
  <c r="BQR61" i="1"/>
  <c r="BQX61" i="1"/>
  <c r="BRD61" i="1"/>
  <c r="BRJ61" i="1"/>
  <c r="BRM61" i="1"/>
  <c r="BQR62" i="1"/>
  <c r="BQX62" i="1"/>
  <c r="BRD62" i="1"/>
  <c r="BRJ62" i="1"/>
  <c r="BRM62" i="1"/>
  <c r="BQR63" i="1"/>
  <c r="BQX63" i="1"/>
  <c r="BRD63" i="1"/>
  <c r="BRJ63" i="1"/>
  <c r="BRM63" i="1"/>
  <c r="BQR64" i="1"/>
  <c r="BQX64" i="1"/>
  <c r="BRD64" i="1"/>
  <c r="BRJ64" i="1"/>
  <c r="BRM64" i="1"/>
  <c r="BQR65" i="1"/>
  <c r="BQX65" i="1"/>
  <c r="BRD65" i="1"/>
  <c r="BRJ65" i="1"/>
  <c r="BRM65" i="1"/>
  <c r="BQR66" i="1"/>
  <c r="BQX66" i="1"/>
  <c r="BRD66" i="1"/>
  <c r="BRJ66" i="1"/>
  <c r="BRM66" i="1"/>
  <c r="BQR67" i="1"/>
  <c r="BQX67" i="1"/>
  <c r="BRD67" i="1"/>
  <c r="BRJ67" i="1"/>
  <c r="BRM67" i="1"/>
  <c r="BQR68" i="1"/>
  <c r="BQX68" i="1"/>
  <c r="BRD68" i="1"/>
  <c r="BRJ68" i="1"/>
  <c r="BRM68" i="1"/>
  <c r="BQR69" i="1"/>
  <c r="BQX69" i="1"/>
  <c r="BRD69" i="1"/>
  <c r="BRJ69" i="1"/>
  <c r="BRM69" i="1"/>
  <c r="BQR70" i="1"/>
  <c r="BQX70" i="1"/>
  <c r="BRD70" i="1"/>
  <c r="BRJ70" i="1"/>
  <c r="BRM70" i="1"/>
  <c r="BQR71" i="1"/>
  <c r="BQX71" i="1"/>
  <c r="BRD71" i="1"/>
  <c r="BRJ71" i="1"/>
  <c r="BRM71" i="1"/>
  <c r="BQR72" i="1"/>
  <c r="BQX72" i="1"/>
  <c r="BRD72" i="1"/>
  <c r="BRJ72" i="1"/>
  <c r="BRM72" i="1"/>
  <c r="BQR73" i="1"/>
  <c r="BQX73" i="1"/>
  <c r="BRD73" i="1"/>
  <c r="BRJ73" i="1"/>
  <c r="BRM73" i="1"/>
  <c r="BQR74" i="1"/>
  <c r="BQX74" i="1"/>
  <c r="BRD74" i="1"/>
  <c r="BRJ74" i="1"/>
  <c r="BRM74" i="1"/>
  <c r="BQR75" i="1"/>
  <c r="BQX75" i="1"/>
  <c r="BRD75" i="1"/>
  <c r="BRJ75" i="1"/>
  <c r="BRM75" i="1"/>
  <c r="BQR76" i="1"/>
  <c r="BQX76" i="1"/>
  <c r="BRD76" i="1"/>
  <c r="BRJ76" i="1"/>
  <c r="BRM76" i="1"/>
  <c r="BQR77" i="1"/>
  <c r="BQX77" i="1"/>
  <c r="BRD77" i="1"/>
  <c r="BRJ77" i="1"/>
  <c r="BRM77" i="1"/>
  <c r="BQR78" i="1"/>
  <c r="BQX78" i="1"/>
  <c r="BRD78" i="1"/>
  <c r="BRJ78" i="1"/>
  <c r="BRM78" i="1"/>
  <c r="BQR79" i="1"/>
  <c r="BQX79" i="1"/>
  <c r="BRD79" i="1"/>
  <c r="BRJ79" i="1"/>
  <c r="BRM79" i="1"/>
  <c r="BQR80" i="1"/>
  <c r="BQX80" i="1"/>
  <c r="BRD80" i="1"/>
  <c r="BRJ80" i="1"/>
  <c r="BRM80" i="1"/>
  <c r="BQR81" i="1"/>
  <c r="BQX81" i="1"/>
  <c r="BRD81" i="1"/>
  <c r="BRJ81" i="1"/>
  <c r="BRM81" i="1"/>
  <c r="BQR82" i="1"/>
  <c r="BQX82" i="1"/>
  <c r="BRD82" i="1"/>
  <c r="BRJ82" i="1"/>
  <c r="BRM82" i="1"/>
  <c r="BQR83" i="1"/>
  <c r="BQX83" i="1"/>
  <c r="BRD83" i="1"/>
  <c r="BRJ83" i="1"/>
  <c r="BRM83" i="1"/>
  <c r="BQR84" i="1"/>
  <c r="BQX84" i="1"/>
  <c r="BRD84" i="1"/>
  <c r="BRJ84" i="1"/>
  <c r="BRM84" i="1"/>
  <c r="BQR85" i="1"/>
  <c r="BQX85" i="1"/>
  <c r="BRD85" i="1"/>
  <c r="BRJ85" i="1"/>
  <c r="BRM85" i="1"/>
  <c r="BQR86" i="1"/>
  <c r="BQX86" i="1"/>
  <c r="BRD86" i="1"/>
  <c r="BRJ86" i="1"/>
  <c r="BRM86" i="1"/>
  <c r="BQR87" i="1"/>
  <c r="BQX87" i="1"/>
  <c r="BRD87" i="1"/>
  <c r="BRJ87" i="1"/>
  <c r="BRM87" i="1"/>
  <c r="BQR88" i="1"/>
  <c r="BQX88" i="1"/>
  <c r="BRD88" i="1"/>
  <c r="BRJ88" i="1"/>
  <c r="BRM88" i="1"/>
  <c r="BQR89" i="1"/>
  <c r="BQX89" i="1"/>
  <c r="BRD89" i="1"/>
  <c r="BRJ89" i="1"/>
  <c r="BRM89" i="1"/>
  <c r="BQR90" i="1"/>
  <c r="BQX90" i="1"/>
  <c r="BRD90" i="1"/>
  <c r="BRJ90" i="1"/>
  <c r="BRM90" i="1"/>
  <c r="BQR91" i="1"/>
  <c r="BQX91" i="1"/>
  <c r="BRD91" i="1"/>
  <c r="BRJ91" i="1"/>
  <c r="BRM91" i="1"/>
  <c r="BQR92" i="1"/>
  <c r="BQX92" i="1"/>
  <c r="BRD92" i="1"/>
  <c r="BRJ92" i="1"/>
  <c r="BRM92" i="1"/>
  <c r="BQR93" i="1"/>
  <c r="BQX93" i="1"/>
  <c r="BRD93" i="1"/>
  <c r="BRJ93" i="1"/>
  <c r="BRM93" i="1"/>
  <c r="BQR94" i="1"/>
  <c r="BQX94" i="1"/>
  <c r="BRD94" i="1"/>
  <c r="BRJ94" i="1"/>
  <c r="BRM94" i="1"/>
  <c r="BQR95" i="1"/>
  <c r="BQX95" i="1"/>
  <c r="BRD95" i="1"/>
  <c r="BRJ95" i="1"/>
  <c r="BRM95" i="1"/>
  <c r="BQR96" i="1"/>
  <c r="BQX96" i="1"/>
  <c r="BRD96" i="1"/>
  <c r="BRJ96" i="1"/>
  <c r="BRM96" i="1"/>
  <c r="BQR97" i="1"/>
  <c r="BQX97" i="1"/>
  <c r="BRD97" i="1"/>
  <c r="BRJ97" i="1"/>
  <c r="BRM97" i="1"/>
  <c r="BQR98" i="1"/>
  <c r="BQX98" i="1"/>
  <c r="BRD98" i="1"/>
  <c r="BRJ98" i="1"/>
  <c r="BRM98" i="1"/>
  <c r="BQR99" i="1"/>
  <c r="BQR102" i="1" s="1"/>
  <c r="BQW99" i="1"/>
  <c r="BQW102" i="1" s="1"/>
  <c r="BQY99" i="1"/>
  <c r="BRF99" i="1"/>
  <c r="BRM99" i="1"/>
  <c r="BRM102" i="1" s="1"/>
  <c r="BRJ5" i="1" l="1"/>
  <c r="BRM5" i="1"/>
  <c r="BQX5" i="1"/>
  <c r="BQR1" i="1"/>
  <c r="BQR2" i="1"/>
  <c r="BRM1" i="1"/>
  <c r="BRM2" i="1"/>
  <c r="BRJ1" i="1"/>
  <c r="BRJ2" i="1"/>
  <c r="BRD5" i="1"/>
  <c r="BQX117" i="1"/>
  <c r="BQR117" i="1"/>
  <c r="BRJ99" i="1"/>
  <c r="BRJ102" i="1" s="1"/>
  <c r="BRF102" i="1"/>
  <c r="BRD99" i="1"/>
  <c r="BRD102" i="1" s="1"/>
  <c r="BQY102" i="1"/>
  <c r="BRM117" i="1"/>
  <c r="BRJ117" i="1"/>
  <c r="BRD117" i="1"/>
  <c r="BQX99" i="1"/>
  <c r="BQX102" i="1" s="1"/>
  <c r="BRN67" i="1"/>
  <c r="BRN68" i="1"/>
  <c r="BRN66" i="1"/>
  <c r="BRN69" i="1"/>
  <c r="BRN63" i="1"/>
  <c r="BRN64" i="1"/>
  <c r="BRN65" i="1"/>
  <c r="BSD99" i="1"/>
  <c r="BSD102" i="1" s="1"/>
  <c r="BSD98" i="1"/>
  <c r="BSD97" i="1"/>
  <c r="BSD96" i="1"/>
  <c r="BSD95" i="1"/>
  <c r="BSD94" i="1"/>
  <c r="BSD93" i="1"/>
  <c r="BSD92" i="1"/>
  <c r="BSD91" i="1"/>
  <c r="BSD90" i="1"/>
  <c r="BSD89" i="1"/>
  <c r="BSD88" i="1"/>
  <c r="BSD87" i="1"/>
  <c r="BSD86" i="1"/>
  <c r="BSD85" i="1"/>
  <c r="BSD84" i="1"/>
  <c r="BSD83" i="1"/>
  <c r="BSD82" i="1"/>
  <c r="BSD81" i="1"/>
  <c r="BSD80" i="1"/>
  <c r="BSD79" i="1"/>
  <c r="BSD78" i="1"/>
  <c r="BSD77" i="1"/>
  <c r="BSD76" i="1"/>
  <c r="BSD75" i="1"/>
  <c r="BSD74" i="1"/>
  <c r="BSD73" i="1"/>
  <c r="BSD72" i="1"/>
  <c r="BSD71" i="1"/>
  <c r="BSD70" i="1"/>
  <c r="BSD69" i="1"/>
  <c r="BSD68" i="1"/>
  <c r="BSD67" i="1"/>
  <c r="BSD66" i="1"/>
  <c r="BSD65" i="1"/>
  <c r="BSD64" i="1"/>
  <c r="BSD63" i="1"/>
  <c r="BSD62" i="1"/>
  <c r="BSD61" i="1"/>
  <c r="BSD60" i="1"/>
  <c r="BSD59" i="1"/>
  <c r="BSD58" i="1"/>
  <c r="BSD57" i="1"/>
  <c r="BSD56" i="1"/>
  <c r="BSD55" i="1"/>
  <c r="BSD54" i="1"/>
  <c r="BSD53" i="1"/>
  <c r="BSD52" i="1"/>
  <c r="BSD51" i="1"/>
  <c r="BSD50" i="1"/>
  <c r="BSD49" i="1"/>
  <c r="BSD48" i="1"/>
  <c r="BSD47" i="1"/>
  <c r="BSD46" i="1"/>
  <c r="BSD45" i="1"/>
  <c r="BSD44" i="1"/>
  <c r="BSD43" i="1"/>
  <c r="BSD42" i="1"/>
  <c r="BSD41" i="1"/>
  <c r="BSD40" i="1"/>
  <c r="BSD39" i="1"/>
  <c r="BSD38" i="1"/>
  <c r="BSD37" i="1"/>
  <c r="BSD36" i="1"/>
  <c r="BSD35" i="1"/>
  <c r="BSD34" i="1"/>
  <c r="BSD33" i="1"/>
  <c r="BSD32" i="1"/>
  <c r="BSD31" i="1"/>
  <c r="BSD30" i="1"/>
  <c r="BSD29" i="1"/>
  <c r="BSD28" i="1"/>
  <c r="BSD27" i="1"/>
  <c r="BSD26" i="1"/>
  <c r="BSD25" i="1"/>
  <c r="BSD24" i="1"/>
  <c r="BSD23" i="1"/>
  <c r="BSD22" i="1"/>
  <c r="BSD21" i="1"/>
  <c r="BSD20" i="1"/>
  <c r="BSD19" i="1"/>
  <c r="BSD18" i="1"/>
  <c r="BSD17" i="1"/>
  <c r="BSD16" i="1"/>
  <c r="BSD15" i="1"/>
  <c r="BSD14" i="1"/>
  <c r="BSD13" i="1"/>
  <c r="BSD12" i="1"/>
  <c r="BSD11" i="1"/>
  <c r="BSD10" i="1"/>
  <c r="BSD9" i="1"/>
  <c r="BSD5" i="1" l="1"/>
  <c r="BSD1" i="1" s="1"/>
  <c r="BRD1" i="1"/>
  <c r="BRD2" i="1"/>
  <c r="BQX1" i="1"/>
  <c r="BQX2" i="1"/>
  <c r="BSD117" i="1"/>
  <c r="BRY8" i="1"/>
  <c r="BSD2" i="1" l="1"/>
  <c r="BRW99" i="1"/>
  <c r="BRW102" i="1" s="1"/>
  <c r="BRX99" i="1" l="1"/>
  <c r="BRX102" i="1" s="1"/>
  <c r="BRX98" i="1"/>
  <c r="BRX97" i="1"/>
  <c r="BRX96" i="1"/>
  <c r="BRX95" i="1"/>
  <c r="BRX94" i="1"/>
  <c r="BRX93" i="1"/>
  <c r="BRX92" i="1"/>
  <c r="BRX91" i="1"/>
  <c r="BRX90" i="1"/>
  <c r="BRX89" i="1"/>
  <c r="BRX88" i="1"/>
  <c r="BRX87" i="1"/>
  <c r="BRX86" i="1"/>
  <c r="BRX85" i="1"/>
  <c r="BRX84" i="1"/>
  <c r="BRX83" i="1"/>
  <c r="BRX82" i="1"/>
  <c r="BRX81" i="1"/>
  <c r="BRX80" i="1"/>
  <c r="BRX79" i="1"/>
  <c r="BRX78" i="1"/>
  <c r="BRX77" i="1"/>
  <c r="BRX76" i="1"/>
  <c r="BRX75" i="1"/>
  <c r="BRX74" i="1"/>
  <c r="BRX73" i="1"/>
  <c r="BRX72" i="1"/>
  <c r="BRX71" i="1"/>
  <c r="BRX70" i="1"/>
  <c r="BRX69" i="1"/>
  <c r="BRX68" i="1"/>
  <c r="BRX67" i="1"/>
  <c r="BRX66" i="1"/>
  <c r="BRX65" i="1"/>
  <c r="BRX64" i="1"/>
  <c r="BRX63" i="1"/>
  <c r="BRX62" i="1"/>
  <c r="BRX61" i="1"/>
  <c r="BRX60" i="1"/>
  <c r="BRX59" i="1"/>
  <c r="BRX58" i="1"/>
  <c r="BRX57" i="1"/>
  <c r="BRX56" i="1"/>
  <c r="BRX55" i="1"/>
  <c r="BRX54" i="1"/>
  <c r="BRX53" i="1"/>
  <c r="BRX52" i="1"/>
  <c r="BRX51" i="1"/>
  <c r="BRX50" i="1"/>
  <c r="BRX49" i="1"/>
  <c r="BRX48" i="1"/>
  <c r="BRX47" i="1"/>
  <c r="BRX46" i="1"/>
  <c r="BRX45" i="1"/>
  <c r="BRX44" i="1"/>
  <c r="BRX43" i="1"/>
  <c r="BRX42" i="1"/>
  <c r="BRX41" i="1"/>
  <c r="BRX40" i="1"/>
  <c r="BRX39" i="1"/>
  <c r="BRX38" i="1"/>
  <c r="BRX37" i="1"/>
  <c r="BRX36" i="1"/>
  <c r="BRX35" i="1"/>
  <c r="BRX34" i="1"/>
  <c r="BRX33" i="1"/>
  <c r="BRX32" i="1"/>
  <c r="BRX31" i="1"/>
  <c r="BRX30" i="1"/>
  <c r="BRX29" i="1"/>
  <c r="BRX28" i="1"/>
  <c r="BRX27" i="1"/>
  <c r="BRX26" i="1"/>
  <c r="BRX25" i="1"/>
  <c r="BRX24" i="1"/>
  <c r="BRX23" i="1"/>
  <c r="BRX22" i="1"/>
  <c r="BRX21" i="1"/>
  <c r="BRX20" i="1"/>
  <c r="BRX19" i="1"/>
  <c r="BRX18" i="1"/>
  <c r="BRX17" i="1"/>
  <c r="BRX16" i="1"/>
  <c r="BRX15" i="1"/>
  <c r="BRX117" i="1" s="1"/>
  <c r="BRX14" i="1"/>
  <c r="BRX13" i="1"/>
  <c r="BRX5" i="1" s="1"/>
  <c r="BRX12" i="1"/>
  <c r="BRX11" i="1"/>
  <c r="BRX10" i="1"/>
  <c r="BRX9" i="1"/>
  <c r="BRX1" i="1" l="1"/>
  <c r="BRX2" i="1"/>
  <c r="BRR98" i="1"/>
  <c r="BSP98" i="1" s="1"/>
  <c r="BRR97" i="1"/>
  <c r="BSP97" i="1" s="1"/>
  <c r="BRR96" i="1"/>
  <c r="BSP96" i="1" s="1"/>
  <c r="BRR95" i="1"/>
  <c r="BSP95" i="1" s="1"/>
  <c r="BRR94" i="1"/>
  <c r="BSP94" i="1" s="1"/>
  <c r="BRR93" i="1"/>
  <c r="BSP93" i="1" s="1"/>
  <c r="BRR92" i="1"/>
  <c r="BSP92" i="1" s="1"/>
  <c r="BRR91" i="1"/>
  <c r="BSP91" i="1" s="1"/>
  <c r="BRR90" i="1"/>
  <c r="BSP90" i="1" s="1"/>
  <c r="BRR89" i="1"/>
  <c r="BSP89" i="1" s="1"/>
  <c r="BRR88" i="1"/>
  <c r="BSP88" i="1" s="1"/>
  <c r="BRR87" i="1"/>
  <c r="BSP87" i="1" s="1"/>
  <c r="BRR86" i="1"/>
  <c r="BSP86" i="1" s="1"/>
  <c r="BRR85" i="1"/>
  <c r="BSP85" i="1" s="1"/>
  <c r="BRR84" i="1"/>
  <c r="BSP84" i="1" s="1"/>
  <c r="BRR83" i="1"/>
  <c r="BSP83" i="1" s="1"/>
  <c r="BRR82" i="1"/>
  <c r="BSP82" i="1" s="1"/>
  <c r="BRR81" i="1"/>
  <c r="BSP81" i="1" s="1"/>
  <c r="BRR80" i="1"/>
  <c r="BSP80" i="1" s="1"/>
  <c r="BRR79" i="1"/>
  <c r="BSP79" i="1" s="1"/>
  <c r="BRR78" i="1"/>
  <c r="BSP78" i="1" s="1"/>
  <c r="BRR77" i="1"/>
  <c r="BSP77" i="1" s="1"/>
  <c r="BRR76" i="1"/>
  <c r="BSP76" i="1" s="1"/>
  <c r="BRR75" i="1"/>
  <c r="BSP75" i="1" s="1"/>
  <c r="BRR74" i="1"/>
  <c r="BSP74" i="1" s="1"/>
  <c r="BRR73" i="1"/>
  <c r="BSP73" i="1" s="1"/>
  <c r="BRR72" i="1"/>
  <c r="BSP72" i="1" s="1"/>
  <c r="BRR71" i="1"/>
  <c r="BSP71" i="1" s="1"/>
  <c r="BRR70" i="1"/>
  <c r="BSP70" i="1" s="1"/>
  <c r="BRR69" i="1"/>
  <c r="BSP69" i="1" s="1"/>
  <c r="BRR68" i="1"/>
  <c r="BSP68" i="1" s="1"/>
  <c r="BRR67" i="1"/>
  <c r="BSP67" i="1" s="1"/>
  <c r="BRR66" i="1"/>
  <c r="BSP66" i="1" s="1"/>
  <c r="BRR65" i="1"/>
  <c r="BSP65" i="1" s="1"/>
  <c r="BRR64" i="1"/>
  <c r="BSP64" i="1" s="1"/>
  <c r="BRR63" i="1"/>
  <c r="BSP63" i="1" s="1"/>
  <c r="BRR62" i="1"/>
  <c r="BSP62" i="1" s="1"/>
  <c r="BRR61" i="1"/>
  <c r="BSP61" i="1" s="1"/>
  <c r="BRR60" i="1"/>
  <c r="BSP60" i="1" s="1"/>
  <c r="BRR59" i="1"/>
  <c r="BSP59" i="1" s="1"/>
  <c r="BRR58" i="1"/>
  <c r="BSP58" i="1" s="1"/>
  <c r="BRR57" i="1"/>
  <c r="BSP57" i="1" s="1"/>
  <c r="BRR56" i="1"/>
  <c r="BSP56" i="1" s="1"/>
  <c r="BRR55" i="1"/>
  <c r="BSP55" i="1" s="1"/>
  <c r="BRR54" i="1"/>
  <c r="BSP54" i="1" s="1"/>
  <c r="BRR53" i="1"/>
  <c r="BSP53" i="1" s="1"/>
  <c r="BRR52" i="1"/>
  <c r="BSP52" i="1" s="1"/>
  <c r="BRR51" i="1"/>
  <c r="BSP51" i="1" s="1"/>
  <c r="BRR50" i="1"/>
  <c r="BSP50" i="1" s="1"/>
  <c r="BRR49" i="1"/>
  <c r="BSP49" i="1" s="1"/>
  <c r="BRR48" i="1"/>
  <c r="BSP48" i="1" s="1"/>
  <c r="BRR47" i="1"/>
  <c r="BSP47" i="1" s="1"/>
  <c r="BRR46" i="1"/>
  <c r="BSP46" i="1" s="1"/>
  <c r="BRR45" i="1"/>
  <c r="BSP45" i="1" s="1"/>
  <c r="BRR44" i="1"/>
  <c r="BSP44" i="1" s="1"/>
  <c r="BRR43" i="1"/>
  <c r="BSP43" i="1" s="1"/>
  <c r="BRR42" i="1"/>
  <c r="BSP42" i="1" s="1"/>
  <c r="BRR41" i="1"/>
  <c r="BSP41" i="1" s="1"/>
  <c r="BRR40" i="1"/>
  <c r="BSP40" i="1" s="1"/>
  <c r="BRR39" i="1"/>
  <c r="BSP39" i="1" s="1"/>
  <c r="BRR38" i="1"/>
  <c r="BSP38" i="1" s="1"/>
  <c r="BRR37" i="1"/>
  <c r="BSP37" i="1" s="1"/>
  <c r="BRR36" i="1"/>
  <c r="BSP36" i="1" s="1"/>
  <c r="BRR35" i="1"/>
  <c r="BSP35" i="1" s="1"/>
  <c r="BRR34" i="1"/>
  <c r="BSP34" i="1" s="1"/>
  <c r="BRR33" i="1"/>
  <c r="BSP33" i="1" s="1"/>
  <c r="BRR32" i="1"/>
  <c r="BSP32" i="1" s="1"/>
  <c r="BRR31" i="1"/>
  <c r="BSP31" i="1" s="1"/>
  <c r="BRR30" i="1"/>
  <c r="BSP30" i="1" s="1"/>
  <c r="BRR29" i="1"/>
  <c r="BSP29" i="1" s="1"/>
  <c r="BRR28" i="1"/>
  <c r="BSP28" i="1" s="1"/>
  <c r="BRR27" i="1"/>
  <c r="BSP27" i="1" s="1"/>
  <c r="BRR26" i="1"/>
  <c r="BSP26" i="1" s="1"/>
  <c r="BRR25" i="1"/>
  <c r="BSP25" i="1" s="1"/>
  <c r="BRR24" i="1"/>
  <c r="BSP24" i="1" s="1"/>
  <c r="BRR23" i="1"/>
  <c r="BSP23" i="1" s="1"/>
  <c r="BRR22" i="1"/>
  <c r="BSP22" i="1" s="1"/>
  <c r="BRR21" i="1"/>
  <c r="BSP21" i="1" s="1"/>
  <c r="BRR20" i="1"/>
  <c r="BSP20" i="1" s="1"/>
  <c r="BRR19" i="1"/>
  <c r="BSP19" i="1" s="1"/>
  <c r="BRR18" i="1"/>
  <c r="BSP18" i="1" s="1"/>
  <c r="BRR17" i="1"/>
  <c r="BSP17" i="1" s="1"/>
  <c r="BRR16" i="1"/>
  <c r="BSP16" i="1" s="1"/>
  <c r="BRR15" i="1"/>
  <c r="BRR14" i="1"/>
  <c r="BSP14" i="1" s="1"/>
  <c r="BRR13" i="1"/>
  <c r="BRR12" i="1"/>
  <c r="BSP12" i="1" s="1"/>
  <c r="BRR11" i="1"/>
  <c r="BSP11" i="1" s="1"/>
  <c r="BRR10" i="1"/>
  <c r="BSP10" i="1" s="1"/>
  <c r="BRR9" i="1"/>
  <c r="BSP9" i="1" s="1"/>
  <c r="BSP13" i="1" l="1"/>
  <c r="BSP5" i="1" s="1"/>
  <c r="BRR5" i="1"/>
  <c r="BSP15" i="1"/>
  <c r="BSP117" i="1" s="1"/>
  <c r="BRR117" i="1"/>
  <c r="BRO99" i="1"/>
  <c r="BRO102" i="1" s="1"/>
  <c r="BRR2" i="1" l="1"/>
  <c r="BRR1" i="1"/>
  <c r="BSP1" i="1"/>
  <c r="BSP2" i="1"/>
  <c r="BRR99" i="1"/>
  <c r="BRR102" i="1" s="1"/>
  <c r="BSP99" i="1" l="1"/>
  <c r="BSP102" i="1" s="1"/>
  <c r="BRN97" i="1"/>
  <c r="BRN96" i="1"/>
  <c r="BRN95" i="1"/>
  <c r="BRN94" i="1"/>
  <c r="BRN89" i="1"/>
  <c r="BRN88" i="1"/>
  <c r="BRN87" i="1"/>
  <c r="BRN86" i="1"/>
  <c r="BRN81" i="1"/>
  <c r="BRN80" i="1"/>
  <c r="BRN79" i="1"/>
  <c r="BRN78" i="1"/>
  <c r="BRN73" i="1"/>
  <c r="BRN72" i="1"/>
  <c r="BRN71" i="1"/>
  <c r="BRN70" i="1"/>
  <c r="BRN62" i="1"/>
  <c r="BRN57" i="1"/>
  <c r="BRN56" i="1"/>
  <c r="BRN55" i="1"/>
  <c r="BRN54" i="1"/>
  <c r="BRN49" i="1"/>
  <c r="BRN48" i="1"/>
  <c r="BRN47" i="1"/>
  <c r="BRN46" i="1"/>
  <c r="BRN41" i="1"/>
  <c r="BRN40" i="1"/>
  <c r="BRN39" i="1"/>
  <c r="BRN38" i="1"/>
  <c r="BRN33" i="1"/>
  <c r="BRN32" i="1"/>
  <c r="BRN31" i="1"/>
  <c r="BRN30" i="1"/>
  <c r="BRN25" i="1"/>
  <c r="BRN24" i="1"/>
  <c r="BRN23" i="1"/>
  <c r="BRN22" i="1"/>
  <c r="BRN17" i="1"/>
  <c r="BRN16" i="1"/>
  <c r="BRN15" i="1"/>
  <c r="BRN14" i="1"/>
  <c r="BRN9" i="1"/>
  <c r="BRN99" i="1"/>
  <c r="BRN102" i="1" s="1"/>
  <c r="BRN98" i="1"/>
  <c r="BRN93" i="1"/>
  <c r="BRN92" i="1"/>
  <c r="BRN91" i="1"/>
  <c r="BRN90" i="1"/>
  <c r="BRN85" i="1"/>
  <c r="BRN84" i="1"/>
  <c r="BRN83" i="1"/>
  <c r="BRN82" i="1"/>
  <c r="BRN77" i="1"/>
  <c r="BRN76" i="1"/>
  <c r="BRN75" i="1"/>
  <c r="BRN74" i="1"/>
  <c r="BRN61" i="1"/>
  <c r="BRN60" i="1"/>
  <c r="BRN59" i="1"/>
  <c r="BRN58" i="1"/>
  <c r="BRN53" i="1"/>
  <c r="BRN52" i="1"/>
  <c r="BRN51" i="1"/>
  <c r="BRN50" i="1"/>
  <c r="BRN45" i="1"/>
  <c r="BRN44" i="1"/>
  <c r="BRN43" i="1"/>
  <c r="BRN42" i="1"/>
  <c r="BRN37" i="1"/>
  <c r="BRN36" i="1"/>
  <c r="BRN35" i="1"/>
  <c r="BRN34" i="1"/>
  <c r="BRN29" i="1"/>
  <c r="BRN28" i="1"/>
  <c r="BRN27" i="1"/>
  <c r="BRN26" i="1"/>
  <c r="BRN21" i="1"/>
  <c r="BRN20" i="1"/>
  <c r="BRN19" i="1"/>
  <c r="BRN18" i="1"/>
  <c r="BRN13" i="1"/>
  <c r="BRN12" i="1"/>
  <c r="BRN11" i="1"/>
  <c r="BRN10" i="1"/>
  <c r="BRN5" i="1" l="1"/>
  <c r="BRN117" i="1"/>
  <c r="BRN100" i="1"/>
  <c r="BRN1" i="1" l="1"/>
  <c r="BRN2" i="1"/>
  <c r="BPV53" i="1"/>
  <c r="BPV69" i="1"/>
  <c r="BPY105" i="1"/>
  <c r="BPY106" i="1" s="1"/>
  <c r="BPY53" i="1"/>
  <c r="BPY63" i="1"/>
  <c r="BPY69" i="1"/>
  <c r="BPY79" i="1"/>
  <c r="BPX53" i="1" l="1"/>
  <c r="BPZ53" i="1" s="1"/>
  <c r="BQG79" i="1"/>
  <c r="BQG63" i="1"/>
  <c r="BQH79" i="1"/>
  <c r="BQH53" i="1"/>
  <c r="BQH63" i="1"/>
  <c r="BQH69" i="1"/>
  <c r="BQG53" i="1"/>
  <c r="BQG69" i="1"/>
  <c r="BPX63" i="1"/>
  <c r="BPX69" i="1"/>
  <c r="BPX90" i="1"/>
  <c r="BQL83" i="1"/>
  <c r="BQL51" i="1" l="1"/>
  <c r="BQL99" i="1" l="1"/>
  <c r="BQL102" i="1" s="1"/>
  <c r="BQL47" i="1" l="1"/>
  <c r="BQG118" i="1" l="1"/>
  <c r="BQG119" i="1"/>
  <c r="BQL9" i="1" l="1"/>
  <c r="BQL98" i="1"/>
  <c r="BQL97" i="1"/>
  <c r="BQL96" i="1"/>
  <c r="BQL95" i="1"/>
  <c r="BQL94" i="1"/>
  <c r="BQL93" i="1"/>
  <c r="BQL92" i="1"/>
  <c r="BQL91" i="1"/>
  <c r="BQL90" i="1"/>
  <c r="BQL89" i="1"/>
  <c r="BQL88" i="1"/>
  <c r="BQL87" i="1"/>
  <c r="BQL86" i="1"/>
  <c r="BQL85" i="1"/>
  <c r="BQL84" i="1"/>
  <c r="BQL82" i="1"/>
  <c r="BQL81" i="1"/>
  <c r="BQL80" i="1"/>
  <c r="BQL79" i="1"/>
  <c r="BQL78" i="1"/>
  <c r="BQL77" i="1"/>
  <c r="BQL76" i="1"/>
  <c r="BQL75" i="1"/>
  <c r="BQL74" i="1"/>
  <c r="BQL73" i="1"/>
  <c r="BQL72" i="1"/>
  <c r="BQL71" i="1"/>
  <c r="BQL70" i="1"/>
  <c r="BQL69" i="1"/>
  <c r="BQL68" i="1"/>
  <c r="BQL67" i="1"/>
  <c r="BQL66" i="1"/>
  <c r="BQL65" i="1"/>
  <c r="BQL64" i="1"/>
  <c r="BQL63" i="1"/>
  <c r="BQL62" i="1"/>
  <c r="BQL61" i="1"/>
  <c r="BQL60" i="1"/>
  <c r="BQL59" i="1"/>
  <c r="BQL58" i="1"/>
  <c r="BQL57" i="1"/>
  <c r="BQL56" i="1"/>
  <c r="BQL55" i="1"/>
  <c r="BQL54" i="1"/>
  <c r="BQL53" i="1"/>
  <c r="BQL52" i="1"/>
  <c r="BQL50" i="1"/>
  <c r="BQL49" i="1"/>
  <c r="BQL48" i="1"/>
  <c r="BQL46" i="1"/>
  <c r="BQL45" i="1"/>
  <c r="BQL44" i="1"/>
  <c r="BQL43" i="1"/>
  <c r="BQL42" i="1"/>
  <c r="BQL41" i="1"/>
  <c r="BQL40" i="1"/>
  <c r="BQL39" i="1"/>
  <c r="BQL38" i="1"/>
  <c r="BQL37" i="1"/>
  <c r="BQL36" i="1"/>
  <c r="BQL35" i="1"/>
  <c r="BQL34" i="1"/>
  <c r="BQL33" i="1"/>
  <c r="BQL32" i="1"/>
  <c r="BQL31" i="1"/>
  <c r="BQL30" i="1"/>
  <c r="BQL29" i="1"/>
  <c r="BQL28" i="1"/>
  <c r="BQL27" i="1"/>
  <c r="BQL26" i="1"/>
  <c r="BQL25" i="1"/>
  <c r="BQL24" i="1"/>
  <c r="BQL23" i="1"/>
  <c r="BQL22" i="1"/>
  <c r="BQL21" i="1"/>
  <c r="BQL20" i="1"/>
  <c r="BQL19" i="1"/>
  <c r="BQL18" i="1"/>
  <c r="BQL17" i="1"/>
  <c r="BQL16" i="1"/>
  <c r="BQL15" i="1"/>
  <c r="BQL14" i="1"/>
  <c r="BQL13" i="1"/>
  <c r="BQL12" i="1"/>
  <c r="BQL11" i="1"/>
  <c r="BQL10" i="1"/>
  <c r="BQF9" i="1"/>
  <c r="BQL5" i="1" l="1"/>
  <c r="BQL117" i="1"/>
  <c r="BQF79" i="1"/>
  <c r="BQL2" i="1" l="1"/>
  <c r="BQL1" i="1"/>
  <c r="BQF99" i="1"/>
  <c r="BQF102" i="1" s="1"/>
  <c r="BQF10" i="1"/>
  <c r="BQF11" i="1"/>
  <c r="BQF12" i="1"/>
  <c r="BQF13" i="1"/>
  <c r="BQF5" i="1" s="1"/>
  <c r="BQF14" i="1"/>
  <c r="BQF15" i="1"/>
  <c r="BQF16" i="1"/>
  <c r="BQF17" i="1"/>
  <c r="BQF18" i="1"/>
  <c r="BQF19" i="1"/>
  <c r="BQF20" i="1"/>
  <c r="BQF21" i="1"/>
  <c r="BQF22" i="1"/>
  <c r="BQF23" i="1"/>
  <c r="BQF24" i="1"/>
  <c r="BQF25" i="1"/>
  <c r="BQF26" i="1"/>
  <c r="BQF27" i="1"/>
  <c r="BQF28" i="1"/>
  <c r="BQF29" i="1"/>
  <c r="BQF30" i="1"/>
  <c r="BQF31" i="1"/>
  <c r="BQF32" i="1"/>
  <c r="BQF33" i="1"/>
  <c r="BQF34" i="1"/>
  <c r="BQF35" i="1"/>
  <c r="BQF36" i="1"/>
  <c r="BQF37" i="1"/>
  <c r="BQF38" i="1"/>
  <c r="BQF39" i="1"/>
  <c r="BQF40" i="1"/>
  <c r="BQF41" i="1"/>
  <c r="BQF42" i="1"/>
  <c r="BQF43" i="1"/>
  <c r="BQF44" i="1"/>
  <c r="BQF45" i="1"/>
  <c r="BQF46" i="1"/>
  <c r="BQF47" i="1"/>
  <c r="BQF48" i="1"/>
  <c r="BQF49" i="1"/>
  <c r="BQF50" i="1"/>
  <c r="BQF51" i="1"/>
  <c r="BQF52" i="1"/>
  <c r="BQF53" i="1"/>
  <c r="BQF54" i="1"/>
  <c r="BQF55" i="1"/>
  <c r="BQF56" i="1"/>
  <c r="BQF57" i="1"/>
  <c r="BQF58" i="1"/>
  <c r="BQF59" i="1"/>
  <c r="BQF60" i="1"/>
  <c r="BQF61" i="1"/>
  <c r="BQF62" i="1"/>
  <c r="BQF63" i="1"/>
  <c r="BQF64" i="1"/>
  <c r="BQF65" i="1"/>
  <c r="BQF66" i="1"/>
  <c r="BQF67" i="1"/>
  <c r="BQF68" i="1"/>
  <c r="BQF69" i="1"/>
  <c r="BQF70" i="1"/>
  <c r="BQF71" i="1"/>
  <c r="BQF72" i="1"/>
  <c r="BQF73" i="1"/>
  <c r="BQF74" i="1"/>
  <c r="BQF75" i="1"/>
  <c r="BQF76" i="1"/>
  <c r="BQF77" i="1"/>
  <c r="BQF78" i="1"/>
  <c r="BQF80" i="1"/>
  <c r="BQF81" i="1"/>
  <c r="BQF82" i="1"/>
  <c r="BQF83" i="1"/>
  <c r="BQF84" i="1"/>
  <c r="BQF85" i="1"/>
  <c r="BQF86" i="1"/>
  <c r="BQF87" i="1"/>
  <c r="BQF88" i="1"/>
  <c r="BQF89" i="1"/>
  <c r="BQF90" i="1"/>
  <c r="BQF91" i="1"/>
  <c r="BQF92" i="1"/>
  <c r="BQF93" i="1"/>
  <c r="BQF94" i="1"/>
  <c r="BQF95" i="1"/>
  <c r="BQF96" i="1"/>
  <c r="BQF97" i="1"/>
  <c r="BQF98" i="1"/>
  <c r="BQF1" i="1" l="1"/>
  <c r="BQF2" i="1"/>
  <c r="BQF117" i="1"/>
  <c r="BPZ99" i="1"/>
  <c r="BPZ102" i="1" s="1"/>
  <c r="BPZ74" i="1" l="1"/>
  <c r="BPZ59" i="1" l="1"/>
  <c r="BPV52" i="1" l="1"/>
  <c r="BPV9" i="1"/>
  <c r="BPZ9" i="1" s="1"/>
  <c r="BPV10" i="1"/>
  <c r="BPZ10" i="1" s="1"/>
  <c r="BPV24" i="1"/>
  <c r="BPV25" i="1"/>
  <c r="BPU99" i="1" l="1"/>
  <c r="BPU102" i="1" s="1"/>
  <c r="BPZ11" i="1"/>
  <c r="BPZ12" i="1"/>
  <c r="BPZ13" i="1"/>
  <c r="BPZ5" i="1" s="1"/>
  <c r="BPZ14" i="1"/>
  <c r="BPZ15" i="1"/>
  <c r="BPZ16" i="1"/>
  <c r="BPZ17" i="1"/>
  <c r="BPZ18" i="1"/>
  <c r="BPZ19" i="1"/>
  <c r="BPZ20" i="1"/>
  <c r="BPZ21" i="1"/>
  <c r="BPZ22" i="1"/>
  <c r="BPZ23" i="1"/>
  <c r="BPZ24" i="1"/>
  <c r="BPZ25" i="1"/>
  <c r="BPZ26" i="1"/>
  <c r="BPZ27" i="1"/>
  <c r="BPZ28" i="1"/>
  <c r="BPZ29" i="1"/>
  <c r="BPZ30" i="1"/>
  <c r="BPZ31" i="1"/>
  <c r="BPZ32" i="1"/>
  <c r="BPZ33" i="1"/>
  <c r="BPZ34" i="1"/>
  <c r="BPZ35" i="1"/>
  <c r="BPZ36" i="1"/>
  <c r="BPZ37" i="1"/>
  <c r="BPZ38" i="1"/>
  <c r="BPZ39" i="1"/>
  <c r="BPZ40" i="1"/>
  <c r="BPZ41" i="1"/>
  <c r="BPZ42" i="1"/>
  <c r="BPZ43" i="1"/>
  <c r="BPZ44" i="1"/>
  <c r="BPZ45" i="1"/>
  <c r="BPZ46" i="1"/>
  <c r="BPZ47" i="1"/>
  <c r="BPZ48" i="1"/>
  <c r="BPZ49" i="1"/>
  <c r="BPZ50" i="1"/>
  <c r="BPZ51" i="1"/>
  <c r="BPZ52" i="1"/>
  <c r="BPZ54" i="1"/>
  <c r="BPZ55" i="1"/>
  <c r="BPZ56" i="1"/>
  <c r="BPZ57" i="1"/>
  <c r="BPZ58" i="1"/>
  <c r="BPZ60" i="1"/>
  <c r="BPZ61" i="1"/>
  <c r="BPZ62" i="1"/>
  <c r="BPZ63" i="1"/>
  <c r="BPZ64" i="1"/>
  <c r="BPZ65" i="1"/>
  <c r="BPZ66" i="1"/>
  <c r="BPZ67" i="1"/>
  <c r="BPZ68" i="1"/>
  <c r="BPZ69" i="1"/>
  <c r="BPZ70" i="1"/>
  <c r="BPZ71" i="1"/>
  <c r="BPZ72" i="1"/>
  <c r="BPZ73" i="1"/>
  <c r="BPZ75" i="1"/>
  <c r="BPZ76" i="1"/>
  <c r="BPZ77" i="1"/>
  <c r="BPZ78" i="1"/>
  <c r="BPZ79" i="1"/>
  <c r="BPZ80" i="1"/>
  <c r="BPZ81" i="1"/>
  <c r="BPZ82" i="1"/>
  <c r="BPZ83" i="1"/>
  <c r="BPZ84" i="1"/>
  <c r="BPZ85" i="1"/>
  <c r="BPZ86" i="1"/>
  <c r="BPZ87" i="1"/>
  <c r="BPZ88" i="1"/>
  <c r="BPZ89" i="1"/>
  <c r="BPZ90" i="1"/>
  <c r="BPZ91" i="1"/>
  <c r="BPZ92" i="1"/>
  <c r="BPZ93" i="1"/>
  <c r="BPZ94" i="1"/>
  <c r="BPZ95" i="1"/>
  <c r="BPZ96" i="1"/>
  <c r="BPZ97" i="1"/>
  <c r="BPZ98" i="1"/>
  <c r="BPZ1" i="1" l="1"/>
  <c r="BPZ2" i="1"/>
  <c r="BPZ117" i="1"/>
  <c r="BPU9" i="1"/>
  <c r="BPU98" i="1"/>
  <c r="BPU97" i="1"/>
  <c r="BPU96" i="1"/>
  <c r="BPU95" i="1"/>
  <c r="BPU94" i="1"/>
  <c r="BPU93" i="1"/>
  <c r="BPU92" i="1"/>
  <c r="BPU91" i="1"/>
  <c r="BPU90" i="1"/>
  <c r="BPU89" i="1"/>
  <c r="BPU88" i="1"/>
  <c r="BPU87" i="1"/>
  <c r="BPU86" i="1"/>
  <c r="BPU85" i="1"/>
  <c r="BPU84" i="1"/>
  <c r="BPU83" i="1"/>
  <c r="BPU82" i="1"/>
  <c r="BPU81" i="1"/>
  <c r="BPU80" i="1"/>
  <c r="BPU79" i="1"/>
  <c r="BPU78" i="1"/>
  <c r="BPU77" i="1"/>
  <c r="BPU76" i="1"/>
  <c r="BPU75" i="1"/>
  <c r="BPU74" i="1"/>
  <c r="BPU73" i="1"/>
  <c r="BPU72" i="1"/>
  <c r="BPU71" i="1"/>
  <c r="BPU70" i="1"/>
  <c r="BPU69" i="1"/>
  <c r="BPU68" i="1"/>
  <c r="BPU67" i="1"/>
  <c r="BPU66" i="1"/>
  <c r="BPU65" i="1"/>
  <c r="BPU64" i="1"/>
  <c r="BPU63" i="1"/>
  <c r="BPU62" i="1"/>
  <c r="BPU61" i="1"/>
  <c r="BPU60" i="1"/>
  <c r="BPU59" i="1"/>
  <c r="BPU58" i="1"/>
  <c r="BPU57" i="1"/>
  <c r="BPU56" i="1"/>
  <c r="BPU55" i="1"/>
  <c r="BPU54" i="1"/>
  <c r="BPU53" i="1"/>
  <c r="BPU52" i="1"/>
  <c r="BPU51" i="1"/>
  <c r="BPU50" i="1"/>
  <c r="BPU49" i="1"/>
  <c r="BPU48" i="1"/>
  <c r="BPU47" i="1"/>
  <c r="BPU46" i="1"/>
  <c r="BPU45" i="1"/>
  <c r="BPU44" i="1"/>
  <c r="BPU43" i="1"/>
  <c r="BPU42" i="1"/>
  <c r="BPU41" i="1"/>
  <c r="BPU40" i="1"/>
  <c r="BPU39" i="1"/>
  <c r="BPU38" i="1"/>
  <c r="BPU37" i="1"/>
  <c r="BPU36" i="1"/>
  <c r="BPU35" i="1"/>
  <c r="BPU34" i="1"/>
  <c r="BPU33" i="1"/>
  <c r="BPU32" i="1"/>
  <c r="BPU31" i="1"/>
  <c r="BPU30" i="1"/>
  <c r="BPU29" i="1"/>
  <c r="BPU28" i="1"/>
  <c r="BPU27" i="1"/>
  <c r="BPU26" i="1"/>
  <c r="BPU25" i="1"/>
  <c r="BPU24" i="1"/>
  <c r="BPU23" i="1"/>
  <c r="BPU22" i="1"/>
  <c r="BPU21" i="1"/>
  <c r="BPU20" i="1"/>
  <c r="BPU19" i="1"/>
  <c r="BPU18" i="1"/>
  <c r="BPU17" i="1"/>
  <c r="BPU16" i="1"/>
  <c r="BPU15" i="1"/>
  <c r="BPU14" i="1"/>
  <c r="BPU13" i="1"/>
  <c r="BPU12" i="1"/>
  <c r="BPU11" i="1"/>
  <c r="BPU10" i="1"/>
  <c r="BPU5" i="1" l="1"/>
  <c r="BPU2" i="1"/>
  <c r="BPU1" i="1"/>
  <c r="BPU117" i="1"/>
  <c r="BPP111" i="1"/>
  <c r="BPP110" i="1"/>
  <c r="BPP8" i="1" l="1"/>
  <c r="BPQ8" i="1" s="1"/>
  <c r="BPR8" i="1" s="1"/>
  <c r="BPS8" i="1" s="1"/>
  <c r="BPT8" i="1" s="1"/>
  <c r="BPO99" i="1" l="1"/>
  <c r="BPO98" i="1"/>
  <c r="BPO97" i="1"/>
  <c r="BPO96" i="1"/>
  <c r="BPO95" i="1"/>
  <c r="BPO94" i="1"/>
  <c r="BPO93" i="1"/>
  <c r="BPO92" i="1"/>
  <c r="BPO91" i="1"/>
  <c r="BPO90" i="1"/>
  <c r="BQM90" i="1" s="1"/>
  <c r="BPO89" i="1"/>
  <c r="BPO88" i="1"/>
  <c r="BPO87" i="1"/>
  <c r="BPO86" i="1"/>
  <c r="BPO85" i="1"/>
  <c r="BPO84" i="1"/>
  <c r="BPO83" i="1"/>
  <c r="BPO82" i="1"/>
  <c r="BQM82" i="1" s="1"/>
  <c r="BPO81" i="1"/>
  <c r="BPO80" i="1"/>
  <c r="BPO79" i="1"/>
  <c r="BPO78" i="1"/>
  <c r="BPO77" i="1"/>
  <c r="BPO76" i="1"/>
  <c r="BPO75" i="1"/>
  <c r="BPO74" i="1"/>
  <c r="BPO73" i="1"/>
  <c r="BPO72" i="1"/>
  <c r="BPO71" i="1"/>
  <c r="BPO70" i="1"/>
  <c r="BPO69" i="1"/>
  <c r="BPO68" i="1"/>
  <c r="BPO67" i="1"/>
  <c r="BPO66" i="1"/>
  <c r="BPO65" i="1"/>
  <c r="BPO64" i="1"/>
  <c r="BPO63" i="1"/>
  <c r="BPO62" i="1"/>
  <c r="BPO61" i="1"/>
  <c r="BPO60" i="1"/>
  <c r="BPO59" i="1"/>
  <c r="BQM59" i="1" s="1"/>
  <c r="BPO58" i="1"/>
  <c r="BPO57" i="1"/>
  <c r="BQM57" i="1" s="1"/>
  <c r="BPO56" i="1"/>
  <c r="BPO55" i="1"/>
  <c r="BPO54" i="1"/>
  <c r="BPO53" i="1"/>
  <c r="BPO52" i="1"/>
  <c r="BPO51" i="1"/>
  <c r="BPO50" i="1"/>
  <c r="BPO49" i="1"/>
  <c r="BPO48" i="1"/>
  <c r="BPO47" i="1"/>
  <c r="BPO46" i="1"/>
  <c r="BPO45" i="1"/>
  <c r="BPO44" i="1"/>
  <c r="BPO43" i="1"/>
  <c r="BPO42" i="1"/>
  <c r="BPO41" i="1"/>
  <c r="BPO40" i="1"/>
  <c r="BPO39" i="1"/>
  <c r="BPO38" i="1"/>
  <c r="BPO37" i="1"/>
  <c r="BPO36" i="1"/>
  <c r="BPO35" i="1"/>
  <c r="BPO34" i="1"/>
  <c r="BPO33" i="1"/>
  <c r="BPO32" i="1"/>
  <c r="BPO31" i="1"/>
  <c r="BPO30" i="1"/>
  <c r="BPO29" i="1"/>
  <c r="BPO28" i="1"/>
  <c r="BPO27" i="1"/>
  <c r="BPO26" i="1"/>
  <c r="BPO25" i="1"/>
  <c r="BPO24" i="1"/>
  <c r="BPO23" i="1"/>
  <c r="BPO22" i="1"/>
  <c r="BPO21" i="1"/>
  <c r="BPO20" i="1"/>
  <c r="BPO19" i="1"/>
  <c r="BPO18" i="1"/>
  <c r="BPO17" i="1"/>
  <c r="BPO16" i="1"/>
  <c r="BPO15" i="1"/>
  <c r="BPO117" i="1" s="1"/>
  <c r="BPO14" i="1"/>
  <c r="BPO13" i="1"/>
  <c r="BPO12" i="1"/>
  <c r="BPO11" i="1"/>
  <c r="BPO10" i="1"/>
  <c r="BPO9" i="1"/>
  <c r="BQM9" i="1" s="1"/>
  <c r="BPO5" i="1" l="1"/>
  <c r="BPO2" i="1"/>
  <c r="BPO1" i="1"/>
  <c r="BQM99" i="1"/>
  <c r="BQM102" i="1" s="1"/>
  <c r="BPO102" i="1"/>
  <c r="BQM28" i="1"/>
  <c r="BQM36" i="1"/>
  <c r="BQM44" i="1"/>
  <c r="BQM52" i="1"/>
  <c r="BQM60" i="1"/>
  <c r="BQM84" i="1"/>
  <c r="BQM92" i="1"/>
  <c r="BQM45" i="1"/>
  <c r="BQM53" i="1"/>
  <c r="BQM61" i="1"/>
  <c r="BQM77" i="1"/>
  <c r="BQM85" i="1"/>
  <c r="BQM93" i="1"/>
  <c r="BQM12" i="1"/>
  <c r="BQM22" i="1"/>
  <c r="BQM38" i="1"/>
  <c r="BQM46" i="1"/>
  <c r="BQM54" i="1"/>
  <c r="BQM62" i="1"/>
  <c r="BQM70" i="1"/>
  <c r="BQM78" i="1"/>
  <c r="BQM86" i="1"/>
  <c r="BQM94" i="1"/>
  <c r="BQM39" i="1"/>
  <c r="BQM63" i="1"/>
  <c r="BQM71" i="1"/>
  <c r="BQM79" i="1"/>
  <c r="BQM87" i="1"/>
  <c r="BQM95" i="1"/>
  <c r="BQM13" i="1"/>
  <c r="BQM30" i="1"/>
  <c r="BQM32" i="1"/>
  <c r="BQM40" i="1"/>
  <c r="BQM48" i="1"/>
  <c r="BQM56" i="1"/>
  <c r="BQM72" i="1"/>
  <c r="BQM80" i="1"/>
  <c r="BQM88" i="1"/>
  <c r="BQM96" i="1"/>
  <c r="BQM20" i="1"/>
  <c r="BQM29" i="1"/>
  <c r="BQM14" i="1"/>
  <c r="BQM23" i="1"/>
  <c r="BQM31" i="1"/>
  <c r="BQM24" i="1"/>
  <c r="BQM17" i="1"/>
  <c r="BQM25" i="1"/>
  <c r="BQM33" i="1"/>
  <c r="BQM41" i="1"/>
  <c r="BQM49" i="1"/>
  <c r="BQM65" i="1"/>
  <c r="BQM73" i="1"/>
  <c r="BQM81" i="1"/>
  <c r="BQM89" i="1"/>
  <c r="BQM97" i="1"/>
  <c r="BQM21" i="1"/>
  <c r="BQM55" i="1"/>
  <c r="BQM16" i="1"/>
  <c r="BQM10" i="1"/>
  <c r="BQM26" i="1"/>
  <c r="BQM34" i="1"/>
  <c r="BQM42" i="1"/>
  <c r="BQM50" i="1"/>
  <c r="BQM58" i="1"/>
  <c r="BQM74" i="1"/>
  <c r="BQM98" i="1"/>
  <c r="BQM37" i="1"/>
  <c r="BQM15" i="1"/>
  <c r="BQM47" i="1"/>
  <c r="BQM18" i="1"/>
  <c r="BQM11" i="1"/>
  <c r="BQM19" i="1"/>
  <c r="BQM27" i="1"/>
  <c r="BQM35" i="1"/>
  <c r="BQM43" i="1"/>
  <c r="BQM51" i="1"/>
  <c r="BQM75" i="1"/>
  <c r="BQM91" i="1"/>
  <c r="BQM68" i="1"/>
  <c r="BQM69" i="1"/>
  <c r="BQM66" i="1"/>
  <c r="BQM67" i="1"/>
  <c r="BQM64" i="1"/>
  <c r="BQM76" i="1"/>
  <c r="BQM83" i="1"/>
  <c r="BOP99" i="1"/>
  <c r="BOP102" i="1" s="1"/>
  <c r="BPA99" i="1"/>
  <c r="BPA102" i="1" s="1"/>
  <c r="BQM117" i="1" l="1"/>
  <c r="BQM5" i="1"/>
  <c r="BPH8" i="1"/>
  <c r="BPI8" i="1" s="1"/>
  <c r="BPJ8" i="1" s="1"/>
  <c r="BPK99" i="1"/>
  <c r="BPK102" i="1" s="1"/>
  <c r="BPK98" i="1"/>
  <c r="BPK97" i="1"/>
  <c r="BPK96" i="1"/>
  <c r="BPK95" i="1"/>
  <c r="BPK94" i="1"/>
  <c r="BPK93" i="1"/>
  <c r="BPK92" i="1"/>
  <c r="BPK91" i="1"/>
  <c r="BPK90" i="1"/>
  <c r="BPK89" i="1"/>
  <c r="BPK88" i="1"/>
  <c r="BPK87" i="1"/>
  <c r="BPK86" i="1"/>
  <c r="BPK85" i="1"/>
  <c r="BPK84" i="1"/>
  <c r="BPK83" i="1"/>
  <c r="BPK82" i="1"/>
  <c r="BPK81" i="1"/>
  <c r="BPK80" i="1"/>
  <c r="BPK79" i="1"/>
  <c r="BPK78" i="1"/>
  <c r="BPK77" i="1"/>
  <c r="BPK76" i="1"/>
  <c r="BPK75" i="1"/>
  <c r="BPK74" i="1"/>
  <c r="BPK73" i="1"/>
  <c r="BPK72" i="1"/>
  <c r="BPK71" i="1"/>
  <c r="BPK70" i="1"/>
  <c r="BPK69" i="1"/>
  <c r="BPK68" i="1"/>
  <c r="BPK67" i="1"/>
  <c r="BPK66" i="1"/>
  <c r="BPK65" i="1"/>
  <c r="BPK64" i="1"/>
  <c r="BPK63" i="1"/>
  <c r="BPK62" i="1"/>
  <c r="BPK61" i="1"/>
  <c r="BPK60" i="1"/>
  <c r="BPK59" i="1"/>
  <c r="BPK58" i="1"/>
  <c r="BPK57" i="1"/>
  <c r="BPK56" i="1"/>
  <c r="BPK55" i="1"/>
  <c r="BPK54" i="1"/>
  <c r="BPK53" i="1"/>
  <c r="BPK52" i="1"/>
  <c r="BPK51" i="1"/>
  <c r="BPK50" i="1"/>
  <c r="BPK49" i="1"/>
  <c r="BPK48" i="1"/>
  <c r="BPK47" i="1"/>
  <c r="BPK46" i="1"/>
  <c r="BPK45" i="1"/>
  <c r="BPK44" i="1"/>
  <c r="BPK43" i="1"/>
  <c r="BPK42" i="1"/>
  <c r="BPK41" i="1"/>
  <c r="BPK40" i="1"/>
  <c r="BPK39" i="1"/>
  <c r="BPK38" i="1"/>
  <c r="BPK37" i="1"/>
  <c r="BPK36" i="1"/>
  <c r="BPK35" i="1"/>
  <c r="BPK34" i="1"/>
  <c r="BPK33" i="1"/>
  <c r="BPK32" i="1"/>
  <c r="BPK31" i="1"/>
  <c r="BPK30" i="1"/>
  <c r="BPK29" i="1"/>
  <c r="BPK28" i="1"/>
  <c r="BPK27" i="1"/>
  <c r="BPK26" i="1"/>
  <c r="BPK25" i="1"/>
  <c r="BPK24" i="1"/>
  <c r="BPK23" i="1"/>
  <c r="BPK22" i="1"/>
  <c r="BPK21" i="1"/>
  <c r="BPK20" i="1"/>
  <c r="BPK19" i="1"/>
  <c r="BPK18" i="1"/>
  <c r="BPK17" i="1"/>
  <c r="BPK16" i="1"/>
  <c r="BPK15" i="1"/>
  <c r="BPK117" i="1" s="1"/>
  <c r="BPK14" i="1"/>
  <c r="BPK13" i="1"/>
  <c r="BPK12" i="1"/>
  <c r="BPK11" i="1"/>
  <c r="BPK10" i="1"/>
  <c r="BPK9" i="1"/>
  <c r="BPK5" i="1" l="1"/>
  <c r="BQM1" i="1"/>
  <c r="BQM2" i="1"/>
  <c r="BOG24" i="1"/>
  <c r="BOG25" i="1"/>
  <c r="BPK1" i="1" l="1"/>
  <c r="BPK2" i="1"/>
  <c r="BOX63" i="1"/>
  <c r="BOX69" i="1"/>
  <c r="BOQ24" i="1"/>
  <c r="BOQ25" i="1"/>
  <c r="BOY60" i="1"/>
  <c r="BOY59" i="1"/>
  <c r="BOY63" i="1"/>
  <c r="BOY69" i="1"/>
  <c r="BPD63" i="1" l="1"/>
  <c r="BPD69" i="1"/>
  <c r="BPC60" i="1"/>
  <c r="BPC59" i="1"/>
  <c r="BPC63" i="1"/>
  <c r="BPC69" i="1"/>
  <c r="BPG99" i="1" l="1"/>
  <c r="BPG102" i="1" s="1"/>
  <c r="BPG98" i="1"/>
  <c r="BPG97" i="1"/>
  <c r="BPG96" i="1"/>
  <c r="BPG95" i="1"/>
  <c r="BPG94" i="1"/>
  <c r="BPG93" i="1"/>
  <c r="BPG92" i="1"/>
  <c r="BPG91" i="1"/>
  <c r="BPG90" i="1"/>
  <c r="BPG89" i="1"/>
  <c r="BPG88" i="1"/>
  <c r="BPG87" i="1"/>
  <c r="BPG86" i="1"/>
  <c r="BPG85" i="1"/>
  <c r="BPG84" i="1"/>
  <c r="BPG83" i="1"/>
  <c r="BPG82" i="1"/>
  <c r="BPG81" i="1"/>
  <c r="BPG80" i="1"/>
  <c r="BPG79" i="1"/>
  <c r="BPG78" i="1"/>
  <c r="BPG77" i="1"/>
  <c r="BPG76" i="1"/>
  <c r="BPG75" i="1"/>
  <c r="BPG74" i="1"/>
  <c r="BPG73" i="1"/>
  <c r="BPG72" i="1"/>
  <c r="BPG71" i="1"/>
  <c r="BPG70" i="1"/>
  <c r="BPG69" i="1"/>
  <c r="BPG68" i="1"/>
  <c r="BPG67" i="1"/>
  <c r="BPG66" i="1"/>
  <c r="BPG65" i="1"/>
  <c r="BPG64" i="1"/>
  <c r="BPG63" i="1"/>
  <c r="BPG62" i="1"/>
  <c r="BPG61" i="1"/>
  <c r="BPG60" i="1"/>
  <c r="BPG59" i="1"/>
  <c r="BPG58" i="1"/>
  <c r="BPG57" i="1"/>
  <c r="BPG56" i="1"/>
  <c r="BPG55" i="1"/>
  <c r="BPG54" i="1"/>
  <c r="BPG53" i="1"/>
  <c r="BPG52" i="1"/>
  <c r="BPG51" i="1"/>
  <c r="BPG50" i="1"/>
  <c r="BPG49" i="1"/>
  <c r="BPG48" i="1"/>
  <c r="BPG47" i="1"/>
  <c r="BPG46" i="1"/>
  <c r="BPG45" i="1"/>
  <c r="BPG44" i="1"/>
  <c r="BPG43" i="1"/>
  <c r="BPG42" i="1"/>
  <c r="BPG41" i="1"/>
  <c r="BPG40" i="1"/>
  <c r="BPG39" i="1"/>
  <c r="BPG38" i="1"/>
  <c r="BPG37" i="1"/>
  <c r="BPG36" i="1"/>
  <c r="BPG35" i="1"/>
  <c r="BPG34" i="1"/>
  <c r="BPG33" i="1"/>
  <c r="BPG32" i="1"/>
  <c r="BPG31" i="1"/>
  <c r="BPG30" i="1"/>
  <c r="BPG29" i="1"/>
  <c r="BPG28" i="1"/>
  <c r="BPG27" i="1"/>
  <c r="BPG26" i="1"/>
  <c r="BPG25" i="1"/>
  <c r="BPG24" i="1"/>
  <c r="BPG23" i="1"/>
  <c r="BPG22" i="1"/>
  <c r="BPG21" i="1"/>
  <c r="BPG20" i="1"/>
  <c r="BPG19" i="1"/>
  <c r="BPG18" i="1"/>
  <c r="BPG17" i="1"/>
  <c r="BPG16" i="1"/>
  <c r="BPG15" i="1"/>
  <c r="BPG117" i="1" s="1"/>
  <c r="BPG14" i="1"/>
  <c r="BPG13" i="1"/>
  <c r="BPG12" i="1"/>
  <c r="BPG11" i="1"/>
  <c r="BPG10" i="1"/>
  <c r="BPG9" i="1"/>
  <c r="BPG5" i="1" l="1"/>
  <c r="BPG1" i="1"/>
  <c r="BPG2" i="1"/>
  <c r="BPB99" i="1"/>
  <c r="BPB102" i="1" s="1"/>
  <c r="BPB98" i="1"/>
  <c r="BPB97" i="1"/>
  <c r="BPB96" i="1"/>
  <c r="BPB95" i="1"/>
  <c r="BPB94" i="1"/>
  <c r="BPB93" i="1"/>
  <c r="BPB92" i="1"/>
  <c r="BPB91" i="1"/>
  <c r="BPB90" i="1"/>
  <c r="BPB89" i="1"/>
  <c r="BPB88" i="1"/>
  <c r="BPB87" i="1"/>
  <c r="BPB86" i="1"/>
  <c r="BPB85" i="1"/>
  <c r="BPB84" i="1"/>
  <c r="BPB83" i="1"/>
  <c r="BPB82" i="1"/>
  <c r="BPB81" i="1"/>
  <c r="BPB80" i="1"/>
  <c r="BPB79" i="1"/>
  <c r="BPB78" i="1"/>
  <c r="BPB77" i="1"/>
  <c r="BPB76" i="1"/>
  <c r="BPB75" i="1"/>
  <c r="BPB74" i="1"/>
  <c r="BPB73" i="1"/>
  <c r="BPB72" i="1"/>
  <c r="BPB71" i="1"/>
  <c r="BPB70" i="1"/>
  <c r="BPB69" i="1"/>
  <c r="BPB68" i="1"/>
  <c r="BPB67" i="1"/>
  <c r="BPB66" i="1"/>
  <c r="BPB65" i="1"/>
  <c r="BPB64" i="1"/>
  <c r="BPB63" i="1"/>
  <c r="BPB62" i="1"/>
  <c r="BPB61" i="1"/>
  <c r="BPB60" i="1"/>
  <c r="BPB59" i="1"/>
  <c r="BPB58" i="1"/>
  <c r="BPB57" i="1"/>
  <c r="BPB56" i="1"/>
  <c r="BPB55" i="1"/>
  <c r="BPB54" i="1"/>
  <c r="BPB53" i="1"/>
  <c r="BPB52" i="1"/>
  <c r="BPB51" i="1"/>
  <c r="BPB50" i="1"/>
  <c r="BPB49" i="1"/>
  <c r="BPB48" i="1"/>
  <c r="BPB47" i="1"/>
  <c r="BPB46" i="1"/>
  <c r="BPB45" i="1"/>
  <c r="BPB44" i="1"/>
  <c r="BPB43" i="1"/>
  <c r="BPB42" i="1"/>
  <c r="BPB41" i="1"/>
  <c r="BPB40" i="1"/>
  <c r="BPB39" i="1"/>
  <c r="BPB38" i="1"/>
  <c r="BPB37" i="1"/>
  <c r="BPB36" i="1"/>
  <c r="BPB35" i="1"/>
  <c r="BPB34" i="1"/>
  <c r="BPB33" i="1"/>
  <c r="BPB32" i="1"/>
  <c r="BPB31" i="1"/>
  <c r="BPB30" i="1"/>
  <c r="BPB29" i="1"/>
  <c r="BPB28" i="1"/>
  <c r="BPB27" i="1"/>
  <c r="BPB26" i="1"/>
  <c r="BPB25" i="1"/>
  <c r="BPB24" i="1"/>
  <c r="BPB23" i="1"/>
  <c r="BPB22" i="1"/>
  <c r="BPB21" i="1"/>
  <c r="BPB20" i="1"/>
  <c r="BPB19" i="1"/>
  <c r="BPB18" i="1"/>
  <c r="BPB17" i="1"/>
  <c r="BPB16" i="1"/>
  <c r="BPB15" i="1"/>
  <c r="BPB14" i="1"/>
  <c r="BPB13" i="1"/>
  <c r="BPB12" i="1"/>
  <c r="BPB11" i="1"/>
  <c r="BPB10" i="1"/>
  <c r="BPB9" i="1"/>
  <c r="BPB5" i="1" l="1"/>
  <c r="BPB1" i="1"/>
  <c r="BPB2" i="1"/>
  <c r="BPB117" i="1"/>
  <c r="BEU99" i="1"/>
  <c r="BOU99" i="1" l="1"/>
  <c r="BOU102" i="1" s="1"/>
  <c r="BOU98" i="1"/>
  <c r="BOU97" i="1"/>
  <c r="BOU96" i="1"/>
  <c r="BOU95" i="1"/>
  <c r="BOU94" i="1"/>
  <c r="BOU93" i="1"/>
  <c r="BOU92" i="1"/>
  <c r="BOU91" i="1"/>
  <c r="BOU90" i="1"/>
  <c r="BOU89" i="1"/>
  <c r="BOU88" i="1"/>
  <c r="BOU87" i="1"/>
  <c r="BOU86" i="1"/>
  <c r="BOU85" i="1"/>
  <c r="BOU84" i="1"/>
  <c r="BOU83" i="1"/>
  <c r="BOU82" i="1"/>
  <c r="BOU81" i="1"/>
  <c r="BOU80" i="1"/>
  <c r="BOU79" i="1"/>
  <c r="BOU78" i="1"/>
  <c r="BOU77" i="1"/>
  <c r="BOU76" i="1"/>
  <c r="BOU75" i="1"/>
  <c r="BOU74" i="1"/>
  <c r="BOU73" i="1"/>
  <c r="BOU72" i="1"/>
  <c r="BOU71" i="1"/>
  <c r="BOU70" i="1"/>
  <c r="BOU69" i="1"/>
  <c r="BOU68" i="1"/>
  <c r="BOU67" i="1"/>
  <c r="BOU66" i="1"/>
  <c r="BOU65" i="1"/>
  <c r="BOU64" i="1"/>
  <c r="BOU63" i="1"/>
  <c r="BOU62" i="1"/>
  <c r="BOU61" i="1"/>
  <c r="BOU60" i="1"/>
  <c r="BOU59" i="1"/>
  <c r="BOU58" i="1"/>
  <c r="BOU57" i="1"/>
  <c r="BOU56" i="1"/>
  <c r="BOU55" i="1"/>
  <c r="BOU54" i="1"/>
  <c r="BOU53" i="1"/>
  <c r="BOU52" i="1"/>
  <c r="BOU51" i="1"/>
  <c r="BOU50" i="1"/>
  <c r="BOU49" i="1"/>
  <c r="BOU48" i="1"/>
  <c r="BOU47" i="1"/>
  <c r="BOU46" i="1"/>
  <c r="BOU45" i="1"/>
  <c r="BOU44" i="1"/>
  <c r="BOU43" i="1"/>
  <c r="BOU42" i="1"/>
  <c r="BOU41" i="1"/>
  <c r="BOU40" i="1"/>
  <c r="BOU39" i="1"/>
  <c r="BOU38" i="1"/>
  <c r="BOU37" i="1"/>
  <c r="BOU36" i="1"/>
  <c r="BOU35" i="1"/>
  <c r="BOU34" i="1"/>
  <c r="BOU33" i="1"/>
  <c r="BOU32" i="1"/>
  <c r="BOU31" i="1"/>
  <c r="BOU30" i="1"/>
  <c r="BOU29" i="1"/>
  <c r="BOU28" i="1"/>
  <c r="BOU27" i="1"/>
  <c r="BOU26" i="1"/>
  <c r="BOU25" i="1"/>
  <c r="BOU24" i="1"/>
  <c r="BOU23" i="1"/>
  <c r="BOU22" i="1"/>
  <c r="BOU21" i="1"/>
  <c r="BOU20" i="1"/>
  <c r="BOU19" i="1"/>
  <c r="BOU18" i="1"/>
  <c r="BOU17" i="1"/>
  <c r="BOU16" i="1"/>
  <c r="BOU15" i="1"/>
  <c r="BOU117" i="1" s="1"/>
  <c r="BOU14" i="1"/>
  <c r="BOU13" i="1"/>
  <c r="BOU5" i="1" s="1"/>
  <c r="BOU12" i="1"/>
  <c r="BOU11" i="1"/>
  <c r="BOU10" i="1"/>
  <c r="BOU9" i="1"/>
  <c r="BOP8" i="1"/>
  <c r="BOQ8" i="1" s="1"/>
  <c r="BOR8" i="1" s="1"/>
  <c r="BOS8" i="1" s="1"/>
  <c r="BOT8" i="1" s="1"/>
  <c r="BOV8" i="1" s="1"/>
  <c r="BOW8" i="1" s="1"/>
  <c r="BOX8" i="1" s="1"/>
  <c r="BOY8" i="1" s="1"/>
  <c r="BOZ8" i="1" s="1"/>
  <c r="BOU2" i="1" l="1"/>
  <c r="BOU1" i="1"/>
  <c r="BOO99" i="1"/>
  <c r="BOO98" i="1"/>
  <c r="BPL98" i="1" s="1"/>
  <c r="BOO97" i="1"/>
  <c r="BPL97" i="1" s="1"/>
  <c r="BOO96" i="1"/>
  <c r="BPL96" i="1" s="1"/>
  <c r="BOO95" i="1"/>
  <c r="BPL95" i="1" s="1"/>
  <c r="BOO94" i="1"/>
  <c r="BPL94" i="1" s="1"/>
  <c r="BOO93" i="1"/>
  <c r="BPL93" i="1" s="1"/>
  <c r="BOO92" i="1"/>
  <c r="BPL92" i="1" s="1"/>
  <c r="BOO91" i="1"/>
  <c r="BPL91" i="1" s="1"/>
  <c r="BOO90" i="1"/>
  <c r="BPL90" i="1" s="1"/>
  <c r="BOO89" i="1"/>
  <c r="BPL89" i="1" s="1"/>
  <c r="BOO88" i="1"/>
  <c r="BPL88" i="1" s="1"/>
  <c r="BOO87" i="1"/>
  <c r="BPL87" i="1" s="1"/>
  <c r="BOO86" i="1"/>
  <c r="BPL86" i="1" s="1"/>
  <c r="BOO85" i="1"/>
  <c r="BPL85" i="1" s="1"/>
  <c r="BOO84" i="1"/>
  <c r="BPL84" i="1" s="1"/>
  <c r="BOO83" i="1"/>
  <c r="BPL83" i="1" s="1"/>
  <c r="BOO82" i="1"/>
  <c r="BPL82" i="1" s="1"/>
  <c r="BOO81" i="1"/>
  <c r="BPL81" i="1" s="1"/>
  <c r="BOO80" i="1"/>
  <c r="BPL80" i="1" s="1"/>
  <c r="BOO79" i="1"/>
  <c r="BPL79" i="1" s="1"/>
  <c r="BOO78" i="1"/>
  <c r="BPL78" i="1" s="1"/>
  <c r="BOO77" i="1"/>
  <c r="BPL77" i="1" s="1"/>
  <c r="BOO76" i="1"/>
  <c r="BPL76" i="1" s="1"/>
  <c r="BOO75" i="1"/>
  <c r="BPL75" i="1" s="1"/>
  <c r="BOO74" i="1"/>
  <c r="BPL74" i="1" s="1"/>
  <c r="BOO73" i="1"/>
  <c r="BPL73" i="1" s="1"/>
  <c r="BOO72" i="1"/>
  <c r="BPL72" i="1" s="1"/>
  <c r="BOO71" i="1"/>
  <c r="BPL71" i="1" s="1"/>
  <c r="BOO70" i="1"/>
  <c r="BPL70" i="1" s="1"/>
  <c r="BOO69" i="1"/>
  <c r="BPL69" i="1" s="1"/>
  <c r="BOO68" i="1"/>
  <c r="BPL68" i="1" s="1"/>
  <c r="BOO67" i="1"/>
  <c r="BPL67" i="1" s="1"/>
  <c r="BOO66" i="1"/>
  <c r="BPL66" i="1" s="1"/>
  <c r="BOO65" i="1"/>
  <c r="BPL65" i="1" s="1"/>
  <c r="BOO64" i="1"/>
  <c r="BPL64" i="1" s="1"/>
  <c r="BOO63" i="1"/>
  <c r="BPL63" i="1" s="1"/>
  <c r="BOO62" i="1"/>
  <c r="BPL62" i="1" s="1"/>
  <c r="BOO61" i="1"/>
  <c r="BPL61" i="1" s="1"/>
  <c r="BOO60" i="1"/>
  <c r="BPL60" i="1" s="1"/>
  <c r="BOO59" i="1"/>
  <c r="BPL59" i="1" s="1"/>
  <c r="BOO58" i="1"/>
  <c r="BPL58" i="1" s="1"/>
  <c r="BOO57" i="1"/>
  <c r="BPL57" i="1" s="1"/>
  <c r="BOO56" i="1"/>
  <c r="BPL56" i="1" s="1"/>
  <c r="BOO55" i="1"/>
  <c r="BPL55" i="1" s="1"/>
  <c r="BOO54" i="1"/>
  <c r="BPL54" i="1" s="1"/>
  <c r="BOO53" i="1"/>
  <c r="BPL53" i="1" s="1"/>
  <c r="BOO52" i="1"/>
  <c r="BPL52" i="1" s="1"/>
  <c r="BOO51" i="1"/>
  <c r="BPL51" i="1" s="1"/>
  <c r="BOO50" i="1"/>
  <c r="BPL50" i="1" s="1"/>
  <c r="BOO49" i="1"/>
  <c r="BPL49" i="1" s="1"/>
  <c r="BOO48" i="1"/>
  <c r="BPL48" i="1" s="1"/>
  <c r="BOO47" i="1"/>
  <c r="BPL47" i="1" s="1"/>
  <c r="BOO46" i="1"/>
  <c r="BPL46" i="1" s="1"/>
  <c r="BOO45" i="1"/>
  <c r="BPL45" i="1" s="1"/>
  <c r="BOO44" i="1"/>
  <c r="BPL44" i="1" s="1"/>
  <c r="BOO43" i="1"/>
  <c r="BPL43" i="1" s="1"/>
  <c r="BOO42" i="1"/>
  <c r="BPL42" i="1" s="1"/>
  <c r="BOO41" i="1"/>
  <c r="BPL41" i="1" s="1"/>
  <c r="BOO40" i="1"/>
  <c r="BPL40" i="1" s="1"/>
  <c r="BOO39" i="1"/>
  <c r="BPL39" i="1" s="1"/>
  <c r="BOO38" i="1"/>
  <c r="BPL38" i="1" s="1"/>
  <c r="BOO37" i="1"/>
  <c r="BPL37" i="1" s="1"/>
  <c r="BOO36" i="1"/>
  <c r="BPL36" i="1" s="1"/>
  <c r="BOO35" i="1"/>
  <c r="BPL35" i="1" s="1"/>
  <c r="BOO34" i="1"/>
  <c r="BPL34" i="1" s="1"/>
  <c r="BOO33" i="1"/>
  <c r="BPL33" i="1" s="1"/>
  <c r="BOO32" i="1"/>
  <c r="BPL32" i="1" s="1"/>
  <c r="BOO31" i="1"/>
  <c r="BPL31" i="1" s="1"/>
  <c r="BOO30" i="1"/>
  <c r="BPL30" i="1" s="1"/>
  <c r="BOO29" i="1"/>
  <c r="BPL29" i="1" s="1"/>
  <c r="BOO28" i="1"/>
  <c r="BPL28" i="1" s="1"/>
  <c r="BOO27" i="1"/>
  <c r="BPL27" i="1" s="1"/>
  <c r="BOO26" i="1"/>
  <c r="BPL26" i="1" s="1"/>
  <c r="BOO25" i="1"/>
  <c r="BPL25" i="1" s="1"/>
  <c r="BOO24" i="1"/>
  <c r="BPL24" i="1" s="1"/>
  <c r="BOO23" i="1"/>
  <c r="BPL23" i="1" s="1"/>
  <c r="BOO22" i="1"/>
  <c r="BPL22" i="1" s="1"/>
  <c r="BOO21" i="1"/>
  <c r="BPL21" i="1" s="1"/>
  <c r="BOO20" i="1"/>
  <c r="BPL20" i="1" s="1"/>
  <c r="BOO19" i="1"/>
  <c r="BPL19" i="1" s="1"/>
  <c r="BOO18" i="1"/>
  <c r="BPL18" i="1" s="1"/>
  <c r="BOO17" i="1"/>
  <c r="BPL17" i="1" s="1"/>
  <c r="BOO16" i="1"/>
  <c r="BPL16" i="1" s="1"/>
  <c r="BOO15" i="1"/>
  <c r="BOO14" i="1"/>
  <c r="BPL14" i="1" s="1"/>
  <c r="BOO13" i="1"/>
  <c r="BOO12" i="1"/>
  <c r="BPL12" i="1" s="1"/>
  <c r="BOO11" i="1"/>
  <c r="BPL11" i="1" s="1"/>
  <c r="BOO10" i="1"/>
  <c r="BPL10" i="1" s="1"/>
  <c r="BOO9" i="1"/>
  <c r="BPL9" i="1" s="1"/>
  <c r="BPL13" i="1" l="1"/>
  <c r="BPL5" i="1" s="1"/>
  <c r="BOO5" i="1"/>
  <c r="BPL15" i="1"/>
  <c r="BPL117" i="1" s="1"/>
  <c r="BOO117" i="1"/>
  <c r="BPL99" i="1"/>
  <c r="BPL102" i="1" s="1"/>
  <c r="BOO102" i="1"/>
  <c r="BOJ99" i="1"/>
  <c r="BOJ102" i="1" s="1"/>
  <c r="BOJ98" i="1"/>
  <c r="BOJ97" i="1"/>
  <c r="BOJ96" i="1"/>
  <c r="BOJ95" i="1"/>
  <c r="BOJ94" i="1"/>
  <c r="BOJ93" i="1"/>
  <c r="BOJ92" i="1"/>
  <c r="BOJ91" i="1"/>
  <c r="BOJ90" i="1"/>
  <c r="BOJ89" i="1"/>
  <c r="BOJ88" i="1"/>
  <c r="BOJ87" i="1"/>
  <c r="BOJ86" i="1"/>
  <c r="BOJ85" i="1"/>
  <c r="BOJ84" i="1"/>
  <c r="BOJ83" i="1"/>
  <c r="BOJ82" i="1"/>
  <c r="BOJ81" i="1"/>
  <c r="BOJ80" i="1"/>
  <c r="BOJ79" i="1"/>
  <c r="BOJ78" i="1"/>
  <c r="BOJ77" i="1"/>
  <c r="BOJ76" i="1"/>
  <c r="BOJ75" i="1"/>
  <c r="BOJ74" i="1"/>
  <c r="BOJ73" i="1"/>
  <c r="BOJ72" i="1"/>
  <c r="BOJ71" i="1"/>
  <c r="BOJ70" i="1"/>
  <c r="BOJ69" i="1"/>
  <c r="BOJ68" i="1"/>
  <c r="BOJ67" i="1"/>
  <c r="BOJ66" i="1"/>
  <c r="BOJ65" i="1"/>
  <c r="BOJ64" i="1"/>
  <c r="BOJ63" i="1"/>
  <c r="BOJ62" i="1"/>
  <c r="BOJ61" i="1"/>
  <c r="BOJ60" i="1"/>
  <c r="BOJ59" i="1"/>
  <c r="BOJ58" i="1"/>
  <c r="BOJ57" i="1"/>
  <c r="BOJ56" i="1"/>
  <c r="BOJ55" i="1"/>
  <c r="BOJ54" i="1"/>
  <c r="BOJ53" i="1"/>
  <c r="BOJ52" i="1"/>
  <c r="BOJ51" i="1"/>
  <c r="BOJ50" i="1"/>
  <c r="BOJ49" i="1"/>
  <c r="BOJ48" i="1"/>
  <c r="BOJ47" i="1"/>
  <c r="BOJ46" i="1"/>
  <c r="BOJ45" i="1"/>
  <c r="BOJ44" i="1"/>
  <c r="BOJ43" i="1"/>
  <c r="BOJ42" i="1"/>
  <c r="BOJ41" i="1"/>
  <c r="BOJ40" i="1"/>
  <c r="BOJ39" i="1"/>
  <c r="BOJ38" i="1"/>
  <c r="BOJ37" i="1"/>
  <c r="BOJ36" i="1"/>
  <c r="BOJ35" i="1"/>
  <c r="BOJ34" i="1"/>
  <c r="BOJ33" i="1"/>
  <c r="BOJ32" i="1"/>
  <c r="BOJ31" i="1"/>
  <c r="BOJ30" i="1"/>
  <c r="BOJ29" i="1"/>
  <c r="BOJ28" i="1"/>
  <c r="BOJ27" i="1"/>
  <c r="BOJ26" i="1"/>
  <c r="BOJ25" i="1"/>
  <c r="BOJ24" i="1"/>
  <c r="BOJ23" i="1"/>
  <c r="BOJ22" i="1"/>
  <c r="BOJ21" i="1"/>
  <c r="BOJ20" i="1"/>
  <c r="BOJ19" i="1"/>
  <c r="BOJ18" i="1"/>
  <c r="BOJ17" i="1"/>
  <c r="BOJ16" i="1"/>
  <c r="BOJ15" i="1"/>
  <c r="BOJ14" i="1"/>
  <c r="BOJ13" i="1"/>
  <c r="BOJ12" i="1"/>
  <c r="BOJ11" i="1"/>
  <c r="BOJ10" i="1"/>
  <c r="BOJ9" i="1"/>
  <c r="BOJ5" i="1" l="1"/>
  <c r="BOO2" i="1"/>
  <c r="BOO1" i="1"/>
  <c r="BPL1" i="1"/>
  <c r="BPL2" i="1"/>
  <c r="BOJ117" i="1"/>
  <c r="BOH30" i="1"/>
  <c r="BOJ2" i="1" l="1"/>
  <c r="BOJ1" i="1"/>
  <c r="BOH99" i="1"/>
  <c r="BOH102" i="1" s="1"/>
  <c r="BOH9" i="1"/>
  <c r="BOH38" i="1"/>
  <c r="BOH98" i="1" l="1"/>
  <c r="BOH97" i="1"/>
  <c r="BOH96" i="1"/>
  <c r="BOH95" i="1"/>
  <c r="BOH94" i="1"/>
  <c r="BOH93" i="1"/>
  <c r="BOH92" i="1"/>
  <c r="BOH91" i="1"/>
  <c r="BOH90" i="1"/>
  <c r="BOH89" i="1"/>
  <c r="BOH88" i="1"/>
  <c r="BOH87" i="1"/>
  <c r="BOH86" i="1"/>
  <c r="BOH85" i="1"/>
  <c r="BOH84" i="1"/>
  <c r="BOH83" i="1"/>
  <c r="BOH82" i="1"/>
  <c r="BOH81" i="1"/>
  <c r="BOH80" i="1"/>
  <c r="BOH79" i="1"/>
  <c r="BOH78" i="1"/>
  <c r="BOH77" i="1"/>
  <c r="BOH76" i="1"/>
  <c r="BOH75" i="1"/>
  <c r="BOH74" i="1"/>
  <c r="BOH73" i="1"/>
  <c r="BOH72" i="1"/>
  <c r="BOH71" i="1"/>
  <c r="BOH70" i="1"/>
  <c r="BOH69" i="1"/>
  <c r="BOH68" i="1"/>
  <c r="BOH67" i="1"/>
  <c r="BOH66" i="1"/>
  <c r="BOH65" i="1"/>
  <c r="BOH64" i="1"/>
  <c r="BOH63" i="1"/>
  <c r="BOH62" i="1"/>
  <c r="BOH61" i="1"/>
  <c r="BOH60" i="1"/>
  <c r="BOH59" i="1"/>
  <c r="BOH58" i="1"/>
  <c r="BOH57" i="1"/>
  <c r="BOH56" i="1"/>
  <c r="BOH55" i="1"/>
  <c r="BOH54" i="1"/>
  <c r="BOH53" i="1"/>
  <c r="BOH52" i="1"/>
  <c r="BOH51" i="1"/>
  <c r="BOH50" i="1"/>
  <c r="BOH49" i="1"/>
  <c r="BOH48" i="1"/>
  <c r="BOH47" i="1"/>
  <c r="BOH46" i="1"/>
  <c r="BOH45" i="1"/>
  <c r="BOH44" i="1"/>
  <c r="BOH43" i="1"/>
  <c r="BOH42" i="1"/>
  <c r="BOH41" i="1"/>
  <c r="BOH40" i="1"/>
  <c r="BOH39" i="1"/>
  <c r="BOH37" i="1"/>
  <c r="BOH36" i="1"/>
  <c r="BOH35" i="1"/>
  <c r="BOH34" i="1"/>
  <c r="BOH33" i="1"/>
  <c r="BOH32" i="1"/>
  <c r="BOH31" i="1"/>
  <c r="BOH29" i="1"/>
  <c r="BOH28" i="1"/>
  <c r="BOH27" i="1"/>
  <c r="BOH26" i="1"/>
  <c r="BOH25" i="1"/>
  <c r="BOH24" i="1"/>
  <c r="BOH23" i="1"/>
  <c r="BOH22" i="1"/>
  <c r="BOH21" i="1"/>
  <c r="BOH20" i="1"/>
  <c r="BOH19" i="1"/>
  <c r="BOH18" i="1"/>
  <c r="BOH17" i="1"/>
  <c r="BOH16" i="1"/>
  <c r="BOH15" i="1"/>
  <c r="BOH14" i="1"/>
  <c r="BOH13" i="1"/>
  <c r="BOH12" i="1"/>
  <c r="BOH11" i="1"/>
  <c r="BOH10" i="1"/>
  <c r="BOH5" i="1" l="1"/>
  <c r="BOH117" i="1"/>
  <c r="AJQ4" i="1"/>
  <c r="BOH2" i="1" l="1"/>
  <c r="BOH1" i="1"/>
  <c r="BOB99" i="1"/>
  <c r="BOB102" i="1" s="1"/>
  <c r="BOB98" i="1"/>
  <c r="BOB97" i="1"/>
  <c r="BOB96" i="1"/>
  <c r="BOB95" i="1"/>
  <c r="BOB94" i="1"/>
  <c r="BOB93" i="1"/>
  <c r="BOB92" i="1"/>
  <c r="BOB91" i="1"/>
  <c r="BOB90" i="1"/>
  <c r="BOB89" i="1"/>
  <c r="BOB88" i="1"/>
  <c r="BOB87" i="1"/>
  <c r="BOB86" i="1"/>
  <c r="BOB85" i="1"/>
  <c r="BOB84" i="1"/>
  <c r="BOB83" i="1"/>
  <c r="BOB82" i="1"/>
  <c r="BOB81" i="1"/>
  <c r="BOB80" i="1"/>
  <c r="BOB79" i="1"/>
  <c r="BOB78" i="1"/>
  <c r="BOB77" i="1"/>
  <c r="BOB76" i="1"/>
  <c r="BOB75" i="1"/>
  <c r="BOB74" i="1"/>
  <c r="BOB73" i="1"/>
  <c r="BOB72" i="1"/>
  <c r="BOB71" i="1"/>
  <c r="BOB70" i="1"/>
  <c r="BOB69" i="1"/>
  <c r="BOB68" i="1"/>
  <c r="BOB67" i="1"/>
  <c r="BOB66" i="1"/>
  <c r="BOB65" i="1"/>
  <c r="BOB64" i="1"/>
  <c r="BOB63" i="1"/>
  <c r="BOB62" i="1"/>
  <c r="BOB61" i="1"/>
  <c r="BOB60" i="1"/>
  <c r="BOB59" i="1"/>
  <c r="BOB58" i="1"/>
  <c r="BOB57" i="1"/>
  <c r="BOB56" i="1"/>
  <c r="BOB55" i="1"/>
  <c r="BOB54" i="1"/>
  <c r="BOB53" i="1"/>
  <c r="BOB52" i="1"/>
  <c r="BOB51" i="1"/>
  <c r="BOB50" i="1"/>
  <c r="BOB49" i="1"/>
  <c r="BOB48" i="1"/>
  <c r="BOB47" i="1"/>
  <c r="BOB46" i="1"/>
  <c r="BOB45" i="1"/>
  <c r="BOB44" i="1"/>
  <c r="BOB43" i="1"/>
  <c r="BOB42" i="1"/>
  <c r="BOB41" i="1"/>
  <c r="BOB40" i="1"/>
  <c r="BOB39" i="1"/>
  <c r="BOB38" i="1"/>
  <c r="BOB37" i="1"/>
  <c r="BOB36" i="1"/>
  <c r="BOB35" i="1"/>
  <c r="BOB34" i="1"/>
  <c r="BOB33" i="1"/>
  <c r="BOB32" i="1"/>
  <c r="BOB31" i="1"/>
  <c r="BOB30" i="1"/>
  <c r="BOB29" i="1"/>
  <c r="BOB28" i="1"/>
  <c r="BOB27" i="1"/>
  <c r="BOB26" i="1"/>
  <c r="BOB25" i="1"/>
  <c r="BOB24" i="1"/>
  <c r="BOB23" i="1"/>
  <c r="BOB22" i="1"/>
  <c r="BOB21" i="1"/>
  <c r="BOB20" i="1"/>
  <c r="BOB19" i="1"/>
  <c r="BOB18" i="1"/>
  <c r="BOB17" i="1"/>
  <c r="BOB16" i="1"/>
  <c r="BOB15" i="1"/>
  <c r="BOB117" i="1" s="1"/>
  <c r="BOB14" i="1"/>
  <c r="BOB13" i="1"/>
  <c r="BOB12" i="1"/>
  <c r="BOB11" i="1"/>
  <c r="BOB10" i="1"/>
  <c r="BOB9" i="1"/>
  <c r="BOB5" i="1" l="1"/>
  <c r="BOB1" i="1"/>
  <c r="BOB2" i="1"/>
  <c r="BNQ8" i="1"/>
  <c r="BNR8" i="1" s="1"/>
  <c r="BNS8" i="1" s="1"/>
  <c r="BNT8" i="1" s="1"/>
  <c r="BNU8" i="1" s="1"/>
  <c r="BNW8" i="1" s="1"/>
  <c r="BNX8" i="1" s="1"/>
  <c r="BNY8" i="1" s="1"/>
  <c r="BNZ8" i="1" s="1"/>
  <c r="BOA8" i="1" s="1"/>
  <c r="BOC8" i="1" s="1"/>
  <c r="BOD8" i="1" s="1"/>
  <c r="BOE8" i="1" s="1"/>
  <c r="BOF8" i="1" s="1"/>
  <c r="BOG8" i="1" s="1"/>
  <c r="BOI8" i="1" s="1"/>
  <c r="BNV99" i="1"/>
  <c r="BNV102" i="1" s="1"/>
  <c r="BNV98" i="1"/>
  <c r="BNV97" i="1"/>
  <c r="BNV96" i="1"/>
  <c r="BNV95" i="1"/>
  <c r="BNV94" i="1"/>
  <c r="BNV93" i="1"/>
  <c r="BNV92" i="1"/>
  <c r="BNV91" i="1"/>
  <c r="BNV90" i="1"/>
  <c r="BNV89" i="1"/>
  <c r="BNV88" i="1"/>
  <c r="BNV87" i="1"/>
  <c r="BNV86" i="1"/>
  <c r="BNV85" i="1"/>
  <c r="BNV84" i="1"/>
  <c r="BNV83" i="1"/>
  <c r="BNV82" i="1"/>
  <c r="BNV81" i="1"/>
  <c r="BNV80" i="1"/>
  <c r="BNV79" i="1"/>
  <c r="BNV78" i="1"/>
  <c r="BNV77" i="1"/>
  <c r="BNV76" i="1"/>
  <c r="BNV75" i="1"/>
  <c r="BNV74" i="1"/>
  <c r="BNV73" i="1"/>
  <c r="BNV72" i="1"/>
  <c r="BNV71" i="1"/>
  <c r="BNV70" i="1"/>
  <c r="BNV69" i="1"/>
  <c r="BNV68" i="1"/>
  <c r="BNV67" i="1"/>
  <c r="BNV66" i="1"/>
  <c r="BNV65" i="1"/>
  <c r="BNV64" i="1"/>
  <c r="BNV63" i="1"/>
  <c r="BNV62" i="1"/>
  <c r="BNV61" i="1"/>
  <c r="BNV60" i="1"/>
  <c r="BNV59" i="1"/>
  <c r="BNV58" i="1"/>
  <c r="BNV57" i="1"/>
  <c r="BNV56" i="1"/>
  <c r="BNV55" i="1"/>
  <c r="BNV54" i="1"/>
  <c r="BNV53" i="1"/>
  <c r="BNV52" i="1"/>
  <c r="BNV51" i="1"/>
  <c r="BNV50" i="1"/>
  <c r="BNV49" i="1"/>
  <c r="BNV48" i="1"/>
  <c r="BNV47" i="1"/>
  <c r="BNV46" i="1"/>
  <c r="BNV45" i="1"/>
  <c r="BNV44" i="1"/>
  <c r="BNV43" i="1"/>
  <c r="BNV42" i="1"/>
  <c r="BNV41" i="1"/>
  <c r="BNV40" i="1"/>
  <c r="BNV39" i="1"/>
  <c r="BNV38" i="1"/>
  <c r="BNV37" i="1"/>
  <c r="BNV36" i="1"/>
  <c r="BNV35" i="1"/>
  <c r="BNV34" i="1"/>
  <c r="BNV33" i="1"/>
  <c r="BNV32" i="1"/>
  <c r="BNV31" i="1"/>
  <c r="BNV30" i="1"/>
  <c r="BNV29" i="1"/>
  <c r="BNV28" i="1"/>
  <c r="BNV27" i="1"/>
  <c r="BNV26" i="1"/>
  <c r="BNV25" i="1"/>
  <c r="BNV24" i="1"/>
  <c r="BNV23" i="1"/>
  <c r="BNV22" i="1"/>
  <c r="BNV21" i="1"/>
  <c r="BNV20" i="1"/>
  <c r="BNV19" i="1"/>
  <c r="BNV18" i="1"/>
  <c r="BNV17" i="1"/>
  <c r="BNV16" i="1"/>
  <c r="BNV15" i="1"/>
  <c r="BNV14" i="1"/>
  <c r="BNV13" i="1"/>
  <c r="BNV12" i="1"/>
  <c r="BNV11" i="1"/>
  <c r="BNV10" i="1"/>
  <c r="BNV9" i="1"/>
  <c r="BNV5" i="1" l="1"/>
  <c r="BNV117" i="1"/>
  <c r="BNP99" i="1"/>
  <c r="BNP98" i="1"/>
  <c r="BOK98" i="1" s="1"/>
  <c r="BNP97" i="1"/>
  <c r="BOK97" i="1" s="1"/>
  <c r="BNP96" i="1"/>
  <c r="BOK96" i="1" s="1"/>
  <c r="BNP95" i="1"/>
  <c r="BOK95" i="1" s="1"/>
  <c r="BNP94" i="1"/>
  <c r="BOK94" i="1" s="1"/>
  <c r="BNP93" i="1"/>
  <c r="BOK93" i="1" s="1"/>
  <c r="BNP92" i="1"/>
  <c r="BOK92" i="1" s="1"/>
  <c r="BNP91" i="1"/>
  <c r="BOK91" i="1" s="1"/>
  <c r="BNP90" i="1"/>
  <c r="BOK90" i="1" s="1"/>
  <c r="BNP89" i="1"/>
  <c r="BOK89" i="1" s="1"/>
  <c r="BNP88" i="1"/>
  <c r="BOK88" i="1" s="1"/>
  <c r="BNP87" i="1"/>
  <c r="BOK87" i="1" s="1"/>
  <c r="BNP86" i="1"/>
  <c r="BOK86" i="1" s="1"/>
  <c r="BNP85" i="1"/>
  <c r="BOK85" i="1" s="1"/>
  <c r="BNP84" i="1"/>
  <c r="BOK84" i="1" s="1"/>
  <c r="BNP83" i="1"/>
  <c r="BOK83" i="1" s="1"/>
  <c r="BNP82" i="1"/>
  <c r="BOK82" i="1" s="1"/>
  <c r="BNP81" i="1"/>
  <c r="BOK81" i="1" s="1"/>
  <c r="BNP80" i="1"/>
  <c r="BOK80" i="1" s="1"/>
  <c r="BNP79" i="1"/>
  <c r="BOK79" i="1" s="1"/>
  <c r="BNP78" i="1"/>
  <c r="BOK78" i="1" s="1"/>
  <c r="BNP77" i="1"/>
  <c r="BOK77" i="1" s="1"/>
  <c r="BNP76" i="1"/>
  <c r="BOK76" i="1" s="1"/>
  <c r="BNP75" i="1"/>
  <c r="BOK75" i="1" s="1"/>
  <c r="BNP74" i="1"/>
  <c r="BOK74" i="1" s="1"/>
  <c r="BNP73" i="1"/>
  <c r="BOK73" i="1" s="1"/>
  <c r="BNP72" i="1"/>
  <c r="BOK72" i="1" s="1"/>
  <c r="BNP71" i="1"/>
  <c r="BOK71" i="1" s="1"/>
  <c r="BNP70" i="1"/>
  <c r="BOK70" i="1" s="1"/>
  <c r="BNP69" i="1"/>
  <c r="BOK69" i="1" s="1"/>
  <c r="BNP68" i="1"/>
  <c r="BOK68" i="1" s="1"/>
  <c r="BNP67" i="1"/>
  <c r="BOK67" i="1" s="1"/>
  <c r="BNP66" i="1"/>
  <c r="BOK66" i="1" s="1"/>
  <c r="BNP65" i="1"/>
  <c r="BOK65" i="1" s="1"/>
  <c r="BNP64" i="1"/>
  <c r="BOK64" i="1" s="1"/>
  <c r="BNP63" i="1"/>
  <c r="BOK63" i="1" s="1"/>
  <c r="BNP62" i="1"/>
  <c r="BOK62" i="1" s="1"/>
  <c r="BNP61" i="1"/>
  <c r="BOK61" i="1" s="1"/>
  <c r="BNP60" i="1"/>
  <c r="BOK60" i="1" s="1"/>
  <c r="BNP59" i="1"/>
  <c r="BOK59" i="1" s="1"/>
  <c r="BNP58" i="1"/>
  <c r="BOK58" i="1" s="1"/>
  <c r="BNP57" i="1"/>
  <c r="BOK57" i="1" s="1"/>
  <c r="BNP56" i="1"/>
  <c r="BOK56" i="1" s="1"/>
  <c r="BNP55" i="1"/>
  <c r="BOK55" i="1" s="1"/>
  <c r="BNP54" i="1"/>
  <c r="BOK54" i="1" s="1"/>
  <c r="BNP53" i="1"/>
  <c r="BOK53" i="1" s="1"/>
  <c r="BNP52" i="1"/>
  <c r="BOK52" i="1" s="1"/>
  <c r="BNP51" i="1"/>
  <c r="BOK51" i="1" s="1"/>
  <c r="BNP50" i="1"/>
  <c r="BOK50" i="1" s="1"/>
  <c r="BNP49" i="1"/>
  <c r="BOK49" i="1" s="1"/>
  <c r="BNP48" i="1"/>
  <c r="BOK48" i="1" s="1"/>
  <c r="BNP47" i="1"/>
  <c r="BOK47" i="1" s="1"/>
  <c r="BNP46" i="1"/>
  <c r="BOK46" i="1" s="1"/>
  <c r="BNP45" i="1"/>
  <c r="BOK45" i="1" s="1"/>
  <c r="BNP44" i="1"/>
  <c r="BOK44" i="1" s="1"/>
  <c r="BNP43" i="1"/>
  <c r="BOK43" i="1" s="1"/>
  <c r="BNP42" i="1"/>
  <c r="BOK42" i="1" s="1"/>
  <c r="BNP41" i="1"/>
  <c r="BOK41" i="1" s="1"/>
  <c r="BNP40" i="1"/>
  <c r="BOK40" i="1" s="1"/>
  <c r="BNP39" i="1"/>
  <c r="BOK39" i="1" s="1"/>
  <c r="BNP38" i="1"/>
  <c r="BOK38" i="1" s="1"/>
  <c r="BNP37" i="1"/>
  <c r="BOK37" i="1" s="1"/>
  <c r="BNP36" i="1"/>
  <c r="BOK36" i="1" s="1"/>
  <c r="BNP35" i="1"/>
  <c r="BOK35" i="1" s="1"/>
  <c r="BNP34" i="1"/>
  <c r="BOK34" i="1" s="1"/>
  <c r="BNP33" i="1"/>
  <c r="BOK33" i="1" s="1"/>
  <c r="BNP32" i="1"/>
  <c r="BOK32" i="1" s="1"/>
  <c r="BNP31" i="1"/>
  <c r="BOK31" i="1" s="1"/>
  <c r="BNP30" i="1"/>
  <c r="BOK30" i="1" s="1"/>
  <c r="BNP29" i="1"/>
  <c r="BOK29" i="1" s="1"/>
  <c r="BNP28" i="1"/>
  <c r="BOK28" i="1" s="1"/>
  <c r="BNP27" i="1"/>
  <c r="BOK27" i="1" s="1"/>
  <c r="BNP26" i="1"/>
  <c r="BOK26" i="1" s="1"/>
  <c r="BNP25" i="1"/>
  <c r="BOK25" i="1" s="1"/>
  <c r="BNP24" i="1"/>
  <c r="BOK24" i="1" s="1"/>
  <c r="BNP23" i="1"/>
  <c r="BOK23" i="1" s="1"/>
  <c r="BNP22" i="1"/>
  <c r="BOK22" i="1" s="1"/>
  <c r="BNP21" i="1"/>
  <c r="BOK21" i="1" s="1"/>
  <c r="BNP20" i="1"/>
  <c r="BOK20" i="1" s="1"/>
  <c r="BNP19" i="1"/>
  <c r="BOK19" i="1" s="1"/>
  <c r="BNP18" i="1"/>
  <c r="BOK18" i="1" s="1"/>
  <c r="BNP17" i="1"/>
  <c r="BOK17" i="1" s="1"/>
  <c r="BNP16" i="1"/>
  <c r="BOK16" i="1" s="1"/>
  <c r="BNP15" i="1"/>
  <c r="BNP14" i="1"/>
  <c r="BOK14" i="1" s="1"/>
  <c r="BNP13" i="1"/>
  <c r="BNP12" i="1"/>
  <c r="BOK12" i="1" s="1"/>
  <c r="BNP11" i="1"/>
  <c r="BOK11" i="1" s="1"/>
  <c r="BNP10" i="1"/>
  <c r="BOK10" i="1" s="1"/>
  <c r="BNP9" i="1"/>
  <c r="BOK9" i="1" s="1"/>
  <c r="BOK13" i="1" l="1"/>
  <c r="BOK5" i="1" s="1"/>
  <c r="BNP5" i="1"/>
  <c r="BNV1" i="1"/>
  <c r="BNV2" i="1"/>
  <c r="BOK99" i="1"/>
  <c r="BOK102" i="1" s="1"/>
  <c r="BNP102" i="1"/>
  <c r="BOK15" i="1"/>
  <c r="BOK117" i="1" s="1"/>
  <c r="BNP117" i="1"/>
  <c r="BMT63" i="1"/>
  <c r="BMT69" i="1"/>
  <c r="BMT79" i="1"/>
  <c r="BNP1" i="1" l="1"/>
  <c r="BNP2" i="1"/>
  <c r="BOK1" i="1"/>
  <c r="BOK2" i="1"/>
  <c r="BNI99" i="1"/>
  <c r="BNI102" i="1" s="1"/>
  <c r="BNI98" i="1"/>
  <c r="BNI97" i="1"/>
  <c r="BNI96" i="1"/>
  <c r="BNI95" i="1"/>
  <c r="BNI94" i="1"/>
  <c r="BNI93" i="1"/>
  <c r="BNI92" i="1"/>
  <c r="BNI91" i="1"/>
  <c r="BNI90" i="1"/>
  <c r="BNI89" i="1"/>
  <c r="BNI88" i="1"/>
  <c r="BNI87" i="1"/>
  <c r="BNI86" i="1"/>
  <c r="BNI85" i="1"/>
  <c r="BNI84" i="1"/>
  <c r="BNI83" i="1"/>
  <c r="BNI82" i="1"/>
  <c r="BNI81" i="1"/>
  <c r="BNI80" i="1"/>
  <c r="BNI79" i="1"/>
  <c r="BNI78" i="1"/>
  <c r="BNI77" i="1"/>
  <c r="BNI76" i="1"/>
  <c r="BNI75" i="1"/>
  <c r="BNI74" i="1"/>
  <c r="BNI73" i="1"/>
  <c r="BNI72" i="1"/>
  <c r="BNI71" i="1"/>
  <c r="BNI70" i="1"/>
  <c r="BNI69" i="1"/>
  <c r="BNI68" i="1"/>
  <c r="BNI67" i="1"/>
  <c r="BNI66" i="1"/>
  <c r="BNI65" i="1"/>
  <c r="BNI64" i="1"/>
  <c r="BNI63" i="1"/>
  <c r="BNI62" i="1"/>
  <c r="BNI61" i="1"/>
  <c r="BNI60" i="1"/>
  <c r="BNI59" i="1"/>
  <c r="BNI58" i="1"/>
  <c r="BNI57" i="1"/>
  <c r="BNI56" i="1"/>
  <c r="BNI55" i="1"/>
  <c r="BNI54" i="1"/>
  <c r="BNI53" i="1"/>
  <c r="BNI52" i="1"/>
  <c r="BNI51" i="1"/>
  <c r="BNI50" i="1"/>
  <c r="BNI49" i="1"/>
  <c r="BNI48" i="1"/>
  <c r="BNI47" i="1"/>
  <c r="BNI46" i="1"/>
  <c r="BNI45" i="1"/>
  <c r="BNI44" i="1"/>
  <c r="BNI43" i="1"/>
  <c r="BNI42" i="1"/>
  <c r="BNI41" i="1"/>
  <c r="BNI40" i="1"/>
  <c r="BNI39" i="1"/>
  <c r="BNI38" i="1"/>
  <c r="BNI37" i="1"/>
  <c r="BNI36" i="1"/>
  <c r="BNI35" i="1"/>
  <c r="BNI34" i="1"/>
  <c r="BNI33" i="1"/>
  <c r="BNI32" i="1"/>
  <c r="BNI31" i="1"/>
  <c r="BNI30" i="1"/>
  <c r="BNI29" i="1"/>
  <c r="BNI28" i="1"/>
  <c r="BNI27" i="1"/>
  <c r="BNI26" i="1"/>
  <c r="BNI25" i="1"/>
  <c r="BNI24" i="1"/>
  <c r="BNI23" i="1"/>
  <c r="BNI22" i="1"/>
  <c r="BNI21" i="1"/>
  <c r="BNI20" i="1"/>
  <c r="BNI19" i="1"/>
  <c r="BNI18" i="1"/>
  <c r="BNI17" i="1"/>
  <c r="BNI16" i="1"/>
  <c r="BNI15" i="1"/>
  <c r="BNI14" i="1"/>
  <c r="BNI13" i="1"/>
  <c r="BNI12" i="1"/>
  <c r="BNI11" i="1"/>
  <c r="BNI10" i="1"/>
  <c r="BNI9" i="1"/>
  <c r="BNI5" i="1" l="1"/>
  <c r="BNI117" i="1"/>
  <c r="BNA103" i="1"/>
  <c r="BNI2" i="1" l="1"/>
  <c r="BNI1" i="1"/>
  <c r="BNC99" i="1"/>
  <c r="BNC102" i="1" s="1"/>
  <c r="BNC98" i="1"/>
  <c r="BNC97" i="1"/>
  <c r="BNC96" i="1"/>
  <c r="BNC95" i="1"/>
  <c r="BNC94" i="1"/>
  <c r="BNC93" i="1"/>
  <c r="BNC92" i="1"/>
  <c r="BNC91" i="1"/>
  <c r="BNC90" i="1"/>
  <c r="BNC89" i="1"/>
  <c r="BNC88" i="1"/>
  <c r="BNC87" i="1"/>
  <c r="BNC86" i="1"/>
  <c r="BNC85" i="1"/>
  <c r="BNC84" i="1"/>
  <c r="BNC83" i="1"/>
  <c r="BNC82" i="1"/>
  <c r="BNC81" i="1"/>
  <c r="BNC80" i="1"/>
  <c r="BNC79" i="1"/>
  <c r="BNC78" i="1"/>
  <c r="BNC77" i="1"/>
  <c r="BNC76" i="1"/>
  <c r="BNC75" i="1"/>
  <c r="BNC74" i="1"/>
  <c r="BNC73" i="1"/>
  <c r="BNC72" i="1"/>
  <c r="BNC71" i="1"/>
  <c r="BNC70" i="1"/>
  <c r="BNC69" i="1"/>
  <c r="BNC68" i="1"/>
  <c r="BNC67" i="1"/>
  <c r="BNC66" i="1"/>
  <c r="BNC65" i="1"/>
  <c r="BNC64" i="1"/>
  <c r="BNC63" i="1"/>
  <c r="BNC62" i="1"/>
  <c r="BNC61" i="1"/>
  <c r="BNC60" i="1"/>
  <c r="BNC59" i="1"/>
  <c r="BNC58" i="1"/>
  <c r="BNC57" i="1"/>
  <c r="BNC56" i="1"/>
  <c r="BNC55" i="1"/>
  <c r="BNC54" i="1"/>
  <c r="BNC53" i="1"/>
  <c r="BNC52" i="1"/>
  <c r="BNC51" i="1"/>
  <c r="BNC50" i="1"/>
  <c r="BNC49" i="1"/>
  <c r="BNC48" i="1"/>
  <c r="BNC47" i="1"/>
  <c r="BNC46" i="1"/>
  <c r="BNC45" i="1"/>
  <c r="BNC44" i="1"/>
  <c r="BNC43" i="1"/>
  <c r="BNC42" i="1"/>
  <c r="BNC41" i="1"/>
  <c r="BNC40" i="1"/>
  <c r="BNC39" i="1"/>
  <c r="BNC38" i="1"/>
  <c r="BNC37" i="1"/>
  <c r="BNC36" i="1"/>
  <c r="BNC35" i="1"/>
  <c r="BNC34" i="1"/>
  <c r="BNC33" i="1"/>
  <c r="BNC32" i="1"/>
  <c r="BNC31" i="1"/>
  <c r="BNC30" i="1"/>
  <c r="BNC29" i="1"/>
  <c r="BNC28" i="1"/>
  <c r="BNC27" i="1"/>
  <c r="BNC26" i="1"/>
  <c r="BNC25" i="1"/>
  <c r="BNC24" i="1"/>
  <c r="BNC23" i="1"/>
  <c r="BNC22" i="1"/>
  <c r="BNC21" i="1"/>
  <c r="BNC20" i="1"/>
  <c r="BNC19" i="1"/>
  <c r="BNC18" i="1"/>
  <c r="BNC17" i="1"/>
  <c r="BNC16" i="1"/>
  <c r="BNC15" i="1"/>
  <c r="BNC14" i="1"/>
  <c r="BNC13" i="1"/>
  <c r="BNC12" i="1"/>
  <c r="BNC11" i="1"/>
  <c r="BNC10" i="1"/>
  <c r="BNC9" i="1"/>
  <c r="BNC5" i="1" l="1"/>
  <c r="BNC117" i="1"/>
  <c r="BMW99" i="1"/>
  <c r="BMW102" i="1" s="1"/>
  <c r="BMW98" i="1"/>
  <c r="BMW97" i="1"/>
  <c r="BMW96" i="1"/>
  <c r="BMW95" i="1"/>
  <c r="BMW94" i="1"/>
  <c r="BMW93" i="1"/>
  <c r="BMW92" i="1"/>
  <c r="BMW91" i="1"/>
  <c r="BMW90" i="1"/>
  <c r="BMW89" i="1"/>
  <c r="BMW88" i="1"/>
  <c r="BMW87" i="1"/>
  <c r="BMW86" i="1"/>
  <c r="BMW85" i="1"/>
  <c r="BMW84" i="1"/>
  <c r="BMW83" i="1"/>
  <c r="BMW82" i="1"/>
  <c r="BMW81" i="1"/>
  <c r="BMW80" i="1"/>
  <c r="BMW79" i="1"/>
  <c r="BMW78" i="1"/>
  <c r="BMW77" i="1"/>
  <c r="BMW76" i="1"/>
  <c r="BMW75" i="1"/>
  <c r="BMW74" i="1"/>
  <c r="BMW73" i="1"/>
  <c r="BMW72" i="1"/>
  <c r="BMW71" i="1"/>
  <c r="BMW70" i="1"/>
  <c r="BMW69" i="1"/>
  <c r="BMW68" i="1"/>
  <c r="BMW67" i="1"/>
  <c r="BMW66" i="1"/>
  <c r="BMW65" i="1"/>
  <c r="BMW64" i="1"/>
  <c r="BMW63" i="1"/>
  <c r="BMW62" i="1"/>
  <c r="BMW61" i="1"/>
  <c r="BMW60" i="1"/>
  <c r="BMW59" i="1"/>
  <c r="BMW58" i="1"/>
  <c r="BMW57" i="1"/>
  <c r="BMW56" i="1"/>
  <c r="BMW55" i="1"/>
  <c r="BMW54" i="1"/>
  <c r="BMW53" i="1"/>
  <c r="BMW52" i="1"/>
  <c r="BMW51" i="1"/>
  <c r="BMW50" i="1"/>
  <c r="BMW49" i="1"/>
  <c r="BMW48" i="1"/>
  <c r="BMW47" i="1"/>
  <c r="BMW46" i="1"/>
  <c r="BMW45" i="1"/>
  <c r="BMW44" i="1"/>
  <c r="BMW43" i="1"/>
  <c r="BMW42" i="1"/>
  <c r="BMW41" i="1"/>
  <c r="BMW40" i="1"/>
  <c r="BMW39" i="1"/>
  <c r="BMW38" i="1"/>
  <c r="BMW37" i="1"/>
  <c r="BMW36" i="1"/>
  <c r="BMW35" i="1"/>
  <c r="BMW34" i="1"/>
  <c r="BMW33" i="1"/>
  <c r="BMW32" i="1"/>
  <c r="BMW31" i="1"/>
  <c r="BMW30" i="1"/>
  <c r="BMW29" i="1"/>
  <c r="BMW28" i="1"/>
  <c r="BMW27" i="1"/>
  <c r="BMW26" i="1"/>
  <c r="BMW25" i="1"/>
  <c r="BMW24" i="1"/>
  <c r="BMW23" i="1"/>
  <c r="BMW22" i="1"/>
  <c r="BMW21" i="1"/>
  <c r="BMW20" i="1"/>
  <c r="BMW19" i="1"/>
  <c r="BMW18" i="1"/>
  <c r="BMW17" i="1"/>
  <c r="BMW16" i="1"/>
  <c r="BMW15" i="1"/>
  <c r="BMW14" i="1"/>
  <c r="BMW13" i="1"/>
  <c r="BMW12" i="1"/>
  <c r="BMW11" i="1"/>
  <c r="BMW10" i="1"/>
  <c r="BMW9" i="1"/>
  <c r="BMW5" i="1" l="1"/>
  <c r="BNC2" i="1"/>
  <c r="BNC1" i="1"/>
  <c r="BMW117" i="1"/>
  <c r="BMQ99" i="1"/>
  <c r="BMQ102" i="1" s="1"/>
  <c r="BMQ98" i="1"/>
  <c r="BMQ97" i="1"/>
  <c r="BMQ96" i="1"/>
  <c r="BMQ95" i="1"/>
  <c r="BMQ94" i="1"/>
  <c r="BMQ93" i="1"/>
  <c r="BMQ92" i="1"/>
  <c r="BMQ91" i="1"/>
  <c r="BMQ90" i="1"/>
  <c r="BMQ89" i="1"/>
  <c r="BMQ88" i="1"/>
  <c r="BMQ87" i="1"/>
  <c r="BMQ86" i="1"/>
  <c r="BMQ85" i="1"/>
  <c r="BMQ84" i="1"/>
  <c r="BMQ83" i="1"/>
  <c r="BMQ82" i="1"/>
  <c r="BMQ81" i="1"/>
  <c r="BMQ80" i="1"/>
  <c r="BMQ79" i="1"/>
  <c r="BMQ78" i="1"/>
  <c r="BMQ77" i="1"/>
  <c r="BMQ76" i="1"/>
  <c r="BMQ75" i="1"/>
  <c r="BMQ74" i="1"/>
  <c r="BMQ73" i="1"/>
  <c r="BMQ72" i="1"/>
  <c r="BMQ71" i="1"/>
  <c r="BMQ70" i="1"/>
  <c r="BMQ69" i="1"/>
  <c r="BMQ68" i="1"/>
  <c r="BMQ67" i="1"/>
  <c r="BMQ66" i="1"/>
  <c r="BMQ65" i="1"/>
  <c r="BMQ64" i="1"/>
  <c r="BMQ63" i="1"/>
  <c r="BMQ62" i="1"/>
  <c r="BMQ61" i="1"/>
  <c r="BMQ60" i="1"/>
  <c r="BMQ59" i="1"/>
  <c r="BMQ58" i="1"/>
  <c r="BMQ57" i="1"/>
  <c r="BMQ56" i="1"/>
  <c r="BMQ55" i="1"/>
  <c r="BMQ54" i="1"/>
  <c r="BMQ53" i="1"/>
  <c r="BMQ52" i="1"/>
  <c r="BMQ51" i="1"/>
  <c r="BMQ50" i="1"/>
  <c r="BMQ49" i="1"/>
  <c r="BMQ48" i="1"/>
  <c r="BMQ47" i="1"/>
  <c r="BMQ46" i="1"/>
  <c r="BMQ45" i="1"/>
  <c r="BMQ44" i="1"/>
  <c r="BMQ43" i="1"/>
  <c r="BMQ42" i="1"/>
  <c r="BMQ41" i="1"/>
  <c r="BMQ40" i="1"/>
  <c r="BMQ39" i="1"/>
  <c r="BMQ38" i="1"/>
  <c r="BMQ37" i="1"/>
  <c r="BMQ36" i="1"/>
  <c r="BMQ35" i="1"/>
  <c r="BMQ34" i="1"/>
  <c r="BMQ33" i="1"/>
  <c r="BMQ32" i="1"/>
  <c r="BMQ31" i="1"/>
  <c r="BMQ30" i="1"/>
  <c r="BMQ29" i="1"/>
  <c r="BMQ28" i="1"/>
  <c r="BMQ27" i="1"/>
  <c r="BMQ26" i="1"/>
  <c r="BMQ25" i="1"/>
  <c r="BMQ24" i="1"/>
  <c r="BMQ23" i="1"/>
  <c r="BMQ22" i="1"/>
  <c r="BMQ21" i="1"/>
  <c r="BMQ20" i="1"/>
  <c r="BMQ19" i="1"/>
  <c r="BMQ18" i="1"/>
  <c r="BMQ17" i="1"/>
  <c r="BMQ16" i="1"/>
  <c r="BMQ15" i="1"/>
  <c r="BMQ14" i="1"/>
  <c r="BMQ13" i="1"/>
  <c r="BMQ12" i="1"/>
  <c r="BMQ11" i="1"/>
  <c r="BMQ10" i="1"/>
  <c r="BMQ9" i="1"/>
  <c r="BMQ5" i="1" l="1"/>
  <c r="BMW1" i="1"/>
  <c r="BMW2" i="1"/>
  <c r="BMQ117" i="1"/>
  <c r="BMK99" i="1"/>
  <c r="BMK102" i="1" s="1"/>
  <c r="BMK98" i="1"/>
  <c r="BMK97" i="1"/>
  <c r="BMK96" i="1"/>
  <c r="BMK95" i="1"/>
  <c r="BMK94" i="1"/>
  <c r="BMK93" i="1"/>
  <c r="BMK92" i="1"/>
  <c r="BMK91" i="1"/>
  <c r="BMK90" i="1"/>
  <c r="BMK89" i="1"/>
  <c r="BMK88" i="1"/>
  <c r="BMK87" i="1"/>
  <c r="BMK86" i="1"/>
  <c r="BMK85" i="1"/>
  <c r="BMK84" i="1"/>
  <c r="BMK83" i="1"/>
  <c r="BMK82" i="1"/>
  <c r="BNJ82" i="1" s="1"/>
  <c r="BMK81" i="1"/>
  <c r="BMK80" i="1"/>
  <c r="BMK79" i="1"/>
  <c r="BMK78" i="1"/>
  <c r="BMK77" i="1"/>
  <c r="BMK76" i="1"/>
  <c r="BMK75" i="1"/>
  <c r="BMK74" i="1"/>
  <c r="BMK73" i="1"/>
  <c r="BMK72" i="1"/>
  <c r="BMK71" i="1"/>
  <c r="BMK70" i="1"/>
  <c r="BMK69" i="1"/>
  <c r="BMK68" i="1"/>
  <c r="BMK67" i="1"/>
  <c r="BMK66" i="1"/>
  <c r="BMK65" i="1"/>
  <c r="BMK64" i="1"/>
  <c r="BMK63" i="1"/>
  <c r="BMK62" i="1"/>
  <c r="BMK61" i="1"/>
  <c r="BMK60" i="1"/>
  <c r="BMK59" i="1"/>
  <c r="BMK58" i="1"/>
  <c r="BMK57" i="1"/>
  <c r="BMK56" i="1"/>
  <c r="BMK55" i="1"/>
  <c r="BMK54" i="1"/>
  <c r="BMK53" i="1"/>
  <c r="BMK52" i="1"/>
  <c r="BMK51" i="1"/>
  <c r="BMK50" i="1"/>
  <c r="BMK49" i="1"/>
  <c r="BMK48" i="1"/>
  <c r="BMK47" i="1"/>
  <c r="BMK46" i="1"/>
  <c r="BMK45" i="1"/>
  <c r="BMK44" i="1"/>
  <c r="BMK43" i="1"/>
  <c r="BMK42" i="1"/>
  <c r="BMK41" i="1"/>
  <c r="BMK40" i="1"/>
  <c r="BMK39" i="1"/>
  <c r="BMK38" i="1"/>
  <c r="BMK37" i="1"/>
  <c r="BMK36" i="1"/>
  <c r="BMK35" i="1"/>
  <c r="BMK34" i="1"/>
  <c r="BMK33" i="1"/>
  <c r="BMK32" i="1"/>
  <c r="BMK31" i="1"/>
  <c r="BMK30" i="1"/>
  <c r="BMK29" i="1"/>
  <c r="BMK28" i="1"/>
  <c r="BMK27" i="1"/>
  <c r="BMK26" i="1"/>
  <c r="BMK25" i="1"/>
  <c r="BMK24" i="1"/>
  <c r="BMK23" i="1"/>
  <c r="BMK22" i="1"/>
  <c r="BMK21" i="1"/>
  <c r="BMK20" i="1"/>
  <c r="BMK19" i="1"/>
  <c r="BMK18" i="1"/>
  <c r="BMK17" i="1"/>
  <c r="BMK16" i="1"/>
  <c r="BMK15" i="1"/>
  <c r="BMK14" i="1"/>
  <c r="BMK13" i="1"/>
  <c r="BMK12" i="1"/>
  <c r="BMK11" i="1"/>
  <c r="BMK10" i="1"/>
  <c r="BMK9" i="1"/>
  <c r="BMK5" i="1" l="1"/>
  <c r="BMQ1" i="1"/>
  <c r="BMQ2" i="1"/>
  <c r="BMK117" i="1"/>
  <c r="BNJ16" i="1"/>
  <c r="BNJ40" i="1"/>
  <c r="BNJ11" i="1"/>
  <c r="BNJ27" i="1"/>
  <c r="BNJ35" i="1"/>
  <c r="BNJ51" i="1"/>
  <c r="BNJ67" i="1"/>
  <c r="BNJ91" i="1"/>
  <c r="BNJ13" i="1"/>
  <c r="BNJ21" i="1"/>
  <c r="BNJ29" i="1"/>
  <c r="BNJ37" i="1"/>
  <c r="BNJ45" i="1"/>
  <c r="BNJ53" i="1"/>
  <c r="BNJ61" i="1"/>
  <c r="BNJ69" i="1"/>
  <c r="BNJ77" i="1"/>
  <c r="BNJ85" i="1"/>
  <c r="BNJ93" i="1"/>
  <c r="BNJ14" i="1"/>
  <c r="BNJ22" i="1"/>
  <c r="BNJ30" i="1"/>
  <c r="BNJ38" i="1"/>
  <c r="BNJ46" i="1"/>
  <c r="BNJ54" i="1"/>
  <c r="BNJ62" i="1"/>
  <c r="BNJ70" i="1"/>
  <c r="BNJ78" i="1"/>
  <c r="BNJ86" i="1"/>
  <c r="BNJ94" i="1"/>
  <c r="BNJ15" i="1"/>
  <c r="BNJ23" i="1"/>
  <c r="BNJ31" i="1"/>
  <c r="BNJ39" i="1"/>
  <c r="BNJ47" i="1"/>
  <c r="BNJ55" i="1"/>
  <c r="BNJ63" i="1"/>
  <c r="BNJ71" i="1"/>
  <c r="BNJ79" i="1"/>
  <c r="BNJ87" i="1"/>
  <c r="BNJ95" i="1"/>
  <c r="BNJ24" i="1"/>
  <c r="BNJ48" i="1"/>
  <c r="BNJ56" i="1"/>
  <c r="BNJ64" i="1"/>
  <c r="BNJ72" i="1"/>
  <c r="BNJ80" i="1"/>
  <c r="BNJ88" i="1"/>
  <c r="BNJ96" i="1"/>
  <c r="BNJ9" i="1"/>
  <c r="BNJ17" i="1"/>
  <c r="BNJ25" i="1"/>
  <c r="BNJ33" i="1"/>
  <c r="BNJ41" i="1"/>
  <c r="BNJ49" i="1"/>
  <c r="BNJ57" i="1"/>
  <c r="BNJ65" i="1"/>
  <c r="BNJ73" i="1"/>
  <c r="BNJ81" i="1"/>
  <c r="BNJ89" i="1"/>
  <c r="BNJ97" i="1"/>
  <c r="BNJ10" i="1"/>
  <c r="BNJ18" i="1"/>
  <c r="BNJ26" i="1"/>
  <c r="BNJ34" i="1"/>
  <c r="BNJ42" i="1"/>
  <c r="BNJ50" i="1"/>
  <c r="BNJ58" i="1"/>
  <c r="BNJ66" i="1"/>
  <c r="BNJ74" i="1"/>
  <c r="BNJ90" i="1"/>
  <c r="BNJ98" i="1"/>
  <c r="BNJ32" i="1"/>
  <c r="BNJ19" i="1"/>
  <c r="BNJ43" i="1"/>
  <c r="BNJ59" i="1"/>
  <c r="BNJ75" i="1"/>
  <c r="BNJ83" i="1"/>
  <c r="BNJ99" i="1"/>
  <c r="BNJ102" i="1" s="1"/>
  <c r="BNJ12" i="1"/>
  <c r="BNJ20" i="1"/>
  <c r="BNJ28" i="1"/>
  <c r="BNJ36" i="1"/>
  <c r="BNJ44" i="1"/>
  <c r="BNJ52" i="1"/>
  <c r="BNJ60" i="1"/>
  <c r="BNJ68" i="1"/>
  <c r="BNJ76" i="1"/>
  <c r="BNJ84" i="1"/>
  <c r="BNJ92" i="1"/>
  <c r="BNJ5" i="1" l="1"/>
  <c r="BMK2" i="1"/>
  <c r="BMK1" i="1"/>
  <c r="BNJ117" i="1"/>
  <c r="BLR16" i="1"/>
  <c r="BLX16" i="1"/>
  <c r="BNJ1" i="1" l="1"/>
  <c r="BNJ2" i="1"/>
  <c r="BHE25" i="1"/>
  <c r="BHV25" i="1"/>
  <c r="BID25" i="1"/>
  <c r="BJG25" i="1"/>
  <c r="BJG19" i="1"/>
  <c r="BIX19" i="1"/>
  <c r="BIO19" i="1"/>
  <c r="BIK19" i="1"/>
  <c r="BID19" i="1"/>
  <c r="BHV19" i="1" l="1"/>
  <c r="BHE19" i="1"/>
  <c r="BHD19" i="1"/>
  <c r="BFR19" i="1"/>
  <c r="BFP19" i="1"/>
  <c r="BCN19" i="1"/>
  <c r="BLM69" i="1" l="1"/>
  <c r="BMH99" i="1" l="1"/>
  <c r="BMH102" i="1" s="1"/>
  <c r="BMH98" i="1"/>
  <c r="BMH97" i="1"/>
  <c r="BMH96" i="1"/>
  <c r="BMH95" i="1"/>
  <c r="BMH94" i="1"/>
  <c r="BMH93" i="1"/>
  <c r="BMH92" i="1"/>
  <c r="BMH91" i="1"/>
  <c r="BMH90" i="1"/>
  <c r="BMH89" i="1"/>
  <c r="BMH88" i="1"/>
  <c r="BMH87" i="1"/>
  <c r="BMH86" i="1"/>
  <c r="BMH85" i="1"/>
  <c r="BMH84" i="1"/>
  <c r="BMH83" i="1"/>
  <c r="BMH82" i="1"/>
  <c r="BMH81" i="1"/>
  <c r="BMH80" i="1"/>
  <c r="BMH79" i="1"/>
  <c r="BMH78" i="1"/>
  <c r="BMH77" i="1"/>
  <c r="BMH76" i="1"/>
  <c r="BMH75" i="1"/>
  <c r="BMH74" i="1"/>
  <c r="BMH73" i="1"/>
  <c r="BMH72" i="1"/>
  <c r="BMH71" i="1"/>
  <c r="BMH70" i="1"/>
  <c r="BMH69" i="1"/>
  <c r="BMH68" i="1"/>
  <c r="BMH67" i="1"/>
  <c r="BMH66" i="1"/>
  <c r="BMH65" i="1"/>
  <c r="BMH64" i="1"/>
  <c r="BMH63" i="1"/>
  <c r="BMH62" i="1"/>
  <c r="BMH61" i="1"/>
  <c r="BMH60" i="1"/>
  <c r="BMH59" i="1"/>
  <c r="BMH58" i="1"/>
  <c r="BMH57" i="1"/>
  <c r="BMH56" i="1"/>
  <c r="BMH55" i="1"/>
  <c r="BMH54" i="1"/>
  <c r="BMH53" i="1"/>
  <c r="BMH52" i="1"/>
  <c r="BMH51" i="1"/>
  <c r="BMH50" i="1"/>
  <c r="BMH49" i="1"/>
  <c r="BMH48" i="1"/>
  <c r="BMH47" i="1"/>
  <c r="BMH46" i="1"/>
  <c r="BMH45" i="1"/>
  <c r="BMH44" i="1"/>
  <c r="BMH43" i="1"/>
  <c r="BMH42" i="1"/>
  <c r="BMH41" i="1"/>
  <c r="BMH40" i="1"/>
  <c r="BMH39" i="1"/>
  <c r="BMH38" i="1"/>
  <c r="BMH37" i="1"/>
  <c r="BMH36" i="1"/>
  <c r="BMH35" i="1"/>
  <c r="BMH34" i="1"/>
  <c r="BMH33" i="1"/>
  <c r="BMH32" i="1"/>
  <c r="BMH31" i="1"/>
  <c r="BMH30" i="1"/>
  <c r="BMH29" i="1"/>
  <c r="BMH28" i="1"/>
  <c r="BMH27" i="1"/>
  <c r="BMH26" i="1"/>
  <c r="BMH25" i="1"/>
  <c r="BMH24" i="1"/>
  <c r="BMH23" i="1"/>
  <c r="BMH22" i="1"/>
  <c r="BMH21" i="1"/>
  <c r="BMH20" i="1"/>
  <c r="BMH19" i="1"/>
  <c r="BMH18" i="1"/>
  <c r="BMH17" i="1"/>
  <c r="BMH16" i="1"/>
  <c r="BMH15" i="1"/>
  <c r="BMH14" i="1"/>
  <c r="BMH13" i="1"/>
  <c r="BMH5" i="1" s="1"/>
  <c r="BMH12" i="1"/>
  <c r="BMH11" i="1"/>
  <c r="BMH10" i="1"/>
  <c r="BMH9" i="1"/>
  <c r="BMH2" i="1" l="1"/>
  <c r="BMH1" i="1"/>
  <c r="BMH117" i="1"/>
  <c r="BJN21" i="1"/>
  <c r="BMD99" i="1" l="1"/>
  <c r="BMD102" i="1" s="1"/>
  <c r="BMD98" i="1"/>
  <c r="BMD97" i="1"/>
  <c r="BMD96" i="1"/>
  <c r="BMD95" i="1"/>
  <c r="BMD94" i="1"/>
  <c r="BMD93" i="1"/>
  <c r="BMD92" i="1"/>
  <c r="BMD91" i="1"/>
  <c r="BMD90" i="1"/>
  <c r="BMD89" i="1"/>
  <c r="BMD88" i="1"/>
  <c r="BMD87" i="1"/>
  <c r="BMD86" i="1"/>
  <c r="BMD85" i="1"/>
  <c r="BMD84" i="1"/>
  <c r="BMD83" i="1"/>
  <c r="BMD82" i="1"/>
  <c r="BMD81" i="1"/>
  <c r="BMD80" i="1"/>
  <c r="BMD79" i="1"/>
  <c r="BMD78" i="1"/>
  <c r="BMD77" i="1"/>
  <c r="BMD76" i="1"/>
  <c r="BMD75" i="1"/>
  <c r="BMD74" i="1"/>
  <c r="BMD73" i="1"/>
  <c r="BMD72" i="1"/>
  <c r="BMD71" i="1"/>
  <c r="BMD70" i="1"/>
  <c r="BMD69" i="1"/>
  <c r="BMD68" i="1"/>
  <c r="BMD67" i="1"/>
  <c r="BMD66" i="1"/>
  <c r="BMD65" i="1"/>
  <c r="BMD64" i="1"/>
  <c r="BMD63" i="1"/>
  <c r="BMD62" i="1"/>
  <c r="BMD61" i="1"/>
  <c r="BMD60" i="1"/>
  <c r="BMD59" i="1"/>
  <c r="BMD58" i="1"/>
  <c r="BMD57" i="1"/>
  <c r="BMD56" i="1"/>
  <c r="BMD55" i="1"/>
  <c r="BMD54" i="1"/>
  <c r="BMD53" i="1"/>
  <c r="BMD52" i="1"/>
  <c r="BMD51" i="1"/>
  <c r="BMD50" i="1"/>
  <c r="BMD49" i="1"/>
  <c r="BMD48" i="1"/>
  <c r="BMD47" i="1"/>
  <c r="BMD46" i="1"/>
  <c r="BMD45" i="1"/>
  <c r="BMD44" i="1"/>
  <c r="BMD43" i="1"/>
  <c r="BMD42" i="1"/>
  <c r="BMD41" i="1"/>
  <c r="BMD40" i="1"/>
  <c r="BMD39" i="1"/>
  <c r="BMD38" i="1"/>
  <c r="BMD37" i="1"/>
  <c r="BMD36" i="1"/>
  <c r="BMD35" i="1"/>
  <c r="BMD34" i="1"/>
  <c r="BMD33" i="1"/>
  <c r="BMD32" i="1"/>
  <c r="BMD31" i="1"/>
  <c r="BMD30" i="1"/>
  <c r="BMD29" i="1"/>
  <c r="BMD28" i="1"/>
  <c r="BMD27" i="1"/>
  <c r="BMD26" i="1"/>
  <c r="BMD25" i="1"/>
  <c r="BMD24" i="1"/>
  <c r="BMD23" i="1"/>
  <c r="BMD22" i="1"/>
  <c r="BMD21" i="1"/>
  <c r="BMD20" i="1"/>
  <c r="BMD19" i="1"/>
  <c r="BMD18" i="1"/>
  <c r="BMD17" i="1"/>
  <c r="BMD16" i="1"/>
  <c r="BMD15" i="1"/>
  <c r="BMD117" i="1" s="1"/>
  <c r="BMD14" i="1"/>
  <c r="BMD13" i="1"/>
  <c r="BMD5" i="1" s="1"/>
  <c r="BMD12" i="1"/>
  <c r="BMD11" i="1"/>
  <c r="BMD10" i="1"/>
  <c r="BMD9" i="1"/>
  <c r="BMD1" i="1" l="1"/>
  <c r="BMD2" i="1"/>
  <c r="BLX99" i="1"/>
  <c r="BLX102" i="1" s="1"/>
  <c r="BLX98" i="1"/>
  <c r="BLX97" i="1"/>
  <c r="BLX96" i="1"/>
  <c r="BLX95" i="1"/>
  <c r="BLX94" i="1"/>
  <c r="BLX93" i="1"/>
  <c r="BLX92" i="1"/>
  <c r="BLX91" i="1"/>
  <c r="BLX90" i="1"/>
  <c r="BLX89" i="1"/>
  <c r="BLX88" i="1"/>
  <c r="BLX87" i="1"/>
  <c r="BLX86" i="1"/>
  <c r="BLX85" i="1"/>
  <c r="BLX84" i="1"/>
  <c r="BLX83" i="1"/>
  <c r="BLX82" i="1"/>
  <c r="BLX81" i="1"/>
  <c r="BLX80" i="1"/>
  <c r="BLX79" i="1"/>
  <c r="BLX78" i="1"/>
  <c r="BLX77" i="1"/>
  <c r="BLX76" i="1"/>
  <c r="BLX75" i="1"/>
  <c r="BLX74" i="1"/>
  <c r="BLX73" i="1"/>
  <c r="BLX72" i="1"/>
  <c r="BLX71" i="1"/>
  <c r="BLX70" i="1"/>
  <c r="BLX69" i="1"/>
  <c r="BLX68" i="1"/>
  <c r="BLX67" i="1"/>
  <c r="BLX66" i="1"/>
  <c r="BLX65" i="1"/>
  <c r="BLX64" i="1"/>
  <c r="BLX63" i="1"/>
  <c r="BLX62" i="1"/>
  <c r="BLX61" i="1"/>
  <c r="BLX60" i="1"/>
  <c r="BLX59" i="1"/>
  <c r="BLX58" i="1"/>
  <c r="BLX57" i="1"/>
  <c r="BLX56" i="1"/>
  <c r="BLX55" i="1"/>
  <c r="BLX54" i="1"/>
  <c r="BLX53" i="1"/>
  <c r="BLX52" i="1"/>
  <c r="BLX51" i="1"/>
  <c r="BLX50" i="1"/>
  <c r="BLX49" i="1"/>
  <c r="BLX48" i="1"/>
  <c r="BLX47" i="1"/>
  <c r="BLX46" i="1"/>
  <c r="BLX45" i="1"/>
  <c r="BLX44" i="1"/>
  <c r="BLX43" i="1"/>
  <c r="BLX42" i="1"/>
  <c r="BLX41" i="1"/>
  <c r="BLX40" i="1"/>
  <c r="BLX39" i="1"/>
  <c r="BLX38" i="1"/>
  <c r="BLX37" i="1"/>
  <c r="BLX36" i="1"/>
  <c r="BLX35" i="1"/>
  <c r="BLX34" i="1"/>
  <c r="BLX33" i="1"/>
  <c r="BLX32" i="1"/>
  <c r="BLX31" i="1"/>
  <c r="BLX30" i="1"/>
  <c r="BLX29" i="1"/>
  <c r="BLX28" i="1"/>
  <c r="BLX27" i="1"/>
  <c r="BLX26" i="1"/>
  <c r="BLX25" i="1"/>
  <c r="BLX24" i="1"/>
  <c r="BLX23" i="1"/>
  <c r="BLX22" i="1"/>
  <c r="BLX21" i="1"/>
  <c r="BLX20" i="1"/>
  <c r="BLX19" i="1"/>
  <c r="BLX18" i="1"/>
  <c r="BLX17" i="1"/>
  <c r="BLX15" i="1"/>
  <c r="BLX14" i="1"/>
  <c r="BLX13" i="1"/>
  <c r="BLX5" i="1" s="1"/>
  <c r="BLX12" i="1"/>
  <c r="BLX11" i="1"/>
  <c r="BLX10" i="1"/>
  <c r="BLX9" i="1"/>
  <c r="BLX2" i="1" l="1"/>
  <c r="BLX1" i="1"/>
  <c r="BLX117" i="1"/>
  <c r="BLR99" i="1"/>
  <c r="BLR102" i="1" s="1"/>
  <c r="BLR98" i="1"/>
  <c r="BLR97" i="1"/>
  <c r="BLR96" i="1"/>
  <c r="BLR95" i="1"/>
  <c r="BLR94" i="1"/>
  <c r="BLR93" i="1"/>
  <c r="BLR92" i="1"/>
  <c r="BLR91" i="1"/>
  <c r="BLR90" i="1"/>
  <c r="BLR89" i="1"/>
  <c r="BLR88" i="1"/>
  <c r="BLR87" i="1"/>
  <c r="BLR86" i="1"/>
  <c r="BLR85" i="1"/>
  <c r="BLR84" i="1"/>
  <c r="BLR83" i="1"/>
  <c r="BLR82" i="1"/>
  <c r="BLR81" i="1"/>
  <c r="BLR80" i="1"/>
  <c r="BLR79" i="1"/>
  <c r="BLR78" i="1"/>
  <c r="BLR77" i="1"/>
  <c r="BLR76" i="1"/>
  <c r="BLR75" i="1"/>
  <c r="BLR74" i="1"/>
  <c r="BLR73" i="1"/>
  <c r="BLR72" i="1"/>
  <c r="BLR71" i="1"/>
  <c r="BLR70" i="1"/>
  <c r="BLR69" i="1"/>
  <c r="BLR68" i="1"/>
  <c r="BLR67" i="1"/>
  <c r="BLR66" i="1"/>
  <c r="BLR65" i="1"/>
  <c r="BLR64" i="1"/>
  <c r="BLR63" i="1"/>
  <c r="BLR62" i="1"/>
  <c r="BLR61" i="1"/>
  <c r="BLR60" i="1"/>
  <c r="BLR59" i="1"/>
  <c r="BLR58" i="1"/>
  <c r="BLR57" i="1"/>
  <c r="BLR56" i="1"/>
  <c r="BLR55" i="1"/>
  <c r="BLR54" i="1"/>
  <c r="BLR53" i="1"/>
  <c r="BLR52" i="1"/>
  <c r="BLR51" i="1"/>
  <c r="BLR50" i="1"/>
  <c r="BLR49" i="1"/>
  <c r="BLR48" i="1"/>
  <c r="BLR47" i="1"/>
  <c r="BLR46" i="1"/>
  <c r="BLR45" i="1"/>
  <c r="BLR44" i="1"/>
  <c r="BLR43" i="1"/>
  <c r="BLR42" i="1"/>
  <c r="BLR41" i="1"/>
  <c r="BLR40" i="1"/>
  <c r="BLR39" i="1"/>
  <c r="BLR38" i="1"/>
  <c r="BLR37" i="1"/>
  <c r="BLR36" i="1"/>
  <c r="BLR35" i="1"/>
  <c r="BLR34" i="1"/>
  <c r="BLR33" i="1"/>
  <c r="BLR32" i="1"/>
  <c r="BLR31" i="1"/>
  <c r="BLR30" i="1"/>
  <c r="BLR29" i="1"/>
  <c r="BLR28" i="1"/>
  <c r="BLR27" i="1"/>
  <c r="BLR26" i="1"/>
  <c r="BLR25" i="1"/>
  <c r="BLR24" i="1"/>
  <c r="BLR23" i="1"/>
  <c r="BLR22" i="1"/>
  <c r="BLR21" i="1"/>
  <c r="BLR20" i="1"/>
  <c r="BLR19" i="1"/>
  <c r="BLR18" i="1"/>
  <c r="BLR17" i="1"/>
  <c r="BLR15" i="1"/>
  <c r="BLR14" i="1"/>
  <c r="BLR13" i="1"/>
  <c r="BLR12" i="1"/>
  <c r="BLR11" i="1"/>
  <c r="BLR10" i="1"/>
  <c r="BLR9" i="1"/>
  <c r="BLR5" i="1" l="1"/>
  <c r="BLR117" i="1"/>
  <c r="BLL99" i="1"/>
  <c r="BLL98" i="1"/>
  <c r="BMI98" i="1" s="1"/>
  <c r="BLL97" i="1"/>
  <c r="BMI97" i="1" s="1"/>
  <c r="BLL96" i="1"/>
  <c r="BMI96" i="1" s="1"/>
  <c r="BLL95" i="1"/>
  <c r="BMI95" i="1" s="1"/>
  <c r="BLL94" i="1"/>
  <c r="BMI94" i="1" s="1"/>
  <c r="BLL93" i="1"/>
  <c r="BMI93" i="1" s="1"/>
  <c r="BLL92" i="1"/>
  <c r="BMI92" i="1" s="1"/>
  <c r="BLL91" i="1"/>
  <c r="BMI91" i="1" s="1"/>
  <c r="BLL90" i="1"/>
  <c r="BMI90" i="1" s="1"/>
  <c r="BLL89" i="1"/>
  <c r="BMI89" i="1" s="1"/>
  <c r="BLL88" i="1"/>
  <c r="BMI88" i="1" s="1"/>
  <c r="BLL87" i="1"/>
  <c r="BMI87" i="1" s="1"/>
  <c r="BLL86" i="1"/>
  <c r="BMI86" i="1" s="1"/>
  <c r="BLL85" i="1"/>
  <c r="BMI85" i="1" s="1"/>
  <c r="BLL84" i="1"/>
  <c r="BMI84" i="1" s="1"/>
  <c r="BLL83" i="1"/>
  <c r="BMI83" i="1" s="1"/>
  <c r="BLL82" i="1"/>
  <c r="BMI82" i="1" s="1"/>
  <c r="BLL81" i="1"/>
  <c r="BMI81" i="1" s="1"/>
  <c r="BLL80" i="1"/>
  <c r="BMI80" i="1" s="1"/>
  <c r="BLL79" i="1"/>
  <c r="BMI79" i="1" s="1"/>
  <c r="BLL78" i="1"/>
  <c r="BMI78" i="1" s="1"/>
  <c r="BLL77" i="1"/>
  <c r="BMI77" i="1" s="1"/>
  <c r="BLL76" i="1"/>
  <c r="BMI76" i="1" s="1"/>
  <c r="BLL75" i="1"/>
  <c r="BMI75" i="1" s="1"/>
  <c r="BLL74" i="1"/>
  <c r="BMI74" i="1" s="1"/>
  <c r="BLL73" i="1"/>
  <c r="BMI73" i="1" s="1"/>
  <c r="BLL72" i="1"/>
  <c r="BMI72" i="1" s="1"/>
  <c r="BLL71" i="1"/>
  <c r="BMI71" i="1" s="1"/>
  <c r="BLL70" i="1"/>
  <c r="BMI70" i="1" s="1"/>
  <c r="BLL69" i="1"/>
  <c r="BMI69" i="1" s="1"/>
  <c r="BLL68" i="1"/>
  <c r="BMI68" i="1" s="1"/>
  <c r="BLL67" i="1"/>
  <c r="BMI67" i="1" s="1"/>
  <c r="BLL66" i="1"/>
  <c r="BMI66" i="1" s="1"/>
  <c r="BLL65" i="1"/>
  <c r="BMI65" i="1" s="1"/>
  <c r="BLL64" i="1"/>
  <c r="BMI64" i="1" s="1"/>
  <c r="BLL63" i="1"/>
  <c r="BMI63" i="1" s="1"/>
  <c r="BLL62" i="1"/>
  <c r="BMI62" i="1" s="1"/>
  <c r="BLL61" i="1"/>
  <c r="BMI61" i="1" s="1"/>
  <c r="BLL60" i="1"/>
  <c r="BMI60" i="1" s="1"/>
  <c r="BLL59" i="1"/>
  <c r="BMI59" i="1" s="1"/>
  <c r="BLL58" i="1"/>
  <c r="BMI58" i="1" s="1"/>
  <c r="BLL57" i="1"/>
  <c r="BMI57" i="1" s="1"/>
  <c r="BLL56" i="1"/>
  <c r="BMI56" i="1" s="1"/>
  <c r="BLL55" i="1"/>
  <c r="BMI55" i="1" s="1"/>
  <c r="BLL54" i="1"/>
  <c r="BMI54" i="1" s="1"/>
  <c r="BLL53" i="1"/>
  <c r="BMI53" i="1" s="1"/>
  <c r="BLL52" i="1"/>
  <c r="BMI52" i="1" s="1"/>
  <c r="BLL51" i="1"/>
  <c r="BMI51" i="1" s="1"/>
  <c r="BLL50" i="1"/>
  <c r="BMI50" i="1" s="1"/>
  <c r="BLL49" i="1"/>
  <c r="BMI49" i="1" s="1"/>
  <c r="BLL48" i="1"/>
  <c r="BMI48" i="1" s="1"/>
  <c r="BLL47" i="1"/>
  <c r="BMI47" i="1" s="1"/>
  <c r="BLL46" i="1"/>
  <c r="BMI46" i="1" s="1"/>
  <c r="BLL45" i="1"/>
  <c r="BMI45" i="1" s="1"/>
  <c r="BLL44" i="1"/>
  <c r="BMI44" i="1" s="1"/>
  <c r="BLL43" i="1"/>
  <c r="BMI43" i="1" s="1"/>
  <c r="BLL42" i="1"/>
  <c r="BMI42" i="1" s="1"/>
  <c r="BLL41" i="1"/>
  <c r="BMI41" i="1" s="1"/>
  <c r="BLL40" i="1"/>
  <c r="BMI40" i="1" s="1"/>
  <c r="BLL39" i="1"/>
  <c r="BMI39" i="1" s="1"/>
  <c r="BLL38" i="1"/>
  <c r="BLL37" i="1"/>
  <c r="BMI37" i="1" s="1"/>
  <c r="BLL36" i="1"/>
  <c r="BMI36" i="1" s="1"/>
  <c r="BLL35" i="1"/>
  <c r="BMI35" i="1" s="1"/>
  <c r="BLL34" i="1"/>
  <c r="BMI34" i="1" s="1"/>
  <c r="BLL33" i="1"/>
  <c r="BMI33" i="1" s="1"/>
  <c r="BLL32" i="1"/>
  <c r="BMI32" i="1" s="1"/>
  <c r="BLL31" i="1"/>
  <c r="BMI31" i="1" s="1"/>
  <c r="BLL30" i="1"/>
  <c r="BMI30" i="1" s="1"/>
  <c r="BLL29" i="1"/>
  <c r="BMI29" i="1" s="1"/>
  <c r="BLL28" i="1"/>
  <c r="BMI28" i="1" s="1"/>
  <c r="BLL27" i="1"/>
  <c r="BMI27" i="1" s="1"/>
  <c r="BLL26" i="1"/>
  <c r="BMI26" i="1" s="1"/>
  <c r="BLL25" i="1"/>
  <c r="BMI25" i="1" s="1"/>
  <c r="BLL24" i="1"/>
  <c r="BMI24" i="1" s="1"/>
  <c r="BLL23" i="1"/>
  <c r="BMI23" i="1" s="1"/>
  <c r="BLL22" i="1"/>
  <c r="BMI22" i="1" s="1"/>
  <c r="BLL21" i="1"/>
  <c r="BMI21" i="1" s="1"/>
  <c r="BLL20" i="1"/>
  <c r="BMI20" i="1" s="1"/>
  <c r="BLL19" i="1"/>
  <c r="BMI19" i="1" s="1"/>
  <c r="BLL18" i="1"/>
  <c r="BMI18" i="1" s="1"/>
  <c r="BLL17" i="1"/>
  <c r="BMI17" i="1" s="1"/>
  <c r="BLL16" i="1"/>
  <c r="BMI16" i="1" s="1"/>
  <c r="BLL15" i="1"/>
  <c r="BLL14" i="1"/>
  <c r="BMI14" i="1" s="1"/>
  <c r="BLL13" i="1"/>
  <c r="BLL12" i="1"/>
  <c r="BMI12" i="1" s="1"/>
  <c r="BLL11" i="1"/>
  <c r="BMI11" i="1" s="1"/>
  <c r="BLL10" i="1"/>
  <c r="BMI10" i="1" s="1"/>
  <c r="BLL9" i="1"/>
  <c r="BMI9" i="1" s="1"/>
  <c r="BMI13" i="1" l="1"/>
  <c r="BMI5" i="1" s="1"/>
  <c r="BLL5" i="1"/>
  <c r="BLR1" i="1"/>
  <c r="BLR2" i="1"/>
  <c r="BMI15" i="1"/>
  <c r="BMI117" i="1" s="1"/>
  <c r="BLL117" i="1"/>
  <c r="BMI99" i="1"/>
  <c r="BMI102" i="1" s="1"/>
  <c r="BLL102" i="1"/>
  <c r="BLE101" i="1"/>
  <c r="BLL1" i="1" l="1"/>
  <c r="BLL2" i="1"/>
  <c r="BMI2" i="1"/>
  <c r="BMI1" i="1"/>
  <c r="BLE99" i="1"/>
  <c r="BLE102" i="1" s="1"/>
  <c r="BLE98" i="1"/>
  <c r="BLE97" i="1"/>
  <c r="BLE96" i="1"/>
  <c r="BLE95" i="1"/>
  <c r="BLE94" i="1"/>
  <c r="BLE93" i="1"/>
  <c r="BLE92" i="1"/>
  <c r="BLE91" i="1"/>
  <c r="BLE90" i="1"/>
  <c r="BLE89" i="1"/>
  <c r="BLE88" i="1"/>
  <c r="BLE87" i="1"/>
  <c r="BLE86" i="1"/>
  <c r="BLE85" i="1"/>
  <c r="BLE84" i="1"/>
  <c r="BLE83" i="1"/>
  <c r="BLE82" i="1"/>
  <c r="BLE81" i="1"/>
  <c r="BLE80" i="1"/>
  <c r="BLE79" i="1"/>
  <c r="BLE78" i="1"/>
  <c r="BLE77" i="1"/>
  <c r="BLE76" i="1"/>
  <c r="BLE75" i="1"/>
  <c r="BLE74" i="1"/>
  <c r="BLE73" i="1"/>
  <c r="BLE72" i="1"/>
  <c r="BLE71" i="1"/>
  <c r="BLE70" i="1"/>
  <c r="BLE69" i="1"/>
  <c r="BLE68" i="1"/>
  <c r="BLE67" i="1"/>
  <c r="BLE66" i="1"/>
  <c r="BLE65" i="1"/>
  <c r="BLE64" i="1"/>
  <c r="BLE63" i="1"/>
  <c r="BLE62" i="1"/>
  <c r="BLE61" i="1"/>
  <c r="BLE60" i="1"/>
  <c r="BLE59" i="1"/>
  <c r="BLE58" i="1"/>
  <c r="BLE57" i="1"/>
  <c r="BLE56" i="1"/>
  <c r="BLE55" i="1"/>
  <c r="BLE54" i="1"/>
  <c r="BLE53" i="1"/>
  <c r="BLE52" i="1"/>
  <c r="BLE51" i="1"/>
  <c r="BLE50" i="1"/>
  <c r="BLE49" i="1"/>
  <c r="BLE48" i="1"/>
  <c r="BLE47" i="1"/>
  <c r="BLE46" i="1"/>
  <c r="BLE45" i="1"/>
  <c r="BLE44" i="1"/>
  <c r="BLE43" i="1"/>
  <c r="BLE42" i="1"/>
  <c r="BLE41" i="1"/>
  <c r="BLE40" i="1"/>
  <c r="BLE39" i="1"/>
  <c r="BLE38" i="1"/>
  <c r="BLE37" i="1"/>
  <c r="BLE36" i="1"/>
  <c r="BLE35" i="1"/>
  <c r="BLE34" i="1"/>
  <c r="BLE33" i="1"/>
  <c r="BLE32" i="1"/>
  <c r="BLE31" i="1"/>
  <c r="BLE30" i="1"/>
  <c r="BLE29" i="1"/>
  <c r="BLE28" i="1"/>
  <c r="BLE27" i="1"/>
  <c r="BLE26" i="1"/>
  <c r="BLE25" i="1"/>
  <c r="BLE24" i="1"/>
  <c r="BLE23" i="1"/>
  <c r="BLE22" i="1"/>
  <c r="BLE21" i="1"/>
  <c r="BLE20" i="1"/>
  <c r="BLE19" i="1"/>
  <c r="BLE18" i="1"/>
  <c r="BLE17" i="1"/>
  <c r="BLE16" i="1"/>
  <c r="BLE15" i="1"/>
  <c r="BLE14" i="1"/>
  <c r="BLE13" i="1"/>
  <c r="BLE12" i="1"/>
  <c r="BLE11" i="1"/>
  <c r="BLE10" i="1"/>
  <c r="BLE9" i="1"/>
  <c r="BLE5" i="1" l="1"/>
  <c r="BLE117" i="1"/>
  <c r="BKY101" i="1"/>
  <c r="BLE2" i="1" l="1"/>
  <c r="BLE1" i="1"/>
  <c r="BKY99" i="1"/>
  <c r="BKY102" i="1" s="1"/>
  <c r="BKY98" i="1"/>
  <c r="BKY97" i="1"/>
  <c r="BKY96" i="1"/>
  <c r="BKY95" i="1"/>
  <c r="BKY94" i="1"/>
  <c r="BKY93" i="1"/>
  <c r="BKY92" i="1"/>
  <c r="BKY91" i="1"/>
  <c r="BKY90" i="1"/>
  <c r="BKY89" i="1"/>
  <c r="BKY88" i="1"/>
  <c r="BKY87" i="1"/>
  <c r="BKY86" i="1"/>
  <c r="BKY85" i="1"/>
  <c r="BKY84" i="1"/>
  <c r="BKY83" i="1"/>
  <c r="BKY82" i="1"/>
  <c r="BKY81" i="1"/>
  <c r="BKY80" i="1"/>
  <c r="BKY79" i="1"/>
  <c r="BKY78" i="1"/>
  <c r="BKY77" i="1"/>
  <c r="BKY76" i="1"/>
  <c r="BKY75" i="1"/>
  <c r="BKY74" i="1"/>
  <c r="BKY73" i="1"/>
  <c r="BKY72" i="1"/>
  <c r="BKY71" i="1"/>
  <c r="BKY70" i="1"/>
  <c r="BKY69" i="1"/>
  <c r="BKY68" i="1"/>
  <c r="BKY67" i="1"/>
  <c r="BKY66" i="1"/>
  <c r="BKY65" i="1"/>
  <c r="BKY64" i="1"/>
  <c r="BKY63" i="1"/>
  <c r="BKY62" i="1"/>
  <c r="BKY61" i="1"/>
  <c r="BKY60" i="1"/>
  <c r="BKY59" i="1"/>
  <c r="BKY58" i="1"/>
  <c r="BKY57" i="1"/>
  <c r="BKY56" i="1"/>
  <c r="BKY55" i="1"/>
  <c r="BKY54" i="1"/>
  <c r="BKY53" i="1"/>
  <c r="BKY52" i="1"/>
  <c r="BKY51" i="1"/>
  <c r="BKY50" i="1"/>
  <c r="BKY49" i="1"/>
  <c r="BKY48" i="1"/>
  <c r="BKY47" i="1"/>
  <c r="BKY46" i="1"/>
  <c r="BKY45" i="1"/>
  <c r="BKY44" i="1"/>
  <c r="BKY43" i="1"/>
  <c r="BKY42" i="1"/>
  <c r="BKY41" i="1"/>
  <c r="BKY40" i="1"/>
  <c r="BKY39" i="1"/>
  <c r="BKY38" i="1"/>
  <c r="BKY37" i="1"/>
  <c r="BKY36" i="1"/>
  <c r="BKY35" i="1"/>
  <c r="BKY34" i="1"/>
  <c r="BKY33" i="1"/>
  <c r="BKY32" i="1"/>
  <c r="BKY31" i="1"/>
  <c r="BKY30" i="1"/>
  <c r="BKY29" i="1"/>
  <c r="BKY28" i="1"/>
  <c r="BKY27" i="1"/>
  <c r="BKY26" i="1"/>
  <c r="BKY25" i="1"/>
  <c r="BKY24" i="1"/>
  <c r="BKY23" i="1"/>
  <c r="BKY22" i="1"/>
  <c r="BKY21" i="1"/>
  <c r="BKY20" i="1"/>
  <c r="BKY19" i="1"/>
  <c r="BKY18" i="1"/>
  <c r="BKY17" i="1"/>
  <c r="BKY16" i="1"/>
  <c r="BKY15" i="1"/>
  <c r="BKY117" i="1" s="1"/>
  <c r="BKY14" i="1"/>
  <c r="BKY13" i="1"/>
  <c r="BKY12" i="1"/>
  <c r="BKY11" i="1"/>
  <c r="BKY10" i="1"/>
  <c r="BKY9" i="1"/>
  <c r="BKY5" i="1" l="1"/>
  <c r="BKU99" i="1"/>
  <c r="BKU102" i="1" s="1"/>
  <c r="BKU98" i="1"/>
  <c r="BKU97" i="1"/>
  <c r="BKU96" i="1"/>
  <c r="BKU95" i="1"/>
  <c r="BKU94" i="1"/>
  <c r="BKU93" i="1"/>
  <c r="BKU92" i="1"/>
  <c r="BKU91" i="1"/>
  <c r="BKU90" i="1"/>
  <c r="BKU89" i="1"/>
  <c r="BKU88" i="1"/>
  <c r="BKU87" i="1"/>
  <c r="BKU86" i="1"/>
  <c r="BKU85" i="1"/>
  <c r="BKU84" i="1"/>
  <c r="BKU83" i="1"/>
  <c r="BKU82" i="1"/>
  <c r="BKU81" i="1"/>
  <c r="BKU80" i="1"/>
  <c r="BKU79" i="1"/>
  <c r="BKU78" i="1"/>
  <c r="BKU77" i="1"/>
  <c r="BKU76" i="1"/>
  <c r="BKU75" i="1"/>
  <c r="BKU74" i="1"/>
  <c r="BKU73" i="1"/>
  <c r="BKU72" i="1"/>
  <c r="BKU71" i="1"/>
  <c r="BKU70" i="1"/>
  <c r="BKU69" i="1"/>
  <c r="BKU68" i="1"/>
  <c r="BKU67" i="1"/>
  <c r="BKU66" i="1"/>
  <c r="BKU65" i="1"/>
  <c r="BKU64" i="1"/>
  <c r="BKU63" i="1"/>
  <c r="BKU62" i="1"/>
  <c r="BKU61" i="1"/>
  <c r="BKU60" i="1"/>
  <c r="BKU59" i="1"/>
  <c r="BKU58" i="1"/>
  <c r="BKU57" i="1"/>
  <c r="BKU56" i="1"/>
  <c r="BKU55" i="1"/>
  <c r="BKU54" i="1"/>
  <c r="BKU53" i="1"/>
  <c r="BKU52" i="1"/>
  <c r="BKU51" i="1"/>
  <c r="BKU50" i="1"/>
  <c r="BKU49" i="1"/>
  <c r="BKU48" i="1"/>
  <c r="BKU47" i="1"/>
  <c r="BKU46" i="1"/>
  <c r="BKU45" i="1"/>
  <c r="BKU44" i="1"/>
  <c r="BKU43" i="1"/>
  <c r="BKU42" i="1"/>
  <c r="BKU41" i="1"/>
  <c r="BKU40" i="1"/>
  <c r="BKU39" i="1"/>
  <c r="BKU38" i="1"/>
  <c r="BKU37" i="1"/>
  <c r="BKU36" i="1"/>
  <c r="BKU35" i="1"/>
  <c r="BKU34" i="1"/>
  <c r="BKU33" i="1"/>
  <c r="BKU32" i="1"/>
  <c r="BKU31" i="1"/>
  <c r="BKU30" i="1"/>
  <c r="BKU29" i="1"/>
  <c r="BKU28" i="1"/>
  <c r="BKU27" i="1"/>
  <c r="BKU26" i="1"/>
  <c r="BKU25" i="1"/>
  <c r="BKU24" i="1"/>
  <c r="BKU23" i="1"/>
  <c r="BKU22" i="1"/>
  <c r="BKU21" i="1"/>
  <c r="BKU20" i="1"/>
  <c r="BKU19" i="1"/>
  <c r="BKU18" i="1"/>
  <c r="BKU17" i="1"/>
  <c r="BKU16" i="1"/>
  <c r="BKU15" i="1"/>
  <c r="BKU117" i="1" s="1"/>
  <c r="BKU14" i="1"/>
  <c r="BKU13" i="1"/>
  <c r="BKU5" i="1" s="1"/>
  <c r="BKU12" i="1"/>
  <c r="BKU11" i="1"/>
  <c r="BKU10" i="1"/>
  <c r="BKU9" i="1"/>
  <c r="BKU1" i="1" l="1"/>
  <c r="BKU2" i="1"/>
  <c r="BKY1" i="1"/>
  <c r="BKY2" i="1"/>
  <c r="BKO101" i="1"/>
  <c r="BKO9" i="1" l="1"/>
  <c r="BLF9" i="1" s="1"/>
  <c r="BKO99" i="1"/>
  <c r="BKO102" i="1" s="1"/>
  <c r="BKO98" i="1"/>
  <c r="BLF98" i="1" s="1"/>
  <c r="BKO97" i="1"/>
  <c r="BLF97" i="1" s="1"/>
  <c r="BKO96" i="1"/>
  <c r="BLF96" i="1" s="1"/>
  <c r="BKO95" i="1"/>
  <c r="BLF95" i="1" s="1"/>
  <c r="BKO94" i="1"/>
  <c r="BLF94" i="1" s="1"/>
  <c r="BKO93" i="1"/>
  <c r="BLF93" i="1" s="1"/>
  <c r="BKO92" i="1"/>
  <c r="BLF92" i="1" s="1"/>
  <c r="BKO91" i="1"/>
  <c r="BLF91" i="1" s="1"/>
  <c r="BKO90" i="1"/>
  <c r="BLF90" i="1" s="1"/>
  <c r="BKO89" i="1"/>
  <c r="BLF89" i="1" s="1"/>
  <c r="BKO88" i="1"/>
  <c r="BLF88" i="1" s="1"/>
  <c r="BKO87" i="1"/>
  <c r="BLF87" i="1" s="1"/>
  <c r="BKO86" i="1"/>
  <c r="BLF86" i="1" s="1"/>
  <c r="BKO85" i="1"/>
  <c r="BLF85" i="1" s="1"/>
  <c r="BKO84" i="1"/>
  <c r="BLF84" i="1" s="1"/>
  <c r="BKO83" i="1"/>
  <c r="BLF83" i="1" s="1"/>
  <c r="BKO82" i="1"/>
  <c r="BLF82" i="1" s="1"/>
  <c r="BKO81" i="1"/>
  <c r="BLF81" i="1" s="1"/>
  <c r="BKO80" i="1"/>
  <c r="BLF80" i="1" s="1"/>
  <c r="BKO79" i="1"/>
  <c r="BLF79" i="1" s="1"/>
  <c r="BKO78" i="1"/>
  <c r="BLF78" i="1" s="1"/>
  <c r="BKO77" i="1"/>
  <c r="BLF77" i="1" s="1"/>
  <c r="BKO76" i="1"/>
  <c r="BLF76" i="1" s="1"/>
  <c r="BKO75" i="1"/>
  <c r="BLF75" i="1" s="1"/>
  <c r="BKO74" i="1"/>
  <c r="BLF74" i="1" s="1"/>
  <c r="BKO73" i="1"/>
  <c r="BLF73" i="1" s="1"/>
  <c r="BKO72" i="1"/>
  <c r="BLF72" i="1" s="1"/>
  <c r="BKO71" i="1"/>
  <c r="BLF71" i="1" s="1"/>
  <c r="BKO70" i="1"/>
  <c r="BLF70" i="1" s="1"/>
  <c r="BKO69" i="1"/>
  <c r="BLF69" i="1" s="1"/>
  <c r="BKO68" i="1"/>
  <c r="BLF68" i="1" s="1"/>
  <c r="BKO67" i="1"/>
  <c r="BLF67" i="1" s="1"/>
  <c r="BKO66" i="1"/>
  <c r="BLF66" i="1" s="1"/>
  <c r="BKO65" i="1"/>
  <c r="BLF65" i="1" s="1"/>
  <c r="BKO64" i="1"/>
  <c r="BLF64" i="1" s="1"/>
  <c r="BKO63" i="1"/>
  <c r="BLF63" i="1" s="1"/>
  <c r="BKO62" i="1"/>
  <c r="BLF62" i="1" s="1"/>
  <c r="BKO61" i="1"/>
  <c r="BLF61" i="1" s="1"/>
  <c r="BKO60" i="1"/>
  <c r="BLF60" i="1" s="1"/>
  <c r="BKO59" i="1"/>
  <c r="BLF59" i="1" s="1"/>
  <c r="BKO58" i="1"/>
  <c r="BLF58" i="1" s="1"/>
  <c r="BKO57" i="1"/>
  <c r="BLF57" i="1" s="1"/>
  <c r="BKO56" i="1"/>
  <c r="BLF56" i="1" s="1"/>
  <c r="BKO55" i="1"/>
  <c r="BLF55" i="1" s="1"/>
  <c r="BKO54" i="1"/>
  <c r="BLF54" i="1" s="1"/>
  <c r="BKO53" i="1"/>
  <c r="BLF53" i="1" s="1"/>
  <c r="BKO52" i="1"/>
  <c r="BLF52" i="1" s="1"/>
  <c r="BKO51" i="1"/>
  <c r="BLF51" i="1" s="1"/>
  <c r="BKO50" i="1"/>
  <c r="BLF50" i="1" s="1"/>
  <c r="BKO49" i="1"/>
  <c r="BLF49" i="1" s="1"/>
  <c r="BKO48" i="1"/>
  <c r="BLF48" i="1" s="1"/>
  <c r="BKO47" i="1"/>
  <c r="BLF47" i="1" s="1"/>
  <c r="BKO46" i="1"/>
  <c r="BLF46" i="1" s="1"/>
  <c r="BKO45" i="1"/>
  <c r="BLF45" i="1" s="1"/>
  <c r="BKO44" i="1"/>
  <c r="BLF44" i="1" s="1"/>
  <c r="BKO43" i="1"/>
  <c r="BLF43" i="1" s="1"/>
  <c r="BKO42" i="1"/>
  <c r="BLF42" i="1" s="1"/>
  <c r="BKO41" i="1"/>
  <c r="BLF41" i="1" s="1"/>
  <c r="BKO40" i="1"/>
  <c r="BLF40" i="1" s="1"/>
  <c r="BKO39" i="1"/>
  <c r="BLF39" i="1" s="1"/>
  <c r="BKO38" i="1"/>
  <c r="BLF38" i="1" s="1"/>
  <c r="BKO37" i="1"/>
  <c r="BLF37" i="1" s="1"/>
  <c r="BKO36" i="1"/>
  <c r="BLF36" i="1" s="1"/>
  <c r="BKO35" i="1"/>
  <c r="BLF35" i="1" s="1"/>
  <c r="BKO34" i="1"/>
  <c r="BLF34" i="1" s="1"/>
  <c r="BKO33" i="1"/>
  <c r="BLF33" i="1" s="1"/>
  <c r="BKO32" i="1"/>
  <c r="BLF32" i="1" s="1"/>
  <c r="BKO31" i="1"/>
  <c r="BLF31" i="1" s="1"/>
  <c r="BKO30" i="1"/>
  <c r="BLF30" i="1" s="1"/>
  <c r="BKO29" i="1"/>
  <c r="BLF29" i="1" s="1"/>
  <c r="BKO28" i="1"/>
  <c r="BLF28" i="1" s="1"/>
  <c r="BKO27" i="1"/>
  <c r="BLF27" i="1" s="1"/>
  <c r="BKO26" i="1"/>
  <c r="BLF26" i="1" s="1"/>
  <c r="BKO25" i="1"/>
  <c r="BLF25" i="1" s="1"/>
  <c r="BKO24" i="1"/>
  <c r="BLF24" i="1" s="1"/>
  <c r="BKO23" i="1"/>
  <c r="BLF23" i="1" s="1"/>
  <c r="BKO22" i="1"/>
  <c r="BLF22" i="1" s="1"/>
  <c r="BKO21" i="1"/>
  <c r="BLF21" i="1" s="1"/>
  <c r="BKO20" i="1"/>
  <c r="BLF20" i="1" s="1"/>
  <c r="BKO19" i="1"/>
  <c r="BLF19" i="1" s="1"/>
  <c r="BKO18" i="1"/>
  <c r="BLF18" i="1" s="1"/>
  <c r="BKO17" i="1"/>
  <c r="BLF17" i="1" s="1"/>
  <c r="BKO16" i="1"/>
  <c r="BLF16" i="1" s="1"/>
  <c r="BKO15" i="1"/>
  <c r="BKO14" i="1"/>
  <c r="BLF14" i="1" s="1"/>
  <c r="BKO13" i="1"/>
  <c r="BKO12" i="1"/>
  <c r="BLF12" i="1" s="1"/>
  <c r="BKO11" i="1"/>
  <c r="BLF11" i="1" s="1"/>
  <c r="BKO10" i="1"/>
  <c r="BLF10" i="1" s="1"/>
  <c r="BLF13" i="1" l="1"/>
  <c r="BLF5" i="1" s="1"/>
  <c r="BKO5" i="1"/>
  <c r="BLF15" i="1"/>
  <c r="BLF117" i="1" s="1"/>
  <c r="BKO117" i="1"/>
  <c r="BLF99" i="1"/>
  <c r="BLF102" i="1" s="1"/>
  <c r="BKO2" i="1" l="1"/>
  <c r="BKO1" i="1"/>
  <c r="BLF1" i="1"/>
  <c r="BLF2" i="1"/>
  <c r="BLF107" i="1"/>
  <c r="BKH101" i="1" l="1"/>
  <c r="BKH99" i="1"/>
  <c r="BKH102" i="1" s="1"/>
  <c r="BKH98" i="1"/>
  <c r="BKH97" i="1"/>
  <c r="BKH96" i="1"/>
  <c r="BKH95" i="1"/>
  <c r="BKH94" i="1"/>
  <c r="BKH93" i="1"/>
  <c r="BKH92" i="1"/>
  <c r="BKH91" i="1"/>
  <c r="BKH90" i="1"/>
  <c r="BKH89" i="1"/>
  <c r="BKH88" i="1"/>
  <c r="BKH87" i="1"/>
  <c r="BKH86" i="1"/>
  <c r="BKH85" i="1"/>
  <c r="BKH84" i="1"/>
  <c r="BKH83" i="1"/>
  <c r="BKH82" i="1"/>
  <c r="BKH81" i="1"/>
  <c r="BKH80" i="1"/>
  <c r="BKH79" i="1"/>
  <c r="BKH78" i="1"/>
  <c r="BKH77" i="1"/>
  <c r="BKH76" i="1"/>
  <c r="BKH75" i="1"/>
  <c r="BKH74" i="1"/>
  <c r="BKH73" i="1"/>
  <c r="BKH72" i="1"/>
  <c r="BKH71" i="1"/>
  <c r="BKH70" i="1"/>
  <c r="BKH69" i="1"/>
  <c r="BKH68" i="1"/>
  <c r="BKH67" i="1"/>
  <c r="BKH66" i="1"/>
  <c r="BKH65" i="1"/>
  <c r="BKH64" i="1"/>
  <c r="BKH63" i="1"/>
  <c r="BKH62" i="1"/>
  <c r="BKH61" i="1"/>
  <c r="BKH60" i="1"/>
  <c r="BKH59" i="1"/>
  <c r="BKH58" i="1"/>
  <c r="BKH57" i="1"/>
  <c r="BKH56" i="1"/>
  <c r="BKH55" i="1"/>
  <c r="BKH54" i="1"/>
  <c r="BKH53" i="1"/>
  <c r="BKH52" i="1"/>
  <c r="BKH51" i="1"/>
  <c r="BKH50" i="1"/>
  <c r="BKH49" i="1"/>
  <c r="BKH48" i="1"/>
  <c r="BKH47" i="1"/>
  <c r="BKH46" i="1"/>
  <c r="BKH45" i="1"/>
  <c r="BKH44" i="1"/>
  <c r="BKH43" i="1"/>
  <c r="BKH42" i="1"/>
  <c r="BKH41" i="1"/>
  <c r="BKH40" i="1"/>
  <c r="BKH39" i="1"/>
  <c r="BKH38" i="1"/>
  <c r="BKH37" i="1"/>
  <c r="BKH36" i="1"/>
  <c r="BKH35" i="1"/>
  <c r="BKH34" i="1"/>
  <c r="BKH33" i="1"/>
  <c r="BKH32" i="1"/>
  <c r="BKH31" i="1"/>
  <c r="BKH30" i="1"/>
  <c r="BKH29" i="1"/>
  <c r="BKH28" i="1"/>
  <c r="BKH27" i="1"/>
  <c r="BKH26" i="1"/>
  <c r="BKH25" i="1"/>
  <c r="BKH24" i="1"/>
  <c r="BKH23" i="1"/>
  <c r="BKH22" i="1"/>
  <c r="BKH21" i="1"/>
  <c r="BKH20" i="1"/>
  <c r="BKH19" i="1"/>
  <c r="BKH18" i="1"/>
  <c r="BKH17" i="1"/>
  <c r="BKH16" i="1"/>
  <c r="BKH15" i="1"/>
  <c r="BKH14" i="1"/>
  <c r="BKH13" i="1"/>
  <c r="BKH12" i="1"/>
  <c r="BKH11" i="1"/>
  <c r="BKH10" i="1"/>
  <c r="BKH9" i="1"/>
  <c r="BKH117" i="1" l="1"/>
  <c r="BKB101" i="1"/>
  <c r="BKB99" i="1" l="1"/>
  <c r="BKB102" i="1" s="1"/>
  <c r="BKB98" i="1"/>
  <c r="BKB97" i="1"/>
  <c r="BKB96" i="1"/>
  <c r="BKB95" i="1"/>
  <c r="BKB94" i="1"/>
  <c r="BKB93" i="1"/>
  <c r="BKB92" i="1"/>
  <c r="BKB91" i="1"/>
  <c r="BKB90" i="1"/>
  <c r="BKB89" i="1"/>
  <c r="BKB88" i="1"/>
  <c r="BKB87" i="1"/>
  <c r="BKB86" i="1"/>
  <c r="BKB85" i="1"/>
  <c r="BKB84" i="1"/>
  <c r="BKB83" i="1"/>
  <c r="BKB82" i="1"/>
  <c r="BKB81" i="1"/>
  <c r="BKB80" i="1"/>
  <c r="BKB79" i="1"/>
  <c r="BKB78" i="1"/>
  <c r="BKB77" i="1"/>
  <c r="BKB76" i="1"/>
  <c r="BKB75" i="1"/>
  <c r="BKB74" i="1"/>
  <c r="BKB73" i="1"/>
  <c r="BKB72" i="1"/>
  <c r="BKB71" i="1"/>
  <c r="BKB70" i="1"/>
  <c r="BKB69" i="1"/>
  <c r="BKB68" i="1"/>
  <c r="BKB67" i="1"/>
  <c r="BKB66" i="1"/>
  <c r="BKB65" i="1"/>
  <c r="BKB64" i="1"/>
  <c r="BKB63" i="1"/>
  <c r="BKB62" i="1"/>
  <c r="BKB61" i="1"/>
  <c r="BKB60" i="1"/>
  <c r="BKB59" i="1"/>
  <c r="BKB58" i="1"/>
  <c r="BKB57" i="1"/>
  <c r="BKB56" i="1"/>
  <c r="BKB55" i="1"/>
  <c r="BKB54" i="1"/>
  <c r="BKB53" i="1"/>
  <c r="BKB52" i="1"/>
  <c r="BKB51" i="1"/>
  <c r="BKB50" i="1"/>
  <c r="BKB49" i="1"/>
  <c r="BKB48" i="1"/>
  <c r="BKB47" i="1"/>
  <c r="BKB46" i="1"/>
  <c r="BKB45" i="1"/>
  <c r="BKB44" i="1"/>
  <c r="BKB43" i="1"/>
  <c r="BKB42" i="1"/>
  <c r="BKB41" i="1"/>
  <c r="BKB40" i="1"/>
  <c r="BKB39" i="1"/>
  <c r="BKB38" i="1"/>
  <c r="BKB37" i="1"/>
  <c r="BKB36" i="1"/>
  <c r="BKB35" i="1"/>
  <c r="BKB34" i="1"/>
  <c r="BKB33" i="1"/>
  <c r="BKB32" i="1"/>
  <c r="BKB31" i="1"/>
  <c r="BKB30" i="1"/>
  <c r="BKB29" i="1"/>
  <c r="BKB28" i="1"/>
  <c r="BKB27" i="1"/>
  <c r="BKB26" i="1"/>
  <c r="BKB25" i="1"/>
  <c r="BKB24" i="1"/>
  <c r="BKB23" i="1"/>
  <c r="BKB22" i="1"/>
  <c r="BKB21" i="1"/>
  <c r="BKB20" i="1"/>
  <c r="BKB19" i="1"/>
  <c r="BKB18" i="1"/>
  <c r="BKB17" i="1"/>
  <c r="BKB16" i="1"/>
  <c r="BKB15" i="1"/>
  <c r="BKB14" i="1"/>
  <c r="BKB13" i="1"/>
  <c r="BKB12" i="1"/>
  <c r="BKB11" i="1"/>
  <c r="BKB10" i="1"/>
  <c r="BKB9" i="1"/>
  <c r="BKB117" i="1" l="1"/>
  <c r="BJW99" i="1"/>
  <c r="BJW102" i="1" s="1"/>
  <c r="BJW98" i="1"/>
  <c r="BJW97" i="1"/>
  <c r="BJW96" i="1"/>
  <c r="BJW95" i="1"/>
  <c r="BJW94" i="1"/>
  <c r="BJW93" i="1"/>
  <c r="BJW92" i="1"/>
  <c r="BJW91" i="1"/>
  <c r="BJW90" i="1"/>
  <c r="BJW89" i="1"/>
  <c r="BJW88" i="1"/>
  <c r="BJW87" i="1"/>
  <c r="BJW86" i="1"/>
  <c r="BJW85" i="1"/>
  <c r="BJW84" i="1"/>
  <c r="BJW83" i="1"/>
  <c r="BJW82" i="1"/>
  <c r="BJW81" i="1"/>
  <c r="BJW80" i="1"/>
  <c r="BJW79" i="1"/>
  <c r="BJW78" i="1"/>
  <c r="BJW77" i="1"/>
  <c r="BJW76" i="1"/>
  <c r="BJW75" i="1"/>
  <c r="BJW74" i="1"/>
  <c r="BJW73" i="1"/>
  <c r="BJW72" i="1"/>
  <c r="BJW71" i="1"/>
  <c r="BJW70" i="1"/>
  <c r="BJW69" i="1"/>
  <c r="BJW68" i="1"/>
  <c r="BJW67" i="1"/>
  <c r="BJW66" i="1"/>
  <c r="BJW65" i="1"/>
  <c r="BJW64" i="1"/>
  <c r="BJW63" i="1"/>
  <c r="BJW62" i="1"/>
  <c r="BJW61" i="1"/>
  <c r="BJW60" i="1"/>
  <c r="BJW59" i="1"/>
  <c r="BJW58" i="1"/>
  <c r="BJW57" i="1"/>
  <c r="BJW56" i="1"/>
  <c r="BJW55" i="1"/>
  <c r="BJW54" i="1"/>
  <c r="BJW53" i="1"/>
  <c r="BJW52" i="1"/>
  <c r="BJW51" i="1"/>
  <c r="BJW50" i="1"/>
  <c r="BJW49" i="1"/>
  <c r="BJW48" i="1"/>
  <c r="BJW47" i="1"/>
  <c r="BJW46" i="1"/>
  <c r="BJW45" i="1"/>
  <c r="BJW44" i="1"/>
  <c r="BJW43" i="1"/>
  <c r="BJW42" i="1"/>
  <c r="BJW41" i="1"/>
  <c r="BJW40" i="1"/>
  <c r="BJW39" i="1"/>
  <c r="BJW38" i="1"/>
  <c r="BJW37" i="1"/>
  <c r="BJW36" i="1"/>
  <c r="BJW35" i="1"/>
  <c r="BJW34" i="1"/>
  <c r="BJW33" i="1"/>
  <c r="BJW32" i="1"/>
  <c r="BJW31" i="1"/>
  <c r="BJW30" i="1"/>
  <c r="BJW29" i="1"/>
  <c r="BJW28" i="1"/>
  <c r="BJW27" i="1"/>
  <c r="BJW26" i="1"/>
  <c r="BJW25" i="1"/>
  <c r="BJW24" i="1"/>
  <c r="BJW23" i="1"/>
  <c r="BJW22" i="1"/>
  <c r="BJW21" i="1"/>
  <c r="BJW20" i="1"/>
  <c r="BJW19" i="1"/>
  <c r="BJW18" i="1"/>
  <c r="BJW17" i="1"/>
  <c r="BJW16" i="1"/>
  <c r="BJW15" i="1"/>
  <c r="BJW14" i="1"/>
  <c r="BJW13" i="1"/>
  <c r="BJW12" i="1"/>
  <c r="BJW11" i="1"/>
  <c r="BJW10" i="1"/>
  <c r="BJW9" i="1"/>
  <c r="BJW117" i="1" l="1"/>
  <c r="BJD77" i="1"/>
  <c r="BJF114" i="1" l="1"/>
  <c r="BJQ99" i="1" l="1"/>
  <c r="BJQ102" i="1" s="1"/>
  <c r="BJQ98" i="1"/>
  <c r="BKI98" i="1" s="1"/>
  <c r="BVV98" i="1" s="1"/>
  <c r="BJQ97" i="1"/>
  <c r="BKI97" i="1" s="1"/>
  <c r="BVV97" i="1" s="1"/>
  <c r="BJQ96" i="1"/>
  <c r="BKI96" i="1" s="1"/>
  <c r="BVV96" i="1" s="1"/>
  <c r="BJQ95" i="1"/>
  <c r="BKI95" i="1" s="1"/>
  <c r="BVV95" i="1" s="1"/>
  <c r="BJQ94" i="1"/>
  <c r="BKI94" i="1" s="1"/>
  <c r="BVV94" i="1" s="1"/>
  <c r="BJQ93" i="1"/>
  <c r="BKI93" i="1" s="1"/>
  <c r="BVV93" i="1" s="1"/>
  <c r="BJQ92" i="1"/>
  <c r="BKI92" i="1" s="1"/>
  <c r="BVV92" i="1" s="1"/>
  <c r="BJQ91" i="1"/>
  <c r="BKI91" i="1" s="1"/>
  <c r="BVV91" i="1" s="1"/>
  <c r="BJQ90" i="1"/>
  <c r="BKI90" i="1" s="1"/>
  <c r="BVV90" i="1" s="1"/>
  <c r="BJQ89" i="1"/>
  <c r="BKI89" i="1" s="1"/>
  <c r="BVV89" i="1" s="1"/>
  <c r="BJQ88" i="1"/>
  <c r="BKI88" i="1" s="1"/>
  <c r="BVV88" i="1" s="1"/>
  <c r="BJQ87" i="1"/>
  <c r="BKI87" i="1" s="1"/>
  <c r="BVV87" i="1" s="1"/>
  <c r="BJQ86" i="1"/>
  <c r="BKI86" i="1" s="1"/>
  <c r="BVV86" i="1" s="1"/>
  <c r="BJQ85" i="1"/>
  <c r="BKI85" i="1" s="1"/>
  <c r="BVV85" i="1" s="1"/>
  <c r="BJQ84" i="1"/>
  <c r="BKI84" i="1" s="1"/>
  <c r="BVV84" i="1" s="1"/>
  <c r="BJQ83" i="1"/>
  <c r="BKI83" i="1" s="1"/>
  <c r="BVV83" i="1" s="1"/>
  <c r="BJQ82" i="1"/>
  <c r="BKI82" i="1" s="1"/>
  <c r="BVV82" i="1" s="1"/>
  <c r="BJQ81" i="1"/>
  <c r="BKI81" i="1" s="1"/>
  <c r="BVV81" i="1" s="1"/>
  <c r="BJQ80" i="1"/>
  <c r="BKI80" i="1" s="1"/>
  <c r="BVV80" i="1" s="1"/>
  <c r="BJQ79" i="1"/>
  <c r="BKI79" i="1" s="1"/>
  <c r="BVV79" i="1" s="1"/>
  <c r="BJQ78" i="1"/>
  <c r="BKI78" i="1" s="1"/>
  <c r="BVV78" i="1" s="1"/>
  <c r="BJQ77" i="1"/>
  <c r="BKI77" i="1" s="1"/>
  <c r="BVV77" i="1" s="1"/>
  <c r="BJQ76" i="1"/>
  <c r="BKI76" i="1" s="1"/>
  <c r="BVV76" i="1" s="1"/>
  <c r="BJQ75" i="1"/>
  <c r="BKI75" i="1" s="1"/>
  <c r="BVV75" i="1" s="1"/>
  <c r="BJQ74" i="1"/>
  <c r="BKI74" i="1" s="1"/>
  <c r="BVV74" i="1" s="1"/>
  <c r="BJQ73" i="1"/>
  <c r="BKI73" i="1" s="1"/>
  <c r="BVV73" i="1" s="1"/>
  <c r="BJQ72" i="1"/>
  <c r="BKI72" i="1" s="1"/>
  <c r="BVV72" i="1" s="1"/>
  <c r="BJQ71" i="1"/>
  <c r="BKI71" i="1" s="1"/>
  <c r="BVV71" i="1" s="1"/>
  <c r="BJQ70" i="1"/>
  <c r="BKI70" i="1" s="1"/>
  <c r="BVV70" i="1" s="1"/>
  <c r="BJQ69" i="1"/>
  <c r="BKI69" i="1" s="1"/>
  <c r="BVV69" i="1" s="1"/>
  <c r="BJQ68" i="1"/>
  <c r="BKI68" i="1" s="1"/>
  <c r="BVV68" i="1" s="1"/>
  <c r="BJQ67" i="1"/>
  <c r="BKI67" i="1" s="1"/>
  <c r="BVV67" i="1" s="1"/>
  <c r="BJQ66" i="1"/>
  <c r="BKI66" i="1" s="1"/>
  <c r="BVV66" i="1" s="1"/>
  <c r="BJQ65" i="1"/>
  <c r="BKI65" i="1" s="1"/>
  <c r="BVV65" i="1" s="1"/>
  <c r="BJQ64" i="1"/>
  <c r="BKI64" i="1" s="1"/>
  <c r="BVV64" i="1" s="1"/>
  <c r="BJQ63" i="1"/>
  <c r="BKI63" i="1" s="1"/>
  <c r="BVV63" i="1" s="1"/>
  <c r="BJQ62" i="1"/>
  <c r="BKI62" i="1" s="1"/>
  <c r="BVV62" i="1" s="1"/>
  <c r="BJQ61" i="1"/>
  <c r="BKI61" i="1" s="1"/>
  <c r="BVV61" i="1" s="1"/>
  <c r="BJQ60" i="1"/>
  <c r="BKI60" i="1" s="1"/>
  <c r="BVV60" i="1" s="1"/>
  <c r="BJQ59" i="1"/>
  <c r="BKI59" i="1" s="1"/>
  <c r="BVV59" i="1" s="1"/>
  <c r="BJQ58" i="1"/>
  <c r="BKI58" i="1" s="1"/>
  <c r="BVV58" i="1" s="1"/>
  <c r="BJQ57" i="1"/>
  <c r="BKI57" i="1" s="1"/>
  <c r="BVV57" i="1" s="1"/>
  <c r="BJQ56" i="1"/>
  <c r="BKI56" i="1" s="1"/>
  <c r="BVV56" i="1" s="1"/>
  <c r="BJQ55" i="1"/>
  <c r="BKI55" i="1" s="1"/>
  <c r="BVV55" i="1" s="1"/>
  <c r="BJQ54" i="1"/>
  <c r="BKI54" i="1" s="1"/>
  <c r="BVV54" i="1" s="1"/>
  <c r="BJQ53" i="1"/>
  <c r="BKI53" i="1" s="1"/>
  <c r="BVV53" i="1" s="1"/>
  <c r="BJQ52" i="1"/>
  <c r="BKI52" i="1" s="1"/>
  <c r="BVV52" i="1" s="1"/>
  <c r="BJQ51" i="1"/>
  <c r="BKI51" i="1" s="1"/>
  <c r="BVV51" i="1" s="1"/>
  <c r="BJQ50" i="1"/>
  <c r="BKI50" i="1" s="1"/>
  <c r="BVV50" i="1" s="1"/>
  <c r="BJQ49" i="1"/>
  <c r="BKI49" i="1" s="1"/>
  <c r="BVV49" i="1" s="1"/>
  <c r="BJQ48" i="1"/>
  <c r="BKI48" i="1" s="1"/>
  <c r="BVV48" i="1" s="1"/>
  <c r="BJQ47" i="1"/>
  <c r="BKI47" i="1" s="1"/>
  <c r="BVV47" i="1" s="1"/>
  <c r="BJQ46" i="1"/>
  <c r="BKI46" i="1" s="1"/>
  <c r="BVV46" i="1" s="1"/>
  <c r="BJQ45" i="1"/>
  <c r="BKI45" i="1" s="1"/>
  <c r="BVV45" i="1" s="1"/>
  <c r="BJQ44" i="1"/>
  <c r="BKI44" i="1" s="1"/>
  <c r="BVV44" i="1" s="1"/>
  <c r="BJQ43" i="1"/>
  <c r="BKI43" i="1" s="1"/>
  <c r="BVV43" i="1" s="1"/>
  <c r="BJQ42" i="1"/>
  <c r="BKI42" i="1" s="1"/>
  <c r="BVV42" i="1" s="1"/>
  <c r="BJQ41" i="1"/>
  <c r="BKI41" i="1" s="1"/>
  <c r="BVV41" i="1" s="1"/>
  <c r="BJQ40" i="1"/>
  <c r="BKI40" i="1" s="1"/>
  <c r="BVV40" i="1" s="1"/>
  <c r="BJQ39" i="1"/>
  <c r="BKI39" i="1" s="1"/>
  <c r="BVV39" i="1" s="1"/>
  <c r="BJQ38" i="1"/>
  <c r="BKI38" i="1" s="1"/>
  <c r="BVV38" i="1" s="1"/>
  <c r="BJQ37" i="1"/>
  <c r="BKI37" i="1" s="1"/>
  <c r="BVV37" i="1" s="1"/>
  <c r="BJQ36" i="1"/>
  <c r="BKI36" i="1" s="1"/>
  <c r="BVV36" i="1" s="1"/>
  <c r="BJQ35" i="1"/>
  <c r="BKI35" i="1" s="1"/>
  <c r="BVV35" i="1" s="1"/>
  <c r="BJQ34" i="1"/>
  <c r="BKI34" i="1" s="1"/>
  <c r="BVV34" i="1" s="1"/>
  <c r="BJQ33" i="1"/>
  <c r="BKI33" i="1" s="1"/>
  <c r="BVV33" i="1" s="1"/>
  <c r="BJQ32" i="1"/>
  <c r="BKI32" i="1" s="1"/>
  <c r="BVV32" i="1" s="1"/>
  <c r="BJQ31" i="1"/>
  <c r="BKI31" i="1" s="1"/>
  <c r="BVV31" i="1" s="1"/>
  <c r="BJQ30" i="1"/>
  <c r="BKI30" i="1" s="1"/>
  <c r="BVV30" i="1" s="1"/>
  <c r="BJQ29" i="1"/>
  <c r="BKI29" i="1" s="1"/>
  <c r="BVV29" i="1" s="1"/>
  <c r="BJQ28" i="1"/>
  <c r="BKI28" i="1" s="1"/>
  <c r="BVV28" i="1" s="1"/>
  <c r="BJQ27" i="1"/>
  <c r="BKI27" i="1" s="1"/>
  <c r="BVV27" i="1" s="1"/>
  <c r="BJQ26" i="1"/>
  <c r="BKI26" i="1" s="1"/>
  <c r="BVV26" i="1" s="1"/>
  <c r="BJQ25" i="1"/>
  <c r="BKI25" i="1" s="1"/>
  <c r="BVV25" i="1" s="1"/>
  <c r="BJQ24" i="1"/>
  <c r="BKI24" i="1" s="1"/>
  <c r="BVV24" i="1" s="1"/>
  <c r="BJQ23" i="1"/>
  <c r="BKI23" i="1" s="1"/>
  <c r="BVV23" i="1" s="1"/>
  <c r="BJQ22" i="1"/>
  <c r="BKI22" i="1" s="1"/>
  <c r="BVV22" i="1" s="1"/>
  <c r="BJQ21" i="1"/>
  <c r="BKI21" i="1" s="1"/>
  <c r="BVV21" i="1" s="1"/>
  <c r="BJQ20" i="1"/>
  <c r="BKI20" i="1" s="1"/>
  <c r="BVV20" i="1" s="1"/>
  <c r="BJQ19" i="1"/>
  <c r="BKI19" i="1" s="1"/>
  <c r="BVV19" i="1" s="1"/>
  <c r="BJQ18" i="1"/>
  <c r="BKI18" i="1" s="1"/>
  <c r="BVV18" i="1" s="1"/>
  <c r="BJQ17" i="1"/>
  <c r="BKI17" i="1" s="1"/>
  <c r="BVV17" i="1" s="1"/>
  <c r="BJQ16" i="1"/>
  <c r="BKI16" i="1" s="1"/>
  <c r="BVV16" i="1" s="1"/>
  <c r="BJQ15" i="1"/>
  <c r="BJQ14" i="1"/>
  <c r="BKI14" i="1" s="1"/>
  <c r="BVV14" i="1" s="1"/>
  <c r="BJQ13" i="1"/>
  <c r="BKI13" i="1" s="1"/>
  <c r="BJQ12" i="1"/>
  <c r="BKI12" i="1" s="1"/>
  <c r="BVV12" i="1" s="1"/>
  <c r="BJQ11" i="1"/>
  <c r="BKI11" i="1" s="1"/>
  <c r="BVV11" i="1" s="1"/>
  <c r="BJQ10" i="1"/>
  <c r="BKI10" i="1" s="1"/>
  <c r="BVV10" i="1" s="1"/>
  <c r="BJQ9" i="1"/>
  <c r="BKI9" i="1" s="1"/>
  <c r="BVV9" i="1" s="1"/>
  <c r="BVV13" i="1" l="1"/>
  <c r="BVV5" i="1" s="1"/>
  <c r="BKI5" i="1"/>
  <c r="BVV107" i="1"/>
  <c r="BWW5" i="1"/>
  <c r="BKI15" i="1"/>
  <c r="BJQ117" i="1"/>
  <c r="BVV111" i="1"/>
  <c r="BKI99" i="1"/>
  <c r="BKI1" i="1" l="1"/>
  <c r="BKI2" i="1"/>
  <c r="BVV15" i="1"/>
  <c r="BVV117" i="1" s="1"/>
  <c r="BKI117" i="1"/>
  <c r="BVV99" i="1"/>
  <c r="BVV102" i="1" s="1"/>
  <c r="BKI102" i="1"/>
  <c r="BJI101" i="1"/>
  <c r="BJI99" i="1" l="1"/>
  <c r="BJI102" i="1" s="1"/>
  <c r="BJI98" i="1"/>
  <c r="BJI97" i="1"/>
  <c r="BJI96" i="1"/>
  <c r="BJI95" i="1"/>
  <c r="BJI94" i="1"/>
  <c r="BJI93" i="1"/>
  <c r="BJI92" i="1"/>
  <c r="BJI91" i="1"/>
  <c r="BJI90" i="1"/>
  <c r="BJI89" i="1"/>
  <c r="BJI88" i="1"/>
  <c r="BJI87" i="1"/>
  <c r="BJI86" i="1"/>
  <c r="BJI85" i="1"/>
  <c r="BJI84" i="1"/>
  <c r="BJI83" i="1"/>
  <c r="BJI82" i="1"/>
  <c r="BJI81" i="1"/>
  <c r="BJI80" i="1"/>
  <c r="BJI79" i="1"/>
  <c r="BJI78" i="1"/>
  <c r="BJI77" i="1"/>
  <c r="BJI76" i="1"/>
  <c r="BJI75" i="1"/>
  <c r="BJI74" i="1"/>
  <c r="BJI73" i="1"/>
  <c r="BJI72" i="1"/>
  <c r="BJI71" i="1"/>
  <c r="BJI70" i="1"/>
  <c r="BJI69" i="1"/>
  <c r="BJI68" i="1"/>
  <c r="BJI67" i="1"/>
  <c r="BJI66" i="1"/>
  <c r="BJI65" i="1"/>
  <c r="BJI64" i="1"/>
  <c r="BJI63" i="1"/>
  <c r="BJI62" i="1"/>
  <c r="BJI61" i="1"/>
  <c r="BJI60" i="1"/>
  <c r="BJI59" i="1"/>
  <c r="BJI58" i="1"/>
  <c r="BJI57" i="1"/>
  <c r="BJI56" i="1"/>
  <c r="BJI55" i="1"/>
  <c r="BJI54" i="1"/>
  <c r="BJI53" i="1"/>
  <c r="BJI52" i="1"/>
  <c r="BJI51" i="1"/>
  <c r="BJI50" i="1"/>
  <c r="BJI49" i="1"/>
  <c r="BJI48" i="1"/>
  <c r="BJI47" i="1"/>
  <c r="BJI46" i="1"/>
  <c r="BJI45" i="1"/>
  <c r="BJI44" i="1"/>
  <c r="BJI43" i="1"/>
  <c r="BJI42" i="1"/>
  <c r="BJI41" i="1"/>
  <c r="BJI40" i="1"/>
  <c r="BJI39" i="1"/>
  <c r="BJI38" i="1"/>
  <c r="BJI37" i="1"/>
  <c r="BJI36" i="1"/>
  <c r="BJI35" i="1"/>
  <c r="BJI34" i="1"/>
  <c r="BJI33" i="1"/>
  <c r="BJI32" i="1"/>
  <c r="BJI31" i="1"/>
  <c r="BJI30" i="1"/>
  <c r="BJI29" i="1"/>
  <c r="BJI28" i="1"/>
  <c r="BJI27" i="1"/>
  <c r="BJI26" i="1"/>
  <c r="BJI25" i="1"/>
  <c r="BJI24" i="1"/>
  <c r="BJI23" i="1"/>
  <c r="BJI22" i="1"/>
  <c r="BJI21" i="1"/>
  <c r="BJI20" i="1"/>
  <c r="BJI19" i="1"/>
  <c r="BJI18" i="1"/>
  <c r="BJI17" i="1"/>
  <c r="BJI16" i="1"/>
  <c r="BJI15" i="1"/>
  <c r="BJI14" i="1"/>
  <c r="BJI13" i="1"/>
  <c r="BJI12" i="1"/>
  <c r="BJI11" i="1"/>
  <c r="BJI10" i="1"/>
  <c r="BJI9" i="1"/>
  <c r="BJI117" i="1" l="1"/>
  <c r="BJD101" i="1"/>
  <c r="BJD99" i="1"/>
  <c r="BJD102" i="1" s="1"/>
  <c r="BJD98" i="1"/>
  <c r="BJD97" i="1"/>
  <c r="BJD96" i="1"/>
  <c r="BJD95" i="1"/>
  <c r="BJD94" i="1"/>
  <c r="BJD93" i="1"/>
  <c r="BJD92" i="1"/>
  <c r="BJD91" i="1"/>
  <c r="BJD90" i="1"/>
  <c r="BJD89" i="1"/>
  <c r="BJD88" i="1"/>
  <c r="BJD87" i="1"/>
  <c r="BJD86" i="1"/>
  <c r="BJD85" i="1"/>
  <c r="BJD84" i="1"/>
  <c r="BJD83" i="1"/>
  <c r="BJD82" i="1"/>
  <c r="BJD81" i="1"/>
  <c r="BJD80" i="1"/>
  <c r="BJD79" i="1"/>
  <c r="BJD78" i="1"/>
  <c r="BJD76" i="1"/>
  <c r="BJD75" i="1"/>
  <c r="BJD74" i="1"/>
  <c r="BJD73" i="1"/>
  <c r="BJD72" i="1"/>
  <c r="BJD71" i="1"/>
  <c r="BJD70" i="1"/>
  <c r="BJD69" i="1"/>
  <c r="BJD68" i="1"/>
  <c r="BJD67" i="1"/>
  <c r="BJD66" i="1"/>
  <c r="BJD65" i="1"/>
  <c r="BJD64" i="1"/>
  <c r="BJD63" i="1"/>
  <c r="BJD62" i="1"/>
  <c r="BJD61" i="1"/>
  <c r="BJD60" i="1"/>
  <c r="BJD59" i="1"/>
  <c r="BJD58" i="1"/>
  <c r="BJD57" i="1"/>
  <c r="BJD56" i="1"/>
  <c r="BJD55" i="1"/>
  <c r="BJD54" i="1"/>
  <c r="BJD53" i="1"/>
  <c r="BJD52" i="1"/>
  <c r="BJD51" i="1"/>
  <c r="BJD50" i="1"/>
  <c r="BJD49" i="1"/>
  <c r="BJD48" i="1"/>
  <c r="BJD47" i="1"/>
  <c r="BJD46" i="1"/>
  <c r="BJD45" i="1"/>
  <c r="BJD44" i="1"/>
  <c r="BJD43" i="1"/>
  <c r="BJD42" i="1"/>
  <c r="BJD41" i="1"/>
  <c r="BJD40" i="1"/>
  <c r="BJD39" i="1"/>
  <c r="BJD38" i="1"/>
  <c r="BJD37" i="1"/>
  <c r="BJD36" i="1"/>
  <c r="BJD35" i="1"/>
  <c r="BJD34" i="1"/>
  <c r="BJD33" i="1"/>
  <c r="BJD32" i="1"/>
  <c r="BJD31" i="1"/>
  <c r="BJD30" i="1"/>
  <c r="BJD29" i="1"/>
  <c r="BJD28" i="1"/>
  <c r="BJD27" i="1"/>
  <c r="BJD26" i="1"/>
  <c r="BJD25" i="1"/>
  <c r="BJD24" i="1"/>
  <c r="BJD23" i="1"/>
  <c r="BJD22" i="1"/>
  <c r="BJD21" i="1"/>
  <c r="BJD20" i="1"/>
  <c r="BJD19" i="1"/>
  <c r="BJD18" i="1"/>
  <c r="BJD17" i="1"/>
  <c r="BJD16" i="1"/>
  <c r="BJD15" i="1"/>
  <c r="BJD117" i="1" s="1"/>
  <c r="BJD14" i="1"/>
  <c r="BJD13" i="1"/>
  <c r="BJD12" i="1"/>
  <c r="BJD11" i="1"/>
  <c r="BJD10" i="1"/>
  <c r="BJD9" i="1"/>
  <c r="BIY101" i="1" l="1"/>
  <c r="BIY99" i="1"/>
  <c r="BIY102" i="1" s="1"/>
  <c r="BIY98" i="1"/>
  <c r="BIY97" i="1"/>
  <c r="BIY96" i="1"/>
  <c r="BIY95" i="1"/>
  <c r="BIY94" i="1"/>
  <c r="BIY93" i="1"/>
  <c r="BIY92" i="1"/>
  <c r="BIY91" i="1"/>
  <c r="BIY90" i="1"/>
  <c r="BIY89" i="1"/>
  <c r="BIY88" i="1"/>
  <c r="BIY87" i="1"/>
  <c r="BIY86" i="1"/>
  <c r="BIY85" i="1"/>
  <c r="BIY84" i="1"/>
  <c r="BIY83" i="1"/>
  <c r="BIY82" i="1"/>
  <c r="BIY81" i="1"/>
  <c r="BIY80" i="1"/>
  <c r="BIY79" i="1"/>
  <c r="BIY78" i="1"/>
  <c r="BIY77" i="1"/>
  <c r="BIY76" i="1"/>
  <c r="BIY75" i="1"/>
  <c r="BIY74" i="1"/>
  <c r="BIY73" i="1"/>
  <c r="BIY72" i="1"/>
  <c r="BIY71" i="1"/>
  <c r="BIY70" i="1"/>
  <c r="BIY69" i="1"/>
  <c r="BIY68" i="1"/>
  <c r="BIY67" i="1"/>
  <c r="BIY66" i="1"/>
  <c r="BIY65" i="1"/>
  <c r="BIY64" i="1"/>
  <c r="BIY63" i="1"/>
  <c r="BIY62" i="1"/>
  <c r="BIY61" i="1"/>
  <c r="BIY60" i="1"/>
  <c r="BIY59" i="1"/>
  <c r="BIY58" i="1"/>
  <c r="BIY57" i="1"/>
  <c r="BIY56" i="1"/>
  <c r="BIY55" i="1"/>
  <c r="BIY54" i="1"/>
  <c r="BIY53" i="1"/>
  <c r="BIY52" i="1"/>
  <c r="BIY51" i="1"/>
  <c r="BIY50" i="1"/>
  <c r="BIY49" i="1"/>
  <c r="BIY48" i="1"/>
  <c r="BIY47" i="1"/>
  <c r="BIY46" i="1"/>
  <c r="BIY45" i="1"/>
  <c r="BIY44" i="1"/>
  <c r="BIY43" i="1"/>
  <c r="BIY42" i="1"/>
  <c r="BIY41" i="1"/>
  <c r="BIY40" i="1"/>
  <c r="BIY39" i="1"/>
  <c r="BIY38" i="1"/>
  <c r="BIY37" i="1"/>
  <c r="BIY36" i="1"/>
  <c r="BIY35" i="1"/>
  <c r="BIY34" i="1"/>
  <c r="BIY33" i="1"/>
  <c r="BIY32" i="1"/>
  <c r="BIY31" i="1"/>
  <c r="BIY30" i="1"/>
  <c r="BIY29" i="1"/>
  <c r="BIY28" i="1"/>
  <c r="BIY27" i="1"/>
  <c r="BIY26" i="1"/>
  <c r="BIY25" i="1"/>
  <c r="BIY24" i="1"/>
  <c r="BIY23" i="1"/>
  <c r="BIY22" i="1"/>
  <c r="BIY21" i="1"/>
  <c r="BIY20" i="1"/>
  <c r="BIY19" i="1"/>
  <c r="BIY18" i="1"/>
  <c r="BIY17" i="1"/>
  <c r="BIY16" i="1"/>
  <c r="BIY15" i="1"/>
  <c r="BIY117" i="1" s="1"/>
  <c r="BIY14" i="1"/>
  <c r="BIY13" i="1"/>
  <c r="BIY12" i="1"/>
  <c r="BIY11" i="1"/>
  <c r="BIY10" i="1"/>
  <c r="BIY9" i="1"/>
  <c r="BIS101" i="1" l="1"/>
  <c r="BIS99" i="1"/>
  <c r="BIS102" i="1" s="1"/>
  <c r="BIS98" i="1"/>
  <c r="BIS97" i="1"/>
  <c r="BIS96" i="1"/>
  <c r="BIS95" i="1"/>
  <c r="BIS94" i="1"/>
  <c r="BIS93" i="1"/>
  <c r="BIS92" i="1"/>
  <c r="BIS91" i="1"/>
  <c r="BIS90" i="1"/>
  <c r="BIS89" i="1"/>
  <c r="BIS88" i="1"/>
  <c r="BIS87" i="1"/>
  <c r="BIS86" i="1"/>
  <c r="BIS85" i="1"/>
  <c r="BIS84" i="1"/>
  <c r="BIS83" i="1"/>
  <c r="BIS82" i="1"/>
  <c r="BIS81" i="1"/>
  <c r="BIS80" i="1"/>
  <c r="BIS79" i="1"/>
  <c r="BIS78" i="1"/>
  <c r="BIS77" i="1"/>
  <c r="BIS76" i="1"/>
  <c r="BIS75" i="1"/>
  <c r="BIS74" i="1"/>
  <c r="BIS73" i="1"/>
  <c r="BIS72" i="1"/>
  <c r="BIS71" i="1"/>
  <c r="BIS70" i="1"/>
  <c r="BIS69" i="1"/>
  <c r="BIS68" i="1"/>
  <c r="BIS67" i="1"/>
  <c r="BIS66" i="1"/>
  <c r="BIS65" i="1"/>
  <c r="BIS64" i="1"/>
  <c r="BIS63" i="1"/>
  <c r="BIS62" i="1"/>
  <c r="BIS61" i="1"/>
  <c r="BIS60" i="1"/>
  <c r="BIS59" i="1"/>
  <c r="BIS58" i="1"/>
  <c r="BIS57" i="1"/>
  <c r="BIS56" i="1"/>
  <c r="BIS55" i="1"/>
  <c r="BIS54" i="1"/>
  <c r="BIS53" i="1"/>
  <c r="BIS52" i="1"/>
  <c r="BIS51" i="1"/>
  <c r="BIS50" i="1"/>
  <c r="BIS49" i="1"/>
  <c r="BIS48" i="1"/>
  <c r="BIS47" i="1"/>
  <c r="BIS46" i="1"/>
  <c r="BIS45" i="1"/>
  <c r="BIS44" i="1"/>
  <c r="BIS43" i="1"/>
  <c r="BIS42" i="1"/>
  <c r="BIS41" i="1"/>
  <c r="BIS40" i="1"/>
  <c r="BIS39" i="1"/>
  <c r="BIS38" i="1"/>
  <c r="BIS37" i="1"/>
  <c r="BIS36" i="1"/>
  <c r="BIS35" i="1"/>
  <c r="BIS34" i="1"/>
  <c r="BIS33" i="1"/>
  <c r="BIS32" i="1"/>
  <c r="BIS31" i="1"/>
  <c r="BIS30" i="1"/>
  <c r="BIS29" i="1"/>
  <c r="BIS28" i="1"/>
  <c r="BIS27" i="1"/>
  <c r="BIS26" i="1"/>
  <c r="BIS25" i="1"/>
  <c r="BIS24" i="1"/>
  <c r="BIS23" i="1"/>
  <c r="BIS22" i="1"/>
  <c r="BIS21" i="1"/>
  <c r="BIS20" i="1"/>
  <c r="BIS19" i="1"/>
  <c r="BIS18" i="1"/>
  <c r="BIS17" i="1"/>
  <c r="BIS16" i="1"/>
  <c r="BIS15" i="1"/>
  <c r="BIS14" i="1"/>
  <c r="BIS13" i="1"/>
  <c r="BIS12" i="1"/>
  <c r="BIS11" i="1"/>
  <c r="BIS10" i="1"/>
  <c r="BIS9" i="1"/>
  <c r="BIS117" i="1" l="1"/>
  <c r="BIM99" i="1"/>
  <c r="BIM98" i="1"/>
  <c r="BJJ98" i="1" s="1"/>
  <c r="BIM97" i="1"/>
  <c r="BJJ97" i="1" s="1"/>
  <c r="BIM96" i="1"/>
  <c r="BJJ96" i="1" s="1"/>
  <c r="BIM95" i="1"/>
  <c r="BJJ95" i="1" s="1"/>
  <c r="BIM94" i="1"/>
  <c r="BJJ94" i="1" s="1"/>
  <c r="BIM93" i="1"/>
  <c r="BJJ93" i="1" s="1"/>
  <c r="BIM92" i="1"/>
  <c r="BJJ92" i="1" s="1"/>
  <c r="BIM91" i="1"/>
  <c r="BJJ91" i="1" s="1"/>
  <c r="BIM90" i="1"/>
  <c r="BJJ90" i="1" s="1"/>
  <c r="BIM89" i="1"/>
  <c r="BJJ89" i="1" s="1"/>
  <c r="BIM88" i="1"/>
  <c r="BJJ88" i="1" s="1"/>
  <c r="BIM87" i="1"/>
  <c r="BJJ87" i="1" s="1"/>
  <c r="BIM86" i="1"/>
  <c r="BJJ86" i="1" s="1"/>
  <c r="BIM85" i="1"/>
  <c r="BJJ85" i="1" s="1"/>
  <c r="BIM84" i="1"/>
  <c r="BJJ84" i="1" s="1"/>
  <c r="BIM83" i="1"/>
  <c r="BJJ83" i="1" s="1"/>
  <c r="BIM82" i="1"/>
  <c r="BJJ82" i="1" s="1"/>
  <c r="BIM81" i="1"/>
  <c r="BJJ81" i="1" s="1"/>
  <c r="BIM80" i="1"/>
  <c r="BJJ80" i="1" s="1"/>
  <c r="BIM79" i="1"/>
  <c r="BJJ79" i="1" s="1"/>
  <c r="BIM78" i="1"/>
  <c r="BJJ78" i="1" s="1"/>
  <c r="BIM77" i="1"/>
  <c r="BJJ77" i="1" s="1"/>
  <c r="BIM76" i="1"/>
  <c r="BJJ76" i="1" s="1"/>
  <c r="BIM75" i="1"/>
  <c r="BJJ75" i="1" s="1"/>
  <c r="BIM74" i="1"/>
  <c r="BJJ74" i="1" s="1"/>
  <c r="BIM73" i="1"/>
  <c r="BJJ73" i="1" s="1"/>
  <c r="BIM72" i="1"/>
  <c r="BJJ72" i="1" s="1"/>
  <c r="BIM71" i="1"/>
  <c r="BJJ71" i="1" s="1"/>
  <c r="BIM70" i="1"/>
  <c r="BJJ70" i="1" s="1"/>
  <c r="BIM69" i="1"/>
  <c r="BJJ69" i="1" s="1"/>
  <c r="BIM68" i="1"/>
  <c r="BJJ68" i="1" s="1"/>
  <c r="BIM67" i="1"/>
  <c r="BJJ67" i="1" s="1"/>
  <c r="BIM66" i="1"/>
  <c r="BJJ66" i="1" s="1"/>
  <c r="BIM65" i="1"/>
  <c r="BJJ65" i="1" s="1"/>
  <c r="BIM64" i="1"/>
  <c r="BJJ64" i="1" s="1"/>
  <c r="BIM63" i="1"/>
  <c r="BJJ63" i="1" s="1"/>
  <c r="BIM62" i="1"/>
  <c r="BJJ62" i="1" s="1"/>
  <c r="BIM61" i="1"/>
  <c r="BJJ61" i="1" s="1"/>
  <c r="BIM60" i="1"/>
  <c r="BJJ60" i="1" s="1"/>
  <c r="BIM59" i="1"/>
  <c r="BJJ59" i="1" s="1"/>
  <c r="BIM58" i="1"/>
  <c r="BJJ58" i="1" s="1"/>
  <c r="BIM57" i="1"/>
  <c r="BJJ57" i="1" s="1"/>
  <c r="BIM56" i="1"/>
  <c r="BJJ56" i="1" s="1"/>
  <c r="BIM55" i="1"/>
  <c r="BJJ55" i="1" s="1"/>
  <c r="BIM54" i="1"/>
  <c r="BJJ54" i="1" s="1"/>
  <c r="BIM53" i="1"/>
  <c r="BJJ53" i="1" s="1"/>
  <c r="BIM52" i="1"/>
  <c r="BJJ52" i="1" s="1"/>
  <c r="BIM51" i="1"/>
  <c r="BJJ51" i="1" s="1"/>
  <c r="BIM50" i="1"/>
  <c r="BJJ50" i="1" s="1"/>
  <c r="BIM49" i="1"/>
  <c r="BJJ49" i="1" s="1"/>
  <c r="BIM48" i="1"/>
  <c r="BJJ48" i="1" s="1"/>
  <c r="BIM47" i="1"/>
  <c r="BJJ47" i="1" s="1"/>
  <c r="BIM46" i="1"/>
  <c r="BJJ46" i="1" s="1"/>
  <c r="BIM45" i="1"/>
  <c r="BJJ45" i="1" s="1"/>
  <c r="BIM44" i="1"/>
  <c r="BJJ44" i="1" s="1"/>
  <c r="BIM43" i="1"/>
  <c r="BJJ43" i="1" s="1"/>
  <c r="BIM42" i="1"/>
  <c r="BJJ42" i="1" s="1"/>
  <c r="BIM41" i="1"/>
  <c r="BJJ41" i="1" s="1"/>
  <c r="BIM40" i="1"/>
  <c r="BJJ40" i="1" s="1"/>
  <c r="BIM39" i="1"/>
  <c r="BJJ39" i="1" s="1"/>
  <c r="BIM38" i="1"/>
  <c r="BJJ38" i="1" s="1"/>
  <c r="BIM37" i="1"/>
  <c r="BJJ37" i="1" s="1"/>
  <c r="BIM36" i="1"/>
  <c r="BJJ36" i="1" s="1"/>
  <c r="BIM35" i="1"/>
  <c r="BJJ35" i="1" s="1"/>
  <c r="BIM34" i="1"/>
  <c r="BJJ34" i="1" s="1"/>
  <c r="BIM33" i="1"/>
  <c r="BJJ33" i="1" s="1"/>
  <c r="BIM32" i="1"/>
  <c r="BJJ32" i="1" s="1"/>
  <c r="BIM31" i="1"/>
  <c r="BJJ31" i="1" s="1"/>
  <c r="BIM30" i="1"/>
  <c r="BJJ30" i="1" s="1"/>
  <c r="BIM29" i="1"/>
  <c r="BJJ29" i="1" s="1"/>
  <c r="BIM28" i="1"/>
  <c r="BJJ28" i="1" s="1"/>
  <c r="BIM27" i="1"/>
  <c r="BJJ27" i="1" s="1"/>
  <c r="BIM26" i="1"/>
  <c r="BJJ26" i="1" s="1"/>
  <c r="BIM25" i="1"/>
  <c r="BJJ25" i="1" s="1"/>
  <c r="BIM24" i="1"/>
  <c r="BJJ24" i="1" s="1"/>
  <c r="BIM23" i="1"/>
  <c r="BJJ23" i="1" s="1"/>
  <c r="BIM22" i="1"/>
  <c r="BJJ22" i="1" s="1"/>
  <c r="BIM21" i="1"/>
  <c r="BJJ21" i="1" s="1"/>
  <c r="BIM20" i="1"/>
  <c r="BJJ20" i="1" s="1"/>
  <c r="BIM19" i="1"/>
  <c r="BJJ19" i="1" s="1"/>
  <c r="BIM18" i="1"/>
  <c r="BJJ18" i="1" s="1"/>
  <c r="BIM17" i="1"/>
  <c r="BJJ17" i="1" s="1"/>
  <c r="BIM16" i="1"/>
  <c r="BJJ16" i="1" s="1"/>
  <c r="BIM15" i="1"/>
  <c r="BIM14" i="1"/>
  <c r="BJJ14" i="1" s="1"/>
  <c r="BIM13" i="1"/>
  <c r="BJJ13" i="1" s="1"/>
  <c r="BIM12" i="1"/>
  <c r="BJJ12" i="1" s="1"/>
  <c r="BIM11" i="1"/>
  <c r="BJJ11" i="1" s="1"/>
  <c r="BIM10" i="1"/>
  <c r="BJJ10" i="1" s="1"/>
  <c r="BIM9" i="1"/>
  <c r="BJJ9" i="1" s="1"/>
  <c r="BJJ15" i="1" l="1"/>
  <c r="BJJ117" i="1" s="1"/>
  <c r="BIM117" i="1"/>
  <c r="BJJ99" i="1"/>
  <c r="BJJ102" i="1" s="1"/>
  <c r="BIM102" i="1"/>
  <c r="BIG99" i="1"/>
  <c r="BIG102" i="1" s="1"/>
  <c r="BIG98" i="1"/>
  <c r="BIG97" i="1"/>
  <c r="BIG96" i="1"/>
  <c r="BIG95" i="1"/>
  <c r="BIG94" i="1"/>
  <c r="BIG93" i="1"/>
  <c r="BIG92" i="1"/>
  <c r="BIG91" i="1"/>
  <c r="BIG90" i="1"/>
  <c r="BIG89" i="1"/>
  <c r="BIG88" i="1"/>
  <c r="BIG87" i="1"/>
  <c r="BIG86" i="1"/>
  <c r="BIG85" i="1"/>
  <c r="BIG84" i="1"/>
  <c r="BIG83" i="1"/>
  <c r="BIG82" i="1"/>
  <c r="BIG81" i="1"/>
  <c r="BIG80" i="1"/>
  <c r="BIG79" i="1"/>
  <c r="BIG78" i="1"/>
  <c r="BIG77" i="1"/>
  <c r="BIG76" i="1"/>
  <c r="BIG75" i="1"/>
  <c r="BIG74" i="1"/>
  <c r="BIG73" i="1"/>
  <c r="BIG72" i="1"/>
  <c r="BIG71" i="1"/>
  <c r="BIG70" i="1"/>
  <c r="BIG69" i="1"/>
  <c r="BIG68" i="1"/>
  <c r="BIG67" i="1"/>
  <c r="BIG66" i="1"/>
  <c r="BIG65" i="1"/>
  <c r="BIG64" i="1"/>
  <c r="BIG63" i="1"/>
  <c r="BIG62" i="1"/>
  <c r="BIG61" i="1"/>
  <c r="BIG60" i="1"/>
  <c r="BIG59" i="1"/>
  <c r="BIG58" i="1"/>
  <c r="BIG57" i="1"/>
  <c r="BIG56" i="1"/>
  <c r="BIG55" i="1"/>
  <c r="BIG54" i="1"/>
  <c r="BIG53" i="1"/>
  <c r="BIG52" i="1"/>
  <c r="BIG51" i="1"/>
  <c r="BIG50" i="1"/>
  <c r="BIG49" i="1"/>
  <c r="BIG48" i="1"/>
  <c r="BIG47" i="1"/>
  <c r="BIG46" i="1"/>
  <c r="BIG45" i="1"/>
  <c r="BIG44" i="1"/>
  <c r="BIG43" i="1"/>
  <c r="BIG42" i="1"/>
  <c r="BIG41" i="1"/>
  <c r="BIG40" i="1"/>
  <c r="BIG39" i="1"/>
  <c r="BIG38" i="1"/>
  <c r="BIG37" i="1"/>
  <c r="BIG36" i="1"/>
  <c r="BIG35" i="1"/>
  <c r="BIG34" i="1"/>
  <c r="BIG33" i="1"/>
  <c r="BIG32" i="1"/>
  <c r="BIG31" i="1"/>
  <c r="BIG30" i="1"/>
  <c r="BIG29" i="1"/>
  <c r="BIG28" i="1"/>
  <c r="BIG27" i="1"/>
  <c r="BIG26" i="1"/>
  <c r="BIG25" i="1"/>
  <c r="BIG24" i="1"/>
  <c r="BIG23" i="1"/>
  <c r="BIG22" i="1"/>
  <c r="BIG21" i="1"/>
  <c r="BIG20" i="1"/>
  <c r="BIG19" i="1"/>
  <c r="BIG18" i="1"/>
  <c r="BIG17" i="1"/>
  <c r="BIG16" i="1"/>
  <c r="BIG15" i="1"/>
  <c r="BIG14" i="1"/>
  <c r="BIG13" i="1"/>
  <c r="BIG12" i="1"/>
  <c r="BIG11" i="1"/>
  <c r="BIG10" i="1"/>
  <c r="BIG9" i="1"/>
  <c r="BIG117" i="1" l="1"/>
  <c r="BIE101" i="1"/>
  <c r="BIE99" i="1"/>
  <c r="BIE102" i="1" s="1"/>
  <c r="BIE98" i="1"/>
  <c r="BIE97" i="1"/>
  <c r="BIE96" i="1"/>
  <c r="BIE95" i="1"/>
  <c r="BIE94" i="1"/>
  <c r="BIE93" i="1"/>
  <c r="BIE92" i="1"/>
  <c r="BIE91" i="1"/>
  <c r="BIE90" i="1"/>
  <c r="BIE89" i="1"/>
  <c r="BIE88" i="1"/>
  <c r="BIE87" i="1"/>
  <c r="BIE86" i="1"/>
  <c r="BIE85" i="1"/>
  <c r="BIE84" i="1"/>
  <c r="BIE83" i="1"/>
  <c r="BIE82" i="1"/>
  <c r="BIE81" i="1"/>
  <c r="BIE80" i="1"/>
  <c r="BIE79" i="1"/>
  <c r="BIE78" i="1"/>
  <c r="BIE77" i="1"/>
  <c r="BIE76" i="1"/>
  <c r="BIE75" i="1"/>
  <c r="BIE74" i="1"/>
  <c r="BIE73" i="1"/>
  <c r="BIE72" i="1"/>
  <c r="BIE71" i="1"/>
  <c r="BIE70" i="1"/>
  <c r="BIE69" i="1"/>
  <c r="BIE68" i="1"/>
  <c r="BIE67" i="1"/>
  <c r="BIE66" i="1"/>
  <c r="BIE65" i="1"/>
  <c r="BIE64" i="1"/>
  <c r="BIE63" i="1"/>
  <c r="BIE62" i="1"/>
  <c r="BIE61" i="1"/>
  <c r="BIE60" i="1"/>
  <c r="BIE59" i="1"/>
  <c r="BIE58" i="1"/>
  <c r="BIE57" i="1"/>
  <c r="BIE56" i="1"/>
  <c r="BIE55" i="1"/>
  <c r="BIE54" i="1"/>
  <c r="BIE53" i="1"/>
  <c r="BIE52" i="1"/>
  <c r="BIE51" i="1"/>
  <c r="BIE50" i="1"/>
  <c r="BIE49" i="1"/>
  <c r="BIE48" i="1"/>
  <c r="BIE47" i="1"/>
  <c r="BIE46" i="1"/>
  <c r="BIE45" i="1"/>
  <c r="BIE44" i="1"/>
  <c r="BIE43" i="1"/>
  <c r="BIE42" i="1"/>
  <c r="BIE41" i="1"/>
  <c r="BIE40" i="1"/>
  <c r="BIE39" i="1"/>
  <c r="BIE38" i="1"/>
  <c r="BIE37" i="1"/>
  <c r="BIE36" i="1"/>
  <c r="BIE35" i="1"/>
  <c r="BIE34" i="1"/>
  <c r="BIE33" i="1"/>
  <c r="BIE32" i="1"/>
  <c r="BIE31" i="1"/>
  <c r="BIE30" i="1"/>
  <c r="BIE29" i="1"/>
  <c r="BIE28" i="1"/>
  <c r="BIE27" i="1"/>
  <c r="BIE26" i="1"/>
  <c r="BIE25" i="1"/>
  <c r="BIE24" i="1"/>
  <c r="BIE23" i="1"/>
  <c r="BIE22" i="1"/>
  <c r="BIE21" i="1"/>
  <c r="BIE20" i="1"/>
  <c r="BIE19" i="1"/>
  <c r="BIE18" i="1"/>
  <c r="BIE17" i="1"/>
  <c r="BIE16" i="1"/>
  <c r="BIE15" i="1"/>
  <c r="BIE117" i="1" s="1"/>
  <c r="BIE14" i="1"/>
  <c r="BIE13" i="1"/>
  <c r="BIE12" i="1"/>
  <c r="BIE11" i="1"/>
  <c r="BIE10" i="1"/>
  <c r="BIE9" i="1"/>
  <c r="BHY9" i="1" l="1"/>
  <c r="BHY101" i="1" l="1"/>
  <c r="BHY99" i="1"/>
  <c r="BHY102" i="1" s="1"/>
  <c r="BHY98" i="1"/>
  <c r="BHY97" i="1"/>
  <c r="BHY96" i="1"/>
  <c r="BHY95" i="1"/>
  <c r="BHY94" i="1"/>
  <c r="BHY93" i="1"/>
  <c r="BHY92" i="1"/>
  <c r="BHY91" i="1"/>
  <c r="BHY90" i="1"/>
  <c r="BHY89" i="1"/>
  <c r="BHY88" i="1"/>
  <c r="BHY87" i="1"/>
  <c r="BHY86" i="1"/>
  <c r="BHY85" i="1"/>
  <c r="BHY84" i="1"/>
  <c r="BHY83" i="1"/>
  <c r="BHY82" i="1"/>
  <c r="BHY81" i="1"/>
  <c r="BHY80" i="1"/>
  <c r="BHY79" i="1"/>
  <c r="BHY78" i="1"/>
  <c r="BHY77" i="1"/>
  <c r="BHY76" i="1"/>
  <c r="BHY75" i="1"/>
  <c r="BHY74" i="1"/>
  <c r="BHY73" i="1"/>
  <c r="BHY72" i="1"/>
  <c r="BHY71" i="1"/>
  <c r="BHY70" i="1"/>
  <c r="BHY69" i="1"/>
  <c r="BHY68" i="1"/>
  <c r="BHY67" i="1"/>
  <c r="BHY66" i="1"/>
  <c r="BHY65" i="1"/>
  <c r="BHY64" i="1"/>
  <c r="BHY63" i="1"/>
  <c r="BHY62" i="1"/>
  <c r="BHY61" i="1"/>
  <c r="BHY60" i="1"/>
  <c r="BHY59" i="1"/>
  <c r="BHY58" i="1"/>
  <c r="BHY57" i="1"/>
  <c r="BHY56" i="1"/>
  <c r="BHY55" i="1"/>
  <c r="BHY54" i="1"/>
  <c r="BHY53" i="1"/>
  <c r="BHY52" i="1"/>
  <c r="BHY51" i="1"/>
  <c r="BHY50" i="1"/>
  <c r="BHY49" i="1"/>
  <c r="BHY48" i="1"/>
  <c r="BHY47" i="1"/>
  <c r="BHY46" i="1"/>
  <c r="BHY45" i="1"/>
  <c r="BHY44" i="1"/>
  <c r="BHY43" i="1"/>
  <c r="BHY42" i="1"/>
  <c r="BHY41" i="1"/>
  <c r="BHY40" i="1"/>
  <c r="BHY39" i="1"/>
  <c r="BHY38" i="1"/>
  <c r="BHY37" i="1"/>
  <c r="BHY36" i="1"/>
  <c r="BHY35" i="1"/>
  <c r="BHY34" i="1"/>
  <c r="BHY33" i="1"/>
  <c r="BHY32" i="1"/>
  <c r="BHY31" i="1"/>
  <c r="BHY30" i="1"/>
  <c r="BHY29" i="1"/>
  <c r="BHY28" i="1"/>
  <c r="BHY27" i="1"/>
  <c r="BHY26" i="1"/>
  <c r="BHY25" i="1"/>
  <c r="BHY24" i="1"/>
  <c r="BHY23" i="1"/>
  <c r="BHY22" i="1"/>
  <c r="BHY21" i="1"/>
  <c r="BHY20" i="1"/>
  <c r="BHY19" i="1"/>
  <c r="BHY18" i="1"/>
  <c r="BHY17" i="1"/>
  <c r="BHY16" i="1"/>
  <c r="BHY15" i="1"/>
  <c r="BHY14" i="1"/>
  <c r="BHY13" i="1"/>
  <c r="BHY12" i="1"/>
  <c r="BHY11" i="1"/>
  <c r="BHY10" i="1"/>
  <c r="BHY117" i="1" l="1"/>
  <c r="BHS101" i="1"/>
  <c r="BHS99" i="1"/>
  <c r="BHS102" i="1" s="1"/>
  <c r="BHS98" i="1"/>
  <c r="BHS97" i="1"/>
  <c r="BHS96" i="1"/>
  <c r="BHS95" i="1"/>
  <c r="BHS94" i="1"/>
  <c r="BHS93" i="1"/>
  <c r="BHS92" i="1"/>
  <c r="BHS91" i="1"/>
  <c r="BHS90" i="1"/>
  <c r="BHS89" i="1"/>
  <c r="BHS88" i="1"/>
  <c r="BHS87" i="1"/>
  <c r="BHS86" i="1"/>
  <c r="BHS85" i="1"/>
  <c r="BHS84" i="1"/>
  <c r="BHS83" i="1"/>
  <c r="BHS82" i="1"/>
  <c r="BHS81" i="1"/>
  <c r="BHS80" i="1"/>
  <c r="BHS79" i="1"/>
  <c r="BHS78" i="1"/>
  <c r="BHS77" i="1"/>
  <c r="BHS76" i="1"/>
  <c r="BHS75" i="1"/>
  <c r="BHS74" i="1"/>
  <c r="BHS73" i="1"/>
  <c r="BHS72" i="1"/>
  <c r="BHS71" i="1"/>
  <c r="BHS70" i="1"/>
  <c r="BHS69" i="1"/>
  <c r="BHS68" i="1"/>
  <c r="BHS67" i="1"/>
  <c r="BHS66" i="1"/>
  <c r="BHS65" i="1"/>
  <c r="BHS64" i="1"/>
  <c r="BHS63" i="1"/>
  <c r="BHS62" i="1"/>
  <c r="BHS61" i="1"/>
  <c r="BHS60" i="1"/>
  <c r="BHS59" i="1"/>
  <c r="BHS58" i="1"/>
  <c r="BHS57" i="1"/>
  <c r="BHS56" i="1"/>
  <c r="BHS55" i="1"/>
  <c r="BHS54" i="1"/>
  <c r="BHS53" i="1"/>
  <c r="BHS52" i="1"/>
  <c r="BHS51" i="1"/>
  <c r="BHS50" i="1"/>
  <c r="BHS49" i="1"/>
  <c r="BHS48" i="1"/>
  <c r="BHS47" i="1"/>
  <c r="BHS46" i="1"/>
  <c r="BHS45" i="1"/>
  <c r="BHS44" i="1"/>
  <c r="BHS43" i="1"/>
  <c r="BHS42" i="1"/>
  <c r="BHS41" i="1"/>
  <c r="BHS40" i="1"/>
  <c r="BHS39" i="1"/>
  <c r="BHS38" i="1"/>
  <c r="BHS37" i="1"/>
  <c r="BHS36" i="1"/>
  <c r="BHS35" i="1"/>
  <c r="BHS34" i="1"/>
  <c r="BHS33" i="1"/>
  <c r="BHS32" i="1"/>
  <c r="BHS31" i="1"/>
  <c r="BHS30" i="1"/>
  <c r="BHS29" i="1"/>
  <c r="BHS28" i="1"/>
  <c r="BHS27" i="1"/>
  <c r="BHS26" i="1"/>
  <c r="BHS25" i="1"/>
  <c r="BHS24" i="1"/>
  <c r="BHS23" i="1"/>
  <c r="BHS22" i="1"/>
  <c r="BHS21" i="1"/>
  <c r="BHS20" i="1"/>
  <c r="BHS19" i="1"/>
  <c r="BHS18" i="1"/>
  <c r="BHS17" i="1"/>
  <c r="BHS16" i="1"/>
  <c r="BHS15" i="1"/>
  <c r="BHS117" i="1" s="1"/>
  <c r="BHS14" i="1"/>
  <c r="BHS13" i="1"/>
  <c r="BHS12" i="1"/>
  <c r="BHS11" i="1"/>
  <c r="BHS10" i="1"/>
  <c r="BHS9" i="1"/>
  <c r="BHM9" i="1" l="1"/>
  <c r="BIH9" i="1" s="1"/>
  <c r="BHM10" i="1"/>
  <c r="BIH10" i="1" s="1"/>
  <c r="BHM11" i="1"/>
  <c r="BIH11" i="1" s="1"/>
  <c r="BHM12" i="1"/>
  <c r="BIH12" i="1" s="1"/>
  <c r="BHM13" i="1"/>
  <c r="BIH13" i="1" s="1"/>
  <c r="BHM14" i="1"/>
  <c r="BIH14" i="1" s="1"/>
  <c r="BHM15" i="1"/>
  <c r="BHM16" i="1"/>
  <c r="BIH16" i="1" s="1"/>
  <c r="BHM17" i="1"/>
  <c r="BIH17" i="1" s="1"/>
  <c r="BHM18" i="1"/>
  <c r="BIH18" i="1" s="1"/>
  <c r="BHM19" i="1"/>
  <c r="BIH19" i="1" s="1"/>
  <c r="BHM20" i="1"/>
  <c r="BIH20" i="1" s="1"/>
  <c r="BHM21" i="1"/>
  <c r="BIH21" i="1" s="1"/>
  <c r="BHM22" i="1"/>
  <c r="BIH22" i="1" s="1"/>
  <c r="BHM23" i="1"/>
  <c r="BIH23" i="1" s="1"/>
  <c r="BHM24" i="1"/>
  <c r="BIH24" i="1" s="1"/>
  <c r="BHM25" i="1"/>
  <c r="BIH25" i="1" s="1"/>
  <c r="BHM26" i="1"/>
  <c r="BIH26" i="1" s="1"/>
  <c r="BHM27" i="1"/>
  <c r="BIH27" i="1" s="1"/>
  <c r="BHM28" i="1"/>
  <c r="BIH28" i="1" s="1"/>
  <c r="BHM29" i="1"/>
  <c r="BIH29" i="1" s="1"/>
  <c r="BHM30" i="1"/>
  <c r="BIH30" i="1" s="1"/>
  <c r="BHM31" i="1"/>
  <c r="BIH31" i="1" s="1"/>
  <c r="BHM32" i="1"/>
  <c r="BIH32" i="1" s="1"/>
  <c r="BHM33" i="1"/>
  <c r="BIH33" i="1" s="1"/>
  <c r="BHM34" i="1"/>
  <c r="BIH34" i="1" s="1"/>
  <c r="BHM35" i="1"/>
  <c r="BIH35" i="1" s="1"/>
  <c r="BHM36" i="1"/>
  <c r="BIH36" i="1" s="1"/>
  <c r="BHM37" i="1"/>
  <c r="BIH37" i="1" s="1"/>
  <c r="BHM38" i="1"/>
  <c r="BIH38" i="1" s="1"/>
  <c r="BHM39" i="1"/>
  <c r="BIH39" i="1" s="1"/>
  <c r="BHM40" i="1"/>
  <c r="BIH40" i="1" s="1"/>
  <c r="BHM41" i="1"/>
  <c r="BIH41" i="1" s="1"/>
  <c r="BHM42" i="1"/>
  <c r="BIH42" i="1" s="1"/>
  <c r="BHM43" i="1"/>
  <c r="BIH43" i="1" s="1"/>
  <c r="BHM44" i="1"/>
  <c r="BIH44" i="1" s="1"/>
  <c r="BHM45" i="1"/>
  <c r="BIH45" i="1" s="1"/>
  <c r="BHM46" i="1"/>
  <c r="BIH46" i="1" s="1"/>
  <c r="BHM47" i="1"/>
  <c r="BIH47" i="1" s="1"/>
  <c r="BHM48" i="1"/>
  <c r="BIH48" i="1" s="1"/>
  <c r="BHM49" i="1"/>
  <c r="BIH49" i="1" s="1"/>
  <c r="BHM50" i="1"/>
  <c r="BIH50" i="1" s="1"/>
  <c r="BHM51" i="1"/>
  <c r="BIH51" i="1" s="1"/>
  <c r="BHM52" i="1"/>
  <c r="BIH52" i="1" s="1"/>
  <c r="BHM53" i="1"/>
  <c r="BIH53" i="1" s="1"/>
  <c r="BHM54" i="1"/>
  <c r="BIH54" i="1" s="1"/>
  <c r="BHM55" i="1"/>
  <c r="BIH55" i="1" s="1"/>
  <c r="BHM56" i="1"/>
  <c r="BIH56" i="1" s="1"/>
  <c r="BHM57" i="1"/>
  <c r="BIH57" i="1" s="1"/>
  <c r="BHM58" i="1"/>
  <c r="BIH58" i="1" s="1"/>
  <c r="BHM59" i="1"/>
  <c r="BIH59" i="1" s="1"/>
  <c r="BHM60" i="1"/>
  <c r="BIH60" i="1" s="1"/>
  <c r="BHM61" i="1"/>
  <c r="BIH61" i="1" s="1"/>
  <c r="BHM62" i="1"/>
  <c r="BIH62" i="1" s="1"/>
  <c r="BHM63" i="1"/>
  <c r="BIH63" i="1" s="1"/>
  <c r="BHM64" i="1"/>
  <c r="BIH64" i="1" s="1"/>
  <c r="BHM65" i="1"/>
  <c r="BIH65" i="1" s="1"/>
  <c r="BHM66" i="1"/>
  <c r="BIH66" i="1" s="1"/>
  <c r="BHM67" i="1"/>
  <c r="BIH67" i="1" s="1"/>
  <c r="BHM68" i="1"/>
  <c r="BIH68" i="1" s="1"/>
  <c r="BHM69" i="1"/>
  <c r="BIH69" i="1" s="1"/>
  <c r="BHM70" i="1"/>
  <c r="BIH70" i="1" s="1"/>
  <c r="BHM71" i="1"/>
  <c r="BIH71" i="1" s="1"/>
  <c r="BHM72" i="1"/>
  <c r="BIH72" i="1" s="1"/>
  <c r="BHM73" i="1"/>
  <c r="BIH73" i="1" s="1"/>
  <c r="BHM74" i="1"/>
  <c r="BIH74" i="1" s="1"/>
  <c r="BHM75" i="1"/>
  <c r="BIH75" i="1" s="1"/>
  <c r="BHM76" i="1"/>
  <c r="BIH76" i="1" s="1"/>
  <c r="BHM77" i="1"/>
  <c r="BIH77" i="1" s="1"/>
  <c r="BHM78" i="1"/>
  <c r="BIH78" i="1" s="1"/>
  <c r="BHM79" i="1"/>
  <c r="BIH79" i="1" s="1"/>
  <c r="BHM80" i="1"/>
  <c r="BIH80" i="1" s="1"/>
  <c r="BHM81" i="1"/>
  <c r="BIH81" i="1" s="1"/>
  <c r="BHM82" i="1"/>
  <c r="BIH82" i="1" s="1"/>
  <c r="BHM83" i="1"/>
  <c r="BIH83" i="1" s="1"/>
  <c r="BHM84" i="1"/>
  <c r="BIH84" i="1" s="1"/>
  <c r="BHM85" i="1"/>
  <c r="BIH85" i="1" s="1"/>
  <c r="BHM86" i="1"/>
  <c r="BIH86" i="1" s="1"/>
  <c r="BHM87" i="1"/>
  <c r="BIH87" i="1" s="1"/>
  <c r="BHM88" i="1"/>
  <c r="BIH88" i="1" s="1"/>
  <c r="BHM89" i="1"/>
  <c r="BIH89" i="1" s="1"/>
  <c r="BHM90" i="1"/>
  <c r="BIH90" i="1" s="1"/>
  <c r="BHM91" i="1"/>
  <c r="BIH91" i="1" s="1"/>
  <c r="BHM92" i="1"/>
  <c r="BIH92" i="1" s="1"/>
  <c r="BHM93" i="1"/>
  <c r="BIH93" i="1" s="1"/>
  <c r="BHM94" i="1"/>
  <c r="BIH94" i="1" s="1"/>
  <c r="BHM95" i="1"/>
  <c r="BIH95" i="1" s="1"/>
  <c r="BHM96" i="1"/>
  <c r="BIH96" i="1" s="1"/>
  <c r="BHM97" i="1"/>
  <c r="BIH97" i="1" s="1"/>
  <c r="BHM98" i="1"/>
  <c r="BIH98" i="1" s="1"/>
  <c r="BHM99" i="1"/>
  <c r="BIH15" i="1" l="1"/>
  <c r="BIH117" i="1" s="1"/>
  <c r="BHM117" i="1"/>
  <c r="BIH99" i="1"/>
  <c r="BIH102" i="1" s="1"/>
  <c r="BHM102" i="1"/>
  <c r="BHG101" i="1"/>
  <c r="BHG99" i="1"/>
  <c r="BHG102" i="1" s="1"/>
  <c r="BHG98" i="1"/>
  <c r="BHG97" i="1"/>
  <c r="BHG96" i="1"/>
  <c r="BHG95" i="1"/>
  <c r="BHG94" i="1"/>
  <c r="BHG93" i="1"/>
  <c r="BHG92" i="1"/>
  <c r="BHG91" i="1"/>
  <c r="BHG90" i="1"/>
  <c r="BHG89" i="1"/>
  <c r="BHG88" i="1"/>
  <c r="BHG87" i="1"/>
  <c r="BHG86" i="1"/>
  <c r="BHG85" i="1"/>
  <c r="BHG84" i="1"/>
  <c r="BHG83" i="1"/>
  <c r="BHG82" i="1"/>
  <c r="BHG81" i="1"/>
  <c r="BHG80" i="1"/>
  <c r="BHG79" i="1"/>
  <c r="BHG78" i="1"/>
  <c r="BHG77" i="1"/>
  <c r="BHG76" i="1"/>
  <c r="BHG75" i="1"/>
  <c r="BHG74" i="1"/>
  <c r="BHG73" i="1"/>
  <c r="BHG72" i="1"/>
  <c r="BHG71" i="1"/>
  <c r="BHG70" i="1"/>
  <c r="BHG69" i="1"/>
  <c r="BHG68" i="1"/>
  <c r="BHG67" i="1"/>
  <c r="BHG66" i="1"/>
  <c r="BHG65" i="1"/>
  <c r="BHG64" i="1"/>
  <c r="BHG63" i="1"/>
  <c r="BHG62" i="1"/>
  <c r="BHG61" i="1"/>
  <c r="BHG60" i="1"/>
  <c r="BHG59" i="1"/>
  <c r="BHG58" i="1"/>
  <c r="BHG57" i="1"/>
  <c r="BHG56" i="1"/>
  <c r="BHG55" i="1"/>
  <c r="BHG54" i="1"/>
  <c r="BHG53" i="1"/>
  <c r="BHG52" i="1"/>
  <c r="BHG51" i="1"/>
  <c r="BHG50" i="1"/>
  <c r="BHG49" i="1"/>
  <c r="BHG48" i="1"/>
  <c r="BHG47" i="1"/>
  <c r="BHG46" i="1"/>
  <c r="BHG45" i="1"/>
  <c r="BHG44" i="1"/>
  <c r="BHG43" i="1"/>
  <c r="BHG42" i="1"/>
  <c r="BHG41" i="1"/>
  <c r="BHG40" i="1"/>
  <c r="BHG39" i="1"/>
  <c r="BHG38" i="1"/>
  <c r="BHG37" i="1"/>
  <c r="BHG36" i="1"/>
  <c r="BHG35" i="1"/>
  <c r="BHG34" i="1"/>
  <c r="BHG33" i="1"/>
  <c r="BHG32" i="1"/>
  <c r="BHG31" i="1"/>
  <c r="BHG30" i="1"/>
  <c r="BHG29" i="1"/>
  <c r="BHG28" i="1"/>
  <c r="BHG27" i="1"/>
  <c r="BHG26" i="1"/>
  <c r="BHG25" i="1"/>
  <c r="BHG24" i="1"/>
  <c r="BHG23" i="1"/>
  <c r="BHG22" i="1"/>
  <c r="BHG21" i="1"/>
  <c r="BHG20" i="1"/>
  <c r="BHG19" i="1"/>
  <c r="BHG18" i="1"/>
  <c r="BHG17" i="1"/>
  <c r="BHG16" i="1"/>
  <c r="BHG15" i="1"/>
  <c r="BHG14" i="1"/>
  <c r="BHG13" i="1"/>
  <c r="BHG12" i="1"/>
  <c r="BHG11" i="1"/>
  <c r="BHG10" i="1"/>
  <c r="BHG9" i="1"/>
  <c r="BHG117" i="1" l="1"/>
  <c r="BHA101" i="1"/>
  <c r="BHA99" i="1" l="1"/>
  <c r="BHA102" i="1" s="1"/>
  <c r="BHA98" i="1"/>
  <c r="BHA97" i="1"/>
  <c r="BHA96" i="1"/>
  <c r="BHA95" i="1"/>
  <c r="BHA94" i="1"/>
  <c r="BHA93" i="1"/>
  <c r="BHA92" i="1"/>
  <c r="BHA91" i="1"/>
  <c r="BHA90" i="1"/>
  <c r="BHA89" i="1"/>
  <c r="BHA88" i="1"/>
  <c r="BHA87" i="1"/>
  <c r="BHA86" i="1"/>
  <c r="BHA85" i="1"/>
  <c r="BHA84" i="1"/>
  <c r="BHA83" i="1"/>
  <c r="BHA82" i="1"/>
  <c r="BHA81" i="1"/>
  <c r="BHA80" i="1"/>
  <c r="BHA79" i="1"/>
  <c r="BHA78" i="1"/>
  <c r="BHA77" i="1"/>
  <c r="BHA76" i="1"/>
  <c r="BHA75" i="1"/>
  <c r="BHA74" i="1"/>
  <c r="BHA73" i="1"/>
  <c r="BHA72" i="1"/>
  <c r="BHA71" i="1"/>
  <c r="BHA70" i="1"/>
  <c r="BHA69" i="1"/>
  <c r="BHA68" i="1"/>
  <c r="BHA67" i="1"/>
  <c r="BHA66" i="1"/>
  <c r="BHA65" i="1"/>
  <c r="BHA64" i="1"/>
  <c r="BHA63" i="1"/>
  <c r="BHA62" i="1"/>
  <c r="BHA61" i="1"/>
  <c r="BHA60" i="1"/>
  <c r="BHA59" i="1"/>
  <c r="BHA58" i="1"/>
  <c r="BHA57" i="1"/>
  <c r="BHA56" i="1"/>
  <c r="BHA55" i="1"/>
  <c r="BHA54" i="1"/>
  <c r="BHA53" i="1"/>
  <c r="BHA52" i="1"/>
  <c r="BHA51" i="1"/>
  <c r="BHA50" i="1"/>
  <c r="BHA49" i="1"/>
  <c r="BHA48" i="1"/>
  <c r="BHA47" i="1"/>
  <c r="BHA46" i="1"/>
  <c r="BHA45" i="1"/>
  <c r="BHA44" i="1"/>
  <c r="BHA43" i="1"/>
  <c r="BHA42" i="1"/>
  <c r="BHA41" i="1"/>
  <c r="BHA40" i="1"/>
  <c r="BHA39" i="1"/>
  <c r="BHA38" i="1"/>
  <c r="BHA37" i="1"/>
  <c r="BHA36" i="1"/>
  <c r="BHA35" i="1"/>
  <c r="BHA34" i="1"/>
  <c r="BHA33" i="1"/>
  <c r="BHA32" i="1"/>
  <c r="BHA31" i="1"/>
  <c r="BHA30" i="1"/>
  <c r="BHA29" i="1"/>
  <c r="BHA28" i="1"/>
  <c r="BHA27" i="1"/>
  <c r="BHA26" i="1"/>
  <c r="BHA25" i="1"/>
  <c r="BHA24" i="1"/>
  <c r="BHA23" i="1"/>
  <c r="BHA22" i="1"/>
  <c r="BHA21" i="1"/>
  <c r="BHA20" i="1"/>
  <c r="BHA19" i="1"/>
  <c r="BHA18" i="1"/>
  <c r="BHA17" i="1"/>
  <c r="BHA16" i="1"/>
  <c r="BHA15" i="1"/>
  <c r="BHA14" i="1"/>
  <c r="BHA13" i="1"/>
  <c r="BHA12" i="1"/>
  <c r="BHA11" i="1"/>
  <c r="BHA10" i="1"/>
  <c r="BHA9" i="1"/>
  <c r="BHA117" i="1" l="1"/>
  <c r="BFI39" i="1"/>
  <c r="BGU101" i="1" l="1"/>
  <c r="BGU99" i="1"/>
  <c r="BGU102" i="1" s="1"/>
  <c r="BGU98" i="1"/>
  <c r="BGU97" i="1"/>
  <c r="BGU96" i="1"/>
  <c r="BGU95" i="1"/>
  <c r="BGU94" i="1"/>
  <c r="BGU93" i="1"/>
  <c r="BGU92" i="1"/>
  <c r="BGU91" i="1"/>
  <c r="BGU90" i="1"/>
  <c r="BGU89" i="1"/>
  <c r="BGU88" i="1"/>
  <c r="BGU87" i="1"/>
  <c r="BGU86" i="1"/>
  <c r="BGU85" i="1"/>
  <c r="BGU84" i="1"/>
  <c r="BGU83" i="1"/>
  <c r="BGU82" i="1"/>
  <c r="BGU81" i="1"/>
  <c r="BGU80" i="1"/>
  <c r="BGU79" i="1"/>
  <c r="BGU78" i="1"/>
  <c r="BGU77" i="1"/>
  <c r="BGU76" i="1"/>
  <c r="BGU75" i="1"/>
  <c r="BGU74" i="1"/>
  <c r="BGU73" i="1"/>
  <c r="BGU72" i="1"/>
  <c r="BGU71" i="1"/>
  <c r="BGU70" i="1"/>
  <c r="BGU69" i="1"/>
  <c r="BGU68" i="1"/>
  <c r="BGU67" i="1"/>
  <c r="BGU66" i="1"/>
  <c r="BGU65" i="1"/>
  <c r="BGU64" i="1"/>
  <c r="BGU63" i="1"/>
  <c r="BGU62" i="1"/>
  <c r="BGU61" i="1"/>
  <c r="BGU60" i="1"/>
  <c r="BGU59" i="1"/>
  <c r="BGU58" i="1"/>
  <c r="BGU57" i="1"/>
  <c r="BGU56" i="1"/>
  <c r="BGU55" i="1"/>
  <c r="BGU54" i="1"/>
  <c r="BGU53" i="1"/>
  <c r="BGU52" i="1"/>
  <c r="BGU51" i="1"/>
  <c r="BGU50" i="1"/>
  <c r="BGU49" i="1"/>
  <c r="BGU48" i="1"/>
  <c r="BGU47" i="1"/>
  <c r="BGU46" i="1"/>
  <c r="BGU45" i="1"/>
  <c r="BGU44" i="1"/>
  <c r="BGU43" i="1"/>
  <c r="BGU42" i="1"/>
  <c r="BGU41" i="1"/>
  <c r="BGU40" i="1"/>
  <c r="BGU39" i="1"/>
  <c r="BGU38" i="1"/>
  <c r="BGU37" i="1"/>
  <c r="BGU36" i="1"/>
  <c r="BGU35" i="1"/>
  <c r="BGU34" i="1"/>
  <c r="BGU33" i="1"/>
  <c r="BGU32" i="1"/>
  <c r="BGU31" i="1"/>
  <c r="BGU30" i="1"/>
  <c r="BGU29" i="1"/>
  <c r="BGU28" i="1"/>
  <c r="BGU27" i="1"/>
  <c r="BGU26" i="1"/>
  <c r="BGU25" i="1"/>
  <c r="BGU24" i="1"/>
  <c r="BGU23" i="1"/>
  <c r="BGU22" i="1"/>
  <c r="BGU21" i="1"/>
  <c r="BGU20" i="1"/>
  <c r="BGU19" i="1"/>
  <c r="BGU18" i="1"/>
  <c r="BGU17" i="1"/>
  <c r="BGU16" i="1"/>
  <c r="BGU15" i="1"/>
  <c r="BGU14" i="1"/>
  <c r="BGU13" i="1"/>
  <c r="BGU12" i="1"/>
  <c r="BGU11" i="1"/>
  <c r="BGU10" i="1"/>
  <c r="BGU9" i="1"/>
  <c r="BGU117" i="1" l="1"/>
  <c r="BFQ115" i="1"/>
  <c r="BGO101" i="1" l="1"/>
  <c r="BGO99" i="1"/>
  <c r="BGO98" i="1"/>
  <c r="BGO97" i="1"/>
  <c r="BGO96" i="1"/>
  <c r="BGO95" i="1"/>
  <c r="BGO94" i="1"/>
  <c r="BGO93" i="1"/>
  <c r="BGO92" i="1"/>
  <c r="BGO91" i="1"/>
  <c r="BGO90" i="1"/>
  <c r="BGO89" i="1"/>
  <c r="BGO88" i="1"/>
  <c r="BGO87" i="1"/>
  <c r="BGO86" i="1"/>
  <c r="BGO85" i="1"/>
  <c r="BGO84" i="1"/>
  <c r="BGO83" i="1"/>
  <c r="BGO82" i="1"/>
  <c r="BGO81" i="1"/>
  <c r="BGO80" i="1"/>
  <c r="BGO79" i="1"/>
  <c r="BGO78" i="1"/>
  <c r="BGO77" i="1"/>
  <c r="BGO76" i="1"/>
  <c r="BGO75" i="1"/>
  <c r="BGO74" i="1"/>
  <c r="BGO73" i="1"/>
  <c r="BGO72" i="1"/>
  <c r="BGO71" i="1"/>
  <c r="BGO70" i="1"/>
  <c r="BGO69" i="1"/>
  <c r="BGO68" i="1"/>
  <c r="BGO67" i="1"/>
  <c r="BGO66" i="1"/>
  <c r="BGO65" i="1"/>
  <c r="BGO64" i="1"/>
  <c r="BGO63" i="1"/>
  <c r="BGO62" i="1"/>
  <c r="BGO61" i="1"/>
  <c r="BGO60" i="1"/>
  <c r="BGO59" i="1"/>
  <c r="BGO58" i="1"/>
  <c r="BGO57" i="1"/>
  <c r="BGO56" i="1"/>
  <c r="BGO55" i="1"/>
  <c r="BGO54" i="1"/>
  <c r="BGO53" i="1"/>
  <c r="BGO52" i="1"/>
  <c r="BGO51" i="1"/>
  <c r="BGO50" i="1"/>
  <c r="BGO49" i="1"/>
  <c r="BGO48" i="1"/>
  <c r="BGO47" i="1"/>
  <c r="BGO46" i="1"/>
  <c r="BGO45" i="1"/>
  <c r="BGO44" i="1"/>
  <c r="BGO43" i="1"/>
  <c r="BGO42" i="1"/>
  <c r="BGO41" i="1"/>
  <c r="BGO40" i="1"/>
  <c r="BGO39" i="1"/>
  <c r="BGO38" i="1"/>
  <c r="BGO37" i="1"/>
  <c r="BGO36" i="1"/>
  <c r="BGO35" i="1"/>
  <c r="BGO34" i="1"/>
  <c r="BGO33" i="1"/>
  <c r="BGO32" i="1"/>
  <c r="BGO31" i="1"/>
  <c r="BGO30" i="1"/>
  <c r="BGO29" i="1"/>
  <c r="BGO28" i="1"/>
  <c r="BGO27" i="1"/>
  <c r="BGO26" i="1"/>
  <c r="BGO25" i="1"/>
  <c r="BGO24" i="1"/>
  <c r="BGO23" i="1"/>
  <c r="BGO22" i="1"/>
  <c r="BGO21" i="1"/>
  <c r="BGO20" i="1"/>
  <c r="BGO19" i="1"/>
  <c r="BGO18" i="1"/>
  <c r="BGO17" i="1"/>
  <c r="BGO16" i="1"/>
  <c r="BGO15" i="1"/>
  <c r="BGO117" i="1" s="1"/>
  <c r="BGO14" i="1"/>
  <c r="BGO13" i="1"/>
  <c r="BGO12" i="1"/>
  <c r="BGO11" i="1"/>
  <c r="BGO10" i="1"/>
  <c r="BGO9" i="1"/>
  <c r="BGO102" i="1" l="1"/>
  <c r="BGI9" i="1"/>
  <c r="BHH9" i="1" s="1"/>
  <c r="BGI10" i="1"/>
  <c r="BHH10" i="1" s="1"/>
  <c r="BGI11" i="1"/>
  <c r="BHH11" i="1" s="1"/>
  <c r="BGI12" i="1"/>
  <c r="BHH12" i="1" s="1"/>
  <c r="BGI13" i="1"/>
  <c r="BHH13" i="1" s="1"/>
  <c r="BGI14" i="1"/>
  <c r="BHH14" i="1" s="1"/>
  <c r="BGI15" i="1"/>
  <c r="BGI16" i="1"/>
  <c r="BHH16" i="1" s="1"/>
  <c r="BGI17" i="1"/>
  <c r="BHH17" i="1" s="1"/>
  <c r="BGI18" i="1"/>
  <c r="BHH18" i="1" s="1"/>
  <c r="BGI19" i="1"/>
  <c r="BHH19" i="1" s="1"/>
  <c r="BGI20" i="1"/>
  <c r="BHH20" i="1" s="1"/>
  <c r="BGI21" i="1"/>
  <c r="BHH21" i="1" s="1"/>
  <c r="BGI22" i="1"/>
  <c r="BHH22" i="1" s="1"/>
  <c r="BGI23" i="1"/>
  <c r="BHH23" i="1" s="1"/>
  <c r="BGI24" i="1"/>
  <c r="BHH24" i="1" s="1"/>
  <c r="BGI25" i="1"/>
  <c r="BHH25" i="1" s="1"/>
  <c r="BGI26" i="1"/>
  <c r="BHH26" i="1" s="1"/>
  <c r="BGI27" i="1"/>
  <c r="BHH27" i="1" s="1"/>
  <c r="BGI28" i="1"/>
  <c r="BHH28" i="1" s="1"/>
  <c r="BGI29" i="1"/>
  <c r="BHH29" i="1" s="1"/>
  <c r="BGI30" i="1"/>
  <c r="BHH30" i="1" s="1"/>
  <c r="BGI31" i="1"/>
  <c r="BHH31" i="1" s="1"/>
  <c r="BGI32" i="1"/>
  <c r="BHH32" i="1" s="1"/>
  <c r="BGI33" i="1"/>
  <c r="BHH33" i="1" s="1"/>
  <c r="BGI34" i="1"/>
  <c r="BHH34" i="1" s="1"/>
  <c r="BGI35" i="1"/>
  <c r="BHH35" i="1" s="1"/>
  <c r="BGI36" i="1"/>
  <c r="BHH36" i="1" s="1"/>
  <c r="BGI37" i="1"/>
  <c r="BHH37" i="1" s="1"/>
  <c r="BGI38" i="1"/>
  <c r="BHH38" i="1" s="1"/>
  <c r="BGI39" i="1"/>
  <c r="BHH39" i="1" s="1"/>
  <c r="BGI40" i="1"/>
  <c r="BHH40" i="1" s="1"/>
  <c r="BGI41" i="1"/>
  <c r="BHH41" i="1" s="1"/>
  <c r="BGI42" i="1"/>
  <c r="BHH42" i="1" s="1"/>
  <c r="BGI43" i="1"/>
  <c r="BHH43" i="1" s="1"/>
  <c r="BGI44" i="1"/>
  <c r="BHH44" i="1" s="1"/>
  <c r="BGI45" i="1"/>
  <c r="BHH45" i="1" s="1"/>
  <c r="BGI46" i="1"/>
  <c r="BHH46" i="1" s="1"/>
  <c r="BGI47" i="1"/>
  <c r="BHH47" i="1" s="1"/>
  <c r="BGI48" i="1"/>
  <c r="BHH48" i="1" s="1"/>
  <c r="BGI49" i="1"/>
  <c r="BHH49" i="1" s="1"/>
  <c r="BGI50" i="1"/>
  <c r="BHH50" i="1" s="1"/>
  <c r="BGI51" i="1"/>
  <c r="BHH51" i="1" s="1"/>
  <c r="BGI52" i="1"/>
  <c r="BHH52" i="1" s="1"/>
  <c r="BGI53" i="1"/>
  <c r="BHH53" i="1" s="1"/>
  <c r="BGI54" i="1"/>
  <c r="BHH54" i="1" s="1"/>
  <c r="BGI55" i="1"/>
  <c r="BHH55" i="1" s="1"/>
  <c r="BGI56" i="1"/>
  <c r="BHH56" i="1" s="1"/>
  <c r="BGI57" i="1"/>
  <c r="BHH57" i="1" s="1"/>
  <c r="BGI58" i="1"/>
  <c r="BHH58" i="1" s="1"/>
  <c r="BGI59" i="1"/>
  <c r="BHH59" i="1" s="1"/>
  <c r="BGI60" i="1"/>
  <c r="BHH60" i="1" s="1"/>
  <c r="BGI61" i="1"/>
  <c r="BHH61" i="1" s="1"/>
  <c r="BGI62" i="1"/>
  <c r="BHH62" i="1" s="1"/>
  <c r="BGI63" i="1"/>
  <c r="BHH63" i="1" s="1"/>
  <c r="BGI64" i="1"/>
  <c r="BHH64" i="1" s="1"/>
  <c r="BGI65" i="1"/>
  <c r="BHH65" i="1" s="1"/>
  <c r="BGI66" i="1"/>
  <c r="BHH66" i="1" s="1"/>
  <c r="BGI67" i="1"/>
  <c r="BHH67" i="1" s="1"/>
  <c r="BGI68" i="1"/>
  <c r="BHH68" i="1" s="1"/>
  <c r="BGI69" i="1"/>
  <c r="BHH69" i="1" s="1"/>
  <c r="BGI70" i="1"/>
  <c r="BHH70" i="1" s="1"/>
  <c r="BGI71" i="1"/>
  <c r="BHH71" i="1" s="1"/>
  <c r="BGI72" i="1"/>
  <c r="BHH72" i="1" s="1"/>
  <c r="BGI73" i="1"/>
  <c r="BHH73" i="1" s="1"/>
  <c r="BGI74" i="1"/>
  <c r="BHH74" i="1" s="1"/>
  <c r="BGI75" i="1"/>
  <c r="BHH75" i="1" s="1"/>
  <c r="BGI76" i="1"/>
  <c r="BHH76" i="1" s="1"/>
  <c r="BGI77" i="1"/>
  <c r="BHH77" i="1" s="1"/>
  <c r="BGI78" i="1"/>
  <c r="BHH78" i="1" s="1"/>
  <c r="BGI79" i="1"/>
  <c r="BHH79" i="1" s="1"/>
  <c r="BGI80" i="1"/>
  <c r="BHH80" i="1" s="1"/>
  <c r="BGI81" i="1"/>
  <c r="BHH81" i="1" s="1"/>
  <c r="BGI82" i="1"/>
  <c r="BHH82" i="1" s="1"/>
  <c r="BGI83" i="1"/>
  <c r="BHH83" i="1" s="1"/>
  <c r="BGI84" i="1"/>
  <c r="BHH84" i="1" s="1"/>
  <c r="BGI85" i="1"/>
  <c r="BHH85" i="1" s="1"/>
  <c r="BGI86" i="1"/>
  <c r="BHH86" i="1" s="1"/>
  <c r="BGI87" i="1"/>
  <c r="BHH87" i="1" s="1"/>
  <c r="BGI88" i="1"/>
  <c r="BHH88" i="1" s="1"/>
  <c r="BGI89" i="1"/>
  <c r="BHH89" i="1" s="1"/>
  <c r="BGI90" i="1"/>
  <c r="BHH90" i="1" s="1"/>
  <c r="BGI91" i="1"/>
  <c r="BHH91" i="1" s="1"/>
  <c r="BGI92" i="1"/>
  <c r="BHH92" i="1" s="1"/>
  <c r="BGI93" i="1"/>
  <c r="BHH93" i="1" s="1"/>
  <c r="BGI94" i="1"/>
  <c r="BHH94" i="1" s="1"/>
  <c r="BGI95" i="1"/>
  <c r="BHH95" i="1" s="1"/>
  <c r="BGI96" i="1"/>
  <c r="BHH96" i="1" s="1"/>
  <c r="BGI97" i="1"/>
  <c r="BHH97" i="1" s="1"/>
  <c r="BGI98" i="1"/>
  <c r="BHH98" i="1" s="1"/>
  <c r="BGI99" i="1"/>
  <c r="BHH15" i="1" l="1"/>
  <c r="BHH117" i="1" s="1"/>
  <c r="BGI117" i="1"/>
  <c r="BHH99" i="1"/>
  <c r="BHH102" i="1" s="1"/>
  <c r="BGI102" i="1"/>
  <c r="BGE101" i="1"/>
  <c r="BGE9" i="1"/>
  <c r="BGE99" i="1"/>
  <c r="BGE102" i="1" s="1"/>
  <c r="BGE98" i="1"/>
  <c r="BGE97" i="1"/>
  <c r="BGE96" i="1"/>
  <c r="BGE95" i="1"/>
  <c r="BGE94" i="1"/>
  <c r="BGE93" i="1"/>
  <c r="BGE92" i="1"/>
  <c r="BGE91" i="1"/>
  <c r="BGE90" i="1"/>
  <c r="BGE89" i="1"/>
  <c r="BGE88" i="1"/>
  <c r="BGE87" i="1"/>
  <c r="BGE86" i="1"/>
  <c r="BGE85" i="1"/>
  <c r="BGE84" i="1"/>
  <c r="BGE83" i="1"/>
  <c r="BGE82" i="1"/>
  <c r="BGE81" i="1"/>
  <c r="BGE80" i="1"/>
  <c r="BGE79" i="1"/>
  <c r="BGE78" i="1"/>
  <c r="BGE77" i="1"/>
  <c r="BGE76" i="1"/>
  <c r="BGE75" i="1"/>
  <c r="BGE74" i="1"/>
  <c r="BGE73" i="1"/>
  <c r="BGE72" i="1"/>
  <c r="BGE71" i="1"/>
  <c r="BGE70" i="1"/>
  <c r="BGE69" i="1"/>
  <c r="BGE68" i="1"/>
  <c r="BGE67" i="1"/>
  <c r="BGE66" i="1"/>
  <c r="BGE65" i="1"/>
  <c r="BGE64" i="1"/>
  <c r="BGE63" i="1"/>
  <c r="BGE62" i="1"/>
  <c r="BGE61" i="1"/>
  <c r="BGE60" i="1"/>
  <c r="BGE59" i="1"/>
  <c r="BGE58" i="1"/>
  <c r="BGE57" i="1"/>
  <c r="BGE56" i="1"/>
  <c r="BGE55" i="1"/>
  <c r="BGE54" i="1"/>
  <c r="BGE53" i="1"/>
  <c r="BGE52" i="1"/>
  <c r="BGE51" i="1"/>
  <c r="BGE50" i="1"/>
  <c r="BGE49" i="1"/>
  <c r="BGE48" i="1"/>
  <c r="BGE47" i="1"/>
  <c r="BGE46" i="1"/>
  <c r="BGE45" i="1"/>
  <c r="BGE44" i="1"/>
  <c r="BGE43" i="1"/>
  <c r="BGE42" i="1"/>
  <c r="BGE41" i="1"/>
  <c r="BGE40" i="1"/>
  <c r="BGE39" i="1"/>
  <c r="BGE38" i="1"/>
  <c r="BGE37" i="1"/>
  <c r="BGE36" i="1"/>
  <c r="BGE35" i="1"/>
  <c r="BGE34" i="1"/>
  <c r="BGE33" i="1"/>
  <c r="BGE32" i="1"/>
  <c r="BGE31" i="1"/>
  <c r="BGE30" i="1"/>
  <c r="BGE29" i="1"/>
  <c r="BGE28" i="1"/>
  <c r="BGE27" i="1"/>
  <c r="BGE26" i="1"/>
  <c r="BGE25" i="1"/>
  <c r="BGE24" i="1"/>
  <c r="BGE23" i="1"/>
  <c r="BGE22" i="1"/>
  <c r="BGE21" i="1"/>
  <c r="BGE20" i="1"/>
  <c r="BGE19" i="1"/>
  <c r="BGE18" i="1"/>
  <c r="BGE17" i="1"/>
  <c r="BGE16" i="1"/>
  <c r="BGE15" i="1"/>
  <c r="BGE14" i="1"/>
  <c r="BGE13" i="1"/>
  <c r="BGE12" i="1"/>
  <c r="BGE11" i="1"/>
  <c r="BGE10" i="1"/>
  <c r="BGE117" i="1" l="1"/>
  <c r="BGA101" i="1"/>
  <c r="BGA99" i="1"/>
  <c r="BGA98" i="1"/>
  <c r="BGA97" i="1"/>
  <c r="BGA96" i="1"/>
  <c r="BGA95" i="1"/>
  <c r="BGA94" i="1"/>
  <c r="BGA93" i="1"/>
  <c r="BGA92" i="1"/>
  <c r="BGA91" i="1"/>
  <c r="BGA90" i="1"/>
  <c r="BGA89" i="1"/>
  <c r="BGA88" i="1"/>
  <c r="BGA87" i="1"/>
  <c r="BGA86" i="1"/>
  <c r="BGA85" i="1"/>
  <c r="BGA84" i="1"/>
  <c r="BGA83" i="1"/>
  <c r="BGA82" i="1"/>
  <c r="BGA81" i="1"/>
  <c r="BGA80" i="1"/>
  <c r="BGA79" i="1"/>
  <c r="BGA78" i="1"/>
  <c r="BGA77" i="1"/>
  <c r="BGA76" i="1"/>
  <c r="BGA75" i="1"/>
  <c r="BGA74" i="1"/>
  <c r="BGA73" i="1"/>
  <c r="BGA72" i="1"/>
  <c r="BGA71" i="1"/>
  <c r="BGA70" i="1"/>
  <c r="BGA69" i="1"/>
  <c r="BGA68" i="1"/>
  <c r="BGA67" i="1"/>
  <c r="BGA66" i="1"/>
  <c r="BGA65" i="1"/>
  <c r="BGA64" i="1"/>
  <c r="BGA63" i="1"/>
  <c r="BGA62" i="1"/>
  <c r="BGA61" i="1"/>
  <c r="BGA60" i="1"/>
  <c r="BGA59" i="1"/>
  <c r="BGA58" i="1"/>
  <c r="BGA57" i="1"/>
  <c r="BGA56" i="1"/>
  <c r="BGA55" i="1"/>
  <c r="BGA54" i="1"/>
  <c r="BGA53" i="1"/>
  <c r="BGA52" i="1"/>
  <c r="BGA51" i="1"/>
  <c r="BGA50" i="1"/>
  <c r="BGA49" i="1"/>
  <c r="BGA48" i="1"/>
  <c r="BGA47" i="1"/>
  <c r="BGA46" i="1"/>
  <c r="BGA45" i="1"/>
  <c r="BGA44" i="1"/>
  <c r="BGA43" i="1"/>
  <c r="BGA42" i="1"/>
  <c r="BGA41" i="1"/>
  <c r="BGA40" i="1"/>
  <c r="BGA39" i="1"/>
  <c r="BGA38" i="1"/>
  <c r="BGA37" i="1"/>
  <c r="BGA36" i="1"/>
  <c r="BGA35" i="1"/>
  <c r="BGA34" i="1"/>
  <c r="BGA33" i="1"/>
  <c r="BGA32" i="1"/>
  <c r="BGA31" i="1"/>
  <c r="BGA30" i="1"/>
  <c r="BGA29" i="1"/>
  <c r="BGA28" i="1"/>
  <c r="BGA27" i="1"/>
  <c r="BGA26" i="1"/>
  <c r="BGA25" i="1"/>
  <c r="BGA24" i="1"/>
  <c r="BGA23" i="1"/>
  <c r="BGA22" i="1"/>
  <c r="BGA21" i="1"/>
  <c r="BGA20" i="1"/>
  <c r="BGA19" i="1"/>
  <c r="BGA18" i="1"/>
  <c r="BGA17" i="1"/>
  <c r="BGA16" i="1"/>
  <c r="BGA15" i="1"/>
  <c r="BGA117" i="1" s="1"/>
  <c r="BGA14" i="1"/>
  <c r="BGA13" i="1"/>
  <c r="BGA12" i="1"/>
  <c r="BGA11" i="1"/>
  <c r="BGA10" i="1"/>
  <c r="BGA9" i="1"/>
  <c r="BGA102" i="1" l="1"/>
  <c r="BFV107" i="1"/>
  <c r="BFT107" i="1"/>
  <c r="BGA107" i="1"/>
  <c r="BFS107" i="1" l="1"/>
  <c r="BEM125" i="1" l="1"/>
  <c r="BEH121" i="1"/>
  <c r="BEM126" i="1" s="1"/>
  <c r="BEM127" i="1" l="1"/>
  <c r="AXE98" i="1"/>
  <c r="AXE97" i="1"/>
  <c r="AXE96" i="1"/>
  <c r="AXE95" i="1"/>
  <c r="AXE94" i="1"/>
  <c r="AXE93" i="1"/>
  <c r="AXE92" i="1"/>
  <c r="AXE91" i="1"/>
  <c r="AXE89" i="1"/>
  <c r="AXE88" i="1"/>
  <c r="AXE87" i="1"/>
  <c r="AXE86" i="1"/>
  <c r="AXE85" i="1"/>
  <c r="AXE84" i="1"/>
  <c r="AXE83" i="1"/>
  <c r="AXE82" i="1"/>
  <c r="AXE81" i="1"/>
  <c r="AXE80" i="1"/>
  <c r="AXE78" i="1"/>
  <c r="AXE77" i="1"/>
  <c r="AXE75" i="1"/>
  <c r="AXE73" i="1"/>
  <c r="AXE69" i="1"/>
  <c r="AXE68" i="1"/>
  <c r="AXE67" i="1"/>
  <c r="AXE66" i="1"/>
  <c r="AXE65" i="1"/>
  <c r="AXE64" i="1"/>
  <c r="AXE62" i="1"/>
  <c r="AXE61" i="1"/>
  <c r="AXE60" i="1"/>
  <c r="AXE58" i="1"/>
  <c r="AXE57" i="1"/>
  <c r="AXE56" i="1"/>
  <c r="AXE51" i="1"/>
  <c r="AXE50" i="1"/>
  <c r="AXE49" i="1"/>
  <c r="AXE47" i="1"/>
  <c r="AXE46" i="1"/>
  <c r="AXE45" i="1"/>
  <c r="AXE43" i="1"/>
  <c r="AXE42" i="1"/>
  <c r="AXE41" i="1"/>
  <c r="AXE40" i="1"/>
  <c r="AXE39" i="1"/>
  <c r="AXE38" i="1"/>
  <c r="AXE37" i="1"/>
  <c r="AXE36" i="1"/>
  <c r="AXE35" i="1"/>
  <c r="AXE34" i="1"/>
  <c r="AXE32" i="1"/>
  <c r="AXE31" i="1"/>
  <c r="AXE29" i="1"/>
  <c r="AXE28" i="1"/>
  <c r="AXE26" i="1"/>
  <c r="AXE25" i="1"/>
  <c r="AXE23" i="1"/>
  <c r="AXE22" i="1"/>
  <c r="AXE21" i="1"/>
  <c r="AXE20" i="1"/>
  <c r="AXE18" i="1"/>
  <c r="AXE17" i="1"/>
  <c r="AXE16" i="1"/>
  <c r="AXE14" i="1"/>
  <c r="AXE13" i="1"/>
  <c r="BFU101" i="1"/>
  <c r="BFU99" i="1"/>
  <c r="BFU98" i="1"/>
  <c r="BFU97" i="1"/>
  <c r="BFU96" i="1"/>
  <c r="BFU95" i="1"/>
  <c r="BFU94" i="1"/>
  <c r="BFU93" i="1"/>
  <c r="BFU92" i="1"/>
  <c r="BFU91" i="1"/>
  <c r="BFU90" i="1"/>
  <c r="BFU89" i="1"/>
  <c r="BFU88" i="1"/>
  <c r="BFU87" i="1"/>
  <c r="BFU86" i="1"/>
  <c r="BFU85" i="1"/>
  <c r="BFU84" i="1"/>
  <c r="BFU83" i="1"/>
  <c r="BFU82" i="1"/>
  <c r="BFU81" i="1"/>
  <c r="BFU80" i="1"/>
  <c r="BFU79" i="1"/>
  <c r="BFU78" i="1"/>
  <c r="BFU77" i="1"/>
  <c r="BFU76" i="1"/>
  <c r="BFU75" i="1"/>
  <c r="BFU74" i="1"/>
  <c r="BFU73" i="1"/>
  <c r="BFU72" i="1"/>
  <c r="BFU71" i="1"/>
  <c r="BFU70" i="1"/>
  <c r="BFU69" i="1"/>
  <c r="BFU68" i="1"/>
  <c r="BFU67" i="1"/>
  <c r="BFU66" i="1"/>
  <c r="BFU65" i="1"/>
  <c r="BFU64" i="1"/>
  <c r="BFU63" i="1"/>
  <c r="BFU62" i="1"/>
  <c r="BFU61" i="1"/>
  <c r="BFU60" i="1"/>
  <c r="BFU59" i="1"/>
  <c r="BFU58" i="1"/>
  <c r="BFU57" i="1"/>
  <c r="BFU56" i="1"/>
  <c r="BFU55" i="1"/>
  <c r="BFU54" i="1"/>
  <c r="BFU53" i="1"/>
  <c r="BFU52" i="1"/>
  <c r="BFU51" i="1"/>
  <c r="BFU50" i="1"/>
  <c r="BFU49" i="1"/>
  <c r="BFU48" i="1"/>
  <c r="BFU47" i="1"/>
  <c r="BFU107" i="1" s="1"/>
  <c r="BFU46" i="1"/>
  <c r="BFU45" i="1"/>
  <c r="BFU44" i="1"/>
  <c r="BFU43" i="1"/>
  <c r="BFU42" i="1"/>
  <c r="BFU41" i="1"/>
  <c r="BFU40" i="1"/>
  <c r="BFU39" i="1"/>
  <c r="BFU38" i="1"/>
  <c r="BFU37" i="1"/>
  <c r="BFU36" i="1"/>
  <c r="BFU35" i="1"/>
  <c r="BFU34" i="1"/>
  <c r="BFU33" i="1"/>
  <c r="BFU32" i="1"/>
  <c r="BFU31" i="1"/>
  <c r="BFU30" i="1"/>
  <c r="BFU29" i="1"/>
  <c r="BFU28" i="1"/>
  <c r="BFU27" i="1"/>
  <c r="BFU26" i="1"/>
  <c r="BFU25" i="1"/>
  <c r="BFU24" i="1"/>
  <c r="BFU23" i="1"/>
  <c r="BFU22" i="1"/>
  <c r="BFU21" i="1"/>
  <c r="BFU20" i="1"/>
  <c r="BFU19" i="1"/>
  <c r="BFU18" i="1"/>
  <c r="BFU17" i="1"/>
  <c r="BFU16" i="1"/>
  <c r="BFU15" i="1"/>
  <c r="BFU117" i="1" s="1"/>
  <c r="BFU14" i="1"/>
  <c r="BFU13" i="1"/>
  <c r="BFU12" i="1"/>
  <c r="BFU11" i="1"/>
  <c r="BFU10" i="1"/>
  <c r="BFU9" i="1"/>
  <c r="BFU102" i="1" l="1"/>
  <c r="BFR107" i="1"/>
  <c r="BFQ107" i="1" l="1"/>
  <c r="BFP107" i="1" l="1"/>
  <c r="BFN107" i="1" l="1"/>
  <c r="BFO101" i="1" l="1"/>
  <c r="BFO99" i="1"/>
  <c r="BFO102" i="1" s="1"/>
  <c r="BFO98" i="1"/>
  <c r="BFO97" i="1"/>
  <c r="BFO96" i="1"/>
  <c r="BFO95" i="1"/>
  <c r="BFO94" i="1"/>
  <c r="BFO93" i="1"/>
  <c r="BFO92" i="1"/>
  <c r="BFO91" i="1"/>
  <c r="BFO90" i="1"/>
  <c r="BFO89" i="1"/>
  <c r="BFO88" i="1"/>
  <c r="BFO87" i="1"/>
  <c r="BFO86" i="1"/>
  <c r="BFO85" i="1"/>
  <c r="BFO84" i="1"/>
  <c r="BFO83" i="1"/>
  <c r="BFO82" i="1"/>
  <c r="BFO81" i="1"/>
  <c r="BFO80" i="1"/>
  <c r="BFO79" i="1"/>
  <c r="BFO78" i="1"/>
  <c r="BFO77" i="1"/>
  <c r="BFO76" i="1"/>
  <c r="BFO75" i="1"/>
  <c r="BFO74" i="1"/>
  <c r="BFO73" i="1"/>
  <c r="BFO72" i="1"/>
  <c r="BFO71" i="1"/>
  <c r="BFO70" i="1"/>
  <c r="BFO69" i="1"/>
  <c r="BFO68" i="1"/>
  <c r="BFO67" i="1"/>
  <c r="BFO66" i="1"/>
  <c r="BFO65" i="1"/>
  <c r="BFO64" i="1"/>
  <c r="BFO63" i="1"/>
  <c r="BFO62" i="1"/>
  <c r="BFO61" i="1"/>
  <c r="BFO60" i="1"/>
  <c r="BFO59" i="1"/>
  <c r="BFO58" i="1"/>
  <c r="BFO57" i="1"/>
  <c r="BFO56" i="1"/>
  <c r="BFO55" i="1"/>
  <c r="BFO54" i="1"/>
  <c r="BFO53" i="1"/>
  <c r="BFO52" i="1"/>
  <c r="BFO51" i="1"/>
  <c r="BFO50" i="1"/>
  <c r="BFO49" i="1"/>
  <c r="BFO48" i="1"/>
  <c r="BFO47" i="1"/>
  <c r="BFO46" i="1"/>
  <c r="BFO45" i="1"/>
  <c r="BFO44" i="1"/>
  <c r="BFO43" i="1"/>
  <c r="BFO42" i="1"/>
  <c r="BFO41" i="1"/>
  <c r="BFO40" i="1"/>
  <c r="BFO39" i="1"/>
  <c r="BFO38" i="1"/>
  <c r="BFO37" i="1"/>
  <c r="BFO36" i="1"/>
  <c r="BFO35" i="1"/>
  <c r="BFO34" i="1"/>
  <c r="BFO33" i="1"/>
  <c r="BFO32" i="1"/>
  <c r="BFO31" i="1"/>
  <c r="BFO30" i="1"/>
  <c r="BFO29" i="1"/>
  <c r="BFO28" i="1"/>
  <c r="BFO27" i="1"/>
  <c r="BFO26" i="1"/>
  <c r="BFO25" i="1"/>
  <c r="BFO24" i="1"/>
  <c r="BFO23" i="1"/>
  <c r="BFO22" i="1"/>
  <c r="BFO21" i="1"/>
  <c r="BFO20" i="1"/>
  <c r="BFO19" i="1"/>
  <c r="BFO18" i="1"/>
  <c r="BFO17" i="1"/>
  <c r="BFO16" i="1"/>
  <c r="BFO15" i="1"/>
  <c r="BFO14" i="1"/>
  <c r="BFO13" i="1"/>
  <c r="BFO12" i="1"/>
  <c r="BFO11" i="1"/>
  <c r="BFO10" i="1"/>
  <c r="BFO9" i="1"/>
  <c r="BFO107" i="1" l="1"/>
  <c r="BFO117" i="1"/>
  <c r="BFM107" i="1"/>
  <c r="BFL107" i="1" l="1"/>
  <c r="BFK107" i="1" l="1"/>
  <c r="BFJ107" i="1" l="1"/>
  <c r="BFH107" i="1"/>
  <c r="BFI99" i="1" l="1"/>
  <c r="BFI98" i="1"/>
  <c r="BGF98" i="1" s="1"/>
  <c r="BFI97" i="1"/>
  <c r="BGF97" i="1" s="1"/>
  <c r="BFI96" i="1"/>
  <c r="BGF96" i="1" s="1"/>
  <c r="BFI95" i="1"/>
  <c r="BGF95" i="1" s="1"/>
  <c r="BFI94" i="1"/>
  <c r="BGF94" i="1" s="1"/>
  <c r="BFI93" i="1"/>
  <c r="BGF93" i="1" s="1"/>
  <c r="BFI92" i="1"/>
  <c r="BGF92" i="1" s="1"/>
  <c r="BFI91" i="1"/>
  <c r="BGF91" i="1" s="1"/>
  <c r="BFI90" i="1"/>
  <c r="BGF90" i="1" s="1"/>
  <c r="BFI89" i="1"/>
  <c r="BGF89" i="1" s="1"/>
  <c r="BFI88" i="1"/>
  <c r="BGF88" i="1" s="1"/>
  <c r="BFI87" i="1"/>
  <c r="BGF87" i="1" s="1"/>
  <c r="BFI86" i="1"/>
  <c r="BGF86" i="1" s="1"/>
  <c r="BFI85" i="1"/>
  <c r="BGF85" i="1" s="1"/>
  <c r="BFI84" i="1"/>
  <c r="BGF84" i="1" s="1"/>
  <c r="BFI83" i="1"/>
  <c r="BGF83" i="1" s="1"/>
  <c r="BFI82" i="1"/>
  <c r="BGF82" i="1" s="1"/>
  <c r="BFI81" i="1"/>
  <c r="BGF81" i="1" s="1"/>
  <c r="BFI80" i="1"/>
  <c r="BGF80" i="1" s="1"/>
  <c r="BFI79" i="1"/>
  <c r="BGF79" i="1" s="1"/>
  <c r="BFI78" i="1"/>
  <c r="BGF78" i="1" s="1"/>
  <c r="BFI77" i="1"/>
  <c r="BGF77" i="1" s="1"/>
  <c r="BFI76" i="1"/>
  <c r="BGF76" i="1" s="1"/>
  <c r="BFI75" i="1"/>
  <c r="BGF75" i="1" s="1"/>
  <c r="BFI74" i="1"/>
  <c r="BGF74" i="1" s="1"/>
  <c r="BFI73" i="1"/>
  <c r="BGF73" i="1" s="1"/>
  <c r="BFI72" i="1"/>
  <c r="BGF72" i="1" s="1"/>
  <c r="BFI71" i="1"/>
  <c r="BGF71" i="1" s="1"/>
  <c r="BFI70" i="1"/>
  <c r="BGF70" i="1" s="1"/>
  <c r="BFI69" i="1"/>
  <c r="BGF69" i="1" s="1"/>
  <c r="BFI68" i="1"/>
  <c r="BGF68" i="1" s="1"/>
  <c r="BFI67" i="1"/>
  <c r="BGF67" i="1" s="1"/>
  <c r="BFI66" i="1"/>
  <c r="BGF66" i="1" s="1"/>
  <c r="BFI65" i="1"/>
  <c r="BGF65" i="1" s="1"/>
  <c r="BFI64" i="1"/>
  <c r="BGF64" i="1" s="1"/>
  <c r="BFI63" i="1"/>
  <c r="BGF63" i="1" s="1"/>
  <c r="BFI62" i="1"/>
  <c r="BGF62" i="1" s="1"/>
  <c r="BFI61" i="1"/>
  <c r="BGF61" i="1" s="1"/>
  <c r="BFI60" i="1"/>
  <c r="BGF60" i="1" s="1"/>
  <c r="BFI59" i="1"/>
  <c r="BGF59" i="1" s="1"/>
  <c r="BFI58" i="1"/>
  <c r="BGF58" i="1" s="1"/>
  <c r="BFI57" i="1"/>
  <c r="BGF57" i="1" s="1"/>
  <c r="BFI56" i="1"/>
  <c r="BGF56" i="1" s="1"/>
  <c r="BFI55" i="1"/>
  <c r="BGF55" i="1" s="1"/>
  <c r="BFI54" i="1"/>
  <c r="BGF54" i="1" s="1"/>
  <c r="BFI53" i="1"/>
  <c r="BGF53" i="1" s="1"/>
  <c r="BFI52" i="1"/>
  <c r="BGF52" i="1" s="1"/>
  <c r="BFI51" i="1"/>
  <c r="BGF51" i="1" s="1"/>
  <c r="BFI50" i="1"/>
  <c r="BGF50" i="1" s="1"/>
  <c r="BFI49" i="1"/>
  <c r="BGF49" i="1" s="1"/>
  <c r="BFI48" i="1"/>
  <c r="BGF48" i="1" s="1"/>
  <c r="BFI47" i="1"/>
  <c r="BGF47" i="1" s="1"/>
  <c r="BFI46" i="1"/>
  <c r="BGF46" i="1" s="1"/>
  <c r="BFI45" i="1"/>
  <c r="BGF45" i="1" s="1"/>
  <c r="BFI44" i="1"/>
  <c r="BGF44" i="1" s="1"/>
  <c r="BFI43" i="1"/>
  <c r="BGF43" i="1" s="1"/>
  <c r="BFI42" i="1"/>
  <c r="BGF42" i="1" s="1"/>
  <c r="BFI41" i="1"/>
  <c r="BGF41" i="1" s="1"/>
  <c r="BFI40" i="1"/>
  <c r="BGF40" i="1" s="1"/>
  <c r="BGF39" i="1"/>
  <c r="BFI38" i="1"/>
  <c r="BGF38" i="1" s="1"/>
  <c r="BFI37" i="1"/>
  <c r="BGF37" i="1" s="1"/>
  <c r="BFI36" i="1"/>
  <c r="BGF36" i="1" s="1"/>
  <c r="BFI35" i="1"/>
  <c r="BGF35" i="1" s="1"/>
  <c r="BFI34" i="1"/>
  <c r="BGF34" i="1" s="1"/>
  <c r="BFI33" i="1"/>
  <c r="BGF33" i="1" s="1"/>
  <c r="BFI32" i="1"/>
  <c r="BGF32" i="1" s="1"/>
  <c r="BFI31" i="1"/>
  <c r="BGF31" i="1" s="1"/>
  <c r="BFI30" i="1"/>
  <c r="BGF30" i="1" s="1"/>
  <c r="BFI29" i="1"/>
  <c r="BGF29" i="1" s="1"/>
  <c r="BFI28" i="1"/>
  <c r="BGF28" i="1" s="1"/>
  <c r="BFI27" i="1"/>
  <c r="BGF27" i="1" s="1"/>
  <c r="BFI26" i="1"/>
  <c r="BGF26" i="1" s="1"/>
  <c r="BFI25" i="1"/>
  <c r="BGF25" i="1" s="1"/>
  <c r="BFI24" i="1"/>
  <c r="BGF24" i="1" s="1"/>
  <c r="BFI23" i="1"/>
  <c r="BGF23" i="1" s="1"/>
  <c r="BFI22" i="1"/>
  <c r="BGF22" i="1" s="1"/>
  <c r="BFI21" i="1"/>
  <c r="BGF21" i="1" s="1"/>
  <c r="BFI20" i="1"/>
  <c r="BGF20" i="1" s="1"/>
  <c r="BFI19" i="1"/>
  <c r="BGF19" i="1" s="1"/>
  <c r="BFI18" i="1"/>
  <c r="BGF18" i="1" s="1"/>
  <c r="BFI17" i="1"/>
  <c r="BGF17" i="1" s="1"/>
  <c r="BFI16" i="1"/>
  <c r="BGF16" i="1" s="1"/>
  <c r="BFI15" i="1"/>
  <c r="BFI14" i="1"/>
  <c r="BGF14" i="1" s="1"/>
  <c r="BFI13" i="1"/>
  <c r="BGF13" i="1" s="1"/>
  <c r="BFI12" i="1"/>
  <c r="BGF12" i="1" s="1"/>
  <c r="BFI11" i="1"/>
  <c r="BGF11" i="1" s="1"/>
  <c r="BFI10" i="1"/>
  <c r="BGF10" i="1" s="1"/>
  <c r="BFI9" i="1"/>
  <c r="BGF9" i="1" s="1"/>
  <c r="BGF15" i="1" l="1"/>
  <c r="BGF117" i="1" s="1"/>
  <c r="BFI117" i="1"/>
  <c r="BGF99" i="1"/>
  <c r="BGF102" i="1" s="1"/>
  <c r="BFI102" i="1"/>
  <c r="BFI107" i="1"/>
  <c r="BFG107" i="1"/>
  <c r="BFF107" i="1" l="1"/>
  <c r="BFE107" i="1" l="1"/>
  <c r="BFC99" i="1" l="1"/>
  <c r="BFC102" i="1" s="1"/>
  <c r="BFC98" i="1"/>
  <c r="BFC97" i="1"/>
  <c r="BFC96" i="1"/>
  <c r="BFC95" i="1"/>
  <c r="BFC94" i="1"/>
  <c r="BFC93" i="1"/>
  <c r="BFC92" i="1"/>
  <c r="BFC91" i="1"/>
  <c r="BFC90" i="1"/>
  <c r="BFC89" i="1"/>
  <c r="BFC88" i="1"/>
  <c r="BFC87" i="1"/>
  <c r="BFC86" i="1"/>
  <c r="BFC85" i="1"/>
  <c r="BFC84" i="1"/>
  <c r="BFC83" i="1"/>
  <c r="BFC82" i="1"/>
  <c r="BFC81" i="1"/>
  <c r="BFC80" i="1"/>
  <c r="BFC79" i="1"/>
  <c r="BFC78" i="1"/>
  <c r="BFC77" i="1"/>
  <c r="BFC76" i="1"/>
  <c r="BFC75" i="1"/>
  <c r="BFC74" i="1"/>
  <c r="BFC73" i="1"/>
  <c r="BFC72" i="1"/>
  <c r="BFC71" i="1"/>
  <c r="BFC70" i="1"/>
  <c r="BFC69" i="1"/>
  <c r="BFC68" i="1"/>
  <c r="BFC67" i="1"/>
  <c r="BFC66" i="1"/>
  <c r="BFC65" i="1"/>
  <c r="BFC64" i="1"/>
  <c r="BFC63" i="1"/>
  <c r="BFC62" i="1"/>
  <c r="BFC61" i="1"/>
  <c r="BFC60" i="1"/>
  <c r="BFC59" i="1"/>
  <c r="BFC58" i="1"/>
  <c r="BFC57" i="1"/>
  <c r="BFC56" i="1"/>
  <c r="BFC55" i="1"/>
  <c r="BFC54" i="1"/>
  <c r="BFC53" i="1"/>
  <c r="BFC52" i="1"/>
  <c r="BFC51" i="1"/>
  <c r="BFC50" i="1"/>
  <c r="BFC49" i="1"/>
  <c r="BFC48" i="1"/>
  <c r="BFC47" i="1"/>
  <c r="BFC46" i="1"/>
  <c r="BFC45" i="1"/>
  <c r="BFC44" i="1"/>
  <c r="BFC43" i="1"/>
  <c r="BFC42" i="1"/>
  <c r="BFC41" i="1"/>
  <c r="BFC40" i="1"/>
  <c r="BFC39" i="1"/>
  <c r="BFC38" i="1"/>
  <c r="BFC37" i="1"/>
  <c r="BFC36" i="1"/>
  <c r="BFC35" i="1"/>
  <c r="BFC34" i="1"/>
  <c r="BFC33" i="1"/>
  <c r="BFC32" i="1"/>
  <c r="BFC31" i="1"/>
  <c r="BFC30" i="1"/>
  <c r="BFC29" i="1"/>
  <c r="BFC28" i="1"/>
  <c r="BFC27" i="1"/>
  <c r="BFC26" i="1"/>
  <c r="BFC25" i="1"/>
  <c r="BFC24" i="1"/>
  <c r="BFC23" i="1"/>
  <c r="BFC22" i="1"/>
  <c r="BFC21" i="1"/>
  <c r="BFC20" i="1"/>
  <c r="BFC19" i="1"/>
  <c r="BFC18" i="1"/>
  <c r="BFC17" i="1"/>
  <c r="BFC16" i="1"/>
  <c r="BFC15" i="1"/>
  <c r="BFC14" i="1"/>
  <c r="BFC13" i="1"/>
  <c r="BFC12" i="1"/>
  <c r="BFC11" i="1"/>
  <c r="BFC10" i="1"/>
  <c r="BFC9" i="1"/>
  <c r="BFB102" i="1"/>
  <c r="BFC117" i="1" l="1"/>
  <c r="BFA101" i="1"/>
  <c r="BEZ102" i="1"/>
  <c r="BFA99" i="1"/>
  <c r="BFA98" i="1"/>
  <c r="BFA97" i="1"/>
  <c r="BFA96" i="1"/>
  <c r="BFA95" i="1"/>
  <c r="BFA94" i="1"/>
  <c r="BFA93" i="1"/>
  <c r="BFA92" i="1"/>
  <c r="BFA91" i="1"/>
  <c r="BFA90" i="1"/>
  <c r="BFA89" i="1"/>
  <c r="BFA88" i="1"/>
  <c r="BFA87" i="1"/>
  <c r="BFA86" i="1"/>
  <c r="BFA85" i="1"/>
  <c r="BFA84" i="1"/>
  <c r="BFA83" i="1"/>
  <c r="BFA82" i="1"/>
  <c r="BFA81" i="1"/>
  <c r="BFA80" i="1"/>
  <c r="BFA79" i="1"/>
  <c r="BFA78" i="1"/>
  <c r="BFA77" i="1"/>
  <c r="BFA76" i="1"/>
  <c r="BFA75" i="1"/>
  <c r="BFA74" i="1"/>
  <c r="BFA73" i="1"/>
  <c r="BFA72" i="1"/>
  <c r="BFA71" i="1"/>
  <c r="BFA70" i="1"/>
  <c r="BFA69" i="1"/>
  <c r="BFA68" i="1"/>
  <c r="BFA67" i="1"/>
  <c r="BFA66" i="1"/>
  <c r="BFA65" i="1"/>
  <c r="BFA64" i="1"/>
  <c r="BFA63" i="1"/>
  <c r="BFA62" i="1"/>
  <c r="BFA61" i="1"/>
  <c r="BFA60" i="1"/>
  <c r="BFA59" i="1"/>
  <c r="BFA58" i="1"/>
  <c r="BFA57" i="1"/>
  <c r="BFA56" i="1"/>
  <c r="BFA55" i="1"/>
  <c r="BFA54" i="1"/>
  <c r="BFA53" i="1"/>
  <c r="BFA52" i="1"/>
  <c r="BFA51" i="1"/>
  <c r="BFA50" i="1"/>
  <c r="BFA49" i="1"/>
  <c r="BFA48" i="1"/>
  <c r="BFA47" i="1"/>
  <c r="BFA46" i="1"/>
  <c r="BFA45" i="1"/>
  <c r="BFA44" i="1"/>
  <c r="BFA43" i="1"/>
  <c r="BFA42" i="1"/>
  <c r="BFA41" i="1"/>
  <c r="BFA40" i="1"/>
  <c r="BFA39" i="1"/>
  <c r="BFA38" i="1"/>
  <c r="BFA37" i="1"/>
  <c r="BFA36" i="1"/>
  <c r="BFA35" i="1"/>
  <c r="BFA34" i="1"/>
  <c r="BFA33" i="1"/>
  <c r="BFA32" i="1"/>
  <c r="BFA31" i="1"/>
  <c r="BFA30" i="1"/>
  <c r="BFA29" i="1"/>
  <c r="BFA28" i="1"/>
  <c r="BFA27" i="1"/>
  <c r="BFA26" i="1"/>
  <c r="BFA25" i="1"/>
  <c r="BFA24" i="1"/>
  <c r="BFA23" i="1"/>
  <c r="BFA22" i="1"/>
  <c r="BFA21" i="1"/>
  <c r="BFA20" i="1"/>
  <c r="BFA19" i="1"/>
  <c r="BFA18" i="1"/>
  <c r="BFA17" i="1"/>
  <c r="BFA16" i="1"/>
  <c r="BFA15" i="1"/>
  <c r="BFA117" i="1" s="1"/>
  <c r="BFA14" i="1"/>
  <c r="BFA13" i="1"/>
  <c r="BFA12" i="1"/>
  <c r="BFA11" i="1"/>
  <c r="BFA10" i="1"/>
  <c r="BFA9" i="1"/>
  <c r="BFA102" i="1" l="1"/>
  <c r="BEY102" i="1"/>
  <c r="BEX102" i="1" l="1"/>
  <c r="BEW102" i="1" l="1"/>
  <c r="BEV102" i="1" l="1"/>
  <c r="BEU101" i="1" l="1"/>
  <c r="BET102" i="1"/>
  <c r="BEU98" i="1"/>
  <c r="BEU97" i="1"/>
  <c r="BEU96" i="1"/>
  <c r="BEU95" i="1"/>
  <c r="BEU94" i="1"/>
  <c r="BEU93" i="1"/>
  <c r="BEU92" i="1"/>
  <c r="BEU91" i="1"/>
  <c r="BEU90" i="1"/>
  <c r="BEU89" i="1"/>
  <c r="BEU88" i="1"/>
  <c r="BEU87" i="1"/>
  <c r="BEU86" i="1"/>
  <c r="BEU85" i="1"/>
  <c r="BEU84" i="1"/>
  <c r="BEU83" i="1"/>
  <c r="BEU82" i="1"/>
  <c r="BEU81" i="1"/>
  <c r="BEU80" i="1"/>
  <c r="BEU79" i="1"/>
  <c r="BEU78" i="1"/>
  <c r="BEU77" i="1"/>
  <c r="BEU76" i="1"/>
  <c r="BEU75" i="1"/>
  <c r="BEU74" i="1"/>
  <c r="BEU73" i="1"/>
  <c r="BEU72" i="1"/>
  <c r="BEU71" i="1"/>
  <c r="BEU70" i="1"/>
  <c r="BEU69" i="1"/>
  <c r="BEU68" i="1"/>
  <c r="BEU67" i="1"/>
  <c r="BEU66" i="1"/>
  <c r="BEU65" i="1"/>
  <c r="BEU64" i="1"/>
  <c r="BEU63" i="1"/>
  <c r="BEU62" i="1"/>
  <c r="BEU61" i="1"/>
  <c r="BEU60" i="1"/>
  <c r="BEU59" i="1"/>
  <c r="BEU58" i="1"/>
  <c r="BEU57" i="1"/>
  <c r="BEU56" i="1"/>
  <c r="BEU55" i="1"/>
  <c r="BEU54" i="1"/>
  <c r="BEU53" i="1"/>
  <c r="BEU52" i="1"/>
  <c r="BEU51" i="1"/>
  <c r="BEU50" i="1"/>
  <c r="BEU49" i="1"/>
  <c r="BEU48" i="1"/>
  <c r="BEU47" i="1"/>
  <c r="BEU46" i="1"/>
  <c r="BEU45" i="1"/>
  <c r="BEU44" i="1"/>
  <c r="BEU43" i="1"/>
  <c r="BEU42" i="1"/>
  <c r="BEU41" i="1"/>
  <c r="BEU40" i="1"/>
  <c r="BEU39" i="1"/>
  <c r="BEU38" i="1"/>
  <c r="BEU37" i="1"/>
  <c r="BEU36" i="1"/>
  <c r="BEU35" i="1"/>
  <c r="BEU34" i="1"/>
  <c r="BEU33" i="1"/>
  <c r="BEU32" i="1"/>
  <c r="BEU31" i="1"/>
  <c r="BEU30" i="1"/>
  <c r="BEU29" i="1"/>
  <c r="BEU28" i="1"/>
  <c r="BEU27" i="1"/>
  <c r="BEU26" i="1"/>
  <c r="BEU25" i="1"/>
  <c r="BEU24" i="1"/>
  <c r="BEU23" i="1"/>
  <c r="BEU22" i="1"/>
  <c r="BEU21" i="1"/>
  <c r="BEU20" i="1"/>
  <c r="BEU19" i="1"/>
  <c r="BEU18" i="1"/>
  <c r="BEU17" i="1"/>
  <c r="BEU16" i="1"/>
  <c r="BEU15" i="1"/>
  <c r="BEU117" i="1" s="1"/>
  <c r="BEU14" i="1"/>
  <c r="BEU13" i="1"/>
  <c r="BEU12" i="1"/>
  <c r="BEU11" i="1"/>
  <c r="BEU10" i="1"/>
  <c r="BEU9" i="1"/>
  <c r="BEU102" i="1" l="1"/>
  <c r="BES102" i="1" l="1"/>
  <c r="BER102" i="1" l="1"/>
  <c r="BEP102" i="1" l="1"/>
  <c r="BEO101" i="1" l="1"/>
  <c r="BEN102" i="1"/>
  <c r="BEO99" i="1"/>
  <c r="BEO98" i="1"/>
  <c r="BEO97" i="1"/>
  <c r="BEO96" i="1"/>
  <c r="BEO95" i="1"/>
  <c r="BEO94" i="1"/>
  <c r="BEO93" i="1"/>
  <c r="BEO92" i="1"/>
  <c r="BEO91" i="1"/>
  <c r="BEO90" i="1"/>
  <c r="BEO89" i="1"/>
  <c r="BEO88" i="1"/>
  <c r="BEO87" i="1"/>
  <c r="BEO86" i="1"/>
  <c r="BEO85" i="1"/>
  <c r="BEO84" i="1"/>
  <c r="BEO83" i="1"/>
  <c r="BEO82" i="1"/>
  <c r="BEO81" i="1"/>
  <c r="BEO80" i="1"/>
  <c r="BEO79" i="1"/>
  <c r="BEO78" i="1"/>
  <c r="BEO77" i="1"/>
  <c r="BEO76" i="1"/>
  <c r="BEO75" i="1"/>
  <c r="BEO74" i="1"/>
  <c r="BEO73" i="1"/>
  <c r="BEO72" i="1"/>
  <c r="BEO71" i="1"/>
  <c r="BEO70" i="1"/>
  <c r="BEO69" i="1"/>
  <c r="BEO68" i="1"/>
  <c r="BEO67" i="1"/>
  <c r="BEO66" i="1"/>
  <c r="BEO65" i="1"/>
  <c r="BEO64" i="1"/>
  <c r="BEO63" i="1"/>
  <c r="BEO62" i="1"/>
  <c r="BEO61" i="1"/>
  <c r="BEO60" i="1"/>
  <c r="BEO59" i="1"/>
  <c r="BEO58" i="1"/>
  <c r="BEO57" i="1"/>
  <c r="BEO56" i="1"/>
  <c r="BEO55" i="1"/>
  <c r="BEO54" i="1"/>
  <c r="BEO53" i="1"/>
  <c r="BEO52" i="1"/>
  <c r="BEO51" i="1"/>
  <c r="BEO50" i="1"/>
  <c r="BEO49" i="1"/>
  <c r="BEO48" i="1"/>
  <c r="BEO47" i="1"/>
  <c r="BEO46" i="1"/>
  <c r="BEO45" i="1"/>
  <c r="BEO44" i="1"/>
  <c r="BEO43" i="1"/>
  <c r="BEO42" i="1"/>
  <c r="BEO41" i="1"/>
  <c r="BEO40" i="1"/>
  <c r="BEO39" i="1"/>
  <c r="BEO38" i="1"/>
  <c r="BEO37" i="1"/>
  <c r="BEO36" i="1"/>
  <c r="BEO35" i="1"/>
  <c r="BEO34" i="1"/>
  <c r="BEO33" i="1"/>
  <c r="BEO32" i="1"/>
  <c r="BEO31" i="1"/>
  <c r="BEO30" i="1"/>
  <c r="BEO29" i="1"/>
  <c r="BEO28" i="1"/>
  <c r="BEO27" i="1"/>
  <c r="BEO26" i="1"/>
  <c r="BEO25" i="1"/>
  <c r="BEO24" i="1"/>
  <c r="BEO23" i="1"/>
  <c r="BEO22" i="1"/>
  <c r="BEO21" i="1"/>
  <c r="BEO20" i="1"/>
  <c r="BEO19" i="1"/>
  <c r="BEO18" i="1"/>
  <c r="BEO17" i="1"/>
  <c r="BEO16" i="1"/>
  <c r="BEO15" i="1"/>
  <c r="BEO117" i="1" s="1"/>
  <c r="BEO14" i="1"/>
  <c r="BEO13" i="1"/>
  <c r="BEO12" i="1"/>
  <c r="BEO11" i="1"/>
  <c r="BEO10" i="1"/>
  <c r="BEO9" i="1"/>
  <c r="BEM102" i="1" l="1"/>
  <c r="BEL102" i="1" l="1"/>
  <c r="BEK102" i="1" l="1"/>
  <c r="BEJ102" i="1" l="1"/>
  <c r="BEO102" i="1"/>
  <c r="BEH102" i="1" l="1"/>
  <c r="BEI99" i="1"/>
  <c r="BFD99" i="1" s="1"/>
  <c r="BFD102" i="1" s="1"/>
  <c r="BEI98" i="1"/>
  <c r="BFD98" i="1" s="1"/>
  <c r="BEI97" i="1"/>
  <c r="BFD97" i="1" s="1"/>
  <c r="BEI96" i="1"/>
  <c r="BFD96" i="1" s="1"/>
  <c r="BEI95" i="1"/>
  <c r="BFD95" i="1" s="1"/>
  <c r="BEI94" i="1"/>
  <c r="BFD94" i="1" s="1"/>
  <c r="BEI93" i="1"/>
  <c r="BFD93" i="1" s="1"/>
  <c r="BEI92" i="1"/>
  <c r="BFD92" i="1" s="1"/>
  <c r="BEI91" i="1"/>
  <c r="BFD91" i="1" s="1"/>
  <c r="BEI90" i="1"/>
  <c r="BFD90" i="1" s="1"/>
  <c r="BEI89" i="1"/>
  <c r="BFD89" i="1" s="1"/>
  <c r="BEI88" i="1"/>
  <c r="BFD88" i="1" s="1"/>
  <c r="BEI87" i="1"/>
  <c r="BFD87" i="1" s="1"/>
  <c r="BEI86" i="1"/>
  <c r="BFD86" i="1" s="1"/>
  <c r="BEI85" i="1"/>
  <c r="BFD85" i="1" s="1"/>
  <c r="BEI84" i="1"/>
  <c r="BFD84" i="1" s="1"/>
  <c r="BEI83" i="1"/>
  <c r="BFD83" i="1" s="1"/>
  <c r="BEI82" i="1"/>
  <c r="BFD82" i="1" s="1"/>
  <c r="BEI81" i="1"/>
  <c r="BFD81" i="1" s="1"/>
  <c r="BEI80" i="1"/>
  <c r="BFD80" i="1" s="1"/>
  <c r="BEI79" i="1"/>
  <c r="BFD79" i="1" s="1"/>
  <c r="BEI78" i="1"/>
  <c r="BFD78" i="1" s="1"/>
  <c r="BEI77" i="1"/>
  <c r="BFD77" i="1" s="1"/>
  <c r="BEI76" i="1"/>
  <c r="BFD76" i="1" s="1"/>
  <c r="BEI75" i="1"/>
  <c r="BFD75" i="1" s="1"/>
  <c r="BEI74" i="1"/>
  <c r="BFD74" i="1" s="1"/>
  <c r="BEI73" i="1"/>
  <c r="BFD73" i="1" s="1"/>
  <c r="BEI72" i="1"/>
  <c r="BFD72" i="1" s="1"/>
  <c r="BEI71" i="1"/>
  <c r="BFD71" i="1" s="1"/>
  <c r="BEI70" i="1"/>
  <c r="BFD70" i="1" s="1"/>
  <c r="BEI69" i="1"/>
  <c r="BFD69" i="1" s="1"/>
  <c r="BEI68" i="1"/>
  <c r="BFD68" i="1" s="1"/>
  <c r="BEI67" i="1"/>
  <c r="BFD67" i="1" s="1"/>
  <c r="BEI66" i="1"/>
  <c r="BFD66" i="1" s="1"/>
  <c r="BEI65" i="1"/>
  <c r="BFD65" i="1" s="1"/>
  <c r="BEI64" i="1"/>
  <c r="BFD64" i="1" s="1"/>
  <c r="BEI63" i="1"/>
  <c r="BFD63" i="1" s="1"/>
  <c r="BEI62" i="1"/>
  <c r="BFD62" i="1" s="1"/>
  <c r="BEI61" i="1"/>
  <c r="BFD61" i="1" s="1"/>
  <c r="BEI60" i="1"/>
  <c r="BFD60" i="1" s="1"/>
  <c r="BEI59" i="1"/>
  <c r="BFD59" i="1" s="1"/>
  <c r="BEI58" i="1"/>
  <c r="BFD58" i="1" s="1"/>
  <c r="BEI57" i="1"/>
  <c r="BFD57" i="1" s="1"/>
  <c r="BEI56" i="1"/>
  <c r="BFD56" i="1" s="1"/>
  <c r="BEI55" i="1"/>
  <c r="BFD55" i="1" s="1"/>
  <c r="BEI54" i="1"/>
  <c r="BFD54" i="1" s="1"/>
  <c r="BEI53" i="1"/>
  <c r="BFD53" i="1" s="1"/>
  <c r="BEI52" i="1"/>
  <c r="BFD52" i="1" s="1"/>
  <c r="BEI51" i="1"/>
  <c r="BFD51" i="1" s="1"/>
  <c r="BEI50" i="1"/>
  <c r="BFD50" i="1" s="1"/>
  <c r="BEI49" i="1"/>
  <c r="BFD49" i="1" s="1"/>
  <c r="BEI48" i="1"/>
  <c r="BFD48" i="1" s="1"/>
  <c r="BEI47" i="1"/>
  <c r="BEI46" i="1"/>
  <c r="BFD46" i="1" s="1"/>
  <c r="BEI45" i="1"/>
  <c r="BFD45" i="1" s="1"/>
  <c r="BEI44" i="1"/>
  <c r="BFD44" i="1" s="1"/>
  <c r="BEI43" i="1"/>
  <c r="BFD43" i="1" s="1"/>
  <c r="BEI42" i="1"/>
  <c r="BFD42" i="1" s="1"/>
  <c r="BEI41" i="1"/>
  <c r="BFD41" i="1" s="1"/>
  <c r="BEI40" i="1"/>
  <c r="BFD40" i="1" s="1"/>
  <c r="BEI39" i="1"/>
  <c r="BFD39" i="1" s="1"/>
  <c r="BEI38" i="1"/>
  <c r="BFD38" i="1" s="1"/>
  <c r="BEI37" i="1"/>
  <c r="BFD37" i="1" s="1"/>
  <c r="BEI36" i="1"/>
  <c r="BFD36" i="1" s="1"/>
  <c r="BEI35" i="1"/>
  <c r="BFD35" i="1" s="1"/>
  <c r="BEI34" i="1"/>
  <c r="BFD34" i="1" s="1"/>
  <c r="BEI33" i="1"/>
  <c r="BFD33" i="1" s="1"/>
  <c r="BEI32" i="1"/>
  <c r="BFD32" i="1" s="1"/>
  <c r="BEI31" i="1"/>
  <c r="BFD31" i="1" s="1"/>
  <c r="BEI30" i="1"/>
  <c r="BFD30" i="1" s="1"/>
  <c r="BEI29" i="1"/>
  <c r="BFD29" i="1" s="1"/>
  <c r="BEI28" i="1"/>
  <c r="BFD28" i="1" s="1"/>
  <c r="BEI27" i="1"/>
  <c r="BFD27" i="1" s="1"/>
  <c r="BEI26" i="1"/>
  <c r="BFD26" i="1" s="1"/>
  <c r="BEI25" i="1"/>
  <c r="BFD25" i="1" s="1"/>
  <c r="BEI24" i="1"/>
  <c r="BFD24" i="1" s="1"/>
  <c r="BEI23" i="1"/>
  <c r="BFD23" i="1" s="1"/>
  <c r="BEI22" i="1"/>
  <c r="BFD22" i="1" s="1"/>
  <c r="BEI21" i="1"/>
  <c r="BFD21" i="1" s="1"/>
  <c r="BEI20" i="1"/>
  <c r="BFD20" i="1" s="1"/>
  <c r="BEI19" i="1"/>
  <c r="BFD19" i="1" s="1"/>
  <c r="BEI18" i="1"/>
  <c r="BFD18" i="1" s="1"/>
  <c r="BEI17" i="1"/>
  <c r="BFD17" i="1" s="1"/>
  <c r="BEI16" i="1"/>
  <c r="BFD16" i="1" s="1"/>
  <c r="BEI15" i="1"/>
  <c r="BEI14" i="1"/>
  <c r="BFD14" i="1" s="1"/>
  <c r="BEI13" i="1"/>
  <c r="BFD13" i="1" s="1"/>
  <c r="BEI12" i="1"/>
  <c r="BFD12" i="1" s="1"/>
  <c r="BEI11" i="1"/>
  <c r="BFD11" i="1" s="1"/>
  <c r="BEI10" i="1"/>
  <c r="BFD10" i="1" s="1"/>
  <c r="BEI9" i="1"/>
  <c r="BFD9" i="1" s="1"/>
  <c r="BFD15" i="1" l="1"/>
  <c r="BFD117" i="1" s="1"/>
  <c r="BEI117" i="1"/>
  <c r="BFD47" i="1"/>
  <c r="BEG102" i="1" l="1"/>
  <c r="BEF102" i="1" l="1"/>
  <c r="BEI102" i="1"/>
  <c r="BEE102" i="1" l="1"/>
  <c r="BEC101" i="1" l="1"/>
  <c r="BEB102" i="1"/>
  <c r="BEC99" i="1"/>
  <c r="BEC98" i="1"/>
  <c r="BEC97" i="1"/>
  <c r="BEC96" i="1"/>
  <c r="BEC95" i="1"/>
  <c r="BEC94" i="1"/>
  <c r="BEC93" i="1"/>
  <c r="BEC92" i="1"/>
  <c r="BEC91" i="1"/>
  <c r="BEC90" i="1"/>
  <c r="BEC89" i="1"/>
  <c r="BEC88" i="1"/>
  <c r="BEC87" i="1"/>
  <c r="BEC86" i="1"/>
  <c r="BEC85" i="1"/>
  <c r="BEC84" i="1"/>
  <c r="BEC83" i="1"/>
  <c r="BEC82" i="1"/>
  <c r="BEC81" i="1"/>
  <c r="BEC80" i="1"/>
  <c r="BEC79" i="1"/>
  <c r="BEC78" i="1"/>
  <c r="BEC77" i="1"/>
  <c r="BEC76" i="1"/>
  <c r="BEC75" i="1"/>
  <c r="BEC74" i="1"/>
  <c r="BEC73" i="1"/>
  <c r="BEC72" i="1"/>
  <c r="BEC71" i="1"/>
  <c r="BEC70" i="1"/>
  <c r="BEC69" i="1"/>
  <c r="BEC68" i="1"/>
  <c r="BEC67" i="1"/>
  <c r="BEC66" i="1"/>
  <c r="BEC65" i="1"/>
  <c r="BEC64" i="1"/>
  <c r="BEC63" i="1"/>
  <c r="BEC62" i="1"/>
  <c r="BEC61" i="1"/>
  <c r="BEC60" i="1"/>
  <c r="BEC59" i="1"/>
  <c r="BEC58" i="1"/>
  <c r="BEC57" i="1"/>
  <c r="BEC56" i="1"/>
  <c r="BEC55" i="1"/>
  <c r="BEC54" i="1"/>
  <c r="BEC53" i="1"/>
  <c r="BEC52" i="1"/>
  <c r="BEC51" i="1"/>
  <c r="BEC50" i="1"/>
  <c r="BEC49" i="1"/>
  <c r="BEC48" i="1"/>
  <c r="BEC47" i="1"/>
  <c r="BEC46" i="1"/>
  <c r="BEC45" i="1"/>
  <c r="BEC44" i="1"/>
  <c r="BEC43" i="1"/>
  <c r="BEC42" i="1"/>
  <c r="BEC41" i="1"/>
  <c r="BEC40" i="1"/>
  <c r="BEC39" i="1"/>
  <c r="BEC38" i="1"/>
  <c r="BEC37" i="1"/>
  <c r="BEC36" i="1"/>
  <c r="BEC35" i="1"/>
  <c r="BEC34" i="1"/>
  <c r="BEC33" i="1"/>
  <c r="BEC32" i="1"/>
  <c r="BEC31" i="1"/>
  <c r="BEC30" i="1"/>
  <c r="BEC29" i="1"/>
  <c r="BEC28" i="1"/>
  <c r="BEC27" i="1"/>
  <c r="BEC26" i="1"/>
  <c r="BEC25" i="1"/>
  <c r="BEC24" i="1"/>
  <c r="BEC23" i="1"/>
  <c r="BEC22" i="1"/>
  <c r="BEC21" i="1"/>
  <c r="BEC20" i="1"/>
  <c r="BEC19" i="1"/>
  <c r="BEC18" i="1"/>
  <c r="BEC17" i="1"/>
  <c r="BEC16" i="1"/>
  <c r="BEC15" i="1"/>
  <c r="BEC117" i="1" s="1"/>
  <c r="BEC14" i="1"/>
  <c r="BEC13" i="1"/>
  <c r="BEC12" i="1"/>
  <c r="BEC11" i="1"/>
  <c r="BEC10" i="1"/>
  <c r="BEC9" i="1"/>
  <c r="BEC102" i="1" l="1"/>
  <c r="BEA102" i="1"/>
  <c r="BDZ102" i="1" l="1"/>
  <c r="BDY102" i="1"/>
  <c r="BDX102" i="1" l="1"/>
  <c r="BDV102" i="1" l="1"/>
  <c r="BDW101" i="1"/>
  <c r="BDW99" i="1"/>
  <c r="BDW98" i="1"/>
  <c r="BDW97" i="1"/>
  <c r="BDW96" i="1"/>
  <c r="BDW95" i="1"/>
  <c r="BDW94" i="1"/>
  <c r="BDW93" i="1"/>
  <c r="BDW92" i="1"/>
  <c r="BDW91" i="1"/>
  <c r="BDW90" i="1"/>
  <c r="BDW89" i="1"/>
  <c r="BDW88" i="1"/>
  <c r="BDW87" i="1"/>
  <c r="BDW86" i="1"/>
  <c r="BDW85" i="1"/>
  <c r="BDW84" i="1"/>
  <c r="BDW83" i="1"/>
  <c r="BDW82" i="1"/>
  <c r="BDW81" i="1"/>
  <c r="BDW80" i="1"/>
  <c r="BDW79" i="1"/>
  <c r="BDW78" i="1"/>
  <c r="BDW77" i="1"/>
  <c r="BDW76" i="1"/>
  <c r="BDW75" i="1"/>
  <c r="BDW74" i="1"/>
  <c r="BDW73" i="1"/>
  <c r="BDW72" i="1"/>
  <c r="BDW71" i="1"/>
  <c r="BDW70" i="1"/>
  <c r="BDW69" i="1"/>
  <c r="BDW68" i="1"/>
  <c r="BDW67" i="1"/>
  <c r="BDW66" i="1"/>
  <c r="BDW65" i="1"/>
  <c r="BDW64" i="1"/>
  <c r="BDW63" i="1"/>
  <c r="BDW62" i="1"/>
  <c r="BDW61" i="1"/>
  <c r="BDW60" i="1"/>
  <c r="BDW59" i="1"/>
  <c r="BDW58" i="1"/>
  <c r="BDW57" i="1"/>
  <c r="BDW56" i="1"/>
  <c r="BDW55" i="1"/>
  <c r="BDW54" i="1"/>
  <c r="BDW53" i="1"/>
  <c r="BDW52" i="1"/>
  <c r="BDW51" i="1"/>
  <c r="BDW50" i="1"/>
  <c r="BDW49" i="1"/>
  <c r="BDW48" i="1"/>
  <c r="BDW47" i="1"/>
  <c r="BDW46" i="1"/>
  <c r="BDW45" i="1"/>
  <c r="BDW44" i="1"/>
  <c r="BDW43" i="1"/>
  <c r="BDW42" i="1"/>
  <c r="BDW41" i="1"/>
  <c r="BDW40" i="1"/>
  <c r="BDW39" i="1"/>
  <c r="BDW38" i="1"/>
  <c r="BDW37" i="1"/>
  <c r="BDW36" i="1"/>
  <c r="BDW35" i="1"/>
  <c r="BDW34" i="1"/>
  <c r="BDW33" i="1"/>
  <c r="BDW32" i="1"/>
  <c r="BDW31" i="1"/>
  <c r="BDW30" i="1"/>
  <c r="BDW29" i="1"/>
  <c r="BDW28" i="1"/>
  <c r="BDW27" i="1"/>
  <c r="BDW26" i="1"/>
  <c r="BDW25" i="1"/>
  <c r="BDW24" i="1"/>
  <c r="BDW23" i="1"/>
  <c r="BDW22" i="1"/>
  <c r="BDW21" i="1"/>
  <c r="BDW20" i="1"/>
  <c r="BDW19" i="1"/>
  <c r="BDW18" i="1"/>
  <c r="BDW17" i="1"/>
  <c r="BDW16" i="1"/>
  <c r="BDW15" i="1"/>
  <c r="BDW14" i="1"/>
  <c r="BDW13" i="1"/>
  <c r="BDW12" i="1"/>
  <c r="BDW11" i="1"/>
  <c r="BDW10" i="1"/>
  <c r="BDW9" i="1"/>
  <c r="BDW117" i="1" l="1"/>
  <c r="BDW102" i="1"/>
  <c r="BDU102" i="1"/>
  <c r="BDT102" i="1" l="1"/>
  <c r="BDS102" i="1"/>
  <c r="BDR102" i="1"/>
  <c r="BDQ9" i="1" l="1"/>
  <c r="BDQ10" i="1"/>
  <c r="BDQ11" i="1"/>
  <c r="BDQ12" i="1"/>
  <c r="BDQ13" i="1"/>
  <c r="BDQ14" i="1"/>
  <c r="BDQ15" i="1"/>
  <c r="BDQ16" i="1"/>
  <c r="BDQ17" i="1"/>
  <c r="BDQ18" i="1"/>
  <c r="BDQ19" i="1"/>
  <c r="BDQ20" i="1"/>
  <c r="BDQ21" i="1"/>
  <c r="BDQ22" i="1"/>
  <c r="BDQ23" i="1"/>
  <c r="BDQ24" i="1"/>
  <c r="BDQ25" i="1"/>
  <c r="BDQ26" i="1"/>
  <c r="BDQ27" i="1"/>
  <c r="BDQ28" i="1"/>
  <c r="BDQ29" i="1"/>
  <c r="BDQ30" i="1"/>
  <c r="BDQ31" i="1"/>
  <c r="BDQ32" i="1"/>
  <c r="BDQ33" i="1"/>
  <c r="BDQ34" i="1"/>
  <c r="BDQ35" i="1"/>
  <c r="BDQ36" i="1"/>
  <c r="BDQ37" i="1"/>
  <c r="BDQ38" i="1"/>
  <c r="BDQ39" i="1"/>
  <c r="BDQ40" i="1"/>
  <c r="BDQ41" i="1"/>
  <c r="BDQ42" i="1"/>
  <c r="BDQ43" i="1"/>
  <c r="BDQ44" i="1"/>
  <c r="BDQ45" i="1"/>
  <c r="BDQ46" i="1"/>
  <c r="BDQ47" i="1"/>
  <c r="BDQ48" i="1"/>
  <c r="BDQ49" i="1"/>
  <c r="BDQ50" i="1"/>
  <c r="BDQ51" i="1"/>
  <c r="BDQ52" i="1"/>
  <c r="BDQ53" i="1"/>
  <c r="BDQ54" i="1"/>
  <c r="BDQ55" i="1"/>
  <c r="BDQ56" i="1"/>
  <c r="BDQ57" i="1"/>
  <c r="BDQ58" i="1"/>
  <c r="BDQ59" i="1"/>
  <c r="BDQ60" i="1"/>
  <c r="BDQ61" i="1"/>
  <c r="BDQ62" i="1"/>
  <c r="BDQ63" i="1"/>
  <c r="BDQ64" i="1"/>
  <c r="BDQ65" i="1"/>
  <c r="BDQ66" i="1"/>
  <c r="BDQ67" i="1"/>
  <c r="BDQ68" i="1"/>
  <c r="BDQ69" i="1"/>
  <c r="BDQ70" i="1"/>
  <c r="BDQ71" i="1"/>
  <c r="BDQ72" i="1"/>
  <c r="BDQ73" i="1"/>
  <c r="BDQ74" i="1"/>
  <c r="BDQ75" i="1"/>
  <c r="BDQ76" i="1"/>
  <c r="BDQ77" i="1"/>
  <c r="BDQ78" i="1"/>
  <c r="BDQ79" i="1"/>
  <c r="BDQ80" i="1"/>
  <c r="BDQ81" i="1"/>
  <c r="BDQ82" i="1"/>
  <c r="BDQ83" i="1"/>
  <c r="BDQ84" i="1"/>
  <c r="BDQ85" i="1"/>
  <c r="BDQ86" i="1"/>
  <c r="BDQ87" i="1"/>
  <c r="BDQ88" i="1"/>
  <c r="BDQ89" i="1"/>
  <c r="BDQ90" i="1"/>
  <c r="BDQ91" i="1"/>
  <c r="BDQ92" i="1"/>
  <c r="BDQ93" i="1"/>
  <c r="BDQ94" i="1"/>
  <c r="BDQ95" i="1"/>
  <c r="BDQ96" i="1"/>
  <c r="BDQ97" i="1"/>
  <c r="BDQ98" i="1"/>
  <c r="BDQ99" i="1"/>
  <c r="BDQ117" i="1" l="1"/>
  <c r="BDP102" i="1"/>
  <c r="BDO102" i="1"/>
  <c r="BDN102" i="1"/>
  <c r="BDM102" i="1"/>
  <c r="BDQ106" i="1"/>
  <c r="BDQ105" i="1"/>
  <c r="BDQ104" i="1"/>
  <c r="BDQ103" i="1"/>
  <c r="BDQ101" i="1"/>
  <c r="BDQ100" i="1"/>
  <c r="BDQ102" i="1" l="1"/>
  <c r="BDK102" i="1" l="1"/>
  <c r="BDJ102" i="1"/>
  <c r="BDI102" i="1"/>
  <c r="BDH102" i="1"/>
  <c r="BDG102" i="1"/>
  <c r="BDL106" i="1"/>
  <c r="BDL105" i="1"/>
  <c r="BDL104" i="1"/>
  <c r="BDL103" i="1"/>
  <c r="BDL100" i="1"/>
  <c r="BDL99" i="1"/>
  <c r="BDL98" i="1"/>
  <c r="BDL97" i="1"/>
  <c r="BDL96" i="1"/>
  <c r="BDL95" i="1"/>
  <c r="BDL94" i="1"/>
  <c r="BDL93" i="1"/>
  <c r="BDL92" i="1"/>
  <c r="BDL91" i="1"/>
  <c r="BDL90" i="1"/>
  <c r="BDL89" i="1"/>
  <c r="BDL88" i="1"/>
  <c r="BDL87" i="1"/>
  <c r="BDL86" i="1"/>
  <c r="BDL85" i="1"/>
  <c r="BDL84" i="1"/>
  <c r="BDL83" i="1"/>
  <c r="BDL82" i="1"/>
  <c r="BDL81" i="1"/>
  <c r="BDL80" i="1"/>
  <c r="BDL79" i="1"/>
  <c r="BDL78" i="1"/>
  <c r="BDL77" i="1"/>
  <c r="BDL76" i="1"/>
  <c r="BDL75" i="1"/>
  <c r="BDL74" i="1"/>
  <c r="BDL73" i="1"/>
  <c r="BDL72" i="1"/>
  <c r="BDL71" i="1"/>
  <c r="BDL70" i="1"/>
  <c r="BDL69" i="1"/>
  <c r="BDL68" i="1"/>
  <c r="BDL67" i="1"/>
  <c r="BDL66" i="1"/>
  <c r="BDL65" i="1"/>
  <c r="BDL64" i="1"/>
  <c r="BDL63" i="1"/>
  <c r="BDL62" i="1"/>
  <c r="BDL61" i="1"/>
  <c r="BDL60" i="1"/>
  <c r="BDL59" i="1"/>
  <c r="BDL58" i="1"/>
  <c r="BDL57" i="1"/>
  <c r="BDL56" i="1"/>
  <c r="BDL55" i="1"/>
  <c r="BDL54" i="1"/>
  <c r="BDL53" i="1"/>
  <c r="BDL52" i="1"/>
  <c r="BDL51" i="1"/>
  <c r="BDL50" i="1"/>
  <c r="BDL49" i="1"/>
  <c r="BDL48" i="1"/>
  <c r="BDL47" i="1"/>
  <c r="BDL46" i="1"/>
  <c r="BDL45" i="1"/>
  <c r="BDL44" i="1"/>
  <c r="BDL43" i="1"/>
  <c r="BDL42" i="1"/>
  <c r="BDL41" i="1"/>
  <c r="BDL40" i="1"/>
  <c r="BDL39" i="1"/>
  <c r="BDL38" i="1"/>
  <c r="BDL37" i="1"/>
  <c r="BDL36" i="1"/>
  <c r="BDL35" i="1"/>
  <c r="BDL34" i="1"/>
  <c r="BDL33" i="1"/>
  <c r="BDL32" i="1"/>
  <c r="BDL31" i="1"/>
  <c r="BDL30" i="1"/>
  <c r="BDL29" i="1"/>
  <c r="BDL28" i="1"/>
  <c r="BDL27" i="1"/>
  <c r="BDL26" i="1"/>
  <c r="BDL25" i="1"/>
  <c r="BDL24" i="1"/>
  <c r="BDL23" i="1"/>
  <c r="BDL22" i="1"/>
  <c r="BDL21" i="1"/>
  <c r="BDL20" i="1"/>
  <c r="BDL19" i="1"/>
  <c r="BDL18" i="1"/>
  <c r="BDL17" i="1"/>
  <c r="BDL16" i="1"/>
  <c r="BDL15" i="1"/>
  <c r="BDL14" i="1"/>
  <c r="BDL13" i="1"/>
  <c r="BDL12" i="1"/>
  <c r="BDL11" i="1"/>
  <c r="BDL10" i="1"/>
  <c r="BDL9" i="1"/>
  <c r="BDL117" i="1" l="1"/>
  <c r="BDL102" i="1"/>
  <c r="BDF100" i="1" l="1"/>
  <c r="BDE102" i="1"/>
  <c r="BDD102" i="1"/>
  <c r="BDF106" i="1"/>
  <c r="BDF105" i="1"/>
  <c r="BDF104" i="1"/>
  <c r="BDF103" i="1"/>
  <c r="BDF99" i="1"/>
  <c r="BED99" i="1" s="1"/>
  <c r="BED102" i="1" s="1"/>
  <c r="BDF98" i="1"/>
  <c r="BDF97" i="1"/>
  <c r="BED97" i="1" s="1"/>
  <c r="BDF96" i="1"/>
  <c r="BED96" i="1" s="1"/>
  <c r="BDF95" i="1"/>
  <c r="BED95" i="1" s="1"/>
  <c r="BDF94" i="1"/>
  <c r="BED94" i="1" s="1"/>
  <c r="BDF93" i="1"/>
  <c r="BED93" i="1" s="1"/>
  <c r="BDF92" i="1"/>
  <c r="BED92" i="1" s="1"/>
  <c r="BDF91" i="1"/>
  <c r="BED91" i="1" s="1"/>
  <c r="BDF90" i="1"/>
  <c r="BED90" i="1" s="1"/>
  <c r="BDF89" i="1"/>
  <c r="BED89" i="1" s="1"/>
  <c r="BDF88" i="1"/>
  <c r="BED88" i="1" s="1"/>
  <c r="BDF87" i="1"/>
  <c r="BED87" i="1" s="1"/>
  <c r="BDF86" i="1"/>
  <c r="BED86" i="1" s="1"/>
  <c r="BDF85" i="1"/>
  <c r="BDF84" i="1"/>
  <c r="BED84" i="1" s="1"/>
  <c r="BDF83" i="1"/>
  <c r="BED83" i="1" s="1"/>
  <c r="BDF82" i="1"/>
  <c r="BDF81" i="1"/>
  <c r="BED81" i="1" s="1"/>
  <c r="BDF80" i="1"/>
  <c r="BED80" i="1" s="1"/>
  <c r="BDF79" i="1"/>
  <c r="BED79" i="1" s="1"/>
  <c r="BDF78" i="1"/>
  <c r="BED78" i="1" s="1"/>
  <c r="BDF77" i="1"/>
  <c r="BED77" i="1" s="1"/>
  <c r="BDF76" i="1"/>
  <c r="BED76" i="1" s="1"/>
  <c r="BDF75" i="1"/>
  <c r="BED75" i="1" s="1"/>
  <c r="BDF74" i="1"/>
  <c r="BED74" i="1" s="1"/>
  <c r="BDF73" i="1"/>
  <c r="BED73" i="1" s="1"/>
  <c r="BDF72" i="1"/>
  <c r="BED72" i="1" s="1"/>
  <c r="BDF71" i="1"/>
  <c r="BED71" i="1" s="1"/>
  <c r="BDF70" i="1"/>
  <c r="BED70" i="1" s="1"/>
  <c r="BDF69" i="1"/>
  <c r="BED69" i="1" s="1"/>
  <c r="BDF68" i="1"/>
  <c r="BED68" i="1" s="1"/>
  <c r="BDF67" i="1"/>
  <c r="BED67" i="1" s="1"/>
  <c r="BDF66" i="1"/>
  <c r="BED66" i="1" s="1"/>
  <c r="BDF65" i="1"/>
  <c r="BED65" i="1" s="1"/>
  <c r="BDF64" i="1"/>
  <c r="BED64" i="1" s="1"/>
  <c r="BDF63" i="1"/>
  <c r="BED63" i="1" s="1"/>
  <c r="BDF62" i="1"/>
  <c r="BED62" i="1" s="1"/>
  <c r="BDF61" i="1"/>
  <c r="BED61" i="1" s="1"/>
  <c r="BDF60" i="1"/>
  <c r="BED60" i="1" s="1"/>
  <c r="BDF59" i="1"/>
  <c r="BED59" i="1" s="1"/>
  <c r="BDF58" i="1"/>
  <c r="BED58" i="1" s="1"/>
  <c r="BDF57" i="1"/>
  <c r="BED57" i="1" s="1"/>
  <c r="BDF56" i="1"/>
  <c r="BED56" i="1" s="1"/>
  <c r="BDF55" i="1"/>
  <c r="BED55" i="1" s="1"/>
  <c r="BDF54" i="1"/>
  <c r="BED54" i="1" s="1"/>
  <c r="BDF53" i="1"/>
  <c r="BDF52" i="1"/>
  <c r="BDF51" i="1"/>
  <c r="BED51" i="1" s="1"/>
  <c r="BDF50" i="1"/>
  <c r="BED50" i="1" s="1"/>
  <c r="BDF49" i="1"/>
  <c r="BED49" i="1" s="1"/>
  <c r="BDF48" i="1"/>
  <c r="BED48" i="1" s="1"/>
  <c r="BDF47" i="1"/>
  <c r="BED47" i="1" s="1"/>
  <c r="BDF46" i="1"/>
  <c r="BED46" i="1" s="1"/>
  <c r="BDF45" i="1"/>
  <c r="BED45" i="1" s="1"/>
  <c r="BDF44" i="1"/>
  <c r="BED44" i="1" s="1"/>
  <c r="BDF43" i="1"/>
  <c r="BED43" i="1" s="1"/>
  <c r="BDF42" i="1"/>
  <c r="BED42" i="1" s="1"/>
  <c r="BDF41" i="1"/>
  <c r="BED41" i="1" s="1"/>
  <c r="BDF40" i="1"/>
  <c r="BED40" i="1" s="1"/>
  <c r="BDF39" i="1"/>
  <c r="BDF38" i="1"/>
  <c r="BED38" i="1" s="1"/>
  <c r="BDF37" i="1"/>
  <c r="BED37" i="1" s="1"/>
  <c r="BDF36" i="1"/>
  <c r="BED36" i="1" s="1"/>
  <c r="BDF35" i="1"/>
  <c r="BED35" i="1" s="1"/>
  <c r="BDF34" i="1"/>
  <c r="BED34" i="1" s="1"/>
  <c r="BDF33" i="1"/>
  <c r="BED33" i="1" s="1"/>
  <c r="BDF32" i="1"/>
  <c r="BED32" i="1" s="1"/>
  <c r="BDF31" i="1"/>
  <c r="BED31" i="1" s="1"/>
  <c r="BDF30" i="1"/>
  <c r="BED30" i="1" s="1"/>
  <c r="BDF29" i="1"/>
  <c r="BED29" i="1" s="1"/>
  <c r="BDF28" i="1"/>
  <c r="BDF27" i="1"/>
  <c r="BED27" i="1" s="1"/>
  <c r="BDF26" i="1"/>
  <c r="BED26" i="1" s="1"/>
  <c r="BDF25" i="1"/>
  <c r="BED25" i="1" s="1"/>
  <c r="BDF24" i="1"/>
  <c r="BED24" i="1" s="1"/>
  <c r="BDF23" i="1"/>
  <c r="BED23" i="1" s="1"/>
  <c r="BDF22" i="1"/>
  <c r="BED22" i="1" s="1"/>
  <c r="BDF21" i="1"/>
  <c r="BED21" i="1" s="1"/>
  <c r="BDF20" i="1"/>
  <c r="BED20" i="1" s="1"/>
  <c r="BDF19" i="1"/>
  <c r="BED19" i="1" s="1"/>
  <c r="BDF18" i="1"/>
  <c r="BDF17" i="1"/>
  <c r="BED17" i="1" s="1"/>
  <c r="BDF16" i="1"/>
  <c r="BDF15" i="1"/>
  <c r="BDF14" i="1"/>
  <c r="BED14" i="1" s="1"/>
  <c r="BDF13" i="1"/>
  <c r="BED13" i="1" s="1"/>
  <c r="BDF12" i="1"/>
  <c r="BED12" i="1" s="1"/>
  <c r="BDF11" i="1"/>
  <c r="BED11" i="1" s="1"/>
  <c r="BDF10" i="1"/>
  <c r="BDC102" i="1"/>
  <c r="BDF9" i="1"/>
  <c r="BED9" i="1" s="1"/>
  <c r="BDD8" i="1"/>
  <c r="BDE8" i="1" s="1"/>
  <c r="BDG8" i="1" s="1"/>
  <c r="BDH8" i="1" s="1"/>
  <c r="BDI8" i="1" s="1"/>
  <c r="BDJ8" i="1" s="1"/>
  <c r="BDK8" i="1" s="1"/>
  <c r="BDM8" i="1" s="1"/>
  <c r="BDN8" i="1" s="1"/>
  <c r="BDO8" i="1" s="1"/>
  <c r="BDP8" i="1" s="1"/>
  <c r="BED15" i="1" l="1"/>
  <c r="BDF117" i="1"/>
  <c r="BED53" i="1"/>
  <c r="BED85" i="1"/>
  <c r="BED16" i="1"/>
  <c r="BED39" i="1"/>
  <c r="BED28" i="1"/>
  <c r="BED52" i="1"/>
  <c r="BED10" i="1"/>
  <c r="BED18" i="1"/>
  <c r="BED82" i="1"/>
  <c r="BED98" i="1"/>
  <c r="BDF102" i="1"/>
  <c r="BCY106" i="1"/>
  <c r="BCZ106" i="1"/>
  <c r="BCZ102" i="1"/>
  <c r="BCY102" i="1"/>
  <c r="BDA105" i="1"/>
  <c r="BDA104" i="1"/>
  <c r="BDA103" i="1"/>
  <c r="BDA100" i="1"/>
  <c r="BDA99" i="1"/>
  <c r="BDA98" i="1"/>
  <c r="BDA97" i="1"/>
  <c r="BDA96" i="1"/>
  <c r="BDA95" i="1"/>
  <c r="BDA94" i="1"/>
  <c r="BDA93" i="1"/>
  <c r="BDA92" i="1"/>
  <c r="BDA91" i="1"/>
  <c r="BDA90" i="1"/>
  <c r="BDA89" i="1"/>
  <c r="BDA88" i="1"/>
  <c r="BDA87" i="1"/>
  <c r="BDA86" i="1"/>
  <c r="BDA85" i="1"/>
  <c r="BDA84" i="1"/>
  <c r="BDA83" i="1"/>
  <c r="BDA82" i="1"/>
  <c r="BDA81" i="1"/>
  <c r="BDA80" i="1"/>
  <c r="BDA79" i="1"/>
  <c r="BDA78" i="1"/>
  <c r="BDA77" i="1"/>
  <c r="BDA76" i="1"/>
  <c r="BDA75" i="1"/>
  <c r="BDA74" i="1"/>
  <c r="BDA73" i="1"/>
  <c r="BDA72" i="1"/>
  <c r="BDA71" i="1"/>
  <c r="BDA70" i="1"/>
  <c r="BDA69" i="1"/>
  <c r="BDA68" i="1"/>
  <c r="BDA67" i="1"/>
  <c r="BDA66" i="1"/>
  <c r="BDA65" i="1"/>
  <c r="BDA64" i="1"/>
  <c r="BDA63" i="1"/>
  <c r="BDA62" i="1"/>
  <c r="BDA61" i="1"/>
  <c r="BDA60" i="1"/>
  <c r="BDA59" i="1"/>
  <c r="BDA58" i="1"/>
  <c r="BDA57" i="1"/>
  <c r="BDA56" i="1"/>
  <c r="BDA55" i="1"/>
  <c r="BDA54" i="1"/>
  <c r="BDA53" i="1"/>
  <c r="BDA52" i="1"/>
  <c r="BDA51" i="1"/>
  <c r="BDA50" i="1"/>
  <c r="BDA49" i="1"/>
  <c r="BDA48" i="1"/>
  <c r="BDA47" i="1"/>
  <c r="BDA46" i="1"/>
  <c r="BDA45" i="1"/>
  <c r="BDA44" i="1"/>
  <c r="BDA43" i="1"/>
  <c r="BDA42" i="1"/>
  <c r="BDA41" i="1"/>
  <c r="BDA40" i="1"/>
  <c r="BDA39" i="1"/>
  <c r="BDA38" i="1"/>
  <c r="BDA37" i="1"/>
  <c r="BDA36" i="1"/>
  <c r="BDA35" i="1"/>
  <c r="BDA34" i="1"/>
  <c r="BDA33" i="1"/>
  <c r="BDA32" i="1"/>
  <c r="BDA31" i="1"/>
  <c r="BDA30" i="1"/>
  <c r="BDA29" i="1"/>
  <c r="BDA28" i="1"/>
  <c r="BDA27" i="1"/>
  <c r="BDA26" i="1"/>
  <c r="BDA25" i="1"/>
  <c r="BDA24" i="1"/>
  <c r="BDA23" i="1"/>
  <c r="BDA22" i="1"/>
  <c r="BDA21" i="1"/>
  <c r="BDA20" i="1"/>
  <c r="BDA19" i="1"/>
  <c r="BDA18" i="1"/>
  <c r="BDA17" i="1"/>
  <c r="BDA16" i="1"/>
  <c r="BDA15" i="1"/>
  <c r="BDA14" i="1"/>
  <c r="BDA13" i="1"/>
  <c r="BDA12" i="1"/>
  <c r="BDA11" i="1"/>
  <c r="BDA10" i="1"/>
  <c r="BDA9" i="1"/>
  <c r="BCY8" i="1"/>
  <c r="BCZ8" i="1" s="1"/>
  <c r="BDA117" i="1" l="1"/>
  <c r="BED117" i="1"/>
  <c r="BDA102" i="1"/>
  <c r="BDA106" i="1"/>
  <c r="BCW106" i="1"/>
  <c r="BCW102" i="1"/>
  <c r="BCX105" i="1"/>
  <c r="BCX104" i="1"/>
  <c r="BCX103" i="1"/>
  <c r="BCX99" i="1"/>
  <c r="BCX98" i="1"/>
  <c r="BCX97" i="1"/>
  <c r="BCX96" i="1"/>
  <c r="BCX95" i="1"/>
  <c r="BCX94" i="1"/>
  <c r="BCX93" i="1"/>
  <c r="BCX92" i="1"/>
  <c r="BCX91" i="1"/>
  <c r="BCX90" i="1"/>
  <c r="BCX89" i="1"/>
  <c r="BCX88" i="1"/>
  <c r="BCX87" i="1"/>
  <c r="BCX86" i="1"/>
  <c r="BCX85" i="1"/>
  <c r="BCX84" i="1"/>
  <c r="BCX83" i="1"/>
  <c r="BCX82" i="1"/>
  <c r="BCX81" i="1"/>
  <c r="BCX80" i="1"/>
  <c r="BCX79" i="1"/>
  <c r="BCX78" i="1"/>
  <c r="BCX77" i="1"/>
  <c r="BCX76" i="1"/>
  <c r="BCX75" i="1"/>
  <c r="BCX74" i="1"/>
  <c r="BCX73" i="1"/>
  <c r="BCX72" i="1"/>
  <c r="BCX71" i="1"/>
  <c r="BCX70" i="1"/>
  <c r="BCX69" i="1"/>
  <c r="BCX68" i="1"/>
  <c r="BCX67" i="1"/>
  <c r="BCX66" i="1"/>
  <c r="BCX65" i="1"/>
  <c r="BCX64" i="1"/>
  <c r="BCX63" i="1"/>
  <c r="BCX62" i="1"/>
  <c r="BCX61" i="1"/>
  <c r="BCX60" i="1"/>
  <c r="BCX59" i="1"/>
  <c r="BCX58" i="1"/>
  <c r="BCX57" i="1"/>
  <c r="BCX56" i="1"/>
  <c r="BCX55" i="1"/>
  <c r="BCX54" i="1"/>
  <c r="BCX53" i="1"/>
  <c r="BCX52" i="1"/>
  <c r="BCX51" i="1"/>
  <c r="BCX50" i="1"/>
  <c r="BCX49" i="1"/>
  <c r="BCX48" i="1"/>
  <c r="BCX47" i="1"/>
  <c r="BCX46" i="1"/>
  <c r="BCX45" i="1"/>
  <c r="BCX44" i="1"/>
  <c r="BCX43" i="1"/>
  <c r="BCX42" i="1"/>
  <c r="BCX41" i="1"/>
  <c r="BCX40" i="1"/>
  <c r="BCX39" i="1"/>
  <c r="BCX38" i="1"/>
  <c r="BCX37" i="1"/>
  <c r="BCX36" i="1"/>
  <c r="BCX35" i="1"/>
  <c r="BCX34" i="1"/>
  <c r="BCX33" i="1"/>
  <c r="BCX32" i="1"/>
  <c r="BCX31" i="1"/>
  <c r="BCX30" i="1"/>
  <c r="BCX29" i="1"/>
  <c r="BCX28" i="1"/>
  <c r="BCX27" i="1"/>
  <c r="BCX26" i="1"/>
  <c r="BCX25" i="1"/>
  <c r="BCX24" i="1"/>
  <c r="BCX23" i="1"/>
  <c r="BCX22" i="1"/>
  <c r="BCX21" i="1"/>
  <c r="BCX20" i="1"/>
  <c r="BCX19" i="1"/>
  <c r="BCX18" i="1"/>
  <c r="BCX17" i="1"/>
  <c r="BCX16" i="1"/>
  <c r="BCX15" i="1"/>
  <c r="BCX117" i="1" s="1"/>
  <c r="BCX14" i="1"/>
  <c r="BCX13" i="1"/>
  <c r="BCX12" i="1"/>
  <c r="BCX11" i="1"/>
  <c r="BCX10" i="1"/>
  <c r="BCX9" i="1"/>
  <c r="BCV106" i="1" l="1"/>
  <c r="BCV102" i="1"/>
  <c r="BCU106" i="1" l="1"/>
  <c r="BCU102" i="1"/>
  <c r="BCT106" i="1" l="1"/>
  <c r="BCX106" i="1" s="1"/>
  <c r="BCT102" i="1"/>
  <c r="BCX102" i="1" s="1"/>
  <c r="BCS105" i="1" l="1"/>
  <c r="BCS99" i="1"/>
  <c r="BCS98" i="1"/>
  <c r="BCS97" i="1"/>
  <c r="BCS96" i="1"/>
  <c r="BCS95" i="1"/>
  <c r="BCS94" i="1"/>
  <c r="BCS93" i="1"/>
  <c r="BCS92" i="1"/>
  <c r="BCS91" i="1"/>
  <c r="BCS90" i="1"/>
  <c r="BCS89" i="1"/>
  <c r="BCS88" i="1"/>
  <c r="BCS87" i="1"/>
  <c r="BCS86" i="1"/>
  <c r="BCS85" i="1"/>
  <c r="BCS84" i="1"/>
  <c r="BCS83" i="1"/>
  <c r="BCS82" i="1"/>
  <c r="BCS81" i="1"/>
  <c r="BCS80" i="1"/>
  <c r="BCS79" i="1"/>
  <c r="BCS78" i="1"/>
  <c r="BCS77" i="1"/>
  <c r="BCS76" i="1"/>
  <c r="BCS75" i="1"/>
  <c r="BCS74" i="1"/>
  <c r="BCS73" i="1"/>
  <c r="BCS72" i="1"/>
  <c r="BCS71" i="1"/>
  <c r="BCS70" i="1"/>
  <c r="BCS69" i="1"/>
  <c r="BCS68" i="1"/>
  <c r="BCS67" i="1"/>
  <c r="BCS66" i="1"/>
  <c r="BCS65" i="1"/>
  <c r="BCS64" i="1"/>
  <c r="BCS63" i="1"/>
  <c r="BCS62" i="1"/>
  <c r="BCS61" i="1"/>
  <c r="BCS60" i="1"/>
  <c r="BCS59" i="1"/>
  <c r="BCS58" i="1"/>
  <c r="BCS57" i="1"/>
  <c r="BCS56" i="1"/>
  <c r="BCS55" i="1"/>
  <c r="BCS54" i="1"/>
  <c r="BCS53" i="1"/>
  <c r="BCS52" i="1"/>
  <c r="BCS51" i="1"/>
  <c r="BCS50" i="1"/>
  <c r="BCS49" i="1"/>
  <c r="BCS48" i="1"/>
  <c r="BCS47" i="1"/>
  <c r="BCS46" i="1"/>
  <c r="BCS45" i="1"/>
  <c r="BCS44" i="1"/>
  <c r="BCS43" i="1"/>
  <c r="BCS42" i="1"/>
  <c r="BCS41" i="1"/>
  <c r="BCS40" i="1"/>
  <c r="BCS39" i="1"/>
  <c r="BCS38" i="1"/>
  <c r="BCS37" i="1"/>
  <c r="BCS36" i="1"/>
  <c r="BCS35" i="1"/>
  <c r="BCS34" i="1"/>
  <c r="BCS33" i="1"/>
  <c r="BCS32" i="1"/>
  <c r="BCS31" i="1"/>
  <c r="BCS30" i="1"/>
  <c r="BCS29" i="1"/>
  <c r="BCS28" i="1"/>
  <c r="BCS27" i="1"/>
  <c r="BCS26" i="1"/>
  <c r="BCS25" i="1"/>
  <c r="BCS24" i="1"/>
  <c r="BCS23" i="1"/>
  <c r="BCS22" i="1"/>
  <c r="BCS21" i="1"/>
  <c r="BCS20" i="1"/>
  <c r="BCS19" i="1"/>
  <c r="BCS18" i="1"/>
  <c r="BCS17" i="1"/>
  <c r="BCS16" i="1"/>
  <c r="BCS15" i="1"/>
  <c r="BCS117" i="1" s="1"/>
  <c r="BCS14" i="1"/>
  <c r="BCS13" i="1"/>
  <c r="BCS12" i="1"/>
  <c r="BCS11" i="1"/>
  <c r="BCS10" i="1"/>
  <c r="BCS9" i="1"/>
  <c r="BCR106" i="1"/>
  <c r="BCR102" i="1"/>
  <c r="BCH105" i="1" l="1"/>
  <c r="BCQ106" i="1"/>
  <c r="BCQ102" i="1"/>
  <c r="BCP106" i="1" l="1"/>
  <c r="BCP102" i="1"/>
  <c r="BCO106" i="1" l="1"/>
  <c r="BCO102" i="1"/>
  <c r="BCS4" i="1" l="1"/>
  <c r="BCM105" i="1" l="1"/>
  <c r="BCM4" i="1"/>
  <c r="BCM98" i="1"/>
  <c r="BCM97" i="1"/>
  <c r="BCM96" i="1"/>
  <c r="BCM95" i="1"/>
  <c r="BCM94" i="1"/>
  <c r="BCM93" i="1"/>
  <c r="BCM92" i="1"/>
  <c r="BCM91" i="1"/>
  <c r="BCM89" i="1"/>
  <c r="BCM88" i="1"/>
  <c r="BCM87" i="1"/>
  <c r="BCM86" i="1"/>
  <c r="BCM85" i="1"/>
  <c r="BCM84" i="1"/>
  <c r="BCM83" i="1"/>
  <c r="BCM82" i="1"/>
  <c r="BCM81" i="1"/>
  <c r="BCM80" i="1"/>
  <c r="BCM78" i="1"/>
  <c r="BCM77" i="1"/>
  <c r="BCM75" i="1"/>
  <c r="BCM73" i="1"/>
  <c r="BCM69" i="1"/>
  <c r="BCM68" i="1"/>
  <c r="BCM67" i="1"/>
  <c r="BCM66" i="1"/>
  <c r="BCM65" i="1"/>
  <c r="BCM64" i="1"/>
  <c r="BCM62" i="1"/>
  <c r="BCM61" i="1"/>
  <c r="BCM60" i="1"/>
  <c r="BCM58" i="1"/>
  <c r="BCM57" i="1"/>
  <c r="BCM56" i="1"/>
  <c r="BCM51" i="1"/>
  <c r="BCM50" i="1"/>
  <c r="BCM49" i="1"/>
  <c r="BCM47" i="1"/>
  <c r="BCM46" i="1"/>
  <c r="BCM45" i="1"/>
  <c r="BCM43" i="1"/>
  <c r="BCM42" i="1"/>
  <c r="BCM41" i="1"/>
  <c r="BCM40" i="1"/>
  <c r="BCM39" i="1"/>
  <c r="BCM38" i="1"/>
  <c r="BCM37" i="1"/>
  <c r="BCM36" i="1"/>
  <c r="BCM35" i="1"/>
  <c r="BCM34" i="1"/>
  <c r="BCM32" i="1"/>
  <c r="BCM31" i="1"/>
  <c r="BCM29" i="1"/>
  <c r="BCM28" i="1"/>
  <c r="BCM26" i="1"/>
  <c r="BCM25" i="1"/>
  <c r="BCM23" i="1"/>
  <c r="BCM22" i="1"/>
  <c r="BCM21" i="1"/>
  <c r="BCM20" i="1"/>
  <c r="BCM18" i="1"/>
  <c r="BCM17" i="1"/>
  <c r="BCM16" i="1"/>
  <c r="BCM14" i="1"/>
  <c r="BCM13" i="1"/>
  <c r="BCL90" i="1"/>
  <c r="BCL79" i="1"/>
  <c r="BCL76" i="1"/>
  <c r="BCL74" i="1"/>
  <c r="BCL72" i="1"/>
  <c r="BCL63" i="1"/>
  <c r="BCL59" i="1"/>
  <c r="BCL55" i="1" s="1"/>
  <c r="BCL54" i="1" s="1"/>
  <c r="BCL48" i="1"/>
  <c r="BCL44" i="1" s="1"/>
  <c r="BCL33" i="1"/>
  <c r="BCL30" i="1" s="1"/>
  <c r="BCL27" i="1"/>
  <c r="BCL24" i="1"/>
  <c r="BCL19" i="1"/>
  <c r="BCL15" i="1"/>
  <c r="BCL117" i="1" s="1"/>
  <c r="BCL12" i="1" l="1"/>
  <c r="BCL11" i="1" s="1"/>
  <c r="BCL10" i="1" s="1"/>
  <c r="BCL9" i="1" s="1"/>
  <c r="BCL5" i="1" s="1"/>
  <c r="BCL53" i="1"/>
  <c r="BCL71" i="1"/>
  <c r="BCL70" i="1" s="1"/>
  <c r="BCK90" i="1"/>
  <c r="BCK79" i="1"/>
  <c r="BCK76" i="1"/>
  <c r="BCK74" i="1"/>
  <c r="BCK72" i="1"/>
  <c r="BCK63" i="1"/>
  <c r="BCK59" i="1"/>
  <c r="BCK55" i="1" s="1"/>
  <c r="BCK54" i="1" s="1"/>
  <c r="BCK48" i="1"/>
  <c r="BCK44" i="1" s="1"/>
  <c r="BCK33" i="1"/>
  <c r="BCK30" i="1" s="1"/>
  <c r="BCK27" i="1"/>
  <c r="BCK24" i="1"/>
  <c r="BCK19" i="1"/>
  <c r="BCK15" i="1"/>
  <c r="BCK117" i="1" s="1"/>
  <c r="BCK12" i="1" l="1"/>
  <c r="BCK11" i="1" s="1"/>
  <c r="BCK10" i="1" s="1"/>
  <c r="BCK9" i="1" s="1"/>
  <c r="BCL52" i="1"/>
  <c r="BCL106" i="1" s="1"/>
  <c r="BCK71" i="1"/>
  <c r="BCK53" i="1"/>
  <c r="BCN106" i="1" l="1"/>
  <c r="BCS106" i="1" s="1"/>
  <c r="BCL99" i="1"/>
  <c r="BCL102" i="1" s="1"/>
  <c r="BCK70" i="1"/>
  <c r="BCK5" i="1"/>
  <c r="BCJ90" i="1"/>
  <c r="BCJ79" i="1"/>
  <c r="BCJ76" i="1"/>
  <c r="BCJ74" i="1"/>
  <c r="BCJ72" i="1"/>
  <c r="BCJ63" i="1"/>
  <c r="BCJ59" i="1"/>
  <c r="BCJ55" i="1" s="1"/>
  <c r="BCJ54" i="1" s="1"/>
  <c r="BCJ48" i="1"/>
  <c r="BCJ44" i="1" s="1"/>
  <c r="BCJ33" i="1"/>
  <c r="BCJ30" i="1" s="1"/>
  <c r="BCJ27" i="1"/>
  <c r="BCJ24" i="1"/>
  <c r="BCJ19" i="1"/>
  <c r="BCJ15" i="1"/>
  <c r="BCJ117" i="1" s="1"/>
  <c r="BCS5" i="1" l="1"/>
  <c r="BCN5" i="1"/>
  <c r="BCK52" i="1"/>
  <c r="BCK106" i="1" s="1"/>
  <c r="BCJ71" i="1"/>
  <c r="BCJ70" i="1" s="1"/>
  <c r="BCJ53" i="1"/>
  <c r="BCJ12" i="1"/>
  <c r="BCJ11" i="1" s="1"/>
  <c r="BCJ10" i="1" s="1"/>
  <c r="BCJ9" i="1" s="1"/>
  <c r="BCJ5" i="1" s="1"/>
  <c r="BCN102" i="1" l="1"/>
  <c r="BCK99" i="1"/>
  <c r="BCJ52" i="1"/>
  <c r="BCJ106" i="1" s="1"/>
  <c r="BCJ99" i="1" l="1"/>
  <c r="BCJ102" i="1" s="1"/>
  <c r="BCK102" i="1"/>
  <c r="BCI90" i="1"/>
  <c r="BCM90" i="1" s="1"/>
  <c r="BCI79" i="1"/>
  <c r="BCM79" i="1" s="1"/>
  <c r="BCI76" i="1"/>
  <c r="BCM76" i="1" s="1"/>
  <c r="BCI74" i="1"/>
  <c r="BCM74" i="1" s="1"/>
  <c r="BCI72" i="1"/>
  <c r="BCM72" i="1" s="1"/>
  <c r="BCI63" i="1"/>
  <c r="BCM63" i="1" s="1"/>
  <c r="BCI59" i="1"/>
  <c r="BCM59" i="1" s="1"/>
  <c r="BCI48" i="1"/>
  <c r="BCM48" i="1" s="1"/>
  <c r="BCI33" i="1"/>
  <c r="BCM33" i="1" s="1"/>
  <c r="BCI27" i="1"/>
  <c r="BCM27" i="1" s="1"/>
  <c r="BCI24" i="1"/>
  <c r="BCM24" i="1" s="1"/>
  <c r="BCI19" i="1"/>
  <c r="BCM19" i="1" s="1"/>
  <c r="BCI15" i="1"/>
  <c r="BCM15" i="1" l="1"/>
  <c r="BCM117" i="1" s="1"/>
  <c r="BCI117" i="1"/>
  <c r="BCI30" i="1"/>
  <c r="BCM30" i="1" s="1"/>
  <c r="BCI44" i="1"/>
  <c r="BCM44" i="1" s="1"/>
  <c r="BCI55" i="1"/>
  <c r="BCM55" i="1" s="1"/>
  <c r="BCI71" i="1"/>
  <c r="BCM71" i="1" s="1"/>
  <c r="BCI12" i="1"/>
  <c r="BCM12" i="1" s="1"/>
  <c r="BCI54" i="1" l="1"/>
  <c r="BCM54" i="1" s="1"/>
  <c r="BCI70" i="1"/>
  <c r="BCM70" i="1" s="1"/>
  <c r="BCI11" i="1"/>
  <c r="BCM11" i="1" s="1"/>
  <c r="BCI53" i="1" l="1"/>
  <c r="BCM53" i="1" s="1"/>
  <c r="BCI10" i="1"/>
  <c r="BCM10" i="1" s="1"/>
  <c r="BCI52" i="1" l="1"/>
  <c r="BCM52" i="1" s="1"/>
  <c r="BCM106" i="1" s="1"/>
  <c r="BCI9" i="1"/>
  <c r="BCM9" i="1" s="1"/>
  <c r="BCI106" i="1" l="1"/>
  <c r="BCI5" i="1"/>
  <c r="BCI99" i="1"/>
  <c r="BCM5" i="1"/>
  <c r="BCM101" i="1" l="1"/>
  <c r="BCM99" i="1"/>
  <c r="BCI102" i="1"/>
  <c r="BCM102" i="1" l="1"/>
  <c r="BCH4" i="1" l="1"/>
  <c r="BCH98" i="1"/>
  <c r="BDB98" i="1" s="1"/>
  <c r="BCH97" i="1"/>
  <c r="BDB97" i="1" s="1"/>
  <c r="BCH96" i="1"/>
  <c r="BDB96" i="1" s="1"/>
  <c r="BCH95" i="1"/>
  <c r="BDB95" i="1" s="1"/>
  <c r="BCH94" i="1"/>
  <c r="BDB94" i="1" s="1"/>
  <c r="BCH93" i="1"/>
  <c r="BDB93" i="1" s="1"/>
  <c r="BCH92" i="1"/>
  <c r="BDB92" i="1" s="1"/>
  <c r="BCH91" i="1"/>
  <c r="BDB91" i="1" s="1"/>
  <c r="BCH89" i="1"/>
  <c r="BDB89" i="1" s="1"/>
  <c r="BCH88" i="1"/>
  <c r="BDB88" i="1" s="1"/>
  <c r="BCH87" i="1"/>
  <c r="BDB87" i="1" s="1"/>
  <c r="BCH86" i="1"/>
  <c r="BDB86" i="1" s="1"/>
  <c r="BCH85" i="1"/>
  <c r="BDB85" i="1" s="1"/>
  <c r="BCH84" i="1"/>
  <c r="BDB84" i="1" s="1"/>
  <c r="BCH83" i="1"/>
  <c r="BDB83" i="1" s="1"/>
  <c r="BCH82" i="1"/>
  <c r="BDB82" i="1" s="1"/>
  <c r="BCH81" i="1"/>
  <c r="BDB81" i="1" s="1"/>
  <c r="BCH80" i="1"/>
  <c r="BDB80" i="1" s="1"/>
  <c r="BCH78" i="1"/>
  <c r="BDB78" i="1" s="1"/>
  <c r="BCH77" i="1"/>
  <c r="BDB77" i="1" s="1"/>
  <c r="BCH75" i="1"/>
  <c r="BDB75" i="1" s="1"/>
  <c r="BCH73" i="1"/>
  <c r="BDB73" i="1" s="1"/>
  <c r="BCH69" i="1"/>
  <c r="BDB69" i="1" s="1"/>
  <c r="BCH68" i="1"/>
  <c r="BDB68" i="1" s="1"/>
  <c r="BCH67" i="1"/>
  <c r="BDB67" i="1" s="1"/>
  <c r="BCH66" i="1"/>
  <c r="BDB66" i="1" s="1"/>
  <c r="BCH65" i="1"/>
  <c r="BDB65" i="1" s="1"/>
  <c r="BCH64" i="1"/>
  <c r="BDB64" i="1" s="1"/>
  <c r="BCH62" i="1"/>
  <c r="BDB62" i="1" s="1"/>
  <c r="BCH61" i="1"/>
  <c r="BDB61" i="1" s="1"/>
  <c r="BCH60" i="1"/>
  <c r="BDB60" i="1" s="1"/>
  <c r="BCH58" i="1"/>
  <c r="BDB58" i="1" s="1"/>
  <c r="BCH57" i="1"/>
  <c r="BDB57" i="1" s="1"/>
  <c r="BCH56" i="1"/>
  <c r="BDB56" i="1" s="1"/>
  <c r="BCH51" i="1"/>
  <c r="BDB51" i="1" s="1"/>
  <c r="BCH50" i="1"/>
  <c r="BDB50" i="1" s="1"/>
  <c r="BCH49" i="1"/>
  <c r="BDB49" i="1" s="1"/>
  <c r="BCH47" i="1"/>
  <c r="BDB47" i="1" s="1"/>
  <c r="BCH46" i="1"/>
  <c r="BDB46" i="1" s="1"/>
  <c r="BCH45" i="1"/>
  <c r="BDB45" i="1" s="1"/>
  <c r="BCH43" i="1"/>
  <c r="BDB43" i="1" s="1"/>
  <c r="BCH42" i="1"/>
  <c r="BDB42" i="1" s="1"/>
  <c r="BCH41" i="1"/>
  <c r="BDB41" i="1" s="1"/>
  <c r="BCH40" i="1"/>
  <c r="BDB40" i="1" s="1"/>
  <c r="BCH39" i="1"/>
  <c r="BDB39" i="1" s="1"/>
  <c r="BCH38" i="1"/>
  <c r="BDB38" i="1" s="1"/>
  <c r="BCH37" i="1"/>
  <c r="BDB37" i="1" s="1"/>
  <c r="BCH36" i="1"/>
  <c r="BDB36" i="1" s="1"/>
  <c r="BCH35" i="1"/>
  <c r="BDB35" i="1" s="1"/>
  <c r="BCH34" i="1"/>
  <c r="BDB34" i="1" s="1"/>
  <c r="BCH32" i="1"/>
  <c r="BDB32" i="1" s="1"/>
  <c r="BCH31" i="1"/>
  <c r="BDB31" i="1" s="1"/>
  <c r="BCH29" i="1"/>
  <c r="BDB29" i="1" s="1"/>
  <c r="BCH28" i="1"/>
  <c r="BDB28" i="1" s="1"/>
  <c r="BCH26" i="1"/>
  <c r="BDB26" i="1" s="1"/>
  <c r="BCH25" i="1"/>
  <c r="BDB25" i="1" s="1"/>
  <c r="BCH23" i="1"/>
  <c r="BDB23" i="1" s="1"/>
  <c r="BCH22" i="1"/>
  <c r="BDB22" i="1" s="1"/>
  <c r="BCH21" i="1"/>
  <c r="BDB21" i="1" s="1"/>
  <c r="BCH20" i="1"/>
  <c r="BDB20" i="1" s="1"/>
  <c r="BCH18" i="1"/>
  <c r="BDB18" i="1" s="1"/>
  <c r="BCH17" i="1"/>
  <c r="BDB17" i="1" s="1"/>
  <c r="BCH16" i="1"/>
  <c r="BDB16" i="1" s="1"/>
  <c r="BCH14" i="1"/>
  <c r="BDB14" i="1" s="1"/>
  <c r="BCH13" i="1"/>
  <c r="BDB13" i="1" s="1"/>
  <c r="BCG90" i="1"/>
  <c r="BCG79" i="1"/>
  <c r="BCG76" i="1"/>
  <c r="BCG74" i="1"/>
  <c r="BCG72" i="1"/>
  <c r="BCG63" i="1"/>
  <c r="BCG59" i="1"/>
  <c r="BCG55" i="1" s="1"/>
  <c r="BCG54" i="1" s="1"/>
  <c r="BCG48" i="1"/>
  <c r="BCG44" i="1" s="1"/>
  <c r="BCG33" i="1"/>
  <c r="BCG30" i="1" s="1"/>
  <c r="BCG27" i="1"/>
  <c r="BCG24" i="1"/>
  <c r="BCG19" i="1"/>
  <c r="BCG15" i="1"/>
  <c r="BCG117" i="1" s="1"/>
  <c r="BCG71" i="1" l="1"/>
  <c r="BCG70" i="1" s="1"/>
  <c r="BCG12" i="1"/>
  <c r="BCG11" i="1" s="1"/>
  <c r="BCG10" i="1" s="1"/>
  <c r="BCG9" i="1" s="1"/>
  <c r="BCG5" i="1" s="1"/>
  <c r="BCG53" i="1"/>
  <c r="BCF90" i="1"/>
  <c r="BCF79" i="1"/>
  <c r="BCF76" i="1"/>
  <c r="BCF74" i="1"/>
  <c r="BCF72" i="1"/>
  <c r="BCF63" i="1"/>
  <c r="BCF59" i="1"/>
  <c r="BCF55" i="1" s="1"/>
  <c r="BCF54" i="1" s="1"/>
  <c r="BCF48" i="1"/>
  <c r="BCF44" i="1" s="1"/>
  <c r="BCF33" i="1"/>
  <c r="BCF30" i="1" s="1"/>
  <c r="BCF27" i="1"/>
  <c r="BCF24" i="1"/>
  <c r="BCF19" i="1"/>
  <c r="BCF15" i="1"/>
  <c r="BCF117" i="1" s="1"/>
  <c r="BCG52" i="1" l="1"/>
  <c r="BCG106" i="1" s="1"/>
  <c r="BCF71" i="1"/>
  <c r="BCF70" i="1" s="1"/>
  <c r="BCF53" i="1"/>
  <c r="BCF12" i="1"/>
  <c r="BCF11" i="1" s="1"/>
  <c r="BCF10" i="1" s="1"/>
  <c r="BCF9" i="1" s="1"/>
  <c r="BCF5" i="1" s="1"/>
  <c r="BCE90" i="1"/>
  <c r="BCE79" i="1"/>
  <c r="BCE76" i="1"/>
  <c r="BCE74" i="1"/>
  <c r="BCE72" i="1"/>
  <c r="BCE63" i="1"/>
  <c r="BCE59" i="1"/>
  <c r="BCE55" i="1" s="1"/>
  <c r="BCE54" i="1" s="1"/>
  <c r="BCE48" i="1"/>
  <c r="BCE44" i="1" s="1"/>
  <c r="BCE33" i="1"/>
  <c r="BCE30" i="1" s="1"/>
  <c r="BCE27" i="1"/>
  <c r="BCE24" i="1"/>
  <c r="BCE19" i="1"/>
  <c r="BCE15" i="1"/>
  <c r="BCE117" i="1" s="1"/>
  <c r="BCG99" i="1" l="1"/>
  <c r="BCG102" i="1" s="1"/>
  <c r="BCF52" i="1"/>
  <c r="BCF106" i="1" s="1"/>
  <c r="BCE53" i="1"/>
  <c r="BCE71" i="1"/>
  <c r="BCE70" i="1" s="1"/>
  <c r="BCE12" i="1"/>
  <c r="BCE11" i="1" s="1"/>
  <c r="BCE10" i="1" s="1"/>
  <c r="BCE9" i="1" s="1"/>
  <c r="BCD90" i="1"/>
  <c r="BCD79" i="1"/>
  <c r="BCD76" i="1"/>
  <c r="BCD74" i="1"/>
  <c r="BCD72" i="1"/>
  <c r="BCD63" i="1"/>
  <c r="BCD59" i="1"/>
  <c r="BCD55" i="1" s="1"/>
  <c r="BCD54" i="1" s="1"/>
  <c r="BCD48" i="1"/>
  <c r="BCD44" i="1" s="1"/>
  <c r="BCD33" i="1"/>
  <c r="BCD30" i="1" s="1"/>
  <c r="BCD27" i="1"/>
  <c r="BCD24" i="1"/>
  <c r="BCD19" i="1"/>
  <c r="BCD15" i="1"/>
  <c r="BCD117" i="1" s="1"/>
  <c r="BCF99" i="1" l="1"/>
  <c r="BCF102" i="1" s="1"/>
  <c r="BCE52" i="1"/>
  <c r="BCE106" i="1" s="1"/>
  <c r="BCD12" i="1"/>
  <c r="BCD11" i="1" s="1"/>
  <c r="BCD10" i="1" s="1"/>
  <c r="BCD9" i="1" s="1"/>
  <c r="BCD5" i="1" s="1"/>
  <c r="BCE5" i="1"/>
  <c r="BCD71" i="1"/>
  <c r="BCD70" i="1" s="1"/>
  <c r="BCD53" i="1"/>
  <c r="BCC90" i="1"/>
  <c r="BCC79" i="1"/>
  <c r="BCC76" i="1"/>
  <c r="BCH76" i="1" s="1"/>
  <c r="BDB76" i="1" s="1"/>
  <c r="BCC74" i="1"/>
  <c r="BCH74" i="1" s="1"/>
  <c r="BDB74" i="1" s="1"/>
  <c r="BCC72" i="1"/>
  <c r="BCH72" i="1" s="1"/>
  <c r="BDB72" i="1" s="1"/>
  <c r="BCC63" i="1"/>
  <c r="BCH63" i="1" s="1"/>
  <c r="BDB63" i="1" s="1"/>
  <c r="BCC59" i="1"/>
  <c r="BCH59" i="1" s="1"/>
  <c r="BDB59" i="1" s="1"/>
  <c r="BCC48" i="1"/>
  <c r="BCH48" i="1" s="1"/>
  <c r="BDB48" i="1" s="1"/>
  <c r="BCC33" i="1"/>
  <c r="BCH33" i="1" s="1"/>
  <c r="BDB33" i="1" s="1"/>
  <c r="BCC27" i="1"/>
  <c r="BCH27" i="1" s="1"/>
  <c r="BDB27" i="1" s="1"/>
  <c r="BCC24" i="1"/>
  <c r="BCH24" i="1" s="1"/>
  <c r="BDB24" i="1" s="1"/>
  <c r="BCC19" i="1"/>
  <c r="BCH19" i="1" s="1"/>
  <c r="BDB19" i="1" s="1"/>
  <c r="BCC15" i="1"/>
  <c r="BCH15" i="1" l="1"/>
  <c r="BCC117" i="1"/>
  <c r="BCH79" i="1"/>
  <c r="BDB79" i="1" s="1"/>
  <c r="BCH90" i="1"/>
  <c r="BDB90" i="1" s="1"/>
  <c r="BCE99" i="1"/>
  <c r="BCE102" i="1" s="1"/>
  <c r="BCC30" i="1"/>
  <c r="BCH30" i="1" s="1"/>
  <c r="BDB30" i="1" s="1"/>
  <c r="BCC55" i="1"/>
  <c r="BCH55" i="1" s="1"/>
  <c r="BDB55" i="1" s="1"/>
  <c r="BCC71" i="1"/>
  <c r="BCH71" i="1" s="1"/>
  <c r="BDB71" i="1" s="1"/>
  <c r="BCC44" i="1"/>
  <c r="BCH44" i="1" s="1"/>
  <c r="BDB44" i="1" s="1"/>
  <c r="BCD52" i="1"/>
  <c r="BCD106" i="1" s="1"/>
  <c r="BCC12" i="1"/>
  <c r="BCH12" i="1" s="1"/>
  <c r="BDB12" i="1" s="1"/>
  <c r="BCA4" i="1"/>
  <c r="BCA105" i="1"/>
  <c r="BDB15" i="1" l="1"/>
  <c r="BDB117" i="1" s="1"/>
  <c r="BCH117" i="1"/>
  <c r="BCC54" i="1"/>
  <c r="BCH54" i="1" s="1"/>
  <c r="BDB54" i="1" s="1"/>
  <c r="BCC70" i="1"/>
  <c r="BCH70" i="1" s="1"/>
  <c r="BDB70" i="1" s="1"/>
  <c r="BCD99" i="1"/>
  <c r="BCD102" i="1" s="1"/>
  <c r="BCC11" i="1"/>
  <c r="BCH11" i="1" s="1"/>
  <c r="BDB11" i="1" s="1"/>
  <c r="BCA13" i="1"/>
  <c r="BCA14" i="1"/>
  <c r="BCA16" i="1"/>
  <c r="BCA17" i="1"/>
  <c r="BCA18" i="1"/>
  <c r="BCA20" i="1"/>
  <c r="BCA21" i="1"/>
  <c r="BCA22" i="1"/>
  <c r="BCA23" i="1"/>
  <c r="BCA25" i="1"/>
  <c r="BCA26" i="1"/>
  <c r="BCA28" i="1"/>
  <c r="BCA29" i="1"/>
  <c r="BCA31" i="1"/>
  <c r="BCA32" i="1"/>
  <c r="BCA34" i="1"/>
  <c r="BCA35" i="1"/>
  <c r="BCA36" i="1"/>
  <c r="BCA37" i="1"/>
  <c r="BCA38" i="1"/>
  <c r="BCA39" i="1"/>
  <c r="BCA40" i="1"/>
  <c r="BCA41" i="1"/>
  <c r="BCA42" i="1"/>
  <c r="BCA43" i="1"/>
  <c r="BCA45" i="1"/>
  <c r="BCA46" i="1"/>
  <c r="BCA47" i="1"/>
  <c r="BCA49" i="1"/>
  <c r="BCA50" i="1"/>
  <c r="BCA51" i="1"/>
  <c r="BCA56" i="1"/>
  <c r="BCA57" i="1"/>
  <c r="BCA58" i="1"/>
  <c r="BCA60" i="1"/>
  <c r="BCA61" i="1"/>
  <c r="BCA62" i="1"/>
  <c r="BCA64" i="1"/>
  <c r="BCA65" i="1"/>
  <c r="BCA66" i="1"/>
  <c r="BCA67" i="1"/>
  <c r="BCA68" i="1"/>
  <c r="BCA69" i="1"/>
  <c r="BCA73" i="1"/>
  <c r="BCA75" i="1"/>
  <c r="BCA77" i="1"/>
  <c r="BCA78" i="1"/>
  <c r="BCA80" i="1"/>
  <c r="BCA81" i="1"/>
  <c r="BCA82" i="1"/>
  <c r="BCA83" i="1"/>
  <c r="BCA84" i="1"/>
  <c r="BCA85" i="1"/>
  <c r="BCA86" i="1"/>
  <c r="BCA87" i="1"/>
  <c r="BCA88" i="1"/>
  <c r="BCA89" i="1"/>
  <c r="BCA91" i="1"/>
  <c r="BCA92" i="1"/>
  <c r="BCA93" i="1"/>
  <c r="BCA94" i="1"/>
  <c r="BCA95" i="1"/>
  <c r="BCA96" i="1"/>
  <c r="BCA97" i="1"/>
  <c r="BCA98" i="1"/>
  <c r="BBZ90" i="1"/>
  <c r="BBZ79" i="1"/>
  <c r="BBZ76" i="1"/>
  <c r="BBZ74" i="1"/>
  <c r="BBZ72" i="1"/>
  <c r="BBZ63" i="1"/>
  <c r="BBZ59" i="1"/>
  <c r="BBZ55" i="1" s="1"/>
  <c r="BBZ54" i="1" s="1"/>
  <c r="BBZ48" i="1"/>
  <c r="BBZ44" i="1" s="1"/>
  <c r="BBZ33" i="1"/>
  <c r="BBZ30" i="1" s="1"/>
  <c r="BBZ27" i="1"/>
  <c r="BBZ24" i="1"/>
  <c r="BBZ19" i="1"/>
  <c r="BBZ15" i="1"/>
  <c r="BBZ117" i="1" s="1"/>
  <c r="BCC53" i="1" l="1"/>
  <c r="BCH53" i="1" s="1"/>
  <c r="BDB53" i="1" s="1"/>
  <c r="BCC10" i="1"/>
  <c r="BCH10" i="1" s="1"/>
  <c r="BDB10" i="1" s="1"/>
  <c r="BBZ53" i="1"/>
  <c r="BBZ71" i="1"/>
  <c r="BBZ70" i="1" s="1"/>
  <c r="BBZ12" i="1"/>
  <c r="BBZ11" i="1" s="1"/>
  <c r="BBZ10" i="1" s="1"/>
  <c r="BBZ9" i="1" s="1"/>
  <c r="BBY90" i="1"/>
  <c r="BBY79" i="1"/>
  <c r="BBY76" i="1"/>
  <c r="BBY74" i="1"/>
  <c r="BBY72" i="1"/>
  <c r="BBY63" i="1"/>
  <c r="BBY59" i="1"/>
  <c r="BBY55" i="1" s="1"/>
  <c r="BBY54" i="1" s="1"/>
  <c r="BBY48" i="1"/>
  <c r="BBY44" i="1" s="1"/>
  <c r="BBY33" i="1"/>
  <c r="BBY30" i="1" s="1"/>
  <c r="BBY27" i="1"/>
  <c r="BBY24" i="1"/>
  <c r="BBY19" i="1"/>
  <c r="BBY15" i="1"/>
  <c r="BBY117" i="1" s="1"/>
  <c r="BCC52" i="1" l="1"/>
  <c r="BCH52" i="1" s="1"/>
  <c r="BDB52" i="1" s="1"/>
  <c r="BCC9" i="1"/>
  <c r="BCH9" i="1" s="1"/>
  <c r="BDB9" i="1" s="1"/>
  <c r="BBY12" i="1"/>
  <c r="BBY11" i="1" s="1"/>
  <c r="BBY10" i="1" s="1"/>
  <c r="BBY9" i="1" s="1"/>
  <c r="BBZ52" i="1"/>
  <c r="BBZ106" i="1" s="1"/>
  <c r="BBZ5" i="1"/>
  <c r="BBY71" i="1"/>
  <c r="BBY53" i="1"/>
  <c r="BCC106" i="1" l="1"/>
  <c r="BCH99" i="1"/>
  <c r="BDB99" i="1" s="1"/>
  <c r="BCH106" i="1"/>
  <c r="BCC5" i="1"/>
  <c r="BCC99" i="1"/>
  <c r="BBZ99" i="1"/>
  <c r="BBZ102" i="1" s="1"/>
  <c r="BBY70" i="1"/>
  <c r="BBY5" i="1"/>
  <c r="BBX90" i="1"/>
  <c r="BBX79" i="1"/>
  <c r="BBX76" i="1"/>
  <c r="BBX74" i="1"/>
  <c r="BBX72" i="1"/>
  <c r="BBX63" i="1"/>
  <c r="BBX59" i="1"/>
  <c r="BBX55" i="1" s="1"/>
  <c r="BBX54" i="1" s="1"/>
  <c r="BBX48" i="1"/>
  <c r="BBX44" i="1" s="1"/>
  <c r="BBX33" i="1"/>
  <c r="BBX30" i="1" s="1"/>
  <c r="BBX27" i="1"/>
  <c r="BBX24" i="1"/>
  <c r="BBX19" i="1"/>
  <c r="BBX15" i="1"/>
  <c r="BBX117" i="1" s="1"/>
  <c r="BCC102" i="1" l="1"/>
  <c r="BCH5" i="1"/>
  <c r="BBY52" i="1"/>
  <c r="BBX12" i="1"/>
  <c r="BBX71" i="1"/>
  <c r="BBX70" i="1" s="1"/>
  <c r="BBX53" i="1"/>
  <c r="BBW90" i="1"/>
  <c r="BBW79" i="1"/>
  <c r="BBW76" i="1"/>
  <c r="BBW74" i="1"/>
  <c r="BBW72" i="1"/>
  <c r="BBW63" i="1"/>
  <c r="BBW59" i="1"/>
  <c r="BBW55" i="1" s="1"/>
  <c r="BBW54" i="1" s="1"/>
  <c r="BBW48" i="1"/>
  <c r="BBW44" i="1" s="1"/>
  <c r="BBW33" i="1"/>
  <c r="BBW30" i="1" s="1"/>
  <c r="BBW27" i="1"/>
  <c r="BBW24" i="1"/>
  <c r="BBW19" i="1"/>
  <c r="BBW15" i="1"/>
  <c r="BBW117" i="1" s="1"/>
  <c r="BDB102" i="1" l="1"/>
  <c r="BCH102" i="1"/>
  <c r="BBW12" i="1"/>
  <c r="BBW11" i="1" s="1"/>
  <c r="BBW10" i="1" s="1"/>
  <c r="BBW9" i="1" s="1"/>
  <c r="BBW5" i="1" s="1"/>
  <c r="BBY99" i="1"/>
  <c r="BBY102" i="1" s="1"/>
  <c r="BBY106" i="1"/>
  <c r="BBX11" i="1"/>
  <c r="BBX52" i="1"/>
  <c r="BBX106" i="1" s="1"/>
  <c r="BBW71" i="1"/>
  <c r="BBW70" i="1" s="1"/>
  <c r="BBW53" i="1"/>
  <c r="BBV90" i="1"/>
  <c r="BCA90" i="1" s="1"/>
  <c r="BBV79" i="1"/>
  <c r="BCA79" i="1" s="1"/>
  <c r="BBV76" i="1"/>
  <c r="BCA76" i="1" s="1"/>
  <c r="BBV74" i="1"/>
  <c r="BCA74" i="1" s="1"/>
  <c r="BBV72" i="1"/>
  <c r="BCA72" i="1" s="1"/>
  <c r="BBV63" i="1"/>
  <c r="BCA63" i="1" s="1"/>
  <c r="BBV59" i="1"/>
  <c r="BCA59" i="1" s="1"/>
  <c r="BBV48" i="1"/>
  <c r="BCA48" i="1" s="1"/>
  <c r="BBV33" i="1"/>
  <c r="BCA33" i="1" s="1"/>
  <c r="BBV27" i="1"/>
  <c r="BCA27" i="1" s="1"/>
  <c r="BBV24" i="1"/>
  <c r="BCA24" i="1" s="1"/>
  <c r="BBV19" i="1"/>
  <c r="BCA19" i="1" s="1"/>
  <c r="BBV15" i="1"/>
  <c r="BCA15" i="1" l="1"/>
  <c r="BCA117" i="1" s="1"/>
  <c r="BBV117" i="1"/>
  <c r="BBV30" i="1"/>
  <c r="BCA30" i="1" s="1"/>
  <c r="BBW52" i="1"/>
  <c r="BBW106" i="1" s="1"/>
  <c r="BBX10" i="1"/>
  <c r="BBV55" i="1"/>
  <c r="BCA55" i="1" s="1"/>
  <c r="BBV44" i="1"/>
  <c r="BCA44" i="1" s="1"/>
  <c r="BBV12" i="1"/>
  <c r="BCA12" i="1" s="1"/>
  <c r="BBV71" i="1"/>
  <c r="BCA71" i="1" s="1"/>
  <c r="BBU105" i="1"/>
  <c r="BBU4" i="1"/>
  <c r="BBU98" i="1"/>
  <c r="BBU97" i="1"/>
  <c r="BBU96" i="1"/>
  <c r="BBU95" i="1"/>
  <c r="BBU94" i="1"/>
  <c r="BBU93" i="1"/>
  <c r="BBU92" i="1"/>
  <c r="BBU91" i="1"/>
  <c r="BBU89" i="1"/>
  <c r="BBU88" i="1"/>
  <c r="BBU87" i="1"/>
  <c r="BBU86" i="1"/>
  <c r="BBU85" i="1"/>
  <c r="BBU84" i="1"/>
  <c r="BBU83" i="1"/>
  <c r="BBU82" i="1"/>
  <c r="BBU81" i="1"/>
  <c r="BBU80" i="1"/>
  <c r="BBU78" i="1"/>
  <c r="BBU77" i="1"/>
  <c r="BBU75" i="1"/>
  <c r="BBU73" i="1"/>
  <c r="BBU69" i="1"/>
  <c r="BBU68" i="1"/>
  <c r="BBU67" i="1"/>
  <c r="BBU66" i="1"/>
  <c r="BBU65" i="1"/>
  <c r="BBU64" i="1"/>
  <c r="BBU62" i="1"/>
  <c r="BBU61" i="1"/>
  <c r="BBU60" i="1"/>
  <c r="BBU58" i="1"/>
  <c r="BBU57" i="1"/>
  <c r="BBU56" i="1"/>
  <c r="BBU51" i="1"/>
  <c r="BBU50" i="1"/>
  <c r="BBU49" i="1"/>
  <c r="BBU47" i="1"/>
  <c r="BBU46" i="1"/>
  <c r="BBU45" i="1"/>
  <c r="BBU43" i="1"/>
  <c r="BBU42" i="1"/>
  <c r="BBU41" i="1"/>
  <c r="BBU40" i="1"/>
  <c r="BBU39" i="1"/>
  <c r="BBU38" i="1"/>
  <c r="BBU37" i="1"/>
  <c r="BBU36" i="1"/>
  <c r="BBU35" i="1"/>
  <c r="BBU34" i="1"/>
  <c r="BBU32" i="1"/>
  <c r="BBU31" i="1"/>
  <c r="BBU29" i="1"/>
  <c r="BBU28" i="1"/>
  <c r="BBU26" i="1"/>
  <c r="BBU25" i="1"/>
  <c r="BBU23" i="1"/>
  <c r="BBU22" i="1"/>
  <c r="BBU21" i="1"/>
  <c r="BBU20" i="1"/>
  <c r="BBU18" i="1"/>
  <c r="BBU17" i="1"/>
  <c r="BBU16" i="1"/>
  <c r="BBU14" i="1"/>
  <c r="BBU13" i="1"/>
  <c r="BBT90" i="1"/>
  <c r="BBT79" i="1"/>
  <c r="BBT76" i="1"/>
  <c r="BBT74" i="1"/>
  <c r="BBT72" i="1"/>
  <c r="BBT63" i="1"/>
  <c r="BBT59" i="1"/>
  <c r="BBT55" i="1" s="1"/>
  <c r="BBT54" i="1" s="1"/>
  <c r="BBT48" i="1"/>
  <c r="BBT44" i="1" s="1"/>
  <c r="BBT33" i="1"/>
  <c r="BBT30" i="1" s="1"/>
  <c r="BBT27" i="1"/>
  <c r="BBT24" i="1"/>
  <c r="BBT19" i="1"/>
  <c r="BBT15" i="1"/>
  <c r="BBT117" i="1" s="1"/>
  <c r="BBW99" i="1" l="1"/>
  <c r="BBW102" i="1" s="1"/>
  <c r="BBT12" i="1"/>
  <c r="BBT11" i="1" s="1"/>
  <c r="BBT10" i="1" s="1"/>
  <c r="BBT9" i="1" s="1"/>
  <c r="BBV54" i="1"/>
  <c r="BCA54" i="1" s="1"/>
  <c r="BBX9" i="1"/>
  <c r="BBV70" i="1"/>
  <c r="BCA70" i="1" s="1"/>
  <c r="BBV11" i="1"/>
  <c r="BCA11" i="1" s="1"/>
  <c r="BBT71" i="1"/>
  <c r="BBT53" i="1"/>
  <c r="BBS90" i="1"/>
  <c r="BBS79" i="1"/>
  <c r="BBS76" i="1"/>
  <c r="BBS74" i="1"/>
  <c r="BBS72" i="1"/>
  <c r="BBS63" i="1"/>
  <c r="BBS59" i="1"/>
  <c r="BBS55" i="1" s="1"/>
  <c r="BBS54" i="1" s="1"/>
  <c r="BBS48" i="1"/>
  <c r="BBS44" i="1" s="1"/>
  <c r="BBS33" i="1"/>
  <c r="BBS30" i="1" s="1"/>
  <c r="BBS27" i="1"/>
  <c r="BBS24" i="1"/>
  <c r="BBS19" i="1"/>
  <c r="BBS15" i="1"/>
  <c r="BBS117" i="1" s="1"/>
  <c r="BBV53" i="1" l="1"/>
  <c r="BCA53" i="1" s="1"/>
  <c r="BBX5" i="1"/>
  <c r="BBX99" i="1"/>
  <c r="BBV10" i="1"/>
  <c r="BCA10" i="1" s="1"/>
  <c r="BBT70" i="1"/>
  <c r="BBT5" i="1"/>
  <c r="BBS71" i="1"/>
  <c r="BBS70" i="1" s="1"/>
  <c r="BBS53" i="1"/>
  <c r="BBS12" i="1"/>
  <c r="BBS11" i="1" s="1"/>
  <c r="BBS10" i="1" s="1"/>
  <c r="BBS9" i="1" s="1"/>
  <c r="BBS5" i="1" s="1"/>
  <c r="BBV52" i="1" l="1"/>
  <c r="BBX102" i="1"/>
  <c r="BBV9" i="1"/>
  <c r="BCA9" i="1" s="1"/>
  <c r="BBT52" i="1"/>
  <c r="BBS52" i="1"/>
  <c r="BBS106" i="1" s="1"/>
  <c r="BBR90" i="1"/>
  <c r="BBR79" i="1"/>
  <c r="BBR76" i="1"/>
  <c r="BBR74" i="1"/>
  <c r="BBR72" i="1"/>
  <c r="BBR63" i="1"/>
  <c r="BBR59" i="1"/>
  <c r="BBR55" i="1" s="1"/>
  <c r="BBR48" i="1"/>
  <c r="BBR44" i="1" s="1"/>
  <c r="BBR33" i="1"/>
  <c r="BBR30" i="1" s="1"/>
  <c r="BBR27" i="1"/>
  <c r="BBR24" i="1"/>
  <c r="BBR19" i="1"/>
  <c r="BBR15" i="1"/>
  <c r="BBR117" i="1" s="1"/>
  <c r="BCA52" i="1" l="1"/>
  <c r="BCA99" i="1" s="1"/>
  <c r="BBV106" i="1"/>
  <c r="BBV99" i="1"/>
  <c r="BCA5" i="1"/>
  <c r="BBV5" i="1"/>
  <c r="BBT99" i="1"/>
  <c r="BBT106" i="1"/>
  <c r="BBR12" i="1"/>
  <c r="BBR11" i="1" s="1"/>
  <c r="BBR10" i="1" s="1"/>
  <c r="BBR9" i="1" s="1"/>
  <c r="BBS99" i="1"/>
  <c r="BBS102" i="1" s="1"/>
  <c r="BBR54" i="1"/>
  <c r="BBR53" i="1" s="1"/>
  <c r="BBR71" i="1"/>
  <c r="BBQ90" i="1"/>
  <c r="BBQ79" i="1"/>
  <c r="BBQ76" i="1"/>
  <c r="BBQ74" i="1"/>
  <c r="BBQ72" i="1"/>
  <c r="BBQ63" i="1"/>
  <c r="BBQ59" i="1"/>
  <c r="BBQ55" i="1" s="1"/>
  <c r="BBQ54" i="1" s="1"/>
  <c r="BBQ48" i="1"/>
  <c r="BBQ44" i="1" s="1"/>
  <c r="BBQ33" i="1"/>
  <c r="BBQ30" i="1" s="1"/>
  <c r="BBQ27" i="1"/>
  <c r="BBQ24" i="1"/>
  <c r="BBQ19" i="1"/>
  <c r="BBQ15" i="1"/>
  <c r="BBQ117" i="1" s="1"/>
  <c r="BCA106" i="1" l="1"/>
  <c r="BBV102" i="1"/>
  <c r="BCA101" i="1"/>
  <c r="BCA102" i="1" s="1"/>
  <c r="BBQ53" i="1"/>
  <c r="BBT102" i="1"/>
  <c r="BBR5" i="1"/>
  <c r="BBR70" i="1"/>
  <c r="BBQ12" i="1"/>
  <c r="BBQ11" i="1" s="1"/>
  <c r="BBQ10" i="1" s="1"/>
  <c r="BBQ9" i="1" s="1"/>
  <c r="BBQ5" i="1" s="1"/>
  <c r="BBQ71" i="1"/>
  <c r="BBQ70" i="1" s="1"/>
  <c r="BBP90" i="1"/>
  <c r="BBU90" i="1" s="1"/>
  <c r="BBP79" i="1"/>
  <c r="BBU79" i="1" s="1"/>
  <c r="BBP76" i="1"/>
  <c r="BBU76" i="1" s="1"/>
  <c r="BBP74" i="1"/>
  <c r="BBU74" i="1" s="1"/>
  <c r="BBP72" i="1"/>
  <c r="BBU72" i="1" s="1"/>
  <c r="BBP63" i="1"/>
  <c r="BBU63" i="1" s="1"/>
  <c r="BBP59" i="1"/>
  <c r="BBU59" i="1" s="1"/>
  <c r="BBP48" i="1"/>
  <c r="BBU48" i="1" s="1"/>
  <c r="BBP33" i="1"/>
  <c r="BBU33" i="1" s="1"/>
  <c r="BBP27" i="1"/>
  <c r="BBU27" i="1" s="1"/>
  <c r="BBP24" i="1"/>
  <c r="BBU24" i="1" s="1"/>
  <c r="BBP19" i="1"/>
  <c r="BBU19" i="1" s="1"/>
  <c r="BBP15" i="1"/>
  <c r="BBU15" i="1" l="1"/>
  <c r="BBU117" i="1" s="1"/>
  <c r="BBP117" i="1"/>
  <c r="BBQ52" i="1"/>
  <c r="BBQ106" i="1" s="1"/>
  <c r="BBR52" i="1"/>
  <c r="BBP44" i="1"/>
  <c r="BBU44" i="1" s="1"/>
  <c r="BBP55" i="1"/>
  <c r="BBU55" i="1" s="1"/>
  <c r="BBP30" i="1"/>
  <c r="BBU30" i="1" s="1"/>
  <c r="BBP71" i="1"/>
  <c r="BBU71" i="1" s="1"/>
  <c r="BBP12" i="1"/>
  <c r="BBU12" i="1" s="1"/>
  <c r="BBO4" i="1"/>
  <c r="BBO105" i="1"/>
  <c r="BBO98" i="1"/>
  <c r="BBO97" i="1"/>
  <c r="BBO96" i="1"/>
  <c r="BBO95" i="1"/>
  <c r="BBO94" i="1"/>
  <c r="BBO93" i="1"/>
  <c r="BBO92" i="1"/>
  <c r="BBO91" i="1"/>
  <c r="BBO89" i="1"/>
  <c r="BBO88" i="1"/>
  <c r="BBO87" i="1"/>
  <c r="BBO86" i="1"/>
  <c r="BBO85" i="1"/>
  <c r="BBO84" i="1"/>
  <c r="BBO83" i="1"/>
  <c r="BBO82" i="1"/>
  <c r="BBO81" i="1"/>
  <c r="BBO80" i="1"/>
  <c r="BBO78" i="1"/>
  <c r="BBO77" i="1"/>
  <c r="BBO75" i="1"/>
  <c r="BBO73" i="1"/>
  <c r="BBO69" i="1"/>
  <c r="BBO68" i="1"/>
  <c r="BBO67" i="1"/>
  <c r="BBO66" i="1"/>
  <c r="BBO65" i="1"/>
  <c r="BBO64" i="1"/>
  <c r="BBO62" i="1"/>
  <c r="BBO61" i="1"/>
  <c r="BBO60" i="1"/>
  <c r="BBO58" i="1"/>
  <c r="BBO57" i="1"/>
  <c r="BBO56" i="1"/>
  <c r="BBO51" i="1"/>
  <c r="BBO50" i="1"/>
  <c r="BBO49" i="1"/>
  <c r="BBO47" i="1"/>
  <c r="BBO46" i="1"/>
  <c r="BBO45" i="1"/>
  <c r="BBO43" i="1"/>
  <c r="BBO42" i="1"/>
  <c r="BBO41" i="1"/>
  <c r="BBO40" i="1"/>
  <c r="BBO39" i="1"/>
  <c r="BBO38" i="1"/>
  <c r="BBO37" i="1"/>
  <c r="BBO36" i="1"/>
  <c r="BBO35" i="1"/>
  <c r="BBO34" i="1"/>
  <c r="BBO32" i="1"/>
  <c r="BBO31" i="1"/>
  <c r="BBO29" i="1"/>
  <c r="BBO28" i="1"/>
  <c r="BBO26" i="1"/>
  <c r="BBO25" i="1"/>
  <c r="BBO23" i="1"/>
  <c r="BBO22" i="1"/>
  <c r="BBO21" i="1"/>
  <c r="BBO20" i="1"/>
  <c r="BBO18" i="1"/>
  <c r="BBO17" i="1"/>
  <c r="BBO16" i="1"/>
  <c r="BBO14" i="1"/>
  <c r="BBO13" i="1"/>
  <c r="BBN90" i="1"/>
  <c r="BBN79" i="1"/>
  <c r="BBN76" i="1"/>
  <c r="BBN74" i="1"/>
  <c r="BBN72" i="1"/>
  <c r="BBN63" i="1"/>
  <c r="BBN59" i="1"/>
  <c r="BBN55" i="1" s="1"/>
  <c r="BBN54" i="1" s="1"/>
  <c r="BBN48" i="1"/>
  <c r="BBN44" i="1" s="1"/>
  <c r="BBN33" i="1"/>
  <c r="BBN30" i="1" s="1"/>
  <c r="BBN27" i="1"/>
  <c r="BBN24" i="1"/>
  <c r="BBN19" i="1"/>
  <c r="BBN15" i="1"/>
  <c r="BBN117" i="1" s="1"/>
  <c r="BBQ99" i="1" l="1"/>
  <c r="BBQ102" i="1" s="1"/>
  <c r="BBP54" i="1"/>
  <c r="BBU54" i="1" s="1"/>
  <c r="BBR106" i="1"/>
  <c r="BBR99" i="1"/>
  <c r="BBN12" i="1"/>
  <c r="BBN11" i="1" s="1"/>
  <c r="BBN10" i="1" s="1"/>
  <c r="BBN9" i="1" s="1"/>
  <c r="BBN5" i="1" s="1"/>
  <c r="BBP70" i="1"/>
  <c r="BBU70" i="1" s="1"/>
  <c r="BBP11" i="1"/>
  <c r="BBU11" i="1" s="1"/>
  <c r="BBN53" i="1"/>
  <c r="BBN71" i="1"/>
  <c r="BBN70" i="1" s="1"/>
  <c r="BBM90" i="1"/>
  <c r="BBM79" i="1"/>
  <c r="BBM76" i="1"/>
  <c r="BBM74" i="1"/>
  <c r="BBM72" i="1"/>
  <c r="BBM63" i="1"/>
  <c r="BBM59" i="1"/>
  <c r="BBM55" i="1" s="1"/>
  <c r="BBM54" i="1" s="1"/>
  <c r="BBM48" i="1"/>
  <c r="BBM44" i="1" s="1"/>
  <c r="BBM33" i="1"/>
  <c r="BBM30" i="1" s="1"/>
  <c r="BBM27" i="1"/>
  <c r="BBM24" i="1"/>
  <c r="BBM19" i="1"/>
  <c r="BBM15" i="1"/>
  <c r="BBM117" i="1" s="1"/>
  <c r="BBP53" i="1" l="1"/>
  <c r="BBU53" i="1" s="1"/>
  <c r="BBR102" i="1"/>
  <c r="BBP10" i="1"/>
  <c r="BBU10" i="1" s="1"/>
  <c r="BBN52" i="1"/>
  <c r="BBN106" i="1" s="1"/>
  <c r="BBM53" i="1"/>
  <c r="BBM71" i="1"/>
  <c r="BBM70" i="1" s="1"/>
  <c r="BBM12" i="1"/>
  <c r="BBM11" i="1" s="1"/>
  <c r="BBM10" i="1" s="1"/>
  <c r="BBM9" i="1" s="1"/>
  <c r="BBL90" i="1"/>
  <c r="BBL79" i="1"/>
  <c r="BBL76" i="1"/>
  <c r="BBL74" i="1"/>
  <c r="BBL72" i="1"/>
  <c r="BBL63" i="1"/>
  <c r="BBL59" i="1"/>
  <c r="BBL55" i="1" s="1"/>
  <c r="BBL54" i="1" s="1"/>
  <c r="BBL48" i="1"/>
  <c r="BBL44" i="1" s="1"/>
  <c r="BBL33" i="1"/>
  <c r="BBL30" i="1" s="1"/>
  <c r="BBL27" i="1"/>
  <c r="BBL24" i="1"/>
  <c r="BBL19" i="1"/>
  <c r="BBL15" i="1"/>
  <c r="BBL117" i="1" s="1"/>
  <c r="BBL12" i="1" l="1"/>
  <c r="BBL11" i="1" s="1"/>
  <c r="BBL10" i="1" s="1"/>
  <c r="BBL9" i="1" s="1"/>
  <c r="BBP52" i="1"/>
  <c r="BBU52" i="1" s="1"/>
  <c r="BBN99" i="1"/>
  <c r="BBN102" i="1" s="1"/>
  <c r="BBP9" i="1"/>
  <c r="BBU9" i="1" s="1"/>
  <c r="BBL71" i="1"/>
  <c r="BBL70" i="1" s="1"/>
  <c r="BBM52" i="1"/>
  <c r="BBM106" i="1" s="1"/>
  <c r="BBM5" i="1"/>
  <c r="BBL53" i="1"/>
  <c r="BBK90" i="1"/>
  <c r="BBK79" i="1"/>
  <c r="BBK76" i="1"/>
  <c r="BBK74" i="1"/>
  <c r="BBK72" i="1"/>
  <c r="BBK63" i="1"/>
  <c r="BBK59" i="1"/>
  <c r="BBK55" i="1" s="1"/>
  <c r="BBK54" i="1" s="1"/>
  <c r="BBK48" i="1"/>
  <c r="BBK44" i="1" s="1"/>
  <c r="BBK33" i="1"/>
  <c r="BBK30" i="1" s="1"/>
  <c r="BBK27" i="1"/>
  <c r="BBK24" i="1"/>
  <c r="BBK19" i="1"/>
  <c r="BBK15" i="1"/>
  <c r="BBK117" i="1" s="1"/>
  <c r="BBP106" i="1" l="1"/>
  <c r="BBU106" i="1"/>
  <c r="BBP5" i="1"/>
  <c r="BBP99" i="1"/>
  <c r="BBL52" i="1"/>
  <c r="BBL106" i="1" s="1"/>
  <c r="BBM99" i="1"/>
  <c r="BBM102" i="1" s="1"/>
  <c r="BBL5" i="1"/>
  <c r="BBK53" i="1"/>
  <c r="BBK12" i="1"/>
  <c r="BBK11" i="1" s="1"/>
  <c r="BBK10" i="1" s="1"/>
  <c r="BBK9" i="1" s="1"/>
  <c r="BBK71" i="1"/>
  <c r="BBK70" i="1" s="1"/>
  <c r="BBU101" i="1" l="1"/>
  <c r="BBU99" i="1"/>
  <c r="BBK52" i="1"/>
  <c r="BBK106" i="1" s="1"/>
  <c r="BBP102" i="1"/>
  <c r="BBU5" i="1"/>
  <c r="BBL99" i="1"/>
  <c r="BBL102" i="1" s="1"/>
  <c r="BBK5" i="1"/>
  <c r="BBJ90" i="1"/>
  <c r="BBO90" i="1" s="1"/>
  <c r="BBJ79" i="1"/>
  <c r="BBO79" i="1" s="1"/>
  <c r="BBJ76" i="1"/>
  <c r="BBO76" i="1" s="1"/>
  <c r="BBJ74" i="1"/>
  <c r="BBO74" i="1" s="1"/>
  <c r="BBJ72" i="1"/>
  <c r="BBO72" i="1" s="1"/>
  <c r="BBJ63" i="1"/>
  <c r="BBO63" i="1" s="1"/>
  <c r="BBJ59" i="1"/>
  <c r="BBO59" i="1" s="1"/>
  <c r="BBJ48" i="1"/>
  <c r="BBO48" i="1" s="1"/>
  <c r="BBJ33" i="1"/>
  <c r="BBO33" i="1" s="1"/>
  <c r="BBJ27" i="1"/>
  <c r="BBO27" i="1" s="1"/>
  <c r="BBJ24" i="1"/>
  <c r="BBO24" i="1" s="1"/>
  <c r="BBJ19" i="1"/>
  <c r="BBO19" i="1" s="1"/>
  <c r="BBJ15" i="1"/>
  <c r="BBO15" i="1" l="1"/>
  <c r="BBO117" i="1" s="1"/>
  <c r="BBJ117" i="1"/>
  <c r="BBK99" i="1"/>
  <c r="BBK102" i="1" s="1"/>
  <c r="BBJ44" i="1"/>
  <c r="BBO44" i="1" s="1"/>
  <c r="BBJ30" i="1"/>
  <c r="BBO30" i="1" s="1"/>
  <c r="BBJ55" i="1"/>
  <c r="BBO55" i="1" s="1"/>
  <c r="BBJ12" i="1"/>
  <c r="BBO12" i="1" s="1"/>
  <c r="BBJ71" i="1"/>
  <c r="BBO71" i="1" s="1"/>
  <c r="BBI105" i="1"/>
  <c r="BBI4" i="1"/>
  <c r="BBI98" i="1"/>
  <c r="BCB98" i="1" s="1"/>
  <c r="BBI97" i="1"/>
  <c r="BCB97" i="1" s="1"/>
  <c r="BBI96" i="1"/>
  <c r="BCB96" i="1" s="1"/>
  <c r="BBI95" i="1"/>
  <c r="BCB95" i="1" s="1"/>
  <c r="BBI94" i="1"/>
  <c r="BCB94" i="1" s="1"/>
  <c r="BBI93" i="1"/>
  <c r="BCB93" i="1" s="1"/>
  <c r="BBI92" i="1"/>
  <c r="BCB92" i="1" s="1"/>
  <c r="BBI91" i="1"/>
  <c r="BCB91" i="1" s="1"/>
  <c r="BBI89" i="1"/>
  <c r="BCB89" i="1" s="1"/>
  <c r="BBI88" i="1"/>
  <c r="BCB88" i="1" s="1"/>
  <c r="BBI87" i="1"/>
  <c r="BCB87" i="1" s="1"/>
  <c r="BBI86" i="1"/>
  <c r="BCB86" i="1" s="1"/>
  <c r="BBI85" i="1"/>
  <c r="BCB85" i="1" s="1"/>
  <c r="BBI84" i="1"/>
  <c r="BCB84" i="1" s="1"/>
  <c r="BBI83" i="1"/>
  <c r="BCB83" i="1" s="1"/>
  <c r="BBI82" i="1"/>
  <c r="BCB82" i="1" s="1"/>
  <c r="BBI81" i="1"/>
  <c r="BCB81" i="1" s="1"/>
  <c r="BBI80" i="1"/>
  <c r="BCB80" i="1" s="1"/>
  <c r="BBI78" i="1"/>
  <c r="BCB78" i="1" s="1"/>
  <c r="BBI77" i="1"/>
  <c r="BCB77" i="1" s="1"/>
  <c r="BBI75" i="1"/>
  <c r="BCB75" i="1" s="1"/>
  <c r="BBI73" i="1"/>
  <c r="BCB73" i="1" s="1"/>
  <c r="BBI69" i="1"/>
  <c r="BCB69" i="1" s="1"/>
  <c r="BBI68" i="1"/>
  <c r="BCB68" i="1" s="1"/>
  <c r="BBI67" i="1"/>
  <c r="BCB67" i="1" s="1"/>
  <c r="BBI66" i="1"/>
  <c r="BCB66" i="1" s="1"/>
  <c r="BBI65" i="1"/>
  <c r="BCB65" i="1" s="1"/>
  <c r="BBI64" i="1"/>
  <c r="BCB64" i="1" s="1"/>
  <c r="BBI62" i="1"/>
  <c r="BCB62" i="1" s="1"/>
  <c r="BBI61" i="1"/>
  <c r="BCB61" i="1" s="1"/>
  <c r="BBI60" i="1"/>
  <c r="BCB60" i="1" s="1"/>
  <c r="BBI58" i="1"/>
  <c r="BCB58" i="1" s="1"/>
  <c r="BBI57" i="1"/>
  <c r="BCB57" i="1" s="1"/>
  <c r="BBI56" i="1"/>
  <c r="BCB56" i="1" s="1"/>
  <c r="BBI51" i="1"/>
  <c r="BCB51" i="1" s="1"/>
  <c r="BBI50" i="1"/>
  <c r="BCB50" i="1" s="1"/>
  <c r="BBI49" i="1"/>
  <c r="BCB49" i="1" s="1"/>
  <c r="BBI47" i="1"/>
  <c r="BCB47" i="1" s="1"/>
  <c r="BBI46" i="1"/>
  <c r="BCB46" i="1" s="1"/>
  <c r="BBI45" i="1"/>
  <c r="BCB45" i="1" s="1"/>
  <c r="BBI43" i="1"/>
  <c r="BCB43" i="1" s="1"/>
  <c r="BBI42" i="1"/>
  <c r="BCB42" i="1" s="1"/>
  <c r="BBI41" i="1"/>
  <c r="BCB41" i="1" s="1"/>
  <c r="BBI40" i="1"/>
  <c r="BCB40" i="1" s="1"/>
  <c r="BBI39" i="1"/>
  <c r="BCB39" i="1" s="1"/>
  <c r="BBI38" i="1"/>
  <c r="BCB38" i="1" s="1"/>
  <c r="BBI37" i="1"/>
  <c r="BCB37" i="1" s="1"/>
  <c r="BBI36" i="1"/>
  <c r="BCB36" i="1" s="1"/>
  <c r="BBI35" i="1"/>
  <c r="BCB35" i="1" s="1"/>
  <c r="BBI34" i="1"/>
  <c r="BCB34" i="1" s="1"/>
  <c r="BBI32" i="1"/>
  <c r="BCB32" i="1" s="1"/>
  <c r="BBI31" i="1"/>
  <c r="BCB31" i="1" s="1"/>
  <c r="BBI29" i="1"/>
  <c r="BCB29" i="1" s="1"/>
  <c r="BBI28" i="1"/>
  <c r="BCB28" i="1" s="1"/>
  <c r="BBI26" i="1"/>
  <c r="BCB26" i="1" s="1"/>
  <c r="BBI25" i="1"/>
  <c r="BCB25" i="1" s="1"/>
  <c r="BBI23" i="1"/>
  <c r="BCB23" i="1" s="1"/>
  <c r="BBI22" i="1"/>
  <c r="BCB22" i="1" s="1"/>
  <c r="BBI21" i="1"/>
  <c r="BCB21" i="1" s="1"/>
  <c r="BBI20" i="1"/>
  <c r="BCB20" i="1" s="1"/>
  <c r="BBI18" i="1"/>
  <c r="BCB18" i="1" s="1"/>
  <c r="BBI17" i="1"/>
  <c r="BCB17" i="1" s="1"/>
  <c r="BBI16" i="1"/>
  <c r="BCB16" i="1" s="1"/>
  <c r="BBI14" i="1"/>
  <c r="BCB14" i="1" s="1"/>
  <c r="BBI13" i="1"/>
  <c r="BCB13" i="1" s="1"/>
  <c r="BBH90" i="1"/>
  <c r="BBH79" i="1"/>
  <c r="BBH76" i="1"/>
  <c r="BBH74" i="1"/>
  <c r="BBH72" i="1"/>
  <c r="BBH63" i="1"/>
  <c r="BBH59" i="1"/>
  <c r="BBH55" i="1" s="1"/>
  <c r="BBH54" i="1" s="1"/>
  <c r="BBH48" i="1"/>
  <c r="BBH44" i="1" s="1"/>
  <c r="BBH33" i="1"/>
  <c r="BBH30" i="1" s="1"/>
  <c r="BBH27" i="1"/>
  <c r="BBH24" i="1"/>
  <c r="BBH19" i="1"/>
  <c r="BBH15" i="1"/>
  <c r="BBH117" i="1" s="1"/>
  <c r="BBJ54" i="1" l="1"/>
  <c r="BBO54" i="1" s="1"/>
  <c r="BBJ11" i="1"/>
  <c r="BBO11" i="1" s="1"/>
  <c r="BBJ70" i="1"/>
  <c r="BBO70" i="1" s="1"/>
  <c r="BBH71" i="1"/>
  <c r="BBH70" i="1" s="1"/>
  <c r="BBH53" i="1"/>
  <c r="BBH12" i="1"/>
  <c r="BBG90" i="1"/>
  <c r="BBG79" i="1"/>
  <c r="BBG76" i="1"/>
  <c r="BBG74" i="1"/>
  <c r="BBG72" i="1"/>
  <c r="BBG63" i="1"/>
  <c r="BBG59" i="1"/>
  <c r="BBG55" i="1" s="1"/>
  <c r="BBG54" i="1" s="1"/>
  <c r="BBG48" i="1"/>
  <c r="BBG44" i="1" s="1"/>
  <c r="BBG33" i="1"/>
  <c r="BBG30" i="1" s="1"/>
  <c r="BBG27" i="1"/>
  <c r="BBG24" i="1"/>
  <c r="BBG19" i="1"/>
  <c r="BBG15" i="1"/>
  <c r="BBG117" i="1" s="1"/>
  <c r="BBJ53" i="1" l="1"/>
  <c r="BBO53" i="1" s="1"/>
  <c r="BBJ10" i="1"/>
  <c r="BBO10" i="1" s="1"/>
  <c r="BBH52" i="1"/>
  <c r="BBH11" i="1"/>
  <c r="BBG12" i="1"/>
  <c r="BBG11" i="1" s="1"/>
  <c r="BBG10" i="1" s="1"/>
  <c r="BBG9" i="1" s="1"/>
  <c r="BBG71" i="1"/>
  <c r="BBG70" i="1" s="1"/>
  <c r="BBG53" i="1"/>
  <c r="BBF90" i="1"/>
  <c r="BBF79" i="1"/>
  <c r="BBF76" i="1"/>
  <c r="BBF74" i="1"/>
  <c r="BBF72" i="1"/>
  <c r="BBF63" i="1"/>
  <c r="BBF59" i="1"/>
  <c r="BBF55" i="1" s="1"/>
  <c r="BBF48" i="1"/>
  <c r="BBF44" i="1" s="1"/>
  <c r="BBF33" i="1"/>
  <c r="BBF30" i="1" s="1"/>
  <c r="BBF27" i="1"/>
  <c r="BBF24" i="1"/>
  <c r="BBF19" i="1"/>
  <c r="BBF15" i="1"/>
  <c r="BBF117" i="1" s="1"/>
  <c r="BBJ52" i="1" l="1"/>
  <c r="BBO52" i="1" s="1"/>
  <c r="BBJ9" i="1"/>
  <c r="BBO9" i="1" s="1"/>
  <c r="BBO5" i="1" s="1"/>
  <c r="BBH106" i="1"/>
  <c r="BBH10" i="1"/>
  <c r="BBG5" i="1"/>
  <c r="BBF12" i="1"/>
  <c r="BBF11" i="1" s="1"/>
  <c r="BBF10" i="1" s="1"/>
  <c r="BBF9" i="1" s="1"/>
  <c r="BBG52" i="1"/>
  <c r="BBG106" i="1" s="1"/>
  <c r="BBF54" i="1"/>
  <c r="BBF53" i="1" s="1"/>
  <c r="BBF71" i="1"/>
  <c r="BBJ106" i="1" l="1"/>
  <c r="BBO99" i="1"/>
  <c r="BBJ5" i="1"/>
  <c r="BBJ99" i="1"/>
  <c r="BBO101" i="1" s="1"/>
  <c r="BBO106" i="1"/>
  <c r="BBH9" i="1"/>
  <c r="BBG99" i="1"/>
  <c r="BBG102" i="1" s="1"/>
  <c r="BBF70" i="1"/>
  <c r="BBF5" i="1"/>
  <c r="BBE27" i="1"/>
  <c r="BBE90" i="1"/>
  <c r="BBE79" i="1"/>
  <c r="BBE76" i="1"/>
  <c r="BBE74" i="1"/>
  <c r="BBE72" i="1"/>
  <c r="BBE63" i="1"/>
  <c r="BBE59" i="1"/>
  <c r="BBE55" i="1" s="1"/>
  <c r="BBE54" i="1" s="1"/>
  <c r="BBE48" i="1"/>
  <c r="BBE44" i="1" s="1"/>
  <c r="BBE33" i="1"/>
  <c r="BBE30" i="1" s="1"/>
  <c r="BBE24" i="1"/>
  <c r="BBE19" i="1"/>
  <c r="BBE15" i="1"/>
  <c r="BBE117" i="1" s="1"/>
  <c r="BBJ102" i="1" l="1"/>
  <c r="BBO102" i="1"/>
  <c r="BBU102" i="1"/>
  <c r="BBH99" i="1"/>
  <c r="BBH5" i="1"/>
  <c r="BBE12" i="1"/>
  <c r="BBE11" i="1" s="1"/>
  <c r="BBE10" i="1" s="1"/>
  <c r="BBE9" i="1" s="1"/>
  <c r="BBE5" i="1" s="1"/>
  <c r="BBF52" i="1"/>
  <c r="BBE71" i="1"/>
  <c r="BBE53" i="1"/>
  <c r="BBD90" i="1"/>
  <c r="BBI90" i="1" s="1"/>
  <c r="BCB90" i="1" s="1"/>
  <c r="BBD79" i="1"/>
  <c r="BBD76" i="1"/>
  <c r="BBI76" i="1" s="1"/>
  <c r="BCB76" i="1" s="1"/>
  <c r="BBD74" i="1"/>
  <c r="BBI74" i="1" s="1"/>
  <c r="BCB74" i="1" s="1"/>
  <c r="BBD72" i="1"/>
  <c r="BBI72" i="1" s="1"/>
  <c r="BCB72" i="1" s="1"/>
  <c r="BBD63" i="1"/>
  <c r="BBI63" i="1" s="1"/>
  <c r="BCB63" i="1" s="1"/>
  <c r="BBD59" i="1"/>
  <c r="BBI59" i="1" s="1"/>
  <c r="BCB59" i="1" s="1"/>
  <c r="BBD48" i="1"/>
  <c r="BBI48" i="1" s="1"/>
  <c r="BCB48" i="1" s="1"/>
  <c r="BBD33" i="1"/>
  <c r="BBI33" i="1" s="1"/>
  <c r="BCB33" i="1" s="1"/>
  <c r="BBD27" i="1"/>
  <c r="BBI27" i="1" s="1"/>
  <c r="BCB27" i="1" s="1"/>
  <c r="BBD24" i="1"/>
  <c r="BBI24" i="1" s="1"/>
  <c r="BCB24" i="1" s="1"/>
  <c r="BBD19" i="1"/>
  <c r="BBD15" i="1"/>
  <c r="BBD117" i="1" s="1"/>
  <c r="BBI15" i="1" l="1"/>
  <c r="BBI19" i="1"/>
  <c r="BCB19" i="1" s="1"/>
  <c r="BBI79" i="1"/>
  <c r="BCB79" i="1" s="1"/>
  <c r="BBD30" i="1"/>
  <c r="BBI30" i="1" s="1"/>
  <c r="BCB30" i="1" s="1"/>
  <c r="BBH102" i="1"/>
  <c r="BBD12" i="1"/>
  <c r="BBI12" i="1" s="1"/>
  <c r="BCB12" i="1" s="1"/>
  <c r="BBD55" i="1"/>
  <c r="BBF106" i="1"/>
  <c r="BBF99" i="1"/>
  <c r="BBD44" i="1"/>
  <c r="BBI44" i="1" s="1"/>
  <c r="BCB44" i="1" s="1"/>
  <c r="BBE70" i="1"/>
  <c r="BBD71" i="1"/>
  <c r="BBI71" i="1" s="1"/>
  <c r="BCB71" i="1" s="1"/>
  <c r="BCB15" i="1" l="1"/>
  <c r="BCB117" i="1" s="1"/>
  <c r="BBI117" i="1"/>
  <c r="BBI55" i="1"/>
  <c r="BCB55" i="1" s="1"/>
  <c r="BBD54" i="1"/>
  <c r="BBI54" i="1" s="1"/>
  <c r="BCB54" i="1" s="1"/>
  <c r="BBD11" i="1"/>
  <c r="BBI11" i="1" s="1"/>
  <c r="BCB11" i="1" s="1"/>
  <c r="BBF102" i="1"/>
  <c r="BBE52" i="1"/>
  <c r="BBD70" i="1"/>
  <c r="BBI70" i="1" l="1"/>
  <c r="BCB70" i="1" s="1"/>
  <c r="BBD10" i="1"/>
  <c r="BBI10" i="1" s="1"/>
  <c r="BCB10" i="1" s="1"/>
  <c r="BBD53" i="1"/>
  <c r="BBE106" i="1"/>
  <c r="BBE99" i="1"/>
  <c r="BBI53" i="1" l="1"/>
  <c r="BCB53" i="1" s="1"/>
  <c r="BBD9" i="1"/>
  <c r="BBD52" i="1"/>
  <c r="BBE102" i="1"/>
  <c r="BBI9" i="1" l="1"/>
  <c r="BCB9" i="1" s="1"/>
  <c r="BBI52" i="1"/>
  <c r="BCB52" i="1" s="1"/>
  <c r="BBD106" i="1"/>
  <c r="BBD5" i="1"/>
  <c r="BBD99" i="1"/>
  <c r="BBD102" i="1" s="1"/>
  <c r="BCB99" i="1" l="1"/>
  <c r="BBI99" i="1"/>
  <c r="BBI106" i="1"/>
  <c r="BBI5" i="1"/>
  <c r="BBI102" i="1" l="1"/>
  <c r="BCB102" i="1"/>
  <c r="BBB105" i="1"/>
  <c r="BBB4" i="1"/>
  <c r="BBB98" i="1"/>
  <c r="BBB97" i="1"/>
  <c r="BBB96" i="1"/>
  <c r="BBB95" i="1"/>
  <c r="BBB94" i="1"/>
  <c r="BBB93" i="1"/>
  <c r="BBB92" i="1"/>
  <c r="BBB91" i="1"/>
  <c r="BBB89" i="1"/>
  <c r="BBB88" i="1"/>
  <c r="BBB87" i="1"/>
  <c r="BBB86" i="1"/>
  <c r="BBB85" i="1"/>
  <c r="BBB84" i="1"/>
  <c r="BBB83" i="1"/>
  <c r="BBB82" i="1"/>
  <c r="BBB81" i="1"/>
  <c r="BBB80" i="1"/>
  <c r="BBB78" i="1"/>
  <c r="BBB77" i="1"/>
  <c r="BBB75" i="1"/>
  <c r="BBB73" i="1"/>
  <c r="BBB69" i="1"/>
  <c r="BBB68" i="1"/>
  <c r="BBB67" i="1"/>
  <c r="BBB66" i="1"/>
  <c r="BBB65" i="1"/>
  <c r="BBB64" i="1"/>
  <c r="BBB62" i="1"/>
  <c r="BBB61" i="1"/>
  <c r="BBB60" i="1"/>
  <c r="BBB58" i="1"/>
  <c r="BBB57" i="1"/>
  <c r="BBB56" i="1"/>
  <c r="BBB51" i="1"/>
  <c r="BBB50" i="1"/>
  <c r="BBB49" i="1"/>
  <c r="BBB47" i="1"/>
  <c r="BBB46" i="1"/>
  <c r="BBB45" i="1"/>
  <c r="BBB43" i="1"/>
  <c r="BBB42" i="1"/>
  <c r="BBB41" i="1"/>
  <c r="BBB40" i="1"/>
  <c r="BBB39" i="1"/>
  <c r="BBB38" i="1"/>
  <c r="BBB37" i="1"/>
  <c r="BBB36" i="1"/>
  <c r="BBB35" i="1"/>
  <c r="BBB34" i="1"/>
  <c r="BBB32" i="1"/>
  <c r="BBB31" i="1"/>
  <c r="BBB29" i="1"/>
  <c r="BBB28" i="1"/>
  <c r="BBB26" i="1"/>
  <c r="BBB25" i="1"/>
  <c r="BBB23" i="1"/>
  <c r="BBB22" i="1"/>
  <c r="BBB21" i="1"/>
  <c r="BBB20" i="1"/>
  <c r="BBB18" i="1"/>
  <c r="BBB17" i="1"/>
  <c r="BBB16" i="1"/>
  <c r="BBB14" i="1"/>
  <c r="BBB13" i="1"/>
  <c r="BBA90" i="1"/>
  <c r="BBA79" i="1"/>
  <c r="BBA76" i="1"/>
  <c r="BBA74" i="1"/>
  <c r="BBA72" i="1"/>
  <c r="BBA63" i="1"/>
  <c r="BBA59" i="1"/>
  <c r="BBA55" i="1" s="1"/>
  <c r="BBA54" i="1" s="1"/>
  <c r="BBA48" i="1"/>
  <c r="BBA44" i="1" s="1"/>
  <c r="BBA33" i="1"/>
  <c r="BBA30" i="1" s="1"/>
  <c r="BBA27" i="1"/>
  <c r="BBA24" i="1"/>
  <c r="BBA19" i="1"/>
  <c r="BBA15" i="1"/>
  <c r="BBA117" i="1" s="1"/>
  <c r="BBA12" i="1" l="1"/>
  <c r="BBA11" i="1" s="1"/>
  <c r="BBA10" i="1" s="1"/>
  <c r="BBA9" i="1" s="1"/>
  <c r="BBA71" i="1"/>
  <c r="BBA70" i="1" s="1"/>
  <c r="BBA53" i="1"/>
  <c r="BAZ90" i="1"/>
  <c r="BAZ79" i="1"/>
  <c r="BAZ76" i="1"/>
  <c r="BAZ74" i="1"/>
  <c r="BAZ72" i="1"/>
  <c r="BAZ63" i="1"/>
  <c r="BAZ59" i="1"/>
  <c r="BAZ55" i="1" s="1"/>
  <c r="BAZ54" i="1" s="1"/>
  <c r="BAZ48" i="1"/>
  <c r="BAZ44" i="1" s="1"/>
  <c r="BAZ33" i="1"/>
  <c r="BAZ30" i="1" s="1"/>
  <c r="BAZ27" i="1"/>
  <c r="BAZ24" i="1"/>
  <c r="BAZ19" i="1"/>
  <c r="BAZ15" i="1"/>
  <c r="BAZ117" i="1" s="1"/>
  <c r="BBA52" i="1" l="1"/>
  <c r="BBA106" i="1" s="1"/>
  <c r="BBA5" i="1"/>
  <c r="BAZ12" i="1"/>
  <c r="BAZ11" i="1" s="1"/>
  <c r="BAZ10" i="1" s="1"/>
  <c r="BAZ9" i="1" s="1"/>
  <c r="BAZ5" i="1" s="1"/>
  <c r="BAZ53" i="1"/>
  <c r="BAZ71" i="1"/>
  <c r="BAZ70" i="1" s="1"/>
  <c r="BAY90" i="1"/>
  <c r="BAY79" i="1"/>
  <c r="BAY76" i="1"/>
  <c r="BAY74" i="1"/>
  <c r="BAY72" i="1"/>
  <c r="BAY63" i="1"/>
  <c r="BAY59" i="1"/>
  <c r="BAY55" i="1" s="1"/>
  <c r="BAY54" i="1" s="1"/>
  <c r="BAY48" i="1"/>
  <c r="BAY44" i="1" s="1"/>
  <c r="BAY33" i="1"/>
  <c r="BAY30" i="1" s="1"/>
  <c r="BAY27" i="1"/>
  <c r="BAY24" i="1"/>
  <c r="BAY19" i="1"/>
  <c r="BAY15" i="1"/>
  <c r="BAY117" i="1" s="1"/>
  <c r="BBA99" i="1" l="1"/>
  <c r="BBA102" i="1" s="1"/>
  <c r="BAY12" i="1"/>
  <c r="BAY11" i="1" s="1"/>
  <c r="BAY10" i="1" s="1"/>
  <c r="BAY9" i="1" s="1"/>
  <c r="BAY5" i="1" s="1"/>
  <c r="BAZ52" i="1"/>
  <c r="BAZ106" i="1" s="1"/>
  <c r="BAY71" i="1"/>
  <c r="BAY70" i="1" s="1"/>
  <c r="BAY53" i="1"/>
  <c r="BAX90" i="1"/>
  <c r="BBB90" i="1" s="1"/>
  <c r="BAX79" i="1"/>
  <c r="BBB79" i="1" s="1"/>
  <c r="BAX76" i="1"/>
  <c r="BBB76" i="1" s="1"/>
  <c r="BAX74" i="1"/>
  <c r="BBB74" i="1" s="1"/>
  <c r="BAX72" i="1"/>
  <c r="BBB72" i="1" s="1"/>
  <c r="BAX63" i="1"/>
  <c r="BBB63" i="1" s="1"/>
  <c r="BAX59" i="1"/>
  <c r="BBB59" i="1" s="1"/>
  <c r="BAX48" i="1"/>
  <c r="BBB48" i="1" s="1"/>
  <c r="BAX33" i="1"/>
  <c r="BBB33" i="1" s="1"/>
  <c r="BAX27" i="1"/>
  <c r="BBB27" i="1" s="1"/>
  <c r="BAX24" i="1"/>
  <c r="BBB24" i="1" s="1"/>
  <c r="BAX19" i="1"/>
  <c r="BBB19" i="1" s="1"/>
  <c r="BAX15" i="1"/>
  <c r="BBB15" i="1" l="1"/>
  <c r="BBB117" i="1" s="1"/>
  <c r="BAX117" i="1"/>
  <c r="BAZ99" i="1"/>
  <c r="BAZ102" i="1" s="1"/>
  <c r="BAX55" i="1"/>
  <c r="BBB55" i="1" s="1"/>
  <c r="BAX30" i="1"/>
  <c r="BBB30" i="1" s="1"/>
  <c r="BAX12" i="1"/>
  <c r="BBB12" i="1" s="1"/>
  <c r="BAX44" i="1"/>
  <c r="BBB44" i="1" s="1"/>
  <c r="BAY52" i="1"/>
  <c r="BAY106" i="1" s="1"/>
  <c r="BAX71" i="1"/>
  <c r="BBB71" i="1" s="1"/>
  <c r="BAW105" i="1"/>
  <c r="BAW4" i="1"/>
  <c r="BAW98" i="1"/>
  <c r="BAW97" i="1"/>
  <c r="BAW96" i="1"/>
  <c r="BAW95" i="1"/>
  <c r="BAW94" i="1"/>
  <c r="BAW93" i="1"/>
  <c r="BAW92" i="1"/>
  <c r="BAW91" i="1"/>
  <c r="BAW89" i="1"/>
  <c r="BAW88" i="1"/>
  <c r="BAW87" i="1"/>
  <c r="BAW86" i="1"/>
  <c r="BAW85" i="1"/>
  <c r="BAW84" i="1"/>
  <c r="BAW83" i="1"/>
  <c r="BAW82" i="1"/>
  <c r="BAW81" i="1"/>
  <c r="BAW80" i="1"/>
  <c r="BAW78" i="1"/>
  <c r="BAW77" i="1"/>
  <c r="BAW75" i="1"/>
  <c r="BAW73" i="1"/>
  <c r="BAW69" i="1"/>
  <c r="BAW68" i="1"/>
  <c r="BAW67" i="1"/>
  <c r="BAW66" i="1"/>
  <c r="BAW65" i="1"/>
  <c r="BAW64" i="1"/>
  <c r="BAW62" i="1"/>
  <c r="BAW61" i="1"/>
  <c r="BAW60" i="1"/>
  <c r="BAW58" i="1"/>
  <c r="BAW57" i="1"/>
  <c r="BAW56" i="1"/>
  <c r="BAW51" i="1"/>
  <c r="BAW50" i="1"/>
  <c r="BAW49" i="1"/>
  <c r="BAW47" i="1"/>
  <c r="BAW46" i="1"/>
  <c r="BAW45" i="1"/>
  <c r="BAW43" i="1"/>
  <c r="BAW42" i="1"/>
  <c r="BAW41" i="1"/>
  <c r="BAW40" i="1"/>
  <c r="BAW39" i="1"/>
  <c r="BAW38" i="1"/>
  <c r="BAW37" i="1"/>
  <c r="BAW36" i="1"/>
  <c r="BAW35" i="1"/>
  <c r="BAW34" i="1"/>
  <c r="BAW32" i="1"/>
  <c r="BAW31" i="1"/>
  <c r="BAW29" i="1"/>
  <c r="BAW28" i="1"/>
  <c r="BAW26" i="1"/>
  <c r="BAW25" i="1"/>
  <c r="BAW23" i="1"/>
  <c r="BAW22" i="1"/>
  <c r="BAW21" i="1"/>
  <c r="BAW20" i="1"/>
  <c r="BAW18" i="1"/>
  <c r="BAW17" i="1"/>
  <c r="BAW16" i="1"/>
  <c r="BAW14" i="1"/>
  <c r="BAW13" i="1"/>
  <c r="BAV90" i="1"/>
  <c r="BAV79" i="1"/>
  <c r="BAV76" i="1"/>
  <c r="BAV74" i="1"/>
  <c r="BAV72" i="1"/>
  <c r="BAV63" i="1"/>
  <c r="BAV59" i="1"/>
  <c r="BAV55" i="1" s="1"/>
  <c r="BAV54" i="1" s="1"/>
  <c r="BAV48" i="1"/>
  <c r="BAV44" i="1" s="1"/>
  <c r="BAV33" i="1"/>
  <c r="BAV30" i="1" s="1"/>
  <c r="BAV27" i="1"/>
  <c r="BAV24" i="1"/>
  <c r="BAV19" i="1"/>
  <c r="BAV15" i="1"/>
  <c r="BAV117" i="1" s="1"/>
  <c r="BAX54" i="1" l="1"/>
  <c r="BBB54" i="1" s="1"/>
  <c r="BAX11" i="1"/>
  <c r="BBB11" i="1" s="1"/>
  <c r="BAY99" i="1"/>
  <c r="BAY102" i="1" s="1"/>
  <c r="BAX70" i="1"/>
  <c r="BBB70" i="1" s="1"/>
  <c r="BAV53" i="1"/>
  <c r="BAV12" i="1"/>
  <c r="BAV11" i="1" s="1"/>
  <c r="BAV10" i="1" s="1"/>
  <c r="BAV9" i="1" s="1"/>
  <c r="BAV71" i="1"/>
  <c r="BAV70" i="1" s="1"/>
  <c r="BAU90" i="1"/>
  <c r="BAU79" i="1"/>
  <c r="BAU76" i="1"/>
  <c r="BAU74" i="1"/>
  <c r="BAU72" i="1"/>
  <c r="BAU63" i="1"/>
  <c r="BAU59" i="1"/>
  <c r="BAU55" i="1" s="1"/>
  <c r="BAU54" i="1" s="1"/>
  <c r="BAU48" i="1"/>
  <c r="BAU44" i="1" s="1"/>
  <c r="BAU33" i="1"/>
  <c r="BAU30" i="1" s="1"/>
  <c r="BAU27" i="1"/>
  <c r="BAU24" i="1"/>
  <c r="BAU19" i="1"/>
  <c r="BAU15" i="1"/>
  <c r="BAU117" i="1" s="1"/>
  <c r="BAX53" i="1" l="1"/>
  <c r="BBB53" i="1" s="1"/>
  <c r="BAX10" i="1"/>
  <c r="BBB10" i="1" s="1"/>
  <c r="BAV52" i="1"/>
  <c r="BAV106" i="1" s="1"/>
  <c r="BAV5" i="1"/>
  <c r="BAU12" i="1"/>
  <c r="BAU11" i="1" s="1"/>
  <c r="BAU10" i="1" s="1"/>
  <c r="BAU9" i="1" s="1"/>
  <c r="BAU5" i="1" s="1"/>
  <c r="BAU71" i="1"/>
  <c r="BAU70" i="1" s="1"/>
  <c r="BAU53" i="1"/>
  <c r="BAT90" i="1"/>
  <c r="BAT79" i="1"/>
  <c r="BAT76" i="1"/>
  <c r="BAT74" i="1"/>
  <c r="BAT72" i="1"/>
  <c r="BAT63" i="1"/>
  <c r="BAT59" i="1"/>
  <c r="BAT55" i="1" s="1"/>
  <c r="BAT54" i="1" s="1"/>
  <c r="BAT48" i="1"/>
  <c r="BAT44" i="1" s="1"/>
  <c r="BAT33" i="1"/>
  <c r="BAT30" i="1" s="1"/>
  <c r="BAT27" i="1"/>
  <c r="BAT24" i="1"/>
  <c r="BAT19" i="1"/>
  <c r="BAT15" i="1"/>
  <c r="BAT117" i="1" s="1"/>
  <c r="BAT71" i="1" l="1"/>
  <c r="BAT70" i="1" s="1"/>
  <c r="BAX52" i="1"/>
  <c r="BBB52" i="1" s="1"/>
  <c r="BBB106" i="1" s="1"/>
  <c r="BAU52" i="1"/>
  <c r="BAU106" i="1" s="1"/>
  <c r="BAX9" i="1"/>
  <c r="BBB9" i="1" s="1"/>
  <c r="BAV99" i="1"/>
  <c r="BAV102" i="1" s="1"/>
  <c r="BAT12" i="1"/>
  <c r="BAT11" i="1" s="1"/>
  <c r="BAT10" i="1" s="1"/>
  <c r="BAT9" i="1" s="1"/>
  <c r="BAT53" i="1"/>
  <c r="BAT52" i="1" l="1"/>
  <c r="BAT106" i="1" s="1"/>
  <c r="BAX106" i="1"/>
  <c r="BBB99" i="1"/>
  <c r="BAU99" i="1"/>
  <c r="BAU102" i="1" s="1"/>
  <c r="BAX99" i="1"/>
  <c r="BBB101" i="1" s="1"/>
  <c r="BBB5" i="1"/>
  <c r="BAX5" i="1"/>
  <c r="BAT5" i="1"/>
  <c r="BAS90" i="1"/>
  <c r="BAS79" i="1"/>
  <c r="BAS76" i="1"/>
  <c r="BAS74" i="1"/>
  <c r="BAS72" i="1"/>
  <c r="BAS63" i="1"/>
  <c r="BAS59" i="1"/>
  <c r="BAS55" i="1" s="1"/>
  <c r="BAS54" i="1" s="1"/>
  <c r="BAS44" i="1"/>
  <c r="BAS33" i="1"/>
  <c r="BAS30" i="1" s="1"/>
  <c r="BAS27" i="1"/>
  <c r="BAS24" i="1"/>
  <c r="BAS19" i="1"/>
  <c r="BAS15" i="1"/>
  <c r="BAS117" i="1" s="1"/>
  <c r="BAT99" i="1" l="1"/>
  <c r="BAT102" i="1" s="1"/>
  <c r="BAX102" i="1"/>
  <c r="BBB102" i="1"/>
  <c r="BAS12" i="1"/>
  <c r="BAS11" i="1" s="1"/>
  <c r="BAS10" i="1" s="1"/>
  <c r="BAS9" i="1" s="1"/>
  <c r="BAS53" i="1"/>
  <c r="BAS71" i="1"/>
  <c r="BAS70" i="1" s="1"/>
  <c r="BAS52" i="1" l="1"/>
  <c r="BAS106" i="1" s="1"/>
  <c r="BAS5" i="1"/>
  <c r="BAS99" i="1" l="1"/>
  <c r="BAS102" i="1" s="1"/>
  <c r="BAR90" i="1"/>
  <c r="BAW90" i="1" s="1"/>
  <c r="BAR79" i="1"/>
  <c r="BAW79" i="1" s="1"/>
  <c r="BAR76" i="1"/>
  <c r="BAW76" i="1" s="1"/>
  <c r="BAR74" i="1"/>
  <c r="BAW74" i="1" s="1"/>
  <c r="BAR72" i="1"/>
  <c r="BAW72" i="1" s="1"/>
  <c r="BAR63" i="1"/>
  <c r="BAW63" i="1" s="1"/>
  <c r="BAR59" i="1"/>
  <c r="BAW59" i="1" s="1"/>
  <c r="BAR48" i="1"/>
  <c r="BAW48" i="1" s="1"/>
  <c r="BAR33" i="1"/>
  <c r="BAW33" i="1" s="1"/>
  <c r="BAR27" i="1"/>
  <c r="BAW27" i="1" s="1"/>
  <c r="BAR24" i="1"/>
  <c r="BAW24" i="1" s="1"/>
  <c r="BAR19" i="1"/>
  <c r="BAW19" i="1" s="1"/>
  <c r="BAR15" i="1"/>
  <c r="BAW15" i="1" l="1"/>
  <c r="BAW117" i="1" s="1"/>
  <c r="BAR117" i="1"/>
  <c r="BAR44" i="1"/>
  <c r="BAW44" i="1" s="1"/>
  <c r="BAR30" i="1"/>
  <c r="BAW30" i="1" s="1"/>
  <c r="BAR55" i="1"/>
  <c r="BAW55" i="1" s="1"/>
  <c r="BAR71" i="1"/>
  <c r="BAW71" i="1" s="1"/>
  <c r="BAR12" i="1"/>
  <c r="BAW12" i="1" s="1"/>
  <c r="BAQ4" i="1"/>
  <c r="BAQ105" i="1"/>
  <c r="BAQ13" i="1"/>
  <c r="BAQ14" i="1"/>
  <c r="BAQ16" i="1"/>
  <c r="BAQ17" i="1"/>
  <c r="BAQ18" i="1"/>
  <c r="BAQ20" i="1"/>
  <c r="BAQ21" i="1"/>
  <c r="BAQ22" i="1"/>
  <c r="BAQ23" i="1"/>
  <c r="BAQ25" i="1"/>
  <c r="BAQ26" i="1"/>
  <c r="BAQ28" i="1"/>
  <c r="BAQ29" i="1"/>
  <c r="BAQ31" i="1"/>
  <c r="BAQ32" i="1"/>
  <c r="BAQ34" i="1"/>
  <c r="BAQ35" i="1"/>
  <c r="BAQ36" i="1"/>
  <c r="BAQ37" i="1"/>
  <c r="BAQ38" i="1"/>
  <c r="BAQ39" i="1"/>
  <c r="BAQ40" i="1"/>
  <c r="BAQ41" i="1"/>
  <c r="BAQ42" i="1"/>
  <c r="BAQ43" i="1"/>
  <c r="BAQ45" i="1"/>
  <c r="BAQ46" i="1"/>
  <c r="BAQ47" i="1"/>
  <c r="BAQ49" i="1"/>
  <c r="BAQ50" i="1"/>
  <c r="BAQ51" i="1"/>
  <c r="BAQ56" i="1"/>
  <c r="BAQ57" i="1"/>
  <c r="BAQ58" i="1"/>
  <c r="BAQ60" i="1"/>
  <c r="BAQ61" i="1"/>
  <c r="BAQ62" i="1"/>
  <c r="BAQ64" i="1"/>
  <c r="BAQ65" i="1"/>
  <c r="BAQ66" i="1"/>
  <c r="BAQ67" i="1"/>
  <c r="BAQ68" i="1"/>
  <c r="BAQ69" i="1"/>
  <c r="BAQ73" i="1"/>
  <c r="BAQ75" i="1"/>
  <c r="BAQ77" i="1"/>
  <c r="BAQ78" i="1"/>
  <c r="BAQ80" i="1"/>
  <c r="BAQ81" i="1"/>
  <c r="BAQ82" i="1"/>
  <c r="BAQ83" i="1"/>
  <c r="BAQ84" i="1"/>
  <c r="BAQ85" i="1"/>
  <c r="BAQ86" i="1"/>
  <c r="BAQ87" i="1"/>
  <c r="BAQ88" i="1"/>
  <c r="BAQ89" i="1"/>
  <c r="BAQ91" i="1"/>
  <c r="BAQ92" i="1"/>
  <c r="BAQ93" i="1"/>
  <c r="BAQ94" i="1"/>
  <c r="BAQ95" i="1"/>
  <c r="BAQ96" i="1"/>
  <c r="BAQ97" i="1"/>
  <c r="BAQ98" i="1"/>
  <c r="BAR54" i="1" l="1"/>
  <c r="BAW54" i="1" s="1"/>
  <c r="BAR70" i="1"/>
  <c r="BAW70" i="1" s="1"/>
  <c r="BAR11" i="1"/>
  <c r="BAW11" i="1" s="1"/>
  <c r="BAP90" i="1"/>
  <c r="BAP79" i="1"/>
  <c r="BAP76" i="1"/>
  <c r="BAP74" i="1"/>
  <c r="BAP72" i="1"/>
  <c r="BAP63" i="1"/>
  <c r="BAP59" i="1"/>
  <c r="BAP55" i="1" s="1"/>
  <c r="BAP54" i="1" s="1"/>
  <c r="BAP48" i="1"/>
  <c r="BAP44" i="1" s="1"/>
  <c r="BAP33" i="1"/>
  <c r="BAP30" i="1" s="1"/>
  <c r="BAP27" i="1"/>
  <c r="BAP24" i="1"/>
  <c r="BAP19" i="1"/>
  <c r="BAP15" i="1"/>
  <c r="BAP117" i="1" s="1"/>
  <c r="BAR53" i="1" l="1"/>
  <c r="BAW53" i="1" s="1"/>
  <c r="BAP71" i="1"/>
  <c r="BAP70" i="1" s="1"/>
  <c r="BAP12" i="1"/>
  <c r="BAP11" i="1" s="1"/>
  <c r="BAP10" i="1" s="1"/>
  <c r="BAP9" i="1" s="1"/>
  <c r="BAP5" i="1" s="1"/>
  <c r="BAR10" i="1"/>
  <c r="BAW10" i="1" s="1"/>
  <c r="BAP53" i="1"/>
  <c r="BAO90" i="1"/>
  <c r="BAO79" i="1"/>
  <c r="BAO76" i="1"/>
  <c r="BAO74" i="1"/>
  <c r="BAO72" i="1"/>
  <c r="BAO63" i="1"/>
  <c r="BAO59" i="1"/>
  <c r="BAO55" i="1" s="1"/>
  <c r="BAO54" i="1" s="1"/>
  <c r="BAO48" i="1"/>
  <c r="BAO44" i="1" s="1"/>
  <c r="BAO33" i="1"/>
  <c r="BAO30" i="1" s="1"/>
  <c r="BAO27" i="1"/>
  <c r="BAO24" i="1"/>
  <c r="BAO19" i="1"/>
  <c r="BAO15" i="1"/>
  <c r="BAO117" i="1" s="1"/>
  <c r="BAP52" i="1" l="1"/>
  <c r="BAP106" i="1" s="1"/>
  <c r="BAR52" i="1"/>
  <c r="BAW52" i="1" s="1"/>
  <c r="BAW106" i="1" s="1"/>
  <c r="BAR9" i="1"/>
  <c r="BAW9" i="1" s="1"/>
  <c r="BAO12" i="1"/>
  <c r="BAO11" i="1" s="1"/>
  <c r="BAO10" i="1" s="1"/>
  <c r="BAO71" i="1"/>
  <c r="BAO70" i="1" s="1"/>
  <c r="BAO53" i="1"/>
  <c r="BAP99" i="1" l="1"/>
  <c r="BAP102" i="1" s="1"/>
  <c r="BAR99" i="1"/>
  <c r="BAW101" i="1" s="1"/>
  <c r="BAR106" i="1"/>
  <c r="BAW99" i="1"/>
  <c r="BAW5" i="1"/>
  <c r="BAR5" i="1"/>
  <c r="BAO52" i="1"/>
  <c r="BAO106" i="1" s="1"/>
  <c r="BAO9" i="1"/>
  <c r="BAO5" i="1" s="1"/>
  <c r="BAN90" i="1"/>
  <c r="BAN79" i="1"/>
  <c r="BAN76" i="1"/>
  <c r="BAN74" i="1"/>
  <c r="BAN72" i="1"/>
  <c r="BAN63" i="1"/>
  <c r="BAN59" i="1"/>
  <c r="BAN55" i="1" s="1"/>
  <c r="BAN54" i="1" s="1"/>
  <c r="BAN48" i="1"/>
  <c r="BAN44" i="1" s="1"/>
  <c r="BAN33" i="1"/>
  <c r="BAN30" i="1" s="1"/>
  <c r="BAN27" i="1"/>
  <c r="BAN24" i="1"/>
  <c r="BAN19" i="1"/>
  <c r="BAN15" i="1"/>
  <c r="BAN117" i="1" s="1"/>
  <c r="BAR102" i="1" l="1"/>
  <c r="BAW102" i="1"/>
  <c r="BAO99" i="1"/>
  <c r="BAO102" i="1" s="1"/>
  <c r="BAN53" i="1"/>
  <c r="BAN71" i="1"/>
  <c r="BAN70" i="1" s="1"/>
  <c r="BAN12" i="1"/>
  <c r="BAN11" i="1" s="1"/>
  <c r="BAN10" i="1" s="1"/>
  <c r="BAN9" i="1" s="1"/>
  <c r="BAN52" i="1" l="1"/>
  <c r="BAN106" i="1" s="1"/>
  <c r="BAN5" i="1"/>
  <c r="BAM90" i="1"/>
  <c r="BAM79" i="1"/>
  <c r="BAM76" i="1"/>
  <c r="BAM74" i="1"/>
  <c r="BAM72" i="1"/>
  <c r="BAM63" i="1"/>
  <c r="BAM59" i="1"/>
  <c r="BAM55" i="1" s="1"/>
  <c r="BAM54" i="1" s="1"/>
  <c r="BAM48" i="1"/>
  <c r="BAM44" i="1" s="1"/>
  <c r="BAM33" i="1"/>
  <c r="BAM30" i="1" s="1"/>
  <c r="BAM27" i="1"/>
  <c r="BAM24" i="1"/>
  <c r="BAM19" i="1"/>
  <c r="BAM15" i="1"/>
  <c r="BAM117" i="1" s="1"/>
  <c r="BAN99" i="1" l="1"/>
  <c r="BAN102" i="1" s="1"/>
  <c r="BAM12" i="1"/>
  <c r="BAM11" i="1" s="1"/>
  <c r="BAM10" i="1" s="1"/>
  <c r="BAM53" i="1"/>
  <c r="BAM71" i="1"/>
  <c r="BAM70" i="1" s="1"/>
  <c r="BAM52" i="1" l="1"/>
  <c r="BAM106" i="1" s="1"/>
  <c r="BAM9" i="1"/>
  <c r="BAM5" i="1" s="1"/>
  <c r="BAL90" i="1"/>
  <c r="BAQ90" i="1" s="1"/>
  <c r="BAL79" i="1"/>
  <c r="BAQ79" i="1" s="1"/>
  <c r="BAL76" i="1"/>
  <c r="BAQ76" i="1" s="1"/>
  <c r="BAL74" i="1"/>
  <c r="BAQ74" i="1" s="1"/>
  <c r="BAL72" i="1"/>
  <c r="BAQ72" i="1" s="1"/>
  <c r="BAL63" i="1"/>
  <c r="BAQ63" i="1" s="1"/>
  <c r="BAL59" i="1"/>
  <c r="BAQ59" i="1" s="1"/>
  <c r="BAL48" i="1"/>
  <c r="BAQ48" i="1" s="1"/>
  <c r="BAL33" i="1"/>
  <c r="BAQ33" i="1" s="1"/>
  <c r="BAL27" i="1"/>
  <c r="BAQ27" i="1" s="1"/>
  <c r="BAL24" i="1"/>
  <c r="BAQ24" i="1" s="1"/>
  <c r="BAL19" i="1"/>
  <c r="BAQ19" i="1" s="1"/>
  <c r="BAL15" i="1"/>
  <c r="BAQ15" i="1" l="1"/>
  <c r="BAQ117" i="1" s="1"/>
  <c r="BAL117" i="1"/>
  <c r="BAM99" i="1"/>
  <c r="BAM102" i="1" s="1"/>
  <c r="BAL44" i="1"/>
  <c r="BAQ44" i="1" s="1"/>
  <c r="BAL30" i="1"/>
  <c r="BAQ30" i="1" s="1"/>
  <c r="BAL12" i="1"/>
  <c r="BAQ12" i="1" s="1"/>
  <c r="BAL55" i="1"/>
  <c r="BAQ55" i="1" s="1"/>
  <c r="BAL71" i="1"/>
  <c r="BAQ71" i="1" s="1"/>
  <c r="BAK105" i="1"/>
  <c r="BAK4" i="1"/>
  <c r="BAK98" i="1"/>
  <c r="BAK97" i="1"/>
  <c r="BAK96" i="1"/>
  <c r="BAK95" i="1"/>
  <c r="BAK94" i="1"/>
  <c r="BAK93" i="1"/>
  <c r="BAK92" i="1"/>
  <c r="BAK91" i="1"/>
  <c r="BAK89" i="1"/>
  <c r="BAK88" i="1"/>
  <c r="BAK87" i="1"/>
  <c r="BAK86" i="1"/>
  <c r="BAK85" i="1"/>
  <c r="BAK84" i="1"/>
  <c r="BAK83" i="1"/>
  <c r="BAK82" i="1"/>
  <c r="BAK81" i="1"/>
  <c r="BAK80" i="1"/>
  <c r="BAK78" i="1"/>
  <c r="BAK77" i="1"/>
  <c r="BAK75" i="1"/>
  <c r="BAK73" i="1"/>
  <c r="BAK69" i="1"/>
  <c r="BAK68" i="1"/>
  <c r="BAK67" i="1"/>
  <c r="BAK66" i="1"/>
  <c r="BAK65" i="1"/>
  <c r="BAK64" i="1"/>
  <c r="BAK62" i="1"/>
  <c r="BAK61" i="1"/>
  <c r="BAK60" i="1"/>
  <c r="BAK58" i="1"/>
  <c r="BAK57" i="1"/>
  <c r="BAK56" i="1"/>
  <c r="BAK51" i="1"/>
  <c r="BAK50" i="1"/>
  <c r="BAK49" i="1"/>
  <c r="BAK47" i="1"/>
  <c r="BAK46" i="1"/>
  <c r="BAK45" i="1"/>
  <c r="BAK43" i="1"/>
  <c r="BAK42" i="1"/>
  <c r="BAK41" i="1"/>
  <c r="BAK40" i="1"/>
  <c r="BAK39" i="1"/>
  <c r="BAK38" i="1"/>
  <c r="BAK37" i="1"/>
  <c r="BAK36" i="1"/>
  <c r="BAK35" i="1"/>
  <c r="BAK34" i="1"/>
  <c r="BAK32" i="1"/>
  <c r="BAK31" i="1"/>
  <c r="BAK29" i="1"/>
  <c r="BAK28" i="1"/>
  <c r="BAK26" i="1"/>
  <c r="BAK25" i="1"/>
  <c r="BAK23" i="1"/>
  <c r="BAK22" i="1"/>
  <c r="BAK21" i="1"/>
  <c r="BAK20" i="1"/>
  <c r="BAK18" i="1"/>
  <c r="BAK17" i="1"/>
  <c r="BAK16" i="1"/>
  <c r="BAK14" i="1"/>
  <c r="BAK13" i="1"/>
  <c r="BAJ90" i="1"/>
  <c r="BAJ79" i="1"/>
  <c r="BAJ76" i="1"/>
  <c r="BAJ74" i="1"/>
  <c r="BAJ72" i="1"/>
  <c r="BAJ63" i="1"/>
  <c r="BAJ59" i="1"/>
  <c r="BAJ55" i="1" s="1"/>
  <c r="BAJ54" i="1" s="1"/>
  <c r="BAJ48" i="1"/>
  <c r="BAJ44" i="1" s="1"/>
  <c r="BAJ33" i="1"/>
  <c r="BAJ30" i="1" s="1"/>
  <c r="BAJ27" i="1"/>
  <c r="BAJ24" i="1"/>
  <c r="BAJ19" i="1"/>
  <c r="BAJ15" i="1"/>
  <c r="BAJ117" i="1" s="1"/>
  <c r="BAL11" i="1" l="1"/>
  <c r="BAQ11" i="1" s="1"/>
  <c r="BAL54" i="1"/>
  <c r="BAQ54" i="1" s="1"/>
  <c r="BAL70" i="1"/>
  <c r="BAQ70" i="1" s="1"/>
  <c r="BAJ12" i="1"/>
  <c r="BAJ11" i="1" s="1"/>
  <c r="BAJ10" i="1" s="1"/>
  <c r="BAJ9" i="1" s="1"/>
  <c r="BAJ53" i="1"/>
  <c r="BAJ71" i="1"/>
  <c r="BAJ70" i="1" s="1"/>
  <c r="BAI90" i="1"/>
  <c r="BAI79" i="1"/>
  <c r="BAI76" i="1"/>
  <c r="BAI74" i="1"/>
  <c r="BAI72" i="1"/>
  <c r="BAI63" i="1"/>
  <c r="BAI59" i="1"/>
  <c r="BAI55" i="1" s="1"/>
  <c r="BAI54" i="1" s="1"/>
  <c r="BAI48" i="1"/>
  <c r="BAI44" i="1" s="1"/>
  <c r="BAI33" i="1"/>
  <c r="BAI30" i="1" s="1"/>
  <c r="BAI27" i="1"/>
  <c r="BAI24" i="1"/>
  <c r="BAI19" i="1"/>
  <c r="BAI15" i="1"/>
  <c r="BAI117" i="1" s="1"/>
  <c r="BAJ52" i="1" l="1"/>
  <c r="BAJ106" i="1" s="1"/>
  <c r="BAL10" i="1"/>
  <c r="BAQ10" i="1" s="1"/>
  <c r="BAL53" i="1"/>
  <c r="BAQ53" i="1" s="1"/>
  <c r="BAJ5" i="1"/>
  <c r="BAI71" i="1"/>
  <c r="BAI70" i="1" s="1"/>
  <c r="BAI53" i="1"/>
  <c r="BAI12" i="1"/>
  <c r="BAI11" i="1" s="1"/>
  <c r="BAI10" i="1" s="1"/>
  <c r="BAI9" i="1" s="1"/>
  <c r="BAI5" i="1" s="1"/>
  <c r="BAH90" i="1"/>
  <c r="BAH79" i="1"/>
  <c r="BAH76" i="1"/>
  <c r="BAH74" i="1"/>
  <c r="BAH72" i="1"/>
  <c r="BAH63" i="1"/>
  <c r="BAH59" i="1"/>
  <c r="BAH55" i="1" s="1"/>
  <c r="BAH54" i="1" s="1"/>
  <c r="BAH48" i="1"/>
  <c r="BAH44" i="1" s="1"/>
  <c r="BAH33" i="1"/>
  <c r="BAH30" i="1" s="1"/>
  <c r="BAH27" i="1"/>
  <c r="BAH24" i="1"/>
  <c r="BAH19" i="1"/>
  <c r="BAH15" i="1"/>
  <c r="BAH117" i="1" s="1"/>
  <c r="BAJ99" i="1" l="1"/>
  <c r="BAJ102" i="1" s="1"/>
  <c r="BAL9" i="1"/>
  <c r="BAQ9" i="1" s="1"/>
  <c r="BAQ5" i="1" s="1"/>
  <c r="BAI52" i="1"/>
  <c r="BAI106" i="1" s="1"/>
  <c r="BAL52" i="1"/>
  <c r="BAQ52" i="1" s="1"/>
  <c r="BAH71" i="1"/>
  <c r="BAH70" i="1" s="1"/>
  <c r="BAH53" i="1"/>
  <c r="BAH12" i="1"/>
  <c r="BAH11" i="1" s="1"/>
  <c r="BAH10" i="1" s="1"/>
  <c r="BAH9" i="1" s="1"/>
  <c r="BAH5" i="1" s="1"/>
  <c r="BAG90" i="1"/>
  <c r="BAK90" i="1" s="1"/>
  <c r="BAG79" i="1"/>
  <c r="BAK79" i="1" s="1"/>
  <c r="BAG76" i="1"/>
  <c r="BAK76" i="1" s="1"/>
  <c r="BAG74" i="1"/>
  <c r="BAK74" i="1" s="1"/>
  <c r="BAG72" i="1"/>
  <c r="BAK72" i="1" s="1"/>
  <c r="BAG63" i="1"/>
  <c r="BAK63" i="1" s="1"/>
  <c r="BAG59" i="1"/>
  <c r="BAK59" i="1" s="1"/>
  <c r="BAG48" i="1"/>
  <c r="BAK48" i="1" s="1"/>
  <c r="BAG33" i="1"/>
  <c r="BAK33" i="1" s="1"/>
  <c r="BAG27" i="1"/>
  <c r="BAK27" i="1" s="1"/>
  <c r="BAG24" i="1"/>
  <c r="BAK24" i="1" s="1"/>
  <c r="BAG19" i="1"/>
  <c r="BAK19" i="1" s="1"/>
  <c r="BAG15" i="1"/>
  <c r="BAK15" i="1" l="1"/>
  <c r="BAK117" i="1" s="1"/>
  <c r="BAG117" i="1"/>
  <c r="BAL5" i="1"/>
  <c r="BAQ99" i="1"/>
  <c r="BAI99" i="1"/>
  <c r="BAI102" i="1" s="1"/>
  <c r="BAQ106" i="1"/>
  <c r="BAL106" i="1"/>
  <c r="BAL99" i="1"/>
  <c r="BAQ101" i="1" s="1"/>
  <c r="BAG30" i="1"/>
  <c r="BAK30" i="1" s="1"/>
  <c r="BAG71" i="1"/>
  <c r="BAK71" i="1" s="1"/>
  <c r="BAG55" i="1"/>
  <c r="BAK55" i="1" s="1"/>
  <c r="BAG12" i="1"/>
  <c r="BAK12" i="1" s="1"/>
  <c r="BAH52" i="1"/>
  <c r="BAH106" i="1" s="1"/>
  <c r="BAG44" i="1"/>
  <c r="BAK44" i="1" s="1"/>
  <c r="BAF67" i="1"/>
  <c r="BBC67" i="1" s="1"/>
  <c r="BAF98" i="1"/>
  <c r="BBC98" i="1" s="1"/>
  <c r="BAF97" i="1"/>
  <c r="BBC97" i="1" s="1"/>
  <c r="BAF96" i="1"/>
  <c r="BBC96" i="1" s="1"/>
  <c r="BAF95" i="1"/>
  <c r="BBC95" i="1" s="1"/>
  <c r="BAF94" i="1"/>
  <c r="BBC94" i="1" s="1"/>
  <c r="BAF93" i="1"/>
  <c r="BBC93" i="1" s="1"/>
  <c r="BAF92" i="1"/>
  <c r="BBC92" i="1" s="1"/>
  <c r="BAF91" i="1"/>
  <c r="BBC91" i="1" s="1"/>
  <c r="BAF89" i="1"/>
  <c r="BBC89" i="1" s="1"/>
  <c r="BAF88" i="1"/>
  <c r="BBC88" i="1" s="1"/>
  <c r="BAF87" i="1"/>
  <c r="BBC87" i="1" s="1"/>
  <c r="BAF86" i="1"/>
  <c r="BBC86" i="1" s="1"/>
  <c r="BAF85" i="1"/>
  <c r="BBC85" i="1" s="1"/>
  <c r="BAF84" i="1"/>
  <c r="BBC84" i="1" s="1"/>
  <c r="BAF83" i="1"/>
  <c r="BBC83" i="1" s="1"/>
  <c r="BAF82" i="1"/>
  <c r="BBC82" i="1" s="1"/>
  <c r="BAF81" i="1"/>
  <c r="BBC81" i="1" s="1"/>
  <c r="BAF80" i="1"/>
  <c r="BBC80" i="1" s="1"/>
  <c r="BAF78" i="1"/>
  <c r="BBC78" i="1" s="1"/>
  <c r="BAF77" i="1"/>
  <c r="BBC77" i="1" s="1"/>
  <c r="BAF75" i="1"/>
  <c r="BBC75" i="1" s="1"/>
  <c r="BAF73" i="1"/>
  <c r="BBC73" i="1" s="1"/>
  <c r="BAF69" i="1"/>
  <c r="BBC69" i="1" s="1"/>
  <c r="BAF68" i="1"/>
  <c r="BBC68" i="1" s="1"/>
  <c r="BAF66" i="1"/>
  <c r="BBC66" i="1" s="1"/>
  <c r="BAF65" i="1"/>
  <c r="BBC65" i="1" s="1"/>
  <c r="BAF64" i="1"/>
  <c r="BBC64" i="1" s="1"/>
  <c r="BAF62" i="1"/>
  <c r="BBC62" i="1" s="1"/>
  <c r="BAF61" i="1"/>
  <c r="BBC61" i="1" s="1"/>
  <c r="BAF60" i="1"/>
  <c r="BBC60" i="1" s="1"/>
  <c r="BAF58" i="1"/>
  <c r="BBC58" i="1" s="1"/>
  <c r="BAF57" i="1"/>
  <c r="BBC57" i="1" s="1"/>
  <c r="BAF56" i="1"/>
  <c r="BBC56" i="1" s="1"/>
  <c r="BAF51" i="1"/>
  <c r="BBC51" i="1" s="1"/>
  <c r="BAF50" i="1"/>
  <c r="BBC50" i="1" s="1"/>
  <c r="BAF49" i="1"/>
  <c r="BBC49" i="1" s="1"/>
  <c r="BAF47" i="1"/>
  <c r="BBC47" i="1" s="1"/>
  <c r="BAF46" i="1"/>
  <c r="BBC46" i="1" s="1"/>
  <c r="BAF45" i="1"/>
  <c r="BBC45" i="1" s="1"/>
  <c r="BAF43" i="1"/>
  <c r="BBC43" i="1" s="1"/>
  <c r="BAF42" i="1"/>
  <c r="BBC42" i="1" s="1"/>
  <c r="BAF41" i="1"/>
  <c r="BBC41" i="1" s="1"/>
  <c r="BAF40" i="1"/>
  <c r="BBC40" i="1" s="1"/>
  <c r="BAF39" i="1"/>
  <c r="BBC39" i="1" s="1"/>
  <c r="BAF38" i="1"/>
  <c r="BBC38" i="1" s="1"/>
  <c r="BAF37" i="1"/>
  <c r="BBC37" i="1" s="1"/>
  <c r="BAF36" i="1"/>
  <c r="BBC36" i="1" s="1"/>
  <c r="BAF35" i="1"/>
  <c r="BBC35" i="1" s="1"/>
  <c r="BAF34" i="1"/>
  <c r="BBC34" i="1" s="1"/>
  <c r="BAF32" i="1"/>
  <c r="BBC32" i="1" s="1"/>
  <c r="BAF31" i="1"/>
  <c r="BBC31" i="1" s="1"/>
  <c r="BAF29" i="1"/>
  <c r="BBC29" i="1" s="1"/>
  <c r="BAF28" i="1"/>
  <c r="BBC28" i="1" s="1"/>
  <c r="BAF26" i="1"/>
  <c r="BBC26" i="1" s="1"/>
  <c r="BAF25" i="1"/>
  <c r="BBC25" i="1" s="1"/>
  <c r="BAF23" i="1"/>
  <c r="BBC23" i="1" s="1"/>
  <c r="BAF22" i="1"/>
  <c r="BBC22" i="1" s="1"/>
  <c r="BAF21" i="1"/>
  <c r="BBC21" i="1" s="1"/>
  <c r="BAF20" i="1"/>
  <c r="BBC20" i="1" s="1"/>
  <c r="BAF18" i="1"/>
  <c r="BBC18" i="1" s="1"/>
  <c r="BAF17" i="1"/>
  <c r="BBC17" i="1" s="1"/>
  <c r="BAF16" i="1"/>
  <c r="BBC16" i="1" s="1"/>
  <c r="BAF14" i="1"/>
  <c r="BBC14" i="1" s="1"/>
  <c r="BAF13" i="1"/>
  <c r="BBC13" i="1" s="1"/>
  <c r="BAE90" i="1"/>
  <c r="BAE79" i="1"/>
  <c r="BAE76" i="1"/>
  <c r="BAE74" i="1"/>
  <c r="BAE72" i="1"/>
  <c r="BAE63" i="1"/>
  <c r="BAE59" i="1"/>
  <c r="BAE55" i="1" s="1"/>
  <c r="BAE54" i="1" s="1"/>
  <c r="BAE48" i="1"/>
  <c r="BAE44" i="1" s="1"/>
  <c r="BAE33" i="1"/>
  <c r="BAE30" i="1" s="1"/>
  <c r="BAE27" i="1"/>
  <c r="BAE24" i="1"/>
  <c r="BAE19" i="1"/>
  <c r="BAE15" i="1"/>
  <c r="BAE117" i="1" s="1"/>
  <c r="BAL102" i="1" l="1"/>
  <c r="BAH99" i="1"/>
  <c r="BAH102" i="1" s="1"/>
  <c r="BAG70" i="1"/>
  <c r="BAK70" i="1" s="1"/>
  <c r="BAG11" i="1"/>
  <c r="BAK11" i="1" s="1"/>
  <c r="BAG54" i="1"/>
  <c r="BAK54" i="1" s="1"/>
  <c r="BAE12" i="1"/>
  <c r="BAE11" i="1" s="1"/>
  <c r="BAE10" i="1" s="1"/>
  <c r="BAE9" i="1" s="1"/>
  <c r="BAE5" i="1" s="1"/>
  <c r="BAE71" i="1"/>
  <c r="BAE70" i="1" s="1"/>
  <c r="BAE53" i="1"/>
  <c r="AZX82" i="1"/>
  <c r="BAE52" i="1" l="1"/>
  <c r="BAE106" i="1" s="1"/>
  <c r="BAG53" i="1"/>
  <c r="BAK53" i="1" s="1"/>
  <c r="BAG10" i="1"/>
  <c r="BAK10" i="1" s="1"/>
  <c r="BAD90" i="1"/>
  <c r="BAD79" i="1"/>
  <c r="BAD76" i="1"/>
  <c r="BAD74" i="1"/>
  <c r="BAD72" i="1"/>
  <c r="BAD63" i="1"/>
  <c r="BAD59" i="1"/>
  <c r="BAD55" i="1" s="1"/>
  <c r="BAD54" i="1" s="1"/>
  <c r="BAD48" i="1"/>
  <c r="BAD44" i="1" s="1"/>
  <c r="BAD33" i="1"/>
  <c r="BAD30" i="1" s="1"/>
  <c r="BAD27" i="1"/>
  <c r="BAD24" i="1"/>
  <c r="BAD19" i="1"/>
  <c r="BAD15" i="1"/>
  <c r="BAD117" i="1" s="1"/>
  <c r="BAG9" i="1" l="1"/>
  <c r="BAK9" i="1" s="1"/>
  <c r="BAK5" i="1" s="1"/>
  <c r="BAE99" i="1"/>
  <c r="BAE102" i="1" s="1"/>
  <c r="BAG52" i="1"/>
  <c r="BAK52" i="1" s="1"/>
  <c r="BAK106" i="1" s="1"/>
  <c r="BAD12" i="1"/>
  <c r="BAD11" i="1" s="1"/>
  <c r="BAD10" i="1" s="1"/>
  <c r="BAD9" i="1" s="1"/>
  <c r="BAD5" i="1" s="1"/>
  <c r="BAD71" i="1"/>
  <c r="BAD70" i="1" s="1"/>
  <c r="BAD53" i="1"/>
  <c r="BAC90" i="1"/>
  <c r="BAF90" i="1" s="1"/>
  <c r="BBC90" i="1" s="1"/>
  <c r="BAC79" i="1"/>
  <c r="BAC76" i="1"/>
  <c r="BAF76" i="1" s="1"/>
  <c r="BBC76" i="1" s="1"/>
  <c r="BAC74" i="1"/>
  <c r="BAF74" i="1" s="1"/>
  <c r="BBC74" i="1" s="1"/>
  <c r="BAC72" i="1"/>
  <c r="BAF72" i="1" s="1"/>
  <c r="BBC72" i="1" s="1"/>
  <c r="BAC63" i="1"/>
  <c r="BAF63" i="1" s="1"/>
  <c r="BBC63" i="1" s="1"/>
  <c r="BAC59" i="1"/>
  <c r="BAC48" i="1"/>
  <c r="BAC33" i="1"/>
  <c r="BAF33" i="1" s="1"/>
  <c r="BBC33" i="1" s="1"/>
  <c r="BAC27" i="1"/>
  <c r="BAF27" i="1" s="1"/>
  <c r="BBC27" i="1" s="1"/>
  <c r="BAC24" i="1"/>
  <c r="BAF24" i="1" s="1"/>
  <c r="BBC24" i="1" s="1"/>
  <c r="BAC19" i="1"/>
  <c r="BAC15" i="1"/>
  <c r="BAC117" i="1" s="1"/>
  <c r="BAG5" i="1" l="1"/>
  <c r="BAG106" i="1"/>
  <c r="BAG99" i="1"/>
  <c r="BAK101" i="1" s="1"/>
  <c r="BAF79" i="1"/>
  <c r="BBC79" i="1" s="1"/>
  <c r="BAD52" i="1"/>
  <c r="BAD106" i="1" s="1"/>
  <c r="BAF59" i="1"/>
  <c r="BBC59" i="1" s="1"/>
  <c r="BAF48" i="1"/>
  <c r="BBC48" i="1" s="1"/>
  <c r="BAF15" i="1"/>
  <c r="BAF19" i="1"/>
  <c r="BBC19" i="1" s="1"/>
  <c r="BAC55" i="1"/>
  <c r="BAF55" i="1" s="1"/>
  <c r="BBC55" i="1" s="1"/>
  <c r="BAC71" i="1"/>
  <c r="BAF71" i="1" s="1"/>
  <c r="BBC71" i="1" s="1"/>
  <c r="BAC44" i="1"/>
  <c r="BAF44" i="1" s="1"/>
  <c r="BBC44" i="1" s="1"/>
  <c r="BAC12" i="1"/>
  <c r="BAC30" i="1"/>
  <c r="BAF30" i="1" s="1"/>
  <c r="BBC30" i="1" s="1"/>
  <c r="BAA98" i="1"/>
  <c r="BAA97" i="1"/>
  <c r="BAA96" i="1"/>
  <c r="BAA95" i="1"/>
  <c r="BAA94" i="1"/>
  <c r="BAA93" i="1"/>
  <c r="BAA92" i="1"/>
  <c r="BAA91" i="1"/>
  <c r="BAA89" i="1"/>
  <c r="BAA88" i="1"/>
  <c r="BAA87" i="1"/>
  <c r="BAA86" i="1"/>
  <c r="BAA85" i="1"/>
  <c r="BAA84" i="1"/>
  <c r="BAA83" i="1"/>
  <c r="BAA82" i="1"/>
  <c r="BAA81" i="1"/>
  <c r="BAA80" i="1"/>
  <c r="BAA78" i="1"/>
  <c r="BAA77" i="1"/>
  <c r="BAA75" i="1"/>
  <c r="BAA73" i="1"/>
  <c r="BAA69" i="1"/>
  <c r="BAA68" i="1"/>
  <c r="BAA67" i="1"/>
  <c r="BAA66" i="1"/>
  <c r="BAA65" i="1"/>
  <c r="BAA64" i="1"/>
  <c r="BAA62" i="1"/>
  <c r="BAA61" i="1"/>
  <c r="BAA60" i="1"/>
  <c r="BAA58" i="1"/>
  <c r="BAA57" i="1"/>
  <c r="BAA56" i="1"/>
  <c r="BAA51" i="1"/>
  <c r="BAA50" i="1"/>
  <c r="BAA49" i="1"/>
  <c r="BAA47" i="1"/>
  <c r="BAA46" i="1"/>
  <c r="BAA45" i="1"/>
  <c r="BAA43" i="1"/>
  <c r="BAA42" i="1"/>
  <c r="BAA41" i="1"/>
  <c r="BAA40" i="1"/>
  <c r="BAA39" i="1"/>
  <c r="BAA38" i="1"/>
  <c r="BAA37" i="1"/>
  <c r="BAA36" i="1"/>
  <c r="BAA35" i="1"/>
  <c r="BAA34" i="1"/>
  <c r="BAA32" i="1"/>
  <c r="BAA31" i="1"/>
  <c r="BAA29" i="1"/>
  <c r="BAA28" i="1"/>
  <c r="BAA26" i="1"/>
  <c r="BAA25" i="1"/>
  <c r="BAA23" i="1"/>
  <c r="BAA22" i="1"/>
  <c r="BAA21" i="1"/>
  <c r="BAA20" i="1"/>
  <c r="BAA18" i="1"/>
  <c r="BAA17" i="1"/>
  <c r="BAA16" i="1"/>
  <c r="BAA14" i="1"/>
  <c r="BAA13" i="1"/>
  <c r="AZZ90" i="1"/>
  <c r="AZZ79" i="1"/>
  <c r="AZZ76" i="1"/>
  <c r="AZZ74" i="1"/>
  <c r="AZZ72" i="1"/>
  <c r="AZZ63" i="1"/>
  <c r="AZZ59" i="1"/>
  <c r="AZZ55" i="1" s="1"/>
  <c r="AZZ54" i="1" s="1"/>
  <c r="AZZ48" i="1"/>
  <c r="AZZ44" i="1" s="1"/>
  <c r="AZZ33" i="1"/>
  <c r="AZZ30" i="1" s="1"/>
  <c r="AZZ27" i="1"/>
  <c r="AZZ24" i="1"/>
  <c r="AZZ19" i="1"/>
  <c r="AZZ15" i="1"/>
  <c r="AZZ117" i="1" s="1"/>
  <c r="BBC15" i="1" l="1"/>
  <c r="BBC117" i="1" s="1"/>
  <c r="BAF117" i="1"/>
  <c r="BAG102" i="1"/>
  <c r="BAK99" i="1"/>
  <c r="BAK102" i="1" s="1"/>
  <c r="BAQ102" i="1"/>
  <c r="BAD99" i="1"/>
  <c r="BAD102" i="1" s="1"/>
  <c r="BAF12" i="1"/>
  <c r="BBC12" i="1" s="1"/>
  <c r="BAC54" i="1"/>
  <c r="BAF54" i="1" s="1"/>
  <c r="BBC54" i="1" s="1"/>
  <c r="BAC70" i="1"/>
  <c r="AZZ12" i="1"/>
  <c r="AZZ11" i="1" s="1"/>
  <c r="AZZ10" i="1" s="1"/>
  <c r="AZZ9" i="1" s="1"/>
  <c r="AZZ5" i="1" s="1"/>
  <c r="AZZ71" i="1"/>
  <c r="AZZ70" i="1" s="1"/>
  <c r="BAC11" i="1"/>
  <c r="AZZ53" i="1"/>
  <c r="AZZ52" i="1" l="1"/>
  <c r="AZZ106" i="1" s="1"/>
  <c r="BAF70" i="1"/>
  <c r="BBC70" i="1" s="1"/>
  <c r="BAF11" i="1"/>
  <c r="BBC11" i="1" s="1"/>
  <c r="BAC53" i="1"/>
  <c r="BAF53" i="1" s="1"/>
  <c r="BBC53" i="1" s="1"/>
  <c r="BAC10" i="1"/>
  <c r="BAF10" i="1" s="1"/>
  <c r="BBC10" i="1" s="1"/>
  <c r="AZY90" i="1"/>
  <c r="BAA90" i="1" s="1"/>
  <c r="AZY79" i="1"/>
  <c r="BAA79" i="1" s="1"/>
  <c r="AZY76" i="1"/>
  <c r="BAA76" i="1" s="1"/>
  <c r="AZY74" i="1"/>
  <c r="BAA74" i="1" s="1"/>
  <c r="AZY72" i="1"/>
  <c r="AZY63" i="1"/>
  <c r="BAA63" i="1" s="1"/>
  <c r="AZY59" i="1"/>
  <c r="AZY48" i="1"/>
  <c r="BAA48" i="1" s="1"/>
  <c r="AZY33" i="1"/>
  <c r="AZY27" i="1"/>
  <c r="BAA27" i="1" s="1"/>
  <c r="AZY24" i="1"/>
  <c r="BAA24" i="1" s="1"/>
  <c r="AZY19" i="1"/>
  <c r="BAA19" i="1" s="1"/>
  <c r="AZY15" i="1"/>
  <c r="BAA15" i="1" l="1"/>
  <c r="BAA117" i="1" s="1"/>
  <c r="AZY117" i="1"/>
  <c r="AZZ99" i="1"/>
  <c r="AZZ102" i="1" s="1"/>
  <c r="BAC52" i="1"/>
  <c r="AZY44" i="1"/>
  <c r="BAA44" i="1" s="1"/>
  <c r="AZY12" i="1"/>
  <c r="BAA12" i="1" s="1"/>
  <c r="BAC9" i="1"/>
  <c r="AZY30" i="1"/>
  <c r="BAA30" i="1" s="1"/>
  <c r="BAA33" i="1"/>
  <c r="AZY71" i="1"/>
  <c r="BAA71" i="1" s="1"/>
  <c r="BAA72" i="1"/>
  <c r="AZY55" i="1"/>
  <c r="BAA55" i="1" s="1"/>
  <c r="BAA59" i="1"/>
  <c r="AZX98" i="1"/>
  <c r="AZX97" i="1"/>
  <c r="AZX96" i="1"/>
  <c r="AZX95" i="1"/>
  <c r="AZX94" i="1"/>
  <c r="AZX93" i="1"/>
  <c r="AZX92" i="1"/>
  <c r="AZX91" i="1"/>
  <c r="AZX89" i="1"/>
  <c r="AZX88" i="1"/>
  <c r="AZX87" i="1"/>
  <c r="AZX86" i="1"/>
  <c r="AZX85" i="1"/>
  <c r="AZX84" i="1"/>
  <c r="AZX83" i="1"/>
  <c r="AZX81" i="1"/>
  <c r="AZX80" i="1"/>
  <c r="AZX78" i="1"/>
  <c r="AZX77" i="1"/>
  <c r="AZX75" i="1"/>
  <c r="AZX73" i="1"/>
  <c r="AZX69" i="1"/>
  <c r="AZX68" i="1"/>
  <c r="AZX67" i="1"/>
  <c r="AZX66" i="1"/>
  <c r="AZX65" i="1"/>
  <c r="AZX64" i="1"/>
  <c r="AZX62" i="1"/>
  <c r="AZX61" i="1"/>
  <c r="AZX60" i="1"/>
  <c r="AZX58" i="1"/>
  <c r="AZX57" i="1"/>
  <c r="AZX56" i="1"/>
  <c r="AZX51" i="1"/>
  <c r="AZX50" i="1"/>
  <c r="AZX49" i="1"/>
  <c r="AZX47" i="1"/>
  <c r="AZX46" i="1"/>
  <c r="AZX45" i="1"/>
  <c r="AZX43" i="1"/>
  <c r="AZX42" i="1"/>
  <c r="AZX41" i="1"/>
  <c r="AZX40" i="1"/>
  <c r="AZX39" i="1"/>
  <c r="AZX38" i="1"/>
  <c r="AZX37" i="1"/>
  <c r="AZX36" i="1"/>
  <c r="AZX35" i="1"/>
  <c r="AZX34" i="1"/>
  <c r="AZX32" i="1"/>
  <c r="AZX31" i="1"/>
  <c r="AZX29" i="1"/>
  <c r="AZX28" i="1"/>
  <c r="AZX26" i="1"/>
  <c r="AZX25" i="1"/>
  <c r="AZX23" i="1"/>
  <c r="AZX22" i="1"/>
  <c r="AZX21" i="1"/>
  <c r="AZX20" i="1"/>
  <c r="AZX18" i="1"/>
  <c r="AZX17" i="1"/>
  <c r="AZX16" i="1"/>
  <c r="AZX14" i="1"/>
  <c r="AZX13" i="1"/>
  <c r="BAF9" i="1" l="1"/>
  <c r="BBC9" i="1" s="1"/>
  <c r="BAF52" i="1"/>
  <c r="BBC52" i="1" s="1"/>
  <c r="BAC106" i="1"/>
  <c r="AZY11" i="1"/>
  <c r="BAA11" i="1" s="1"/>
  <c r="BAC5" i="1"/>
  <c r="BAC99" i="1"/>
  <c r="BAF99" i="1" s="1"/>
  <c r="BBC99" i="1" s="1"/>
  <c r="AZY70" i="1"/>
  <c r="BAA70" i="1" s="1"/>
  <c r="AZY54" i="1"/>
  <c r="BAA54" i="1" s="1"/>
  <c r="AZW90" i="1"/>
  <c r="AZW79" i="1"/>
  <c r="AZW76" i="1"/>
  <c r="AZW74" i="1"/>
  <c r="AZW72" i="1"/>
  <c r="AZW63" i="1"/>
  <c r="AZW59" i="1"/>
  <c r="AZW55" i="1" s="1"/>
  <c r="AZW54" i="1" s="1"/>
  <c r="AZW48" i="1"/>
  <c r="AZW44" i="1" s="1"/>
  <c r="AZW33" i="1"/>
  <c r="AZW30" i="1" s="1"/>
  <c r="AZW27" i="1"/>
  <c r="AZW24" i="1"/>
  <c r="AZW19" i="1"/>
  <c r="AZW15" i="1"/>
  <c r="AZW117" i="1" s="1"/>
  <c r="AZY10" i="1" l="1"/>
  <c r="BAA10" i="1" s="1"/>
  <c r="BAC102" i="1"/>
  <c r="AZY53" i="1"/>
  <c r="BAA53" i="1" s="1"/>
  <c r="AZW12" i="1"/>
  <c r="AZW11" i="1" s="1"/>
  <c r="AZW10" i="1" s="1"/>
  <c r="AZW9" i="1" s="1"/>
  <c r="AZW5" i="1" s="1"/>
  <c r="AZW53" i="1"/>
  <c r="AZW71" i="1"/>
  <c r="AZW70" i="1" s="1"/>
  <c r="AZY52" i="1" l="1"/>
  <c r="BAA52" i="1" s="1"/>
  <c r="AZY9" i="1"/>
  <c r="BAA9" i="1" s="1"/>
  <c r="BAF102" i="1"/>
  <c r="AZW52" i="1"/>
  <c r="AZW106" i="1" s="1"/>
  <c r="AZV90" i="1"/>
  <c r="AZV79" i="1"/>
  <c r="AZV76" i="1"/>
  <c r="AZV74" i="1"/>
  <c r="AZV72" i="1"/>
  <c r="AZV63" i="1"/>
  <c r="AZV59" i="1"/>
  <c r="AZV55" i="1" s="1"/>
  <c r="AZV54" i="1" s="1"/>
  <c r="AZV48" i="1"/>
  <c r="AZV44" i="1" s="1"/>
  <c r="AZV33" i="1"/>
  <c r="AZV30" i="1" s="1"/>
  <c r="AZV27" i="1"/>
  <c r="AZV24" i="1"/>
  <c r="AZV19" i="1"/>
  <c r="AZV15" i="1"/>
  <c r="AZV117" i="1" s="1"/>
  <c r="AZY106" i="1" l="1"/>
  <c r="AZY99" i="1"/>
  <c r="BAA101" i="1" s="1"/>
  <c r="AZY5" i="1"/>
  <c r="BBC102" i="1"/>
  <c r="AZW99" i="1"/>
  <c r="AZW102" i="1" s="1"/>
  <c r="AZV12" i="1"/>
  <c r="AZV11" i="1" s="1"/>
  <c r="AZV10" i="1" s="1"/>
  <c r="AZV9" i="1" s="1"/>
  <c r="AZV71" i="1"/>
  <c r="AZV70" i="1" s="1"/>
  <c r="AZV53" i="1"/>
  <c r="C117" i="4"/>
  <c r="AHL107" i="1"/>
  <c r="AHK107" i="1"/>
  <c r="AHJ107" i="1"/>
  <c r="AHI107" i="1"/>
  <c r="AHH107" i="1"/>
  <c r="AHG107" i="1"/>
  <c r="AHF107" i="1"/>
  <c r="AHE107" i="1"/>
  <c r="AHD107" i="1"/>
  <c r="AHC107" i="1"/>
  <c r="AHB107" i="1"/>
  <c r="AHA107" i="1"/>
  <c r="AGZ107" i="1"/>
  <c r="AGY107" i="1"/>
  <c r="AGX107" i="1"/>
  <c r="AGW107" i="1"/>
  <c r="AGV107" i="1"/>
  <c r="AGU107" i="1"/>
  <c r="AGT107" i="1"/>
  <c r="AGS107" i="1"/>
  <c r="AGR107" i="1"/>
  <c r="AGQ107" i="1"/>
  <c r="AGP107" i="1"/>
  <c r="AGO107" i="1"/>
  <c r="AGN107" i="1"/>
  <c r="AGM107" i="1"/>
  <c r="AGL107" i="1"/>
  <c r="AGK107" i="1"/>
  <c r="AGJ107" i="1"/>
  <c r="AGI107" i="1"/>
  <c r="AGH107" i="1"/>
  <c r="AGG107" i="1"/>
  <c r="AGF107" i="1"/>
  <c r="AGE107" i="1"/>
  <c r="AGD107" i="1"/>
  <c r="AGC107" i="1"/>
  <c r="AGB107" i="1"/>
  <c r="AGA107" i="1"/>
  <c r="AFZ107" i="1"/>
  <c r="AFY107" i="1"/>
  <c r="AFX107" i="1"/>
  <c r="AFW107" i="1"/>
  <c r="AFV107" i="1"/>
  <c r="AFU107" i="1"/>
  <c r="AFT107" i="1"/>
  <c r="AFS107" i="1"/>
  <c r="AFR107" i="1"/>
  <c r="AFQ107" i="1"/>
  <c r="AFP107" i="1"/>
  <c r="AFO107" i="1"/>
  <c r="AFN107" i="1"/>
  <c r="AFM107" i="1"/>
  <c r="AFL107" i="1"/>
  <c r="AFK107" i="1"/>
  <c r="AFJ107" i="1"/>
  <c r="AFI107" i="1"/>
  <c r="AFH107" i="1"/>
  <c r="AFG107" i="1"/>
  <c r="AFF107" i="1"/>
  <c r="AFE107" i="1"/>
  <c r="AFD107" i="1"/>
  <c r="AFC107" i="1"/>
  <c r="AFB107" i="1"/>
  <c r="AFA107" i="1"/>
  <c r="AEZ107" i="1"/>
  <c r="AEY107" i="1"/>
  <c r="AEX107" i="1"/>
  <c r="AEW107" i="1"/>
  <c r="AEV107" i="1"/>
  <c r="AEU107" i="1"/>
  <c r="AET107" i="1"/>
  <c r="AES107" i="1"/>
  <c r="AER107" i="1"/>
  <c r="AEQ107" i="1"/>
  <c r="AEP107" i="1"/>
  <c r="AEO107" i="1"/>
  <c r="AEN107" i="1"/>
  <c r="AEM107" i="1"/>
  <c r="AEL107" i="1"/>
  <c r="AEK107" i="1"/>
  <c r="AEJ107" i="1"/>
  <c r="AEI107" i="1"/>
  <c r="AEH107" i="1"/>
  <c r="AEG107" i="1"/>
  <c r="AEF107" i="1"/>
  <c r="AEE107" i="1"/>
  <c r="AED107" i="1"/>
  <c r="AEC107" i="1"/>
  <c r="AEB107" i="1"/>
  <c r="AEA107" i="1"/>
  <c r="ADZ107" i="1"/>
  <c r="ADY107" i="1"/>
  <c r="ADX107" i="1"/>
  <c r="ADW107" i="1"/>
  <c r="ADV107" i="1"/>
  <c r="ADU107" i="1"/>
  <c r="ADT107" i="1"/>
  <c r="ADS107" i="1"/>
  <c r="ADR107" i="1"/>
  <c r="ADQ107" i="1"/>
  <c r="ADP107" i="1"/>
  <c r="ADO107" i="1"/>
  <c r="ADN107" i="1"/>
  <c r="ADM107" i="1"/>
  <c r="ADL107" i="1"/>
  <c r="ADK107" i="1"/>
  <c r="ADJ107" i="1"/>
  <c r="ADI107" i="1"/>
  <c r="ADH107" i="1"/>
  <c r="ADG107" i="1"/>
  <c r="ADF107" i="1"/>
  <c r="ADE107" i="1"/>
  <c r="ADD107" i="1"/>
  <c r="ADC107" i="1"/>
  <c r="ADB107" i="1"/>
  <c r="ADA107" i="1"/>
  <c r="ACZ107" i="1"/>
  <c r="ACY107" i="1"/>
  <c r="ACX107" i="1"/>
  <c r="ACW107" i="1"/>
  <c r="ACV107" i="1"/>
  <c r="ACU107" i="1"/>
  <c r="ACT107" i="1"/>
  <c r="ACS107" i="1"/>
  <c r="ACR107" i="1"/>
  <c r="ACQ107" i="1"/>
  <c r="ACP107" i="1"/>
  <c r="ACO107" i="1"/>
  <c r="ACN107" i="1"/>
  <c r="ACM107" i="1"/>
  <c r="ACL107" i="1"/>
  <c r="ACK107" i="1"/>
  <c r="ACJ107" i="1"/>
  <c r="ACI107" i="1"/>
  <c r="ACH107" i="1"/>
  <c r="ACG107" i="1"/>
  <c r="ACF107" i="1"/>
  <c r="ACE107" i="1"/>
  <c r="ACD107" i="1"/>
  <c r="ACC107" i="1"/>
  <c r="ACB107" i="1"/>
  <c r="ACA107" i="1"/>
  <c r="ABZ107" i="1"/>
  <c r="ABY107" i="1"/>
  <c r="ABX107" i="1"/>
  <c r="ABW107" i="1"/>
  <c r="ABV107" i="1"/>
  <c r="ABU107" i="1"/>
  <c r="ABT107" i="1"/>
  <c r="ABS107" i="1"/>
  <c r="ABR107" i="1"/>
  <c r="ABQ107" i="1"/>
  <c r="ABP107" i="1"/>
  <c r="ABO107" i="1"/>
  <c r="ABN107" i="1"/>
  <c r="ABM107" i="1"/>
  <c r="ABL107" i="1"/>
  <c r="ABK107" i="1"/>
  <c r="ABJ107" i="1"/>
  <c r="ABI107" i="1"/>
  <c r="ABG107" i="1"/>
  <c r="ABF107" i="1"/>
  <c r="ABE107" i="1"/>
  <c r="ABD107" i="1"/>
  <c r="ABC107" i="1"/>
  <c r="ABB107" i="1"/>
  <c r="ABA107" i="1"/>
  <c r="AAZ107" i="1"/>
  <c r="AAY107" i="1"/>
  <c r="AAX107" i="1"/>
  <c r="AAW107" i="1"/>
  <c r="AAV107" i="1"/>
  <c r="AAU107" i="1"/>
  <c r="AAT107" i="1"/>
  <c r="AAS107" i="1"/>
  <c r="AAR107" i="1"/>
  <c r="AAQ107" i="1"/>
  <c r="AAP107" i="1"/>
  <c r="AAO107" i="1"/>
  <c r="AAN107" i="1"/>
  <c r="AAM107" i="1"/>
  <c r="AAL107" i="1"/>
  <c r="AAK107" i="1"/>
  <c r="AAJ107" i="1"/>
  <c r="AAI107" i="1"/>
  <c r="AAH107" i="1"/>
  <c r="AAG107" i="1"/>
  <c r="AAF107" i="1"/>
  <c r="AAE107" i="1"/>
  <c r="AAD107" i="1"/>
  <c r="AAC107" i="1"/>
  <c r="AAB107" i="1"/>
  <c r="AAA107" i="1"/>
  <c r="ZZ107" i="1"/>
  <c r="ZY107" i="1"/>
  <c r="ZX107" i="1"/>
  <c r="ZW107" i="1"/>
  <c r="ZV107" i="1"/>
  <c r="ZU107" i="1"/>
  <c r="ZT107" i="1"/>
  <c r="ZS107" i="1"/>
  <c r="ZR107" i="1"/>
  <c r="ZQ107" i="1"/>
  <c r="ZP107" i="1"/>
  <c r="ZO107" i="1"/>
  <c r="ZN107" i="1"/>
  <c r="ZM107" i="1"/>
  <c r="ZL107" i="1"/>
  <c r="ZK107" i="1"/>
  <c r="ZJ107" i="1"/>
  <c r="ZI107" i="1"/>
  <c r="ZH107" i="1"/>
  <c r="ZG107" i="1"/>
  <c r="ZF107" i="1"/>
  <c r="ZE107" i="1"/>
  <c r="ZD107" i="1"/>
  <c r="ZC107" i="1"/>
  <c r="ZB107" i="1"/>
  <c r="ZA107" i="1"/>
  <c r="YZ107" i="1"/>
  <c r="YY107" i="1"/>
  <c r="YX107" i="1"/>
  <c r="YW107" i="1"/>
  <c r="YV107" i="1"/>
  <c r="YU107" i="1"/>
  <c r="YT107" i="1"/>
  <c r="YS107" i="1"/>
  <c r="YR107" i="1"/>
  <c r="YQ107" i="1"/>
  <c r="YP107" i="1"/>
  <c r="YO107" i="1"/>
  <c r="YN107" i="1"/>
  <c r="YL107" i="1"/>
  <c r="YK107" i="1"/>
  <c r="YJ107" i="1"/>
  <c r="YI107" i="1"/>
  <c r="YE107" i="1"/>
  <c r="YD107" i="1"/>
  <c r="YC107" i="1"/>
  <c r="YB107" i="1"/>
  <c r="XZ107" i="1"/>
  <c r="XY107" i="1"/>
  <c r="XX107" i="1"/>
  <c r="XW107" i="1"/>
  <c r="XV107" i="1"/>
  <c r="XU107" i="1"/>
  <c r="XT107" i="1"/>
  <c r="XS107" i="1"/>
  <c r="XR107" i="1"/>
  <c r="XQ107" i="1"/>
  <c r="XP107" i="1"/>
  <c r="XO107" i="1"/>
  <c r="XN107" i="1"/>
  <c r="XM107" i="1"/>
  <c r="XL107" i="1"/>
  <c r="XK107" i="1"/>
  <c r="XJ107" i="1"/>
  <c r="XI107" i="1"/>
  <c r="XH107" i="1"/>
  <c r="XG107" i="1"/>
  <c r="XF107" i="1"/>
  <c r="XE107" i="1"/>
  <c r="XD107" i="1"/>
  <c r="XC107" i="1"/>
  <c r="XB107" i="1"/>
  <c r="XA107" i="1"/>
  <c r="WZ107" i="1"/>
  <c r="WY107" i="1"/>
  <c r="WX107" i="1"/>
  <c r="WW107" i="1"/>
  <c r="WV107" i="1"/>
  <c r="WU107" i="1"/>
  <c r="WT107" i="1"/>
  <c r="WS107" i="1"/>
  <c r="WR107" i="1"/>
  <c r="WQ107" i="1"/>
  <c r="WP107" i="1"/>
  <c r="WO107" i="1"/>
  <c r="WN107" i="1"/>
  <c r="WM107" i="1"/>
  <c r="WL107" i="1"/>
  <c r="WK107" i="1"/>
  <c r="WJ107" i="1"/>
  <c r="WI107" i="1"/>
  <c r="WH107" i="1"/>
  <c r="WG107" i="1"/>
  <c r="WF107" i="1"/>
  <c r="WE107" i="1"/>
  <c r="WD107" i="1"/>
  <c r="WC107" i="1"/>
  <c r="WB107" i="1"/>
  <c r="WA107" i="1"/>
  <c r="VZ107" i="1"/>
  <c r="VY107" i="1"/>
  <c r="VX107" i="1"/>
  <c r="VW107" i="1"/>
  <c r="VV107" i="1"/>
  <c r="VU107" i="1"/>
  <c r="VT107" i="1"/>
  <c r="VS107" i="1"/>
  <c r="VR107" i="1"/>
  <c r="VQ107" i="1"/>
  <c r="VP107" i="1"/>
  <c r="VO107" i="1"/>
  <c r="VN107" i="1"/>
  <c r="VM107" i="1"/>
  <c r="VL107" i="1"/>
  <c r="VK107" i="1"/>
  <c r="VJ107" i="1"/>
  <c r="VI107" i="1"/>
  <c r="VH107" i="1"/>
  <c r="VG107" i="1"/>
  <c r="VF107" i="1"/>
  <c r="VE107" i="1"/>
  <c r="VD107" i="1"/>
  <c r="VC107" i="1"/>
  <c r="VB107" i="1"/>
  <c r="VA107" i="1"/>
  <c r="UZ107" i="1"/>
  <c r="UY107" i="1"/>
  <c r="UX107" i="1"/>
  <c r="UV107" i="1"/>
  <c r="UU107" i="1"/>
  <c r="UT107" i="1"/>
  <c r="US107" i="1"/>
  <c r="UR107" i="1"/>
  <c r="UQ107" i="1"/>
  <c r="UP107" i="1"/>
  <c r="UO107" i="1"/>
  <c r="UN107" i="1"/>
  <c r="UM107" i="1"/>
  <c r="UL107" i="1"/>
  <c r="UK107" i="1"/>
  <c r="UJ107" i="1"/>
  <c r="UI107" i="1"/>
  <c r="UH107" i="1"/>
  <c r="UG107" i="1"/>
  <c r="UF107" i="1"/>
  <c r="UE107" i="1"/>
  <c r="UD107" i="1"/>
  <c r="UC107" i="1"/>
  <c r="UB107" i="1"/>
  <c r="UA107" i="1"/>
  <c r="TZ107" i="1"/>
  <c r="TY107" i="1"/>
  <c r="TX107" i="1"/>
  <c r="TW107" i="1"/>
  <c r="TV107" i="1"/>
  <c r="TU107" i="1"/>
  <c r="TT107" i="1"/>
  <c r="TS107" i="1"/>
  <c r="TR107" i="1"/>
  <c r="TQ107" i="1"/>
  <c r="TP107" i="1"/>
  <c r="TO107" i="1"/>
  <c r="TN107" i="1"/>
  <c r="TM107" i="1"/>
  <c r="TL107" i="1"/>
  <c r="TJ107" i="1"/>
  <c r="TI107" i="1"/>
  <c r="TH107" i="1"/>
  <c r="TG107" i="1"/>
  <c r="TF107" i="1"/>
  <c r="TE107" i="1"/>
  <c r="TD107" i="1"/>
  <c r="TC107" i="1"/>
  <c r="TB107" i="1"/>
  <c r="TA107" i="1"/>
  <c r="SZ107" i="1"/>
  <c r="SY107" i="1"/>
  <c r="SX107" i="1"/>
  <c r="SW107" i="1"/>
  <c r="SV107" i="1"/>
  <c r="SU107" i="1"/>
  <c r="ST107" i="1"/>
  <c r="SS107" i="1"/>
  <c r="SR107" i="1"/>
  <c r="SQ107" i="1"/>
  <c r="SP107" i="1"/>
  <c r="SO107" i="1"/>
  <c r="SN107" i="1"/>
  <c r="SM107" i="1"/>
  <c r="SL107" i="1"/>
  <c r="SK107" i="1"/>
  <c r="SJ107" i="1"/>
  <c r="SI107" i="1"/>
  <c r="SH107" i="1"/>
  <c r="SG107" i="1"/>
  <c r="SF107" i="1"/>
  <c r="SE107" i="1"/>
  <c r="SD107" i="1"/>
  <c r="SC107" i="1"/>
  <c r="SB107" i="1"/>
  <c r="SA107" i="1"/>
  <c r="RZ107" i="1"/>
  <c r="RY107" i="1"/>
  <c r="RX107" i="1"/>
  <c r="RW107" i="1"/>
  <c r="RV107" i="1"/>
  <c r="RU107" i="1"/>
  <c r="RT107" i="1"/>
  <c r="RS107" i="1"/>
  <c r="RR107" i="1"/>
  <c r="RQ107" i="1"/>
  <c r="RP107" i="1"/>
  <c r="RO107" i="1"/>
  <c r="RN107" i="1"/>
  <c r="RM107" i="1"/>
  <c r="RL107" i="1"/>
  <c r="RK107" i="1"/>
  <c r="RJ107" i="1"/>
  <c r="RI107" i="1"/>
  <c r="RH107" i="1"/>
  <c r="RG107" i="1"/>
  <c r="RF107" i="1"/>
  <c r="RE107" i="1"/>
  <c r="RD107" i="1"/>
  <c r="RC107" i="1"/>
  <c r="RB107" i="1"/>
  <c r="RA107" i="1"/>
  <c r="QZ107" i="1"/>
  <c r="QY107" i="1"/>
  <c r="QX107" i="1"/>
  <c r="QW107" i="1"/>
  <c r="QV107" i="1"/>
  <c r="QU107" i="1"/>
  <c r="QT107" i="1"/>
  <c r="QS107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ZY102" i="1" l="1"/>
  <c r="BAA99" i="1"/>
  <c r="BAA102" i="1" s="1"/>
  <c r="AZV52" i="1"/>
  <c r="AZV106" i="1" s="1"/>
  <c r="AZV5" i="1"/>
  <c r="AZU90" i="1"/>
  <c r="AZU79" i="1"/>
  <c r="AZU76" i="1"/>
  <c r="AZU74" i="1"/>
  <c r="AZU72" i="1"/>
  <c r="AZU63" i="1"/>
  <c r="AZU59" i="1"/>
  <c r="AZU55" i="1" s="1"/>
  <c r="AZU54" i="1" s="1"/>
  <c r="AZU48" i="1"/>
  <c r="AZU44" i="1" s="1"/>
  <c r="AZU33" i="1"/>
  <c r="AZU30" i="1" s="1"/>
  <c r="AZU27" i="1"/>
  <c r="AZU24" i="1"/>
  <c r="AZU19" i="1"/>
  <c r="AZU15" i="1"/>
  <c r="AZU117" i="1" s="1"/>
  <c r="AZV99" i="1" l="1"/>
  <c r="AZV102" i="1" s="1"/>
  <c r="AZU71" i="1"/>
  <c r="AZU70" i="1" s="1"/>
  <c r="AZU12" i="1"/>
  <c r="AZU11" i="1" s="1"/>
  <c r="AZU10" i="1" s="1"/>
  <c r="AZU9" i="1" s="1"/>
  <c r="AZU5" i="1" s="1"/>
  <c r="AZU53" i="1"/>
  <c r="AZT90" i="1"/>
  <c r="AZT79" i="1"/>
  <c r="AZT76" i="1"/>
  <c r="AZT74" i="1"/>
  <c r="AZT72" i="1"/>
  <c r="AZT63" i="1"/>
  <c r="AZT59" i="1"/>
  <c r="AZT55" i="1" s="1"/>
  <c r="AZT54" i="1" s="1"/>
  <c r="AZT48" i="1"/>
  <c r="AZT44" i="1" s="1"/>
  <c r="AZT33" i="1"/>
  <c r="AZT30" i="1" s="1"/>
  <c r="AZT27" i="1"/>
  <c r="AZT24" i="1"/>
  <c r="AZT19" i="1"/>
  <c r="AZT15" i="1"/>
  <c r="AZT117" i="1" s="1"/>
  <c r="AZU52" i="1" l="1"/>
  <c r="AZU106" i="1" s="1"/>
  <c r="AZT12" i="1"/>
  <c r="AZT11" i="1" s="1"/>
  <c r="AZT10" i="1" s="1"/>
  <c r="AZT9" i="1" s="1"/>
  <c r="AZT5" i="1" s="1"/>
  <c r="AZT53" i="1"/>
  <c r="AZT71" i="1"/>
  <c r="AZT70" i="1" s="1"/>
  <c r="AZS90" i="1"/>
  <c r="AZX90" i="1" s="1"/>
  <c r="AZS79" i="1"/>
  <c r="AZX79" i="1" s="1"/>
  <c r="AZS76" i="1"/>
  <c r="AZX76" i="1" s="1"/>
  <c r="AZS74" i="1"/>
  <c r="AZX74" i="1" s="1"/>
  <c r="AZS72" i="1"/>
  <c r="AZX72" i="1" s="1"/>
  <c r="AZS63" i="1"/>
  <c r="AZX63" i="1" s="1"/>
  <c r="AZS59" i="1"/>
  <c r="AZX59" i="1" s="1"/>
  <c r="AZS48" i="1"/>
  <c r="AZX48" i="1" s="1"/>
  <c r="AZS33" i="1"/>
  <c r="AZX33" i="1" s="1"/>
  <c r="AZS27" i="1"/>
  <c r="AZX27" i="1" s="1"/>
  <c r="AZS24" i="1"/>
  <c r="AZX24" i="1" s="1"/>
  <c r="AZS19" i="1"/>
  <c r="AZX19" i="1" s="1"/>
  <c r="AZS15" i="1"/>
  <c r="AZX15" i="1" l="1"/>
  <c r="AZX117" i="1" s="1"/>
  <c r="AZS117" i="1"/>
  <c r="AZU99" i="1"/>
  <c r="AZU102" i="1" s="1"/>
  <c r="AZS30" i="1"/>
  <c r="AZX30" i="1" s="1"/>
  <c r="AZS44" i="1"/>
  <c r="AZX44" i="1" s="1"/>
  <c r="AZS55" i="1"/>
  <c r="AZX55" i="1" s="1"/>
  <c r="AZS12" i="1"/>
  <c r="AZX12" i="1" s="1"/>
  <c r="AZT52" i="1"/>
  <c r="AZT106" i="1" s="1"/>
  <c r="AZS71" i="1"/>
  <c r="AZX71" i="1" s="1"/>
  <c r="AZR98" i="1"/>
  <c r="AZR97" i="1"/>
  <c r="AZR96" i="1"/>
  <c r="AZR95" i="1"/>
  <c r="AZR94" i="1"/>
  <c r="AZR93" i="1"/>
  <c r="AZR92" i="1"/>
  <c r="AZR91" i="1"/>
  <c r="AZR89" i="1"/>
  <c r="AZR88" i="1"/>
  <c r="AZR87" i="1"/>
  <c r="AZR86" i="1"/>
  <c r="AZR85" i="1"/>
  <c r="AZR84" i="1"/>
  <c r="AZR83" i="1"/>
  <c r="AZR82" i="1"/>
  <c r="AZR81" i="1"/>
  <c r="AZR80" i="1"/>
  <c r="AZR78" i="1"/>
  <c r="AZR77" i="1"/>
  <c r="AZR75" i="1"/>
  <c r="AZR73" i="1"/>
  <c r="AZR69" i="1"/>
  <c r="AZR68" i="1"/>
  <c r="AZR67" i="1"/>
  <c r="AZR66" i="1"/>
  <c r="AZR65" i="1"/>
  <c r="AZR64" i="1"/>
  <c r="AZR62" i="1"/>
  <c r="AZR61" i="1"/>
  <c r="AZR60" i="1"/>
  <c r="AZR58" i="1"/>
  <c r="AZR57" i="1"/>
  <c r="AZR56" i="1"/>
  <c r="AZR51" i="1"/>
  <c r="AZR50" i="1"/>
  <c r="AZR49" i="1"/>
  <c r="AZR47" i="1"/>
  <c r="AZR46" i="1"/>
  <c r="AZR45" i="1"/>
  <c r="AZR43" i="1"/>
  <c r="AZR42" i="1"/>
  <c r="AZR41" i="1"/>
  <c r="AZR40" i="1"/>
  <c r="AZR39" i="1"/>
  <c r="AZR38" i="1"/>
  <c r="AZR37" i="1"/>
  <c r="AZR36" i="1"/>
  <c r="AZR35" i="1"/>
  <c r="AZR34" i="1"/>
  <c r="AZR32" i="1"/>
  <c r="AZR31" i="1"/>
  <c r="AZR29" i="1"/>
  <c r="AZR28" i="1"/>
  <c r="AZR26" i="1"/>
  <c r="AZR25" i="1"/>
  <c r="AZR23" i="1"/>
  <c r="AZR22" i="1"/>
  <c r="AZR21" i="1"/>
  <c r="AZR20" i="1"/>
  <c r="AZR18" i="1"/>
  <c r="AZR17" i="1"/>
  <c r="AZR16" i="1"/>
  <c r="AZR14" i="1"/>
  <c r="AZR13" i="1"/>
  <c r="AZQ90" i="1"/>
  <c r="AZQ79" i="1"/>
  <c r="AZQ76" i="1"/>
  <c r="AZQ74" i="1"/>
  <c r="AZQ72" i="1"/>
  <c r="AZQ63" i="1"/>
  <c r="AZQ59" i="1"/>
  <c r="AZQ55" i="1" s="1"/>
  <c r="AZQ54" i="1" s="1"/>
  <c r="AZQ48" i="1"/>
  <c r="AZQ44" i="1" s="1"/>
  <c r="AZQ33" i="1"/>
  <c r="AZQ30" i="1" s="1"/>
  <c r="AZQ27" i="1"/>
  <c r="AZQ24" i="1"/>
  <c r="AZQ19" i="1"/>
  <c r="AZQ15" i="1"/>
  <c r="AZQ117" i="1" s="1"/>
  <c r="AZT99" i="1" l="1"/>
  <c r="AZT102" i="1" s="1"/>
  <c r="AZQ12" i="1"/>
  <c r="AZQ11" i="1" s="1"/>
  <c r="AZQ10" i="1" s="1"/>
  <c r="AZQ9" i="1" s="1"/>
  <c r="AZQ5" i="1" s="1"/>
  <c r="AZS11" i="1"/>
  <c r="AZX11" i="1" s="1"/>
  <c r="AZS54" i="1"/>
  <c r="AZX54" i="1" s="1"/>
  <c r="AZS70" i="1"/>
  <c r="AZX70" i="1" s="1"/>
  <c r="AZQ53" i="1"/>
  <c r="AZQ71" i="1"/>
  <c r="AZQ70" i="1" s="1"/>
  <c r="AZP90" i="1"/>
  <c r="AZP79" i="1"/>
  <c r="AZP76" i="1"/>
  <c r="AZP74" i="1"/>
  <c r="AZP72" i="1"/>
  <c r="AZP63" i="1"/>
  <c r="AZP59" i="1"/>
  <c r="AZP55" i="1" s="1"/>
  <c r="AZP54" i="1" s="1"/>
  <c r="AZP48" i="1"/>
  <c r="AZP44" i="1" s="1"/>
  <c r="AZP33" i="1"/>
  <c r="AZP30" i="1" s="1"/>
  <c r="AZP27" i="1"/>
  <c r="AZP24" i="1"/>
  <c r="AZP19" i="1"/>
  <c r="AZP15" i="1"/>
  <c r="AZP117" i="1" s="1"/>
  <c r="AZS53" i="1" l="1"/>
  <c r="AZX53" i="1" s="1"/>
  <c r="AZS10" i="1"/>
  <c r="AZX10" i="1" s="1"/>
  <c r="AZQ52" i="1"/>
  <c r="AZQ106" i="1" s="1"/>
  <c r="AZP12" i="1"/>
  <c r="AZP11" i="1" s="1"/>
  <c r="AZP10" i="1" s="1"/>
  <c r="AZP9" i="1" s="1"/>
  <c r="AZP71" i="1"/>
  <c r="AZP70" i="1" s="1"/>
  <c r="AZP53" i="1"/>
  <c r="AZO90" i="1"/>
  <c r="AZO79" i="1"/>
  <c r="AZO76" i="1"/>
  <c r="AZO74" i="1"/>
  <c r="AZO72" i="1"/>
  <c r="AZO63" i="1"/>
  <c r="AZO59" i="1"/>
  <c r="AZO55" i="1" s="1"/>
  <c r="AZO54" i="1" s="1"/>
  <c r="AZO48" i="1"/>
  <c r="AZO44" i="1" s="1"/>
  <c r="AZO33" i="1"/>
  <c r="AZO30" i="1" s="1"/>
  <c r="AZO27" i="1"/>
  <c r="AZO24" i="1"/>
  <c r="AZO19" i="1"/>
  <c r="AZO15" i="1"/>
  <c r="AZO117" i="1" s="1"/>
  <c r="AZS52" i="1" l="1"/>
  <c r="AZX52" i="1" s="1"/>
  <c r="AZQ99" i="1"/>
  <c r="AZQ102" i="1" s="1"/>
  <c r="AZS9" i="1"/>
  <c r="AZX9" i="1" s="1"/>
  <c r="AZP52" i="1"/>
  <c r="AZP5" i="1"/>
  <c r="AZO12" i="1"/>
  <c r="AZO11" i="1" s="1"/>
  <c r="AZO10" i="1" s="1"/>
  <c r="AZO9" i="1" s="1"/>
  <c r="AZO71" i="1"/>
  <c r="AZO70" i="1" s="1"/>
  <c r="AZO53" i="1"/>
  <c r="AZN90" i="1"/>
  <c r="AZN79" i="1"/>
  <c r="AZN76" i="1"/>
  <c r="AZN74" i="1"/>
  <c r="AZN72" i="1"/>
  <c r="AZN63" i="1"/>
  <c r="AZN59" i="1"/>
  <c r="AZN55" i="1" s="1"/>
  <c r="AZN54" i="1" s="1"/>
  <c r="AZN48" i="1"/>
  <c r="AZN44" i="1" s="1"/>
  <c r="AZN33" i="1"/>
  <c r="AZN30" i="1" s="1"/>
  <c r="AZN27" i="1"/>
  <c r="AZN24" i="1"/>
  <c r="AZN19" i="1"/>
  <c r="AZN15" i="1"/>
  <c r="AZN117" i="1" s="1"/>
  <c r="AZS106" i="1" l="1"/>
  <c r="AZS99" i="1"/>
  <c r="AZX101" i="1" s="1"/>
  <c r="AZS5" i="1"/>
  <c r="AZO52" i="1"/>
  <c r="AZO106" i="1" s="1"/>
  <c r="AZP106" i="1"/>
  <c r="AZP99" i="1"/>
  <c r="AZP102" i="1" s="1"/>
  <c r="AZN12" i="1"/>
  <c r="AZN11" i="1" s="1"/>
  <c r="AZN10" i="1" s="1"/>
  <c r="AZN9" i="1" s="1"/>
  <c r="AZN5" i="1" s="1"/>
  <c r="AZO5" i="1"/>
  <c r="AZN71" i="1"/>
  <c r="AZN70" i="1" s="1"/>
  <c r="AZN53" i="1"/>
  <c r="AZM90" i="1"/>
  <c r="AZR90" i="1" s="1"/>
  <c r="AZM79" i="1"/>
  <c r="AZR79" i="1" s="1"/>
  <c r="AZM76" i="1"/>
  <c r="AZR76" i="1" s="1"/>
  <c r="AZM74" i="1"/>
  <c r="AZR74" i="1" s="1"/>
  <c r="AZM72" i="1"/>
  <c r="AZR72" i="1" s="1"/>
  <c r="AZM63" i="1"/>
  <c r="AZR63" i="1" s="1"/>
  <c r="AZM59" i="1"/>
  <c r="AZR59" i="1" s="1"/>
  <c r="AZM48" i="1"/>
  <c r="AZR48" i="1" s="1"/>
  <c r="AZM33" i="1"/>
  <c r="AZR33" i="1" s="1"/>
  <c r="AZM27" i="1"/>
  <c r="AZR27" i="1" s="1"/>
  <c r="AZM24" i="1"/>
  <c r="AZR24" i="1" s="1"/>
  <c r="AZM19" i="1"/>
  <c r="AZR19" i="1" s="1"/>
  <c r="AZM15" i="1"/>
  <c r="AZR15" i="1" l="1"/>
  <c r="AZR117" i="1" s="1"/>
  <c r="AZM117" i="1"/>
  <c r="AZS102" i="1"/>
  <c r="AZX99" i="1"/>
  <c r="AZX102" i="1" s="1"/>
  <c r="AZO99" i="1"/>
  <c r="AZO102" i="1" s="1"/>
  <c r="AZM71" i="1"/>
  <c r="AZR71" i="1" s="1"/>
  <c r="AZM12" i="1"/>
  <c r="AZR12" i="1" s="1"/>
  <c r="AZM30" i="1"/>
  <c r="AZR30" i="1" s="1"/>
  <c r="AZM44" i="1"/>
  <c r="AZR44" i="1" s="1"/>
  <c r="AZN52" i="1"/>
  <c r="AZN106" i="1" s="1"/>
  <c r="AZM55" i="1"/>
  <c r="AZR55" i="1" s="1"/>
  <c r="AZL98" i="1"/>
  <c r="AZL97" i="1"/>
  <c r="AZL96" i="1"/>
  <c r="AZL95" i="1"/>
  <c r="AZL94" i="1"/>
  <c r="AZL93" i="1"/>
  <c r="AZL92" i="1"/>
  <c r="AZL91" i="1"/>
  <c r="AZL89" i="1"/>
  <c r="AZL88" i="1"/>
  <c r="AZL87" i="1"/>
  <c r="AZL86" i="1"/>
  <c r="AZL85" i="1"/>
  <c r="AZL84" i="1"/>
  <c r="AZL83" i="1"/>
  <c r="AZL82" i="1"/>
  <c r="AZL81" i="1"/>
  <c r="AZL80" i="1"/>
  <c r="AZL78" i="1"/>
  <c r="AZL77" i="1"/>
  <c r="AZL75" i="1"/>
  <c r="AZL73" i="1"/>
  <c r="AZL69" i="1"/>
  <c r="AZL68" i="1"/>
  <c r="AZL67" i="1"/>
  <c r="AZL66" i="1"/>
  <c r="AZL65" i="1"/>
  <c r="AZL64" i="1"/>
  <c r="AZL62" i="1"/>
  <c r="AZL61" i="1"/>
  <c r="AZL60" i="1"/>
  <c r="AZL58" i="1"/>
  <c r="AZL57" i="1"/>
  <c r="AZL56" i="1"/>
  <c r="AZL51" i="1"/>
  <c r="AZL50" i="1"/>
  <c r="AZL49" i="1"/>
  <c r="AZL47" i="1"/>
  <c r="AZL46" i="1"/>
  <c r="AZL45" i="1"/>
  <c r="AZL43" i="1"/>
  <c r="AZL42" i="1"/>
  <c r="AZL41" i="1"/>
  <c r="AZL40" i="1"/>
  <c r="AZL39" i="1"/>
  <c r="AZL38" i="1"/>
  <c r="AZL37" i="1"/>
  <c r="AZL36" i="1"/>
  <c r="AZL35" i="1"/>
  <c r="AZL34" i="1"/>
  <c r="AZL32" i="1"/>
  <c r="AZL31" i="1"/>
  <c r="AZL29" i="1"/>
  <c r="AZL28" i="1"/>
  <c r="AZL26" i="1"/>
  <c r="AZL25" i="1"/>
  <c r="AZL23" i="1"/>
  <c r="AZL22" i="1"/>
  <c r="AZL21" i="1"/>
  <c r="AZL20" i="1"/>
  <c r="AZL18" i="1"/>
  <c r="AZL17" i="1"/>
  <c r="AZL16" i="1"/>
  <c r="AZL14" i="1"/>
  <c r="AZL13" i="1"/>
  <c r="AZK90" i="1"/>
  <c r="AZK79" i="1"/>
  <c r="AZK76" i="1"/>
  <c r="AZK74" i="1"/>
  <c r="AZK72" i="1"/>
  <c r="AZK63" i="1"/>
  <c r="AZK59" i="1"/>
  <c r="AZK55" i="1" s="1"/>
  <c r="AZK54" i="1" s="1"/>
  <c r="AZK48" i="1"/>
  <c r="AZK44" i="1" s="1"/>
  <c r="AZK33" i="1"/>
  <c r="AZK30" i="1" s="1"/>
  <c r="AZK27" i="1"/>
  <c r="AZK24" i="1"/>
  <c r="AZK19" i="1"/>
  <c r="AZK15" i="1"/>
  <c r="AZK117" i="1" s="1"/>
  <c r="AZM70" i="1" l="1"/>
  <c r="AZR70" i="1" s="1"/>
  <c r="AZM11" i="1"/>
  <c r="AZR11" i="1" s="1"/>
  <c r="AZN99" i="1"/>
  <c r="AZN102" i="1" s="1"/>
  <c r="AZM54" i="1"/>
  <c r="AZR54" i="1" s="1"/>
  <c r="AZK12" i="1"/>
  <c r="AZK11" i="1" s="1"/>
  <c r="AZK10" i="1" s="1"/>
  <c r="AZK9" i="1" s="1"/>
  <c r="AZK5" i="1" s="1"/>
  <c r="AZK71" i="1"/>
  <c r="AZK70" i="1" s="1"/>
  <c r="AZK53" i="1"/>
  <c r="AZJ90" i="1"/>
  <c r="AZJ79" i="1"/>
  <c r="AZJ76" i="1"/>
  <c r="AZJ74" i="1"/>
  <c r="AZJ72" i="1"/>
  <c r="AZJ63" i="1"/>
  <c r="AZJ59" i="1"/>
  <c r="AZJ55" i="1" s="1"/>
  <c r="AZJ54" i="1" s="1"/>
  <c r="AZJ48" i="1"/>
  <c r="AZJ44" i="1" s="1"/>
  <c r="AZJ33" i="1"/>
  <c r="AZJ30" i="1" s="1"/>
  <c r="AZJ27" i="1"/>
  <c r="AZJ24" i="1"/>
  <c r="AZJ19" i="1"/>
  <c r="AZJ15" i="1"/>
  <c r="AZJ117" i="1" s="1"/>
  <c r="AZM10" i="1" l="1"/>
  <c r="AZR10" i="1" s="1"/>
  <c r="AZM53" i="1"/>
  <c r="AZR53" i="1" s="1"/>
  <c r="AZK52" i="1"/>
  <c r="AZK106" i="1" s="1"/>
  <c r="AZJ71" i="1"/>
  <c r="AZJ70" i="1" s="1"/>
  <c r="AZJ12" i="1"/>
  <c r="AZJ11" i="1" s="1"/>
  <c r="AZJ10" i="1" s="1"/>
  <c r="AZJ9" i="1" s="1"/>
  <c r="AZJ5" i="1" s="1"/>
  <c r="AZJ53" i="1"/>
  <c r="AZI90" i="1"/>
  <c r="AZI79" i="1"/>
  <c r="AZI76" i="1"/>
  <c r="AZI74" i="1"/>
  <c r="AZI72" i="1"/>
  <c r="AZI63" i="1"/>
  <c r="AZI59" i="1"/>
  <c r="AZI55" i="1" s="1"/>
  <c r="AZI54" i="1" s="1"/>
  <c r="AZI48" i="1"/>
  <c r="AZI44" i="1" s="1"/>
  <c r="AZI33" i="1"/>
  <c r="AZI30" i="1" s="1"/>
  <c r="AZI27" i="1"/>
  <c r="AZI24" i="1"/>
  <c r="AZI19" i="1"/>
  <c r="AZI15" i="1"/>
  <c r="AZI117" i="1" s="1"/>
  <c r="AZM9" i="1" l="1"/>
  <c r="AZR9" i="1" s="1"/>
  <c r="AZM52" i="1"/>
  <c r="AZR52" i="1" s="1"/>
  <c r="AZK99" i="1"/>
  <c r="AZK102" i="1" s="1"/>
  <c r="AZJ52" i="1"/>
  <c r="AZJ99" i="1" s="1"/>
  <c r="AZI12" i="1"/>
  <c r="AZI11" i="1" s="1"/>
  <c r="AZI10" i="1" s="1"/>
  <c r="AZI9" i="1" s="1"/>
  <c r="AZI71" i="1"/>
  <c r="AZI70" i="1" s="1"/>
  <c r="AZI53" i="1"/>
  <c r="AZH90" i="1"/>
  <c r="AZH79" i="1"/>
  <c r="AZH76" i="1"/>
  <c r="AZH74" i="1"/>
  <c r="AZH72" i="1"/>
  <c r="AZH63" i="1"/>
  <c r="AZH59" i="1"/>
  <c r="AZH55" i="1" s="1"/>
  <c r="AZH54" i="1" s="1"/>
  <c r="AZH48" i="1"/>
  <c r="AZH44" i="1" s="1"/>
  <c r="AZH33" i="1"/>
  <c r="AZH30" i="1" s="1"/>
  <c r="AZH27" i="1"/>
  <c r="AZH24" i="1"/>
  <c r="AZH19" i="1"/>
  <c r="AZH15" i="1"/>
  <c r="AZH117" i="1" s="1"/>
  <c r="AZI5" i="1" l="1"/>
  <c r="AZM5" i="1"/>
  <c r="AZM106" i="1"/>
  <c r="AZM99" i="1"/>
  <c r="AZJ102" i="1"/>
  <c r="AZJ106" i="1"/>
  <c r="AZH12" i="1"/>
  <c r="AZH11" i="1" s="1"/>
  <c r="AZH10" i="1" s="1"/>
  <c r="AZH9" i="1" s="1"/>
  <c r="AZH5" i="1" s="1"/>
  <c r="AZI52" i="1"/>
  <c r="AZI106" i="1" s="1"/>
  <c r="AZH71" i="1"/>
  <c r="AZH70" i="1" s="1"/>
  <c r="AZH53" i="1"/>
  <c r="AZG90" i="1"/>
  <c r="AZL90" i="1" s="1"/>
  <c r="AZG79" i="1"/>
  <c r="AZL79" i="1" s="1"/>
  <c r="AZG76" i="1"/>
  <c r="AZL76" i="1" s="1"/>
  <c r="AZG74" i="1"/>
  <c r="AZL74" i="1" s="1"/>
  <c r="AZG72" i="1"/>
  <c r="AZL72" i="1" s="1"/>
  <c r="AZG63" i="1"/>
  <c r="AZL63" i="1" s="1"/>
  <c r="AZG59" i="1"/>
  <c r="AZL59" i="1" s="1"/>
  <c r="AZG48" i="1"/>
  <c r="AZL48" i="1" s="1"/>
  <c r="AZG33" i="1"/>
  <c r="AZL33" i="1" s="1"/>
  <c r="AZG27" i="1"/>
  <c r="AZL27" i="1" s="1"/>
  <c r="AZG24" i="1"/>
  <c r="AZL24" i="1" s="1"/>
  <c r="AZG19" i="1"/>
  <c r="AZL19" i="1" s="1"/>
  <c r="AZG15" i="1"/>
  <c r="AZL15" i="1" l="1"/>
  <c r="AZL117" i="1" s="1"/>
  <c r="AZG117" i="1"/>
  <c r="AZR101" i="1"/>
  <c r="AZR99" i="1"/>
  <c r="AZM102" i="1"/>
  <c r="AZI99" i="1"/>
  <c r="AZI102" i="1" s="1"/>
  <c r="AZG55" i="1"/>
  <c r="AZL55" i="1" s="1"/>
  <c r="AZG30" i="1"/>
  <c r="AZL30" i="1" s="1"/>
  <c r="AZG44" i="1"/>
  <c r="AZL44" i="1" s="1"/>
  <c r="AZH52" i="1"/>
  <c r="AZH106" i="1" s="1"/>
  <c r="AZG12" i="1"/>
  <c r="AZL12" i="1" s="1"/>
  <c r="AZG71" i="1"/>
  <c r="AZL71" i="1" s="1"/>
  <c r="AZF98" i="1"/>
  <c r="BAB98" i="1" s="1"/>
  <c r="AZF97" i="1"/>
  <c r="BAB97" i="1" s="1"/>
  <c r="AZF96" i="1"/>
  <c r="BAB96" i="1" s="1"/>
  <c r="AZF95" i="1"/>
  <c r="BAB95" i="1" s="1"/>
  <c r="AZF94" i="1"/>
  <c r="BAB94" i="1" s="1"/>
  <c r="AZF93" i="1"/>
  <c r="BAB93" i="1" s="1"/>
  <c r="AZF92" i="1"/>
  <c r="BAB92" i="1" s="1"/>
  <c r="AZF91" i="1"/>
  <c r="BAB91" i="1" s="1"/>
  <c r="AZF89" i="1"/>
  <c r="BAB89" i="1" s="1"/>
  <c r="AZF88" i="1"/>
  <c r="BAB88" i="1" s="1"/>
  <c r="AZF87" i="1"/>
  <c r="BAB87" i="1" s="1"/>
  <c r="AZF86" i="1"/>
  <c r="BAB86" i="1" s="1"/>
  <c r="AZF85" i="1"/>
  <c r="BAB85" i="1" s="1"/>
  <c r="AZF84" i="1"/>
  <c r="BAB84" i="1" s="1"/>
  <c r="AZF83" i="1"/>
  <c r="BAB83" i="1" s="1"/>
  <c r="AZF82" i="1"/>
  <c r="BAB82" i="1" s="1"/>
  <c r="AZF81" i="1"/>
  <c r="BAB81" i="1" s="1"/>
  <c r="AZF80" i="1"/>
  <c r="BAB80" i="1" s="1"/>
  <c r="AZF78" i="1"/>
  <c r="BAB78" i="1" s="1"/>
  <c r="AZF77" i="1"/>
  <c r="BAB77" i="1" s="1"/>
  <c r="AZF75" i="1"/>
  <c r="BAB75" i="1" s="1"/>
  <c r="AZF73" i="1"/>
  <c r="BAB73" i="1" s="1"/>
  <c r="AZF69" i="1"/>
  <c r="BAB69" i="1" s="1"/>
  <c r="AZF68" i="1"/>
  <c r="BAB68" i="1" s="1"/>
  <c r="AZF67" i="1"/>
  <c r="BAB67" i="1" s="1"/>
  <c r="AZF66" i="1"/>
  <c r="BAB66" i="1" s="1"/>
  <c r="AZF65" i="1"/>
  <c r="BAB65" i="1" s="1"/>
  <c r="AZF64" i="1"/>
  <c r="BAB64" i="1" s="1"/>
  <c r="AZF62" i="1"/>
  <c r="BAB62" i="1" s="1"/>
  <c r="AZF61" i="1"/>
  <c r="BAB61" i="1" s="1"/>
  <c r="AZF60" i="1"/>
  <c r="BAB60" i="1" s="1"/>
  <c r="AZF58" i="1"/>
  <c r="BAB58" i="1" s="1"/>
  <c r="AZF57" i="1"/>
  <c r="BAB57" i="1" s="1"/>
  <c r="AZF56" i="1"/>
  <c r="BAB56" i="1" s="1"/>
  <c r="AZF51" i="1"/>
  <c r="BAB51" i="1" s="1"/>
  <c r="AZF50" i="1"/>
  <c r="BAB50" i="1" s="1"/>
  <c r="AZF49" i="1"/>
  <c r="BAB49" i="1" s="1"/>
  <c r="AZF47" i="1"/>
  <c r="AZF46" i="1"/>
  <c r="BAB46" i="1" s="1"/>
  <c r="AZF45" i="1"/>
  <c r="BAB45" i="1" s="1"/>
  <c r="AZF43" i="1"/>
  <c r="BAB43" i="1" s="1"/>
  <c r="AZF42" i="1"/>
  <c r="BAB42" i="1" s="1"/>
  <c r="AZF41" i="1"/>
  <c r="BAB41" i="1" s="1"/>
  <c r="AZF40" i="1"/>
  <c r="BAB40" i="1" s="1"/>
  <c r="AZF39" i="1"/>
  <c r="BAB39" i="1" s="1"/>
  <c r="AZF38" i="1"/>
  <c r="BAB38" i="1" s="1"/>
  <c r="AZF37" i="1"/>
  <c r="BAB37" i="1" s="1"/>
  <c r="AZF36" i="1"/>
  <c r="BAB36" i="1" s="1"/>
  <c r="AZF35" i="1"/>
  <c r="BAB35" i="1" s="1"/>
  <c r="AZF34" i="1"/>
  <c r="BAB34" i="1" s="1"/>
  <c r="AZF32" i="1"/>
  <c r="BAB32" i="1" s="1"/>
  <c r="AZF31" i="1"/>
  <c r="BAB31" i="1" s="1"/>
  <c r="AZF29" i="1"/>
  <c r="BAB29" i="1" s="1"/>
  <c r="AZF28" i="1"/>
  <c r="BAB28" i="1" s="1"/>
  <c r="AZF26" i="1"/>
  <c r="BAB26" i="1" s="1"/>
  <c r="AZF25" i="1"/>
  <c r="BAB25" i="1" s="1"/>
  <c r="AZF23" i="1"/>
  <c r="BAB23" i="1" s="1"/>
  <c r="AZF22" i="1"/>
  <c r="BAB22" i="1" s="1"/>
  <c r="AZF21" i="1"/>
  <c r="BAB21" i="1" s="1"/>
  <c r="AZF20" i="1"/>
  <c r="BAB20" i="1" s="1"/>
  <c r="AZF18" i="1"/>
  <c r="BAB18" i="1" s="1"/>
  <c r="AZF17" i="1"/>
  <c r="BAB17" i="1" s="1"/>
  <c r="AZF16" i="1"/>
  <c r="BAB16" i="1" s="1"/>
  <c r="AZF14" i="1"/>
  <c r="BAB14" i="1" s="1"/>
  <c r="AZF13" i="1"/>
  <c r="BAB13" i="1" s="1"/>
  <c r="AZE90" i="1"/>
  <c r="AZE79" i="1"/>
  <c r="AZE76" i="1"/>
  <c r="AZE74" i="1"/>
  <c r="AZE72" i="1"/>
  <c r="AZE63" i="1"/>
  <c r="AZE59" i="1"/>
  <c r="AZE55" i="1" s="1"/>
  <c r="AZE54" i="1" s="1"/>
  <c r="AZE48" i="1"/>
  <c r="AZE44" i="1" s="1"/>
  <c r="AZE33" i="1"/>
  <c r="AZE30" i="1" s="1"/>
  <c r="AZE27" i="1"/>
  <c r="AZE24" i="1"/>
  <c r="AZE19" i="1"/>
  <c r="AZE15" i="1"/>
  <c r="AZE117" i="1" s="1"/>
  <c r="BAB47" i="1" l="1"/>
  <c r="AZR102" i="1"/>
  <c r="AZG54" i="1"/>
  <c r="AZL54" i="1" s="1"/>
  <c r="AZH99" i="1"/>
  <c r="AZH102" i="1" s="1"/>
  <c r="AZG11" i="1"/>
  <c r="AZL11" i="1" s="1"/>
  <c r="AZG70" i="1"/>
  <c r="AZL70" i="1" s="1"/>
  <c r="AZE12" i="1"/>
  <c r="AZE11" i="1" s="1"/>
  <c r="AZE10" i="1" s="1"/>
  <c r="AZE9" i="1" s="1"/>
  <c r="AZE5" i="1" s="1"/>
  <c r="AZE53" i="1"/>
  <c r="AZE71" i="1"/>
  <c r="AZE70" i="1" s="1"/>
  <c r="AZD90" i="1"/>
  <c r="AZD79" i="1"/>
  <c r="AZD76" i="1"/>
  <c r="AZD74" i="1"/>
  <c r="AZD72" i="1"/>
  <c r="AZD63" i="1"/>
  <c r="AZD59" i="1"/>
  <c r="AZD55" i="1" s="1"/>
  <c r="AZD54" i="1" s="1"/>
  <c r="AZD48" i="1"/>
  <c r="AZD44" i="1" s="1"/>
  <c r="AZD33" i="1"/>
  <c r="AZD30" i="1" s="1"/>
  <c r="AZD27" i="1"/>
  <c r="AZD24" i="1"/>
  <c r="AZD19" i="1"/>
  <c r="AZD15" i="1"/>
  <c r="AZD117" i="1" s="1"/>
  <c r="AZD12" i="1" l="1"/>
  <c r="AZD11" i="1" s="1"/>
  <c r="AZD10" i="1" s="1"/>
  <c r="AZD9" i="1" s="1"/>
  <c r="AZD5" i="1" s="1"/>
  <c r="AZG53" i="1"/>
  <c r="AZL53" i="1" s="1"/>
  <c r="AZG10" i="1"/>
  <c r="AZL10" i="1" s="1"/>
  <c r="AZD71" i="1"/>
  <c r="AZD70" i="1" s="1"/>
  <c r="AZE52" i="1"/>
  <c r="AZE106" i="1" s="1"/>
  <c r="AZD53" i="1"/>
  <c r="AZG52" i="1" l="1"/>
  <c r="AZL52" i="1" s="1"/>
  <c r="AZG9" i="1"/>
  <c r="AZL9" i="1" s="1"/>
  <c r="AZD52" i="1"/>
  <c r="AZD106" i="1" s="1"/>
  <c r="AZE99" i="1"/>
  <c r="AZE102" i="1" s="1"/>
  <c r="AZC90" i="1"/>
  <c r="AZC79" i="1"/>
  <c r="AZC76" i="1"/>
  <c r="AZC74" i="1"/>
  <c r="AZC72" i="1"/>
  <c r="AZC63" i="1"/>
  <c r="AZC59" i="1"/>
  <c r="AZC55" i="1" s="1"/>
  <c r="AZC54" i="1" s="1"/>
  <c r="AZC48" i="1"/>
  <c r="AZC44" i="1" s="1"/>
  <c r="AZC33" i="1"/>
  <c r="AZC30" i="1" s="1"/>
  <c r="AZC27" i="1"/>
  <c r="AZC24" i="1"/>
  <c r="AZC19" i="1"/>
  <c r="AZC15" i="1"/>
  <c r="AZC117" i="1" s="1"/>
  <c r="AZD99" i="1" l="1"/>
  <c r="AZD102" i="1" s="1"/>
  <c r="AZC12" i="1"/>
  <c r="AZC11" i="1" s="1"/>
  <c r="AZC10" i="1" s="1"/>
  <c r="AZC9" i="1" s="1"/>
  <c r="AZG106" i="1"/>
  <c r="AZC71" i="1"/>
  <c r="AZC70" i="1" s="1"/>
  <c r="AZG99" i="1"/>
  <c r="AZG5" i="1"/>
  <c r="AZC53" i="1"/>
  <c r="AZC52" i="1" l="1"/>
  <c r="AZC106" i="1" s="1"/>
  <c r="AZL101" i="1"/>
  <c r="AZL99" i="1"/>
  <c r="AZG102" i="1"/>
  <c r="AZC5" i="1"/>
  <c r="AZB90" i="1"/>
  <c r="AZB79" i="1"/>
  <c r="AZB76" i="1"/>
  <c r="AZB74" i="1"/>
  <c r="AZB72" i="1"/>
  <c r="AZB63" i="1"/>
  <c r="AZB59" i="1"/>
  <c r="AZB55" i="1" s="1"/>
  <c r="AZB54" i="1" s="1"/>
  <c r="AZB48" i="1"/>
  <c r="AZB44" i="1" s="1"/>
  <c r="AZB33" i="1"/>
  <c r="AZB30" i="1" s="1"/>
  <c r="AZB27" i="1"/>
  <c r="AZB24" i="1"/>
  <c r="AZB19" i="1"/>
  <c r="AZB15" i="1"/>
  <c r="AZB117" i="1" s="1"/>
  <c r="AZC99" i="1" l="1"/>
  <c r="AZC102" i="1" s="1"/>
  <c r="AZB12" i="1"/>
  <c r="AZB11" i="1" s="1"/>
  <c r="AZB10" i="1" s="1"/>
  <c r="AZB9" i="1" s="1"/>
  <c r="AZB5" i="1" s="1"/>
  <c r="AZB71" i="1"/>
  <c r="AZB70" i="1" s="1"/>
  <c r="AZL102" i="1"/>
  <c r="AZB53" i="1"/>
  <c r="AZA90" i="1"/>
  <c r="AZF90" i="1" s="1"/>
  <c r="BAB90" i="1" s="1"/>
  <c r="AZA79" i="1"/>
  <c r="AZF79" i="1" s="1"/>
  <c r="BAB79" i="1" s="1"/>
  <c r="AZA76" i="1"/>
  <c r="AZA74" i="1"/>
  <c r="AZF74" i="1" s="1"/>
  <c r="BAB74" i="1" s="1"/>
  <c r="AZA72" i="1"/>
  <c r="AZF72" i="1" s="1"/>
  <c r="BAB72" i="1" s="1"/>
  <c r="AZA63" i="1"/>
  <c r="AZF63" i="1" s="1"/>
  <c r="BAB63" i="1" s="1"/>
  <c r="AZA59" i="1"/>
  <c r="AZF59" i="1" s="1"/>
  <c r="BAB59" i="1" s="1"/>
  <c r="AZA48" i="1"/>
  <c r="AZF48" i="1" s="1"/>
  <c r="BAB48" i="1" s="1"/>
  <c r="AZA33" i="1"/>
  <c r="AZF33" i="1" s="1"/>
  <c r="BAB33" i="1" s="1"/>
  <c r="AZA27" i="1"/>
  <c r="AZF27" i="1" s="1"/>
  <c r="BAB27" i="1" s="1"/>
  <c r="AZA24" i="1"/>
  <c r="AZF24" i="1" s="1"/>
  <c r="BAB24" i="1" s="1"/>
  <c r="AZA19" i="1"/>
  <c r="AZA15" i="1"/>
  <c r="AZA117" i="1" s="1"/>
  <c r="AZF15" i="1" l="1"/>
  <c r="AZF19" i="1"/>
  <c r="BAB19" i="1" s="1"/>
  <c r="AZB52" i="1"/>
  <c r="AZB106" i="1" s="1"/>
  <c r="AZA44" i="1"/>
  <c r="AZF44" i="1" s="1"/>
  <c r="BAB44" i="1" s="1"/>
  <c r="AZF76" i="1"/>
  <c r="BAB76" i="1" s="1"/>
  <c r="AZA55" i="1"/>
  <c r="AZF55" i="1" s="1"/>
  <c r="BAB55" i="1" s="1"/>
  <c r="AZA71" i="1"/>
  <c r="AZF71" i="1" s="1"/>
  <c r="BAB71" i="1" s="1"/>
  <c r="AZA30" i="1"/>
  <c r="AZF30" i="1" s="1"/>
  <c r="BAB30" i="1" s="1"/>
  <c r="AZA12" i="1"/>
  <c r="AZF12" i="1" s="1"/>
  <c r="BAB12" i="1" s="1"/>
  <c r="AYU98" i="1"/>
  <c r="AYU97" i="1"/>
  <c r="AYU96" i="1"/>
  <c r="AYU95" i="1"/>
  <c r="AYU94" i="1"/>
  <c r="AYU93" i="1"/>
  <c r="AYU92" i="1"/>
  <c r="AYU91" i="1"/>
  <c r="AYU89" i="1"/>
  <c r="AYU88" i="1"/>
  <c r="AYU87" i="1"/>
  <c r="AYU86" i="1"/>
  <c r="AYU85" i="1"/>
  <c r="AYU84" i="1"/>
  <c r="AYU83" i="1"/>
  <c r="AYU82" i="1"/>
  <c r="AYU81" i="1"/>
  <c r="AYU80" i="1"/>
  <c r="AYU78" i="1"/>
  <c r="AYU77" i="1"/>
  <c r="AYU75" i="1"/>
  <c r="AYU73" i="1"/>
  <c r="AYU69" i="1"/>
  <c r="AYU68" i="1"/>
  <c r="AYU67" i="1"/>
  <c r="AYU66" i="1"/>
  <c r="AYU65" i="1"/>
  <c r="AYU64" i="1"/>
  <c r="AYU62" i="1"/>
  <c r="AYU61" i="1"/>
  <c r="AYU60" i="1"/>
  <c r="AYU58" i="1"/>
  <c r="AYU57" i="1"/>
  <c r="AYU56" i="1"/>
  <c r="AYU51" i="1"/>
  <c r="AYU50" i="1"/>
  <c r="AYU49" i="1"/>
  <c r="AYU47" i="1"/>
  <c r="AYU46" i="1"/>
  <c r="AYU45" i="1"/>
  <c r="AYU43" i="1"/>
  <c r="AYU42" i="1"/>
  <c r="AYU41" i="1"/>
  <c r="AYU40" i="1"/>
  <c r="AYU39" i="1"/>
  <c r="AYU38" i="1"/>
  <c r="AYU37" i="1"/>
  <c r="AYU36" i="1"/>
  <c r="AYU35" i="1"/>
  <c r="AYU34" i="1"/>
  <c r="AYU32" i="1"/>
  <c r="AYU31" i="1"/>
  <c r="AYU29" i="1"/>
  <c r="AYU28" i="1"/>
  <c r="AYU26" i="1"/>
  <c r="AYU25" i="1"/>
  <c r="AYU23" i="1"/>
  <c r="AYU22" i="1"/>
  <c r="AYU21" i="1"/>
  <c r="AYU20" i="1"/>
  <c r="AYU18" i="1"/>
  <c r="AYU17" i="1"/>
  <c r="AYU16" i="1"/>
  <c r="AYU14" i="1"/>
  <c r="AYU13" i="1"/>
  <c r="BAB15" i="1" l="1"/>
  <c r="BAB117" i="1" s="1"/>
  <c r="AZF117" i="1"/>
  <c r="AZA54" i="1"/>
  <c r="AZF54" i="1" s="1"/>
  <c r="BAB54" i="1" s="1"/>
  <c r="AZB99" i="1"/>
  <c r="AZB102" i="1" s="1"/>
  <c r="AZA70" i="1"/>
  <c r="AZA11" i="1"/>
  <c r="AZF11" i="1" s="1"/>
  <c r="BAB11" i="1" s="1"/>
  <c r="AYY98" i="1"/>
  <c r="AYY97" i="1"/>
  <c r="AYY96" i="1"/>
  <c r="AYY95" i="1"/>
  <c r="AYY94" i="1"/>
  <c r="AYY93" i="1"/>
  <c r="AYY92" i="1"/>
  <c r="AYY91" i="1"/>
  <c r="AYY89" i="1"/>
  <c r="AYY88" i="1"/>
  <c r="AYY87" i="1"/>
  <c r="AYY86" i="1"/>
  <c r="AYY85" i="1"/>
  <c r="AYY84" i="1"/>
  <c r="AYY83" i="1"/>
  <c r="AYY82" i="1"/>
  <c r="AYY81" i="1"/>
  <c r="AYY80" i="1"/>
  <c r="AYY78" i="1"/>
  <c r="AYY77" i="1"/>
  <c r="AYY75" i="1"/>
  <c r="AYY73" i="1"/>
  <c r="AYY69" i="1"/>
  <c r="AYY68" i="1"/>
  <c r="AYY67" i="1"/>
  <c r="AYY66" i="1"/>
  <c r="AYY65" i="1"/>
  <c r="AYY64" i="1"/>
  <c r="AYY62" i="1"/>
  <c r="AYY61" i="1"/>
  <c r="AYY60" i="1"/>
  <c r="AYY58" i="1"/>
  <c r="AYY57" i="1"/>
  <c r="AYY56" i="1"/>
  <c r="AYY51" i="1"/>
  <c r="AYY50" i="1"/>
  <c r="AYY49" i="1"/>
  <c r="AYY47" i="1"/>
  <c r="AYY46" i="1"/>
  <c r="AYY45" i="1"/>
  <c r="AYY43" i="1"/>
  <c r="AYY42" i="1"/>
  <c r="AYY41" i="1"/>
  <c r="AYY40" i="1"/>
  <c r="AYY39" i="1"/>
  <c r="AYY38" i="1"/>
  <c r="AYY37" i="1"/>
  <c r="AYY36" i="1"/>
  <c r="AYY35" i="1"/>
  <c r="AYY34" i="1"/>
  <c r="AYY32" i="1"/>
  <c r="AYY31" i="1"/>
  <c r="AYY29" i="1"/>
  <c r="AYY28" i="1"/>
  <c r="AYY26" i="1"/>
  <c r="AYY25" i="1"/>
  <c r="AYY23" i="1"/>
  <c r="AYY22" i="1"/>
  <c r="AYY21" i="1"/>
  <c r="AYY20" i="1"/>
  <c r="AYY18" i="1"/>
  <c r="AYY17" i="1"/>
  <c r="AYY16" i="1"/>
  <c r="AYY14" i="1"/>
  <c r="AYY13" i="1"/>
  <c r="AYX90" i="1"/>
  <c r="AYX79" i="1"/>
  <c r="AYX76" i="1"/>
  <c r="AYX74" i="1"/>
  <c r="AYX72" i="1"/>
  <c r="AYX63" i="1"/>
  <c r="AYX59" i="1"/>
  <c r="AYX55" i="1" s="1"/>
  <c r="AYX54" i="1" s="1"/>
  <c r="AYX48" i="1"/>
  <c r="AYX44" i="1" s="1"/>
  <c r="AYX33" i="1"/>
  <c r="AYX30" i="1" s="1"/>
  <c r="AYX27" i="1"/>
  <c r="AYX24" i="1"/>
  <c r="AYX19" i="1"/>
  <c r="AYX15" i="1"/>
  <c r="AYX117" i="1" s="1"/>
  <c r="AZF70" i="1" l="1"/>
  <c r="BAB70" i="1" s="1"/>
  <c r="AZA53" i="1"/>
  <c r="AZF53" i="1" s="1"/>
  <c r="BAB53" i="1" s="1"/>
  <c r="AZA10" i="1"/>
  <c r="AZF10" i="1" s="1"/>
  <c r="BAB10" i="1" s="1"/>
  <c r="AYX12" i="1"/>
  <c r="AYX11" i="1" s="1"/>
  <c r="AYX10" i="1" s="1"/>
  <c r="AYX9" i="1" s="1"/>
  <c r="AYX71" i="1"/>
  <c r="AYX70" i="1" s="1"/>
  <c r="AYX53" i="1"/>
  <c r="AYW90" i="1"/>
  <c r="AYW79" i="1"/>
  <c r="AYW76" i="1"/>
  <c r="AYW74" i="1"/>
  <c r="AYW72" i="1"/>
  <c r="AYW63" i="1"/>
  <c r="AYW59" i="1"/>
  <c r="AYW55" i="1" s="1"/>
  <c r="AYW54" i="1" s="1"/>
  <c r="AYW48" i="1"/>
  <c r="AYW44" i="1" s="1"/>
  <c r="AYW33" i="1"/>
  <c r="AYW30" i="1" s="1"/>
  <c r="AYW27" i="1"/>
  <c r="AYW24" i="1"/>
  <c r="AYW19" i="1"/>
  <c r="AYW15" i="1"/>
  <c r="AYW117" i="1" s="1"/>
  <c r="AZA52" i="1" l="1"/>
  <c r="AYX52" i="1"/>
  <c r="AYX106" i="1" s="1"/>
  <c r="AZA9" i="1"/>
  <c r="AYW12" i="1"/>
  <c r="AYW11" i="1" s="1"/>
  <c r="AYW10" i="1" s="1"/>
  <c r="AYW9" i="1" s="1"/>
  <c r="AYW71" i="1"/>
  <c r="AYW70" i="1" s="1"/>
  <c r="AYX5" i="1"/>
  <c r="AYW53" i="1"/>
  <c r="AYV90" i="1"/>
  <c r="AYV79" i="1"/>
  <c r="AYV76" i="1"/>
  <c r="AYY76" i="1" s="1"/>
  <c r="AYV74" i="1"/>
  <c r="AYY74" i="1" s="1"/>
  <c r="AYV72" i="1"/>
  <c r="AYY72" i="1" s="1"/>
  <c r="AYV63" i="1"/>
  <c r="AYY63" i="1" s="1"/>
  <c r="AYV59" i="1"/>
  <c r="AYY59" i="1" s="1"/>
  <c r="AYV48" i="1"/>
  <c r="AYY48" i="1" s="1"/>
  <c r="AYV33" i="1"/>
  <c r="AYY33" i="1" s="1"/>
  <c r="AYV27" i="1"/>
  <c r="AYY27" i="1" s="1"/>
  <c r="AYV24" i="1"/>
  <c r="AYY24" i="1" s="1"/>
  <c r="AYV19" i="1"/>
  <c r="AYY19" i="1" s="1"/>
  <c r="AYV15" i="1"/>
  <c r="AYY15" i="1" l="1"/>
  <c r="AYY117" i="1" s="1"/>
  <c r="AYV117" i="1"/>
  <c r="AZF9" i="1"/>
  <c r="BAB9" i="1" s="1"/>
  <c r="AZF52" i="1"/>
  <c r="BAB52" i="1" s="1"/>
  <c r="AZA106" i="1"/>
  <c r="AYX99" i="1"/>
  <c r="AYX102" i="1" s="1"/>
  <c r="AYW52" i="1"/>
  <c r="AYW106" i="1" s="1"/>
  <c r="AYY79" i="1"/>
  <c r="AYY90" i="1"/>
  <c r="AZA99" i="1"/>
  <c r="AZF99" i="1" s="1"/>
  <c r="BAB99" i="1" s="1"/>
  <c r="AZA5" i="1"/>
  <c r="AYV30" i="1"/>
  <c r="AYY30" i="1" s="1"/>
  <c r="AYV44" i="1"/>
  <c r="AYY44" i="1" s="1"/>
  <c r="AYV55" i="1"/>
  <c r="AYY55" i="1" s="1"/>
  <c r="AYV12" i="1"/>
  <c r="AYY12" i="1" s="1"/>
  <c r="AYV71" i="1"/>
  <c r="AYY71" i="1" s="1"/>
  <c r="AYW5" i="1"/>
  <c r="AYT90" i="1"/>
  <c r="AYT79" i="1"/>
  <c r="AYT76" i="1"/>
  <c r="AYT74" i="1"/>
  <c r="AYT72" i="1"/>
  <c r="AYT63" i="1"/>
  <c r="AYT59" i="1"/>
  <c r="AYT55" i="1" s="1"/>
  <c r="AYT54" i="1" s="1"/>
  <c r="AYT48" i="1"/>
  <c r="AYT44" i="1" s="1"/>
  <c r="AYT33" i="1"/>
  <c r="AYT30" i="1" s="1"/>
  <c r="AYT27" i="1"/>
  <c r="AYT24" i="1"/>
  <c r="AYT19" i="1"/>
  <c r="AYT15" i="1"/>
  <c r="AYT117" i="1" s="1"/>
  <c r="AYW99" i="1" l="1"/>
  <c r="AYW102" i="1" s="1"/>
  <c r="AZA102" i="1"/>
  <c r="AYV54" i="1"/>
  <c r="AYY54" i="1" s="1"/>
  <c r="AYV11" i="1"/>
  <c r="AYY11" i="1" s="1"/>
  <c r="AYV70" i="1"/>
  <c r="AYY70" i="1" s="1"/>
  <c r="AYT12" i="1"/>
  <c r="AYT11" i="1" s="1"/>
  <c r="AYT10" i="1" s="1"/>
  <c r="AYT9" i="1" s="1"/>
  <c r="AYT71" i="1"/>
  <c r="AYT70" i="1" s="1"/>
  <c r="AYT53" i="1"/>
  <c r="AYS90" i="1"/>
  <c r="AYS79" i="1"/>
  <c r="AYS76" i="1"/>
  <c r="AYS74" i="1"/>
  <c r="AYS72" i="1"/>
  <c r="AYS63" i="1"/>
  <c r="AYS59" i="1"/>
  <c r="AYS55" i="1" s="1"/>
  <c r="AYS54" i="1" s="1"/>
  <c r="AYS48" i="1"/>
  <c r="AYS44" i="1" s="1"/>
  <c r="AYS33" i="1"/>
  <c r="AYS30" i="1" s="1"/>
  <c r="AYS27" i="1"/>
  <c r="AYS24" i="1"/>
  <c r="AYS19" i="1"/>
  <c r="AYS15" i="1"/>
  <c r="AYS117" i="1" s="1"/>
  <c r="AYS12" i="1" l="1"/>
  <c r="AYS11" i="1" s="1"/>
  <c r="AYS10" i="1" s="1"/>
  <c r="AYS9" i="1" s="1"/>
  <c r="AYS71" i="1"/>
  <c r="AYS70" i="1" s="1"/>
  <c r="AYT52" i="1"/>
  <c r="AYT106" i="1" s="1"/>
  <c r="AZF102" i="1"/>
  <c r="BAB102" i="1"/>
  <c r="AYV10" i="1"/>
  <c r="AYY10" i="1" s="1"/>
  <c r="AYV53" i="1"/>
  <c r="AYY53" i="1" s="1"/>
  <c r="AYT5" i="1"/>
  <c r="AYS53" i="1"/>
  <c r="AYR90" i="1"/>
  <c r="AYR79" i="1"/>
  <c r="AYR76" i="1"/>
  <c r="AYR74" i="1"/>
  <c r="AYR72" i="1"/>
  <c r="AYR63" i="1"/>
  <c r="AYR59" i="1"/>
  <c r="AYR55" i="1" s="1"/>
  <c r="AYR54" i="1" s="1"/>
  <c r="AYR48" i="1"/>
  <c r="AYR44" i="1" s="1"/>
  <c r="AYR33" i="1"/>
  <c r="AYR30" i="1" s="1"/>
  <c r="AYR27" i="1"/>
  <c r="AYR24" i="1"/>
  <c r="AYR19" i="1"/>
  <c r="AYR15" i="1"/>
  <c r="AYR117" i="1" s="1"/>
  <c r="AYS52" i="1" l="1"/>
  <c r="AYS106" i="1" s="1"/>
  <c r="AYT99" i="1"/>
  <c r="AYT102" i="1" s="1"/>
  <c r="AYV9" i="1"/>
  <c r="AYY9" i="1" s="1"/>
  <c r="AYV52" i="1"/>
  <c r="AYY52" i="1" s="1"/>
  <c r="AYR12" i="1"/>
  <c r="AYR11" i="1" s="1"/>
  <c r="AYR10" i="1" s="1"/>
  <c r="AYR9" i="1" s="1"/>
  <c r="AYS5" i="1"/>
  <c r="AYR71" i="1"/>
  <c r="AYR70" i="1" s="1"/>
  <c r="AYR53" i="1"/>
  <c r="AYS99" i="1" l="1"/>
  <c r="AYS102" i="1" s="1"/>
  <c r="AYR52" i="1"/>
  <c r="AYR106" i="1" s="1"/>
  <c r="AYV5" i="1"/>
  <c r="AYV99" i="1"/>
  <c r="AYV106" i="1"/>
  <c r="AYR5" i="1"/>
  <c r="AYQ90" i="1"/>
  <c r="AYQ79" i="1"/>
  <c r="AYQ76" i="1"/>
  <c r="AYQ74" i="1"/>
  <c r="AYQ72" i="1"/>
  <c r="AYQ63" i="1"/>
  <c r="AYQ59" i="1"/>
  <c r="AYQ55" i="1" s="1"/>
  <c r="AYQ54" i="1" s="1"/>
  <c r="AYQ48" i="1"/>
  <c r="AYQ44" i="1" s="1"/>
  <c r="AYQ33" i="1"/>
  <c r="AYQ30" i="1" s="1"/>
  <c r="AYQ27" i="1"/>
  <c r="AYQ24" i="1"/>
  <c r="AYQ19" i="1"/>
  <c r="AYQ15" i="1"/>
  <c r="AYQ117" i="1" s="1"/>
  <c r="AYR99" i="1" l="1"/>
  <c r="AYR102" i="1" s="1"/>
  <c r="AYQ12" i="1"/>
  <c r="AYQ11" i="1" s="1"/>
  <c r="AYQ10" i="1" s="1"/>
  <c r="AYQ9" i="1" s="1"/>
  <c r="AYQ5" i="1" s="1"/>
  <c r="AYY101" i="1"/>
  <c r="AYY99" i="1"/>
  <c r="AYV102" i="1"/>
  <c r="AYQ71" i="1"/>
  <c r="AYQ70" i="1" s="1"/>
  <c r="AYQ53" i="1"/>
  <c r="AYP24" i="1"/>
  <c r="AYU24" i="1" s="1"/>
  <c r="AYN24" i="1"/>
  <c r="AYP90" i="1"/>
  <c r="AYU90" i="1" s="1"/>
  <c r="AYP79" i="1"/>
  <c r="AYU79" i="1" s="1"/>
  <c r="AYP76" i="1"/>
  <c r="AYU76" i="1" s="1"/>
  <c r="AYP74" i="1"/>
  <c r="AYU74" i="1" s="1"/>
  <c r="AYP72" i="1"/>
  <c r="AYU72" i="1" s="1"/>
  <c r="AYP63" i="1"/>
  <c r="AYU63" i="1" s="1"/>
  <c r="AYP59" i="1"/>
  <c r="AYU59" i="1" s="1"/>
  <c r="AYP48" i="1"/>
  <c r="AYU48" i="1" s="1"/>
  <c r="AYP33" i="1"/>
  <c r="AYU33" i="1" s="1"/>
  <c r="AYP27" i="1"/>
  <c r="AYU27" i="1" s="1"/>
  <c r="AYP19" i="1"/>
  <c r="AYU19" i="1" s="1"/>
  <c r="AYP15" i="1"/>
  <c r="AYU15" i="1" l="1"/>
  <c r="AYU117" i="1" s="1"/>
  <c r="AYP117" i="1"/>
  <c r="AYY102" i="1"/>
  <c r="AYP55" i="1"/>
  <c r="AYU55" i="1" s="1"/>
  <c r="AYP30" i="1"/>
  <c r="AYU30" i="1" s="1"/>
  <c r="AYP12" i="1"/>
  <c r="AYU12" i="1" s="1"/>
  <c r="AYP44" i="1"/>
  <c r="AYU44" i="1" s="1"/>
  <c r="AYQ52" i="1"/>
  <c r="AYQ106" i="1" s="1"/>
  <c r="AYP71" i="1"/>
  <c r="AYU71" i="1" s="1"/>
  <c r="AYO98" i="1"/>
  <c r="AYO97" i="1"/>
  <c r="AYO96" i="1"/>
  <c r="AYO95" i="1"/>
  <c r="AYO94" i="1"/>
  <c r="AYO93" i="1"/>
  <c r="AYO92" i="1"/>
  <c r="AYO91" i="1"/>
  <c r="AYO89" i="1"/>
  <c r="AYO88" i="1"/>
  <c r="AYO87" i="1"/>
  <c r="AYO86" i="1"/>
  <c r="AYO85" i="1"/>
  <c r="AYO84" i="1"/>
  <c r="AYO83" i="1"/>
  <c r="AYO82" i="1"/>
  <c r="AYO81" i="1"/>
  <c r="AYO80" i="1"/>
  <c r="AYO78" i="1"/>
  <c r="AYO77" i="1"/>
  <c r="AYO75" i="1"/>
  <c r="AYO73" i="1"/>
  <c r="AYO69" i="1"/>
  <c r="AYO68" i="1"/>
  <c r="AYO67" i="1"/>
  <c r="AYO66" i="1"/>
  <c r="AYO65" i="1"/>
  <c r="AYO64" i="1"/>
  <c r="AYO62" i="1"/>
  <c r="AYO61" i="1"/>
  <c r="AYO60" i="1"/>
  <c r="AYO58" i="1"/>
  <c r="AYO57" i="1"/>
  <c r="AYO56" i="1"/>
  <c r="AYO51" i="1"/>
  <c r="AYO50" i="1"/>
  <c r="AYO49" i="1"/>
  <c r="AYO47" i="1"/>
  <c r="AYO46" i="1"/>
  <c r="AYO45" i="1"/>
  <c r="AYO43" i="1"/>
  <c r="AYO42" i="1"/>
  <c r="AYO41" i="1"/>
  <c r="AYO40" i="1"/>
  <c r="AYO39" i="1"/>
  <c r="AYO38" i="1"/>
  <c r="AYO37" i="1"/>
  <c r="AYO36" i="1"/>
  <c r="AYO35" i="1"/>
  <c r="AYO34" i="1"/>
  <c r="AYO32" i="1"/>
  <c r="AYO31" i="1"/>
  <c r="AYO29" i="1"/>
  <c r="AYO28" i="1"/>
  <c r="AYO26" i="1"/>
  <c r="AYO25" i="1"/>
  <c r="AYO23" i="1"/>
  <c r="AYO22" i="1"/>
  <c r="AYO21" i="1"/>
  <c r="AYO20" i="1"/>
  <c r="AYO18" i="1"/>
  <c r="AYO17" i="1"/>
  <c r="AYO16" i="1"/>
  <c r="AYO14" i="1"/>
  <c r="AYO13" i="1"/>
  <c r="AYN90" i="1"/>
  <c r="AYN79" i="1"/>
  <c r="AYN76" i="1"/>
  <c r="AYN74" i="1"/>
  <c r="AYN72" i="1"/>
  <c r="AYN63" i="1"/>
  <c r="AYN59" i="1"/>
  <c r="AYN55" i="1" s="1"/>
  <c r="AYN54" i="1" s="1"/>
  <c r="AYN48" i="1"/>
  <c r="AYN44" i="1" s="1"/>
  <c r="AYN33" i="1"/>
  <c r="AYN30" i="1" s="1"/>
  <c r="AYN27" i="1"/>
  <c r="AYN19" i="1"/>
  <c r="AYN15" i="1"/>
  <c r="AYN117" i="1" s="1"/>
  <c r="AYP54" i="1" l="1"/>
  <c r="AYU54" i="1" s="1"/>
  <c r="AYP11" i="1"/>
  <c r="AYU11" i="1" s="1"/>
  <c r="AYQ99" i="1"/>
  <c r="AYQ102" i="1" s="1"/>
  <c r="AYP70" i="1"/>
  <c r="AYU70" i="1" s="1"/>
  <c r="AYN71" i="1"/>
  <c r="AYN70" i="1" s="1"/>
  <c r="AYN12" i="1"/>
  <c r="AYN11" i="1" s="1"/>
  <c r="AYN10" i="1" s="1"/>
  <c r="AYN9" i="1" s="1"/>
  <c r="AYN53" i="1"/>
  <c r="AYM90" i="1"/>
  <c r="AYM79" i="1"/>
  <c r="AYM76" i="1"/>
  <c r="AYM74" i="1"/>
  <c r="AYM72" i="1"/>
  <c r="AYM63" i="1"/>
  <c r="AYM59" i="1"/>
  <c r="AYM55" i="1" s="1"/>
  <c r="AYM54" i="1" s="1"/>
  <c r="AYM48" i="1"/>
  <c r="AYM44" i="1" s="1"/>
  <c r="AYM33" i="1"/>
  <c r="AYM30" i="1" s="1"/>
  <c r="AYM27" i="1"/>
  <c r="AYM24" i="1"/>
  <c r="AYM19" i="1"/>
  <c r="AYM15" i="1"/>
  <c r="AYM117" i="1" s="1"/>
  <c r="AYN52" i="1" l="1"/>
  <c r="AYN106" i="1" s="1"/>
  <c r="AYM12" i="1"/>
  <c r="AYM11" i="1" s="1"/>
  <c r="AYM10" i="1" s="1"/>
  <c r="AYM9" i="1" s="1"/>
  <c r="AYP53" i="1"/>
  <c r="AYU53" i="1" s="1"/>
  <c r="AYP10" i="1"/>
  <c r="AYU10" i="1" s="1"/>
  <c r="AYM71" i="1"/>
  <c r="AYM70" i="1" s="1"/>
  <c r="AYN5" i="1"/>
  <c r="AYM53" i="1"/>
  <c r="AYL90" i="1"/>
  <c r="AYL79" i="1"/>
  <c r="AYL76" i="1"/>
  <c r="AYL74" i="1"/>
  <c r="AYL72" i="1"/>
  <c r="AYL63" i="1"/>
  <c r="AYL59" i="1"/>
  <c r="AYL55" i="1" s="1"/>
  <c r="AYL54" i="1" s="1"/>
  <c r="AYL48" i="1"/>
  <c r="AYL44" i="1" s="1"/>
  <c r="AYL33" i="1"/>
  <c r="AYL30" i="1" s="1"/>
  <c r="AYL27" i="1"/>
  <c r="AYL24" i="1"/>
  <c r="AYL19" i="1"/>
  <c r="AYL15" i="1"/>
  <c r="AYL117" i="1" s="1"/>
  <c r="AYN99" i="1" l="1"/>
  <c r="AYN102" i="1" s="1"/>
  <c r="AYP9" i="1"/>
  <c r="AYU9" i="1" s="1"/>
  <c r="AYP52" i="1"/>
  <c r="AYU52" i="1" s="1"/>
  <c r="AYL12" i="1"/>
  <c r="AYL11" i="1" s="1"/>
  <c r="AYL10" i="1" s="1"/>
  <c r="AYL9" i="1" s="1"/>
  <c r="AYM52" i="1"/>
  <c r="AYM106" i="1" s="1"/>
  <c r="AYM5" i="1"/>
  <c r="AYL53" i="1"/>
  <c r="AYL71" i="1"/>
  <c r="AYL70" i="1" s="1"/>
  <c r="AYK90" i="1"/>
  <c r="AYK79" i="1"/>
  <c r="AYK76" i="1"/>
  <c r="AYK74" i="1"/>
  <c r="AYK72" i="1"/>
  <c r="AYK63" i="1"/>
  <c r="AYK59" i="1"/>
  <c r="AYK55" i="1" s="1"/>
  <c r="AYK54" i="1" s="1"/>
  <c r="AYK48" i="1"/>
  <c r="AYK44" i="1" s="1"/>
  <c r="AYK33" i="1"/>
  <c r="AYK30" i="1" s="1"/>
  <c r="AYK27" i="1"/>
  <c r="AYK24" i="1"/>
  <c r="AYK19" i="1"/>
  <c r="AYK15" i="1"/>
  <c r="AYK117" i="1" s="1"/>
  <c r="AYK71" i="1" l="1"/>
  <c r="AYK70" i="1" s="1"/>
  <c r="AYP106" i="1"/>
  <c r="AYP99" i="1"/>
  <c r="AYU99" i="1" s="1"/>
  <c r="AYP5" i="1"/>
  <c r="AYM99" i="1"/>
  <c r="AYM102" i="1" s="1"/>
  <c r="AYK12" i="1"/>
  <c r="AYK11" i="1" s="1"/>
  <c r="AYK10" i="1" s="1"/>
  <c r="AYK9" i="1" s="1"/>
  <c r="AYL52" i="1"/>
  <c r="AYL106" i="1" s="1"/>
  <c r="AYL5" i="1"/>
  <c r="AYK53" i="1"/>
  <c r="AYJ90" i="1"/>
  <c r="AYO90" i="1" s="1"/>
  <c r="AYJ79" i="1"/>
  <c r="AYO79" i="1" s="1"/>
  <c r="AYJ76" i="1"/>
  <c r="AYO76" i="1" s="1"/>
  <c r="AYJ74" i="1"/>
  <c r="AYO74" i="1" s="1"/>
  <c r="AYJ72" i="1"/>
  <c r="AYO72" i="1" s="1"/>
  <c r="AYJ63" i="1"/>
  <c r="AYO63" i="1" s="1"/>
  <c r="AYJ59" i="1"/>
  <c r="AYO59" i="1" s="1"/>
  <c r="AYJ48" i="1"/>
  <c r="AYO48" i="1" s="1"/>
  <c r="AYJ33" i="1"/>
  <c r="AYO33" i="1" s="1"/>
  <c r="AYJ27" i="1"/>
  <c r="AYO27" i="1" s="1"/>
  <c r="AYJ24" i="1"/>
  <c r="AYO24" i="1" s="1"/>
  <c r="AYJ19" i="1"/>
  <c r="AYO19" i="1" s="1"/>
  <c r="AYJ15" i="1"/>
  <c r="AYO15" i="1" l="1"/>
  <c r="AYO117" i="1" s="1"/>
  <c r="AYJ117" i="1"/>
  <c r="AYU101" i="1"/>
  <c r="AYK52" i="1"/>
  <c r="AYK106" i="1" s="1"/>
  <c r="AYP102" i="1"/>
  <c r="AYL99" i="1"/>
  <c r="AYL102" i="1" s="1"/>
  <c r="AYJ30" i="1"/>
  <c r="AYO30" i="1" s="1"/>
  <c r="AYJ44" i="1"/>
  <c r="AYO44" i="1" s="1"/>
  <c r="AYJ55" i="1"/>
  <c r="AYO55" i="1" s="1"/>
  <c r="AYK5" i="1"/>
  <c r="AYJ71" i="1"/>
  <c r="AYO71" i="1" s="1"/>
  <c r="AYJ12" i="1"/>
  <c r="AYO12" i="1" s="1"/>
  <c r="AYI98" i="1"/>
  <c r="AYZ98" i="1" s="1"/>
  <c r="AYI97" i="1"/>
  <c r="AYZ97" i="1" s="1"/>
  <c r="AYI96" i="1"/>
  <c r="AYZ96" i="1" s="1"/>
  <c r="AYI95" i="1"/>
  <c r="AYZ95" i="1" s="1"/>
  <c r="AYI94" i="1"/>
  <c r="AYZ94" i="1" s="1"/>
  <c r="AYI93" i="1"/>
  <c r="AYZ93" i="1" s="1"/>
  <c r="AYI92" i="1"/>
  <c r="AYZ92" i="1" s="1"/>
  <c r="AYI91" i="1"/>
  <c r="AYZ91" i="1" s="1"/>
  <c r="AYI89" i="1"/>
  <c r="AYZ89" i="1" s="1"/>
  <c r="AYI88" i="1"/>
  <c r="AYZ88" i="1" s="1"/>
  <c r="AYI87" i="1"/>
  <c r="AYZ87" i="1" s="1"/>
  <c r="AYI86" i="1"/>
  <c r="AYZ86" i="1" s="1"/>
  <c r="AYI85" i="1"/>
  <c r="AYZ85" i="1" s="1"/>
  <c r="AYI84" i="1"/>
  <c r="AYZ84" i="1" s="1"/>
  <c r="AYI83" i="1"/>
  <c r="AYZ83" i="1" s="1"/>
  <c r="AYI82" i="1"/>
  <c r="AYZ82" i="1" s="1"/>
  <c r="AYI81" i="1"/>
  <c r="AYZ81" i="1" s="1"/>
  <c r="AYI80" i="1"/>
  <c r="AYZ80" i="1" s="1"/>
  <c r="AYI78" i="1"/>
  <c r="AYZ78" i="1" s="1"/>
  <c r="AYI77" i="1"/>
  <c r="AYZ77" i="1" s="1"/>
  <c r="AYI75" i="1"/>
  <c r="AYZ75" i="1" s="1"/>
  <c r="AYI73" i="1"/>
  <c r="AYZ73" i="1" s="1"/>
  <c r="AYI69" i="1"/>
  <c r="AYZ69" i="1" s="1"/>
  <c r="AYI68" i="1"/>
  <c r="AYZ68" i="1" s="1"/>
  <c r="AYI67" i="1"/>
  <c r="AYZ67" i="1" s="1"/>
  <c r="AYI66" i="1"/>
  <c r="AYZ66" i="1" s="1"/>
  <c r="AYI65" i="1"/>
  <c r="AYZ65" i="1" s="1"/>
  <c r="AYI64" i="1"/>
  <c r="AYZ64" i="1" s="1"/>
  <c r="AYI62" i="1"/>
  <c r="AYZ62" i="1" s="1"/>
  <c r="AYI61" i="1"/>
  <c r="AYZ61" i="1" s="1"/>
  <c r="AYI60" i="1"/>
  <c r="AYZ60" i="1" s="1"/>
  <c r="AYI58" i="1"/>
  <c r="AYZ58" i="1" s="1"/>
  <c r="AYI57" i="1"/>
  <c r="AYZ57" i="1" s="1"/>
  <c r="AYI56" i="1"/>
  <c r="AYZ56" i="1" s="1"/>
  <c r="AYI51" i="1"/>
  <c r="AYZ51" i="1" s="1"/>
  <c r="AYI50" i="1"/>
  <c r="AYZ50" i="1" s="1"/>
  <c r="AYI49" i="1"/>
  <c r="AYZ49" i="1" s="1"/>
  <c r="AYI47" i="1"/>
  <c r="AYI46" i="1"/>
  <c r="AYZ46" i="1" s="1"/>
  <c r="AYI45" i="1"/>
  <c r="AYZ45" i="1" s="1"/>
  <c r="AYI43" i="1"/>
  <c r="AYZ43" i="1" s="1"/>
  <c r="AYI42" i="1"/>
  <c r="AYZ42" i="1" s="1"/>
  <c r="AYI41" i="1"/>
  <c r="AYZ41" i="1" s="1"/>
  <c r="AYI40" i="1"/>
  <c r="AYZ40" i="1" s="1"/>
  <c r="AYI39" i="1"/>
  <c r="AYZ39" i="1" s="1"/>
  <c r="AYI38" i="1"/>
  <c r="AYZ38" i="1" s="1"/>
  <c r="AYI37" i="1"/>
  <c r="AYZ37" i="1" s="1"/>
  <c r="AYI36" i="1"/>
  <c r="AYZ36" i="1" s="1"/>
  <c r="AYI35" i="1"/>
  <c r="AYZ35" i="1" s="1"/>
  <c r="AYI34" i="1"/>
  <c r="AYZ34" i="1" s="1"/>
  <c r="AYI32" i="1"/>
  <c r="AYZ32" i="1" s="1"/>
  <c r="AYI31" i="1"/>
  <c r="AYZ31" i="1" s="1"/>
  <c r="AYI29" i="1"/>
  <c r="AYZ29" i="1" s="1"/>
  <c r="AYI28" i="1"/>
  <c r="AYZ28" i="1" s="1"/>
  <c r="AYI26" i="1"/>
  <c r="AYZ26" i="1" s="1"/>
  <c r="AYI25" i="1"/>
  <c r="AYZ25" i="1" s="1"/>
  <c r="AYI23" i="1"/>
  <c r="AYZ23" i="1" s="1"/>
  <c r="AYI22" i="1"/>
  <c r="AYZ22" i="1" s="1"/>
  <c r="AYI21" i="1"/>
  <c r="AYZ21" i="1" s="1"/>
  <c r="AYI20" i="1"/>
  <c r="AYZ20" i="1" s="1"/>
  <c r="AYI18" i="1"/>
  <c r="AYZ18" i="1" s="1"/>
  <c r="AYI17" i="1"/>
  <c r="AYZ17" i="1" s="1"/>
  <c r="AYI16" i="1"/>
  <c r="AYZ16" i="1" s="1"/>
  <c r="AYI14" i="1"/>
  <c r="AYZ14" i="1" s="1"/>
  <c r="AYI13" i="1"/>
  <c r="AYZ13" i="1" s="1"/>
  <c r="AYH90" i="1"/>
  <c r="AYH79" i="1"/>
  <c r="AYH76" i="1"/>
  <c r="AYH74" i="1"/>
  <c r="AYH72" i="1"/>
  <c r="AYH63" i="1"/>
  <c r="AYH59" i="1"/>
  <c r="AYH55" i="1" s="1"/>
  <c r="AYH54" i="1" s="1"/>
  <c r="AYH48" i="1"/>
  <c r="AYH44" i="1" s="1"/>
  <c r="AYH33" i="1"/>
  <c r="AYH30" i="1" s="1"/>
  <c r="AYH27" i="1"/>
  <c r="AYH24" i="1"/>
  <c r="AYH19" i="1"/>
  <c r="AYH15" i="1"/>
  <c r="AYH117" i="1" s="1"/>
  <c r="AYZ47" i="1" l="1"/>
  <c r="AYK99" i="1"/>
  <c r="AYK102" i="1" s="1"/>
  <c r="AYH12" i="1"/>
  <c r="AYH11" i="1" s="1"/>
  <c r="AYH10" i="1" s="1"/>
  <c r="AYH9" i="1" s="1"/>
  <c r="AYJ54" i="1"/>
  <c r="AYO54" i="1" s="1"/>
  <c r="AYJ70" i="1"/>
  <c r="AYO70" i="1" s="1"/>
  <c r="AYJ11" i="1"/>
  <c r="AYO11" i="1" s="1"/>
  <c r="AYH71" i="1"/>
  <c r="AYH70" i="1" s="1"/>
  <c r="AYH53" i="1"/>
  <c r="AYJ53" i="1" l="1"/>
  <c r="AYO53" i="1" s="1"/>
  <c r="AYJ10" i="1"/>
  <c r="AYO10" i="1" s="1"/>
  <c r="AYH52" i="1"/>
  <c r="AYH5" i="1"/>
  <c r="AYG90" i="1"/>
  <c r="AYG79" i="1"/>
  <c r="AYG76" i="1"/>
  <c r="AYG74" i="1"/>
  <c r="AYG72" i="1"/>
  <c r="AYG63" i="1"/>
  <c r="AYG59" i="1"/>
  <c r="AYG55" i="1" s="1"/>
  <c r="AYG54" i="1" s="1"/>
  <c r="AYG48" i="1"/>
  <c r="AYG44" i="1" s="1"/>
  <c r="AYG33" i="1"/>
  <c r="AYG30" i="1" s="1"/>
  <c r="AYG27" i="1"/>
  <c r="AYG24" i="1"/>
  <c r="AYG19" i="1"/>
  <c r="AYG15" i="1"/>
  <c r="AYG117" i="1" s="1"/>
  <c r="AYJ9" i="1" l="1"/>
  <c r="AYO9" i="1" s="1"/>
  <c r="AYJ52" i="1"/>
  <c r="AYO52" i="1" s="1"/>
  <c r="AYH99" i="1"/>
  <c r="AYH102" i="1" s="1"/>
  <c r="AYH106" i="1"/>
  <c r="AYG71" i="1"/>
  <c r="AYG53" i="1"/>
  <c r="AYG12" i="1"/>
  <c r="AYF90" i="1"/>
  <c r="AYF79" i="1"/>
  <c r="AYF76" i="1"/>
  <c r="AYF74" i="1"/>
  <c r="AYF72" i="1"/>
  <c r="AYF63" i="1"/>
  <c r="AYF59" i="1"/>
  <c r="AYF55" i="1" s="1"/>
  <c r="AYF54" i="1" s="1"/>
  <c r="AYF48" i="1"/>
  <c r="AYF44" i="1" s="1"/>
  <c r="AYF33" i="1"/>
  <c r="AYF30" i="1" s="1"/>
  <c r="AYF27" i="1"/>
  <c r="AYF24" i="1"/>
  <c r="AYF19" i="1"/>
  <c r="AYF15" i="1"/>
  <c r="AYF117" i="1" s="1"/>
  <c r="AYF12" i="1" l="1"/>
  <c r="AYF11" i="1" s="1"/>
  <c r="AYF10" i="1" s="1"/>
  <c r="AYF9" i="1" s="1"/>
  <c r="AYF5" i="1" s="1"/>
  <c r="AYF71" i="1"/>
  <c r="AYF70" i="1" s="1"/>
  <c r="AYJ5" i="1"/>
  <c r="AYJ99" i="1"/>
  <c r="AYJ106" i="1"/>
  <c r="AYG70" i="1"/>
  <c r="AYG11" i="1"/>
  <c r="AYF53" i="1"/>
  <c r="AYF52" i="1" l="1"/>
  <c r="AYF106" i="1" s="1"/>
  <c r="AYO101" i="1"/>
  <c r="AYO99" i="1"/>
  <c r="AYJ102" i="1"/>
  <c r="AYG52" i="1"/>
  <c r="AYG10" i="1"/>
  <c r="AYE90" i="1"/>
  <c r="AYE79" i="1"/>
  <c r="AYE76" i="1"/>
  <c r="AYE74" i="1"/>
  <c r="AYE72" i="1"/>
  <c r="AYE63" i="1"/>
  <c r="AYE59" i="1"/>
  <c r="AYE55" i="1" s="1"/>
  <c r="AYE54" i="1" s="1"/>
  <c r="AYE48" i="1"/>
  <c r="AYE44" i="1" s="1"/>
  <c r="AYE33" i="1"/>
  <c r="AYE30" i="1" s="1"/>
  <c r="AYE27" i="1"/>
  <c r="AYE24" i="1"/>
  <c r="AYE19" i="1"/>
  <c r="AYE15" i="1"/>
  <c r="AYE117" i="1" s="1"/>
  <c r="AYF99" i="1" l="1"/>
  <c r="AYF102" i="1" s="1"/>
  <c r="AYO102" i="1"/>
  <c r="AYE12" i="1"/>
  <c r="AYE11" i="1" s="1"/>
  <c r="AYE10" i="1" s="1"/>
  <c r="AYE9" i="1" s="1"/>
  <c r="AYE5" i="1" s="1"/>
  <c r="AYG106" i="1"/>
  <c r="AYG9" i="1"/>
  <c r="AYE53" i="1"/>
  <c r="AYE71" i="1"/>
  <c r="AYE70" i="1" s="1"/>
  <c r="AYD90" i="1"/>
  <c r="AYI90" i="1" s="1"/>
  <c r="AYZ90" i="1" s="1"/>
  <c r="AYD79" i="1"/>
  <c r="AYI79" i="1" s="1"/>
  <c r="AYZ79" i="1" s="1"/>
  <c r="AYD76" i="1"/>
  <c r="AYI76" i="1" s="1"/>
  <c r="AYZ76" i="1" s="1"/>
  <c r="AYD74" i="1"/>
  <c r="AYI74" i="1" s="1"/>
  <c r="AYZ74" i="1" s="1"/>
  <c r="AYD72" i="1"/>
  <c r="AYI72" i="1" s="1"/>
  <c r="AYZ72" i="1" s="1"/>
  <c r="AYD63" i="1"/>
  <c r="AYI63" i="1" s="1"/>
  <c r="AYZ63" i="1" s="1"/>
  <c r="AYD59" i="1"/>
  <c r="AYI59" i="1" s="1"/>
  <c r="AYZ59" i="1" s="1"/>
  <c r="AYD48" i="1"/>
  <c r="AYI48" i="1" s="1"/>
  <c r="AYZ48" i="1" s="1"/>
  <c r="AYD33" i="1"/>
  <c r="AYI33" i="1" s="1"/>
  <c r="AYZ33" i="1" s="1"/>
  <c r="AYD27" i="1"/>
  <c r="AYI27" i="1" s="1"/>
  <c r="AYZ27" i="1" s="1"/>
  <c r="AYD24" i="1"/>
  <c r="AYI24" i="1" s="1"/>
  <c r="AYZ24" i="1" s="1"/>
  <c r="AYD19" i="1"/>
  <c r="AYD15" i="1"/>
  <c r="AYD117" i="1" s="1"/>
  <c r="AYI15" i="1" l="1"/>
  <c r="AYI19" i="1"/>
  <c r="AYZ19" i="1" s="1"/>
  <c r="AYU102" i="1"/>
  <c r="AYD44" i="1"/>
  <c r="AYI44" i="1" s="1"/>
  <c r="AYZ44" i="1" s="1"/>
  <c r="AYG5" i="1"/>
  <c r="AYG99" i="1"/>
  <c r="AYD55" i="1"/>
  <c r="AYI55" i="1" s="1"/>
  <c r="AYZ55" i="1" s="1"/>
  <c r="AYE52" i="1"/>
  <c r="AYE106" i="1" s="1"/>
  <c r="AYD71" i="1"/>
  <c r="AYI71" i="1" s="1"/>
  <c r="AYZ71" i="1" s="1"/>
  <c r="AYD12" i="1"/>
  <c r="AYI12" i="1" s="1"/>
  <c r="AYZ12" i="1" s="1"/>
  <c r="AYD30" i="1"/>
  <c r="AYI30" i="1" s="1"/>
  <c r="AYZ30" i="1" s="1"/>
  <c r="AYB98" i="1"/>
  <c r="AYB97" i="1"/>
  <c r="AYB96" i="1"/>
  <c r="AYB95" i="1"/>
  <c r="AYB94" i="1"/>
  <c r="AYB93" i="1"/>
  <c r="AYB92" i="1"/>
  <c r="AYB91" i="1"/>
  <c r="AYB89" i="1"/>
  <c r="AYB88" i="1"/>
  <c r="AYB87" i="1"/>
  <c r="AYB86" i="1"/>
  <c r="AYB85" i="1"/>
  <c r="AYB84" i="1"/>
  <c r="AYB83" i="1"/>
  <c r="AYB82" i="1"/>
  <c r="AYB81" i="1"/>
  <c r="AYB80" i="1"/>
  <c r="AYB78" i="1"/>
  <c r="AYB77" i="1"/>
  <c r="AYB75" i="1"/>
  <c r="AYB73" i="1"/>
  <c r="AYB69" i="1"/>
  <c r="AYB68" i="1"/>
  <c r="AYB67" i="1"/>
  <c r="AYB66" i="1"/>
  <c r="AYB65" i="1"/>
  <c r="AYB64" i="1"/>
  <c r="AYB62" i="1"/>
  <c r="AYB61" i="1"/>
  <c r="AYB60" i="1"/>
  <c r="AYB58" i="1"/>
  <c r="AYB57" i="1"/>
  <c r="AYB56" i="1"/>
  <c r="AYB51" i="1"/>
  <c r="AYB50" i="1"/>
  <c r="AYB49" i="1"/>
  <c r="AYB47" i="1"/>
  <c r="AYB46" i="1"/>
  <c r="AYB45" i="1"/>
  <c r="AYB43" i="1"/>
  <c r="AYB42" i="1"/>
  <c r="AYB41" i="1"/>
  <c r="AYB40" i="1"/>
  <c r="AYB39" i="1"/>
  <c r="AYB38" i="1"/>
  <c r="AYB37" i="1"/>
  <c r="AYB36" i="1"/>
  <c r="AYB35" i="1"/>
  <c r="AYB34" i="1"/>
  <c r="AYB32" i="1"/>
  <c r="AYB31" i="1"/>
  <c r="AYB29" i="1"/>
  <c r="AYB28" i="1"/>
  <c r="AYB26" i="1"/>
  <c r="AYB25" i="1"/>
  <c r="AYB23" i="1"/>
  <c r="AYB22" i="1"/>
  <c r="AYB21" i="1"/>
  <c r="AYB20" i="1"/>
  <c r="AYB18" i="1"/>
  <c r="AYB17" i="1"/>
  <c r="AYB16" i="1"/>
  <c r="AYB14" i="1"/>
  <c r="AYB13" i="1"/>
  <c r="AYA90" i="1"/>
  <c r="AYA79" i="1"/>
  <c r="AYA76" i="1"/>
  <c r="AYA74" i="1"/>
  <c r="AYA72" i="1"/>
  <c r="AYA63" i="1"/>
  <c r="AYA59" i="1"/>
  <c r="AYA55" i="1" s="1"/>
  <c r="AYA54" i="1" s="1"/>
  <c r="AYA48" i="1"/>
  <c r="AYA44" i="1" s="1"/>
  <c r="AYA33" i="1"/>
  <c r="AYA30" i="1" s="1"/>
  <c r="AYA27" i="1"/>
  <c r="AYA24" i="1"/>
  <c r="AYA19" i="1"/>
  <c r="AYA15" i="1"/>
  <c r="AYA117" i="1" s="1"/>
  <c r="AYZ15" i="1" l="1"/>
  <c r="AYZ117" i="1" s="1"/>
  <c r="AYI117" i="1"/>
  <c r="AYA12" i="1"/>
  <c r="AYA11" i="1" s="1"/>
  <c r="AYA10" i="1" s="1"/>
  <c r="AYA9" i="1" s="1"/>
  <c r="AYA5" i="1" s="1"/>
  <c r="AYG102" i="1"/>
  <c r="AYD54" i="1"/>
  <c r="AYI54" i="1" s="1"/>
  <c r="AYZ54" i="1" s="1"/>
  <c r="AYD70" i="1"/>
  <c r="AYE99" i="1"/>
  <c r="AYE102" i="1" s="1"/>
  <c r="AYD11" i="1"/>
  <c r="AYI11" i="1" s="1"/>
  <c r="AYZ11" i="1" s="1"/>
  <c r="AYA71" i="1"/>
  <c r="AYA70" i="1" s="1"/>
  <c r="AYA53" i="1"/>
  <c r="AXZ90" i="1"/>
  <c r="AXZ79" i="1"/>
  <c r="AXZ76" i="1"/>
  <c r="AXZ74" i="1"/>
  <c r="AXZ72" i="1"/>
  <c r="AXZ63" i="1"/>
  <c r="AXZ59" i="1"/>
  <c r="AXZ55" i="1" s="1"/>
  <c r="AXZ54" i="1" s="1"/>
  <c r="AXZ48" i="1"/>
  <c r="AXZ44" i="1" s="1"/>
  <c r="AXZ33" i="1"/>
  <c r="AXZ30" i="1" s="1"/>
  <c r="AXZ27" i="1"/>
  <c r="AXZ24" i="1"/>
  <c r="AXZ19" i="1"/>
  <c r="AXZ15" i="1"/>
  <c r="AXZ117" i="1" s="1"/>
  <c r="AYI70" i="1" l="1"/>
  <c r="AYZ70" i="1" s="1"/>
  <c r="AXZ12" i="1"/>
  <c r="AXZ11" i="1" s="1"/>
  <c r="AXZ10" i="1" s="1"/>
  <c r="AXZ9" i="1" s="1"/>
  <c r="AXZ5" i="1" s="1"/>
  <c r="AYD53" i="1"/>
  <c r="AYI53" i="1" s="1"/>
  <c r="AYD10" i="1"/>
  <c r="AYI10" i="1" s="1"/>
  <c r="AYA52" i="1"/>
  <c r="AYA106" i="1" s="1"/>
  <c r="AXZ71" i="1"/>
  <c r="AXZ70" i="1" s="1"/>
  <c r="AXZ53" i="1"/>
  <c r="AXY90" i="1"/>
  <c r="AXY79" i="1"/>
  <c r="AXY76" i="1"/>
  <c r="AXY74" i="1"/>
  <c r="AXY72" i="1"/>
  <c r="AXY63" i="1"/>
  <c r="AXY59" i="1"/>
  <c r="AXY55" i="1" s="1"/>
  <c r="AXY54" i="1" s="1"/>
  <c r="AXY48" i="1"/>
  <c r="AXY44" i="1" s="1"/>
  <c r="AXY33" i="1"/>
  <c r="AXY30" i="1" s="1"/>
  <c r="AXY27" i="1"/>
  <c r="AXY24" i="1"/>
  <c r="AXY19" i="1"/>
  <c r="AXY15" i="1"/>
  <c r="AXY117" i="1" s="1"/>
  <c r="AYZ10" i="1" l="1"/>
  <c r="AYZ53" i="1"/>
  <c r="AYD52" i="1"/>
  <c r="AYA99" i="1"/>
  <c r="AYA102" i="1" s="1"/>
  <c r="AXY12" i="1"/>
  <c r="AXY11" i="1" s="1"/>
  <c r="AXY10" i="1" s="1"/>
  <c r="AXY9" i="1" s="1"/>
  <c r="AYD9" i="1"/>
  <c r="AXZ52" i="1"/>
  <c r="AXZ106" i="1" s="1"/>
  <c r="AXY71" i="1"/>
  <c r="AXY70" i="1" s="1"/>
  <c r="AXY53" i="1"/>
  <c r="AXX90" i="1"/>
  <c r="AXX79" i="1"/>
  <c r="AXX76" i="1"/>
  <c r="AXX74" i="1"/>
  <c r="AXX72" i="1"/>
  <c r="AXX63" i="1"/>
  <c r="AXX59" i="1"/>
  <c r="AXX55" i="1" s="1"/>
  <c r="AXX54" i="1" s="1"/>
  <c r="AXX48" i="1"/>
  <c r="AXX44" i="1" s="1"/>
  <c r="AXX33" i="1"/>
  <c r="AXX30" i="1" s="1"/>
  <c r="AXX27" i="1"/>
  <c r="AXX24" i="1"/>
  <c r="AXX19" i="1"/>
  <c r="AXX15" i="1"/>
  <c r="AXX117" i="1" s="1"/>
  <c r="CAJ23" i="1"/>
  <c r="AYI9" i="1" l="1"/>
  <c r="AYZ9" i="1" s="1"/>
  <c r="AYI52" i="1"/>
  <c r="AYZ52" i="1" s="1"/>
  <c r="AYD106" i="1"/>
  <c r="AXY52" i="1"/>
  <c r="AXY106" i="1" s="1"/>
  <c r="AXZ99" i="1"/>
  <c r="AXZ102" i="1" s="1"/>
  <c r="AYD99" i="1"/>
  <c r="AYI99" i="1" s="1"/>
  <c r="AYD5" i="1"/>
  <c r="AXX12" i="1"/>
  <c r="AXX11" i="1" s="1"/>
  <c r="AXX10" i="1" s="1"/>
  <c r="AXX9" i="1" s="1"/>
  <c r="AXX5" i="1" s="1"/>
  <c r="AXX71" i="1"/>
  <c r="AXX70" i="1" s="1"/>
  <c r="AXY5" i="1"/>
  <c r="AXX53" i="1"/>
  <c r="AXW90" i="1"/>
  <c r="AYB90" i="1" s="1"/>
  <c r="AXW79" i="1"/>
  <c r="AYB79" i="1" s="1"/>
  <c r="AXW76" i="1"/>
  <c r="AYB76" i="1" s="1"/>
  <c r="AXW74" i="1"/>
  <c r="AYB74" i="1" s="1"/>
  <c r="AXW72" i="1"/>
  <c r="AYB72" i="1" s="1"/>
  <c r="AXW63" i="1"/>
  <c r="AYB63" i="1" s="1"/>
  <c r="AXW59" i="1"/>
  <c r="AYB59" i="1" s="1"/>
  <c r="AXW48" i="1"/>
  <c r="AYB48" i="1" s="1"/>
  <c r="AXW33" i="1"/>
  <c r="AYB33" i="1" s="1"/>
  <c r="AXW27" i="1"/>
  <c r="AYB27" i="1" s="1"/>
  <c r="AXW24" i="1"/>
  <c r="AYB24" i="1" s="1"/>
  <c r="AXW19" i="1"/>
  <c r="AYB19" i="1" s="1"/>
  <c r="AXW15" i="1"/>
  <c r="AYB15" i="1" l="1"/>
  <c r="AYB117" i="1" s="1"/>
  <c r="AXW117" i="1"/>
  <c r="AYZ99" i="1"/>
  <c r="AXY99" i="1"/>
  <c r="AXY102" i="1" s="1"/>
  <c r="AXX52" i="1"/>
  <c r="AXX106" i="1" s="1"/>
  <c r="AYD102" i="1"/>
  <c r="AXW30" i="1"/>
  <c r="AYB30" i="1" s="1"/>
  <c r="AXW44" i="1"/>
  <c r="AYB44" i="1" s="1"/>
  <c r="AXW71" i="1"/>
  <c r="AYB71" i="1" s="1"/>
  <c r="AXW12" i="1"/>
  <c r="AYB12" i="1" s="1"/>
  <c r="AXW55" i="1"/>
  <c r="AYB55" i="1" s="1"/>
  <c r="AXV98" i="1"/>
  <c r="AXV97" i="1"/>
  <c r="AXV96" i="1"/>
  <c r="AXV95" i="1"/>
  <c r="AXV94" i="1"/>
  <c r="AXV93" i="1"/>
  <c r="AXV92" i="1"/>
  <c r="AXV91" i="1"/>
  <c r="AXV89" i="1"/>
  <c r="AXV88" i="1"/>
  <c r="AXV87" i="1"/>
  <c r="AXV86" i="1"/>
  <c r="AXV85" i="1"/>
  <c r="AXV84" i="1"/>
  <c r="AXV83" i="1"/>
  <c r="AXV82" i="1"/>
  <c r="AXV81" i="1"/>
  <c r="AXV80" i="1"/>
  <c r="AXV78" i="1"/>
  <c r="AXV77" i="1"/>
  <c r="AXV75" i="1"/>
  <c r="AXV73" i="1"/>
  <c r="AXV69" i="1"/>
  <c r="AXV68" i="1"/>
  <c r="AXV67" i="1"/>
  <c r="AXV66" i="1"/>
  <c r="AXV65" i="1"/>
  <c r="AXV64" i="1"/>
  <c r="AXV62" i="1"/>
  <c r="AXV61" i="1"/>
  <c r="AXV60" i="1"/>
  <c r="AXV58" i="1"/>
  <c r="AXV57" i="1"/>
  <c r="AXV56" i="1"/>
  <c r="AXV51" i="1"/>
  <c r="AXV50" i="1"/>
  <c r="AXV49" i="1"/>
  <c r="AXV47" i="1"/>
  <c r="AXV46" i="1"/>
  <c r="AXV45" i="1"/>
  <c r="AXV43" i="1"/>
  <c r="AXV42" i="1"/>
  <c r="AXV41" i="1"/>
  <c r="AXV40" i="1"/>
  <c r="AXV39" i="1"/>
  <c r="AXV38" i="1"/>
  <c r="AXV37" i="1"/>
  <c r="AXV36" i="1"/>
  <c r="AXV35" i="1"/>
  <c r="AXV34" i="1"/>
  <c r="AXV32" i="1"/>
  <c r="AXV31" i="1"/>
  <c r="AXV29" i="1"/>
  <c r="AXV28" i="1"/>
  <c r="AXV26" i="1"/>
  <c r="AXV25" i="1"/>
  <c r="AXV23" i="1"/>
  <c r="AXV22" i="1"/>
  <c r="AXV21" i="1"/>
  <c r="AXV20" i="1"/>
  <c r="AXV18" i="1"/>
  <c r="AXV17" i="1"/>
  <c r="AXV16" i="1"/>
  <c r="AXV14" i="1"/>
  <c r="AXV13" i="1"/>
  <c r="AXR48" i="1"/>
  <c r="AXX99" i="1" l="1"/>
  <c r="AXX102" i="1" s="1"/>
  <c r="AYZ102" i="1"/>
  <c r="AYI102" i="1"/>
  <c r="AXW11" i="1"/>
  <c r="AYB11" i="1" s="1"/>
  <c r="AXW70" i="1"/>
  <c r="AYB70" i="1" s="1"/>
  <c r="AXW54" i="1"/>
  <c r="AYB54" i="1" s="1"/>
  <c r="AXU90" i="1"/>
  <c r="AXU79" i="1"/>
  <c r="AXU76" i="1"/>
  <c r="AXU74" i="1"/>
  <c r="AXU72" i="1"/>
  <c r="AXU63" i="1"/>
  <c r="AXU59" i="1"/>
  <c r="AXU55" i="1" s="1"/>
  <c r="AXU54" i="1" s="1"/>
  <c r="AXU48" i="1"/>
  <c r="AXU44" i="1" s="1"/>
  <c r="AXU33" i="1"/>
  <c r="AXU30" i="1" s="1"/>
  <c r="AXU27" i="1"/>
  <c r="AXU24" i="1"/>
  <c r="AXU19" i="1"/>
  <c r="AXU15" i="1"/>
  <c r="AXU117" i="1" s="1"/>
  <c r="AXW10" i="1" l="1"/>
  <c r="AYB10" i="1" s="1"/>
  <c r="AXU71" i="1"/>
  <c r="AXU70" i="1" s="1"/>
  <c r="AXW53" i="1"/>
  <c r="AYB53" i="1" s="1"/>
  <c r="AXU53" i="1"/>
  <c r="AXU12" i="1"/>
  <c r="AXU11" i="1" s="1"/>
  <c r="AXU10" i="1" s="1"/>
  <c r="AXU9" i="1" s="1"/>
  <c r="AXT90" i="1"/>
  <c r="AXS90" i="1"/>
  <c r="AXR90" i="1"/>
  <c r="AXT79" i="1"/>
  <c r="AXS79" i="1"/>
  <c r="AXR79" i="1"/>
  <c r="AXT76" i="1"/>
  <c r="AXS76" i="1"/>
  <c r="AXR76" i="1"/>
  <c r="AXT74" i="1"/>
  <c r="AXS74" i="1"/>
  <c r="AXR74" i="1"/>
  <c r="AXT72" i="1"/>
  <c r="AXS72" i="1"/>
  <c r="AXR72" i="1"/>
  <c r="AXT63" i="1"/>
  <c r="AXS63" i="1"/>
  <c r="AXR63" i="1"/>
  <c r="AXT59" i="1"/>
  <c r="AXS59" i="1"/>
  <c r="AXS55" i="1" s="1"/>
  <c r="AXS54" i="1" s="1"/>
  <c r="AXR59" i="1"/>
  <c r="AXR55" i="1" s="1"/>
  <c r="AXR54" i="1" s="1"/>
  <c r="AXP90" i="1"/>
  <c r="AXO90" i="1"/>
  <c r="AXN90" i="1"/>
  <c r="AXM90" i="1"/>
  <c r="AXL90" i="1"/>
  <c r="AXP79" i="1"/>
  <c r="AXO79" i="1"/>
  <c r="AXN79" i="1"/>
  <c r="AXM79" i="1"/>
  <c r="AXL79" i="1"/>
  <c r="AXP76" i="1"/>
  <c r="AXO76" i="1"/>
  <c r="AXN76" i="1"/>
  <c r="AXM76" i="1"/>
  <c r="AXL76" i="1"/>
  <c r="AXP74" i="1"/>
  <c r="AXO74" i="1"/>
  <c r="AXN74" i="1"/>
  <c r="AXM74" i="1"/>
  <c r="AXL74" i="1"/>
  <c r="AXP72" i="1"/>
  <c r="AXO72" i="1"/>
  <c r="AXN72" i="1"/>
  <c r="AXM72" i="1"/>
  <c r="AXL72" i="1"/>
  <c r="AXP63" i="1"/>
  <c r="AXO63" i="1"/>
  <c r="AXN63" i="1"/>
  <c r="AXM63" i="1"/>
  <c r="AXL63" i="1"/>
  <c r="AXP59" i="1"/>
  <c r="AXP55" i="1" s="1"/>
  <c r="AXP54" i="1" s="1"/>
  <c r="AXO59" i="1"/>
  <c r="AXO55" i="1" s="1"/>
  <c r="AXO54" i="1" s="1"/>
  <c r="AXN59" i="1"/>
  <c r="AXN55" i="1" s="1"/>
  <c r="AXN54" i="1" s="1"/>
  <c r="AXM59" i="1"/>
  <c r="AXM55" i="1" s="1"/>
  <c r="AXM54" i="1" s="1"/>
  <c r="AXL59" i="1"/>
  <c r="AXL55" i="1" s="1"/>
  <c r="AXL54" i="1" s="1"/>
  <c r="AXJ90" i="1"/>
  <c r="AXI90" i="1"/>
  <c r="AXH90" i="1"/>
  <c r="AXG90" i="1"/>
  <c r="AXF90" i="1"/>
  <c r="AXJ79" i="1"/>
  <c r="AXI79" i="1"/>
  <c r="AXH79" i="1"/>
  <c r="AXG79" i="1"/>
  <c r="AXF79" i="1"/>
  <c r="AXJ76" i="1"/>
  <c r="AXI76" i="1"/>
  <c r="AXH76" i="1"/>
  <c r="AXG76" i="1"/>
  <c r="AXF76" i="1"/>
  <c r="AXJ74" i="1"/>
  <c r="AXI74" i="1"/>
  <c r="AXH74" i="1"/>
  <c r="AXG74" i="1"/>
  <c r="AXF74" i="1"/>
  <c r="AXJ72" i="1"/>
  <c r="AXI72" i="1"/>
  <c r="AXH72" i="1"/>
  <c r="AXG72" i="1"/>
  <c r="AXF72" i="1"/>
  <c r="AXJ63" i="1"/>
  <c r="AXI63" i="1"/>
  <c r="AXH63" i="1"/>
  <c r="AXG63" i="1"/>
  <c r="AXF63" i="1"/>
  <c r="AXJ59" i="1"/>
  <c r="AXJ55" i="1" s="1"/>
  <c r="AXJ54" i="1" s="1"/>
  <c r="AXI59" i="1"/>
  <c r="AXI55" i="1" s="1"/>
  <c r="AXI54" i="1" s="1"/>
  <c r="AXH59" i="1"/>
  <c r="AXH55" i="1" s="1"/>
  <c r="AXH54" i="1" s="1"/>
  <c r="AXG59" i="1"/>
  <c r="AXG55" i="1" s="1"/>
  <c r="AXG54" i="1" s="1"/>
  <c r="AXF59" i="1"/>
  <c r="AXF55" i="1" s="1"/>
  <c r="AXF54" i="1" s="1"/>
  <c r="AXD90" i="1"/>
  <c r="AXC90" i="1"/>
  <c r="AXD79" i="1"/>
  <c r="AXC79" i="1"/>
  <c r="AXD76" i="1"/>
  <c r="AXC76" i="1"/>
  <c r="AXD74" i="1"/>
  <c r="AXC74" i="1"/>
  <c r="AXD72" i="1"/>
  <c r="AXC72" i="1"/>
  <c r="AXD63" i="1"/>
  <c r="AXC63" i="1"/>
  <c r="AXD59" i="1"/>
  <c r="AXD55" i="1" s="1"/>
  <c r="AXD54" i="1" s="1"/>
  <c r="AXC59" i="1"/>
  <c r="AWY90" i="1"/>
  <c r="AWX90" i="1"/>
  <c r="AWY79" i="1"/>
  <c r="AWX79" i="1"/>
  <c r="AWY76" i="1"/>
  <c r="AWX76" i="1"/>
  <c r="AWY74" i="1"/>
  <c r="AWX74" i="1"/>
  <c r="AWY72" i="1"/>
  <c r="AWX72" i="1"/>
  <c r="AWY63" i="1"/>
  <c r="AWX63" i="1"/>
  <c r="AWY59" i="1"/>
  <c r="AWY55" i="1" s="1"/>
  <c r="AWY54" i="1" s="1"/>
  <c r="AWX59" i="1"/>
  <c r="AWX55" i="1" s="1"/>
  <c r="AWX54" i="1" s="1"/>
  <c r="AWT90" i="1"/>
  <c r="AWS90" i="1"/>
  <c r="AWV79" i="1"/>
  <c r="AWU79" i="1"/>
  <c r="AWT79" i="1"/>
  <c r="AWS79" i="1"/>
  <c r="AWV76" i="1"/>
  <c r="AWU76" i="1"/>
  <c r="AWT76" i="1"/>
  <c r="AWS76" i="1"/>
  <c r="AWV74" i="1"/>
  <c r="AWT74" i="1"/>
  <c r="AWS74" i="1"/>
  <c r="AWV72" i="1"/>
  <c r="AWU72" i="1"/>
  <c r="AWT72" i="1"/>
  <c r="AWS72" i="1"/>
  <c r="AWV63" i="1"/>
  <c r="AWU63" i="1"/>
  <c r="AWT63" i="1"/>
  <c r="AWS63" i="1"/>
  <c r="AWV59" i="1"/>
  <c r="AWV55" i="1" s="1"/>
  <c r="AWV54" i="1" s="1"/>
  <c r="AWU59" i="1"/>
  <c r="AWU55" i="1" s="1"/>
  <c r="AWU54" i="1" s="1"/>
  <c r="AWT59" i="1"/>
  <c r="AWT55" i="1" s="1"/>
  <c r="AWT54" i="1" s="1"/>
  <c r="AWS59" i="1"/>
  <c r="AWS55" i="1" s="1"/>
  <c r="AWS54" i="1" s="1"/>
  <c r="AWQ90" i="1"/>
  <c r="AWQ79" i="1"/>
  <c r="AWQ76" i="1"/>
  <c r="AWQ74" i="1"/>
  <c r="AWQ72" i="1"/>
  <c r="AWQ63" i="1"/>
  <c r="AWQ59" i="1"/>
  <c r="AWQ55" i="1" s="1"/>
  <c r="AWQ54" i="1" s="1"/>
  <c r="AWP90" i="1"/>
  <c r="AWP79" i="1"/>
  <c r="AWP76" i="1"/>
  <c r="AWP74" i="1"/>
  <c r="AWP72" i="1"/>
  <c r="AWP63" i="1"/>
  <c r="AWP59" i="1"/>
  <c r="AWP55" i="1" s="1"/>
  <c r="AWP54" i="1" s="1"/>
  <c r="AWO90" i="1"/>
  <c r="AWO79" i="1"/>
  <c r="AWO76" i="1"/>
  <c r="AWO74" i="1"/>
  <c r="AWO72" i="1"/>
  <c r="AWO63" i="1"/>
  <c r="AWO59" i="1"/>
  <c r="AWO55" i="1" s="1"/>
  <c r="AWO54" i="1" s="1"/>
  <c r="AWN79" i="1"/>
  <c r="AWN63" i="1"/>
  <c r="AWN90" i="1"/>
  <c r="AXE63" i="1" l="1"/>
  <c r="AXE79" i="1"/>
  <c r="AXE76" i="1"/>
  <c r="AXI53" i="1"/>
  <c r="AXN53" i="1"/>
  <c r="AXE74" i="1"/>
  <c r="AXC55" i="1"/>
  <c r="AXE59" i="1"/>
  <c r="AXR71" i="1"/>
  <c r="AXR70" i="1" s="1"/>
  <c r="AXE72" i="1"/>
  <c r="AXE90" i="1"/>
  <c r="AXP71" i="1"/>
  <c r="AXP70" i="1" s="1"/>
  <c r="AXI71" i="1"/>
  <c r="AXI70" i="1" s="1"/>
  <c r="AXF71" i="1"/>
  <c r="AXF70" i="1" s="1"/>
  <c r="AXL71" i="1"/>
  <c r="AXL70" i="1" s="1"/>
  <c r="AXV79" i="1"/>
  <c r="AWX71" i="1"/>
  <c r="AWX70" i="1" s="1"/>
  <c r="AXO53" i="1"/>
  <c r="AXR53" i="1"/>
  <c r="AXD53" i="1"/>
  <c r="AWP53" i="1"/>
  <c r="AXO71" i="1"/>
  <c r="AXO70" i="1" s="1"/>
  <c r="AWY71" i="1"/>
  <c r="AWY70" i="1" s="1"/>
  <c r="AXJ71" i="1"/>
  <c r="AXJ70" i="1" s="1"/>
  <c r="AXV90" i="1"/>
  <c r="AWQ53" i="1"/>
  <c r="AXJ53" i="1"/>
  <c r="AXN71" i="1"/>
  <c r="AXN70" i="1" s="1"/>
  <c r="AXV76" i="1"/>
  <c r="AWP71" i="1"/>
  <c r="AWP70" i="1" s="1"/>
  <c r="AXH71" i="1"/>
  <c r="AXH70" i="1" s="1"/>
  <c r="AXC71" i="1"/>
  <c r="AXH53" i="1"/>
  <c r="AXP53" i="1"/>
  <c r="AXW9" i="1"/>
  <c r="AYB9" i="1" s="1"/>
  <c r="AXU52" i="1"/>
  <c r="AXU106" i="1" s="1"/>
  <c r="AWV71" i="1"/>
  <c r="AWV70" i="1" s="1"/>
  <c r="AWS53" i="1"/>
  <c r="AXW52" i="1"/>
  <c r="AYB52" i="1" s="1"/>
  <c r="AXV63" i="1"/>
  <c r="AXV74" i="1"/>
  <c r="AXS53" i="1"/>
  <c r="AWX53" i="1"/>
  <c r="AXS71" i="1"/>
  <c r="AXS70" i="1" s="1"/>
  <c r="AWY53" i="1"/>
  <c r="AXD71" i="1"/>
  <c r="AXD70" i="1" s="1"/>
  <c r="AXV59" i="1"/>
  <c r="AWS71" i="1"/>
  <c r="AWS70" i="1" s="1"/>
  <c r="AWU53" i="1"/>
  <c r="AXT71" i="1"/>
  <c r="AXV72" i="1"/>
  <c r="AWT53" i="1"/>
  <c r="AWV53" i="1"/>
  <c r="AXT55" i="1"/>
  <c r="AXU5" i="1"/>
  <c r="AWT71" i="1"/>
  <c r="AWT70" i="1" s="1"/>
  <c r="AXM71" i="1"/>
  <c r="AXM70" i="1" s="1"/>
  <c r="AXL53" i="1"/>
  <c r="AXM53" i="1"/>
  <c r="AXG71" i="1"/>
  <c r="AXG70" i="1" s="1"/>
  <c r="AXF53" i="1"/>
  <c r="AXG53" i="1"/>
  <c r="AWQ71" i="1"/>
  <c r="AWQ70" i="1" s="1"/>
  <c r="AWO71" i="1"/>
  <c r="AWO70" i="1" s="1"/>
  <c r="AWO53" i="1"/>
  <c r="AXI52" i="1" l="1"/>
  <c r="AXN52" i="1"/>
  <c r="AXC54" i="1"/>
  <c r="AXE55" i="1"/>
  <c r="AXC70" i="1"/>
  <c r="AXE70" i="1" s="1"/>
  <c r="AXE71" i="1"/>
  <c r="AXR52" i="1"/>
  <c r="AXS52" i="1"/>
  <c r="AXH52" i="1"/>
  <c r="AXP52" i="1"/>
  <c r="AXO52" i="1"/>
  <c r="AXD52" i="1"/>
  <c r="AXM52" i="1"/>
  <c r="AWX52" i="1"/>
  <c r="AWP52" i="1"/>
  <c r="AWP106" i="1" s="1"/>
  <c r="AXJ52" i="1"/>
  <c r="AXW5" i="1"/>
  <c r="AXL52" i="1"/>
  <c r="AXU99" i="1"/>
  <c r="AXU102" i="1" s="1"/>
  <c r="AWY52" i="1"/>
  <c r="AWQ52" i="1"/>
  <c r="AWQ106" i="1" s="1"/>
  <c r="AXW99" i="1"/>
  <c r="AWT52" i="1"/>
  <c r="AWT106" i="1" s="1"/>
  <c r="AWS52" i="1"/>
  <c r="AWS106" i="1" s="1"/>
  <c r="AXW106" i="1"/>
  <c r="AXT70" i="1"/>
  <c r="AXV70" i="1" s="1"/>
  <c r="AXV71" i="1"/>
  <c r="AXV55" i="1"/>
  <c r="AXT54" i="1"/>
  <c r="AXF52" i="1"/>
  <c r="AXG52" i="1"/>
  <c r="AWO52" i="1"/>
  <c r="AWO106" i="1" s="1"/>
  <c r="AXE54" i="1" l="1"/>
  <c r="AXC53" i="1"/>
  <c r="AYB101" i="1"/>
  <c r="AYB99" i="1"/>
  <c r="AXW102" i="1"/>
  <c r="AXT53" i="1"/>
  <c r="AXV54" i="1"/>
  <c r="AXE53" i="1" l="1"/>
  <c r="AXC52" i="1"/>
  <c r="AXE52" i="1" s="1"/>
  <c r="AYB102" i="1"/>
  <c r="AXV53" i="1"/>
  <c r="AXT52" i="1"/>
  <c r="AXV52" i="1" s="1"/>
  <c r="AXR44" i="1"/>
  <c r="AXT48" i="1"/>
  <c r="AXT44" i="1" s="1"/>
  <c r="AXS48" i="1"/>
  <c r="AXS44" i="1" s="1"/>
  <c r="AXP48" i="1"/>
  <c r="AXP44" i="1" s="1"/>
  <c r="AXO48" i="1"/>
  <c r="AXO44" i="1" s="1"/>
  <c r="AXN48" i="1"/>
  <c r="AXN44" i="1" s="1"/>
  <c r="AXM48" i="1"/>
  <c r="AXM44" i="1" s="1"/>
  <c r="AXL48" i="1"/>
  <c r="AXL44" i="1" s="1"/>
  <c r="AXJ48" i="1"/>
  <c r="AXJ44" i="1" s="1"/>
  <c r="AXI48" i="1"/>
  <c r="AXI44" i="1" s="1"/>
  <c r="AXH48" i="1"/>
  <c r="AXH44" i="1" s="1"/>
  <c r="AXG48" i="1"/>
  <c r="AXG44" i="1" s="1"/>
  <c r="AXF48" i="1"/>
  <c r="AXF44" i="1" s="1"/>
  <c r="AXD48" i="1"/>
  <c r="AXD44" i="1" s="1"/>
  <c r="AXC48" i="1"/>
  <c r="AWY48" i="1"/>
  <c r="AWY44" i="1" s="1"/>
  <c r="AWX48" i="1"/>
  <c r="AWX44" i="1" s="1"/>
  <c r="AWV48" i="1"/>
  <c r="AWV44" i="1" s="1"/>
  <c r="AWU48" i="1"/>
  <c r="AWU44" i="1" s="1"/>
  <c r="AWT48" i="1"/>
  <c r="AWT44" i="1" s="1"/>
  <c r="AWS48" i="1"/>
  <c r="AWS44" i="1" s="1"/>
  <c r="AWQ48" i="1"/>
  <c r="AWQ44" i="1" s="1"/>
  <c r="AWP48" i="1"/>
  <c r="AWP44" i="1" s="1"/>
  <c r="AWO48" i="1"/>
  <c r="AWO44" i="1" s="1"/>
  <c r="AWN48" i="1"/>
  <c r="AWN44" i="1" s="1"/>
  <c r="AXT33" i="1"/>
  <c r="AXS33" i="1"/>
  <c r="AXR33" i="1"/>
  <c r="AXP33" i="1"/>
  <c r="AXP30" i="1" s="1"/>
  <c r="AXO33" i="1"/>
  <c r="AXO30" i="1" s="1"/>
  <c r="AXN33" i="1"/>
  <c r="AXN30" i="1" s="1"/>
  <c r="AXM33" i="1"/>
  <c r="AXM30" i="1" s="1"/>
  <c r="AXL33" i="1"/>
  <c r="AXL30" i="1" s="1"/>
  <c r="AXJ33" i="1"/>
  <c r="AXJ30" i="1" s="1"/>
  <c r="AXI33" i="1"/>
  <c r="AXI30" i="1" s="1"/>
  <c r="AXH33" i="1"/>
  <c r="AXH30" i="1" s="1"/>
  <c r="AXG33" i="1"/>
  <c r="AXG30" i="1" s="1"/>
  <c r="AXF33" i="1"/>
  <c r="AXF30" i="1" s="1"/>
  <c r="AXD33" i="1"/>
  <c r="AXD30" i="1" s="1"/>
  <c r="AXC33" i="1"/>
  <c r="AXT27" i="1"/>
  <c r="AXS27" i="1"/>
  <c r="AXR27" i="1"/>
  <c r="AXP27" i="1"/>
  <c r="AXO27" i="1"/>
  <c r="AXN27" i="1"/>
  <c r="AXM27" i="1"/>
  <c r="AXL27" i="1"/>
  <c r="AXJ27" i="1"/>
  <c r="AXI27" i="1"/>
  <c r="AXH27" i="1"/>
  <c r="AXG27" i="1"/>
  <c r="AXF27" i="1"/>
  <c r="AXD27" i="1"/>
  <c r="AXC27" i="1"/>
  <c r="AXT24" i="1"/>
  <c r="AXS24" i="1"/>
  <c r="AXR24" i="1"/>
  <c r="AXP24" i="1"/>
  <c r="AXO24" i="1"/>
  <c r="AXN24" i="1"/>
  <c r="AXM24" i="1"/>
  <c r="AXL24" i="1"/>
  <c r="AXT19" i="1"/>
  <c r="AXS19" i="1"/>
  <c r="AXR19" i="1"/>
  <c r="AXP19" i="1"/>
  <c r="AXO19" i="1"/>
  <c r="AXN19" i="1"/>
  <c r="AXM19" i="1"/>
  <c r="AXL19" i="1"/>
  <c r="AXJ24" i="1"/>
  <c r="AXI24" i="1"/>
  <c r="AXH24" i="1"/>
  <c r="AXG24" i="1"/>
  <c r="AXF24" i="1"/>
  <c r="AXD24" i="1"/>
  <c r="AXC24" i="1"/>
  <c r="AXJ19" i="1"/>
  <c r="AXI19" i="1"/>
  <c r="AXH19" i="1"/>
  <c r="AXG19" i="1"/>
  <c r="AXF19" i="1"/>
  <c r="AXD19" i="1"/>
  <c r="AXC19" i="1"/>
  <c r="AXT15" i="1"/>
  <c r="AXT117" i="1" s="1"/>
  <c r="AXS15" i="1"/>
  <c r="AXS117" i="1" s="1"/>
  <c r="AXR15" i="1"/>
  <c r="AXR117" i="1" s="1"/>
  <c r="AXP15" i="1"/>
  <c r="AXP117" i="1" s="1"/>
  <c r="AXO15" i="1"/>
  <c r="AXO117" i="1" s="1"/>
  <c r="AXN15" i="1"/>
  <c r="AXN117" i="1" s="1"/>
  <c r="AXM15" i="1"/>
  <c r="AXM117" i="1" s="1"/>
  <c r="AXL15" i="1"/>
  <c r="AXL117" i="1" s="1"/>
  <c r="AXJ15" i="1"/>
  <c r="AXJ117" i="1" s="1"/>
  <c r="AXI15" i="1"/>
  <c r="AXI117" i="1" s="1"/>
  <c r="AXH15" i="1"/>
  <c r="AXH117" i="1" s="1"/>
  <c r="AXG15" i="1"/>
  <c r="AXG117" i="1" s="1"/>
  <c r="AXF15" i="1"/>
  <c r="AXF117" i="1" s="1"/>
  <c r="AXD15" i="1"/>
  <c r="AXD117" i="1" s="1"/>
  <c r="AXC15" i="1"/>
  <c r="AXC117" i="1" s="1"/>
  <c r="AWY33" i="1"/>
  <c r="AWY30" i="1" s="1"/>
  <c r="AWX33" i="1"/>
  <c r="AWX30" i="1" s="1"/>
  <c r="AWY27" i="1"/>
  <c r="AWX27" i="1"/>
  <c r="AWY24" i="1"/>
  <c r="AWX24" i="1"/>
  <c r="AWY19" i="1"/>
  <c r="AWX19" i="1"/>
  <c r="AWY15" i="1"/>
  <c r="AWY117" i="1" s="1"/>
  <c r="AWX15" i="1"/>
  <c r="AWX117" i="1" s="1"/>
  <c r="AWV33" i="1"/>
  <c r="AWV30" i="1" s="1"/>
  <c r="AWU33" i="1"/>
  <c r="AWU30" i="1" s="1"/>
  <c r="AWT33" i="1"/>
  <c r="AWT30" i="1" s="1"/>
  <c r="AWS33" i="1"/>
  <c r="AWS30" i="1" s="1"/>
  <c r="AWV27" i="1"/>
  <c r="AWU27" i="1"/>
  <c r="AWT27" i="1"/>
  <c r="AWS27" i="1"/>
  <c r="AWV24" i="1"/>
  <c r="AWT24" i="1"/>
  <c r="AWS24" i="1"/>
  <c r="AWV19" i="1"/>
  <c r="AWU19" i="1"/>
  <c r="AWT19" i="1"/>
  <c r="AWS19" i="1"/>
  <c r="AWV15" i="1"/>
  <c r="AWT15" i="1"/>
  <c r="AWT117" i="1" s="1"/>
  <c r="AWS15" i="1"/>
  <c r="AWS117" i="1" s="1"/>
  <c r="AWQ33" i="1"/>
  <c r="AWQ30" i="1" s="1"/>
  <c r="AWQ27" i="1"/>
  <c r="AWQ24" i="1"/>
  <c r="AWQ19" i="1"/>
  <c r="AWQ15" i="1"/>
  <c r="AWQ117" i="1" s="1"/>
  <c r="AWP33" i="1"/>
  <c r="AWP30" i="1" s="1"/>
  <c r="AWP27" i="1"/>
  <c r="AWP24" i="1"/>
  <c r="AWP19" i="1"/>
  <c r="AWP15" i="1"/>
  <c r="AWP117" i="1" s="1"/>
  <c r="AWO24" i="1"/>
  <c r="AWO15" i="1"/>
  <c r="AWO117" i="1" s="1"/>
  <c r="AWO33" i="1"/>
  <c r="AWO30" i="1" s="1"/>
  <c r="AWO27" i="1"/>
  <c r="AWO19" i="1"/>
  <c r="AWN76" i="1"/>
  <c r="AWN72" i="1"/>
  <c r="AWN74" i="1"/>
  <c r="AWN59" i="1"/>
  <c r="AWN55" i="1" s="1"/>
  <c r="AWN54" i="1" s="1"/>
  <c r="AWN53" i="1" s="1"/>
  <c r="AWN33" i="1"/>
  <c r="AWN30" i="1" s="1"/>
  <c r="AWN27" i="1"/>
  <c r="AXE19" i="1" l="1"/>
  <c r="AXE27" i="1"/>
  <c r="AXE15" i="1"/>
  <c r="AXE117" i="1" s="1"/>
  <c r="AXC44" i="1"/>
  <c r="AXE44" i="1" s="1"/>
  <c r="AXE48" i="1"/>
  <c r="AXC30" i="1"/>
  <c r="AXE30" i="1" s="1"/>
  <c r="AXE33" i="1"/>
  <c r="AXE24" i="1"/>
  <c r="AXM12" i="1"/>
  <c r="AXM11" i="1" s="1"/>
  <c r="AXM10" i="1" s="1"/>
  <c r="AXM9" i="1" s="1"/>
  <c r="AXM5" i="1" s="1"/>
  <c r="AXH12" i="1"/>
  <c r="AXH11" i="1" s="1"/>
  <c r="AXH10" i="1" s="1"/>
  <c r="AXH9" i="1" s="1"/>
  <c r="AXH5" i="1" s="1"/>
  <c r="AXC12" i="1"/>
  <c r="AXG12" i="1"/>
  <c r="AXG11" i="1" s="1"/>
  <c r="AXG10" i="1" s="1"/>
  <c r="AXG9" i="1" s="1"/>
  <c r="AXG5" i="1" s="1"/>
  <c r="AXV33" i="1"/>
  <c r="AXS12" i="1"/>
  <c r="AXS11" i="1" s="1"/>
  <c r="AXS10" i="1" s="1"/>
  <c r="AXI12" i="1"/>
  <c r="AXI11" i="1" s="1"/>
  <c r="AXI10" i="1" s="1"/>
  <c r="AXI9" i="1" s="1"/>
  <c r="AXI5" i="1" s="1"/>
  <c r="AWY12" i="1"/>
  <c r="AWY11" i="1" s="1"/>
  <c r="AWY10" i="1" s="1"/>
  <c r="AWY9" i="1" s="1"/>
  <c r="AWY5" i="1" s="1"/>
  <c r="AWN71" i="1"/>
  <c r="AWN70" i="1" s="1"/>
  <c r="AWN52" i="1" s="1"/>
  <c r="AWN106" i="1" s="1"/>
  <c r="AXO12" i="1"/>
  <c r="AXO11" i="1" s="1"/>
  <c r="AXO10" i="1" s="1"/>
  <c r="AXO9" i="1" s="1"/>
  <c r="AXO5" i="1" s="1"/>
  <c r="AXP12" i="1"/>
  <c r="AXP11" i="1" s="1"/>
  <c r="AXP10" i="1" s="1"/>
  <c r="AXP9" i="1" s="1"/>
  <c r="AXP5" i="1" s="1"/>
  <c r="AXV27" i="1"/>
  <c r="AXV44" i="1"/>
  <c r="AWQ12" i="1"/>
  <c r="AWQ11" i="1" s="1"/>
  <c r="AWQ10" i="1" s="1"/>
  <c r="AWQ9" i="1" s="1"/>
  <c r="AWQ5" i="1" s="1"/>
  <c r="AWV12" i="1"/>
  <c r="AWV11" i="1" s="1"/>
  <c r="AWV10" i="1" s="1"/>
  <c r="AWV9" i="1" s="1"/>
  <c r="AWV5" i="1" s="1"/>
  <c r="AXV19" i="1"/>
  <c r="AXV24" i="1"/>
  <c r="AXJ12" i="1"/>
  <c r="AXJ11" i="1" s="1"/>
  <c r="AXJ10" i="1" s="1"/>
  <c r="AXJ9" i="1" s="1"/>
  <c r="AXJ5" i="1" s="1"/>
  <c r="AXV15" i="1"/>
  <c r="AXV117" i="1" s="1"/>
  <c r="AWP12" i="1"/>
  <c r="AWP11" i="1" s="1"/>
  <c r="AWP10" i="1" s="1"/>
  <c r="AWP9" i="1" s="1"/>
  <c r="AWP5" i="1" s="1"/>
  <c r="AXF12" i="1"/>
  <c r="AXF11" i="1" s="1"/>
  <c r="AXF10" i="1" s="1"/>
  <c r="AXF9" i="1" s="1"/>
  <c r="AXF5" i="1" s="1"/>
  <c r="AWT12" i="1"/>
  <c r="AWT11" i="1" s="1"/>
  <c r="AWT10" i="1" s="1"/>
  <c r="AWT9" i="1" s="1"/>
  <c r="AWT5" i="1" s="1"/>
  <c r="AXV48" i="1"/>
  <c r="AXT12" i="1"/>
  <c r="AWS12" i="1"/>
  <c r="AWS11" i="1" s="1"/>
  <c r="AWS10" i="1" s="1"/>
  <c r="AWS9" i="1" s="1"/>
  <c r="AWS5" i="1" s="1"/>
  <c r="AWO12" i="1"/>
  <c r="AWO11" i="1" s="1"/>
  <c r="AWO10" i="1" s="1"/>
  <c r="AWO9" i="1" s="1"/>
  <c r="AXR12" i="1"/>
  <c r="AXR11" i="1" s="1"/>
  <c r="AXR10" i="1" s="1"/>
  <c r="AXL12" i="1"/>
  <c r="AXL11" i="1" s="1"/>
  <c r="AXL10" i="1" s="1"/>
  <c r="AXL9" i="1" s="1"/>
  <c r="AXL5" i="1" s="1"/>
  <c r="AXN12" i="1"/>
  <c r="AXN11" i="1" s="1"/>
  <c r="AXN10" i="1" s="1"/>
  <c r="AXN9" i="1" s="1"/>
  <c r="AXN5" i="1" s="1"/>
  <c r="AXD12" i="1"/>
  <c r="AXD11" i="1" s="1"/>
  <c r="AXD10" i="1" s="1"/>
  <c r="AXD9" i="1" s="1"/>
  <c r="AXD5" i="1" s="1"/>
  <c r="AWX12" i="1"/>
  <c r="AWX11" i="1" s="1"/>
  <c r="AWX10" i="1" s="1"/>
  <c r="AWX9" i="1" s="1"/>
  <c r="AWX5" i="1" s="1"/>
  <c r="AXT30" i="1"/>
  <c r="AXC11" i="1" l="1"/>
  <c r="AXE12" i="1"/>
  <c r="AWO5" i="1"/>
  <c r="AXV12" i="1"/>
  <c r="AXT11" i="1"/>
  <c r="AXT106" i="1"/>
  <c r="AWN24" i="1"/>
  <c r="AWN19" i="1"/>
  <c r="AWN15" i="1"/>
  <c r="AWN117" i="1" s="1"/>
  <c r="AWN12" i="1" l="1"/>
  <c r="AWN11" i="1" s="1"/>
  <c r="AWN10" i="1" s="1"/>
  <c r="AWN9" i="1" s="1"/>
  <c r="AWR9" i="1" s="1"/>
  <c r="AXC10" i="1"/>
  <c r="AXE11" i="1"/>
  <c r="AXT10" i="1"/>
  <c r="AXV11" i="1"/>
  <c r="AXS30" i="1"/>
  <c r="AXS9" i="1" s="1"/>
  <c r="AXS5" i="1" s="1"/>
  <c r="AWN99" i="1" l="1"/>
  <c r="AWN5" i="1"/>
  <c r="AXC9" i="1"/>
  <c r="AXE10" i="1"/>
  <c r="AXV10" i="1"/>
  <c r="AXT9" i="1"/>
  <c r="AXS99" i="1"/>
  <c r="AXS102" i="1" s="1"/>
  <c r="AXS106" i="1"/>
  <c r="AXR30" i="1"/>
  <c r="AXV30" i="1" s="1"/>
  <c r="AXC5" i="1" l="1"/>
  <c r="AXE9" i="1"/>
  <c r="AXT5" i="1"/>
  <c r="AXT99" i="1"/>
  <c r="AXT102" i="1" s="1"/>
  <c r="AXR9" i="1"/>
  <c r="AXV9" i="1" s="1"/>
  <c r="AXR106" i="1"/>
  <c r="AXQ98" i="1"/>
  <c r="AXQ97" i="1"/>
  <c r="AXQ96" i="1"/>
  <c r="AXQ95" i="1"/>
  <c r="AXQ94" i="1"/>
  <c r="AXQ93" i="1"/>
  <c r="AXQ92" i="1"/>
  <c r="AXQ91" i="1"/>
  <c r="AXQ90" i="1"/>
  <c r="AXQ89" i="1"/>
  <c r="AXQ88" i="1"/>
  <c r="AXQ87" i="1"/>
  <c r="AXQ86" i="1"/>
  <c r="AXQ85" i="1"/>
  <c r="AXQ84" i="1"/>
  <c r="AXQ83" i="1"/>
  <c r="AXQ82" i="1"/>
  <c r="AXQ81" i="1"/>
  <c r="AXQ80" i="1"/>
  <c r="AXQ79" i="1"/>
  <c r="AXQ78" i="1"/>
  <c r="AXQ77" i="1"/>
  <c r="AXQ76" i="1"/>
  <c r="AXQ75" i="1"/>
  <c r="AXQ74" i="1"/>
  <c r="AXQ73" i="1"/>
  <c r="AXQ72" i="1"/>
  <c r="AXQ71" i="1"/>
  <c r="AXQ70" i="1"/>
  <c r="AXQ69" i="1"/>
  <c r="AXQ68" i="1"/>
  <c r="AXQ67" i="1"/>
  <c r="AXQ66" i="1"/>
  <c r="AXQ65" i="1"/>
  <c r="AXQ64" i="1"/>
  <c r="AXQ63" i="1"/>
  <c r="AXQ62" i="1"/>
  <c r="AXQ61" i="1"/>
  <c r="AXQ60" i="1"/>
  <c r="AXQ59" i="1"/>
  <c r="AXQ58" i="1"/>
  <c r="AXQ57" i="1"/>
  <c r="AXQ56" i="1"/>
  <c r="AXQ55" i="1"/>
  <c r="AXQ52" i="1"/>
  <c r="AXQ51" i="1"/>
  <c r="AXQ50" i="1"/>
  <c r="AXQ49" i="1"/>
  <c r="AXQ48" i="1"/>
  <c r="AXQ47" i="1"/>
  <c r="AXQ46" i="1"/>
  <c r="AXQ45" i="1"/>
  <c r="AXQ44" i="1"/>
  <c r="AXQ43" i="1"/>
  <c r="AXQ42" i="1"/>
  <c r="AXQ41" i="1"/>
  <c r="AXQ40" i="1"/>
  <c r="AXQ39" i="1"/>
  <c r="AXQ38" i="1"/>
  <c r="AXQ37" i="1"/>
  <c r="AXQ36" i="1"/>
  <c r="AXQ35" i="1"/>
  <c r="AXQ34" i="1"/>
  <c r="AXQ33" i="1"/>
  <c r="AXQ32" i="1"/>
  <c r="AXQ31" i="1"/>
  <c r="AXQ30" i="1"/>
  <c r="AXQ29" i="1"/>
  <c r="AXQ28" i="1"/>
  <c r="AXQ27" i="1"/>
  <c r="AXQ26" i="1"/>
  <c r="AXQ25" i="1"/>
  <c r="AXQ24" i="1"/>
  <c r="AXQ23" i="1"/>
  <c r="AXQ22" i="1"/>
  <c r="AXQ21" i="1"/>
  <c r="AXQ20" i="1"/>
  <c r="AXQ19" i="1"/>
  <c r="AXQ18" i="1"/>
  <c r="AXQ17" i="1"/>
  <c r="AXQ16" i="1"/>
  <c r="AXQ15" i="1"/>
  <c r="AXQ14" i="1"/>
  <c r="AXQ13" i="1"/>
  <c r="AXQ12" i="1"/>
  <c r="AXQ9" i="1"/>
  <c r="AXP99" i="1"/>
  <c r="AXP102" i="1" s="1"/>
  <c r="AXQ117" i="1" l="1"/>
  <c r="AXR5" i="1"/>
  <c r="AXR99" i="1"/>
  <c r="AXP106" i="1"/>
  <c r="AXO99" i="1"/>
  <c r="AXO102" i="1" s="1"/>
  <c r="AXV99" i="1" l="1"/>
  <c r="AXV101" i="1"/>
  <c r="AXR102" i="1"/>
  <c r="AXO106" i="1"/>
  <c r="AXV102" i="1" l="1"/>
  <c r="AXN99" i="1"/>
  <c r="AXN102" i="1" s="1"/>
  <c r="AXN106" i="1" l="1"/>
  <c r="AXM99" i="1" l="1"/>
  <c r="AXM102" i="1" s="1"/>
  <c r="AXM106" i="1" l="1"/>
  <c r="AXQ11" i="1"/>
  <c r="AXL99" i="1"/>
  <c r="AXQ54" i="1"/>
  <c r="AXL102" i="1" l="1"/>
  <c r="AXQ101" i="1"/>
  <c r="AXQ99" i="1"/>
  <c r="AXQ10" i="1"/>
  <c r="AXQ53" i="1"/>
  <c r="AXK98" i="1"/>
  <c r="AXK97" i="1"/>
  <c r="AXK96" i="1"/>
  <c r="AXK95" i="1"/>
  <c r="AXK94" i="1"/>
  <c r="AXK93" i="1"/>
  <c r="AXK92" i="1"/>
  <c r="AXK91" i="1"/>
  <c r="AXK90" i="1"/>
  <c r="AXK89" i="1"/>
  <c r="AXK88" i="1"/>
  <c r="AXK87" i="1"/>
  <c r="AXK86" i="1"/>
  <c r="AXK85" i="1"/>
  <c r="AXK84" i="1"/>
  <c r="AXK83" i="1"/>
  <c r="AXK82" i="1"/>
  <c r="AXK81" i="1"/>
  <c r="AXK80" i="1"/>
  <c r="AXK79" i="1"/>
  <c r="AXK78" i="1"/>
  <c r="AXK77" i="1"/>
  <c r="AXK76" i="1"/>
  <c r="AXK75" i="1"/>
  <c r="AXK74" i="1"/>
  <c r="AXK73" i="1"/>
  <c r="AXK72" i="1"/>
  <c r="AXK71" i="1"/>
  <c r="AXK70" i="1"/>
  <c r="AXK69" i="1"/>
  <c r="AXK68" i="1"/>
  <c r="AXK67" i="1"/>
  <c r="AXK66" i="1"/>
  <c r="AXK65" i="1"/>
  <c r="AXK64" i="1"/>
  <c r="AXK63" i="1"/>
  <c r="AXK62" i="1"/>
  <c r="AXK61" i="1"/>
  <c r="AXK60" i="1"/>
  <c r="AXK59" i="1"/>
  <c r="AXK58" i="1"/>
  <c r="AXK57" i="1"/>
  <c r="AXK56" i="1"/>
  <c r="AXK55" i="1"/>
  <c r="AXK52" i="1"/>
  <c r="AXK51" i="1"/>
  <c r="AXK50" i="1"/>
  <c r="AXK49" i="1"/>
  <c r="AXK48" i="1"/>
  <c r="AXK47" i="1"/>
  <c r="AXK46" i="1"/>
  <c r="AXK45" i="1"/>
  <c r="AXK44" i="1"/>
  <c r="AXK43" i="1"/>
  <c r="AXK42" i="1"/>
  <c r="AXK41" i="1"/>
  <c r="AXK40" i="1"/>
  <c r="AXK39" i="1"/>
  <c r="AXK38" i="1"/>
  <c r="AXK37" i="1"/>
  <c r="AXK36" i="1"/>
  <c r="AXK35" i="1"/>
  <c r="AXK34" i="1"/>
  <c r="AXK33" i="1"/>
  <c r="AXK32" i="1"/>
  <c r="AXK31" i="1"/>
  <c r="AXK30" i="1"/>
  <c r="AXK29" i="1"/>
  <c r="AXK28" i="1"/>
  <c r="AXK27" i="1"/>
  <c r="AXK26" i="1"/>
  <c r="AXK25" i="1"/>
  <c r="AXK24" i="1"/>
  <c r="AXK23" i="1"/>
  <c r="AXK22" i="1"/>
  <c r="AXK21" i="1"/>
  <c r="AXK20" i="1"/>
  <c r="AXK19" i="1"/>
  <c r="AXK18" i="1"/>
  <c r="AXK17" i="1"/>
  <c r="AXK16" i="1"/>
  <c r="AXK15" i="1"/>
  <c r="AXK14" i="1"/>
  <c r="AXK13" i="1"/>
  <c r="AXK12" i="1"/>
  <c r="AXK9" i="1"/>
  <c r="AXK117" i="1" l="1"/>
  <c r="AXQ102" i="1"/>
  <c r="AXL106" i="1"/>
  <c r="AXJ99" i="1"/>
  <c r="AXJ102" i="1" s="1"/>
  <c r="AXJ106" i="1" l="1"/>
  <c r="AXI99" i="1" l="1"/>
  <c r="AXI102" i="1" s="1"/>
  <c r="AXI106" i="1" l="1"/>
  <c r="AXH99" i="1" l="1"/>
  <c r="AXH102" i="1" s="1"/>
  <c r="AXH106" i="1" l="1"/>
  <c r="AXG99" i="1"/>
  <c r="AXG102" i="1" s="1"/>
  <c r="AXG106" i="1" l="1"/>
  <c r="CDL58" i="1"/>
  <c r="CDK58" i="1"/>
  <c r="AXF99" i="1"/>
  <c r="AXF102" i="1" l="1"/>
  <c r="AXK101" i="1"/>
  <c r="AXK99" i="1"/>
  <c r="AXK11" i="1"/>
  <c r="AXK54" i="1"/>
  <c r="AXK53" i="1"/>
  <c r="AXK102" i="1" l="1"/>
  <c r="AXK10" i="1"/>
  <c r="AXF106" i="1"/>
  <c r="AYC98" i="1"/>
  <c r="BJK98" i="1" s="1"/>
  <c r="AYC97" i="1"/>
  <c r="BJK97" i="1" s="1"/>
  <c r="AYC96" i="1"/>
  <c r="BJK96" i="1" s="1"/>
  <c r="AYC95" i="1"/>
  <c r="BJK95" i="1" s="1"/>
  <c r="AYC94" i="1"/>
  <c r="BJK94" i="1" s="1"/>
  <c r="AYC93" i="1"/>
  <c r="BJK93" i="1" s="1"/>
  <c r="AYC92" i="1"/>
  <c r="BJK92" i="1" s="1"/>
  <c r="AYC91" i="1"/>
  <c r="BJK91" i="1" s="1"/>
  <c r="AYC90" i="1"/>
  <c r="BJK90" i="1" s="1"/>
  <c r="AYC89" i="1"/>
  <c r="BJK89" i="1" s="1"/>
  <c r="AYC88" i="1"/>
  <c r="BJK88" i="1" s="1"/>
  <c r="AYC87" i="1"/>
  <c r="BJK87" i="1" s="1"/>
  <c r="AYC86" i="1"/>
  <c r="BJK86" i="1" s="1"/>
  <c r="AYC85" i="1"/>
  <c r="BJK85" i="1" s="1"/>
  <c r="AYC84" i="1"/>
  <c r="BJK84" i="1" s="1"/>
  <c r="AYC83" i="1"/>
  <c r="BJK83" i="1" s="1"/>
  <c r="AYC82" i="1"/>
  <c r="BJK82" i="1" s="1"/>
  <c r="AYC81" i="1"/>
  <c r="BJK81" i="1" s="1"/>
  <c r="AYC80" i="1"/>
  <c r="BJK80" i="1" s="1"/>
  <c r="AYC79" i="1"/>
  <c r="BJK79" i="1" s="1"/>
  <c r="AYC78" i="1"/>
  <c r="BJK78" i="1" s="1"/>
  <c r="AYC77" i="1"/>
  <c r="BJK77" i="1" s="1"/>
  <c r="AYC76" i="1"/>
  <c r="BJK76" i="1" s="1"/>
  <c r="AYC75" i="1"/>
  <c r="BJK75" i="1" s="1"/>
  <c r="AYC74" i="1"/>
  <c r="BJK74" i="1" s="1"/>
  <c r="AYC73" i="1"/>
  <c r="BJK73" i="1" s="1"/>
  <c r="AYC72" i="1"/>
  <c r="BJK72" i="1" s="1"/>
  <c r="AYC71" i="1"/>
  <c r="BJK71" i="1" s="1"/>
  <c r="AYC70" i="1"/>
  <c r="BJK70" i="1" s="1"/>
  <c r="AYC69" i="1"/>
  <c r="BJK69" i="1" s="1"/>
  <c r="AYC68" i="1"/>
  <c r="BJK68" i="1" s="1"/>
  <c r="AYC67" i="1"/>
  <c r="BJK67" i="1" s="1"/>
  <c r="AYC66" i="1"/>
  <c r="BJK66" i="1" s="1"/>
  <c r="AYC65" i="1"/>
  <c r="BJK65" i="1" s="1"/>
  <c r="AYC64" i="1"/>
  <c r="BJK64" i="1" s="1"/>
  <c r="AYC63" i="1"/>
  <c r="BJK63" i="1" s="1"/>
  <c r="AYC62" i="1"/>
  <c r="BJK62" i="1" s="1"/>
  <c r="AYC61" i="1"/>
  <c r="BJK61" i="1" s="1"/>
  <c r="AYC60" i="1"/>
  <c r="BJK60" i="1" s="1"/>
  <c r="AYC59" i="1"/>
  <c r="BJK59" i="1" s="1"/>
  <c r="AYC58" i="1"/>
  <c r="BJK58" i="1" s="1"/>
  <c r="AYC57" i="1"/>
  <c r="BJK57" i="1" s="1"/>
  <c r="AYC56" i="1"/>
  <c r="BJK56" i="1" s="1"/>
  <c r="AYC55" i="1"/>
  <c r="BJK55" i="1" s="1"/>
  <c r="AYC54" i="1"/>
  <c r="BJK54" i="1" s="1"/>
  <c r="AYC53" i="1"/>
  <c r="BJK53" i="1" s="1"/>
  <c r="AYC52" i="1"/>
  <c r="BJK52" i="1" s="1"/>
  <c r="AYC51" i="1"/>
  <c r="BJK51" i="1" s="1"/>
  <c r="AYC50" i="1"/>
  <c r="BJK50" i="1" s="1"/>
  <c r="AYC49" i="1"/>
  <c r="BJK49" i="1" s="1"/>
  <c r="AYC48" i="1"/>
  <c r="BJK48" i="1" s="1"/>
  <c r="AYC46" i="1"/>
  <c r="BJK46" i="1" s="1"/>
  <c r="AYC45" i="1"/>
  <c r="BJK45" i="1" s="1"/>
  <c r="AYC44" i="1"/>
  <c r="BJK44" i="1" s="1"/>
  <c r="AYC43" i="1"/>
  <c r="BJK43" i="1" s="1"/>
  <c r="AYC42" i="1"/>
  <c r="BJK42" i="1" s="1"/>
  <c r="AYC41" i="1"/>
  <c r="BJK41" i="1" s="1"/>
  <c r="AYC40" i="1"/>
  <c r="BJK40" i="1" s="1"/>
  <c r="AYC39" i="1"/>
  <c r="BJK39" i="1" s="1"/>
  <c r="AYC38" i="1"/>
  <c r="BJK38" i="1" s="1"/>
  <c r="AYC37" i="1"/>
  <c r="BJK37" i="1" s="1"/>
  <c r="AYC36" i="1"/>
  <c r="BJK36" i="1" s="1"/>
  <c r="AYC35" i="1"/>
  <c r="BJK35" i="1" s="1"/>
  <c r="AYC34" i="1"/>
  <c r="BJK34" i="1" s="1"/>
  <c r="AYC33" i="1"/>
  <c r="BJK33" i="1" s="1"/>
  <c r="AYC32" i="1"/>
  <c r="BJK32" i="1" s="1"/>
  <c r="AYC31" i="1"/>
  <c r="BJK31" i="1" s="1"/>
  <c r="AYC30" i="1"/>
  <c r="BJK30" i="1" s="1"/>
  <c r="AYC29" i="1"/>
  <c r="BJK29" i="1" s="1"/>
  <c r="AYC28" i="1"/>
  <c r="BJK28" i="1" s="1"/>
  <c r="AYC27" i="1"/>
  <c r="BJK27" i="1" s="1"/>
  <c r="AYC26" i="1"/>
  <c r="BJK26" i="1" s="1"/>
  <c r="AYC25" i="1"/>
  <c r="BJK25" i="1" s="1"/>
  <c r="AYC24" i="1"/>
  <c r="BJK24" i="1" s="1"/>
  <c r="AYC23" i="1"/>
  <c r="BJK23" i="1" s="1"/>
  <c r="AYC22" i="1"/>
  <c r="BJK22" i="1" s="1"/>
  <c r="AYC21" i="1"/>
  <c r="BJK21" i="1" s="1"/>
  <c r="AYC20" i="1"/>
  <c r="BJK20" i="1" s="1"/>
  <c r="AYC19" i="1"/>
  <c r="BJK19" i="1" s="1"/>
  <c r="AYC18" i="1"/>
  <c r="BJK18" i="1" s="1"/>
  <c r="AYC17" i="1"/>
  <c r="BJK17" i="1" s="1"/>
  <c r="AYC16" i="1"/>
  <c r="BJK16" i="1" s="1"/>
  <c r="AYC15" i="1"/>
  <c r="AYC14" i="1"/>
  <c r="BJK14" i="1" s="1"/>
  <c r="AYC13" i="1"/>
  <c r="BJK13" i="1" s="1"/>
  <c r="AYC12" i="1"/>
  <c r="BJK12" i="1" s="1"/>
  <c r="AYC11" i="1"/>
  <c r="BJK11" i="1" s="1"/>
  <c r="BJK15" i="1" l="1"/>
  <c r="BJK117" i="1" s="1"/>
  <c r="AYC117" i="1"/>
  <c r="AYC9" i="1"/>
  <c r="BJK9" i="1" s="1"/>
  <c r="AYC47" i="1"/>
  <c r="BJK47" i="1" s="1"/>
  <c r="AYC10" i="1"/>
  <c r="BJK10" i="1" s="1"/>
  <c r="AXD99" i="1"/>
  <c r="AXD102" i="1" s="1"/>
  <c r="AXD106" i="1" l="1"/>
  <c r="CAJ18" i="1" l="1"/>
  <c r="CCX49" i="1"/>
  <c r="CCW49" i="1"/>
  <c r="AXC99" i="1"/>
  <c r="AXE99" i="1" s="1"/>
  <c r="AXE101" i="1" l="1"/>
  <c r="AYC99" i="1"/>
  <c r="AXC102" i="1"/>
  <c r="AWZ98" i="1"/>
  <c r="AWZ97" i="1"/>
  <c r="AWZ96" i="1"/>
  <c r="AWZ95" i="1"/>
  <c r="AWZ94" i="1"/>
  <c r="AWZ93" i="1"/>
  <c r="AWZ92" i="1"/>
  <c r="AWZ91" i="1"/>
  <c r="AWZ90" i="1"/>
  <c r="AWZ89" i="1"/>
  <c r="AWZ88" i="1"/>
  <c r="AWZ87" i="1"/>
  <c r="AWZ86" i="1"/>
  <c r="AWZ85" i="1"/>
  <c r="AWZ84" i="1"/>
  <c r="AWZ83" i="1"/>
  <c r="AWZ82" i="1"/>
  <c r="AWZ81" i="1"/>
  <c r="AWZ80" i="1"/>
  <c r="AWZ79" i="1"/>
  <c r="AWZ78" i="1"/>
  <c r="AWZ77" i="1"/>
  <c r="AWZ76" i="1"/>
  <c r="AWZ75" i="1"/>
  <c r="AWZ74" i="1"/>
  <c r="AWZ73" i="1"/>
  <c r="AWZ72" i="1"/>
  <c r="AWZ71" i="1"/>
  <c r="AWZ70" i="1"/>
  <c r="AWZ69" i="1"/>
  <c r="AWZ68" i="1"/>
  <c r="AWZ67" i="1"/>
  <c r="AWZ66" i="1"/>
  <c r="AWZ65" i="1"/>
  <c r="AWZ64" i="1"/>
  <c r="AWZ63" i="1"/>
  <c r="AWZ62" i="1"/>
  <c r="AWZ61" i="1"/>
  <c r="AWZ60" i="1"/>
  <c r="AWZ59" i="1"/>
  <c r="AWZ58" i="1"/>
  <c r="AWZ57" i="1"/>
  <c r="AWZ56" i="1"/>
  <c r="AWZ55" i="1"/>
  <c r="AWZ54" i="1"/>
  <c r="AWZ53" i="1"/>
  <c r="AWZ52" i="1"/>
  <c r="AWZ51" i="1"/>
  <c r="AWZ50" i="1"/>
  <c r="AWZ49" i="1"/>
  <c r="AWZ48" i="1"/>
  <c r="AWZ47" i="1"/>
  <c r="AWZ46" i="1"/>
  <c r="AWZ45" i="1"/>
  <c r="AWZ44" i="1"/>
  <c r="AWZ43" i="1"/>
  <c r="AWZ42" i="1"/>
  <c r="AWZ41" i="1"/>
  <c r="AWZ40" i="1"/>
  <c r="AWZ39" i="1"/>
  <c r="AWZ38" i="1"/>
  <c r="AWZ37" i="1"/>
  <c r="AWZ36" i="1"/>
  <c r="AWZ35" i="1"/>
  <c r="AWZ34" i="1"/>
  <c r="AWZ33" i="1"/>
  <c r="AWZ32" i="1"/>
  <c r="AWZ31" i="1"/>
  <c r="AWZ30" i="1"/>
  <c r="AWZ29" i="1"/>
  <c r="AWZ28" i="1"/>
  <c r="AWZ27" i="1"/>
  <c r="AWZ26" i="1"/>
  <c r="AWZ25" i="1"/>
  <c r="AWZ24" i="1"/>
  <c r="AWZ23" i="1"/>
  <c r="AWZ22" i="1"/>
  <c r="AWZ21" i="1"/>
  <c r="AWZ20" i="1"/>
  <c r="AWZ19" i="1"/>
  <c r="AWZ18" i="1"/>
  <c r="AWZ17" i="1"/>
  <c r="AWZ16" i="1"/>
  <c r="AWZ15" i="1"/>
  <c r="AWZ117" i="1" s="1"/>
  <c r="AWZ14" i="1"/>
  <c r="AWZ13" i="1"/>
  <c r="AWZ12" i="1"/>
  <c r="AWZ11" i="1"/>
  <c r="AWZ10" i="1"/>
  <c r="AWZ9" i="1"/>
  <c r="CEF30" i="1"/>
  <c r="CEE30" i="1"/>
  <c r="AWY99" i="1"/>
  <c r="AWY102" i="1" s="1"/>
  <c r="BJK99" i="1" l="1"/>
  <c r="BJK102" i="1" s="1"/>
  <c r="AXE102" i="1"/>
  <c r="AWY106" i="1"/>
  <c r="AWX99" i="1"/>
  <c r="AWX102" i="1" s="1"/>
  <c r="AYC102" i="1" l="1"/>
  <c r="AWZ101" i="1"/>
  <c r="AWZ99" i="1"/>
  <c r="AXC106" i="1"/>
  <c r="AWW13" i="1"/>
  <c r="AWW14" i="1"/>
  <c r="AWW16" i="1"/>
  <c r="AWW17" i="1"/>
  <c r="AWW19" i="1"/>
  <c r="AWW20" i="1"/>
  <c r="AWW21" i="1"/>
  <c r="AWW22" i="1"/>
  <c r="AWW23" i="1"/>
  <c r="AWW26" i="1"/>
  <c r="AWW27" i="1"/>
  <c r="AWW28" i="1"/>
  <c r="AWW29" i="1"/>
  <c r="AWW30" i="1"/>
  <c r="AWW31" i="1"/>
  <c r="AWW32" i="1"/>
  <c r="AWW33" i="1"/>
  <c r="AWW34" i="1"/>
  <c r="AWW35" i="1"/>
  <c r="AWW36" i="1"/>
  <c r="AWW37" i="1"/>
  <c r="AWW38" i="1"/>
  <c r="AWW39" i="1"/>
  <c r="AWW40" i="1"/>
  <c r="AWW41" i="1"/>
  <c r="AWW42" i="1"/>
  <c r="AWW43" i="1"/>
  <c r="AWW45" i="1"/>
  <c r="AWW46" i="1"/>
  <c r="AWW48" i="1"/>
  <c r="AWW49" i="1"/>
  <c r="AWW50" i="1"/>
  <c r="AWW51" i="1"/>
  <c r="AWW53" i="1"/>
  <c r="AWW54" i="1"/>
  <c r="AWW55" i="1"/>
  <c r="AWW56" i="1"/>
  <c r="AWW57" i="1"/>
  <c r="AWW58" i="1"/>
  <c r="AWW59" i="1"/>
  <c r="AWW60" i="1"/>
  <c r="AWW61" i="1"/>
  <c r="AWW62" i="1"/>
  <c r="AWW63" i="1"/>
  <c r="AWW64" i="1"/>
  <c r="AWW65" i="1"/>
  <c r="AWW66" i="1"/>
  <c r="AWW67" i="1"/>
  <c r="AWW68" i="1"/>
  <c r="AWW69" i="1"/>
  <c r="AWW72" i="1"/>
  <c r="AWW73" i="1"/>
  <c r="AWW76" i="1"/>
  <c r="AWW77" i="1"/>
  <c r="AWW78" i="1"/>
  <c r="AWW79" i="1"/>
  <c r="AWW80" i="1"/>
  <c r="AWW81" i="1"/>
  <c r="AWW82" i="1"/>
  <c r="AWW83" i="1"/>
  <c r="AWW84" i="1"/>
  <c r="AWW85" i="1"/>
  <c r="AWW86" i="1"/>
  <c r="AWW87" i="1"/>
  <c r="AWW88" i="1"/>
  <c r="AWW89" i="1"/>
  <c r="AWW91" i="1"/>
  <c r="AWW94" i="1"/>
  <c r="AWW95" i="1"/>
  <c r="AWW96" i="1"/>
  <c r="AWW97" i="1"/>
  <c r="AWV98" i="1"/>
  <c r="AWV93" i="1"/>
  <c r="AWW93" i="1" s="1"/>
  <c r="CDU48" i="1"/>
  <c r="CDT48" i="1"/>
  <c r="AWW98" i="1" l="1"/>
  <c r="AWV117" i="1"/>
  <c r="AWV90" i="1"/>
  <c r="AWV52" i="1" s="1"/>
  <c r="AWZ102" i="1"/>
  <c r="AWW44" i="1"/>
  <c r="AWW47" i="1"/>
  <c r="AWV106" i="1" l="1"/>
  <c r="AWV99" i="1"/>
  <c r="AWV102" i="1" s="1"/>
  <c r="AWU75" i="1"/>
  <c r="AWU92" i="1"/>
  <c r="AWU25" i="1"/>
  <c r="AWU18" i="1"/>
  <c r="CDO41" i="1"/>
  <c r="CDN41" i="1"/>
  <c r="AWW18" i="1" l="1"/>
  <c r="AWU15" i="1"/>
  <c r="AWW92" i="1"/>
  <c r="AWU90" i="1"/>
  <c r="AWW90" i="1" s="1"/>
  <c r="AWW25" i="1"/>
  <c r="AWU24" i="1"/>
  <c r="AWW24" i="1" s="1"/>
  <c r="AWW75" i="1"/>
  <c r="AWU74" i="1"/>
  <c r="AWX106" i="1"/>
  <c r="AWT102" i="1"/>
  <c r="AWU12" i="1" l="1"/>
  <c r="AWU11" i="1" s="1"/>
  <c r="AWU10" i="1" s="1"/>
  <c r="AWU9" i="1" s="1"/>
  <c r="AWU5" i="1" s="1"/>
  <c r="AWU117" i="1"/>
  <c r="AWU71" i="1"/>
  <c r="AWU70" i="1" s="1"/>
  <c r="AWU52" i="1" s="1"/>
  <c r="AWW74" i="1"/>
  <c r="AWW15" i="1"/>
  <c r="AWW117" i="1" s="1"/>
  <c r="AWW71" i="1" l="1"/>
  <c r="AWU106" i="1"/>
  <c r="AWW52" i="1"/>
  <c r="AWW12" i="1"/>
  <c r="AWW70" i="1"/>
  <c r="AWS102" i="1"/>
  <c r="AWW11" i="1" l="1"/>
  <c r="AWR98" i="1"/>
  <c r="AXA98" i="1" s="1"/>
  <c r="AWR97" i="1"/>
  <c r="AXA97" i="1" s="1"/>
  <c r="AWR96" i="1"/>
  <c r="AXA96" i="1" s="1"/>
  <c r="AWR95" i="1"/>
  <c r="AXA95" i="1" s="1"/>
  <c r="AWR94" i="1"/>
  <c r="AXA94" i="1" s="1"/>
  <c r="AWR93" i="1"/>
  <c r="AXA93" i="1" s="1"/>
  <c r="AWR92" i="1"/>
  <c r="AXA92" i="1" s="1"/>
  <c r="AWR91" i="1"/>
  <c r="AXA91" i="1" s="1"/>
  <c r="AWR90" i="1"/>
  <c r="AXA90" i="1" s="1"/>
  <c r="AWR89" i="1"/>
  <c r="AXA89" i="1" s="1"/>
  <c r="AWR88" i="1"/>
  <c r="AXA88" i="1" s="1"/>
  <c r="AWR87" i="1"/>
  <c r="AXA87" i="1" s="1"/>
  <c r="AWR86" i="1"/>
  <c r="AXA86" i="1" s="1"/>
  <c r="AWR85" i="1"/>
  <c r="AXA85" i="1" s="1"/>
  <c r="AWR84" i="1"/>
  <c r="AXA84" i="1" s="1"/>
  <c r="AWR83" i="1"/>
  <c r="AXA83" i="1" s="1"/>
  <c r="AWR82" i="1"/>
  <c r="AXA82" i="1" s="1"/>
  <c r="AWR81" i="1"/>
  <c r="AXA81" i="1" s="1"/>
  <c r="AWR80" i="1"/>
  <c r="AXA80" i="1" s="1"/>
  <c r="AWR79" i="1"/>
  <c r="AXA79" i="1" s="1"/>
  <c r="AWR78" i="1"/>
  <c r="AXA78" i="1" s="1"/>
  <c r="AWR77" i="1"/>
  <c r="AXA77" i="1" s="1"/>
  <c r="AWR76" i="1"/>
  <c r="AXA76" i="1" s="1"/>
  <c r="AWR75" i="1"/>
  <c r="AXA75" i="1" s="1"/>
  <c r="AWR74" i="1"/>
  <c r="AXA74" i="1" s="1"/>
  <c r="AWR73" i="1"/>
  <c r="AXA73" i="1" s="1"/>
  <c r="AWR72" i="1"/>
  <c r="AXA72" i="1" s="1"/>
  <c r="AWR71" i="1"/>
  <c r="AXA71" i="1" s="1"/>
  <c r="AWR70" i="1"/>
  <c r="AXA70" i="1" s="1"/>
  <c r="AWR69" i="1"/>
  <c r="AXA69" i="1" s="1"/>
  <c r="AWR68" i="1"/>
  <c r="AXA68" i="1" s="1"/>
  <c r="AWR67" i="1"/>
  <c r="AXA67" i="1" s="1"/>
  <c r="AWR66" i="1"/>
  <c r="AXA66" i="1" s="1"/>
  <c r="AWR65" i="1"/>
  <c r="AXA65" i="1" s="1"/>
  <c r="AWR64" i="1"/>
  <c r="AXA64" i="1" s="1"/>
  <c r="AWR63" i="1"/>
  <c r="AXA63" i="1" s="1"/>
  <c r="AWR62" i="1"/>
  <c r="AXA62" i="1" s="1"/>
  <c r="AWR61" i="1"/>
  <c r="AXA61" i="1" s="1"/>
  <c r="AWR60" i="1"/>
  <c r="AXA60" i="1" s="1"/>
  <c r="AWR59" i="1"/>
  <c r="AXA59" i="1" s="1"/>
  <c r="AWR58" i="1"/>
  <c r="AXA58" i="1" s="1"/>
  <c r="AWR57" i="1"/>
  <c r="AXA57" i="1" s="1"/>
  <c r="AWR56" i="1"/>
  <c r="AXA56" i="1" s="1"/>
  <c r="AWR55" i="1"/>
  <c r="AXA55" i="1" s="1"/>
  <c r="AWR54" i="1"/>
  <c r="AXA54" i="1" s="1"/>
  <c r="AWR53" i="1"/>
  <c r="AXA53" i="1" s="1"/>
  <c r="AWR52" i="1"/>
  <c r="AXA52" i="1" s="1"/>
  <c r="AWR51" i="1"/>
  <c r="AXA51" i="1" s="1"/>
  <c r="AWR50" i="1"/>
  <c r="AXA50" i="1" s="1"/>
  <c r="AWR49" i="1"/>
  <c r="AXA49" i="1" s="1"/>
  <c r="AWR48" i="1"/>
  <c r="AXA48" i="1" s="1"/>
  <c r="AWR47" i="1"/>
  <c r="AWR46" i="1"/>
  <c r="AXA46" i="1" s="1"/>
  <c r="AWR45" i="1"/>
  <c r="AXA45" i="1" s="1"/>
  <c r="AWR44" i="1"/>
  <c r="AXA44" i="1" s="1"/>
  <c r="AWR43" i="1"/>
  <c r="AXA43" i="1" s="1"/>
  <c r="AWR42" i="1"/>
  <c r="AXA42" i="1" s="1"/>
  <c r="AWR41" i="1"/>
  <c r="AXA41" i="1" s="1"/>
  <c r="AWR40" i="1"/>
  <c r="AXA40" i="1" s="1"/>
  <c r="AWR39" i="1"/>
  <c r="AXA39" i="1" s="1"/>
  <c r="AWR38" i="1"/>
  <c r="AXA38" i="1" s="1"/>
  <c r="AWR37" i="1"/>
  <c r="AXA37" i="1" s="1"/>
  <c r="AWR36" i="1"/>
  <c r="AXA36" i="1" s="1"/>
  <c r="AWR35" i="1"/>
  <c r="AXA35" i="1" s="1"/>
  <c r="AWR34" i="1"/>
  <c r="AXA34" i="1" s="1"/>
  <c r="AWR33" i="1"/>
  <c r="AXA33" i="1" s="1"/>
  <c r="AWR32" i="1"/>
  <c r="AXA32" i="1" s="1"/>
  <c r="AWR31" i="1"/>
  <c r="AXA31" i="1" s="1"/>
  <c r="AWR30" i="1"/>
  <c r="AXA30" i="1" s="1"/>
  <c r="AWR29" i="1"/>
  <c r="AXA29" i="1" s="1"/>
  <c r="AWR28" i="1"/>
  <c r="AXA28" i="1" s="1"/>
  <c r="AWR27" i="1"/>
  <c r="AXA27" i="1" s="1"/>
  <c r="AWR26" i="1"/>
  <c r="AXA26" i="1" s="1"/>
  <c r="AWR25" i="1"/>
  <c r="AXA25" i="1" s="1"/>
  <c r="AWR24" i="1"/>
  <c r="AXA24" i="1" s="1"/>
  <c r="AWR23" i="1"/>
  <c r="AXA23" i="1" s="1"/>
  <c r="AWR22" i="1"/>
  <c r="AXA22" i="1" s="1"/>
  <c r="AWR21" i="1"/>
  <c r="AXA21" i="1" s="1"/>
  <c r="AWR20" i="1"/>
  <c r="AXA20" i="1" s="1"/>
  <c r="AWR19" i="1"/>
  <c r="AXA19" i="1" s="1"/>
  <c r="AWR18" i="1"/>
  <c r="AXA18" i="1" s="1"/>
  <c r="AWR17" i="1"/>
  <c r="AXA17" i="1" s="1"/>
  <c r="AWR16" i="1"/>
  <c r="AXA16" i="1" s="1"/>
  <c r="AWR15" i="1"/>
  <c r="AWR14" i="1"/>
  <c r="AXA14" i="1" s="1"/>
  <c r="AWR13" i="1"/>
  <c r="AXA13" i="1" s="1"/>
  <c r="AWR12" i="1"/>
  <c r="AXA12" i="1" s="1"/>
  <c r="AWR11" i="1"/>
  <c r="AWR10" i="1"/>
  <c r="AWQ99" i="1"/>
  <c r="AWR101" i="1" s="1"/>
  <c r="AXA15" i="1" l="1"/>
  <c r="AXA117" i="1" s="1"/>
  <c r="AWR117" i="1"/>
  <c r="AXA47" i="1"/>
  <c r="AWR99" i="1"/>
  <c r="AWR102" i="1" s="1"/>
  <c r="AWQ102" i="1"/>
  <c r="AXA11" i="1"/>
  <c r="AWW10" i="1"/>
  <c r="AXA10" i="1" s="1"/>
  <c r="AWP102" i="1"/>
  <c r="AWW9" i="1" l="1"/>
  <c r="AXA9" i="1" s="1"/>
  <c r="AWU99" i="1"/>
  <c r="AWO102" i="1"/>
  <c r="AWW99" i="1" l="1"/>
  <c r="AWW101" i="1"/>
  <c r="AWU102" i="1"/>
  <c r="AWN102" i="1"/>
  <c r="AXA99" i="1" l="1"/>
  <c r="AWW102" i="1"/>
  <c r="AXA102" i="1" l="1"/>
  <c r="AWM102" i="1"/>
  <c r="AWL101" i="1" l="1"/>
  <c r="AWK102" i="1"/>
  <c r="AWJ102" i="1" l="1"/>
  <c r="AWI102" i="1" l="1"/>
  <c r="AWH102" i="1" l="1"/>
  <c r="AWL102" i="1" l="1"/>
  <c r="AWG102" i="1"/>
  <c r="AWF102" i="1" l="1"/>
  <c r="AWE102" i="1"/>
  <c r="AWD102" i="1" l="1"/>
  <c r="AWC102" i="1" l="1"/>
  <c r="AWB102" i="1" l="1"/>
  <c r="AWA102" i="1" l="1"/>
  <c r="AVX102" i="1" l="1"/>
  <c r="AVW102" i="1" l="1"/>
  <c r="AVV102" i="1" l="1"/>
  <c r="AVU102" i="1" l="1"/>
  <c r="AVT102" i="1" l="1"/>
  <c r="AVS101" i="1" l="1"/>
  <c r="AVR102" i="1"/>
  <c r="AVQ102" i="1" l="1"/>
  <c r="AVP102" i="1" l="1"/>
  <c r="AVS102" i="1" l="1"/>
  <c r="AVO102" i="1"/>
  <c r="AVN102" i="1" l="1"/>
  <c r="AVM101" i="1" l="1"/>
  <c r="AVL102" i="1"/>
  <c r="AVK102" i="1" l="1"/>
  <c r="AVJ102" i="1" l="1"/>
  <c r="AVM102" i="1" l="1"/>
  <c r="AVI102" i="1"/>
  <c r="AVH102" i="1"/>
  <c r="AVG101" i="1" l="1"/>
  <c r="AVF102" i="1"/>
  <c r="AVE102" i="1" l="1"/>
  <c r="AVG102" i="1" l="1"/>
  <c r="AVD102" i="1"/>
  <c r="AVC102" i="1" l="1"/>
  <c r="AVB102" i="1" l="1"/>
  <c r="AVZ102" i="1" l="1"/>
  <c r="AVA102" i="1"/>
  <c r="AUZ102" i="1"/>
  <c r="AUW102" i="1" l="1"/>
  <c r="AUX101" i="1"/>
  <c r="AUV102" i="1" l="1"/>
  <c r="AUU102" i="1" l="1"/>
  <c r="AUX102" i="1" l="1"/>
  <c r="AUT102" i="1"/>
  <c r="AUR102" i="1" l="1"/>
  <c r="AUS101" i="1"/>
  <c r="AUQ102" i="1" l="1"/>
  <c r="AUP102" i="1" l="1"/>
  <c r="AUO102" i="1" l="1"/>
  <c r="AUS102" i="1" l="1"/>
  <c r="AUN102" i="1"/>
  <c r="AUM101" i="1" l="1"/>
  <c r="AUL102" i="1"/>
  <c r="AUK102" i="1" l="1"/>
  <c r="AUJ102" i="1" l="1"/>
  <c r="AUI102" i="1" l="1"/>
  <c r="AUM102" i="1" l="1"/>
  <c r="AUH102" i="1"/>
  <c r="AUG101" i="1" l="1"/>
  <c r="AUF102" i="1"/>
  <c r="AUE102" i="1" l="1"/>
  <c r="AUD102" i="1" l="1"/>
  <c r="AUC102" i="1" l="1"/>
  <c r="AUY102" i="1" l="1"/>
  <c r="AUG102" i="1"/>
  <c r="AUB102" i="1"/>
  <c r="ATZ102" i="1" l="1"/>
  <c r="ATY102" i="1" l="1"/>
  <c r="CCS99" i="1" l="1"/>
  <c r="CCS98" i="1"/>
  <c r="CCS97" i="1"/>
  <c r="CCS96" i="1"/>
  <c r="CCS95" i="1"/>
  <c r="CCS94" i="1"/>
  <c r="CCS93" i="1"/>
  <c r="CCS92" i="1"/>
  <c r="CCS91" i="1"/>
  <c r="CCS90" i="1"/>
  <c r="CCS89" i="1"/>
  <c r="CCS88" i="1"/>
  <c r="CCS87" i="1"/>
  <c r="CCS86" i="1"/>
  <c r="CCS85" i="1"/>
  <c r="CCS84" i="1"/>
  <c r="CCS83" i="1"/>
  <c r="CCS82" i="1"/>
  <c r="CCS81" i="1"/>
  <c r="CCS80" i="1"/>
  <c r="CCS79" i="1"/>
  <c r="CCS78" i="1"/>
  <c r="CCS77" i="1"/>
  <c r="CCS76" i="1"/>
  <c r="CCS75" i="1"/>
  <c r="CCS74" i="1"/>
  <c r="CCS73" i="1"/>
  <c r="CCS72" i="1"/>
  <c r="CCS71" i="1"/>
  <c r="CCS70" i="1"/>
  <c r="CCS69" i="1"/>
  <c r="CCS68" i="1"/>
  <c r="CCS67" i="1"/>
  <c r="CCS66" i="1"/>
  <c r="CCS65" i="1"/>
  <c r="CCS64" i="1"/>
  <c r="CCS63" i="1"/>
  <c r="CCS62" i="1"/>
  <c r="CCS61" i="1"/>
  <c r="CCS60" i="1"/>
  <c r="CCS59" i="1"/>
  <c r="CCS58" i="1"/>
  <c r="CCS57" i="1"/>
  <c r="CCS56" i="1"/>
  <c r="CCS55" i="1"/>
  <c r="CCS54" i="1"/>
  <c r="CCS53" i="1"/>
  <c r="CCS52" i="1"/>
  <c r="CCS51" i="1"/>
  <c r="CCS50" i="1"/>
  <c r="CCS49" i="1"/>
  <c r="CCS48" i="1"/>
  <c r="CCS47" i="1"/>
  <c r="CCS46" i="1"/>
  <c r="CCS45" i="1"/>
  <c r="CCS44" i="1"/>
  <c r="CCS43" i="1"/>
  <c r="CCS42" i="1"/>
  <c r="CCS41" i="1"/>
  <c r="CCS40" i="1"/>
  <c r="CCS39" i="1"/>
  <c r="CCS38" i="1"/>
  <c r="CCS37" i="1"/>
  <c r="CCS36" i="1"/>
  <c r="CCS35" i="1"/>
  <c r="CCS34" i="1"/>
  <c r="CCS33" i="1"/>
  <c r="CCS32" i="1"/>
  <c r="CCS31" i="1"/>
  <c r="CCS30" i="1"/>
  <c r="CCS29" i="1"/>
  <c r="CCS28" i="1"/>
  <c r="CCS27" i="1"/>
  <c r="CCS26" i="1"/>
  <c r="CCS25" i="1"/>
  <c r="CCS24" i="1"/>
  <c r="CCS23" i="1"/>
  <c r="CCS22" i="1"/>
  <c r="CCS21" i="1"/>
  <c r="CCS20" i="1"/>
  <c r="CCS19" i="1"/>
  <c r="CCS18" i="1"/>
  <c r="CCS17" i="1"/>
  <c r="CCS16" i="1"/>
  <c r="CCS15" i="1"/>
  <c r="CCS14" i="1"/>
  <c r="CCS13" i="1"/>
  <c r="CCS12" i="1"/>
  <c r="CCS11" i="1"/>
  <c r="CCS10" i="1"/>
  <c r="CCS9" i="1"/>
  <c r="ATX102" i="1" l="1"/>
  <c r="ATW102" i="1" l="1"/>
  <c r="ATT102" i="1" l="1"/>
  <c r="ATR102" i="1" l="1"/>
  <c r="ATQ102" i="1" l="1"/>
  <c r="ATP102" i="1" l="1"/>
  <c r="ATO102" i="1" l="1"/>
  <c r="ATN102" i="1" l="1"/>
  <c r="ATM101" i="1" l="1"/>
  <c r="ATM102" i="1" s="1"/>
  <c r="ATL102" i="1"/>
  <c r="ATK102" i="1" l="1"/>
  <c r="ATJ102" i="1" l="1"/>
  <c r="ATI102" i="1" l="1"/>
  <c r="ATH102" i="1" l="1"/>
  <c r="ATF102" i="1" l="1"/>
  <c r="ATG101" i="1"/>
  <c r="ATE102" i="1" l="1"/>
  <c r="ATG102" i="1" l="1"/>
  <c r="ATD102" i="1"/>
  <c r="ATC102" i="1" l="1"/>
  <c r="ATB102" i="1" l="1"/>
  <c r="ASZ102" i="1" l="1"/>
  <c r="ASY102" i="1" l="1"/>
  <c r="ASX102" i="1" l="1"/>
  <c r="ASW102" i="1"/>
  <c r="ASV132" i="1" l="1"/>
  <c r="ATV102" i="1" l="1"/>
  <c r="ASV102" i="1"/>
  <c r="ASS102" i="1" l="1"/>
  <c r="ASR102" i="1" l="1"/>
  <c r="ASQ102" i="1" l="1"/>
  <c r="ASP102" i="1" l="1"/>
  <c r="AST102" i="1" l="1"/>
  <c r="ASO102" i="1"/>
  <c r="ASU102" i="1" l="1"/>
  <c r="ASN102" i="1"/>
  <c r="ASM102" i="1"/>
  <c r="ASL102" i="1"/>
  <c r="ASK102" i="1"/>
  <c r="ASJ102" i="1" l="1"/>
  <c r="ASI102" i="1" l="1"/>
  <c r="ASG102" i="1"/>
  <c r="ASH102" i="1" l="1"/>
  <c r="ASF102" i="1"/>
  <c r="ASE102" i="1" l="1"/>
  <c r="ASD102" i="1" l="1"/>
  <c r="ASC102" i="1" l="1"/>
  <c r="ASA102" i="1" l="1"/>
  <c r="ARZ102" i="1" l="1"/>
  <c r="ARY102" i="1" l="1"/>
  <c r="ASB102" i="1" l="1"/>
  <c r="ARX102" i="1"/>
  <c r="ARW102" i="1" l="1"/>
  <c r="ARV102" i="1"/>
  <c r="ARU102" i="1" l="1"/>
  <c r="ARR102" i="1" l="1"/>
  <c r="ARQ102" i="1" l="1"/>
  <c r="ARP102" i="1" l="1"/>
  <c r="ARN102" i="1" l="1"/>
  <c r="AQR25" i="1" l="1"/>
  <c r="AQR26" i="1"/>
  <c r="AQR27" i="1"/>
  <c r="AQR29" i="1"/>
  <c r="ARM102" i="1" l="1"/>
  <c r="ARL102" i="1" l="1"/>
  <c r="ARK102" i="1" l="1"/>
  <c r="ARJ102" i="1" l="1"/>
  <c r="ARH102" i="1" l="1"/>
  <c r="ARG102" i="1" l="1"/>
  <c r="ARF102" i="1" l="1"/>
  <c r="ARE102" i="1" l="1"/>
  <c r="ARC102" i="1" l="1"/>
  <c r="ARB102" i="1" l="1"/>
  <c r="ARA102" i="1" l="1"/>
  <c r="AQZ102" i="1" l="1"/>
  <c r="AQY102" i="1" l="1"/>
  <c r="AQW102" i="1" l="1"/>
  <c r="AQV102" i="1" l="1"/>
  <c r="AQU102" i="1" l="1"/>
  <c r="AQT102" i="1" l="1"/>
  <c r="ART102" i="1" l="1"/>
  <c r="AQS102" i="1"/>
  <c r="AQP102" i="1" l="1"/>
  <c r="AQQ99" i="1"/>
  <c r="AQO102" i="1" l="1"/>
  <c r="AQN102" i="1" l="1"/>
  <c r="AQM102" i="1" l="1"/>
  <c r="AQQ102" i="1" l="1"/>
  <c r="AQL102" i="1"/>
  <c r="AQR98" i="1"/>
  <c r="AQR97" i="1"/>
  <c r="AQR96" i="1"/>
  <c r="AQR95" i="1"/>
  <c r="AQR94" i="1"/>
  <c r="AQR93" i="1"/>
  <c r="AQR92" i="1"/>
  <c r="AQR91" i="1"/>
  <c r="AQR90" i="1"/>
  <c r="AQR89" i="1"/>
  <c r="AQR88" i="1"/>
  <c r="AQR87" i="1"/>
  <c r="AQR86" i="1"/>
  <c r="AQR85" i="1"/>
  <c r="AQR84" i="1"/>
  <c r="AQR83" i="1"/>
  <c r="AQR82" i="1"/>
  <c r="AQR81" i="1"/>
  <c r="AQR80" i="1"/>
  <c r="AQR79" i="1"/>
  <c r="AQR78" i="1"/>
  <c r="AQR77" i="1"/>
  <c r="AQR76" i="1"/>
  <c r="AQR75" i="1"/>
  <c r="AQR74" i="1"/>
  <c r="AQR73" i="1"/>
  <c r="AQR72" i="1"/>
  <c r="AQR71" i="1"/>
  <c r="AQR70" i="1"/>
  <c r="AQR69" i="1"/>
  <c r="AQR68" i="1"/>
  <c r="AQR67" i="1"/>
  <c r="AQR66" i="1"/>
  <c r="AQR65" i="1"/>
  <c r="AQR64" i="1"/>
  <c r="AQR63" i="1"/>
  <c r="AQR62" i="1"/>
  <c r="AQR61" i="1"/>
  <c r="AQR60" i="1"/>
  <c r="AQR59" i="1"/>
  <c r="AQR58" i="1"/>
  <c r="AQR57" i="1"/>
  <c r="AQR56" i="1"/>
  <c r="AQR55" i="1"/>
  <c r="AQR54" i="1"/>
  <c r="AQR53" i="1"/>
  <c r="AQR52" i="1"/>
  <c r="AQR51" i="1"/>
  <c r="AQR50" i="1"/>
  <c r="AQR49" i="1"/>
  <c r="AQR48" i="1"/>
  <c r="AQR47" i="1"/>
  <c r="AQR46" i="1"/>
  <c r="AQR45" i="1"/>
  <c r="AQR44" i="1"/>
  <c r="AQR43" i="1"/>
  <c r="AQR42" i="1"/>
  <c r="AQR41" i="1"/>
  <c r="AQR40" i="1"/>
  <c r="AQR39" i="1"/>
  <c r="AQR38" i="1"/>
  <c r="AQR37" i="1"/>
  <c r="AQR36" i="1"/>
  <c r="AQR35" i="1"/>
  <c r="AQR33" i="1"/>
  <c r="AQR32" i="1"/>
  <c r="AQR31" i="1"/>
  <c r="AQR30" i="1"/>
  <c r="AQR28" i="1"/>
  <c r="AQR24" i="1"/>
  <c r="AQR23" i="1"/>
  <c r="AQR22" i="1"/>
  <c r="AQR21" i="1"/>
  <c r="AQR20" i="1"/>
  <c r="AQR19" i="1"/>
  <c r="AQR18" i="1"/>
  <c r="AQR17" i="1"/>
  <c r="AQR16" i="1"/>
  <c r="AQR15" i="1"/>
  <c r="AQR14" i="1"/>
  <c r="AQR13" i="1"/>
  <c r="AQR12" i="1"/>
  <c r="AQR11" i="1"/>
  <c r="AQR10" i="1"/>
  <c r="AQR9" i="1"/>
  <c r="AQR117" i="1" l="1"/>
  <c r="AQJ102" i="1"/>
  <c r="AQK99" i="1"/>
  <c r="AQI102" i="1" l="1"/>
  <c r="AQK102" i="1" l="1"/>
  <c r="AQH102" i="1"/>
  <c r="AQF102" i="1" l="1"/>
  <c r="AQG99" i="1"/>
  <c r="AQE102" i="1" l="1"/>
  <c r="AQD102" i="1" l="1"/>
  <c r="AQC102" i="1" l="1"/>
  <c r="AQG102" i="1" l="1"/>
  <c r="AQB102" i="1"/>
  <c r="APZ102" i="1" l="1"/>
  <c r="AQA99" i="1"/>
  <c r="AQR99" i="1" s="1"/>
  <c r="APY102" i="1" l="1"/>
  <c r="APX102" i="1"/>
  <c r="AQA102" i="1" l="1"/>
  <c r="AQR102" i="1"/>
  <c r="APW102" i="1"/>
  <c r="APV102" i="1" l="1"/>
  <c r="APS102" i="1" l="1"/>
  <c r="APT99" i="1"/>
  <c r="APR102" i="1" l="1"/>
  <c r="APQ102" i="1" l="1"/>
  <c r="APP102" i="1" l="1"/>
  <c r="APO102" i="1" l="1"/>
  <c r="APT102" i="1"/>
  <c r="APN99" i="1" l="1"/>
  <c r="APL102" i="1" l="1"/>
  <c r="APK102" i="1" l="1"/>
  <c r="APJ102" i="1" l="1"/>
  <c r="APN102" i="1" l="1"/>
  <c r="API102" i="1"/>
  <c r="APG102" i="1" l="1"/>
  <c r="APH99" i="1" l="1"/>
  <c r="APF102" i="1" l="1"/>
  <c r="APE102" i="1" l="1"/>
  <c r="APH102" i="1" l="1"/>
  <c r="APD102" i="1"/>
  <c r="APC102" i="1" l="1"/>
  <c r="APA102" i="1" l="1"/>
  <c r="APB99" i="1"/>
  <c r="APB98" i="1"/>
  <c r="APU98" i="1" s="1"/>
  <c r="APB97" i="1"/>
  <c r="APU97" i="1" s="1"/>
  <c r="APB96" i="1"/>
  <c r="APU96" i="1" s="1"/>
  <c r="APB95" i="1"/>
  <c r="APU95" i="1" s="1"/>
  <c r="APB94" i="1"/>
  <c r="APU94" i="1" s="1"/>
  <c r="APB93" i="1"/>
  <c r="APU93" i="1" s="1"/>
  <c r="APB92" i="1"/>
  <c r="APU92" i="1" s="1"/>
  <c r="APB91" i="1"/>
  <c r="APU91" i="1" s="1"/>
  <c r="APB90" i="1"/>
  <c r="APU90" i="1" s="1"/>
  <c r="APB89" i="1"/>
  <c r="APU89" i="1" s="1"/>
  <c r="APB88" i="1"/>
  <c r="APU88" i="1" s="1"/>
  <c r="APB87" i="1"/>
  <c r="APU87" i="1" s="1"/>
  <c r="APB86" i="1"/>
  <c r="APU86" i="1" s="1"/>
  <c r="APB85" i="1"/>
  <c r="APU85" i="1" s="1"/>
  <c r="APB84" i="1"/>
  <c r="APU84" i="1" s="1"/>
  <c r="APB83" i="1"/>
  <c r="APU83" i="1" s="1"/>
  <c r="APB82" i="1"/>
  <c r="APU82" i="1" s="1"/>
  <c r="APB81" i="1"/>
  <c r="APU81" i="1" s="1"/>
  <c r="APB80" i="1"/>
  <c r="APU80" i="1" s="1"/>
  <c r="APB79" i="1"/>
  <c r="APU79" i="1" s="1"/>
  <c r="APB78" i="1"/>
  <c r="APU78" i="1" s="1"/>
  <c r="APB77" i="1"/>
  <c r="APU77" i="1" s="1"/>
  <c r="APB76" i="1"/>
  <c r="APU76" i="1" s="1"/>
  <c r="APB75" i="1"/>
  <c r="APU75" i="1" s="1"/>
  <c r="APB74" i="1"/>
  <c r="APU74" i="1" s="1"/>
  <c r="APB73" i="1"/>
  <c r="APU73" i="1" s="1"/>
  <c r="APB72" i="1"/>
  <c r="APU72" i="1" s="1"/>
  <c r="APB71" i="1"/>
  <c r="APU71" i="1" s="1"/>
  <c r="APB70" i="1"/>
  <c r="APU70" i="1" s="1"/>
  <c r="APB69" i="1"/>
  <c r="APU69" i="1" s="1"/>
  <c r="APB68" i="1"/>
  <c r="APU68" i="1" s="1"/>
  <c r="APB67" i="1"/>
  <c r="APU67" i="1" s="1"/>
  <c r="APB66" i="1"/>
  <c r="APU66" i="1" s="1"/>
  <c r="APB65" i="1"/>
  <c r="APU65" i="1" s="1"/>
  <c r="APB64" i="1"/>
  <c r="APU64" i="1" s="1"/>
  <c r="APB63" i="1"/>
  <c r="APU63" i="1" s="1"/>
  <c r="APB62" i="1"/>
  <c r="APU62" i="1" s="1"/>
  <c r="APB61" i="1"/>
  <c r="APU61" i="1" s="1"/>
  <c r="APB60" i="1"/>
  <c r="APU60" i="1" s="1"/>
  <c r="APB59" i="1"/>
  <c r="APU59" i="1" s="1"/>
  <c r="APB58" i="1"/>
  <c r="APU58" i="1" s="1"/>
  <c r="APB57" i="1"/>
  <c r="APU57" i="1" s="1"/>
  <c r="APB56" i="1"/>
  <c r="APU56" i="1" s="1"/>
  <c r="APB55" i="1"/>
  <c r="APU55" i="1" s="1"/>
  <c r="APB54" i="1"/>
  <c r="APU54" i="1" s="1"/>
  <c r="APB53" i="1"/>
  <c r="APU53" i="1" s="1"/>
  <c r="APB52" i="1"/>
  <c r="APU52" i="1" s="1"/>
  <c r="APB51" i="1"/>
  <c r="APU51" i="1" s="1"/>
  <c r="APB50" i="1"/>
  <c r="APU50" i="1" s="1"/>
  <c r="APB49" i="1"/>
  <c r="APU49" i="1" s="1"/>
  <c r="APB48" i="1"/>
  <c r="APU48" i="1" s="1"/>
  <c r="APB47" i="1"/>
  <c r="APB46" i="1"/>
  <c r="APU46" i="1" s="1"/>
  <c r="APB45" i="1"/>
  <c r="APU45" i="1" s="1"/>
  <c r="APB44" i="1"/>
  <c r="APU44" i="1" s="1"/>
  <c r="APB43" i="1"/>
  <c r="APU43" i="1" s="1"/>
  <c r="APB42" i="1"/>
  <c r="APU42" i="1" s="1"/>
  <c r="APB41" i="1"/>
  <c r="APU41" i="1" s="1"/>
  <c r="APB40" i="1"/>
  <c r="APU40" i="1" s="1"/>
  <c r="APB39" i="1"/>
  <c r="APU39" i="1" s="1"/>
  <c r="APB38" i="1"/>
  <c r="APU38" i="1" s="1"/>
  <c r="APB37" i="1"/>
  <c r="APU37" i="1" s="1"/>
  <c r="APB36" i="1"/>
  <c r="APU36" i="1" s="1"/>
  <c r="APB35" i="1"/>
  <c r="APU35" i="1" s="1"/>
  <c r="APB34" i="1"/>
  <c r="APU34" i="1" s="1"/>
  <c r="APB33" i="1"/>
  <c r="APU33" i="1" s="1"/>
  <c r="APB32" i="1"/>
  <c r="APU32" i="1" s="1"/>
  <c r="APB31" i="1"/>
  <c r="APU31" i="1" s="1"/>
  <c r="APB30" i="1"/>
  <c r="APU30" i="1" s="1"/>
  <c r="APB29" i="1"/>
  <c r="APU29" i="1" s="1"/>
  <c r="APB28" i="1"/>
  <c r="APU28" i="1" s="1"/>
  <c r="APB27" i="1"/>
  <c r="APU27" i="1" s="1"/>
  <c r="APB26" i="1"/>
  <c r="APU26" i="1" s="1"/>
  <c r="APB25" i="1"/>
  <c r="APU25" i="1" s="1"/>
  <c r="APB24" i="1"/>
  <c r="APU24" i="1" s="1"/>
  <c r="APB23" i="1"/>
  <c r="APU23" i="1" s="1"/>
  <c r="APB22" i="1"/>
  <c r="APU22" i="1" s="1"/>
  <c r="APB21" i="1"/>
  <c r="APU21" i="1" s="1"/>
  <c r="APB20" i="1"/>
  <c r="APU20" i="1" s="1"/>
  <c r="APB19" i="1"/>
  <c r="APU19" i="1" s="1"/>
  <c r="APB18" i="1"/>
  <c r="APU18" i="1" s="1"/>
  <c r="APB17" i="1"/>
  <c r="APU17" i="1" s="1"/>
  <c r="APB16" i="1"/>
  <c r="APU16" i="1" s="1"/>
  <c r="APB15" i="1"/>
  <c r="APB14" i="1"/>
  <c r="APU14" i="1" s="1"/>
  <c r="APB13" i="1"/>
  <c r="APU13" i="1" s="1"/>
  <c r="APB12" i="1"/>
  <c r="APU12" i="1" s="1"/>
  <c r="APB11" i="1"/>
  <c r="APU11" i="1" s="1"/>
  <c r="APB10" i="1"/>
  <c r="APU10" i="1" s="1"/>
  <c r="APB9" i="1"/>
  <c r="APU9" i="1" s="1"/>
  <c r="APU15" i="1" l="1"/>
  <c r="APU117" i="1" s="1"/>
  <c r="APB117" i="1"/>
  <c r="APU47" i="1"/>
  <c r="AOZ102" i="1"/>
  <c r="AOY102" i="1" l="1"/>
  <c r="AOX102" i="1"/>
  <c r="AOW102" i="1" l="1"/>
  <c r="AOU102" i="1" l="1"/>
  <c r="AOV99" i="1"/>
  <c r="APU99" i="1" s="1"/>
  <c r="APU102" i="1" s="1"/>
  <c r="AOV102" i="1" l="1"/>
  <c r="AOT102" i="1"/>
  <c r="AOQ102" i="1" l="1"/>
  <c r="AOS99" i="1" l="1"/>
  <c r="AOR99" i="1"/>
  <c r="AOS102" i="1" l="1"/>
  <c r="AOP102" i="1"/>
  <c r="AON102" i="1" l="1"/>
  <c r="AOO99" i="1"/>
  <c r="AOO102" i="1" s="1"/>
  <c r="AOM102" i="1" l="1"/>
  <c r="AOL102" i="1" l="1"/>
  <c r="AOK102" i="1" l="1"/>
  <c r="AOJ102" i="1" l="1"/>
  <c r="AOH102" i="1" l="1"/>
  <c r="AOI99" i="1"/>
  <c r="AOG102" i="1" l="1"/>
  <c r="AOI102" i="1" l="1"/>
  <c r="AOF102" i="1"/>
  <c r="AOE102" i="1" l="1"/>
  <c r="AOC102" i="1" l="1"/>
  <c r="AOD99" i="1" l="1"/>
  <c r="AOB102" i="1" l="1"/>
  <c r="AOA102" i="1" l="1"/>
  <c r="ANZ102" i="1" l="1"/>
  <c r="AOD102" i="1" l="1"/>
  <c r="ANY102" i="1"/>
  <c r="ANW102" i="1" l="1"/>
  <c r="ANX99" i="1"/>
  <c r="ANV102" i="1" l="1"/>
  <c r="ANX102" i="1" l="1"/>
  <c r="ANU102" i="1"/>
  <c r="ANT102" i="1" l="1"/>
  <c r="GG103" i="4" l="1"/>
  <c r="GG102" i="4"/>
  <c r="GG101" i="4"/>
  <c r="GG100" i="4"/>
  <c r="GG99" i="4"/>
  <c r="GG98" i="4"/>
  <c r="GG97" i="4"/>
  <c r="GG96" i="4"/>
  <c r="GG95" i="4"/>
  <c r="GG94" i="4"/>
  <c r="GG93" i="4"/>
  <c r="GG92" i="4"/>
  <c r="GG91" i="4"/>
  <c r="GG90" i="4"/>
  <c r="GG89" i="4"/>
  <c r="GG88" i="4"/>
  <c r="GG87" i="4"/>
  <c r="GG86" i="4"/>
  <c r="GG85" i="4"/>
  <c r="GG84" i="4"/>
  <c r="GG83" i="4"/>
  <c r="GG82" i="4"/>
  <c r="GG81" i="4"/>
  <c r="GG80" i="4"/>
  <c r="GG79" i="4"/>
  <c r="GG78" i="4"/>
  <c r="GG77" i="4"/>
  <c r="GG76" i="4"/>
  <c r="GG75" i="4"/>
  <c r="GG74" i="4"/>
  <c r="GG73" i="4"/>
  <c r="GG72" i="4"/>
  <c r="GG71" i="4"/>
  <c r="GG70" i="4"/>
  <c r="GG69" i="4"/>
  <c r="GG68" i="4"/>
  <c r="GG67" i="4"/>
  <c r="GG66" i="4"/>
  <c r="GG65" i="4"/>
  <c r="GG64" i="4"/>
  <c r="GG63" i="4"/>
  <c r="GG62" i="4"/>
  <c r="GG61" i="4"/>
  <c r="GG60" i="4"/>
  <c r="GG59" i="4"/>
  <c r="GG58" i="4"/>
  <c r="GG57" i="4"/>
  <c r="GG56" i="4"/>
  <c r="GG55" i="4"/>
  <c r="GG54" i="4"/>
  <c r="GG53" i="4"/>
  <c r="GG52" i="4"/>
  <c r="GG51" i="4"/>
  <c r="GG50" i="4"/>
  <c r="GG49" i="4"/>
  <c r="GG48" i="4"/>
  <c r="GG47" i="4"/>
  <c r="GG46" i="4"/>
  <c r="GG45" i="4"/>
  <c r="GG44" i="4"/>
  <c r="GG43" i="4"/>
  <c r="GG42" i="4"/>
  <c r="GG41" i="4"/>
  <c r="GG40" i="4"/>
  <c r="GG39" i="4"/>
  <c r="GG38" i="4"/>
  <c r="GG37" i="4"/>
  <c r="GG36" i="4"/>
  <c r="GG35" i="4"/>
  <c r="GG34" i="4"/>
  <c r="AS109" i="4" s="1"/>
  <c r="GG33" i="4"/>
  <c r="GG32" i="4"/>
  <c r="GG31" i="4"/>
  <c r="GG30" i="4"/>
  <c r="GG29" i="4"/>
  <c r="GG28" i="4"/>
  <c r="GG27" i="4"/>
  <c r="GG26" i="4"/>
  <c r="GG25" i="4"/>
  <c r="GG24" i="4"/>
  <c r="GG23" i="4"/>
  <c r="GG22" i="4"/>
  <c r="GG21" i="4"/>
  <c r="GG20" i="4"/>
  <c r="GG19" i="4"/>
  <c r="GG18" i="4"/>
  <c r="GG17" i="4"/>
  <c r="GG16" i="4"/>
  <c r="GG15" i="4"/>
  <c r="GG14" i="4"/>
  <c r="GG13" i="4"/>
  <c r="GG12" i="4"/>
  <c r="AS108" i="4" l="1"/>
  <c r="AS110" i="4"/>
  <c r="AS107" i="4"/>
  <c r="LQ22" i="4"/>
  <c r="LK22" i="4"/>
  <c r="LE22" i="4"/>
  <c r="KY22" i="4"/>
  <c r="KU22" i="4"/>
  <c r="LQ103" i="4"/>
  <c r="LK103" i="4"/>
  <c r="LE103" i="4"/>
  <c r="KY103" i="4"/>
  <c r="LE102" i="4"/>
  <c r="LR102" i="4" s="1"/>
  <c r="LE101" i="4"/>
  <c r="LR101" i="4" s="1"/>
  <c r="LE100" i="4"/>
  <c r="LR100" i="4" s="1"/>
  <c r="LE99" i="4"/>
  <c r="LR99" i="4" s="1"/>
  <c r="LE98" i="4"/>
  <c r="LR98" i="4" s="1"/>
  <c r="LE97" i="4"/>
  <c r="LR97" i="4" s="1"/>
  <c r="LE96" i="4"/>
  <c r="LR96" i="4" s="1"/>
  <c r="LE95" i="4"/>
  <c r="LR95" i="4" s="1"/>
  <c r="LE94" i="4"/>
  <c r="LR94" i="4" s="1"/>
  <c r="LE93" i="4"/>
  <c r="LR93" i="4" s="1"/>
  <c r="LE92" i="4"/>
  <c r="LR92" i="4" s="1"/>
  <c r="LE91" i="4"/>
  <c r="LR91" i="4" s="1"/>
  <c r="LE90" i="4"/>
  <c r="LR90" i="4" s="1"/>
  <c r="LE89" i="4"/>
  <c r="LR89" i="4" s="1"/>
  <c r="LE88" i="4"/>
  <c r="LR88" i="4" s="1"/>
  <c r="LE87" i="4"/>
  <c r="LR87" i="4" s="1"/>
  <c r="LE86" i="4"/>
  <c r="LR86" i="4" s="1"/>
  <c r="LE85" i="4"/>
  <c r="LR85" i="4" s="1"/>
  <c r="LE84" i="4"/>
  <c r="LR84" i="4" s="1"/>
  <c r="LE83" i="4"/>
  <c r="LR83" i="4" s="1"/>
  <c r="LE82" i="4"/>
  <c r="LR82" i="4" s="1"/>
  <c r="LE81" i="4"/>
  <c r="LR81" i="4" s="1"/>
  <c r="LE80" i="4"/>
  <c r="LR80" i="4" s="1"/>
  <c r="LE79" i="4"/>
  <c r="LR79" i="4" s="1"/>
  <c r="LE78" i="4"/>
  <c r="LR78" i="4" s="1"/>
  <c r="LE77" i="4"/>
  <c r="LR77" i="4" s="1"/>
  <c r="LE76" i="4"/>
  <c r="LR76" i="4" s="1"/>
  <c r="LE75" i="4"/>
  <c r="LR75" i="4" s="1"/>
  <c r="LE74" i="4"/>
  <c r="LR74" i="4" s="1"/>
  <c r="LE73" i="4"/>
  <c r="LR73" i="4" s="1"/>
  <c r="LE72" i="4"/>
  <c r="LR72" i="4" s="1"/>
  <c r="LE71" i="4"/>
  <c r="LR71" i="4" s="1"/>
  <c r="LE70" i="4"/>
  <c r="LR70" i="4" s="1"/>
  <c r="LE69" i="4"/>
  <c r="LR69" i="4" s="1"/>
  <c r="LE68" i="4"/>
  <c r="LR68" i="4" s="1"/>
  <c r="LE67" i="4"/>
  <c r="LR67" i="4" s="1"/>
  <c r="LE66" i="4"/>
  <c r="LR66" i="4" s="1"/>
  <c r="LE65" i="4"/>
  <c r="LR65" i="4" s="1"/>
  <c r="LE64" i="4"/>
  <c r="LR64" i="4" s="1"/>
  <c r="LE63" i="4"/>
  <c r="LR63" i="4" s="1"/>
  <c r="LE62" i="4"/>
  <c r="LR62" i="4" s="1"/>
  <c r="LE61" i="4"/>
  <c r="LR61" i="4" s="1"/>
  <c r="LE60" i="4"/>
  <c r="LR60" i="4" s="1"/>
  <c r="LE59" i="4"/>
  <c r="LR59" i="4" s="1"/>
  <c r="LE58" i="4"/>
  <c r="LR58" i="4" s="1"/>
  <c r="LE57" i="4"/>
  <c r="LR57" i="4" s="1"/>
  <c r="LE56" i="4"/>
  <c r="LR56" i="4" s="1"/>
  <c r="LE55" i="4"/>
  <c r="LR55" i="4" s="1"/>
  <c r="LE54" i="4"/>
  <c r="LR54" i="4" s="1"/>
  <c r="LE53" i="4"/>
  <c r="LR53" i="4" s="1"/>
  <c r="LE52" i="4"/>
  <c r="LR52" i="4" s="1"/>
  <c r="LE51" i="4"/>
  <c r="LR51" i="4" s="1"/>
  <c r="LE50" i="4"/>
  <c r="LR50" i="4" s="1"/>
  <c r="LE49" i="4"/>
  <c r="LR49" i="4" s="1"/>
  <c r="LE48" i="4"/>
  <c r="LR48" i="4" s="1"/>
  <c r="LE47" i="4"/>
  <c r="LR47" i="4" s="1"/>
  <c r="LE46" i="4"/>
  <c r="LR46" i="4" s="1"/>
  <c r="LE45" i="4"/>
  <c r="LR45" i="4" s="1"/>
  <c r="LE44" i="4"/>
  <c r="LR44" i="4" s="1"/>
  <c r="LE43" i="4"/>
  <c r="LR43" i="4" s="1"/>
  <c r="LE42" i="4"/>
  <c r="LR42" i="4" s="1"/>
  <c r="LE41" i="4"/>
  <c r="LR41" i="4" s="1"/>
  <c r="LE40" i="4"/>
  <c r="LR40" i="4" s="1"/>
  <c r="LE39" i="4"/>
  <c r="LR39" i="4" s="1"/>
  <c r="LE38" i="4"/>
  <c r="LR38" i="4" s="1"/>
  <c r="LE37" i="4"/>
  <c r="LR37" i="4" s="1"/>
  <c r="LE36" i="4"/>
  <c r="LR36" i="4" s="1"/>
  <c r="LE35" i="4"/>
  <c r="LR35" i="4" s="1"/>
  <c r="LE34" i="4"/>
  <c r="LR34" i="4" s="1"/>
  <c r="LE33" i="4"/>
  <c r="LR33" i="4" s="1"/>
  <c r="LE32" i="4"/>
  <c r="LR32" i="4" s="1"/>
  <c r="LE31" i="4"/>
  <c r="LR31" i="4" s="1"/>
  <c r="LE30" i="4"/>
  <c r="LR30" i="4" s="1"/>
  <c r="LE29" i="4"/>
  <c r="LR29" i="4" s="1"/>
  <c r="LE28" i="4"/>
  <c r="LR28" i="4" s="1"/>
  <c r="LE27" i="4"/>
  <c r="LR27" i="4" s="1"/>
  <c r="LE26" i="4"/>
  <c r="LR26" i="4" s="1"/>
  <c r="LE25" i="4"/>
  <c r="LR25" i="4" s="1"/>
  <c r="LE24" i="4"/>
  <c r="LR24" i="4" s="1"/>
  <c r="LE23" i="4"/>
  <c r="LR23" i="4" s="1"/>
  <c r="LE21" i="4"/>
  <c r="LR21" i="4" s="1"/>
  <c r="LE20" i="4"/>
  <c r="LR20" i="4" s="1"/>
  <c r="LE19" i="4"/>
  <c r="LR19" i="4" s="1"/>
  <c r="LE18" i="4"/>
  <c r="LR18" i="4" s="1"/>
  <c r="LE17" i="4"/>
  <c r="LR17" i="4" s="1"/>
  <c r="LE16" i="4"/>
  <c r="LR16" i="4" s="1"/>
  <c r="LE15" i="4"/>
  <c r="LR15" i="4" s="1"/>
  <c r="LE14" i="4"/>
  <c r="LR14" i="4" s="1"/>
  <c r="LE13" i="4"/>
  <c r="LR13" i="4" s="1"/>
  <c r="LE12" i="4"/>
  <c r="LR12" i="4" s="1"/>
  <c r="LR22" i="4" l="1"/>
  <c r="LR103" i="4"/>
  <c r="ANS102" i="1"/>
  <c r="ANQ99" i="1" l="1"/>
  <c r="ANP102" i="1" l="1"/>
  <c r="ANO102" i="1" l="1"/>
  <c r="ANN102" i="1" l="1"/>
  <c r="ANM102" i="1" l="1"/>
  <c r="ANL102" i="1" l="1"/>
  <c r="ANJ102" i="1" l="1"/>
  <c r="ANK99" i="1" l="1"/>
  <c r="ANI102" i="1" l="1"/>
  <c r="ANH102" i="1" l="1"/>
  <c r="ANG102" i="1" l="1"/>
  <c r="ANF102" i="1" l="1"/>
  <c r="ANE99" i="1" l="1"/>
  <c r="ANE98" i="1"/>
  <c r="ANR98" i="1" s="1"/>
  <c r="ANE97" i="1"/>
  <c r="ANR97" i="1" s="1"/>
  <c r="ANE96" i="1"/>
  <c r="ANR96" i="1" s="1"/>
  <c r="ANE95" i="1"/>
  <c r="ANR95" i="1" s="1"/>
  <c r="ANE94" i="1"/>
  <c r="ANR94" i="1" s="1"/>
  <c r="ANE93" i="1"/>
  <c r="ANR93" i="1" s="1"/>
  <c r="ANE92" i="1"/>
  <c r="ANR92" i="1" s="1"/>
  <c r="ANE91" i="1"/>
  <c r="ANR91" i="1" s="1"/>
  <c r="ANE90" i="1"/>
  <c r="ANR90" i="1" s="1"/>
  <c r="ANE89" i="1"/>
  <c r="ANR89" i="1" s="1"/>
  <c r="ANE88" i="1"/>
  <c r="ANR88" i="1" s="1"/>
  <c r="ANE87" i="1"/>
  <c r="ANR87" i="1" s="1"/>
  <c r="ANE86" i="1"/>
  <c r="ANR86" i="1" s="1"/>
  <c r="ANE85" i="1"/>
  <c r="ANR85" i="1" s="1"/>
  <c r="ANE84" i="1"/>
  <c r="ANR84" i="1" s="1"/>
  <c r="ANE83" i="1"/>
  <c r="ANR83" i="1" s="1"/>
  <c r="ANE82" i="1"/>
  <c r="ANR82" i="1" s="1"/>
  <c r="ANE81" i="1"/>
  <c r="ANR81" i="1" s="1"/>
  <c r="ANE80" i="1"/>
  <c r="ANR80" i="1" s="1"/>
  <c r="ANE79" i="1"/>
  <c r="ANR79" i="1" s="1"/>
  <c r="ANE78" i="1"/>
  <c r="ANR78" i="1" s="1"/>
  <c r="ANE77" i="1"/>
  <c r="ANR77" i="1" s="1"/>
  <c r="ANE76" i="1"/>
  <c r="ANR76" i="1" s="1"/>
  <c r="ANE75" i="1"/>
  <c r="ANR75" i="1" s="1"/>
  <c r="ANE74" i="1"/>
  <c r="ANR74" i="1" s="1"/>
  <c r="ANE73" i="1"/>
  <c r="ANR73" i="1" s="1"/>
  <c r="ANE72" i="1"/>
  <c r="ANR72" i="1" s="1"/>
  <c r="ANE71" i="1"/>
  <c r="ANR71" i="1" s="1"/>
  <c r="ANE70" i="1"/>
  <c r="ANR70" i="1" s="1"/>
  <c r="ANE69" i="1"/>
  <c r="ANR69" i="1" s="1"/>
  <c r="ANE68" i="1"/>
  <c r="ANR68" i="1" s="1"/>
  <c r="ANE67" i="1"/>
  <c r="ANR67" i="1" s="1"/>
  <c r="ANE66" i="1"/>
  <c r="ANR66" i="1" s="1"/>
  <c r="ANE65" i="1"/>
  <c r="ANR65" i="1" s="1"/>
  <c r="ANE64" i="1"/>
  <c r="ANR64" i="1" s="1"/>
  <c r="ANE63" i="1"/>
  <c r="ANR63" i="1" s="1"/>
  <c r="ANE62" i="1"/>
  <c r="ANR62" i="1" s="1"/>
  <c r="ANE61" i="1"/>
  <c r="ANR61" i="1" s="1"/>
  <c r="ANE60" i="1"/>
  <c r="ANR60" i="1" s="1"/>
  <c r="ANE59" i="1"/>
  <c r="ANR59" i="1" s="1"/>
  <c r="ANE58" i="1"/>
  <c r="ANR58" i="1" s="1"/>
  <c r="ANE57" i="1"/>
  <c r="ANR57" i="1" s="1"/>
  <c r="ANE56" i="1"/>
  <c r="ANR56" i="1" s="1"/>
  <c r="ANE55" i="1"/>
  <c r="ANR55" i="1" s="1"/>
  <c r="ANE54" i="1"/>
  <c r="ANR54" i="1" s="1"/>
  <c r="ANE53" i="1"/>
  <c r="ANR53" i="1" s="1"/>
  <c r="ANE52" i="1"/>
  <c r="ANR52" i="1" s="1"/>
  <c r="ANE51" i="1"/>
  <c r="ANR51" i="1" s="1"/>
  <c r="ANE50" i="1"/>
  <c r="ANR50" i="1" s="1"/>
  <c r="ANE49" i="1"/>
  <c r="ANR49" i="1" s="1"/>
  <c r="ANE48" i="1"/>
  <c r="ANR48" i="1" s="1"/>
  <c r="ANE47" i="1"/>
  <c r="ANE46" i="1"/>
  <c r="ANR46" i="1" s="1"/>
  <c r="ANE45" i="1"/>
  <c r="ANR45" i="1" s="1"/>
  <c r="ANE44" i="1"/>
  <c r="ANR44" i="1" s="1"/>
  <c r="ANE43" i="1"/>
  <c r="ANR43" i="1" s="1"/>
  <c r="ANE42" i="1"/>
  <c r="ANR42" i="1" s="1"/>
  <c r="ANE41" i="1"/>
  <c r="ANR41" i="1" s="1"/>
  <c r="ANE40" i="1"/>
  <c r="ANR40" i="1" s="1"/>
  <c r="ANE39" i="1"/>
  <c r="ANR39" i="1" s="1"/>
  <c r="ANE38" i="1"/>
  <c r="ANR38" i="1" s="1"/>
  <c r="ANE37" i="1"/>
  <c r="ANR37" i="1" s="1"/>
  <c r="ANE36" i="1"/>
  <c r="ANR36" i="1" s="1"/>
  <c r="ANE35" i="1"/>
  <c r="ANR35" i="1" s="1"/>
  <c r="ANE34" i="1"/>
  <c r="ANR34" i="1" s="1"/>
  <c r="ANE33" i="1"/>
  <c r="ANR33" i="1" s="1"/>
  <c r="ANE32" i="1"/>
  <c r="ANR32" i="1" s="1"/>
  <c r="ANE31" i="1"/>
  <c r="ANR31" i="1" s="1"/>
  <c r="ANE30" i="1"/>
  <c r="ANR30" i="1" s="1"/>
  <c r="ANE29" i="1"/>
  <c r="ANR29" i="1" s="1"/>
  <c r="ANE28" i="1"/>
  <c r="ANR28" i="1" s="1"/>
  <c r="ANE27" i="1"/>
  <c r="ANR27" i="1" s="1"/>
  <c r="ANE26" i="1"/>
  <c r="ANR26" i="1" s="1"/>
  <c r="ANE25" i="1"/>
  <c r="ANR25" i="1" s="1"/>
  <c r="ANE24" i="1"/>
  <c r="ANR24" i="1" s="1"/>
  <c r="ANE23" i="1"/>
  <c r="ANR23" i="1" s="1"/>
  <c r="ANE22" i="1"/>
  <c r="ANR22" i="1" s="1"/>
  <c r="ANE21" i="1"/>
  <c r="ANR21" i="1" s="1"/>
  <c r="ANE20" i="1"/>
  <c r="ANR20" i="1" s="1"/>
  <c r="ANE19" i="1"/>
  <c r="ANR19" i="1" s="1"/>
  <c r="ANE18" i="1"/>
  <c r="ANR18" i="1" s="1"/>
  <c r="ANE17" i="1"/>
  <c r="ANR17" i="1" s="1"/>
  <c r="ANE16" i="1"/>
  <c r="ANR16" i="1" s="1"/>
  <c r="ANE15" i="1"/>
  <c r="ANE14" i="1"/>
  <c r="ANR14" i="1" s="1"/>
  <c r="ANE13" i="1"/>
  <c r="ANR13" i="1" s="1"/>
  <c r="ANE12" i="1"/>
  <c r="ANR12" i="1" s="1"/>
  <c r="ANE11" i="1"/>
  <c r="ANR11" i="1" s="1"/>
  <c r="ANE10" i="1"/>
  <c r="ANR10" i="1" s="1"/>
  <c r="ANE9" i="1"/>
  <c r="ANR9" i="1" s="1"/>
  <c r="AND102" i="1"/>
  <c r="ANR15" i="1" l="1"/>
  <c r="ANR117" i="1" s="1"/>
  <c r="ANE117" i="1"/>
  <c r="ANR47" i="1"/>
  <c r="ANC102" i="1"/>
  <c r="ANB102" i="1" l="1"/>
  <c r="ANA102" i="1" l="1"/>
  <c r="AMZ102" i="1" l="1"/>
  <c r="AMX102" i="1" l="1"/>
  <c r="AMY99" i="1"/>
  <c r="ANR99" i="1" s="1"/>
  <c r="ANR102" i="1" l="1"/>
  <c r="AMW102" i="1"/>
  <c r="AMU102" i="1"/>
  <c r="EE110" i="4" l="1"/>
  <c r="DB110" i="4"/>
  <c r="CA110" i="4"/>
  <c r="AZ110" i="4"/>
  <c r="AY110" i="4"/>
  <c r="AX110" i="4"/>
  <c r="AW110" i="4"/>
  <c r="AU110" i="4"/>
  <c r="AT110" i="4"/>
  <c r="AR110" i="4"/>
  <c r="AQ110" i="4"/>
  <c r="AP110" i="4"/>
  <c r="EE109" i="4"/>
  <c r="DB109" i="4"/>
  <c r="CA109" i="4"/>
  <c r="AZ109" i="4"/>
  <c r="AY109" i="4"/>
  <c r="AQ109" i="4"/>
  <c r="AP109" i="4"/>
  <c r="EE108" i="4"/>
  <c r="DB108" i="4"/>
  <c r="CA108" i="4"/>
  <c r="AZ108" i="4"/>
  <c r="AY108" i="4"/>
  <c r="AQ108" i="4"/>
  <c r="AP108" i="4"/>
  <c r="EE107" i="4"/>
  <c r="DB107" i="4"/>
  <c r="CA107" i="4"/>
  <c r="AQ107" i="4"/>
  <c r="AP107" i="4"/>
  <c r="DB106" i="4"/>
  <c r="DA106" i="4"/>
  <c r="CY106" i="4"/>
  <c r="CW106" i="4"/>
  <c r="CV106" i="4"/>
  <c r="CU106" i="4"/>
  <c r="CT106" i="4"/>
  <c r="CR106" i="4"/>
  <c r="CQ106" i="4"/>
  <c r="CP106" i="4"/>
  <c r="CO106" i="4"/>
  <c r="CN106" i="4"/>
  <c r="CL106" i="4"/>
  <c r="CK106" i="4"/>
  <c r="CJ106" i="4"/>
  <c r="CI106" i="4"/>
  <c r="CH106" i="4"/>
  <c r="CF106" i="4"/>
  <c r="CE106" i="4"/>
  <c r="CD106" i="4"/>
  <c r="CC106" i="4"/>
  <c r="CB106" i="4"/>
  <c r="CA106" i="4"/>
  <c r="BY106" i="4"/>
  <c r="BX106" i="4"/>
  <c r="BW106" i="4"/>
  <c r="BV106" i="4"/>
  <c r="BU106" i="4"/>
  <c r="BS106" i="4"/>
  <c r="BR106" i="4"/>
  <c r="BQ106" i="4"/>
  <c r="BP106" i="4"/>
  <c r="BO106" i="4"/>
  <c r="BM106" i="4"/>
  <c r="BL106" i="4"/>
  <c r="BK106" i="4"/>
  <c r="BJ106" i="4"/>
  <c r="BI106" i="4"/>
  <c r="BG106" i="4"/>
  <c r="BF106" i="4"/>
  <c r="BE106" i="4"/>
  <c r="BD106" i="4"/>
  <c r="BC106" i="4"/>
  <c r="BA106" i="4"/>
  <c r="AZ106" i="4"/>
  <c r="AY104" i="4"/>
  <c r="CA104" i="4" s="1"/>
  <c r="KR103" i="4"/>
  <c r="KM103" i="4"/>
  <c r="KG103" i="4"/>
  <c r="KA103" i="4"/>
  <c r="IR103" i="4"/>
  <c r="IQ103" i="4"/>
  <c r="KR102" i="4"/>
  <c r="KM102" i="4"/>
  <c r="KG102" i="4"/>
  <c r="KA102" i="4"/>
  <c r="IR102" i="4"/>
  <c r="IQ102" i="4"/>
  <c r="KR101" i="4"/>
  <c r="KM101" i="4"/>
  <c r="KG101" i="4"/>
  <c r="KA101" i="4"/>
  <c r="IR101" i="4"/>
  <c r="IQ101" i="4"/>
  <c r="KR100" i="4"/>
  <c r="KM100" i="4"/>
  <c r="KG100" i="4"/>
  <c r="KA100" i="4"/>
  <c r="IR100" i="4"/>
  <c r="IQ100" i="4"/>
  <c r="KR99" i="4"/>
  <c r="KM99" i="4"/>
  <c r="KG99" i="4"/>
  <c r="KA99" i="4"/>
  <c r="IR99" i="4"/>
  <c r="IQ99" i="4"/>
  <c r="KR98" i="4"/>
  <c r="KM98" i="4"/>
  <c r="KG98" i="4"/>
  <c r="KA98" i="4"/>
  <c r="IR98" i="4"/>
  <c r="IQ98" i="4"/>
  <c r="KR97" i="4"/>
  <c r="KM97" i="4"/>
  <c r="KG97" i="4"/>
  <c r="KA97" i="4"/>
  <c r="IR97" i="4"/>
  <c r="IQ97" i="4"/>
  <c r="KR96" i="4"/>
  <c r="KM96" i="4"/>
  <c r="KG96" i="4"/>
  <c r="KA96" i="4"/>
  <c r="IR96" i="4"/>
  <c r="IQ96" i="4"/>
  <c r="KR95" i="4"/>
  <c r="KM95" i="4"/>
  <c r="KG95" i="4"/>
  <c r="KA95" i="4"/>
  <c r="IR95" i="4"/>
  <c r="IQ95" i="4"/>
  <c r="KR94" i="4"/>
  <c r="KM94" i="4"/>
  <c r="KG94" i="4"/>
  <c r="KA94" i="4"/>
  <c r="IR94" i="4"/>
  <c r="IQ94" i="4"/>
  <c r="KR93" i="4"/>
  <c r="KM93" i="4"/>
  <c r="KG93" i="4"/>
  <c r="KA93" i="4"/>
  <c r="IR93" i="4"/>
  <c r="IQ93" i="4"/>
  <c r="KR92" i="4"/>
  <c r="KM92" i="4"/>
  <c r="KG92" i="4"/>
  <c r="KA92" i="4"/>
  <c r="IR92" i="4"/>
  <c r="IQ92" i="4"/>
  <c r="KR91" i="4"/>
  <c r="KM91" i="4"/>
  <c r="KG91" i="4"/>
  <c r="KA91" i="4"/>
  <c r="IR91" i="4"/>
  <c r="IQ91" i="4"/>
  <c r="KR90" i="4"/>
  <c r="KM90" i="4"/>
  <c r="KG90" i="4"/>
  <c r="KA90" i="4"/>
  <c r="IR90" i="4"/>
  <c r="IQ90" i="4"/>
  <c r="KR89" i="4"/>
  <c r="KM89" i="4"/>
  <c r="KG89" i="4"/>
  <c r="KA89" i="4"/>
  <c r="IR89" i="4"/>
  <c r="IQ89" i="4"/>
  <c r="KR88" i="4"/>
  <c r="KM88" i="4"/>
  <c r="KG88" i="4"/>
  <c r="KA88" i="4"/>
  <c r="IR88" i="4"/>
  <c r="IQ88" i="4"/>
  <c r="KR87" i="4"/>
  <c r="KM87" i="4"/>
  <c r="KG87" i="4"/>
  <c r="KA87" i="4"/>
  <c r="IR87" i="4"/>
  <c r="IQ87" i="4"/>
  <c r="KR86" i="4"/>
  <c r="KM86" i="4"/>
  <c r="KG86" i="4"/>
  <c r="KA86" i="4"/>
  <c r="IR86" i="4"/>
  <c r="IQ86" i="4"/>
  <c r="KR85" i="4"/>
  <c r="KM85" i="4"/>
  <c r="KG85" i="4"/>
  <c r="KA85" i="4"/>
  <c r="IR85" i="4"/>
  <c r="IQ85" i="4"/>
  <c r="KR84" i="4"/>
  <c r="KM84" i="4"/>
  <c r="KG84" i="4"/>
  <c r="KA84" i="4"/>
  <c r="IR84" i="4"/>
  <c r="IQ84" i="4"/>
  <c r="KR83" i="4"/>
  <c r="KM83" i="4"/>
  <c r="KG83" i="4"/>
  <c r="KA83" i="4"/>
  <c r="IR83" i="4"/>
  <c r="IQ83" i="4"/>
  <c r="KR82" i="4"/>
  <c r="KM82" i="4"/>
  <c r="KG82" i="4"/>
  <c r="KA82" i="4"/>
  <c r="IR82" i="4"/>
  <c r="IQ82" i="4"/>
  <c r="KR81" i="4"/>
  <c r="KM81" i="4"/>
  <c r="KG81" i="4"/>
  <c r="KA81" i="4"/>
  <c r="IR81" i="4"/>
  <c r="IQ81" i="4"/>
  <c r="KR80" i="4"/>
  <c r="KM80" i="4"/>
  <c r="KG80" i="4"/>
  <c r="KA80" i="4"/>
  <c r="IR80" i="4"/>
  <c r="IQ80" i="4"/>
  <c r="KR79" i="4"/>
  <c r="KM79" i="4"/>
  <c r="KG79" i="4"/>
  <c r="KA79" i="4"/>
  <c r="IR79" i="4"/>
  <c r="IQ79" i="4"/>
  <c r="KR78" i="4"/>
  <c r="KM78" i="4"/>
  <c r="KG78" i="4"/>
  <c r="KA78" i="4"/>
  <c r="IR78" i="4"/>
  <c r="IQ78" i="4"/>
  <c r="KR77" i="4"/>
  <c r="KM77" i="4"/>
  <c r="KG77" i="4"/>
  <c r="KA77" i="4"/>
  <c r="IR77" i="4"/>
  <c r="IQ77" i="4"/>
  <c r="KR76" i="4"/>
  <c r="KM76" i="4"/>
  <c r="KG76" i="4"/>
  <c r="KA76" i="4"/>
  <c r="IR76" i="4"/>
  <c r="IQ76" i="4"/>
  <c r="KR75" i="4"/>
  <c r="KM75" i="4"/>
  <c r="KG75" i="4"/>
  <c r="KA75" i="4"/>
  <c r="IR75" i="4"/>
  <c r="IQ75" i="4"/>
  <c r="KR74" i="4"/>
  <c r="KM74" i="4"/>
  <c r="KG74" i="4"/>
  <c r="KA74" i="4"/>
  <c r="IR74" i="4"/>
  <c r="IQ74" i="4"/>
  <c r="KR73" i="4"/>
  <c r="KM73" i="4"/>
  <c r="KG73" i="4"/>
  <c r="KA73" i="4"/>
  <c r="IR73" i="4"/>
  <c r="IQ73" i="4"/>
  <c r="KR72" i="4"/>
  <c r="KM72" i="4"/>
  <c r="KG72" i="4"/>
  <c r="KA72" i="4"/>
  <c r="IR72" i="4"/>
  <c r="IQ72" i="4"/>
  <c r="KR71" i="4"/>
  <c r="KM71" i="4"/>
  <c r="KG71" i="4"/>
  <c r="KA71" i="4"/>
  <c r="IR71" i="4"/>
  <c r="IQ71" i="4"/>
  <c r="KR70" i="4"/>
  <c r="KM70" i="4"/>
  <c r="KG70" i="4"/>
  <c r="KA70" i="4"/>
  <c r="IR70" i="4"/>
  <c r="IQ70" i="4"/>
  <c r="KR69" i="4"/>
  <c r="KM69" i="4"/>
  <c r="KG69" i="4"/>
  <c r="KA69" i="4"/>
  <c r="IR69" i="4"/>
  <c r="IQ69" i="4"/>
  <c r="KR68" i="4"/>
  <c r="KM68" i="4"/>
  <c r="KG68" i="4"/>
  <c r="KA68" i="4"/>
  <c r="IR68" i="4"/>
  <c r="IQ68" i="4"/>
  <c r="KR67" i="4"/>
  <c r="KM67" i="4"/>
  <c r="KG67" i="4"/>
  <c r="KA67" i="4"/>
  <c r="IR67" i="4"/>
  <c r="IQ67" i="4"/>
  <c r="KR66" i="4"/>
  <c r="KM66" i="4"/>
  <c r="KG66" i="4"/>
  <c r="KA66" i="4"/>
  <c r="IR66" i="4"/>
  <c r="IQ66" i="4"/>
  <c r="KR65" i="4"/>
  <c r="KM65" i="4"/>
  <c r="KG65" i="4"/>
  <c r="KA65" i="4"/>
  <c r="IR65" i="4"/>
  <c r="IQ65" i="4"/>
  <c r="KR64" i="4"/>
  <c r="KM64" i="4"/>
  <c r="KG64" i="4"/>
  <c r="KA64" i="4"/>
  <c r="IR64" i="4"/>
  <c r="IQ64" i="4"/>
  <c r="KR63" i="4"/>
  <c r="KM63" i="4"/>
  <c r="KG63" i="4"/>
  <c r="KA63" i="4"/>
  <c r="IR63" i="4"/>
  <c r="IQ63" i="4"/>
  <c r="KR62" i="4"/>
  <c r="KM62" i="4"/>
  <c r="KG62" i="4"/>
  <c r="KA62" i="4"/>
  <c r="IR62" i="4"/>
  <c r="IQ62" i="4"/>
  <c r="KR61" i="4"/>
  <c r="KM61" i="4"/>
  <c r="KG61" i="4"/>
  <c r="KA61" i="4"/>
  <c r="IR61" i="4"/>
  <c r="IQ61" i="4"/>
  <c r="KR60" i="4"/>
  <c r="KM60" i="4"/>
  <c r="KG60" i="4"/>
  <c r="KA60" i="4"/>
  <c r="IR60" i="4"/>
  <c r="IQ60" i="4"/>
  <c r="KR59" i="4"/>
  <c r="KM59" i="4"/>
  <c r="KG59" i="4"/>
  <c r="KA59" i="4"/>
  <c r="IR59" i="4"/>
  <c r="IQ59" i="4"/>
  <c r="KR58" i="4"/>
  <c r="KM58" i="4"/>
  <c r="KG58" i="4"/>
  <c r="KA58" i="4"/>
  <c r="IR58" i="4"/>
  <c r="IQ58" i="4"/>
  <c r="KR57" i="4"/>
  <c r="KM57" i="4"/>
  <c r="KG57" i="4"/>
  <c r="KA57" i="4"/>
  <c r="IR57" i="4"/>
  <c r="IQ57" i="4"/>
  <c r="KR56" i="4"/>
  <c r="KM56" i="4"/>
  <c r="KG56" i="4"/>
  <c r="KA56" i="4"/>
  <c r="IR56" i="4"/>
  <c r="IQ56" i="4"/>
  <c r="KR55" i="4"/>
  <c r="KM55" i="4"/>
  <c r="KG55" i="4"/>
  <c r="KA55" i="4"/>
  <c r="IR55" i="4"/>
  <c r="IQ55" i="4"/>
  <c r="KR54" i="4"/>
  <c r="KM54" i="4"/>
  <c r="KG54" i="4"/>
  <c r="KA54" i="4"/>
  <c r="IR54" i="4"/>
  <c r="IQ54" i="4"/>
  <c r="KR53" i="4"/>
  <c r="KM53" i="4"/>
  <c r="KG53" i="4"/>
  <c r="KA53" i="4"/>
  <c r="IR53" i="4"/>
  <c r="IQ53" i="4"/>
  <c r="KR52" i="4"/>
  <c r="KM52" i="4"/>
  <c r="KG52" i="4"/>
  <c r="KA52" i="4"/>
  <c r="IR52" i="4"/>
  <c r="IQ52" i="4"/>
  <c r="KR51" i="4"/>
  <c r="KM51" i="4"/>
  <c r="KG51" i="4"/>
  <c r="KA51" i="4"/>
  <c r="IR51" i="4"/>
  <c r="IQ51" i="4"/>
  <c r="KR50" i="4"/>
  <c r="KM50" i="4"/>
  <c r="KG50" i="4"/>
  <c r="KA50" i="4"/>
  <c r="IR50" i="4"/>
  <c r="IQ50" i="4"/>
  <c r="KR49" i="4"/>
  <c r="KM49" i="4"/>
  <c r="KG49" i="4"/>
  <c r="KA49" i="4"/>
  <c r="IR49" i="4"/>
  <c r="IQ49" i="4"/>
  <c r="KR48" i="4"/>
  <c r="KM48" i="4"/>
  <c r="KG48" i="4"/>
  <c r="KA48" i="4"/>
  <c r="IR48" i="4"/>
  <c r="IQ48" i="4"/>
  <c r="KR47" i="4"/>
  <c r="KM47" i="4"/>
  <c r="KG47" i="4"/>
  <c r="KA47" i="4"/>
  <c r="IR47" i="4"/>
  <c r="IQ47" i="4"/>
  <c r="KR46" i="4"/>
  <c r="KM46" i="4"/>
  <c r="KG46" i="4"/>
  <c r="KA46" i="4"/>
  <c r="IR46" i="4"/>
  <c r="IQ46" i="4"/>
  <c r="KR45" i="4"/>
  <c r="KM45" i="4"/>
  <c r="KG45" i="4"/>
  <c r="KA45" i="4"/>
  <c r="IR45" i="4"/>
  <c r="IQ45" i="4"/>
  <c r="KR44" i="4"/>
  <c r="KM44" i="4"/>
  <c r="KG44" i="4"/>
  <c r="KA44" i="4"/>
  <c r="IR44" i="4"/>
  <c r="IQ44" i="4"/>
  <c r="KR43" i="4"/>
  <c r="KM43" i="4"/>
  <c r="KG43" i="4"/>
  <c r="KA43" i="4"/>
  <c r="IR43" i="4"/>
  <c r="IQ43" i="4"/>
  <c r="KR42" i="4"/>
  <c r="KM42" i="4"/>
  <c r="KG42" i="4"/>
  <c r="KA42" i="4"/>
  <c r="IR42" i="4"/>
  <c r="IQ42" i="4"/>
  <c r="KR41" i="4"/>
  <c r="KM41" i="4"/>
  <c r="KG41" i="4"/>
  <c r="KA41" i="4"/>
  <c r="IR41" i="4"/>
  <c r="IQ41" i="4"/>
  <c r="KR40" i="4"/>
  <c r="KM40" i="4"/>
  <c r="KG40" i="4"/>
  <c r="KA40" i="4"/>
  <c r="IR40" i="4"/>
  <c r="IQ40" i="4"/>
  <c r="KR39" i="4"/>
  <c r="KM39" i="4"/>
  <c r="KG39" i="4"/>
  <c r="KA39" i="4"/>
  <c r="IR39" i="4"/>
  <c r="IQ39" i="4"/>
  <c r="KR38" i="4"/>
  <c r="KM38" i="4"/>
  <c r="KG38" i="4"/>
  <c r="KA38" i="4"/>
  <c r="IR38" i="4"/>
  <c r="IQ38" i="4"/>
  <c r="KR37" i="4"/>
  <c r="KM37" i="4"/>
  <c r="KG37" i="4"/>
  <c r="KA37" i="4"/>
  <c r="IR37" i="4"/>
  <c r="IQ37" i="4"/>
  <c r="KR36" i="4"/>
  <c r="KM36" i="4"/>
  <c r="KG36" i="4"/>
  <c r="KA36" i="4"/>
  <c r="IR36" i="4"/>
  <c r="IQ36" i="4"/>
  <c r="KR35" i="4"/>
  <c r="KM35" i="4"/>
  <c r="KG35" i="4"/>
  <c r="KA35" i="4"/>
  <c r="IR35" i="4"/>
  <c r="IQ35" i="4"/>
  <c r="KR34" i="4"/>
  <c r="KM34" i="4"/>
  <c r="KG34" i="4"/>
  <c r="KA34" i="4"/>
  <c r="IR34" i="4"/>
  <c r="IQ34" i="4"/>
  <c r="KR33" i="4"/>
  <c r="KM33" i="4"/>
  <c r="KG33" i="4"/>
  <c r="KA33" i="4"/>
  <c r="IR33" i="4"/>
  <c r="IQ33" i="4"/>
  <c r="KR32" i="4"/>
  <c r="KM32" i="4"/>
  <c r="KG32" i="4"/>
  <c r="KA32" i="4"/>
  <c r="IR32" i="4"/>
  <c r="IQ32" i="4"/>
  <c r="KR31" i="4"/>
  <c r="KM31" i="4"/>
  <c r="KG31" i="4"/>
  <c r="KA31" i="4"/>
  <c r="IR31" i="4"/>
  <c r="IQ31" i="4"/>
  <c r="KR30" i="4"/>
  <c r="KM30" i="4"/>
  <c r="KG30" i="4"/>
  <c r="KA30" i="4"/>
  <c r="IR30" i="4"/>
  <c r="IQ30" i="4"/>
  <c r="KR29" i="4"/>
  <c r="KM29" i="4"/>
  <c r="KG29" i="4"/>
  <c r="KA29" i="4"/>
  <c r="IR29" i="4"/>
  <c r="IQ29" i="4"/>
  <c r="KR28" i="4"/>
  <c r="KM28" i="4"/>
  <c r="KG28" i="4"/>
  <c r="KA28" i="4"/>
  <c r="IR28" i="4"/>
  <c r="IQ28" i="4"/>
  <c r="KR27" i="4"/>
  <c r="KM27" i="4"/>
  <c r="KG27" i="4"/>
  <c r="KA27" i="4"/>
  <c r="IR27" i="4"/>
  <c r="IQ27" i="4"/>
  <c r="KR26" i="4"/>
  <c r="KM26" i="4"/>
  <c r="KG26" i="4"/>
  <c r="KA26" i="4"/>
  <c r="IR26" i="4"/>
  <c r="IQ26" i="4"/>
  <c r="KR25" i="4"/>
  <c r="KM25" i="4"/>
  <c r="KG25" i="4"/>
  <c r="KA25" i="4"/>
  <c r="IR25" i="4"/>
  <c r="IQ25" i="4"/>
  <c r="KR24" i="4"/>
  <c r="KM24" i="4"/>
  <c r="KG24" i="4"/>
  <c r="KA24" i="4"/>
  <c r="IR24" i="4"/>
  <c r="IQ24" i="4"/>
  <c r="KR23" i="4"/>
  <c r="KM23" i="4"/>
  <c r="KG23" i="4"/>
  <c r="KA23" i="4"/>
  <c r="IR23" i="4"/>
  <c r="IQ23" i="4"/>
  <c r="KR22" i="4"/>
  <c r="KM22" i="4"/>
  <c r="KG22" i="4"/>
  <c r="KA22" i="4"/>
  <c r="JU22" i="4"/>
  <c r="JR22" i="4"/>
  <c r="JM22" i="4"/>
  <c r="JH22" i="4"/>
  <c r="JB22" i="4"/>
  <c r="IV22" i="4"/>
  <c r="IQ22" i="4"/>
  <c r="IN22" i="4"/>
  <c r="IL22" i="4"/>
  <c r="IG22" i="4"/>
  <c r="IA22" i="4"/>
  <c r="HU22" i="4"/>
  <c r="HN22" i="4"/>
  <c r="HH22" i="4"/>
  <c r="HB22" i="4"/>
  <c r="GV22" i="4"/>
  <c r="GP22" i="4"/>
  <c r="KR21" i="4"/>
  <c r="KM21" i="4"/>
  <c r="KG21" i="4"/>
  <c r="KA21" i="4"/>
  <c r="IR21" i="4"/>
  <c r="IQ21" i="4"/>
  <c r="KR20" i="4"/>
  <c r="KM20" i="4"/>
  <c r="KG20" i="4"/>
  <c r="KA20" i="4"/>
  <c r="IR20" i="4"/>
  <c r="IQ20" i="4"/>
  <c r="KR19" i="4"/>
  <c r="KM19" i="4"/>
  <c r="KG19" i="4"/>
  <c r="KA19" i="4"/>
  <c r="IR19" i="4"/>
  <c r="IQ19" i="4"/>
  <c r="KR18" i="4"/>
  <c r="KM18" i="4"/>
  <c r="KG18" i="4"/>
  <c r="KA18" i="4"/>
  <c r="IR18" i="4"/>
  <c r="IQ18" i="4"/>
  <c r="KR17" i="4"/>
  <c r="KM17" i="4"/>
  <c r="KG17" i="4"/>
  <c r="KA17" i="4"/>
  <c r="IR17" i="4"/>
  <c r="IQ17" i="4"/>
  <c r="KR16" i="4"/>
  <c r="KM16" i="4"/>
  <c r="KG16" i="4"/>
  <c r="KA16" i="4"/>
  <c r="IR16" i="4"/>
  <c r="IQ16" i="4"/>
  <c r="KR15" i="4"/>
  <c r="KM15" i="4"/>
  <c r="KG15" i="4"/>
  <c r="KA15" i="4"/>
  <c r="IR15" i="4"/>
  <c r="IQ15" i="4"/>
  <c r="KR14" i="4"/>
  <c r="KM14" i="4"/>
  <c r="KG14" i="4"/>
  <c r="KA14" i="4"/>
  <c r="IR14" i="4"/>
  <c r="IQ14" i="4"/>
  <c r="KR13" i="4"/>
  <c r="KM13" i="4"/>
  <c r="KG13" i="4"/>
  <c r="KA13" i="4"/>
  <c r="IR13" i="4"/>
  <c r="IQ13" i="4"/>
  <c r="KR12" i="4"/>
  <c r="KM12" i="4"/>
  <c r="KG12" i="4"/>
  <c r="KA12" i="4"/>
  <c r="IR12" i="4"/>
  <c r="IQ12" i="4"/>
  <c r="KN11" i="4"/>
  <c r="KO11" i="4" s="1"/>
  <c r="KP11" i="4" s="1"/>
  <c r="KQ11" i="4" s="1"/>
  <c r="KI11" i="4"/>
  <c r="KC11" i="4"/>
  <c r="KD11" i="4" s="1"/>
  <c r="KE11" i="4" s="1"/>
  <c r="KF11" i="4" s="1"/>
  <c r="KS52" i="4" l="1"/>
  <c r="LS52" i="4" s="1"/>
  <c r="KS29" i="4"/>
  <c r="LS29" i="4" s="1"/>
  <c r="KS37" i="4"/>
  <c r="LS37" i="4" s="1"/>
  <c r="KS54" i="4"/>
  <c r="LS54" i="4" s="1"/>
  <c r="DC110" i="4"/>
  <c r="EY108" i="4"/>
  <c r="KS62" i="4"/>
  <c r="LS62" i="4" s="1"/>
  <c r="KS66" i="4"/>
  <c r="LS66" i="4" s="1"/>
  <c r="KS70" i="4"/>
  <c r="LS70" i="4" s="1"/>
  <c r="KS74" i="4"/>
  <c r="LS74" i="4" s="1"/>
  <c r="KS78" i="4"/>
  <c r="LS78" i="4" s="1"/>
  <c r="KS86" i="4"/>
  <c r="LS86" i="4" s="1"/>
  <c r="KS94" i="4"/>
  <c r="LS94" i="4" s="1"/>
  <c r="KS98" i="4"/>
  <c r="LS98" i="4" s="1"/>
  <c r="DD109" i="4"/>
  <c r="KS17" i="4"/>
  <c r="LS17" i="4" s="1"/>
  <c r="KS21" i="4"/>
  <c r="LS21" i="4" s="1"/>
  <c r="KS24" i="4"/>
  <c r="LS24" i="4" s="1"/>
  <c r="KS28" i="4"/>
  <c r="LS28" i="4" s="1"/>
  <c r="KS13" i="4"/>
  <c r="LS13" i="4" s="1"/>
  <c r="KS46" i="4"/>
  <c r="LS46" i="4" s="1"/>
  <c r="KS102" i="4"/>
  <c r="LS102" i="4" s="1"/>
  <c r="KS90" i="4"/>
  <c r="LS90" i="4" s="1"/>
  <c r="KS82" i="4"/>
  <c r="LS82" i="4" s="1"/>
  <c r="DC108" i="4"/>
  <c r="KS43" i="4"/>
  <c r="LS43" i="4" s="1"/>
  <c r="GE108" i="4" s="1"/>
  <c r="EY109" i="4"/>
  <c r="DD108" i="4"/>
  <c r="DD110" i="4"/>
  <c r="DC109" i="4"/>
  <c r="KS44" i="4"/>
  <c r="LS44" i="4" s="1"/>
  <c r="KS25" i="4"/>
  <c r="LS25" i="4" s="1"/>
  <c r="DD107" i="4"/>
  <c r="KS36" i="4"/>
  <c r="LS36" i="4" s="1"/>
  <c r="KS22" i="4"/>
  <c r="KS39" i="4"/>
  <c r="LS39" i="4" s="1"/>
  <c r="KS56" i="4"/>
  <c r="LS56" i="4" s="1"/>
  <c r="KS60" i="4"/>
  <c r="LS60" i="4" s="1"/>
  <c r="KS64" i="4"/>
  <c r="LS64" i="4" s="1"/>
  <c r="KS68" i="4"/>
  <c r="LS68" i="4" s="1"/>
  <c r="KS72" i="4"/>
  <c r="LS72" i="4" s="1"/>
  <c r="KS76" i="4"/>
  <c r="LS76" i="4" s="1"/>
  <c r="KS80" i="4"/>
  <c r="LS80" i="4" s="1"/>
  <c r="KS84" i="4"/>
  <c r="LS84" i="4" s="1"/>
  <c r="KS88" i="4"/>
  <c r="LS88" i="4" s="1"/>
  <c r="KS92" i="4"/>
  <c r="LS92" i="4" s="1"/>
  <c r="KS96" i="4"/>
  <c r="LS96" i="4" s="1"/>
  <c r="KS100" i="4"/>
  <c r="LS100" i="4" s="1"/>
  <c r="KS14" i="4"/>
  <c r="LS14" i="4" s="1"/>
  <c r="KS18" i="4"/>
  <c r="LS18" i="4" s="1"/>
  <c r="KS27" i="4"/>
  <c r="LS27" i="4" s="1"/>
  <c r="KS30" i="4"/>
  <c r="LS30" i="4" s="1"/>
  <c r="KS47" i="4"/>
  <c r="LS47" i="4" s="1"/>
  <c r="KS26" i="4"/>
  <c r="LS26" i="4" s="1"/>
  <c r="KS35" i="4"/>
  <c r="LS35" i="4" s="1"/>
  <c r="KS38" i="4"/>
  <c r="LS38" i="4" s="1"/>
  <c r="KS55" i="4"/>
  <c r="LS55" i="4" s="1"/>
  <c r="KS42" i="4"/>
  <c r="LS42" i="4" s="1"/>
  <c r="KS51" i="4"/>
  <c r="LS51" i="4" s="1"/>
  <c r="KS12" i="4"/>
  <c r="LS12" i="4" s="1"/>
  <c r="KS16" i="4"/>
  <c r="LS16" i="4" s="1"/>
  <c r="KS41" i="4"/>
  <c r="LS41" i="4" s="1"/>
  <c r="KS45" i="4"/>
  <c r="LS45" i="4" s="1"/>
  <c r="KS50" i="4"/>
  <c r="LS50" i="4" s="1"/>
  <c r="KS59" i="4"/>
  <c r="LS59" i="4" s="1"/>
  <c r="KS23" i="4"/>
  <c r="LS23" i="4" s="1"/>
  <c r="KS40" i="4"/>
  <c r="LS40" i="4" s="1"/>
  <c r="KS49" i="4"/>
  <c r="LS49" i="4" s="1"/>
  <c r="KS53" i="4"/>
  <c r="LS53" i="4" s="1"/>
  <c r="KS58" i="4"/>
  <c r="LS58" i="4" s="1"/>
  <c r="KS33" i="4"/>
  <c r="LS33" i="4" s="1"/>
  <c r="KS20" i="4"/>
  <c r="LS20" i="4" s="1"/>
  <c r="KS32" i="4"/>
  <c r="LS32" i="4" s="1"/>
  <c r="KS15" i="4"/>
  <c r="LS15" i="4" s="1"/>
  <c r="DC107" i="4"/>
  <c r="KS19" i="4"/>
  <c r="LS19" i="4" s="1"/>
  <c r="KS31" i="4"/>
  <c r="LS31" i="4" s="1"/>
  <c r="KS48" i="4"/>
  <c r="LS48" i="4" s="1"/>
  <c r="KS57" i="4"/>
  <c r="LS57" i="4" s="1"/>
  <c r="HO22" i="4"/>
  <c r="KS34" i="4"/>
  <c r="LS34" i="4" s="1"/>
  <c r="KS61" i="4"/>
  <c r="LS61" i="4" s="1"/>
  <c r="KS65" i="4"/>
  <c r="LS65" i="4" s="1"/>
  <c r="KS69" i="4"/>
  <c r="LS69" i="4" s="1"/>
  <c r="KS73" i="4"/>
  <c r="LS73" i="4" s="1"/>
  <c r="KS77" i="4"/>
  <c r="LS77" i="4" s="1"/>
  <c r="KS81" i="4"/>
  <c r="LS81" i="4" s="1"/>
  <c r="KS85" i="4"/>
  <c r="LS85" i="4" s="1"/>
  <c r="KS89" i="4"/>
  <c r="LS89" i="4" s="1"/>
  <c r="KS93" i="4"/>
  <c r="LS93" i="4" s="1"/>
  <c r="KS97" i="4"/>
  <c r="LS97" i="4" s="1"/>
  <c r="KS101" i="4"/>
  <c r="LS101" i="4" s="1"/>
  <c r="EY107" i="4"/>
  <c r="IO22" i="4"/>
  <c r="KS63" i="4"/>
  <c r="LS63" i="4" s="1"/>
  <c r="KS67" i="4"/>
  <c r="LS67" i="4" s="1"/>
  <c r="KS71" i="4"/>
  <c r="LS71" i="4" s="1"/>
  <c r="KS75" i="4"/>
  <c r="LS75" i="4" s="1"/>
  <c r="KS79" i="4"/>
  <c r="LS79" i="4" s="1"/>
  <c r="KS83" i="4"/>
  <c r="LS83" i="4" s="1"/>
  <c r="KS87" i="4"/>
  <c r="LS87" i="4" s="1"/>
  <c r="KS91" i="4"/>
  <c r="LS91" i="4" s="1"/>
  <c r="KS95" i="4"/>
  <c r="LS95" i="4" s="1"/>
  <c r="KS99" i="4"/>
  <c r="LS99" i="4" s="1"/>
  <c r="KS103" i="4"/>
  <c r="LS103" i="4" s="1"/>
  <c r="JS22" i="4"/>
  <c r="EY110" i="4"/>
  <c r="GE110" i="4" l="1"/>
  <c r="GE109" i="4"/>
  <c r="GE107" i="4"/>
  <c r="LS22" i="4"/>
  <c r="FE108" i="4"/>
  <c r="FE110" i="4"/>
  <c r="FE109" i="4"/>
  <c r="IP22" i="4"/>
  <c r="IR22" i="4" s="1"/>
  <c r="FE107" i="4"/>
  <c r="AMT102" i="1" l="1"/>
  <c r="AMQ102" i="1" l="1"/>
  <c r="AMR99" i="1"/>
  <c r="AMR98" i="1"/>
  <c r="AMR97" i="1"/>
  <c r="AMR96" i="1"/>
  <c r="AMR95" i="1"/>
  <c r="AMR94" i="1"/>
  <c r="AMR93" i="1"/>
  <c r="AMR92" i="1"/>
  <c r="AMR91" i="1"/>
  <c r="AMR90" i="1"/>
  <c r="AMR89" i="1"/>
  <c r="AMR88" i="1"/>
  <c r="AMR87" i="1"/>
  <c r="AMR86" i="1"/>
  <c r="AMR85" i="1"/>
  <c r="AMR84" i="1"/>
  <c r="AMR83" i="1"/>
  <c r="AMR82" i="1"/>
  <c r="AMR81" i="1"/>
  <c r="AMR80" i="1"/>
  <c r="AMR79" i="1"/>
  <c r="AMR78" i="1"/>
  <c r="AMR77" i="1"/>
  <c r="AMR76" i="1"/>
  <c r="AMR75" i="1"/>
  <c r="AMR74" i="1"/>
  <c r="AMR73" i="1"/>
  <c r="AMR72" i="1"/>
  <c r="AMR71" i="1"/>
  <c r="AMR70" i="1"/>
  <c r="AMR69" i="1"/>
  <c r="AMR68" i="1"/>
  <c r="AMR67" i="1"/>
  <c r="AMR66" i="1"/>
  <c r="AMR65" i="1"/>
  <c r="AMR64" i="1"/>
  <c r="AMR63" i="1"/>
  <c r="AMR62" i="1"/>
  <c r="AMR61" i="1"/>
  <c r="AMR60" i="1"/>
  <c r="AMR59" i="1"/>
  <c r="AMR58" i="1"/>
  <c r="AMR57" i="1"/>
  <c r="AMR56" i="1"/>
  <c r="AMR55" i="1"/>
  <c r="AMR54" i="1"/>
  <c r="AMR53" i="1"/>
  <c r="AMR52" i="1"/>
  <c r="AMR51" i="1"/>
  <c r="AMR50" i="1"/>
  <c r="AMR49" i="1"/>
  <c r="AMR48" i="1"/>
  <c r="AMR47" i="1"/>
  <c r="AMR46" i="1"/>
  <c r="AMR45" i="1"/>
  <c r="AMR44" i="1"/>
  <c r="AMR43" i="1"/>
  <c r="AMR42" i="1"/>
  <c r="AMR41" i="1"/>
  <c r="AMR40" i="1"/>
  <c r="AMR39" i="1"/>
  <c r="AMR38" i="1"/>
  <c r="AMR37" i="1"/>
  <c r="AMR36" i="1"/>
  <c r="AMR35" i="1"/>
  <c r="AMR34" i="1"/>
  <c r="AMR33" i="1"/>
  <c r="AMR32" i="1"/>
  <c r="AMR31" i="1"/>
  <c r="AMR30" i="1"/>
  <c r="AMR29" i="1"/>
  <c r="AMR28" i="1"/>
  <c r="AMR27" i="1"/>
  <c r="AMR26" i="1"/>
  <c r="AMR25" i="1"/>
  <c r="AMR24" i="1"/>
  <c r="AMR23" i="1"/>
  <c r="AMR22" i="1"/>
  <c r="AMR21" i="1"/>
  <c r="AMR20" i="1"/>
  <c r="AMR19" i="1"/>
  <c r="AMR18" i="1"/>
  <c r="AMR17" i="1"/>
  <c r="AMR16" i="1"/>
  <c r="AMR15" i="1"/>
  <c r="AMR14" i="1"/>
  <c r="AMR13" i="1"/>
  <c r="AMR12" i="1"/>
  <c r="AMR11" i="1"/>
  <c r="AMR10" i="1"/>
  <c r="AMR9" i="1"/>
  <c r="AMS9" i="1" s="1"/>
  <c r="AXB9" i="1" s="1"/>
  <c r="AMR117" i="1" l="1"/>
  <c r="AMS98" i="1"/>
  <c r="AXB98" i="1" s="1"/>
  <c r="AMS97" i="1"/>
  <c r="AXB97" i="1" s="1"/>
  <c r="AMS96" i="1"/>
  <c r="AXB96" i="1" s="1"/>
  <c r="AMS95" i="1"/>
  <c r="AXB95" i="1" s="1"/>
  <c r="AMS94" i="1"/>
  <c r="AXB94" i="1" s="1"/>
  <c r="AMS93" i="1"/>
  <c r="AXB93" i="1" s="1"/>
  <c r="AMS92" i="1"/>
  <c r="AXB92" i="1" s="1"/>
  <c r="AMS91" i="1"/>
  <c r="AXB91" i="1" s="1"/>
  <c r="AMS90" i="1"/>
  <c r="AXB90" i="1" s="1"/>
  <c r="AMS89" i="1"/>
  <c r="AXB89" i="1" s="1"/>
  <c r="AMS88" i="1"/>
  <c r="AXB88" i="1" s="1"/>
  <c r="AMS87" i="1"/>
  <c r="AXB87" i="1" s="1"/>
  <c r="AMS86" i="1"/>
  <c r="AXB86" i="1" s="1"/>
  <c r="AMS85" i="1"/>
  <c r="AXB85" i="1" s="1"/>
  <c r="AMS84" i="1"/>
  <c r="AXB84" i="1" s="1"/>
  <c r="AMS83" i="1"/>
  <c r="AXB83" i="1" s="1"/>
  <c r="AMS82" i="1"/>
  <c r="AXB82" i="1" s="1"/>
  <c r="AMS81" i="1"/>
  <c r="AXB81" i="1" s="1"/>
  <c r="AMS80" i="1"/>
  <c r="AXB80" i="1" s="1"/>
  <c r="AMS79" i="1"/>
  <c r="AXB79" i="1" s="1"/>
  <c r="AMS78" i="1"/>
  <c r="AXB78" i="1" s="1"/>
  <c r="AMS77" i="1"/>
  <c r="AXB77" i="1" s="1"/>
  <c r="AMS76" i="1"/>
  <c r="AXB76" i="1" s="1"/>
  <c r="AMS75" i="1"/>
  <c r="AXB75" i="1" s="1"/>
  <c r="AMS74" i="1"/>
  <c r="AXB74" i="1" s="1"/>
  <c r="AMS73" i="1"/>
  <c r="AXB73" i="1" s="1"/>
  <c r="AMS72" i="1"/>
  <c r="AXB72" i="1" s="1"/>
  <c r="AMS71" i="1"/>
  <c r="AXB71" i="1" s="1"/>
  <c r="AMS70" i="1"/>
  <c r="AXB70" i="1" s="1"/>
  <c r="AMS69" i="1"/>
  <c r="AXB69" i="1" s="1"/>
  <c r="AMS68" i="1"/>
  <c r="AXB68" i="1" s="1"/>
  <c r="AMS67" i="1"/>
  <c r="AXB67" i="1" s="1"/>
  <c r="AMS66" i="1"/>
  <c r="AXB66" i="1" s="1"/>
  <c r="AMS65" i="1"/>
  <c r="AXB65" i="1" s="1"/>
  <c r="AMS64" i="1"/>
  <c r="AXB64" i="1" s="1"/>
  <c r="AMS63" i="1"/>
  <c r="AXB63" i="1" s="1"/>
  <c r="AMS62" i="1"/>
  <c r="AXB62" i="1" s="1"/>
  <c r="AMS61" i="1"/>
  <c r="AXB61" i="1" s="1"/>
  <c r="AMS60" i="1"/>
  <c r="AXB60" i="1" s="1"/>
  <c r="AMS59" i="1"/>
  <c r="AXB59" i="1" s="1"/>
  <c r="AMS58" i="1"/>
  <c r="AXB58" i="1" s="1"/>
  <c r="AMS57" i="1"/>
  <c r="AXB57" i="1" s="1"/>
  <c r="AMS56" i="1"/>
  <c r="AXB56" i="1" s="1"/>
  <c r="AMS55" i="1"/>
  <c r="AXB55" i="1" s="1"/>
  <c r="AMS54" i="1"/>
  <c r="AXB54" i="1" s="1"/>
  <c r="AMS53" i="1"/>
  <c r="AXB53" i="1" s="1"/>
  <c r="AMS52" i="1"/>
  <c r="AXB52" i="1" s="1"/>
  <c r="AMS51" i="1"/>
  <c r="AXB51" i="1" s="1"/>
  <c r="AMS50" i="1"/>
  <c r="AXB50" i="1" s="1"/>
  <c r="AMS49" i="1"/>
  <c r="AXB49" i="1" s="1"/>
  <c r="AMS48" i="1"/>
  <c r="AXB48" i="1" s="1"/>
  <c r="AMS47" i="1"/>
  <c r="AMS46" i="1"/>
  <c r="AXB46" i="1" s="1"/>
  <c r="AMS45" i="1"/>
  <c r="AXB45" i="1" s="1"/>
  <c r="AMS44" i="1"/>
  <c r="AXB44" i="1" s="1"/>
  <c r="AMS43" i="1"/>
  <c r="AXB43" i="1" s="1"/>
  <c r="AMS42" i="1"/>
  <c r="AXB42" i="1" s="1"/>
  <c r="AMS41" i="1"/>
  <c r="AXB41" i="1" s="1"/>
  <c r="AMS40" i="1"/>
  <c r="AXB40" i="1" s="1"/>
  <c r="AMS39" i="1"/>
  <c r="AXB39" i="1" s="1"/>
  <c r="AMS38" i="1"/>
  <c r="AXB38" i="1" s="1"/>
  <c r="AMS37" i="1"/>
  <c r="AXB37" i="1" s="1"/>
  <c r="AMS36" i="1"/>
  <c r="AXB36" i="1" s="1"/>
  <c r="AMS35" i="1"/>
  <c r="AXB35" i="1" s="1"/>
  <c r="AMS34" i="1"/>
  <c r="AXB34" i="1" s="1"/>
  <c r="AMS33" i="1"/>
  <c r="AXB33" i="1" s="1"/>
  <c r="AMS32" i="1"/>
  <c r="AXB32" i="1" s="1"/>
  <c r="AMS31" i="1"/>
  <c r="AXB31" i="1" s="1"/>
  <c r="AMS30" i="1"/>
  <c r="AXB30" i="1" s="1"/>
  <c r="AMS29" i="1"/>
  <c r="AXB29" i="1" s="1"/>
  <c r="AMS28" i="1"/>
  <c r="AXB28" i="1" s="1"/>
  <c r="AMS27" i="1"/>
  <c r="AXB27" i="1" s="1"/>
  <c r="AMS26" i="1"/>
  <c r="AXB26" i="1" s="1"/>
  <c r="AMS25" i="1"/>
  <c r="AXB25" i="1" s="1"/>
  <c r="AMS24" i="1"/>
  <c r="AXB24" i="1" s="1"/>
  <c r="AMS23" i="1"/>
  <c r="AXB23" i="1" s="1"/>
  <c r="AMS22" i="1"/>
  <c r="AXB22" i="1" s="1"/>
  <c r="AMS21" i="1"/>
  <c r="AXB21" i="1" s="1"/>
  <c r="AMS20" i="1"/>
  <c r="AXB20" i="1" s="1"/>
  <c r="AMS19" i="1"/>
  <c r="AXB19" i="1" s="1"/>
  <c r="AMS18" i="1"/>
  <c r="AXB18" i="1" s="1"/>
  <c r="AMS17" i="1"/>
  <c r="AXB17" i="1" s="1"/>
  <c r="AMS16" i="1"/>
  <c r="AXB16" i="1" s="1"/>
  <c r="AMS15" i="1"/>
  <c r="AMS14" i="1"/>
  <c r="AXB14" i="1" s="1"/>
  <c r="AMS13" i="1"/>
  <c r="AXB13" i="1" s="1"/>
  <c r="AMS12" i="1"/>
  <c r="AXB12" i="1" s="1"/>
  <c r="AMS11" i="1"/>
  <c r="AXB11" i="1" s="1"/>
  <c r="AMS10" i="1"/>
  <c r="AXB10" i="1" s="1"/>
  <c r="AXB15" i="1" l="1"/>
  <c r="AXB117" i="1" s="1"/>
  <c r="AMS117" i="1"/>
  <c r="AXB47" i="1"/>
  <c r="AMO102" i="1"/>
  <c r="AMN102" i="1" l="1"/>
  <c r="AML102" i="1" l="1"/>
  <c r="AMM99" i="1"/>
  <c r="AMK102" i="1" l="1"/>
  <c r="AMJ102" i="1" l="1"/>
  <c r="ABH99" i="1" l="1"/>
  <c r="ABH98" i="1"/>
  <c r="ABH97" i="1"/>
  <c r="ABH96" i="1"/>
  <c r="ABH95" i="1"/>
  <c r="ABH94" i="1"/>
  <c r="ABH93" i="1"/>
  <c r="ABH92" i="1"/>
  <c r="ABH91" i="1"/>
  <c r="ABH90" i="1"/>
  <c r="ABH89" i="1"/>
  <c r="ABH88" i="1"/>
  <c r="ABH87" i="1"/>
  <c r="ABH86" i="1"/>
  <c r="ABH85" i="1"/>
  <c r="ABH84" i="1"/>
  <c r="ABH83" i="1"/>
  <c r="ABH82" i="1"/>
  <c r="ABH81" i="1"/>
  <c r="ABH80" i="1"/>
  <c r="ABH79" i="1"/>
  <c r="ABH78" i="1"/>
  <c r="ABH77" i="1"/>
  <c r="ABH76" i="1"/>
  <c r="ABH75" i="1"/>
  <c r="ABH74" i="1"/>
  <c r="ABH73" i="1"/>
  <c r="ABH72" i="1"/>
  <c r="ABH71" i="1"/>
  <c r="ABH70" i="1"/>
  <c r="ABH69" i="1"/>
  <c r="ABH68" i="1"/>
  <c r="ABH67" i="1"/>
  <c r="ABH66" i="1"/>
  <c r="ABH65" i="1"/>
  <c r="ABH64" i="1"/>
  <c r="ABH63" i="1"/>
  <c r="ABH62" i="1"/>
  <c r="ABH61" i="1"/>
  <c r="ABH60" i="1"/>
  <c r="ABH59" i="1"/>
  <c r="ABH58" i="1"/>
  <c r="ABH57" i="1"/>
  <c r="ABH56" i="1"/>
  <c r="ABH55" i="1"/>
  <c r="ABH54" i="1"/>
  <c r="ABH53" i="1"/>
  <c r="ABH52" i="1"/>
  <c r="ABH51" i="1"/>
  <c r="ABH50" i="1"/>
  <c r="ABH49" i="1"/>
  <c r="ABH48" i="1"/>
  <c r="ABH47" i="1"/>
  <c r="ABH46" i="1"/>
  <c r="ABH45" i="1"/>
  <c r="ABH44" i="1"/>
  <c r="ABH43" i="1"/>
  <c r="ABH42" i="1"/>
  <c r="ABH41" i="1"/>
  <c r="ABH40" i="1"/>
  <c r="ABH39" i="1"/>
  <c r="ABH38" i="1"/>
  <c r="ABH37" i="1"/>
  <c r="ABH36" i="1"/>
  <c r="ABH35" i="1"/>
  <c r="ABH34" i="1"/>
  <c r="ABH33" i="1"/>
  <c r="ABH32" i="1"/>
  <c r="ABH31" i="1"/>
  <c r="ABH30" i="1"/>
  <c r="ABH29" i="1"/>
  <c r="ABH28" i="1"/>
  <c r="ABH27" i="1"/>
  <c r="ABH26" i="1"/>
  <c r="ABH25" i="1"/>
  <c r="ABH24" i="1"/>
  <c r="ABH23" i="1"/>
  <c r="ABH22" i="1"/>
  <c r="ABH21" i="1"/>
  <c r="ABH20" i="1"/>
  <c r="ABH19" i="1"/>
  <c r="ABH18" i="1"/>
  <c r="ABH17" i="1"/>
  <c r="ABH16" i="1"/>
  <c r="ABH15" i="1"/>
  <c r="ABH14" i="1"/>
  <c r="ABH13" i="1"/>
  <c r="ABH12" i="1"/>
  <c r="ABH11" i="1"/>
  <c r="ABH10" i="1"/>
  <c r="ABH9" i="1"/>
  <c r="ABH107" i="1" l="1"/>
  <c r="AMI102" i="1"/>
  <c r="AMH102" i="1"/>
  <c r="AMF102" i="1"/>
  <c r="AME102" i="1"/>
  <c r="AMG99" i="1"/>
  <c r="AMD102" i="1"/>
  <c r="AMC102" i="1"/>
  <c r="AMB102" i="1"/>
  <c r="ALZ102" i="1"/>
  <c r="AMA99" i="1"/>
  <c r="ALY101" i="1"/>
  <c r="ALY102" i="1" s="1"/>
  <c r="ALX102" i="1"/>
  <c r="ALW102" i="1"/>
  <c r="ALV102" i="1"/>
  <c r="ALT102" i="1"/>
  <c r="ALS102" i="1"/>
  <c r="ALQ102" i="1"/>
  <c r="ALP102" i="1"/>
  <c r="ALO102" i="1"/>
  <c r="ALN102" i="1"/>
  <c r="ALL102" i="1"/>
  <c r="ALK102" i="1"/>
  <c r="ALJ102" i="1"/>
  <c r="ALI102" i="1"/>
  <c r="ALG102" i="1"/>
  <c r="ALF102" i="1"/>
  <c r="ALE102" i="1"/>
  <c r="ALD102" i="1"/>
  <c r="ALC102" i="1"/>
  <c r="AKZ102" i="1"/>
  <c r="ALA102" i="1"/>
  <c r="AKL102" i="1"/>
  <c r="AKK102" i="1"/>
  <c r="AKQ102" i="1"/>
  <c r="AKJ102" i="1"/>
  <c r="AKH102" i="1"/>
  <c r="AKG102" i="1"/>
  <c r="AKF102" i="1"/>
  <c r="AKE102" i="1"/>
  <c r="AKD102" i="1"/>
  <c r="AKB102" i="1"/>
  <c r="AKA102" i="1"/>
  <c r="AJZ102" i="1"/>
  <c r="AJY102" i="1"/>
  <c r="AJX102" i="1"/>
  <c r="AJV102" i="1"/>
  <c r="AJU102" i="1"/>
  <c r="AJT102" i="1"/>
  <c r="AJS102" i="1"/>
  <c r="AJR102" i="1"/>
  <c r="AJO102" i="1"/>
  <c r="AJN102" i="1"/>
  <c r="AJM102" i="1"/>
  <c r="AJL102" i="1"/>
  <c r="AJK102" i="1"/>
  <c r="AJI102" i="1"/>
  <c r="AJH102" i="1"/>
  <c r="AJG102" i="1"/>
  <c r="AJF102" i="1"/>
  <c r="AJE102" i="1"/>
  <c r="AJC102" i="1"/>
  <c r="AJB102" i="1"/>
  <c r="AIZ102" i="1"/>
  <c r="AJA102" i="1"/>
  <c r="AJQ102" i="1"/>
  <c r="AKR102" i="1"/>
  <c r="AIY102" i="1"/>
  <c r="AIW102" i="1"/>
  <c r="AIV102" i="1"/>
  <c r="AIU102" i="1"/>
  <c r="AIT102" i="1"/>
  <c r="AIQ102" i="1"/>
  <c r="AIS102" i="1"/>
  <c r="AIN102" i="1"/>
  <c r="AIM102" i="1"/>
  <c r="AIL102" i="1"/>
  <c r="AIJ102" i="1"/>
  <c r="AII102" i="1"/>
  <c r="AIH102" i="1"/>
  <c r="AIG102" i="1"/>
  <c r="AIF102" i="1"/>
  <c r="AID102" i="1"/>
  <c r="AIC102" i="1"/>
  <c r="AIB102" i="1"/>
  <c r="AIA102" i="1"/>
  <c r="AHZ102" i="1"/>
  <c r="AHX102" i="1"/>
  <c r="AHW102" i="1"/>
  <c r="AHV102" i="1"/>
  <c r="AHU102" i="1"/>
  <c r="AHT102" i="1"/>
  <c r="AHR102" i="1"/>
  <c r="AHQ102" i="1"/>
  <c r="AHP102" i="1"/>
  <c r="AHO102" i="1"/>
  <c r="AIP102" i="1"/>
  <c r="AHN102" i="1"/>
  <c r="AHK102" i="1"/>
  <c r="AHJ102" i="1"/>
  <c r="AHI102" i="1"/>
  <c r="AHH102" i="1"/>
  <c r="AHG102" i="1"/>
  <c r="AHE102" i="1"/>
  <c r="AHD102" i="1"/>
  <c r="AHC102" i="1"/>
  <c r="AHB102" i="1"/>
  <c r="AHA102" i="1"/>
  <c r="AGY102" i="1"/>
  <c r="AGX102" i="1"/>
  <c r="AGW102" i="1"/>
  <c r="AGV102" i="1"/>
  <c r="AGU102" i="1"/>
  <c r="AGS102" i="1"/>
  <c r="AHM102" i="1"/>
  <c r="AGR102" i="1"/>
  <c r="AGQ102" i="1"/>
  <c r="AGP102" i="1"/>
  <c r="AGO102" i="1"/>
  <c r="AGL102" i="1"/>
  <c r="AGK102" i="1"/>
  <c r="AGJ102" i="1"/>
  <c r="AGI102" i="1"/>
  <c r="AGH102" i="1"/>
  <c r="AGF102" i="1"/>
  <c r="AGE102" i="1"/>
  <c r="AGD102" i="1"/>
  <c r="AGC102" i="1"/>
  <c r="AGB102" i="1"/>
  <c r="AFZ102" i="1"/>
  <c r="AFY102" i="1"/>
  <c r="AFX102" i="1"/>
  <c r="AFW102" i="1"/>
  <c r="AFV102" i="1"/>
  <c r="AFT102" i="1"/>
  <c r="AFS102" i="1"/>
  <c r="AFR102" i="1"/>
  <c r="AFQ102" i="1"/>
  <c r="AFO102" i="1"/>
  <c r="AFN102" i="1"/>
  <c r="AGN102" i="1"/>
  <c r="AFM102" i="1"/>
  <c r="AFJ102" i="1"/>
  <c r="AFI102" i="1"/>
  <c r="AFG102" i="1"/>
  <c r="AFF102" i="1"/>
  <c r="AFE102" i="1"/>
  <c r="AFD102" i="1"/>
  <c r="AFC102" i="1"/>
  <c r="AFA102" i="1"/>
  <c r="AEZ102" i="1"/>
  <c r="AEY102" i="1"/>
  <c r="AEX102" i="1"/>
  <c r="AEV102" i="1"/>
  <c r="AEU102" i="1"/>
  <c r="AET102" i="1"/>
  <c r="AER102" i="1"/>
  <c r="AES102" i="1"/>
  <c r="AEP102" i="1"/>
  <c r="AEO102" i="1"/>
  <c r="AFL102" i="1"/>
  <c r="AEN102" i="1"/>
  <c r="AEM102" i="1"/>
  <c r="AEL102" i="1"/>
  <c r="AEI102" i="1"/>
  <c r="AEK102" i="1"/>
  <c r="AEH102" i="1"/>
  <c r="AEG102" i="1"/>
  <c r="AEF102" i="1"/>
  <c r="AEE102" i="1"/>
  <c r="AEC102" i="1"/>
  <c r="AEB102" i="1"/>
  <c r="AEA102" i="1"/>
  <c r="ADZ102" i="1"/>
  <c r="ADX102" i="1"/>
  <c r="ADW102" i="1"/>
  <c r="ADV102" i="1"/>
  <c r="ADU102" i="1"/>
  <c r="ADT102" i="1"/>
  <c r="ADR102" i="1"/>
  <c r="ADQ102" i="1"/>
  <c r="ADP102" i="1"/>
  <c r="ADO102" i="1"/>
  <c r="ADN102" i="1"/>
  <c r="ADL102" i="1"/>
  <c r="ADI102" i="1"/>
  <c r="ADH102" i="1"/>
  <c r="ADG102" i="1"/>
  <c r="ADE102" i="1"/>
  <c r="ADD102" i="1"/>
  <c r="ADC102" i="1"/>
  <c r="ADB102" i="1"/>
  <c r="ADA102" i="1"/>
  <c r="ACY102" i="1"/>
  <c r="ACX102" i="1"/>
  <c r="ACW102" i="1"/>
  <c r="ACV102" i="1"/>
  <c r="ACU102" i="1"/>
  <c r="ACS102" i="1"/>
  <c r="ACR102" i="1"/>
  <c r="ACQ102" i="1"/>
  <c r="ACP102" i="1"/>
  <c r="ACO102" i="1"/>
  <c r="ACM102" i="1"/>
  <c r="ACL102" i="1"/>
  <c r="ADK102" i="1"/>
  <c r="ACK102" i="1"/>
  <c r="ACH102" i="1"/>
  <c r="ACF102" i="1"/>
  <c r="ACE102" i="1"/>
  <c r="ACD102" i="1"/>
  <c r="ACC102" i="1"/>
  <c r="ACB102" i="1"/>
  <c r="ABZ102" i="1"/>
  <c r="ABY102" i="1"/>
  <c r="ABX102" i="1"/>
  <c r="ABW102" i="1"/>
  <c r="ABV102" i="1"/>
  <c r="ABT102" i="1"/>
  <c r="ACJ102" i="1"/>
  <c r="ABS102" i="1"/>
  <c r="ABR102" i="1"/>
  <c r="ABQ102" i="1"/>
  <c r="ABP102" i="1"/>
  <c r="ABN102" i="1"/>
  <c r="ABM102" i="1"/>
  <c r="ABL102" i="1"/>
  <c r="ABK102" i="1"/>
  <c r="ABJ102" i="1"/>
  <c r="ABF102" i="1"/>
  <c r="ABE102" i="1"/>
  <c r="ABD102" i="1"/>
  <c r="ABC102" i="1"/>
  <c r="ABA102" i="1"/>
  <c r="AAZ102" i="1"/>
  <c r="AAY102" i="1"/>
  <c r="AAX102" i="1"/>
  <c r="AAW102" i="1"/>
  <c r="AAU102" i="1"/>
  <c r="AAT102" i="1"/>
  <c r="AAS102" i="1"/>
  <c r="AAR102" i="1"/>
  <c r="AAQ102" i="1"/>
  <c r="AAO102" i="1"/>
  <c r="AAN102" i="1"/>
  <c r="AAM102" i="1"/>
  <c r="AAL102" i="1"/>
  <c r="AAK102" i="1"/>
  <c r="AAI102" i="1"/>
  <c r="AAH102" i="1"/>
  <c r="ABI102" i="1"/>
  <c r="AAE102" i="1"/>
  <c r="AAD102" i="1"/>
  <c r="AAC102" i="1"/>
  <c r="AAA102" i="1"/>
  <c r="ZZ102" i="1"/>
  <c r="ZY102" i="1"/>
  <c r="ZX102" i="1"/>
  <c r="ZW102" i="1"/>
  <c r="ZU102" i="1"/>
  <c r="ZT102" i="1"/>
  <c r="ZS102" i="1"/>
  <c r="ZQ102" i="1"/>
  <c r="ZP102" i="1"/>
  <c r="ZO102" i="1"/>
  <c r="ZN102" i="1"/>
  <c r="ZM102" i="1"/>
  <c r="ZK102" i="1"/>
  <c r="AAG102" i="1"/>
  <c r="ZJ102" i="1"/>
  <c r="ZG102" i="1"/>
  <c r="ZF102" i="1"/>
  <c r="ZE102" i="1"/>
  <c r="ZC102" i="1"/>
  <c r="ZB102" i="1"/>
  <c r="ZA102" i="1"/>
  <c r="YZ102" i="1"/>
  <c r="YX102" i="1"/>
  <c r="YW102" i="1"/>
  <c r="YV102" i="1"/>
  <c r="YU102" i="1"/>
  <c r="YT102" i="1"/>
  <c r="YR102" i="1"/>
  <c r="YP102" i="1"/>
  <c r="YQ102" i="1"/>
  <c r="YO102" i="1"/>
  <c r="YI102" i="1"/>
  <c r="YN102" i="1"/>
  <c r="ZI102" i="1"/>
  <c r="YM9" i="1"/>
  <c r="YM99" i="1"/>
  <c r="YM102" i="1" s="1"/>
  <c r="YM98" i="1"/>
  <c r="YM97" i="1"/>
  <c r="YM96" i="1"/>
  <c r="YM95" i="1"/>
  <c r="YM94" i="1"/>
  <c r="YM93" i="1"/>
  <c r="YM92" i="1"/>
  <c r="YM91" i="1"/>
  <c r="YM90" i="1"/>
  <c r="YM89" i="1"/>
  <c r="YM88" i="1"/>
  <c r="YM87" i="1"/>
  <c r="YM86" i="1"/>
  <c r="YM85" i="1"/>
  <c r="YM84" i="1"/>
  <c r="YM83" i="1"/>
  <c r="YM82" i="1"/>
  <c r="YM81" i="1"/>
  <c r="YM80" i="1"/>
  <c r="YM79" i="1"/>
  <c r="YM78" i="1"/>
  <c r="YM77" i="1"/>
  <c r="YM76" i="1"/>
  <c r="YM75" i="1"/>
  <c r="YM74" i="1"/>
  <c r="YM73" i="1"/>
  <c r="YM72" i="1"/>
  <c r="YM71" i="1"/>
  <c r="YM70" i="1"/>
  <c r="YM69" i="1"/>
  <c r="YM68" i="1"/>
  <c r="YM67" i="1"/>
  <c r="YM66" i="1"/>
  <c r="YM65" i="1"/>
  <c r="YM64" i="1"/>
  <c r="YM63" i="1"/>
  <c r="YM62" i="1"/>
  <c r="YM61" i="1"/>
  <c r="YM60" i="1"/>
  <c r="YM59" i="1"/>
  <c r="YM58" i="1"/>
  <c r="YM57" i="1"/>
  <c r="YM56" i="1"/>
  <c r="YM55" i="1"/>
  <c r="YM54" i="1"/>
  <c r="YM53" i="1"/>
  <c r="YM52" i="1"/>
  <c r="YM51" i="1"/>
  <c r="YM50" i="1"/>
  <c r="YM49" i="1"/>
  <c r="YM48" i="1"/>
  <c r="YM47" i="1"/>
  <c r="YM107" i="1" s="1"/>
  <c r="YM46" i="1"/>
  <c r="YM45" i="1"/>
  <c r="YM44" i="1"/>
  <c r="YM43" i="1"/>
  <c r="YM42" i="1"/>
  <c r="YM41" i="1"/>
  <c r="YM40" i="1"/>
  <c r="YM39" i="1"/>
  <c r="YM38" i="1"/>
  <c r="YM37" i="1"/>
  <c r="YM36" i="1"/>
  <c r="YM35" i="1"/>
  <c r="YM34" i="1"/>
  <c r="YM33" i="1"/>
  <c r="YM32" i="1"/>
  <c r="YM31" i="1"/>
  <c r="YM30" i="1"/>
  <c r="YM29" i="1"/>
  <c r="YM28" i="1"/>
  <c r="YM27" i="1"/>
  <c r="YM26" i="1"/>
  <c r="YM25" i="1"/>
  <c r="YM24" i="1"/>
  <c r="YM23" i="1"/>
  <c r="YM22" i="1"/>
  <c r="YM21" i="1"/>
  <c r="YM20" i="1"/>
  <c r="YM19" i="1"/>
  <c r="YM18" i="1"/>
  <c r="YM17" i="1"/>
  <c r="YM16" i="1"/>
  <c r="YM15" i="1"/>
  <c r="YM14" i="1"/>
  <c r="YM13" i="1"/>
  <c r="YM12" i="1"/>
  <c r="YM11" i="1"/>
  <c r="YM10" i="1"/>
  <c r="YL102" i="1"/>
  <c r="YK102" i="1"/>
  <c r="YJ102" i="1"/>
  <c r="YE102" i="1"/>
  <c r="YF99" i="1"/>
  <c r="YF98" i="1"/>
  <c r="YF97" i="1"/>
  <c r="YF96" i="1"/>
  <c r="YF95" i="1"/>
  <c r="YF94" i="1"/>
  <c r="YF93" i="1"/>
  <c r="YF92" i="1"/>
  <c r="YF91" i="1"/>
  <c r="YF90" i="1"/>
  <c r="YF89" i="1"/>
  <c r="YF88" i="1"/>
  <c r="YF87" i="1"/>
  <c r="YF86" i="1"/>
  <c r="YF85" i="1"/>
  <c r="YF84" i="1"/>
  <c r="YF83" i="1"/>
  <c r="YF82" i="1"/>
  <c r="YF81" i="1"/>
  <c r="YF80" i="1"/>
  <c r="YF79" i="1"/>
  <c r="YF78" i="1"/>
  <c r="YF77" i="1"/>
  <c r="YF76" i="1"/>
  <c r="YF75" i="1"/>
  <c r="YF74" i="1"/>
  <c r="YF73" i="1"/>
  <c r="YF72" i="1"/>
  <c r="YF71" i="1"/>
  <c r="YF70" i="1"/>
  <c r="YF69" i="1"/>
  <c r="YF68" i="1"/>
  <c r="YF67" i="1"/>
  <c r="YF66" i="1"/>
  <c r="YF65" i="1"/>
  <c r="YF64" i="1"/>
  <c r="YF63" i="1"/>
  <c r="YF62" i="1"/>
  <c r="YF61" i="1"/>
  <c r="YF60" i="1"/>
  <c r="YF59" i="1"/>
  <c r="YF58" i="1"/>
  <c r="YF57" i="1"/>
  <c r="YF56" i="1"/>
  <c r="YF55" i="1"/>
  <c r="YF54" i="1"/>
  <c r="YF53" i="1"/>
  <c r="YF52" i="1"/>
  <c r="YF51" i="1"/>
  <c r="YF50" i="1"/>
  <c r="YF49" i="1"/>
  <c r="YF48" i="1"/>
  <c r="YF47" i="1"/>
  <c r="YF46" i="1"/>
  <c r="YF45" i="1"/>
  <c r="YF44" i="1"/>
  <c r="YF43" i="1"/>
  <c r="YF42" i="1"/>
  <c r="YF41" i="1"/>
  <c r="YF40" i="1"/>
  <c r="YF39" i="1"/>
  <c r="YF38" i="1"/>
  <c r="YF37" i="1"/>
  <c r="YF36" i="1"/>
  <c r="YF35" i="1"/>
  <c r="YF34" i="1"/>
  <c r="YF33" i="1"/>
  <c r="YF32" i="1"/>
  <c r="YF31" i="1"/>
  <c r="YF30" i="1"/>
  <c r="YF29" i="1"/>
  <c r="YF28" i="1"/>
  <c r="YF27" i="1"/>
  <c r="YF26" i="1"/>
  <c r="YF25" i="1"/>
  <c r="YF24" i="1"/>
  <c r="YF23" i="1"/>
  <c r="YF22" i="1"/>
  <c r="YF21" i="1"/>
  <c r="YF20" i="1"/>
  <c r="YF19" i="1"/>
  <c r="YF18" i="1"/>
  <c r="YF17" i="1"/>
  <c r="YF16" i="1"/>
  <c r="YF15" i="1"/>
  <c r="YF14" i="1"/>
  <c r="YF13" i="1"/>
  <c r="YF12" i="1"/>
  <c r="YF11" i="1"/>
  <c r="YF10" i="1"/>
  <c r="YF9" i="1"/>
  <c r="YD102" i="1"/>
  <c r="YC102" i="1"/>
  <c r="XZ102" i="1"/>
  <c r="YA99" i="1"/>
  <c r="YA98" i="1"/>
  <c r="YA97" i="1"/>
  <c r="YA96" i="1"/>
  <c r="YA95" i="1"/>
  <c r="YA94" i="1"/>
  <c r="YA93" i="1"/>
  <c r="YA92" i="1"/>
  <c r="YA91" i="1"/>
  <c r="YA90" i="1"/>
  <c r="YA89" i="1"/>
  <c r="YA88" i="1"/>
  <c r="YA87" i="1"/>
  <c r="YA86" i="1"/>
  <c r="YA85" i="1"/>
  <c r="YA84" i="1"/>
  <c r="YA83" i="1"/>
  <c r="YA82" i="1"/>
  <c r="YA81" i="1"/>
  <c r="YA80" i="1"/>
  <c r="YA79" i="1"/>
  <c r="YA78" i="1"/>
  <c r="YA77" i="1"/>
  <c r="YA76" i="1"/>
  <c r="YA75" i="1"/>
  <c r="YA74" i="1"/>
  <c r="YA73" i="1"/>
  <c r="YA72" i="1"/>
  <c r="YA71" i="1"/>
  <c r="YA70" i="1"/>
  <c r="YA69" i="1"/>
  <c r="YA68" i="1"/>
  <c r="YA67" i="1"/>
  <c r="YA66" i="1"/>
  <c r="YA65" i="1"/>
  <c r="YA64" i="1"/>
  <c r="YA63" i="1"/>
  <c r="YA62" i="1"/>
  <c r="YA61" i="1"/>
  <c r="YA60" i="1"/>
  <c r="YA59" i="1"/>
  <c r="YA58" i="1"/>
  <c r="YA57" i="1"/>
  <c r="YA56" i="1"/>
  <c r="YA55" i="1"/>
  <c r="YA54" i="1"/>
  <c r="YA53" i="1"/>
  <c r="YA52" i="1"/>
  <c r="YA51" i="1"/>
  <c r="YA50" i="1"/>
  <c r="YA49" i="1"/>
  <c r="YA48" i="1"/>
  <c r="YA47" i="1"/>
  <c r="YA46" i="1"/>
  <c r="YA45" i="1"/>
  <c r="YA44" i="1"/>
  <c r="YA43" i="1"/>
  <c r="YA42" i="1"/>
  <c r="YA41" i="1"/>
  <c r="YA40" i="1"/>
  <c r="YA39" i="1"/>
  <c r="YA38" i="1"/>
  <c r="YA37" i="1"/>
  <c r="YA36" i="1"/>
  <c r="YA35" i="1"/>
  <c r="YA34" i="1"/>
  <c r="YA33" i="1"/>
  <c r="YA32" i="1"/>
  <c r="YA31" i="1"/>
  <c r="YA30" i="1"/>
  <c r="YA29" i="1"/>
  <c r="YA28" i="1"/>
  <c r="YA27" i="1"/>
  <c r="YA26" i="1"/>
  <c r="YA25" i="1"/>
  <c r="YA24" i="1"/>
  <c r="YA23" i="1"/>
  <c r="YA22" i="1"/>
  <c r="YA21" i="1"/>
  <c r="YA20" i="1"/>
  <c r="YA19" i="1"/>
  <c r="YA18" i="1"/>
  <c r="YA17" i="1"/>
  <c r="YA16" i="1"/>
  <c r="YA15" i="1"/>
  <c r="YA14" i="1"/>
  <c r="YA13" i="1"/>
  <c r="YA12" i="1"/>
  <c r="YA11" i="1"/>
  <c r="YA10" i="1"/>
  <c r="YA9" i="1"/>
  <c r="XY102" i="1"/>
  <c r="XX102" i="1"/>
  <c r="XW102" i="1"/>
  <c r="XV102" i="1"/>
  <c r="XT102" i="1"/>
  <c r="XS102" i="1"/>
  <c r="XR102" i="1"/>
  <c r="XQ102" i="1"/>
  <c r="XP102" i="1"/>
  <c r="XN102" i="1"/>
  <c r="XM102" i="1"/>
  <c r="XL102" i="1"/>
  <c r="XK102" i="1"/>
  <c r="XJ102" i="1"/>
  <c r="XH102" i="1"/>
  <c r="XE102" i="1"/>
  <c r="XD102" i="1"/>
  <c r="XC102" i="1"/>
  <c r="XB102" i="1"/>
  <c r="WZ102" i="1"/>
  <c r="WY102" i="1"/>
  <c r="WX102" i="1"/>
  <c r="WW102" i="1"/>
  <c r="WV102" i="1"/>
  <c r="XG102" i="1"/>
  <c r="WT102" i="1"/>
  <c r="WS102" i="1"/>
  <c r="WR102" i="1"/>
  <c r="WQ102" i="1"/>
  <c r="WP102" i="1"/>
  <c r="WN102" i="1"/>
  <c r="WM102" i="1"/>
  <c r="WL102" i="1"/>
  <c r="WK102" i="1"/>
  <c r="WJ102" i="1"/>
  <c r="WH102" i="1"/>
  <c r="WG102" i="1"/>
  <c r="WD102" i="1"/>
  <c r="WC102" i="1"/>
  <c r="WF102" i="1"/>
  <c r="WA102" i="1"/>
  <c r="VZ102" i="1"/>
  <c r="VY102" i="1"/>
  <c r="VX102" i="1"/>
  <c r="VW102" i="1"/>
  <c r="VU102" i="1"/>
  <c r="VT102" i="1"/>
  <c r="VS102" i="1"/>
  <c r="VR102" i="1"/>
  <c r="VQ102" i="1"/>
  <c r="VO102" i="1"/>
  <c r="VN102" i="1"/>
  <c r="VM102" i="1"/>
  <c r="VL102" i="1"/>
  <c r="VK102" i="1"/>
  <c r="VI102" i="1"/>
  <c r="VH102" i="1"/>
  <c r="VG102" i="1"/>
  <c r="TA103" i="1"/>
  <c r="SZ103" i="1"/>
  <c r="SY103" i="1"/>
  <c r="SX103" i="1"/>
  <c r="SW103" i="1"/>
  <c r="SV103" i="1"/>
  <c r="SU103" i="1"/>
  <c r="ST103" i="1"/>
  <c r="SS103" i="1"/>
  <c r="SR103" i="1"/>
  <c r="SQ103" i="1"/>
  <c r="SP103" i="1"/>
  <c r="SO103" i="1"/>
  <c r="SN103" i="1"/>
  <c r="SM103" i="1"/>
  <c r="SL103" i="1"/>
  <c r="SK103" i="1"/>
  <c r="SJ103" i="1"/>
  <c r="SI103" i="1"/>
  <c r="SH103" i="1"/>
  <c r="SG103" i="1"/>
  <c r="SF103" i="1"/>
  <c r="SE103" i="1"/>
  <c r="SD103" i="1"/>
  <c r="SC103" i="1"/>
  <c r="SB103" i="1"/>
  <c r="SA103" i="1"/>
  <c r="RZ103" i="1"/>
  <c r="RY103" i="1"/>
  <c r="RX103" i="1"/>
  <c r="RW103" i="1"/>
  <c r="RV103" i="1"/>
  <c r="RU103" i="1"/>
  <c r="RT103" i="1"/>
  <c r="RS103" i="1"/>
  <c r="RR103" i="1"/>
  <c r="RQ103" i="1"/>
  <c r="RP103" i="1"/>
  <c r="RO103" i="1"/>
  <c r="RN103" i="1"/>
  <c r="RM103" i="1"/>
  <c r="RL103" i="1"/>
  <c r="RK103" i="1"/>
  <c r="RJ103" i="1"/>
  <c r="RI103" i="1"/>
  <c r="RH103" i="1"/>
  <c r="RG103" i="1"/>
  <c r="RF103" i="1"/>
  <c r="RE103" i="1"/>
  <c r="RD103" i="1"/>
  <c r="RC103" i="1"/>
  <c r="RB103" i="1"/>
  <c r="RA103" i="1"/>
  <c r="QZ103" i="1"/>
  <c r="QY103" i="1"/>
  <c r="QX103" i="1"/>
  <c r="QW103" i="1"/>
  <c r="QV103" i="1"/>
  <c r="QU103" i="1"/>
  <c r="QT103" i="1"/>
  <c r="QS103" i="1"/>
  <c r="QR103" i="1"/>
  <c r="QQ103" i="1"/>
  <c r="QP103" i="1"/>
  <c r="QO103" i="1"/>
  <c r="QN103" i="1"/>
  <c r="QM103" i="1"/>
  <c r="QL103" i="1"/>
  <c r="QK103" i="1"/>
  <c r="QJ103" i="1"/>
  <c r="QI103" i="1"/>
  <c r="QH103" i="1"/>
  <c r="QG103" i="1"/>
  <c r="QF103" i="1"/>
  <c r="QE103" i="1"/>
  <c r="QD103" i="1"/>
  <c r="QC103" i="1"/>
  <c r="QB103" i="1"/>
  <c r="QA103" i="1"/>
  <c r="PZ103" i="1"/>
  <c r="PY103" i="1"/>
  <c r="PX103" i="1"/>
  <c r="PW103" i="1"/>
  <c r="PV103" i="1"/>
  <c r="PU103" i="1"/>
  <c r="PT103" i="1"/>
  <c r="PS103" i="1"/>
  <c r="PR103" i="1"/>
  <c r="PQ103" i="1"/>
  <c r="PP103" i="1"/>
  <c r="PO103" i="1"/>
  <c r="PN103" i="1"/>
  <c r="PM103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TK37" i="1"/>
  <c r="TK30" i="1"/>
  <c r="VF102" i="1"/>
  <c r="VE102" i="1"/>
  <c r="VB102" i="1"/>
  <c r="VA102" i="1"/>
  <c r="UZ102" i="1"/>
  <c r="UY102" i="1"/>
  <c r="UX102" i="1"/>
  <c r="UW99" i="1"/>
  <c r="UW98" i="1"/>
  <c r="UW97" i="1"/>
  <c r="UW96" i="1"/>
  <c r="UW95" i="1"/>
  <c r="UW94" i="1"/>
  <c r="UW93" i="1"/>
  <c r="UW92" i="1"/>
  <c r="UW91" i="1"/>
  <c r="UW90" i="1"/>
  <c r="UW89" i="1"/>
  <c r="UW88" i="1"/>
  <c r="UW87" i="1"/>
  <c r="UW86" i="1"/>
  <c r="UW85" i="1"/>
  <c r="UW84" i="1"/>
  <c r="UW83" i="1"/>
  <c r="UW82" i="1"/>
  <c r="UW81" i="1"/>
  <c r="UW80" i="1"/>
  <c r="UW79" i="1"/>
  <c r="UW78" i="1"/>
  <c r="UW77" i="1"/>
  <c r="UW76" i="1"/>
  <c r="UW75" i="1"/>
  <c r="UW74" i="1"/>
  <c r="UW73" i="1"/>
  <c r="UW72" i="1"/>
  <c r="UW71" i="1"/>
  <c r="UW70" i="1"/>
  <c r="UW69" i="1"/>
  <c r="UW68" i="1"/>
  <c r="UW67" i="1"/>
  <c r="UW66" i="1"/>
  <c r="UW65" i="1"/>
  <c r="UW64" i="1"/>
  <c r="UW63" i="1"/>
  <c r="UW62" i="1"/>
  <c r="UW61" i="1"/>
  <c r="UW60" i="1"/>
  <c r="UW59" i="1"/>
  <c r="UW58" i="1"/>
  <c r="UW57" i="1"/>
  <c r="UW56" i="1"/>
  <c r="UW55" i="1"/>
  <c r="UW54" i="1"/>
  <c r="UW53" i="1"/>
  <c r="UW52" i="1"/>
  <c r="UW51" i="1"/>
  <c r="UW50" i="1"/>
  <c r="UW49" i="1"/>
  <c r="UW48" i="1"/>
  <c r="UW47" i="1"/>
  <c r="UW46" i="1"/>
  <c r="UW45" i="1"/>
  <c r="UW44" i="1"/>
  <c r="UW43" i="1"/>
  <c r="UW42" i="1"/>
  <c r="UW41" i="1"/>
  <c r="UW40" i="1"/>
  <c r="UW39" i="1"/>
  <c r="UW38" i="1"/>
  <c r="UW35" i="1"/>
  <c r="UW34" i="1"/>
  <c r="UW33" i="1"/>
  <c r="UW32" i="1"/>
  <c r="UW30" i="1"/>
  <c r="UW29" i="1"/>
  <c r="UW28" i="1"/>
  <c r="UW27" i="1"/>
  <c r="UW26" i="1"/>
  <c r="UW25" i="1"/>
  <c r="UW24" i="1"/>
  <c r="UW23" i="1"/>
  <c r="UW22" i="1"/>
  <c r="UW21" i="1"/>
  <c r="UW20" i="1"/>
  <c r="UW19" i="1"/>
  <c r="UW18" i="1"/>
  <c r="UW17" i="1"/>
  <c r="UW16" i="1"/>
  <c r="UW15" i="1"/>
  <c r="UW14" i="1"/>
  <c r="UW13" i="1"/>
  <c r="UW12" i="1"/>
  <c r="UW11" i="1"/>
  <c r="UW10" i="1"/>
  <c r="UW9" i="1"/>
  <c r="UV102" i="1"/>
  <c r="UU102" i="1"/>
  <c r="UT102" i="1"/>
  <c r="VD102" i="1"/>
  <c r="US102" i="1"/>
  <c r="UR102" i="1"/>
  <c r="UP102" i="1"/>
  <c r="UO102" i="1"/>
  <c r="UN102" i="1"/>
  <c r="UM102" i="1"/>
  <c r="UL102" i="1"/>
  <c r="UJ102" i="1"/>
  <c r="UI102" i="1"/>
  <c r="UH102" i="1"/>
  <c r="UG102" i="1"/>
  <c r="UF102" i="1"/>
  <c r="UD102" i="1"/>
  <c r="UA102" i="1"/>
  <c r="TZ102" i="1"/>
  <c r="TY102" i="1"/>
  <c r="TX102" i="1"/>
  <c r="UC102" i="1"/>
  <c r="TV102" i="1"/>
  <c r="TU102" i="1"/>
  <c r="TT102" i="1"/>
  <c r="TS102" i="1"/>
  <c r="TR102" i="1"/>
  <c r="TP102" i="1"/>
  <c r="TO102" i="1"/>
  <c r="TN102" i="1"/>
  <c r="TM102" i="1"/>
  <c r="TL102" i="1"/>
  <c r="TK9" i="1"/>
  <c r="TK10" i="1"/>
  <c r="TK11" i="1"/>
  <c r="TK12" i="1"/>
  <c r="TK13" i="1"/>
  <c r="TK14" i="1"/>
  <c r="TK15" i="1"/>
  <c r="TK16" i="1"/>
  <c r="TK17" i="1"/>
  <c r="TK18" i="1"/>
  <c r="TK19" i="1"/>
  <c r="TK20" i="1"/>
  <c r="TK21" i="1"/>
  <c r="TK22" i="1"/>
  <c r="TK23" i="1"/>
  <c r="TK24" i="1"/>
  <c r="TK25" i="1"/>
  <c r="TK26" i="1"/>
  <c r="TK27" i="1"/>
  <c r="TK28" i="1"/>
  <c r="TK29" i="1"/>
  <c r="TK32" i="1"/>
  <c r="TK33" i="1"/>
  <c r="TK34" i="1"/>
  <c r="TK35" i="1"/>
  <c r="TK36" i="1"/>
  <c r="TK38" i="1"/>
  <c r="TK39" i="1"/>
  <c r="TK40" i="1"/>
  <c r="TK41" i="1"/>
  <c r="TK42" i="1"/>
  <c r="TK43" i="1"/>
  <c r="TK44" i="1"/>
  <c r="TK45" i="1"/>
  <c r="TK46" i="1"/>
  <c r="TK47" i="1"/>
  <c r="TK48" i="1"/>
  <c r="TK49" i="1"/>
  <c r="TK50" i="1"/>
  <c r="TK51" i="1"/>
  <c r="TK52" i="1"/>
  <c r="TK53" i="1"/>
  <c r="TK54" i="1"/>
  <c r="TK55" i="1"/>
  <c r="TK56" i="1"/>
  <c r="TK57" i="1"/>
  <c r="TK58" i="1"/>
  <c r="TK59" i="1"/>
  <c r="TK60" i="1"/>
  <c r="TK61" i="1"/>
  <c r="TK62" i="1"/>
  <c r="TK63" i="1"/>
  <c r="TK64" i="1"/>
  <c r="TK65" i="1"/>
  <c r="TK66" i="1"/>
  <c r="TK67" i="1"/>
  <c r="TK68" i="1"/>
  <c r="TK69" i="1"/>
  <c r="TK70" i="1"/>
  <c r="TK71" i="1"/>
  <c r="TK72" i="1"/>
  <c r="TK73" i="1"/>
  <c r="TK74" i="1"/>
  <c r="TK75" i="1"/>
  <c r="TK76" i="1"/>
  <c r="TK77" i="1"/>
  <c r="TK78" i="1"/>
  <c r="TK79" i="1"/>
  <c r="TK80" i="1"/>
  <c r="TK81" i="1"/>
  <c r="TK82" i="1"/>
  <c r="TK83" i="1"/>
  <c r="TK84" i="1"/>
  <c r="TK85" i="1"/>
  <c r="TK86" i="1"/>
  <c r="TK87" i="1"/>
  <c r="TK88" i="1"/>
  <c r="TK89" i="1"/>
  <c r="TK90" i="1"/>
  <c r="TK91" i="1"/>
  <c r="TK92" i="1"/>
  <c r="TK93" i="1"/>
  <c r="TK94" i="1"/>
  <c r="TK95" i="1"/>
  <c r="TK96" i="1"/>
  <c r="TK97" i="1"/>
  <c r="TK98" i="1"/>
  <c r="TK99" i="1"/>
  <c r="TJ102" i="1"/>
  <c r="TI102" i="1"/>
  <c r="TH102" i="1"/>
  <c r="TG102" i="1"/>
  <c r="TE102" i="1"/>
  <c r="TD102" i="1"/>
  <c r="TC102" i="1"/>
  <c r="TB102" i="1"/>
  <c r="SY102" i="1"/>
  <c r="SW102" i="1"/>
  <c r="SV102" i="1"/>
  <c r="SU102" i="1"/>
  <c r="ST102" i="1"/>
  <c r="SS102" i="1"/>
  <c r="SQ102" i="1"/>
  <c r="SP102" i="1"/>
  <c r="SO102" i="1"/>
  <c r="SN102" i="1"/>
  <c r="RO99" i="1"/>
  <c r="SA99" i="1"/>
  <c r="SA102" i="1" s="1"/>
  <c r="SL102" i="1"/>
  <c r="SK102" i="1"/>
  <c r="SJ102" i="1"/>
  <c r="SI102" i="1"/>
  <c r="SH102" i="1"/>
  <c r="SF102" i="1"/>
  <c r="SE102" i="1"/>
  <c r="SD102" i="1"/>
  <c r="SC102" i="1"/>
  <c r="TA102" i="1"/>
  <c r="SB102" i="1"/>
  <c r="RY102" i="1"/>
  <c r="RX102" i="1"/>
  <c r="RW102" i="1"/>
  <c r="RV102" i="1"/>
  <c r="RU102" i="1"/>
  <c r="RS102" i="1"/>
  <c r="RR102" i="1"/>
  <c r="RQ102" i="1"/>
  <c r="RP102" i="1"/>
  <c r="RN102" i="1"/>
  <c r="RM102" i="1"/>
  <c r="RL102" i="1"/>
  <c r="RK102" i="1"/>
  <c r="RI102" i="1"/>
  <c r="RH102" i="1"/>
  <c r="RG102" i="1"/>
  <c r="RF102" i="1"/>
  <c r="RE102" i="1"/>
  <c r="RC102" i="1"/>
  <c r="RB102" i="1"/>
  <c r="QY102" i="1"/>
  <c r="RA102" i="1"/>
  <c r="QX102" i="1"/>
  <c r="QW102" i="1"/>
  <c r="QU102" i="1"/>
  <c r="QT102" i="1"/>
  <c r="QS102" i="1"/>
  <c r="QR102" i="1"/>
  <c r="QQ102" i="1"/>
  <c r="QO102" i="1"/>
  <c r="QN102" i="1"/>
  <c r="QM102" i="1"/>
  <c r="QL102" i="1"/>
  <c r="QK102" i="1"/>
  <c r="QI102" i="1"/>
  <c r="QH102" i="1"/>
  <c r="QG102" i="1"/>
  <c r="QF102" i="1"/>
  <c r="QE102" i="1"/>
  <c r="QC102" i="1"/>
  <c r="QB102" i="1"/>
  <c r="QA102" i="1"/>
  <c r="PZ102" i="1"/>
  <c r="PW102" i="1"/>
  <c r="PV102" i="1"/>
  <c r="PU102" i="1"/>
  <c r="PT102" i="1"/>
  <c r="PS102" i="1"/>
  <c r="PQ102" i="1"/>
  <c r="PP102" i="1"/>
  <c r="PO102" i="1"/>
  <c r="PN102" i="1"/>
  <c r="PM102" i="1"/>
  <c r="PK102" i="1"/>
  <c r="PJ102" i="1"/>
  <c r="PI102" i="1"/>
  <c r="PH102" i="1"/>
  <c r="PF102" i="1"/>
  <c r="PE102" i="1"/>
  <c r="PD102" i="1"/>
  <c r="PC102" i="1"/>
  <c r="PY102" i="1"/>
  <c r="PB102" i="1"/>
  <c r="OY102" i="1"/>
  <c r="OX102" i="1"/>
  <c r="OW102" i="1"/>
  <c r="OV102" i="1"/>
  <c r="OU102" i="1"/>
  <c r="OS102" i="1"/>
  <c r="OR102" i="1"/>
  <c r="OP102" i="1"/>
  <c r="PA102" i="1"/>
  <c r="OQ102" i="1"/>
  <c r="OO102" i="1"/>
  <c r="OM102" i="1"/>
  <c r="OL102" i="1"/>
  <c r="OK102" i="1"/>
  <c r="OJ102" i="1"/>
  <c r="OI102" i="1"/>
  <c r="OG102" i="1"/>
  <c r="OF102" i="1"/>
  <c r="OE102" i="1"/>
  <c r="OD102" i="1"/>
  <c r="OC102" i="1"/>
  <c r="OA102" i="1"/>
  <c r="NZ102" i="1"/>
  <c r="NY102" i="1"/>
  <c r="NV102" i="1"/>
  <c r="NU102" i="1"/>
  <c r="NT102" i="1"/>
  <c r="NS102" i="1"/>
  <c r="NR102" i="1"/>
  <c r="NP102" i="1"/>
  <c r="NX102" i="1"/>
  <c r="NO101" i="1"/>
  <c r="NO102" i="1" s="1"/>
  <c r="NN101" i="1"/>
  <c r="NN102" i="1" s="1"/>
  <c r="NM102" i="1"/>
  <c r="NL102" i="1"/>
  <c r="NJ102" i="1"/>
  <c r="NI102" i="1"/>
  <c r="NH102" i="1"/>
  <c r="MA102" i="1"/>
  <c r="NG102" i="1"/>
  <c r="NF102" i="1"/>
  <c r="ND102" i="1"/>
  <c r="NC102" i="1"/>
  <c r="NB102" i="1"/>
  <c r="MY102" i="1"/>
  <c r="NA102" i="1"/>
  <c r="MX102" i="1"/>
  <c r="JQ102" i="1"/>
  <c r="JP102" i="1"/>
  <c r="JU102" i="1"/>
  <c r="JS102" i="1"/>
  <c r="JR102" i="1"/>
  <c r="JO102" i="1"/>
  <c r="JM102" i="1"/>
  <c r="JL102" i="1"/>
  <c r="JK101" i="1"/>
  <c r="JK102" i="1" s="1"/>
  <c r="JJ102" i="1"/>
  <c r="JI102" i="1"/>
  <c r="JG102" i="1"/>
  <c r="JF102" i="1"/>
  <c r="JE102" i="1"/>
  <c r="JD102" i="1"/>
  <c r="JC102" i="1"/>
  <c r="JA102" i="1"/>
  <c r="IZ102" i="1"/>
  <c r="IY102" i="1"/>
  <c r="IX102" i="1"/>
  <c r="IW102" i="1"/>
  <c r="IT102" i="1"/>
  <c r="IS102" i="1"/>
  <c r="IR102" i="1"/>
  <c r="IQ102" i="1"/>
  <c r="IP102" i="1"/>
  <c r="IN101" i="1"/>
  <c r="IN102" i="1" s="1"/>
  <c r="IM102" i="1"/>
  <c r="IL102" i="1"/>
  <c r="IK102" i="1"/>
  <c r="IJ102" i="1"/>
  <c r="IH102" i="1"/>
  <c r="IV102" i="1"/>
  <c r="IG102" i="1"/>
  <c r="IF102" i="1"/>
  <c r="IE102" i="1"/>
  <c r="ID102" i="1"/>
  <c r="IB102" i="1"/>
  <c r="IA102" i="1"/>
  <c r="HZ102" i="1"/>
  <c r="HY102" i="1"/>
  <c r="HX102" i="1"/>
  <c r="HW102" i="1"/>
  <c r="HV101" i="1"/>
  <c r="HV102" i="1" s="1"/>
  <c r="HR102" i="1"/>
  <c r="HQ102" i="1"/>
  <c r="HP102" i="1"/>
  <c r="HN102" i="1"/>
  <c r="GQ104" i="1"/>
  <c r="HM102" i="1"/>
  <c r="HL102" i="1"/>
  <c r="HK101" i="1"/>
  <c r="HK102" i="1" s="1"/>
  <c r="HJ102" i="1"/>
  <c r="HH102" i="1"/>
  <c r="HG102" i="1"/>
  <c r="HF102" i="1"/>
  <c r="HE102" i="1"/>
  <c r="HD102" i="1"/>
  <c r="HB102" i="1"/>
  <c r="HA102" i="1"/>
  <c r="GZ102" i="1"/>
  <c r="GY102" i="1"/>
  <c r="GX102" i="1"/>
  <c r="GV102" i="1"/>
  <c r="GU102" i="1"/>
  <c r="GT102" i="1"/>
  <c r="GS102" i="1"/>
  <c r="HT102" i="1"/>
  <c r="GR102" i="1"/>
  <c r="GO102" i="1"/>
  <c r="GN102" i="1"/>
  <c r="GM102" i="1"/>
  <c r="GL102" i="1"/>
  <c r="GK102" i="1"/>
  <c r="GI102" i="1"/>
  <c r="GH102" i="1"/>
  <c r="GG102" i="1"/>
  <c r="GF102" i="1"/>
  <c r="GE102" i="1"/>
  <c r="GC102" i="1"/>
  <c r="GB102" i="1"/>
  <c r="GA102" i="1"/>
  <c r="FZ102" i="1"/>
  <c r="FY102" i="1"/>
  <c r="FW102" i="1"/>
  <c r="FV102" i="1"/>
  <c r="FU102" i="1"/>
  <c r="FT102" i="1"/>
  <c r="FS102" i="1"/>
  <c r="GQ102" i="1"/>
  <c r="FQ102" i="1"/>
  <c r="FN102" i="1"/>
  <c r="FM102" i="1"/>
  <c r="FL102" i="1"/>
  <c r="FK102" i="1"/>
  <c r="FI102" i="1"/>
  <c r="FH102" i="1"/>
  <c r="FG102" i="1"/>
  <c r="FF102" i="1"/>
  <c r="FD102" i="1"/>
  <c r="FC102" i="1"/>
  <c r="FB102" i="1"/>
  <c r="FA102" i="1"/>
  <c r="EZ102" i="1"/>
  <c r="EX102" i="1"/>
  <c r="EW102" i="1"/>
  <c r="EV102" i="1"/>
  <c r="EU102" i="1"/>
  <c r="ET102" i="1"/>
  <c r="ER102" i="1"/>
  <c r="EQ102" i="1"/>
  <c r="FP102" i="1"/>
  <c r="EP102" i="1"/>
  <c r="EM102" i="1"/>
  <c r="EL102" i="1"/>
  <c r="EJ102" i="1"/>
  <c r="EI102" i="1"/>
  <c r="EH102" i="1"/>
  <c r="EG102" i="1"/>
  <c r="EE102" i="1"/>
  <c r="ED102" i="1"/>
  <c r="EC102" i="1"/>
  <c r="EB102" i="1"/>
  <c r="EA102" i="1"/>
  <c r="DY102" i="1"/>
  <c r="DX102" i="1"/>
  <c r="DW102" i="1"/>
  <c r="DV102" i="1"/>
  <c r="DU102" i="1"/>
  <c r="DS102" i="1"/>
  <c r="DR102" i="1"/>
  <c r="DQ102" i="1"/>
  <c r="DP102" i="1"/>
  <c r="EO102" i="1"/>
  <c r="DO102" i="1"/>
  <c r="DM102" i="1"/>
  <c r="DL102" i="1"/>
  <c r="DK102" i="1"/>
  <c r="DJ102" i="1"/>
  <c r="DI102" i="1"/>
  <c r="DG102" i="1"/>
  <c r="DF102" i="1"/>
  <c r="DE102" i="1"/>
  <c r="DD102" i="1"/>
  <c r="DC102" i="1"/>
  <c r="DA102" i="1"/>
  <c r="CZ102" i="1"/>
  <c r="CY102" i="1"/>
  <c r="CX102" i="1"/>
  <c r="CW102" i="1"/>
  <c r="CU102" i="1"/>
  <c r="CT102" i="1"/>
  <c r="CS102" i="1"/>
  <c r="CR102" i="1"/>
  <c r="CQ102" i="1"/>
  <c r="CO102" i="1"/>
  <c r="CL102" i="1"/>
  <c r="CK102" i="1"/>
  <c r="CJ102" i="1"/>
  <c r="CI102" i="1"/>
  <c r="CG102" i="1"/>
  <c r="CF102" i="1"/>
  <c r="CE102" i="1"/>
  <c r="CD102" i="1"/>
  <c r="CB102" i="1"/>
  <c r="CA102" i="1"/>
  <c r="BZ102" i="1"/>
  <c r="BY102" i="1"/>
  <c r="BX102" i="1"/>
  <c r="BV102" i="1"/>
  <c r="BU102" i="1"/>
  <c r="BT102" i="1"/>
  <c r="BS102" i="1"/>
  <c r="BR102" i="1"/>
  <c r="BP102" i="1"/>
  <c r="BO102" i="1"/>
  <c r="BN102" i="1"/>
  <c r="BM102" i="1"/>
  <c r="AM102" i="1"/>
  <c r="BL102" i="1"/>
  <c r="BJ102" i="1"/>
  <c r="BH102" i="1"/>
  <c r="BG102" i="1"/>
  <c r="BF102" i="1"/>
  <c r="BE102" i="1"/>
  <c r="BD102" i="1"/>
  <c r="BB102" i="1"/>
  <c r="BA102" i="1"/>
  <c r="AZ102" i="1"/>
  <c r="AY102" i="1"/>
  <c r="AX102" i="1"/>
  <c r="AV102" i="1"/>
  <c r="AU102" i="1"/>
  <c r="AT102" i="1"/>
  <c r="AR102" i="1"/>
  <c r="AQ102" i="1"/>
  <c r="AP102" i="1"/>
  <c r="AO102" i="1"/>
  <c r="AN102" i="1"/>
  <c r="AK102" i="1"/>
  <c r="AJ102" i="1"/>
  <c r="AI102" i="1"/>
  <c r="AH102" i="1"/>
  <c r="AG102" i="1"/>
  <c r="AE102" i="1"/>
  <c r="AD102" i="1"/>
  <c r="AC102" i="1"/>
  <c r="AB102" i="1"/>
  <c r="Z102" i="1"/>
  <c r="Y102" i="1"/>
  <c r="X102" i="1"/>
  <c r="W102" i="1"/>
  <c r="V102" i="1"/>
  <c r="T102" i="1"/>
  <c r="S102" i="1"/>
  <c r="R102" i="1"/>
  <c r="Q102" i="1"/>
  <c r="P102" i="1"/>
  <c r="YG10" i="1" l="1"/>
  <c r="YH10" i="1" s="1"/>
  <c r="YG18" i="1"/>
  <c r="YH18" i="1" s="1"/>
  <c r="YG26" i="1"/>
  <c r="YH26" i="1" s="1"/>
  <c r="YG34" i="1"/>
  <c r="YH34" i="1" s="1"/>
  <c r="YG42" i="1"/>
  <c r="YH42" i="1" s="1"/>
  <c r="YG50" i="1"/>
  <c r="YH50" i="1" s="1"/>
  <c r="YG58" i="1"/>
  <c r="YH58" i="1" s="1"/>
  <c r="YG66" i="1"/>
  <c r="YH66" i="1" s="1"/>
  <c r="YG74" i="1"/>
  <c r="YH74" i="1" s="1"/>
  <c r="YG90" i="1"/>
  <c r="YH90" i="1" s="1"/>
  <c r="UW107" i="1"/>
  <c r="TK107" i="1"/>
  <c r="YA107" i="1"/>
  <c r="YF107" i="1"/>
  <c r="AMS99" i="1"/>
  <c r="YG94" i="1"/>
  <c r="YH94" i="1" s="1"/>
  <c r="YG63" i="1"/>
  <c r="YH63" i="1" s="1"/>
  <c r="YG95" i="1"/>
  <c r="YH95" i="1" s="1"/>
  <c r="YG16" i="1"/>
  <c r="YH16" i="1" s="1"/>
  <c r="YG32" i="1"/>
  <c r="YH32" i="1" s="1"/>
  <c r="YG9" i="1"/>
  <c r="YH9" i="1" s="1"/>
  <c r="YG41" i="1"/>
  <c r="YH41" i="1" s="1"/>
  <c r="YG57" i="1"/>
  <c r="YH57" i="1" s="1"/>
  <c r="YG73" i="1"/>
  <c r="YH73" i="1" s="1"/>
  <c r="YG54" i="1"/>
  <c r="YH54" i="1" s="1"/>
  <c r="YG56" i="1"/>
  <c r="YH56" i="1" s="1"/>
  <c r="YG62" i="1"/>
  <c r="YH62" i="1" s="1"/>
  <c r="YG80" i="1"/>
  <c r="YH80" i="1" s="1"/>
  <c r="YG38" i="1"/>
  <c r="YH38" i="1" s="1"/>
  <c r="YG78" i="1"/>
  <c r="YH78" i="1" s="1"/>
  <c r="YG79" i="1"/>
  <c r="YH79" i="1" s="1"/>
  <c r="YG24" i="1"/>
  <c r="YH24" i="1" s="1"/>
  <c r="YG40" i="1"/>
  <c r="YH40" i="1" s="1"/>
  <c r="YG64" i="1"/>
  <c r="YH64" i="1" s="1"/>
  <c r="YG85" i="1"/>
  <c r="YH85" i="1" s="1"/>
  <c r="YG14" i="1"/>
  <c r="YH14" i="1" s="1"/>
  <c r="YG86" i="1"/>
  <c r="YH86" i="1" s="1"/>
  <c r="YG47" i="1"/>
  <c r="YG71" i="1"/>
  <c r="YH71" i="1" s="1"/>
  <c r="YG15" i="1"/>
  <c r="YH15" i="1" s="1"/>
  <c r="YG22" i="1"/>
  <c r="YH22" i="1" s="1"/>
  <c r="YG92" i="1"/>
  <c r="YH92" i="1" s="1"/>
  <c r="YG31" i="1"/>
  <c r="YH31" i="1" s="1"/>
  <c r="YG72" i="1"/>
  <c r="YH72" i="1" s="1"/>
  <c r="YG93" i="1"/>
  <c r="YH93" i="1" s="1"/>
  <c r="YG30" i="1"/>
  <c r="YH30" i="1" s="1"/>
  <c r="YG46" i="1"/>
  <c r="YH46" i="1" s="1"/>
  <c r="YG70" i="1"/>
  <c r="YH70" i="1" s="1"/>
  <c r="YG39" i="1"/>
  <c r="YH39" i="1" s="1"/>
  <c r="YG61" i="1"/>
  <c r="YH61" i="1" s="1"/>
  <c r="YG88" i="1"/>
  <c r="YH88" i="1" s="1"/>
  <c r="YG21" i="1"/>
  <c r="YH21" i="1" s="1"/>
  <c r="YG48" i="1"/>
  <c r="YH48" i="1" s="1"/>
  <c r="YG69" i="1"/>
  <c r="YH69" i="1" s="1"/>
  <c r="YG87" i="1"/>
  <c r="YH87" i="1" s="1"/>
  <c r="YG23" i="1"/>
  <c r="YH23" i="1" s="1"/>
  <c r="YG29" i="1"/>
  <c r="YH29" i="1" s="1"/>
  <c r="YG53" i="1"/>
  <c r="YH53" i="1" s="1"/>
  <c r="YG76" i="1"/>
  <c r="YH76" i="1" s="1"/>
  <c r="YG13" i="1"/>
  <c r="YH13" i="1" s="1"/>
  <c r="YG77" i="1"/>
  <c r="YH77" i="1" s="1"/>
  <c r="YG96" i="1"/>
  <c r="YH96" i="1" s="1"/>
  <c r="YG82" i="1"/>
  <c r="YH82" i="1" s="1"/>
  <c r="YG98" i="1"/>
  <c r="YH98" i="1" s="1"/>
  <c r="YG45" i="1"/>
  <c r="YH45" i="1" s="1"/>
  <c r="YG55" i="1"/>
  <c r="YH55" i="1" s="1"/>
  <c r="YG25" i="1"/>
  <c r="YH25" i="1" s="1"/>
  <c r="YG37" i="1"/>
  <c r="YH37" i="1" s="1"/>
  <c r="YG84" i="1"/>
  <c r="YH84" i="1" s="1"/>
  <c r="YG11" i="1"/>
  <c r="YH11" i="1" s="1"/>
  <c r="YG19" i="1"/>
  <c r="YH19" i="1" s="1"/>
  <c r="YG27" i="1"/>
  <c r="YH27" i="1" s="1"/>
  <c r="YG35" i="1"/>
  <c r="YH35" i="1" s="1"/>
  <c r="YG43" i="1"/>
  <c r="YH43" i="1" s="1"/>
  <c r="YG51" i="1"/>
  <c r="YH51" i="1" s="1"/>
  <c r="YG59" i="1"/>
  <c r="YH59" i="1" s="1"/>
  <c r="YG67" i="1"/>
  <c r="YH67" i="1" s="1"/>
  <c r="YG75" i="1"/>
  <c r="YH75" i="1" s="1"/>
  <c r="YG99" i="1"/>
  <c r="YG102" i="1" s="1"/>
  <c r="YG89" i="1"/>
  <c r="YH89" i="1" s="1"/>
  <c r="YG91" i="1"/>
  <c r="YH91" i="1" s="1"/>
  <c r="YG81" i="1"/>
  <c r="YH81" i="1" s="1"/>
  <c r="YG12" i="1"/>
  <c r="YH12" i="1" s="1"/>
  <c r="YG20" i="1"/>
  <c r="YH20" i="1" s="1"/>
  <c r="YG28" i="1"/>
  <c r="YH28" i="1" s="1"/>
  <c r="YG36" i="1"/>
  <c r="YH36" i="1" s="1"/>
  <c r="YG44" i="1"/>
  <c r="YH44" i="1" s="1"/>
  <c r="YG52" i="1"/>
  <c r="YH52" i="1" s="1"/>
  <c r="YG60" i="1"/>
  <c r="YH60" i="1" s="1"/>
  <c r="YG68" i="1"/>
  <c r="YH68" i="1" s="1"/>
  <c r="YG17" i="1"/>
  <c r="YH17" i="1" s="1"/>
  <c r="YG33" i="1"/>
  <c r="YH33" i="1" s="1"/>
  <c r="YG49" i="1"/>
  <c r="YH49" i="1" s="1"/>
  <c r="YG65" i="1"/>
  <c r="YH65" i="1" s="1"/>
  <c r="YG97" i="1"/>
  <c r="YH97" i="1" s="1"/>
  <c r="YG83" i="1"/>
  <c r="YH83" i="1" s="1"/>
  <c r="YH47" i="1" l="1"/>
  <c r="YH107" i="1" s="1"/>
  <c r="YG107" i="1"/>
  <c r="AXB99" i="1"/>
  <c r="AXB102" i="1" s="1"/>
  <c r="AMS102" i="1"/>
  <c r="YH99" i="1"/>
  <c r="YH102" i="1" s="1"/>
</calcChain>
</file>

<file path=xl/comments1.xml><?xml version="1.0" encoding="utf-8"?>
<comments xmlns="http://schemas.openxmlformats.org/spreadsheetml/2006/main">
  <authors>
    <author>Lima Villamil Fernando</author>
    <author>Villamil Liliana</author>
    <author>Jemio Hurtado Valeria</author>
  </authors>
  <commentList>
    <comment ref="ANU12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PAGO ANTICIPADO IESA ARGENTINA
</t>
        </r>
      </text>
    </comment>
    <comment ref="AO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QJ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S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PETROBRAS</t>
        </r>
      </text>
    </comment>
    <comment ref="ATC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 ENE-JUN</t>
        </r>
      </text>
    </comment>
    <comment ref="ACV2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Exportación de soya en grano a Venezuela, insumos Bolivia  </t>
        </r>
      </text>
    </comment>
    <comment ref="QX3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Por modificación del reglamento de encaje de 66,5% a 56,5% a</t>
        </r>
      </text>
    </comment>
    <comment ref="ACK3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Modificación del Encaje </t>
        </r>
      </text>
    </comment>
    <comment ref="ASL3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A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 BANCO GANADERO Y BANCO UNION</t>
        </r>
      </text>
    </comment>
    <comment ref="ASJ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K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OO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Colocación de Bonos Soberanos </t>
        </r>
      </text>
    </comment>
    <comment ref="PM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Programa de Riego Masivo
</t>
        </r>
      </text>
    </comment>
    <comment ref="R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BID para el TGN </t>
        </r>
      </text>
    </comment>
    <comment ref="V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para el Programa de apoyo Plan a la gestión Pública TGN</t>
        </r>
      </text>
    </comment>
    <comment ref="VL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 agua y Saneamiento básico y Carreter Monte Muyu Ipati</t>
        </r>
      </text>
    </comment>
    <comment ref="VT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Desemboslso BID y CAF </t>
        </r>
      </text>
    </comment>
    <comment ref="XY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AFD $us119mm, BID $us17mm y CAF $us4 mm</t>
        </r>
      </text>
    </comment>
    <comment ref="Y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traspaso 636676</t>
        </r>
      </text>
    </comment>
    <comment ref="ZF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
traspaso 653860</t>
        </r>
      </text>
    </comment>
    <comment ref="Z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BID ,traspasos 654451, 654456, 654580, 654581</t>
        </r>
      </text>
    </comment>
    <comment ref="ZK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 la CAF , traspasos 657273, 657274</t>
        </r>
      </text>
    </comment>
    <comment ref="Z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TRASPASO 659808  </t>
        </r>
      </text>
    </comment>
    <comment ref="AAE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$us5 mm traspaso 674290</t>
        </r>
      </text>
    </comment>
    <comment ref="ABQ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solar fotovoltaica Oruro $us 17traspaso 918505 carretera villa granado pte Taperas </t>
        </r>
      </text>
    </comment>
    <comment ref="ABS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Doble via montero Yapacani  traspaso 710687</t>
        </r>
      </text>
    </comment>
    <comment ref="AC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CAF Epizana Comarapa traspasos 719625 y San Borja San Ignacio traspaso 719627</t>
        </r>
      </text>
    </comment>
    <comment ref="ACH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traspaso 724465 724466</t>
        </r>
      </text>
    </comment>
    <comment ref="AEP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y CAF </t>
        </r>
      </text>
    </comment>
    <comment ref="ASI39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DESEMBOLSO BID
APOYO PRESUPUESTARIO</t>
        </r>
      </text>
    </comment>
    <comment ref="BXV39" authorId="2" shapeId="0">
      <text>
        <r>
          <rPr>
            <b/>
            <sz val="9"/>
            <color indexed="81"/>
            <rFont val="Tahoma"/>
            <family val="2"/>
          </rPr>
          <t>Jemio Hurtado Valeria:</t>
        </r>
        <r>
          <rPr>
            <sz val="9"/>
            <color indexed="81"/>
            <rFont val="Tahoma"/>
            <family val="2"/>
          </rPr>
          <t xml:space="preserve">
Emisión de Bonos por $us53,862 millones
Nro Comprobante: 1799632</t>
        </r>
      </text>
    </comment>
    <comment ref="NV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TGN a la CUT</t>
        </r>
      </text>
    </comment>
    <comment ref="ADC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BDP para Huanuni Construcción y Equipamiento de Ingenio</t>
        </r>
      </text>
    </comment>
    <comment ref="AII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ECEBOL
</t>
        </r>
      </text>
    </comment>
    <comment ref="D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Planta de Cemento de Oruro</t>
        </r>
      </text>
    </comment>
    <comment ref="F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 24 millones desembolso para la Planta de cemento Oruro</t>
        </r>
      </text>
    </comment>
    <comment ref="M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 ECEBOL</t>
        </r>
      </text>
    </comment>
    <comment ref="M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la fabrica de vidrio </t>
        </r>
      </text>
    </comment>
    <comment ref="M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desembolso FINPRO 
</t>
        </r>
      </text>
    </comment>
    <comment ref="QM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 Planta de cemento de Potosí</t>
        </r>
      </text>
    </comment>
    <comment ref="S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fábrica de cemento de oruro</t>
        </r>
      </text>
    </comment>
    <comment ref="T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Hito de cumplimiento Numero 5 Fabrica de cemento Potosí</t>
        </r>
      </text>
    </comment>
    <comment ref="TO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Primer desembolso del BDP/Fideicomiso FINPRO para la empresa Minera Huanuni</t>
        </r>
      </text>
    </comment>
    <comment ref="TY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ENVIBOL
</t>
        </r>
      </text>
    </comment>
    <comment ref="VL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EMAPA </t>
        </r>
      </text>
    </comment>
    <comment ref="VW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fábrica de cemento ECEBOL</t>
        </r>
      </text>
    </comment>
    <comment ref="V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SEDEM</t>
        </r>
      </text>
    </comment>
    <comment ref="WR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FPAH $us647 mm</t>
        </r>
      </text>
    </comment>
    <comment ref="Z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Lacteosbol $us0,8 millones y Planta de cemento Potosí $us62,2 millones, traspasos 914059 y 914067</t>
        </r>
      </text>
    </comment>
    <comment ref="AF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ECEBOL$us41mm y Lacteosbol y EMAPA
</t>
        </r>
      </text>
    </comment>
    <comment ref="AF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Lacteosbol
 </t>
        </r>
      </text>
    </comment>
    <comment ref="AG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BDP para la mejora de aeronaves de BOA </t>
        </r>
      </text>
    </comment>
    <comment ref="AI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FINPROI HUANUNI</t>
        </r>
      </text>
    </comment>
    <comment ref="AJ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Cierre del FPIEEH </t>
        </r>
      </text>
    </comment>
    <comment ref="BA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Ingreso IFR </t>
        </r>
      </text>
    </comment>
    <comment ref="QH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insumos, aditivos y diesel </t>
        </r>
      </text>
    </comment>
    <comment ref="UD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</t>
        </r>
      </text>
    </comment>
    <comment ref="UJ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UU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ZQ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de YPFB</t>
        </r>
      </text>
    </comment>
    <comment ref="AAE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YPFB</t>
        </r>
      </text>
    </comment>
    <comment ref="ABV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conciliación de cuentas por el suministro de insumos y aditivos</t>
        </r>
      </text>
    </comment>
    <comment ref="CB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6 helicopteros ministerio de Defensa </t>
        </r>
      </text>
    </comment>
    <comment ref="AAC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helicoptero Ministerio de Gobierno traspaso 672381 e importación de billetes $us1,6 traspaso 672382</t>
        </r>
      </text>
    </comment>
    <comment ref="AAU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turbinas ENDE
T 689204</t>
        </r>
      </text>
    </comment>
    <comment ref="TO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cañerías de Mexico de diferentes medidas por parte de YPFB</t>
        </r>
      </text>
    </comment>
    <comment ref="TV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Insumos Bolivia importa azucar de Argentina NUNORCO para exportar C527976
</t>
        </r>
      </text>
    </comment>
    <comment ref="UA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maquinaria por parte de EBIH Min Hidrocarburos </t>
        </r>
      </text>
    </comment>
    <comment ref="ASP60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ENDE</t>
        </r>
      </text>
    </comment>
    <comment ref="QR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del 30% de la planta ECEBOL Potosí</t>
        </r>
      </text>
    </comment>
    <comment ref="V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Instalación de torres y  radares para el control del narcotráfico  </t>
        </r>
      </text>
    </comment>
    <comment ref="Y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 a SEDEM 
traspasos 636297,666393</t>
        </r>
      </text>
    </comment>
    <comment ref="ZU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AM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1,3  traspaso 680846y Servicios medioambientasles 1,3 T 680851</t>
        </r>
      </text>
    </comment>
    <comment ref="AA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686856</t>
        </r>
      </text>
    </comment>
    <comment ref="AAX66" authorId="1" shapeId="0">
      <text>
        <r>
          <rPr>
            <b/>
            <sz val="9"/>
            <color indexed="81"/>
            <rFont val="Tahoma"/>
            <family val="2"/>
          </rPr>
          <t>Villamil Liliana:Exploración YPFB traspaso 691302</t>
        </r>
      </text>
    </comment>
    <comment ref="AB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Centros medicos en radioterapia traspaso 699360</t>
        </r>
      </text>
    </comment>
    <comment ref="ABJ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Serviucio de Mantenimiento Planta de amoniaco y Urea </t>
        </r>
      </text>
    </comment>
    <comment ref="ABK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adelanto construcción de torres y colocación de radares Ministerio de Defensa  traspaso 917631</t>
        </r>
      </text>
    </comment>
    <comment ref="AB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710426</t>
        </r>
      </text>
    </comment>
    <comment ref="ABV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
</t>
        </r>
      </text>
    </comment>
    <comment ref="ABW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Samsung Energy por mantenimiento planta de urea y amoniaco 
</t>
        </r>
      </text>
    </comment>
    <comment ref="AC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Fabrica de cemento de Potosi traspasos 722900 y 722904</t>
        </r>
      </text>
    </comment>
    <comment ref="AC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Samsun Energy</t>
        </r>
      </text>
    </comment>
    <comment ref="ACO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D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EI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</t>
        </r>
      </text>
    </comment>
    <comment ref="AE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I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50% avance de obra Planta de Litio YLB
</t>
        </r>
      </text>
    </comment>
    <comment ref="VA6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YPFB pago de fletes por transporte de hidrocarburos </t>
        </r>
      </text>
    </comment>
    <comment ref="V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capital accionario a la CAF $us43 millones</t>
        </r>
      </text>
    </comment>
    <comment ref="MU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Revision de cuotas del FMI incremento de tramo de reservas </t>
        </r>
      </text>
    </comment>
    <comment ref="AGX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capital accionari a la CAF </t>
        </r>
      </text>
    </comment>
    <comment ref="SK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construcción mi Teleférico $us18,7millones</t>
        </r>
      </text>
    </comment>
    <comment ref="ABL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 $us0,496837
</t>
        </r>
      </text>
    </comment>
    <comment ref="ACW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servicio de compresión de 2017</t>
        </r>
      </text>
    </comment>
    <comment ref="US7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 intereses de Deuda a Privados Bonos Soberanos</t>
        </r>
      </text>
    </comment>
    <comment ref="UP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la CAF </t>
        </r>
      </text>
    </comment>
    <comment ref="AIN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Cuota a FONPLATA $us11 milone  reto a CII</t>
        </r>
      </text>
    </comment>
    <comment ref="A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 Pan American Energy  por arbitaje nacionalización ENDE </t>
        </r>
      </text>
    </comment>
    <comment ref="GD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$us26 millones Fondo de protección al asegurado </t>
        </r>
      </text>
    </comment>
    <comment ref="M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Transferencias de aportes de los Bcos al FPA</t>
        </r>
      </text>
    </comment>
    <comment ref="P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</t>
        </r>
      </text>
    </comment>
    <comment ref="PO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Asegurado</t>
        </r>
      </text>
    </comment>
    <comment ref="S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</t>
        </r>
      </text>
    </comment>
    <comment ref="S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Regularizaciones</t>
        </r>
      </text>
    </comment>
    <comment ref="VQ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aporte tercer trimestre de 2017
</t>
        </r>
      </text>
    </comment>
    <comment ref="Y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
</t>
        </r>
      </text>
    </comment>
    <comment ref="YU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Fondo de protecci+ón al ahorrista $us4,3 y al asegurado $us0,5
Traspasos 643372,643373</t>
        </r>
      </text>
    </comment>
    <comment ref="Z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 traspaso 912393</t>
        </r>
      </text>
    </comment>
    <comment ref="AA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FIEEH</t>
        </r>
      </text>
    </comment>
    <comment ref="AB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 traspaso 917438</t>
        </r>
      </text>
    </comment>
    <comment ref="AB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 traspaso713012</t>
        </r>
      </text>
    </comment>
    <comment ref="AC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Yacimientos de Litio Planta de sales de Potasio traspaso 920281</t>
        </r>
      </text>
    </comment>
    <comment ref="AC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FPIEH</t>
        </r>
      </text>
    </comment>
    <comment ref="ADI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</t>
        </r>
      </text>
    </comment>
    <comment ref="ADW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Quiorax, Laudo arbitral</t>
        </r>
      </text>
    </comment>
    <comment ref="AEL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E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</t>
        </r>
      </text>
    </comment>
    <comment ref="AFJ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</t>
        </r>
      </text>
    </comment>
    <comment ref="AF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F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
</t>
        </r>
      </text>
    </comment>
    <comment ref="AG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G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G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$us12 millones ECEBOL y $us2,4 millones Lacteosbol</t>
        </r>
      </text>
    </comment>
    <comment ref="AGY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 amoniaco y urea </t>
        </r>
      </text>
    </comment>
    <comment ref="AH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HP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
</t>
        </r>
      </text>
    </comment>
    <comment ref="AH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HZ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FPAH</t>
        </r>
      </text>
    </comment>
    <comment ref="AI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I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SEDEM compra de repuestos </t>
        </r>
      </text>
    </comment>
    <comment ref="ASY94" authorId="0" shapeId="0">
      <text>
        <r>
          <rPr>
            <b/>
            <sz val="9"/>
            <color indexed="81"/>
            <rFont val="Tahoma"/>
            <family val="2"/>
          </rPr>
          <t>Lima Villamil Fernando:LAUDO ARBITRAL MALLKU QOTA</t>
        </r>
      </text>
    </comment>
    <comment ref="BKT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Devolucion IFR </t>
        </r>
      </text>
    </comment>
    <comment ref="BM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DEG </t>
        </r>
      </text>
    </comment>
  </commentList>
</comments>
</file>

<file path=xl/sharedStrings.xml><?xml version="1.0" encoding="utf-8"?>
<sst xmlns="http://schemas.openxmlformats.org/spreadsheetml/2006/main" count="1296" uniqueCount="292">
  <si>
    <t>I. INGRESO DE DIVISAS</t>
  </si>
  <si>
    <t>I.A. POR EXPORTACIONES</t>
  </si>
  <si>
    <t>I.A.1. DE BIENES</t>
  </si>
  <si>
    <t>SECTOR PUBLICO</t>
  </si>
  <si>
    <t>ENAF-COMIBOL</t>
  </si>
  <si>
    <t>Y.P.F.B. Libre Dispon.</t>
  </si>
  <si>
    <t>Y.P.F.B. Otros</t>
  </si>
  <si>
    <t>Y.P.F.B. Argentina (BCI3)</t>
  </si>
  <si>
    <t>Y.P.F.B. Brasil (BCI4)</t>
  </si>
  <si>
    <t>Y.P.F.B. Otros (BCI5)</t>
  </si>
  <si>
    <t>VINTO</t>
  </si>
  <si>
    <t>VINTO (BCI6)</t>
  </si>
  <si>
    <t>OTRAS EMPRESAS</t>
  </si>
  <si>
    <t>SECTOR PRIVADO</t>
  </si>
  <si>
    <t>CONVENIO DE CRED. RECIP (1)</t>
  </si>
  <si>
    <t>I.A.2 DE SERVICIOS</t>
  </si>
  <si>
    <t>CORRIENTES</t>
  </si>
  <si>
    <t>FINANCIEROS</t>
  </si>
  <si>
    <t>I.B. RENTA</t>
  </si>
  <si>
    <t>RENTA</t>
  </si>
  <si>
    <t>I.C. DONACIONES</t>
  </si>
  <si>
    <t>I.D. BANCOS-CHEQUES</t>
  </si>
  <si>
    <t>ENCAJE LEGAL</t>
  </si>
  <si>
    <t>FONDOS EN CUSTODIA</t>
  </si>
  <si>
    <t>CUENTA CORRIENTE (3)</t>
  </si>
  <si>
    <t>TRANSFERENCIAS</t>
  </si>
  <si>
    <t>OTROS</t>
  </si>
  <si>
    <t>RAL</t>
  </si>
  <si>
    <t>TRANSFERENCIAS del EXT.</t>
  </si>
  <si>
    <t>I.E. DESEMBOLSOS DEUDA EXTERNA</t>
  </si>
  <si>
    <t>I.F. REC. ACREENCIAS BIDESA</t>
  </si>
  <si>
    <t>I.G.CEDES</t>
  </si>
  <si>
    <t>I.H. LETRAS DE TESORERÍA (LT's)</t>
  </si>
  <si>
    <t>I.J REMESAS FAMILIARES</t>
  </si>
  <si>
    <t>I.K. OTROS</t>
  </si>
  <si>
    <t>CUENTAS DE ORGANISMOS INTERNACIONALES</t>
  </si>
  <si>
    <t>ABONOS TRANSITORIOS</t>
  </si>
  <si>
    <t>AJUSTE POR ARBITRAJE DE SALDOS</t>
  </si>
  <si>
    <t>OTROS PORTAFOLIOS</t>
  </si>
  <si>
    <t>EXTRACONTABLES</t>
  </si>
  <si>
    <t>FMI-ESAF</t>
  </si>
  <si>
    <t>II. EGRESO DE DIVISAS</t>
  </si>
  <si>
    <t>II.A POR IMPORTACION</t>
  </si>
  <si>
    <t>II.A.1 DE BIENES</t>
  </si>
  <si>
    <t>COMIBOL-ENAF</t>
  </si>
  <si>
    <t>Y.P.F.B.</t>
  </si>
  <si>
    <t>BAMIN</t>
  </si>
  <si>
    <t>OTRAS EMPRESAS (BCE4)</t>
  </si>
  <si>
    <t>BOLSIN SEC. PUBLICO</t>
  </si>
  <si>
    <t>CONVENIO CRED. RECIP.(1),(2)</t>
  </si>
  <si>
    <t>II.A.2 DE SERVICIOS CORRIENTES</t>
  </si>
  <si>
    <t>HABERES</t>
  </si>
  <si>
    <t>VIATICOS</t>
  </si>
  <si>
    <t>SERVICIO TECNICO</t>
  </si>
  <si>
    <t>FLETES Y TRANSPORTES</t>
  </si>
  <si>
    <t>CUOTA A ORG. INTERNAC.</t>
  </si>
  <si>
    <t>II.B SERVICIO DE DEUDA EXTERNA</t>
  </si>
  <si>
    <t>MEDIANO Y LARGO PLAZO</t>
  </si>
  <si>
    <t>II.B.1. CAPITAL</t>
  </si>
  <si>
    <t>CAPITAL</t>
  </si>
  <si>
    <t>II.B.2. INTERESES</t>
  </si>
  <si>
    <t>INTERESES</t>
  </si>
  <si>
    <t>CORTO PLAZO</t>
  </si>
  <si>
    <t>II.C. SECTOR PRIVADO-BANCOS</t>
  </si>
  <si>
    <t>RETIRO ENCAJE LEGAL</t>
  </si>
  <si>
    <t>OPERACIONES BANCARIAS (3)</t>
  </si>
  <si>
    <t>TRANSFERENCIAS al EXT.</t>
  </si>
  <si>
    <t>BOLSIN</t>
  </si>
  <si>
    <t>II.D. PRESTAMOS AL SISTEMA BANCARIO</t>
  </si>
  <si>
    <t>II.E. CEDES</t>
  </si>
  <si>
    <t>II.F. LETRAS DE TESORERIA (LT's)</t>
  </si>
  <si>
    <t>II.G. OTROS</t>
  </si>
  <si>
    <t>IV. F.M.I. - Capital</t>
  </si>
  <si>
    <t>V. F.M.I. - Intereses</t>
  </si>
  <si>
    <t>II.J YPFB Costos Recuperables y Retribuciones a Empresas</t>
  </si>
  <si>
    <t>FLUJO NETO DE DIVISAS</t>
  </si>
  <si>
    <t xml:space="preserve">BANCO CENTRAL DE BOLIVIA </t>
  </si>
  <si>
    <t xml:space="preserve">ASESORIA DE POLÍTICA ECONÓMICA </t>
  </si>
  <si>
    <t>SECTOR EXTERNO</t>
  </si>
  <si>
    <t>Flujo RIN</t>
  </si>
  <si>
    <t xml:space="preserve">Diferencia </t>
  </si>
  <si>
    <t>Total Dic-14</t>
  </si>
  <si>
    <t>Total Ene-15</t>
  </si>
  <si>
    <t>Total general 2015</t>
  </si>
  <si>
    <t>Total Feb-15</t>
  </si>
  <si>
    <t>Total Mar-15</t>
  </si>
  <si>
    <t>Total Abr-15</t>
  </si>
  <si>
    <t>Total May-15</t>
  </si>
  <si>
    <t>Total Jun-15</t>
  </si>
  <si>
    <t>Total JuL-15</t>
  </si>
  <si>
    <t>Total Ago-15</t>
  </si>
  <si>
    <t>Total Sep-15</t>
  </si>
  <si>
    <t>Total Oct-15</t>
  </si>
  <si>
    <t>Total Nov-15</t>
  </si>
  <si>
    <t>Total Dic-15</t>
  </si>
  <si>
    <t>Total Ene-16</t>
  </si>
  <si>
    <t>Total SEMANA 2</t>
  </si>
  <si>
    <t>Total SEMANA 3</t>
  </si>
  <si>
    <t>Total SEMANA 4</t>
  </si>
  <si>
    <t>Total SEMANA 5</t>
  </si>
  <si>
    <t>27</t>
  </si>
  <si>
    <t>Total SEMANA 1</t>
  </si>
  <si>
    <t>Total Feb-16</t>
  </si>
  <si>
    <t>18</t>
  </si>
  <si>
    <t>22</t>
  </si>
  <si>
    <t>Total general</t>
  </si>
  <si>
    <t>29</t>
  </si>
  <si>
    <t>Total Mar-16</t>
  </si>
  <si>
    <t>4</t>
  </si>
  <si>
    <t>Total Abr-16</t>
  </si>
  <si>
    <t>Total May-16</t>
  </si>
  <si>
    <t>Total Jun-16</t>
  </si>
  <si>
    <t>Total Ago</t>
  </si>
  <si>
    <t>Total Sep-16</t>
  </si>
  <si>
    <t>1</t>
  </si>
  <si>
    <t>Total Oct-16</t>
  </si>
  <si>
    <t>Total Jul- 16</t>
  </si>
  <si>
    <t xml:space="preserve">Total SEMANA 1 </t>
  </si>
  <si>
    <t>Total Nov-16</t>
  </si>
  <si>
    <t>Total Dic-16</t>
  </si>
  <si>
    <t>Ene-17</t>
  </si>
  <si>
    <t>Total Ene-17</t>
  </si>
  <si>
    <t>SEMANA 1</t>
  </si>
  <si>
    <t>SEMANA 2</t>
  </si>
  <si>
    <t>Ene-17                      SEMANA 3</t>
  </si>
  <si>
    <t>19</t>
  </si>
  <si>
    <t>Ene-17                      SEMANA 4</t>
  </si>
  <si>
    <t>Ene-17                      SEMANA 5</t>
  </si>
  <si>
    <t>Total Feb-17</t>
  </si>
  <si>
    <t>Feb-17                      SEMANA 1</t>
  </si>
  <si>
    <t>Feb-17                      SEMANA 2</t>
  </si>
  <si>
    <t>Total general 2016</t>
  </si>
  <si>
    <t>Feb-17                      SEMANA 3</t>
  </si>
  <si>
    <t>Feb-17                      SEMANA 4</t>
  </si>
  <si>
    <t>Mar-17                      SEMANA 1</t>
  </si>
  <si>
    <t>Total Mar-17</t>
  </si>
  <si>
    <t>Mar-17                      SEMANA 2</t>
  </si>
  <si>
    <t>Mar-17                      SEMANA 3</t>
  </si>
  <si>
    <t>Total</t>
  </si>
  <si>
    <t>Semana 5</t>
  </si>
  <si>
    <t>Semana 4</t>
  </si>
  <si>
    <t>Total Abr-17</t>
  </si>
  <si>
    <t>Semana 1</t>
  </si>
  <si>
    <t>Semana 2</t>
  </si>
  <si>
    <t>Semana 3</t>
  </si>
  <si>
    <t>Total May-17</t>
  </si>
  <si>
    <t>Total Jun-17</t>
  </si>
  <si>
    <t>14</t>
  </si>
  <si>
    <t>Total Jul-17</t>
  </si>
  <si>
    <t>Total Ago-17</t>
  </si>
  <si>
    <t>Total Sep-17</t>
  </si>
  <si>
    <t>Total Oct-17</t>
  </si>
  <si>
    <t>Total Nov-17</t>
  </si>
  <si>
    <t>Total    Dic-17</t>
  </si>
  <si>
    <t>Total Ene-18</t>
  </si>
  <si>
    <t>Total Feb-18</t>
  </si>
  <si>
    <t>Total Mar-18</t>
  </si>
  <si>
    <t>Total SEMANA3</t>
  </si>
  <si>
    <t>Total SEMANA4</t>
  </si>
  <si>
    <t>Total SEMANA1</t>
  </si>
  <si>
    <t>Total Abr-18</t>
  </si>
  <si>
    <t>Total May-18</t>
  </si>
  <si>
    <t>Total Jun-18</t>
  </si>
  <si>
    <t>Total Jul-18</t>
  </si>
  <si>
    <t>Total Ago-18</t>
  </si>
  <si>
    <t>Total Sep-18</t>
  </si>
  <si>
    <t>Total Oct-18</t>
  </si>
  <si>
    <t>Total general 2017</t>
  </si>
  <si>
    <t xml:space="preserve"> </t>
  </si>
  <si>
    <t>Total general 2018</t>
  </si>
  <si>
    <t>Total Ago 16</t>
  </si>
  <si>
    <t xml:space="preserve">   d/c Urea y Amoniaco    </t>
  </si>
  <si>
    <t>Total Nov-18</t>
  </si>
  <si>
    <t xml:space="preserve">Rubros netos </t>
  </si>
  <si>
    <t>Deuda Neta (Desembolsos - Servicio de Deuda)</t>
  </si>
  <si>
    <t xml:space="preserve">YPFB Neto (Ingresos- Egresos) </t>
  </si>
  <si>
    <t>Variación de cotizaciones (Ingresos-Egresos)</t>
  </si>
  <si>
    <t>Total Dic-18</t>
  </si>
  <si>
    <t>Total SEMANA5</t>
  </si>
  <si>
    <t>Ene  Dic</t>
  </si>
  <si>
    <t>Ene Dic</t>
  </si>
  <si>
    <t>Total Ene-19</t>
  </si>
  <si>
    <t>BALANZA CAMBIARIA 2018 - 2019 (En millones de dólares)</t>
  </si>
  <si>
    <t>30</t>
  </si>
  <si>
    <t>Total Feb-19</t>
  </si>
  <si>
    <t>Total Ene-2018</t>
  </si>
  <si>
    <t>Total Ene-2019</t>
  </si>
  <si>
    <t>Total SEMANA2</t>
  </si>
  <si>
    <t>BALANZA CAMBIARIA 2019 (En millones de dólares)</t>
  </si>
  <si>
    <t>Total Ene 19 Feb-18</t>
  </si>
  <si>
    <t>Total Mar-19</t>
  </si>
  <si>
    <t>I.D. SECTOR PRIVADO EIF</t>
  </si>
  <si>
    <t>II.C. SECTOR PRIVADO-EIF</t>
  </si>
  <si>
    <t xml:space="preserve">RETIROS DE BOVEDA </t>
  </si>
  <si>
    <t xml:space="preserve">DEPOSITOS EN BOVEDA </t>
  </si>
  <si>
    <t>CONVENIO DE CRED. RECIP</t>
  </si>
  <si>
    <t>Sector Privado EIF Netas* (Ingresos - Egresos)</t>
  </si>
  <si>
    <t>Total Abr-19</t>
  </si>
  <si>
    <t>Total Ene-Mar 2019</t>
  </si>
  <si>
    <t>Total Ene-Mar 2018</t>
  </si>
  <si>
    <t>Total May-19</t>
  </si>
  <si>
    <t>Total jun-19</t>
  </si>
  <si>
    <t>Total jul-19</t>
  </si>
  <si>
    <t>Total ago-19</t>
  </si>
  <si>
    <t>Total sep-19</t>
  </si>
  <si>
    <t>Total oct-19</t>
  </si>
  <si>
    <t>Total nov-19</t>
  </si>
  <si>
    <t>Total dic-19</t>
  </si>
  <si>
    <t>DETALLE</t>
  </si>
  <si>
    <t>D</t>
  </si>
  <si>
    <t>H</t>
  </si>
  <si>
    <t>AJUSTE</t>
  </si>
  <si>
    <t>BOVEDA</t>
  </si>
  <si>
    <t>WTRANSITORIO</t>
  </si>
  <si>
    <t>YPFB-OTROS</t>
  </si>
  <si>
    <t>SPNF</t>
  </si>
  <si>
    <t>TRANSF BANCOS</t>
  </si>
  <si>
    <t>DONACION</t>
  </si>
  <si>
    <t>F YPFB TRANSPORTE</t>
  </si>
  <si>
    <t>HRETRIBUCIONES</t>
  </si>
  <si>
    <t>ÑOTRAS EMPRESAS</t>
  </si>
  <si>
    <t>QOTROS PORTAFOLIOS</t>
  </si>
  <si>
    <t>TRANSF EXTERIOR</t>
  </si>
  <si>
    <t>XAPORTES ORGA</t>
  </si>
  <si>
    <t>ZSERVICIO TECNICO</t>
  </si>
  <si>
    <t>FOTROS PORTAFOLIOS</t>
  </si>
  <si>
    <t>JRETRIBUCIONES</t>
  </si>
  <si>
    <t>KAPITAL</t>
  </si>
  <si>
    <t>QORG INT</t>
  </si>
  <si>
    <t>TRANSF EXT</t>
  </si>
  <si>
    <t>XAPORTES ORG INT</t>
  </si>
  <si>
    <t>YPFB DIESEL</t>
  </si>
  <si>
    <t>FONDO RAL</t>
  </si>
  <si>
    <t>Total ene-20</t>
  </si>
  <si>
    <t>QORG INTERNAC</t>
  </si>
  <si>
    <t>UOTRAS EMPRESAS</t>
  </si>
  <si>
    <t>YPFB OTROS</t>
  </si>
  <si>
    <t>XOTRAS EMPRESAS</t>
  </si>
  <si>
    <t>INGRESOS</t>
  </si>
  <si>
    <t>EGRESOS</t>
  </si>
  <si>
    <t>Total feb-20</t>
  </si>
  <si>
    <t>Total mar-20</t>
  </si>
  <si>
    <t>marzo</t>
  </si>
  <si>
    <t>ENERO</t>
  </si>
  <si>
    <t>FEBRERO</t>
  </si>
  <si>
    <t>MARZO</t>
  </si>
  <si>
    <t>Abril</t>
  </si>
  <si>
    <t>Total abr-20</t>
  </si>
  <si>
    <t>Mayo</t>
  </si>
  <si>
    <t>Total May-20</t>
  </si>
  <si>
    <t>Junio</t>
  </si>
  <si>
    <t>Total Jun-20</t>
  </si>
  <si>
    <t>Total Jul-20</t>
  </si>
  <si>
    <t>Total Ago-20</t>
  </si>
  <si>
    <t>agosto</t>
  </si>
  <si>
    <t>septiembre</t>
  </si>
  <si>
    <t>Total Sep-20</t>
  </si>
  <si>
    <t>Total Oct-20</t>
  </si>
  <si>
    <t>octubre</t>
  </si>
  <si>
    <t>NOVIEMBRE</t>
  </si>
  <si>
    <t>Total NOV-20</t>
  </si>
  <si>
    <t>DICIEMBRE</t>
  </si>
  <si>
    <t>Total DIC-20</t>
  </si>
  <si>
    <t>TOTAL</t>
  </si>
  <si>
    <t>Total ENE-21</t>
  </si>
  <si>
    <t>Total FEB-21</t>
  </si>
  <si>
    <t>|</t>
  </si>
  <si>
    <t>Total-MAR-21</t>
  </si>
  <si>
    <t>Total-ABR-21</t>
  </si>
  <si>
    <t>Total-MAY-21</t>
  </si>
  <si>
    <t>Total-JUN-21</t>
  </si>
  <si>
    <t>SEMANA 3</t>
  </si>
  <si>
    <t>SEMANA 4</t>
  </si>
  <si>
    <t>Total-JUL-21</t>
  </si>
  <si>
    <t>SEMANA 5</t>
  </si>
  <si>
    <t>Total-AGO-21</t>
  </si>
  <si>
    <t>Total-SEP-21</t>
  </si>
  <si>
    <t>Total-OCT-21</t>
  </si>
  <si>
    <t>INGRESOS YPFB</t>
  </si>
  <si>
    <t>EGRESOS YPFB</t>
  </si>
  <si>
    <t>FLUJO NETO</t>
  </si>
  <si>
    <t>Total-NOV-21</t>
  </si>
  <si>
    <t>Total-DIC-21</t>
  </si>
  <si>
    <t>Total-ENE-22</t>
  </si>
  <si>
    <t>Total-FEB-22</t>
  </si>
  <si>
    <t>Balanza Cambiaria</t>
  </si>
  <si>
    <t>Flujos Mensuales</t>
  </si>
  <si>
    <t>En Millones de dólares</t>
  </si>
  <si>
    <t>Total-MAR-22</t>
  </si>
  <si>
    <t>Total-ABR-22</t>
  </si>
  <si>
    <t>byx</t>
  </si>
  <si>
    <t>bzf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</si>
</sst>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#,##0.000000"/>
    <numFmt numFmtId="167" formatCode="#,##0.000000000"/>
    <numFmt numFmtId="168" formatCode="0.0000"/>
    <numFmt numFmtId="169" formatCode="#,##0.0000000000"/>
    <numFmt numFmtId="170" formatCode="#,##0.000000000000"/>
    <numFmt numFmtId="171" formatCode="0.000000000000"/>
    <numFmt numFmtId="172" formatCode="#,##0.00000000000"/>
    <numFmt numFmtId="173" formatCode="#,##0.0000"/>
    <numFmt numFmtId="174" formatCode="#,##0.00000"/>
    <numFmt numFmtId="175" formatCode="#,##0.0000000"/>
    <numFmt numFmtId="176" formatCode="#,##0.0000000000000"/>
    <numFmt numFmtId="177" formatCode="#,##0.00000000000000"/>
    <numFmt numFmtId="178" formatCode="#,##0.00000000000000000"/>
    <numFmt numFmtId="179" formatCode="\$#.00"/>
    <numFmt numFmtId="180" formatCode="#.00"/>
    <numFmt numFmtId="181" formatCode="_ * #,##0_ ;_ * \-#,##0_ ;_ * &quot;-&quot;_ ;_ @_ "/>
    <numFmt numFmtId="182" formatCode="%#.00"/>
    <numFmt numFmtId="183" formatCode="#,##0.000"/>
    <numFmt numFmtId="184" formatCode="0.0"/>
    <numFmt numFmtId="185" formatCode="#,##0.0"/>
    <numFmt numFmtId="186" formatCode="#,##0.00000000"/>
    <numFmt numFmtId="187" formatCode="#,##0.000000000000000"/>
    <numFmt numFmtId="188" formatCode="#,##0.0000000000000000"/>
    <numFmt numFmtId="189" formatCode="#,##0.0000000000000000000"/>
    <numFmt numFmtId="190" formatCode="#,##0.000000000000000000"/>
    <numFmt numFmtId="191" formatCode="0.00000"/>
    <numFmt numFmtId="192" formatCode="0.000000"/>
    <numFmt numFmtId="193" formatCode="0.0000000"/>
    <numFmt numFmtId="194" formatCode="0.000"/>
    <numFmt numFmtId="195" formatCode="_-* #,##0.0000000000000_-;\-* #,##0.0000000000000_-;_-* &quot;-&quot;??_-;_-@_-"/>
  </numFmts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2"/>
      <name val="Courier"/>
      <family val="3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2"/>
      <name val="Courier"/>
      <family val="3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indexed="12"/>
      <name val="Arial"/>
      <family val="2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theme="4" tint="-0.249977111117893"/>
      <name val="Arial"/>
      <family val="2"/>
    </font>
    <font>
      <sz val="10"/>
      <color rgb="FF0000FF"/>
      <name val="Arial"/>
      <family val="2"/>
    </font>
    <font>
      <sz val="10"/>
      <color rgb="FF002060"/>
      <name val="Arial"/>
      <family val="2"/>
    </font>
    <font>
      <b/>
      <sz val="10"/>
      <color rgb="FFFF0000"/>
      <name val="Arial"/>
      <family val="2"/>
    </font>
    <font>
      <b/>
      <sz val="10"/>
      <color rgb="FFC00000"/>
      <name val="Arial"/>
      <family val="2"/>
    </font>
    <font>
      <b/>
      <sz val="10"/>
      <color rgb="FFDEA900"/>
      <name val="Arial"/>
      <family val="2"/>
    </font>
    <font>
      <b/>
      <sz val="10"/>
      <color rgb="FF1F497D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theme="8" tint="0.79998168889431442"/>
      </patternFill>
    </fill>
    <fill>
      <patternFill patternType="solid">
        <fgColor theme="8" tint="0.59999389629810485"/>
        <bgColor theme="8" tint="0.79998168889431442"/>
      </patternFill>
    </fill>
    <fill>
      <patternFill patternType="solid">
        <fgColor rgb="FF0000FF"/>
        <bgColor theme="8"/>
      </patternFill>
    </fill>
    <fill>
      <patternFill patternType="solid">
        <fgColor rgb="FFCCFFFF"/>
        <bgColor theme="8" tint="0.79998168889431442"/>
      </patternFill>
    </fill>
    <fill>
      <patternFill patternType="solid">
        <fgColor rgb="FF00FF00"/>
        <bgColor theme="8" tint="0.79998168889431442"/>
      </patternFill>
    </fill>
    <fill>
      <patternFill patternType="solid">
        <fgColor theme="9"/>
        <bgColor theme="8" tint="0.79998168889431442"/>
      </patternFill>
    </fill>
    <fill>
      <patternFill patternType="solid">
        <fgColor rgb="FFFFFF00"/>
        <bgColor theme="8" tint="0.79998168889431442"/>
      </patternFill>
    </fill>
    <fill>
      <patternFill patternType="solid">
        <fgColor rgb="FFFF66FF"/>
        <bgColor theme="8" tint="0.79998168889431442"/>
      </patternFill>
    </fill>
    <fill>
      <patternFill patternType="solid">
        <fgColor rgb="FF0070C0"/>
        <bgColor theme="8" tint="0.79998168889431442"/>
      </patternFill>
    </fill>
    <fill>
      <patternFill patternType="solid">
        <fgColor theme="0"/>
        <bgColor theme="8"/>
      </patternFill>
    </fill>
    <fill>
      <patternFill patternType="solid">
        <fgColor theme="0" tint="-0.14999847407452621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theme="8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8" tint="0.79998168889431442"/>
      </patternFill>
    </fill>
    <fill>
      <patternFill patternType="solid">
        <fgColor theme="5" tint="0.79998168889431442"/>
        <bgColor theme="8" tint="0.79998168889431442"/>
      </patternFill>
    </fill>
    <fill>
      <patternFill patternType="solid">
        <fgColor rgb="FF00B050"/>
        <bgColor theme="8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8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573">
    <xf numFmtId="0" fontId="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4" fontId="10" fillId="0" borderId="0">
      <protection locked="0"/>
    </xf>
    <xf numFmtId="179" fontId="10" fillId="0" borderId="0">
      <protection locked="0"/>
    </xf>
    <xf numFmtId="0" fontId="10" fillId="0" borderId="0">
      <protection locked="0"/>
    </xf>
    <xf numFmtId="180" fontId="10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181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2" fontId="10" fillId="0" borderId="0">
      <protection locked="0"/>
    </xf>
    <xf numFmtId="9" fontId="5" fillId="0" borderId="0" applyFont="0" applyFill="0" applyBorder="0" applyAlignment="0" applyProtection="0"/>
    <xf numFmtId="0" fontId="10" fillId="0" borderId="8">
      <protection locked="0"/>
    </xf>
    <xf numFmtId="165" fontId="5" fillId="0" borderId="0" applyFont="0" applyFill="0" applyBorder="0" applyAlignment="0" applyProtection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9" fillId="0" borderId="0"/>
    <xf numFmtId="0" fontId="12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36">
    <xf numFmtId="0" fontId="0" fillId="0" borderId="0" xfId="0"/>
    <xf numFmtId="4" fontId="0" fillId="0" borderId="0" xfId="0" applyNumberFormat="1"/>
    <xf numFmtId="4" fontId="1" fillId="0" borderId="0" xfId="0" applyNumberFormat="1" applyFont="1" applyFill="1" applyBorder="1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166" fontId="0" fillId="0" borderId="0" xfId="0" applyNumberFormat="1" applyFont="1"/>
    <xf numFmtId="175" fontId="0" fillId="0" borderId="0" xfId="0" applyNumberFormat="1"/>
    <xf numFmtId="0" fontId="0" fillId="0" borderId="0" xfId="0" applyFill="1"/>
    <xf numFmtId="4" fontId="0" fillId="0" borderId="0" xfId="0" applyNumberFormat="1" applyFill="1"/>
    <xf numFmtId="166" fontId="8" fillId="0" borderId="0" xfId="629" applyNumberFormat="1" applyFont="1" applyFill="1" applyBorder="1"/>
    <xf numFmtId="0" fontId="14" fillId="0" borderId="0" xfId="0" applyFont="1"/>
    <xf numFmtId="0" fontId="0" fillId="0" borderId="0" xfId="0" applyFill="1" applyBorder="1"/>
    <xf numFmtId="166" fontId="0" fillId="0" borderId="0" xfId="0" applyNumberFormat="1" applyFill="1" applyBorder="1"/>
    <xf numFmtId="4" fontId="0" fillId="0" borderId="0" xfId="0" applyNumberFormat="1" applyFill="1" applyBorder="1"/>
    <xf numFmtId="173" fontId="15" fillId="0" borderId="0" xfId="2555" applyNumberFormat="1" applyFont="1" applyBorder="1"/>
    <xf numFmtId="183" fontId="15" fillId="0" borderId="0" xfId="2555" applyNumberFormat="1" applyFont="1" applyBorder="1"/>
    <xf numFmtId="0" fontId="0" fillId="5" borderId="0" xfId="0" applyFill="1"/>
    <xf numFmtId="0" fontId="16" fillId="2" borderId="2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" fontId="17" fillId="3" borderId="1" xfId="0" applyNumberFormat="1" applyFont="1" applyFill="1" applyBorder="1"/>
    <xf numFmtId="0" fontId="17" fillId="0" borderId="1" xfId="0" applyFont="1" applyBorder="1" applyAlignment="1">
      <alignment horizontal="left" indent="1"/>
    </xf>
    <xf numFmtId="4" fontId="17" fillId="0" borderId="1" xfId="0" applyNumberFormat="1" applyFont="1" applyBorder="1"/>
    <xf numFmtId="4" fontId="17" fillId="0" borderId="1" xfId="0" applyNumberFormat="1" applyFont="1" applyFill="1" applyBorder="1"/>
    <xf numFmtId="0" fontId="20" fillId="0" borderId="1" xfId="0" applyFont="1" applyBorder="1" applyAlignment="1">
      <alignment horizontal="left" indent="2"/>
    </xf>
    <xf numFmtId="4" fontId="20" fillId="0" borderId="1" xfId="0" applyNumberFormat="1" applyFont="1" applyBorder="1"/>
    <xf numFmtId="4" fontId="20" fillId="0" borderId="1" xfId="0" applyNumberFormat="1" applyFont="1" applyFill="1" applyBorder="1"/>
    <xf numFmtId="0" fontId="17" fillId="0" borderId="1" xfId="0" applyFont="1" applyBorder="1" applyAlignment="1">
      <alignment horizontal="left" indent="3"/>
    </xf>
    <xf numFmtId="0" fontId="20" fillId="0" borderId="1" xfId="0" applyFont="1" applyBorder="1" applyAlignment="1">
      <alignment horizontal="left" indent="4"/>
    </xf>
    <xf numFmtId="0" fontId="20" fillId="0" borderId="1" xfId="0" applyFont="1" applyBorder="1" applyAlignment="1">
      <alignment horizontal="left" indent="5"/>
    </xf>
    <xf numFmtId="0" fontId="20" fillId="5" borderId="1" xfId="0" applyFont="1" applyFill="1" applyBorder="1" applyAlignment="1">
      <alignment horizontal="left" indent="5"/>
    </xf>
    <xf numFmtId="4" fontId="17" fillId="5" borderId="1" xfId="0" applyNumberFormat="1" applyFont="1" applyFill="1" applyBorder="1"/>
    <xf numFmtId="4" fontId="20" fillId="5" borderId="1" xfId="0" applyNumberFormat="1" applyFont="1" applyFill="1" applyBorder="1"/>
    <xf numFmtId="4" fontId="20" fillId="8" borderId="1" xfId="0" applyNumberFormat="1" applyFont="1" applyFill="1" applyBorder="1"/>
    <xf numFmtId="0" fontId="17" fillId="0" borderId="1" xfId="0" applyFont="1" applyFill="1" applyBorder="1" applyAlignment="1">
      <alignment horizontal="left" indent="1"/>
    </xf>
    <xf numFmtId="4" fontId="17" fillId="8" borderId="1" xfId="0" applyNumberFormat="1" applyFont="1" applyFill="1" applyBorder="1"/>
    <xf numFmtId="4" fontId="17" fillId="4" borderId="1" xfId="0" applyNumberFormat="1" applyFont="1" applyFill="1" applyBorder="1"/>
    <xf numFmtId="0" fontId="17" fillId="0" borderId="1" xfId="0" applyFont="1" applyFill="1" applyBorder="1" applyAlignment="1">
      <alignment horizontal="left" indent="3"/>
    </xf>
    <xf numFmtId="4" fontId="17" fillId="6" borderId="1" xfId="0" applyNumberFormat="1" applyFont="1" applyFill="1" applyBorder="1"/>
    <xf numFmtId="173" fontId="17" fillId="3" borderId="1" xfId="0" applyNumberFormat="1" applyFont="1" applyFill="1" applyBorder="1"/>
    <xf numFmtId="174" fontId="17" fillId="3" borderId="1" xfId="0" applyNumberFormat="1" applyFont="1" applyFill="1" applyBorder="1"/>
    <xf numFmtId="0" fontId="18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 wrapText="1"/>
    </xf>
    <xf numFmtId="0" fontId="14" fillId="0" borderId="3" xfId="0" applyFont="1" applyFill="1" applyBorder="1" applyAlignment="1">
      <alignment horizontal="center" wrapText="1"/>
    </xf>
    <xf numFmtId="174" fontId="0" fillId="0" borderId="0" xfId="0" applyNumberFormat="1"/>
    <xf numFmtId="0" fontId="20" fillId="0" borderId="1" xfId="0" applyFont="1" applyFill="1" applyBorder="1" applyAlignment="1">
      <alignment horizontal="left" indent="5"/>
    </xf>
    <xf numFmtId="3" fontId="17" fillId="3" borderId="1" xfId="0" applyNumberFormat="1" applyFont="1" applyFill="1" applyBorder="1"/>
    <xf numFmtId="3" fontId="17" fillId="0" borderId="1" xfId="0" applyNumberFormat="1" applyFont="1" applyBorder="1"/>
    <xf numFmtId="3" fontId="20" fillId="0" borderId="1" xfId="0" applyNumberFormat="1" applyFont="1" applyBorder="1"/>
    <xf numFmtId="3" fontId="17" fillId="0" borderId="1" xfId="0" applyNumberFormat="1" applyFont="1" applyFill="1" applyBorder="1"/>
    <xf numFmtId="3" fontId="20" fillId="0" borderId="1" xfId="0" applyNumberFormat="1" applyFont="1" applyFill="1" applyBorder="1"/>
    <xf numFmtId="0" fontId="20" fillId="8" borderId="1" xfId="0" applyFont="1" applyFill="1" applyBorder="1" applyAlignment="1">
      <alignment horizontal="left" indent="5"/>
    </xf>
    <xf numFmtId="0" fontId="0" fillId="8" borderId="0" xfId="0" applyFill="1"/>
    <xf numFmtId="0" fontId="22" fillId="2" borderId="2" xfId="0" applyFont="1" applyFill="1" applyBorder="1" applyAlignment="1">
      <alignment horizontal="center" vertical="center" wrapText="1"/>
    </xf>
    <xf numFmtId="3" fontId="20" fillId="0" borderId="0" xfId="0" applyNumberFormat="1" applyFont="1" applyFill="1" applyBorder="1"/>
    <xf numFmtId="3" fontId="17" fillId="0" borderId="0" xfId="0" applyNumberFormat="1" applyFont="1" applyFill="1" applyBorder="1"/>
    <xf numFmtId="3" fontId="17" fillId="3" borderId="0" xfId="0" applyNumberFormat="1" applyFont="1" applyFill="1" applyBorder="1"/>
    <xf numFmtId="3" fontId="17" fillId="0" borderId="0" xfId="0" applyNumberFormat="1" applyFont="1" applyBorder="1"/>
    <xf numFmtId="3" fontId="20" fillId="0" borderId="0" xfId="0" applyNumberFormat="1" applyFont="1" applyBorder="1"/>
    <xf numFmtId="4" fontId="20" fillId="0" borderId="0" xfId="0" applyNumberFormat="1" applyFont="1" applyBorder="1"/>
    <xf numFmtId="3" fontId="20" fillId="0" borderId="5" xfId="0" applyNumberFormat="1" applyFont="1" applyFill="1" applyBorder="1"/>
    <xf numFmtId="3" fontId="17" fillId="0" borderId="5" xfId="0" applyNumberFormat="1" applyFont="1" applyFill="1" applyBorder="1"/>
    <xf numFmtId="3" fontId="17" fillId="3" borderId="5" xfId="0" applyNumberFormat="1" applyFont="1" applyFill="1" applyBorder="1"/>
    <xf numFmtId="3" fontId="17" fillId="0" borderId="5" xfId="0" applyNumberFormat="1" applyFont="1" applyBorder="1"/>
    <xf numFmtId="3" fontId="20" fillId="0" borderId="5" xfId="0" applyNumberFormat="1" applyFont="1" applyBorder="1"/>
    <xf numFmtId="0" fontId="17" fillId="5" borderId="1" xfId="0" applyFont="1" applyFill="1" applyBorder="1" applyAlignment="1">
      <alignment horizontal="left" indent="1"/>
    </xf>
    <xf numFmtId="0" fontId="20" fillId="5" borderId="0" xfId="0" applyFont="1" applyFill="1"/>
    <xf numFmtId="3" fontId="17" fillId="5" borderId="1" xfId="0" applyNumberFormat="1" applyFont="1" applyFill="1" applyBorder="1"/>
    <xf numFmtId="3" fontId="17" fillId="5" borderId="0" xfId="0" applyNumberFormat="1" applyFont="1" applyFill="1" applyBorder="1"/>
    <xf numFmtId="3" fontId="17" fillId="5" borderId="5" xfId="0" applyNumberFormat="1" applyFont="1" applyFill="1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3" fontId="20" fillId="10" borderId="0" xfId="0" applyNumberFormat="1" applyFont="1" applyFill="1" applyBorder="1"/>
    <xf numFmtId="3" fontId="20" fillId="10" borderId="5" xfId="0" applyNumberFormat="1" applyFont="1" applyFill="1" applyBorder="1"/>
    <xf numFmtId="0" fontId="22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  <xf numFmtId="173" fontId="8" fillId="0" borderId="0" xfId="2570" applyNumberFormat="1" applyFont="1" applyFill="1" applyBorder="1"/>
    <xf numFmtId="175" fontId="8" fillId="0" borderId="0" xfId="2570" applyNumberFormat="1" applyFont="1" applyFill="1" applyBorder="1"/>
    <xf numFmtId="183" fontId="8" fillId="0" borderId="0" xfId="2570" applyNumberFormat="1" applyFont="1" applyFill="1" applyBorder="1"/>
    <xf numFmtId="0" fontId="18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20" fillId="8" borderId="1" xfId="0" applyNumberFormat="1" applyFont="1" applyFill="1" applyBorder="1"/>
    <xf numFmtId="3" fontId="20" fillId="8" borderId="0" xfId="0" applyNumberFormat="1" applyFont="1" applyFill="1" applyBorder="1"/>
    <xf numFmtId="3" fontId="20" fillId="8" borderId="5" xfId="0" applyNumberFormat="1" applyFont="1" applyFill="1" applyBorder="1"/>
    <xf numFmtId="3" fontId="20" fillId="5" borderId="1" xfId="0" applyNumberFormat="1" applyFont="1" applyFill="1" applyBorder="1"/>
    <xf numFmtId="3" fontId="20" fillId="6" borderId="0" xfId="0" applyNumberFormat="1" applyFont="1" applyFill="1" applyBorder="1"/>
    <xf numFmtId="3" fontId="20" fillId="6" borderId="1" xfId="0" applyNumberFormat="1" applyFont="1" applyFill="1" applyBorder="1"/>
    <xf numFmtId="3" fontId="20" fillId="6" borderId="5" xfId="0" applyNumberFormat="1" applyFont="1" applyFill="1" applyBorder="1"/>
    <xf numFmtId="3" fontId="0" fillId="6" borderId="0" xfId="0" applyNumberFormat="1" applyFill="1"/>
    <xf numFmtId="3" fontId="0" fillId="5" borderId="0" xfId="0" applyNumberFormat="1" applyFill="1"/>
    <xf numFmtId="3" fontId="23" fillId="0" borderId="0" xfId="0" applyNumberFormat="1" applyFont="1" applyFill="1" applyBorder="1"/>
    <xf numFmtId="3" fontId="23" fillId="0" borderId="5" xfId="0" applyNumberFormat="1" applyFont="1" applyFill="1" applyBorder="1"/>
    <xf numFmtId="3" fontId="17" fillId="3" borderId="4" xfId="0" applyNumberFormat="1" applyFont="1" applyFill="1" applyBorder="1"/>
    <xf numFmtId="3" fontId="17" fillId="3" borderId="13" xfId="0" applyNumberFormat="1" applyFont="1" applyFill="1" applyBorder="1"/>
    <xf numFmtId="183" fontId="17" fillId="3" borderId="1" xfId="0" applyNumberFormat="1" applyFont="1" applyFill="1" applyBorder="1"/>
    <xf numFmtId="185" fontId="0" fillId="0" borderId="0" xfId="0" applyNumberFormat="1" applyFill="1" applyBorder="1"/>
    <xf numFmtId="4" fontId="20" fillId="11" borderId="1" xfId="0" applyNumberFormat="1" applyFont="1" applyFill="1" applyBorder="1"/>
    <xf numFmtId="4" fontId="18" fillId="0" borderId="1" xfId="0" applyNumberFormat="1" applyFont="1" applyFill="1" applyBorder="1"/>
    <xf numFmtId="4" fontId="19" fillId="0" borderId="1" xfId="0" applyNumberFormat="1" applyFont="1" applyFill="1" applyBorder="1"/>
    <xf numFmtId="4" fontId="19" fillId="8" borderId="1" xfId="0" applyNumberFormat="1" applyFont="1" applyFill="1" applyBorder="1"/>
    <xf numFmtId="4" fontId="17" fillId="13" borderId="1" xfId="0" applyNumberFormat="1" applyFont="1" applyFill="1" applyBorder="1"/>
    <xf numFmtId="173" fontId="17" fillId="13" borderId="1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29" fillId="4" borderId="0" xfId="0" applyFont="1" applyFill="1"/>
    <xf numFmtId="0" fontId="31" fillId="4" borderId="1" xfId="0" applyFont="1" applyFill="1" applyBorder="1" applyAlignment="1">
      <alignment horizontal="left" indent="2"/>
    </xf>
    <xf numFmtId="4" fontId="31" fillId="4" borderId="1" xfId="0" applyNumberFormat="1" applyFont="1" applyFill="1" applyBorder="1"/>
    <xf numFmtId="0" fontId="31" fillId="4" borderId="1" xfId="0" applyFont="1" applyFill="1" applyBorder="1" applyAlignment="1">
      <alignment horizontal="left" indent="4"/>
    </xf>
    <xf numFmtId="0" fontId="31" fillId="4" borderId="1" xfId="0" applyFont="1" applyFill="1" applyBorder="1" applyAlignment="1">
      <alignment horizontal="left" indent="5"/>
    </xf>
    <xf numFmtId="3" fontId="31" fillId="4" borderId="1" xfId="0" applyNumberFormat="1" applyFont="1" applyFill="1" applyBorder="1"/>
    <xf numFmtId="3" fontId="31" fillId="4" borderId="0" xfId="0" applyNumberFormat="1" applyFont="1" applyFill="1"/>
    <xf numFmtId="3" fontId="30" fillId="4" borderId="1" xfId="0" applyNumberFormat="1" applyFont="1" applyFill="1" applyBorder="1"/>
    <xf numFmtId="3" fontId="31" fillId="7" borderId="1" xfId="0" applyNumberFormat="1" applyFont="1" applyFill="1" applyBorder="1"/>
    <xf numFmtId="0" fontId="31" fillId="4" borderId="1" xfId="0" applyFont="1" applyFill="1" applyBorder="1" applyAlignment="1">
      <alignment horizontal="left" indent="1"/>
    </xf>
    <xf numFmtId="0" fontId="31" fillId="4" borderId="1" xfId="0" applyFont="1" applyFill="1" applyBorder="1" applyAlignment="1">
      <alignment horizontal="left" indent="3"/>
    </xf>
    <xf numFmtId="4" fontId="31" fillId="4" borderId="1" xfId="0" applyNumberFormat="1" applyFont="1" applyFill="1" applyBorder="1" applyAlignment="1">
      <alignment horizontal="left" indent="3"/>
    </xf>
    <xf numFmtId="0" fontId="26" fillId="22" borderId="1" xfId="0" applyFont="1" applyFill="1" applyBorder="1" applyAlignment="1">
      <alignment horizontal="center"/>
    </xf>
    <xf numFmtId="17" fontId="27" fillId="22" borderId="3" xfId="0" applyNumberFormat="1" applyFont="1" applyFill="1" applyBorder="1" applyAlignment="1">
      <alignment horizontal="center" vertical="center" wrapText="1"/>
    </xf>
    <xf numFmtId="0" fontId="28" fillId="23" borderId="0" xfId="0" applyFont="1" applyFill="1"/>
    <xf numFmtId="0" fontId="27" fillId="24" borderId="1" xfId="0" applyFont="1" applyFill="1" applyBorder="1" applyAlignment="1">
      <alignment horizontal="left"/>
    </xf>
    <xf numFmtId="3" fontId="27" fillId="24" borderId="1" xfId="0" applyNumberFormat="1" applyFont="1" applyFill="1" applyBorder="1"/>
    <xf numFmtId="0" fontId="28" fillId="25" borderId="0" xfId="0" applyFont="1" applyFill="1"/>
    <xf numFmtId="4" fontId="27" fillId="24" borderId="1" xfId="0" applyNumberFormat="1" applyFont="1" applyFill="1" applyBorder="1"/>
    <xf numFmtId="0" fontId="31" fillId="4" borderId="0" xfId="0" applyFont="1" applyFill="1" applyAlignment="1">
      <alignment horizontal="left"/>
    </xf>
    <xf numFmtId="0" fontId="32" fillId="21" borderId="2" xfId="0" applyFont="1" applyFill="1" applyBorder="1" applyAlignment="1">
      <alignment horizontal="left" vertical="center" wrapText="1"/>
    </xf>
    <xf numFmtId="0" fontId="31" fillId="26" borderId="1" xfId="0" applyFont="1" applyFill="1" applyBorder="1" applyAlignment="1">
      <alignment horizontal="left" indent="4"/>
    </xf>
    <xf numFmtId="3" fontId="31" fillId="26" borderId="1" xfId="0" applyNumberFormat="1" applyFont="1" applyFill="1" applyBorder="1"/>
    <xf numFmtId="3" fontId="31" fillId="27" borderId="1" xfId="0" applyNumberFormat="1" applyFont="1" applyFill="1" applyBorder="1"/>
    <xf numFmtId="0" fontId="29" fillId="26" borderId="0" xfId="0" applyFont="1" applyFill="1"/>
    <xf numFmtId="0" fontId="31" fillId="26" borderId="1" xfId="0" applyFont="1" applyFill="1" applyBorder="1" applyAlignment="1">
      <alignment horizontal="left" indent="2"/>
    </xf>
    <xf numFmtId="3" fontId="30" fillId="26" borderId="1" xfId="0" applyNumberFormat="1" applyFont="1" applyFill="1" applyBorder="1"/>
    <xf numFmtId="0" fontId="31" fillId="26" borderId="1" xfId="0" applyFont="1" applyFill="1" applyBorder="1" applyAlignment="1">
      <alignment horizontal="left" indent="3"/>
    </xf>
    <xf numFmtId="4" fontId="31" fillId="26" borderId="1" xfId="0" applyNumberFormat="1" applyFont="1" applyFill="1" applyBorder="1"/>
    <xf numFmtId="3" fontId="29" fillId="4" borderId="0" xfId="0" applyNumberFormat="1" applyFont="1" applyFill="1"/>
    <xf numFmtId="3" fontId="28" fillId="25" borderId="0" xfId="0" applyNumberFormat="1" applyFont="1" applyFill="1"/>
    <xf numFmtId="0" fontId="31" fillId="5" borderId="1" xfId="0" applyFont="1" applyFill="1" applyBorder="1" applyAlignment="1">
      <alignment horizontal="left" indent="1"/>
    </xf>
    <xf numFmtId="3" fontId="31" fillId="5" borderId="1" xfId="0" applyNumberFormat="1" applyFont="1" applyFill="1" applyBorder="1"/>
    <xf numFmtId="3" fontId="31" fillId="5" borderId="0" xfId="0" applyNumberFormat="1" applyFont="1" applyFill="1"/>
    <xf numFmtId="3" fontId="31" fillId="18" borderId="1" xfId="0" applyNumberFormat="1" applyFont="1" applyFill="1" applyBorder="1"/>
    <xf numFmtId="0" fontId="29" fillId="5" borderId="0" xfId="0" applyFont="1" applyFill="1"/>
    <xf numFmtId="3" fontId="30" fillId="5" borderId="1" xfId="0" applyNumberFormat="1" applyFont="1" applyFill="1" applyBorder="1"/>
    <xf numFmtId="0" fontId="5" fillId="4" borderId="0" xfId="0" applyFont="1" applyFill="1" applyBorder="1"/>
    <xf numFmtId="0" fontId="33" fillId="0" borderId="0" xfId="0" applyFont="1"/>
    <xf numFmtId="0" fontId="33" fillId="0" borderId="0" xfId="0" applyFont="1" applyFill="1" applyBorder="1"/>
    <xf numFmtId="4" fontId="33" fillId="0" borderId="0" xfId="0" applyNumberFormat="1" applyFont="1" applyFill="1" applyBorder="1"/>
    <xf numFmtId="4" fontId="33" fillId="0" borderId="0" xfId="0" applyNumberFormat="1" applyFont="1"/>
    <xf numFmtId="0" fontId="34" fillId="2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25" fillId="2" borderId="6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34" fillId="14" borderId="1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 vertical="center" wrapText="1"/>
    </xf>
    <xf numFmtId="0" fontId="34" fillId="2" borderId="7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/>
    </xf>
    <xf numFmtId="0" fontId="34" fillId="2" borderId="5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 wrapText="1"/>
    </xf>
    <xf numFmtId="0" fontId="35" fillId="2" borderId="2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left"/>
    </xf>
    <xf numFmtId="4" fontId="25" fillId="3" borderId="1" xfId="0" applyNumberFormat="1" applyFont="1" applyFill="1" applyBorder="1"/>
    <xf numFmtId="4" fontId="25" fillId="0" borderId="1" xfId="0" applyNumberFormat="1" applyFont="1" applyFill="1" applyBorder="1"/>
    <xf numFmtId="4" fontId="25" fillId="13" borderId="1" xfId="0" applyNumberFormat="1" applyFont="1" applyFill="1" applyBorder="1"/>
    <xf numFmtId="4" fontId="25" fillId="0" borderId="0" xfId="0" applyNumberFormat="1" applyFont="1" applyFill="1" applyBorder="1"/>
    <xf numFmtId="0" fontId="25" fillId="4" borderId="1" xfId="0" applyFont="1" applyFill="1" applyBorder="1" applyAlignment="1">
      <alignment horizontal="left" indent="1"/>
    </xf>
    <xf numFmtId="4" fontId="25" fillId="4" borderId="1" xfId="0" applyNumberFormat="1" applyFont="1" applyFill="1" applyBorder="1"/>
    <xf numFmtId="4" fontId="25" fillId="7" borderId="1" xfId="0" applyNumberFormat="1" applyFont="1" applyFill="1" applyBorder="1"/>
    <xf numFmtId="4" fontId="25" fillId="4" borderId="0" xfId="0" applyNumberFormat="1" applyFont="1" applyFill="1" applyBorder="1"/>
    <xf numFmtId="4" fontId="33" fillId="4" borderId="0" xfId="0" applyNumberFormat="1" applyFont="1" applyFill="1" applyBorder="1"/>
    <xf numFmtId="0" fontId="33" fillId="4" borderId="0" xfId="0" applyFont="1" applyFill="1" applyBorder="1"/>
    <xf numFmtId="0" fontId="33" fillId="4" borderId="0" xfId="0" applyFont="1" applyFill="1"/>
    <xf numFmtId="0" fontId="33" fillId="4" borderId="1" xfId="0" applyFont="1" applyFill="1" applyBorder="1" applyAlignment="1">
      <alignment horizontal="left" indent="2"/>
    </xf>
    <xf numFmtId="4" fontId="33" fillId="4" borderId="1" xfId="0" applyNumberFormat="1" applyFont="1" applyFill="1" applyBorder="1"/>
    <xf numFmtId="0" fontId="25" fillId="4" borderId="1" xfId="0" applyFont="1" applyFill="1" applyBorder="1" applyAlignment="1">
      <alignment horizontal="left" indent="3"/>
    </xf>
    <xf numFmtId="0" fontId="33" fillId="4" borderId="1" xfId="0" applyFont="1" applyFill="1" applyBorder="1" applyAlignment="1">
      <alignment horizontal="left" indent="4"/>
    </xf>
    <xf numFmtId="0" fontId="33" fillId="4" borderId="1" xfId="0" applyFont="1" applyFill="1" applyBorder="1" applyAlignment="1">
      <alignment horizontal="left" indent="5"/>
    </xf>
    <xf numFmtId="184" fontId="33" fillId="4" borderId="0" xfId="0" applyNumberFormat="1" applyFont="1" applyFill="1"/>
    <xf numFmtId="0" fontId="33" fillId="4" borderId="16" xfId="0" applyFont="1" applyFill="1" applyBorder="1"/>
    <xf numFmtId="4" fontId="33" fillId="4" borderId="16" xfId="0" applyNumberFormat="1" applyFont="1" applyFill="1" applyBorder="1"/>
    <xf numFmtId="4" fontId="33" fillId="4" borderId="0" xfId="0" applyNumberFormat="1" applyFont="1" applyFill="1"/>
    <xf numFmtId="2" fontId="33" fillId="4" borderId="16" xfId="0" applyNumberFormat="1" applyFont="1" applyFill="1" applyBorder="1"/>
    <xf numFmtId="2" fontId="33" fillId="4" borderId="0" xfId="0" applyNumberFormat="1" applyFont="1" applyFill="1" applyBorder="1"/>
    <xf numFmtId="0" fontId="33" fillId="4" borderId="14" xfId="0" applyFont="1" applyFill="1" applyBorder="1"/>
    <xf numFmtId="0" fontId="33" fillId="4" borderId="15" xfId="0" applyFont="1" applyFill="1" applyBorder="1"/>
    <xf numFmtId="0" fontId="33" fillId="4" borderId="18" xfId="0" applyFont="1" applyFill="1" applyBorder="1"/>
    <xf numFmtId="0" fontId="33" fillId="4" borderId="17" xfId="0" applyFont="1" applyFill="1" applyBorder="1"/>
    <xf numFmtId="4" fontId="33" fillId="4" borderId="17" xfId="0" applyNumberFormat="1" applyFont="1" applyFill="1" applyBorder="1"/>
    <xf numFmtId="184" fontId="33" fillId="4" borderId="14" xfId="0" applyNumberFormat="1" applyFont="1" applyFill="1" applyBorder="1"/>
    <xf numFmtId="184" fontId="33" fillId="4" borderId="15" xfId="0" applyNumberFormat="1" applyFont="1" applyFill="1" applyBorder="1"/>
    <xf numFmtId="0" fontId="33" fillId="4" borderId="18" xfId="0" applyNumberFormat="1" applyFont="1" applyFill="1" applyBorder="1"/>
    <xf numFmtId="2" fontId="33" fillId="4" borderId="14" xfId="0" applyNumberFormat="1" applyFont="1" applyFill="1" applyBorder="1"/>
    <xf numFmtId="184" fontId="33" fillId="4" borderId="16" xfId="0" applyNumberFormat="1" applyFont="1" applyFill="1" applyBorder="1"/>
    <xf numFmtId="0" fontId="33" fillId="4" borderId="19" xfId="0" applyNumberFormat="1" applyFont="1" applyFill="1" applyBorder="1"/>
    <xf numFmtId="168" fontId="33" fillId="4" borderId="0" xfId="0" applyNumberFormat="1" applyFont="1" applyFill="1"/>
    <xf numFmtId="2" fontId="33" fillId="4" borderId="0" xfId="0" applyNumberFormat="1" applyFont="1" applyFill="1"/>
    <xf numFmtId="0" fontId="33" fillId="4" borderId="1" xfId="0" applyFont="1" applyFill="1" applyBorder="1"/>
    <xf numFmtId="184" fontId="33" fillId="4" borderId="17" xfId="0" applyNumberFormat="1" applyFont="1" applyFill="1" applyBorder="1"/>
    <xf numFmtId="0" fontId="33" fillId="4" borderId="2" xfId="0" applyFont="1" applyFill="1" applyBorder="1"/>
    <xf numFmtId="2" fontId="33" fillId="4" borderId="2" xfId="0" applyNumberFormat="1" applyFont="1" applyFill="1" applyBorder="1"/>
    <xf numFmtId="0" fontId="33" fillId="4" borderId="5" xfId="0" applyFont="1" applyFill="1" applyBorder="1"/>
    <xf numFmtId="2" fontId="33" fillId="4" borderId="5" xfId="0" applyNumberFormat="1" applyFont="1" applyFill="1" applyBorder="1"/>
    <xf numFmtId="0" fontId="33" fillId="4" borderId="14" xfId="0" applyNumberFormat="1" applyFont="1" applyFill="1" applyBorder="1"/>
    <xf numFmtId="0" fontId="33" fillId="4" borderId="15" xfId="0" applyNumberFormat="1" applyFont="1" applyFill="1" applyBorder="1"/>
    <xf numFmtId="184" fontId="33" fillId="4" borderId="0" xfId="0" applyNumberFormat="1" applyFont="1" applyFill="1" applyBorder="1"/>
    <xf numFmtId="0" fontId="33" fillId="4" borderId="16" xfId="0" applyNumberFormat="1" applyFont="1" applyFill="1" applyBorder="1"/>
    <xf numFmtId="0" fontId="33" fillId="4" borderId="0" xfId="0" applyNumberFormat="1" applyFont="1" applyFill="1"/>
    <xf numFmtId="2" fontId="33" fillId="4" borderId="17" xfId="0" applyNumberFormat="1" applyFont="1" applyFill="1" applyBorder="1"/>
    <xf numFmtId="0" fontId="33" fillId="4" borderId="0" xfId="0" applyNumberFormat="1" applyFont="1" applyFill="1" applyBorder="1"/>
    <xf numFmtId="0" fontId="33" fillId="4" borderId="20" xfId="0" applyNumberFormat="1" applyFont="1" applyFill="1" applyBorder="1"/>
    <xf numFmtId="194" fontId="33" fillId="4" borderId="0" xfId="0" applyNumberFormat="1" applyFont="1" applyFill="1" applyBorder="1"/>
    <xf numFmtId="168" fontId="33" fillId="4" borderId="0" xfId="0" applyNumberFormat="1" applyFont="1" applyFill="1" applyBorder="1"/>
    <xf numFmtId="4" fontId="25" fillId="15" borderId="1" xfId="0" applyNumberFormat="1" applyFont="1" applyFill="1" applyBorder="1"/>
    <xf numFmtId="0" fontId="33" fillId="0" borderId="0" xfId="0" applyNumberFormat="1" applyFont="1" applyFill="1" applyBorder="1"/>
    <xf numFmtId="2" fontId="33" fillId="0" borderId="0" xfId="0" applyNumberFormat="1" applyFont="1" applyFill="1" applyBorder="1"/>
    <xf numFmtId="184" fontId="33" fillId="0" borderId="0" xfId="0" applyNumberFormat="1" applyFont="1" applyFill="1" applyBorder="1"/>
    <xf numFmtId="4" fontId="25" fillId="3" borderId="0" xfId="0" applyNumberFormat="1" applyFont="1" applyFill="1" applyBorder="1"/>
    <xf numFmtId="0" fontId="33" fillId="0" borderId="1" xfId="0" applyFont="1" applyBorder="1"/>
    <xf numFmtId="0" fontId="33" fillId="0" borderId="16" xfId="0" applyFont="1" applyBorder="1"/>
    <xf numFmtId="0" fontId="33" fillId="0" borderId="16" xfId="0" applyNumberFormat="1" applyFont="1" applyBorder="1"/>
    <xf numFmtId="0" fontId="33" fillId="0" borderId="0" xfId="0" applyNumberFormat="1" applyFont="1"/>
    <xf numFmtId="0" fontId="33" fillId="0" borderId="5" xfId="0" applyFont="1" applyBorder="1"/>
    <xf numFmtId="2" fontId="33" fillId="8" borderId="5" xfId="0" applyNumberFormat="1" applyFont="1" applyFill="1" applyBorder="1"/>
    <xf numFmtId="2" fontId="33" fillId="0" borderId="5" xfId="0" applyNumberFormat="1" applyFont="1" applyBorder="1"/>
    <xf numFmtId="4" fontId="35" fillId="4" borderId="1" xfId="0" applyNumberFormat="1" applyFont="1" applyFill="1" applyBorder="1"/>
    <xf numFmtId="4" fontId="5" fillId="4" borderId="1" xfId="0" applyNumberFormat="1" applyFont="1" applyFill="1" applyBorder="1"/>
    <xf numFmtId="173" fontId="33" fillId="4" borderId="0" xfId="0" applyNumberFormat="1" applyFont="1" applyFill="1" applyBorder="1"/>
    <xf numFmtId="0" fontId="33" fillId="4" borderId="17" xfId="0" applyNumberFormat="1" applyFont="1" applyFill="1" applyBorder="1"/>
    <xf numFmtId="2" fontId="33" fillId="4" borderId="1" xfId="0" applyNumberFormat="1" applyFont="1" applyFill="1" applyBorder="1"/>
    <xf numFmtId="173" fontId="25" fillId="4" borderId="0" xfId="0" applyNumberFormat="1" applyFont="1" applyFill="1" applyBorder="1"/>
    <xf numFmtId="4" fontId="25" fillId="4" borderId="1" xfId="0" applyNumberFormat="1" applyFont="1" applyFill="1" applyBorder="1" applyAlignment="1">
      <alignment horizontal="left" indent="3"/>
    </xf>
    <xf numFmtId="4" fontId="33" fillId="9" borderId="0" xfId="0" applyNumberFormat="1" applyFont="1" applyFill="1"/>
    <xf numFmtId="0" fontId="25" fillId="4" borderId="0" xfId="0" applyFont="1" applyFill="1" applyBorder="1"/>
    <xf numFmtId="0" fontId="25" fillId="4" borderId="0" xfId="0" applyFont="1" applyFill="1"/>
    <xf numFmtId="4" fontId="33" fillId="7" borderId="1" xfId="0" applyNumberFormat="1" applyFont="1" applyFill="1" applyBorder="1"/>
    <xf numFmtId="0" fontId="33" fillId="4" borderId="1" xfId="0" applyFont="1" applyFill="1" applyBorder="1" applyAlignment="1">
      <alignment horizontal="left" indent="3"/>
    </xf>
    <xf numFmtId="183" fontId="33" fillId="4" borderId="0" xfId="0" applyNumberFormat="1" applyFont="1" applyFill="1" applyBorder="1"/>
    <xf numFmtId="183" fontId="33" fillId="4" borderId="0" xfId="0" applyNumberFormat="1" applyFont="1" applyFill="1"/>
    <xf numFmtId="173" fontId="33" fillId="4" borderId="0" xfId="0" applyNumberFormat="1" applyFont="1" applyFill="1"/>
    <xf numFmtId="4" fontId="25" fillId="12" borderId="1" xfId="0" applyNumberFormat="1" applyFont="1" applyFill="1" applyBorder="1"/>
    <xf numFmtId="4" fontId="25" fillId="18" borderId="1" xfId="0" applyNumberFormat="1" applyFont="1" applyFill="1" applyBorder="1"/>
    <xf numFmtId="4" fontId="25" fillId="16" borderId="1" xfId="0" applyNumberFormat="1" applyFont="1" applyFill="1" applyBorder="1"/>
    <xf numFmtId="4" fontId="25" fillId="17" borderId="1" xfId="0" applyNumberFormat="1" applyFont="1" applyFill="1" applyBorder="1"/>
    <xf numFmtId="4" fontId="25" fillId="19" borderId="1" xfId="0" applyNumberFormat="1" applyFont="1" applyFill="1" applyBorder="1"/>
    <xf numFmtId="4" fontId="25" fillId="20" borderId="1" xfId="0" applyNumberFormat="1" applyFont="1" applyFill="1" applyBorder="1"/>
    <xf numFmtId="187" fontId="33" fillId="4" borderId="0" xfId="0" applyNumberFormat="1" applyFont="1" applyFill="1" applyBorder="1"/>
    <xf numFmtId="168" fontId="25" fillId="4" borderId="0" xfId="0" applyNumberFormat="1" applyFont="1" applyFill="1" applyBorder="1"/>
    <xf numFmtId="186" fontId="33" fillId="4" borderId="0" xfId="0" applyNumberFormat="1" applyFont="1" applyFill="1" applyBorder="1"/>
    <xf numFmtId="176" fontId="33" fillId="4" borderId="0" xfId="0" applyNumberFormat="1" applyFont="1" applyFill="1" applyBorder="1"/>
    <xf numFmtId="0" fontId="34" fillId="4" borderId="0" xfId="0" applyFont="1" applyFill="1" applyBorder="1" applyAlignment="1">
      <alignment horizontal="center" vertical="center" wrapText="1"/>
    </xf>
    <xf numFmtId="0" fontId="34" fillId="4" borderId="0" xfId="0" applyFont="1" applyFill="1" applyBorder="1" applyAlignment="1">
      <alignment horizontal="center"/>
    </xf>
    <xf numFmtId="4" fontId="25" fillId="7" borderId="0" xfId="0" applyNumberFormat="1" applyFont="1" applyFill="1" applyBorder="1"/>
    <xf numFmtId="166" fontId="24" fillId="4" borderId="0" xfId="0" applyNumberFormat="1" applyFont="1" applyFill="1"/>
    <xf numFmtId="174" fontId="8" fillId="4" borderId="0" xfId="629" applyNumberFormat="1" applyFont="1" applyFill="1" applyBorder="1"/>
    <xf numFmtId="166" fontId="33" fillId="4" borderId="0" xfId="0" applyNumberFormat="1" applyFont="1" applyFill="1" applyBorder="1"/>
    <xf numFmtId="173" fontId="8" fillId="4" borderId="0" xfId="629" applyNumberFormat="1" applyFont="1" applyFill="1" applyBorder="1"/>
    <xf numFmtId="185" fontId="33" fillId="4" borderId="0" xfId="0" applyNumberFormat="1" applyFont="1" applyFill="1" applyBorder="1"/>
    <xf numFmtId="166" fontId="33" fillId="4" borderId="0" xfId="0" applyNumberFormat="1" applyFont="1" applyFill="1"/>
    <xf numFmtId="175" fontId="24" fillId="4" borderId="0" xfId="0" applyNumberFormat="1" applyFont="1" applyFill="1"/>
    <xf numFmtId="186" fontId="24" fillId="4" borderId="0" xfId="0" applyNumberFormat="1" applyFont="1" applyFill="1"/>
    <xf numFmtId="171" fontId="33" fillId="4" borderId="0" xfId="0" applyNumberFormat="1" applyFont="1" applyFill="1"/>
    <xf numFmtId="4" fontId="8" fillId="4" borderId="0" xfId="629" applyNumberFormat="1" applyFont="1" applyFill="1" applyBorder="1"/>
    <xf numFmtId="4" fontId="8" fillId="4" borderId="0" xfId="2551" applyNumberFormat="1" applyFont="1" applyFill="1" applyBorder="1"/>
    <xf numFmtId="166" fontId="8" fillId="4" borderId="0" xfId="629" applyNumberFormat="1" applyFont="1" applyFill="1" applyBorder="1"/>
    <xf numFmtId="175" fontId="8" fillId="4" borderId="0" xfId="629" applyNumberFormat="1" applyFont="1" applyFill="1" applyBorder="1"/>
    <xf numFmtId="183" fontId="8" fillId="4" borderId="0" xfId="629" applyNumberFormat="1" applyFont="1" applyFill="1" applyBorder="1"/>
    <xf numFmtId="170" fontId="8" fillId="4" borderId="0" xfId="629" applyNumberFormat="1" applyFont="1" applyFill="1" applyBorder="1"/>
    <xf numFmtId="172" fontId="8" fillId="4" borderId="0" xfId="629" applyNumberFormat="1" applyFont="1" applyFill="1" applyBorder="1"/>
    <xf numFmtId="191" fontId="33" fillId="4" borderId="0" xfId="0" applyNumberFormat="1" applyFont="1" applyFill="1" applyBorder="1"/>
    <xf numFmtId="191" fontId="8" fillId="4" borderId="0" xfId="629" applyNumberFormat="1" applyFont="1" applyFill="1" applyBorder="1"/>
    <xf numFmtId="191" fontId="24" fillId="4" borderId="0" xfId="0" applyNumberFormat="1" applyFont="1" applyFill="1"/>
    <xf numFmtId="192" fontId="8" fillId="4" borderId="0" xfId="629" applyNumberFormat="1" applyFont="1" applyFill="1" applyBorder="1"/>
    <xf numFmtId="0" fontId="24" fillId="4" borderId="0" xfId="0" applyFont="1" applyFill="1"/>
    <xf numFmtId="175" fontId="33" fillId="4" borderId="0" xfId="0" applyNumberFormat="1" applyFont="1" applyFill="1" applyBorder="1"/>
    <xf numFmtId="4" fontId="24" fillId="4" borderId="0" xfId="0" applyNumberFormat="1" applyFont="1" applyFill="1" applyBorder="1"/>
    <xf numFmtId="174" fontId="33" fillId="4" borderId="0" xfId="0" applyNumberFormat="1" applyFont="1" applyFill="1" applyBorder="1"/>
    <xf numFmtId="170" fontId="33" fillId="4" borderId="0" xfId="0" applyNumberFormat="1" applyFont="1" applyFill="1" applyBorder="1"/>
    <xf numFmtId="169" fontId="33" fillId="4" borderId="0" xfId="0" applyNumberFormat="1" applyFont="1" applyFill="1" applyBorder="1"/>
    <xf numFmtId="172" fontId="33" fillId="4" borderId="0" xfId="0" applyNumberFormat="1" applyFont="1" applyFill="1" applyBorder="1"/>
    <xf numFmtId="4" fontId="5" fillId="4" borderId="0" xfId="0" applyNumberFormat="1" applyFont="1" applyFill="1"/>
    <xf numFmtId="185" fontId="36" fillId="4" borderId="0" xfId="0" applyNumberFormat="1" applyFont="1" applyFill="1" applyBorder="1"/>
    <xf numFmtId="4" fontId="37" fillId="4" borderId="0" xfId="0" applyNumberFormat="1" applyFont="1" applyFill="1"/>
    <xf numFmtId="4" fontId="36" fillId="4" borderId="0" xfId="0" applyNumberFormat="1" applyFont="1" applyFill="1"/>
    <xf numFmtId="175" fontId="25" fillId="7" borderId="1" xfId="0" applyNumberFormat="1" applyFont="1" applyFill="1" applyBorder="1"/>
    <xf numFmtId="185" fontId="37" fillId="4" borderId="0" xfId="0" applyNumberFormat="1" applyFont="1" applyFill="1" applyBorder="1"/>
    <xf numFmtId="4" fontId="38" fillId="4" borderId="0" xfId="0" applyNumberFormat="1" applyFont="1" applyFill="1"/>
    <xf numFmtId="185" fontId="38" fillId="4" borderId="0" xfId="0" applyNumberFormat="1" applyFont="1" applyFill="1" applyBorder="1"/>
    <xf numFmtId="166" fontId="25" fillId="4" borderId="0" xfId="0" applyNumberFormat="1" applyFont="1" applyFill="1"/>
    <xf numFmtId="167" fontId="33" fillId="4" borderId="0" xfId="0" applyNumberFormat="1" applyFont="1" applyFill="1"/>
    <xf numFmtId="170" fontId="33" fillId="4" borderId="0" xfId="0" applyNumberFormat="1" applyFont="1" applyFill="1"/>
    <xf numFmtId="172" fontId="33" fillId="4" borderId="0" xfId="0" applyNumberFormat="1" applyFont="1" applyFill="1"/>
    <xf numFmtId="169" fontId="33" fillId="4" borderId="0" xfId="0" applyNumberFormat="1" applyFont="1" applyFill="1"/>
    <xf numFmtId="175" fontId="33" fillId="4" borderId="0" xfId="0" applyNumberFormat="1" applyFont="1" applyFill="1"/>
    <xf numFmtId="186" fontId="33" fillId="4" borderId="0" xfId="0" applyNumberFormat="1" applyFont="1" applyFill="1"/>
    <xf numFmtId="186" fontId="8" fillId="4" borderId="0" xfId="0" applyNumberFormat="1" applyFont="1" applyFill="1" applyBorder="1"/>
    <xf numFmtId="176" fontId="8" fillId="4" borderId="0" xfId="0" applyNumberFormat="1" applyFont="1" applyFill="1" applyBorder="1"/>
    <xf numFmtId="188" fontId="8" fillId="4" borderId="0" xfId="0" applyNumberFormat="1" applyFont="1" applyFill="1" applyBorder="1"/>
    <xf numFmtId="170" fontId="8" fillId="4" borderId="0" xfId="0" applyNumberFormat="1" applyFont="1" applyFill="1" applyBorder="1"/>
    <xf numFmtId="175" fontId="8" fillId="4" borderId="0" xfId="0" applyNumberFormat="1" applyFont="1" applyFill="1" applyBorder="1"/>
    <xf numFmtId="169" fontId="8" fillId="4" borderId="0" xfId="0" applyNumberFormat="1" applyFont="1" applyFill="1" applyBorder="1"/>
    <xf numFmtId="191" fontId="8" fillId="4" borderId="0" xfId="0" applyNumberFormat="1" applyFont="1" applyFill="1" applyBorder="1"/>
    <xf numFmtId="192" fontId="24" fillId="4" borderId="0" xfId="0" applyNumberFormat="1" applyFont="1" applyFill="1"/>
    <xf numFmtId="193" fontId="24" fillId="4" borderId="0" xfId="0" applyNumberFormat="1" applyFont="1" applyFill="1"/>
    <xf numFmtId="193" fontId="8" fillId="4" borderId="0" xfId="0" applyNumberFormat="1" applyFont="1" applyFill="1" applyBorder="1"/>
    <xf numFmtId="186" fontId="8" fillId="4" borderId="0" xfId="629" applyNumberFormat="1" applyFont="1" applyFill="1" applyBorder="1"/>
    <xf numFmtId="167" fontId="8" fillId="4" borderId="0" xfId="629" applyNumberFormat="1" applyFont="1" applyFill="1" applyBorder="1"/>
    <xf numFmtId="169" fontId="8" fillId="4" borderId="0" xfId="629" applyNumberFormat="1" applyFont="1" applyFill="1" applyBorder="1"/>
    <xf numFmtId="167" fontId="8" fillId="4" borderId="0" xfId="2570" applyNumberFormat="1" applyFont="1" applyFill="1" applyBorder="1"/>
    <xf numFmtId="186" fontId="8" fillId="4" borderId="0" xfId="2570" applyNumberFormat="1" applyFont="1" applyFill="1" applyBorder="1"/>
    <xf numFmtId="170" fontId="8" fillId="4" borderId="0" xfId="2570" applyNumberFormat="1" applyFont="1" applyFill="1" applyBorder="1"/>
    <xf numFmtId="169" fontId="8" fillId="4" borderId="0" xfId="2570" applyNumberFormat="1" applyFont="1" applyFill="1" applyBorder="1"/>
    <xf numFmtId="172" fontId="8" fillId="4" borderId="0" xfId="2570" applyNumberFormat="1" applyFont="1" applyFill="1" applyBorder="1"/>
    <xf numFmtId="4" fontId="8" fillId="4" borderId="0" xfId="2555" applyNumberFormat="1" applyFont="1" applyFill="1" applyBorder="1"/>
    <xf numFmtId="177" fontId="33" fillId="4" borderId="0" xfId="0" applyNumberFormat="1" applyFont="1" applyFill="1" applyBorder="1"/>
    <xf numFmtId="167" fontId="33" fillId="4" borderId="0" xfId="0" applyNumberFormat="1" applyFont="1" applyFill="1" applyBorder="1"/>
    <xf numFmtId="189" fontId="8" fillId="4" borderId="0" xfId="629" applyNumberFormat="1" applyFont="1" applyFill="1" applyBorder="1"/>
    <xf numFmtId="177" fontId="8" fillId="4" borderId="0" xfId="629" applyNumberFormat="1" applyFont="1" applyFill="1" applyBorder="1"/>
    <xf numFmtId="190" fontId="8" fillId="4" borderId="0" xfId="629" applyNumberFormat="1" applyFont="1" applyFill="1" applyBorder="1"/>
    <xf numFmtId="173" fontId="25" fillId="4" borderId="0" xfId="629" applyNumberFormat="1" applyFont="1" applyFill="1" applyBorder="1"/>
    <xf numFmtId="173" fontId="8" fillId="4" borderId="0" xfId="2570" applyNumberFormat="1" applyFont="1" applyFill="1" applyBorder="1"/>
    <xf numFmtId="166" fontId="8" fillId="4" borderId="0" xfId="0" applyNumberFormat="1" applyFont="1" applyFill="1" applyBorder="1"/>
    <xf numFmtId="14" fontId="33" fillId="4" borderId="0" xfId="0" applyNumberFormat="1" applyFont="1" applyFill="1"/>
    <xf numFmtId="2" fontId="25" fillId="4" borderId="0" xfId="0" applyNumberFormat="1" applyFont="1" applyFill="1"/>
    <xf numFmtId="0" fontId="24" fillId="4" borderId="0" xfId="0" applyFont="1" applyFill="1" applyAlignment="1">
      <alignment vertical="center"/>
    </xf>
    <xf numFmtId="173" fontId="24" fillId="4" borderId="0" xfId="0" applyNumberFormat="1" applyFont="1" applyFill="1"/>
    <xf numFmtId="170" fontId="39" fillId="4" borderId="0" xfId="0" applyNumberFormat="1" applyFont="1" applyFill="1" applyBorder="1"/>
    <xf numFmtId="173" fontId="8" fillId="4" borderId="0" xfId="0" applyNumberFormat="1" applyFont="1" applyFill="1" applyBorder="1"/>
    <xf numFmtId="43" fontId="33" fillId="4" borderId="0" xfId="2571" applyFont="1" applyFill="1" applyBorder="1"/>
    <xf numFmtId="188" fontId="33" fillId="4" borderId="0" xfId="0" applyNumberFormat="1" applyFont="1" applyFill="1" applyBorder="1"/>
    <xf numFmtId="166" fontId="24" fillId="4" borderId="0" xfId="0" applyNumberFormat="1" applyFont="1" applyFill="1" applyBorder="1"/>
    <xf numFmtId="16" fontId="33" fillId="4" borderId="0" xfId="0" applyNumberFormat="1" applyFont="1" applyFill="1"/>
    <xf numFmtId="185" fontId="25" fillId="4" borderId="0" xfId="0" applyNumberFormat="1" applyFont="1" applyFill="1" applyBorder="1"/>
    <xf numFmtId="195" fontId="33" fillId="4" borderId="0" xfId="2571" applyNumberFormat="1" applyFont="1" applyFill="1" applyBorder="1"/>
    <xf numFmtId="173" fontId="8" fillId="4" borderId="0" xfId="2555" applyNumberFormat="1" applyFont="1" applyFill="1" applyBorder="1"/>
    <xf numFmtId="178" fontId="33" fillId="4" borderId="0" xfId="0" applyNumberFormat="1" applyFont="1" applyFill="1"/>
    <xf numFmtId="17" fontId="25" fillId="4" borderId="0" xfId="0" quotePrefix="1" applyNumberFormat="1" applyFont="1" applyFill="1" applyBorder="1" applyAlignment="1">
      <alignment horizontal="center"/>
    </xf>
    <xf numFmtId="1" fontId="40" fillId="4" borderId="0" xfId="0" applyNumberFormat="1" applyFont="1" applyFill="1" applyBorder="1"/>
    <xf numFmtId="1" fontId="41" fillId="4" borderId="0" xfId="0" applyNumberFormat="1" applyFont="1" applyFill="1" applyBorder="1"/>
    <xf numFmtId="1" fontId="33" fillId="4" borderId="0" xfId="0" applyNumberFormat="1" applyFont="1" applyFill="1" applyBorder="1"/>
    <xf numFmtId="3" fontId="33" fillId="4" borderId="0" xfId="0" applyNumberFormat="1" applyFont="1" applyFill="1" applyBorder="1"/>
    <xf numFmtId="1" fontId="42" fillId="4" borderId="0" xfId="0" applyNumberFormat="1" applyFont="1" applyFill="1" applyBorder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d="18" borderId="1" xfId="0" applyNumberFormat="1" applyFont="1" applyFill="1" applyBorder="1"/>
    <xf numFmtId="0" fontId="31" fillId="5" borderId="1" xfId="0" applyFont="1" applyFill="1" applyBorder="1" applyAlignment="1">
      <alignment horizontal="left" indent="4"/>
    </xf>
    <xf numFmtId="9" fontId="29" fillId="4" borderId="0" xfId="2572" applyFont="1" applyFill="1"/>
    <xf numFmtId="0" fontId="31" fillId="5" borderId="1" xfId="0" applyFont="1" applyFill="1" applyBorder="1" applyAlignment="1">
      <alignment horizontal="left" indent="5"/>
    </xf>
    <xf numFmtId="3" fontId="29" fillId="5" borderId="0" xfId="0" applyNumberFormat="1" applyFont="1" applyFill="1"/>
    <xf numFmtId="4" fontId="25" fillId="28" borderId="1" xfId="0" applyNumberFormat="1" applyFont="1" applyFill="1" applyBorder="1"/>
    <xf numFmtId="4" fontId="33" fillId="28" borderId="1" xfId="0" applyNumberFormat="1" applyFont="1" applyFill="1" applyBorder="1"/>
    <xf numFmtId="4" fontId="25" fillId="29" borderId="1" xfId="0" applyNumberFormat="1" applyFont="1" applyFill="1" applyBorder="1"/>
    <xf numFmtId="4" fontId="33" fillId="30" borderId="1" xfId="0" applyNumberFormat="1" applyFont="1" applyFill="1" applyBorder="1"/>
    <xf numFmtId="4" fontId="25" fillId="30" borderId="1" xfId="0" applyNumberFormat="1" applyFont="1" applyFill="1" applyBorder="1"/>
    <xf numFmtId="4" fontId="25" fillId="31" borderId="1" xfId="0" applyNumberFormat="1" applyFont="1" applyFill="1" applyBorder="1"/>
    <xf numFmtId="4" fontId="5" fillId="30" borderId="1" xfId="0" applyNumberFormat="1" applyFont="1" applyFill="1" applyBorder="1"/>
    <xf numFmtId="4" fontId="33" fillId="30" borderId="0" xfId="0" applyNumberFormat="1" applyFont="1" applyFill="1" applyBorder="1"/>
    <xf numFmtId="0" fontId="33" fillId="30" borderId="0" xfId="0" applyFont="1" applyFill="1" applyBorder="1"/>
    <xf numFmtId="0" fontId="33" fillId="30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left" indent="5"/>
    </xf>
    <xf numFmtId="4" fontId="33" fillId="5" borderId="1" xfId="0" applyNumberFormat="1" applyFont="1" applyFill="1" applyBorder="1"/>
    <xf numFmtId="4" fontId="33" fillId="18" borderId="1" xfId="0" applyNumberFormat="1" applyFont="1" applyFill="1" applyBorder="1"/>
    <xf numFmtId="4" fontId="33" fillId="5" borderId="0" xfId="0" applyNumberFormat="1" applyFont="1" applyFill="1" applyBorder="1"/>
    <xf numFmtId="0" fontId="33" fillId="5" borderId="0" xfId="0" applyFont="1" applyFill="1" applyBorder="1"/>
    <xf numFmtId="0" fontId="33" fillId="5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34" fillId="2" borderId="3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/>
    </xf>
    <xf numFmtId="0" fontId="35" fillId="2" borderId="3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/>
    </xf>
    <xf numFmtId="0" fontId="35" fillId="2" borderId="2" xfId="0" applyFont="1" applyFill="1" applyBorder="1" applyAlignment="1">
      <alignment horizontal="center" wrapText="1"/>
    </xf>
    <xf numFmtId="0" fontId="33" fillId="0" borderId="5" xfId="0" applyFont="1" applyBorder="1" applyAlignment="1">
      <alignment horizontal="center" wrapText="1"/>
    </xf>
    <xf numFmtId="0" fontId="33" fillId="0" borderId="3" xfId="0" applyFont="1" applyBorder="1" applyAlignment="1">
      <alignment horizontal="center" wrapText="1"/>
    </xf>
    <xf numFmtId="0" fontId="35" fillId="2" borderId="5" xfId="0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/>
    </xf>
    <xf numFmtId="0" fontId="35" fillId="2" borderId="5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 wrapText="1"/>
    </xf>
    <xf numFmtId="0" fontId="19" fillId="0" borderId="3" xfId="0" applyFont="1" applyBorder="1" applyAlignment="1">
      <alignment horizontal="center" wrapText="1"/>
    </xf>
    <xf numFmtId="0" fontId="17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/>
    </xf>
  </cellXfs>
  <cellStyles count="2573">
    <cellStyle name="Comma" xfId="636"/>
    <cellStyle name="Currency" xfId="637"/>
    <cellStyle name="Date" xfId="638"/>
    <cellStyle name="Fixed" xfId="639"/>
    <cellStyle name="Heading1" xfId="640"/>
    <cellStyle name="Heading2" xfId="641"/>
    <cellStyle name="Millares" xfId="2571" builtinId="3"/>
    <cellStyle name="Millares [0] 2" xfId="642"/>
    <cellStyle name="Millares [0] 3" xfId="634"/>
    <cellStyle name="Millares 10" xfId="2550"/>
    <cellStyle name="Millares 11" xfId="1906"/>
    <cellStyle name="Millares 12" xfId="1905"/>
    <cellStyle name="Millares 2" xfId="633"/>
    <cellStyle name="Millares 3" xfId="1269"/>
    <cellStyle name="Millares 4" xfId="1272"/>
    <cellStyle name="Millares 5" xfId="1900"/>
    <cellStyle name="Millares 6" xfId="1904"/>
    <cellStyle name="Millares 7" xfId="1907"/>
    <cellStyle name="Millares 8" xfId="2549"/>
    <cellStyle name="Millares 9" xfId="2530"/>
    <cellStyle name="Normal" xfId="0" builtinId="0"/>
    <cellStyle name="Normal 10" xfId="10"/>
    <cellStyle name="Normal 10 10" xfId="244"/>
    <cellStyle name="Normal 10 10 2" xfId="644"/>
    <cellStyle name="Normal 10 10 3" xfId="1918"/>
    <cellStyle name="Normal 10 10_BCB" xfId="1894"/>
    <cellStyle name="Normal 10 11" xfId="270"/>
    <cellStyle name="Normal 10 11 2" xfId="645"/>
    <cellStyle name="Normal 10 11 3" xfId="1919"/>
    <cellStyle name="Normal 10 11_BCB" xfId="1893"/>
    <cellStyle name="Normal 10 12" xfId="296"/>
    <cellStyle name="Normal 10 12 2" xfId="646"/>
    <cellStyle name="Normal 10 12 3" xfId="1920"/>
    <cellStyle name="Normal 10 12_BCB" xfId="1892"/>
    <cellStyle name="Normal 10 13" xfId="322"/>
    <cellStyle name="Normal 10 13 2" xfId="647"/>
    <cellStyle name="Normal 10 13 3" xfId="1921"/>
    <cellStyle name="Normal 10 13_BCB" xfId="1891"/>
    <cellStyle name="Normal 10 14" xfId="348"/>
    <cellStyle name="Normal 10 14 2" xfId="648"/>
    <cellStyle name="Normal 10 14 3" xfId="1922"/>
    <cellStyle name="Normal 10 14_BCB" xfId="1890"/>
    <cellStyle name="Normal 10 15" xfId="374"/>
    <cellStyle name="Normal 10 15 2" xfId="649"/>
    <cellStyle name="Normal 10 15 3" xfId="1923"/>
    <cellStyle name="Normal 10 15_BCB" xfId="1889"/>
    <cellStyle name="Normal 10 16" xfId="400"/>
    <cellStyle name="Normal 10 16 2" xfId="650"/>
    <cellStyle name="Normal 10 16 3" xfId="1924"/>
    <cellStyle name="Normal 10 16_BCB" xfId="1888"/>
    <cellStyle name="Normal 10 17" xfId="426"/>
    <cellStyle name="Normal 10 17 2" xfId="651"/>
    <cellStyle name="Normal 10 17 3" xfId="1925"/>
    <cellStyle name="Normal 10 17_BCB" xfId="1887"/>
    <cellStyle name="Normal 10 18" xfId="452"/>
    <cellStyle name="Normal 10 18 2" xfId="652"/>
    <cellStyle name="Normal 10 18 3" xfId="1926"/>
    <cellStyle name="Normal 10 18_BCB" xfId="1886"/>
    <cellStyle name="Normal 10 19" xfId="478"/>
    <cellStyle name="Normal 10 19 2" xfId="653"/>
    <cellStyle name="Normal 10 19 3" xfId="1927"/>
    <cellStyle name="Normal 10 19_BCB" xfId="1885"/>
    <cellStyle name="Normal 10 2" xfId="36"/>
    <cellStyle name="Normal 10 2 2" xfId="654"/>
    <cellStyle name="Normal 10 2 3" xfId="1928"/>
    <cellStyle name="Normal 10 2_BCB" xfId="1884"/>
    <cellStyle name="Normal 10 20" xfId="504"/>
    <cellStyle name="Normal 10 20 2" xfId="655"/>
    <cellStyle name="Normal 10 20 3" xfId="1929"/>
    <cellStyle name="Normal 10 20_BCB" xfId="1883"/>
    <cellStyle name="Normal 10 21" xfId="531"/>
    <cellStyle name="Normal 10 21 2" xfId="656"/>
    <cellStyle name="Normal 10 21 3" xfId="1930"/>
    <cellStyle name="Normal 10 21_BCB" xfId="1882"/>
    <cellStyle name="Normal 10 22" xfId="557"/>
    <cellStyle name="Normal 10 22 2" xfId="657"/>
    <cellStyle name="Normal 10 22 3" xfId="1931"/>
    <cellStyle name="Normal 10 22_BCB" xfId="1881"/>
    <cellStyle name="Normal 10 23" xfId="583"/>
    <cellStyle name="Normal 10 23 2" xfId="658"/>
    <cellStyle name="Normal 10 23 3" xfId="1932"/>
    <cellStyle name="Normal 10 23_BCB" xfId="1880"/>
    <cellStyle name="Normal 10 24" xfId="610"/>
    <cellStyle name="Normal 10 24 2" xfId="659"/>
    <cellStyle name="Normal 10 24 3" xfId="1933"/>
    <cellStyle name="Normal 10 24_BCB" xfId="1879"/>
    <cellStyle name="Normal 10 25" xfId="643"/>
    <cellStyle name="Normal 10 26" xfId="1917"/>
    <cellStyle name="Normal 10 3" xfId="62"/>
    <cellStyle name="Normal 10 3 2" xfId="660"/>
    <cellStyle name="Normal 10 3 3" xfId="1934"/>
    <cellStyle name="Normal 10 3_BCB" xfId="1878"/>
    <cellStyle name="Normal 10 4" xfId="88"/>
    <cellStyle name="Normal 10 4 2" xfId="661"/>
    <cellStyle name="Normal 10 4 3" xfId="1935"/>
    <cellStyle name="Normal 10 4_BCB" xfId="1877"/>
    <cellStyle name="Normal 10 5" xfId="114"/>
    <cellStyle name="Normal 10 5 2" xfId="662"/>
    <cellStyle name="Normal 10 5 3" xfId="1936"/>
    <cellStyle name="Normal 10 5_BCB" xfId="1876"/>
    <cellStyle name="Normal 10 6" xfId="140"/>
    <cellStyle name="Normal 10 6 2" xfId="663"/>
    <cellStyle name="Normal 10 6 3" xfId="1937"/>
    <cellStyle name="Normal 10 6_BCB" xfId="1875"/>
    <cellStyle name="Normal 10 7" xfId="166"/>
    <cellStyle name="Normal 10 7 2" xfId="664"/>
    <cellStyle name="Normal 10 7 3" xfId="1938"/>
    <cellStyle name="Normal 10 7_BCB" xfId="1874"/>
    <cellStyle name="Normal 10 8" xfId="192"/>
    <cellStyle name="Normal 10 8 2" xfId="665"/>
    <cellStyle name="Normal 10 8 3" xfId="1939"/>
    <cellStyle name="Normal 10 8_BCB" xfId="1873"/>
    <cellStyle name="Normal 10 9" xfId="218"/>
    <cellStyle name="Normal 10 9 2" xfId="666"/>
    <cellStyle name="Normal 10 9 3" xfId="1940"/>
    <cellStyle name="Normal 10 9_BCB" xfId="1872"/>
    <cellStyle name="Normal 10_BCB" xfId="1895"/>
    <cellStyle name="Normal 11" xfId="11"/>
    <cellStyle name="Normal 11 10" xfId="245"/>
    <cellStyle name="Normal 11 10 2" xfId="668"/>
    <cellStyle name="Normal 11 10 3" xfId="1942"/>
    <cellStyle name="Normal 11 10_BCB" xfId="1870"/>
    <cellStyle name="Normal 11 11" xfId="271"/>
    <cellStyle name="Normal 11 11 2" xfId="669"/>
    <cellStyle name="Normal 11 11 3" xfId="1943"/>
    <cellStyle name="Normal 11 11_BCB" xfId="1869"/>
    <cellStyle name="Normal 11 12" xfId="297"/>
    <cellStyle name="Normal 11 12 2" xfId="670"/>
    <cellStyle name="Normal 11 12 3" xfId="1944"/>
    <cellStyle name="Normal 11 12_BCB" xfId="1868"/>
    <cellStyle name="Normal 11 13" xfId="323"/>
    <cellStyle name="Normal 11 13 2" xfId="671"/>
    <cellStyle name="Normal 11 13 3" xfId="1945"/>
    <cellStyle name="Normal 11 13_BCB" xfId="1867"/>
    <cellStyle name="Normal 11 14" xfId="349"/>
    <cellStyle name="Normal 11 14 2" xfId="672"/>
    <cellStyle name="Normal 11 14 3" xfId="1946"/>
    <cellStyle name="Normal 11 14_BCB" xfId="1866"/>
    <cellStyle name="Normal 11 15" xfId="375"/>
    <cellStyle name="Normal 11 15 2" xfId="673"/>
    <cellStyle name="Normal 11 15 3" xfId="1947"/>
    <cellStyle name="Normal 11 15_BCB" xfId="1865"/>
    <cellStyle name="Normal 11 16" xfId="401"/>
    <cellStyle name="Normal 11 16 2" xfId="674"/>
    <cellStyle name="Normal 11 16 3" xfId="1948"/>
    <cellStyle name="Normal 11 16_BCB" xfId="1864"/>
    <cellStyle name="Normal 11 17" xfId="427"/>
    <cellStyle name="Normal 11 17 2" xfId="675"/>
    <cellStyle name="Normal 11 17 3" xfId="1949"/>
    <cellStyle name="Normal 11 17_BCB" xfId="1863"/>
    <cellStyle name="Normal 11 18" xfId="453"/>
    <cellStyle name="Normal 11 18 2" xfId="676"/>
    <cellStyle name="Normal 11 18 3" xfId="1950"/>
    <cellStyle name="Normal 11 18_BCB" xfId="1862"/>
    <cellStyle name="Normal 11 19" xfId="479"/>
    <cellStyle name="Normal 11 19 2" xfId="677"/>
    <cellStyle name="Normal 11 19 3" xfId="1951"/>
    <cellStyle name="Normal 11 19_BCB" xfId="1861"/>
    <cellStyle name="Normal 11 2" xfId="37"/>
    <cellStyle name="Normal 11 2 2" xfId="678"/>
    <cellStyle name="Normal 11 2 3" xfId="1952"/>
    <cellStyle name="Normal 11 2_BCB" xfId="1860"/>
    <cellStyle name="Normal 11 20" xfId="505"/>
    <cellStyle name="Normal 11 20 2" xfId="679"/>
    <cellStyle name="Normal 11 20 3" xfId="1953"/>
    <cellStyle name="Normal 11 20_BCB" xfId="1859"/>
    <cellStyle name="Normal 11 21" xfId="532"/>
    <cellStyle name="Normal 11 21 2" xfId="680"/>
    <cellStyle name="Normal 11 21 3" xfId="1954"/>
    <cellStyle name="Normal 11 21_BCB" xfId="1858"/>
    <cellStyle name="Normal 11 22" xfId="558"/>
    <cellStyle name="Normal 11 22 2" xfId="681"/>
    <cellStyle name="Normal 11 22 3" xfId="1955"/>
    <cellStyle name="Normal 11 22_BCB" xfId="1857"/>
    <cellStyle name="Normal 11 23" xfId="584"/>
    <cellStyle name="Normal 11 23 2" xfId="682"/>
    <cellStyle name="Normal 11 23 3" xfId="1956"/>
    <cellStyle name="Normal 11 23_BCB" xfId="1856"/>
    <cellStyle name="Normal 11 24" xfId="611"/>
    <cellStyle name="Normal 11 24 2" xfId="683"/>
    <cellStyle name="Normal 11 24 3" xfId="1957"/>
    <cellStyle name="Normal 11 24_BCB" xfId="1855"/>
    <cellStyle name="Normal 11 25" xfId="667"/>
    <cellStyle name="Normal 11 26" xfId="1941"/>
    <cellStyle name="Normal 11 3" xfId="63"/>
    <cellStyle name="Normal 11 3 2" xfId="684"/>
    <cellStyle name="Normal 11 3 3" xfId="1958"/>
    <cellStyle name="Normal 11 3_BCB" xfId="1854"/>
    <cellStyle name="Normal 11 4" xfId="89"/>
    <cellStyle name="Normal 11 4 2" xfId="685"/>
    <cellStyle name="Normal 11 4 3" xfId="1959"/>
    <cellStyle name="Normal 11 4_BCB" xfId="1853"/>
    <cellStyle name="Normal 11 5" xfId="115"/>
    <cellStyle name="Normal 11 5 2" xfId="686"/>
    <cellStyle name="Normal 11 5 3" xfId="1960"/>
    <cellStyle name="Normal 11 5_BCB" xfId="1852"/>
    <cellStyle name="Normal 11 6" xfId="141"/>
    <cellStyle name="Normal 11 6 2" xfId="687"/>
    <cellStyle name="Normal 11 6 3" xfId="1961"/>
    <cellStyle name="Normal 11 6_BCB" xfId="1851"/>
    <cellStyle name="Normal 11 7" xfId="167"/>
    <cellStyle name="Normal 11 7 2" xfId="688"/>
    <cellStyle name="Normal 11 7 3" xfId="1962"/>
    <cellStyle name="Normal 11 7_BCB" xfId="1850"/>
    <cellStyle name="Normal 11 8" xfId="193"/>
    <cellStyle name="Normal 11 8 2" xfId="689"/>
    <cellStyle name="Normal 11 8 3" xfId="1963"/>
    <cellStyle name="Normal 11 8_BCB" xfId="1849"/>
    <cellStyle name="Normal 11 9" xfId="219"/>
    <cellStyle name="Normal 11 9 2" xfId="690"/>
    <cellStyle name="Normal 11 9 3" xfId="1964"/>
    <cellStyle name="Normal 11 9_BCB" xfId="1848"/>
    <cellStyle name="Normal 11_BCB" xfId="1871"/>
    <cellStyle name="Normal 12" xfId="12"/>
    <cellStyle name="Normal 12 10" xfId="246"/>
    <cellStyle name="Normal 12 10 2" xfId="692"/>
    <cellStyle name="Normal 12 10 3" xfId="1966"/>
    <cellStyle name="Normal 12 10_BCB" xfId="1846"/>
    <cellStyle name="Normal 12 11" xfId="272"/>
    <cellStyle name="Normal 12 11 2" xfId="693"/>
    <cellStyle name="Normal 12 11 3" xfId="1967"/>
    <cellStyle name="Normal 12 11_BCB" xfId="1845"/>
    <cellStyle name="Normal 12 12" xfId="298"/>
    <cellStyle name="Normal 12 12 2" xfId="694"/>
    <cellStyle name="Normal 12 12 3" xfId="1968"/>
    <cellStyle name="Normal 12 12_BCB" xfId="1844"/>
    <cellStyle name="Normal 12 13" xfId="324"/>
    <cellStyle name="Normal 12 13 2" xfId="695"/>
    <cellStyle name="Normal 12 13 3" xfId="1969"/>
    <cellStyle name="Normal 12 13_BCB" xfId="1843"/>
    <cellStyle name="Normal 12 14" xfId="350"/>
    <cellStyle name="Normal 12 14 2" xfId="696"/>
    <cellStyle name="Normal 12 14 3" xfId="1970"/>
    <cellStyle name="Normal 12 14_BCB" xfId="1842"/>
    <cellStyle name="Normal 12 15" xfId="376"/>
    <cellStyle name="Normal 12 15 2" xfId="697"/>
    <cellStyle name="Normal 12 15 3" xfId="1971"/>
    <cellStyle name="Normal 12 15_BCB" xfId="1841"/>
    <cellStyle name="Normal 12 16" xfId="402"/>
    <cellStyle name="Normal 12 16 2" xfId="698"/>
    <cellStyle name="Normal 12 16 3" xfId="1972"/>
    <cellStyle name="Normal 12 16_BCB" xfId="1840"/>
    <cellStyle name="Normal 12 17" xfId="428"/>
    <cellStyle name="Normal 12 17 2" xfId="699"/>
    <cellStyle name="Normal 12 17 3" xfId="1973"/>
    <cellStyle name="Normal 12 17_BCB" xfId="1839"/>
    <cellStyle name="Normal 12 18" xfId="454"/>
    <cellStyle name="Normal 12 18 2" xfId="700"/>
    <cellStyle name="Normal 12 18 3" xfId="1974"/>
    <cellStyle name="Normal 12 18_BCB" xfId="1838"/>
    <cellStyle name="Normal 12 19" xfId="480"/>
    <cellStyle name="Normal 12 19 2" xfId="701"/>
    <cellStyle name="Normal 12 19 3" xfId="1975"/>
    <cellStyle name="Normal 12 19_BCB" xfId="1837"/>
    <cellStyle name="Normal 12 2" xfId="38"/>
    <cellStyle name="Normal 12 2 2" xfId="702"/>
    <cellStyle name="Normal 12 2 3" xfId="1976"/>
    <cellStyle name="Normal 12 2_BCB" xfId="1836"/>
    <cellStyle name="Normal 12 20" xfId="506"/>
    <cellStyle name="Normal 12 20 2" xfId="703"/>
    <cellStyle name="Normal 12 20 3" xfId="1977"/>
    <cellStyle name="Normal 12 20_BCB" xfId="1835"/>
    <cellStyle name="Normal 12 21" xfId="533"/>
    <cellStyle name="Normal 12 21 2" xfId="704"/>
    <cellStyle name="Normal 12 21 3" xfId="1978"/>
    <cellStyle name="Normal 12 21_BCB" xfId="1834"/>
    <cellStyle name="Normal 12 22" xfId="559"/>
    <cellStyle name="Normal 12 22 2" xfId="705"/>
    <cellStyle name="Normal 12 22 3" xfId="1979"/>
    <cellStyle name="Normal 12 22_BCB" xfId="1833"/>
    <cellStyle name="Normal 12 23" xfId="585"/>
    <cellStyle name="Normal 12 23 2" xfId="706"/>
    <cellStyle name="Normal 12 23 3" xfId="1980"/>
    <cellStyle name="Normal 12 23_BCB" xfId="1832"/>
    <cellStyle name="Normal 12 24" xfId="612"/>
    <cellStyle name="Normal 12 24 2" xfId="707"/>
    <cellStyle name="Normal 12 24 3" xfId="1981"/>
    <cellStyle name="Normal 12 24_BCB" xfId="1831"/>
    <cellStyle name="Normal 12 25" xfId="691"/>
    <cellStyle name="Normal 12 26" xfId="1965"/>
    <cellStyle name="Normal 12 3" xfId="64"/>
    <cellStyle name="Normal 12 3 2" xfId="708"/>
    <cellStyle name="Normal 12 3 3" xfId="1982"/>
    <cellStyle name="Normal 12 3_BCB" xfId="1830"/>
    <cellStyle name="Normal 12 4" xfId="90"/>
    <cellStyle name="Normal 12 4 2" xfId="709"/>
    <cellStyle name="Normal 12 4 3" xfId="1983"/>
    <cellStyle name="Normal 12 4_BCB" xfId="1829"/>
    <cellStyle name="Normal 12 5" xfId="116"/>
    <cellStyle name="Normal 12 5 2" xfId="710"/>
    <cellStyle name="Normal 12 5 3" xfId="1984"/>
    <cellStyle name="Normal 12 5_BCB" xfId="1828"/>
    <cellStyle name="Normal 12 6" xfId="142"/>
    <cellStyle name="Normal 12 6 2" xfId="711"/>
    <cellStyle name="Normal 12 6 3" xfId="1985"/>
    <cellStyle name="Normal 12 6_BCB" xfId="1827"/>
    <cellStyle name="Normal 12 7" xfId="168"/>
    <cellStyle name="Normal 12 7 2" xfId="712"/>
    <cellStyle name="Normal 12 7 3" xfId="1986"/>
    <cellStyle name="Normal 12 7_BCB" xfId="1826"/>
    <cellStyle name="Normal 12 8" xfId="194"/>
    <cellStyle name="Normal 12 8 2" xfId="713"/>
    <cellStyle name="Normal 12 8 3" xfId="1987"/>
    <cellStyle name="Normal 12 8_BCB" xfId="1825"/>
    <cellStyle name="Normal 12 9" xfId="220"/>
    <cellStyle name="Normal 12 9 2" xfId="714"/>
    <cellStyle name="Normal 12 9 3" xfId="1988"/>
    <cellStyle name="Normal 12 9_BCB" xfId="1824"/>
    <cellStyle name="Normal 12_BCB" xfId="1847"/>
    <cellStyle name="Normal 13" xfId="13"/>
    <cellStyle name="Normal 13 10" xfId="247"/>
    <cellStyle name="Normal 13 10 2" xfId="716"/>
    <cellStyle name="Normal 13 10 3" xfId="1990"/>
    <cellStyle name="Normal 13 10_BCB" xfId="1822"/>
    <cellStyle name="Normal 13 11" xfId="273"/>
    <cellStyle name="Normal 13 11 2" xfId="717"/>
    <cellStyle name="Normal 13 11 3" xfId="1991"/>
    <cellStyle name="Normal 13 11_BCB" xfId="1821"/>
    <cellStyle name="Normal 13 12" xfId="299"/>
    <cellStyle name="Normal 13 12 2" xfId="718"/>
    <cellStyle name="Normal 13 12 3" xfId="1992"/>
    <cellStyle name="Normal 13 12_BCB" xfId="1820"/>
    <cellStyle name="Normal 13 13" xfId="325"/>
    <cellStyle name="Normal 13 13 2" xfId="719"/>
    <cellStyle name="Normal 13 13 3" xfId="1993"/>
    <cellStyle name="Normal 13 13_BCB" xfId="1819"/>
    <cellStyle name="Normal 13 14" xfId="351"/>
    <cellStyle name="Normal 13 14 2" xfId="720"/>
    <cellStyle name="Normal 13 14 3" xfId="1994"/>
    <cellStyle name="Normal 13 14_BCB" xfId="1818"/>
    <cellStyle name="Normal 13 15" xfId="377"/>
    <cellStyle name="Normal 13 15 2" xfId="721"/>
    <cellStyle name="Normal 13 15 3" xfId="1995"/>
    <cellStyle name="Normal 13 15_BCB" xfId="1817"/>
    <cellStyle name="Normal 13 16" xfId="403"/>
    <cellStyle name="Normal 13 16 2" xfId="722"/>
    <cellStyle name="Normal 13 16 3" xfId="1996"/>
    <cellStyle name="Normal 13 16_BCB" xfId="1816"/>
    <cellStyle name="Normal 13 17" xfId="429"/>
    <cellStyle name="Normal 13 17 2" xfId="723"/>
    <cellStyle name="Normal 13 17 3" xfId="1997"/>
    <cellStyle name="Normal 13 17_BCB" xfId="1815"/>
    <cellStyle name="Normal 13 18" xfId="455"/>
    <cellStyle name="Normal 13 18 2" xfId="724"/>
    <cellStyle name="Normal 13 18 3" xfId="1998"/>
    <cellStyle name="Normal 13 18_BCB" xfId="1814"/>
    <cellStyle name="Normal 13 19" xfId="481"/>
    <cellStyle name="Normal 13 19 2" xfId="725"/>
    <cellStyle name="Normal 13 19 3" xfId="1999"/>
    <cellStyle name="Normal 13 19_BCB" xfId="1813"/>
    <cellStyle name="Normal 13 2" xfId="39"/>
    <cellStyle name="Normal 13 2 2" xfId="726"/>
    <cellStyle name="Normal 13 2 3" xfId="2000"/>
    <cellStyle name="Normal 13 2_BCB" xfId="1812"/>
    <cellStyle name="Normal 13 20" xfId="507"/>
    <cellStyle name="Normal 13 20 2" xfId="727"/>
    <cellStyle name="Normal 13 20 3" xfId="2001"/>
    <cellStyle name="Normal 13 20_BCB" xfId="1811"/>
    <cellStyle name="Normal 13 21" xfId="534"/>
    <cellStyle name="Normal 13 21 2" xfId="728"/>
    <cellStyle name="Normal 13 21 3" xfId="2002"/>
    <cellStyle name="Normal 13 21_BCB" xfId="1810"/>
    <cellStyle name="Normal 13 22" xfId="560"/>
    <cellStyle name="Normal 13 22 2" xfId="729"/>
    <cellStyle name="Normal 13 22 3" xfId="2003"/>
    <cellStyle name="Normal 13 22_BCB" xfId="1809"/>
    <cellStyle name="Normal 13 23" xfId="586"/>
    <cellStyle name="Normal 13 23 2" xfId="730"/>
    <cellStyle name="Normal 13 23 3" xfId="2004"/>
    <cellStyle name="Normal 13 23_BCB" xfId="1808"/>
    <cellStyle name="Normal 13 24" xfId="613"/>
    <cellStyle name="Normal 13 24 2" xfId="731"/>
    <cellStyle name="Normal 13 24 3" xfId="2005"/>
    <cellStyle name="Normal 13 24_BCB" xfId="1807"/>
    <cellStyle name="Normal 13 25" xfId="715"/>
    <cellStyle name="Normal 13 26" xfId="1989"/>
    <cellStyle name="Normal 13 3" xfId="65"/>
    <cellStyle name="Normal 13 3 2" xfId="732"/>
    <cellStyle name="Normal 13 3 3" xfId="2006"/>
    <cellStyle name="Normal 13 3_BCB" xfId="1806"/>
    <cellStyle name="Normal 13 4" xfId="91"/>
    <cellStyle name="Normal 13 4 2" xfId="733"/>
    <cellStyle name="Normal 13 4 3" xfId="2007"/>
    <cellStyle name="Normal 13 4_BCB" xfId="1805"/>
    <cellStyle name="Normal 13 5" xfId="117"/>
    <cellStyle name="Normal 13 5 2" xfId="734"/>
    <cellStyle name="Normal 13 5 3" xfId="2008"/>
    <cellStyle name="Normal 13 5_BCB" xfId="1804"/>
    <cellStyle name="Normal 13 6" xfId="143"/>
    <cellStyle name="Normal 13 6 2" xfId="735"/>
    <cellStyle name="Normal 13 6 3" xfId="2009"/>
    <cellStyle name="Normal 13 6_BCB" xfId="1803"/>
    <cellStyle name="Normal 13 7" xfId="169"/>
    <cellStyle name="Normal 13 7 2" xfId="736"/>
    <cellStyle name="Normal 13 7 3" xfId="2010"/>
    <cellStyle name="Normal 13 7_BCB" xfId="1802"/>
    <cellStyle name="Normal 13 8" xfId="195"/>
    <cellStyle name="Normal 13 8 2" xfId="737"/>
    <cellStyle name="Normal 13 8 3" xfId="2011"/>
    <cellStyle name="Normal 13 8_BCB" xfId="1801"/>
    <cellStyle name="Normal 13 9" xfId="221"/>
    <cellStyle name="Normal 13 9 2" xfId="738"/>
    <cellStyle name="Normal 13 9 3" xfId="2012"/>
    <cellStyle name="Normal 13 9_BCB" xfId="1800"/>
    <cellStyle name="Normal 13_BCB" xfId="1823"/>
    <cellStyle name="Normal 14" xfId="14"/>
    <cellStyle name="Normal 14 10" xfId="248"/>
    <cellStyle name="Normal 14 10 2" xfId="740"/>
    <cellStyle name="Normal 14 10 3" xfId="2014"/>
    <cellStyle name="Normal 14 10_BCB" xfId="1270"/>
    <cellStyle name="Normal 14 11" xfId="274"/>
    <cellStyle name="Normal 14 11 2" xfId="741"/>
    <cellStyle name="Normal 14 11 3" xfId="2015"/>
    <cellStyle name="Normal 14 11_BCB" xfId="1798"/>
    <cellStyle name="Normal 14 12" xfId="300"/>
    <cellStyle name="Normal 14 12 2" xfId="742"/>
    <cellStyle name="Normal 14 12 3" xfId="2016"/>
    <cellStyle name="Normal 14 12_BCB" xfId="1797"/>
    <cellStyle name="Normal 14 13" xfId="326"/>
    <cellStyle name="Normal 14 13 2" xfId="743"/>
    <cellStyle name="Normal 14 13 3" xfId="2017"/>
    <cellStyle name="Normal 14 13_BCB" xfId="1796"/>
    <cellStyle name="Normal 14 14" xfId="352"/>
    <cellStyle name="Normal 14 14 2" xfId="744"/>
    <cellStyle name="Normal 14 14 3" xfId="2018"/>
    <cellStyle name="Normal 14 14_BCB" xfId="1795"/>
    <cellStyle name="Normal 14 15" xfId="378"/>
    <cellStyle name="Normal 14 15 2" xfId="745"/>
    <cellStyle name="Normal 14 15 3" xfId="2019"/>
    <cellStyle name="Normal 14 15_BCB" xfId="1794"/>
    <cellStyle name="Normal 14 16" xfId="404"/>
    <cellStyle name="Normal 14 16 2" xfId="746"/>
    <cellStyle name="Normal 14 16 3" xfId="2020"/>
    <cellStyle name="Normal 14 16_BCB" xfId="1793"/>
    <cellStyle name="Normal 14 17" xfId="430"/>
    <cellStyle name="Normal 14 17 2" xfId="747"/>
    <cellStyle name="Normal 14 17 3" xfId="2021"/>
    <cellStyle name="Normal 14 17_BCB" xfId="1792"/>
    <cellStyle name="Normal 14 18" xfId="456"/>
    <cellStyle name="Normal 14 18 2" xfId="748"/>
    <cellStyle name="Normal 14 18 3" xfId="2022"/>
    <cellStyle name="Normal 14 18_BCB" xfId="1791"/>
    <cellStyle name="Normal 14 19" xfId="482"/>
    <cellStyle name="Normal 14 19 2" xfId="749"/>
    <cellStyle name="Normal 14 19 3" xfId="2023"/>
    <cellStyle name="Normal 14 19_BCB" xfId="1790"/>
    <cellStyle name="Normal 14 2" xfId="40"/>
    <cellStyle name="Normal 14 2 2" xfId="750"/>
    <cellStyle name="Normal 14 2 3" xfId="2024"/>
    <cellStyle name="Normal 14 2_BCB" xfId="1789"/>
    <cellStyle name="Normal 14 20" xfId="508"/>
    <cellStyle name="Normal 14 20 2" xfId="751"/>
    <cellStyle name="Normal 14 20 3" xfId="2025"/>
    <cellStyle name="Normal 14 20_BCB" xfId="1788"/>
    <cellStyle name="Normal 14 21" xfId="535"/>
    <cellStyle name="Normal 14 21 2" xfId="752"/>
    <cellStyle name="Normal 14 21 3" xfId="2026"/>
    <cellStyle name="Normal 14 21_BCB" xfId="1787"/>
    <cellStyle name="Normal 14 22" xfId="561"/>
    <cellStyle name="Normal 14 22 2" xfId="753"/>
    <cellStyle name="Normal 14 22 3" xfId="2027"/>
    <cellStyle name="Normal 14 22_BCB" xfId="1786"/>
    <cellStyle name="Normal 14 23" xfId="587"/>
    <cellStyle name="Normal 14 23 2" xfId="754"/>
    <cellStyle name="Normal 14 23 3" xfId="2028"/>
    <cellStyle name="Normal 14 23_BCB" xfId="1785"/>
    <cellStyle name="Normal 14 24" xfId="614"/>
    <cellStyle name="Normal 14 24 2" xfId="755"/>
    <cellStyle name="Normal 14 24 3" xfId="2029"/>
    <cellStyle name="Normal 14 24_BCB" xfId="1784"/>
    <cellStyle name="Normal 14 25" xfId="739"/>
    <cellStyle name="Normal 14 26" xfId="2013"/>
    <cellStyle name="Normal 14 3" xfId="66"/>
    <cellStyle name="Normal 14 3 2" xfId="756"/>
    <cellStyle name="Normal 14 3 3" xfId="2030"/>
    <cellStyle name="Normal 14 3_BCB" xfId="1783"/>
    <cellStyle name="Normal 14 4" xfId="92"/>
    <cellStyle name="Normal 14 4 2" xfId="757"/>
    <cellStyle name="Normal 14 4 3" xfId="2031"/>
    <cellStyle name="Normal 14 4_BCB" xfId="1782"/>
    <cellStyle name="Normal 14 5" xfId="118"/>
    <cellStyle name="Normal 14 5 2" xfId="758"/>
    <cellStyle name="Normal 14 5 3" xfId="2032"/>
    <cellStyle name="Normal 14 5_BCB" xfId="1781"/>
    <cellStyle name="Normal 14 6" xfId="144"/>
    <cellStyle name="Normal 14 6 2" xfId="759"/>
    <cellStyle name="Normal 14 6 3" xfId="2033"/>
    <cellStyle name="Normal 14 6_BCB" xfId="1780"/>
    <cellStyle name="Normal 14 7" xfId="170"/>
    <cellStyle name="Normal 14 7 2" xfId="760"/>
    <cellStyle name="Normal 14 7 3" xfId="2034"/>
    <cellStyle name="Normal 14 7_BCB" xfId="1779"/>
    <cellStyle name="Normal 14 8" xfId="196"/>
    <cellStyle name="Normal 14 8 2" xfId="761"/>
    <cellStyle name="Normal 14 8 3" xfId="2035"/>
    <cellStyle name="Normal 14 8_BCB" xfId="1778"/>
    <cellStyle name="Normal 14 9" xfId="222"/>
    <cellStyle name="Normal 14 9 2" xfId="762"/>
    <cellStyle name="Normal 14 9 3" xfId="2036"/>
    <cellStyle name="Normal 14 9_BCB" xfId="1777"/>
    <cellStyle name="Normal 14_BCB" xfId="1799"/>
    <cellStyle name="Normal 15" xfId="15"/>
    <cellStyle name="Normal 15 10" xfId="249"/>
    <cellStyle name="Normal 15 10 2" xfId="764"/>
    <cellStyle name="Normal 15 10 3" xfId="2038"/>
    <cellStyle name="Normal 15 10_BCB" xfId="1775"/>
    <cellStyle name="Normal 15 11" xfId="275"/>
    <cellStyle name="Normal 15 11 2" xfId="765"/>
    <cellStyle name="Normal 15 11 3" xfId="2039"/>
    <cellStyle name="Normal 15 11_BCB" xfId="1774"/>
    <cellStyle name="Normal 15 12" xfId="301"/>
    <cellStyle name="Normal 15 12 2" xfId="766"/>
    <cellStyle name="Normal 15 12 3" xfId="2040"/>
    <cellStyle name="Normal 15 12_BCB" xfId="1773"/>
    <cellStyle name="Normal 15 13" xfId="327"/>
    <cellStyle name="Normal 15 13 2" xfId="767"/>
    <cellStyle name="Normal 15 13 3" xfId="2041"/>
    <cellStyle name="Normal 15 13_BCB" xfId="1772"/>
    <cellStyle name="Normal 15 14" xfId="353"/>
    <cellStyle name="Normal 15 14 2" xfId="768"/>
    <cellStyle name="Normal 15 14 3" xfId="2042"/>
    <cellStyle name="Normal 15 14_BCB" xfId="1771"/>
    <cellStyle name="Normal 15 15" xfId="379"/>
    <cellStyle name="Normal 15 15 2" xfId="769"/>
    <cellStyle name="Normal 15 15 3" xfId="2043"/>
    <cellStyle name="Normal 15 15_BCB" xfId="1770"/>
    <cellStyle name="Normal 15 16" xfId="405"/>
    <cellStyle name="Normal 15 16 2" xfId="770"/>
    <cellStyle name="Normal 15 16 3" xfId="2044"/>
    <cellStyle name="Normal 15 16_BCB" xfId="1769"/>
    <cellStyle name="Normal 15 17" xfId="431"/>
    <cellStyle name="Normal 15 17 2" xfId="771"/>
    <cellStyle name="Normal 15 17 3" xfId="2045"/>
    <cellStyle name="Normal 15 17_BCB" xfId="1768"/>
    <cellStyle name="Normal 15 18" xfId="457"/>
    <cellStyle name="Normal 15 18 2" xfId="772"/>
    <cellStyle name="Normal 15 18 3" xfId="2046"/>
    <cellStyle name="Normal 15 18_BCB" xfId="1767"/>
    <cellStyle name="Normal 15 19" xfId="483"/>
    <cellStyle name="Normal 15 19 2" xfId="773"/>
    <cellStyle name="Normal 15 19 3" xfId="2047"/>
    <cellStyle name="Normal 15 19_BCB" xfId="1766"/>
    <cellStyle name="Normal 15 2" xfId="41"/>
    <cellStyle name="Normal 15 2 2" xfId="774"/>
    <cellStyle name="Normal 15 2 3" xfId="2048"/>
    <cellStyle name="Normal 15 2_BCB" xfId="1765"/>
    <cellStyle name="Normal 15 20" xfId="509"/>
    <cellStyle name="Normal 15 20 2" xfId="775"/>
    <cellStyle name="Normal 15 20 3" xfId="2049"/>
    <cellStyle name="Normal 15 20_BCB" xfId="1764"/>
    <cellStyle name="Normal 15 21" xfId="536"/>
    <cellStyle name="Normal 15 21 2" xfId="776"/>
    <cellStyle name="Normal 15 21 3" xfId="2050"/>
    <cellStyle name="Normal 15 21_BCB" xfId="1763"/>
    <cellStyle name="Normal 15 22" xfId="562"/>
    <cellStyle name="Normal 15 22 2" xfId="777"/>
    <cellStyle name="Normal 15 22 3" xfId="2051"/>
    <cellStyle name="Normal 15 22_BCB" xfId="1762"/>
    <cellStyle name="Normal 15 23" xfId="588"/>
    <cellStyle name="Normal 15 23 2" xfId="778"/>
    <cellStyle name="Normal 15 23 3" xfId="2052"/>
    <cellStyle name="Normal 15 23_BCB" xfId="1761"/>
    <cellStyle name="Normal 15 24" xfId="615"/>
    <cellStyle name="Normal 15 24 2" xfId="779"/>
    <cellStyle name="Normal 15 24 3" xfId="2053"/>
    <cellStyle name="Normal 15 24_BCB" xfId="1760"/>
    <cellStyle name="Normal 15 25" xfId="763"/>
    <cellStyle name="Normal 15 26" xfId="2037"/>
    <cellStyle name="Normal 15 3" xfId="67"/>
    <cellStyle name="Normal 15 3 2" xfId="780"/>
    <cellStyle name="Normal 15 3 3" xfId="2054"/>
    <cellStyle name="Normal 15 3_BCB" xfId="1759"/>
    <cellStyle name="Normal 15 4" xfId="93"/>
    <cellStyle name="Normal 15 4 2" xfId="781"/>
    <cellStyle name="Normal 15 4 3" xfId="2055"/>
    <cellStyle name="Normal 15 4_BCB" xfId="1758"/>
    <cellStyle name="Normal 15 5" xfId="119"/>
    <cellStyle name="Normal 15 5 2" xfId="782"/>
    <cellStyle name="Normal 15 5 3" xfId="2056"/>
    <cellStyle name="Normal 15 5_BCB" xfId="1757"/>
    <cellStyle name="Normal 15 6" xfId="145"/>
    <cellStyle name="Normal 15 6 2" xfId="783"/>
    <cellStyle name="Normal 15 6 3" xfId="2057"/>
    <cellStyle name="Normal 15 6_BCB" xfId="1756"/>
    <cellStyle name="Normal 15 7" xfId="171"/>
    <cellStyle name="Normal 15 7 2" xfId="784"/>
    <cellStyle name="Normal 15 7 3" xfId="2058"/>
    <cellStyle name="Normal 15 7_BCB" xfId="1755"/>
    <cellStyle name="Normal 15 8" xfId="197"/>
    <cellStyle name="Normal 15 8 2" xfId="785"/>
    <cellStyle name="Normal 15 8 3" xfId="2059"/>
    <cellStyle name="Normal 15 8_BCB" xfId="1754"/>
    <cellStyle name="Normal 15 9" xfId="223"/>
    <cellStyle name="Normal 15 9 2" xfId="786"/>
    <cellStyle name="Normal 15 9 3" xfId="2060"/>
    <cellStyle name="Normal 15 9_BCB" xfId="1753"/>
    <cellStyle name="Normal 15_BCB" xfId="1776"/>
    <cellStyle name="Normal 16" xfId="16"/>
    <cellStyle name="Normal 16 10" xfId="250"/>
    <cellStyle name="Normal 16 10 2" xfId="788"/>
    <cellStyle name="Normal 16 10 3" xfId="2062"/>
    <cellStyle name="Normal 16 10_BCB" xfId="1751"/>
    <cellStyle name="Normal 16 11" xfId="276"/>
    <cellStyle name="Normal 16 11 2" xfId="789"/>
    <cellStyle name="Normal 16 11 3" xfId="2063"/>
    <cellStyle name="Normal 16 11_BCB" xfId="1750"/>
    <cellStyle name="Normal 16 12" xfId="302"/>
    <cellStyle name="Normal 16 12 2" xfId="790"/>
    <cellStyle name="Normal 16 12 3" xfId="2064"/>
    <cellStyle name="Normal 16 12_BCB" xfId="1749"/>
    <cellStyle name="Normal 16 13" xfId="328"/>
    <cellStyle name="Normal 16 13 2" xfId="791"/>
    <cellStyle name="Normal 16 13 3" xfId="2065"/>
    <cellStyle name="Normal 16 13_BCB" xfId="1748"/>
    <cellStyle name="Normal 16 14" xfId="354"/>
    <cellStyle name="Normal 16 14 2" xfId="792"/>
    <cellStyle name="Normal 16 14 3" xfId="2066"/>
    <cellStyle name="Normal 16 14_BCB" xfId="1747"/>
    <cellStyle name="Normal 16 15" xfId="380"/>
    <cellStyle name="Normal 16 15 2" xfId="793"/>
    <cellStyle name="Normal 16 15 3" xfId="2067"/>
    <cellStyle name="Normal 16 15_BCB" xfId="1746"/>
    <cellStyle name="Normal 16 16" xfId="406"/>
    <cellStyle name="Normal 16 16 2" xfId="794"/>
    <cellStyle name="Normal 16 16 3" xfId="2068"/>
    <cellStyle name="Normal 16 16_BCB" xfId="1745"/>
    <cellStyle name="Normal 16 17" xfId="432"/>
    <cellStyle name="Normal 16 17 2" xfId="795"/>
    <cellStyle name="Normal 16 17 3" xfId="2069"/>
    <cellStyle name="Normal 16 17_BCB" xfId="1744"/>
    <cellStyle name="Normal 16 18" xfId="458"/>
    <cellStyle name="Normal 16 18 2" xfId="796"/>
    <cellStyle name="Normal 16 18 3" xfId="2070"/>
    <cellStyle name="Normal 16 18_BCB" xfId="1743"/>
    <cellStyle name="Normal 16 19" xfId="484"/>
    <cellStyle name="Normal 16 19 2" xfId="797"/>
    <cellStyle name="Normal 16 19 3" xfId="2071"/>
    <cellStyle name="Normal 16 19_BCB" xfId="1742"/>
    <cellStyle name="Normal 16 2" xfId="42"/>
    <cellStyle name="Normal 16 2 2" xfId="798"/>
    <cellStyle name="Normal 16 2 3" xfId="2072"/>
    <cellStyle name="Normal 16 2_BCB" xfId="1741"/>
    <cellStyle name="Normal 16 20" xfId="510"/>
    <cellStyle name="Normal 16 20 2" xfId="799"/>
    <cellStyle name="Normal 16 20 3" xfId="2073"/>
    <cellStyle name="Normal 16 20_BCB" xfId="1740"/>
    <cellStyle name="Normal 16 21" xfId="537"/>
    <cellStyle name="Normal 16 21 2" xfId="800"/>
    <cellStyle name="Normal 16 21 3" xfId="2074"/>
    <cellStyle name="Normal 16 21_BCB" xfId="1739"/>
    <cellStyle name="Normal 16 22" xfId="563"/>
    <cellStyle name="Normal 16 22 2" xfId="801"/>
    <cellStyle name="Normal 16 22 3" xfId="2075"/>
    <cellStyle name="Normal 16 22_BCB" xfId="1738"/>
    <cellStyle name="Normal 16 23" xfId="589"/>
    <cellStyle name="Normal 16 23 2" xfId="802"/>
    <cellStyle name="Normal 16 23 3" xfId="2076"/>
    <cellStyle name="Normal 16 23_BCB" xfId="1737"/>
    <cellStyle name="Normal 16 24" xfId="616"/>
    <cellStyle name="Normal 16 24 2" xfId="803"/>
    <cellStyle name="Normal 16 24 3" xfId="2077"/>
    <cellStyle name="Normal 16 24_BCB" xfId="1736"/>
    <cellStyle name="Normal 16 25" xfId="787"/>
    <cellStyle name="Normal 16 26" xfId="2061"/>
    <cellStyle name="Normal 16 3" xfId="68"/>
    <cellStyle name="Normal 16 3 2" xfId="804"/>
    <cellStyle name="Normal 16 3 3" xfId="2078"/>
    <cellStyle name="Normal 16 3_BCB" xfId="1735"/>
    <cellStyle name="Normal 16 4" xfId="94"/>
    <cellStyle name="Normal 16 4 2" xfId="805"/>
    <cellStyle name="Normal 16 4 3" xfId="2079"/>
    <cellStyle name="Normal 16 4_BCB" xfId="1734"/>
    <cellStyle name="Normal 16 5" xfId="120"/>
    <cellStyle name="Normal 16 5 2" xfId="806"/>
    <cellStyle name="Normal 16 5 3" xfId="2080"/>
    <cellStyle name="Normal 16 5_BCB" xfId="1733"/>
    <cellStyle name="Normal 16 6" xfId="146"/>
    <cellStyle name="Normal 16 6 2" xfId="807"/>
    <cellStyle name="Normal 16 6 3" xfId="2081"/>
    <cellStyle name="Normal 16 6_BCB" xfId="1732"/>
    <cellStyle name="Normal 16 7" xfId="172"/>
    <cellStyle name="Normal 16 7 2" xfId="808"/>
    <cellStyle name="Normal 16 7 3" xfId="2082"/>
    <cellStyle name="Normal 16 7_BCB" xfId="1731"/>
    <cellStyle name="Normal 16 8" xfId="198"/>
    <cellStyle name="Normal 16 8 2" xfId="809"/>
    <cellStyle name="Normal 16 8 3" xfId="2083"/>
    <cellStyle name="Normal 16 8_BCB" xfId="1730"/>
    <cellStyle name="Normal 16 9" xfId="224"/>
    <cellStyle name="Normal 16 9 2" xfId="810"/>
    <cellStyle name="Normal 16 9 3" xfId="2084"/>
    <cellStyle name="Normal 16 9_BCB" xfId="1729"/>
    <cellStyle name="Normal 16_BCB" xfId="1752"/>
    <cellStyle name="Normal 17" xfId="17"/>
    <cellStyle name="Normal 17 10" xfId="251"/>
    <cellStyle name="Normal 17 10 2" xfId="812"/>
    <cellStyle name="Normal 17 10 3" xfId="2086"/>
    <cellStyle name="Normal 17 10_BCB" xfId="1727"/>
    <cellStyle name="Normal 17 11" xfId="277"/>
    <cellStyle name="Normal 17 11 2" xfId="813"/>
    <cellStyle name="Normal 17 11 3" xfId="2087"/>
    <cellStyle name="Normal 17 11_BCB" xfId="1726"/>
    <cellStyle name="Normal 17 12" xfId="303"/>
    <cellStyle name="Normal 17 12 2" xfId="814"/>
    <cellStyle name="Normal 17 12 3" xfId="2088"/>
    <cellStyle name="Normal 17 12_BCB" xfId="1271"/>
    <cellStyle name="Normal 17 13" xfId="329"/>
    <cellStyle name="Normal 17 13 2" xfId="815"/>
    <cellStyle name="Normal 17 13 3" xfId="2089"/>
    <cellStyle name="Normal 17 13_BCB" xfId="1725"/>
    <cellStyle name="Normal 17 14" xfId="355"/>
    <cellStyle name="Normal 17 14 2" xfId="816"/>
    <cellStyle name="Normal 17 14 3" xfId="2090"/>
    <cellStyle name="Normal 17 14_BCB" xfId="1724"/>
    <cellStyle name="Normal 17 15" xfId="381"/>
    <cellStyle name="Normal 17 15 2" xfId="817"/>
    <cellStyle name="Normal 17 15 3" xfId="2091"/>
    <cellStyle name="Normal 17 15_BCB" xfId="1723"/>
    <cellStyle name="Normal 17 16" xfId="407"/>
    <cellStyle name="Normal 17 16 2" xfId="818"/>
    <cellStyle name="Normal 17 16 3" xfId="2092"/>
    <cellStyle name="Normal 17 16_BCB" xfId="1722"/>
    <cellStyle name="Normal 17 17" xfId="433"/>
    <cellStyle name="Normal 17 17 2" xfId="819"/>
    <cellStyle name="Normal 17 17 3" xfId="2093"/>
    <cellStyle name="Normal 17 17_BCB" xfId="1721"/>
    <cellStyle name="Normal 17 18" xfId="459"/>
    <cellStyle name="Normal 17 18 2" xfId="820"/>
    <cellStyle name="Normal 17 18 3" xfId="2094"/>
    <cellStyle name="Normal 17 18_BCB" xfId="1720"/>
    <cellStyle name="Normal 17 19" xfId="485"/>
    <cellStyle name="Normal 17 19 2" xfId="821"/>
    <cellStyle name="Normal 17 19 3" xfId="2095"/>
    <cellStyle name="Normal 17 19_BCB" xfId="1719"/>
    <cellStyle name="Normal 17 2" xfId="43"/>
    <cellStyle name="Normal 17 2 2" xfId="822"/>
    <cellStyle name="Normal 17 2 3" xfId="2096"/>
    <cellStyle name="Normal 17 2_BCB" xfId="1718"/>
    <cellStyle name="Normal 17 20" xfId="511"/>
    <cellStyle name="Normal 17 20 2" xfId="823"/>
    <cellStyle name="Normal 17 20 3" xfId="2097"/>
    <cellStyle name="Normal 17 20_BCB" xfId="1717"/>
    <cellStyle name="Normal 17 21" xfId="538"/>
    <cellStyle name="Normal 17 21 2" xfId="824"/>
    <cellStyle name="Normal 17 21 3" xfId="2098"/>
    <cellStyle name="Normal 17 21_BCB" xfId="1716"/>
    <cellStyle name="Normal 17 22" xfId="564"/>
    <cellStyle name="Normal 17 22 2" xfId="825"/>
    <cellStyle name="Normal 17 22 3" xfId="2099"/>
    <cellStyle name="Normal 17 22_BCB" xfId="1715"/>
    <cellStyle name="Normal 17 23" xfId="590"/>
    <cellStyle name="Normal 17 23 2" xfId="826"/>
    <cellStyle name="Normal 17 23 3" xfId="2100"/>
    <cellStyle name="Normal 17 23_BCB" xfId="1714"/>
    <cellStyle name="Normal 17 24" xfId="617"/>
    <cellStyle name="Normal 17 24 2" xfId="827"/>
    <cellStyle name="Normal 17 24 3" xfId="2101"/>
    <cellStyle name="Normal 17 24_BCB" xfId="1713"/>
    <cellStyle name="Normal 17 25" xfId="811"/>
    <cellStyle name="Normal 17 26" xfId="2085"/>
    <cellStyle name="Normal 17 3" xfId="69"/>
    <cellStyle name="Normal 17 3 2" xfId="828"/>
    <cellStyle name="Normal 17 3 3" xfId="2102"/>
    <cellStyle name="Normal 17 3_BCB" xfId="1712"/>
    <cellStyle name="Normal 17 4" xfId="95"/>
    <cellStyle name="Normal 17 4 2" xfId="829"/>
    <cellStyle name="Normal 17 4 3" xfId="2103"/>
    <cellStyle name="Normal 17 4_BCB" xfId="1711"/>
    <cellStyle name="Normal 17 5" xfId="121"/>
    <cellStyle name="Normal 17 5 2" xfId="830"/>
    <cellStyle name="Normal 17 5 3" xfId="2104"/>
    <cellStyle name="Normal 17 5_BCB" xfId="1710"/>
    <cellStyle name="Normal 17 6" xfId="147"/>
    <cellStyle name="Normal 17 6 2" xfId="831"/>
    <cellStyle name="Normal 17 6 3" xfId="2105"/>
    <cellStyle name="Normal 17 6_BCB" xfId="1709"/>
    <cellStyle name="Normal 17 7" xfId="173"/>
    <cellStyle name="Normal 17 7 2" xfId="832"/>
    <cellStyle name="Normal 17 7 3" xfId="2106"/>
    <cellStyle name="Normal 17 7_BCB" xfId="1708"/>
    <cellStyle name="Normal 17 8" xfId="199"/>
    <cellStyle name="Normal 17 8 2" xfId="833"/>
    <cellStyle name="Normal 17 8 3" xfId="2107"/>
    <cellStyle name="Normal 17 8_BCB" xfId="1707"/>
    <cellStyle name="Normal 17 9" xfId="225"/>
    <cellStyle name="Normal 17 9 2" xfId="834"/>
    <cellStyle name="Normal 17 9 3" xfId="2108"/>
    <cellStyle name="Normal 17 9_BCB" xfId="1706"/>
    <cellStyle name="Normal 17_BCB" xfId="1728"/>
    <cellStyle name="Normal 18" xfId="18"/>
    <cellStyle name="Normal 18 10" xfId="252"/>
    <cellStyle name="Normal 18 10 2" xfId="836"/>
    <cellStyle name="Normal 18 10 3" xfId="2110"/>
    <cellStyle name="Normal 18 10_BCB" xfId="1704"/>
    <cellStyle name="Normal 18 11" xfId="278"/>
    <cellStyle name="Normal 18 11 2" xfId="837"/>
    <cellStyle name="Normal 18 11 3" xfId="2111"/>
    <cellStyle name="Normal 18 11_BCB" xfId="1703"/>
    <cellStyle name="Normal 18 12" xfId="304"/>
    <cellStyle name="Normal 18 12 2" xfId="838"/>
    <cellStyle name="Normal 18 12 3" xfId="2112"/>
    <cellStyle name="Normal 18 12_BCB" xfId="1702"/>
    <cellStyle name="Normal 18 13" xfId="330"/>
    <cellStyle name="Normal 18 13 2" xfId="839"/>
    <cellStyle name="Normal 18 13 3" xfId="2113"/>
    <cellStyle name="Normal 18 13_BCB" xfId="1701"/>
    <cellStyle name="Normal 18 14" xfId="356"/>
    <cellStyle name="Normal 18 14 2" xfId="840"/>
    <cellStyle name="Normal 18 14 3" xfId="2114"/>
    <cellStyle name="Normal 18 14_BCB" xfId="1700"/>
    <cellStyle name="Normal 18 15" xfId="382"/>
    <cellStyle name="Normal 18 15 2" xfId="841"/>
    <cellStyle name="Normal 18 15 3" xfId="2115"/>
    <cellStyle name="Normal 18 15_BCB" xfId="1699"/>
    <cellStyle name="Normal 18 16" xfId="408"/>
    <cellStyle name="Normal 18 16 2" xfId="842"/>
    <cellStyle name="Normal 18 16 3" xfId="2116"/>
    <cellStyle name="Normal 18 16_BCB" xfId="1698"/>
    <cellStyle name="Normal 18 17" xfId="434"/>
    <cellStyle name="Normal 18 17 2" xfId="843"/>
    <cellStyle name="Normal 18 17 3" xfId="2117"/>
    <cellStyle name="Normal 18 17_BCB" xfId="1697"/>
    <cellStyle name="Normal 18 18" xfId="460"/>
    <cellStyle name="Normal 18 18 2" xfId="844"/>
    <cellStyle name="Normal 18 18 3" xfId="2118"/>
    <cellStyle name="Normal 18 18_BCB" xfId="1696"/>
    <cellStyle name="Normal 18 19" xfId="486"/>
    <cellStyle name="Normal 18 19 2" xfId="845"/>
    <cellStyle name="Normal 18 19 3" xfId="2119"/>
    <cellStyle name="Normal 18 19_BCB" xfId="1695"/>
    <cellStyle name="Normal 18 2" xfId="44"/>
    <cellStyle name="Normal 18 2 2" xfId="846"/>
    <cellStyle name="Normal 18 2 3" xfId="2120"/>
    <cellStyle name="Normal 18 2_BCB" xfId="1694"/>
    <cellStyle name="Normal 18 20" xfId="512"/>
    <cellStyle name="Normal 18 20 2" xfId="847"/>
    <cellStyle name="Normal 18 20 3" xfId="2121"/>
    <cellStyle name="Normal 18 20_BCB" xfId="1693"/>
    <cellStyle name="Normal 18 21" xfId="539"/>
    <cellStyle name="Normal 18 21 2" xfId="848"/>
    <cellStyle name="Normal 18 21 3" xfId="2122"/>
    <cellStyle name="Normal 18 21_BCB" xfId="1692"/>
    <cellStyle name="Normal 18 22" xfId="565"/>
    <cellStyle name="Normal 18 22 2" xfId="849"/>
    <cellStyle name="Normal 18 22 3" xfId="2123"/>
    <cellStyle name="Normal 18 22_BCB" xfId="1691"/>
    <cellStyle name="Normal 18 23" xfId="591"/>
    <cellStyle name="Normal 18 23 2" xfId="850"/>
    <cellStyle name="Normal 18 23 3" xfId="2124"/>
    <cellStyle name="Normal 18 23_BCB" xfId="1690"/>
    <cellStyle name="Normal 18 24" xfId="618"/>
    <cellStyle name="Normal 18 24 2" xfId="851"/>
    <cellStyle name="Normal 18 24 3" xfId="2125"/>
    <cellStyle name="Normal 18 24_BCB" xfId="1689"/>
    <cellStyle name="Normal 18 25" xfId="835"/>
    <cellStyle name="Normal 18 26" xfId="2109"/>
    <cellStyle name="Normal 18 3" xfId="70"/>
    <cellStyle name="Normal 18 3 2" xfId="852"/>
    <cellStyle name="Normal 18 3 3" xfId="2126"/>
    <cellStyle name="Normal 18 3_BCB" xfId="1688"/>
    <cellStyle name="Normal 18 4" xfId="96"/>
    <cellStyle name="Normal 18 4 2" xfId="853"/>
    <cellStyle name="Normal 18 4 3" xfId="2127"/>
    <cellStyle name="Normal 18 4_BCB" xfId="1687"/>
    <cellStyle name="Normal 18 5" xfId="122"/>
    <cellStyle name="Normal 18 5 2" xfId="854"/>
    <cellStyle name="Normal 18 5 3" xfId="2128"/>
    <cellStyle name="Normal 18 5_BCB" xfId="1686"/>
    <cellStyle name="Normal 18 6" xfId="148"/>
    <cellStyle name="Normal 18 6 2" xfId="855"/>
    <cellStyle name="Normal 18 6 3" xfId="2129"/>
    <cellStyle name="Normal 18 6_BCB" xfId="1685"/>
    <cellStyle name="Normal 18 7" xfId="174"/>
    <cellStyle name="Normal 18 7 2" xfId="856"/>
    <cellStyle name="Normal 18 7 3" xfId="2130"/>
    <cellStyle name="Normal 18 7_BCB" xfId="1684"/>
    <cellStyle name="Normal 18 8" xfId="200"/>
    <cellStyle name="Normal 18 8 2" xfId="857"/>
    <cellStyle name="Normal 18 8 3" xfId="2131"/>
    <cellStyle name="Normal 18 8_BCB" xfId="1683"/>
    <cellStyle name="Normal 18 9" xfId="226"/>
    <cellStyle name="Normal 18 9 2" xfId="858"/>
    <cellStyle name="Normal 18 9 3" xfId="2132"/>
    <cellStyle name="Normal 18 9_BCB" xfId="1682"/>
    <cellStyle name="Normal 18_BCB" xfId="1705"/>
    <cellStyle name="Normal 19" xfId="19"/>
    <cellStyle name="Normal 19 10" xfId="253"/>
    <cellStyle name="Normal 19 10 2" xfId="860"/>
    <cellStyle name="Normal 19 10 3" xfId="2134"/>
    <cellStyle name="Normal 19 10_BCB" xfId="1680"/>
    <cellStyle name="Normal 19 11" xfId="279"/>
    <cellStyle name="Normal 19 11 2" xfId="861"/>
    <cellStyle name="Normal 19 11 3" xfId="2135"/>
    <cellStyle name="Normal 19 11_BCB" xfId="1679"/>
    <cellStyle name="Normal 19 12" xfId="305"/>
    <cellStyle name="Normal 19 12 2" xfId="862"/>
    <cellStyle name="Normal 19 12 3" xfId="2136"/>
    <cellStyle name="Normal 19 12_BCB" xfId="1678"/>
    <cellStyle name="Normal 19 13" xfId="331"/>
    <cellStyle name="Normal 19 13 2" xfId="863"/>
    <cellStyle name="Normal 19 13 3" xfId="2137"/>
    <cellStyle name="Normal 19 13_BCB" xfId="1677"/>
    <cellStyle name="Normal 19 14" xfId="357"/>
    <cellStyle name="Normal 19 14 2" xfId="864"/>
    <cellStyle name="Normal 19 14 3" xfId="2138"/>
    <cellStyle name="Normal 19 14_BCB" xfId="1676"/>
    <cellStyle name="Normal 19 15" xfId="383"/>
    <cellStyle name="Normal 19 15 2" xfId="865"/>
    <cellStyle name="Normal 19 15 3" xfId="2139"/>
    <cellStyle name="Normal 19 15_BCB" xfId="1675"/>
    <cellStyle name="Normal 19 16" xfId="409"/>
    <cellStyle name="Normal 19 16 2" xfId="866"/>
    <cellStyle name="Normal 19 16 3" xfId="2140"/>
    <cellStyle name="Normal 19 16_BCB" xfId="1674"/>
    <cellStyle name="Normal 19 17" xfId="435"/>
    <cellStyle name="Normal 19 17 2" xfId="867"/>
    <cellStyle name="Normal 19 17 3" xfId="2141"/>
    <cellStyle name="Normal 19 17_BCB" xfId="1673"/>
    <cellStyle name="Normal 19 18" xfId="461"/>
    <cellStyle name="Normal 19 18 2" xfId="868"/>
    <cellStyle name="Normal 19 18 3" xfId="2142"/>
    <cellStyle name="Normal 19 18_BCB" xfId="1672"/>
    <cellStyle name="Normal 19 19" xfId="487"/>
    <cellStyle name="Normal 19 19 2" xfId="869"/>
    <cellStyle name="Normal 19 19 3" xfId="2143"/>
    <cellStyle name="Normal 19 19_BCB" xfId="1671"/>
    <cellStyle name="Normal 19 2" xfId="45"/>
    <cellStyle name="Normal 19 2 2" xfId="870"/>
    <cellStyle name="Normal 19 2 3" xfId="2144"/>
    <cellStyle name="Normal 19 2_BCB" xfId="1670"/>
    <cellStyle name="Normal 19 20" xfId="513"/>
    <cellStyle name="Normal 19 20 2" xfId="871"/>
    <cellStyle name="Normal 19 20 3" xfId="2145"/>
    <cellStyle name="Normal 19 20_BCB" xfId="1669"/>
    <cellStyle name="Normal 19 21" xfId="540"/>
    <cellStyle name="Normal 19 21 2" xfId="872"/>
    <cellStyle name="Normal 19 21 3" xfId="2146"/>
    <cellStyle name="Normal 19 21_BCB" xfId="1668"/>
    <cellStyle name="Normal 19 22" xfId="566"/>
    <cellStyle name="Normal 19 22 2" xfId="873"/>
    <cellStyle name="Normal 19 22 3" xfId="2147"/>
    <cellStyle name="Normal 19 22_BCB" xfId="1667"/>
    <cellStyle name="Normal 19 23" xfId="592"/>
    <cellStyle name="Normal 19 23 2" xfId="874"/>
    <cellStyle name="Normal 19 23 3" xfId="2148"/>
    <cellStyle name="Normal 19 23_BCB" xfId="1666"/>
    <cellStyle name="Normal 19 24" xfId="619"/>
    <cellStyle name="Normal 19 24 2" xfId="875"/>
    <cellStyle name="Normal 19 24 3" xfId="2149"/>
    <cellStyle name="Normal 19 24_BCB" xfId="1665"/>
    <cellStyle name="Normal 19 25" xfId="859"/>
    <cellStyle name="Normal 19 26" xfId="2133"/>
    <cellStyle name="Normal 19 3" xfId="71"/>
    <cellStyle name="Normal 19 3 2" xfId="876"/>
    <cellStyle name="Normal 19 3 3" xfId="2150"/>
    <cellStyle name="Normal 19 3_BCB" xfId="1664"/>
    <cellStyle name="Normal 19 4" xfId="97"/>
    <cellStyle name="Normal 19 4 2" xfId="877"/>
    <cellStyle name="Normal 19 4 3" xfId="2151"/>
    <cellStyle name="Normal 19 4_BCB" xfId="1663"/>
    <cellStyle name="Normal 19 5" xfId="123"/>
    <cellStyle name="Normal 19 5 2" xfId="878"/>
    <cellStyle name="Normal 19 5 3" xfId="2152"/>
    <cellStyle name="Normal 19 5_BCB" xfId="1662"/>
    <cellStyle name="Normal 19 6" xfId="149"/>
    <cellStyle name="Normal 19 6 2" xfId="879"/>
    <cellStyle name="Normal 19 6 3" xfId="2153"/>
    <cellStyle name="Normal 19 6_BCB" xfId="1661"/>
    <cellStyle name="Normal 19 7" xfId="175"/>
    <cellStyle name="Normal 19 7 2" xfId="880"/>
    <cellStyle name="Normal 19 7 3" xfId="2154"/>
    <cellStyle name="Normal 19 7_BCB" xfId="1660"/>
    <cellStyle name="Normal 19 8" xfId="201"/>
    <cellStyle name="Normal 19 8 2" xfId="881"/>
    <cellStyle name="Normal 19 8 3" xfId="2155"/>
    <cellStyle name="Normal 19 8_BCB" xfId="1659"/>
    <cellStyle name="Normal 19 9" xfId="227"/>
    <cellStyle name="Normal 19 9 2" xfId="882"/>
    <cellStyle name="Normal 19 9 3" xfId="2156"/>
    <cellStyle name="Normal 19 9_BCB" xfId="1658"/>
    <cellStyle name="Normal 19_BCB" xfId="1681"/>
    <cellStyle name="Normal 2" xfId="2"/>
    <cellStyle name="Normal 2 10" xfId="236"/>
    <cellStyle name="Normal 2 10 2" xfId="884"/>
    <cellStyle name="Normal 2 10 3" xfId="2157"/>
    <cellStyle name="Normal 2 10_BCB" xfId="1656"/>
    <cellStyle name="Normal 2 11" xfId="262"/>
    <cellStyle name="Normal 2 11 2" xfId="885"/>
    <cellStyle name="Normal 2 11 3" xfId="2158"/>
    <cellStyle name="Normal 2 11_BCB" xfId="1655"/>
    <cellStyle name="Normal 2 12" xfId="288"/>
    <cellStyle name="Normal 2 12 2" xfId="886"/>
    <cellStyle name="Normal 2 12 3" xfId="2159"/>
    <cellStyle name="Normal 2 12_BCB" xfId="1654"/>
    <cellStyle name="Normal 2 13" xfId="314"/>
    <cellStyle name="Normal 2 13 2" xfId="887"/>
    <cellStyle name="Normal 2 13 3" xfId="2160"/>
    <cellStyle name="Normal 2 13_BCB" xfId="1653"/>
    <cellStyle name="Normal 2 14" xfId="340"/>
    <cellStyle name="Normal 2 14 2" xfId="888"/>
    <cellStyle name="Normal 2 14 3" xfId="2161"/>
    <cellStyle name="Normal 2 14_BCB" xfId="1652"/>
    <cellStyle name="Normal 2 15" xfId="366"/>
    <cellStyle name="Normal 2 15 2" xfId="889"/>
    <cellStyle name="Normal 2 15 3" xfId="2162"/>
    <cellStyle name="Normal 2 15_BCB" xfId="1651"/>
    <cellStyle name="Normal 2 16" xfId="392"/>
    <cellStyle name="Normal 2 16 2" xfId="890"/>
    <cellStyle name="Normal 2 16 3" xfId="2163"/>
    <cellStyle name="Normal 2 16_BCB" xfId="1650"/>
    <cellStyle name="Normal 2 17" xfId="418"/>
    <cellStyle name="Normal 2 17 2" xfId="891"/>
    <cellStyle name="Normal 2 17 3" xfId="2164"/>
    <cellStyle name="Normal 2 17_BCB" xfId="1649"/>
    <cellStyle name="Normal 2 18" xfId="444"/>
    <cellStyle name="Normal 2 18 2" xfId="892"/>
    <cellStyle name="Normal 2 18 3" xfId="2165"/>
    <cellStyle name="Normal 2 18_BCB" xfId="1648"/>
    <cellStyle name="Normal 2 19" xfId="470"/>
    <cellStyle name="Normal 2 19 2" xfId="893"/>
    <cellStyle name="Normal 2 19 3" xfId="2166"/>
    <cellStyle name="Normal 2 19_BCB" xfId="1647"/>
    <cellStyle name="Normal 2 2" xfId="28"/>
    <cellStyle name="Normal 2 2 2" xfId="894"/>
    <cellStyle name="Normal 2 2_BCB" xfId="1646"/>
    <cellStyle name="Normal 2 20" xfId="496"/>
    <cellStyle name="Normal 2 20 2" xfId="895"/>
    <cellStyle name="Normal 2 20 3" xfId="2167"/>
    <cellStyle name="Normal 2 20_BCB" xfId="1645"/>
    <cellStyle name="Normal 2 21" xfId="523"/>
    <cellStyle name="Normal 2 21 2" xfId="896"/>
    <cellStyle name="Normal 2 21 3" xfId="2168"/>
    <cellStyle name="Normal 2 21_BCB" xfId="1644"/>
    <cellStyle name="Normal 2 22" xfId="549"/>
    <cellStyle name="Normal 2 22 2" xfId="897"/>
    <cellStyle name="Normal 2 22 3" xfId="2169"/>
    <cellStyle name="Normal 2 22_BCB" xfId="1643"/>
    <cellStyle name="Normal 2 23" xfId="575"/>
    <cellStyle name="Normal 2 23 2" xfId="898"/>
    <cellStyle name="Normal 2 23 3" xfId="2170"/>
    <cellStyle name="Normal 2 23_BCB" xfId="1642"/>
    <cellStyle name="Normal 2 24" xfId="602"/>
    <cellStyle name="Normal 2 24 2" xfId="899"/>
    <cellStyle name="Normal 2 24 3" xfId="2171"/>
    <cellStyle name="Normal 2 24_BCB" xfId="1641"/>
    <cellStyle name="Normal 2 25" xfId="883"/>
    <cellStyle name="Normal 2 26" xfId="1911"/>
    <cellStyle name="Normal 2 3" xfId="54"/>
    <cellStyle name="Normal 2 3 2" xfId="900"/>
    <cellStyle name="Normal 2 3_BCB" xfId="1640"/>
    <cellStyle name="Normal 2 4" xfId="80"/>
    <cellStyle name="Normal 2 4 2" xfId="901"/>
    <cellStyle name="Normal 2 4_BCB" xfId="1639"/>
    <cellStyle name="Normal 2 5" xfId="106"/>
    <cellStyle name="Normal 2 5 2" xfId="902"/>
    <cellStyle name="Normal 2 5 3" xfId="2172"/>
    <cellStyle name="Normal 2 5_BCB" xfId="1638"/>
    <cellStyle name="Normal 2 6" xfId="132"/>
    <cellStyle name="Normal 2 6 2" xfId="903"/>
    <cellStyle name="Normal 2 6 3" xfId="2173"/>
    <cellStyle name="Normal 2 6_BCB" xfId="1637"/>
    <cellStyle name="Normal 2 7" xfId="158"/>
    <cellStyle name="Normal 2 7 2" xfId="904"/>
    <cellStyle name="Normal 2 7 3" xfId="2174"/>
    <cellStyle name="Normal 2 7_BCB" xfId="1636"/>
    <cellStyle name="Normal 2 8" xfId="184"/>
    <cellStyle name="Normal 2 8 2" xfId="905"/>
    <cellStyle name="Normal 2 8 3" xfId="2175"/>
    <cellStyle name="Normal 2 8_BCB" xfId="1635"/>
    <cellStyle name="Normal 2 9" xfId="210"/>
    <cellStyle name="Normal 2 9 2" xfId="906"/>
    <cellStyle name="Normal 2 9 3" xfId="2176"/>
    <cellStyle name="Normal 2 9_BCB" xfId="1634"/>
    <cellStyle name="Normal 2_BCB" xfId="1657"/>
    <cellStyle name="Normal 20" xfId="20"/>
    <cellStyle name="Normal 20 10" xfId="254"/>
    <cellStyle name="Normal 20 10 2" xfId="908"/>
    <cellStyle name="Normal 20 10 3" xfId="2178"/>
    <cellStyle name="Normal 20 10_BCB" xfId="1632"/>
    <cellStyle name="Normal 20 11" xfId="280"/>
    <cellStyle name="Normal 20 11 2" xfId="909"/>
    <cellStyle name="Normal 20 11 3" xfId="2179"/>
    <cellStyle name="Normal 20 11_BCB" xfId="1631"/>
    <cellStyle name="Normal 20 12" xfId="306"/>
    <cellStyle name="Normal 20 12 2" xfId="910"/>
    <cellStyle name="Normal 20 12 3" xfId="2180"/>
    <cellStyle name="Normal 20 12_BCB" xfId="1630"/>
    <cellStyle name="Normal 20 13" xfId="332"/>
    <cellStyle name="Normal 20 13 2" xfId="911"/>
    <cellStyle name="Normal 20 13 3" xfId="2181"/>
    <cellStyle name="Normal 20 13_BCB" xfId="1629"/>
    <cellStyle name="Normal 20 14" xfId="358"/>
    <cellStyle name="Normal 20 14 2" xfId="912"/>
    <cellStyle name="Normal 20 14 3" xfId="2182"/>
    <cellStyle name="Normal 20 14_BCB" xfId="1628"/>
    <cellStyle name="Normal 20 15" xfId="384"/>
    <cellStyle name="Normal 20 15 2" xfId="913"/>
    <cellStyle name="Normal 20 15 3" xfId="2183"/>
    <cellStyle name="Normal 20 15_BCB" xfId="1627"/>
    <cellStyle name="Normal 20 16" xfId="410"/>
    <cellStyle name="Normal 20 16 2" xfId="914"/>
    <cellStyle name="Normal 20 16 3" xfId="2184"/>
    <cellStyle name="Normal 20 16_BCB" xfId="1626"/>
    <cellStyle name="Normal 20 17" xfId="436"/>
    <cellStyle name="Normal 20 17 2" xfId="915"/>
    <cellStyle name="Normal 20 17 3" xfId="2185"/>
    <cellStyle name="Normal 20 17_BCB" xfId="1625"/>
    <cellStyle name="Normal 20 18" xfId="462"/>
    <cellStyle name="Normal 20 18 2" xfId="916"/>
    <cellStyle name="Normal 20 18 3" xfId="2186"/>
    <cellStyle name="Normal 20 18_BCB" xfId="1624"/>
    <cellStyle name="Normal 20 19" xfId="488"/>
    <cellStyle name="Normal 20 19 2" xfId="917"/>
    <cellStyle name="Normal 20 19 3" xfId="2187"/>
    <cellStyle name="Normal 20 19_BCB" xfId="1623"/>
    <cellStyle name="Normal 20 2" xfId="46"/>
    <cellStyle name="Normal 20 2 2" xfId="918"/>
    <cellStyle name="Normal 20 2 3" xfId="2188"/>
    <cellStyle name="Normal 20 2_BCB" xfId="1622"/>
    <cellStyle name="Normal 20 20" xfId="514"/>
    <cellStyle name="Normal 20 20 2" xfId="919"/>
    <cellStyle name="Normal 20 20 3" xfId="2189"/>
    <cellStyle name="Normal 20 20_BCB" xfId="1621"/>
    <cellStyle name="Normal 20 21" xfId="541"/>
    <cellStyle name="Normal 20 21 2" xfId="920"/>
    <cellStyle name="Normal 20 21 3" xfId="2190"/>
    <cellStyle name="Normal 20 21_BCB" xfId="1620"/>
    <cellStyle name="Normal 20 22" xfId="567"/>
    <cellStyle name="Normal 20 22 2" xfId="921"/>
    <cellStyle name="Normal 20 22 3" xfId="2191"/>
    <cellStyle name="Normal 20 22_BCB" xfId="1619"/>
    <cellStyle name="Normal 20 23" xfId="593"/>
    <cellStyle name="Normal 20 23 2" xfId="922"/>
    <cellStyle name="Normal 20 23 3" xfId="2192"/>
    <cellStyle name="Normal 20 23_BCB" xfId="1618"/>
    <cellStyle name="Normal 20 24" xfId="620"/>
    <cellStyle name="Normal 20 24 2" xfId="923"/>
    <cellStyle name="Normal 20 24 3" xfId="2193"/>
    <cellStyle name="Normal 20 24_BCB" xfId="1617"/>
    <cellStyle name="Normal 20 25" xfId="907"/>
    <cellStyle name="Normal 20 26" xfId="2177"/>
    <cellStyle name="Normal 20 3" xfId="72"/>
    <cellStyle name="Normal 20 3 2" xfId="924"/>
    <cellStyle name="Normal 20 3 3" xfId="2194"/>
    <cellStyle name="Normal 20 3_BCB" xfId="1616"/>
    <cellStyle name="Normal 20 4" xfId="98"/>
    <cellStyle name="Normal 20 4 2" xfId="925"/>
    <cellStyle name="Normal 20 4 3" xfId="2195"/>
    <cellStyle name="Normal 20 4_BCB" xfId="1615"/>
    <cellStyle name="Normal 20 5" xfId="124"/>
    <cellStyle name="Normal 20 5 2" xfId="926"/>
    <cellStyle name="Normal 20 5 3" xfId="2196"/>
    <cellStyle name="Normal 20 5_BCB" xfId="1614"/>
    <cellStyle name="Normal 20 6" xfId="150"/>
    <cellStyle name="Normal 20 6 2" xfId="927"/>
    <cellStyle name="Normal 20 6 3" xfId="2197"/>
    <cellStyle name="Normal 20 6_BCB" xfId="1613"/>
    <cellStyle name="Normal 20 7" xfId="176"/>
    <cellStyle name="Normal 20 7 2" xfId="928"/>
    <cellStyle name="Normal 20 7 3" xfId="2198"/>
    <cellStyle name="Normal 20 7_BCB" xfId="1612"/>
    <cellStyle name="Normal 20 8" xfId="202"/>
    <cellStyle name="Normal 20 8 2" xfId="929"/>
    <cellStyle name="Normal 20 8 3" xfId="2199"/>
    <cellStyle name="Normal 20 8_BCB" xfId="1611"/>
    <cellStyle name="Normal 20 9" xfId="228"/>
    <cellStyle name="Normal 20 9 2" xfId="930"/>
    <cellStyle name="Normal 20 9 3" xfId="2200"/>
    <cellStyle name="Normal 20 9_BCB" xfId="1610"/>
    <cellStyle name="Normal 20_BCB" xfId="1633"/>
    <cellStyle name="Normal 21" xfId="21"/>
    <cellStyle name="Normal 21 10" xfId="255"/>
    <cellStyle name="Normal 21 10 2" xfId="932"/>
    <cellStyle name="Normal 21 10 3" xfId="2202"/>
    <cellStyle name="Normal 21 10_BCB" xfId="1608"/>
    <cellStyle name="Normal 21 11" xfId="281"/>
    <cellStyle name="Normal 21 11 2" xfId="933"/>
    <cellStyle name="Normal 21 11 3" xfId="2203"/>
    <cellStyle name="Normal 21 11_BCB" xfId="1607"/>
    <cellStyle name="Normal 21 12" xfId="307"/>
    <cellStyle name="Normal 21 12 2" xfId="934"/>
    <cellStyle name="Normal 21 12 3" xfId="2204"/>
    <cellStyle name="Normal 21 12_BCB" xfId="1606"/>
    <cellStyle name="Normal 21 13" xfId="333"/>
    <cellStyle name="Normal 21 13 2" xfId="935"/>
    <cellStyle name="Normal 21 13 3" xfId="2205"/>
    <cellStyle name="Normal 21 13_BCB" xfId="1605"/>
    <cellStyle name="Normal 21 14" xfId="359"/>
    <cellStyle name="Normal 21 14 2" xfId="936"/>
    <cellStyle name="Normal 21 14 3" xfId="2206"/>
    <cellStyle name="Normal 21 14_BCB" xfId="1604"/>
    <cellStyle name="Normal 21 15" xfId="385"/>
    <cellStyle name="Normal 21 15 2" xfId="937"/>
    <cellStyle name="Normal 21 15 3" xfId="2207"/>
    <cellStyle name="Normal 21 15_BCB" xfId="1603"/>
    <cellStyle name="Normal 21 16" xfId="411"/>
    <cellStyle name="Normal 21 16 2" xfId="938"/>
    <cellStyle name="Normal 21 16 3" xfId="2208"/>
    <cellStyle name="Normal 21 16_BCB" xfId="1602"/>
    <cellStyle name="Normal 21 17" xfId="437"/>
    <cellStyle name="Normal 21 17 2" xfId="939"/>
    <cellStyle name="Normal 21 17 3" xfId="2209"/>
    <cellStyle name="Normal 21 17_BCB" xfId="1601"/>
    <cellStyle name="Normal 21 18" xfId="463"/>
    <cellStyle name="Normal 21 18 2" xfId="940"/>
    <cellStyle name="Normal 21 18 3" xfId="2210"/>
    <cellStyle name="Normal 21 18_BCB" xfId="1600"/>
    <cellStyle name="Normal 21 19" xfId="489"/>
    <cellStyle name="Normal 21 19 2" xfId="941"/>
    <cellStyle name="Normal 21 19 3" xfId="2211"/>
    <cellStyle name="Normal 21 19_BCB" xfId="1599"/>
    <cellStyle name="Normal 21 2" xfId="47"/>
    <cellStyle name="Normal 21 2 2" xfId="942"/>
    <cellStyle name="Normal 21 2 3" xfId="2212"/>
    <cellStyle name="Normal 21 2_BCB" xfId="1598"/>
    <cellStyle name="Normal 21 20" xfId="515"/>
    <cellStyle name="Normal 21 20 2" xfId="943"/>
    <cellStyle name="Normal 21 20 3" xfId="2213"/>
    <cellStyle name="Normal 21 20_BCB" xfId="1597"/>
    <cellStyle name="Normal 21 21" xfId="542"/>
    <cellStyle name="Normal 21 21 2" xfId="944"/>
    <cellStyle name="Normal 21 21 3" xfId="2214"/>
    <cellStyle name="Normal 21 21_BCB" xfId="1596"/>
    <cellStyle name="Normal 21 22" xfId="568"/>
    <cellStyle name="Normal 21 22 2" xfId="945"/>
    <cellStyle name="Normal 21 22 3" xfId="2215"/>
    <cellStyle name="Normal 21 22_BCB" xfId="1595"/>
    <cellStyle name="Normal 21 23" xfId="594"/>
    <cellStyle name="Normal 21 23 2" xfId="946"/>
    <cellStyle name="Normal 21 23 3" xfId="2216"/>
    <cellStyle name="Normal 21 23_BCB" xfId="1594"/>
    <cellStyle name="Normal 21 24" xfId="621"/>
    <cellStyle name="Normal 21 24 2" xfId="947"/>
    <cellStyle name="Normal 21 24 3" xfId="2217"/>
    <cellStyle name="Normal 21 24_BCB" xfId="1593"/>
    <cellStyle name="Normal 21 25" xfId="931"/>
    <cellStyle name="Normal 21 26" xfId="2201"/>
    <cellStyle name="Normal 21 3" xfId="73"/>
    <cellStyle name="Normal 21 3 2" xfId="948"/>
    <cellStyle name="Normal 21 3 3" xfId="2218"/>
    <cellStyle name="Normal 21 3_BCB" xfId="1592"/>
    <cellStyle name="Normal 21 4" xfId="99"/>
    <cellStyle name="Normal 21 4 2" xfId="949"/>
    <cellStyle name="Normal 21 4 3" xfId="2219"/>
    <cellStyle name="Normal 21 4_BCB" xfId="1591"/>
    <cellStyle name="Normal 21 5" xfId="125"/>
    <cellStyle name="Normal 21 5 2" xfId="950"/>
    <cellStyle name="Normal 21 5 3" xfId="2220"/>
    <cellStyle name="Normal 21 5_BCB" xfId="1590"/>
    <cellStyle name="Normal 21 6" xfId="151"/>
    <cellStyle name="Normal 21 6 2" xfId="951"/>
    <cellStyle name="Normal 21 6 3" xfId="2221"/>
    <cellStyle name="Normal 21 6_BCB" xfId="1589"/>
    <cellStyle name="Normal 21 7" xfId="177"/>
    <cellStyle name="Normal 21 7 2" xfId="952"/>
    <cellStyle name="Normal 21 7 3" xfId="2222"/>
    <cellStyle name="Normal 21 7_BCB" xfId="1588"/>
    <cellStyle name="Normal 21 8" xfId="203"/>
    <cellStyle name="Normal 21 8 2" xfId="953"/>
    <cellStyle name="Normal 21 8 3" xfId="2223"/>
    <cellStyle name="Normal 21 8_BCB" xfId="1587"/>
    <cellStyle name="Normal 21 9" xfId="229"/>
    <cellStyle name="Normal 21 9 2" xfId="954"/>
    <cellStyle name="Normal 21 9 3" xfId="2224"/>
    <cellStyle name="Normal 21 9_BCB" xfId="1586"/>
    <cellStyle name="Normal 21_BCB" xfId="1609"/>
    <cellStyle name="Normal 22" xfId="22"/>
    <cellStyle name="Normal 22 10" xfId="256"/>
    <cellStyle name="Normal 22 10 2" xfId="956"/>
    <cellStyle name="Normal 22 10 3" xfId="2226"/>
    <cellStyle name="Normal 22 10_BCB" xfId="1584"/>
    <cellStyle name="Normal 22 11" xfId="282"/>
    <cellStyle name="Normal 22 11 2" xfId="957"/>
    <cellStyle name="Normal 22 11 3" xfId="2227"/>
    <cellStyle name="Normal 22 11_BCB" xfId="1583"/>
    <cellStyle name="Normal 22 12" xfId="308"/>
    <cellStyle name="Normal 22 12 2" xfId="958"/>
    <cellStyle name="Normal 22 12 3" xfId="2228"/>
    <cellStyle name="Normal 22 12_BCB" xfId="1582"/>
    <cellStyle name="Normal 22 13" xfId="334"/>
    <cellStyle name="Normal 22 13 2" xfId="959"/>
    <cellStyle name="Normal 22 13 3" xfId="2229"/>
    <cellStyle name="Normal 22 13_BCB" xfId="1581"/>
    <cellStyle name="Normal 22 14" xfId="360"/>
    <cellStyle name="Normal 22 14 2" xfId="960"/>
    <cellStyle name="Normal 22 14 3" xfId="2230"/>
    <cellStyle name="Normal 22 14_BCB" xfId="1580"/>
    <cellStyle name="Normal 22 15" xfId="386"/>
    <cellStyle name="Normal 22 15 2" xfId="961"/>
    <cellStyle name="Normal 22 15 3" xfId="2231"/>
    <cellStyle name="Normal 22 15_BCB" xfId="1579"/>
    <cellStyle name="Normal 22 16" xfId="412"/>
    <cellStyle name="Normal 22 16 2" xfId="962"/>
    <cellStyle name="Normal 22 16 3" xfId="2232"/>
    <cellStyle name="Normal 22 16_BCB" xfId="1578"/>
    <cellStyle name="Normal 22 17" xfId="438"/>
    <cellStyle name="Normal 22 17 2" xfId="963"/>
    <cellStyle name="Normal 22 17 3" xfId="2233"/>
    <cellStyle name="Normal 22 17_BCB" xfId="1577"/>
    <cellStyle name="Normal 22 18" xfId="464"/>
    <cellStyle name="Normal 22 18 2" xfId="964"/>
    <cellStyle name="Normal 22 18 3" xfId="2234"/>
    <cellStyle name="Normal 22 18_BCB" xfId="1576"/>
    <cellStyle name="Normal 22 19" xfId="490"/>
    <cellStyle name="Normal 22 19 2" xfId="965"/>
    <cellStyle name="Normal 22 19 3" xfId="2235"/>
    <cellStyle name="Normal 22 19_BCB" xfId="1575"/>
    <cellStyle name="Normal 22 2" xfId="48"/>
    <cellStyle name="Normal 22 2 2" xfId="966"/>
    <cellStyle name="Normal 22 2 3" xfId="2236"/>
    <cellStyle name="Normal 22 2_BCB" xfId="1574"/>
    <cellStyle name="Normal 22 20" xfId="516"/>
    <cellStyle name="Normal 22 20 2" xfId="967"/>
    <cellStyle name="Normal 22 20 3" xfId="2237"/>
    <cellStyle name="Normal 22 20_BCB" xfId="1573"/>
    <cellStyle name="Normal 22 21" xfId="543"/>
    <cellStyle name="Normal 22 21 2" xfId="968"/>
    <cellStyle name="Normal 22 21 3" xfId="2238"/>
    <cellStyle name="Normal 22 21_BCB" xfId="1572"/>
    <cellStyle name="Normal 22 22" xfId="569"/>
    <cellStyle name="Normal 22 22 2" xfId="969"/>
    <cellStyle name="Normal 22 22 3" xfId="2239"/>
    <cellStyle name="Normal 22 22_BCB" xfId="1571"/>
    <cellStyle name="Normal 22 23" xfId="595"/>
    <cellStyle name="Normal 22 23 2" xfId="970"/>
    <cellStyle name="Normal 22 23 3" xfId="2240"/>
    <cellStyle name="Normal 22 23_BCB" xfId="1570"/>
    <cellStyle name="Normal 22 24" xfId="622"/>
    <cellStyle name="Normal 22 24 2" xfId="971"/>
    <cellStyle name="Normal 22 24 3" xfId="2241"/>
    <cellStyle name="Normal 22 24_BCB" xfId="1569"/>
    <cellStyle name="Normal 22 25" xfId="955"/>
    <cellStyle name="Normal 22 26" xfId="2225"/>
    <cellStyle name="Normal 22 3" xfId="74"/>
    <cellStyle name="Normal 22 3 2" xfId="972"/>
    <cellStyle name="Normal 22 3 3" xfId="2242"/>
    <cellStyle name="Normal 22 3_BCB" xfId="1568"/>
    <cellStyle name="Normal 22 4" xfId="100"/>
    <cellStyle name="Normal 22 4 2" xfId="973"/>
    <cellStyle name="Normal 22 4 3" xfId="2243"/>
    <cellStyle name="Normal 22 4_BCB" xfId="1567"/>
    <cellStyle name="Normal 22 5" xfId="126"/>
    <cellStyle name="Normal 22 5 2" xfId="974"/>
    <cellStyle name="Normal 22 5 3" xfId="2244"/>
    <cellStyle name="Normal 22 5_BCB" xfId="1566"/>
    <cellStyle name="Normal 22 6" xfId="152"/>
    <cellStyle name="Normal 22 6 2" xfId="975"/>
    <cellStyle name="Normal 22 6 3" xfId="2245"/>
    <cellStyle name="Normal 22 6_BCB" xfId="1565"/>
    <cellStyle name="Normal 22 7" xfId="178"/>
    <cellStyle name="Normal 22 7 2" xfId="976"/>
    <cellStyle name="Normal 22 7 3" xfId="2246"/>
    <cellStyle name="Normal 22 7_BCB" xfId="1564"/>
    <cellStyle name="Normal 22 8" xfId="204"/>
    <cellStyle name="Normal 22 8 2" xfId="977"/>
    <cellStyle name="Normal 22 8 3" xfId="2247"/>
    <cellStyle name="Normal 22 8_BCB" xfId="1563"/>
    <cellStyle name="Normal 22 9" xfId="230"/>
    <cellStyle name="Normal 22 9 2" xfId="978"/>
    <cellStyle name="Normal 22 9 3" xfId="2248"/>
    <cellStyle name="Normal 22 9_BCB" xfId="1562"/>
    <cellStyle name="Normal 22_BCB" xfId="1585"/>
    <cellStyle name="Normal 23" xfId="23"/>
    <cellStyle name="Normal 23 10" xfId="257"/>
    <cellStyle name="Normal 23 10 2" xfId="980"/>
    <cellStyle name="Normal 23 10 3" xfId="2250"/>
    <cellStyle name="Normal 23 10_BCB" xfId="1560"/>
    <cellStyle name="Normal 23 11" xfId="283"/>
    <cellStyle name="Normal 23 11 2" xfId="981"/>
    <cellStyle name="Normal 23 11 3" xfId="2251"/>
    <cellStyle name="Normal 23 11_BCB" xfId="1559"/>
    <cellStyle name="Normal 23 12" xfId="309"/>
    <cellStyle name="Normal 23 12 2" xfId="982"/>
    <cellStyle name="Normal 23 12 3" xfId="2252"/>
    <cellStyle name="Normal 23 12_BCB" xfId="1558"/>
    <cellStyle name="Normal 23 13" xfId="335"/>
    <cellStyle name="Normal 23 13 2" xfId="983"/>
    <cellStyle name="Normal 23 13 3" xfId="2253"/>
    <cellStyle name="Normal 23 13_BCB" xfId="1557"/>
    <cellStyle name="Normal 23 14" xfId="361"/>
    <cellStyle name="Normal 23 14 2" xfId="984"/>
    <cellStyle name="Normal 23 14 3" xfId="2254"/>
    <cellStyle name="Normal 23 14_BCB" xfId="1556"/>
    <cellStyle name="Normal 23 15" xfId="387"/>
    <cellStyle name="Normal 23 15 2" xfId="985"/>
    <cellStyle name="Normal 23 15 3" xfId="2255"/>
    <cellStyle name="Normal 23 15_BCB" xfId="1555"/>
    <cellStyle name="Normal 23 16" xfId="413"/>
    <cellStyle name="Normal 23 16 2" xfId="986"/>
    <cellStyle name="Normal 23 16 3" xfId="2256"/>
    <cellStyle name="Normal 23 16_BCB" xfId="1554"/>
    <cellStyle name="Normal 23 17" xfId="439"/>
    <cellStyle name="Normal 23 17 2" xfId="987"/>
    <cellStyle name="Normal 23 17 3" xfId="2257"/>
    <cellStyle name="Normal 23 17_BCB" xfId="1553"/>
    <cellStyle name="Normal 23 18" xfId="465"/>
    <cellStyle name="Normal 23 18 2" xfId="988"/>
    <cellStyle name="Normal 23 18 3" xfId="2258"/>
    <cellStyle name="Normal 23 18_BCB" xfId="1552"/>
    <cellStyle name="Normal 23 19" xfId="491"/>
    <cellStyle name="Normal 23 19 2" xfId="989"/>
    <cellStyle name="Normal 23 19 3" xfId="2259"/>
    <cellStyle name="Normal 23 19_BCB" xfId="1551"/>
    <cellStyle name="Normal 23 2" xfId="49"/>
    <cellStyle name="Normal 23 2 2" xfId="990"/>
    <cellStyle name="Normal 23 2 3" xfId="2260"/>
    <cellStyle name="Normal 23 2_BCB" xfId="1550"/>
    <cellStyle name="Normal 23 20" xfId="517"/>
    <cellStyle name="Normal 23 20 2" xfId="991"/>
    <cellStyle name="Normal 23 20 3" xfId="2261"/>
    <cellStyle name="Normal 23 20_BCB" xfId="1549"/>
    <cellStyle name="Normal 23 21" xfId="544"/>
    <cellStyle name="Normal 23 21 2" xfId="992"/>
    <cellStyle name="Normal 23 21 3" xfId="2262"/>
    <cellStyle name="Normal 23 21_BCB" xfId="1548"/>
    <cellStyle name="Normal 23 22" xfId="570"/>
    <cellStyle name="Normal 23 22 2" xfId="993"/>
    <cellStyle name="Normal 23 22 3" xfId="2263"/>
    <cellStyle name="Normal 23 22_BCB" xfId="1547"/>
    <cellStyle name="Normal 23 23" xfId="596"/>
    <cellStyle name="Normal 23 23 2" xfId="994"/>
    <cellStyle name="Normal 23 23 3" xfId="2264"/>
    <cellStyle name="Normal 23 23_BCB" xfId="1546"/>
    <cellStyle name="Normal 23 24" xfId="623"/>
    <cellStyle name="Normal 23 24 2" xfId="995"/>
    <cellStyle name="Normal 23 24 3" xfId="2265"/>
    <cellStyle name="Normal 23 24_BCB" xfId="1545"/>
    <cellStyle name="Normal 23 25" xfId="979"/>
    <cellStyle name="Normal 23 26" xfId="2249"/>
    <cellStyle name="Normal 23 3" xfId="75"/>
    <cellStyle name="Normal 23 3 2" xfId="996"/>
    <cellStyle name="Normal 23 3 3" xfId="2266"/>
    <cellStyle name="Normal 23 3_BCB" xfId="1544"/>
    <cellStyle name="Normal 23 4" xfId="101"/>
    <cellStyle name="Normal 23 4 2" xfId="997"/>
    <cellStyle name="Normal 23 4 3" xfId="2267"/>
    <cellStyle name="Normal 23 4_BCB" xfId="1543"/>
    <cellStyle name="Normal 23 5" xfId="127"/>
    <cellStyle name="Normal 23 5 2" xfId="998"/>
    <cellStyle name="Normal 23 5 3" xfId="2268"/>
    <cellStyle name="Normal 23 5_BCB" xfId="1542"/>
    <cellStyle name="Normal 23 6" xfId="153"/>
    <cellStyle name="Normal 23 6 2" xfId="999"/>
    <cellStyle name="Normal 23 6 3" xfId="2269"/>
    <cellStyle name="Normal 23 6_BCB" xfId="1541"/>
    <cellStyle name="Normal 23 7" xfId="179"/>
    <cellStyle name="Normal 23 7 2" xfId="1000"/>
    <cellStyle name="Normal 23 7 3" xfId="2270"/>
    <cellStyle name="Normal 23 7_BCB" xfId="1540"/>
    <cellStyle name="Normal 23 8" xfId="205"/>
    <cellStyle name="Normal 23 8 2" xfId="1001"/>
    <cellStyle name="Normal 23 8 3" xfId="2271"/>
    <cellStyle name="Normal 23 8_BCB" xfId="1539"/>
    <cellStyle name="Normal 23 9" xfId="231"/>
    <cellStyle name="Normal 23 9 2" xfId="1002"/>
    <cellStyle name="Normal 23 9 3" xfId="2272"/>
    <cellStyle name="Normal 23 9_BCB" xfId="1538"/>
    <cellStyle name="Normal 23_BCB" xfId="1561"/>
    <cellStyle name="Normal 24" xfId="24"/>
    <cellStyle name="Normal 24 10" xfId="258"/>
    <cellStyle name="Normal 24 10 2" xfId="1004"/>
    <cellStyle name="Normal 24 10 3" xfId="2274"/>
    <cellStyle name="Normal 24 10_BCB" xfId="1536"/>
    <cellStyle name="Normal 24 11" xfId="284"/>
    <cellStyle name="Normal 24 11 2" xfId="1005"/>
    <cellStyle name="Normal 24 11 3" xfId="2275"/>
    <cellStyle name="Normal 24 11_BCB" xfId="1535"/>
    <cellStyle name="Normal 24 12" xfId="310"/>
    <cellStyle name="Normal 24 12 2" xfId="1006"/>
    <cellStyle name="Normal 24 12 3" xfId="2276"/>
    <cellStyle name="Normal 24 12_BCB" xfId="1534"/>
    <cellStyle name="Normal 24 13" xfId="336"/>
    <cellStyle name="Normal 24 13 2" xfId="1007"/>
    <cellStyle name="Normal 24 13 3" xfId="2277"/>
    <cellStyle name="Normal 24 13_BCB" xfId="1533"/>
    <cellStyle name="Normal 24 14" xfId="362"/>
    <cellStyle name="Normal 24 14 2" xfId="1008"/>
    <cellStyle name="Normal 24 14 3" xfId="2278"/>
    <cellStyle name="Normal 24 14_BCB" xfId="1532"/>
    <cellStyle name="Normal 24 15" xfId="388"/>
    <cellStyle name="Normal 24 15 2" xfId="1009"/>
    <cellStyle name="Normal 24 15 3" xfId="2279"/>
    <cellStyle name="Normal 24 15_BCB" xfId="1531"/>
    <cellStyle name="Normal 24 16" xfId="414"/>
    <cellStyle name="Normal 24 16 2" xfId="1010"/>
    <cellStyle name="Normal 24 16 3" xfId="2280"/>
    <cellStyle name="Normal 24 16_BCB" xfId="1530"/>
    <cellStyle name="Normal 24 17" xfId="440"/>
    <cellStyle name="Normal 24 17 2" xfId="1011"/>
    <cellStyle name="Normal 24 17 3" xfId="2281"/>
    <cellStyle name="Normal 24 17_BCB" xfId="1529"/>
    <cellStyle name="Normal 24 18" xfId="466"/>
    <cellStyle name="Normal 24 18 2" xfId="1012"/>
    <cellStyle name="Normal 24 18 3" xfId="2282"/>
    <cellStyle name="Normal 24 18_BCB" xfId="1528"/>
    <cellStyle name="Normal 24 19" xfId="492"/>
    <cellStyle name="Normal 24 19 2" xfId="1013"/>
    <cellStyle name="Normal 24 19 3" xfId="2283"/>
    <cellStyle name="Normal 24 19_BCB" xfId="1527"/>
    <cellStyle name="Normal 24 2" xfId="50"/>
    <cellStyle name="Normal 24 2 2" xfId="1014"/>
    <cellStyle name="Normal 24 2 3" xfId="2284"/>
    <cellStyle name="Normal 24 2_BCB" xfId="1526"/>
    <cellStyle name="Normal 24 20" xfId="518"/>
    <cellStyle name="Normal 24 20 2" xfId="1015"/>
    <cellStyle name="Normal 24 20 3" xfId="2285"/>
    <cellStyle name="Normal 24 20_BCB" xfId="1525"/>
    <cellStyle name="Normal 24 21" xfId="545"/>
    <cellStyle name="Normal 24 21 2" xfId="1016"/>
    <cellStyle name="Normal 24 21 3" xfId="2286"/>
    <cellStyle name="Normal 24 21_BCB" xfId="1524"/>
    <cellStyle name="Normal 24 22" xfId="571"/>
    <cellStyle name="Normal 24 22 2" xfId="1017"/>
    <cellStyle name="Normal 24 22 3" xfId="2287"/>
    <cellStyle name="Normal 24 22_BCB" xfId="1523"/>
    <cellStyle name="Normal 24 23" xfId="597"/>
    <cellStyle name="Normal 24 23 2" xfId="1018"/>
    <cellStyle name="Normal 24 23 3" xfId="2288"/>
    <cellStyle name="Normal 24 23_BCB" xfId="1522"/>
    <cellStyle name="Normal 24 24" xfId="624"/>
    <cellStyle name="Normal 24 24 2" xfId="1019"/>
    <cellStyle name="Normal 24 24 3" xfId="2289"/>
    <cellStyle name="Normal 24 24_BCB" xfId="1521"/>
    <cellStyle name="Normal 24 25" xfId="1003"/>
    <cellStyle name="Normal 24 26" xfId="2273"/>
    <cellStyle name="Normal 24 3" xfId="76"/>
    <cellStyle name="Normal 24 3 2" xfId="1020"/>
    <cellStyle name="Normal 24 3 3" xfId="2290"/>
    <cellStyle name="Normal 24 3_BCB" xfId="1520"/>
    <cellStyle name="Normal 24 4" xfId="102"/>
    <cellStyle name="Normal 24 4 2" xfId="1021"/>
    <cellStyle name="Normal 24 4 3" xfId="2291"/>
    <cellStyle name="Normal 24 4_BCB" xfId="1519"/>
    <cellStyle name="Normal 24 5" xfId="128"/>
    <cellStyle name="Normal 24 5 2" xfId="1022"/>
    <cellStyle name="Normal 24 5 3" xfId="2292"/>
    <cellStyle name="Normal 24 5_BCB" xfId="1518"/>
    <cellStyle name="Normal 24 6" xfId="154"/>
    <cellStyle name="Normal 24 6 2" xfId="1023"/>
    <cellStyle name="Normal 24 6 3" xfId="2293"/>
    <cellStyle name="Normal 24 6_BCB" xfId="1517"/>
    <cellStyle name="Normal 24 7" xfId="180"/>
    <cellStyle name="Normal 24 7 2" xfId="1024"/>
    <cellStyle name="Normal 24 7 3" xfId="2294"/>
    <cellStyle name="Normal 24 7_BCB" xfId="1516"/>
    <cellStyle name="Normal 24 8" xfId="206"/>
    <cellStyle name="Normal 24 8 2" xfId="1025"/>
    <cellStyle name="Normal 24 8 3" xfId="2295"/>
    <cellStyle name="Normal 24 8_BCB" xfId="1515"/>
    <cellStyle name="Normal 24 9" xfId="232"/>
    <cellStyle name="Normal 24 9 2" xfId="1026"/>
    <cellStyle name="Normal 24 9 3" xfId="2296"/>
    <cellStyle name="Normal 24 9_BCB" xfId="1514"/>
    <cellStyle name="Normal 24_BCB" xfId="1537"/>
    <cellStyle name="Normal 25" xfId="25"/>
    <cellStyle name="Normal 25 10" xfId="259"/>
    <cellStyle name="Normal 25 10 2" xfId="1028"/>
    <cellStyle name="Normal 25 10 3" xfId="2298"/>
    <cellStyle name="Normal 25 10_BCB" xfId="1512"/>
    <cellStyle name="Normal 25 11" xfId="285"/>
    <cellStyle name="Normal 25 11 2" xfId="1029"/>
    <cellStyle name="Normal 25 11 3" xfId="2299"/>
    <cellStyle name="Normal 25 11_BCB" xfId="1511"/>
    <cellStyle name="Normal 25 12" xfId="311"/>
    <cellStyle name="Normal 25 12 2" xfId="1030"/>
    <cellStyle name="Normal 25 12 3" xfId="2300"/>
    <cellStyle name="Normal 25 12_BCB" xfId="1510"/>
    <cellStyle name="Normal 25 13" xfId="337"/>
    <cellStyle name="Normal 25 13 2" xfId="1031"/>
    <cellStyle name="Normal 25 13 3" xfId="2301"/>
    <cellStyle name="Normal 25 13_BCB" xfId="1509"/>
    <cellStyle name="Normal 25 14" xfId="363"/>
    <cellStyle name="Normal 25 14 2" xfId="1032"/>
    <cellStyle name="Normal 25 14 3" xfId="2302"/>
    <cellStyle name="Normal 25 14_BCB" xfId="1508"/>
    <cellStyle name="Normal 25 15" xfId="389"/>
    <cellStyle name="Normal 25 15 2" xfId="1033"/>
    <cellStyle name="Normal 25 15 3" xfId="2303"/>
    <cellStyle name="Normal 25 15_BCB" xfId="1507"/>
    <cellStyle name="Normal 25 16" xfId="415"/>
    <cellStyle name="Normal 25 16 2" xfId="1034"/>
    <cellStyle name="Normal 25 16 3" xfId="2304"/>
    <cellStyle name="Normal 25 16_BCB" xfId="1506"/>
    <cellStyle name="Normal 25 17" xfId="441"/>
    <cellStyle name="Normal 25 17 2" xfId="1035"/>
    <cellStyle name="Normal 25 17 3" xfId="2305"/>
    <cellStyle name="Normal 25 17_BCB" xfId="1505"/>
    <cellStyle name="Normal 25 18" xfId="467"/>
    <cellStyle name="Normal 25 18 2" xfId="1036"/>
    <cellStyle name="Normal 25 18 3" xfId="2306"/>
    <cellStyle name="Normal 25 18_BCB" xfId="1504"/>
    <cellStyle name="Normal 25 19" xfId="493"/>
    <cellStyle name="Normal 25 19 2" xfId="1037"/>
    <cellStyle name="Normal 25 19 3" xfId="2307"/>
    <cellStyle name="Normal 25 19_BCB" xfId="1503"/>
    <cellStyle name="Normal 25 2" xfId="51"/>
    <cellStyle name="Normal 25 2 2" xfId="1038"/>
    <cellStyle name="Normal 25 2 3" xfId="2308"/>
    <cellStyle name="Normal 25 2_BCB" xfId="1502"/>
    <cellStyle name="Normal 25 20" xfId="519"/>
    <cellStyle name="Normal 25 20 2" xfId="1039"/>
    <cellStyle name="Normal 25 20 3" xfId="2309"/>
    <cellStyle name="Normal 25 20_BCB" xfId="1501"/>
    <cellStyle name="Normal 25 21" xfId="546"/>
    <cellStyle name="Normal 25 21 2" xfId="1040"/>
    <cellStyle name="Normal 25 21 3" xfId="2310"/>
    <cellStyle name="Normal 25 21_BCB" xfId="1500"/>
    <cellStyle name="Normal 25 22" xfId="572"/>
    <cellStyle name="Normal 25 22 2" xfId="1041"/>
    <cellStyle name="Normal 25 22 3" xfId="2311"/>
    <cellStyle name="Normal 25 22_BCB" xfId="1499"/>
    <cellStyle name="Normal 25 23" xfId="598"/>
    <cellStyle name="Normal 25 23 2" xfId="1042"/>
    <cellStyle name="Normal 25 23 3" xfId="2312"/>
    <cellStyle name="Normal 25 23_BCB" xfId="1498"/>
    <cellStyle name="Normal 25 24" xfId="625"/>
    <cellStyle name="Normal 25 24 2" xfId="1043"/>
    <cellStyle name="Normal 25 24 3" xfId="2313"/>
    <cellStyle name="Normal 25 24_BCB" xfId="1497"/>
    <cellStyle name="Normal 25 25" xfId="1027"/>
    <cellStyle name="Normal 25 26" xfId="2297"/>
    <cellStyle name="Normal 25 3" xfId="77"/>
    <cellStyle name="Normal 25 3 2" xfId="1044"/>
    <cellStyle name="Normal 25 3 3" xfId="2314"/>
    <cellStyle name="Normal 25 3_BCB" xfId="1496"/>
    <cellStyle name="Normal 25 4" xfId="103"/>
    <cellStyle name="Normal 25 4 2" xfId="1045"/>
    <cellStyle name="Normal 25 4 3" xfId="2315"/>
    <cellStyle name="Normal 25 4_BCB" xfId="1495"/>
    <cellStyle name="Normal 25 5" xfId="129"/>
    <cellStyle name="Normal 25 5 2" xfId="1046"/>
    <cellStyle name="Normal 25 5 3" xfId="2316"/>
    <cellStyle name="Normal 25 5_BCB" xfId="1494"/>
    <cellStyle name="Normal 25 6" xfId="155"/>
    <cellStyle name="Normal 25 6 2" xfId="1047"/>
    <cellStyle name="Normal 25 6 3" xfId="2317"/>
    <cellStyle name="Normal 25 6_BCB" xfId="1493"/>
    <cellStyle name="Normal 25 7" xfId="181"/>
    <cellStyle name="Normal 25 7 2" xfId="1048"/>
    <cellStyle name="Normal 25 7 3" xfId="2318"/>
    <cellStyle name="Normal 25 7_BCB" xfId="1492"/>
    <cellStyle name="Normal 25 8" xfId="207"/>
    <cellStyle name="Normal 25 8 2" xfId="1049"/>
    <cellStyle name="Normal 25 8 3" xfId="2319"/>
    <cellStyle name="Normal 25 8_BCB" xfId="1491"/>
    <cellStyle name="Normal 25 9" xfId="233"/>
    <cellStyle name="Normal 25 9 2" xfId="1050"/>
    <cellStyle name="Normal 25 9 3" xfId="2320"/>
    <cellStyle name="Normal 25 9_BCB" xfId="1490"/>
    <cellStyle name="Normal 25_BCB" xfId="1513"/>
    <cellStyle name="Normal 26" xfId="26"/>
    <cellStyle name="Normal 26 10" xfId="260"/>
    <cellStyle name="Normal 26 10 2" xfId="1052"/>
    <cellStyle name="Normal 26 10 3" xfId="2322"/>
    <cellStyle name="Normal 26 10_BCB" xfId="1488"/>
    <cellStyle name="Normal 26 11" xfId="286"/>
    <cellStyle name="Normal 26 11 2" xfId="1053"/>
    <cellStyle name="Normal 26 11 3" xfId="2323"/>
    <cellStyle name="Normal 26 11_BCB" xfId="1487"/>
    <cellStyle name="Normal 26 12" xfId="312"/>
    <cellStyle name="Normal 26 12 2" xfId="1054"/>
    <cellStyle name="Normal 26 12 3" xfId="2324"/>
    <cellStyle name="Normal 26 12_BCB" xfId="1486"/>
    <cellStyle name="Normal 26 13" xfId="338"/>
    <cellStyle name="Normal 26 13 2" xfId="1055"/>
    <cellStyle name="Normal 26 13 3" xfId="2325"/>
    <cellStyle name="Normal 26 13_BCB" xfId="1485"/>
    <cellStyle name="Normal 26 14" xfId="364"/>
    <cellStyle name="Normal 26 14 2" xfId="1056"/>
    <cellStyle name="Normal 26 14 3" xfId="2326"/>
    <cellStyle name="Normal 26 14_BCB" xfId="1484"/>
    <cellStyle name="Normal 26 15" xfId="390"/>
    <cellStyle name="Normal 26 15 2" xfId="1057"/>
    <cellStyle name="Normal 26 15 3" xfId="2327"/>
    <cellStyle name="Normal 26 15_BCB" xfId="1483"/>
    <cellStyle name="Normal 26 16" xfId="416"/>
    <cellStyle name="Normal 26 16 2" xfId="1058"/>
    <cellStyle name="Normal 26 16 3" xfId="2328"/>
    <cellStyle name="Normal 26 16_BCB" xfId="1482"/>
    <cellStyle name="Normal 26 17" xfId="442"/>
    <cellStyle name="Normal 26 17 2" xfId="1059"/>
    <cellStyle name="Normal 26 17 3" xfId="2329"/>
    <cellStyle name="Normal 26 17_BCB" xfId="1481"/>
    <cellStyle name="Normal 26 18" xfId="468"/>
    <cellStyle name="Normal 26 18 2" xfId="1060"/>
    <cellStyle name="Normal 26 18 3" xfId="2330"/>
    <cellStyle name="Normal 26 18_BCB" xfId="1480"/>
    <cellStyle name="Normal 26 19" xfId="494"/>
    <cellStyle name="Normal 26 19 2" xfId="1061"/>
    <cellStyle name="Normal 26 19 3" xfId="2331"/>
    <cellStyle name="Normal 26 19_BCB" xfId="1479"/>
    <cellStyle name="Normal 26 2" xfId="52"/>
    <cellStyle name="Normal 26 2 2" xfId="1062"/>
    <cellStyle name="Normal 26 2 3" xfId="2332"/>
    <cellStyle name="Normal 26 2_BCB" xfId="1478"/>
    <cellStyle name="Normal 26 20" xfId="520"/>
    <cellStyle name="Normal 26 20 2" xfId="1063"/>
    <cellStyle name="Normal 26 20 3" xfId="2333"/>
    <cellStyle name="Normal 26 20_BCB" xfId="1477"/>
    <cellStyle name="Normal 26 21" xfId="547"/>
    <cellStyle name="Normal 26 21 2" xfId="1064"/>
    <cellStyle name="Normal 26 21 3" xfId="2334"/>
    <cellStyle name="Normal 26 21_BCB" xfId="1476"/>
    <cellStyle name="Normal 26 22" xfId="573"/>
    <cellStyle name="Normal 26 22 2" xfId="1065"/>
    <cellStyle name="Normal 26 22 3" xfId="2335"/>
    <cellStyle name="Normal 26 22_BCB" xfId="1475"/>
    <cellStyle name="Normal 26 23" xfId="599"/>
    <cellStyle name="Normal 26 23 2" xfId="1066"/>
    <cellStyle name="Normal 26 23 3" xfId="2336"/>
    <cellStyle name="Normal 26 23_BCB" xfId="1474"/>
    <cellStyle name="Normal 26 24" xfId="626"/>
    <cellStyle name="Normal 26 24 2" xfId="1067"/>
    <cellStyle name="Normal 26 24 3" xfId="2337"/>
    <cellStyle name="Normal 26 24_BCB" xfId="1473"/>
    <cellStyle name="Normal 26 25" xfId="1051"/>
    <cellStyle name="Normal 26 26" xfId="2321"/>
    <cellStyle name="Normal 26 3" xfId="78"/>
    <cellStyle name="Normal 26 3 2" xfId="1068"/>
    <cellStyle name="Normal 26 3 3" xfId="2338"/>
    <cellStyle name="Normal 26 3_BCB" xfId="1472"/>
    <cellStyle name="Normal 26 4" xfId="104"/>
    <cellStyle name="Normal 26 4 2" xfId="1069"/>
    <cellStyle name="Normal 26 4 3" xfId="2339"/>
    <cellStyle name="Normal 26 4_BCB" xfId="1471"/>
    <cellStyle name="Normal 26 5" xfId="130"/>
    <cellStyle name="Normal 26 5 2" xfId="1070"/>
    <cellStyle name="Normal 26 5 3" xfId="2340"/>
    <cellStyle name="Normal 26 5_BCB" xfId="1470"/>
    <cellStyle name="Normal 26 6" xfId="156"/>
    <cellStyle name="Normal 26 6 2" xfId="1071"/>
    <cellStyle name="Normal 26 6 3" xfId="2341"/>
    <cellStyle name="Normal 26 6_BCB" xfId="1469"/>
    <cellStyle name="Normal 26 7" xfId="182"/>
    <cellStyle name="Normal 26 7 2" xfId="1072"/>
    <cellStyle name="Normal 26 7 3" xfId="2342"/>
    <cellStyle name="Normal 26 7_BCB" xfId="1468"/>
    <cellStyle name="Normal 26 8" xfId="208"/>
    <cellStyle name="Normal 26 8 2" xfId="1073"/>
    <cellStyle name="Normal 26 8 3" xfId="2343"/>
    <cellStyle name="Normal 26 8_BCB" xfId="1467"/>
    <cellStyle name="Normal 26 9" xfId="234"/>
    <cellStyle name="Normal 26 9 2" xfId="1074"/>
    <cellStyle name="Normal 26 9 3" xfId="2344"/>
    <cellStyle name="Normal 26 9_BCB" xfId="1466"/>
    <cellStyle name="Normal 26_BCB" xfId="1489"/>
    <cellStyle name="Normal 27" xfId="27"/>
    <cellStyle name="Normal 27 10" xfId="261"/>
    <cellStyle name="Normal 27 10 2" xfId="1076"/>
    <cellStyle name="Normal 27 10 3" xfId="2346"/>
    <cellStyle name="Normal 27 10_BCB" xfId="1464"/>
    <cellStyle name="Normal 27 11" xfId="287"/>
    <cellStyle name="Normal 27 11 2" xfId="1077"/>
    <cellStyle name="Normal 27 11 3" xfId="2347"/>
    <cellStyle name="Normal 27 11_BCB" xfId="1463"/>
    <cellStyle name="Normal 27 12" xfId="313"/>
    <cellStyle name="Normal 27 12 2" xfId="1078"/>
    <cellStyle name="Normal 27 12 3" xfId="2348"/>
    <cellStyle name="Normal 27 12_BCB" xfId="1462"/>
    <cellStyle name="Normal 27 13" xfId="339"/>
    <cellStyle name="Normal 27 13 2" xfId="1079"/>
    <cellStyle name="Normal 27 13 3" xfId="2349"/>
    <cellStyle name="Normal 27 13_BCB" xfId="1461"/>
    <cellStyle name="Normal 27 14" xfId="365"/>
    <cellStyle name="Normal 27 14 2" xfId="1080"/>
    <cellStyle name="Normal 27 14 3" xfId="2350"/>
    <cellStyle name="Normal 27 14_BCB" xfId="1460"/>
    <cellStyle name="Normal 27 15" xfId="391"/>
    <cellStyle name="Normal 27 15 2" xfId="1081"/>
    <cellStyle name="Normal 27 15 3" xfId="2351"/>
    <cellStyle name="Normal 27 15_BCB" xfId="1459"/>
    <cellStyle name="Normal 27 16" xfId="417"/>
    <cellStyle name="Normal 27 16 2" xfId="1082"/>
    <cellStyle name="Normal 27 16 3" xfId="2352"/>
    <cellStyle name="Normal 27 16_BCB" xfId="1458"/>
    <cellStyle name="Normal 27 17" xfId="443"/>
    <cellStyle name="Normal 27 17 2" xfId="1083"/>
    <cellStyle name="Normal 27 17 3" xfId="2353"/>
    <cellStyle name="Normal 27 17_BCB" xfId="1457"/>
    <cellStyle name="Normal 27 18" xfId="469"/>
    <cellStyle name="Normal 27 18 2" xfId="1084"/>
    <cellStyle name="Normal 27 18 3" xfId="2354"/>
    <cellStyle name="Normal 27 18_BCB" xfId="1456"/>
    <cellStyle name="Normal 27 19" xfId="495"/>
    <cellStyle name="Normal 27 19 2" xfId="1085"/>
    <cellStyle name="Normal 27 19 3" xfId="2355"/>
    <cellStyle name="Normal 27 19_BCB" xfId="1455"/>
    <cellStyle name="Normal 27 2" xfId="53"/>
    <cellStyle name="Normal 27 2 2" xfId="1086"/>
    <cellStyle name="Normal 27 2 3" xfId="2356"/>
    <cellStyle name="Normal 27 2_BCB" xfId="1454"/>
    <cellStyle name="Normal 27 20" xfId="521"/>
    <cellStyle name="Normal 27 20 2" xfId="1087"/>
    <cellStyle name="Normal 27 20 3" xfId="2357"/>
    <cellStyle name="Normal 27 20_BCB" xfId="1453"/>
    <cellStyle name="Normal 27 21" xfId="548"/>
    <cellStyle name="Normal 27 21 2" xfId="1088"/>
    <cellStyle name="Normal 27 21 3" xfId="2358"/>
    <cellStyle name="Normal 27 21_BCB" xfId="1452"/>
    <cellStyle name="Normal 27 22" xfId="574"/>
    <cellStyle name="Normal 27 22 2" xfId="1089"/>
    <cellStyle name="Normal 27 22 3" xfId="2359"/>
    <cellStyle name="Normal 27 22_BCB" xfId="1451"/>
    <cellStyle name="Normal 27 23" xfId="600"/>
    <cellStyle name="Normal 27 23 2" xfId="1090"/>
    <cellStyle name="Normal 27 23 3" xfId="2360"/>
    <cellStyle name="Normal 27 23_BCB" xfId="1450"/>
    <cellStyle name="Normal 27 24" xfId="627"/>
    <cellStyle name="Normal 27 24 2" xfId="1091"/>
    <cellStyle name="Normal 27 24 3" xfId="2361"/>
    <cellStyle name="Normal 27 24_BCB" xfId="1449"/>
    <cellStyle name="Normal 27 25" xfId="1075"/>
    <cellStyle name="Normal 27 26" xfId="2345"/>
    <cellStyle name="Normal 27 3" xfId="79"/>
    <cellStyle name="Normal 27 3 2" xfId="1092"/>
    <cellStyle name="Normal 27 3 3" xfId="2362"/>
    <cellStyle name="Normal 27 3_BCB" xfId="1448"/>
    <cellStyle name="Normal 27 4" xfId="105"/>
    <cellStyle name="Normal 27 4 2" xfId="1093"/>
    <cellStyle name="Normal 27 4 3" xfId="2363"/>
    <cellStyle name="Normal 27 4_BCB" xfId="1447"/>
    <cellStyle name="Normal 27 5" xfId="131"/>
    <cellStyle name="Normal 27 5 2" xfId="1094"/>
    <cellStyle name="Normal 27 5 3" xfId="2364"/>
    <cellStyle name="Normal 27 5_BCB" xfId="1446"/>
    <cellStyle name="Normal 27 6" xfId="157"/>
    <cellStyle name="Normal 27 6 2" xfId="1095"/>
    <cellStyle name="Normal 27 6 3" xfId="2365"/>
    <cellStyle name="Normal 27 6_BCB" xfId="1445"/>
    <cellStyle name="Normal 27 7" xfId="183"/>
    <cellStyle name="Normal 27 7 2" xfId="1096"/>
    <cellStyle name="Normal 27 7 3" xfId="2366"/>
    <cellStyle name="Normal 27 7_BCB" xfId="1444"/>
    <cellStyle name="Normal 27 8" xfId="209"/>
    <cellStyle name="Normal 27 8 2" xfId="1097"/>
    <cellStyle name="Normal 27 8 3" xfId="2367"/>
    <cellStyle name="Normal 27 8_BCB" xfId="1443"/>
    <cellStyle name="Normal 27 9" xfId="235"/>
    <cellStyle name="Normal 27 9 2" xfId="1098"/>
    <cellStyle name="Normal 27 9 3" xfId="2368"/>
    <cellStyle name="Normal 27 9_BCB" xfId="1442"/>
    <cellStyle name="Normal 27_BCB" xfId="1465"/>
    <cellStyle name="Normal 28" xfId="522"/>
    <cellStyle name="Normal 28 2" xfId="630"/>
    <cellStyle name="Normal 28_Hoja1" xfId="2564"/>
    <cellStyle name="Normal 29" xfId="1"/>
    <cellStyle name="Normal 3" xfId="3"/>
    <cellStyle name="Normal 3 10" xfId="237"/>
    <cellStyle name="Normal 3 10 2" xfId="1100"/>
    <cellStyle name="Normal 3 10 3" xfId="2369"/>
    <cellStyle name="Normal 3 10_BCB" xfId="1440"/>
    <cellStyle name="Normal 3 11" xfId="263"/>
    <cellStyle name="Normal 3 11 2" xfId="1101"/>
    <cellStyle name="Normal 3 11 3" xfId="2370"/>
    <cellStyle name="Normal 3 11_BCB" xfId="1439"/>
    <cellStyle name="Normal 3 12" xfId="289"/>
    <cellStyle name="Normal 3 12 2" xfId="1102"/>
    <cellStyle name="Normal 3 12 3" xfId="2371"/>
    <cellStyle name="Normal 3 12_BCB" xfId="1438"/>
    <cellStyle name="Normal 3 13" xfId="315"/>
    <cellStyle name="Normal 3 13 2" xfId="1103"/>
    <cellStyle name="Normal 3 13 3" xfId="2372"/>
    <cellStyle name="Normal 3 13_BCB" xfId="1437"/>
    <cellStyle name="Normal 3 14" xfId="341"/>
    <cellStyle name="Normal 3 14 2" xfId="1104"/>
    <cellStyle name="Normal 3 14 3" xfId="2373"/>
    <cellStyle name="Normal 3 14_BCB" xfId="1436"/>
    <cellStyle name="Normal 3 15" xfId="367"/>
    <cellStyle name="Normal 3 15 2" xfId="1105"/>
    <cellStyle name="Normal 3 15 3" xfId="2374"/>
    <cellStyle name="Normal 3 15_BCB" xfId="1435"/>
    <cellStyle name="Normal 3 16" xfId="393"/>
    <cellStyle name="Normal 3 16 2" xfId="1106"/>
    <cellStyle name="Normal 3 16 3" xfId="2375"/>
    <cellStyle name="Normal 3 16_BCB" xfId="1434"/>
    <cellStyle name="Normal 3 17" xfId="419"/>
    <cellStyle name="Normal 3 17 2" xfId="1107"/>
    <cellStyle name="Normal 3 17 3" xfId="2376"/>
    <cellStyle name="Normal 3 17_BCB" xfId="1433"/>
    <cellStyle name="Normal 3 18" xfId="445"/>
    <cellStyle name="Normal 3 18 2" xfId="1108"/>
    <cellStyle name="Normal 3 18 3" xfId="2377"/>
    <cellStyle name="Normal 3 18_BCB" xfId="1432"/>
    <cellStyle name="Normal 3 19" xfId="471"/>
    <cellStyle name="Normal 3 19 2" xfId="1109"/>
    <cellStyle name="Normal 3 19 3" xfId="2378"/>
    <cellStyle name="Normal 3 19_BCB" xfId="1431"/>
    <cellStyle name="Normal 3 2" xfId="29"/>
    <cellStyle name="Normal 3 2 2" xfId="1110"/>
    <cellStyle name="Normal 3 2 3" xfId="2379"/>
    <cellStyle name="Normal 3 2_BCB" xfId="1430"/>
    <cellStyle name="Normal 3 20" xfId="497"/>
    <cellStyle name="Normal 3 20 2" xfId="1111"/>
    <cellStyle name="Normal 3 20 3" xfId="2380"/>
    <cellStyle name="Normal 3 20_BCB" xfId="1429"/>
    <cellStyle name="Normal 3 21" xfId="524"/>
    <cellStyle name="Normal 3 21 2" xfId="1112"/>
    <cellStyle name="Normal 3 21 3" xfId="2381"/>
    <cellStyle name="Normal 3 21_BCB" xfId="1428"/>
    <cellStyle name="Normal 3 22" xfId="550"/>
    <cellStyle name="Normal 3 22 2" xfId="1113"/>
    <cellStyle name="Normal 3 22 3" xfId="2382"/>
    <cellStyle name="Normal 3 22_BCB" xfId="1427"/>
    <cellStyle name="Normal 3 23" xfId="576"/>
    <cellStyle name="Normal 3 23 2" xfId="1114"/>
    <cellStyle name="Normal 3 23 3" xfId="2383"/>
    <cellStyle name="Normal 3 23_BCB" xfId="1426"/>
    <cellStyle name="Normal 3 24" xfId="603"/>
    <cellStyle name="Normal 3 24 2" xfId="1115"/>
    <cellStyle name="Normal 3 24 3" xfId="2384"/>
    <cellStyle name="Normal 3 24_BCB" xfId="1425"/>
    <cellStyle name="Normal 3 25" xfId="1099"/>
    <cellStyle name="Normal 3 26" xfId="1908"/>
    <cellStyle name="Normal 3 3" xfId="55"/>
    <cellStyle name="Normal 3 3 2" xfId="1116"/>
    <cellStyle name="Normal 3 3 3" xfId="2385"/>
    <cellStyle name="Normal 3 3_BCB" xfId="1424"/>
    <cellStyle name="Normal 3 4" xfId="81"/>
    <cellStyle name="Normal 3 4 2" xfId="1117"/>
    <cellStyle name="Normal 3 4 3" xfId="2386"/>
    <cellStyle name="Normal 3 4_BCB" xfId="1423"/>
    <cellStyle name="Normal 3 5" xfId="107"/>
    <cellStyle name="Normal 3 5 2" xfId="1118"/>
    <cellStyle name="Normal 3 5 3" xfId="2387"/>
    <cellStyle name="Normal 3 5_BCB" xfId="1422"/>
    <cellStyle name="Normal 3 6" xfId="133"/>
    <cellStyle name="Normal 3 6 2" xfId="1119"/>
    <cellStyle name="Normal 3 6 3" xfId="2388"/>
    <cellStyle name="Normal 3 6_BCB" xfId="1421"/>
    <cellStyle name="Normal 3 7" xfId="159"/>
    <cellStyle name="Normal 3 7 2" xfId="1120"/>
    <cellStyle name="Normal 3 7 3" xfId="2389"/>
    <cellStyle name="Normal 3 7_BCB" xfId="1420"/>
    <cellStyle name="Normal 3 8" xfId="185"/>
    <cellStyle name="Normal 3 8 2" xfId="1121"/>
    <cellStyle name="Normal 3 8 3" xfId="2390"/>
    <cellStyle name="Normal 3 8_BCB" xfId="1419"/>
    <cellStyle name="Normal 3 9" xfId="211"/>
    <cellStyle name="Normal 3 9 2" xfId="1122"/>
    <cellStyle name="Normal 3 9 3" xfId="2391"/>
    <cellStyle name="Normal 3 9_BCB" xfId="1418"/>
    <cellStyle name="Normal 3_BCB" xfId="1441"/>
    <cellStyle name="Normal 30" xfId="632"/>
    <cellStyle name="Normal 30 2" xfId="2531"/>
    <cellStyle name="Normal 31" xfId="1273"/>
    <cellStyle name="Normal 31 2" xfId="2532"/>
    <cellStyle name="Normal 32" xfId="1901"/>
    <cellStyle name="Normal 33" xfId="1902"/>
    <cellStyle name="Normal 33 2" xfId="2560"/>
    <cellStyle name="Normal 33_Hoja1" xfId="2554"/>
    <cellStyle name="Normal 34" xfId="1909"/>
    <cellStyle name="Normal 34 2" xfId="2562"/>
    <cellStyle name="Normal 34_Hoja1" xfId="2558"/>
    <cellStyle name="Normal 35" xfId="1903"/>
    <cellStyle name="Normal 35 2" xfId="2561"/>
    <cellStyle name="Normal 35_Hoja1" xfId="2563"/>
    <cellStyle name="Normal 36" xfId="2548"/>
    <cellStyle name="Normal 36 2" xfId="2568"/>
    <cellStyle name="Normal 36_Hoja1" xfId="2559"/>
    <cellStyle name="Normal 37" xfId="2535"/>
    <cellStyle name="Normal 37 2" xfId="2565"/>
    <cellStyle name="Normal 37_Hoja1" xfId="2557"/>
    <cellStyle name="Normal 38" xfId="2545"/>
    <cellStyle name="Normal 38 2" xfId="2567"/>
    <cellStyle name="Normal 38_Hoja1" xfId="2553"/>
    <cellStyle name="Normal 39" xfId="2538"/>
    <cellStyle name="Normal 39 2" xfId="2566"/>
    <cellStyle name="Normal 39_Hoja1" xfId="2552"/>
    <cellStyle name="Normal 4" xfId="4"/>
    <cellStyle name="Normal 4 10" xfId="238"/>
    <cellStyle name="Normal 4 10 2" xfId="1124"/>
    <cellStyle name="Normal 4 10 3" xfId="2392"/>
    <cellStyle name="Normal 4 10_BCB" xfId="1416"/>
    <cellStyle name="Normal 4 11" xfId="264"/>
    <cellStyle name="Normal 4 11 2" xfId="1125"/>
    <cellStyle name="Normal 4 11 3" xfId="2393"/>
    <cellStyle name="Normal 4 11_BCB" xfId="1415"/>
    <cellStyle name="Normal 4 12" xfId="290"/>
    <cellStyle name="Normal 4 12 2" xfId="1126"/>
    <cellStyle name="Normal 4 12 3" xfId="2394"/>
    <cellStyle name="Normal 4 12_BCB" xfId="1414"/>
    <cellStyle name="Normal 4 13" xfId="316"/>
    <cellStyle name="Normal 4 13 2" xfId="1127"/>
    <cellStyle name="Normal 4 13 3" xfId="2395"/>
    <cellStyle name="Normal 4 13_BCB" xfId="1413"/>
    <cellStyle name="Normal 4 14" xfId="342"/>
    <cellStyle name="Normal 4 14 2" xfId="1128"/>
    <cellStyle name="Normal 4 14 3" xfId="2396"/>
    <cellStyle name="Normal 4 14_BCB" xfId="1412"/>
    <cellStyle name="Normal 4 15" xfId="368"/>
    <cellStyle name="Normal 4 15 2" xfId="1129"/>
    <cellStyle name="Normal 4 15 3" xfId="2397"/>
    <cellStyle name="Normal 4 15_BCB" xfId="1411"/>
    <cellStyle name="Normal 4 16" xfId="394"/>
    <cellStyle name="Normal 4 16 2" xfId="1130"/>
    <cellStyle name="Normal 4 16 3" xfId="2398"/>
    <cellStyle name="Normal 4 16_BCB" xfId="1410"/>
    <cellStyle name="Normal 4 17" xfId="420"/>
    <cellStyle name="Normal 4 17 2" xfId="1131"/>
    <cellStyle name="Normal 4 17 3" xfId="2399"/>
    <cellStyle name="Normal 4 17_BCB" xfId="1409"/>
    <cellStyle name="Normal 4 18" xfId="446"/>
    <cellStyle name="Normal 4 18 2" xfId="1132"/>
    <cellStyle name="Normal 4 18 3" xfId="2400"/>
    <cellStyle name="Normal 4 18_BCB" xfId="1408"/>
    <cellStyle name="Normal 4 19" xfId="472"/>
    <cellStyle name="Normal 4 19 2" xfId="1133"/>
    <cellStyle name="Normal 4 19 3" xfId="2401"/>
    <cellStyle name="Normal 4 19_BCB" xfId="1407"/>
    <cellStyle name="Normal 4 2" xfId="30"/>
    <cellStyle name="Normal 4 2 2" xfId="1134"/>
    <cellStyle name="Normal 4 2 3" xfId="2402"/>
    <cellStyle name="Normal 4 2_BCB" xfId="1406"/>
    <cellStyle name="Normal 4 20" xfId="498"/>
    <cellStyle name="Normal 4 20 2" xfId="1135"/>
    <cellStyle name="Normal 4 20 3" xfId="2403"/>
    <cellStyle name="Normal 4 20_BCB" xfId="1405"/>
    <cellStyle name="Normal 4 21" xfId="525"/>
    <cellStyle name="Normal 4 21 2" xfId="1136"/>
    <cellStyle name="Normal 4 21 3" xfId="2404"/>
    <cellStyle name="Normal 4 21_BCB" xfId="1404"/>
    <cellStyle name="Normal 4 22" xfId="551"/>
    <cellStyle name="Normal 4 22 2" xfId="1137"/>
    <cellStyle name="Normal 4 22 3" xfId="2405"/>
    <cellStyle name="Normal 4 22_BCB" xfId="1403"/>
    <cellStyle name="Normal 4 23" xfId="577"/>
    <cellStyle name="Normal 4 23 2" xfId="1138"/>
    <cellStyle name="Normal 4 23 3" xfId="2406"/>
    <cellStyle name="Normal 4 23_BCB" xfId="1402"/>
    <cellStyle name="Normal 4 24" xfId="604"/>
    <cellStyle name="Normal 4 24 2" xfId="1139"/>
    <cellStyle name="Normal 4 24 3" xfId="2407"/>
    <cellStyle name="Normal 4 24_BCB" xfId="1401"/>
    <cellStyle name="Normal 4 25" xfId="1123"/>
    <cellStyle name="Normal 4 26" xfId="1910"/>
    <cellStyle name="Normal 4 3" xfId="56"/>
    <cellStyle name="Normal 4 3 2" xfId="1140"/>
    <cellStyle name="Normal 4 3 3" xfId="2408"/>
    <cellStyle name="Normal 4 3_BCB" xfId="1400"/>
    <cellStyle name="Normal 4 4" xfId="82"/>
    <cellStyle name="Normal 4 4 2" xfId="1141"/>
    <cellStyle name="Normal 4 4 3" xfId="2409"/>
    <cellStyle name="Normal 4 4_BCB" xfId="1399"/>
    <cellStyle name="Normal 4 5" xfId="108"/>
    <cellStyle name="Normal 4 5 2" xfId="1142"/>
    <cellStyle name="Normal 4 5 3" xfId="2410"/>
    <cellStyle name="Normal 4 5_BCB" xfId="1398"/>
    <cellStyle name="Normal 4 6" xfId="134"/>
    <cellStyle name="Normal 4 6 2" xfId="1143"/>
    <cellStyle name="Normal 4 6 3" xfId="2411"/>
    <cellStyle name="Normal 4 6_BCB" xfId="1397"/>
    <cellStyle name="Normal 4 7" xfId="160"/>
    <cellStyle name="Normal 4 7 2" xfId="1144"/>
    <cellStyle name="Normal 4 7 3" xfId="2412"/>
    <cellStyle name="Normal 4 7_BCB" xfId="1396"/>
    <cellStyle name="Normal 4 8" xfId="186"/>
    <cellStyle name="Normal 4 8 2" xfId="1145"/>
    <cellStyle name="Normal 4 8 3" xfId="2413"/>
    <cellStyle name="Normal 4 8_BCB" xfId="1395"/>
    <cellStyle name="Normal 4 9" xfId="212"/>
    <cellStyle name="Normal 4 9 2" xfId="1146"/>
    <cellStyle name="Normal 4 9 3" xfId="2414"/>
    <cellStyle name="Normal 4 9_BCB" xfId="1394"/>
    <cellStyle name="Normal 4_BCB" xfId="1417"/>
    <cellStyle name="Normal 40" xfId="628"/>
    <cellStyle name="Normal 41" xfId="629"/>
    <cellStyle name="Normal 41 2" xfId="2570"/>
    <cellStyle name="Normal 42" xfId="2551"/>
    <cellStyle name="Normal 43" xfId="2556"/>
    <cellStyle name="Normal 5" xfId="5"/>
    <cellStyle name="Normal 5 10" xfId="239"/>
    <cellStyle name="Normal 5 10 2" xfId="1148"/>
    <cellStyle name="Normal 5 10 3" xfId="2415"/>
    <cellStyle name="Normal 5 10_BCB" xfId="1392"/>
    <cellStyle name="Normal 5 11" xfId="265"/>
    <cellStyle name="Normal 5 11 2" xfId="1149"/>
    <cellStyle name="Normal 5 11 3" xfId="2416"/>
    <cellStyle name="Normal 5 11_BCB" xfId="1391"/>
    <cellStyle name="Normal 5 12" xfId="291"/>
    <cellStyle name="Normal 5 12 2" xfId="1150"/>
    <cellStyle name="Normal 5 12 3" xfId="2417"/>
    <cellStyle name="Normal 5 12_BCB" xfId="1390"/>
    <cellStyle name="Normal 5 13" xfId="317"/>
    <cellStyle name="Normal 5 13 2" xfId="1151"/>
    <cellStyle name="Normal 5 13 3" xfId="2418"/>
    <cellStyle name="Normal 5 13_BCB" xfId="1389"/>
    <cellStyle name="Normal 5 14" xfId="343"/>
    <cellStyle name="Normal 5 14 2" xfId="1152"/>
    <cellStyle name="Normal 5 14 3" xfId="2419"/>
    <cellStyle name="Normal 5 14_BCB" xfId="1388"/>
    <cellStyle name="Normal 5 15" xfId="369"/>
    <cellStyle name="Normal 5 15 2" xfId="1153"/>
    <cellStyle name="Normal 5 15 3" xfId="2420"/>
    <cellStyle name="Normal 5 15_BCB" xfId="1387"/>
    <cellStyle name="Normal 5 16" xfId="395"/>
    <cellStyle name="Normal 5 16 2" xfId="1154"/>
    <cellStyle name="Normal 5 16 3" xfId="2421"/>
    <cellStyle name="Normal 5 16_BCB" xfId="1386"/>
    <cellStyle name="Normal 5 17" xfId="421"/>
    <cellStyle name="Normal 5 17 2" xfId="1155"/>
    <cellStyle name="Normal 5 17 3" xfId="2422"/>
    <cellStyle name="Normal 5 17_BCB" xfId="1385"/>
    <cellStyle name="Normal 5 18" xfId="447"/>
    <cellStyle name="Normal 5 18 2" xfId="1156"/>
    <cellStyle name="Normal 5 18 3" xfId="2423"/>
    <cellStyle name="Normal 5 18_BCB" xfId="1384"/>
    <cellStyle name="Normal 5 19" xfId="473"/>
    <cellStyle name="Normal 5 19 2" xfId="1157"/>
    <cellStyle name="Normal 5 19 3" xfId="2424"/>
    <cellStyle name="Normal 5 19_BCB" xfId="1383"/>
    <cellStyle name="Normal 5 2" xfId="31"/>
    <cellStyle name="Normal 5 2 2" xfId="1158"/>
    <cellStyle name="Normal 5 2 3" xfId="2425"/>
    <cellStyle name="Normal 5 2_BCB" xfId="1382"/>
    <cellStyle name="Normal 5 20" xfId="499"/>
    <cellStyle name="Normal 5 20 2" xfId="1159"/>
    <cellStyle name="Normal 5 20 3" xfId="2426"/>
    <cellStyle name="Normal 5 20_BCB" xfId="1381"/>
    <cellStyle name="Normal 5 21" xfId="526"/>
    <cellStyle name="Normal 5 21 2" xfId="1160"/>
    <cellStyle name="Normal 5 21 3" xfId="2427"/>
    <cellStyle name="Normal 5 21_BCB" xfId="1380"/>
    <cellStyle name="Normal 5 22" xfId="552"/>
    <cellStyle name="Normal 5 22 2" xfId="1161"/>
    <cellStyle name="Normal 5 22 3" xfId="2428"/>
    <cellStyle name="Normal 5 22_BCB" xfId="1379"/>
    <cellStyle name="Normal 5 23" xfId="578"/>
    <cellStyle name="Normal 5 23 2" xfId="1162"/>
    <cellStyle name="Normal 5 23 3" xfId="2429"/>
    <cellStyle name="Normal 5 23_BCB" xfId="1378"/>
    <cellStyle name="Normal 5 24" xfId="605"/>
    <cellStyle name="Normal 5 24 2" xfId="1163"/>
    <cellStyle name="Normal 5 24 3" xfId="2430"/>
    <cellStyle name="Normal 5 24_BCB" xfId="1377"/>
    <cellStyle name="Normal 5 25" xfId="1147"/>
    <cellStyle name="Normal 5 26" xfId="1912"/>
    <cellStyle name="Normal 5 3" xfId="57"/>
    <cellStyle name="Normal 5 3 2" xfId="1164"/>
    <cellStyle name="Normal 5 3 3" xfId="2431"/>
    <cellStyle name="Normal 5 3_BCB" xfId="1376"/>
    <cellStyle name="Normal 5 4" xfId="83"/>
    <cellStyle name="Normal 5 4 2" xfId="1165"/>
    <cellStyle name="Normal 5 4 3" xfId="2432"/>
    <cellStyle name="Normal 5 4_BCB" xfId="1375"/>
    <cellStyle name="Normal 5 5" xfId="109"/>
    <cellStyle name="Normal 5 5 2" xfId="1166"/>
    <cellStyle name="Normal 5 5 3" xfId="2433"/>
    <cellStyle name="Normal 5 5_BCB" xfId="1374"/>
    <cellStyle name="Normal 5 6" xfId="135"/>
    <cellStyle name="Normal 5 6 2" xfId="1167"/>
    <cellStyle name="Normal 5 6 3" xfId="2434"/>
    <cellStyle name="Normal 5 6_BCB" xfId="1373"/>
    <cellStyle name="Normal 5 7" xfId="161"/>
    <cellStyle name="Normal 5 7 2" xfId="1168"/>
    <cellStyle name="Normal 5 7 3" xfId="2435"/>
    <cellStyle name="Normal 5 7_BCB" xfId="1372"/>
    <cellStyle name="Normal 5 8" xfId="187"/>
    <cellStyle name="Normal 5 8 2" xfId="1169"/>
    <cellStyle name="Normal 5 8 3" xfId="2436"/>
    <cellStyle name="Normal 5 8_BCB" xfId="1371"/>
    <cellStyle name="Normal 5 9" xfId="213"/>
    <cellStyle name="Normal 5 9 2" xfId="1170"/>
    <cellStyle name="Normal 5 9 3" xfId="2437"/>
    <cellStyle name="Normal 5 9_BCB" xfId="1370"/>
    <cellStyle name="Normal 5_BCB" xfId="1393"/>
    <cellStyle name="Normal 6" xfId="6"/>
    <cellStyle name="Normal 6 10" xfId="240"/>
    <cellStyle name="Normal 6 10 2" xfId="1171"/>
    <cellStyle name="Normal 6 10 3" xfId="2438"/>
    <cellStyle name="Normal 6 10_BCB" xfId="1368"/>
    <cellStyle name="Normal 6 11" xfId="266"/>
    <cellStyle name="Normal 6 11 2" xfId="1172"/>
    <cellStyle name="Normal 6 11 3" xfId="2439"/>
    <cellStyle name="Normal 6 11_BCB" xfId="1367"/>
    <cellStyle name="Normal 6 12" xfId="292"/>
    <cellStyle name="Normal 6 12 2" xfId="1173"/>
    <cellStyle name="Normal 6 12 3" xfId="2440"/>
    <cellStyle name="Normal 6 12_BCB" xfId="1366"/>
    <cellStyle name="Normal 6 13" xfId="318"/>
    <cellStyle name="Normal 6 13 2" xfId="1174"/>
    <cellStyle name="Normal 6 13 3" xfId="2441"/>
    <cellStyle name="Normal 6 13_BCB" xfId="1365"/>
    <cellStyle name="Normal 6 14" xfId="344"/>
    <cellStyle name="Normal 6 14 2" xfId="1175"/>
    <cellStyle name="Normal 6 14 3" xfId="2442"/>
    <cellStyle name="Normal 6 14_BCB" xfId="1364"/>
    <cellStyle name="Normal 6 15" xfId="370"/>
    <cellStyle name="Normal 6 15 2" xfId="1176"/>
    <cellStyle name="Normal 6 15 3" xfId="2443"/>
    <cellStyle name="Normal 6 15_BCB" xfId="1363"/>
    <cellStyle name="Normal 6 16" xfId="396"/>
    <cellStyle name="Normal 6 16 2" xfId="1177"/>
    <cellStyle name="Normal 6 16 3" xfId="2444"/>
    <cellStyle name="Normal 6 16_BCB" xfId="1362"/>
    <cellStyle name="Normal 6 17" xfId="422"/>
    <cellStyle name="Normal 6 17 2" xfId="1178"/>
    <cellStyle name="Normal 6 17 3" xfId="2445"/>
    <cellStyle name="Normal 6 17_BCB" xfId="1361"/>
    <cellStyle name="Normal 6 18" xfId="448"/>
    <cellStyle name="Normal 6 18 2" xfId="1179"/>
    <cellStyle name="Normal 6 18 3" xfId="2446"/>
    <cellStyle name="Normal 6 18_BCB" xfId="1360"/>
    <cellStyle name="Normal 6 19" xfId="474"/>
    <cellStyle name="Normal 6 19 2" xfId="1180"/>
    <cellStyle name="Normal 6 19 3" xfId="2447"/>
    <cellStyle name="Normal 6 19_BCB" xfId="1359"/>
    <cellStyle name="Normal 6 2" xfId="32"/>
    <cellStyle name="Normal 6 2 2" xfId="1181"/>
    <cellStyle name="Normal 6 2 3" xfId="2448"/>
    <cellStyle name="Normal 6 2_BCB" xfId="1358"/>
    <cellStyle name="Normal 6 20" xfId="500"/>
    <cellStyle name="Normal 6 20 2" xfId="1182"/>
    <cellStyle name="Normal 6 20 3" xfId="2449"/>
    <cellStyle name="Normal 6 20_BCB" xfId="1357"/>
    <cellStyle name="Normal 6 21" xfId="527"/>
    <cellStyle name="Normal 6 21 2" xfId="1183"/>
    <cellStyle name="Normal 6 21 3" xfId="2450"/>
    <cellStyle name="Normal 6 21_BCB" xfId="1356"/>
    <cellStyle name="Normal 6 22" xfId="553"/>
    <cellStyle name="Normal 6 22 2" xfId="1184"/>
    <cellStyle name="Normal 6 22 3" xfId="2451"/>
    <cellStyle name="Normal 6 22_BCB" xfId="1355"/>
    <cellStyle name="Normal 6 23" xfId="579"/>
    <cellStyle name="Normal 6 23 2" xfId="1185"/>
    <cellStyle name="Normal 6 23 3" xfId="2452"/>
    <cellStyle name="Normal 6 23_BCB" xfId="1354"/>
    <cellStyle name="Normal 6 24" xfId="606"/>
    <cellStyle name="Normal 6 24 2" xfId="1186"/>
    <cellStyle name="Normal 6 24 3" xfId="2453"/>
    <cellStyle name="Normal 6 24_BCB" xfId="1353"/>
    <cellStyle name="Normal 6 25" xfId="635"/>
    <cellStyle name="Normal 6 26" xfId="1896"/>
    <cellStyle name="Normal 6 27" xfId="1899"/>
    <cellStyle name="Normal 6 28" xfId="1913"/>
    <cellStyle name="Normal 6 29" xfId="2533"/>
    <cellStyle name="Normal 6 3" xfId="58"/>
    <cellStyle name="Normal 6 3 2" xfId="1187"/>
    <cellStyle name="Normal 6 3 3" xfId="2454"/>
    <cellStyle name="Normal 6 3_BCB" xfId="1352"/>
    <cellStyle name="Normal 6 30" xfId="2547"/>
    <cellStyle name="Normal 6 31" xfId="2536"/>
    <cellStyle name="Normal 6 31 3" xfId="2569"/>
    <cellStyle name="Normal 6 32" xfId="2544"/>
    <cellStyle name="Normal 6 33" xfId="2539"/>
    <cellStyle name="Normal 6 34" xfId="2542"/>
    <cellStyle name="Normal 6 4" xfId="84"/>
    <cellStyle name="Normal 6 4 2" xfId="1188"/>
    <cellStyle name="Normal 6 4 3" xfId="2455"/>
    <cellStyle name="Normal 6 4_BCB" xfId="1351"/>
    <cellStyle name="Normal 6 5" xfId="110"/>
    <cellStyle name="Normal 6 5 2" xfId="1189"/>
    <cellStyle name="Normal 6 5 3" xfId="2456"/>
    <cellStyle name="Normal 6 5_BCB" xfId="1350"/>
    <cellStyle name="Normal 6 6" xfId="136"/>
    <cellStyle name="Normal 6 6 2" xfId="1190"/>
    <cellStyle name="Normal 6 6 3" xfId="2457"/>
    <cellStyle name="Normal 6 6_BCB" xfId="1349"/>
    <cellStyle name="Normal 6 7" xfId="162"/>
    <cellStyle name="Normal 6 7 2" xfId="1191"/>
    <cellStyle name="Normal 6 7 3" xfId="2458"/>
    <cellStyle name="Normal 6 7_BCB" xfId="1348"/>
    <cellStyle name="Normal 6 8" xfId="188"/>
    <cellStyle name="Normal 6 8 2" xfId="1192"/>
    <cellStyle name="Normal 6 8 3" xfId="2459"/>
    <cellStyle name="Normal 6 8_BCB" xfId="1347"/>
    <cellStyle name="Normal 6 9" xfId="214"/>
    <cellStyle name="Normal 6 9 2" xfId="1193"/>
    <cellStyle name="Normal 6 9 3" xfId="2460"/>
    <cellStyle name="Normal 6 9_BCB" xfId="1346"/>
    <cellStyle name="Normal 6_BCB" xfId="1369"/>
    <cellStyle name="Normal 7" xfId="7"/>
    <cellStyle name="Normal 7 10" xfId="241"/>
    <cellStyle name="Normal 7 10 2" xfId="1195"/>
    <cellStyle name="Normal 7 10 3" xfId="2461"/>
    <cellStyle name="Normal 7 10_BCB" xfId="1344"/>
    <cellStyle name="Normal 7 11" xfId="267"/>
    <cellStyle name="Normal 7 11 2" xfId="1196"/>
    <cellStyle name="Normal 7 11 3" xfId="2462"/>
    <cellStyle name="Normal 7 11_BCB" xfId="1343"/>
    <cellStyle name="Normal 7 12" xfId="293"/>
    <cellStyle name="Normal 7 12 2" xfId="1197"/>
    <cellStyle name="Normal 7 12 3" xfId="2463"/>
    <cellStyle name="Normal 7 12_BCB" xfId="1342"/>
    <cellStyle name="Normal 7 13" xfId="319"/>
    <cellStyle name="Normal 7 13 2" xfId="1198"/>
    <cellStyle name="Normal 7 13 3" xfId="2464"/>
    <cellStyle name="Normal 7 13_BCB" xfId="1341"/>
    <cellStyle name="Normal 7 14" xfId="345"/>
    <cellStyle name="Normal 7 14 2" xfId="1199"/>
    <cellStyle name="Normal 7 14 3" xfId="2465"/>
    <cellStyle name="Normal 7 14_BCB" xfId="1340"/>
    <cellStyle name="Normal 7 15" xfId="371"/>
    <cellStyle name="Normal 7 15 2" xfId="1200"/>
    <cellStyle name="Normal 7 15 3" xfId="2466"/>
    <cellStyle name="Normal 7 15_BCB" xfId="1339"/>
    <cellStyle name="Normal 7 16" xfId="397"/>
    <cellStyle name="Normal 7 16 2" xfId="1201"/>
    <cellStyle name="Normal 7 16 3" xfId="2467"/>
    <cellStyle name="Normal 7 16_BCB" xfId="1338"/>
    <cellStyle name="Normal 7 17" xfId="423"/>
    <cellStyle name="Normal 7 17 2" xfId="1202"/>
    <cellStyle name="Normal 7 17 3" xfId="2468"/>
    <cellStyle name="Normal 7 17_BCB" xfId="1337"/>
    <cellStyle name="Normal 7 18" xfId="449"/>
    <cellStyle name="Normal 7 18 2" xfId="1203"/>
    <cellStyle name="Normal 7 18 3" xfId="2469"/>
    <cellStyle name="Normal 7 18_BCB" xfId="1336"/>
    <cellStyle name="Normal 7 19" xfId="475"/>
    <cellStyle name="Normal 7 19 2" xfId="1204"/>
    <cellStyle name="Normal 7 19 3" xfId="2470"/>
    <cellStyle name="Normal 7 19_BCB" xfId="1335"/>
    <cellStyle name="Normal 7 2" xfId="33"/>
    <cellStyle name="Normal 7 2 2" xfId="1205"/>
    <cellStyle name="Normal 7 2 3" xfId="2471"/>
    <cellStyle name="Normal 7 2_BCB" xfId="1334"/>
    <cellStyle name="Normal 7 20" xfId="501"/>
    <cellStyle name="Normal 7 20 2" xfId="1206"/>
    <cellStyle name="Normal 7 20 3" xfId="2472"/>
    <cellStyle name="Normal 7 20_BCB" xfId="1333"/>
    <cellStyle name="Normal 7 21" xfId="528"/>
    <cellStyle name="Normal 7 21 2" xfId="1207"/>
    <cellStyle name="Normal 7 21 3" xfId="2473"/>
    <cellStyle name="Normal 7 21_BCB" xfId="1332"/>
    <cellStyle name="Normal 7 22" xfId="554"/>
    <cellStyle name="Normal 7 22 2" xfId="1208"/>
    <cellStyle name="Normal 7 22 3" xfId="2474"/>
    <cellStyle name="Normal 7 22_BCB" xfId="1331"/>
    <cellStyle name="Normal 7 23" xfId="580"/>
    <cellStyle name="Normal 7 23 2" xfId="1209"/>
    <cellStyle name="Normal 7 23 3" xfId="2475"/>
    <cellStyle name="Normal 7 23_BCB" xfId="1330"/>
    <cellStyle name="Normal 7 24" xfId="607"/>
    <cellStyle name="Normal 7 24 2" xfId="1210"/>
    <cellStyle name="Normal 7 24 3" xfId="2476"/>
    <cellStyle name="Normal 7 24_BCB" xfId="1329"/>
    <cellStyle name="Normal 7 25" xfId="1194"/>
    <cellStyle name="Normal 7 26" xfId="1898"/>
    <cellStyle name="Normal 7 27" xfId="1897"/>
    <cellStyle name="Normal 7 28" xfId="1914"/>
    <cellStyle name="Normal 7 29" xfId="2534"/>
    <cellStyle name="Normal 7 3" xfId="59"/>
    <cellStyle name="Normal 7 3 2" xfId="1211"/>
    <cellStyle name="Normal 7 3 3" xfId="2477"/>
    <cellStyle name="Normal 7 3_BCB" xfId="1328"/>
    <cellStyle name="Normal 7 30" xfId="2546"/>
    <cellStyle name="Normal 7 31" xfId="2537"/>
    <cellStyle name="Normal 7 32" xfId="2543"/>
    <cellStyle name="Normal 7 33" xfId="2540"/>
    <cellStyle name="Normal 7 34" xfId="2541"/>
    <cellStyle name="Normal 7 4" xfId="85"/>
    <cellStyle name="Normal 7 4 2" xfId="1212"/>
    <cellStyle name="Normal 7 4 3" xfId="2478"/>
    <cellStyle name="Normal 7 4_BCB" xfId="1327"/>
    <cellStyle name="Normal 7 5" xfId="111"/>
    <cellStyle name="Normal 7 5 2" xfId="1213"/>
    <cellStyle name="Normal 7 5 3" xfId="2479"/>
    <cellStyle name="Normal 7 5_BCB" xfId="1326"/>
    <cellStyle name="Normal 7 6" xfId="137"/>
    <cellStyle name="Normal 7 6 2" xfId="1214"/>
    <cellStyle name="Normal 7 6 3" xfId="2480"/>
    <cellStyle name="Normal 7 6_BCB" xfId="1325"/>
    <cellStyle name="Normal 7 7" xfId="163"/>
    <cellStyle name="Normal 7 7 2" xfId="1215"/>
    <cellStyle name="Normal 7 7 3" xfId="2481"/>
    <cellStyle name="Normal 7 7_BCB" xfId="1324"/>
    <cellStyle name="Normal 7 8" xfId="189"/>
    <cellStyle name="Normal 7 8 2" xfId="1216"/>
    <cellStyle name="Normal 7 8 3" xfId="2482"/>
    <cellStyle name="Normal 7 8_BCB" xfId="1323"/>
    <cellStyle name="Normal 7 9" xfId="215"/>
    <cellStyle name="Normal 7 9 2" xfId="1217"/>
    <cellStyle name="Normal 7 9 3" xfId="2483"/>
    <cellStyle name="Normal 7 9_BCB" xfId="1322"/>
    <cellStyle name="Normal 7_BCB" xfId="1345"/>
    <cellStyle name="Normal 8" xfId="8"/>
    <cellStyle name="Normal 8 10" xfId="242"/>
    <cellStyle name="Normal 8 10 2" xfId="1219"/>
    <cellStyle name="Normal 8 10 3" xfId="2484"/>
    <cellStyle name="Normal 8 10_BCB" xfId="1320"/>
    <cellStyle name="Normal 8 11" xfId="268"/>
    <cellStyle name="Normal 8 11 2" xfId="1220"/>
    <cellStyle name="Normal 8 11 3" xfId="2485"/>
    <cellStyle name="Normal 8 11_BCB" xfId="1319"/>
    <cellStyle name="Normal 8 12" xfId="294"/>
    <cellStyle name="Normal 8 12 2" xfId="1221"/>
    <cellStyle name="Normal 8 12 3" xfId="2486"/>
    <cellStyle name="Normal 8 12_BCB" xfId="1318"/>
    <cellStyle name="Normal 8 13" xfId="320"/>
    <cellStyle name="Normal 8 13 2" xfId="1222"/>
    <cellStyle name="Normal 8 13 3" xfId="2487"/>
    <cellStyle name="Normal 8 13_BCB" xfId="1317"/>
    <cellStyle name="Normal 8 14" xfId="346"/>
    <cellStyle name="Normal 8 14 2" xfId="1223"/>
    <cellStyle name="Normal 8 14 3" xfId="2488"/>
    <cellStyle name="Normal 8 14_BCB" xfId="1316"/>
    <cellStyle name="Normal 8 15" xfId="372"/>
    <cellStyle name="Normal 8 15 2" xfId="1224"/>
    <cellStyle name="Normal 8 15 3" xfId="2489"/>
    <cellStyle name="Normal 8 15_BCB" xfId="1315"/>
    <cellStyle name="Normal 8 16" xfId="398"/>
    <cellStyle name="Normal 8 16 2" xfId="1225"/>
    <cellStyle name="Normal 8 16 3" xfId="2490"/>
    <cellStyle name="Normal 8 16_BCB" xfId="1314"/>
    <cellStyle name="Normal 8 17" xfId="424"/>
    <cellStyle name="Normal 8 17 2" xfId="1226"/>
    <cellStyle name="Normal 8 17 3" xfId="2491"/>
    <cellStyle name="Normal 8 17_BCB" xfId="1313"/>
    <cellStyle name="Normal 8 18" xfId="450"/>
    <cellStyle name="Normal 8 18 2" xfId="1227"/>
    <cellStyle name="Normal 8 18 3" xfId="2492"/>
    <cellStyle name="Normal 8 18_BCB" xfId="1312"/>
    <cellStyle name="Normal 8 19" xfId="476"/>
    <cellStyle name="Normal 8 19 2" xfId="1228"/>
    <cellStyle name="Normal 8 19 3" xfId="2493"/>
    <cellStyle name="Normal 8 19_BCB" xfId="1311"/>
    <cellStyle name="Normal 8 2" xfId="34"/>
    <cellStyle name="Normal 8 2 2" xfId="1229"/>
    <cellStyle name="Normal 8 2 3" xfId="2494"/>
    <cellStyle name="Normal 8 2_BCB" xfId="1310"/>
    <cellStyle name="Normal 8 20" xfId="502"/>
    <cellStyle name="Normal 8 20 2" xfId="1230"/>
    <cellStyle name="Normal 8 20 3" xfId="2495"/>
    <cellStyle name="Normal 8 20_BCB" xfId="1309"/>
    <cellStyle name="Normal 8 21" xfId="529"/>
    <cellStyle name="Normal 8 21 2" xfId="1231"/>
    <cellStyle name="Normal 8 21 3" xfId="2496"/>
    <cellStyle name="Normal 8 21_BCB" xfId="1308"/>
    <cellStyle name="Normal 8 22" xfId="555"/>
    <cellStyle name="Normal 8 22 2" xfId="1232"/>
    <cellStyle name="Normal 8 22 3" xfId="2497"/>
    <cellStyle name="Normal 8 22_BCB" xfId="1307"/>
    <cellStyle name="Normal 8 23" xfId="581"/>
    <cellStyle name="Normal 8 23 2" xfId="1233"/>
    <cellStyle name="Normal 8 23 3" xfId="2498"/>
    <cellStyle name="Normal 8 23_BCB" xfId="1306"/>
    <cellStyle name="Normal 8 24" xfId="608"/>
    <cellStyle name="Normal 8 24 2" xfId="1234"/>
    <cellStyle name="Normal 8 24 3" xfId="2499"/>
    <cellStyle name="Normal 8 24_BCB" xfId="1305"/>
    <cellStyle name="Normal 8 25" xfId="1218"/>
    <cellStyle name="Normal 8 26" xfId="1915"/>
    <cellStyle name="Normal 8 3" xfId="60"/>
    <cellStyle name="Normal 8 3 2" xfId="1235"/>
    <cellStyle name="Normal 8 3 3" xfId="2500"/>
    <cellStyle name="Normal 8 3_BCB" xfId="1304"/>
    <cellStyle name="Normal 8 4" xfId="86"/>
    <cellStyle name="Normal 8 4 2" xfId="1236"/>
    <cellStyle name="Normal 8 4 3" xfId="2501"/>
    <cellStyle name="Normal 8 4_BCB" xfId="1303"/>
    <cellStyle name="Normal 8 5" xfId="112"/>
    <cellStyle name="Normal 8 5 2" xfId="1237"/>
    <cellStyle name="Normal 8 5 3" xfId="2502"/>
    <cellStyle name="Normal 8 5_BCB" xfId="1302"/>
    <cellStyle name="Normal 8 6" xfId="138"/>
    <cellStyle name="Normal 8 6 2" xfId="1238"/>
    <cellStyle name="Normal 8 6 3" xfId="2503"/>
    <cellStyle name="Normal 8 6_BCB" xfId="1301"/>
    <cellStyle name="Normal 8 7" xfId="164"/>
    <cellStyle name="Normal 8 7 2" xfId="1239"/>
    <cellStyle name="Normal 8 7 3" xfId="2504"/>
    <cellStyle name="Normal 8 7_BCB" xfId="1300"/>
    <cellStyle name="Normal 8 8" xfId="190"/>
    <cellStyle name="Normal 8 8 2" xfId="1240"/>
    <cellStyle name="Normal 8 8 3" xfId="2505"/>
    <cellStyle name="Normal 8 8_BCB" xfId="1299"/>
    <cellStyle name="Normal 8 9" xfId="216"/>
    <cellStyle name="Normal 8 9 2" xfId="1241"/>
    <cellStyle name="Normal 8 9 3" xfId="2506"/>
    <cellStyle name="Normal 8 9_BCB" xfId="1298"/>
    <cellStyle name="Normal 8_BCB" xfId="1321"/>
    <cellStyle name="Normal 9" xfId="9"/>
    <cellStyle name="Normal 9 10" xfId="243"/>
    <cellStyle name="Normal 9 10 2" xfId="1243"/>
    <cellStyle name="Normal 9 10 3" xfId="2507"/>
    <cellStyle name="Normal 9 10_BCB" xfId="1296"/>
    <cellStyle name="Normal 9 11" xfId="269"/>
    <cellStyle name="Normal 9 11 2" xfId="1244"/>
    <cellStyle name="Normal 9 11 3" xfId="2508"/>
    <cellStyle name="Normal 9 11_BCB" xfId="1295"/>
    <cellStyle name="Normal 9 12" xfId="295"/>
    <cellStyle name="Normal 9 12 2" xfId="1245"/>
    <cellStyle name="Normal 9 12 3" xfId="2509"/>
    <cellStyle name="Normal 9 12_BCB" xfId="1294"/>
    <cellStyle name="Normal 9 13" xfId="321"/>
    <cellStyle name="Normal 9 13 2" xfId="1246"/>
    <cellStyle name="Normal 9 13 3" xfId="2510"/>
    <cellStyle name="Normal 9 13_BCB" xfId="1293"/>
    <cellStyle name="Normal 9 14" xfId="347"/>
    <cellStyle name="Normal 9 14 2" xfId="1247"/>
    <cellStyle name="Normal 9 14 3" xfId="2511"/>
    <cellStyle name="Normal 9 14_BCB" xfId="1292"/>
    <cellStyle name="Normal 9 15" xfId="373"/>
    <cellStyle name="Normal 9 15 2" xfId="1248"/>
    <cellStyle name="Normal 9 15 3" xfId="2512"/>
    <cellStyle name="Normal 9 15_BCB" xfId="1291"/>
    <cellStyle name="Normal 9 16" xfId="399"/>
    <cellStyle name="Normal 9 16 2" xfId="1249"/>
    <cellStyle name="Normal 9 16 3" xfId="2513"/>
    <cellStyle name="Normal 9 16_BCB" xfId="1290"/>
    <cellStyle name="Normal 9 17" xfId="425"/>
    <cellStyle name="Normal 9 17 2" xfId="1250"/>
    <cellStyle name="Normal 9 17 3" xfId="2514"/>
    <cellStyle name="Normal 9 17_BCB" xfId="1289"/>
    <cellStyle name="Normal 9 18" xfId="451"/>
    <cellStyle name="Normal 9 18 2" xfId="1251"/>
    <cellStyle name="Normal 9 18 3" xfId="2515"/>
    <cellStyle name="Normal 9 18_BCB" xfId="1288"/>
    <cellStyle name="Normal 9 19" xfId="477"/>
    <cellStyle name="Normal 9 19 2" xfId="1252"/>
    <cellStyle name="Normal 9 19 3" xfId="2516"/>
    <cellStyle name="Normal 9 19_BCB" xfId="1287"/>
    <cellStyle name="Normal 9 2" xfId="35"/>
    <cellStyle name="Normal 9 2 2" xfId="1253"/>
    <cellStyle name="Normal 9 2 3" xfId="2517"/>
    <cellStyle name="Normal 9 2_BCB" xfId="1286"/>
    <cellStyle name="Normal 9 20" xfId="503"/>
    <cellStyle name="Normal 9 20 2" xfId="1254"/>
    <cellStyle name="Normal 9 20 3" xfId="2518"/>
    <cellStyle name="Normal 9 20_BCB" xfId="1285"/>
    <cellStyle name="Normal 9 21" xfId="530"/>
    <cellStyle name="Normal 9 21 2" xfId="1255"/>
    <cellStyle name="Normal 9 21 3" xfId="2519"/>
    <cellStyle name="Normal 9 21_BCB" xfId="1284"/>
    <cellStyle name="Normal 9 22" xfId="556"/>
    <cellStyle name="Normal 9 22 2" xfId="1256"/>
    <cellStyle name="Normal 9 22 3" xfId="2520"/>
    <cellStyle name="Normal 9 22_BCB" xfId="1283"/>
    <cellStyle name="Normal 9 23" xfId="582"/>
    <cellStyle name="Normal 9 23 2" xfId="1257"/>
    <cellStyle name="Normal 9 23 3" xfId="2521"/>
    <cellStyle name="Normal 9 23_BCB" xfId="1282"/>
    <cellStyle name="Normal 9 24" xfId="609"/>
    <cellStyle name="Normal 9 24 2" xfId="1258"/>
    <cellStyle name="Normal 9 24 3" xfId="2522"/>
    <cellStyle name="Normal 9 24_BCB" xfId="1281"/>
    <cellStyle name="Normal 9 25" xfId="1242"/>
    <cellStyle name="Normal 9 26" xfId="1916"/>
    <cellStyle name="Normal 9 3" xfId="61"/>
    <cellStyle name="Normal 9 3 2" xfId="1259"/>
    <cellStyle name="Normal 9 3 3" xfId="2523"/>
    <cellStyle name="Normal 9 3_BCB" xfId="1280"/>
    <cellStyle name="Normal 9 4" xfId="87"/>
    <cellStyle name="Normal 9 4 2" xfId="1260"/>
    <cellStyle name="Normal 9 4 3" xfId="2524"/>
    <cellStyle name="Normal 9 4_BCB" xfId="1279"/>
    <cellStyle name="Normal 9 5" xfId="113"/>
    <cellStyle name="Normal 9 5 2" xfId="1261"/>
    <cellStyle name="Normal 9 5 3" xfId="2525"/>
    <cellStyle name="Normal 9 5_BCB" xfId="1278"/>
    <cellStyle name="Normal 9 6" xfId="139"/>
    <cellStyle name="Normal 9 6 2" xfId="1262"/>
    <cellStyle name="Normal 9 6 3" xfId="2526"/>
    <cellStyle name="Normal 9 6_BCB" xfId="1277"/>
    <cellStyle name="Normal 9 7" xfId="165"/>
    <cellStyle name="Normal 9 7 2" xfId="1263"/>
    <cellStyle name="Normal 9 7 3" xfId="2527"/>
    <cellStyle name="Normal 9 7_BCB" xfId="1276"/>
    <cellStyle name="Normal 9 8" xfId="191"/>
    <cellStyle name="Normal 9 8 2" xfId="1264"/>
    <cellStyle name="Normal 9 8 3" xfId="2528"/>
    <cellStyle name="Normal 9 8_BCB" xfId="1275"/>
    <cellStyle name="Normal 9 9" xfId="217"/>
    <cellStyle name="Normal 9 9 2" xfId="1265"/>
    <cellStyle name="Normal 9 9 3" xfId="2529"/>
    <cellStyle name="Normal 9 9_BCB" xfId="1274"/>
    <cellStyle name="Normal 9_BCB" xfId="1297"/>
    <cellStyle name="Normal_Hoja1" xfId="2555"/>
    <cellStyle name="Percent" xfId="1266"/>
    <cellStyle name="Porcentaje" xfId="2572" builtinId="5"/>
    <cellStyle name="Porcentaje 2" xfId="601"/>
    <cellStyle name="Porcentaje 2 2" xfId="1267"/>
    <cellStyle name="Porcentaje 3" xfId="631"/>
    <cellStyle name="Total 2" xfId="1268"/>
  </cellStyles>
  <dxfs count="0"/>
  <tableStyles count="0" defaultTableStyle="TableStyleMedium2" defaultPivotStyle="PivotStyleLight16"/>
  <colors>
    <mruColors>
      <color rgb="FFFF66FF"/>
      <color rgb="FF00FF00"/>
      <color rgb="FFFFCCFF"/>
      <color rgb="FFFF0066"/>
      <color rgb="FFCCFFFF"/>
      <color rgb="FF0000FF"/>
      <color rgb="FF00002E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F212"/>
  <sheetViews>
    <sheetView tabSelected="1" zoomScale="85" zoomScaleNormal="85" workbookViewId="0">
      <pane xSplit="1" ySplit="8" topLeftCell="BVI9" activePane="bottomRight" state="frozen"/>
      <selection pane="topRight" activeCell="B1" sqref="B1"/>
      <selection pane="bottomLeft" activeCell="A12" sqref="A12"/>
      <selection pane="bottomRight" activeCell="BVI64" sqref="BVI64"/>
    </sheetView>
  </sheetViews>
  <sheetFormatPr baseColWidth="10" defaultRowHeight="12.75" outlineLevelRow="1" outlineLevelCol="3" x14ac:dyDescent="0.2"/>
  <cols>
    <col min="1" max="1" width="56.28515625" style="163" bestFit="1" customWidth="1"/>
    <col min="2" max="2" width="14.7109375" style="163" customWidth="1"/>
    <col min="3" max="7" width="12.28515625" style="163" customWidth="1"/>
    <col min="8" max="8" width="13" style="163" customWidth="1"/>
    <col min="9" max="11" width="12.28515625" style="163" customWidth="1"/>
    <col min="12" max="12" width="12.85546875" style="163" customWidth="1"/>
    <col min="13" max="13" width="12.28515625" style="163" customWidth="1"/>
    <col min="14" max="14" width="13" style="163" customWidth="1"/>
    <col min="15" max="15" width="15.42578125" style="163" customWidth="1"/>
    <col min="16" max="38" width="12.28515625" style="163" hidden="1" customWidth="1" outlineLevel="3"/>
    <col min="39" max="39" width="12.28515625" style="163" customWidth="1" collapsed="1"/>
    <col min="40" max="63" width="12.28515625" style="163" hidden="1" customWidth="1" outlineLevel="3"/>
    <col min="64" max="64" width="12.28515625" style="163" customWidth="1" collapsed="1"/>
    <col min="65" max="91" width="12.28515625" style="163" hidden="1" customWidth="1" outlineLevel="2"/>
    <col min="92" max="92" width="12.28515625" style="163" customWidth="1" collapsed="1"/>
    <col min="93" max="118" width="12.28515625" style="163" hidden="1" customWidth="1" outlineLevel="3"/>
    <col min="119" max="119" width="12.28515625" style="163" customWidth="1" collapsed="1"/>
    <col min="120" max="144" width="12.28515625" style="163" hidden="1" customWidth="1" outlineLevel="2"/>
    <col min="145" max="145" width="12.28515625" style="163" customWidth="1" collapsed="1"/>
    <col min="146" max="171" width="12.28515625" style="163" hidden="1" customWidth="1" outlineLevel="1"/>
    <col min="172" max="172" width="12.28515625" style="163" customWidth="1" collapsed="1"/>
    <col min="173" max="198" width="12.28515625" style="163" hidden="1" customWidth="1" outlineLevel="1"/>
    <col min="199" max="199" width="12.28515625" style="163" customWidth="1" collapsed="1"/>
    <col min="200" max="227" width="12.28515625" style="163" hidden="1" customWidth="1" outlineLevel="2"/>
    <col min="228" max="228" width="12.28515625" style="163" customWidth="1" collapsed="1"/>
    <col min="229" max="255" width="12.28515625" style="163" hidden="1" customWidth="1" outlineLevel="1"/>
    <col min="256" max="256" width="12.28515625" style="163" customWidth="1" collapsed="1"/>
    <col min="257" max="282" width="12.28515625" style="163" hidden="1" customWidth="1" outlineLevel="1"/>
    <col min="283" max="283" width="12.28515625" style="163" customWidth="1" collapsed="1"/>
    <col min="284" max="309" width="12.28515625" style="163" hidden="1" customWidth="1" outlineLevel="1"/>
    <col min="310" max="310" width="12.28515625" style="163" customWidth="1" collapsed="1"/>
    <col min="311" max="322" width="12.28515625" style="163" hidden="1" customWidth="1" outlineLevel="1"/>
    <col min="323" max="323" width="16.5703125" style="163" hidden="1" customWidth="1" outlineLevel="1"/>
    <col min="324" max="324" width="19.42578125" style="163" hidden="1" customWidth="1" outlineLevel="1"/>
    <col min="325" max="325" width="12.28515625" style="163" hidden="1" customWidth="1" outlineLevel="1"/>
    <col min="326" max="330" width="19.28515625" style="163" hidden="1" customWidth="1" outlineLevel="1"/>
    <col min="331" max="333" width="12.28515625" style="163" hidden="1" customWidth="1" outlineLevel="1"/>
    <col min="334" max="336" width="20.85546875" style="163" hidden="1" customWidth="1" outlineLevel="1"/>
    <col min="337" max="337" width="12.28515625" style="163" hidden="1" customWidth="1" outlineLevel="1"/>
    <col min="338" max="338" width="16.5703125" style="163" customWidth="1" collapsed="1"/>
    <col min="339" max="339" width="14.7109375" style="163" customWidth="1"/>
    <col min="340" max="364" width="10.28515625" style="163" hidden="1" customWidth="1" outlineLevel="1"/>
    <col min="365" max="365" width="10.28515625" style="163" customWidth="1" collapsed="1"/>
    <col min="366" max="387" width="10.28515625" style="163" hidden="1" customWidth="1" outlineLevel="1"/>
    <col min="388" max="388" width="10.28515625" style="163" customWidth="1" collapsed="1"/>
    <col min="389" max="416" width="10.28515625" style="163" hidden="1" customWidth="1" outlineLevel="1"/>
    <col min="417" max="417" width="13.140625" style="163" customWidth="1" collapsed="1"/>
    <col min="418" max="440" width="10.7109375" style="163" hidden="1" customWidth="1" outlineLevel="1"/>
    <col min="441" max="441" width="11.5703125" style="163" customWidth="1" collapsed="1"/>
    <col min="442" max="468" width="11.5703125" style="163" hidden="1" customWidth="1" outlineLevel="1"/>
    <col min="469" max="469" width="11.5703125" style="163" customWidth="1" collapsed="1"/>
    <col min="470" max="480" width="11.5703125" style="163" hidden="1" customWidth="1" outlineLevel="1"/>
    <col min="481" max="482" width="13.28515625" style="163" hidden="1" customWidth="1" outlineLevel="1"/>
    <col min="483" max="484" width="11.5703125" style="163" hidden="1" customWidth="1" outlineLevel="1"/>
    <col min="485" max="487" width="14.28515625" style="163" hidden="1" customWidth="1" outlineLevel="1"/>
    <col min="488" max="494" width="11.5703125" style="163" hidden="1" customWidth="1" outlineLevel="1"/>
    <col min="495" max="495" width="11.5703125" style="163" customWidth="1" collapsed="1"/>
    <col min="496" max="520" width="11.5703125" style="163" hidden="1" customWidth="1" outlineLevel="1"/>
    <col min="521" max="521" width="11.5703125" style="163" customWidth="1" collapsed="1"/>
    <col min="522" max="534" width="11.5703125" style="163" hidden="1" customWidth="1" outlineLevel="1"/>
    <col min="535" max="535" width="15.140625" style="163" hidden="1" customWidth="1" outlineLevel="1"/>
    <col min="536" max="536" width="13.7109375" style="163" hidden="1" customWidth="1" outlineLevel="1"/>
    <col min="537" max="548" width="11.5703125" style="163" hidden="1" customWidth="1" outlineLevel="1"/>
    <col min="549" max="549" width="11.5703125" style="163" customWidth="1" collapsed="1"/>
    <col min="550" max="575" width="11.5703125" style="163" hidden="1" customWidth="1" outlineLevel="1"/>
    <col min="576" max="576" width="12.42578125" style="163" customWidth="1" collapsed="1"/>
    <col min="577" max="603" width="12.42578125" style="163" hidden="1" customWidth="1" outlineLevel="1"/>
    <col min="604" max="604" width="12.42578125" style="163" customWidth="1" collapsed="1"/>
    <col min="605" max="630" width="12.42578125" style="163" hidden="1" customWidth="1" outlineLevel="1"/>
    <col min="631" max="631" width="12.42578125" style="163" customWidth="1" collapsed="1"/>
    <col min="632" max="633" width="12.42578125" style="163" hidden="1" customWidth="1" outlineLevel="1"/>
    <col min="634" max="638" width="14" style="163" hidden="1" customWidth="1" outlineLevel="1"/>
    <col min="639" max="656" width="12.42578125" style="163" hidden="1" customWidth="1" outlineLevel="1"/>
    <col min="657" max="657" width="12.42578125" style="163" customWidth="1" collapsed="1"/>
    <col min="658" max="658" width="13.85546875" style="163" customWidth="1"/>
    <col min="659" max="684" width="13.85546875" style="163" hidden="1" customWidth="1" outlineLevel="1"/>
    <col min="685" max="685" width="19" style="163" customWidth="1" collapsed="1"/>
    <col min="686" max="708" width="13.85546875" style="163" hidden="1" customWidth="1" outlineLevel="1"/>
    <col min="709" max="709" width="13.85546875" style="163" customWidth="1" collapsed="1"/>
    <col min="710" max="736" width="13.85546875" style="163" hidden="1" customWidth="1" outlineLevel="1"/>
    <col min="737" max="737" width="13.85546875" style="163" customWidth="1" collapsed="1"/>
    <col min="738" max="763" width="13.85546875" style="163" hidden="1" customWidth="1" outlineLevel="1"/>
    <col min="764" max="764" width="13.85546875" style="163" customWidth="1" collapsed="1"/>
    <col min="765" max="790" width="13.85546875" style="163" hidden="1" customWidth="1" outlineLevel="1"/>
    <col min="791" max="791" width="13.85546875" style="163" customWidth="1" collapsed="1"/>
    <col min="792" max="816" width="13.85546875" style="163" hidden="1" customWidth="1" outlineLevel="1"/>
    <col min="817" max="817" width="13.85546875" style="163" customWidth="1" collapsed="1"/>
    <col min="818" max="843" width="13.85546875" style="163" hidden="1" customWidth="1" outlineLevel="1"/>
    <col min="844" max="844" width="13.85546875" style="163" customWidth="1" collapsed="1"/>
    <col min="845" max="871" width="13.85546875" style="163" hidden="1" customWidth="1" outlineLevel="1"/>
    <col min="872" max="872" width="13.85546875" style="163" customWidth="1" collapsed="1"/>
    <col min="873" max="896" width="13.85546875" style="163" hidden="1" customWidth="1" outlineLevel="1"/>
    <col min="897" max="897" width="13.85546875" style="163" customWidth="1" collapsed="1"/>
    <col min="898" max="899" width="13.85546875" style="163" hidden="1" customWidth="1" outlineLevel="1"/>
    <col min="900" max="902" width="15.85546875" style="163" hidden="1" customWidth="1" outlineLevel="1"/>
    <col min="903" max="923" width="13.85546875" style="163" hidden="1" customWidth="1" outlineLevel="1"/>
    <col min="924" max="924" width="14.42578125" style="163" hidden="1" customWidth="1" outlineLevel="1"/>
    <col min="925" max="925" width="13.85546875" style="163" hidden="1" customWidth="1" outlineLevel="1"/>
    <col min="926" max="926" width="13.85546875" style="163" customWidth="1" collapsed="1"/>
    <col min="927" max="932" width="13.85546875" style="163" hidden="1" customWidth="1" outlineLevel="1"/>
    <col min="933" max="933" width="14.140625" style="163" hidden="1" customWidth="1" outlineLevel="1"/>
    <col min="934" max="946" width="13.85546875" style="163" hidden="1" customWidth="1" outlineLevel="1"/>
    <col min="947" max="951" width="14.85546875" style="163" hidden="1" customWidth="1" outlineLevel="1"/>
    <col min="952" max="952" width="13.85546875" style="163" hidden="1" customWidth="1" outlineLevel="1"/>
    <col min="953" max="953" width="15.28515625" style="163" customWidth="1" collapsed="1"/>
    <col min="954" max="978" width="15.28515625" style="163" hidden="1" customWidth="1" outlineLevel="1"/>
    <col min="979" max="979" width="15.28515625" style="163" customWidth="1" collapsed="1"/>
    <col min="980" max="980" width="15.140625" style="163" customWidth="1"/>
    <col min="981" max="983" width="15.140625" style="163" hidden="1" customWidth="1" outlineLevel="1"/>
    <col min="984" max="1006" width="15.140625" style="164" hidden="1" customWidth="1" outlineLevel="1"/>
    <col min="1007" max="1007" width="15.28515625" style="164" customWidth="1" collapsed="1"/>
    <col min="1008" max="1012" width="15.28515625" style="164" hidden="1" customWidth="1" outlineLevel="1"/>
    <col min="1013" max="1013" width="18" style="164" hidden="1" customWidth="1" outlineLevel="1"/>
    <col min="1014" max="1014" width="21.85546875" style="164" hidden="1" customWidth="1" outlineLevel="1"/>
    <col min="1015" max="1017" width="15.28515625" style="164" hidden="1" customWidth="1" outlineLevel="1"/>
    <col min="1018" max="1032" width="15.5703125" style="164" hidden="1" customWidth="1" outlineLevel="1"/>
    <col min="1033" max="1033" width="15.5703125" style="164" customWidth="1" collapsed="1"/>
    <col min="1034" max="1046" width="15.5703125" style="164" hidden="1" customWidth="1" outlineLevel="1"/>
    <col min="1047" max="1050" width="23.42578125" style="164" hidden="1" customWidth="1" outlineLevel="1"/>
    <col min="1051" max="1057" width="15.5703125" style="164" hidden="1" customWidth="1" outlineLevel="1"/>
    <col min="1058" max="1058" width="17.5703125" style="164" customWidth="1" collapsed="1"/>
    <col min="1059" max="1084" width="17.5703125" style="164" hidden="1" customWidth="1" outlineLevel="1"/>
    <col min="1085" max="1085" width="17.5703125" style="164" customWidth="1" collapsed="1"/>
    <col min="1086" max="1112" width="17.5703125" style="164" hidden="1" customWidth="1" outlineLevel="1"/>
    <col min="1113" max="1113" width="17.5703125" style="164" customWidth="1" collapsed="1"/>
    <col min="1114" max="1135" width="17.5703125" style="164" hidden="1" customWidth="1" outlineLevel="1"/>
    <col min="1136" max="1136" width="17.5703125" style="164" customWidth="1" collapsed="1"/>
    <col min="1137" max="1163" width="17.5703125" style="164" hidden="1" customWidth="1" outlineLevel="1"/>
    <col min="1164" max="1164" width="17.5703125" style="164" customWidth="1" collapsed="1"/>
    <col min="1165" max="1190" width="17.5703125" style="164" hidden="1" customWidth="1" outlineLevel="1"/>
    <col min="1191" max="1191" width="17.5703125" style="164" customWidth="1" collapsed="1"/>
    <col min="1192" max="1217" width="17.5703125" style="164" hidden="1" customWidth="1" outlineLevel="1"/>
    <col min="1218" max="1218" width="17.5703125" style="164" customWidth="1" collapsed="1"/>
    <col min="1219" max="1246" width="17.5703125" style="164" hidden="1" customWidth="1" outlineLevel="1"/>
    <col min="1247" max="1247" width="17.5703125" style="164" customWidth="1" collapsed="1"/>
    <col min="1248" max="1273" width="17.5703125" style="164" hidden="1" customWidth="1" outlineLevel="1"/>
    <col min="1274" max="1274" width="17.5703125" style="164" customWidth="1" collapsed="1"/>
    <col min="1275" max="1300" width="17.5703125" style="164" hidden="1" customWidth="1" outlineLevel="1"/>
    <col min="1301" max="1301" width="17.5703125" style="164" customWidth="1" collapsed="1"/>
    <col min="1302" max="1328" width="22.85546875" style="164" hidden="1" customWidth="1" outlineLevel="1"/>
    <col min="1329" max="1329" width="15.7109375" style="164" customWidth="1" collapsed="1"/>
    <col min="1330" max="1342" width="22.85546875" style="164" hidden="1" customWidth="1" outlineLevel="1"/>
    <col min="1343" max="1346" width="34.28515625" style="164" hidden="1" customWidth="1" outlineLevel="1"/>
    <col min="1347" max="1351" width="22.85546875" style="164" hidden="1" customWidth="1" outlineLevel="1"/>
    <col min="1352" max="1352" width="22.85546875" style="164" customWidth="1" collapsed="1"/>
    <col min="1353" max="1379" width="22.85546875" style="164" hidden="1" customWidth="1" outlineLevel="1"/>
    <col min="1380" max="1380" width="22.85546875" style="164" customWidth="1" collapsed="1"/>
    <col min="1381" max="1406" width="22.85546875" style="164" hidden="1" customWidth="1" outlineLevel="1"/>
    <col min="1407" max="1407" width="22.85546875" style="164" customWidth="1" collapsed="1"/>
    <col min="1408" max="1431" width="22.85546875" style="164" hidden="1" customWidth="1" outlineLevel="1"/>
    <col min="1432" max="1432" width="22.85546875" style="164" customWidth="1" collapsed="1"/>
    <col min="1433" max="1457" width="22.85546875" style="164" hidden="1" customWidth="1" outlineLevel="1"/>
    <col min="1458" max="1458" width="22.85546875" style="164" customWidth="1" collapsed="1"/>
    <col min="1459" max="1485" width="22.85546875" style="164" hidden="1" customWidth="1" outlineLevel="1"/>
    <col min="1486" max="1486" width="22.85546875" style="164" customWidth="1" collapsed="1"/>
    <col min="1487" max="1487" width="22.85546875" style="164" hidden="1" customWidth="1" outlineLevel="1"/>
    <col min="1488" max="1490" width="25.42578125" style="164" hidden="1" customWidth="1" outlineLevel="1"/>
    <col min="1491" max="1511" width="22.85546875" style="164" hidden="1" customWidth="1" outlineLevel="1"/>
    <col min="1512" max="1512" width="22.85546875" style="164" customWidth="1" collapsed="1"/>
    <col min="1513" max="1539" width="22.85546875" style="164" hidden="1" customWidth="1" outlineLevel="1"/>
    <col min="1540" max="1540" width="22.85546875" style="164" customWidth="1" collapsed="1"/>
    <col min="1541" max="1543" width="22.85546875" style="164" hidden="1" customWidth="1"/>
    <col min="1544" max="1567" width="22.85546875" style="164" hidden="1" customWidth="1" outlineLevel="1"/>
    <col min="1568" max="1568" width="22.85546875" style="164" customWidth="1" collapsed="1"/>
    <col min="1569" max="1593" width="22.85546875" style="164" hidden="1" customWidth="1" outlineLevel="1"/>
    <col min="1594" max="1594" width="22.85546875" style="164" customWidth="1" collapsed="1"/>
    <col min="1595" max="1621" width="22.85546875" style="164" hidden="1" customWidth="1" outlineLevel="1"/>
    <col min="1622" max="1622" width="22.85546875" style="164" customWidth="1" collapsed="1"/>
    <col min="1623" max="1623" width="22.85546875" style="164" customWidth="1"/>
    <col min="1624" max="1646" width="22.85546875" style="164" hidden="1" customWidth="1" outlineLevel="1"/>
    <col min="1647" max="1647" width="22.85546875" style="164" customWidth="1" collapsed="1"/>
    <col min="1648" max="1669" width="22.85546875" style="164" hidden="1" customWidth="1" outlineLevel="1"/>
    <col min="1670" max="1670" width="22.85546875" style="164" customWidth="1" collapsed="1"/>
    <col min="1671" max="1698" width="22.85546875" style="164" hidden="1" customWidth="1" outlineLevel="1"/>
    <col min="1699" max="1699" width="22.85546875" style="164" customWidth="1" collapsed="1"/>
    <col min="1700" max="1725" width="22.85546875" style="164" hidden="1" customWidth="1" outlineLevel="1"/>
    <col min="1726" max="1726" width="22.85546875" style="164" customWidth="1" collapsed="1"/>
    <col min="1727" max="1752" width="22.85546875" style="164" hidden="1" customWidth="1" outlineLevel="1"/>
    <col min="1753" max="1753" width="22.85546875" style="164" customWidth="1" collapsed="1"/>
    <col min="1754" max="1779" width="22.85546875" style="164" hidden="1" customWidth="1" outlineLevel="1"/>
    <col min="1780" max="1780" width="22.85546875" style="164" customWidth="1" collapsed="1"/>
    <col min="1781" max="1806" width="22.85546875" style="164" hidden="1" customWidth="1" outlineLevel="1"/>
    <col min="1807" max="1807" width="22.85546875" style="164" customWidth="1" collapsed="1"/>
    <col min="1808" max="1833" width="22.85546875" style="164" hidden="1" customWidth="1" outlineLevel="1"/>
    <col min="1834" max="1834" width="22.85546875" style="164" customWidth="1" collapsed="1"/>
    <col min="1835" max="1861" width="22.85546875" style="164" customWidth="1" outlineLevel="1"/>
    <col min="1862" max="1862" width="22.85546875" style="164" customWidth="1"/>
    <col min="1863" max="1888" width="22.85546875" style="164" customWidth="1" outlineLevel="1"/>
    <col min="1889" max="1889" width="22.85546875" style="164" customWidth="1"/>
    <col min="1890" max="1915" width="22.85546875" style="164" hidden="1" customWidth="1" outlineLevel="1"/>
    <col min="1916" max="1916" width="22.85546875" style="164" customWidth="1" collapsed="1"/>
    <col min="1917" max="1944" width="22.85546875" style="164" customWidth="1" outlineLevel="1"/>
    <col min="1945" max="1946" width="22.85546875" style="164" customWidth="1"/>
    <col min="1947" max="1972" width="22.85546875" style="164" hidden="1" customWidth="1" outlineLevel="1"/>
    <col min="1973" max="1973" width="22.85546875" style="164" customWidth="1" collapsed="1"/>
    <col min="1974" max="1996" width="22.85546875" style="164" hidden="1" customWidth="1" outlineLevel="1"/>
    <col min="1997" max="1997" width="22.85546875" style="164" customWidth="1" collapsed="1"/>
    <col min="1998" max="2017" width="22.85546875" style="164" hidden="1" customWidth="1" outlineLevel="1"/>
    <col min="2018" max="2018" width="17.7109375" style="164" hidden="1" customWidth="1" outlineLevel="1"/>
    <col min="2019" max="2019" width="22.85546875" style="164" hidden="1" customWidth="1" outlineLevel="1"/>
    <col min="2020" max="2020" width="16.28515625" style="164" hidden="1" customWidth="1" outlineLevel="1"/>
    <col min="2021" max="2021" width="16.85546875" style="164" hidden="1" customWidth="1" outlineLevel="1"/>
    <col min="2022" max="2022" width="18.85546875" style="164" hidden="1" customWidth="1" outlineLevel="1"/>
    <col min="2023" max="2023" width="22.85546875" style="164" hidden="1" customWidth="1" outlineLevel="1"/>
    <col min="2024" max="2024" width="17.140625" style="164" hidden="1" customWidth="1" outlineLevel="1"/>
    <col min="2025" max="2025" width="22.85546875" style="164" customWidth="1" collapsed="1"/>
    <col min="2026" max="2042" width="22.85546875" style="164" customWidth="1"/>
    <col min="2043" max="2043" width="22.85546875" style="164" hidden="1" customWidth="1"/>
    <col min="2044" max="2046" width="22.85546875" style="164" customWidth="1"/>
    <col min="2047" max="2080" width="22.85546875" style="199" customWidth="1"/>
    <col min="2081" max="2123" width="22.85546875" style="164" customWidth="1"/>
    <col min="2124" max="2126" width="11.42578125" style="164" customWidth="1"/>
    <col min="2127" max="2127" width="11.42578125" style="163" customWidth="1"/>
    <col min="2128" max="2128" width="27.140625" style="163" customWidth="1"/>
    <col min="2129" max="2129" width="11.42578125" style="163" customWidth="1"/>
    <col min="2130" max="2130" width="27.42578125" style="163" customWidth="1"/>
    <col min="2131" max="2131" width="15.28515625" style="163" customWidth="1"/>
    <col min="2132" max="2132" width="15.5703125" style="163" customWidth="1"/>
    <col min="2133" max="2133" width="20.42578125" style="163" customWidth="1"/>
    <col min="2134" max="2135" width="11.42578125" style="163" customWidth="1"/>
    <col min="2136" max="2136" width="26.85546875" style="163" customWidth="1"/>
    <col min="2137" max="2137" width="14.28515625" style="163" customWidth="1"/>
    <col min="2138" max="2138" width="12.85546875" style="163" customWidth="1"/>
    <col min="2139" max="2141" width="11.42578125" style="163" customWidth="1"/>
    <col min="2142" max="2142" width="36.28515625" style="163" customWidth="1"/>
    <col min="2143" max="2143" width="24.5703125" style="163" customWidth="1"/>
    <col min="2144" max="2144" width="20" style="163" customWidth="1"/>
    <col min="2145" max="2146" width="11.42578125" style="163" customWidth="1"/>
    <col min="2147" max="2147" width="24.42578125" style="163" customWidth="1"/>
    <col min="2148" max="2149" width="15.7109375" style="163" customWidth="1"/>
    <col min="2150" max="2176" width="11.42578125" style="163" customWidth="1"/>
    <col min="2177" max="2177" width="14.85546875" style="163" customWidth="1"/>
    <col min="2178" max="2178" width="3.7109375" style="163" customWidth="1"/>
    <col min="2179" max="2183" width="11.42578125" style="163" customWidth="1"/>
    <col min="2184" max="16384" width="11.42578125" style="163"/>
  </cols>
  <sheetData>
    <row r="1" spans="1:2126" s="200" customFormat="1" x14ac:dyDescent="0.2">
      <c r="A1" s="200" t="s">
        <v>76</v>
      </c>
      <c r="AKV1" s="199"/>
      <c r="AKW1" s="199"/>
      <c r="AKX1" s="199"/>
      <c r="AKY1" s="199"/>
      <c r="AKZ1" s="199"/>
      <c r="ALA1" s="199"/>
      <c r="ALB1" s="199"/>
      <c r="ALC1" s="199"/>
      <c r="ALD1" s="199"/>
      <c r="ALE1" s="199"/>
      <c r="ALF1" s="199"/>
      <c r="ALG1" s="199"/>
      <c r="ALH1" s="199"/>
      <c r="ALI1" s="199"/>
      <c r="ALJ1" s="199"/>
      <c r="ALK1" s="199"/>
      <c r="ALL1" s="199"/>
      <c r="ALM1" s="199"/>
      <c r="ALN1" s="199"/>
      <c r="ALO1" s="199"/>
      <c r="ALP1" s="199"/>
      <c r="ALQ1" s="199"/>
      <c r="ALR1" s="199"/>
      <c r="ALS1" s="199"/>
      <c r="ALT1" s="199"/>
      <c r="ALU1" s="199"/>
      <c r="ALV1" s="199"/>
      <c r="ALW1" s="199"/>
      <c r="ALX1" s="199"/>
      <c r="ALY1" s="199"/>
      <c r="ALZ1" s="199"/>
      <c r="AMA1" s="199"/>
      <c r="AMB1" s="199"/>
      <c r="AMC1" s="199"/>
      <c r="AMD1" s="199"/>
      <c r="AME1" s="199"/>
      <c r="AMF1" s="199"/>
      <c r="AMG1" s="199"/>
      <c r="AMH1" s="199"/>
      <c r="AMI1" s="199"/>
      <c r="AMJ1" s="199"/>
      <c r="AMK1" s="199"/>
      <c r="AML1" s="199"/>
      <c r="AMM1" s="199"/>
      <c r="AMN1" s="199"/>
      <c r="AMO1" s="199"/>
      <c r="AMP1" s="199"/>
      <c r="AMQ1" s="199"/>
      <c r="AMR1" s="199"/>
      <c r="AMS1" s="199"/>
      <c r="AMT1" s="199"/>
      <c r="AMU1" s="199"/>
      <c r="AMV1" s="199"/>
      <c r="AMW1" s="199"/>
      <c r="AMX1" s="199"/>
      <c r="AMY1" s="199"/>
      <c r="AMZ1" s="199"/>
      <c r="ANA1" s="199"/>
      <c r="ANB1" s="199"/>
      <c r="ANC1" s="199"/>
      <c r="AND1" s="199"/>
      <c r="ANE1" s="199"/>
      <c r="ANF1" s="199"/>
      <c r="ANG1" s="199"/>
      <c r="ANH1" s="199"/>
      <c r="ANI1" s="199"/>
      <c r="ANJ1" s="199"/>
      <c r="ANK1" s="199"/>
      <c r="ANL1" s="199"/>
      <c r="ANM1" s="199"/>
      <c r="ANN1" s="199"/>
      <c r="ANO1" s="199"/>
      <c r="ANP1" s="199"/>
      <c r="ANQ1" s="199"/>
      <c r="ANR1" s="199"/>
      <c r="ANS1" s="199"/>
      <c r="ANT1" s="199"/>
      <c r="ANU1" s="199"/>
      <c r="ANV1" s="199"/>
      <c r="ANW1" s="199"/>
      <c r="ANX1" s="199"/>
      <c r="ANY1" s="199"/>
      <c r="ANZ1" s="199"/>
      <c r="AOA1" s="199"/>
      <c r="AOB1" s="199"/>
      <c r="AOC1" s="199"/>
      <c r="AOD1" s="199"/>
      <c r="AOE1" s="199"/>
      <c r="AOF1" s="199"/>
      <c r="AOG1" s="199"/>
      <c r="AOH1" s="199"/>
      <c r="AOI1" s="199"/>
      <c r="AOJ1" s="199"/>
      <c r="AOK1" s="199"/>
      <c r="AOL1" s="199"/>
      <c r="AOM1" s="199"/>
      <c r="AON1" s="199"/>
      <c r="AOO1" s="199"/>
      <c r="AOP1" s="199"/>
      <c r="AOQ1" s="199"/>
      <c r="AOR1" s="199"/>
      <c r="AOS1" s="199"/>
      <c r="AOT1" s="199"/>
      <c r="AOU1" s="199"/>
      <c r="AOV1" s="199"/>
      <c r="AOW1" s="199"/>
      <c r="AOX1" s="199"/>
      <c r="AOY1" s="199"/>
      <c r="AOZ1" s="199"/>
      <c r="APA1" s="199"/>
      <c r="APB1" s="199"/>
      <c r="APC1" s="199"/>
      <c r="APD1" s="199"/>
      <c r="APE1" s="199"/>
      <c r="APF1" s="199"/>
      <c r="APG1" s="199"/>
      <c r="APH1" s="199"/>
      <c r="API1" s="199"/>
      <c r="APJ1" s="199"/>
      <c r="APK1" s="199"/>
      <c r="APL1" s="199"/>
      <c r="APM1" s="199"/>
      <c r="APN1" s="199"/>
      <c r="APO1" s="199"/>
      <c r="APP1" s="199"/>
      <c r="APQ1" s="199"/>
      <c r="APR1" s="199"/>
      <c r="APS1" s="199"/>
      <c r="APT1" s="199"/>
      <c r="APU1" s="199"/>
      <c r="APV1" s="199"/>
      <c r="APW1" s="199"/>
      <c r="APX1" s="199"/>
      <c r="APY1" s="199"/>
      <c r="APZ1" s="199"/>
      <c r="AQA1" s="199"/>
      <c r="AQB1" s="199"/>
      <c r="AQC1" s="199"/>
      <c r="AQD1" s="199"/>
      <c r="AQE1" s="199"/>
      <c r="AQF1" s="199"/>
      <c r="AQG1" s="199"/>
      <c r="AQH1" s="199"/>
      <c r="AQI1" s="199"/>
      <c r="AQJ1" s="199"/>
      <c r="AQK1" s="199"/>
      <c r="AQL1" s="199"/>
      <c r="AQM1" s="199"/>
      <c r="AQN1" s="199"/>
      <c r="AQO1" s="199"/>
      <c r="AQP1" s="199"/>
      <c r="AQQ1" s="199"/>
      <c r="AQR1" s="199"/>
      <c r="AQS1" s="199"/>
      <c r="AQT1" s="199"/>
      <c r="AQU1" s="199"/>
      <c r="AQV1" s="199"/>
      <c r="AQW1" s="199"/>
      <c r="AQX1" s="199"/>
      <c r="AQY1" s="199"/>
      <c r="AQZ1" s="199"/>
      <c r="ARA1" s="199"/>
      <c r="ARB1" s="199"/>
      <c r="ARC1" s="199"/>
      <c r="ARD1" s="199"/>
      <c r="ARE1" s="199"/>
      <c r="ARF1" s="199"/>
      <c r="ARG1" s="199"/>
      <c r="ARH1" s="199"/>
      <c r="ARI1" s="199"/>
      <c r="ARJ1" s="199"/>
      <c r="ARK1" s="199"/>
      <c r="ARL1" s="199"/>
      <c r="ARM1" s="199"/>
      <c r="ARN1" s="199"/>
      <c r="ARO1" s="199"/>
      <c r="ARP1" s="199"/>
      <c r="ARQ1" s="199"/>
      <c r="ARR1" s="199"/>
      <c r="ARS1" s="199"/>
      <c r="ART1" s="199"/>
      <c r="ARU1" s="199"/>
      <c r="ARV1" s="199"/>
      <c r="ARW1" s="199"/>
      <c r="ARX1" s="199"/>
      <c r="ARY1" s="199"/>
      <c r="ARZ1" s="199"/>
      <c r="ASA1" s="199"/>
      <c r="ASB1" s="199"/>
      <c r="ASC1" s="199"/>
      <c r="ASD1" s="199"/>
      <c r="ASE1" s="199"/>
      <c r="ASF1" s="199"/>
      <c r="ASG1" s="199"/>
      <c r="ASH1" s="199"/>
      <c r="ASI1" s="199"/>
      <c r="ASJ1" s="199"/>
      <c r="ASK1" s="199"/>
      <c r="ASL1" s="199"/>
      <c r="ASM1" s="199"/>
      <c r="ASN1" s="199"/>
      <c r="ASO1" s="199"/>
      <c r="ASP1" s="199"/>
      <c r="ASQ1" s="199"/>
      <c r="ASR1" s="199"/>
      <c r="ASS1" s="199"/>
      <c r="AST1" s="199"/>
      <c r="ASU1" s="199"/>
      <c r="ASV1" s="199"/>
      <c r="ASW1" s="199"/>
      <c r="ASX1" s="199"/>
      <c r="ASY1" s="199"/>
      <c r="ASZ1" s="199"/>
      <c r="ATA1" s="199"/>
      <c r="ATB1" s="199"/>
      <c r="ATC1" s="199"/>
      <c r="ATD1" s="199"/>
      <c r="ATE1" s="199"/>
      <c r="ATF1" s="199"/>
      <c r="ATG1" s="199"/>
      <c r="ATH1" s="199"/>
      <c r="ATI1" s="199"/>
      <c r="ATJ1" s="199"/>
      <c r="ATK1" s="199"/>
      <c r="ATL1" s="199"/>
      <c r="ATM1" s="199"/>
      <c r="ATN1" s="199"/>
      <c r="ATO1" s="199"/>
      <c r="ATP1" s="199"/>
      <c r="ATQ1" s="199"/>
      <c r="ATR1" s="199"/>
      <c r="ATS1" s="199"/>
      <c r="ATT1" s="199"/>
      <c r="ATU1" s="199"/>
      <c r="ATV1" s="199"/>
      <c r="ATW1" s="199"/>
      <c r="ATX1" s="199"/>
      <c r="ATY1" s="199"/>
      <c r="ATZ1" s="199"/>
      <c r="AUA1" s="199"/>
      <c r="AUB1" s="199"/>
      <c r="AUC1" s="199"/>
      <c r="AUD1" s="199"/>
      <c r="AUE1" s="199"/>
      <c r="AUF1" s="199"/>
      <c r="AUG1" s="199"/>
      <c r="AUH1" s="199"/>
      <c r="AUI1" s="199"/>
      <c r="AUJ1" s="199"/>
      <c r="AUK1" s="199"/>
      <c r="AUL1" s="199"/>
      <c r="AUM1" s="199"/>
      <c r="AUN1" s="199"/>
      <c r="AUO1" s="199"/>
      <c r="AUP1" s="199"/>
      <c r="AUQ1" s="199"/>
      <c r="AUR1" s="199"/>
      <c r="AUS1" s="199"/>
      <c r="AUT1" s="199"/>
      <c r="AUU1" s="199"/>
      <c r="AUV1" s="199"/>
      <c r="AUW1" s="199"/>
      <c r="AUX1" s="199"/>
      <c r="AUY1" s="199"/>
      <c r="AUZ1" s="199"/>
      <c r="AVA1" s="199"/>
      <c r="AVB1" s="199"/>
      <c r="AVC1" s="199"/>
      <c r="AVD1" s="199"/>
      <c r="AVE1" s="199"/>
      <c r="AVF1" s="199"/>
      <c r="AVG1" s="199"/>
      <c r="AVH1" s="199"/>
      <c r="AVI1" s="199"/>
      <c r="AVJ1" s="199"/>
      <c r="AVK1" s="199"/>
      <c r="AVL1" s="199"/>
      <c r="AVM1" s="199"/>
      <c r="AVN1" s="199"/>
      <c r="AVO1" s="199"/>
      <c r="AVP1" s="199"/>
      <c r="AVQ1" s="199"/>
      <c r="AVR1" s="199"/>
      <c r="AVS1" s="199"/>
      <c r="AVT1" s="199"/>
      <c r="AVU1" s="199"/>
      <c r="AVV1" s="199"/>
      <c r="AVW1" s="199"/>
      <c r="AVX1" s="199"/>
      <c r="AVY1" s="199"/>
      <c r="AVZ1" s="199"/>
      <c r="AWA1" s="199"/>
      <c r="AWB1" s="199"/>
      <c r="AWC1" s="199"/>
      <c r="AWD1" s="199"/>
      <c r="AWE1" s="199"/>
      <c r="AWF1" s="199"/>
      <c r="AWG1" s="199"/>
      <c r="AWH1" s="199"/>
      <c r="AWI1" s="199"/>
      <c r="AWJ1" s="199"/>
      <c r="AWK1" s="199"/>
      <c r="AWL1" s="199"/>
      <c r="AWM1" s="199"/>
      <c r="AWN1" s="199"/>
      <c r="AWO1" s="199"/>
      <c r="AWP1" s="199"/>
      <c r="AWQ1" s="199"/>
      <c r="AWR1" s="199"/>
      <c r="AWS1" s="199"/>
      <c r="AWT1" s="199"/>
      <c r="AWU1" s="199"/>
      <c r="AWV1" s="199"/>
      <c r="AWW1" s="199"/>
      <c r="AWX1" s="199"/>
      <c r="AWY1" s="199"/>
      <c r="AWZ1" s="199"/>
      <c r="AXA1" s="199"/>
      <c r="AXB1" s="199"/>
      <c r="AXC1" s="199"/>
      <c r="AXD1" s="199"/>
      <c r="AXE1" s="199"/>
      <c r="AXF1" s="199"/>
      <c r="AXG1" s="199"/>
      <c r="AXH1" s="199"/>
      <c r="AXI1" s="199"/>
      <c r="AXJ1" s="199"/>
      <c r="AXK1" s="199"/>
      <c r="AXL1" s="199"/>
      <c r="AXM1" s="199"/>
      <c r="AXN1" s="199"/>
      <c r="AXO1" s="199"/>
      <c r="AXP1" s="199"/>
      <c r="AXQ1" s="199"/>
      <c r="AXR1" s="199"/>
      <c r="AXS1" s="199"/>
      <c r="AXT1" s="199"/>
      <c r="AXU1" s="199"/>
      <c r="AXV1" s="199"/>
      <c r="AXW1" s="199"/>
      <c r="AXX1" s="199"/>
      <c r="AXY1" s="199"/>
      <c r="AXZ1" s="199"/>
      <c r="AYA1" s="199"/>
      <c r="AYB1" s="199"/>
      <c r="AYC1" s="199"/>
      <c r="AYD1" s="199"/>
      <c r="AYE1" s="199"/>
      <c r="AYF1" s="199"/>
      <c r="AYG1" s="199"/>
      <c r="AYH1" s="199"/>
      <c r="AYI1" s="199"/>
      <c r="AYJ1" s="199"/>
      <c r="AYK1" s="199"/>
      <c r="AYL1" s="199"/>
      <c r="AYM1" s="199"/>
      <c r="AYN1" s="199"/>
      <c r="AYO1" s="199"/>
      <c r="AYP1" s="199"/>
      <c r="AYQ1" s="199"/>
      <c r="AYR1" s="199"/>
      <c r="AYS1" s="199"/>
      <c r="AYT1" s="199"/>
      <c r="AYU1" s="199"/>
      <c r="AYV1" s="199"/>
      <c r="AYW1" s="199"/>
      <c r="AYX1" s="199"/>
      <c r="AYY1" s="199"/>
      <c r="AYZ1" s="199"/>
      <c r="AZA1" s="199"/>
      <c r="AZB1" s="199"/>
      <c r="AZC1" s="199"/>
      <c r="AZD1" s="199"/>
      <c r="AZE1" s="199"/>
      <c r="AZF1" s="199"/>
      <c r="AZG1" s="199"/>
      <c r="AZH1" s="199"/>
      <c r="AZI1" s="199"/>
      <c r="AZJ1" s="199"/>
      <c r="AZK1" s="199"/>
      <c r="AZL1" s="199"/>
      <c r="AZM1" s="199"/>
      <c r="AZN1" s="199"/>
      <c r="AZO1" s="199"/>
      <c r="AZP1" s="199"/>
      <c r="AZQ1" s="199"/>
      <c r="AZR1" s="199"/>
      <c r="AZS1" s="199"/>
      <c r="AZT1" s="199"/>
      <c r="AZU1" s="199"/>
      <c r="AZV1" s="199"/>
      <c r="AZW1" s="199"/>
      <c r="AZX1" s="199"/>
      <c r="AZY1" s="199"/>
      <c r="AZZ1" s="199"/>
      <c r="BAA1" s="199"/>
      <c r="BAB1" s="199"/>
      <c r="BAC1" s="199"/>
      <c r="BAD1" s="199"/>
      <c r="BAE1" s="199"/>
      <c r="BAF1" s="199"/>
      <c r="BAG1" s="199"/>
      <c r="BAH1" s="199"/>
      <c r="BAI1" s="199"/>
      <c r="BAJ1" s="199"/>
      <c r="BAK1" s="199"/>
      <c r="BAL1" s="199"/>
      <c r="BAM1" s="199"/>
      <c r="BAN1" s="199"/>
      <c r="BAO1" s="199"/>
      <c r="BAP1" s="199"/>
      <c r="BAQ1" s="199"/>
      <c r="BAR1" s="199"/>
      <c r="BAS1" s="199"/>
      <c r="BAT1" s="199"/>
      <c r="BAU1" s="199"/>
      <c r="BAV1" s="199"/>
      <c r="BAW1" s="199"/>
      <c r="BAX1" s="199"/>
      <c r="BAY1" s="199"/>
      <c r="BAZ1" s="199"/>
      <c r="BBA1" s="199"/>
      <c r="BBB1" s="199"/>
      <c r="BBC1" s="199"/>
      <c r="BBD1" s="199"/>
      <c r="BBE1" s="199"/>
      <c r="BBF1" s="199"/>
      <c r="BBG1" s="199"/>
      <c r="BBH1" s="199"/>
      <c r="BBI1" s="199"/>
      <c r="BBJ1" s="199"/>
      <c r="BBK1" s="199"/>
      <c r="BBL1" s="199"/>
      <c r="BBM1" s="199"/>
      <c r="BBN1" s="199"/>
      <c r="BBO1" s="199"/>
      <c r="BBP1" s="199"/>
      <c r="BBQ1" s="199"/>
      <c r="BBR1" s="199"/>
      <c r="BBS1" s="199"/>
      <c r="BBT1" s="199"/>
      <c r="BBU1" s="199"/>
      <c r="BBV1" s="199"/>
      <c r="BBW1" s="199"/>
      <c r="BBX1" s="199"/>
      <c r="BBY1" s="198"/>
      <c r="BBZ1" s="199"/>
      <c r="BCA1" s="199"/>
      <c r="BCB1" s="199"/>
      <c r="BCC1" s="199"/>
      <c r="BCD1" s="199"/>
      <c r="BCE1" s="199"/>
      <c r="BCF1" s="199"/>
      <c r="BCG1" s="199"/>
      <c r="BCH1" s="199"/>
      <c r="BCI1" s="199"/>
      <c r="BCJ1" s="199"/>
      <c r="BCK1" s="199"/>
      <c r="BCL1" s="199"/>
      <c r="BCM1" s="199"/>
      <c r="BCN1" s="199"/>
      <c r="BCO1" s="199"/>
      <c r="BCP1" s="199"/>
      <c r="BCQ1" s="199"/>
      <c r="BCR1" s="199"/>
      <c r="BCS1" s="199"/>
      <c r="BCT1" s="199"/>
      <c r="BCU1" s="199"/>
      <c r="BCV1" s="199"/>
      <c r="BCW1" s="199"/>
      <c r="BCX1" s="199"/>
      <c r="BCY1" s="199"/>
      <c r="BCZ1" s="199"/>
      <c r="BDA1" s="199"/>
      <c r="BDB1" s="199"/>
      <c r="BDC1" s="199"/>
      <c r="BDD1" s="199"/>
      <c r="BDE1" s="199"/>
      <c r="BDF1" s="199"/>
      <c r="BDG1" s="199"/>
      <c r="BDH1" s="199"/>
      <c r="BDI1" s="199"/>
      <c r="BDJ1" s="199"/>
      <c r="BDK1" s="199"/>
      <c r="BDL1" s="199"/>
      <c r="BDM1" s="199"/>
      <c r="BDN1" s="199"/>
      <c r="BDO1" s="199"/>
      <c r="BDP1" s="199"/>
      <c r="BDQ1" s="199"/>
      <c r="BDR1" s="199"/>
      <c r="BDS1" s="274"/>
      <c r="BDT1" s="199"/>
      <c r="BDU1" s="199"/>
      <c r="BDV1" s="199"/>
      <c r="BDW1" s="199"/>
      <c r="BDX1" s="199"/>
      <c r="BDY1" s="199"/>
      <c r="BDZ1" s="199"/>
      <c r="BEA1" s="199"/>
      <c r="BEB1" s="199"/>
      <c r="BEC1" s="199"/>
      <c r="BED1" s="199"/>
      <c r="BEE1" s="199"/>
      <c r="BEF1" s="199"/>
      <c r="BEG1" s="199"/>
      <c r="BEH1" s="199"/>
      <c r="BEI1" s="199"/>
      <c r="BEJ1" s="199"/>
      <c r="BEK1" s="199"/>
      <c r="BEL1" s="199"/>
      <c r="BEM1" s="199"/>
      <c r="BEN1" s="199"/>
      <c r="BEO1" s="199"/>
      <c r="BEP1" s="199"/>
      <c r="BEQ1" s="199"/>
      <c r="BER1" s="199"/>
      <c r="BES1" s="199"/>
      <c r="BET1" s="199"/>
      <c r="BEU1" s="199"/>
      <c r="BEV1" s="199"/>
      <c r="BEW1" s="199"/>
      <c r="BEX1" s="199"/>
      <c r="BEY1" s="199"/>
      <c r="BEZ1" s="199"/>
      <c r="BFA1" s="199"/>
      <c r="BFB1" s="199"/>
      <c r="BFC1" s="199"/>
      <c r="BFD1" s="199"/>
      <c r="BFE1" s="199"/>
      <c r="BFF1" s="199"/>
      <c r="BFG1" s="199"/>
      <c r="BFH1" s="199"/>
      <c r="BFI1" s="199"/>
      <c r="BFJ1" s="199"/>
      <c r="BFK1" s="199"/>
      <c r="BFL1" s="199"/>
      <c r="BFM1" s="199"/>
      <c r="BFN1" s="199"/>
      <c r="BFO1" s="199"/>
      <c r="BFP1" s="199"/>
      <c r="BFQ1" s="199"/>
      <c r="BFR1" s="199"/>
      <c r="BFS1" s="199"/>
      <c r="BFT1" s="199"/>
      <c r="BFU1" s="199"/>
      <c r="BFV1" s="199"/>
      <c r="BFW1" s="199"/>
      <c r="BFX1" s="199"/>
      <c r="BFY1" s="199"/>
      <c r="BFZ1" s="199"/>
      <c r="BGA1" s="199"/>
      <c r="BGB1" s="199"/>
      <c r="BGC1" s="199"/>
      <c r="BGD1" s="199"/>
      <c r="BGE1" s="199"/>
      <c r="BGF1" s="199"/>
      <c r="BGG1" s="199"/>
      <c r="BGH1" s="199"/>
      <c r="BGI1" s="199"/>
      <c r="BGJ1" s="199"/>
      <c r="BGK1" s="199"/>
      <c r="BGL1" s="199"/>
      <c r="BGM1" s="199"/>
      <c r="BGN1" s="199"/>
      <c r="BGO1" s="199"/>
      <c r="BGP1" s="199"/>
      <c r="BGQ1" s="199"/>
      <c r="BGR1" s="199"/>
      <c r="BGS1" s="199"/>
      <c r="BGT1" s="199"/>
      <c r="BGU1" s="199"/>
      <c r="BGV1" s="199"/>
      <c r="BGW1" s="199"/>
      <c r="BGX1" s="199"/>
      <c r="BGY1" s="199"/>
      <c r="BGZ1" s="199"/>
      <c r="BHA1" s="199"/>
      <c r="BHB1" s="199"/>
      <c r="BHC1" s="199"/>
      <c r="BHD1" s="199"/>
      <c r="BHE1" s="199"/>
      <c r="BHF1" s="199"/>
      <c r="BHG1" s="199"/>
      <c r="BHH1" s="199"/>
      <c r="BHI1" s="199"/>
      <c r="BHJ1" s="199"/>
      <c r="BHK1" s="199"/>
      <c r="BHL1" s="199"/>
      <c r="BHM1" s="199"/>
      <c r="BHN1" s="199"/>
      <c r="BHO1" s="199"/>
      <c r="BHP1" s="199"/>
      <c r="BHQ1" s="199"/>
      <c r="BHR1" s="199"/>
      <c r="BHS1" s="199"/>
      <c r="BHT1" s="199"/>
      <c r="BHU1" s="199"/>
      <c r="BHV1" s="199"/>
      <c r="BHW1" s="199"/>
      <c r="BHX1" s="199"/>
      <c r="BHY1" s="199"/>
      <c r="BHZ1" s="199"/>
      <c r="BIA1" s="199"/>
      <c r="BIB1" s="199"/>
      <c r="BIC1" s="199"/>
      <c r="BID1" s="199"/>
      <c r="BIE1" s="199"/>
      <c r="BIF1" s="199"/>
      <c r="BIG1" s="199"/>
      <c r="BIH1" s="199"/>
      <c r="BII1" s="199"/>
      <c r="BIJ1" s="199"/>
      <c r="BIK1" s="199"/>
      <c r="BIL1" s="199"/>
      <c r="BIM1" s="199"/>
      <c r="BIN1" s="199"/>
      <c r="BIO1" s="199"/>
      <c r="BIP1" s="199"/>
      <c r="BIQ1" s="199"/>
      <c r="BIR1" s="199"/>
      <c r="BIS1" s="199"/>
      <c r="BIT1" s="199"/>
      <c r="BIU1" s="199"/>
      <c r="BIV1" s="199"/>
      <c r="BIW1" s="199"/>
      <c r="BIX1" s="199"/>
      <c r="BIY1" s="199"/>
      <c r="BIZ1" s="199"/>
      <c r="BJA1" s="199"/>
      <c r="BJB1" s="199"/>
      <c r="BJC1" s="199"/>
      <c r="BJD1" s="199"/>
      <c r="BJE1" s="199"/>
      <c r="BJF1" s="199"/>
      <c r="BJG1" s="199"/>
      <c r="BJH1" s="199"/>
      <c r="BJI1" s="199"/>
      <c r="BJJ1" s="199"/>
      <c r="BJK1" s="199"/>
      <c r="BJL1" s="199"/>
      <c r="BJM1" s="199"/>
      <c r="BJN1" s="199"/>
      <c r="BJO1" s="199"/>
      <c r="BJP1" s="199"/>
      <c r="BJQ1" s="199"/>
      <c r="BJR1" s="199"/>
      <c r="BJS1" s="199"/>
      <c r="BJT1" s="199"/>
      <c r="BJU1" s="199"/>
      <c r="BJV1" s="199"/>
      <c r="BJW1" s="199"/>
      <c r="BJX1" s="199"/>
      <c r="BJY1" s="199"/>
      <c r="BJZ1" s="199"/>
      <c r="BKA1" s="199"/>
      <c r="BKB1" s="199"/>
      <c r="BKC1" s="199"/>
      <c r="BKD1" s="199"/>
      <c r="BKE1" s="199"/>
      <c r="BKF1" s="199"/>
      <c r="BKG1" s="199"/>
      <c r="BKH1" s="199"/>
      <c r="BKI1" s="356">
        <f>+BKI3-BKI5</f>
        <v>6.2685774708454787</v>
      </c>
      <c r="BKJ1" s="356">
        <f t="shared" ref="BKJ1:BMU1" si="0">+BKJ3-BKJ5</f>
        <v>0</v>
      </c>
      <c r="BKK1" s="356">
        <f t="shared" si="0"/>
        <v>0</v>
      </c>
      <c r="BKL1" s="356">
        <f t="shared" si="0"/>
        <v>-1.7248780699708455</v>
      </c>
      <c r="BKM1" s="356">
        <f t="shared" si="0"/>
        <v>0</v>
      </c>
      <c r="BKN1" s="356">
        <f t="shared" si="0"/>
        <v>-1.0665631093294461</v>
      </c>
      <c r="BKO1" s="356">
        <f t="shared" si="0"/>
        <v>-2.7914411793002913</v>
      </c>
      <c r="BKP1" s="356">
        <f t="shared" si="0"/>
        <v>-4.026444220116618</v>
      </c>
      <c r="BKQ1" s="356">
        <f t="shared" si="0"/>
        <v>0</v>
      </c>
      <c r="BKR1" s="356">
        <f t="shared" si="0"/>
        <v>0</v>
      </c>
      <c r="BKS1" s="356">
        <f t="shared" si="0"/>
        <v>-0.56851425947521861</v>
      </c>
      <c r="BKT1" s="356">
        <f t="shared" si="0"/>
        <v>0</v>
      </c>
      <c r="BKU1" s="356">
        <f t="shared" si="0"/>
        <v>-4.5949584795918366</v>
      </c>
      <c r="BKV1" s="356">
        <f t="shared" si="0"/>
        <v>0</v>
      </c>
      <c r="BKW1" s="356">
        <f t="shared" si="0"/>
        <v>0</v>
      </c>
      <c r="BKX1" s="356">
        <f t="shared" si="0"/>
        <v>0</v>
      </c>
      <c r="BKY1" s="356">
        <f t="shared" si="0"/>
        <v>0</v>
      </c>
      <c r="BKZ1" s="356">
        <f t="shared" si="0"/>
        <v>-7.0893325510204077</v>
      </c>
      <c r="BLA1" s="356">
        <f t="shared" si="0"/>
        <v>0</v>
      </c>
      <c r="BLB1" s="356">
        <f t="shared" si="0"/>
        <v>-5.4549000000000003</v>
      </c>
      <c r="BLC1" s="356">
        <f t="shared" si="0"/>
        <v>0</v>
      </c>
      <c r="BLD1" s="356">
        <f t="shared" si="0"/>
        <v>-0.14988253935860057</v>
      </c>
      <c r="BLE1" s="356">
        <f t="shared" si="0"/>
        <v>-12.694115090379007</v>
      </c>
      <c r="BLF1" s="356">
        <f t="shared" si="0"/>
        <v>1.9189719591836756</v>
      </c>
      <c r="BLG1" s="356">
        <f t="shared" si="0"/>
        <v>0</v>
      </c>
      <c r="BLH1" s="356">
        <f t="shared" si="0"/>
        <v>-3.0771176501457722</v>
      </c>
      <c r="BLI1" s="356">
        <f t="shared" si="0"/>
        <v>-0.65929987026239067</v>
      </c>
      <c r="BLJ1" s="356">
        <f t="shared" si="0"/>
        <v>-1.420658</v>
      </c>
      <c r="BLK1" s="356">
        <f t="shared" si="0"/>
        <v>-0.75031886005830906</v>
      </c>
      <c r="BLL1" s="356">
        <f t="shared" si="0"/>
        <v>-5.9073943804664726</v>
      </c>
      <c r="BLM1" s="356">
        <f t="shared" si="0"/>
        <v>-1.8479776899999998</v>
      </c>
      <c r="BLN1" s="356">
        <f t="shared" si="0"/>
        <v>0</v>
      </c>
      <c r="BLO1" s="356">
        <f t="shared" si="0"/>
        <v>-3.8167550600000002</v>
      </c>
      <c r="BLP1" s="356">
        <f t="shared" si="0"/>
        <v>0</v>
      </c>
      <c r="BLQ1" s="356">
        <f t="shared" si="0"/>
        <v>0</v>
      </c>
      <c r="BLR1" s="356">
        <f t="shared" si="0"/>
        <v>-5.6647327500000006</v>
      </c>
      <c r="BLS1" s="356">
        <f t="shared" si="0"/>
        <v>0</v>
      </c>
      <c r="BLT1" s="356">
        <f t="shared" si="0"/>
        <v>-0.26249584999999998</v>
      </c>
      <c r="BLU1" s="356">
        <f t="shared" si="0"/>
        <v>0</v>
      </c>
      <c r="BLV1" s="356">
        <f t="shared" si="0"/>
        <v>-2.4432421600000001</v>
      </c>
      <c r="BLW1" s="356">
        <f t="shared" si="0"/>
        <v>-0.56045966000000003</v>
      </c>
      <c r="BLX1" s="356">
        <f t="shared" si="0"/>
        <v>-3.2661976700000004</v>
      </c>
      <c r="BLY1" s="356">
        <f t="shared" si="0"/>
        <v>0</v>
      </c>
      <c r="BLZ1" s="356">
        <f t="shared" si="0"/>
        <v>0</v>
      </c>
      <c r="BMA1" s="356">
        <f t="shared" si="0"/>
        <v>0</v>
      </c>
      <c r="BMB1" s="356">
        <f t="shared" si="0"/>
        <v>-1.2478160700000001</v>
      </c>
      <c r="BMC1" s="356">
        <f t="shared" si="0"/>
        <v>0</v>
      </c>
      <c r="BMD1" s="356">
        <f t="shared" si="0"/>
        <v>-1.2478160700000001</v>
      </c>
      <c r="BME1" s="356">
        <f t="shared" si="0"/>
        <v>0</v>
      </c>
      <c r="BMF1" s="356">
        <f t="shared" si="0"/>
        <v>0</v>
      </c>
      <c r="BMG1" s="356">
        <f t="shared" si="0"/>
        <v>0</v>
      </c>
      <c r="BMH1" s="356">
        <f t="shared" si="0"/>
        <v>0</v>
      </c>
      <c r="BMI1" s="356">
        <f t="shared" si="0"/>
        <v>0.94694132034985046</v>
      </c>
      <c r="BMJ1" s="356">
        <f t="shared" si="0"/>
        <v>-4.1586424500000003</v>
      </c>
      <c r="BMK1" s="356">
        <f t="shared" si="0"/>
        <v>-4.1586424500000003</v>
      </c>
      <c r="BML1" s="356">
        <f t="shared" si="0"/>
        <v>-0.19471912</v>
      </c>
      <c r="BMM1" s="356">
        <f t="shared" si="0"/>
        <v>-2.4579065</v>
      </c>
      <c r="BMN1" s="356">
        <f t="shared" si="0"/>
        <v>-0.12091916</v>
      </c>
      <c r="BMO1" s="356">
        <f t="shared" si="0"/>
        <v>0</v>
      </c>
      <c r="BMP1" s="356">
        <f t="shared" si="0"/>
        <v>0</v>
      </c>
      <c r="BMQ1" s="356">
        <f t="shared" si="0"/>
        <v>-2.7735447799999999</v>
      </c>
      <c r="BMR1" s="356">
        <f t="shared" si="0"/>
        <v>0</v>
      </c>
      <c r="BMS1" s="356">
        <f t="shared" si="0"/>
        <v>0</v>
      </c>
      <c r="BMT1" s="356">
        <f t="shared" si="0"/>
        <v>-5.5065193800000003</v>
      </c>
      <c r="BMU1" s="356">
        <f t="shared" si="0"/>
        <v>0</v>
      </c>
      <c r="BMV1" s="356">
        <f t="shared" ref="BMV1:BPG1" si="1">+BMV3-BMV5</f>
        <v>-1.21740797</v>
      </c>
      <c r="BMW1" s="356">
        <f t="shared" si="1"/>
        <v>-6.7239273500000003</v>
      </c>
      <c r="BMX1" s="356">
        <f t="shared" si="1"/>
        <v>0</v>
      </c>
      <c r="BMY1" s="356">
        <f t="shared" si="1"/>
        <v>0</v>
      </c>
      <c r="BMZ1" s="356">
        <f t="shared" si="1"/>
        <v>0</v>
      </c>
      <c r="BNA1" s="356">
        <f t="shared" si="1"/>
        <v>-3.7904792600000001</v>
      </c>
      <c r="BNB1" s="356">
        <f t="shared" si="1"/>
        <v>0</v>
      </c>
      <c r="BNC1" s="356">
        <f t="shared" si="1"/>
        <v>-3.7904792600000001</v>
      </c>
      <c r="BND1" s="356">
        <f t="shared" si="1"/>
        <v>0</v>
      </c>
      <c r="BNE1" s="356">
        <f t="shared" si="1"/>
        <v>-4.0469999999999997</v>
      </c>
      <c r="BNF1" s="356">
        <f t="shared" si="1"/>
        <v>-1.69318999</v>
      </c>
      <c r="BNG1" s="356">
        <f t="shared" si="1"/>
        <v>-0.45</v>
      </c>
      <c r="BNH1" s="356">
        <f t="shared" si="1"/>
        <v>-3.5000000000000003E-2</v>
      </c>
      <c r="BNI1" s="356">
        <f t="shared" si="1"/>
        <v>-6.2251899900000005</v>
      </c>
      <c r="BNJ1" s="356">
        <f t="shared" si="1"/>
        <v>2.3126599599999977</v>
      </c>
      <c r="BNK1" s="356">
        <f t="shared" si="1"/>
        <v>0</v>
      </c>
      <c r="BNL1" s="356">
        <f t="shared" si="1"/>
        <v>-0.69738983999999993</v>
      </c>
      <c r="BNM1" s="356">
        <f t="shared" si="1"/>
        <v>0</v>
      </c>
      <c r="BNN1" s="356">
        <f t="shared" si="1"/>
        <v>0</v>
      </c>
      <c r="BNO1" s="356">
        <f t="shared" si="1"/>
        <v>-0.8</v>
      </c>
      <c r="BNP1" s="356">
        <f t="shared" si="1"/>
        <v>-1.4973898399999999</v>
      </c>
      <c r="BNQ1" s="356">
        <f t="shared" si="1"/>
        <v>-3.6215096899999999</v>
      </c>
      <c r="BNR1" s="356">
        <f t="shared" si="1"/>
        <v>0</v>
      </c>
      <c r="BNS1" s="356">
        <f t="shared" si="1"/>
        <v>-4.6526643400000012</v>
      </c>
      <c r="BNT1" s="356">
        <f t="shared" si="1"/>
        <v>0</v>
      </c>
      <c r="BNU1" s="356">
        <f t="shared" si="1"/>
        <v>0</v>
      </c>
      <c r="BNV1" s="356">
        <f t="shared" si="1"/>
        <v>-8.2741740300000011</v>
      </c>
      <c r="BNW1" s="356">
        <f t="shared" si="1"/>
        <v>-6.5636588099999997</v>
      </c>
      <c r="BNX1" s="356">
        <f t="shared" si="1"/>
        <v>-2.1958025000000001</v>
      </c>
      <c r="BNY1" s="356">
        <f t="shared" si="1"/>
        <v>-1.1281141400000001</v>
      </c>
      <c r="BNZ1" s="356">
        <f t="shared" si="1"/>
        <v>0</v>
      </c>
      <c r="BOA1" s="356">
        <f t="shared" si="1"/>
        <v>-1.86941606</v>
      </c>
      <c r="BOB1" s="356">
        <f t="shared" si="1"/>
        <v>-11.756991509999999</v>
      </c>
      <c r="BOC1" s="356">
        <f t="shared" si="1"/>
        <v>-0.84853040000000002</v>
      </c>
      <c r="BOD1" s="356">
        <f t="shared" si="1"/>
        <v>-1.45656808</v>
      </c>
      <c r="BOE1" s="356">
        <f t="shared" si="1"/>
        <v>-4.19213726</v>
      </c>
      <c r="BOF1" s="356">
        <f t="shared" si="1"/>
        <v>-2.2082348500000002</v>
      </c>
      <c r="BOG1" s="356">
        <f t="shared" si="1"/>
        <v>0</v>
      </c>
      <c r="BOH1" s="356">
        <f t="shared" si="1"/>
        <v>-8.7054705900000009</v>
      </c>
      <c r="BOI1" s="356">
        <f t="shared" si="1"/>
        <v>0</v>
      </c>
      <c r="BOJ1" s="356">
        <f t="shared" si="1"/>
        <v>0</v>
      </c>
      <c r="BOK1" s="356">
        <f t="shared" si="1"/>
        <v>2.8102178300000027</v>
      </c>
      <c r="BOL1" s="356">
        <f t="shared" si="1"/>
        <v>0</v>
      </c>
      <c r="BOM1" s="356">
        <f t="shared" si="1"/>
        <v>-4.5592874999999999</v>
      </c>
      <c r="BON1" s="356">
        <f t="shared" si="1"/>
        <v>0</v>
      </c>
      <c r="BOO1" s="356">
        <f t="shared" si="1"/>
        <v>-4.5592874999999999</v>
      </c>
      <c r="BOP1" s="356">
        <f t="shared" si="1"/>
        <v>-0.6243918100000001</v>
      </c>
      <c r="BOQ1" s="356">
        <f t="shared" si="1"/>
        <v>-0.16542065</v>
      </c>
      <c r="BOR1" s="356">
        <f t="shared" si="1"/>
        <v>0</v>
      </c>
      <c r="BOS1" s="356">
        <f t="shared" si="1"/>
        <v>0</v>
      </c>
      <c r="BOT1" s="356">
        <f t="shared" si="1"/>
        <v>0</v>
      </c>
      <c r="BOU1" s="356">
        <f t="shared" si="1"/>
        <v>-0.78981246000000005</v>
      </c>
      <c r="BOV1" s="356">
        <f t="shared" si="1"/>
        <v>-1.6222064400000002</v>
      </c>
      <c r="BOW1" s="356">
        <f t="shared" si="1"/>
        <v>-6.4056040199999993</v>
      </c>
      <c r="BOX1" s="356">
        <f t="shared" si="1"/>
        <v>0</v>
      </c>
      <c r="BOY1" s="356">
        <f t="shared" si="1"/>
        <v>-4.1221829799999998</v>
      </c>
      <c r="BOZ1" s="356">
        <f t="shared" si="1"/>
        <v>0</v>
      </c>
      <c r="BPA1" s="356">
        <f t="shared" si="1"/>
        <v>-0.35017178999999998</v>
      </c>
      <c r="BPB1" s="356">
        <f t="shared" si="1"/>
        <v>-12.500165229999999</v>
      </c>
      <c r="BPC1" s="356">
        <f t="shared" si="1"/>
        <v>0</v>
      </c>
      <c r="BPD1" s="356">
        <f t="shared" si="1"/>
        <v>-0.52220763000000003</v>
      </c>
      <c r="BPE1" s="356">
        <f t="shared" si="1"/>
        <v>0</v>
      </c>
      <c r="BPF1" s="356">
        <f t="shared" si="1"/>
        <v>-0.15579860999999998</v>
      </c>
      <c r="BPG1" s="356">
        <f t="shared" si="1"/>
        <v>-0.67800623999999998</v>
      </c>
      <c r="BPH1" s="356">
        <f t="shared" ref="BPH1:BRS1" si="2">+BPH3-BPH5</f>
        <v>-2.9455344000000001</v>
      </c>
      <c r="BPI1" s="356">
        <f t="shared" si="2"/>
        <v>-1.88492573</v>
      </c>
      <c r="BPJ1" s="356">
        <f t="shared" si="2"/>
        <v>-0.61741111999999998</v>
      </c>
      <c r="BPK1" s="356">
        <f t="shared" si="2"/>
        <v>-5.4478712500000004</v>
      </c>
      <c r="BPL1" s="356">
        <f t="shared" si="2"/>
        <v>2.1114794000000003</v>
      </c>
      <c r="BPM1" s="356">
        <f t="shared" si="2"/>
        <v>-6.6162840899999997</v>
      </c>
      <c r="BPN1" s="356">
        <f t="shared" si="2"/>
        <v>0</v>
      </c>
      <c r="BPO1" s="356">
        <f t="shared" si="2"/>
        <v>-6.6162840899999997</v>
      </c>
      <c r="BPP1" s="356">
        <f t="shared" si="2"/>
        <v>-0.86611212000000004</v>
      </c>
      <c r="BPQ1" s="356">
        <f t="shared" si="2"/>
        <v>0</v>
      </c>
      <c r="BPR1" s="356">
        <f t="shared" si="2"/>
        <v>-2.3752974600000001</v>
      </c>
      <c r="BPS1" s="356">
        <f t="shared" si="2"/>
        <v>-0.13185044000000001</v>
      </c>
      <c r="BPT1" s="356">
        <f t="shared" si="2"/>
        <v>0</v>
      </c>
      <c r="BPU1" s="356">
        <f t="shared" si="2"/>
        <v>-3.37326002</v>
      </c>
      <c r="BPV1" s="356">
        <f t="shared" si="2"/>
        <v>-6.0570110999999995</v>
      </c>
      <c r="BPW1" s="356">
        <f t="shared" si="2"/>
        <v>-0.87638680000000002</v>
      </c>
      <c r="BPX1" s="356">
        <f t="shared" si="2"/>
        <v>-3.82285202</v>
      </c>
      <c r="BPY1" s="356">
        <f t="shared" si="2"/>
        <v>0</v>
      </c>
      <c r="BPZ1" s="356">
        <f t="shared" si="2"/>
        <v>-10.75624992</v>
      </c>
      <c r="BQA1" s="356">
        <f t="shared" si="2"/>
        <v>-0.95107023000000002</v>
      </c>
      <c r="BQB1" s="356">
        <f t="shared" si="2"/>
        <v>-5.8746613499999993</v>
      </c>
      <c r="BQC1" s="356">
        <f t="shared" si="2"/>
        <v>0</v>
      </c>
      <c r="BQD1" s="356">
        <f t="shared" si="2"/>
        <v>0</v>
      </c>
      <c r="BQE1" s="356">
        <f t="shared" si="2"/>
        <v>-6.3544173700000002</v>
      </c>
      <c r="BQF1" s="356">
        <f t="shared" si="2"/>
        <v>-13.18014895</v>
      </c>
      <c r="BQG1" s="356">
        <f t="shared" si="2"/>
        <v>0</v>
      </c>
      <c r="BQH1" s="356">
        <f t="shared" si="2"/>
        <v>-3.37182871</v>
      </c>
      <c r="BQI1" s="356">
        <f t="shared" si="2"/>
        <v>0</v>
      </c>
      <c r="BQJ1" s="356">
        <f t="shared" si="2"/>
        <v>-4.9626764999999997</v>
      </c>
      <c r="BQK1" s="356">
        <f t="shared" si="2"/>
        <v>-1.65359455</v>
      </c>
      <c r="BQL1" s="356">
        <f t="shared" si="2"/>
        <v>-9.988099759999999</v>
      </c>
      <c r="BQM1" s="356">
        <f t="shared" si="2"/>
        <v>-43.914042739999999</v>
      </c>
      <c r="BQN1" s="356">
        <f t="shared" si="2"/>
        <v>-0.37103821000000003</v>
      </c>
      <c r="BQO1" s="356">
        <f t="shared" si="2"/>
        <v>0</v>
      </c>
      <c r="BQP1" s="356">
        <f t="shared" si="2"/>
        <v>0</v>
      </c>
      <c r="BQQ1" s="356">
        <f t="shared" si="2"/>
        <v>0</v>
      </c>
      <c r="BQR1" s="356">
        <f t="shared" si="2"/>
        <v>-0.37103821000000003</v>
      </c>
      <c r="BQS1" s="356">
        <f t="shared" si="2"/>
        <v>-0.85256589999999999</v>
      </c>
      <c r="BQT1" s="356">
        <f t="shared" si="2"/>
        <v>-0.25025882999999999</v>
      </c>
      <c r="BQU1" s="356">
        <f t="shared" si="2"/>
        <v>0</v>
      </c>
      <c r="BQV1" s="356">
        <f t="shared" si="2"/>
        <v>0</v>
      </c>
      <c r="BQW1" s="356">
        <f t="shared" si="2"/>
        <v>-10</v>
      </c>
      <c r="BQX1" s="356">
        <f t="shared" si="2"/>
        <v>-11.10282473</v>
      </c>
      <c r="BQY1" s="356">
        <f t="shared" si="2"/>
        <v>-0.21686026</v>
      </c>
      <c r="BQZ1" s="356">
        <f t="shared" si="2"/>
        <v>0</v>
      </c>
      <c r="BRA1" s="356">
        <f t="shared" si="2"/>
        <v>-2.4639632499999999</v>
      </c>
      <c r="BRB1" s="356">
        <f t="shared" si="2"/>
        <v>-0.63678100999999998</v>
      </c>
      <c r="BRC1" s="356">
        <f t="shared" si="2"/>
        <v>0</v>
      </c>
      <c r="BRD1" s="356">
        <f t="shared" si="2"/>
        <v>-3.3176045199999997</v>
      </c>
      <c r="BRE1" s="356">
        <f t="shared" si="2"/>
        <v>0</v>
      </c>
      <c r="BRF1" s="356">
        <f t="shared" si="2"/>
        <v>0</v>
      </c>
      <c r="BRG1" s="356">
        <f t="shared" si="2"/>
        <v>-4.5863962100000002</v>
      </c>
      <c r="BRH1" s="356">
        <f t="shared" si="2"/>
        <v>0</v>
      </c>
      <c r="BRI1" s="356">
        <f t="shared" si="2"/>
        <v>-4.3377677299999995</v>
      </c>
      <c r="BRJ1" s="356">
        <f t="shared" si="2"/>
        <v>-8.9241639399999997</v>
      </c>
      <c r="BRK1" s="356">
        <f t="shared" si="2"/>
        <v>0</v>
      </c>
      <c r="BRL1" s="356">
        <f t="shared" si="2"/>
        <v>0</v>
      </c>
      <c r="BRM1" s="356">
        <f t="shared" si="2"/>
        <v>0</v>
      </c>
      <c r="BRN1" s="356">
        <f t="shared" si="2"/>
        <v>-23.715631399999999</v>
      </c>
      <c r="BRO1" s="356">
        <f t="shared" si="2"/>
        <v>0</v>
      </c>
      <c r="BRP1" s="356">
        <f t="shared" si="2"/>
        <v>-2.35350854</v>
      </c>
      <c r="BRQ1" s="356">
        <f t="shared" si="2"/>
        <v>0</v>
      </c>
      <c r="BRR1" s="356">
        <f t="shared" si="2"/>
        <v>-2.35350854</v>
      </c>
      <c r="BRS1" s="356">
        <f t="shared" si="2"/>
        <v>0</v>
      </c>
      <c r="BRT1" s="356">
        <f t="shared" ref="BRT1:BUE1" si="3">+BRT3-BRT5</f>
        <v>-1.4140171399999999</v>
      </c>
      <c r="BRU1" s="356">
        <f t="shared" si="3"/>
        <v>-3.4892820899999997</v>
      </c>
      <c r="BRV1" s="356">
        <f t="shared" si="3"/>
        <v>-0.98545523999999995</v>
      </c>
      <c r="BRW1" s="356">
        <f t="shared" si="3"/>
        <v>0</v>
      </c>
      <c r="BRX1" s="356">
        <f t="shared" si="3"/>
        <v>-5.8887544700000003</v>
      </c>
      <c r="BRY1" s="356">
        <f t="shared" si="3"/>
        <v>-4.5307322999999995</v>
      </c>
      <c r="BRZ1" s="356">
        <f t="shared" si="3"/>
        <v>0</v>
      </c>
      <c r="BSA1" s="356">
        <f t="shared" si="3"/>
        <v>-3.99442969</v>
      </c>
      <c r="BSB1" s="356">
        <f t="shared" si="3"/>
        <v>0</v>
      </c>
      <c r="BSC1" s="356">
        <f t="shared" si="3"/>
        <v>0</v>
      </c>
      <c r="BSD1" s="356">
        <f t="shared" si="3"/>
        <v>-8.5251619899999991</v>
      </c>
      <c r="BSE1" s="356">
        <f t="shared" si="3"/>
        <v>0</v>
      </c>
      <c r="BSF1" s="356">
        <f t="shared" si="3"/>
        <v>0</v>
      </c>
      <c r="BSG1" s="356">
        <f t="shared" si="3"/>
        <v>0</v>
      </c>
      <c r="BSH1" s="356">
        <f t="shared" si="3"/>
        <v>0</v>
      </c>
      <c r="BSI1" s="356">
        <f t="shared" si="3"/>
        <v>-1.42852022</v>
      </c>
      <c r="BSJ1" s="356">
        <f t="shared" si="3"/>
        <v>-1.42852022</v>
      </c>
      <c r="BSK1" s="356">
        <f t="shared" si="3"/>
        <v>-7.5363179999999988E-2</v>
      </c>
      <c r="BSL1" s="356">
        <f t="shared" si="3"/>
        <v>-0.61093573000000001</v>
      </c>
      <c r="BSM1" s="356">
        <f t="shared" si="3"/>
        <v>-0.14502020999999998</v>
      </c>
      <c r="BSN1" s="356">
        <f t="shared" si="3"/>
        <v>0</v>
      </c>
      <c r="BSO1" s="356">
        <f t="shared" si="3"/>
        <v>-0.83131911999999997</v>
      </c>
      <c r="BSP1" s="356">
        <f t="shared" si="3"/>
        <v>-19.027264340000002</v>
      </c>
      <c r="BSQ1" s="356">
        <f t="shared" si="3"/>
        <v>0</v>
      </c>
      <c r="BSR1" s="356">
        <f t="shared" si="3"/>
        <v>0</v>
      </c>
      <c r="BSS1" s="356">
        <f t="shared" si="3"/>
        <v>-11.7934509</v>
      </c>
      <c r="BST1" s="356">
        <f t="shared" si="3"/>
        <v>0</v>
      </c>
      <c r="BSU1" s="356">
        <f t="shared" si="3"/>
        <v>0</v>
      </c>
      <c r="BSV1" s="356">
        <f t="shared" si="3"/>
        <v>0</v>
      </c>
      <c r="BSW1" s="356">
        <f t="shared" si="3"/>
        <v>0</v>
      </c>
      <c r="BSX1" s="356">
        <f t="shared" si="3"/>
        <v>-11.7934509</v>
      </c>
      <c r="BSY1" s="356">
        <f t="shared" si="3"/>
        <v>-3.4765250000000001</v>
      </c>
      <c r="BSZ1" s="356">
        <f t="shared" si="3"/>
        <v>-1.4219118400000001</v>
      </c>
      <c r="BTA1" s="356">
        <f t="shared" si="3"/>
        <v>0</v>
      </c>
      <c r="BTB1" s="356">
        <f t="shared" si="3"/>
        <v>0</v>
      </c>
      <c r="BTC1" s="356">
        <f t="shared" si="3"/>
        <v>0</v>
      </c>
      <c r="BTD1" s="356">
        <f t="shared" si="3"/>
        <v>-4.8984368400000005</v>
      </c>
      <c r="BTE1" s="356">
        <f t="shared" si="3"/>
        <v>-1.10858243</v>
      </c>
      <c r="BTF1" s="356">
        <f t="shared" si="3"/>
        <v>0</v>
      </c>
      <c r="BTG1" s="356">
        <f t="shared" si="3"/>
        <v>-3.76675</v>
      </c>
      <c r="BTH1" s="356">
        <f t="shared" si="3"/>
        <v>0</v>
      </c>
      <c r="BTI1" s="356">
        <f t="shared" si="3"/>
        <v>0</v>
      </c>
      <c r="BTJ1" s="356">
        <f t="shared" si="3"/>
        <v>-4.8753324300000003</v>
      </c>
      <c r="BTK1" s="356">
        <f t="shared" si="3"/>
        <v>-3.0005125099999996</v>
      </c>
      <c r="BTL1" s="356">
        <f t="shared" si="3"/>
        <v>0</v>
      </c>
      <c r="BTM1" s="356">
        <f t="shared" si="3"/>
        <v>0</v>
      </c>
      <c r="BTN1" s="356">
        <f t="shared" si="3"/>
        <v>-0.91957436999999997</v>
      </c>
      <c r="BTO1" s="356">
        <f t="shared" si="3"/>
        <v>-10.807477</v>
      </c>
      <c r="BTP1" s="356">
        <f t="shared" si="3"/>
        <v>-14.72756388</v>
      </c>
      <c r="BTQ1" s="356">
        <f t="shared" si="3"/>
        <v>-36.294784049999997</v>
      </c>
      <c r="BTR1" s="356">
        <f t="shared" si="3"/>
        <v>0</v>
      </c>
      <c r="BTS1" s="356">
        <f t="shared" si="3"/>
        <v>-7.0254641299999996</v>
      </c>
      <c r="BTT1" s="356">
        <f t="shared" si="3"/>
        <v>-3.0000000000000001E-3</v>
      </c>
      <c r="BTU1" s="356">
        <f t="shared" si="3"/>
        <v>-4.87114475</v>
      </c>
      <c r="BTV1" s="356">
        <f t="shared" si="3"/>
        <v>-11.899608879999999</v>
      </c>
      <c r="BTW1" s="356">
        <f t="shared" si="3"/>
        <v>-3.4772657800000002</v>
      </c>
      <c r="BTX1" s="356">
        <f t="shared" si="3"/>
        <v>0</v>
      </c>
      <c r="BTY1" s="356">
        <f t="shared" si="3"/>
        <v>-9.1278924899999989</v>
      </c>
      <c r="BTZ1" s="356">
        <f t="shared" si="3"/>
        <v>-0.27473316999999997</v>
      </c>
      <c r="BUA1" s="356">
        <f t="shared" si="3"/>
        <v>-3.5273592499999999</v>
      </c>
      <c r="BUB1" s="356">
        <f t="shared" si="3"/>
        <v>-16.407250689999998</v>
      </c>
      <c r="BUC1" s="356">
        <f t="shared" si="3"/>
        <v>0</v>
      </c>
      <c r="BUD1" s="356">
        <f t="shared" si="3"/>
        <v>-0.96656203000000007</v>
      </c>
      <c r="BUE1" s="356">
        <f t="shared" si="3"/>
        <v>-5.4494152300000005</v>
      </c>
      <c r="BUF1" s="356">
        <f t="shared" ref="BUF1:BVU1" si="4">+BUF3-BUF5</f>
        <v>-5.0000000000000001E-4</v>
      </c>
      <c r="BUG1" s="356">
        <f t="shared" si="4"/>
        <v>-6.8610349499999996</v>
      </c>
      <c r="BUH1" s="356">
        <f t="shared" si="4"/>
        <v>-13.277512210000001</v>
      </c>
      <c r="BUI1" s="356">
        <f t="shared" si="4"/>
        <v>0</v>
      </c>
      <c r="BUJ1" s="356">
        <f t="shared" si="4"/>
        <v>0</v>
      </c>
      <c r="BUK1" s="356">
        <f t="shared" si="4"/>
        <v>-1.4324222799999999</v>
      </c>
      <c r="BUL1" s="356">
        <f t="shared" si="4"/>
        <v>0</v>
      </c>
      <c r="BUM1" s="356">
        <f t="shared" si="4"/>
        <v>-10.57666365</v>
      </c>
      <c r="BUN1" s="356">
        <f t="shared" si="4"/>
        <v>-12.009085930000001</v>
      </c>
      <c r="BUO1" s="356">
        <f t="shared" si="4"/>
        <v>0</v>
      </c>
      <c r="BUP1" s="356">
        <f t="shared" si="4"/>
        <v>0</v>
      </c>
      <c r="BUQ1" s="356">
        <f t="shared" si="4"/>
        <v>0</v>
      </c>
      <c r="BUR1" s="356">
        <f t="shared" si="4"/>
        <v>-53.593457709999996</v>
      </c>
      <c r="BUS1" s="356">
        <f t="shared" si="4"/>
        <v>-0.70092777000000006</v>
      </c>
      <c r="BUT1" s="356">
        <f t="shared" si="4"/>
        <v>-7.5644820499999996</v>
      </c>
      <c r="BUU1" s="356">
        <f t="shared" si="4"/>
        <v>0</v>
      </c>
      <c r="BUV1" s="356">
        <f t="shared" si="4"/>
        <v>-8.2654098200000004</v>
      </c>
      <c r="BUW1" s="356">
        <f t="shared" si="4"/>
        <v>-9.22572656</v>
      </c>
      <c r="BUX1" s="356">
        <f t="shared" si="4"/>
        <v>0</v>
      </c>
      <c r="BUY1" s="356">
        <f t="shared" si="4"/>
        <v>-12.807282880000001</v>
      </c>
      <c r="BUZ1" s="356">
        <f t="shared" si="4"/>
        <v>0</v>
      </c>
      <c r="BVA1" s="356">
        <f t="shared" si="4"/>
        <v>-6.4061363099999999</v>
      </c>
      <c r="BVB1" s="356">
        <f t="shared" si="4"/>
        <v>-28.439145750000002</v>
      </c>
      <c r="BVC1" s="356">
        <f t="shared" si="4"/>
        <v>-8.8661467700000003</v>
      </c>
      <c r="BVD1" s="356">
        <f t="shared" si="4"/>
        <v>-7.3569787499999997</v>
      </c>
      <c r="BVE1" s="356">
        <f t="shared" si="4"/>
        <v>-6.1463300000000005E-2</v>
      </c>
      <c r="BVF1" s="356">
        <f t="shared" si="4"/>
        <v>0</v>
      </c>
      <c r="BVG1" s="356">
        <f t="shared" si="4"/>
        <v>-1.4221839599999999</v>
      </c>
      <c r="BVH1" s="356">
        <f t="shared" si="4"/>
        <v>-17.706772779999998</v>
      </c>
      <c r="BVI1" s="356">
        <f t="shared" si="4"/>
        <v>-2.2511701400000002</v>
      </c>
      <c r="BVJ1" s="356">
        <f t="shared" si="4"/>
        <v>-7.2782202100000006</v>
      </c>
      <c r="BVK1" s="356">
        <f t="shared" si="4"/>
        <v>0</v>
      </c>
      <c r="BVL1" s="356">
        <f t="shared" si="4"/>
        <v>-0.49638555000000006</v>
      </c>
      <c r="BVM1" s="356">
        <f t="shared" si="4"/>
        <v>-0.22477770999999999</v>
      </c>
      <c r="BVN1" s="356">
        <f t="shared" si="4"/>
        <v>-10.250553610000001</v>
      </c>
      <c r="BVO1" s="356">
        <f t="shared" si="4"/>
        <v>0</v>
      </c>
      <c r="BVP1" s="356">
        <f t="shared" si="4"/>
        <v>0</v>
      </c>
      <c r="BVQ1" s="356">
        <f t="shared" si="4"/>
        <v>-9.3090841099999988</v>
      </c>
      <c r="BVR1" s="356">
        <f t="shared" si="4"/>
        <v>0</v>
      </c>
      <c r="BVS1" s="356">
        <f t="shared" si="4"/>
        <v>-0.65460256000000006</v>
      </c>
      <c r="BVT1" s="356">
        <f t="shared" si="4"/>
        <v>-9.9636866699999995</v>
      </c>
      <c r="BVU1" s="356">
        <f t="shared" si="4"/>
        <v>-74.625568630000004</v>
      </c>
      <c r="BVV1" s="199"/>
      <c r="BVW1" s="199"/>
      <c r="BVX1" s="199"/>
      <c r="BVY1" s="199"/>
      <c r="BVZ1" s="199"/>
      <c r="BWA1" s="199"/>
      <c r="BWB1" s="199"/>
      <c r="BWC1" s="199"/>
      <c r="BWD1" s="199"/>
      <c r="BWE1" s="199"/>
      <c r="BWF1" s="199"/>
      <c r="BWG1" s="199"/>
      <c r="BWH1" s="199"/>
      <c r="BWI1" s="199"/>
      <c r="BWJ1" s="199"/>
      <c r="BWK1" s="199"/>
      <c r="BWL1" s="199"/>
      <c r="BWM1" s="199"/>
      <c r="BWN1" s="199"/>
      <c r="BWO1" s="199"/>
      <c r="BWP1" s="199"/>
      <c r="BWQ1" s="199"/>
      <c r="BWR1" s="199"/>
      <c r="BWS1" s="199"/>
      <c r="BWT1" s="199"/>
      <c r="BWU1" s="199"/>
      <c r="BWV1" s="199"/>
      <c r="BWW1" s="199"/>
      <c r="BWX1" s="199"/>
      <c r="BWY1" s="199"/>
      <c r="BWZ1" s="199"/>
      <c r="BXA1" s="199"/>
      <c r="BXB1" s="199"/>
      <c r="BXC1" s="199"/>
      <c r="BXD1" s="199"/>
      <c r="BXE1" s="199"/>
      <c r="BXF1" s="199"/>
      <c r="BXG1" s="199"/>
      <c r="BXH1" s="199"/>
      <c r="BXI1" s="199"/>
      <c r="BXJ1" s="199"/>
      <c r="BXK1" s="199"/>
      <c r="BXL1" s="199"/>
      <c r="BXM1" s="199"/>
      <c r="BXN1" s="199"/>
      <c r="BXO1" s="199"/>
      <c r="BXP1" s="199"/>
      <c r="BXQ1" s="199"/>
      <c r="BXR1" s="199"/>
      <c r="BXS1" s="199"/>
      <c r="BXT1" s="199"/>
      <c r="BXU1" s="199"/>
      <c r="BXV1" s="199"/>
      <c r="BXW1" s="199"/>
      <c r="BXX1" s="199"/>
      <c r="BXY1" s="199"/>
      <c r="BXZ1" s="199"/>
      <c r="BYA1" s="199"/>
      <c r="BYB1" s="199"/>
      <c r="BYC1" s="199"/>
      <c r="BYD1" s="199"/>
      <c r="BYE1" s="199"/>
      <c r="BYF1" s="199"/>
      <c r="BYG1" s="199"/>
      <c r="BYH1" s="199"/>
      <c r="BYI1" s="199"/>
      <c r="BYJ1" s="199"/>
      <c r="BYK1" s="199"/>
      <c r="BYL1" s="199"/>
      <c r="BYM1" s="199"/>
      <c r="BYN1" s="199"/>
      <c r="BYO1" s="199"/>
      <c r="BYP1" s="199"/>
      <c r="BYQ1" s="199"/>
      <c r="BYR1" s="199"/>
      <c r="BYS1" s="199"/>
      <c r="BYT1" s="199"/>
      <c r="BYU1" s="199"/>
      <c r="BYV1" s="199"/>
      <c r="BYW1" s="199"/>
      <c r="BYX1" s="199"/>
      <c r="BYY1" s="199"/>
      <c r="BYZ1" s="199"/>
      <c r="BZA1" s="199"/>
      <c r="BZB1" s="199"/>
      <c r="BZC1" s="199"/>
      <c r="BZD1" s="199"/>
      <c r="BZE1" s="199"/>
      <c r="BZF1" s="199"/>
      <c r="BZG1" s="199"/>
      <c r="BZH1" s="199"/>
      <c r="BZI1" s="199"/>
      <c r="BZJ1" s="199"/>
      <c r="BZK1" s="199"/>
      <c r="BZL1" s="199"/>
      <c r="BZM1" s="199"/>
      <c r="BZN1" s="199"/>
      <c r="BZO1" s="199"/>
      <c r="BZP1" s="199"/>
      <c r="BZQ1" s="199"/>
      <c r="BZR1" s="199"/>
      <c r="BZS1" s="199"/>
      <c r="BZT1" s="199"/>
      <c r="BZU1" s="199"/>
      <c r="BZV1" s="199"/>
      <c r="BZW1" s="199"/>
      <c r="BZX1" s="199"/>
      <c r="BZY1" s="199"/>
      <c r="BZZ1" s="199"/>
      <c r="CAA1" s="199"/>
      <c r="CAB1" s="199"/>
      <c r="CAC1" s="199"/>
      <c r="CAD1" s="199"/>
      <c r="CAE1" s="199"/>
      <c r="CAF1" s="199"/>
      <c r="CAG1" s="199"/>
      <c r="CAH1" s="199"/>
      <c r="CAI1" s="199"/>
      <c r="CAJ1" s="199"/>
      <c r="CAK1" s="199"/>
      <c r="CAL1" s="199"/>
      <c r="CAM1" s="199"/>
      <c r="CAN1" s="199"/>
      <c r="CAO1" s="199"/>
      <c r="CAP1" s="199"/>
      <c r="CAQ1" s="199"/>
      <c r="CAR1" s="199"/>
      <c r="CAS1" s="199"/>
      <c r="CAT1" s="199"/>
      <c r="CAU1" s="199"/>
      <c r="CAV1" s="199"/>
      <c r="CAW1" s="199"/>
      <c r="CAX1" s="199"/>
      <c r="CAY1" s="199"/>
      <c r="CAZ1" s="199"/>
      <c r="CBA1" s="199"/>
      <c r="CBB1" s="199"/>
      <c r="CBC1" s="199"/>
      <c r="CBD1" s="199"/>
      <c r="CBE1" s="199"/>
      <c r="CBF1" s="199"/>
      <c r="CBG1" s="199"/>
      <c r="CBH1" s="199"/>
      <c r="CBI1" s="199"/>
      <c r="CBJ1" s="199"/>
      <c r="CBK1" s="199"/>
      <c r="CBL1" s="199"/>
      <c r="CBM1" s="199"/>
      <c r="CBN1" s="199"/>
      <c r="CBO1" s="199"/>
      <c r="CBP1" s="199"/>
      <c r="CBQ1" s="199"/>
      <c r="CBR1" s="199"/>
      <c r="CBS1" s="199"/>
      <c r="CBT1" s="199"/>
      <c r="CBU1" s="199"/>
      <c r="CBV1" s="199"/>
      <c r="CBW1" s="199"/>
      <c r="CBX1" s="199"/>
      <c r="CBY1" s="199"/>
      <c r="CBZ1" s="199"/>
      <c r="CCA1" s="199"/>
      <c r="CCB1" s="199"/>
      <c r="CCC1" s="199"/>
      <c r="CCD1" s="199"/>
      <c r="CCE1" s="199"/>
      <c r="CCF1" s="199"/>
      <c r="CCG1" s="199"/>
      <c r="CCH1" s="199"/>
      <c r="CCI1" s="199"/>
      <c r="CCJ1" s="199"/>
      <c r="CCK1" s="199"/>
      <c r="CCL1" s="199"/>
      <c r="CCM1" s="199"/>
      <c r="CCN1" s="199"/>
      <c r="CCO1" s="199"/>
      <c r="CCP1" s="199"/>
      <c r="CCQ1" s="199"/>
      <c r="CCR1" s="199"/>
      <c r="CCS1" s="199"/>
      <c r="CCT1" s="199"/>
    </row>
    <row r="2" spans="1:2126" s="200" customFormat="1" x14ac:dyDescent="0.2">
      <c r="A2" s="200" t="s">
        <v>77</v>
      </c>
      <c r="AKV2" s="199"/>
      <c r="AKW2" s="199"/>
      <c r="AKX2" s="199"/>
      <c r="AKY2" s="199"/>
      <c r="AKZ2" s="199"/>
      <c r="ALA2" s="199"/>
      <c r="ALB2" s="199"/>
      <c r="ALC2" s="199"/>
      <c r="ALD2" s="199"/>
      <c r="ALE2" s="199"/>
      <c r="ALF2" s="199"/>
      <c r="ALG2" s="199"/>
      <c r="ALH2" s="199"/>
      <c r="ALI2" s="199"/>
      <c r="ALJ2" s="199"/>
      <c r="ALK2" s="199"/>
      <c r="ALL2" s="199"/>
      <c r="ALM2" s="199"/>
      <c r="ALN2" s="199"/>
      <c r="ALO2" s="199"/>
      <c r="ALP2" s="199"/>
      <c r="ALQ2" s="199"/>
      <c r="ALR2" s="199"/>
      <c r="ALS2" s="199"/>
      <c r="ALT2" s="199"/>
      <c r="ALU2" s="199"/>
      <c r="ALV2" s="199"/>
      <c r="ALW2" s="199"/>
      <c r="ALX2" s="199"/>
      <c r="ALY2" s="199"/>
      <c r="ALZ2" s="199"/>
      <c r="AMA2" s="199"/>
      <c r="AMB2" s="199"/>
      <c r="AMC2" s="199"/>
      <c r="AMD2" s="199"/>
      <c r="AME2" s="199"/>
      <c r="AMF2" s="199"/>
      <c r="AMG2" s="199"/>
      <c r="AMH2" s="199"/>
      <c r="AMI2" s="199"/>
      <c r="AMJ2" s="199"/>
      <c r="AMK2" s="199"/>
      <c r="AML2" s="199"/>
      <c r="AMM2" s="199"/>
      <c r="AMN2" s="199"/>
      <c r="AMO2" s="199"/>
      <c r="AMP2" s="199"/>
      <c r="AMQ2" s="199"/>
      <c r="AMR2" s="199"/>
      <c r="AMS2" s="199"/>
      <c r="AMT2" s="199"/>
      <c r="AMU2" s="199"/>
      <c r="AMV2" s="199"/>
      <c r="AMW2" s="199"/>
      <c r="AMX2" s="199"/>
      <c r="AMY2" s="199"/>
      <c r="AMZ2" s="199"/>
      <c r="ANA2" s="199"/>
      <c r="ANB2" s="199"/>
      <c r="ANC2" s="199"/>
      <c r="AND2" s="199"/>
      <c r="ANE2" s="199"/>
      <c r="ANF2" s="199"/>
      <c r="ANG2" s="199"/>
      <c r="ANH2" s="199"/>
      <c r="ANI2" s="199"/>
      <c r="ANJ2" s="199"/>
      <c r="ANK2" s="199"/>
      <c r="ANL2" s="199"/>
      <c r="ANM2" s="199"/>
      <c r="ANN2" s="199"/>
      <c r="ANO2" s="199"/>
      <c r="ANP2" s="199"/>
      <c r="ANQ2" s="199"/>
      <c r="ANR2" s="199"/>
      <c r="ANS2" s="199"/>
      <c r="ANT2" s="199"/>
      <c r="ANU2" s="199"/>
      <c r="ANV2" s="199"/>
      <c r="ANW2" s="199"/>
      <c r="ANX2" s="199"/>
      <c r="ANY2" s="199"/>
      <c r="ANZ2" s="199"/>
      <c r="AOA2" s="199"/>
      <c r="AOB2" s="199"/>
      <c r="AOC2" s="199"/>
      <c r="AOD2" s="199"/>
      <c r="AOE2" s="199"/>
      <c r="AOF2" s="199"/>
      <c r="AOG2" s="199"/>
      <c r="AOH2" s="199"/>
      <c r="AOI2" s="199"/>
      <c r="AOJ2" s="199"/>
      <c r="AOK2" s="199"/>
      <c r="AOL2" s="199"/>
      <c r="AOM2" s="199"/>
      <c r="AON2" s="199"/>
      <c r="AOO2" s="199"/>
      <c r="AOP2" s="199"/>
      <c r="AOQ2" s="199"/>
      <c r="AOR2" s="199"/>
      <c r="AOS2" s="199"/>
      <c r="AOT2" s="199"/>
      <c r="AOU2" s="199"/>
      <c r="AOV2" s="199"/>
      <c r="AOW2" s="199"/>
      <c r="AOX2" s="199"/>
      <c r="AOY2" s="199"/>
      <c r="AOZ2" s="199"/>
      <c r="APA2" s="199"/>
      <c r="APB2" s="199"/>
      <c r="APC2" s="199"/>
      <c r="APD2" s="199"/>
      <c r="APE2" s="199"/>
      <c r="APF2" s="199"/>
      <c r="APG2" s="199"/>
      <c r="APH2" s="199"/>
      <c r="API2" s="199"/>
      <c r="APJ2" s="199"/>
      <c r="APK2" s="199"/>
      <c r="APL2" s="199"/>
      <c r="APM2" s="199"/>
      <c r="APN2" s="199"/>
      <c r="APO2" s="199"/>
      <c r="APP2" s="199"/>
      <c r="APQ2" s="199"/>
      <c r="APR2" s="199"/>
      <c r="APS2" s="199"/>
      <c r="APT2" s="199"/>
      <c r="APU2" s="199"/>
      <c r="APV2" s="199"/>
      <c r="APW2" s="199"/>
      <c r="APX2" s="199"/>
      <c r="APY2" s="199"/>
      <c r="APZ2" s="199"/>
      <c r="AQA2" s="199"/>
      <c r="AQB2" s="199"/>
      <c r="AQC2" s="199"/>
      <c r="AQD2" s="199"/>
      <c r="AQE2" s="199"/>
      <c r="AQF2" s="199"/>
      <c r="AQG2" s="199"/>
      <c r="AQH2" s="199"/>
      <c r="AQI2" s="199"/>
      <c r="AQJ2" s="199"/>
      <c r="AQK2" s="199"/>
      <c r="AQL2" s="199"/>
      <c r="AQM2" s="199"/>
      <c r="AQN2" s="199"/>
      <c r="AQO2" s="199"/>
      <c r="AQP2" s="199"/>
      <c r="AQQ2" s="199"/>
      <c r="AQR2" s="199"/>
      <c r="AQS2" s="199"/>
      <c r="AQT2" s="199"/>
      <c r="AQU2" s="199"/>
      <c r="AQV2" s="199"/>
      <c r="AQW2" s="199"/>
      <c r="AQX2" s="199"/>
      <c r="AQY2" s="199"/>
      <c r="AQZ2" s="199"/>
      <c r="ARA2" s="199"/>
      <c r="ARB2" s="199"/>
      <c r="ARC2" s="199"/>
      <c r="ARD2" s="199"/>
      <c r="ARE2" s="199"/>
      <c r="ARF2" s="199"/>
      <c r="ARG2" s="199"/>
      <c r="ARH2" s="199"/>
      <c r="ARI2" s="199"/>
      <c r="ARJ2" s="199"/>
      <c r="ARK2" s="199"/>
      <c r="ARL2" s="199"/>
      <c r="ARM2" s="199"/>
      <c r="ARN2" s="199"/>
      <c r="ARO2" s="199"/>
      <c r="ARP2" s="199"/>
      <c r="ARQ2" s="199"/>
      <c r="ARR2" s="199"/>
      <c r="ARS2" s="199"/>
      <c r="ART2" s="199"/>
      <c r="ARU2" s="199"/>
      <c r="ARV2" s="199"/>
      <c r="ARW2" s="199"/>
      <c r="ARX2" s="199"/>
      <c r="ARY2" s="199"/>
      <c r="ARZ2" s="199"/>
      <c r="ASA2" s="199"/>
      <c r="ASB2" s="199"/>
      <c r="ASC2" s="199"/>
      <c r="ASD2" s="199"/>
      <c r="ASE2" s="199"/>
      <c r="ASF2" s="199"/>
      <c r="ASG2" s="199"/>
      <c r="ASH2" s="199"/>
      <c r="ASI2" s="199"/>
      <c r="ASJ2" s="199"/>
      <c r="ASK2" s="199"/>
      <c r="ASL2" s="199"/>
      <c r="ASM2" s="199"/>
      <c r="ASN2" s="199"/>
      <c r="ASO2" s="199"/>
      <c r="ASP2" s="199"/>
      <c r="ASQ2" s="199"/>
      <c r="ASR2" s="199"/>
      <c r="ASS2" s="199"/>
      <c r="AST2" s="199"/>
      <c r="ASU2" s="199"/>
      <c r="ASV2" s="199"/>
      <c r="ASW2" s="199"/>
      <c r="ASX2" s="199"/>
      <c r="ASY2" s="199"/>
      <c r="ASZ2" s="199"/>
      <c r="ATA2" s="199"/>
      <c r="ATB2" s="199"/>
      <c r="ATC2" s="199"/>
      <c r="ATD2" s="199"/>
      <c r="ATE2" s="199"/>
      <c r="ATF2" s="199"/>
      <c r="ATG2" s="199"/>
      <c r="ATH2" s="199"/>
      <c r="ATI2" s="199"/>
      <c r="ATJ2" s="199"/>
      <c r="ATK2" s="199"/>
      <c r="ATL2" s="199"/>
      <c r="ATM2" s="199"/>
      <c r="ATN2" s="199"/>
      <c r="ATO2" s="199"/>
      <c r="ATP2" s="199"/>
      <c r="ATQ2" s="199"/>
      <c r="ATR2" s="199"/>
      <c r="ATS2" s="199"/>
      <c r="ATT2" s="199"/>
      <c r="ATU2" s="199"/>
      <c r="ATV2" s="199"/>
      <c r="ATW2" s="199"/>
      <c r="ATX2" s="199"/>
      <c r="ATY2" s="199"/>
      <c r="ATZ2" s="199"/>
      <c r="AUA2" s="199"/>
      <c r="AUB2" s="199"/>
      <c r="AUC2" s="199"/>
      <c r="AUD2" s="199"/>
      <c r="AUE2" s="199"/>
      <c r="AUF2" s="199"/>
      <c r="AUG2" s="199"/>
      <c r="AUH2" s="199"/>
      <c r="AUI2" s="199"/>
      <c r="AUJ2" s="199"/>
      <c r="AUK2" s="199"/>
      <c r="AUL2" s="199"/>
      <c r="AUM2" s="199"/>
      <c r="AUN2" s="199"/>
      <c r="AUO2" s="199"/>
      <c r="AUP2" s="199"/>
      <c r="AUQ2" s="199"/>
      <c r="AUR2" s="199"/>
      <c r="AUS2" s="199"/>
      <c r="AUT2" s="199"/>
      <c r="AUU2" s="199"/>
      <c r="AUV2" s="199"/>
      <c r="AUW2" s="199"/>
      <c r="AUX2" s="199"/>
      <c r="AUY2" s="199"/>
      <c r="AUZ2" s="199"/>
      <c r="AVA2" s="199"/>
      <c r="AVB2" s="199"/>
      <c r="AVC2" s="199"/>
      <c r="AVD2" s="199"/>
      <c r="AVE2" s="199"/>
      <c r="AVF2" s="199"/>
      <c r="AVG2" s="199"/>
      <c r="AVH2" s="199"/>
      <c r="AVI2" s="199"/>
      <c r="AVJ2" s="199"/>
      <c r="AVK2" s="199"/>
      <c r="AVL2" s="199"/>
      <c r="AVM2" s="199"/>
      <c r="AVN2" s="199"/>
      <c r="AVO2" s="199"/>
      <c r="AVP2" s="199"/>
      <c r="AVQ2" s="199"/>
      <c r="AVR2" s="199"/>
      <c r="AVS2" s="199"/>
      <c r="AVT2" s="199"/>
      <c r="AVU2" s="199"/>
      <c r="AVV2" s="199"/>
      <c r="AVW2" s="199"/>
      <c r="AVX2" s="199"/>
      <c r="AVY2" s="199"/>
      <c r="AVZ2" s="199"/>
      <c r="AWA2" s="199"/>
      <c r="AWB2" s="199"/>
      <c r="AWC2" s="199"/>
      <c r="AWD2" s="199"/>
      <c r="AWE2" s="199"/>
      <c r="AWF2" s="199"/>
      <c r="AWG2" s="199"/>
      <c r="AWH2" s="199"/>
      <c r="AWI2" s="199"/>
      <c r="AWJ2" s="199"/>
      <c r="AWK2" s="199"/>
      <c r="AWL2" s="199"/>
      <c r="AWM2" s="199"/>
      <c r="AWN2" s="199"/>
      <c r="AWO2" s="199"/>
      <c r="AWP2" s="199"/>
      <c r="AWQ2" s="199"/>
      <c r="AWR2" s="199"/>
      <c r="AWS2" s="199"/>
      <c r="AWT2" s="199"/>
      <c r="AWU2" s="199"/>
      <c r="AWV2" s="199"/>
      <c r="AWW2" s="199"/>
      <c r="AWX2" s="199"/>
      <c r="AWY2" s="199"/>
      <c r="AWZ2" s="199"/>
      <c r="AXA2" s="199"/>
      <c r="AXB2" s="199"/>
      <c r="AXC2" s="199"/>
      <c r="AXD2" s="199"/>
      <c r="AXE2" s="199"/>
      <c r="AXF2" s="199"/>
      <c r="AXG2" s="199"/>
      <c r="AXH2" s="199"/>
      <c r="AXI2" s="199"/>
      <c r="AXJ2" s="199"/>
      <c r="AXK2" s="199"/>
      <c r="AXL2" s="199"/>
      <c r="AXM2" s="199"/>
      <c r="AXN2" s="199"/>
      <c r="AXO2" s="199"/>
      <c r="AXP2" s="199"/>
      <c r="AXQ2" s="199"/>
      <c r="AXR2" s="199"/>
      <c r="AXS2" s="199"/>
      <c r="AXT2" s="199"/>
      <c r="AXU2" s="199"/>
      <c r="AXV2" s="199"/>
      <c r="AXW2" s="199"/>
      <c r="AXX2" s="199"/>
      <c r="AXY2" s="199"/>
      <c r="AXZ2" s="199"/>
      <c r="AYA2" s="199"/>
      <c r="AYB2" s="199"/>
      <c r="AYC2" s="199"/>
      <c r="AYD2" s="199"/>
      <c r="AYE2" s="199"/>
      <c r="AYF2" s="199"/>
      <c r="AYG2" s="199"/>
      <c r="AYH2" s="199"/>
      <c r="AYI2" s="199"/>
      <c r="AYJ2" s="199"/>
      <c r="AYK2" s="199"/>
      <c r="AYL2" s="199"/>
      <c r="AYM2" s="199"/>
      <c r="AYN2" s="199"/>
      <c r="AYO2" s="199"/>
      <c r="AYP2" s="199"/>
      <c r="AYQ2" s="199"/>
      <c r="AYR2" s="199"/>
      <c r="AYS2" s="199"/>
      <c r="AYT2" s="199"/>
      <c r="AYU2" s="199"/>
      <c r="AYV2" s="199"/>
      <c r="AYW2" s="199"/>
      <c r="AYX2" s="199"/>
      <c r="AYY2" s="199"/>
      <c r="AYZ2" s="199"/>
      <c r="AZA2" s="199"/>
      <c r="AZB2" s="199"/>
      <c r="AZC2" s="199"/>
      <c r="AZD2" s="199"/>
      <c r="AZE2" s="199"/>
      <c r="AZF2" s="199"/>
      <c r="AZG2" s="199"/>
      <c r="AZH2" s="199"/>
      <c r="AZI2" s="199"/>
      <c r="AZJ2" s="199"/>
      <c r="AZK2" s="199"/>
      <c r="AZL2" s="199"/>
      <c r="AZM2" s="199"/>
      <c r="AZN2" s="199"/>
      <c r="AZO2" s="199"/>
      <c r="AZP2" s="199"/>
      <c r="AZQ2" s="199"/>
      <c r="AZR2" s="199"/>
      <c r="AZS2" s="199"/>
      <c r="AZT2" s="199"/>
      <c r="AZU2" s="199"/>
      <c r="AZV2" s="199"/>
      <c r="AZW2" s="199"/>
      <c r="AZX2" s="199"/>
      <c r="AZY2" s="199"/>
      <c r="AZZ2" s="199"/>
      <c r="BAA2" s="199"/>
      <c r="BAB2" s="199"/>
      <c r="BAC2" s="199"/>
      <c r="BAD2" s="199"/>
      <c r="BAE2" s="199"/>
      <c r="BAF2" s="199"/>
      <c r="BAG2" s="199"/>
      <c r="BAH2" s="199"/>
      <c r="BAI2" s="199"/>
      <c r="BAJ2" s="199"/>
      <c r="BAK2" s="199"/>
      <c r="BAL2" s="199"/>
      <c r="BAM2" s="199"/>
      <c r="BAN2" s="199"/>
      <c r="BAO2" s="199"/>
      <c r="BAP2" s="199"/>
      <c r="BAQ2" s="199"/>
      <c r="BAR2" s="199"/>
      <c r="BAS2" s="199"/>
      <c r="BAT2" s="199"/>
      <c r="BAU2" s="199"/>
      <c r="BAV2" s="199"/>
      <c r="BAW2" s="199"/>
      <c r="BAX2" s="199"/>
      <c r="BAY2" s="199"/>
      <c r="BAZ2" s="199"/>
      <c r="BBA2" s="199"/>
      <c r="BBB2" s="199"/>
      <c r="BBC2" s="199"/>
      <c r="BBD2" s="199"/>
      <c r="BBE2" s="199"/>
      <c r="BBF2" s="199"/>
      <c r="BBG2" s="199"/>
      <c r="BBH2" s="199"/>
      <c r="BBI2" s="199"/>
      <c r="BBJ2" s="199"/>
      <c r="BBK2" s="199"/>
      <c r="BBL2" s="199"/>
      <c r="BBM2" s="199"/>
      <c r="BBN2" s="199"/>
      <c r="BBO2" s="199"/>
      <c r="BBP2" s="199"/>
      <c r="BBQ2" s="199"/>
      <c r="BBR2" s="199"/>
      <c r="BBS2" s="199"/>
      <c r="BBT2" s="199"/>
      <c r="BBU2" s="199"/>
      <c r="BBV2" s="199"/>
      <c r="BBW2" s="199"/>
      <c r="BBX2" s="199"/>
      <c r="BBY2" s="199"/>
      <c r="BBZ2" s="199"/>
      <c r="BCA2" s="199"/>
      <c r="BCB2" s="199"/>
      <c r="BCC2" s="199"/>
      <c r="BCD2" s="199"/>
      <c r="BCE2" s="199"/>
      <c r="BCF2" s="199"/>
      <c r="BCG2" s="199"/>
      <c r="BCH2" s="199"/>
      <c r="BCI2" s="199"/>
      <c r="BCJ2" s="199"/>
      <c r="BCK2" s="199"/>
      <c r="BCL2" s="199"/>
      <c r="BCM2" s="199"/>
      <c r="BCN2" s="199"/>
      <c r="BCO2" s="199"/>
      <c r="BCP2" s="199"/>
      <c r="BCQ2" s="199"/>
      <c r="BCR2" s="199"/>
      <c r="BCS2" s="199"/>
      <c r="BCT2" s="199"/>
      <c r="BCU2" s="199"/>
      <c r="BCV2" s="199"/>
      <c r="BCW2" s="199"/>
      <c r="BCX2" s="199"/>
      <c r="BCY2" s="199"/>
      <c r="BCZ2" s="199"/>
      <c r="BDA2" s="199"/>
      <c r="BDB2" s="199"/>
      <c r="BDC2" s="199"/>
      <c r="BDD2" s="199"/>
      <c r="BDE2" s="199"/>
      <c r="BDF2" s="199"/>
      <c r="BDG2" s="199"/>
      <c r="BDH2" s="199"/>
      <c r="BDI2" s="199"/>
      <c r="BDJ2" s="199"/>
      <c r="BDK2" s="199"/>
      <c r="BDL2" s="199"/>
      <c r="BDM2" s="199"/>
      <c r="BDN2" s="199"/>
      <c r="BDO2" s="199"/>
      <c r="BDP2" s="199"/>
      <c r="BDQ2" s="199"/>
      <c r="BDR2" s="199"/>
      <c r="BDS2" s="199"/>
      <c r="BDT2" s="199"/>
      <c r="BDU2" s="199"/>
      <c r="BDV2" s="199"/>
      <c r="BDW2" s="199"/>
      <c r="BDX2" s="199"/>
      <c r="BDY2" s="199"/>
      <c r="BDZ2" s="199"/>
      <c r="BEA2" s="199"/>
      <c r="BEB2" s="199"/>
      <c r="BEC2" s="199"/>
      <c r="BED2" s="199"/>
      <c r="BEE2" s="199"/>
      <c r="BEF2" s="199"/>
      <c r="BEG2" s="199"/>
      <c r="BEH2" s="199"/>
      <c r="BEI2" s="199"/>
      <c r="BEJ2" s="199"/>
      <c r="BEK2" s="199"/>
      <c r="BEL2" s="199"/>
      <c r="BEM2" s="199"/>
      <c r="BEN2" s="199"/>
      <c r="BEO2" s="199"/>
      <c r="BEP2" s="199"/>
      <c r="BEQ2" s="199"/>
      <c r="BER2" s="199"/>
      <c r="BES2" s="199"/>
      <c r="BET2" s="199"/>
      <c r="BEU2" s="199"/>
      <c r="BEV2" s="199"/>
      <c r="BEW2" s="199"/>
      <c r="BEX2" s="199"/>
      <c r="BEY2" s="199"/>
      <c r="BEZ2" s="199"/>
      <c r="BFA2" s="199"/>
      <c r="BFB2" s="199"/>
      <c r="BFC2" s="199"/>
      <c r="BFD2" s="199"/>
      <c r="BFE2" s="199"/>
      <c r="BFF2" s="199"/>
      <c r="BFG2" s="199"/>
      <c r="BFH2" s="199"/>
      <c r="BFI2" s="199"/>
      <c r="BFJ2" s="199"/>
      <c r="BFK2" s="199"/>
      <c r="BFL2" s="199"/>
      <c r="BFM2" s="199"/>
      <c r="BFN2" s="199"/>
      <c r="BFO2" s="199"/>
      <c r="BFP2" s="199"/>
      <c r="BFQ2" s="199"/>
      <c r="BFR2" s="199"/>
      <c r="BFS2" s="199"/>
      <c r="BFT2" s="199"/>
      <c r="BFU2" s="199"/>
      <c r="BFV2" s="199"/>
      <c r="BFW2" s="199"/>
      <c r="BFX2" s="199"/>
      <c r="BFY2" s="199"/>
      <c r="BFZ2" s="199"/>
      <c r="BGA2" s="199"/>
      <c r="BGB2" s="199"/>
      <c r="BGC2" s="199"/>
      <c r="BGD2" s="199"/>
      <c r="BGE2" s="199"/>
      <c r="BGF2" s="199"/>
      <c r="BGG2" s="199"/>
      <c r="BGH2" s="199"/>
      <c r="BGI2" s="199"/>
      <c r="BGJ2" s="199"/>
      <c r="BGK2" s="199"/>
      <c r="BGL2" s="199"/>
      <c r="BGM2" s="199"/>
      <c r="BGN2" s="199"/>
      <c r="BGO2" s="199"/>
      <c r="BGP2" s="199"/>
      <c r="BGQ2" s="199"/>
      <c r="BGR2" s="199"/>
      <c r="BGS2" s="199"/>
      <c r="BGT2" s="199"/>
      <c r="BGU2" s="199"/>
      <c r="BGV2" s="199"/>
      <c r="BGW2" s="199"/>
      <c r="BGX2" s="199"/>
      <c r="BGY2" s="199"/>
      <c r="BGZ2" s="199"/>
      <c r="BHA2" s="199"/>
      <c r="BHB2" s="199"/>
      <c r="BHC2" s="199"/>
      <c r="BHD2" s="199"/>
      <c r="BHE2" s="199"/>
      <c r="BHF2" s="199"/>
      <c r="BHG2" s="199"/>
      <c r="BHH2" s="199"/>
      <c r="BHI2" s="199"/>
      <c r="BHJ2" s="199"/>
      <c r="BHK2" s="199"/>
      <c r="BHL2" s="199"/>
      <c r="BHM2" s="199"/>
      <c r="BHN2" s="199"/>
      <c r="BHO2" s="199"/>
      <c r="BHP2" s="199"/>
      <c r="BHQ2" s="199"/>
      <c r="BHR2" s="199"/>
      <c r="BHS2" s="199"/>
      <c r="BHT2" s="199"/>
      <c r="BHU2" s="199"/>
      <c r="BHV2" s="199"/>
      <c r="BHW2" s="199"/>
      <c r="BHX2" s="199"/>
      <c r="BHY2" s="199"/>
      <c r="BHZ2" s="199"/>
      <c r="BIA2" s="199"/>
      <c r="BIB2" s="199"/>
      <c r="BIC2" s="199"/>
      <c r="BID2" s="199"/>
      <c r="BIE2" s="199"/>
      <c r="BIF2" s="199"/>
      <c r="BIG2" s="199"/>
      <c r="BIH2" s="199"/>
      <c r="BII2" s="199"/>
      <c r="BIJ2" s="199"/>
      <c r="BIK2" s="199"/>
      <c r="BIL2" s="199"/>
      <c r="BIM2" s="199"/>
      <c r="BIN2" s="199"/>
      <c r="BIO2" s="199"/>
      <c r="BIP2" s="199"/>
      <c r="BIQ2" s="199"/>
      <c r="BIR2" s="199"/>
      <c r="BIS2" s="199"/>
      <c r="BIT2" s="199"/>
      <c r="BIU2" s="199"/>
      <c r="BIV2" s="199"/>
      <c r="BIW2" s="199"/>
      <c r="BIX2" s="199"/>
      <c r="BIY2" s="199"/>
      <c r="BIZ2" s="199"/>
      <c r="BJA2" s="199"/>
      <c r="BJB2" s="199"/>
      <c r="BJC2" s="199"/>
      <c r="BJD2" s="199"/>
      <c r="BJE2" s="199"/>
      <c r="BJF2" s="199"/>
      <c r="BJG2" s="199"/>
      <c r="BJH2" s="199"/>
      <c r="BJI2" s="199"/>
      <c r="BJJ2" s="199"/>
      <c r="BJK2" s="199"/>
      <c r="BJL2" s="199"/>
      <c r="BJM2" s="199"/>
      <c r="BJN2" s="199"/>
      <c r="BJO2" s="199"/>
      <c r="BJP2" s="199"/>
      <c r="BJQ2" s="199"/>
      <c r="BJR2" s="199"/>
      <c r="BJS2" s="199"/>
      <c r="BJT2" s="199"/>
      <c r="BJU2" s="199"/>
      <c r="BJV2" s="199"/>
      <c r="BJW2" s="199"/>
      <c r="BJX2" s="199"/>
      <c r="BJY2" s="199"/>
      <c r="BJZ2" s="199"/>
      <c r="BKA2" s="199"/>
      <c r="BKB2" s="199"/>
      <c r="BKC2" s="199"/>
      <c r="BKD2" s="199"/>
      <c r="BKE2" s="199"/>
      <c r="BKF2" s="199"/>
      <c r="BKG2" s="199"/>
      <c r="BKH2" s="199"/>
      <c r="BKI2" s="356">
        <f t="shared" ref="BKI2:BMT2" si="5">+BKI5-BKI4</f>
        <v>14.256045239067056</v>
      </c>
      <c r="BKJ2" s="356">
        <f t="shared" si="5"/>
        <v>0</v>
      </c>
      <c r="BKK2" s="356">
        <f t="shared" si="5"/>
        <v>0</v>
      </c>
      <c r="BKL2" s="356">
        <f t="shared" si="5"/>
        <v>1.7248780699708455</v>
      </c>
      <c r="BKM2" s="356">
        <f t="shared" si="5"/>
        <v>0</v>
      </c>
      <c r="BKN2" s="356">
        <f t="shared" si="5"/>
        <v>1.0665631093294461</v>
      </c>
      <c r="BKO2" s="356">
        <f t="shared" si="5"/>
        <v>2.7914411793002913</v>
      </c>
      <c r="BKP2" s="356">
        <f t="shared" si="5"/>
        <v>4.026444220116618</v>
      </c>
      <c r="BKQ2" s="356">
        <f t="shared" si="5"/>
        <v>0</v>
      </c>
      <c r="BKR2" s="356">
        <f t="shared" si="5"/>
        <v>0</v>
      </c>
      <c r="BKS2" s="356">
        <f t="shared" si="5"/>
        <v>0.56851425947521861</v>
      </c>
      <c r="BKT2" s="356">
        <f t="shared" si="5"/>
        <v>0</v>
      </c>
      <c r="BKU2" s="356">
        <f t="shared" si="5"/>
        <v>4.5949584795918366</v>
      </c>
      <c r="BKV2" s="356">
        <f t="shared" si="5"/>
        <v>0</v>
      </c>
      <c r="BKW2" s="356">
        <f t="shared" si="5"/>
        <v>0</v>
      </c>
      <c r="BKX2" s="356">
        <f t="shared" si="5"/>
        <v>0</v>
      </c>
      <c r="BKY2" s="356">
        <f t="shared" si="5"/>
        <v>0</v>
      </c>
      <c r="BKZ2" s="356">
        <f t="shared" si="5"/>
        <v>7.0893325510204077</v>
      </c>
      <c r="BLA2" s="356">
        <f t="shared" si="5"/>
        <v>0</v>
      </c>
      <c r="BLB2" s="356">
        <f t="shared" si="5"/>
        <v>5.4549000000000003</v>
      </c>
      <c r="BLC2" s="356">
        <f t="shared" si="5"/>
        <v>0</v>
      </c>
      <c r="BLD2" s="356">
        <f t="shared" si="5"/>
        <v>0.14988253935860057</v>
      </c>
      <c r="BLE2" s="356">
        <f t="shared" si="5"/>
        <v>12.694115090379007</v>
      </c>
      <c r="BLF2" s="356">
        <f t="shared" si="5"/>
        <v>17.014332190962097</v>
      </c>
      <c r="BLG2" s="356">
        <f t="shared" si="5"/>
        <v>0</v>
      </c>
      <c r="BLH2" s="356">
        <f t="shared" si="5"/>
        <v>3.0771176501457722</v>
      </c>
      <c r="BLI2" s="356">
        <f t="shared" si="5"/>
        <v>0.65929987026239067</v>
      </c>
      <c r="BLJ2" s="356">
        <f t="shared" si="5"/>
        <v>1.420658</v>
      </c>
      <c r="BLK2" s="356">
        <f t="shared" si="5"/>
        <v>0.75031886005830906</v>
      </c>
      <c r="BLL2" s="356">
        <f t="shared" si="5"/>
        <v>5.9073943804664726</v>
      </c>
      <c r="BLM2" s="356">
        <f t="shared" si="5"/>
        <v>1.8479776899999998</v>
      </c>
      <c r="BLN2" s="356">
        <f t="shared" si="5"/>
        <v>0</v>
      </c>
      <c r="BLO2" s="356">
        <f t="shared" si="5"/>
        <v>3.8167550600000002</v>
      </c>
      <c r="BLP2" s="356">
        <f t="shared" si="5"/>
        <v>0</v>
      </c>
      <c r="BLQ2" s="356">
        <f t="shared" si="5"/>
        <v>0</v>
      </c>
      <c r="BLR2" s="356">
        <f t="shared" si="5"/>
        <v>5.6647327500000006</v>
      </c>
      <c r="BLS2" s="356">
        <f t="shared" si="5"/>
        <v>0</v>
      </c>
      <c r="BLT2" s="356">
        <f t="shared" si="5"/>
        <v>0.26249584999999998</v>
      </c>
      <c r="BLU2" s="356">
        <f t="shared" si="5"/>
        <v>0</v>
      </c>
      <c r="BLV2" s="356">
        <f t="shared" si="5"/>
        <v>2.4432421600000001</v>
      </c>
      <c r="BLW2" s="356">
        <f t="shared" si="5"/>
        <v>0.56045966000000003</v>
      </c>
      <c r="BLX2" s="356">
        <f t="shared" si="5"/>
        <v>3.2661976700000004</v>
      </c>
      <c r="BLY2" s="356">
        <f t="shared" si="5"/>
        <v>0</v>
      </c>
      <c r="BLZ2" s="356">
        <f t="shared" si="5"/>
        <v>0</v>
      </c>
      <c r="BMA2" s="356">
        <f t="shared" si="5"/>
        <v>0</v>
      </c>
      <c r="BMB2" s="356">
        <f t="shared" si="5"/>
        <v>1.2478160700000001</v>
      </c>
      <c r="BMC2" s="356">
        <f t="shared" si="5"/>
        <v>0</v>
      </c>
      <c r="BMD2" s="356">
        <f t="shared" si="5"/>
        <v>1.2478160700000001</v>
      </c>
      <c r="BME2" s="356">
        <f t="shared" si="5"/>
        <v>0</v>
      </c>
      <c r="BMF2" s="356">
        <f t="shared" si="5"/>
        <v>0</v>
      </c>
      <c r="BMG2" s="356">
        <f t="shared" si="5"/>
        <v>0</v>
      </c>
      <c r="BMH2" s="356">
        <f t="shared" si="5"/>
        <v>0</v>
      </c>
      <c r="BMI2" s="356">
        <f t="shared" si="5"/>
        <v>0</v>
      </c>
      <c r="BMJ2" s="356">
        <f t="shared" si="5"/>
        <v>4.1586424500000003</v>
      </c>
      <c r="BMK2" s="356">
        <f t="shared" si="5"/>
        <v>4.1586424500000003</v>
      </c>
      <c r="BML2" s="356">
        <f t="shared" si="5"/>
        <v>0.19471912</v>
      </c>
      <c r="BMM2" s="356">
        <f t="shared" si="5"/>
        <v>2.4579065</v>
      </c>
      <c r="BMN2" s="356">
        <f t="shared" si="5"/>
        <v>0.12091916</v>
      </c>
      <c r="BMO2" s="356">
        <f t="shared" si="5"/>
        <v>0</v>
      </c>
      <c r="BMP2" s="356">
        <f t="shared" si="5"/>
        <v>0</v>
      </c>
      <c r="BMQ2" s="356">
        <f t="shared" si="5"/>
        <v>2.7735447799999999</v>
      </c>
      <c r="BMR2" s="356">
        <f t="shared" si="5"/>
        <v>0</v>
      </c>
      <c r="BMS2" s="356">
        <f t="shared" si="5"/>
        <v>0</v>
      </c>
      <c r="BMT2" s="356">
        <f t="shared" si="5"/>
        <v>5.5065193800000003</v>
      </c>
      <c r="BMU2" s="356">
        <f t="shared" ref="BMU2:BPF2" si="6">+BMU5-BMU4</f>
        <v>0</v>
      </c>
      <c r="BMV2" s="356">
        <f t="shared" si="6"/>
        <v>1.21740797</v>
      </c>
      <c r="BMW2" s="356">
        <f t="shared" si="6"/>
        <v>6.7239273500000003</v>
      </c>
      <c r="BMX2" s="356">
        <f t="shared" si="6"/>
        <v>0</v>
      </c>
      <c r="BMY2" s="356">
        <f t="shared" si="6"/>
        <v>0</v>
      </c>
      <c r="BMZ2" s="356">
        <f t="shared" si="6"/>
        <v>0</v>
      </c>
      <c r="BNA2" s="356">
        <f t="shared" si="6"/>
        <v>3.7904792600000001</v>
      </c>
      <c r="BNB2" s="356">
        <f t="shared" si="6"/>
        <v>0</v>
      </c>
      <c r="BNC2" s="356">
        <f t="shared" si="6"/>
        <v>3.7904792600000001</v>
      </c>
      <c r="BND2" s="356">
        <f t="shared" si="6"/>
        <v>0</v>
      </c>
      <c r="BNE2" s="356">
        <f t="shared" si="6"/>
        <v>4.0469999999999997</v>
      </c>
      <c r="BNF2" s="356">
        <f t="shared" si="6"/>
        <v>1.69318999</v>
      </c>
      <c r="BNG2" s="356">
        <f t="shared" si="6"/>
        <v>0.45</v>
      </c>
      <c r="BNH2" s="356">
        <f t="shared" si="6"/>
        <v>3.5000000000000003E-2</v>
      </c>
      <c r="BNI2" s="356">
        <f t="shared" si="6"/>
        <v>6.2251899900000005</v>
      </c>
      <c r="BNJ2" s="356">
        <f t="shared" si="6"/>
        <v>0</v>
      </c>
      <c r="BNK2" s="356">
        <f t="shared" si="6"/>
        <v>0</v>
      </c>
      <c r="BNL2" s="356">
        <f t="shared" si="6"/>
        <v>0.69738983999999993</v>
      </c>
      <c r="BNM2" s="356">
        <f t="shared" si="6"/>
        <v>0</v>
      </c>
      <c r="BNN2" s="356">
        <f t="shared" si="6"/>
        <v>0</v>
      </c>
      <c r="BNO2" s="356">
        <f t="shared" si="6"/>
        <v>0.8</v>
      </c>
      <c r="BNP2" s="356">
        <f t="shared" si="6"/>
        <v>1.4973898399999999</v>
      </c>
      <c r="BNQ2" s="356">
        <f t="shared" si="6"/>
        <v>3.6215096899999999</v>
      </c>
      <c r="BNR2" s="356">
        <f t="shared" si="6"/>
        <v>0</v>
      </c>
      <c r="BNS2" s="356">
        <f t="shared" si="6"/>
        <v>4.6526643400000012</v>
      </c>
      <c r="BNT2" s="356">
        <f t="shared" si="6"/>
        <v>0</v>
      </c>
      <c r="BNU2" s="356">
        <f t="shared" si="6"/>
        <v>0</v>
      </c>
      <c r="BNV2" s="356">
        <f t="shared" si="6"/>
        <v>8.2741740300000011</v>
      </c>
      <c r="BNW2" s="356">
        <f t="shared" si="6"/>
        <v>6.5636588099999997</v>
      </c>
      <c r="BNX2" s="356">
        <f t="shared" si="6"/>
        <v>2.1958025000000001</v>
      </c>
      <c r="BNY2" s="356">
        <f t="shared" si="6"/>
        <v>1.1281141400000001</v>
      </c>
      <c r="BNZ2" s="356">
        <f t="shared" si="6"/>
        <v>0</v>
      </c>
      <c r="BOA2" s="356">
        <f t="shared" si="6"/>
        <v>1.86941606</v>
      </c>
      <c r="BOB2" s="356">
        <f t="shared" si="6"/>
        <v>11.756991509999999</v>
      </c>
      <c r="BOC2" s="356">
        <f t="shared" si="6"/>
        <v>0.84853040000000002</v>
      </c>
      <c r="BOD2" s="356">
        <f t="shared" si="6"/>
        <v>1.45656808</v>
      </c>
      <c r="BOE2" s="356">
        <f t="shared" si="6"/>
        <v>4.19213726</v>
      </c>
      <c r="BOF2" s="356">
        <f t="shared" si="6"/>
        <v>2.2082348500000002</v>
      </c>
      <c r="BOG2" s="356">
        <f t="shared" si="6"/>
        <v>0</v>
      </c>
      <c r="BOH2" s="356">
        <f t="shared" si="6"/>
        <v>8.7054705900000009</v>
      </c>
      <c r="BOI2" s="356">
        <f t="shared" si="6"/>
        <v>0</v>
      </c>
      <c r="BOJ2" s="356">
        <f t="shared" si="6"/>
        <v>0</v>
      </c>
      <c r="BOK2" s="356">
        <f t="shared" si="6"/>
        <v>2.5969999999375659E-5</v>
      </c>
      <c r="BOL2" s="356">
        <f t="shared" si="6"/>
        <v>0</v>
      </c>
      <c r="BOM2" s="356">
        <f t="shared" si="6"/>
        <v>4.5592874999999999</v>
      </c>
      <c r="BON2" s="356">
        <f t="shared" si="6"/>
        <v>0</v>
      </c>
      <c r="BOO2" s="356">
        <f t="shared" si="6"/>
        <v>4.5592874999999999</v>
      </c>
      <c r="BOP2" s="356">
        <f t="shared" si="6"/>
        <v>0.6243918100000001</v>
      </c>
      <c r="BOQ2" s="356">
        <f t="shared" si="6"/>
        <v>0.16542065</v>
      </c>
      <c r="BOR2" s="356">
        <f t="shared" si="6"/>
        <v>0</v>
      </c>
      <c r="BOS2" s="356">
        <f t="shared" si="6"/>
        <v>0</v>
      </c>
      <c r="BOT2" s="356">
        <f t="shared" si="6"/>
        <v>0</v>
      </c>
      <c r="BOU2" s="356">
        <f t="shared" si="6"/>
        <v>0.78981246000000005</v>
      </c>
      <c r="BOV2" s="356">
        <f t="shared" si="6"/>
        <v>1.6222064400000002</v>
      </c>
      <c r="BOW2" s="356">
        <f t="shared" si="6"/>
        <v>6.4056040199999993</v>
      </c>
      <c r="BOX2" s="356">
        <f t="shared" si="6"/>
        <v>0</v>
      </c>
      <c r="BOY2" s="356">
        <f t="shared" si="6"/>
        <v>4.1221829799999998</v>
      </c>
      <c r="BOZ2" s="356">
        <f t="shared" si="6"/>
        <v>0</v>
      </c>
      <c r="BPA2" s="356">
        <f t="shared" si="6"/>
        <v>0.35017178999999998</v>
      </c>
      <c r="BPB2" s="356">
        <f t="shared" si="6"/>
        <v>12.500165229999999</v>
      </c>
      <c r="BPC2" s="356">
        <f t="shared" si="6"/>
        <v>0</v>
      </c>
      <c r="BPD2" s="356">
        <f t="shared" si="6"/>
        <v>0.52220763000000003</v>
      </c>
      <c r="BPE2" s="356">
        <f t="shared" si="6"/>
        <v>0</v>
      </c>
      <c r="BPF2" s="356">
        <f t="shared" si="6"/>
        <v>0.15579860999999998</v>
      </c>
      <c r="BPG2" s="356">
        <f t="shared" ref="BPG2:BRR2" si="7">+BPG5-BPG4</f>
        <v>0.67800623999999998</v>
      </c>
      <c r="BPH2" s="356">
        <f t="shared" si="7"/>
        <v>2.9455344000000001</v>
      </c>
      <c r="BPI2" s="356">
        <f t="shared" si="7"/>
        <v>1.88492573</v>
      </c>
      <c r="BPJ2" s="356">
        <f t="shared" si="7"/>
        <v>0.61741111999999998</v>
      </c>
      <c r="BPK2" s="356">
        <f t="shared" si="7"/>
        <v>5.4478712500000004</v>
      </c>
      <c r="BPL2" s="356">
        <f t="shared" si="7"/>
        <v>0</v>
      </c>
      <c r="BPM2" s="356">
        <f t="shared" si="7"/>
        <v>6.6162840899999997</v>
      </c>
      <c r="BPN2" s="356">
        <f t="shared" si="7"/>
        <v>0</v>
      </c>
      <c r="BPO2" s="356">
        <f t="shared" si="7"/>
        <v>6.6162840899999997</v>
      </c>
      <c r="BPP2" s="356">
        <f t="shared" si="7"/>
        <v>0.86611212000000004</v>
      </c>
      <c r="BPQ2" s="356">
        <f t="shared" si="7"/>
        <v>0</v>
      </c>
      <c r="BPR2" s="356">
        <f t="shared" si="7"/>
        <v>2.3752974600000001</v>
      </c>
      <c r="BPS2" s="356">
        <f t="shared" si="7"/>
        <v>0.13185044000000001</v>
      </c>
      <c r="BPT2" s="356">
        <f t="shared" si="7"/>
        <v>0</v>
      </c>
      <c r="BPU2" s="356">
        <f t="shared" si="7"/>
        <v>3.37326002</v>
      </c>
      <c r="BPV2" s="356">
        <f t="shared" si="7"/>
        <v>6.0570110999999995</v>
      </c>
      <c r="BPW2" s="356">
        <f t="shared" si="7"/>
        <v>0.87638680000000002</v>
      </c>
      <c r="BPX2" s="356">
        <f t="shared" si="7"/>
        <v>3.82285202</v>
      </c>
      <c r="BPY2" s="356">
        <f t="shared" si="7"/>
        <v>0</v>
      </c>
      <c r="BPZ2" s="356">
        <f t="shared" si="7"/>
        <v>10.75624992</v>
      </c>
      <c r="BQA2" s="356">
        <f t="shared" si="7"/>
        <v>0.95107023000000002</v>
      </c>
      <c r="BQB2" s="356">
        <f t="shared" si="7"/>
        <v>5.8746613499999993</v>
      </c>
      <c r="BQC2" s="356">
        <f t="shared" si="7"/>
        <v>0</v>
      </c>
      <c r="BQD2" s="356">
        <f t="shared" si="7"/>
        <v>0</v>
      </c>
      <c r="BQE2" s="356">
        <f t="shared" si="7"/>
        <v>6.3544173700000002</v>
      </c>
      <c r="BQF2" s="356">
        <f t="shared" si="7"/>
        <v>13.18014895</v>
      </c>
      <c r="BQG2" s="356">
        <f t="shared" si="7"/>
        <v>0</v>
      </c>
      <c r="BQH2" s="356">
        <f t="shared" si="7"/>
        <v>3.37182871</v>
      </c>
      <c r="BQI2" s="356">
        <f t="shared" si="7"/>
        <v>0</v>
      </c>
      <c r="BQJ2" s="356">
        <f t="shared" si="7"/>
        <v>4.9626764999999997</v>
      </c>
      <c r="BQK2" s="356">
        <f t="shared" si="7"/>
        <v>1.65359455</v>
      </c>
      <c r="BQL2" s="356">
        <f t="shared" si="7"/>
        <v>9.988099759999999</v>
      </c>
      <c r="BQM2" s="356">
        <f t="shared" si="7"/>
        <v>0</v>
      </c>
      <c r="BQN2" s="356">
        <f t="shared" si="7"/>
        <v>0.37103821000000003</v>
      </c>
      <c r="BQO2" s="356">
        <f t="shared" si="7"/>
        <v>0</v>
      </c>
      <c r="BQP2" s="356">
        <f t="shared" si="7"/>
        <v>0</v>
      </c>
      <c r="BQQ2" s="356">
        <f t="shared" si="7"/>
        <v>0</v>
      </c>
      <c r="BQR2" s="356">
        <f t="shared" si="7"/>
        <v>0.37103821000000003</v>
      </c>
      <c r="BQS2" s="356">
        <f t="shared" si="7"/>
        <v>0.85256589999999999</v>
      </c>
      <c r="BQT2" s="356">
        <f t="shared" si="7"/>
        <v>0.25025882999999999</v>
      </c>
      <c r="BQU2" s="356">
        <f t="shared" si="7"/>
        <v>0</v>
      </c>
      <c r="BQV2" s="356">
        <f t="shared" si="7"/>
        <v>0</v>
      </c>
      <c r="BQW2" s="356">
        <f t="shared" si="7"/>
        <v>10</v>
      </c>
      <c r="BQX2" s="356">
        <f t="shared" si="7"/>
        <v>11.10282473</v>
      </c>
      <c r="BQY2" s="356">
        <f t="shared" si="7"/>
        <v>0.21686026</v>
      </c>
      <c r="BQZ2" s="356">
        <f t="shared" si="7"/>
        <v>0</v>
      </c>
      <c r="BRA2" s="356">
        <f t="shared" si="7"/>
        <v>2.4639632499999999</v>
      </c>
      <c r="BRB2" s="356">
        <f t="shared" si="7"/>
        <v>0.63678100999999998</v>
      </c>
      <c r="BRC2" s="356">
        <f t="shared" si="7"/>
        <v>0</v>
      </c>
      <c r="BRD2" s="356">
        <f t="shared" si="7"/>
        <v>3.3176045199999997</v>
      </c>
      <c r="BRE2" s="356">
        <f t="shared" si="7"/>
        <v>0</v>
      </c>
      <c r="BRF2" s="356">
        <f t="shared" si="7"/>
        <v>0</v>
      </c>
      <c r="BRG2" s="356">
        <f t="shared" si="7"/>
        <v>4.5863962100000002</v>
      </c>
      <c r="BRH2" s="356">
        <f t="shared" si="7"/>
        <v>0</v>
      </c>
      <c r="BRI2" s="356">
        <f t="shared" si="7"/>
        <v>4.3377677299999995</v>
      </c>
      <c r="BRJ2" s="356">
        <f t="shared" si="7"/>
        <v>8.9241639399999997</v>
      </c>
      <c r="BRK2" s="356">
        <f t="shared" si="7"/>
        <v>0</v>
      </c>
      <c r="BRL2" s="356">
        <f t="shared" si="7"/>
        <v>0</v>
      </c>
      <c r="BRM2" s="356">
        <f t="shared" si="7"/>
        <v>0</v>
      </c>
      <c r="BRN2" s="356">
        <f t="shared" si="7"/>
        <v>0</v>
      </c>
      <c r="BRO2" s="356">
        <f t="shared" si="7"/>
        <v>0</v>
      </c>
      <c r="BRP2" s="356">
        <f t="shared" si="7"/>
        <v>2.35350854</v>
      </c>
      <c r="BRQ2" s="356">
        <f t="shared" si="7"/>
        <v>0</v>
      </c>
      <c r="BRR2" s="356">
        <f t="shared" si="7"/>
        <v>2.35350854</v>
      </c>
      <c r="BRS2" s="356">
        <f t="shared" ref="BRS2:BUD2" si="8">+BRS5-BRS4</f>
        <v>0</v>
      </c>
      <c r="BRT2" s="356">
        <f t="shared" si="8"/>
        <v>1.4140171399999999</v>
      </c>
      <c r="BRU2" s="356">
        <f t="shared" si="8"/>
        <v>3.4892820899999997</v>
      </c>
      <c r="BRV2" s="356">
        <f t="shared" si="8"/>
        <v>0.98545523999999995</v>
      </c>
      <c r="BRW2" s="356">
        <f t="shared" si="8"/>
        <v>0</v>
      </c>
      <c r="BRX2" s="356">
        <f t="shared" si="8"/>
        <v>5.8887544700000003</v>
      </c>
      <c r="BRY2" s="356">
        <f t="shared" si="8"/>
        <v>4.5307322999999995</v>
      </c>
      <c r="BRZ2" s="356">
        <f t="shared" si="8"/>
        <v>0</v>
      </c>
      <c r="BSA2" s="356">
        <f t="shared" si="8"/>
        <v>3.99442969</v>
      </c>
      <c r="BSB2" s="356">
        <f t="shared" si="8"/>
        <v>0</v>
      </c>
      <c r="BSC2" s="356">
        <f t="shared" si="8"/>
        <v>0</v>
      </c>
      <c r="BSD2" s="356">
        <f t="shared" si="8"/>
        <v>8.5251619899999991</v>
      </c>
      <c r="BSE2" s="356">
        <f t="shared" si="8"/>
        <v>0</v>
      </c>
      <c r="BSF2" s="356">
        <f t="shared" si="8"/>
        <v>0</v>
      </c>
      <c r="BSG2" s="356">
        <f t="shared" si="8"/>
        <v>0</v>
      </c>
      <c r="BSH2" s="356">
        <f t="shared" si="8"/>
        <v>0</v>
      </c>
      <c r="BSI2" s="356">
        <f t="shared" si="8"/>
        <v>1.42852022</v>
      </c>
      <c r="BSJ2" s="356">
        <f t="shared" si="8"/>
        <v>1.42852022</v>
      </c>
      <c r="BSK2" s="356">
        <f t="shared" si="8"/>
        <v>7.5363179999999988E-2</v>
      </c>
      <c r="BSL2" s="356">
        <f t="shared" si="8"/>
        <v>0.61093573000000001</v>
      </c>
      <c r="BSM2" s="356">
        <f t="shared" si="8"/>
        <v>0.14502020999999998</v>
      </c>
      <c r="BSN2" s="356">
        <f t="shared" si="8"/>
        <v>0</v>
      </c>
      <c r="BSO2" s="356">
        <f t="shared" si="8"/>
        <v>0.83131911999999997</v>
      </c>
      <c r="BSP2" s="356">
        <f t="shared" si="8"/>
        <v>-3.5659999998216563E-5</v>
      </c>
      <c r="BSQ2" s="356">
        <f t="shared" si="8"/>
        <v>0</v>
      </c>
      <c r="BSR2" s="356">
        <f t="shared" si="8"/>
        <v>0</v>
      </c>
      <c r="BSS2" s="356">
        <f t="shared" si="8"/>
        <v>11.7934509</v>
      </c>
      <c r="BST2" s="356">
        <f t="shared" si="8"/>
        <v>0</v>
      </c>
      <c r="BSU2" s="356">
        <f t="shared" si="8"/>
        <v>0</v>
      </c>
      <c r="BSV2" s="356">
        <f t="shared" si="8"/>
        <v>0</v>
      </c>
      <c r="BSW2" s="356">
        <f t="shared" si="8"/>
        <v>0</v>
      </c>
      <c r="BSX2" s="356">
        <f t="shared" si="8"/>
        <v>11.7934509</v>
      </c>
      <c r="BSY2" s="356">
        <f t="shared" si="8"/>
        <v>3.4765250000000001</v>
      </c>
      <c r="BSZ2" s="356">
        <f t="shared" si="8"/>
        <v>1.4219118400000001</v>
      </c>
      <c r="BTA2" s="356">
        <f t="shared" si="8"/>
        <v>0</v>
      </c>
      <c r="BTB2" s="356">
        <f t="shared" si="8"/>
        <v>0</v>
      </c>
      <c r="BTC2" s="356">
        <f t="shared" si="8"/>
        <v>0</v>
      </c>
      <c r="BTD2" s="356">
        <f t="shared" si="8"/>
        <v>4.8984368400000005</v>
      </c>
      <c r="BTE2" s="356">
        <f t="shared" si="8"/>
        <v>1.10858243</v>
      </c>
      <c r="BTF2" s="356">
        <f t="shared" si="8"/>
        <v>0</v>
      </c>
      <c r="BTG2" s="356">
        <f t="shared" si="8"/>
        <v>3.76675</v>
      </c>
      <c r="BTH2" s="356">
        <f t="shared" si="8"/>
        <v>0</v>
      </c>
      <c r="BTI2" s="356">
        <f t="shared" si="8"/>
        <v>0</v>
      </c>
      <c r="BTJ2" s="356">
        <f t="shared" si="8"/>
        <v>4.8753324300000003</v>
      </c>
      <c r="BTK2" s="356">
        <f t="shared" si="8"/>
        <v>3.0005125099999996</v>
      </c>
      <c r="BTL2" s="356">
        <f t="shared" si="8"/>
        <v>0</v>
      </c>
      <c r="BTM2" s="356">
        <f t="shared" si="8"/>
        <v>0</v>
      </c>
      <c r="BTN2" s="356">
        <f t="shared" si="8"/>
        <v>0.91957436999999997</v>
      </c>
      <c r="BTO2" s="356">
        <f t="shared" si="8"/>
        <v>10.807477</v>
      </c>
      <c r="BTP2" s="356">
        <f t="shared" si="8"/>
        <v>14.72756388</v>
      </c>
      <c r="BTQ2" s="356">
        <f t="shared" si="8"/>
        <v>0</v>
      </c>
      <c r="BTR2" s="356">
        <f t="shared" si="8"/>
        <v>0</v>
      </c>
      <c r="BTS2" s="356">
        <f t="shared" si="8"/>
        <v>7.0254641299999996</v>
      </c>
      <c r="BTT2" s="356">
        <f t="shared" si="8"/>
        <v>3.0000000000000001E-3</v>
      </c>
      <c r="BTU2" s="356">
        <f t="shared" si="8"/>
        <v>4.87114475</v>
      </c>
      <c r="BTV2" s="356">
        <f t="shared" si="8"/>
        <v>11.899608879999999</v>
      </c>
      <c r="BTW2" s="356">
        <f t="shared" si="8"/>
        <v>3.4772657800000002</v>
      </c>
      <c r="BTX2" s="356">
        <f t="shared" si="8"/>
        <v>0</v>
      </c>
      <c r="BTY2" s="356">
        <f t="shared" si="8"/>
        <v>9.1278924899999989</v>
      </c>
      <c r="BTZ2" s="356">
        <f t="shared" si="8"/>
        <v>0.27473316999999997</v>
      </c>
      <c r="BUA2" s="356">
        <f t="shared" si="8"/>
        <v>3.5273592499999999</v>
      </c>
      <c r="BUB2" s="356">
        <f t="shared" si="8"/>
        <v>16.407250689999998</v>
      </c>
      <c r="BUC2" s="356">
        <f t="shared" si="8"/>
        <v>0</v>
      </c>
      <c r="BUD2" s="356">
        <f t="shared" si="8"/>
        <v>0.96656203000000007</v>
      </c>
      <c r="BUE2" s="356">
        <f t="shared" ref="BUE2:BVT2" si="9">+BUE5-BUE4</f>
        <v>5.4494152300000005</v>
      </c>
      <c r="BUF2" s="356">
        <f t="shared" si="9"/>
        <v>5.0000000000000001E-4</v>
      </c>
      <c r="BUG2" s="356">
        <f t="shared" si="9"/>
        <v>6.8610349499999996</v>
      </c>
      <c r="BUH2" s="356">
        <f t="shared" si="9"/>
        <v>13.277512210000001</v>
      </c>
      <c r="BUI2" s="356">
        <f t="shared" si="9"/>
        <v>0</v>
      </c>
      <c r="BUJ2" s="356">
        <f t="shared" si="9"/>
        <v>0</v>
      </c>
      <c r="BUK2" s="356">
        <f t="shared" si="9"/>
        <v>1.4324222799999999</v>
      </c>
      <c r="BUL2" s="356">
        <f t="shared" si="9"/>
        <v>0</v>
      </c>
      <c r="BUM2" s="356">
        <f t="shared" si="9"/>
        <v>10.57666365</v>
      </c>
      <c r="BUN2" s="356">
        <f t="shared" si="9"/>
        <v>12.009085930000001</v>
      </c>
      <c r="BUO2" s="356">
        <f t="shared" si="9"/>
        <v>0</v>
      </c>
      <c r="BUP2" s="356">
        <f t="shared" si="9"/>
        <v>0</v>
      </c>
      <c r="BUQ2" s="356">
        <f t="shared" si="9"/>
        <v>0</v>
      </c>
      <c r="BUR2" s="356">
        <f t="shared" si="9"/>
        <v>-4.229000000322003E-5</v>
      </c>
      <c r="BUS2" s="356">
        <f t="shared" si="9"/>
        <v>0.70092777000000006</v>
      </c>
      <c r="BUT2" s="356">
        <f t="shared" si="9"/>
        <v>7.5644820499999996</v>
      </c>
      <c r="BUU2" s="356">
        <f t="shared" si="9"/>
        <v>0</v>
      </c>
      <c r="BUV2" s="356">
        <f t="shared" si="9"/>
        <v>8.2654098200000004</v>
      </c>
      <c r="BUW2" s="356">
        <f t="shared" si="9"/>
        <v>9.22572656</v>
      </c>
      <c r="BUX2" s="356">
        <f t="shared" si="9"/>
        <v>0</v>
      </c>
      <c r="BUY2" s="356">
        <f t="shared" si="9"/>
        <v>12.807282880000001</v>
      </c>
      <c r="BUZ2" s="356">
        <f t="shared" si="9"/>
        <v>0</v>
      </c>
      <c r="BVA2" s="356">
        <f t="shared" si="9"/>
        <v>6.4061363099999999</v>
      </c>
      <c r="BVB2" s="356">
        <f t="shared" si="9"/>
        <v>28.439145750000002</v>
      </c>
      <c r="BVC2" s="356">
        <f t="shared" si="9"/>
        <v>8.8661467700000003</v>
      </c>
      <c r="BVD2" s="356">
        <f t="shared" si="9"/>
        <v>7.3569787499999997</v>
      </c>
      <c r="BVE2" s="356">
        <f t="shared" si="9"/>
        <v>6.1463300000000005E-2</v>
      </c>
      <c r="BVF2" s="356">
        <f t="shared" si="9"/>
        <v>0</v>
      </c>
      <c r="BVG2" s="356">
        <f t="shared" si="9"/>
        <v>1.4221839599999999</v>
      </c>
      <c r="BVH2" s="356">
        <f t="shared" si="9"/>
        <v>17.706772779999998</v>
      </c>
      <c r="BVI2" s="356">
        <f t="shared" si="9"/>
        <v>2.2511701400000002</v>
      </c>
      <c r="BVJ2" s="356">
        <f t="shared" si="9"/>
        <v>7.2782202100000006</v>
      </c>
      <c r="BVK2" s="356">
        <f t="shared" si="9"/>
        <v>0</v>
      </c>
      <c r="BVL2" s="356">
        <f t="shared" si="9"/>
        <v>0.49638555000000006</v>
      </c>
      <c r="BVM2" s="356">
        <f t="shared" si="9"/>
        <v>0.22477770999999999</v>
      </c>
      <c r="BVN2" s="356">
        <f t="shared" si="9"/>
        <v>10.250553610000001</v>
      </c>
      <c r="BVO2" s="356">
        <f t="shared" si="9"/>
        <v>0</v>
      </c>
      <c r="BVP2" s="356">
        <f t="shared" si="9"/>
        <v>0</v>
      </c>
      <c r="BVQ2" s="356">
        <f t="shared" si="9"/>
        <v>9.3090841099999988</v>
      </c>
      <c r="BVR2" s="356">
        <f t="shared" si="9"/>
        <v>0</v>
      </c>
      <c r="BVS2" s="356">
        <f t="shared" si="9"/>
        <v>0.65460256000000006</v>
      </c>
      <c r="BVT2" s="356">
        <f t="shared" si="9"/>
        <v>9.9636866699999995</v>
      </c>
      <c r="BVU2" s="356">
        <f>+BVU5-BVU4</f>
        <v>0</v>
      </c>
      <c r="BVV2" s="199"/>
      <c r="BVW2" s="199"/>
      <c r="BVX2" s="199"/>
      <c r="BVY2" s="199"/>
      <c r="BVZ2" s="199"/>
      <c r="BWA2" s="199"/>
      <c r="BWB2" s="199"/>
      <c r="BWC2" s="199"/>
      <c r="BWD2" s="199"/>
      <c r="BWE2" s="199"/>
      <c r="BWF2" s="199"/>
      <c r="BWG2" s="199"/>
      <c r="BWH2" s="255">
        <f>+BWF82-BWF33</f>
        <v>11.22</v>
      </c>
      <c r="BWI2" s="255"/>
      <c r="BWJ2" s="255"/>
      <c r="BWK2" s="255"/>
      <c r="BWL2" s="255"/>
      <c r="BWM2" s="255"/>
      <c r="BWN2" s="255">
        <f>+BWL82-BWL33</f>
        <v>10</v>
      </c>
      <c r="BWO2" s="255"/>
      <c r="BWP2" s="255"/>
      <c r="BWQ2" s="255"/>
      <c r="BWR2" s="255"/>
      <c r="BWS2" s="255"/>
      <c r="BWT2" s="255">
        <f>+BWR82-BWR33</f>
        <v>17</v>
      </c>
      <c r="BWU2" s="255"/>
      <c r="BWV2" s="255"/>
      <c r="BWW2" s="199"/>
      <c r="BWX2" s="255"/>
      <c r="BWY2" s="255"/>
      <c r="BWZ2" s="255"/>
      <c r="BXA2" s="255"/>
      <c r="BXB2" s="255"/>
      <c r="BXC2" s="255"/>
      <c r="BXD2" s="255"/>
      <c r="BXE2" s="255"/>
      <c r="BXF2" s="255"/>
      <c r="BXG2" s="255"/>
      <c r="BXH2" s="255"/>
      <c r="BXI2" s="255"/>
      <c r="BXJ2" s="255"/>
      <c r="BXK2" s="255"/>
      <c r="BXL2" s="255"/>
      <c r="BXM2" s="255"/>
      <c r="BXN2" s="255"/>
      <c r="BXO2" s="255"/>
      <c r="BXP2" s="255"/>
      <c r="BXQ2" s="255"/>
      <c r="BXR2" s="255"/>
      <c r="BXS2" s="255"/>
      <c r="BXT2" s="255"/>
      <c r="BXU2" s="199"/>
      <c r="BXV2" s="199"/>
      <c r="BXW2" s="199"/>
      <c r="BXX2" s="199"/>
      <c r="BXY2" s="255"/>
      <c r="BXZ2" s="255"/>
      <c r="BYA2" s="255"/>
      <c r="BYB2" s="255"/>
      <c r="BYC2" s="255"/>
      <c r="BYD2" s="255"/>
      <c r="BYE2" s="255"/>
      <c r="BYF2" s="255"/>
      <c r="BYG2" s="255"/>
      <c r="BYH2" s="255"/>
      <c r="BYI2" s="255"/>
      <c r="BYJ2" s="255"/>
      <c r="BYK2" s="255"/>
      <c r="BYL2" s="255"/>
      <c r="BYM2" s="255"/>
      <c r="BYN2" s="255"/>
      <c r="BYO2" s="255"/>
      <c r="BYP2" s="255"/>
      <c r="BYQ2" s="255"/>
      <c r="BYR2" s="255"/>
      <c r="BYS2" s="255"/>
      <c r="BYT2" s="255"/>
      <c r="BYU2" s="255"/>
      <c r="BYV2" s="255"/>
      <c r="BYW2" s="199"/>
      <c r="BYX2" s="199"/>
      <c r="BYY2" s="199"/>
      <c r="BYZ2" s="199"/>
      <c r="BZA2" s="199"/>
      <c r="BZB2" s="199"/>
      <c r="BZC2" s="199"/>
      <c r="BZD2" s="199"/>
      <c r="BZE2" s="199"/>
      <c r="BZF2" s="199"/>
      <c r="BZG2" s="199"/>
      <c r="BZH2" s="199"/>
      <c r="BZI2" s="199"/>
      <c r="BZJ2" s="199"/>
      <c r="BZK2" s="199"/>
      <c r="BZL2" s="199"/>
      <c r="BZM2" s="199"/>
      <c r="BZN2" s="199"/>
      <c r="BZO2" s="199"/>
      <c r="BZP2" s="199"/>
      <c r="BZQ2" s="199"/>
      <c r="BZR2" s="199"/>
      <c r="BZS2" s="199"/>
      <c r="BZT2" s="199"/>
      <c r="BZU2" s="199"/>
      <c r="BZV2" s="199"/>
      <c r="BZW2" s="199"/>
      <c r="BZX2" s="199"/>
      <c r="BZY2" s="199"/>
      <c r="BZZ2" s="199"/>
      <c r="CAA2" s="199"/>
      <c r="CAB2" s="199"/>
      <c r="CAC2" s="199"/>
      <c r="CAD2" s="199"/>
      <c r="CAE2" s="199"/>
      <c r="CAF2" s="199"/>
      <c r="CAG2" s="199"/>
      <c r="CAH2" s="199"/>
      <c r="CAI2" s="199"/>
      <c r="CAJ2" s="199"/>
      <c r="CAK2" s="199"/>
      <c r="CAL2" s="199"/>
      <c r="CAM2" s="199"/>
      <c r="CAN2" s="199"/>
      <c r="CAO2" s="199"/>
      <c r="CAP2" s="199"/>
      <c r="CAQ2" s="199"/>
      <c r="CAR2" s="199"/>
      <c r="CAS2" s="199"/>
      <c r="CAT2" s="199"/>
      <c r="CAU2" s="199"/>
      <c r="CAV2" s="199"/>
      <c r="CAW2" s="199"/>
      <c r="CAX2" s="199"/>
      <c r="CAY2" s="199"/>
      <c r="CAZ2" s="199"/>
      <c r="CBA2" s="199"/>
      <c r="CBB2" s="199"/>
      <c r="CBC2" s="199"/>
      <c r="CBD2" s="199"/>
      <c r="CBE2" s="199"/>
      <c r="CBF2" s="199"/>
      <c r="CBG2" s="199"/>
      <c r="CBH2" s="199"/>
      <c r="CBI2" s="199"/>
      <c r="CBJ2" s="199"/>
      <c r="CBK2" s="199"/>
      <c r="CBL2" s="199"/>
      <c r="CBM2" s="199"/>
      <c r="CBN2" s="199"/>
      <c r="CBO2" s="199"/>
      <c r="CBP2" s="199"/>
      <c r="CBQ2" s="199"/>
      <c r="CBR2" s="199"/>
      <c r="CBS2" s="199"/>
      <c r="CBT2" s="199"/>
      <c r="CBU2" s="199"/>
      <c r="CBV2" s="199"/>
      <c r="CBW2" s="199"/>
      <c r="CBX2" s="199"/>
      <c r="CBY2" s="199"/>
      <c r="CBZ2" s="199"/>
      <c r="CCA2" s="199"/>
      <c r="CCB2" s="199"/>
      <c r="CCC2" s="199"/>
      <c r="CCD2" s="199"/>
      <c r="CCE2" s="199"/>
      <c r="CCF2" s="199"/>
      <c r="CCG2" s="199"/>
      <c r="CCH2" s="199"/>
      <c r="CCI2" s="199"/>
      <c r="CCJ2" s="199"/>
      <c r="CCK2" s="199"/>
      <c r="CCL2" s="199"/>
      <c r="CCM2" s="199"/>
      <c r="CCN2" s="199"/>
      <c r="CCO2" s="199"/>
      <c r="CCP2" s="199"/>
      <c r="CCQ2" s="199"/>
      <c r="CCR2" s="199"/>
      <c r="CCS2" s="199"/>
      <c r="CCT2" s="199"/>
    </row>
    <row r="3" spans="1:2126" s="200" customFormat="1" x14ac:dyDescent="0.2">
      <c r="A3" s="200" t="s">
        <v>78</v>
      </c>
      <c r="MG3" s="209"/>
      <c r="AKV3" s="199"/>
      <c r="AKW3" s="199"/>
      <c r="AKX3" s="199"/>
      <c r="AKY3" s="199"/>
      <c r="AKZ3" s="199"/>
      <c r="ALA3" s="199"/>
      <c r="ALB3" s="199"/>
      <c r="ALC3" s="199"/>
      <c r="ALD3" s="199"/>
      <c r="ALE3" s="199"/>
      <c r="ALF3" s="199"/>
      <c r="ALG3" s="199"/>
      <c r="ALH3" s="199"/>
      <c r="ALI3" s="199"/>
      <c r="ALJ3" s="199"/>
      <c r="ALK3" s="199"/>
      <c r="ALL3" s="199"/>
      <c r="ALM3" s="199"/>
      <c r="ALN3" s="199"/>
      <c r="ALO3" s="199"/>
      <c r="ALP3" s="199"/>
      <c r="ALQ3" s="199"/>
      <c r="ALR3" s="199"/>
      <c r="ALS3" s="199"/>
      <c r="ALT3" s="199"/>
      <c r="ALU3" s="199"/>
      <c r="ALV3" s="199"/>
      <c r="ALW3" s="199"/>
      <c r="ALX3" s="199"/>
      <c r="ALY3" s="199"/>
      <c r="ALZ3" s="199"/>
      <c r="AMA3" s="199"/>
      <c r="AMB3" s="199"/>
      <c r="AMC3" s="199"/>
      <c r="AMD3" s="199"/>
      <c r="AME3" s="199"/>
      <c r="AMF3" s="199"/>
      <c r="AMG3" s="199"/>
      <c r="AMH3" s="199"/>
      <c r="AMI3" s="199"/>
      <c r="AMJ3" s="199"/>
      <c r="AMK3" s="199"/>
      <c r="AML3" s="199"/>
      <c r="AMM3" s="199"/>
      <c r="AMN3" s="199"/>
      <c r="AMO3" s="199"/>
      <c r="AMP3" s="199"/>
      <c r="AMQ3" s="199"/>
      <c r="AMR3" s="199"/>
      <c r="AMS3" s="199"/>
      <c r="AMT3" s="199"/>
      <c r="AMU3" s="199"/>
      <c r="AMV3" s="199"/>
      <c r="AMW3" s="199"/>
      <c r="AMX3" s="199"/>
      <c r="AMY3" s="199"/>
      <c r="AMZ3" s="199"/>
      <c r="ANA3" s="199"/>
      <c r="ANB3" s="199"/>
      <c r="ANC3" s="199"/>
      <c r="AND3" s="199"/>
      <c r="ANE3" s="199"/>
      <c r="ANF3" s="199"/>
      <c r="ANG3" s="199"/>
      <c r="ANH3" s="199"/>
      <c r="ANI3" s="199"/>
      <c r="ANJ3" s="199"/>
      <c r="ANK3" s="199"/>
      <c r="ANL3" s="199"/>
      <c r="ANM3" s="199"/>
      <c r="ANN3" s="199"/>
      <c r="ANO3" s="199"/>
      <c r="ANP3" s="199"/>
      <c r="ANQ3" s="199"/>
      <c r="ANR3" s="199"/>
      <c r="ANS3" s="199"/>
      <c r="ANT3" s="199"/>
      <c r="ANU3" s="199"/>
      <c r="ANV3" s="199"/>
      <c r="ANW3" s="199"/>
      <c r="ANX3" s="199"/>
      <c r="ANY3" s="199"/>
      <c r="ANZ3" s="199"/>
      <c r="AOA3" s="199"/>
      <c r="AOB3" s="199"/>
      <c r="AOC3" s="199"/>
      <c r="AOD3" s="199"/>
      <c r="AOE3" s="199"/>
      <c r="AOF3" s="199"/>
      <c r="AOG3" s="199"/>
      <c r="AOH3" s="199"/>
      <c r="AOI3" s="199"/>
      <c r="AOJ3" s="199"/>
      <c r="AOK3" s="199"/>
      <c r="AOL3" s="199"/>
      <c r="AOM3" s="199"/>
      <c r="AON3" s="199"/>
      <c r="AOO3" s="199"/>
      <c r="AOP3" s="199"/>
      <c r="AOQ3" s="199"/>
      <c r="AOR3" s="199"/>
      <c r="AOS3" s="199"/>
      <c r="AOT3" s="199"/>
      <c r="AOU3" s="199"/>
      <c r="AOV3" s="199"/>
      <c r="AOW3" s="199"/>
      <c r="AOX3" s="199"/>
      <c r="AOY3" s="199"/>
      <c r="AOZ3" s="199"/>
      <c r="APA3" s="199"/>
      <c r="APB3" s="199"/>
      <c r="APC3" s="199"/>
      <c r="APD3" s="199"/>
      <c r="APE3" s="199"/>
      <c r="APF3" s="199"/>
      <c r="APG3" s="199"/>
      <c r="APH3" s="199"/>
      <c r="API3" s="199"/>
      <c r="APJ3" s="199"/>
      <c r="APK3" s="199"/>
      <c r="APL3" s="199"/>
      <c r="APM3" s="199"/>
      <c r="APN3" s="199"/>
      <c r="APO3" s="199"/>
      <c r="APP3" s="199"/>
      <c r="APQ3" s="199"/>
      <c r="APR3" s="199"/>
      <c r="APS3" s="199"/>
      <c r="APT3" s="199"/>
      <c r="APU3" s="199"/>
      <c r="APV3" s="199"/>
      <c r="APW3" s="199"/>
      <c r="APX3" s="199"/>
      <c r="APY3" s="199"/>
      <c r="APZ3" s="199"/>
      <c r="AQA3" s="199"/>
      <c r="AQB3" s="199"/>
      <c r="AQC3" s="199"/>
      <c r="AQD3" s="199"/>
      <c r="AQE3" s="199"/>
      <c r="AQF3" s="199"/>
      <c r="AQG3" s="199"/>
      <c r="AQH3" s="199"/>
      <c r="AQI3" s="199"/>
      <c r="AQJ3" s="199"/>
      <c r="AQK3" s="199"/>
      <c r="AQL3" s="199"/>
      <c r="AQM3" s="199"/>
      <c r="AQN3" s="199"/>
      <c r="AQO3" s="199"/>
      <c r="AQP3" s="199"/>
      <c r="AQQ3" s="199"/>
      <c r="AQR3" s="199"/>
      <c r="AQS3" s="199"/>
      <c r="AQT3" s="199"/>
      <c r="AQU3" s="199"/>
      <c r="AQV3" s="199"/>
      <c r="AQW3" s="199"/>
      <c r="AQX3" s="199"/>
      <c r="AQY3" s="199"/>
      <c r="AQZ3" s="199"/>
      <c r="ARA3" s="199"/>
      <c r="ARB3" s="199"/>
      <c r="ARC3" s="199"/>
      <c r="ARD3" s="199"/>
      <c r="ARE3" s="199"/>
      <c r="ARF3" s="199"/>
      <c r="ARG3" s="199"/>
      <c r="ARH3" s="199"/>
      <c r="ARI3" s="199"/>
      <c r="ARJ3" s="199"/>
      <c r="ARK3" s="199"/>
      <c r="ARL3" s="199"/>
      <c r="ARM3" s="199"/>
      <c r="ARN3" s="199"/>
      <c r="ARO3" s="199"/>
      <c r="ARP3" s="199"/>
      <c r="ARQ3" s="199"/>
      <c r="ARR3" s="199"/>
      <c r="ARS3" s="199"/>
      <c r="ART3" s="199"/>
      <c r="ARU3" s="199"/>
      <c r="ARV3" s="199"/>
      <c r="ARW3" s="199"/>
      <c r="ARX3" s="199"/>
      <c r="ARY3" s="199"/>
      <c r="ARZ3" s="199"/>
      <c r="ASA3" s="199"/>
      <c r="ASB3" s="199"/>
      <c r="ASC3" s="199"/>
      <c r="ASD3" s="199"/>
      <c r="ASE3" s="199"/>
      <c r="ASF3" s="199"/>
      <c r="ASG3" s="199"/>
      <c r="ASH3" s="199"/>
      <c r="ASI3" s="199"/>
      <c r="ASJ3" s="199"/>
      <c r="ASK3" s="199"/>
      <c r="ASL3" s="199"/>
      <c r="ASM3" s="199"/>
      <c r="ASN3" s="199"/>
      <c r="ASO3" s="199"/>
      <c r="ASP3" s="199"/>
      <c r="ASQ3" s="199"/>
      <c r="ASR3" s="199"/>
      <c r="ASS3" s="199"/>
      <c r="AST3" s="199"/>
      <c r="ASU3" s="199"/>
      <c r="ASV3" s="199"/>
      <c r="ASW3" s="199"/>
      <c r="ASX3" s="199"/>
      <c r="ASY3" s="199"/>
      <c r="ASZ3" s="199"/>
      <c r="ATA3" s="199"/>
      <c r="ATB3" s="199"/>
      <c r="ATC3" s="199"/>
      <c r="ATD3" s="199"/>
      <c r="ATE3" s="199"/>
      <c r="ATF3" s="199"/>
      <c r="ATG3" s="199"/>
      <c r="ATH3" s="199"/>
      <c r="ATI3" s="199"/>
      <c r="ATJ3" s="199"/>
      <c r="ATK3" s="199"/>
      <c r="ATL3" s="199"/>
      <c r="ATM3" s="199"/>
      <c r="ATN3" s="199"/>
      <c r="ATO3" s="199"/>
      <c r="ATP3" s="199"/>
      <c r="ATQ3" s="199"/>
      <c r="ATR3" s="199"/>
      <c r="ATS3" s="199"/>
      <c r="ATT3" s="199"/>
      <c r="ATU3" s="199"/>
      <c r="ATV3" s="199"/>
      <c r="ATW3" s="199"/>
      <c r="ATX3" s="199"/>
      <c r="ATY3" s="199"/>
      <c r="ATZ3" s="199"/>
      <c r="AUA3" s="199"/>
      <c r="AUB3" s="199"/>
      <c r="AUC3" s="199"/>
      <c r="AUD3" s="199"/>
      <c r="AUE3" s="199"/>
      <c r="AUF3" s="199"/>
      <c r="AUG3" s="199"/>
      <c r="AUH3" s="199"/>
      <c r="AUI3" s="199"/>
      <c r="AUJ3" s="199"/>
      <c r="AUK3" s="199"/>
      <c r="AUL3" s="199"/>
      <c r="AUM3" s="199"/>
      <c r="AUN3" s="199"/>
      <c r="AUO3" s="199"/>
      <c r="AUP3" s="199"/>
      <c r="AUQ3" s="199"/>
      <c r="AUR3" s="199"/>
      <c r="AUS3" s="199"/>
      <c r="AUT3" s="199"/>
      <c r="AUU3" s="199"/>
      <c r="AUV3" s="199"/>
      <c r="AUW3" s="199"/>
      <c r="AUX3" s="199"/>
      <c r="AUY3" s="199"/>
      <c r="AUZ3" s="199"/>
      <c r="AVA3" s="199"/>
      <c r="AVB3" s="199"/>
      <c r="AVC3" s="199"/>
      <c r="AVD3" s="199"/>
      <c r="AVE3" s="199"/>
      <c r="AVF3" s="199"/>
      <c r="AVG3" s="199"/>
      <c r="AVH3" s="199"/>
      <c r="AVI3" s="199"/>
      <c r="AVJ3" s="199"/>
      <c r="AVK3" s="199"/>
      <c r="AVL3" s="199"/>
      <c r="AVM3" s="199"/>
      <c r="AVN3" s="199"/>
      <c r="AVO3" s="199"/>
      <c r="AVP3" s="199"/>
      <c r="AVQ3" s="199"/>
      <c r="AVR3" s="199"/>
      <c r="AVS3" s="199"/>
      <c r="AVT3" s="199"/>
      <c r="AVU3" s="199"/>
      <c r="AVV3" s="199"/>
      <c r="AVW3" s="199"/>
      <c r="AVX3" s="199"/>
      <c r="AVY3" s="199"/>
      <c r="AVZ3" s="199"/>
      <c r="AWA3" s="199"/>
      <c r="AWB3" s="199"/>
      <c r="AWC3" s="199"/>
      <c r="AWD3" s="199"/>
      <c r="AWE3" s="199"/>
      <c r="AWF3" s="199"/>
      <c r="AWG3" s="199"/>
      <c r="AWH3" s="199"/>
      <c r="AWI3" s="199"/>
      <c r="AWJ3" s="199"/>
      <c r="AWK3" s="199"/>
      <c r="AWL3" s="199"/>
      <c r="AWM3" s="199"/>
      <c r="AWN3" s="199"/>
      <c r="AWO3" s="199"/>
      <c r="AWP3" s="199"/>
      <c r="AWQ3" s="199"/>
      <c r="AWR3" s="199"/>
      <c r="AWS3" s="199"/>
      <c r="AWT3" s="199"/>
      <c r="AWU3" s="199"/>
      <c r="AWV3" s="199"/>
      <c r="AWW3" s="199"/>
      <c r="AWX3" s="199"/>
      <c r="AWY3" s="199"/>
      <c r="AWZ3" s="199"/>
      <c r="AXA3" s="199"/>
      <c r="AXB3" s="199"/>
      <c r="AXC3" s="199"/>
      <c r="AXD3" s="199"/>
      <c r="AXE3" s="199"/>
      <c r="AXF3" s="199"/>
      <c r="AXG3" s="199"/>
      <c r="AXH3" s="199"/>
      <c r="AXI3" s="199"/>
      <c r="AXJ3" s="199"/>
      <c r="AXK3" s="199"/>
      <c r="AXL3" s="199"/>
      <c r="AXM3" s="199"/>
      <c r="AXN3" s="199"/>
      <c r="AXO3" s="199"/>
      <c r="AXP3" s="199"/>
      <c r="AXQ3" s="199"/>
      <c r="AXR3" s="199"/>
      <c r="AXS3" s="199"/>
      <c r="AXT3" s="199"/>
      <c r="AXU3" s="199"/>
      <c r="AXV3" s="199"/>
      <c r="AXW3" s="199"/>
      <c r="AXX3" s="199"/>
      <c r="AXY3" s="199"/>
      <c r="AXZ3" s="199"/>
      <c r="AYA3" s="199"/>
      <c r="AYB3" s="199"/>
      <c r="AYC3" s="199"/>
      <c r="AYD3" s="199"/>
      <c r="AYE3" s="199"/>
      <c r="AYF3" s="199"/>
      <c r="AYG3" s="199"/>
      <c r="AYH3" s="199"/>
      <c r="AYI3" s="199"/>
      <c r="AYJ3" s="199"/>
      <c r="AYK3" s="199"/>
      <c r="AYL3" s="199"/>
      <c r="AYM3" s="199"/>
      <c r="AYN3" s="199"/>
      <c r="AYO3" s="199"/>
      <c r="AYP3" s="199"/>
      <c r="AYQ3" s="199"/>
      <c r="AYR3" s="199"/>
      <c r="AYS3" s="199"/>
      <c r="AYT3" s="199"/>
      <c r="AYU3" s="199"/>
      <c r="AYV3" s="199"/>
      <c r="AYW3" s="199"/>
      <c r="AYX3" s="199"/>
      <c r="AYY3" s="199"/>
      <c r="AYZ3" s="199"/>
      <c r="AZA3" s="199"/>
      <c r="AZB3" s="199"/>
      <c r="AZC3" s="199"/>
      <c r="AZD3" s="199"/>
      <c r="AZE3" s="199"/>
      <c r="AZF3" s="199"/>
      <c r="AZG3" s="199"/>
      <c r="AZH3" s="199"/>
      <c r="AZI3" s="199"/>
      <c r="AZJ3" s="199"/>
      <c r="AZK3" s="199"/>
      <c r="AZL3" s="199"/>
      <c r="AZM3" s="199"/>
      <c r="AZN3" s="199"/>
      <c r="AZO3" s="199"/>
      <c r="AZP3" s="199"/>
      <c r="AZQ3" s="199"/>
      <c r="AZR3" s="199"/>
      <c r="AZS3" s="199"/>
      <c r="AZT3" s="199"/>
      <c r="AZU3" s="199"/>
      <c r="AZV3" s="199"/>
      <c r="AZW3" s="199"/>
      <c r="AZX3" s="199"/>
      <c r="AZY3" s="199"/>
      <c r="AZZ3" s="199"/>
      <c r="BAA3" s="199"/>
      <c r="BAB3" s="199"/>
      <c r="BAC3" s="199"/>
      <c r="BAD3" s="199"/>
      <c r="BAE3" s="199"/>
      <c r="BAF3" s="199"/>
      <c r="BAG3" s="199"/>
      <c r="BAH3" s="199"/>
      <c r="BAI3" s="199"/>
      <c r="BAJ3" s="199"/>
      <c r="BAK3" s="199"/>
      <c r="BAL3" s="199"/>
      <c r="BAM3" s="199"/>
      <c r="BAN3" s="199"/>
      <c r="BAO3" s="199"/>
      <c r="BAP3" s="199"/>
      <c r="BAQ3" s="199"/>
      <c r="BAR3" s="199"/>
      <c r="BAS3" s="199"/>
      <c r="BAT3" s="199"/>
      <c r="BAU3" s="199"/>
      <c r="BAV3" s="199"/>
      <c r="BAW3" s="199"/>
      <c r="BAX3" s="199"/>
      <c r="BAY3" s="199"/>
      <c r="BAZ3" s="199"/>
      <c r="BBA3" s="199"/>
      <c r="BBB3" s="199"/>
      <c r="BBC3" s="199"/>
      <c r="BBD3" s="199"/>
      <c r="BBE3" s="199"/>
      <c r="BBF3" s="199"/>
      <c r="BBG3" s="199"/>
      <c r="BBH3" s="199"/>
      <c r="BBI3" s="199"/>
      <c r="BBJ3" s="199"/>
      <c r="BBK3" s="199"/>
      <c r="BBL3" s="199"/>
      <c r="BBM3" s="199"/>
      <c r="BBN3" s="199"/>
      <c r="BBO3" s="199"/>
      <c r="BBP3" s="199"/>
      <c r="BBQ3" s="199"/>
      <c r="BBR3" s="199"/>
      <c r="BBS3" s="199"/>
      <c r="BBT3" s="199"/>
      <c r="BBU3" s="199"/>
      <c r="BBV3" s="199"/>
      <c r="BBW3" s="199"/>
      <c r="BBX3" s="199"/>
      <c r="BBY3" s="199"/>
      <c r="BBZ3" s="199"/>
      <c r="BCA3" s="199"/>
      <c r="BCB3" s="199"/>
      <c r="BCC3" s="199"/>
      <c r="BCD3" s="199"/>
      <c r="BCE3" s="199"/>
      <c r="BCF3" s="199"/>
      <c r="BCG3" s="199"/>
      <c r="BCH3" s="199"/>
      <c r="BCI3" s="199"/>
      <c r="BCJ3" s="199"/>
      <c r="BCK3" s="199"/>
      <c r="BCL3" s="199"/>
      <c r="BCM3" s="199"/>
      <c r="BCN3" s="199"/>
      <c r="BCO3" s="199"/>
      <c r="BCP3" s="199"/>
      <c r="BCQ3" s="199"/>
      <c r="BCR3" s="199"/>
      <c r="BCS3" s="199"/>
      <c r="BCT3" s="199"/>
      <c r="BCU3" s="199"/>
      <c r="BCV3" s="199"/>
      <c r="BCW3" s="199"/>
      <c r="BCX3" s="199"/>
      <c r="BCY3" s="199"/>
      <c r="BCZ3" s="199"/>
      <c r="BDA3" s="199"/>
      <c r="BDB3" s="199"/>
      <c r="BDC3" s="199"/>
      <c r="BDD3" s="199"/>
      <c r="BDE3" s="199"/>
      <c r="BDF3" s="199"/>
      <c r="BDG3" s="199"/>
      <c r="BDH3" s="199"/>
      <c r="BDI3" s="199"/>
      <c r="BDJ3" s="199"/>
      <c r="BDK3" s="199"/>
      <c r="BDL3" s="199"/>
      <c r="BDM3" s="199"/>
      <c r="BDN3" s="199"/>
      <c r="BDO3" s="199"/>
      <c r="BDP3" s="199"/>
      <c r="BDQ3" s="199"/>
      <c r="BDR3" s="199"/>
      <c r="BDS3" s="199"/>
      <c r="BDT3" s="199"/>
      <c r="BDU3" s="199"/>
      <c r="BDV3" s="199"/>
      <c r="BDW3" s="199"/>
      <c r="BDX3" s="199"/>
      <c r="BDY3" s="199"/>
      <c r="BDZ3" s="199"/>
      <c r="BEA3" s="199"/>
      <c r="BEB3" s="199"/>
      <c r="BEC3" s="199"/>
      <c r="BED3" s="199"/>
      <c r="BEE3" s="199"/>
      <c r="BEF3" s="199"/>
      <c r="BEG3" s="199"/>
      <c r="BEH3" s="199"/>
      <c r="BEI3" s="199"/>
      <c r="BEJ3" s="199"/>
      <c r="BEK3" s="199"/>
      <c r="BEL3" s="199"/>
      <c r="BEM3" s="199"/>
      <c r="BEN3" s="199"/>
      <c r="BEO3" s="199"/>
      <c r="BEP3" s="199"/>
      <c r="BEQ3" s="199"/>
      <c r="BER3" s="199"/>
      <c r="BES3" s="199"/>
      <c r="BET3" s="199"/>
      <c r="BEU3" s="199"/>
      <c r="BEV3" s="199"/>
      <c r="BEW3" s="199"/>
      <c r="BEX3" s="199"/>
      <c r="BEY3" s="199"/>
      <c r="BEZ3" s="199"/>
      <c r="BFA3" s="199"/>
      <c r="BFB3" s="199"/>
      <c r="BFC3" s="199"/>
      <c r="BFD3" s="199"/>
      <c r="BFE3" s="199"/>
      <c r="BFF3" s="199"/>
      <c r="BFG3" s="199"/>
      <c r="BFH3" s="199"/>
      <c r="BFI3" s="199"/>
      <c r="BFJ3" s="199"/>
      <c r="BFK3" s="199"/>
      <c r="BFL3" s="199"/>
      <c r="BFM3" s="199"/>
      <c r="BFN3" s="199"/>
      <c r="BFO3" s="199"/>
      <c r="BFP3" s="199"/>
      <c r="BFQ3" s="199"/>
      <c r="BFR3" s="199"/>
      <c r="BFS3" s="199"/>
      <c r="BFT3" s="199"/>
      <c r="BFU3" s="199"/>
      <c r="BFV3" s="199"/>
      <c r="BFW3" s="199"/>
      <c r="BFX3" s="199"/>
      <c r="BFY3" s="199"/>
      <c r="BFZ3" s="199"/>
      <c r="BGA3" s="199"/>
      <c r="BGB3" s="199"/>
      <c r="BGC3" s="199"/>
      <c r="BGD3" s="199"/>
      <c r="BGE3" s="199"/>
      <c r="BGF3" s="199"/>
      <c r="BGG3" s="199"/>
      <c r="BGH3" s="199"/>
      <c r="BGI3" s="199"/>
      <c r="BGJ3" s="199"/>
      <c r="BGK3" s="199"/>
      <c r="BGL3" s="199"/>
      <c r="BGM3" s="199"/>
      <c r="BGN3" s="199"/>
      <c r="BGO3" s="199"/>
      <c r="BGP3" s="199"/>
      <c r="BGQ3" s="199"/>
      <c r="BGR3" s="199"/>
      <c r="BGS3" s="199"/>
      <c r="BGT3" s="199"/>
      <c r="BGU3" s="199"/>
      <c r="BGV3" s="199"/>
      <c r="BGW3" s="199"/>
      <c r="BGX3" s="199"/>
      <c r="BGY3" s="199"/>
      <c r="BGZ3" s="199"/>
      <c r="BHA3" s="199"/>
      <c r="BHB3" s="199"/>
      <c r="BHC3" s="199"/>
      <c r="BHD3" s="199"/>
      <c r="BHE3" s="199"/>
      <c r="BHF3" s="199"/>
      <c r="BHG3" s="199"/>
      <c r="BHH3" s="199"/>
      <c r="BHI3" s="199"/>
      <c r="BHJ3" s="199"/>
      <c r="BHK3" s="199"/>
      <c r="BHL3" s="199"/>
      <c r="BHM3" s="199"/>
      <c r="BHN3" s="199"/>
      <c r="BHO3" s="199"/>
      <c r="BHP3" s="199"/>
      <c r="BHQ3" s="199"/>
      <c r="BHR3" s="199"/>
      <c r="BHS3" s="199"/>
      <c r="BHT3" s="199"/>
      <c r="BHU3" s="199"/>
      <c r="BHV3" s="199"/>
      <c r="BHW3" s="199"/>
      <c r="BHX3" s="199"/>
      <c r="BHY3" s="199"/>
      <c r="BHZ3" s="199"/>
      <c r="BIA3" s="199"/>
      <c r="BIB3" s="199"/>
      <c r="BIC3" s="199"/>
      <c r="BID3" s="199"/>
      <c r="BIE3" s="199"/>
      <c r="BIF3" s="199"/>
      <c r="BIG3" s="199"/>
      <c r="BIH3" s="199"/>
      <c r="BII3" s="199"/>
      <c r="BIJ3" s="199"/>
      <c r="BIK3" s="199"/>
      <c r="BIL3" s="199"/>
      <c r="BIM3" s="199"/>
      <c r="BIN3" s="199"/>
      <c r="BIO3" s="199"/>
      <c r="BIP3" s="199"/>
      <c r="BIQ3" s="199"/>
      <c r="BIR3" s="199"/>
      <c r="BIS3" s="199"/>
      <c r="BIT3" s="199"/>
      <c r="BIU3" s="199"/>
      <c r="BIV3" s="199"/>
      <c r="BIW3" s="199"/>
      <c r="BIX3" s="199"/>
      <c r="BIY3" s="199"/>
      <c r="BIZ3" s="199"/>
      <c r="BJA3" s="199"/>
      <c r="BJB3" s="199"/>
      <c r="BJC3" s="199"/>
      <c r="BJD3" s="199"/>
      <c r="BJE3" s="199"/>
      <c r="BJF3" s="199"/>
      <c r="BJG3" s="199"/>
      <c r="BJH3" s="199"/>
      <c r="BJI3" s="199"/>
      <c r="BJJ3" s="199"/>
      <c r="BJK3" s="199"/>
      <c r="BJL3" s="199"/>
      <c r="BJM3" s="199"/>
      <c r="BJN3" s="199"/>
      <c r="BJO3" s="199"/>
      <c r="BJP3" s="199"/>
      <c r="BJQ3" s="199"/>
      <c r="BJR3" s="199"/>
      <c r="BJS3" s="199"/>
      <c r="BJT3" s="199"/>
      <c r="BJU3" s="199"/>
      <c r="BJV3" s="199"/>
      <c r="BJW3" s="199"/>
      <c r="BJX3" s="199"/>
      <c r="BJY3" s="199"/>
      <c r="BJZ3" s="199"/>
      <c r="BKA3" s="199"/>
      <c r="BKB3" s="199"/>
      <c r="BKC3" s="199"/>
      <c r="BKD3" s="199"/>
      <c r="BKE3" s="199"/>
      <c r="BKF3" s="199"/>
      <c r="BKG3" s="199"/>
      <c r="BKH3" s="199"/>
      <c r="BKI3" s="199">
        <v>27.55416163994169</v>
      </c>
      <c r="BKJ3" s="199"/>
      <c r="BKK3" s="199"/>
      <c r="BKL3" s="199"/>
      <c r="BKM3" s="199"/>
      <c r="BKN3" s="199"/>
      <c r="BKO3" s="199"/>
      <c r="BKP3" s="199"/>
      <c r="BKQ3" s="199"/>
      <c r="BKR3" s="199"/>
      <c r="BKS3" s="199"/>
      <c r="BKT3" s="199"/>
      <c r="BKU3" s="199"/>
      <c r="BKV3" s="199"/>
      <c r="BKW3" s="199"/>
      <c r="BKX3" s="199"/>
      <c r="BKY3" s="199"/>
      <c r="BKZ3" s="199"/>
      <c r="BLA3" s="199"/>
      <c r="BLB3" s="199"/>
      <c r="BLC3" s="199"/>
      <c r="BLD3" s="199"/>
      <c r="BLE3" s="199"/>
      <c r="BLF3" s="199">
        <v>21.99948670845481</v>
      </c>
      <c r="BLG3" s="199"/>
      <c r="BLH3" s="199"/>
      <c r="BLI3" s="199"/>
      <c r="BLJ3" s="199"/>
      <c r="BLK3" s="199"/>
      <c r="BLL3" s="199"/>
      <c r="BLM3" s="199"/>
      <c r="BLN3" s="199"/>
      <c r="BLO3" s="199"/>
      <c r="BLP3" s="199"/>
      <c r="BLQ3" s="199"/>
      <c r="BLR3" s="199"/>
      <c r="BLS3" s="199"/>
      <c r="BLT3" s="199"/>
      <c r="BLU3" s="199"/>
      <c r="BLV3" s="199"/>
      <c r="BLW3" s="199"/>
      <c r="BLX3" s="199"/>
      <c r="BLY3" s="199"/>
      <c r="BLZ3" s="199"/>
      <c r="BMA3" s="199"/>
      <c r="BMB3" s="199"/>
      <c r="BMC3" s="199"/>
      <c r="BMD3" s="199"/>
      <c r="BME3" s="199"/>
      <c r="BMF3" s="199"/>
      <c r="BMG3" s="199"/>
      <c r="BMH3" s="199"/>
      <c r="BMI3" s="199">
        <v>17.033082190816323</v>
      </c>
      <c r="BMJ3" s="199"/>
      <c r="BMK3" s="199"/>
      <c r="BML3" s="199"/>
      <c r="BMM3" s="199"/>
      <c r="BMN3" s="199"/>
      <c r="BMO3" s="199"/>
      <c r="BMP3" s="199"/>
      <c r="BMQ3" s="199"/>
      <c r="BMR3" s="199"/>
      <c r="BMS3" s="199"/>
      <c r="BMT3" s="199"/>
      <c r="BMU3" s="199"/>
      <c r="BMV3" s="199"/>
      <c r="BMW3" s="199"/>
      <c r="BMX3" s="199"/>
      <c r="BMY3" s="199"/>
      <c r="BMZ3" s="199"/>
      <c r="BNA3" s="199"/>
      <c r="BNB3" s="199"/>
      <c r="BNC3" s="199"/>
      <c r="BND3" s="199"/>
      <c r="BNE3" s="199"/>
      <c r="BNF3" s="199"/>
      <c r="BNG3" s="199"/>
      <c r="BNH3" s="199"/>
      <c r="BNI3" s="199"/>
      <c r="BNJ3" s="198">
        <v>25.98444379</v>
      </c>
      <c r="BNK3" s="199"/>
      <c r="BNL3" s="199"/>
      <c r="BNM3" s="199"/>
      <c r="BNN3" s="199"/>
      <c r="BNO3" s="199"/>
      <c r="BNP3" s="199"/>
      <c r="BNQ3" s="199"/>
      <c r="BNR3" s="199"/>
      <c r="BNS3" s="199"/>
      <c r="BNT3" s="199"/>
      <c r="BNU3" s="199"/>
      <c r="BNV3" s="199"/>
      <c r="BNW3" s="199"/>
      <c r="BNX3" s="199"/>
      <c r="BNY3" s="199"/>
      <c r="BNZ3" s="199"/>
      <c r="BOA3" s="199"/>
      <c r="BOB3" s="199"/>
      <c r="BOC3" s="199"/>
      <c r="BOD3" s="199"/>
      <c r="BOE3" s="199"/>
      <c r="BOF3" s="199"/>
      <c r="BOG3" s="199"/>
      <c r="BOH3" s="199"/>
      <c r="BOI3" s="199"/>
      <c r="BOJ3" s="199"/>
      <c r="BOK3" s="199">
        <v>33.044243800000004</v>
      </c>
      <c r="BOL3" s="199"/>
      <c r="BOM3" s="199"/>
      <c r="BON3" s="199"/>
      <c r="BOO3" s="199"/>
      <c r="BOP3" s="199"/>
      <c r="BOQ3" s="199"/>
      <c r="BOR3" s="199"/>
      <c r="BOS3" s="199"/>
      <c r="BOT3" s="199"/>
      <c r="BOU3" s="199"/>
      <c r="BOV3" s="199"/>
      <c r="BOW3" s="199"/>
      <c r="BOX3" s="199"/>
      <c r="BOY3" s="199"/>
      <c r="BOZ3" s="199"/>
      <c r="BPA3" s="199"/>
      <c r="BPB3" s="199"/>
      <c r="BPC3" s="199"/>
      <c r="BPD3" s="199"/>
      <c r="BPE3" s="199"/>
      <c r="BPF3" s="199"/>
      <c r="BPG3" s="199"/>
      <c r="BPH3" s="199"/>
      <c r="BPI3" s="199"/>
      <c r="BPJ3" s="199"/>
      <c r="BPK3" s="199"/>
      <c r="BPL3" s="199">
        <v>26.086622079999994</v>
      </c>
      <c r="BPM3" s="199"/>
      <c r="BPN3" s="199"/>
      <c r="BPO3" s="199"/>
      <c r="BPP3" s="199"/>
      <c r="BPQ3" s="199"/>
      <c r="BPR3" s="199"/>
      <c r="BPS3" s="199"/>
      <c r="BPT3" s="199"/>
      <c r="BPU3" s="199"/>
      <c r="BPV3" s="199"/>
      <c r="BPW3" s="199"/>
      <c r="BPX3" s="199"/>
      <c r="BPY3" s="199"/>
      <c r="BPZ3" s="199"/>
      <c r="BQA3" s="199"/>
      <c r="BQB3" s="199"/>
      <c r="BQC3" s="199"/>
      <c r="BQD3" s="199"/>
      <c r="BQE3" s="199"/>
      <c r="BQF3" s="199"/>
      <c r="BQG3" s="199"/>
      <c r="BQH3" s="199"/>
      <c r="BQI3" s="199"/>
      <c r="BQJ3" s="199"/>
      <c r="BQK3" s="199"/>
      <c r="BQL3" s="199"/>
      <c r="BQM3" s="199"/>
      <c r="BQN3" s="199"/>
      <c r="BQO3" s="199"/>
      <c r="BQP3" s="199"/>
      <c r="BQQ3" s="199"/>
      <c r="BQR3" s="199"/>
      <c r="BQS3" s="199"/>
      <c r="BQT3" s="199"/>
      <c r="BQU3" s="199"/>
      <c r="BQV3" s="199"/>
      <c r="BQW3" s="199"/>
      <c r="BQX3" s="199"/>
      <c r="BQY3" s="199"/>
      <c r="BQZ3" s="199"/>
      <c r="BRA3" s="199"/>
      <c r="BRB3" s="199"/>
      <c r="BRC3" s="199"/>
      <c r="BRD3" s="199"/>
      <c r="BRE3" s="199"/>
      <c r="BRF3" s="199"/>
      <c r="BRG3" s="199"/>
      <c r="BRH3" s="199"/>
      <c r="BRI3" s="199"/>
      <c r="BRJ3" s="199"/>
      <c r="BRK3" s="199"/>
      <c r="BRL3" s="199"/>
      <c r="BRM3" s="199"/>
      <c r="BRN3" s="199"/>
      <c r="BRO3" s="199"/>
      <c r="BRP3" s="199"/>
      <c r="BRQ3" s="199"/>
      <c r="BRR3" s="199"/>
      <c r="BRS3" s="199"/>
      <c r="BRT3" s="199"/>
      <c r="BRU3" s="199"/>
      <c r="BRV3" s="199"/>
      <c r="BRW3" s="199"/>
      <c r="BRX3" s="199"/>
      <c r="BRY3" s="199"/>
      <c r="BRZ3" s="199"/>
      <c r="BSA3" s="199"/>
      <c r="BSB3" s="199"/>
      <c r="BSC3" s="199"/>
      <c r="BSD3" s="199"/>
      <c r="BSE3" s="199"/>
      <c r="BSF3" s="199"/>
      <c r="BSG3" s="199"/>
      <c r="BSH3" s="199"/>
      <c r="BSI3" s="199"/>
      <c r="BSJ3" s="199"/>
      <c r="BSK3" s="199"/>
      <c r="BSL3" s="199"/>
      <c r="BSM3" s="199"/>
      <c r="BSN3" s="199"/>
      <c r="BSO3" s="199"/>
      <c r="BSP3" s="199"/>
      <c r="BSQ3" s="199"/>
      <c r="BSR3" s="199"/>
      <c r="BSS3" s="199"/>
      <c r="BST3" s="199"/>
      <c r="BSU3" s="199"/>
      <c r="BSV3" s="199"/>
      <c r="BSW3" s="199"/>
      <c r="BSX3" s="199"/>
      <c r="BSY3" s="199"/>
      <c r="BSZ3" s="199"/>
      <c r="BTA3" s="199"/>
      <c r="BTB3" s="199"/>
      <c r="BTC3" s="199"/>
      <c r="BTD3" s="199"/>
      <c r="BTE3" s="199"/>
      <c r="BTF3" s="199"/>
      <c r="BTG3" s="199"/>
      <c r="BTH3" s="199"/>
      <c r="BTI3" s="199"/>
      <c r="BTJ3" s="199"/>
      <c r="BTK3" s="199"/>
      <c r="BTL3" s="199"/>
      <c r="BTM3" s="199"/>
      <c r="BTN3" s="199"/>
      <c r="BTO3" s="199"/>
      <c r="BTP3" s="199"/>
      <c r="BTQ3" s="199"/>
      <c r="BTR3" s="199"/>
      <c r="BTS3" s="199"/>
      <c r="BTT3" s="199"/>
      <c r="BTU3" s="199"/>
      <c r="BTV3" s="199"/>
      <c r="BTW3" s="199"/>
      <c r="BTX3" s="199"/>
      <c r="BTY3" s="199"/>
      <c r="BTZ3" s="199"/>
      <c r="BUA3" s="199"/>
      <c r="BUB3" s="199"/>
      <c r="BUC3" s="199"/>
      <c r="BUD3" s="199"/>
      <c r="BUE3" s="199"/>
      <c r="BUF3" s="199"/>
      <c r="BUG3" s="199"/>
      <c r="BUH3" s="199"/>
      <c r="BUI3" s="199"/>
      <c r="BUJ3" s="199"/>
      <c r="BUK3" s="199"/>
      <c r="BUL3" s="199"/>
      <c r="BUM3" s="199"/>
      <c r="BUN3" s="199"/>
      <c r="BUO3" s="199"/>
      <c r="BUP3" s="199"/>
      <c r="BUQ3" s="199"/>
      <c r="BUR3" s="199"/>
      <c r="BUS3" s="199"/>
      <c r="BUT3" s="199"/>
      <c r="BUU3" s="199"/>
      <c r="BUV3" s="199"/>
      <c r="BUW3" s="199"/>
      <c r="BUX3" s="199"/>
      <c r="BUY3" s="199"/>
      <c r="BUZ3" s="199"/>
      <c r="BVA3" s="199"/>
      <c r="BVB3" s="199"/>
      <c r="BVC3" s="199"/>
      <c r="BVD3" s="199"/>
      <c r="BVE3" s="199"/>
      <c r="BVF3" s="199"/>
      <c r="BVG3" s="199"/>
      <c r="BVH3" s="199"/>
      <c r="BVI3" s="199"/>
      <c r="BVJ3" s="199"/>
      <c r="BVK3" s="199"/>
      <c r="BVL3" s="199"/>
      <c r="BVM3" s="199"/>
      <c r="BVN3" s="199"/>
      <c r="BVO3" s="199"/>
      <c r="BVP3" s="199"/>
      <c r="BVQ3" s="199"/>
      <c r="BVR3" s="199"/>
      <c r="BVS3" s="199"/>
      <c r="BVT3" s="199"/>
      <c r="BVU3" s="199"/>
      <c r="BVV3" s="199"/>
      <c r="BVW3" s="199"/>
      <c r="BVX3" s="199"/>
      <c r="BVY3" s="199"/>
      <c r="BVZ3" s="199"/>
      <c r="BWA3" s="199"/>
      <c r="BWB3" s="199"/>
      <c r="BWC3" s="199"/>
      <c r="BWD3" s="199"/>
      <c r="BWE3" s="199"/>
      <c r="BWF3" s="199"/>
      <c r="BWG3" s="199"/>
      <c r="BWH3" s="199"/>
      <c r="BWI3" s="199"/>
      <c r="BWJ3" s="199"/>
      <c r="BWK3" s="199"/>
      <c r="BWL3" s="199"/>
      <c r="BWM3" s="199"/>
      <c r="BWN3" s="199"/>
      <c r="BWO3" s="199"/>
      <c r="BWP3" s="199"/>
      <c r="BWQ3" s="199"/>
      <c r="BWR3" s="199"/>
      <c r="BWS3" s="199"/>
      <c r="BWT3" s="199"/>
      <c r="BWU3" s="199"/>
      <c r="BWV3" s="199"/>
      <c r="BWW3" s="199"/>
      <c r="BWX3" s="199"/>
      <c r="BWY3" s="199"/>
      <c r="BWZ3" s="199"/>
      <c r="BXA3" s="199"/>
      <c r="BXB3" s="199"/>
      <c r="BXC3" s="199"/>
      <c r="BXD3" s="199"/>
      <c r="BXE3" s="199"/>
      <c r="BXF3" s="199"/>
      <c r="BXG3" s="199"/>
      <c r="BXH3" s="199"/>
      <c r="BXI3" s="199"/>
      <c r="BXJ3" s="199"/>
      <c r="BXK3" s="199"/>
      <c r="BXL3" s="199"/>
      <c r="BXM3" s="199"/>
      <c r="BXN3" s="199"/>
      <c r="BXO3" s="199"/>
      <c r="BXP3" s="199"/>
      <c r="BXQ3" s="199"/>
      <c r="BXR3" s="199"/>
      <c r="BXS3" s="199"/>
      <c r="BXT3" s="199"/>
      <c r="BXU3" s="199"/>
      <c r="BXV3" s="199"/>
      <c r="BXW3" s="199"/>
      <c r="BXX3" s="199"/>
      <c r="BXY3" s="199"/>
      <c r="BXZ3" s="199"/>
      <c r="BYA3" s="199"/>
      <c r="BYB3" s="199"/>
      <c r="BYC3" s="199"/>
      <c r="BYD3" s="199"/>
      <c r="BYE3" s="199"/>
      <c r="BYF3" s="199"/>
      <c r="BYG3" s="199"/>
      <c r="BYH3" s="199"/>
      <c r="BYI3" s="199"/>
      <c r="BYJ3" s="199"/>
      <c r="BYK3" s="199"/>
      <c r="BYL3" s="199"/>
      <c r="BYM3" s="199"/>
      <c r="BYN3" s="199"/>
      <c r="BYO3" s="199"/>
      <c r="BYP3" s="199"/>
      <c r="BYQ3" s="199"/>
      <c r="BYR3" s="199"/>
      <c r="BYS3" s="199"/>
      <c r="BYT3" s="199"/>
      <c r="BYU3" s="199"/>
      <c r="BYV3" s="199"/>
      <c r="BYW3" s="199"/>
      <c r="BYX3" s="199"/>
      <c r="BYY3" s="199"/>
      <c r="BYZ3" s="199"/>
      <c r="BZA3" s="199"/>
      <c r="BZB3" s="199"/>
      <c r="BZC3" s="199"/>
      <c r="BZD3" s="199"/>
      <c r="BZE3" s="199"/>
      <c r="BZF3" s="199"/>
      <c r="BZG3" s="199"/>
      <c r="BZH3" s="199"/>
      <c r="BZI3" s="199"/>
      <c r="BZJ3" s="199"/>
      <c r="BZK3" s="199"/>
      <c r="BZL3" s="199"/>
      <c r="BZM3" s="199"/>
      <c r="BZN3" s="199"/>
      <c r="BZO3" s="199"/>
      <c r="BZP3" s="199"/>
      <c r="BZQ3" s="199"/>
      <c r="BZR3" s="199"/>
      <c r="BZS3" s="199"/>
      <c r="BZT3" s="199"/>
      <c r="BZU3" s="199"/>
      <c r="BZV3" s="199"/>
      <c r="BZW3" s="199"/>
      <c r="BZX3" s="199"/>
      <c r="BZY3" s="199"/>
      <c r="BZZ3" s="199"/>
      <c r="CAA3" s="199"/>
      <c r="CAB3" s="199"/>
      <c r="CAC3" s="199"/>
      <c r="CAD3" s="199"/>
      <c r="CAE3" s="199"/>
      <c r="CAF3" s="199"/>
      <c r="CAG3" s="199"/>
      <c r="CAH3" s="199"/>
      <c r="CAI3" s="199"/>
      <c r="CAJ3" s="199"/>
      <c r="CAK3" s="199"/>
      <c r="CAL3" s="199"/>
      <c r="CAM3" s="199"/>
      <c r="CAN3" s="199"/>
      <c r="CAO3" s="199"/>
      <c r="CAP3" s="199"/>
      <c r="CAQ3" s="199"/>
      <c r="CAR3" s="199"/>
      <c r="CAS3" s="199"/>
      <c r="CAT3" s="199"/>
      <c r="CAU3" s="199"/>
      <c r="CAV3" s="199"/>
      <c r="CAW3" s="199"/>
      <c r="CAX3" s="199"/>
      <c r="CAY3" s="199"/>
      <c r="CAZ3" s="199"/>
      <c r="CBA3" s="199"/>
      <c r="CBB3" s="199"/>
      <c r="CBC3" s="199"/>
      <c r="CBD3" s="199"/>
      <c r="CBE3" s="199"/>
      <c r="CBF3" s="199"/>
      <c r="CBG3" s="199"/>
      <c r="CBH3" s="199"/>
      <c r="CBI3" s="199"/>
      <c r="CBJ3" s="199"/>
      <c r="CBK3" s="199"/>
      <c r="CBL3" s="199"/>
      <c r="CBM3" s="199"/>
      <c r="CBN3" s="199"/>
      <c r="CBO3" s="199"/>
      <c r="CBP3" s="199"/>
      <c r="CBQ3" s="199"/>
      <c r="CBR3" s="199"/>
      <c r="CBS3" s="199"/>
      <c r="CBT3" s="199"/>
      <c r="CBU3" s="199"/>
      <c r="CBV3" s="199"/>
      <c r="CBW3" s="199"/>
      <c r="CBX3" s="199"/>
      <c r="CBY3" s="199"/>
      <c r="CBZ3" s="199"/>
      <c r="CCA3" s="199"/>
      <c r="CCB3" s="199"/>
      <c r="CCC3" s="199"/>
      <c r="CCD3" s="199"/>
      <c r="CCE3" s="199"/>
      <c r="CCF3" s="199"/>
      <c r="CCG3" s="199"/>
      <c r="CCH3" s="199"/>
      <c r="CCI3" s="199"/>
      <c r="CCJ3" s="199"/>
      <c r="CCK3" s="199"/>
      <c r="CCL3" s="199"/>
      <c r="CCM3" s="199"/>
      <c r="CCN3" s="199"/>
      <c r="CCO3" s="199"/>
      <c r="CCP3" s="199"/>
      <c r="CCQ3" s="199"/>
      <c r="CCR3" s="199"/>
      <c r="CCS3" s="199"/>
      <c r="CCT3" s="199"/>
    </row>
    <row r="4" spans="1:2126" s="200" customFormat="1" x14ac:dyDescent="0.2">
      <c r="I4" s="209"/>
      <c r="JW4" s="209"/>
      <c r="KL4" s="209"/>
      <c r="MG4" s="209"/>
      <c r="MH4" s="209"/>
      <c r="MI4" s="209"/>
      <c r="MJ4" s="209"/>
      <c r="TA4" s="209"/>
      <c r="YH4" s="209"/>
      <c r="ABI4" s="209"/>
      <c r="AJQ4" s="209">
        <f>+AJQ9+40</f>
        <v>896.05277506000004</v>
      </c>
      <c r="AKV4" s="199"/>
      <c r="AKW4" s="199"/>
      <c r="AKX4" s="199"/>
      <c r="AKY4" s="199"/>
      <c r="AKZ4" s="199"/>
      <c r="ALA4" s="199"/>
      <c r="ALB4" s="199"/>
      <c r="ALC4" s="199"/>
      <c r="ALD4" s="199"/>
      <c r="ALE4" s="199"/>
      <c r="ALF4" s="199"/>
      <c r="ALG4" s="199"/>
      <c r="ALH4" s="199"/>
      <c r="ALI4" s="199"/>
      <c r="ALJ4" s="199"/>
      <c r="ALK4" s="199"/>
      <c r="ALL4" s="199"/>
      <c r="ALM4" s="199"/>
      <c r="ALN4" s="199"/>
      <c r="ALO4" s="199"/>
      <c r="ALP4" s="199"/>
      <c r="ALQ4" s="199"/>
      <c r="ALR4" s="199"/>
      <c r="ALS4" s="199"/>
      <c r="ALT4" s="199"/>
      <c r="ALU4" s="199"/>
      <c r="ALV4" s="199"/>
      <c r="ALW4" s="199"/>
      <c r="ALX4" s="199"/>
      <c r="ALY4" s="199"/>
      <c r="ALZ4" s="199"/>
      <c r="AMA4" s="199"/>
      <c r="AMB4" s="199"/>
      <c r="AMC4" s="199"/>
      <c r="AMD4" s="199"/>
      <c r="AME4" s="199"/>
      <c r="AMF4" s="199"/>
      <c r="AMG4" s="199"/>
      <c r="AMH4" s="199"/>
      <c r="AMI4" s="199"/>
      <c r="AMJ4" s="199"/>
      <c r="AMK4" s="199"/>
      <c r="AML4" s="199"/>
      <c r="AMM4" s="199"/>
      <c r="AMN4" s="199"/>
      <c r="AMO4" s="199"/>
      <c r="AMP4" s="199"/>
      <c r="AMQ4" s="199"/>
      <c r="AMR4" s="199"/>
      <c r="AMS4" s="199"/>
      <c r="AMT4" s="199"/>
      <c r="AMU4" s="199"/>
      <c r="AMV4" s="199"/>
      <c r="AMW4" s="199"/>
      <c r="AMX4" s="199"/>
      <c r="AMY4" s="199"/>
      <c r="AMZ4" s="199"/>
      <c r="ANA4" s="199"/>
      <c r="ANB4" s="199"/>
      <c r="ANC4" s="199"/>
      <c r="AND4" s="199"/>
      <c r="ANE4" s="199"/>
      <c r="ANF4" s="199"/>
      <c r="ANG4" s="199"/>
      <c r="ANH4" s="199"/>
      <c r="ANI4" s="199"/>
      <c r="ANJ4" s="199"/>
      <c r="ANK4" s="199"/>
      <c r="ANL4" s="199"/>
      <c r="ANM4" s="199"/>
      <c r="ANN4" s="199"/>
      <c r="ANO4" s="199"/>
      <c r="ANP4" s="199"/>
      <c r="ANQ4" s="199"/>
      <c r="ANR4" s="199"/>
      <c r="ANS4" s="199"/>
      <c r="ANT4" s="199"/>
      <c r="ANU4" s="199"/>
      <c r="ANV4" s="199"/>
      <c r="ANW4" s="199"/>
      <c r="ANX4" s="199"/>
      <c r="ANY4" s="199"/>
      <c r="ANZ4" s="199"/>
      <c r="AOA4" s="199"/>
      <c r="AOB4" s="199"/>
      <c r="AOC4" s="199"/>
      <c r="AOD4" s="199"/>
      <c r="AOE4" s="199"/>
      <c r="AOF4" s="199"/>
      <c r="AOG4" s="199"/>
      <c r="AOH4" s="199"/>
      <c r="AOI4" s="199"/>
      <c r="AOJ4" s="199"/>
      <c r="AOK4" s="199"/>
      <c r="AOL4" s="199"/>
      <c r="AOM4" s="199"/>
      <c r="AON4" s="199"/>
      <c r="AOO4" s="199"/>
      <c r="AOP4" s="199"/>
      <c r="AOQ4" s="199"/>
      <c r="AOR4" s="199"/>
      <c r="AOS4" s="199"/>
      <c r="AOT4" s="199"/>
      <c r="AOU4" s="199"/>
      <c r="AOV4" s="199"/>
      <c r="AOW4" s="199"/>
      <c r="AOX4" s="199"/>
      <c r="AOY4" s="199"/>
      <c r="AOZ4" s="199"/>
      <c r="APA4" s="199"/>
      <c r="APB4" s="199"/>
      <c r="APC4" s="199"/>
      <c r="APD4" s="199"/>
      <c r="APE4" s="199"/>
      <c r="APF4" s="199"/>
      <c r="APG4" s="199"/>
      <c r="APH4" s="199"/>
      <c r="API4" s="199"/>
      <c r="APJ4" s="199"/>
      <c r="APK4" s="199"/>
      <c r="APL4" s="199"/>
      <c r="APM4" s="199"/>
      <c r="APN4" s="199"/>
      <c r="APO4" s="199"/>
      <c r="APP4" s="199"/>
      <c r="APQ4" s="199"/>
      <c r="APR4" s="199"/>
      <c r="APS4" s="199"/>
      <c r="APT4" s="199"/>
      <c r="APU4" s="199"/>
      <c r="APV4" s="199"/>
      <c r="APW4" s="199"/>
      <c r="APX4" s="199"/>
      <c r="APY4" s="199"/>
      <c r="APZ4" s="199"/>
      <c r="AQA4" s="199"/>
      <c r="AQB4" s="199"/>
      <c r="AQC4" s="199"/>
      <c r="AQD4" s="199"/>
      <c r="AQE4" s="199"/>
      <c r="AQF4" s="199"/>
      <c r="AQG4" s="199"/>
      <c r="AQH4" s="199"/>
      <c r="AQI4" s="199"/>
      <c r="AQJ4" s="199"/>
      <c r="AQK4" s="199"/>
      <c r="AQL4" s="199"/>
      <c r="AQM4" s="199"/>
      <c r="AQN4" s="199"/>
      <c r="AQO4" s="199"/>
      <c r="AQP4" s="199"/>
      <c r="AQQ4" s="199"/>
      <c r="AQR4" s="199"/>
      <c r="AQS4" s="199"/>
      <c r="AQT4" s="199"/>
      <c r="AQU4" s="199"/>
      <c r="AQV4" s="199"/>
      <c r="AQW4" s="199"/>
      <c r="AQX4" s="199"/>
      <c r="AQY4" s="199"/>
      <c r="AQZ4" s="199"/>
      <c r="ARA4" s="199"/>
      <c r="ARB4" s="199"/>
      <c r="ARC4" s="199"/>
      <c r="ARD4" s="199"/>
      <c r="ARE4" s="199"/>
      <c r="ARF4" s="199"/>
      <c r="ARG4" s="199"/>
      <c r="ARH4" s="199"/>
      <c r="ARI4" s="199"/>
      <c r="ARJ4" s="199"/>
      <c r="ARK4" s="199"/>
      <c r="ARL4" s="199"/>
      <c r="ARM4" s="199"/>
      <c r="ARN4" s="199"/>
      <c r="ARO4" s="199"/>
      <c r="ARP4" s="199"/>
      <c r="ARQ4" s="199"/>
      <c r="ARR4" s="199"/>
      <c r="ARS4" s="199"/>
      <c r="ART4" s="199"/>
      <c r="ARU4" s="199"/>
      <c r="ARV4" s="199"/>
      <c r="ARW4" s="199"/>
      <c r="ARX4" s="199"/>
      <c r="ARY4" s="199"/>
      <c r="ARZ4" s="199"/>
      <c r="ASA4" s="199"/>
      <c r="ASB4" s="199"/>
      <c r="ASC4" s="199"/>
      <c r="ASD4" s="199"/>
      <c r="ASE4" s="199"/>
      <c r="ASF4" s="199"/>
      <c r="ASG4" s="199"/>
      <c r="ASH4" s="199"/>
      <c r="ASI4" s="199"/>
      <c r="ASJ4" s="199"/>
      <c r="ASK4" s="199"/>
      <c r="ASL4" s="199"/>
      <c r="ASM4" s="199"/>
      <c r="ASN4" s="199"/>
      <c r="ASO4" s="199"/>
      <c r="ASP4" s="199"/>
      <c r="ASQ4" s="199"/>
      <c r="ASR4" s="199"/>
      <c r="ASS4" s="199"/>
      <c r="AST4" s="199"/>
      <c r="ASU4" s="199"/>
      <c r="ASV4" s="199"/>
      <c r="ASW4" s="199"/>
      <c r="ASX4" s="199"/>
      <c r="ASY4" s="199"/>
      <c r="ASZ4" s="199"/>
      <c r="ATA4" s="199"/>
      <c r="ATB4" s="199"/>
      <c r="ATC4" s="199"/>
      <c r="ATD4" s="199"/>
      <c r="ATE4" s="199"/>
      <c r="ATF4" s="199"/>
      <c r="ATG4" s="199"/>
      <c r="ATH4" s="199"/>
      <c r="ATI4" s="199"/>
      <c r="ATJ4" s="199"/>
      <c r="ATK4" s="199"/>
      <c r="ATL4" s="199"/>
      <c r="ATM4" s="199"/>
      <c r="ATN4" s="199"/>
      <c r="ATO4" s="199"/>
      <c r="ATP4" s="199"/>
      <c r="ATQ4" s="199"/>
      <c r="ATR4" s="199"/>
      <c r="ATS4" s="199"/>
      <c r="ATT4" s="199"/>
      <c r="ATU4" s="199"/>
      <c r="ATV4" s="199"/>
      <c r="ATW4" s="199"/>
      <c r="ATX4" s="199"/>
      <c r="ATY4" s="199"/>
      <c r="ATZ4" s="199"/>
      <c r="AUA4" s="199"/>
      <c r="AUB4" s="199"/>
      <c r="AUC4" s="199"/>
      <c r="AUD4" s="199"/>
      <c r="AUE4" s="199"/>
      <c r="AUF4" s="199"/>
      <c r="AUG4" s="199"/>
      <c r="AUH4" s="199"/>
      <c r="AUI4" s="199"/>
      <c r="AUJ4" s="199"/>
      <c r="AUK4" s="199"/>
      <c r="AUL4" s="199"/>
      <c r="AUM4" s="199"/>
      <c r="AUN4" s="199"/>
      <c r="AUO4" s="199"/>
      <c r="AUP4" s="199"/>
      <c r="AUQ4" s="199"/>
      <c r="AUR4" s="199"/>
      <c r="AUS4" s="199"/>
      <c r="AUT4" s="199"/>
      <c r="AUU4" s="199"/>
      <c r="AUV4" s="199"/>
      <c r="AUW4" s="199"/>
      <c r="AUX4" s="199"/>
      <c r="AUY4" s="199"/>
      <c r="AUZ4" s="199"/>
      <c r="AVA4" s="199"/>
      <c r="AVB4" s="199"/>
      <c r="AVC4" s="199"/>
      <c r="AVD4" s="199"/>
      <c r="AVE4" s="199"/>
      <c r="AVF4" s="199"/>
      <c r="AVG4" s="199"/>
      <c r="AVH4" s="199"/>
      <c r="AVI4" s="199"/>
      <c r="AVJ4" s="199"/>
      <c r="AVK4" s="199"/>
      <c r="AVL4" s="199"/>
      <c r="AVM4" s="199"/>
      <c r="AVN4" s="199"/>
      <c r="AVO4" s="199"/>
      <c r="AVP4" s="199"/>
      <c r="AVQ4" s="199"/>
      <c r="AVR4" s="199"/>
      <c r="AVS4" s="199"/>
      <c r="AVT4" s="199"/>
      <c r="AVU4" s="199"/>
      <c r="AVV4" s="199"/>
      <c r="AVW4" s="199"/>
      <c r="AVX4" s="199"/>
      <c r="AVY4" s="199"/>
      <c r="AVZ4" s="199"/>
      <c r="AWA4" s="199"/>
      <c r="AWB4" s="199"/>
      <c r="AWC4" s="199"/>
      <c r="AWD4" s="199"/>
      <c r="AWE4" s="199"/>
      <c r="AWF4" s="199"/>
      <c r="AWG4" s="199"/>
      <c r="AWH4" s="199"/>
      <c r="AWI4" s="199"/>
      <c r="AWJ4" s="199"/>
      <c r="AWK4" s="199"/>
      <c r="AWL4" s="199"/>
      <c r="AWM4" s="199"/>
      <c r="AWN4" s="275">
        <v>43.974660383381924</v>
      </c>
      <c r="AWO4" s="261">
        <v>49.620950208454815</v>
      </c>
      <c r="AWP4" s="261">
        <v>27.177511660349854</v>
      </c>
      <c r="AWQ4" s="261">
        <v>38.381953048104954</v>
      </c>
      <c r="AWR4" s="199"/>
      <c r="AWS4" s="261">
        <v>112.61189525364429</v>
      </c>
      <c r="AWT4" s="261">
        <v>2.1134226297376095</v>
      </c>
      <c r="AWU4" s="261">
        <v>39.964309533527697</v>
      </c>
      <c r="AWV4" s="261">
        <v>45.44462791253644</v>
      </c>
      <c r="AWW4" s="199"/>
      <c r="AWX4" s="261">
        <v>38.74620389272345</v>
      </c>
      <c r="AWY4" s="261">
        <v>2.6838200714285718</v>
      </c>
      <c r="AWZ4" s="199"/>
      <c r="AXA4" s="199"/>
      <c r="AXB4" s="199"/>
      <c r="AXC4" s="261">
        <v>54.636203013119527</v>
      </c>
      <c r="AXD4" s="261">
        <v>7.0126123629737833</v>
      </c>
      <c r="AXE4" s="199"/>
      <c r="AXF4" s="261">
        <v>12.42339840379009</v>
      </c>
      <c r="AXG4" s="261">
        <v>13.280096325072885</v>
      </c>
      <c r="AXH4" s="261">
        <v>3.3490226501457725</v>
      </c>
      <c r="AXI4" s="261">
        <v>2.6659777259475161</v>
      </c>
      <c r="AXJ4" s="261">
        <v>33.318383913994168</v>
      </c>
      <c r="AXK4" s="199"/>
      <c r="AXL4" s="258">
        <v>101.9384118090379</v>
      </c>
      <c r="AXM4" s="258">
        <v>6.599756736151603</v>
      </c>
      <c r="AXN4" s="258">
        <v>2.5386914460641399</v>
      </c>
      <c r="AXO4" s="258">
        <v>18.696402990145785</v>
      </c>
      <c r="AXP4" s="258">
        <v>24.220392794460643</v>
      </c>
      <c r="AXQ4" s="199"/>
      <c r="AXR4" s="261">
        <v>1.798596390670554</v>
      </c>
      <c r="AXS4" s="261">
        <v>34.963027897959179</v>
      </c>
      <c r="AXT4" s="261">
        <v>26.840826653061153</v>
      </c>
      <c r="AXU4" s="261">
        <v>6.7627002346938774</v>
      </c>
      <c r="AXV4" s="199"/>
      <c r="AXW4" s="261">
        <v>2.2284518338192418</v>
      </c>
      <c r="AXX4" s="261">
        <v>36.675961240524778</v>
      </c>
      <c r="AXY4" s="261">
        <v>0.88088294897959385</v>
      </c>
      <c r="AXZ4" s="261">
        <v>2.6186980014577088</v>
      </c>
      <c r="AYA4" s="261">
        <v>17.403055336734692</v>
      </c>
      <c r="AYB4" s="199"/>
      <c r="AYC4" s="199"/>
      <c r="AYD4" s="261">
        <v>5.9851996763848385</v>
      </c>
      <c r="AYE4" s="261">
        <v>4.7710853454810485</v>
      </c>
      <c r="AYF4" s="261">
        <v>5.4498988163265301</v>
      </c>
      <c r="AYG4" s="261">
        <v>1.8763590539358597</v>
      </c>
      <c r="AYH4" s="261">
        <v>10.453604581632678</v>
      </c>
      <c r="AYI4" s="199"/>
      <c r="AYJ4" s="261">
        <v>84.435058495626819</v>
      </c>
      <c r="AYK4" s="261">
        <v>23.937542886297376</v>
      </c>
      <c r="AYL4" s="261">
        <v>22.555417565597732</v>
      </c>
      <c r="AYM4" s="261">
        <v>4.8731251209912569</v>
      </c>
      <c r="AYN4" s="261">
        <v>40.733932903790084</v>
      </c>
      <c r="AYO4" s="199"/>
      <c r="AYP4" s="261">
        <v>0.7881897653061225</v>
      </c>
      <c r="AYQ4" s="261">
        <v>43.652111941690976</v>
      </c>
      <c r="AYR4" s="261">
        <v>66.844688377551009</v>
      </c>
      <c r="AYS4" s="261">
        <v>21.1735813483965</v>
      </c>
      <c r="AYT4" s="261">
        <v>4.0519249999999998</v>
      </c>
      <c r="AYU4" s="199"/>
      <c r="AYV4" s="261">
        <v>11.439826994169097</v>
      </c>
      <c r="AYW4" s="261">
        <v>14.392695342565597</v>
      </c>
      <c r="AYX4" s="261">
        <v>19.171528523323612</v>
      </c>
      <c r="AYY4" s="199"/>
      <c r="AYZ4" s="199"/>
      <c r="AZA4" s="261">
        <v>26.21736939941691</v>
      </c>
      <c r="AZB4" s="261">
        <v>17.382109647230362</v>
      </c>
      <c r="AZC4" s="261">
        <v>11.300954462099128</v>
      </c>
      <c r="AZD4" s="261">
        <v>9.37089530174927</v>
      </c>
      <c r="AZE4" s="261">
        <v>5.2087858454810494</v>
      </c>
      <c r="AZF4" s="199"/>
      <c r="AZG4" s="261">
        <v>12.902759485422743</v>
      </c>
      <c r="AZH4" s="261">
        <v>71.493404083090383</v>
      </c>
      <c r="AZI4" s="261">
        <v>22.761795747813409</v>
      </c>
      <c r="AZJ4" s="261">
        <v>16.1462738877551</v>
      </c>
      <c r="AZK4" s="261">
        <v>16.05246460058309</v>
      </c>
      <c r="AZL4" s="199"/>
      <c r="AZM4" s="261">
        <v>24.151809588921282</v>
      </c>
      <c r="AZN4" s="261">
        <v>21.650754428571425</v>
      </c>
      <c r="AZO4" s="261">
        <v>1.1513175014577448</v>
      </c>
      <c r="AZP4" s="261">
        <v>15.028077230320699</v>
      </c>
      <c r="AZQ4" s="261">
        <v>16.735673635568514</v>
      </c>
      <c r="AZR4" s="199"/>
      <c r="AZS4" s="261">
        <v>21.30335043148688</v>
      </c>
      <c r="AZT4" s="261">
        <v>6.474188895043727</v>
      </c>
      <c r="AZU4" s="261">
        <v>18.425422975218655</v>
      </c>
      <c r="AZV4" s="261">
        <v>76.214009978134115</v>
      </c>
      <c r="AZW4" s="261">
        <v>14.777019182215742</v>
      </c>
      <c r="AZX4" s="199"/>
      <c r="AZY4" s="261">
        <v>6.4104588775510187</v>
      </c>
      <c r="AZZ4" s="261">
        <v>6.0016453483965142</v>
      </c>
      <c r="BAA4" s="265"/>
      <c r="BAB4" s="199"/>
      <c r="BAC4" s="261">
        <v>10.871840807580176</v>
      </c>
      <c r="BAD4" s="261">
        <v>1.1368724256559772</v>
      </c>
      <c r="BAE4" s="261">
        <v>1.581782495626822</v>
      </c>
      <c r="BAF4" s="199"/>
      <c r="BAG4" s="261">
        <v>2.8356989314868803</v>
      </c>
      <c r="BAH4" s="261">
        <v>8.7317516370262389</v>
      </c>
      <c r="BAI4" s="261">
        <v>31.776140438775506</v>
      </c>
      <c r="BAJ4" s="261">
        <v>1.8266747915451893</v>
      </c>
      <c r="BAK4" s="261">
        <f>+SUM(BAG4:BAJ4)</f>
        <v>45.17026579883381</v>
      </c>
      <c r="BAL4" s="261">
        <v>90.638813689504374</v>
      </c>
      <c r="BAM4" s="261">
        <v>22.079910841107871</v>
      </c>
      <c r="BAN4" s="261">
        <v>25.354949846938776</v>
      </c>
      <c r="BAO4" s="261">
        <v>19.323510274052477</v>
      </c>
      <c r="BAP4" s="261">
        <v>21.472204164723031</v>
      </c>
      <c r="BAQ4" s="261">
        <f>+SUM(BAL4:BAP4)</f>
        <v>178.86938881632651</v>
      </c>
      <c r="BAR4" s="261">
        <v>3.0635041005830943</v>
      </c>
      <c r="BAS4" s="261">
        <v>327.45639502915458</v>
      </c>
      <c r="BAT4" s="261">
        <v>0.19874402186588924</v>
      </c>
      <c r="BAU4" s="261">
        <v>1.0139669125364559</v>
      </c>
      <c r="BAV4" s="261">
        <v>2.6743190335277132</v>
      </c>
      <c r="BAW4" s="261">
        <f>+SUM(BAR4:BAV4)</f>
        <v>334.40692909766767</v>
      </c>
      <c r="BAX4" s="261">
        <v>0.87252741690962088</v>
      </c>
      <c r="BAY4" s="261">
        <v>2.512353001457726</v>
      </c>
      <c r="BAZ4" s="261">
        <v>1.2758207448979562</v>
      </c>
      <c r="BBA4" s="261">
        <v>1.9927270918367344</v>
      </c>
      <c r="BBB4" s="261">
        <f>+SUM(BAX4:BBA4)</f>
        <v>6.6534282551020372</v>
      </c>
      <c r="BBC4" s="199"/>
      <c r="BBD4" s="261">
        <v>10.091179381924199</v>
      </c>
      <c r="BBE4" s="261">
        <v>0.54390536297376091</v>
      </c>
      <c r="BBF4" s="261">
        <v>2.9394524358600598</v>
      </c>
      <c r="BBG4" s="261">
        <v>0.26456291836734691</v>
      </c>
      <c r="BBH4" s="261">
        <v>3.1609605991253642</v>
      </c>
      <c r="BBI4" s="261">
        <f>+SUM(BBD4:BBH4)</f>
        <v>17.000060698250731</v>
      </c>
      <c r="BBJ4" s="261">
        <v>13.407624202623907</v>
      </c>
      <c r="BBK4" s="261">
        <v>55.55008460349854</v>
      </c>
      <c r="BBL4" s="261">
        <v>5.1289197521866043</v>
      </c>
      <c r="BBM4" s="261">
        <v>0.2011308906705539</v>
      </c>
      <c r="BBN4" s="261">
        <v>0.36408646355685131</v>
      </c>
      <c r="BBO4" s="261">
        <f>+SUM(BBJ4:BBN4)</f>
        <v>74.651845912536444</v>
      </c>
      <c r="BBP4" s="261">
        <v>55.178012826530612</v>
      </c>
      <c r="BBQ4" s="261">
        <v>37.715019583090381</v>
      </c>
      <c r="BBR4" s="261">
        <v>32.571619755102056</v>
      </c>
      <c r="BBS4" s="261">
        <v>3.8311778002915449</v>
      </c>
      <c r="BBT4" s="261">
        <v>0.64143875510204063</v>
      </c>
      <c r="BBU4" s="261">
        <f>+SUM(BBP4:BBT4)</f>
        <v>129.93726872011663</v>
      </c>
      <c r="BBV4" s="261">
        <v>0.24641517930029155</v>
      </c>
      <c r="BBW4" s="261">
        <v>1.6724891005830904</v>
      </c>
      <c r="BBX4" s="261">
        <v>5.4779164067055461</v>
      </c>
      <c r="BBY4" s="261">
        <v>6.8730403658892119</v>
      </c>
      <c r="BBZ4" s="261">
        <v>9.8886099795918376</v>
      </c>
      <c r="BCA4" s="261">
        <f>+SUM(BBV4:BBZ4)</f>
        <v>24.158471032069976</v>
      </c>
      <c r="BCB4" s="199"/>
      <c r="BCC4" s="261">
        <v>0.8460438994169095</v>
      </c>
      <c r="BCD4" s="261">
        <v>11.675873879008746</v>
      </c>
      <c r="BCE4" s="261">
        <v>6.912399864431487</v>
      </c>
      <c r="BCF4" s="261">
        <v>5.9539233513119543</v>
      </c>
      <c r="BCG4" s="261">
        <v>10.17150372594752</v>
      </c>
      <c r="BCH4" s="261">
        <f>+SUM(BCC4:BCG4)</f>
        <v>35.559744720116612</v>
      </c>
      <c r="BCI4" s="261">
        <v>3.4751325379008744</v>
      </c>
      <c r="BCJ4" s="261">
        <v>68.757683374635562</v>
      </c>
      <c r="BCK4" s="261">
        <v>8.0546014431486874</v>
      </c>
      <c r="BCL4" s="261">
        <v>29.980975345481049</v>
      </c>
      <c r="BCM4" s="261">
        <f>+SUM(BCI4:BCL4)</f>
        <v>110.26839270116616</v>
      </c>
      <c r="BCN4" s="261">
        <v>14.05631368513118</v>
      </c>
      <c r="BCO4" s="261"/>
      <c r="BCP4" s="261"/>
      <c r="BCQ4" s="261"/>
      <c r="BCR4" s="261"/>
      <c r="BCS4" s="261">
        <f>+SUM(BCN4)</f>
        <v>14.05631368513118</v>
      </c>
      <c r="BCT4" s="261"/>
      <c r="BCU4" s="261"/>
      <c r="BCV4" s="261"/>
      <c r="BCW4" s="261"/>
      <c r="BCX4" s="261"/>
      <c r="BCY4" s="261"/>
      <c r="BCZ4" s="261"/>
      <c r="BDA4" s="261"/>
      <c r="BDB4" s="199"/>
      <c r="BDC4" s="199"/>
      <c r="BDD4" s="199"/>
      <c r="BDE4" s="199"/>
      <c r="BDF4" s="261"/>
      <c r="BDG4" s="261"/>
      <c r="BDH4" s="261"/>
      <c r="BDI4" s="261"/>
      <c r="BDJ4" s="261"/>
      <c r="BDK4" s="261"/>
      <c r="BDL4" s="261"/>
      <c r="BDM4" s="261"/>
      <c r="BDN4" s="261"/>
      <c r="BDO4" s="261"/>
      <c r="BDP4" s="261"/>
      <c r="BDQ4" s="261"/>
      <c r="BDR4" s="261"/>
      <c r="BDS4" s="261"/>
      <c r="BDT4" s="261"/>
      <c r="BDU4" s="261"/>
      <c r="BDV4" s="261"/>
      <c r="BDW4" s="261"/>
      <c r="BDX4" s="261"/>
      <c r="BDY4" s="261"/>
      <c r="BDZ4" s="261"/>
      <c r="BEA4" s="261"/>
      <c r="BEB4" s="261"/>
      <c r="BEC4" s="261"/>
      <c r="BED4" s="199"/>
      <c r="BEE4" s="199"/>
      <c r="BEF4" s="199"/>
      <c r="BEG4" s="199"/>
      <c r="BEH4" s="199"/>
      <c r="BEI4" s="199"/>
      <c r="BEJ4" s="199"/>
      <c r="BEK4" s="199"/>
      <c r="BEL4" s="199"/>
      <c r="BEM4" s="199"/>
      <c r="BEN4" s="199"/>
      <c r="BEO4" s="199"/>
      <c r="BEP4" s="199"/>
      <c r="BEQ4" s="199"/>
      <c r="BER4" s="199"/>
      <c r="BES4" s="199"/>
      <c r="BET4" s="199"/>
      <c r="BEU4" s="199"/>
      <c r="BEV4" s="199"/>
      <c r="BEW4" s="199"/>
      <c r="BEX4" s="199"/>
      <c r="BEY4" s="199"/>
      <c r="BEZ4" s="199"/>
      <c r="BFA4" s="199"/>
      <c r="BFB4" s="199"/>
      <c r="BFC4" s="199"/>
      <c r="BFD4" s="199"/>
      <c r="BFE4" s="199"/>
      <c r="BFF4" s="199"/>
      <c r="BFG4" s="199"/>
      <c r="BFH4" s="199"/>
      <c r="BFI4" s="199"/>
      <c r="BFJ4" s="199"/>
      <c r="BFK4" s="199"/>
      <c r="BFL4" s="199"/>
      <c r="BFM4" s="198">
        <v>1.603604030612245</v>
      </c>
      <c r="BFN4" s="199"/>
      <c r="BFO4" s="199"/>
      <c r="BFP4" s="199"/>
      <c r="BFQ4" s="199"/>
      <c r="BFR4" s="199"/>
      <c r="BFS4" s="199"/>
      <c r="BFT4" s="199"/>
      <c r="BFU4" s="199"/>
      <c r="BFV4" s="199"/>
      <c r="BFW4" s="199"/>
      <c r="BFX4" s="199"/>
      <c r="BFY4" s="199"/>
      <c r="BFZ4" s="199"/>
      <c r="BGA4" s="199"/>
      <c r="BGB4" s="199"/>
      <c r="BGC4" s="199"/>
      <c r="BGD4" s="199"/>
      <c r="BGE4" s="199"/>
      <c r="BGF4" s="199"/>
      <c r="BGG4" s="199"/>
      <c r="BGH4" s="199"/>
      <c r="BGI4" s="199"/>
      <c r="BGJ4" s="199"/>
      <c r="BGK4" s="199"/>
      <c r="BGL4" s="199"/>
      <c r="BGM4" s="199"/>
      <c r="BGN4" s="199"/>
      <c r="BGO4" s="199"/>
      <c r="BGP4" s="199"/>
      <c r="BGQ4" s="199"/>
      <c r="BGR4" s="199"/>
      <c r="BGS4" s="199"/>
      <c r="BGT4" s="199"/>
      <c r="BGU4" s="199"/>
      <c r="BGV4" s="199"/>
      <c r="BGW4" s="199"/>
      <c r="BGX4" s="199"/>
      <c r="BGY4" s="199"/>
      <c r="BGZ4" s="199"/>
      <c r="BHA4" s="199"/>
      <c r="BHB4" s="199"/>
      <c r="BHC4" s="199"/>
      <c r="BHD4" s="199"/>
      <c r="BHE4" s="199"/>
      <c r="BHF4" s="199"/>
      <c r="BHG4" s="199"/>
      <c r="BHH4" s="199"/>
      <c r="BHI4" s="199"/>
      <c r="BHJ4" s="199"/>
      <c r="BHK4" s="199"/>
      <c r="BHL4" s="199"/>
      <c r="BHM4" s="199"/>
      <c r="BHN4" s="199"/>
      <c r="BHO4" s="199"/>
      <c r="BHP4" s="199"/>
      <c r="BHQ4" s="199"/>
      <c r="BHR4" s="199"/>
      <c r="BHS4" s="199"/>
      <c r="BHT4" s="199"/>
      <c r="BHU4" s="199"/>
      <c r="BHV4" s="199"/>
      <c r="BHW4" s="199"/>
      <c r="BHX4" s="199"/>
      <c r="BHY4" s="199"/>
      <c r="BHZ4" s="199"/>
      <c r="BIA4" s="199"/>
      <c r="BIB4" s="199"/>
      <c r="BIC4" s="199"/>
      <c r="BID4" s="199"/>
      <c r="BIE4" s="199"/>
      <c r="BIF4" s="199"/>
      <c r="BIG4" s="199"/>
      <c r="BIH4" s="199"/>
      <c r="BII4" s="199"/>
      <c r="BIJ4" s="199"/>
      <c r="BIK4" s="199"/>
      <c r="BIL4" s="199"/>
      <c r="BIM4" s="199"/>
      <c r="BIN4" s="199"/>
      <c r="BIO4" s="199"/>
      <c r="BIP4" s="199"/>
      <c r="BIQ4" s="199"/>
      <c r="BIR4" s="199"/>
      <c r="BIS4" s="199"/>
      <c r="BIT4" s="199"/>
      <c r="BIU4" s="199"/>
      <c r="BIV4" s="199"/>
      <c r="BIW4" s="199"/>
      <c r="BIX4" s="199"/>
      <c r="BIY4" s="199"/>
      <c r="BIZ4" s="199"/>
      <c r="BJA4" s="199"/>
      <c r="BJB4" s="199"/>
      <c r="BJC4" s="199"/>
      <c r="BJD4" s="199"/>
      <c r="BJE4" s="199"/>
      <c r="BJF4" s="199"/>
      <c r="BJG4" s="199"/>
      <c r="BJH4" s="199"/>
      <c r="BJI4" s="199"/>
      <c r="BJJ4" s="199"/>
      <c r="BJK4" s="199"/>
      <c r="BJL4" s="199"/>
      <c r="BJM4" s="199"/>
      <c r="BJN4" s="199"/>
      <c r="BJO4" s="199"/>
      <c r="BJP4" s="199"/>
      <c r="BJQ4" s="199"/>
      <c r="BJR4" s="199"/>
      <c r="BJS4" s="199"/>
      <c r="BJT4" s="199"/>
      <c r="BJU4" s="199"/>
      <c r="BJV4" s="199"/>
      <c r="BJW4" s="199"/>
      <c r="BJX4" s="199"/>
      <c r="BJY4" s="199"/>
      <c r="BJZ4" s="199"/>
      <c r="BKA4" s="199"/>
      <c r="BKB4" s="199"/>
      <c r="BKC4" s="199"/>
      <c r="BKD4" s="199"/>
      <c r="BKE4" s="199"/>
      <c r="BKF4" s="199"/>
      <c r="BKG4" s="199"/>
      <c r="BKH4" s="199"/>
      <c r="BKI4" s="199">
        <v>7.0295389300291546</v>
      </c>
      <c r="BKJ4" s="199"/>
      <c r="BKK4" s="199"/>
      <c r="BKL4" s="199"/>
      <c r="BKM4" s="199"/>
      <c r="BKN4" s="199"/>
      <c r="BKO4" s="199"/>
      <c r="BKP4" s="199"/>
      <c r="BKQ4" s="199"/>
      <c r="BKR4" s="199"/>
      <c r="BKS4" s="199"/>
      <c r="BKT4" s="199"/>
      <c r="BKU4" s="199"/>
      <c r="BKV4" s="199"/>
      <c r="BKW4" s="199"/>
      <c r="BKX4" s="199"/>
      <c r="BKY4" s="199"/>
      <c r="BKZ4" s="199"/>
      <c r="BLA4" s="199"/>
      <c r="BLB4" s="199"/>
      <c r="BLC4" s="199"/>
      <c r="BLD4" s="199"/>
      <c r="BLE4" s="199"/>
      <c r="BLF4" s="199">
        <v>3.0661825583090376</v>
      </c>
      <c r="BLG4" s="199"/>
      <c r="BLH4" s="199"/>
      <c r="BLI4" s="199"/>
      <c r="BLJ4" s="199"/>
      <c r="BLK4" s="199"/>
      <c r="BLL4" s="199"/>
      <c r="BLM4" s="199"/>
      <c r="BLN4" s="199"/>
      <c r="BLO4" s="199"/>
      <c r="BLP4" s="199"/>
      <c r="BLQ4" s="199"/>
      <c r="BLR4" s="199"/>
      <c r="BLS4" s="199"/>
      <c r="BLT4" s="199"/>
      <c r="BLU4" s="199"/>
      <c r="BLV4" s="199"/>
      <c r="BLW4" s="199"/>
      <c r="BLX4" s="199"/>
      <c r="BLY4" s="199"/>
      <c r="BLZ4" s="199"/>
      <c r="BMA4" s="199"/>
      <c r="BMB4" s="199"/>
      <c r="BMC4" s="199"/>
      <c r="BMD4" s="199"/>
      <c r="BME4" s="199"/>
      <c r="BMF4" s="199"/>
      <c r="BMG4" s="199"/>
      <c r="BMH4" s="199"/>
      <c r="BMI4" s="199">
        <v>16.086140870466473</v>
      </c>
      <c r="BMJ4" s="199"/>
      <c r="BMK4" s="199"/>
      <c r="BML4" s="199"/>
      <c r="BMM4" s="199"/>
      <c r="BMN4" s="199"/>
      <c r="BMO4" s="199"/>
      <c r="BMP4" s="199"/>
      <c r="BMQ4" s="199"/>
      <c r="BMR4" s="199"/>
      <c r="BMS4" s="199"/>
      <c r="BMT4" s="199"/>
      <c r="BMU4" s="199"/>
      <c r="BMV4" s="199"/>
      <c r="BMW4" s="199"/>
      <c r="BMX4" s="199"/>
      <c r="BMY4" s="199"/>
      <c r="BMZ4" s="199"/>
      <c r="BNA4" s="199"/>
      <c r="BNB4" s="199"/>
      <c r="BNC4" s="199"/>
      <c r="BND4" s="199"/>
      <c r="BNE4" s="199"/>
      <c r="BNF4" s="199"/>
      <c r="BNG4" s="199"/>
      <c r="BNH4" s="199"/>
      <c r="BNI4" s="199"/>
      <c r="BNJ4" s="199">
        <v>23.671783830000003</v>
      </c>
      <c r="BNK4" s="199"/>
      <c r="BNL4" s="199"/>
      <c r="BNM4" s="199"/>
      <c r="BNN4" s="199"/>
      <c r="BNO4" s="199"/>
      <c r="BNP4" s="199"/>
      <c r="BNQ4" s="199"/>
      <c r="BNR4" s="199"/>
      <c r="BNS4" s="199"/>
      <c r="BNT4" s="199"/>
      <c r="BNU4" s="199"/>
      <c r="BNV4" s="199"/>
      <c r="BNW4" s="199"/>
      <c r="BNX4" s="199"/>
      <c r="BNY4" s="199"/>
      <c r="BNZ4" s="199"/>
      <c r="BOA4" s="199"/>
      <c r="BOB4" s="199"/>
      <c r="BOC4" s="199"/>
      <c r="BOD4" s="199"/>
      <c r="BOE4" s="199"/>
      <c r="BOF4" s="199"/>
      <c r="BOG4" s="199"/>
      <c r="BOH4" s="199"/>
      <c r="BOI4" s="199"/>
      <c r="BOJ4" s="199"/>
      <c r="BOK4" s="199">
        <v>30.234000000000002</v>
      </c>
      <c r="BOL4" s="199"/>
      <c r="BOM4" s="199"/>
      <c r="BON4" s="199"/>
      <c r="BOO4" s="199"/>
      <c r="BOP4" s="199"/>
      <c r="BOQ4" s="199"/>
      <c r="BOR4" s="199"/>
      <c r="BOS4" s="199"/>
      <c r="BOT4" s="199"/>
      <c r="BOU4" s="199"/>
      <c r="BOV4" s="199"/>
      <c r="BOW4" s="199"/>
      <c r="BOX4" s="199"/>
      <c r="BOY4" s="199"/>
      <c r="BOZ4" s="199"/>
      <c r="BPA4" s="199"/>
      <c r="BPB4" s="199"/>
      <c r="BPC4" s="199"/>
      <c r="BPD4" s="199"/>
      <c r="BPE4" s="199"/>
      <c r="BPF4" s="199"/>
      <c r="BPG4" s="199"/>
      <c r="BPH4" s="199"/>
      <c r="BPI4" s="199"/>
      <c r="BPJ4" s="199"/>
      <c r="BPK4" s="199"/>
      <c r="BPL4" s="255">
        <v>23.975142679999994</v>
      </c>
      <c r="BPM4" s="199"/>
      <c r="BPN4" s="199"/>
      <c r="BPO4" s="199"/>
      <c r="BPP4" s="199"/>
      <c r="BPQ4" s="199"/>
      <c r="BPR4" s="199"/>
      <c r="BPS4" s="199"/>
      <c r="BPT4" s="199"/>
      <c r="BPU4" s="199"/>
      <c r="BPV4" s="255"/>
      <c r="BPW4" s="199"/>
      <c r="BPX4" s="199"/>
      <c r="BPY4" s="199"/>
      <c r="BPZ4" s="199"/>
      <c r="BQA4" s="199"/>
      <c r="BQB4" s="199"/>
      <c r="BQC4" s="199"/>
      <c r="BQD4" s="199"/>
      <c r="BQE4" s="199"/>
      <c r="BQF4" s="199"/>
      <c r="BQG4" s="199"/>
      <c r="BQH4" s="199"/>
      <c r="BQI4" s="199"/>
      <c r="BQJ4" s="199"/>
      <c r="BQK4" s="199"/>
      <c r="BQL4" s="199"/>
      <c r="BQM4" s="199">
        <v>43.914042739999999</v>
      </c>
      <c r="BQN4" s="199"/>
      <c r="BQO4" s="199"/>
      <c r="BQP4" s="199"/>
      <c r="BQQ4" s="199"/>
      <c r="BQR4" s="199"/>
      <c r="BQS4" s="199"/>
      <c r="BQT4" s="199"/>
      <c r="BQU4" s="199"/>
      <c r="BQV4" s="199"/>
      <c r="BQW4" s="199"/>
      <c r="BQX4" s="199"/>
      <c r="BQY4" s="199"/>
      <c r="BQZ4" s="199"/>
      <c r="BRA4" s="199"/>
      <c r="BRB4" s="199"/>
      <c r="BRC4" s="199"/>
      <c r="BRD4" s="199"/>
      <c r="BRE4" s="199"/>
      <c r="BRF4" s="199"/>
      <c r="BRG4" s="199"/>
      <c r="BRH4" s="199"/>
      <c r="BRI4" s="199"/>
      <c r="BRJ4" s="199"/>
      <c r="BRK4" s="199"/>
      <c r="BRL4" s="199"/>
      <c r="BRM4" s="199"/>
      <c r="BRN4" s="199">
        <v>23.715631399999999</v>
      </c>
      <c r="BRO4" s="199"/>
      <c r="BRP4" s="199"/>
      <c r="BRQ4" s="199"/>
      <c r="BRR4" s="199"/>
      <c r="BRS4" s="199"/>
      <c r="BRT4" s="199"/>
      <c r="BRU4" s="199"/>
      <c r="BRV4" s="199"/>
      <c r="BRW4" s="199"/>
      <c r="BRX4" s="199"/>
      <c r="BRY4" s="199"/>
      <c r="BRZ4" s="199"/>
      <c r="BSA4" s="199"/>
      <c r="BSB4" s="199"/>
      <c r="BSC4" s="199"/>
      <c r="BSD4" s="199"/>
      <c r="BSE4" s="199"/>
      <c r="BSF4" s="199"/>
      <c r="BSG4" s="199"/>
      <c r="BSH4" s="199"/>
      <c r="BSI4" s="199"/>
      <c r="BSJ4" s="199"/>
      <c r="BSK4" s="199"/>
      <c r="BSL4" s="199"/>
      <c r="BSM4" s="199"/>
      <c r="BSN4" s="199"/>
      <c r="BSO4" s="199"/>
      <c r="BSP4" s="199">
        <v>19.0273</v>
      </c>
      <c r="BSQ4" s="199"/>
      <c r="BSR4" s="199"/>
      <c r="BSS4" s="199"/>
      <c r="BST4" s="199"/>
      <c r="BSU4" s="199"/>
      <c r="BSV4" s="199"/>
      <c r="BSW4" s="199"/>
      <c r="BSX4" s="199"/>
      <c r="BSY4" s="199"/>
      <c r="BSZ4" s="199"/>
      <c r="BTA4" s="199"/>
      <c r="BTB4" s="199"/>
      <c r="BTC4" s="199"/>
      <c r="BTD4" s="199"/>
      <c r="BTE4" s="199"/>
      <c r="BTF4" s="199"/>
      <c r="BTG4" s="199"/>
      <c r="BTH4" s="199"/>
      <c r="BTI4" s="199"/>
      <c r="BTJ4" s="199"/>
      <c r="BTK4" s="199"/>
      <c r="BTL4" s="199"/>
      <c r="BTM4" s="199"/>
      <c r="BTN4" s="199"/>
      <c r="BTO4" s="199"/>
      <c r="BTP4" s="199"/>
      <c r="BTQ4" s="199">
        <v>36.294784049999997</v>
      </c>
      <c r="BTR4" s="199"/>
      <c r="BTS4" s="199"/>
      <c r="BTT4" s="199"/>
      <c r="BTU4" s="199"/>
      <c r="BTV4" s="199"/>
      <c r="BTW4" s="199"/>
      <c r="BTX4" s="199"/>
      <c r="BTY4" s="199"/>
      <c r="BTZ4" s="199"/>
      <c r="BUA4" s="199"/>
      <c r="BUB4" s="199"/>
      <c r="BUC4" s="199"/>
      <c r="BUD4" s="199"/>
      <c r="BUE4" s="199"/>
      <c r="BUF4" s="199"/>
      <c r="BUG4" s="199"/>
      <c r="BUH4" s="199"/>
      <c r="BUI4" s="199"/>
      <c r="BUJ4" s="199"/>
      <c r="BUK4" s="199"/>
      <c r="BUL4" s="199"/>
      <c r="BUM4" s="199"/>
      <c r="BUN4" s="199"/>
      <c r="BUO4" s="199"/>
      <c r="BUP4" s="199"/>
      <c r="BUQ4" s="199"/>
      <c r="BUR4" s="199">
        <v>53.593499999999999</v>
      </c>
      <c r="BUS4" s="199"/>
      <c r="BUT4" s="199"/>
      <c r="BUU4" s="199"/>
      <c r="BUV4" s="199"/>
      <c r="BUW4" s="199"/>
      <c r="BUX4" s="199"/>
      <c r="BUY4" s="199"/>
      <c r="BUZ4" s="199"/>
      <c r="BVA4" s="199"/>
      <c r="BVB4" s="199"/>
      <c r="BVC4" s="199"/>
      <c r="BVD4" s="199"/>
      <c r="BVE4" s="199"/>
      <c r="BVF4" s="199"/>
      <c r="BVG4" s="199"/>
      <c r="BVH4" s="199"/>
      <c r="BVI4" s="199"/>
      <c r="BVJ4" s="199"/>
      <c r="BVK4" s="199"/>
      <c r="BVL4" s="199"/>
      <c r="BVM4" s="199"/>
      <c r="BVN4" s="199"/>
      <c r="BVO4" s="199"/>
      <c r="BVP4" s="199"/>
      <c r="BVQ4" s="199"/>
      <c r="BVR4" s="199"/>
      <c r="BVS4" s="199"/>
      <c r="BVT4" s="199"/>
      <c r="BVU4" s="199">
        <v>74.625568630000004</v>
      </c>
      <c r="BVV4" s="199"/>
      <c r="BVW4" s="199"/>
      <c r="BVX4" s="199"/>
      <c r="BVY4" s="199"/>
      <c r="BVZ4" s="199"/>
      <c r="BWA4" s="199"/>
      <c r="BWB4" s="199"/>
      <c r="BWC4" s="199"/>
      <c r="BWD4" s="199"/>
      <c r="BWE4" s="199"/>
      <c r="BWF4" s="199"/>
      <c r="BWG4" s="199"/>
      <c r="BWH4" s="199"/>
      <c r="BWI4" s="199"/>
      <c r="BWJ4" s="199"/>
      <c r="BWK4" s="199"/>
      <c r="BWL4" s="199"/>
      <c r="BWM4" s="199"/>
      <c r="BWN4" s="199"/>
      <c r="BWO4" s="199"/>
      <c r="BWP4" s="199"/>
      <c r="BWQ4" s="199"/>
      <c r="BWR4" s="199"/>
      <c r="BWS4" s="199"/>
      <c r="BWT4" s="199"/>
      <c r="BWU4" s="199"/>
      <c r="BWV4" s="199"/>
      <c r="BWW4" s="199"/>
      <c r="BWX4" s="199"/>
      <c r="BWY4" s="199"/>
      <c r="BWZ4" s="199"/>
      <c r="BXA4" s="199"/>
      <c r="BXB4" s="199"/>
      <c r="BXC4" s="199"/>
      <c r="BXD4" s="199"/>
      <c r="BXE4" s="199"/>
      <c r="BXF4" s="199"/>
      <c r="BXG4" s="199"/>
      <c r="BXH4" s="199"/>
      <c r="BXI4" s="199"/>
      <c r="BXJ4" s="199"/>
      <c r="BXK4" s="199"/>
      <c r="BXL4" s="199"/>
      <c r="BXM4" s="199"/>
      <c r="BXN4" s="199"/>
      <c r="BXO4" s="199"/>
      <c r="BXP4" s="199"/>
      <c r="BXQ4" s="199"/>
      <c r="BXR4" s="199"/>
      <c r="BXS4" s="199"/>
      <c r="BXT4" s="199"/>
      <c r="BXU4" s="199"/>
      <c r="BXV4" s="199"/>
      <c r="BXW4" s="199"/>
      <c r="BXX4" s="199"/>
      <c r="BXY4" s="199"/>
      <c r="BXZ4" s="199"/>
      <c r="BYA4" s="199"/>
      <c r="BYB4" s="199"/>
      <c r="BYC4" s="199"/>
      <c r="BYD4" s="199"/>
      <c r="BYE4" s="199"/>
      <c r="BYF4" s="199"/>
      <c r="BYG4" s="199"/>
      <c r="BYH4" s="199"/>
      <c r="BYI4" s="199"/>
      <c r="BYJ4" s="199"/>
      <c r="BYK4" s="199"/>
      <c r="BYL4" s="255"/>
      <c r="BYM4" s="255"/>
      <c r="BYN4" s="255"/>
      <c r="BYO4" s="255"/>
      <c r="BYP4" s="255"/>
      <c r="BYQ4" s="255"/>
      <c r="BYR4" s="255"/>
      <c r="BYS4" s="255"/>
      <c r="BYT4" s="255"/>
      <c r="BYU4" s="255"/>
      <c r="BYV4" s="255"/>
      <c r="BYW4" s="255"/>
      <c r="BYX4" s="255"/>
      <c r="BYY4" s="255"/>
      <c r="BYZ4" s="255"/>
      <c r="BZA4" s="255"/>
      <c r="BZB4" s="255"/>
      <c r="BZC4" s="255"/>
      <c r="BZD4" s="255"/>
      <c r="BZE4" s="255"/>
      <c r="BZF4" s="255"/>
      <c r="BZG4" s="255"/>
      <c r="BZH4" s="255"/>
      <c r="BZI4" s="255"/>
      <c r="BZJ4" s="255"/>
      <c r="BZK4" s="255"/>
      <c r="BZL4" s="255"/>
      <c r="BZM4" s="255"/>
      <c r="BZN4" s="255"/>
      <c r="BZO4" s="255"/>
      <c r="BZP4" s="255"/>
      <c r="BZQ4" s="255"/>
      <c r="BZR4" s="199"/>
      <c r="BZS4" s="199"/>
      <c r="BZT4" s="199"/>
      <c r="BZU4" s="199"/>
      <c r="BZV4" s="199"/>
      <c r="BZW4" s="199"/>
      <c r="BZX4" s="199"/>
      <c r="BZY4" s="199"/>
      <c r="BZZ4" s="199"/>
      <c r="CAA4" s="199"/>
      <c r="CAB4" s="199"/>
      <c r="CAC4" s="199"/>
      <c r="CAD4" s="199"/>
      <c r="CAE4" s="199"/>
      <c r="CAF4" s="199"/>
      <c r="CAG4" s="199"/>
      <c r="CAH4" s="199"/>
      <c r="CAI4" s="199"/>
      <c r="CAJ4" s="199"/>
      <c r="CAK4" s="199"/>
      <c r="CAL4" s="199"/>
      <c r="CAM4" s="199"/>
      <c r="CAN4" s="199"/>
      <c r="CAO4" s="199"/>
      <c r="CAP4" s="199"/>
      <c r="CAQ4" s="199"/>
      <c r="CAR4" s="199"/>
      <c r="CAS4" s="199"/>
      <c r="CAT4" s="199"/>
      <c r="CAU4" s="199"/>
      <c r="CAV4" s="199"/>
      <c r="CAW4" s="199"/>
      <c r="CAX4" s="199"/>
      <c r="CAY4" s="199"/>
      <c r="CAZ4" s="199"/>
      <c r="CBA4" s="199"/>
      <c r="CBB4" s="199"/>
      <c r="CBC4" s="199"/>
      <c r="CBD4" s="199"/>
      <c r="CBE4" s="199"/>
      <c r="CBF4" s="199"/>
      <c r="CBG4" s="199"/>
      <c r="CBH4" s="199"/>
      <c r="CBI4" s="199"/>
      <c r="CBJ4" s="199"/>
      <c r="CBK4" s="199"/>
      <c r="CBL4" s="199"/>
      <c r="CBM4" s="199"/>
      <c r="CBN4" s="199"/>
      <c r="CBO4" s="199"/>
      <c r="CBP4" s="199"/>
      <c r="CBQ4" s="199"/>
      <c r="CBR4" s="199"/>
      <c r="CBS4" s="199"/>
      <c r="CBT4" s="199"/>
      <c r="CBU4" s="199"/>
      <c r="CBV4" s="199"/>
      <c r="CBW4" s="199"/>
      <c r="CBX4" s="199"/>
      <c r="CBY4" s="199"/>
      <c r="CBZ4" s="199"/>
      <c r="CCA4" s="199"/>
      <c r="CCB4" s="199"/>
      <c r="CCC4" s="199"/>
      <c r="CCD4" s="199"/>
      <c r="CCE4" s="199"/>
      <c r="CCF4" s="199"/>
      <c r="CCG4" s="199"/>
      <c r="CCH4" s="199"/>
      <c r="CCI4" s="199"/>
      <c r="CCJ4" s="199"/>
      <c r="CCK4" s="199"/>
      <c r="CCL4" s="199"/>
      <c r="CCM4" s="199"/>
      <c r="CCN4" s="199"/>
      <c r="CCO4" s="199"/>
      <c r="CCP4" s="199"/>
      <c r="CCQ4" s="199"/>
      <c r="CCR4" s="199"/>
      <c r="CCS4" s="199"/>
      <c r="CCT4" s="199"/>
    </row>
    <row r="5" spans="1:2126" s="200" customFormat="1" x14ac:dyDescent="0.2">
      <c r="A5" s="262" t="s">
        <v>182</v>
      </c>
      <c r="AKV5" s="199"/>
      <c r="AKW5" s="199"/>
      <c r="AKX5" s="199"/>
      <c r="AKY5" s="199"/>
      <c r="AKZ5" s="199"/>
      <c r="ALA5" s="199"/>
      <c r="ALB5" s="199"/>
      <c r="ALC5" s="199"/>
      <c r="ALD5" s="199"/>
      <c r="ALE5" s="199"/>
      <c r="ALF5" s="199"/>
      <c r="ALG5" s="199"/>
      <c r="ALH5" s="199"/>
      <c r="ALI5" s="199"/>
      <c r="ALJ5" s="199"/>
      <c r="ALK5" s="199"/>
      <c r="ALL5" s="199"/>
      <c r="ALM5" s="199"/>
      <c r="ALN5" s="199"/>
      <c r="ALO5" s="199"/>
      <c r="ALP5" s="199"/>
      <c r="ALQ5" s="199"/>
      <c r="ALR5" s="199"/>
      <c r="ALS5" s="199"/>
      <c r="ALT5" s="199"/>
      <c r="ALU5" s="199"/>
      <c r="ALV5" s="199"/>
      <c r="ALW5" s="199"/>
      <c r="ALX5" s="199"/>
      <c r="ALY5" s="199"/>
      <c r="ALZ5" s="199"/>
      <c r="AMA5" s="199"/>
      <c r="AMB5" s="199"/>
      <c r="AMC5" s="199"/>
      <c r="AMD5" s="199"/>
      <c r="AME5" s="199"/>
      <c r="AMF5" s="199"/>
      <c r="AMG5" s="199"/>
      <c r="AMH5" s="199"/>
      <c r="AMI5" s="199"/>
      <c r="AMJ5" s="199"/>
      <c r="AMK5" s="199"/>
      <c r="AML5" s="199"/>
      <c r="AMM5" s="199"/>
      <c r="AMN5" s="199"/>
      <c r="AMO5" s="199"/>
      <c r="AMP5" s="199"/>
      <c r="AMQ5" s="199"/>
      <c r="AMR5" s="199"/>
      <c r="AMS5" s="199"/>
      <c r="AMT5" s="199"/>
      <c r="AMU5" s="199"/>
      <c r="AMV5" s="199"/>
      <c r="AMW5" s="199"/>
      <c r="AMX5" s="199"/>
      <c r="AMY5" s="199"/>
      <c r="AMZ5" s="199"/>
      <c r="ANA5" s="199"/>
      <c r="ANB5" s="199"/>
      <c r="ANC5" s="199"/>
      <c r="AND5" s="199"/>
      <c r="ANE5" s="199"/>
      <c r="ANF5" s="199"/>
      <c r="ANG5" s="199"/>
      <c r="ANH5" s="199"/>
      <c r="ANI5" s="199"/>
      <c r="ANJ5" s="199"/>
      <c r="ANK5" s="199"/>
      <c r="ANL5" s="199"/>
      <c r="ANM5" s="199"/>
      <c r="ANN5" s="199"/>
      <c r="ANO5" s="199"/>
      <c r="ANP5" s="199"/>
      <c r="ANQ5" s="199"/>
      <c r="ANR5" s="199"/>
      <c r="ANS5" s="199"/>
      <c r="ANT5" s="199"/>
      <c r="ANU5" s="199"/>
      <c r="ANV5" s="199"/>
      <c r="ANW5" s="199"/>
      <c r="ANX5" s="199"/>
      <c r="ANY5" s="199"/>
      <c r="ANZ5" s="199"/>
      <c r="AOA5" s="199"/>
      <c r="AOB5" s="199"/>
      <c r="AOC5" s="199"/>
      <c r="AOD5" s="199"/>
      <c r="AOE5" s="199"/>
      <c r="AOF5" s="199"/>
      <c r="AOG5" s="199"/>
      <c r="AOH5" s="199"/>
      <c r="AOI5" s="199"/>
      <c r="AOJ5" s="199"/>
      <c r="AOK5" s="199"/>
      <c r="AOL5" s="199"/>
      <c r="AOM5" s="199"/>
      <c r="AON5" s="199"/>
      <c r="AOO5" s="199"/>
      <c r="AOP5" s="199"/>
      <c r="AOQ5" s="199"/>
      <c r="AOR5" s="199"/>
      <c r="AOS5" s="199"/>
      <c r="AOT5" s="199"/>
      <c r="AOU5" s="199"/>
      <c r="AOV5" s="199"/>
      <c r="AOW5" s="199"/>
      <c r="AOX5" s="199"/>
      <c r="AOY5" s="199"/>
      <c r="AOZ5" s="199"/>
      <c r="APA5" s="199"/>
      <c r="APB5" s="199"/>
      <c r="APC5" s="199"/>
      <c r="APD5" s="199"/>
      <c r="APE5" s="199"/>
      <c r="APF5" s="199"/>
      <c r="APG5" s="199"/>
      <c r="APH5" s="199"/>
      <c r="API5" s="199"/>
      <c r="APJ5" s="199"/>
      <c r="APK5" s="199"/>
      <c r="APL5" s="199"/>
      <c r="APM5" s="199"/>
      <c r="APN5" s="199"/>
      <c r="APO5" s="199"/>
      <c r="APP5" s="199"/>
      <c r="APQ5" s="199"/>
      <c r="APR5" s="199"/>
      <c r="APS5" s="199"/>
      <c r="APT5" s="199"/>
      <c r="APU5" s="199"/>
      <c r="APV5" s="199"/>
      <c r="APW5" s="199"/>
      <c r="APX5" s="199"/>
      <c r="APY5" s="199"/>
      <c r="APZ5" s="199"/>
      <c r="AQA5" s="199"/>
      <c r="AQB5" s="199"/>
      <c r="AQC5" s="199"/>
      <c r="AQD5" s="199"/>
      <c r="AQE5" s="199"/>
      <c r="AQF5" s="199"/>
      <c r="AQG5" s="199"/>
      <c r="AQH5" s="199"/>
      <c r="AQI5" s="199"/>
      <c r="AQJ5" s="199"/>
      <c r="AQK5" s="199"/>
      <c r="AQL5" s="199"/>
      <c r="AQM5" s="199"/>
      <c r="AQN5" s="199"/>
      <c r="AQO5" s="199"/>
      <c r="AQP5" s="199"/>
      <c r="AQQ5" s="199"/>
      <c r="AQR5" s="199"/>
      <c r="AQS5" s="199"/>
      <c r="AQT5" s="199"/>
      <c r="AQU5" s="199"/>
      <c r="AQV5" s="199"/>
      <c r="AQW5" s="199"/>
      <c r="AQX5" s="199"/>
      <c r="AQY5" s="199"/>
      <c r="AQZ5" s="199"/>
      <c r="ARA5" s="199"/>
      <c r="ARB5" s="199"/>
      <c r="ARC5" s="199"/>
      <c r="ARD5" s="199"/>
      <c r="ARE5" s="199"/>
      <c r="ARF5" s="199"/>
      <c r="ARG5" s="199"/>
      <c r="ARH5" s="199"/>
      <c r="ARI5" s="199"/>
      <c r="ARJ5" s="199"/>
      <c r="ARK5" s="199"/>
      <c r="ARL5" s="199"/>
      <c r="ARM5" s="199"/>
      <c r="ARN5" s="199"/>
      <c r="ARO5" s="199"/>
      <c r="ARP5" s="199"/>
      <c r="ARQ5" s="199"/>
      <c r="ARR5" s="199"/>
      <c r="ARS5" s="199"/>
      <c r="ART5" s="199"/>
      <c r="ARU5" s="199"/>
      <c r="ARV5" s="199"/>
      <c r="ARW5" s="199"/>
      <c r="ARX5" s="199"/>
      <c r="ARY5" s="199"/>
      <c r="ARZ5" s="199"/>
      <c r="ASA5" s="199"/>
      <c r="ASB5" s="199"/>
      <c r="ASC5" s="199"/>
      <c r="ASD5" s="199"/>
      <c r="ASE5" s="199"/>
      <c r="ASF5" s="199"/>
      <c r="ASG5" s="199"/>
      <c r="ASH5" s="199"/>
      <c r="ASI5" s="199"/>
      <c r="ASJ5" s="199"/>
      <c r="ASK5" s="199"/>
      <c r="ASL5" s="199"/>
      <c r="ASM5" s="199"/>
      <c r="ASN5" s="199"/>
      <c r="ASO5" s="199"/>
      <c r="ASP5" s="199"/>
      <c r="ASQ5" s="199"/>
      <c r="ASR5" s="199"/>
      <c r="ASS5" s="199"/>
      <c r="AST5" s="199"/>
      <c r="ASU5" s="199"/>
      <c r="ASV5" s="199"/>
      <c r="ASW5" s="199"/>
      <c r="ASX5" s="199"/>
      <c r="ASY5" s="199"/>
      <c r="ASZ5" s="199"/>
      <c r="ATA5" s="199"/>
      <c r="ATB5" s="199"/>
      <c r="ATC5" s="199"/>
      <c r="ATD5" s="199"/>
      <c r="ATE5" s="199"/>
      <c r="ATF5" s="199"/>
      <c r="ATG5" s="199"/>
      <c r="ATH5" s="199"/>
      <c r="ATI5" s="199"/>
      <c r="ATJ5" s="199"/>
      <c r="ATK5" s="199"/>
      <c r="ATL5" s="199"/>
      <c r="ATM5" s="199"/>
      <c r="ATN5" s="199"/>
      <c r="ATO5" s="199"/>
      <c r="ATP5" s="199"/>
      <c r="ATQ5" s="199"/>
      <c r="ATR5" s="199"/>
      <c r="ATS5" s="199"/>
      <c r="ATT5" s="199"/>
      <c r="ATU5" s="199"/>
      <c r="ATV5" s="199"/>
      <c r="ATW5" s="199"/>
      <c r="ATX5" s="199"/>
      <c r="ATY5" s="199"/>
      <c r="ATZ5" s="199"/>
      <c r="AUA5" s="199"/>
      <c r="AUB5" s="199"/>
      <c r="AUC5" s="199"/>
      <c r="AUD5" s="199"/>
      <c r="AUE5" s="199"/>
      <c r="AUF5" s="199"/>
      <c r="AUG5" s="199"/>
      <c r="AUH5" s="199"/>
      <c r="AUI5" s="199"/>
      <c r="AUJ5" s="199"/>
      <c r="AUK5" s="199"/>
      <c r="AUL5" s="199"/>
      <c r="AUM5" s="199"/>
      <c r="AUN5" s="199"/>
      <c r="AUO5" s="199"/>
      <c r="AUP5" s="199"/>
      <c r="AUQ5" s="199"/>
      <c r="AUR5" s="199"/>
      <c r="AUS5" s="199"/>
      <c r="AUT5" s="199"/>
      <c r="AUU5" s="199"/>
      <c r="AUV5" s="199"/>
      <c r="AUW5" s="199"/>
      <c r="AUX5" s="199"/>
      <c r="AUY5" s="199"/>
      <c r="AUZ5" s="199"/>
      <c r="AVA5" s="199"/>
      <c r="AVB5" s="199"/>
      <c r="AVC5" s="199"/>
      <c r="AVD5" s="199"/>
      <c r="AVE5" s="199"/>
      <c r="AVF5" s="199"/>
      <c r="AVG5" s="199"/>
      <c r="AVH5" s="199"/>
      <c r="AVI5" s="199"/>
      <c r="AVJ5" s="199"/>
      <c r="AVK5" s="199"/>
      <c r="AVL5" s="199"/>
      <c r="AVM5" s="199"/>
      <c r="AVN5" s="199"/>
      <c r="AVO5" s="199"/>
      <c r="AVP5" s="199"/>
      <c r="AVQ5" s="199"/>
      <c r="AVR5" s="199"/>
      <c r="AVS5" s="199"/>
      <c r="AVT5" s="199"/>
      <c r="AVU5" s="199"/>
      <c r="AVV5" s="199"/>
      <c r="AVW5" s="199"/>
      <c r="AVX5" s="199"/>
      <c r="AVY5" s="199"/>
      <c r="AVZ5" s="199"/>
      <c r="AWA5" s="199"/>
      <c r="AWB5" s="199"/>
      <c r="AWC5" s="199"/>
      <c r="AWD5" s="199"/>
      <c r="AWE5" s="199"/>
      <c r="AWF5" s="199"/>
      <c r="AWG5" s="199"/>
      <c r="AWH5" s="199"/>
      <c r="AWI5" s="199"/>
      <c r="AWJ5" s="199"/>
      <c r="AWK5" s="199"/>
      <c r="AWL5" s="199"/>
      <c r="AWM5" s="199"/>
      <c r="AWN5" s="276">
        <f>+AWN9-AWN4</f>
        <v>0</v>
      </c>
      <c r="AWO5" s="276">
        <f>+AWO9-AWO4</f>
        <v>0</v>
      </c>
      <c r="AWP5" s="276">
        <f>+AWP9-AWP4</f>
        <v>0</v>
      </c>
      <c r="AWQ5" s="276">
        <f>+AWQ9-AWQ4</f>
        <v>0</v>
      </c>
      <c r="AWR5" s="199"/>
      <c r="AWS5" s="276">
        <f>+AWS9-AWS4</f>
        <v>0</v>
      </c>
      <c r="AWT5" s="276">
        <f>+AWT9-AWT4</f>
        <v>0</v>
      </c>
      <c r="AWU5" s="276">
        <f>+AWU9-AWU4</f>
        <v>0</v>
      </c>
      <c r="AWV5" s="276">
        <f>+AWV9-AWV4</f>
        <v>0</v>
      </c>
      <c r="AWW5" s="199"/>
      <c r="AWX5" s="276">
        <f>+AWX9-AWX4</f>
        <v>0</v>
      </c>
      <c r="AWY5" s="276">
        <f>+AWY9-AWY4</f>
        <v>0</v>
      </c>
      <c r="AWZ5" s="199"/>
      <c r="AXA5" s="199"/>
      <c r="AXB5" s="199"/>
      <c r="AXC5" s="276">
        <f>+AXC9-AXC4</f>
        <v>0</v>
      </c>
      <c r="AXD5" s="276">
        <f>+AXD9-AXD4</f>
        <v>0</v>
      </c>
      <c r="AXE5" s="199"/>
      <c r="AXF5" s="276">
        <f>+AXF9-AXF4</f>
        <v>0</v>
      </c>
      <c r="AXG5" s="276">
        <f>+AXG9-AXG4</f>
        <v>0</v>
      </c>
      <c r="AXH5" s="276">
        <f>+AXH9-AXH4</f>
        <v>0</v>
      </c>
      <c r="AXI5" s="276">
        <f>+AXI9-AXI4</f>
        <v>0</v>
      </c>
      <c r="AXJ5" s="276">
        <f>+AXJ9-AXJ4</f>
        <v>0</v>
      </c>
      <c r="AXK5" s="199"/>
      <c r="AXL5" s="276">
        <f>+AXL9-AXL4</f>
        <v>0</v>
      </c>
      <c r="AXM5" s="276">
        <f>+AXM9-AXM4</f>
        <v>0</v>
      </c>
      <c r="AXN5" s="276">
        <f>+AXN9-AXN4</f>
        <v>0</v>
      </c>
      <c r="AXO5" s="276">
        <f>+AXO9-AXO4</f>
        <v>0</v>
      </c>
      <c r="AXP5" s="276">
        <f>+AXP9-AXP4</f>
        <v>0</v>
      </c>
      <c r="AXQ5" s="199"/>
      <c r="AXR5" s="276">
        <f>+AXR9-AXR4</f>
        <v>0</v>
      </c>
      <c r="AXS5" s="276">
        <f>+AXS9-AXS4</f>
        <v>0</v>
      </c>
      <c r="AXT5" s="276">
        <f>+AXT9-AXT4</f>
        <v>0</v>
      </c>
      <c r="AXU5" s="276">
        <f>+AXU9-AXU4</f>
        <v>0</v>
      </c>
      <c r="AXV5" s="199"/>
      <c r="AXW5" s="276">
        <f>+AXW9-AXW4</f>
        <v>0</v>
      </c>
      <c r="AXX5" s="276">
        <f>+AXX9-AXX4</f>
        <v>0</v>
      </c>
      <c r="AXY5" s="276">
        <f>+AXY9-AXY4</f>
        <v>0</v>
      </c>
      <c r="AXZ5" s="276">
        <f>+AXZ9-AXZ4</f>
        <v>0</v>
      </c>
      <c r="AYA5" s="276">
        <f>+AYA9-AYA4</f>
        <v>0</v>
      </c>
      <c r="AYB5" s="199"/>
      <c r="AYC5" s="199"/>
      <c r="AYD5" s="276">
        <f>+AYD9-AYD4</f>
        <v>0</v>
      </c>
      <c r="AYE5" s="276">
        <f>+AYE9-AYE4</f>
        <v>0</v>
      </c>
      <c r="AYF5" s="276">
        <f>+AYF9-AYF4</f>
        <v>0</v>
      </c>
      <c r="AYG5" s="276">
        <f>+AYG9-AYG4</f>
        <v>0</v>
      </c>
      <c r="AYH5" s="276">
        <f>+AYH9-AYH4</f>
        <v>0</v>
      </c>
      <c r="AYI5" s="199"/>
      <c r="AYJ5" s="276">
        <f>+AYJ9-AYJ4</f>
        <v>0</v>
      </c>
      <c r="AYK5" s="276">
        <f>+AYK9-AYK4</f>
        <v>0</v>
      </c>
      <c r="AYL5" s="276">
        <f>+AYL9-AYL4</f>
        <v>0</v>
      </c>
      <c r="AYM5" s="276">
        <f>+AYM9-AYM4</f>
        <v>0</v>
      </c>
      <c r="AYN5" s="276">
        <f>+AYN9-AYN4</f>
        <v>0</v>
      </c>
      <c r="AYO5" s="199"/>
      <c r="AYP5" s="276">
        <f>+AYP9-AYP4</f>
        <v>0</v>
      </c>
      <c r="AYQ5" s="276">
        <f>+AYQ9-AYQ4</f>
        <v>0</v>
      </c>
      <c r="AYR5" s="276">
        <f>+AYR9-AYR4</f>
        <v>0</v>
      </c>
      <c r="AYS5" s="276">
        <f>+AYS9-AYS4</f>
        <v>0</v>
      </c>
      <c r="AYT5" s="276">
        <f>+AYT9-AYT4</f>
        <v>0</v>
      </c>
      <c r="AYU5" s="199"/>
      <c r="AYV5" s="276">
        <f>+AYV9-AYV4</f>
        <v>0</v>
      </c>
      <c r="AYW5" s="276">
        <f>+AYW9-AYW4</f>
        <v>0</v>
      </c>
      <c r="AYX5" s="276">
        <f>+AYX9-AYX4</f>
        <v>0</v>
      </c>
      <c r="AYY5" s="199"/>
      <c r="AYZ5" s="199"/>
      <c r="AZA5" s="276">
        <f>+AZA9-AZA4</f>
        <v>0</v>
      </c>
      <c r="AZB5" s="276">
        <f>+AZB9-AZB4</f>
        <v>0</v>
      </c>
      <c r="AZC5" s="276">
        <f>+AZC9-AZC4</f>
        <v>0</v>
      </c>
      <c r="AZD5" s="276">
        <f>+AZD9-AZD4</f>
        <v>0</v>
      </c>
      <c r="AZE5" s="276">
        <f>+AZE9-AZE4</f>
        <v>0</v>
      </c>
      <c r="AZF5" s="199"/>
      <c r="AZG5" s="276">
        <f>+AZG9-AZG4</f>
        <v>0</v>
      </c>
      <c r="AZH5" s="276">
        <f>+AZH9-AZH4</f>
        <v>0</v>
      </c>
      <c r="AZI5" s="276">
        <f>+AZI9-AZI4</f>
        <v>0</v>
      </c>
      <c r="AZJ5" s="276">
        <f>+AZJ9-AZJ4</f>
        <v>0</v>
      </c>
      <c r="AZK5" s="276">
        <f>+AZK9-AZK4</f>
        <v>0</v>
      </c>
      <c r="AZL5" s="199"/>
      <c r="AZM5" s="276">
        <f>+AZM9-AZM4</f>
        <v>0</v>
      </c>
      <c r="AZN5" s="276">
        <f>+AZN9-AZN4</f>
        <v>0</v>
      </c>
      <c r="AZO5" s="276">
        <f>+AZO9-AZO4</f>
        <v>0</v>
      </c>
      <c r="AZP5" s="276">
        <f>+AZP9-AZP4</f>
        <v>0</v>
      </c>
      <c r="AZQ5" s="276">
        <f>+AZQ9-AZQ4</f>
        <v>0</v>
      </c>
      <c r="AZR5" s="199"/>
      <c r="AZS5" s="276">
        <f>+AZS9-AZS4</f>
        <v>0</v>
      </c>
      <c r="AZT5" s="276">
        <f>+AZT9-AZT4</f>
        <v>0</v>
      </c>
      <c r="AZU5" s="276">
        <f>+AZU9-AZU4</f>
        <v>0</v>
      </c>
      <c r="AZV5" s="277">
        <f>+AZV9-AZV4</f>
        <v>0</v>
      </c>
      <c r="AZW5" s="277">
        <f>+AZW9-AZW4</f>
        <v>0</v>
      </c>
      <c r="AZX5" s="199"/>
      <c r="AZY5" s="277">
        <f>+AZY9-AZY4</f>
        <v>0</v>
      </c>
      <c r="AZZ5" s="277">
        <f>+AZZ9-AZZ4</f>
        <v>0</v>
      </c>
      <c r="BAA5" s="199"/>
      <c r="BAB5" s="199"/>
      <c r="BAC5" s="277">
        <f>+BAC9-BAC4</f>
        <v>0</v>
      </c>
      <c r="BAD5" s="277">
        <f>+BAD9-BAD4</f>
        <v>0</v>
      </c>
      <c r="BAE5" s="277">
        <f>+BAE9-BAE4</f>
        <v>0</v>
      </c>
      <c r="BAF5" s="199"/>
      <c r="BAG5" s="277">
        <f>+BAG9-BAG4</f>
        <v>0</v>
      </c>
      <c r="BAH5" s="277">
        <f>+BAH9-BAH4</f>
        <v>0</v>
      </c>
      <c r="BAI5" s="277">
        <f>+BAI9-BAI4</f>
        <v>0</v>
      </c>
      <c r="BAJ5" s="277">
        <f>+BAJ9-BAJ4</f>
        <v>0</v>
      </c>
      <c r="BAK5" s="277">
        <f>+BAK9-BAK4</f>
        <v>0</v>
      </c>
      <c r="BAL5" s="277">
        <f t="shared" ref="BAL5:BAR5" si="10">+BAL9-BAL4</f>
        <v>0</v>
      </c>
      <c r="BAM5" s="277">
        <f>+BAM9-BAM4</f>
        <v>0</v>
      </c>
      <c r="BAN5" s="277">
        <f>+BAN9-BAN4</f>
        <v>0</v>
      </c>
      <c r="BAO5" s="277">
        <f>+BAO9-BAO4</f>
        <v>0</v>
      </c>
      <c r="BAP5" s="277">
        <f>+BAP9-BAP4</f>
        <v>0</v>
      </c>
      <c r="BAQ5" s="277">
        <f t="shared" si="10"/>
        <v>0</v>
      </c>
      <c r="BAR5" s="277">
        <f t="shared" si="10"/>
        <v>0</v>
      </c>
      <c r="BAS5" s="277">
        <f t="shared" ref="BAS5:BBB5" si="11">+BAS9-BAS4</f>
        <v>0</v>
      </c>
      <c r="BAT5" s="277">
        <f t="shared" si="11"/>
        <v>0</v>
      </c>
      <c r="BAU5" s="277">
        <f t="shared" si="11"/>
        <v>0</v>
      </c>
      <c r="BAV5" s="277">
        <f t="shared" si="11"/>
        <v>0</v>
      </c>
      <c r="BAW5" s="277">
        <f t="shared" si="11"/>
        <v>0</v>
      </c>
      <c r="BAX5" s="277">
        <f t="shared" si="11"/>
        <v>0</v>
      </c>
      <c r="BAY5" s="277">
        <f t="shared" si="11"/>
        <v>0</v>
      </c>
      <c r="BAZ5" s="277">
        <f t="shared" si="11"/>
        <v>0</v>
      </c>
      <c r="BBA5" s="277">
        <f t="shared" si="11"/>
        <v>0</v>
      </c>
      <c r="BBB5" s="277">
        <f t="shared" si="11"/>
        <v>0</v>
      </c>
      <c r="BBC5" s="199"/>
      <c r="BBD5" s="277">
        <f t="shared" ref="BBD5:BBJ5" si="12">+BBD9-BBD4</f>
        <v>0</v>
      </c>
      <c r="BBE5" s="277">
        <f>+BBE9-BBE4</f>
        <v>0</v>
      </c>
      <c r="BBF5" s="277">
        <f>+BBF9-BBF4</f>
        <v>0</v>
      </c>
      <c r="BBG5" s="277">
        <f>+BBG9-BBG4</f>
        <v>0</v>
      </c>
      <c r="BBH5" s="277">
        <f>+BBH9-BBH4</f>
        <v>0</v>
      </c>
      <c r="BBI5" s="277">
        <f t="shared" si="12"/>
        <v>0</v>
      </c>
      <c r="BBJ5" s="277">
        <f t="shared" si="12"/>
        <v>0</v>
      </c>
      <c r="BBK5" s="277">
        <f t="shared" ref="BBK5:BCA5" si="13">+BBK9-BBK4</f>
        <v>0</v>
      </c>
      <c r="BBL5" s="277">
        <f t="shared" si="13"/>
        <v>0</v>
      </c>
      <c r="BBM5" s="277">
        <f t="shared" si="13"/>
        <v>0</v>
      </c>
      <c r="BBN5" s="277">
        <f t="shared" si="13"/>
        <v>0</v>
      </c>
      <c r="BBO5" s="277">
        <f t="shared" si="13"/>
        <v>0</v>
      </c>
      <c r="BBP5" s="277">
        <f t="shared" si="13"/>
        <v>0</v>
      </c>
      <c r="BBQ5" s="277">
        <f t="shared" si="13"/>
        <v>0</v>
      </c>
      <c r="BBR5" s="277">
        <f t="shared" si="13"/>
        <v>0</v>
      </c>
      <c r="BBS5" s="277">
        <f t="shared" si="13"/>
        <v>0</v>
      </c>
      <c r="BBT5" s="277">
        <f t="shared" si="13"/>
        <v>0</v>
      </c>
      <c r="BBU5" s="277">
        <f t="shared" si="13"/>
        <v>0</v>
      </c>
      <c r="BBV5" s="277">
        <f t="shared" si="13"/>
        <v>0</v>
      </c>
      <c r="BBW5" s="277">
        <f t="shared" si="13"/>
        <v>0</v>
      </c>
      <c r="BBX5" s="277">
        <f t="shared" si="13"/>
        <v>0</v>
      </c>
      <c r="BBY5" s="277">
        <f t="shared" si="13"/>
        <v>7.0209698658893593E-2</v>
      </c>
      <c r="BBZ5" s="277">
        <f t="shared" si="13"/>
        <v>0</v>
      </c>
      <c r="BCA5" s="277">
        <f t="shared" si="13"/>
        <v>7.0209698658899811E-2</v>
      </c>
      <c r="BCB5" s="199"/>
      <c r="BCC5" s="277">
        <f t="shared" ref="BCC5:BCI5" si="14">+BCC9-BCC4</f>
        <v>0</v>
      </c>
      <c r="BCD5" s="277">
        <f>+BCD9-BCD4</f>
        <v>0</v>
      </c>
      <c r="BCE5" s="277">
        <f>+BCE9-BCE4</f>
        <v>0</v>
      </c>
      <c r="BCF5" s="277">
        <f>+BCF9-BCF4</f>
        <v>0</v>
      </c>
      <c r="BCG5" s="277">
        <f>+BCG9-BCG4</f>
        <v>0</v>
      </c>
      <c r="BCH5" s="277">
        <f t="shared" si="14"/>
        <v>0</v>
      </c>
      <c r="BCI5" s="277">
        <f t="shared" si="14"/>
        <v>0</v>
      </c>
      <c r="BCJ5" s="277">
        <f>+BCJ9-BCJ4</f>
        <v>0</v>
      </c>
      <c r="BCK5" s="277">
        <f>+BCK9-BCK4</f>
        <v>0</v>
      </c>
      <c r="BCL5" s="277">
        <f>+BCL9-BCL4</f>
        <v>0</v>
      </c>
      <c r="BCM5" s="277">
        <f>+BCM9-BCM4</f>
        <v>0</v>
      </c>
      <c r="BCN5" s="277">
        <f>+BCN9-BCN4</f>
        <v>4.8688164611121465E-9</v>
      </c>
      <c r="BCO5" s="277"/>
      <c r="BCP5" s="277"/>
      <c r="BCQ5" s="277"/>
      <c r="BCR5" s="277"/>
      <c r="BCS5" s="277">
        <f>+BCS9-BCS4</f>
        <v>91.970436004868816</v>
      </c>
      <c r="BCT5" s="277"/>
      <c r="BCU5" s="277"/>
      <c r="BCV5" s="277"/>
      <c r="BCW5" s="277"/>
      <c r="BCX5" s="277"/>
      <c r="BCY5" s="277"/>
      <c r="BCZ5" s="277"/>
      <c r="BDA5" s="277"/>
      <c r="BDB5" s="199"/>
      <c r="BDC5" s="199"/>
      <c r="BDD5" s="199"/>
      <c r="BDE5" s="199"/>
      <c r="BDF5" s="277"/>
      <c r="BDG5" s="277"/>
      <c r="BDH5" s="277"/>
      <c r="BDI5" s="277"/>
      <c r="BDJ5" s="277"/>
      <c r="BDK5" s="277"/>
      <c r="BDL5" s="277"/>
      <c r="BDM5" s="277"/>
      <c r="BDN5" s="277"/>
      <c r="BDO5" s="277"/>
      <c r="BDP5" s="277"/>
      <c r="BDQ5" s="277"/>
      <c r="BDR5" s="277"/>
      <c r="BDS5" s="277"/>
      <c r="BDT5" s="277"/>
      <c r="BDU5" s="277"/>
      <c r="BDV5" s="277"/>
      <c r="BDW5" s="277"/>
      <c r="BDX5" s="277"/>
      <c r="BDY5" s="277"/>
      <c r="BDZ5" s="277"/>
      <c r="BEA5" s="277"/>
      <c r="BEB5" s="277"/>
      <c r="BEC5" s="277"/>
      <c r="BED5" s="199"/>
      <c r="BEE5" s="199"/>
      <c r="BEF5" s="199"/>
      <c r="BEG5" s="199"/>
      <c r="BEH5" s="199"/>
      <c r="BEI5" s="199"/>
      <c r="BEJ5" s="199"/>
      <c r="BEK5" s="199"/>
      <c r="BEL5" s="199"/>
      <c r="BEM5" s="199"/>
      <c r="BEN5" s="199"/>
      <c r="BEO5" s="199"/>
      <c r="BEP5" s="199"/>
      <c r="BEQ5" s="199"/>
      <c r="BER5" s="199"/>
      <c r="BES5" s="199"/>
      <c r="BET5" s="199"/>
      <c r="BEU5" s="199"/>
      <c r="BEV5" s="199"/>
      <c r="BEW5" s="199"/>
      <c r="BEX5" s="199"/>
      <c r="BEY5" s="199"/>
      <c r="BEZ5" s="199"/>
      <c r="BFA5" s="199"/>
      <c r="BFB5" s="199"/>
      <c r="BFC5" s="199"/>
      <c r="BFD5" s="199"/>
      <c r="BFE5" s="199"/>
      <c r="BFF5" s="199"/>
      <c r="BFG5" s="199"/>
      <c r="BFH5" s="199"/>
      <c r="BFI5" s="199"/>
      <c r="BFJ5" s="199"/>
      <c r="BFK5" s="199"/>
      <c r="BFL5" s="199"/>
      <c r="BFM5" s="199"/>
      <c r="BFN5" s="199"/>
      <c r="BFO5" s="199"/>
      <c r="BFP5" s="199"/>
      <c r="BFQ5" s="199"/>
      <c r="BFR5" s="199"/>
      <c r="BFS5" s="199"/>
      <c r="BFT5" s="199"/>
      <c r="BFU5" s="199"/>
      <c r="BFV5" s="199"/>
      <c r="BFW5" s="199"/>
      <c r="BFX5" s="199"/>
      <c r="BFY5" s="199"/>
      <c r="BFZ5" s="199"/>
      <c r="BGA5" s="199"/>
      <c r="BGB5" s="199"/>
      <c r="BGC5" s="199"/>
      <c r="BGD5" s="199"/>
      <c r="BGE5" s="199"/>
      <c r="BGF5" s="199"/>
      <c r="BGG5" s="199"/>
      <c r="BGH5" s="199"/>
      <c r="BGI5" s="199"/>
      <c r="BGJ5" s="199"/>
      <c r="BGK5" s="199"/>
      <c r="BGL5" s="199"/>
      <c r="BGM5" s="199"/>
      <c r="BGN5" s="199"/>
      <c r="BGO5" s="199"/>
      <c r="BGP5" s="199"/>
      <c r="BGQ5" s="199"/>
      <c r="BGR5" s="199"/>
      <c r="BGS5" s="199"/>
      <c r="BGT5" s="199"/>
      <c r="BGU5" s="199"/>
      <c r="BGV5" s="199"/>
      <c r="BGW5" s="199"/>
      <c r="BGX5" s="199"/>
      <c r="BGY5" s="199"/>
      <c r="BGZ5" s="199"/>
      <c r="BHA5" s="199"/>
      <c r="BHB5" s="199"/>
      <c r="BHC5" s="199"/>
      <c r="BHD5" s="199"/>
      <c r="BHE5" s="199"/>
      <c r="BHF5" s="199"/>
      <c r="BHG5" s="199"/>
      <c r="BHH5" s="199"/>
      <c r="BHI5" s="199"/>
      <c r="BHJ5" s="199"/>
      <c r="BHK5" s="199"/>
      <c r="BHL5" s="199"/>
      <c r="BHM5" s="199"/>
      <c r="BHN5" s="199"/>
      <c r="BHO5" s="199"/>
      <c r="BHP5" s="199"/>
      <c r="BHQ5" s="199"/>
      <c r="BHR5" s="199"/>
      <c r="BHS5" s="199"/>
      <c r="BHT5" s="199"/>
      <c r="BHU5" s="199"/>
      <c r="BHV5" s="199"/>
      <c r="BHW5" s="199"/>
      <c r="BHX5" s="199"/>
      <c r="BHY5" s="199"/>
      <c r="BHZ5" s="199"/>
      <c r="BIA5" s="199"/>
      <c r="BIB5" s="199"/>
      <c r="BIC5" s="199"/>
      <c r="BID5" s="199"/>
      <c r="BIE5" s="199"/>
      <c r="BIF5" s="199"/>
      <c r="BIG5" s="199"/>
      <c r="BIH5" s="199"/>
      <c r="BII5" s="199"/>
      <c r="BIJ5" s="199"/>
      <c r="BIK5" s="199"/>
      <c r="BIL5" s="199"/>
      <c r="BIM5" s="199"/>
      <c r="BIN5" s="199"/>
      <c r="BIO5" s="199"/>
      <c r="BIP5" s="199"/>
      <c r="BIQ5" s="199"/>
      <c r="BIR5" s="199"/>
      <c r="BIS5" s="199"/>
      <c r="BIT5" s="199"/>
      <c r="BIU5" s="199"/>
      <c r="BIV5" s="199"/>
      <c r="BIW5" s="199"/>
      <c r="BIX5" s="199"/>
      <c r="BIY5" s="199"/>
      <c r="BIZ5" s="199"/>
      <c r="BJA5" s="199"/>
      <c r="BJB5" s="199"/>
      <c r="BJC5" s="199"/>
      <c r="BJD5" s="199"/>
      <c r="BJE5" s="199"/>
      <c r="BJF5" s="199"/>
      <c r="BJG5" s="199"/>
      <c r="BJH5" s="199"/>
      <c r="BJI5" s="199"/>
      <c r="BJJ5" s="199"/>
      <c r="BJK5" s="199"/>
      <c r="BJL5" s="199"/>
      <c r="BJM5" s="199"/>
      <c r="BJN5" s="199"/>
      <c r="BJO5" s="199"/>
      <c r="BJP5" s="199"/>
      <c r="BJQ5" s="199"/>
      <c r="BJR5" s="199"/>
      <c r="BJS5" s="199"/>
      <c r="BJT5" s="199"/>
      <c r="BJU5" s="199"/>
      <c r="BJV5" s="199"/>
      <c r="BJW5" s="199"/>
      <c r="BJX5" s="199"/>
      <c r="BJY5" s="199"/>
      <c r="BJZ5" s="199"/>
      <c r="BKA5" s="199"/>
      <c r="BKB5" s="199"/>
      <c r="BKC5" s="199"/>
      <c r="BKD5" s="199"/>
      <c r="BKE5" s="199"/>
      <c r="BKF5" s="199"/>
      <c r="BKG5" s="199"/>
      <c r="BKH5" s="199"/>
      <c r="BKI5" s="198">
        <f>+BKI13+BKI19</f>
        <v>21.285584169096211</v>
      </c>
      <c r="BKJ5" s="198">
        <f t="shared" ref="BKJ5:BMU5" si="15">+BKJ13+BKJ19</f>
        <v>0</v>
      </c>
      <c r="BKK5" s="198">
        <f t="shared" si="15"/>
        <v>0</v>
      </c>
      <c r="BKL5" s="198">
        <f t="shared" si="15"/>
        <v>1.7248780699708455</v>
      </c>
      <c r="BKM5" s="198">
        <f t="shared" si="15"/>
        <v>0</v>
      </c>
      <c r="BKN5" s="198">
        <f t="shared" si="15"/>
        <v>1.0665631093294461</v>
      </c>
      <c r="BKO5" s="198">
        <f t="shared" si="15"/>
        <v>2.7914411793002913</v>
      </c>
      <c r="BKP5" s="198">
        <f t="shared" si="15"/>
        <v>4.026444220116618</v>
      </c>
      <c r="BKQ5" s="198">
        <f t="shared" si="15"/>
        <v>0</v>
      </c>
      <c r="BKR5" s="198">
        <f t="shared" si="15"/>
        <v>0</v>
      </c>
      <c r="BKS5" s="198">
        <f t="shared" si="15"/>
        <v>0.56851425947521861</v>
      </c>
      <c r="BKT5" s="198">
        <f t="shared" si="15"/>
        <v>0</v>
      </c>
      <c r="BKU5" s="198">
        <f t="shared" si="15"/>
        <v>4.5949584795918366</v>
      </c>
      <c r="BKV5" s="198">
        <f t="shared" si="15"/>
        <v>0</v>
      </c>
      <c r="BKW5" s="198">
        <f t="shared" si="15"/>
        <v>0</v>
      </c>
      <c r="BKX5" s="198">
        <f t="shared" si="15"/>
        <v>0</v>
      </c>
      <c r="BKY5" s="198">
        <f t="shared" si="15"/>
        <v>0</v>
      </c>
      <c r="BKZ5" s="198">
        <f t="shared" si="15"/>
        <v>7.0893325510204077</v>
      </c>
      <c r="BLA5" s="198">
        <f t="shared" si="15"/>
        <v>0</v>
      </c>
      <c r="BLB5" s="198">
        <f t="shared" si="15"/>
        <v>5.4549000000000003</v>
      </c>
      <c r="BLC5" s="198">
        <f t="shared" si="15"/>
        <v>0</v>
      </c>
      <c r="BLD5" s="198">
        <f t="shared" si="15"/>
        <v>0.14988253935860057</v>
      </c>
      <c r="BLE5" s="198">
        <f t="shared" si="15"/>
        <v>12.694115090379007</v>
      </c>
      <c r="BLF5" s="198">
        <f t="shared" si="15"/>
        <v>20.080514749271135</v>
      </c>
      <c r="BLG5" s="198">
        <f t="shared" si="15"/>
        <v>0</v>
      </c>
      <c r="BLH5" s="198">
        <f t="shared" si="15"/>
        <v>3.0771176501457722</v>
      </c>
      <c r="BLI5" s="198">
        <f t="shared" si="15"/>
        <v>0.65929987026239067</v>
      </c>
      <c r="BLJ5" s="198">
        <f t="shared" si="15"/>
        <v>1.420658</v>
      </c>
      <c r="BLK5" s="198">
        <f t="shared" si="15"/>
        <v>0.75031886005830906</v>
      </c>
      <c r="BLL5" s="198">
        <f t="shared" si="15"/>
        <v>5.9073943804664726</v>
      </c>
      <c r="BLM5" s="198">
        <f t="shared" si="15"/>
        <v>1.8479776899999998</v>
      </c>
      <c r="BLN5" s="198">
        <f t="shared" si="15"/>
        <v>0</v>
      </c>
      <c r="BLO5" s="198">
        <f t="shared" si="15"/>
        <v>3.8167550600000002</v>
      </c>
      <c r="BLP5" s="198">
        <f t="shared" si="15"/>
        <v>0</v>
      </c>
      <c r="BLQ5" s="198">
        <f t="shared" si="15"/>
        <v>0</v>
      </c>
      <c r="BLR5" s="198">
        <f t="shared" si="15"/>
        <v>5.6647327500000006</v>
      </c>
      <c r="BLS5" s="198">
        <f t="shared" si="15"/>
        <v>0</v>
      </c>
      <c r="BLT5" s="198">
        <f t="shared" si="15"/>
        <v>0.26249584999999998</v>
      </c>
      <c r="BLU5" s="198">
        <f t="shared" si="15"/>
        <v>0</v>
      </c>
      <c r="BLV5" s="198">
        <f t="shared" si="15"/>
        <v>2.4432421600000001</v>
      </c>
      <c r="BLW5" s="198">
        <f t="shared" si="15"/>
        <v>0.56045966000000003</v>
      </c>
      <c r="BLX5" s="198">
        <f t="shared" si="15"/>
        <v>3.2661976700000004</v>
      </c>
      <c r="BLY5" s="198">
        <f t="shared" si="15"/>
        <v>0</v>
      </c>
      <c r="BLZ5" s="198">
        <f t="shared" si="15"/>
        <v>0</v>
      </c>
      <c r="BMA5" s="198">
        <f t="shared" si="15"/>
        <v>0</v>
      </c>
      <c r="BMB5" s="198">
        <f t="shared" si="15"/>
        <v>1.2478160700000001</v>
      </c>
      <c r="BMC5" s="198">
        <f t="shared" si="15"/>
        <v>0</v>
      </c>
      <c r="BMD5" s="198">
        <f t="shared" si="15"/>
        <v>1.2478160700000001</v>
      </c>
      <c r="BME5" s="198">
        <f t="shared" si="15"/>
        <v>0</v>
      </c>
      <c r="BMF5" s="198">
        <f t="shared" si="15"/>
        <v>0</v>
      </c>
      <c r="BMG5" s="198">
        <f t="shared" si="15"/>
        <v>0</v>
      </c>
      <c r="BMH5" s="198">
        <f t="shared" si="15"/>
        <v>0</v>
      </c>
      <c r="BMI5" s="198">
        <f t="shared" si="15"/>
        <v>16.086140870466473</v>
      </c>
      <c r="BMJ5" s="198">
        <f t="shared" si="15"/>
        <v>4.1586424500000003</v>
      </c>
      <c r="BMK5" s="198">
        <f t="shared" si="15"/>
        <v>4.1586424500000003</v>
      </c>
      <c r="BML5" s="198">
        <f t="shared" si="15"/>
        <v>0.19471912</v>
      </c>
      <c r="BMM5" s="198">
        <f t="shared" si="15"/>
        <v>2.4579065</v>
      </c>
      <c r="BMN5" s="198">
        <f t="shared" si="15"/>
        <v>0.12091916</v>
      </c>
      <c r="BMO5" s="198">
        <f t="shared" si="15"/>
        <v>0</v>
      </c>
      <c r="BMP5" s="198">
        <f t="shared" si="15"/>
        <v>0</v>
      </c>
      <c r="BMQ5" s="198">
        <f t="shared" si="15"/>
        <v>2.7735447799999999</v>
      </c>
      <c r="BMR5" s="198">
        <f t="shared" si="15"/>
        <v>0</v>
      </c>
      <c r="BMS5" s="198">
        <f t="shared" si="15"/>
        <v>0</v>
      </c>
      <c r="BMT5" s="198">
        <f t="shared" si="15"/>
        <v>5.5065193800000003</v>
      </c>
      <c r="BMU5" s="198">
        <f t="shared" si="15"/>
        <v>0</v>
      </c>
      <c r="BMV5" s="198">
        <f t="shared" ref="BMV5:BPG5" si="16">+BMV13+BMV19</f>
        <v>1.21740797</v>
      </c>
      <c r="BMW5" s="198">
        <f t="shared" si="16"/>
        <v>6.7239273500000003</v>
      </c>
      <c r="BMX5" s="198">
        <f t="shared" si="16"/>
        <v>0</v>
      </c>
      <c r="BMY5" s="198">
        <f t="shared" si="16"/>
        <v>0</v>
      </c>
      <c r="BMZ5" s="198">
        <f t="shared" si="16"/>
        <v>0</v>
      </c>
      <c r="BNA5" s="198">
        <f t="shared" si="16"/>
        <v>3.7904792600000001</v>
      </c>
      <c r="BNB5" s="198">
        <f t="shared" si="16"/>
        <v>0</v>
      </c>
      <c r="BNC5" s="198">
        <f t="shared" si="16"/>
        <v>3.7904792600000001</v>
      </c>
      <c r="BND5" s="198">
        <f t="shared" si="16"/>
        <v>0</v>
      </c>
      <c r="BNE5" s="198">
        <f t="shared" si="16"/>
        <v>4.0469999999999997</v>
      </c>
      <c r="BNF5" s="198">
        <f t="shared" si="16"/>
        <v>1.69318999</v>
      </c>
      <c r="BNG5" s="198">
        <f t="shared" si="16"/>
        <v>0.45</v>
      </c>
      <c r="BNH5" s="198">
        <f t="shared" si="16"/>
        <v>3.5000000000000003E-2</v>
      </c>
      <c r="BNI5" s="198">
        <f t="shared" si="16"/>
        <v>6.2251899900000005</v>
      </c>
      <c r="BNJ5" s="198">
        <f t="shared" si="16"/>
        <v>23.671783830000003</v>
      </c>
      <c r="BNK5" s="198">
        <f t="shared" si="16"/>
        <v>0</v>
      </c>
      <c r="BNL5" s="198">
        <f t="shared" si="16"/>
        <v>0.69738983999999993</v>
      </c>
      <c r="BNM5" s="198">
        <f t="shared" si="16"/>
        <v>0</v>
      </c>
      <c r="BNN5" s="198">
        <f t="shared" si="16"/>
        <v>0</v>
      </c>
      <c r="BNO5" s="198">
        <f t="shared" si="16"/>
        <v>0.8</v>
      </c>
      <c r="BNP5" s="198">
        <f t="shared" si="16"/>
        <v>1.4973898399999999</v>
      </c>
      <c r="BNQ5" s="198">
        <f t="shared" si="16"/>
        <v>3.6215096899999999</v>
      </c>
      <c r="BNR5" s="198">
        <f t="shared" si="16"/>
        <v>0</v>
      </c>
      <c r="BNS5" s="198">
        <f t="shared" si="16"/>
        <v>4.6526643400000012</v>
      </c>
      <c r="BNT5" s="198">
        <f t="shared" si="16"/>
        <v>0</v>
      </c>
      <c r="BNU5" s="198">
        <f t="shared" si="16"/>
        <v>0</v>
      </c>
      <c r="BNV5" s="198">
        <f t="shared" si="16"/>
        <v>8.2741740300000011</v>
      </c>
      <c r="BNW5" s="198">
        <f t="shared" si="16"/>
        <v>6.5636588099999997</v>
      </c>
      <c r="BNX5" s="198">
        <f t="shared" si="16"/>
        <v>2.1958025000000001</v>
      </c>
      <c r="BNY5" s="198">
        <f t="shared" si="16"/>
        <v>1.1281141400000001</v>
      </c>
      <c r="BNZ5" s="198">
        <f t="shared" si="16"/>
        <v>0</v>
      </c>
      <c r="BOA5" s="198">
        <f t="shared" si="16"/>
        <v>1.86941606</v>
      </c>
      <c r="BOB5" s="198">
        <f t="shared" si="16"/>
        <v>11.756991509999999</v>
      </c>
      <c r="BOC5" s="198">
        <f t="shared" si="16"/>
        <v>0.84853040000000002</v>
      </c>
      <c r="BOD5" s="198">
        <f t="shared" si="16"/>
        <v>1.45656808</v>
      </c>
      <c r="BOE5" s="198">
        <f t="shared" si="16"/>
        <v>4.19213726</v>
      </c>
      <c r="BOF5" s="198">
        <f t="shared" si="16"/>
        <v>2.2082348500000002</v>
      </c>
      <c r="BOG5" s="198">
        <f t="shared" si="16"/>
        <v>0</v>
      </c>
      <c r="BOH5" s="198">
        <f t="shared" si="16"/>
        <v>8.7054705900000009</v>
      </c>
      <c r="BOI5" s="198">
        <f t="shared" si="16"/>
        <v>0</v>
      </c>
      <c r="BOJ5" s="198">
        <f t="shared" si="16"/>
        <v>0</v>
      </c>
      <c r="BOK5" s="198">
        <f t="shared" si="16"/>
        <v>30.234025970000001</v>
      </c>
      <c r="BOL5" s="198">
        <f t="shared" si="16"/>
        <v>0</v>
      </c>
      <c r="BOM5" s="198">
        <f t="shared" si="16"/>
        <v>4.5592874999999999</v>
      </c>
      <c r="BON5" s="198">
        <f t="shared" si="16"/>
        <v>0</v>
      </c>
      <c r="BOO5" s="198">
        <f t="shared" si="16"/>
        <v>4.5592874999999999</v>
      </c>
      <c r="BOP5" s="198">
        <f t="shared" si="16"/>
        <v>0.6243918100000001</v>
      </c>
      <c r="BOQ5" s="198">
        <f t="shared" si="16"/>
        <v>0.16542065</v>
      </c>
      <c r="BOR5" s="198">
        <f t="shared" si="16"/>
        <v>0</v>
      </c>
      <c r="BOS5" s="198">
        <f t="shared" si="16"/>
        <v>0</v>
      </c>
      <c r="BOT5" s="198">
        <f t="shared" si="16"/>
        <v>0</v>
      </c>
      <c r="BOU5" s="198">
        <f t="shared" si="16"/>
        <v>0.78981246000000005</v>
      </c>
      <c r="BOV5" s="198">
        <f t="shared" si="16"/>
        <v>1.6222064400000002</v>
      </c>
      <c r="BOW5" s="198">
        <f t="shared" si="16"/>
        <v>6.4056040199999993</v>
      </c>
      <c r="BOX5" s="198">
        <f t="shared" si="16"/>
        <v>0</v>
      </c>
      <c r="BOY5" s="198">
        <f t="shared" si="16"/>
        <v>4.1221829799999998</v>
      </c>
      <c r="BOZ5" s="198">
        <f t="shared" si="16"/>
        <v>0</v>
      </c>
      <c r="BPA5" s="198">
        <f t="shared" si="16"/>
        <v>0.35017178999999998</v>
      </c>
      <c r="BPB5" s="198">
        <f t="shared" si="16"/>
        <v>12.500165229999999</v>
      </c>
      <c r="BPC5" s="198">
        <f t="shared" si="16"/>
        <v>0</v>
      </c>
      <c r="BPD5" s="198">
        <f t="shared" si="16"/>
        <v>0.52220763000000003</v>
      </c>
      <c r="BPE5" s="198">
        <f t="shared" si="16"/>
        <v>0</v>
      </c>
      <c r="BPF5" s="198">
        <f t="shared" si="16"/>
        <v>0.15579860999999998</v>
      </c>
      <c r="BPG5" s="198">
        <f t="shared" si="16"/>
        <v>0.67800623999999998</v>
      </c>
      <c r="BPH5" s="198">
        <f t="shared" ref="BPH5:BRS5" si="17">+BPH13+BPH19</f>
        <v>2.9455344000000001</v>
      </c>
      <c r="BPI5" s="198">
        <f t="shared" si="17"/>
        <v>1.88492573</v>
      </c>
      <c r="BPJ5" s="198">
        <f t="shared" si="17"/>
        <v>0.61741111999999998</v>
      </c>
      <c r="BPK5" s="198">
        <f t="shared" si="17"/>
        <v>5.4478712500000004</v>
      </c>
      <c r="BPL5" s="198">
        <f t="shared" si="17"/>
        <v>23.975142679999994</v>
      </c>
      <c r="BPM5" s="198">
        <f t="shared" si="17"/>
        <v>6.6162840899999997</v>
      </c>
      <c r="BPN5" s="198">
        <f t="shared" si="17"/>
        <v>0</v>
      </c>
      <c r="BPO5" s="198">
        <f t="shared" si="17"/>
        <v>6.6162840899999997</v>
      </c>
      <c r="BPP5" s="198">
        <f t="shared" si="17"/>
        <v>0.86611212000000004</v>
      </c>
      <c r="BPQ5" s="198">
        <f t="shared" si="17"/>
        <v>0</v>
      </c>
      <c r="BPR5" s="198">
        <f t="shared" si="17"/>
        <v>2.3752974600000001</v>
      </c>
      <c r="BPS5" s="198">
        <f t="shared" si="17"/>
        <v>0.13185044000000001</v>
      </c>
      <c r="BPT5" s="198">
        <f t="shared" si="17"/>
        <v>0</v>
      </c>
      <c r="BPU5" s="198">
        <f t="shared" si="17"/>
        <v>3.37326002</v>
      </c>
      <c r="BPV5" s="198">
        <f t="shared" si="17"/>
        <v>6.0570110999999995</v>
      </c>
      <c r="BPW5" s="198">
        <f t="shared" si="17"/>
        <v>0.87638680000000002</v>
      </c>
      <c r="BPX5" s="198">
        <f t="shared" si="17"/>
        <v>3.82285202</v>
      </c>
      <c r="BPY5" s="198">
        <f t="shared" si="17"/>
        <v>0</v>
      </c>
      <c r="BPZ5" s="198">
        <f t="shared" si="17"/>
        <v>10.75624992</v>
      </c>
      <c r="BQA5" s="198">
        <f t="shared" si="17"/>
        <v>0.95107023000000002</v>
      </c>
      <c r="BQB5" s="198">
        <f t="shared" si="17"/>
        <v>5.8746613499999993</v>
      </c>
      <c r="BQC5" s="198">
        <f t="shared" si="17"/>
        <v>0</v>
      </c>
      <c r="BQD5" s="198">
        <f t="shared" si="17"/>
        <v>0</v>
      </c>
      <c r="BQE5" s="198">
        <f t="shared" si="17"/>
        <v>6.3544173700000002</v>
      </c>
      <c r="BQF5" s="198">
        <f t="shared" si="17"/>
        <v>13.18014895</v>
      </c>
      <c r="BQG5" s="198">
        <f t="shared" si="17"/>
        <v>0</v>
      </c>
      <c r="BQH5" s="198">
        <f t="shared" si="17"/>
        <v>3.37182871</v>
      </c>
      <c r="BQI5" s="198">
        <f t="shared" si="17"/>
        <v>0</v>
      </c>
      <c r="BQJ5" s="198">
        <f t="shared" si="17"/>
        <v>4.9626764999999997</v>
      </c>
      <c r="BQK5" s="198">
        <f t="shared" si="17"/>
        <v>1.65359455</v>
      </c>
      <c r="BQL5" s="198">
        <f t="shared" si="17"/>
        <v>9.988099759999999</v>
      </c>
      <c r="BQM5" s="198">
        <f t="shared" si="17"/>
        <v>43.914042739999999</v>
      </c>
      <c r="BQN5" s="198">
        <f t="shared" si="17"/>
        <v>0.37103821000000003</v>
      </c>
      <c r="BQO5" s="198">
        <f t="shared" si="17"/>
        <v>0</v>
      </c>
      <c r="BQP5" s="198">
        <f t="shared" si="17"/>
        <v>0</v>
      </c>
      <c r="BQQ5" s="198">
        <f t="shared" si="17"/>
        <v>0</v>
      </c>
      <c r="BQR5" s="198">
        <f t="shared" si="17"/>
        <v>0.37103821000000003</v>
      </c>
      <c r="BQS5" s="198">
        <f t="shared" si="17"/>
        <v>0.85256589999999999</v>
      </c>
      <c r="BQT5" s="198">
        <f t="shared" si="17"/>
        <v>0.25025882999999999</v>
      </c>
      <c r="BQU5" s="198">
        <f t="shared" si="17"/>
        <v>0</v>
      </c>
      <c r="BQV5" s="198">
        <f t="shared" si="17"/>
        <v>0</v>
      </c>
      <c r="BQW5" s="198">
        <f t="shared" si="17"/>
        <v>10</v>
      </c>
      <c r="BQX5" s="198">
        <f t="shared" si="17"/>
        <v>11.10282473</v>
      </c>
      <c r="BQY5" s="198">
        <f t="shared" si="17"/>
        <v>0.21686026</v>
      </c>
      <c r="BQZ5" s="198">
        <f t="shared" si="17"/>
        <v>0</v>
      </c>
      <c r="BRA5" s="198">
        <f t="shared" si="17"/>
        <v>2.4639632499999999</v>
      </c>
      <c r="BRB5" s="198">
        <f t="shared" si="17"/>
        <v>0.63678100999999998</v>
      </c>
      <c r="BRC5" s="198">
        <f t="shared" si="17"/>
        <v>0</v>
      </c>
      <c r="BRD5" s="198">
        <f t="shared" si="17"/>
        <v>3.3176045199999997</v>
      </c>
      <c r="BRE5" s="198">
        <f t="shared" si="17"/>
        <v>0</v>
      </c>
      <c r="BRF5" s="198">
        <f t="shared" si="17"/>
        <v>0</v>
      </c>
      <c r="BRG5" s="198">
        <f t="shared" si="17"/>
        <v>4.5863962100000002</v>
      </c>
      <c r="BRH5" s="198">
        <f t="shared" si="17"/>
        <v>0</v>
      </c>
      <c r="BRI5" s="198">
        <f t="shared" si="17"/>
        <v>4.3377677299999995</v>
      </c>
      <c r="BRJ5" s="198">
        <f t="shared" si="17"/>
        <v>8.9241639399999997</v>
      </c>
      <c r="BRK5" s="198">
        <f t="shared" si="17"/>
        <v>0</v>
      </c>
      <c r="BRL5" s="198">
        <f t="shared" si="17"/>
        <v>0</v>
      </c>
      <c r="BRM5" s="198">
        <f t="shared" si="17"/>
        <v>0</v>
      </c>
      <c r="BRN5" s="198">
        <f t="shared" si="17"/>
        <v>23.715631399999999</v>
      </c>
      <c r="BRO5" s="198">
        <f t="shared" si="17"/>
        <v>0</v>
      </c>
      <c r="BRP5" s="198">
        <f t="shared" si="17"/>
        <v>2.35350854</v>
      </c>
      <c r="BRQ5" s="198">
        <f t="shared" si="17"/>
        <v>0</v>
      </c>
      <c r="BRR5" s="198">
        <f t="shared" si="17"/>
        <v>2.35350854</v>
      </c>
      <c r="BRS5" s="198">
        <f t="shared" si="17"/>
        <v>0</v>
      </c>
      <c r="BRT5" s="198">
        <f t="shared" ref="BRT5:BUE5" si="18">+BRT13+BRT19</f>
        <v>1.4140171399999999</v>
      </c>
      <c r="BRU5" s="198">
        <f t="shared" si="18"/>
        <v>3.4892820899999997</v>
      </c>
      <c r="BRV5" s="198">
        <f t="shared" si="18"/>
        <v>0.98545523999999995</v>
      </c>
      <c r="BRW5" s="198">
        <f t="shared" si="18"/>
        <v>0</v>
      </c>
      <c r="BRX5" s="198">
        <f t="shared" si="18"/>
        <v>5.8887544700000003</v>
      </c>
      <c r="BRY5" s="198">
        <f t="shared" si="18"/>
        <v>4.5307322999999995</v>
      </c>
      <c r="BRZ5" s="198">
        <f t="shared" si="18"/>
        <v>0</v>
      </c>
      <c r="BSA5" s="198">
        <f t="shared" si="18"/>
        <v>3.99442969</v>
      </c>
      <c r="BSB5" s="198">
        <f t="shared" si="18"/>
        <v>0</v>
      </c>
      <c r="BSC5" s="198">
        <f t="shared" si="18"/>
        <v>0</v>
      </c>
      <c r="BSD5" s="198">
        <f t="shared" si="18"/>
        <v>8.5251619899999991</v>
      </c>
      <c r="BSE5" s="198">
        <f t="shared" si="18"/>
        <v>0</v>
      </c>
      <c r="BSF5" s="198">
        <f t="shared" si="18"/>
        <v>0</v>
      </c>
      <c r="BSG5" s="198">
        <f t="shared" si="18"/>
        <v>0</v>
      </c>
      <c r="BSH5" s="198">
        <f t="shared" si="18"/>
        <v>0</v>
      </c>
      <c r="BSI5" s="198">
        <f t="shared" si="18"/>
        <v>1.42852022</v>
      </c>
      <c r="BSJ5" s="198">
        <f t="shared" si="18"/>
        <v>1.42852022</v>
      </c>
      <c r="BSK5" s="198">
        <f t="shared" si="18"/>
        <v>7.5363179999999988E-2</v>
      </c>
      <c r="BSL5" s="198">
        <f t="shared" si="18"/>
        <v>0.61093573000000001</v>
      </c>
      <c r="BSM5" s="198">
        <f t="shared" si="18"/>
        <v>0.14502020999999998</v>
      </c>
      <c r="BSN5" s="198">
        <f t="shared" si="18"/>
        <v>0</v>
      </c>
      <c r="BSO5" s="198">
        <f t="shared" si="18"/>
        <v>0.83131911999999997</v>
      </c>
      <c r="BSP5" s="198">
        <f t="shared" si="18"/>
        <v>19.027264340000002</v>
      </c>
      <c r="BSQ5" s="198">
        <f t="shared" si="18"/>
        <v>0</v>
      </c>
      <c r="BSR5" s="198">
        <f t="shared" si="18"/>
        <v>0</v>
      </c>
      <c r="BSS5" s="198">
        <f t="shared" si="18"/>
        <v>11.7934509</v>
      </c>
      <c r="BST5" s="198">
        <f t="shared" si="18"/>
        <v>0</v>
      </c>
      <c r="BSU5" s="198">
        <f t="shared" si="18"/>
        <v>0</v>
      </c>
      <c r="BSV5" s="198">
        <f t="shared" si="18"/>
        <v>0</v>
      </c>
      <c r="BSW5" s="198">
        <f t="shared" si="18"/>
        <v>0</v>
      </c>
      <c r="BSX5" s="198">
        <f t="shared" si="18"/>
        <v>11.7934509</v>
      </c>
      <c r="BSY5" s="198">
        <f t="shared" si="18"/>
        <v>3.4765250000000001</v>
      </c>
      <c r="BSZ5" s="198">
        <f t="shared" si="18"/>
        <v>1.4219118400000001</v>
      </c>
      <c r="BTA5" s="198">
        <f t="shared" si="18"/>
        <v>0</v>
      </c>
      <c r="BTB5" s="198">
        <f t="shared" si="18"/>
        <v>0</v>
      </c>
      <c r="BTC5" s="198">
        <f t="shared" si="18"/>
        <v>0</v>
      </c>
      <c r="BTD5" s="198">
        <f t="shared" si="18"/>
        <v>4.8984368400000005</v>
      </c>
      <c r="BTE5" s="198">
        <f t="shared" si="18"/>
        <v>1.10858243</v>
      </c>
      <c r="BTF5" s="198">
        <f t="shared" si="18"/>
        <v>0</v>
      </c>
      <c r="BTG5" s="198">
        <f t="shared" si="18"/>
        <v>3.76675</v>
      </c>
      <c r="BTH5" s="198">
        <f t="shared" si="18"/>
        <v>0</v>
      </c>
      <c r="BTI5" s="198">
        <f t="shared" si="18"/>
        <v>0</v>
      </c>
      <c r="BTJ5" s="198">
        <f t="shared" si="18"/>
        <v>4.8753324300000003</v>
      </c>
      <c r="BTK5" s="198">
        <f t="shared" si="18"/>
        <v>3.0005125099999996</v>
      </c>
      <c r="BTL5" s="198">
        <f t="shared" si="18"/>
        <v>0</v>
      </c>
      <c r="BTM5" s="198">
        <f t="shared" si="18"/>
        <v>0</v>
      </c>
      <c r="BTN5" s="198">
        <f t="shared" si="18"/>
        <v>0.91957436999999997</v>
      </c>
      <c r="BTO5" s="198">
        <f t="shared" si="18"/>
        <v>10.807477</v>
      </c>
      <c r="BTP5" s="198">
        <f t="shared" si="18"/>
        <v>14.72756388</v>
      </c>
      <c r="BTQ5" s="198">
        <f t="shared" si="18"/>
        <v>36.294784049999997</v>
      </c>
      <c r="BTR5" s="198">
        <f t="shared" si="18"/>
        <v>0</v>
      </c>
      <c r="BTS5" s="198">
        <f t="shared" si="18"/>
        <v>7.0254641299999996</v>
      </c>
      <c r="BTT5" s="198">
        <f t="shared" si="18"/>
        <v>3.0000000000000001E-3</v>
      </c>
      <c r="BTU5" s="198">
        <f t="shared" si="18"/>
        <v>4.87114475</v>
      </c>
      <c r="BTV5" s="198">
        <f t="shared" si="18"/>
        <v>11.899608879999999</v>
      </c>
      <c r="BTW5" s="198">
        <f t="shared" si="18"/>
        <v>3.4772657800000002</v>
      </c>
      <c r="BTX5" s="198">
        <f t="shared" si="18"/>
        <v>0</v>
      </c>
      <c r="BTY5" s="198">
        <f t="shared" si="18"/>
        <v>9.1278924899999989</v>
      </c>
      <c r="BTZ5" s="198">
        <f t="shared" si="18"/>
        <v>0.27473316999999997</v>
      </c>
      <c r="BUA5" s="198">
        <f t="shared" si="18"/>
        <v>3.5273592499999999</v>
      </c>
      <c r="BUB5" s="198">
        <f t="shared" si="18"/>
        <v>16.407250689999998</v>
      </c>
      <c r="BUC5" s="198">
        <f t="shared" si="18"/>
        <v>0</v>
      </c>
      <c r="BUD5" s="198">
        <f t="shared" si="18"/>
        <v>0.96656203000000007</v>
      </c>
      <c r="BUE5" s="198">
        <f t="shared" si="18"/>
        <v>5.4494152300000005</v>
      </c>
      <c r="BUF5" s="198">
        <f t="shared" ref="BUF5:BVU5" si="19">+BUF13+BUF19</f>
        <v>5.0000000000000001E-4</v>
      </c>
      <c r="BUG5" s="198">
        <f t="shared" si="19"/>
        <v>6.8610349499999996</v>
      </c>
      <c r="BUH5" s="198">
        <f t="shared" si="19"/>
        <v>13.277512210000001</v>
      </c>
      <c r="BUI5" s="198">
        <f t="shared" si="19"/>
        <v>0</v>
      </c>
      <c r="BUJ5" s="198">
        <f t="shared" si="19"/>
        <v>0</v>
      </c>
      <c r="BUK5" s="198">
        <f t="shared" si="19"/>
        <v>1.4324222799999999</v>
      </c>
      <c r="BUL5" s="198">
        <f t="shared" si="19"/>
        <v>0</v>
      </c>
      <c r="BUM5" s="198">
        <f t="shared" si="19"/>
        <v>10.57666365</v>
      </c>
      <c r="BUN5" s="198">
        <f t="shared" si="19"/>
        <v>12.009085930000001</v>
      </c>
      <c r="BUO5" s="198">
        <f t="shared" si="19"/>
        <v>0</v>
      </c>
      <c r="BUP5" s="198">
        <f t="shared" si="19"/>
        <v>0</v>
      </c>
      <c r="BUQ5" s="198">
        <f t="shared" si="19"/>
        <v>0</v>
      </c>
      <c r="BUR5" s="198">
        <f t="shared" si="19"/>
        <v>53.593457709999996</v>
      </c>
      <c r="BUS5" s="198">
        <f t="shared" si="19"/>
        <v>0.70092777000000006</v>
      </c>
      <c r="BUT5" s="198">
        <f t="shared" si="19"/>
        <v>7.5644820499999996</v>
      </c>
      <c r="BUU5" s="198">
        <f t="shared" si="19"/>
        <v>0</v>
      </c>
      <c r="BUV5" s="198">
        <f t="shared" si="19"/>
        <v>8.2654098200000004</v>
      </c>
      <c r="BUW5" s="198">
        <f t="shared" si="19"/>
        <v>9.22572656</v>
      </c>
      <c r="BUX5" s="198">
        <f t="shared" si="19"/>
        <v>0</v>
      </c>
      <c r="BUY5" s="198">
        <f t="shared" si="19"/>
        <v>12.807282880000001</v>
      </c>
      <c r="BUZ5" s="198">
        <f t="shared" si="19"/>
        <v>0</v>
      </c>
      <c r="BVA5" s="198">
        <f t="shared" si="19"/>
        <v>6.4061363099999999</v>
      </c>
      <c r="BVB5" s="198">
        <f t="shared" si="19"/>
        <v>28.439145750000002</v>
      </c>
      <c r="BVC5" s="198">
        <f t="shared" si="19"/>
        <v>8.8661467700000003</v>
      </c>
      <c r="BVD5" s="198">
        <f t="shared" si="19"/>
        <v>7.3569787499999997</v>
      </c>
      <c r="BVE5" s="198">
        <f t="shared" si="19"/>
        <v>6.1463300000000005E-2</v>
      </c>
      <c r="BVF5" s="198">
        <f t="shared" si="19"/>
        <v>0</v>
      </c>
      <c r="BVG5" s="198">
        <f t="shared" si="19"/>
        <v>1.4221839599999999</v>
      </c>
      <c r="BVH5" s="198">
        <f t="shared" si="19"/>
        <v>17.706772779999998</v>
      </c>
      <c r="BVI5" s="198">
        <f t="shared" si="19"/>
        <v>2.2511701400000002</v>
      </c>
      <c r="BVJ5" s="198">
        <f t="shared" si="19"/>
        <v>7.2782202100000006</v>
      </c>
      <c r="BVK5" s="198">
        <f t="shared" si="19"/>
        <v>0</v>
      </c>
      <c r="BVL5" s="198">
        <f t="shared" si="19"/>
        <v>0.49638555000000006</v>
      </c>
      <c r="BVM5" s="198">
        <f t="shared" si="19"/>
        <v>0.22477770999999999</v>
      </c>
      <c r="BVN5" s="198">
        <f t="shared" si="19"/>
        <v>10.250553610000001</v>
      </c>
      <c r="BVO5" s="198">
        <f t="shared" si="19"/>
        <v>0</v>
      </c>
      <c r="BVP5" s="198">
        <f t="shared" si="19"/>
        <v>0</v>
      </c>
      <c r="BVQ5" s="198">
        <f t="shared" si="19"/>
        <v>9.3090841099999988</v>
      </c>
      <c r="BVR5" s="198">
        <f t="shared" si="19"/>
        <v>0</v>
      </c>
      <c r="BVS5" s="198">
        <f t="shared" si="19"/>
        <v>0.65460256000000006</v>
      </c>
      <c r="BVT5" s="198">
        <f t="shared" si="19"/>
        <v>9.9636866699999995</v>
      </c>
      <c r="BVU5" s="198">
        <f t="shared" si="19"/>
        <v>74.625568630000004</v>
      </c>
      <c r="BVV5" s="198">
        <f>+BVV13+BVV19</f>
        <v>386.50394113883385</v>
      </c>
      <c r="BVW5" s="199"/>
      <c r="BVX5" s="199"/>
      <c r="BVY5" s="199"/>
      <c r="BVZ5" s="199"/>
      <c r="BWA5" s="199"/>
      <c r="BWB5" s="255">
        <f>+BWB38-BVZ38</f>
        <v>54.5</v>
      </c>
      <c r="BWC5" s="255"/>
      <c r="BWD5" s="255"/>
      <c r="BWE5" s="255"/>
      <c r="BWF5" s="255"/>
      <c r="BWG5" s="255"/>
      <c r="BWH5" s="255"/>
      <c r="BWI5" s="255"/>
      <c r="BWJ5" s="255"/>
      <c r="BWK5" s="255"/>
      <c r="BWL5" s="255"/>
      <c r="BWM5" s="255"/>
      <c r="BWN5" s="255"/>
      <c r="BWO5" s="255"/>
      <c r="BWP5" s="255"/>
      <c r="BWQ5" s="255"/>
      <c r="BWR5" s="255"/>
      <c r="BWS5" s="255"/>
      <c r="BWT5" s="255"/>
      <c r="BWU5" s="255"/>
      <c r="BWV5" s="255"/>
      <c r="BWW5" s="199">
        <f>+BVV5*0.5</f>
        <v>193.25197056941693</v>
      </c>
      <c r="BWX5" s="255"/>
      <c r="BWY5" s="255"/>
      <c r="BWZ5" s="255"/>
      <c r="BXA5" s="255"/>
      <c r="BXB5" s="255"/>
      <c r="BXC5" s="255"/>
      <c r="BXD5" s="255"/>
      <c r="BXE5" s="255"/>
      <c r="BXF5" s="255"/>
      <c r="BXG5" s="255"/>
      <c r="BXH5" s="255"/>
      <c r="BXI5" s="255"/>
      <c r="BXJ5" s="255"/>
      <c r="BXK5" s="255"/>
      <c r="BXL5" s="255"/>
      <c r="BXM5" s="255"/>
      <c r="BXN5" s="255"/>
      <c r="BXO5" s="255"/>
      <c r="BXP5" s="255"/>
      <c r="BXQ5" s="255"/>
      <c r="BXR5" s="255"/>
      <c r="BXS5" s="255"/>
      <c r="BXT5" s="255"/>
      <c r="BXU5" s="199"/>
      <c r="BXV5" s="199"/>
      <c r="BXW5" s="199"/>
      <c r="BXX5" s="199"/>
      <c r="BXY5" s="255"/>
      <c r="BXZ5" s="255"/>
      <c r="BYA5" s="255"/>
      <c r="BYB5" s="255"/>
      <c r="BYC5" s="255"/>
      <c r="BYD5" s="255"/>
      <c r="BYE5" s="255"/>
      <c r="BYF5" s="255"/>
      <c r="BYG5" s="255"/>
      <c r="BYH5" s="255"/>
      <c r="BYI5" s="255"/>
      <c r="BYJ5" s="255"/>
      <c r="BYK5" s="255"/>
      <c r="BYL5" s="255"/>
      <c r="BYM5" s="255"/>
      <c r="BYN5" s="255"/>
      <c r="BYO5" s="255"/>
      <c r="BYP5" s="255"/>
      <c r="BYQ5" s="255"/>
      <c r="BYR5" s="255"/>
      <c r="BYS5" s="255"/>
      <c r="BYT5" s="255"/>
      <c r="BYU5" s="255"/>
      <c r="BYV5" s="255"/>
      <c r="BYW5" s="255"/>
      <c r="BYX5" s="255"/>
      <c r="BYY5" s="255"/>
      <c r="BYZ5" s="255"/>
      <c r="BZA5" s="255"/>
      <c r="BZB5" s="255"/>
      <c r="BZC5" s="255"/>
      <c r="BZD5" s="255"/>
      <c r="BZE5" s="255"/>
      <c r="BZF5" s="255"/>
      <c r="BZG5" s="255"/>
      <c r="BZH5" s="255"/>
      <c r="BZI5" s="255"/>
      <c r="BZJ5" s="255"/>
      <c r="BZK5" s="255"/>
      <c r="BZL5" s="255"/>
      <c r="BZM5" s="255"/>
      <c r="BZN5" s="255"/>
      <c r="BZO5" s="255"/>
      <c r="BZP5" s="255"/>
      <c r="BZQ5" s="255"/>
      <c r="BZR5" s="199"/>
      <c r="BZS5" s="199"/>
      <c r="BZT5" s="199"/>
      <c r="BZU5" s="199"/>
      <c r="BZV5" s="199"/>
      <c r="BZW5" s="199"/>
      <c r="BZX5" s="199"/>
      <c r="BZY5" s="199"/>
      <c r="BZZ5" s="199"/>
      <c r="CAA5" s="199"/>
      <c r="CAB5" s="199"/>
      <c r="CAC5" s="199"/>
      <c r="CAD5" s="199"/>
      <c r="CAE5" s="199"/>
      <c r="CAF5" s="199"/>
      <c r="CAG5" s="199"/>
      <c r="CAH5" s="199"/>
      <c r="CAI5" s="199"/>
      <c r="CAJ5" s="199"/>
      <c r="CAK5" s="199"/>
      <c r="CAL5" s="199"/>
      <c r="CAM5" s="199"/>
      <c r="CAN5" s="199"/>
      <c r="CAO5" s="199"/>
      <c r="CAP5" s="199"/>
      <c r="CAQ5" s="199"/>
      <c r="CAR5" s="199"/>
      <c r="CAS5" s="199"/>
      <c r="CAT5" s="199"/>
      <c r="CAU5" s="199"/>
      <c r="CAV5" s="199"/>
      <c r="CAW5" s="199"/>
      <c r="CAX5" s="199"/>
      <c r="CAY5" s="199"/>
      <c r="CAZ5" s="199"/>
      <c r="CBA5" s="199"/>
      <c r="CBB5" s="199"/>
      <c r="CBC5" s="199"/>
      <c r="CBD5" s="199"/>
      <c r="CBE5" s="199"/>
      <c r="CBF5" s="199"/>
      <c r="CBG5" s="199"/>
      <c r="CBH5" s="199"/>
      <c r="CBI5" s="199"/>
      <c r="CBJ5" s="199"/>
      <c r="CBK5" s="199"/>
      <c r="CBL5" s="199"/>
      <c r="CBM5" s="199"/>
      <c r="CBN5" s="199"/>
      <c r="CBO5" s="199"/>
      <c r="CBP5" s="199"/>
      <c r="CBQ5" s="199"/>
      <c r="CBR5" s="199"/>
      <c r="CBS5" s="199"/>
      <c r="CBT5" s="199"/>
      <c r="CBU5" s="199"/>
      <c r="CBV5" s="199"/>
      <c r="CBW5" s="199"/>
      <c r="CBX5" s="199"/>
      <c r="CBY5" s="199"/>
      <c r="CBZ5" s="199"/>
      <c r="CCA5" s="199"/>
      <c r="CCB5" s="199"/>
      <c r="CCC5" s="199"/>
      <c r="CCD5" s="199"/>
      <c r="CCE5" s="199"/>
      <c r="CCF5" s="199"/>
      <c r="CCG5" s="199"/>
      <c r="CCH5" s="199"/>
      <c r="CCI5" s="199"/>
      <c r="CCJ5" s="199"/>
      <c r="CCK5" s="199"/>
      <c r="CCL5" s="199"/>
      <c r="CCM5" s="199"/>
      <c r="CCN5" s="199"/>
      <c r="CCO5" s="199"/>
      <c r="CCP5" s="199"/>
      <c r="CCQ5" s="199"/>
      <c r="CCR5" s="199"/>
      <c r="CCS5" s="199"/>
      <c r="CCT5" s="199"/>
    </row>
    <row r="6" spans="1:2126" ht="10.5" customHeight="1" x14ac:dyDescent="0.2">
      <c r="A6" s="167"/>
      <c r="B6" s="405" t="s">
        <v>81</v>
      </c>
      <c r="C6" s="405" t="s">
        <v>82</v>
      </c>
      <c r="D6" s="405" t="s">
        <v>84</v>
      </c>
      <c r="E6" s="405" t="s">
        <v>85</v>
      </c>
      <c r="F6" s="405" t="s">
        <v>86</v>
      </c>
      <c r="G6" s="405" t="s">
        <v>87</v>
      </c>
      <c r="H6" s="405" t="s">
        <v>88</v>
      </c>
      <c r="I6" s="405" t="s">
        <v>89</v>
      </c>
      <c r="J6" s="405" t="s">
        <v>90</v>
      </c>
      <c r="K6" s="405" t="s">
        <v>91</v>
      </c>
      <c r="L6" s="405" t="s">
        <v>92</v>
      </c>
      <c r="M6" s="405" t="s">
        <v>93</v>
      </c>
      <c r="N6" s="405" t="s">
        <v>94</v>
      </c>
      <c r="O6" s="412" t="s">
        <v>83</v>
      </c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412" t="s">
        <v>95</v>
      </c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412" t="s">
        <v>102</v>
      </c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69"/>
      <c r="BZ6" s="169"/>
      <c r="CA6" s="169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412" t="s">
        <v>107</v>
      </c>
      <c r="CO6" s="169"/>
      <c r="CP6" s="169"/>
      <c r="CQ6" s="169"/>
      <c r="CR6" s="169"/>
      <c r="CS6" s="169"/>
      <c r="CT6" s="169"/>
      <c r="CU6" s="169"/>
      <c r="CV6" s="169"/>
      <c r="CW6" s="169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412" t="s">
        <v>109</v>
      </c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169"/>
      <c r="EI6" s="169"/>
      <c r="EJ6" s="169"/>
      <c r="EK6" s="169"/>
      <c r="EL6" s="169"/>
      <c r="EM6" s="169"/>
      <c r="EN6" s="169"/>
      <c r="EO6" s="412" t="s">
        <v>110</v>
      </c>
      <c r="EP6" s="169"/>
      <c r="EQ6" s="169"/>
      <c r="ER6" s="169"/>
      <c r="ES6" s="169"/>
      <c r="ET6" s="169"/>
      <c r="EU6" s="169"/>
      <c r="EV6" s="169"/>
      <c r="EW6" s="169"/>
      <c r="EX6" s="169"/>
      <c r="EY6" s="169"/>
      <c r="EZ6" s="169"/>
      <c r="FA6" s="169"/>
      <c r="FB6" s="169"/>
      <c r="FC6" s="169"/>
      <c r="FD6" s="169"/>
      <c r="FE6" s="169"/>
      <c r="FF6" s="169"/>
      <c r="FG6" s="169"/>
      <c r="FH6" s="169"/>
      <c r="FI6" s="169"/>
      <c r="FJ6" s="169"/>
      <c r="FK6" s="169"/>
      <c r="FL6" s="169"/>
      <c r="FM6" s="169"/>
      <c r="FN6" s="169"/>
      <c r="FO6" s="169"/>
      <c r="FP6" s="412" t="s">
        <v>111</v>
      </c>
      <c r="FQ6" s="169"/>
      <c r="FR6" s="169"/>
      <c r="FS6" s="169"/>
      <c r="FT6" s="169"/>
      <c r="FU6" s="169"/>
      <c r="FV6" s="169"/>
      <c r="FW6" s="169"/>
      <c r="FX6" s="169"/>
      <c r="FY6" s="169"/>
      <c r="FZ6" s="169"/>
      <c r="GA6" s="169"/>
      <c r="GB6" s="169"/>
      <c r="GC6" s="169"/>
      <c r="GD6" s="169"/>
      <c r="GE6" s="169"/>
      <c r="GF6" s="169"/>
      <c r="GG6" s="169"/>
      <c r="GH6" s="169"/>
      <c r="GI6" s="169"/>
      <c r="GJ6" s="169"/>
      <c r="GK6" s="169"/>
      <c r="GL6" s="169"/>
      <c r="GM6" s="169"/>
      <c r="GN6" s="169"/>
      <c r="GO6" s="169"/>
      <c r="GP6" s="169"/>
      <c r="GQ6" s="412" t="s">
        <v>116</v>
      </c>
      <c r="GR6" s="169"/>
      <c r="GS6" s="169"/>
      <c r="GT6" s="169"/>
      <c r="GU6" s="169"/>
      <c r="GV6" s="169"/>
      <c r="GW6" s="169"/>
      <c r="GX6" s="169"/>
      <c r="GY6" s="169"/>
      <c r="GZ6" s="169"/>
      <c r="HA6" s="169"/>
      <c r="HB6" s="169"/>
      <c r="HC6" s="169"/>
      <c r="HD6" s="169"/>
      <c r="HE6" s="169"/>
      <c r="HF6" s="169"/>
      <c r="HG6" s="169"/>
      <c r="HH6" s="169"/>
      <c r="HI6" s="169"/>
      <c r="HJ6" s="169"/>
      <c r="HK6" s="169"/>
      <c r="HL6" s="169"/>
      <c r="HM6" s="169"/>
      <c r="HN6" s="169"/>
      <c r="HO6" s="169"/>
      <c r="HP6" s="169"/>
      <c r="HQ6" s="169"/>
      <c r="HR6" s="169"/>
      <c r="HS6" s="169"/>
      <c r="HT6" s="412" t="s">
        <v>112</v>
      </c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69"/>
      <c r="IH6" s="169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405" t="s">
        <v>113</v>
      </c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405" t="s">
        <v>115</v>
      </c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405" t="s">
        <v>118</v>
      </c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405" t="s">
        <v>119</v>
      </c>
      <c r="MA6" s="399" t="s">
        <v>131</v>
      </c>
      <c r="MB6" s="170"/>
      <c r="MC6" s="171"/>
      <c r="MD6" s="171"/>
      <c r="ME6" s="171"/>
      <c r="MF6" s="172"/>
      <c r="MG6" s="172"/>
      <c r="MH6" s="172"/>
      <c r="MI6" s="172"/>
      <c r="MJ6" s="172"/>
      <c r="MK6" s="172"/>
      <c r="ML6" s="172"/>
      <c r="MM6" s="172"/>
      <c r="MN6" s="172"/>
      <c r="MO6" s="172"/>
      <c r="MP6" s="172"/>
      <c r="MQ6" s="172"/>
      <c r="MR6" s="172"/>
      <c r="MS6" s="172"/>
      <c r="MT6" s="172"/>
      <c r="MU6" s="172"/>
      <c r="MV6" s="172"/>
      <c r="MW6" s="172"/>
      <c r="MX6" s="172"/>
      <c r="MY6" s="172"/>
      <c r="MZ6" s="172"/>
      <c r="NA6" s="172"/>
      <c r="NB6" s="172"/>
      <c r="NC6" s="172"/>
      <c r="ND6" s="172"/>
      <c r="NE6" s="172"/>
      <c r="NF6" s="172"/>
      <c r="NG6" s="172"/>
      <c r="NH6" s="172"/>
      <c r="NI6" s="172"/>
      <c r="NJ6" s="172"/>
      <c r="NK6" s="172"/>
      <c r="NL6" s="172"/>
      <c r="NM6" s="172"/>
      <c r="NN6" s="172"/>
      <c r="NO6" s="172"/>
      <c r="NP6" s="172"/>
      <c r="NQ6" s="172"/>
      <c r="NR6" s="172"/>
      <c r="NS6" s="172"/>
      <c r="NT6" s="172"/>
      <c r="NU6" s="172"/>
      <c r="NV6" s="172"/>
      <c r="NW6" s="172"/>
      <c r="NX6" s="172"/>
      <c r="NY6" s="172"/>
      <c r="NZ6" s="172"/>
      <c r="OA6" s="172"/>
      <c r="OB6" s="172"/>
      <c r="OC6" s="172"/>
      <c r="OD6" s="172"/>
      <c r="OE6" s="172"/>
      <c r="OF6" s="172"/>
      <c r="OG6" s="172"/>
      <c r="OH6" s="172"/>
      <c r="OI6" s="172"/>
      <c r="OJ6" s="172"/>
      <c r="OK6" s="172"/>
      <c r="OL6" s="172"/>
      <c r="OM6" s="172"/>
      <c r="ON6" s="172"/>
      <c r="OO6" s="172"/>
      <c r="OP6" s="172"/>
      <c r="OQ6" s="172"/>
      <c r="OR6" s="172"/>
      <c r="OS6" s="172"/>
      <c r="OT6" s="172"/>
      <c r="OU6" s="172"/>
      <c r="OV6" s="172"/>
      <c r="OW6" s="172"/>
      <c r="OX6" s="172"/>
      <c r="OY6" s="172"/>
      <c r="OZ6" s="172"/>
      <c r="PA6" s="172"/>
      <c r="PB6" s="172"/>
      <c r="PC6" s="172"/>
      <c r="PD6" s="172"/>
      <c r="PE6" s="172"/>
      <c r="PF6" s="172"/>
      <c r="PG6" s="172"/>
      <c r="PH6" s="172"/>
      <c r="PI6" s="172"/>
      <c r="PJ6" s="172"/>
      <c r="PK6" s="172"/>
      <c r="PL6" s="172"/>
      <c r="PM6" s="172"/>
      <c r="PN6" s="172"/>
      <c r="PO6" s="172"/>
      <c r="PP6" s="172"/>
      <c r="PQ6" s="172"/>
      <c r="PR6" s="172"/>
      <c r="PS6" s="172"/>
      <c r="PT6" s="172"/>
      <c r="PU6" s="172"/>
      <c r="PV6" s="172"/>
      <c r="PW6" s="172"/>
      <c r="PX6" s="172"/>
      <c r="PY6" s="172"/>
      <c r="PZ6" s="172"/>
      <c r="QA6" s="172"/>
      <c r="QB6" s="172"/>
      <c r="QC6" s="172"/>
      <c r="QD6" s="172"/>
      <c r="QE6" s="172"/>
      <c r="QF6" s="172"/>
      <c r="QG6" s="172"/>
      <c r="QH6" s="172"/>
      <c r="QI6" s="172"/>
      <c r="QJ6" s="172"/>
      <c r="QK6" s="172"/>
      <c r="QL6" s="172"/>
      <c r="QM6" s="172"/>
      <c r="QN6" s="172"/>
      <c r="QO6" s="172"/>
      <c r="QP6" s="172"/>
      <c r="QQ6" s="172"/>
      <c r="QR6" s="172"/>
      <c r="QS6" s="172"/>
      <c r="QT6" s="172"/>
      <c r="QU6" s="172"/>
      <c r="QV6" s="172"/>
      <c r="QW6" s="172"/>
      <c r="QX6" s="172"/>
      <c r="QY6" s="172"/>
      <c r="QZ6" s="172"/>
      <c r="RA6" s="172"/>
      <c r="RB6" s="172"/>
      <c r="RC6" s="172"/>
      <c r="RD6" s="172"/>
      <c r="RE6" s="172"/>
      <c r="RF6" s="172"/>
      <c r="RG6" s="172"/>
      <c r="RH6" s="172"/>
      <c r="RI6" s="172"/>
      <c r="RJ6" s="172"/>
      <c r="RK6" s="172"/>
      <c r="RL6" s="172"/>
      <c r="RM6" s="172"/>
      <c r="RN6" s="172"/>
      <c r="RO6" s="172"/>
      <c r="RP6" s="172"/>
      <c r="RQ6" s="172"/>
      <c r="RR6" s="172"/>
      <c r="RS6" s="172"/>
      <c r="RT6" s="172"/>
      <c r="RU6" s="172"/>
      <c r="RV6" s="172"/>
      <c r="RW6" s="172"/>
      <c r="RX6" s="172"/>
      <c r="RY6" s="172"/>
      <c r="RZ6" s="172"/>
      <c r="SA6" s="172"/>
      <c r="SB6" s="172"/>
      <c r="SC6" s="172"/>
      <c r="SD6" s="172"/>
      <c r="SE6" s="172"/>
      <c r="SF6" s="172"/>
      <c r="SG6" s="172"/>
      <c r="SH6" s="172"/>
      <c r="SI6" s="172"/>
      <c r="SJ6" s="172"/>
      <c r="SK6" s="172"/>
      <c r="SL6" s="172"/>
      <c r="SM6" s="172"/>
      <c r="SN6" s="172"/>
      <c r="SO6" s="172"/>
      <c r="SP6" s="172"/>
      <c r="SQ6" s="172"/>
      <c r="SR6" s="172"/>
      <c r="SS6" s="172"/>
      <c r="ST6" s="172"/>
      <c r="SU6" s="172"/>
      <c r="SV6" s="172"/>
      <c r="SW6" s="172"/>
      <c r="SX6" s="172"/>
      <c r="SY6" s="172"/>
      <c r="SZ6" s="172"/>
      <c r="TA6" s="172"/>
      <c r="TB6" s="172"/>
      <c r="TC6" s="172"/>
      <c r="TD6" s="172"/>
      <c r="TE6" s="172"/>
      <c r="TF6" s="172"/>
      <c r="TG6" s="172"/>
      <c r="TH6" s="172"/>
      <c r="TI6" s="172"/>
      <c r="TJ6" s="172"/>
      <c r="TK6" s="172"/>
      <c r="TL6" s="172"/>
      <c r="TM6" s="172"/>
      <c r="TN6" s="172"/>
      <c r="TO6" s="172"/>
      <c r="TP6" s="172"/>
      <c r="TQ6" s="172"/>
      <c r="TR6" s="172"/>
      <c r="TS6" s="172"/>
      <c r="TT6" s="172"/>
      <c r="TU6" s="172"/>
      <c r="TV6" s="172"/>
      <c r="TW6" s="172"/>
      <c r="TX6" s="172"/>
      <c r="TY6" s="172"/>
      <c r="TZ6" s="172"/>
      <c r="UA6" s="172"/>
      <c r="UB6" s="172"/>
      <c r="UC6" s="172"/>
      <c r="UD6" s="172"/>
      <c r="UE6" s="172"/>
      <c r="UF6" s="172"/>
      <c r="UG6" s="172"/>
      <c r="UH6" s="172"/>
      <c r="UI6" s="172"/>
      <c r="UJ6" s="172"/>
      <c r="UK6" s="172"/>
      <c r="UL6" s="172"/>
      <c r="UM6" s="172"/>
      <c r="UN6" s="172"/>
      <c r="UO6" s="172"/>
      <c r="UP6" s="172"/>
      <c r="UQ6" s="172"/>
      <c r="UR6" s="172"/>
      <c r="US6" s="172"/>
      <c r="UT6" s="172"/>
      <c r="UU6" s="172"/>
      <c r="UV6" s="172"/>
      <c r="UW6" s="172"/>
      <c r="UX6" s="172"/>
      <c r="UY6" s="172"/>
      <c r="UZ6" s="172"/>
      <c r="VA6" s="172"/>
      <c r="VB6" s="172"/>
      <c r="VC6" s="172"/>
      <c r="VD6" s="172"/>
      <c r="VE6" s="172"/>
      <c r="VF6" s="172"/>
      <c r="VG6" s="172"/>
      <c r="VH6" s="172"/>
      <c r="VI6" s="172"/>
      <c r="VJ6" s="172"/>
      <c r="VK6" s="172"/>
      <c r="VL6" s="172"/>
      <c r="VM6" s="172"/>
      <c r="VN6" s="172"/>
      <c r="VO6" s="172"/>
      <c r="VP6" s="172"/>
      <c r="VQ6" s="172"/>
      <c r="VR6" s="172"/>
      <c r="VS6" s="172"/>
      <c r="VT6" s="172"/>
      <c r="VU6" s="172"/>
      <c r="VV6" s="172"/>
      <c r="VW6" s="172"/>
      <c r="VX6" s="172"/>
      <c r="VY6" s="172"/>
      <c r="VZ6" s="172"/>
      <c r="WA6" s="172"/>
      <c r="WB6" s="172"/>
      <c r="WC6" s="172"/>
      <c r="WD6" s="172"/>
      <c r="WE6" s="172"/>
      <c r="WF6" s="172"/>
      <c r="WG6" s="172"/>
      <c r="WH6" s="172"/>
      <c r="WI6" s="172"/>
      <c r="WJ6" s="172"/>
      <c r="WK6" s="172"/>
      <c r="WL6" s="172"/>
      <c r="WM6" s="172"/>
      <c r="WN6" s="172"/>
      <c r="WO6" s="172"/>
      <c r="WP6" s="172"/>
      <c r="WQ6" s="172"/>
      <c r="WR6" s="172"/>
      <c r="WS6" s="172"/>
      <c r="WT6" s="172"/>
      <c r="WU6" s="172"/>
      <c r="WV6" s="172"/>
      <c r="WW6" s="172"/>
      <c r="WX6" s="172"/>
      <c r="WY6" s="172"/>
      <c r="WZ6" s="172"/>
      <c r="XA6" s="172"/>
      <c r="XB6" s="172"/>
      <c r="XC6" s="172"/>
      <c r="XD6" s="172"/>
      <c r="XE6" s="172"/>
      <c r="XF6" s="172"/>
      <c r="XG6" s="172"/>
      <c r="XH6" s="172"/>
      <c r="XI6" s="172"/>
      <c r="XJ6" s="172"/>
      <c r="XK6" s="172"/>
      <c r="XL6" s="172"/>
      <c r="XM6" s="172"/>
      <c r="XN6" s="172"/>
      <c r="XO6" s="172"/>
      <c r="XP6" s="172"/>
      <c r="XQ6" s="172"/>
      <c r="XR6" s="172"/>
      <c r="XS6" s="172"/>
      <c r="XT6" s="172"/>
      <c r="XU6" s="172"/>
      <c r="XV6" s="172"/>
      <c r="XW6" s="172"/>
      <c r="XX6" s="172"/>
      <c r="XY6" s="172"/>
      <c r="XZ6" s="172"/>
      <c r="YA6" s="172"/>
      <c r="YB6" s="172"/>
      <c r="YC6" s="172"/>
      <c r="YD6" s="172"/>
      <c r="YE6" s="172"/>
      <c r="YF6" s="172"/>
      <c r="YG6" s="172"/>
      <c r="YH6" s="407" t="s">
        <v>167</v>
      </c>
      <c r="YI6" s="172"/>
      <c r="YJ6" s="172"/>
      <c r="YK6" s="172"/>
      <c r="YL6" s="172"/>
      <c r="YM6" s="172"/>
      <c r="YN6" s="172"/>
      <c r="YO6" s="172"/>
      <c r="YP6" s="172"/>
      <c r="YQ6" s="172"/>
      <c r="YR6" s="172"/>
      <c r="YS6" s="172"/>
      <c r="YT6" s="172"/>
      <c r="YU6" s="172"/>
      <c r="YV6" s="172"/>
      <c r="YW6" s="172"/>
      <c r="YX6" s="172"/>
      <c r="YY6" s="172"/>
      <c r="YZ6" s="172"/>
      <c r="ZA6" s="172"/>
      <c r="ZB6" s="172"/>
      <c r="ZC6" s="172"/>
      <c r="ZD6" s="172"/>
      <c r="ZE6" s="172"/>
      <c r="ZF6" s="172"/>
      <c r="ZG6" s="172"/>
      <c r="ZH6" s="172"/>
      <c r="ZI6" s="415" t="s">
        <v>154</v>
      </c>
      <c r="ZJ6" s="168"/>
      <c r="ZK6" s="173"/>
      <c r="ZL6" s="172"/>
      <c r="ZM6" s="172"/>
      <c r="ZN6" s="172"/>
      <c r="ZO6" s="172"/>
      <c r="ZP6" s="172"/>
      <c r="ZQ6" s="172"/>
      <c r="ZR6" s="172"/>
      <c r="ZS6" s="172"/>
      <c r="ZT6" s="172"/>
      <c r="ZU6" s="172"/>
      <c r="ZV6" s="172"/>
      <c r="ZW6" s="172"/>
      <c r="ZX6" s="172"/>
      <c r="ZY6" s="172"/>
      <c r="ZZ6" s="172"/>
      <c r="AAA6" s="172"/>
      <c r="AAB6" s="172"/>
      <c r="AAC6" s="172"/>
      <c r="AAD6" s="172"/>
      <c r="AAE6" s="172"/>
      <c r="AAF6" s="172"/>
      <c r="AAG6" s="405" t="s">
        <v>155</v>
      </c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405" t="s">
        <v>189</v>
      </c>
      <c r="ABI6" s="405" t="s">
        <v>156</v>
      </c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405" t="s">
        <v>160</v>
      </c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405" t="s">
        <v>161</v>
      </c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405" t="s">
        <v>162</v>
      </c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405" t="s">
        <v>163</v>
      </c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405" t="s">
        <v>164</v>
      </c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405" t="s">
        <v>165</v>
      </c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405" t="s">
        <v>166</v>
      </c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405" t="s">
        <v>172</v>
      </c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405" t="s">
        <v>177</v>
      </c>
      <c r="AKR6" s="407" t="s">
        <v>169</v>
      </c>
      <c r="AKS6" s="172"/>
      <c r="AKT6" s="172"/>
      <c r="AKU6" s="172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402" t="s">
        <v>105</v>
      </c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74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74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371"/>
      <c r="BYY6" s="371"/>
      <c r="BYZ6" s="373"/>
      <c r="BZA6" s="373"/>
      <c r="BZB6" s="373"/>
      <c r="BZC6" s="373"/>
      <c r="BZD6" s="373"/>
      <c r="BZE6" s="373"/>
      <c r="BZF6" s="390"/>
      <c r="BZG6" s="390"/>
      <c r="BZH6" s="390"/>
      <c r="BZI6" s="390"/>
      <c r="BZJ6" s="390"/>
      <c r="BZK6" s="398"/>
      <c r="BZL6" s="398"/>
      <c r="BZM6" s="398"/>
      <c r="BZN6" s="398"/>
      <c r="BZO6" s="398"/>
      <c r="BZP6" s="398"/>
      <c r="BZQ6" s="371"/>
      <c r="BZR6" s="174"/>
      <c r="BZS6" s="278"/>
      <c r="BZT6" s="278"/>
      <c r="BZU6" s="278"/>
      <c r="BZV6" s="278"/>
      <c r="BZW6" s="278"/>
      <c r="BZX6" s="278"/>
      <c r="BZY6" s="278"/>
      <c r="BZZ6" s="278"/>
      <c r="CAA6" s="278"/>
      <c r="CAB6" s="278"/>
      <c r="CAC6" s="278"/>
      <c r="CAD6" s="278"/>
      <c r="CAE6" s="278"/>
      <c r="CAF6" s="278"/>
      <c r="CAG6" s="278"/>
      <c r="CAH6" s="278"/>
      <c r="CAI6" s="278"/>
      <c r="CAJ6" s="278"/>
      <c r="CAK6" s="278"/>
      <c r="CAL6" s="278"/>
      <c r="CAM6" s="278"/>
      <c r="CAN6" s="278"/>
      <c r="CAO6" s="278"/>
      <c r="CAP6" s="278"/>
      <c r="CAQ6" s="278"/>
      <c r="CAR6" s="278"/>
      <c r="CAS6" s="278"/>
      <c r="CAT6" s="278"/>
      <c r="CAU6" s="278"/>
      <c r="CAV6" s="278"/>
      <c r="CAW6" s="278"/>
      <c r="CAX6" s="278"/>
      <c r="CAY6" s="278"/>
      <c r="CAZ6" s="278"/>
      <c r="CBA6" s="175"/>
      <c r="CBB6" s="175"/>
      <c r="CBC6" s="175"/>
      <c r="CBD6" s="175"/>
      <c r="CBE6" s="175"/>
      <c r="CBF6" s="175"/>
      <c r="CBG6" s="175"/>
      <c r="CBH6" s="175"/>
      <c r="CBI6" s="175"/>
      <c r="CBJ6" s="175"/>
      <c r="CBK6" s="175"/>
      <c r="CBL6" s="175"/>
      <c r="CBM6" s="175"/>
      <c r="CBN6" s="175"/>
      <c r="CBO6" s="175"/>
      <c r="CBP6" s="175"/>
      <c r="CBQ6" s="175"/>
      <c r="CBR6" s="175"/>
      <c r="CBS6" s="175"/>
      <c r="CBT6" s="175"/>
      <c r="CBU6" s="175"/>
      <c r="CBV6" s="175"/>
      <c r="CBW6" s="175"/>
      <c r="CBX6" s="175"/>
      <c r="CBY6" s="175"/>
      <c r="CBZ6" s="175"/>
      <c r="CCA6" s="175"/>
      <c r="CCB6" s="175"/>
      <c r="CCC6" s="175"/>
      <c r="CCD6" s="175"/>
      <c r="CCE6" s="175"/>
      <c r="CCF6" s="175"/>
      <c r="CCG6" s="175"/>
      <c r="CCH6" s="175"/>
      <c r="CCI6" s="175"/>
      <c r="CCJ6" s="175"/>
      <c r="CCK6" s="175"/>
      <c r="CCL6" s="175"/>
      <c r="CCM6" s="175"/>
      <c r="CCN6" s="175"/>
      <c r="CCO6" s="175"/>
      <c r="CCP6" s="175"/>
      <c r="CCQ6" s="175"/>
    </row>
    <row r="7" spans="1:2126" ht="15" customHeight="1" x14ac:dyDescent="0.2">
      <c r="A7" s="167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13"/>
      <c r="P7" s="169"/>
      <c r="Q7" s="169"/>
      <c r="R7" s="169"/>
      <c r="S7" s="169"/>
      <c r="T7" s="169"/>
      <c r="U7" s="402" t="s">
        <v>96</v>
      </c>
      <c r="V7" s="169"/>
      <c r="W7" s="169"/>
      <c r="X7" s="169"/>
      <c r="Y7" s="169"/>
      <c r="Z7" s="169"/>
      <c r="AA7" s="402" t="s">
        <v>97</v>
      </c>
      <c r="AB7" s="169"/>
      <c r="AC7" s="169"/>
      <c r="AD7" s="169"/>
      <c r="AE7" s="169"/>
      <c r="AF7" s="402" t="s">
        <v>98</v>
      </c>
      <c r="AG7" s="169"/>
      <c r="AH7" s="169"/>
      <c r="AI7" s="169"/>
      <c r="AJ7" s="169"/>
      <c r="AK7" s="169"/>
      <c r="AL7" s="402" t="s">
        <v>99</v>
      </c>
      <c r="AM7" s="413"/>
      <c r="AN7" s="167"/>
      <c r="AO7" s="167"/>
      <c r="AP7" s="167"/>
      <c r="AQ7" s="167"/>
      <c r="AR7" s="167"/>
      <c r="AS7" s="402" t="s">
        <v>101</v>
      </c>
      <c r="AT7" s="169"/>
      <c r="AU7" s="169"/>
      <c r="AV7" s="169"/>
      <c r="AW7" s="402" t="s">
        <v>96</v>
      </c>
      <c r="AX7" s="169"/>
      <c r="AY7" s="169"/>
      <c r="AZ7" s="169"/>
      <c r="BA7" s="169"/>
      <c r="BB7" s="169"/>
      <c r="BC7" s="402" t="s">
        <v>97</v>
      </c>
      <c r="BD7" s="169"/>
      <c r="BE7" s="169"/>
      <c r="BF7" s="169"/>
      <c r="BG7" s="169"/>
      <c r="BH7" s="169"/>
      <c r="BI7" s="402" t="s">
        <v>98</v>
      </c>
      <c r="BJ7" s="169"/>
      <c r="BK7" s="400" t="s">
        <v>99</v>
      </c>
      <c r="BL7" s="413"/>
      <c r="BM7" s="167"/>
      <c r="BN7" s="167"/>
      <c r="BO7" s="167"/>
      <c r="BP7" s="176"/>
      <c r="BQ7" s="400" t="s">
        <v>101</v>
      </c>
      <c r="BR7" s="176"/>
      <c r="BS7" s="176"/>
      <c r="BT7" s="176"/>
      <c r="BU7" s="176"/>
      <c r="BV7" s="176"/>
      <c r="BW7" s="400" t="s">
        <v>96</v>
      </c>
      <c r="BX7" s="176"/>
      <c r="BY7" s="176"/>
      <c r="BZ7" s="176"/>
      <c r="CA7" s="176"/>
      <c r="CB7" s="176"/>
      <c r="CC7" s="400" t="s">
        <v>97</v>
      </c>
      <c r="CD7" s="176"/>
      <c r="CE7" s="176"/>
      <c r="CF7" s="176"/>
      <c r="CG7" s="176"/>
      <c r="CH7" s="400" t="s">
        <v>98</v>
      </c>
      <c r="CI7" s="176"/>
      <c r="CJ7" s="176"/>
      <c r="CK7" s="176"/>
      <c r="CL7" s="176"/>
      <c r="CM7" s="400" t="s">
        <v>99</v>
      </c>
      <c r="CN7" s="413"/>
      <c r="CO7" s="167"/>
      <c r="CP7" s="400" t="s">
        <v>101</v>
      </c>
      <c r="CQ7" s="167"/>
      <c r="CR7" s="167"/>
      <c r="CS7" s="167"/>
      <c r="CT7" s="167"/>
      <c r="CU7" s="167"/>
      <c r="CV7" s="400" t="s">
        <v>96</v>
      </c>
      <c r="CW7" s="167"/>
      <c r="CX7" s="167"/>
      <c r="CY7" s="167"/>
      <c r="CZ7" s="167"/>
      <c r="DA7" s="167"/>
      <c r="DB7" s="400" t="s">
        <v>97</v>
      </c>
      <c r="DC7" s="167"/>
      <c r="DD7" s="167"/>
      <c r="DE7" s="167"/>
      <c r="DF7" s="167"/>
      <c r="DG7" s="167"/>
      <c r="DH7" s="400" t="s">
        <v>98</v>
      </c>
      <c r="DI7" s="167"/>
      <c r="DJ7" s="167"/>
      <c r="DK7" s="167"/>
      <c r="DL7" s="167"/>
      <c r="DM7" s="167"/>
      <c r="DN7" s="400" t="s">
        <v>98</v>
      </c>
      <c r="DO7" s="413"/>
      <c r="DP7" s="167"/>
      <c r="DQ7" s="167"/>
      <c r="DR7" s="167"/>
      <c r="DS7" s="167"/>
      <c r="DT7" s="400" t="s">
        <v>101</v>
      </c>
      <c r="DU7" s="167"/>
      <c r="DV7" s="167"/>
      <c r="DW7" s="167"/>
      <c r="DX7" s="167"/>
      <c r="DY7" s="167"/>
      <c r="DZ7" s="400" t="s">
        <v>96</v>
      </c>
      <c r="EA7" s="167"/>
      <c r="EB7" s="167"/>
      <c r="EC7" s="167"/>
      <c r="ED7" s="167"/>
      <c r="EE7" s="167"/>
      <c r="EF7" s="400" t="s">
        <v>97</v>
      </c>
      <c r="EG7" s="167"/>
      <c r="EH7" s="167"/>
      <c r="EI7" s="167"/>
      <c r="EJ7" s="167"/>
      <c r="EK7" s="400" t="s">
        <v>98</v>
      </c>
      <c r="EL7" s="167"/>
      <c r="EM7" s="167"/>
      <c r="EN7" s="400" t="s">
        <v>99</v>
      </c>
      <c r="EO7" s="413"/>
      <c r="EP7" s="167"/>
      <c r="EQ7" s="167"/>
      <c r="ER7" s="167"/>
      <c r="ES7" s="400" t="s">
        <v>101</v>
      </c>
      <c r="ET7" s="167"/>
      <c r="EU7" s="167"/>
      <c r="EV7" s="167"/>
      <c r="EW7" s="167"/>
      <c r="EX7" s="167"/>
      <c r="EY7" s="400" t="s">
        <v>96</v>
      </c>
      <c r="EZ7" s="167"/>
      <c r="FA7" s="167"/>
      <c r="FB7" s="167"/>
      <c r="FC7" s="167"/>
      <c r="FD7" s="167"/>
      <c r="FE7" s="400" t="s">
        <v>97</v>
      </c>
      <c r="FF7" s="167"/>
      <c r="FG7" s="167"/>
      <c r="FH7" s="167"/>
      <c r="FI7" s="167"/>
      <c r="FJ7" s="400" t="s">
        <v>97</v>
      </c>
      <c r="FK7" s="167"/>
      <c r="FL7" s="167"/>
      <c r="FM7" s="167"/>
      <c r="FN7" s="167"/>
      <c r="FO7" s="400" t="s">
        <v>98</v>
      </c>
      <c r="FP7" s="413"/>
      <c r="FQ7" s="167"/>
      <c r="FR7" s="400" t="s">
        <v>101</v>
      </c>
      <c r="FS7" s="167"/>
      <c r="FT7" s="167"/>
      <c r="FU7" s="167"/>
      <c r="FV7" s="167"/>
      <c r="FW7" s="167"/>
      <c r="FX7" s="400" t="s">
        <v>96</v>
      </c>
      <c r="FY7" s="167"/>
      <c r="FZ7" s="167"/>
      <c r="GA7" s="167"/>
      <c r="GB7" s="167"/>
      <c r="GC7" s="167"/>
      <c r="GD7" s="400" t="s">
        <v>96</v>
      </c>
      <c r="GE7" s="167"/>
      <c r="GF7" s="167"/>
      <c r="GG7" s="167"/>
      <c r="GH7" s="167"/>
      <c r="GI7" s="167"/>
      <c r="GJ7" s="400" t="s">
        <v>97</v>
      </c>
      <c r="GK7" s="167"/>
      <c r="GL7" s="167"/>
      <c r="GM7" s="167"/>
      <c r="GN7" s="167"/>
      <c r="GO7" s="167"/>
      <c r="GP7" s="400" t="s">
        <v>98</v>
      </c>
      <c r="GQ7" s="413"/>
      <c r="GR7" s="167"/>
      <c r="GS7" s="167"/>
      <c r="GT7" s="167"/>
      <c r="GU7" s="167"/>
      <c r="GV7" s="167"/>
      <c r="GW7" s="400" t="s">
        <v>101</v>
      </c>
      <c r="GX7" s="167"/>
      <c r="GY7" s="167"/>
      <c r="GZ7" s="167"/>
      <c r="HA7" s="176"/>
      <c r="HB7" s="176"/>
      <c r="HC7" s="400" t="s">
        <v>96</v>
      </c>
      <c r="HD7" s="176"/>
      <c r="HE7" s="176"/>
      <c r="HF7" s="176"/>
      <c r="HG7" s="176"/>
      <c r="HH7" s="176"/>
      <c r="HI7" s="400" t="s">
        <v>97</v>
      </c>
      <c r="HJ7" s="176"/>
      <c r="HK7" s="176"/>
      <c r="HL7" s="176"/>
      <c r="HM7" s="176"/>
      <c r="HN7" s="176"/>
      <c r="HO7" s="400" t="s">
        <v>98</v>
      </c>
      <c r="HP7" s="176"/>
      <c r="HQ7" s="176"/>
      <c r="HR7" s="176"/>
      <c r="HS7" s="400" t="s">
        <v>98</v>
      </c>
      <c r="HT7" s="413"/>
      <c r="HU7" s="167"/>
      <c r="HV7" s="167"/>
      <c r="HW7" s="402" t="s">
        <v>101</v>
      </c>
      <c r="HX7" s="169"/>
      <c r="HY7" s="169"/>
      <c r="HZ7" s="169"/>
      <c r="IA7" s="169"/>
      <c r="IB7" s="169"/>
      <c r="IC7" s="402" t="s">
        <v>96</v>
      </c>
      <c r="ID7" s="169"/>
      <c r="IE7" s="169"/>
      <c r="IF7" s="169"/>
      <c r="IG7" s="169"/>
      <c r="IH7" s="169"/>
      <c r="II7" s="402" t="s">
        <v>97</v>
      </c>
      <c r="IJ7" s="169"/>
      <c r="IK7" s="169"/>
      <c r="IL7" s="169"/>
      <c r="IM7" s="169"/>
      <c r="IN7" s="169"/>
      <c r="IO7" s="402" t="s">
        <v>98</v>
      </c>
      <c r="IP7" s="169"/>
      <c r="IQ7" s="169"/>
      <c r="IR7" s="169"/>
      <c r="IS7" s="169"/>
      <c r="IT7" s="169"/>
      <c r="IU7" s="402" t="s">
        <v>99</v>
      </c>
      <c r="IV7" s="406"/>
      <c r="IW7" s="177"/>
      <c r="IX7" s="177"/>
      <c r="IY7" s="177"/>
      <c r="IZ7" s="177"/>
      <c r="JA7" s="177"/>
      <c r="JB7" s="402" t="s">
        <v>117</v>
      </c>
      <c r="JC7" s="169"/>
      <c r="JD7" s="169"/>
      <c r="JE7" s="169"/>
      <c r="JF7" s="169"/>
      <c r="JG7" s="169"/>
      <c r="JH7" s="402" t="s">
        <v>96</v>
      </c>
      <c r="JI7" s="169"/>
      <c r="JJ7" s="169"/>
      <c r="JK7" s="169"/>
      <c r="JL7" s="169"/>
      <c r="JM7" s="169"/>
      <c r="JN7" s="402" t="s">
        <v>97</v>
      </c>
      <c r="JO7" s="169"/>
      <c r="JP7" s="169"/>
      <c r="JQ7" s="169"/>
      <c r="JR7" s="169"/>
      <c r="JS7" s="169"/>
      <c r="JT7" s="402" t="s">
        <v>98</v>
      </c>
      <c r="JU7" s="169"/>
      <c r="JV7" s="402" t="s">
        <v>99</v>
      </c>
      <c r="JW7" s="406"/>
      <c r="JX7" s="177"/>
      <c r="JY7" s="177"/>
      <c r="JZ7" s="177"/>
      <c r="KA7" s="402" t="s">
        <v>101</v>
      </c>
      <c r="KB7" s="169"/>
      <c r="KC7" s="169"/>
      <c r="KD7" s="169"/>
      <c r="KE7" s="169"/>
      <c r="KF7" s="169"/>
      <c r="KG7" s="402" t="s">
        <v>96</v>
      </c>
      <c r="KH7" s="169"/>
      <c r="KI7" s="169"/>
      <c r="KJ7" s="169"/>
      <c r="KK7" s="169"/>
      <c r="KL7" s="169"/>
      <c r="KM7" s="402" t="s">
        <v>97</v>
      </c>
      <c r="KN7" s="169"/>
      <c r="KO7" s="169"/>
      <c r="KP7" s="169"/>
      <c r="KQ7" s="169"/>
      <c r="KR7" s="169"/>
      <c r="KS7" s="402" t="s">
        <v>98</v>
      </c>
      <c r="KT7" s="169"/>
      <c r="KU7" s="169"/>
      <c r="KV7" s="169"/>
      <c r="KW7" s="402" t="s">
        <v>99</v>
      </c>
      <c r="KX7" s="406"/>
      <c r="KY7" s="177"/>
      <c r="KZ7" s="177"/>
      <c r="LA7" s="402" t="s">
        <v>101</v>
      </c>
      <c r="LB7" s="169"/>
      <c r="LC7" s="169"/>
      <c r="LD7" s="169"/>
      <c r="LE7" s="169"/>
      <c r="LF7" s="169"/>
      <c r="LG7" s="402" t="s">
        <v>96</v>
      </c>
      <c r="LH7" s="169"/>
      <c r="LI7" s="169"/>
      <c r="LJ7" s="169"/>
      <c r="LK7" s="169"/>
      <c r="LL7" s="169"/>
      <c r="LM7" s="402" t="s">
        <v>97</v>
      </c>
      <c r="LN7" s="169"/>
      <c r="LO7" s="169"/>
      <c r="LP7" s="169"/>
      <c r="LQ7" s="169"/>
      <c r="LR7" s="169"/>
      <c r="LS7" s="402" t="s">
        <v>98</v>
      </c>
      <c r="LT7" s="169"/>
      <c r="LU7" s="169"/>
      <c r="LV7" s="169"/>
      <c r="LW7" s="169"/>
      <c r="LX7" s="169"/>
      <c r="LY7" s="402" t="s">
        <v>99</v>
      </c>
      <c r="LZ7" s="406"/>
      <c r="MA7" s="414"/>
      <c r="MB7" s="178"/>
      <c r="MC7" s="179"/>
      <c r="MD7" s="179"/>
      <c r="ME7" s="179"/>
      <c r="MF7" s="180" t="s">
        <v>120</v>
      </c>
      <c r="MG7" s="180"/>
      <c r="MH7" s="180"/>
      <c r="MI7" s="180"/>
      <c r="MJ7" s="180"/>
      <c r="MK7" s="180"/>
      <c r="ML7" s="180" t="s">
        <v>120</v>
      </c>
      <c r="MM7" s="180"/>
      <c r="MN7" s="180"/>
      <c r="MO7" s="180"/>
      <c r="MP7" s="180"/>
      <c r="MQ7" s="180"/>
      <c r="MR7" s="402" t="s">
        <v>124</v>
      </c>
      <c r="MS7" s="181"/>
      <c r="MT7" s="181"/>
      <c r="MU7" s="181"/>
      <c r="MV7" s="181"/>
      <c r="MW7" s="402" t="s">
        <v>126</v>
      </c>
      <c r="MX7" s="181"/>
      <c r="MY7" s="181"/>
      <c r="MZ7" s="402" t="s">
        <v>127</v>
      </c>
      <c r="NA7" s="410" t="s">
        <v>121</v>
      </c>
      <c r="NB7" s="182"/>
      <c r="NC7" s="182"/>
      <c r="ND7" s="182"/>
      <c r="NE7" s="402" t="s">
        <v>129</v>
      </c>
      <c r="NF7" s="181"/>
      <c r="NG7" s="181"/>
      <c r="NH7" s="181"/>
      <c r="NI7" s="181"/>
      <c r="NJ7" s="181"/>
      <c r="NK7" s="402" t="s">
        <v>130</v>
      </c>
      <c r="NL7" s="181"/>
      <c r="NM7" s="181"/>
      <c r="NN7" s="181"/>
      <c r="NO7" s="181"/>
      <c r="NP7" s="181"/>
      <c r="NQ7" s="402" t="s">
        <v>132</v>
      </c>
      <c r="NR7" s="181"/>
      <c r="NS7" s="181"/>
      <c r="NT7" s="181"/>
      <c r="NU7" s="181"/>
      <c r="NV7" s="181"/>
      <c r="NW7" s="402" t="s">
        <v>133</v>
      </c>
      <c r="NX7" s="410" t="s">
        <v>128</v>
      </c>
      <c r="NY7" s="181"/>
      <c r="NZ7" s="181"/>
      <c r="OA7" s="181"/>
      <c r="OB7" s="402" t="s">
        <v>134</v>
      </c>
      <c r="OC7" s="181"/>
      <c r="OD7" s="181"/>
      <c r="OE7" s="181"/>
      <c r="OF7" s="181"/>
      <c r="OG7" s="181"/>
      <c r="OH7" s="402" t="s">
        <v>136</v>
      </c>
      <c r="OI7" s="181"/>
      <c r="OJ7" s="181"/>
      <c r="OK7" s="181"/>
      <c r="OL7" s="181"/>
      <c r="OM7" s="181"/>
      <c r="ON7" s="402" t="s">
        <v>137</v>
      </c>
      <c r="OO7" s="181"/>
      <c r="OP7" s="181"/>
      <c r="OQ7" s="181"/>
      <c r="OR7" s="181"/>
      <c r="OS7" s="181"/>
      <c r="OT7" s="181" t="s">
        <v>138</v>
      </c>
      <c r="OU7" s="181"/>
      <c r="OV7" s="181"/>
      <c r="OW7" s="181"/>
      <c r="OX7" s="181"/>
      <c r="OY7" s="181"/>
      <c r="OZ7" s="181" t="s">
        <v>138</v>
      </c>
      <c r="PA7" s="410" t="s">
        <v>135</v>
      </c>
      <c r="PB7" s="182"/>
      <c r="PC7" s="182"/>
      <c r="PD7" s="182"/>
      <c r="PE7" s="182"/>
      <c r="PF7" s="182"/>
      <c r="PG7" s="181" t="s">
        <v>138</v>
      </c>
      <c r="PH7" s="181"/>
      <c r="PI7" s="181"/>
      <c r="PJ7" s="181"/>
      <c r="PK7" s="181"/>
      <c r="PL7" s="181" t="s">
        <v>138</v>
      </c>
      <c r="PM7" s="181"/>
      <c r="PN7" s="181"/>
      <c r="PO7" s="181"/>
      <c r="PP7" s="181"/>
      <c r="PQ7" s="181"/>
      <c r="PR7" s="181" t="s">
        <v>138</v>
      </c>
      <c r="PS7" s="181"/>
      <c r="PT7" s="181"/>
      <c r="PU7" s="181"/>
      <c r="PV7" s="181"/>
      <c r="PW7" s="181"/>
      <c r="PX7" s="181" t="s">
        <v>138</v>
      </c>
      <c r="PY7" s="410" t="s">
        <v>141</v>
      </c>
      <c r="PZ7" s="181"/>
      <c r="QA7" s="181"/>
      <c r="QB7" s="181"/>
      <c r="QC7" s="181"/>
      <c r="QD7" s="181" t="s">
        <v>138</v>
      </c>
      <c r="QE7" s="181"/>
      <c r="QF7" s="181"/>
      <c r="QG7" s="181"/>
      <c r="QH7" s="181"/>
      <c r="QI7" s="181"/>
      <c r="QJ7" s="181" t="s">
        <v>138</v>
      </c>
      <c r="QK7" s="181"/>
      <c r="QL7" s="181"/>
      <c r="QM7" s="181"/>
      <c r="QN7" s="181"/>
      <c r="QO7" s="181"/>
      <c r="QP7" s="181" t="s">
        <v>138</v>
      </c>
      <c r="QQ7" s="181"/>
      <c r="QR7" s="181"/>
      <c r="QS7" s="181"/>
      <c r="QT7" s="181"/>
      <c r="QU7" s="181"/>
      <c r="QV7" s="181" t="s">
        <v>138</v>
      </c>
      <c r="QW7" s="181"/>
      <c r="QX7" s="181"/>
      <c r="QY7" s="181"/>
      <c r="QZ7" s="181" t="s">
        <v>138</v>
      </c>
      <c r="RA7" s="410" t="s">
        <v>145</v>
      </c>
      <c r="RB7" s="181"/>
      <c r="RC7" s="181"/>
      <c r="RD7" s="181" t="s">
        <v>138</v>
      </c>
      <c r="RE7" s="181"/>
      <c r="RF7" s="181"/>
      <c r="RG7" s="181"/>
      <c r="RH7" s="181"/>
      <c r="RI7" s="181"/>
      <c r="RJ7" s="181" t="s">
        <v>138</v>
      </c>
      <c r="RK7" s="181"/>
      <c r="RL7" s="181"/>
      <c r="RM7" s="181"/>
      <c r="RN7" s="181"/>
      <c r="RO7" s="181" t="s">
        <v>138</v>
      </c>
      <c r="RP7" s="181"/>
      <c r="RQ7" s="181"/>
      <c r="RR7" s="181"/>
      <c r="RS7" s="181"/>
      <c r="RT7" s="181" t="s">
        <v>138</v>
      </c>
      <c r="RU7" s="181"/>
      <c r="RV7" s="181"/>
      <c r="RW7" s="181"/>
      <c r="RX7" s="181"/>
      <c r="RY7" s="181"/>
      <c r="RZ7" s="181" t="s">
        <v>138</v>
      </c>
      <c r="SA7" s="410" t="s">
        <v>146</v>
      </c>
      <c r="SB7" s="181"/>
      <c r="SC7" s="181"/>
      <c r="SD7" s="181"/>
      <c r="SE7" s="181"/>
      <c r="SF7" s="181"/>
      <c r="SG7" s="181" t="s">
        <v>138</v>
      </c>
      <c r="SH7" s="181"/>
      <c r="SI7" s="181"/>
      <c r="SJ7" s="181"/>
      <c r="SK7" s="181"/>
      <c r="SL7" s="181"/>
      <c r="SM7" s="181" t="s">
        <v>138</v>
      </c>
      <c r="SN7" s="181"/>
      <c r="SO7" s="181"/>
      <c r="SP7" s="181"/>
      <c r="SQ7" s="181"/>
      <c r="SR7" s="181" t="s">
        <v>138</v>
      </c>
      <c r="SS7" s="181"/>
      <c r="ST7" s="181"/>
      <c r="SU7" s="181"/>
      <c r="SV7" s="181"/>
      <c r="SW7" s="181"/>
      <c r="SX7" s="181" t="s">
        <v>138</v>
      </c>
      <c r="SY7" s="181"/>
      <c r="SZ7" s="181" t="s">
        <v>138</v>
      </c>
      <c r="TA7" s="410" t="s">
        <v>148</v>
      </c>
      <c r="TB7" s="181"/>
      <c r="TC7" s="181"/>
      <c r="TD7" s="181"/>
      <c r="TE7" s="181"/>
      <c r="TF7" s="181" t="s">
        <v>138</v>
      </c>
      <c r="TG7" s="181"/>
      <c r="TH7" s="181"/>
      <c r="TI7" s="181"/>
      <c r="TJ7" s="181"/>
      <c r="TK7" s="181" t="s">
        <v>138</v>
      </c>
      <c r="TL7" s="181"/>
      <c r="TM7" s="181"/>
      <c r="TN7" s="181"/>
      <c r="TO7" s="181"/>
      <c r="TP7" s="181"/>
      <c r="TQ7" s="181" t="s">
        <v>138</v>
      </c>
      <c r="TR7" s="181"/>
      <c r="TS7" s="181"/>
      <c r="TT7" s="181"/>
      <c r="TU7" s="181"/>
      <c r="TV7" s="181"/>
      <c r="TW7" s="181" t="s">
        <v>138</v>
      </c>
      <c r="TX7" s="181"/>
      <c r="TY7" s="181"/>
      <c r="TZ7" s="181"/>
      <c r="UA7" s="181"/>
      <c r="UB7" s="181" t="s">
        <v>138</v>
      </c>
      <c r="UC7" s="410" t="s">
        <v>149</v>
      </c>
      <c r="UD7" s="182"/>
      <c r="UE7" s="181" t="s">
        <v>138</v>
      </c>
      <c r="UF7" s="181"/>
      <c r="UG7" s="181"/>
      <c r="UH7" s="181"/>
      <c r="UI7" s="181"/>
      <c r="UJ7" s="181"/>
      <c r="UK7" s="181" t="s">
        <v>138</v>
      </c>
      <c r="UL7" s="181"/>
      <c r="UM7" s="181"/>
      <c r="UN7" s="181"/>
      <c r="UO7" s="181"/>
      <c r="UP7" s="181"/>
      <c r="UQ7" s="181" t="s">
        <v>138</v>
      </c>
      <c r="UR7" s="181"/>
      <c r="US7" s="181"/>
      <c r="UT7" s="181"/>
      <c r="UU7" s="181"/>
      <c r="UV7" s="181"/>
      <c r="UW7" s="181" t="s">
        <v>138</v>
      </c>
      <c r="UX7" s="181"/>
      <c r="UY7" s="181"/>
      <c r="UZ7" s="181"/>
      <c r="VA7" s="181"/>
      <c r="VB7" s="181"/>
      <c r="VC7" s="181" t="s">
        <v>138</v>
      </c>
      <c r="VD7" s="410" t="s">
        <v>150</v>
      </c>
      <c r="VE7" s="181"/>
      <c r="VF7" s="181"/>
      <c r="VG7" s="181"/>
      <c r="VH7" s="181"/>
      <c r="VI7" s="181"/>
      <c r="VJ7" s="181" t="s">
        <v>138</v>
      </c>
      <c r="VK7" s="181"/>
      <c r="VL7" s="181"/>
      <c r="VM7" s="181"/>
      <c r="VN7" s="181"/>
      <c r="VO7" s="181"/>
      <c r="VP7" s="181" t="s">
        <v>138</v>
      </c>
      <c r="VQ7" s="181"/>
      <c r="VR7" s="181"/>
      <c r="VS7" s="181"/>
      <c r="VT7" s="181"/>
      <c r="VU7" s="181"/>
      <c r="VV7" s="181" t="s">
        <v>138</v>
      </c>
      <c r="VW7" s="181"/>
      <c r="VX7" s="181"/>
      <c r="VY7" s="181"/>
      <c r="VZ7" s="181"/>
      <c r="WA7" s="181"/>
      <c r="WB7" s="181" t="s">
        <v>138</v>
      </c>
      <c r="WC7" s="181"/>
      <c r="WD7" s="181"/>
      <c r="WE7" s="181" t="s">
        <v>138</v>
      </c>
      <c r="WF7" s="410" t="s">
        <v>151</v>
      </c>
      <c r="WG7" s="181"/>
      <c r="WH7" s="181"/>
      <c r="WI7" s="181" t="s">
        <v>138</v>
      </c>
      <c r="WJ7" s="181"/>
      <c r="WK7" s="181"/>
      <c r="WL7" s="181"/>
      <c r="WM7" s="181"/>
      <c r="WN7" s="181"/>
      <c r="WO7" s="181" t="s">
        <v>138</v>
      </c>
      <c r="WP7" s="181"/>
      <c r="WQ7" s="181"/>
      <c r="WR7" s="181"/>
      <c r="WS7" s="181"/>
      <c r="WT7" s="181"/>
      <c r="WU7" s="181" t="s">
        <v>138</v>
      </c>
      <c r="WV7" s="181"/>
      <c r="WW7" s="181"/>
      <c r="WX7" s="181"/>
      <c r="WY7" s="181"/>
      <c r="WZ7" s="181"/>
      <c r="XA7" s="181" t="s">
        <v>138</v>
      </c>
      <c r="XB7" s="181"/>
      <c r="XC7" s="181"/>
      <c r="XD7" s="181"/>
      <c r="XE7" s="181"/>
      <c r="XF7" s="181" t="s">
        <v>138</v>
      </c>
      <c r="XG7" s="410" t="s">
        <v>152</v>
      </c>
      <c r="XH7" s="182"/>
      <c r="XI7" s="181" t="s">
        <v>138</v>
      </c>
      <c r="XJ7" s="181"/>
      <c r="XK7" s="181"/>
      <c r="XL7" s="181"/>
      <c r="XM7" s="181"/>
      <c r="XN7" s="181"/>
      <c r="XO7" s="181" t="s">
        <v>138</v>
      </c>
      <c r="XP7" s="181"/>
      <c r="XQ7" s="181"/>
      <c r="XR7" s="181"/>
      <c r="XS7" s="181"/>
      <c r="XT7" s="181"/>
      <c r="XU7" s="181" t="s">
        <v>138</v>
      </c>
      <c r="XV7" s="181"/>
      <c r="XW7" s="181"/>
      <c r="XX7" s="181"/>
      <c r="XY7" s="181"/>
      <c r="XZ7" s="181"/>
      <c r="YA7" s="181" t="s">
        <v>138</v>
      </c>
      <c r="YB7" s="181"/>
      <c r="YC7" s="181"/>
      <c r="YD7" s="181"/>
      <c r="YE7" s="181"/>
      <c r="YF7" s="181" t="s">
        <v>138</v>
      </c>
      <c r="YG7" s="410" t="s">
        <v>153</v>
      </c>
      <c r="YH7" s="408"/>
      <c r="YI7" s="182"/>
      <c r="YJ7" s="182"/>
      <c r="YK7" s="182"/>
      <c r="YL7" s="182"/>
      <c r="YM7" s="402" t="s">
        <v>101</v>
      </c>
      <c r="YN7" s="169"/>
      <c r="YO7" s="169"/>
      <c r="YP7" s="169"/>
      <c r="YQ7" s="169"/>
      <c r="YR7" s="169"/>
      <c r="YS7" s="402" t="s">
        <v>96</v>
      </c>
      <c r="YT7" s="169"/>
      <c r="YU7" s="169"/>
      <c r="YV7" s="169"/>
      <c r="YW7" s="169"/>
      <c r="YX7" s="169"/>
      <c r="YY7" s="402" t="s">
        <v>97</v>
      </c>
      <c r="YZ7" s="169"/>
      <c r="ZA7" s="169"/>
      <c r="ZB7" s="169"/>
      <c r="ZC7" s="169"/>
      <c r="ZD7" s="402" t="s">
        <v>98</v>
      </c>
      <c r="ZE7" s="169"/>
      <c r="ZF7" s="169"/>
      <c r="ZG7" s="169"/>
      <c r="ZH7" s="402" t="s">
        <v>99</v>
      </c>
      <c r="ZI7" s="416"/>
      <c r="ZJ7" s="177"/>
      <c r="ZK7" s="177"/>
      <c r="ZL7" s="402" t="s">
        <v>101</v>
      </c>
      <c r="ZM7" s="169"/>
      <c r="ZN7" s="169"/>
      <c r="ZO7" s="169"/>
      <c r="ZP7" s="169"/>
      <c r="ZQ7" s="169"/>
      <c r="ZR7" s="402" t="s">
        <v>96</v>
      </c>
      <c r="ZS7" s="169"/>
      <c r="ZT7" s="169"/>
      <c r="ZU7" s="169"/>
      <c r="ZV7" s="402" t="s">
        <v>97</v>
      </c>
      <c r="ZW7" s="169"/>
      <c r="ZX7" s="169"/>
      <c r="ZY7" s="169"/>
      <c r="ZZ7" s="169"/>
      <c r="AAA7" s="169"/>
      <c r="AAB7" s="402" t="s">
        <v>98</v>
      </c>
      <c r="AAC7" s="169"/>
      <c r="AAD7" s="169"/>
      <c r="AAE7" s="169"/>
      <c r="AAF7" s="402" t="s">
        <v>99</v>
      </c>
      <c r="AAG7" s="406"/>
      <c r="AAH7" s="177"/>
      <c r="AAI7" s="177"/>
      <c r="AAJ7" s="402" t="s">
        <v>101</v>
      </c>
      <c r="AAK7" s="169"/>
      <c r="AAL7" s="169"/>
      <c r="AAM7" s="169"/>
      <c r="AAN7" s="169"/>
      <c r="AAO7" s="169"/>
      <c r="AAP7" s="402" t="s">
        <v>96</v>
      </c>
      <c r="AAQ7" s="169"/>
      <c r="AAR7" s="169"/>
      <c r="AAS7" s="169"/>
      <c r="AAT7" s="169"/>
      <c r="AAU7" s="169"/>
      <c r="AAV7" s="402" t="s">
        <v>157</v>
      </c>
      <c r="AAW7" s="169"/>
      <c r="AAX7" s="169"/>
      <c r="AAY7" s="169"/>
      <c r="AAZ7" s="169"/>
      <c r="ABA7" s="169"/>
      <c r="ABB7" s="402" t="s">
        <v>157</v>
      </c>
      <c r="ABC7" s="169"/>
      <c r="ABD7" s="169"/>
      <c r="ABE7" s="169"/>
      <c r="ABF7" s="169"/>
      <c r="ABG7" s="402" t="s">
        <v>158</v>
      </c>
      <c r="ABH7" s="406"/>
      <c r="ABI7" s="406"/>
      <c r="ABJ7" s="177"/>
      <c r="ABK7" s="177"/>
      <c r="ABL7" s="177"/>
      <c r="ABM7" s="177"/>
      <c r="ABN7" s="177"/>
      <c r="ABO7" s="402" t="s">
        <v>159</v>
      </c>
      <c r="ABP7" s="169"/>
      <c r="ABQ7" s="169"/>
      <c r="ABR7" s="169"/>
      <c r="ABS7" s="169"/>
      <c r="ABT7" s="169"/>
      <c r="ABU7" s="402" t="s">
        <v>96</v>
      </c>
      <c r="ABV7" s="169"/>
      <c r="ABW7" s="169"/>
      <c r="ABX7" s="169"/>
      <c r="ABY7" s="169"/>
      <c r="ABZ7" s="169"/>
      <c r="ACA7" s="402" t="s">
        <v>97</v>
      </c>
      <c r="ACB7" s="169"/>
      <c r="ACC7" s="169"/>
      <c r="ACD7" s="169"/>
      <c r="ACE7" s="169"/>
      <c r="ACF7" s="169"/>
      <c r="ACG7" s="402" t="s">
        <v>98</v>
      </c>
      <c r="ACH7" s="169"/>
      <c r="ACI7" s="402" t="s">
        <v>98</v>
      </c>
      <c r="ACJ7" s="406"/>
      <c r="ACK7" s="177"/>
      <c r="ACL7" s="177"/>
      <c r="ACM7" s="177"/>
      <c r="ACN7" s="402" t="s">
        <v>101</v>
      </c>
      <c r="ACO7" s="169"/>
      <c r="ACP7" s="169"/>
      <c r="ACQ7" s="169"/>
      <c r="ACR7" s="169"/>
      <c r="ACS7" s="169"/>
      <c r="ACT7" s="402" t="s">
        <v>96</v>
      </c>
      <c r="ACU7" s="169"/>
      <c r="ACV7" s="169"/>
      <c r="ACW7" s="169"/>
      <c r="ACX7" s="169"/>
      <c r="ACY7" s="169"/>
      <c r="ACZ7" s="402" t="s">
        <v>97</v>
      </c>
      <c r="ADA7" s="169"/>
      <c r="ADB7" s="169"/>
      <c r="ADC7" s="169"/>
      <c r="ADD7" s="169"/>
      <c r="ADE7" s="169"/>
      <c r="ADF7" s="402" t="s">
        <v>98</v>
      </c>
      <c r="ADG7" s="169"/>
      <c r="ADH7" s="169"/>
      <c r="ADI7" s="169"/>
      <c r="ADJ7" s="402" t="s">
        <v>99</v>
      </c>
      <c r="ADK7" s="406"/>
      <c r="ADL7" s="177"/>
      <c r="ADM7" s="402" t="s">
        <v>101</v>
      </c>
      <c r="ADN7" s="169"/>
      <c r="ADO7" s="169"/>
      <c r="ADP7" s="169"/>
      <c r="ADQ7" s="169"/>
      <c r="ADR7" s="169"/>
      <c r="ADS7" s="402" t="s">
        <v>96</v>
      </c>
      <c r="ADT7" s="169"/>
      <c r="ADU7" s="169"/>
      <c r="ADV7" s="169"/>
      <c r="ADW7" s="169"/>
      <c r="ADX7" s="169"/>
      <c r="ADY7" s="402" t="s">
        <v>97</v>
      </c>
      <c r="ADZ7" s="169"/>
      <c r="AEA7" s="169"/>
      <c r="AEB7" s="169"/>
      <c r="AEC7" s="169"/>
      <c r="AED7" s="402" t="s">
        <v>98</v>
      </c>
      <c r="AEE7" s="169"/>
      <c r="AEF7" s="169"/>
      <c r="AEG7" s="169"/>
      <c r="AEH7" s="169"/>
      <c r="AEI7" s="169"/>
      <c r="AEJ7" s="402" t="s">
        <v>99</v>
      </c>
      <c r="AEK7" s="406"/>
      <c r="AEL7" s="177"/>
      <c r="AEM7" s="177"/>
      <c r="AEN7" s="177"/>
      <c r="AEO7" s="177"/>
      <c r="AEP7" s="177"/>
      <c r="AEQ7" s="402" t="s">
        <v>101</v>
      </c>
      <c r="AER7" s="169"/>
      <c r="AES7" s="169"/>
      <c r="AET7" s="169"/>
      <c r="AEU7" s="169"/>
      <c r="AEV7" s="169"/>
      <c r="AEW7" s="402" t="s">
        <v>96</v>
      </c>
      <c r="AEX7" s="169"/>
      <c r="AEY7" s="169"/>
      <c r="AEZ7" s="169"/>
      <c r="AFA7" s="169"/>
      <c r="AFB7" s="402" t="s">
        <v>97</v>
      </c>
      <c r="AFC7" s="169"/>
      <c r="AFD7" s="169"/>
      <c r="AFE7" s="169"/>
      <c r="AFF7" s="169"/>
      <c r="AFG7" s="169"/>
      <c r="AFH7" s="402" t="s">
        <v>98</v>
      </c>
      <c r="AFI7" s="169"/>
      <c r="AFJ7" s="169"/>
      <c r="AFK7" s="402" t="s">
        <v>99</v>
      </c>
      <c r="AFL7" s="406"/>
      <c r="AFM7" s="177"/>
      <c r="AFN7" s="177"/>
      <c r="AFO7" s="177"/>
      <c r="AFP7" s="402" t="s">
        <v>101</v>
      </c>
      <c r="AFQ7" s="169"/>
      <c r="AFR7" s="169"/>
      <c r="AFS7" s="169"/>
      <c r="AFT7" s="169"/>
      <c r="AFU7" s="402" t="s">
        <v>96</v>
      </c>
      <c r="AFV7" s="169"/>
      <c r="AFW7" s="169"/>
      <c r="AFX7" s="169"/>
      <c r="AFY7" s="169"/>
      <c r="AFZ7" s="169"/>
      <c r="AGA7" s="402" t="s">
        <v>97</v>
      </c>
      <c r="AGB7" s="169"/>
      <c r="AGC7" s="169"/>
      <c r="AGD7" s="169"/>
      <c r="AGE7" s="169"/>
      <c r="AGF7" s="169"/>
      <c r="AGG7" s="402" t="s">
        <v>98</v>
      </c>
      <c r="AGH7" s="169"/>
      <c r="AGI7" s="169"/>
      <c r="AGJ7" s="169"/>
      <c r="AGK7" s="169"/>
      <c r="AGL7" s="169"/>
      <c r="AGM7" s="402" t="s">
        <v>99</v>
      </c>
      <c r="AGN7" s="406"/>
      <c r="AGO7" s="177"/>
      <c r="AGP7" s="177"/>
      <c r="AGQ7" s="177"/>
      <c r="AGR7" s="177"/>
      <c r="AGS7" s="177"/>
      <c r="AGT7" s="402" t="s">
        <v>101</v>
      </c>
      <c r="AGU7" s="169"/>
      <c r="AGV7" s="169"/>
      <c r="AGW7" s="169"/>
      <c r="AGX7" s="169"/>
      <c r="AGY7" s="169"/>
      <c r="AGZ7" s="402" t="s">
        <v>96</v>
      </c>
      <c r="AHA7" s="169"/>
      <c r="AHB7" s="169"/>
      <c r="AHC7" s="169"/>
      <c r="AHD7" s="169"/>
      <c r="AHE7" s="169"/>
      <c r="AHF7" s="402" t="s">
        <v>97</v>
      </c>
      <c r="AHG7" s="169"/>
      <c r="AHH7" s="169"/>
      <c r="AHI7" s="169"/>
      <c r="AHJ7" s="169"/>
      <c r="AHK7" s="169"/>
      <c r="AHL7" s="402" t="s">
        <v>98</v>
      </c>
      <c r="AHM7" s="406"/>
      <c r="AHN7" s="177"/>
      <c r="AHO7" s="177"/>
      <c r="AHP7" s="177"/>
      <c r="AHQ7" s="177"/>
      <c r="AHR7" s="177"/>
      <c r="AHS7" s="402" t="s">
        <v>101</v>
      </c>
      <c r="AHT7" s="169"/>
      <c r="AHU7" s="169"/>
      <c r="AHV7" s="169"/>
      <c r="AHW7" s="169"/>
      <c r="AHX7" s="169"/>
      <c r="AHY7" s="402" t="s">
        <v>96</v>
      </c>
      <c r="AHZ7" s="169"/>
      <c r="AIA7" s="169"/>
      <c r="AIB7" s="169"/>
      <c r="AIC7" s="169"/>
      <c r="AID7" s="169"/>
      <c r="AIE7" s="402" t="s">
        <v>97</v>
      </c>
      <c r="AIF7" s="169"/>
      <c r="AIG7" s="169"/>
      <c r="AIH7" s="169"/>
      <c r="AII7" s="169"/>
      <c r="AIJ7" s="169"/>
      <c r="AIK7" s="402" t="s">
        <v>98</v>
      </c>
      <c r="AIL7" s="169"/>
      <c r="AIM7" s="169"/>
      <c r="AIN7" s="169"/>
      <c r="AIO7" s="402" t="s">
        <v>99</v>
      </c>
      <c r="AIP7" s="406"/>
      <c r="AIQ7" s="177"/>
      <c r="AIR7" s="402" t="s">
        <v>101</v>
      </c>
      <c r="AIS7" s="169"/>
      <c r="AIT7" s="169"/>
      <c r="AIU7" s="169"/>
      <c r="AIV7" s="169"/>
      <c r="AIW7" s="169"/>
      <c r="AIX7" s="402" t="s">
        <v>96</v>
      </c>
      <c r="AIY7" s="169"/>
      <c r="AIZ7" s="169"/>
      <c r="AJA7" s="169"/>
      <c r="AJB7" s="169"/>
      <c r="AJC7" s="169"/>
      <c r="AJD7" s="402" t="s">
        <v>97</v>
      </c>
      <c r="AJE7" s="169"/>
      <c r="AJF7" s="169"/>
      <c r="AJG7" s="169"/>
      <c r="AJH7" s="169"/>
      <c r="AJI7" s="169"/>
      <c r="AJJ7" s="402" t="s">
        <v>98</v>
      </c>
      <c r="AJK7" s="169"/>
      <c r="AJL7" s="169"/>
      <c r="AJM7" s="169"/>
      <c r="AJN7" s="169"/>
      <c r="AJO7" s="169"/>
      <c r="AJP7" s="402" t="s">
        <v>99</v>
      </c>
      <c r="AJQ7" s="406"/>
      <c r="AJR7" s="177"/>
      <c r="AJS7" s="177"/>
      <c r="AJT7" s="177"/>
      <c r="AJU7" s="177"/>
      <c r="AJV7" s="177"/>
      <c r="AJW7" s="402" t="s">
        <v>101</v>
      </c>
      <c r="AJX7" s="169"/>
      <c r="AJY7" s="169"/>
      <c r="AJZ7" s="169"/>
      <c r="AKA7" s="169"/>
      <c r="AKB7" s="169"/>
      <c r="AKC7" s="402" t="s">
        <v>96</v>
      </c>
      <c r="AKD7" s="169"/>
      <c r="AKE7" s="169"/>
      <c r="AKF7" s="169"/>
      <c r="AKG7" s="169"/>
      <c r="AKH7" s="169"/>
      <c r="AKI7" s="402" t="s">
        <v>97</v>
      </c>
      <c r="AKJ7" s="169"/>
      <c r="AKK7" s="169"/>
      <c r="AKL7" s="169"/>
      <c r="AKM7" s="169"/>
      <c r="AKN7" s="402" t="s">
        <v>98</v>
      </c>
      <c r="AKO7" s="169"/>
      <c r="AKP7" s="402" t="s">
        <v>178</v>
      </c>
      <c r="AKQ7" s="406"/>
      <c r="AKR7" s="408"/>
      <c r="AKS7" s="181"/>
      <c r="AKT7" s="181"/>
      <c r="AKU7" s="181"/>
      <c r="AKV7" s="402" t="s">
        <v>101</v>
      </c>
      <c r="AKW7" s="172"/>
      <c r="AKX7" s="172"/>
      <c r="AKY7" s="172"/>
      <c r="AKZ7" s="172"/>
      <c r="ALA7" s="172"/>
      <c r="ALB7" s="402" t="s">
        <v>96</v>
      </c>
      <c r="ALC7" s="172"/>
      <c r="ALD7" s="172"/>
      <c r="ALE7" s="172"/>
      <c r="ALF7" s="172"/>
      <c r="ALG7" s="172"/>
      <c r="ALH7" s="402" t="s">
        <v>97</v>
      </c>
      <c r="ALI7" s="172"/>
      <c r="ALJ7" s="172"/>
      <c r="ALK7" s="172"/>
      <c r="ALL7" s="172"/>
      <c r="ALM7" s="402" t="s">
        <v>98</v>
      </c>
      <c r="ALN7" s="172"/>
      <c r="ALO7" s="172"/>
      <c r="ALP7" s="172"/>
      <c r="ALQ7" s="172"/>
      <c r="ALR7" s="402" t="s">
        <v>99</v>
      </c>
      <c r="ALS7" s="399" t="s">
        <v>181</v>
      </c>
      <c r="ALT7" s="183"/>
      <c r="ALU7" s="402" t="s">
        <v>159</v>
      </c>
      <c r="ALV7" s="172"/>
      <c r="ALW7" s="172"/>
      <c r="ALX7" s="172"/>
      <c r="ALY7" s="172"/>
      <c r="ALZ7" s="172"/>
      <c r="AMA7" s="402" t="s">
        <v>187</v>
      </c>
      <c r="AMB7" s="172"/>
      <c r="AMC7" s="172"/>
      <c r="AMD7" s="172"/>
      <c r="AME7" s="172"/>
      <c r="AMF7" s="172"/>
      <c r="AMG7" s="402" t="s">
        <v>157</v>
      </c>
      <c r="AMH7" s="172"/>
      <c r="AMI7" s="172"/>
      <c r="AMJ7" s="172"/>
      <c r="AMK7" s="172"/>
      <c r="AML7" s="172"/>
      <c r="AMM7" s="402" t="s">
        <v>98</v>
      </c>
      <c r="AMN7" s="172"/>
      <c r="AMO7" s="172"/>
      <c r="AMP7" s="172"/>
      <c r="AMQ7" s="172"/>
      <c r="AMR7" s="402" t="s">
        <v>99</v>
      </c>
      <c r="AMS7" s="183"/>
      <c r="AMT7" s="183"/>
      <c r="AMU7" s="402" t="s">
        <v>101</v>
      </c>
      <c r="AMV7" s="183"/>
      <c r="AMW7" s="183"/>
      <c r="AMX7" s="183"/>
      <c r="AMY7" s="402" t="s">
        <v>96</v>
      </c>
      <c r="AMZ7" s="172"/>
      <c r="ANA7" s="172"/>
      <c r="ANB7" s="172"/>
      <c r="ANC7" s="172"/>
      <c r="AND7" s="172"/>
      <c r="ANE7" s="402" t="s">
        <v>97</v>
      </c>
      <c r="ANF7" s="172"/>
      <c r="ANG7" s="172"/>
      <c r="ANH7" s="172"/>
      <c r="ANI7" s="172"/>
      <c r="ANJ7" s="172"/>
      <c r="ANK7" s="402" t="s">
        <v>98</v>
      </c>
      <c r="ANL7" s="172"/>
      <c r="ANM7" s="172"/>
      <c r="ANN7" s="172"/>
      <c r="ANO7" s="172"/>
      <c r="ANP7" s="172"/>
      <c r="ANQ7" s="402" t="s">
        <v>99</v>
      </c>
      <c r="ANR7" s="183"/>
      <c r="ANS7" s="172"/>
      <c r="ANT7" s="172"/>
      <c r="ANU7" s="172"/>
      <c r="ANV7" s="172"/>
      <c r="ANW7" s="172"/>
      <c r="ANX7" s="402" t="s">
        <v>101</v>
      </c>
      <c r="ANY7" s="172"/>
      <c r="ANZ7" s="172"/>
      <c r="AOA7" s="172"/>
      <c r="AOB7" s="172"/>
      <c r="AOC7" s="172"/>
      <c r="AOD7" s="402" t="s">
        <v>96</v>
      </c>
      <c r="AOE7" s="172"/>
      <c r="AOF7" s="172"/>
      <c r="AOG7" s="172"/>
      <c r="AOH7" s="172"/>
      <c r="AOI7" s="402" t="s">
        <v>97</v>
      </c>
      <c r="AOJ7" s="172"/>
      <c r="AOK7" s="172"/>
      <c r="AOL7" s="172"/>
      <c r="AOM7" s="172"/>
      <c r="AON7" s="172"/>
      <c r="AOO7" s="402" t="s">
        <v>98</v>
      </c>
      <c r="AOP7" s="172"/>
      <c r="AOQ7" s="172"/>
      <c r="AOR7" s="402" t="s">
        <v>99</v>
      </c>
      <c r="AOS7" s="183"/>
      <c r="AOT7" s="183"/>
      <c r="AOU7" s="183"/>
      <c r="AOV7" s="402" t="s">
        <v>101</v>
      </c>
      <c r="AOW7" s="183"/>
      <c r="AOX7" s="183"/>
      <c r="AOY7" s="183"/>
      <c r="AOZ7" s="183"/>
      <c r="APA7" s="183"/>
      <c r="APB7" s="402" t="s">
        <v>96</v>
      </c>
      <c r="APC7" s="183"/>
      <c r="APD7" s="183"/>
      <c r="APE7" s="183"/>
      <c r="APF7" s="183"/>
      <c r="APG7" s="183"/>
      <c r="APH7" s="402" t="s">
        <v>97</v>
      </c>
      <c r="API7" s="183"/>
      <c r="APJ7" s="183"/>
      <c r="APK7" s="183"/>
      <c r="APL7" s="183"/>
      <c r="APM7" s="183"/>
      <c r="APN7" s="402" t="s">
        <v>98</v>
      </c>
      <c r="APO7" s="183"/>
      <c r="APP7" s="183"/>
      <c r="APQ7" s="183"/>
      <c r="APR7" s="183"/>
      <c r="APS7" s="183"/>
      <c r="APT7" s="402" t="s">
        <v>99</v>
      </c>
      <c r="APU7" s="183"/>
      <c r="APV7" s="183"/>
      <c r="APW7" s="183"/>
      <c r="APX7" s="183"/>
      <c r="APY7" s="183"/>
      <c r="APZ7" s="183"/>
      <c r="AQA7" s="402" t="s">
        <v>101</v>
      </c>
      <c r="AQB7" s="183"/>
      <c r="AQC7" s="183"/>
      <c r="AQD7" s="183"/>
      <c r="AQE7" s="183"/>
      <c r="AQF7" s="183"/>
      <c r="AQG7" s="402" t="s">
        <v>96</v>
      </c>
      <c r="AQH7" s="183"/>
      <c r="AQI7" s="183"/>
      <c r="AQJ7" s="183"/>
      <c r="AQK7" s="402" t="s">
        <v>97</v>
      </c>
      <c r="AQL7" s="183"/>
      <c r="AQM7" s="183"/>
      <c r="AQN7" s="183"/>
      <c r="AQO7" s="183"/>
      <c r="AQP7" s="183"/>
      <c r="AQQ7" s="402" t="s">
        <v>98</v>
      </c>
      <c r="AQR7" s="183"/>
      <c r="AQS7" s="183"/>
      <c r="AQT7" s="183"/>
      <c r="AQU7" s="183"/>
      <c r="AQV7" s="183"/>
      <c r="AQW7" s="183"/>
      <c r="AQX7" s="402" t="s">
        <v>101</v>
      </c>
      <c r="AQY7" s="172"/>
      <c r="AQZ7" s="172"/>
      <c r="ARA7" s="172"/>
      <c r="ARB7" s="172"/>
      <c r="ARC7" s="172"/>
      <c r="ARD7" s="402" t="s">
        <v>96</v>
      </c>
      <c r="ARE7" s="172"/>
      <c r="ARF7" s="172"/>
      <c r="ARG7" s="172"/>
      <c r="ARH7" s="172"/>
      <c r="ARI7" s="402" t="s">
        <v>97</v>
      </c>
      <c r="ARJ7" s="172"/>
      <c r="ARK7" s="172"/>
      <c r="ARL7" s="172"/>
      <c r="ARM7" s="172"/>
      <c r="ARN7" s="172"/>
      <c r="ARO7" s="402" t="s">
        <v>98</v>
      </c>
      <c r="ARP7" s="172"/>
      <c r="ARQ7" s="172"/>
      <c r="ARR7" s="172"/>
      <c r="ARS7" s="402" t="s">
        <v>99</v>
      </c>
      <c r="ART7" s="183"/>
      <c r="ARU7" s="183"/>
      <c r="ARV7" s="183"/>
      <c r="ARW7" s="402" t="s">
        <v>101</v>
      </c>
      <c r="ARX7" s="172"/>
      <c r="ARY7" s="172"/>
      <c r="ARZ7" s="172"/>
      <c r="ASA7" s="172"/>
      <c r="ASB7" s="402" t="s">
        <v>96</v>
      </c>
      <c r="ASC7" s="172"/>
      <c r="ASD7" s="172"/>
      <c r="ASE7" s="172"/>
      <c r="ASF7" s="172"/>
      <c r="ASG7" s="172"/>
      <c r="ASH7" s="402" t="s">
        <v>97</v>
      </c>
      <c r="ASI7" s="172"/>
      <c r="ASJ7" s="172"/>
      <c r="ASK7" s="172"/>
      <c r="ASL7" s="172"/>
      <c r="ASM7" s="172"/>
      <c r="ASN7" s="402" t="s">
        <v>98</v>
      </c>
      <c r="ASO7" s="172"/>
      <c r="ASP7" s="172"/>
      <c r="ASQ7" s="172"/>
      <c r="ASR7" s="172"/>
      <c r="ASS7" s="172"/>
      <c r="AST7" s="402" t="s">
        <v>99</v>
      </c>
      <c r="ASU7" s="183"/>
      <c r="ASV7" s="172"/>
      <c r="ASW7" s="172"/>
      <c r="ASX7" s="172"/>
      <c r="ASY7" s="172"/>
      <c r="ASZ7" s="172"/>
      <c r="ATA7" s="402" t="s">
        <v>101</v>
      </c>
      <c r="ATB7" s="172"/>
      <c r="ATC7" s="172"/>
      <c r="ATD7" s="172"/>
      <c r="ATE7" s="172"/>
      <c r="ATF7" s="172"/>
      <c r="ATG7" s="402" t="s">
        <v>96</v>
      </c>
      <c r="ATH7" s="172"/>
      <c r="ATI7" s="172"/>
      <c r="ATJ7" s="172"/>
      <c r="ATK7" s="172"/>
      <c r="ATL7" s="172"/>
      <c r="ATM7" s="402" t="s">
        <v>97</v>
      </c>
      <c r="ATN7" s="172"/>
      <c r="ATO7" s="172"/>
      <c r="ATP7" s="172"/>
      <c r="ATQ7" s="172"/>
      <c r="ATR7" s="172"/>
      <c r="ATS7" s="402" t="s">
        <v>98</v>
      </c>
      <c r="ATT7" s="172"/>
      <c r="ATU7" s="402" t="s">
        <v>99</v>
      </c>
      <c r="ATV7" s="183"/>
      <c r="ATW7" s="183"/>
      <c r="ATX7" s="183"/>
      <c r="ATY7" s="183"/>
      <c r="ATZ7" s="183"/>
      <c r="AUA7" s="402" t="s">
        <v>101</v>
      </c>
      <c r="AUB7" s="183"/>
      <c r="AUC7" s="183"/>
      <c r="AUD7" s="183"/>
      <c r="AUE7" s="183"/>
      <c r="AUF7" s="183"/>
      <c r="AUG7" s="402" t="s">
        <v>96</v>
      </c>
      <c r="AUH7" s="183"/>
      <c r="AUI7" s="183"/>
      <c r="AUJ7" s="183"/>
      <c r="AUK7" s="183"/>
      <c r="AUL7" s="183"/>
      <c r="AUM7" s="402" t="s">
        <v>97</v>
      </c>
      <c r="AUN7" s="183"/>
      <c r="AUO7" s="183"/>
      <c r="AUP7" s="183"/>
      <c r="AUQ7" s="183"/>
      <c r="AUR7" s="183"/>
      <c r="AUS7" s="402" t="s">
        <v>98</v>
      </c>
      <c r="AUT7" s="183"/>
      <c r="AUU7" s="183"/>
      <c r="AUV7" s="183"/>
      <c r="AUW7" s="183"/>
      <c r="AUX7" s="402" t="s">
        <v>99</v>
      </c>
      <c r="AUY7" s="183"/>
      <c r="AUZ7" s="183"/>
      <c r="AVA7" s="402" t="s">
        <v>101</v>
      </c>
      <c r="AVB7" s="183"/>
      <c r="AVC7" s="183"/>
      <c r="AVD7" s="183"/>
      <c r="AVE7" s="183"/>
      <c r="AVF7" s="183"/>
      <c r="AVG7" s="402" t="s">
        <v>96</v>
      </c>
      <c r="AVH7" s="183"/>
      <c r="AVI7" s="183"/>
      <c r="AVJ7" s="183"/>
      <c r="AVK7" s="183"/>
      <c r="AVL7" s="183"/>
      <c r="AVM7" s="402" t="s">
        <v>97</v>
      </c>
      <c r="AVN7" s="183"/>
      <c r="AVO7" s="183"/>
      <c r="AVP7" s="183"/>
      <c r="AVQ7" s="183"/>
      <c r="AVR7" s="183"/>
      <c r="AVS7" s="402" t="s">
        <v>98</v>
      </c>
      <c r="AVT7" s="172"/>
      <c r="AVU7" s="172"/>
      <c r="AVV7" s="172"/>
      <c r="AVW7" s="172"/>
      <c r="AVX7" s="172"/>
      <c r="AVY7" s="402" t="s">
        <v>99</v>
      </c>
      <c r="AVZ7" s="183"/>
      <c r="AWA7" s="172"/>
      <c r="AWB7" s="172"/>
      <c r="AWC7" s="172"/>
      <c r="AWD7" s="172"/>
      <c r="AWE7" s="172"/>
      <c r="AWF7" s="402" t="s">
        <v>101</v>
      </c>
      <c r="AWG7" s="172"/>
      <c r="AWH7" s="172"/>
      <c r="AWI7" s="172"/>
      <c r="AWJ7" s="172"/>
      <c r="AWK7" s="172"/>
      <c r="AWL7" s="402" t="s">
        <v>96</v>
      </c>
      <c r="AWM7" s="172"/>
      <c r="AWN7" s="172"/>
      <c r="AWO7" s="172"/>
      <c r="AWP7" s="172"/>
      <c r="AWQ7" s="172"/>
      <c r="AWR7" s="402" t="s">
        <v>97</v>
      </c>
      <c r="AWS7" s="172"/>
      <c r="AWT7" s="172"/>
      <c r="AWU7" s="172"/>
      <c r="AWV7" s="172"/>
      <c r="AWW7" s="402" t="s">
        <v>98</v>
      </c>
      <c r="AWX7" s="172"/>
      <c r="AWY7" s="172"/>
      <c r="AWZ7" s="402" t="s">
        <v>99</v>
      </c>
      <c r="AXA7" s="183"/>
      <c r="AXB7" s="403"/>
      <c r="AXC7" s="172"/>
      <c r="AXD7" s="172"/>
      <c r="AXE7" s="402" t="s">
        <v>101</v>
      </c>
      <c r="AXF7" s="172"/>
      <c r="AXG7" s="172"/>
      <c r="AXH7" s="172"/>
      <c r="AXI7" s="172"/>
      <c r="AXJ7" s="172"/>
      <c r="AXK7" s="402" t="s">
        <v>96</v>
      </c>
      <c r="AXL7" s="172"/>
      <c r="AXM7" s="172"/>
      <c r="AXN7" s="172"/>
      <c r="AXO7" s="172"/>
      <c r="AXP7" s="172"/>
      <c r="AXQ7" s="402" t="s">
        <v>97</v>
      </c>
      <c r="AXR7" s="172"/>
      <c r="AXS7" s="172"/>
      <c r="AXT7" s="172"/>
      <c r="AXU7" s="172"/>
      <c r="AXV7" s="402" t="s">
        <v>98</v>
      </c>
      <c r="AXW7" s="172"/>
      <c r="AXX7" s="172"/>
      <c r="AXY7" s="172"/>
      <c r="AXZ7" s="172"/>
      <c r="AYA7" s="172"/>
      <c r="AYB7" s="402" t="s">
        <v>98</v>
      </c>
      <c r="AYC7" s="183"/>
      <c r="AYD7" s="172"/>
      <c r="AYE7" s="172"/>
      <c r="AYF7" s="172"/>
      <c r="AYG7" s="172"/>
      <c r="AYH7" s="172"/>
      <c r="AYI7" s="402" t="s">
        <v>101</v>
      </c>
      <c r="AYJ7" s="172"/>
      <c r="AYK7" s="172"/>
      <c r="AYL7" s="172"/>
      <c r="AYM7" s="172"/>
      <c r="AYN7" s="172"/>
      <c r="AYO7" s="402" t="s">
        <v>96</v>
      </c>
      <c r="AYP7" s="172"/>
      <c r="AYQ7" s="172"/>
      <c r="AYR7" s="172"/>
      <c r="AYS7" s="172"/>
      <c r="AYT7" s="172"/>
      <c r="AYU7" s="402" t="s">
        <v>97</v>
      </c>
      <c r="AYV7" s="172"/>
      <c r="AYW7" s="172"/>
      <c r="AYX7" s="172"/>
      <c r="AYY7" s="402" t="s">
        <v>98</v>
      </c>
      <c r="AYZ7" s="183"/>
      <c r="AZA7" s="183" t="s">
        <v>242</v>
      </c>
      <c r="AZB7" s="183" t="s">
        <v>242</v>
      </c>
      <c r="AZC7" s="183" t="s">
        <v>242</v>
      </c>
      <c r="AZD7" s="183" t="s">
        <v>242</v>
      </c>
      <c r="AZE7" s="183" t="s">
        <v>242</v>
      </c>
      <c r="AZF7" s="402" t="s">
        <v>101</v>
      </c>
      <c r="AZG7" s="183" t="s">
        <v>242</v>
      </c>
      <c r="AZH7" s="183" t="s">
        <v>242</v>
      </c>
      <c r="AZI7" s="183" t="s">
        <v>242</v>
      </c>
      <c r="AZJ7" s="183" t="s">
        <v>242</v>
      </c>
      <c r="AZK7" s="183" t="s">
        <v>242</v>
      </c>
      <c r="AZL7" s="402" t="s">
        <v>96</v>
      </c>
      <c r="AZM7" s="183" t="s">
        <v>242</v>
      </c>
      <c r="AZN7" s="183" t="s">
        <v>242</v>
      </c>
      <c r="AZO7" s="183" t="s">
        <v>242</v>
      </c>
      <c r="AZP7" s="183" t="s">
        <v>242</v>
      </c>
      <c r="AZQ7" s="183" t="s">
        <v>242</v>
      </c>
      <c r="AZR7" s="402" t="s">
        <v>97</v>
      </c>
      <c r="AZS7" s="183" t="s">
        <v>242</v>
      </c>
      <c r="AZT7" s="183" t="s">
        <v>242</v>
      </c>
      <c r="AZU7" s="183" t="s">
        <v>242</v>
      </c>
      <c r="AZV7" s="183" t="s">
        <v>242</v>
      </c>
      <c r="AZW7" s="183" t="s">
        <v>242</v>
      </c>
      <c r="AZX7" s="402" t="s">
        <v>98</v>
      </c>
      <c r="AZY7" s="183" t="s">
        <v>242</v>
      </c>
      <c r="AZZ7" s="183" t="s">
        <v>242</v>
      </c>
      <c r="BAA7" s="402" t="s">
        <v>99</v>
      </c>
      <c r="BAB7" s="183"/>
      <c r="BAC7" s="183" t="s">
        <v>246</v>
      </c>
      <c r="BAD7" s="183" t="s">
        <v>246</v>
      </c>
      <c r="BAE7" s="183" t="s">
        <v>246</v>
      </c>
      <c r="BAF7" s="402" t="s">
        <v>101</v>
      </c>
      <c r="BAG7" s="183" t="s">
        <v>246</v>
      </c>
      <c r="BAH7" s="183" t="s">
        <v>246</v>
      </c>
      <c r="BAI7" s="183" t="s">
        <v>246</v>
      </c>
      <c r="BAJ7" s="183" t="s">
        <v>246</v>
      </c>
      <c r="BAK7" s="402" t="s">
        <v>96</v>
      </c>
      <c r="BAL7" s="183" t="s">
        <v>246</v>
      </c>
      <c r="BAM7" s="183" t="s">
        <v>246</v>
      </c>
      <c r="BAN7" s="183" t="s">
        <v>246</v>
      </c>
      <c r="BAO7" s="183" t="s">
        <v>246</v>
      </c>
      <c r="BAP7" s="183" t="s">
        <v>246</v>
      </c>
      <c r="BAQ7" s="402" t="s">
        <v>97</v>
      </c>
      <c r="BAR7" s="183" t="s">
        <v>246</v>
      </c>
      <c r="BAS7" s="183" t="s">
        <v>246</v>
      </c>
      <c r="BAT7" s="183" t="s">
        <v>246</v>
      </c>
      <c r="BAU7" s="183" t="s">
        <v>246</v>
      </c>
      <c r="BAV7" s="183" t="s">
        <v>246</v>
      </c>
      <c r="BAW7" s="402" t="s">
        <v>98</v>
      </c>
      <c r="BAX7" s="183" t="s">
        <v>246</v>
      </c>
      <c r="BAY7" s="183" t="s">
        <v>246</v>
      </c>
      <c r="BAZ7" s="183" t="s">
        <v>246</v>
      </c>
      <c r="BBA7" s="183" t="s">
        <v>246</v>
      </c>
      <c r="BBB7" s="402" t="s">
        <v>99</v>
      </c>
      <c r="BBC7" s="183"/>
      <c r="BBD7" s="183" t="s">
        <v>248</v>
      </c>
      <c r="BBE7" s="183" t="s">
        <v>248</v>
      </c>
      <c r="BBF7" s="183" t="s">
        <v>248</v>
      </c>
      <c r="BBG7" s="183" t="s">
        <v>248</v>
      </c>
      <c r="BBH7" s="183" t="s">
        <v>248</v>
      </c>
      <c r="BBI7" s="402" t="s">
        <v>101</v>
      </c>
      <c r="BBJ7" s="183" t="s">
        <v>248</v>
      </c>
      <c r="BBK7" s="183" t="s">
        <v>248</v>
      </c>
      <c r="BBL7" s="183" t="s">
        <v>248</v>
      </c>
      <c r="BBM7" s="183" t="s">
        <v>248</v>
      </c>
      <c r="BBN7" s="183" t="s">
        <v>248</v>
      </c>
      <c r="BBO7" s="402" t="s">
        <v>96</v>
      </c>
      <c r="BBP7" s="183" t="s">
        <v>248</v>
      </c>
      <c r="BBQ7" s="183" t="s">
        <v>248</v>
      </c>
      <c r="BBR7" s="183" t="s">
        <v>248</v>
      </c>
      <c r="BBS7" s="183" t="s">
        <v>248</v>
      </c>
      <c r="BBT7" s="183" t="s">
        <v>248</v>
      </c>
      <c r="BBU7" s="402" t="s">
        <v>97</v>
      </c>
      <c r="BBV7" s="183" t="s">
        <v>248</v>
      </c>
      <c r="BBW7" s="183" t="s">
        <v>248</v>
      </c>
      <c r="BBX7" s="183" t="s">
        <v>248</v>
      </c>
      <c r="BBY7" s="183" t="s">
        <v>248</v>
      </c>
      <c r="BBZ7" s="183" t="s">
        <v>248</v>
      </c>
      <c r="BCA7" s="402" t="s">
        <v>98</v>
      </c>
      <c r="BCB7" s="183"/>
      <c r="BCC7" s="183" t="s">
        <v>250</v>
      </c>
      <c r="BCD7" s="183" t="s">
        <v>250</v>
      </c>
      <c r="BCE7" s="183" t="s">
        <v>250</v>
      </c>
      <c r="BCF7" s="183" t="s">
        <v>250</v>
      </c>
      <c r="BCG7" s="183" t="s">
        <v>250</v>
      </c>
      <c r="BCH7" s="402" t="s">
        <v>101</v>
      </c>
      <c r="BCI7" s="183" t="s">
        <v>250</v>
      </c>
      <c r="BCJ7" s="183" t="s">
        <v>250</v>
      </c>
      <c r="BCK7" s="183" t="s">
        <v>250</v>
      </c>
      <c r="BCL7" s="183" t="s">
        <v>250</v>
      </c>
      <c r="BCM7" s="402" t="s">
        <v>96</v>
      </c>
      <c r="BCN7" s="183" t="s">
        <v>250</v>
      </c>
      <c r="BCO7" s="183" t="s">
        <v>250</v>
      </c>
      <c r="BCP7" s="183" t="s">
        <v>250</v>
      </c>
      <c r="BCQ7" s="183" t="s">
        <v>250</v>
      </c>
      <c r="BCR7" s="183" t="s">
        <v>250</v>
      </c>
      <c r="BCS7" s="402" t="s">
        <v>97</v>
      </c>
      <c r="BCT7" s="183" t="s">
        <v>250</v>
      </c>
      <c r="BCU7" s="183" t="s">
        <v>250</v>
      </c>
      <c r="BCV7" s="183" t="s">
        <v>250</v>
      </c>
      <c r="BCW7" s="183" t="s">
        <v>250</v>
      </c>
      <c r="BCX7" s="402" t="s">
        <v>98</v>
      </c>
      <c r="BCY7" s="172"/>
      <c r="BCZ7" s="172"/>
      <c r="BDA7" s="402" t="s">
        <v>99</v>
      </c>
      <c r="BDB7" s="183"/>
      <c r="BDC7" s="183"/>
      <c r="BDD7" s="183"/>
      <c r="BDE7" s="183"/>
      <c r="BDF7" s="402" t="s">
        <v>159</v>
      </c>
      <c r="BDG7" s="172"/>
      <c r="BDH7" s="172"/>
      <c r="BDI7" s="176"/>
      <c r="BDJ7" s="176"/>
      <c r="BDK7" s="176"/>
      <c r="BDL7" s="402" t="s">
        <v>96</v>
      </c>
      <c r="BDM7" s="172"/>
      <c r="BDN7" s="172"/>
      <c r="BDO7" s="172"/>
      <c r="BDP7" s="172"/>
      <c r="BDQ7" s="402" t="s">
        <v>97</v>
      </c>
      <c r="BDR7" s="172"/>
      <c r="BDS7" s="172"/>
      <c r="BDT7" s="172"/>
      <c r="BDU7" s="172"/>
      <c r="BDV7" s="172"/>
      <c r="BDW7" s="402" t="s">
        <v>98</v>
      </c>
      <c r="BDX7" s="172"/>
      <c r="BDY7" s="172"/>
      <c r="BDZ7" s="172"/>
      <c r="BEA7" s="172"/>
      <c r="BEB7" s="172"/>
      <c r="BEC7" s="402" t="s">
        <v>99</v>
      </c>
      <c r="BED7" s="399" t="s">
        <v>252</v>
      </c>
      <c r="BEE7" s="172" t="s">
        <v>254</v>
      </c>
      <c r="BEF7" s="172" t="s">
        <v>254</v>
      </c>
      <c r="BEG7" s="172" t="s">
        <v>254</v>
      </c>
      <c r="BEH7" s="172" t="s">
        <v>254</v>
      </c>
      <c r="BEI7" s="402" t="s">
        <v>101</v>
      </c>
      <c r="BEJ7" s="172" t="s">
        <v>254</v>
      </c>
      <c r="BEK7" s="172" t="s">
        <v>254</v>
      </c>
      <c r="BEL7" s="172" t="s">
        <v>254</v>
      </c>
      <c r="BEM7" s="172" t="s">
        <v>254</v>
      </c>
      <c r="BEN7" s="172" t="s">
        <v>254</v>
      </c>
      <c r="BEO7" s="402" t="s">
        <v>96</v>
      </c>
      <c r="BEP7" s="172" t="s">
        <v>254</v>
      </c>
      <c r="BEQ7" s="172" t="s">
        <v>254</v>
      </c>
      <c r="BER7" s="172" t="s">
        <v>254</v>
      </c>
      <c r="BES7" s="172" t="s">
        <v>254</v>
      </c>
      <c r="BET7" s="172" t="s">
        <v>254</v>
      </c>
      <c r="BEU7" s="402" t="s">
        <v>97</v>
      </c>
      <c r="BEV7" s="172" t="s">
        <v>254</v>
      </c>
      <c r="BEW7" s="172" t="s">
        <v>254</v>
      </c>
      <c r="BEX7" s="172" t="s">
        <v>254</v>
      </c>
      <c r="BEY7" s="172" t="s">
        <v>254</v>
      </c>
      <c r="BEZ7" s="172" t="s">
        <v>254</v>
      </c>
      <c r="BFA7" s="402" t="s">
        <v>98</v>
      </c>
      <c r="BFB7" s="172" t="s">
        <v>254</v>
      </c>
      <c r="BFC7" s="402" t="s">
        <v>99</v>
      </c>
      <c r="BFD7" s="399" t="s">
        <v>253</v>
      </c>
      <c r="BFE7" s="172" t="s">
        <v>255</v>
      </c>
      <c r="BFF7" s="172" t="s">
        <v>255</v>
      </c>
      <c r="BFG7" s="172" t="s">
        <v>255</v>
      </c>
      <c r="BFH7" s="172" t="s">
        <v>255</v>
      </c>
      <c r="BFI7" s="402" t="s">
        <v>101</v>
      </c>
      <c r="BFJ7" s="172" t="s">
        <v>255</v>
      </c>
      <c r="BFK7" s="172" t="s">
        <v>255</v>
      </c>
      <c r="BFL7" s="172" t="s">
        <v>255</v>
      </c>
      <c r="BFM7" s="172" t="s">
        <v>255</v>
      </c>
      <c r="BFN7" s="172" t="s">
        <v>255</v>
      </c>
      <c r="BFO7" s="402" t="s">
        <v>96</v>
      </c>
      <c r="BFP7" s="172" t="s">
        <v>255</v>
      </c>
      <c r="BFQ7" s="172" t="s">
        <v>255</v>
      </c>
      <c r="BFR7" s="172" t="s">
        <v>255</v>
      </c>
      <c r="BFS7" s="172" t="s">
        <v>255</v>
      </c>
      <c r="BFT7" s="172" t="s">
        <v>255</v>
      </c>
      <c r="BFU7" s="402" t="s">
        <v>97</v>
      </c>
      <c r="BFV7" s="172" t="s">
        <v>255</v>
      </c>
      <c r="BFW7" s="172" t="s">
        <v>255</v>
      </c>
      <c r="BFX7" s="172" t="s">
        <v>255</v>
      </c>
      <c r="BFY7" s="172" t="s">
        <v>255</v>
      </c>
      <c r="BFZ7" s="172" t="s">
        <v>255</v>
      </c>
      <c r="BGA7" s="402" t="s">
        <v>98</v>
      </c>
      <c r="BGB7" s="172" t="s">
        <v>255</v>
      </c>
      <c r="BGC7" s="172" t="s">
        <v>255</v>
      </c>
      <c r="BGD7" s="172" t="s">
        <v>255</v>
      </c>
      <c r="BGE7" s="402" t="s">
        <v>99</v>
      </c>
      <c r="BGF7" s="399" t="s">
        <v>256</v>
      </c>
      <c r="BGG7" s="172" t="s">
        <v>258</v>
      </c>
      <c r="BGH7" s="172" t="s">
        <v>258</v>
      </c>
      <c r="BGI7" s="402" t="s">
        <v>101</v>
      </c>
      <c r="BGJ7" s="172" t="s">
        <v>258</v>
      </c>
      <c r="BGK7" s="172" t="s">
        <v>258</v>
      </c>
      <c r="BGL7" s="172" t="s">
        <v>258</v>
      </c>
      <c r="BGM7" s="172" t="s">
        <v>258</v>
      </c>
      <c r="BGN7" s="172" t="s">
        <v>258</v>
      </c>
      <c r="BGO7" s="402" t="s">
        <v>96</v>
      </c>
      <c r="BGP7" s="172" t="s">
        <v>258</v>
      </c>
      <c r="BGQ7" s="172" t="s">
        <v>258</v>
      </c>
      <c r="BGR7" s="172" t="s">
        <v>258</v>
      </c>
      <c r="BGS7" s="172" t="s">
        <v>258</v>
      </c>
      <c r="BGT7" s="172" t="s">
        <v>258</v>
      </c>
      <c r="BGU7" s="402" t="s">
        <v>97</v>
      </c>
      <c r="BGV7" s="172" t="s">
        <v>258</v>
      </c>
      <c r="BGW7" s="172" t="s">
        <v>258</v>
      </c>
      <c r="BGX7" s="172" t="s">
        <v>258</v>
      </c>
      <c r="BGY7" s="172" t="s">
        <v>258</v>
      </c>
      <c r="BGZ7" s="172" t="s">
        <v>258</v>
      </c>
      <c r="BHA7" s="402" t="s">
        <v>98</v>
      </c>
      <c r="BHB7" s="172" t="s">
        <v>258</v>
      </c>
      <c r="BHC7" s="172" t="s">
        <v>258</v>
      </c>
      <c r="BHD7" s="172" t="s">
        <v>258</v>
      </c>
      <c r="BHE7" s="172" t="s">
        <v>258</v>
      </c>
      <c r="BHF7" s="172" t="s">
        <v>258</v>
      </c>
      <c r="BHG7" s="402" t="s">
        <v>99</v>
      </c>
      <c r="BHH7" s="399" t="s">
        <v>257</v>
      </c>
      <c r="BHI7" s="172" t="s">
        <v>259</v>
      </c>
      <c r="BHJ7" s="172" t="s">
        <v>259</v>
      </c>
      <c r="BHK7" s="172" t="s">
        <v>259</v>
      </c>
      <c r="BHL7" s="172" t="s">
        <v>259</v>
      </c>
      <c r="BHM7" s="402" t="s">
        <v>101</v>
      </c>
      <c r="BHN7" s="172" t="s">
        <v>259</v>
      </c>
      <c r="BHO7" s="172" t="s">
        <v>259</v>
      </c>
      <c r="BHP7" s="172" t="s">
        <v>259</v>
      </c>
      <c r="BHQ7" s="172" t="s">
        <v>259</v>
      </c>
      <c r="BHR7" s="172" t="s">
        <v>259</v>
      </c>
      <c r="BHS7" s="402" t="s">
        <v>96</v>
      </c>
      <c r="BHT7" s="172" t="s">
        <v>259</v>
      </c>
      <c r="BHU7" s="172" t="s">
        <v>259</v>
      </c>
      <c r="BHV7" s="172" t="s">
        <v>259</v>
      </c>
      <c r="BHW7" s="172" t="s">
        <v>259</v>
      </c>
      <c r="BHX7" s="172" t="s">
        <v>259</v>
      </c>
      <c r="BHY7" s="402" t="s">
        <v>97</v>
      </c>
      <c r="BHZ7" s="172" t="s">
        <v>259</v>
      </c>
      <c r="BIA7" s="172" t="s">
        <v>259</v>
      </c>
      <c r="BIB7" s="172" t="s">
        <v>259</v>
      </c>
      <c r="BIC7" s="172" t="s">
        <v>259</v>
      </c>
      <c r="BID7" s="172" t="s">
        <v>259</v>
      </c>
      <c r="BIE7" s="402" t="s">
        <v>98</v>
      </c>
      <c r="BIF7" s="172" t="s">
        <v>259</v>
      </c>
      <c r="BIG7" s="402" t="s">
        <v>99</v>
      </c>
      <c r="BIH7" s="399" t="s">
        <v>260</v>
      </c>
      <c r="BII7" s="172" t="s">
        <v>261</v>
      </c>
      <c r="BIJ7" s="172" t="s">
        <v>261</v>
      </c>
      <c r="BIK7" s="172" t="s">
        <v>261</v>
      </c>
      <c r="BIL7" s="172" t="s">
        <v>261</v>
      </c>
      <c r="BIM7" s="402" t="s">
        <v>101</v>
      </c>
      <c r="BIN7" s="172" t="s">
        <v>261</v>
      </c>
      <c r="BIO7" s="172" t="s">
        <v>261</v>
      </c>
      <c r="BIP7" s="172" t="s">
        <v>261</v>
      </c>
      <c r="BIQ7" s="172" t="s">
        <v>261</v>
      </c>
      <c r="BIR7" s="172" t="s">
        <v>261</v>
      </c>
      <c r="BIS7" s="402" t="s">
        <v>96</v>
      </c>
      <c r="BIT7" s="172" t="s">
        <v>261</v>
      </c>
      <c r="BIU7" s="172" t="s">
        <v>261</v>
      </c>
      <c r="BIV7" s="172" t="s">
        <v>261</v>
      </c>
      <c r="BIW7" s="172" t="s">
        <v>261</v>
      </c>
      <c r="BIX7" s="172" t="s">
        <v>261</v>
      </c>
      <c r="BIY7" s="402" t="s">
        <v>97</v>
      </c>
      <c r="BIZ7" s="172" t="s">
        <v>261</v>
      </c>
      <c r="BJA7" s="172" t="s">
        <v>261</v>
      </c>
      <c r="BJB7" s="172" t="s">
        <v>261</v>
      </c>
      <c r="BJC7" s="172" t="s">
        <v>261</v>
      </c>
      <c r="BJD7" s="402" t="s">
        <v>98</v>
      </c>
      <c r="BJE7" s="172" t="s">
        <v>261</v>
      </c>
      <c r="BJF7" s="172" t="s">
        <v>261</v>
      </c>
      <c r="BJG7" s="172" t="s">
        <v>261</v>
      </c>
      <c r="BJH7" s="172" t="s">
        <v>261</v>
      </c>
      <c r="BJI7" s="402" t="s">
        <v>99</v>
      </c>
      <c r="BJJ7" s="399" t="s">
        <v>262</v>
      </c>
      <c r="BJK7" s="184" t="s">
        <v>263</v>
      </c>
      <c r="BJL7" s="172" t="s">
        <v>243</v>
      </c>
      <c r="BJM7" s="172" t="s">
        <v>243</v>
      </c>
      <c r="BJN7" s="172" t="s">
        <v>243</v>
      </c>
      <c r="BJO7" s="172" t="s">
        <v>243</v>
      </c>
      <c r="BJP7" s="172" t="s">
        <v>243</v>
      </c>
      <c r="BJQ7" s="402" t="s">
        <v>101</v>
      </c>
      <c r="BJR7" s="172" t="s">
        <v>243</v>
      </c>
      <c r="BJS7" s="172" t="s">
        <v>243</v>
      </c>
      <c r="BJT7" s="172" t="s">
        <v>243</v>
      </c>
      <c r="BJU7" s="172" t="s">
        <v>243</v>
      </c>
      <c r="BJV7" s="172" t="s">
        <v>243</v>
      </c>
      <c r="BJW7" s="402" t="s">
        <v>96</v>
      </c>
      <c r="BJX7" s="172" t="s">
        <v>243</v>
      </c>
      <c r="BJY7" s="172" t="s">
        <v>243</v>
      </c>
      <c r="BJZ7" s="172" t="s">
        <v>243</v>
      </c>
      <c r="BKA7" s="172" t="s">
        <v>243</v>
      </c>
      <c r="BKB7" s="402" t="s">
        <v>97</v>
      </c>
      <c r="BKC7" s="172" t="s">
        <v>243</v>
      </c>
      <c r="BKD7" s="172" t="s">
        <v>243</v>
      </c>
      <c r="BKE7" s="172" t="s">
        <v>243</v>
      </c>
      <c r="BKF7" s="172" t="s">
        <v>243</v>
      </c>
      <c r="BKG7" s="172" t="s">
        <v>243</v>
      </c>
      <c r="BKH7" s="402" t="s">
        <v>98</v>
      </c>
      <c r="BKI7" s="399" t="s">
        <v>264</v>
      </c>
      <c r="BKJ7" s="172" t="s">
        <v>244</v>
      </c>
      <c r="BKK7" s="172" t="s">
        <v>244</v>
      </c>
      <c r="BKL7" s="172" t="s">
        <v>244</v>
      </c>
      <c r="BKM7" s="172" t="s">
        <v>244</v>
      </c>
      <c r="BKN7" s="172" t="s">
        <v>244</v>
      </c>
      <c r="BKO7" s="402" t="s">
        <v>101</v>
      </c>
      <c r="BKP7" s="172" t="s">
        <v>244</v>
      </c>
      <c r="BKQ7" s="172" t="s">
        <v>244</v>
      </c>
      <c r="BKR7" s="172" t="s">
        <v>244</v>
      </c>
      <c r="BKS7" s="172" t="s">
        <v>244</v>
      </c>
      <c r="BKT7" s="172" t="s">
        <v>244</v>
      </c>
      <c r="BKU7" s="402" t="s">
        <v>96</v>
      </c>
      <c r="BKV7" s="172" t="s">
        <v>244</v>
      </c>
      <c r="BKW7" s="172" t="s">
        <v>244</v>
      </c>
      <c r="BKX7" s="172" t="s">
        <v>244</v>
      </c>
      <c r="BKY7" s="402" t="s">
        <v>97</v>
      </c>
      <c r="BKZ7" s="172" t="s">
        <v>244</v>
      </c>
      <c r="BLA7" s="172" t="s">
        <v>244</v>
      </c>
      <c r="BLB7" s="172" t="s">
        <v>244</v>
      </c>
      <c r="BLC7" s="172" t="s">
        <v>244</v>
      </c>
      <c r="BLD7" s="172" t="s">
        <v>244</v>
      </c>
      <c r="BLE7" s="402" t="s">
        <v>98</v>
      </c>
      <c r="BLF7" s="399" t="s">
        <v>265</v>
      </c>
      <c r="BLG7" s="172" t="s">
        <v>245</v>
      </c>
      <c r="BLH7" s="172" t="s">
        <v>245</v>
      </c>
      <c r="BLI7" s="172" t="s">
        <v>245</v>
      </c>
      <c r="BLJ7" s="172" t="s">
        <v>245</v>
      </c>
      <c r="BLK7" s="172" t="s">
        <v>245</v>
      </c>
      <c r="BLL7" s="402" t="s">
        <v>101</v>
      </c>
      <c r="BLM7" s="172"/>
      <c r="BLN7" s="172"/>
      <c r="BLO7" s="172"/>
      <c r="BLP7" s="172"/>
      <c r="BLQ7" s="172"/>
      <c r="BLR7" s="402" t="s">
        <v>96</v>
      </c>
      <c r="BLS7" s="172"/>
      <c r="BLT7" s="172"/>
      <c r="BLU7" s="172"/>
      <c r="BLV7" s="172"/>
      <c r="BLW7" s="172"/>
      <c r="BLX7" s="402" t="s">
        <v>97</v>
      </c>
      <c r="BLY7" s="172"/>
      <c r="BLZ7" s="172"/>
      <c r="BMA7" s="172"/>
      <c r="BMB7" s="172"/>
      <c r="BMC7" s="172"/>
      <c r="BMD7" s="402" t="s">
        <v>98</v>
      </c>
      <c r="BME7" s="172"/>
      <c r="BMF7" s="172"/>
      <c r="BMG7" s="172"/>
      <c r="BMH7" s="402" t="s">
        <v>99</v>
      </c>
      <c r="BMI7" s="399" t="s">
        <v>267</v>
      </c>
      <c r="BMJ7" s="172"/>
      <c r="BMK7" s="402" t="s">
        <v>101</v>
      </c>
      <c r="BML7" s="172"/>
      <c r="BMM7" s="172"/>
      <c r="BMN7" s="172"/>
      <c r="BMO7" s="172"/>
      <c r="BMP7" s="172"/>
      <c r="BMQ7" s="402" t="s">
        <v>96</v>
      </c>
      <c r="BMR7" s="172"/>
      <c r="BMS7" s="172"/>
      <c r="BMT7" s="172"/>
      <c r="BMU7" s="172"/>
      <c r="BMV7" s="172"/>
      <c r="BMW7" s="402" t="s">
        <v>97</v>
      </c>
      <c r="BMX7" s="172"/>
      <c r="BMY7" s="172"/>
      <c r="BMZ7" s="172"/>
      <c r="BNA7" s="172"/>
      <c r="BNB7" s="172"/>
      <c r="BNC7" s="402" t="s">
        <v>97</v>
      </c>
      <c r="BND7" s="172"/>
      <c r="BNE7" s="172"/>
      <c r="BNF7" s="172"/>
      <c r="BNG7" s="172"/>
      <c r="BNH7" s="172"/>
      <c r="BNI7" s="402" t="s">
        <v>98</v>
      </c>
      <c r="BNJ7" s="399" t="s">
        <v>268</v>
      </c>
      <c r="BNK7" s="172"/>
      <c r="BNL7" s="172"/>
      <c r="BNM7" s="172"/>
      <c r="BNN7" s="172"/>
      <c r="BNO7" s="172"/>
      <c r="BNP7" s="402" t="s">
        <v>101</v>
      </c>
      <c r="BNQ7" s="172"/>
      <c r="BNR7" s="172"/>
      <c r="BNS7" s="172"/>
      <c r="BNT7" s="172"/>
      <c r="BNU7" s="172"/>
      <c r="BNV7" s="402" t="s">
        <v>96</v>
      </c>
      <c r="BNW7" s="172"/>
      <c r="BNX7" s="172"/>
      <c r="BNY7" s="172"/>
      <c r="BNZ7" s="172"/>
      <c r="BOA7" s="172"/>
      <c r="BOB7" s="402" t="s">
        <v>97</v>
      </c>
      <c r="BOC7" s="172"/>
      <c r="BOD7" s="172"/>
      <c r="BOE7" s="172"/>
      <c r="BOF7" s="172"/>
      <c r="BOG7" s="172"/>
      <c r="BOH7" s="402" t="s">
        <v>98</v>
      </c>
      <c r="BOI7" s="172"/>
      <c r="BOJ7" s="402" t="s">
        <v>98</v>
      </c>
      <c r="BOK7" s="399" t="s">
        <v>269</v>
      </c>
      <c r="BOL7" s="172"/>
      <c r="BOM7" s="172"/>
      <c r="BON7" s="172"/>
      <c r="BOO7" s="402" t="s">
        <v>122</v>
      </c>
      <c r="BOP7" s="172"/>
      <c r="BOQ7" s="172"/>
      <c r="BOR7" s="172"/>
      <c r="BOS7" s="172"/>
      <c r="BOT7" s="172"/>
      <c r="BOU7" s="402" t="s">
        <v>123</v>
      </c>
      <c r="BOV7" s="172"/>
      <c r="BOW7" s="172"/>
      <c r="BOX7" s="172"/>
      <c r="BOY7" s="172"/>
      <c r="BOZ7" s="172"/>
      <c r="BPA7" s="172"/>
      <c r="BPB7" s="402" t="s">
        <v>271</v>
      </c>
      <c r="BPC7" s="172"/>
      <c r="BPD7" s="172"/>
      <c r="BPE7" s="172"/>
      <c r="BPF7" s="172"/>
      <c r="BPG7" s="402" t="s">
        <v>272</v>
      </c>
      <c r="BPH7" s="172"/>
      <c r="BPI7" s="172"/>
      <c r="BPJ7" s="172"/>
      <c r="BPK7" s="402" t="s">
        <v>272</v>
      </c>
      <c r="BPL7" s="399" t="s">
        <v>270</v>
      </c>
      <c r="BPM7" s="172"/>
      <c r="BPN7" s="183"/>
      <c r="BPO7" s="402" t="s">
        <v>122</v>
      </c>
      <c r="BPP7" s="172"/>
      <c r="BPQ7" s="172"/>
      <c r="BPR7" s="172"/>
      <c r="BPS7" s="172"/>
      <c r="BPT7" s="172"/>
      <c r="BPU7" s="402" t="s">
        <v>123</v>
      </c>
      <c r="BPV7" s="172"/>
      <c r="BPW7" s="172"/>
      <c r="BPX7" s="172"/>
      <c r="BPY7" s="172"/>
      <c r="BPZ7" s="400" t="s">
        <v>271</v>
      </c>
      <c r="BQA7" s="172"/>
      <c r="BQB7" s="172"/>
      <c r="BQC7" s="172"/>
      <c r="BQD7" s="172"/>
      <c r="BQE7" s="172"/>
      <c r="BQF7" s="400" t="s">
        <v>272</v>
      </c>
      <c r="BQG7" s="172"/>
      <c r="BQH7" s="172"/>
      <c r="BQI7" s="172"/>
      <c r="BQJ7" s="172"/>
      <c r="BQK7" s="172"/>
      <c r="BQL7" s="400" t="s">
        <v>274</v>
      </c>
      <c r="BQM7" s="399" t="s">
        <v>273</v>
      </c>
      <c r="BQN7" s="172"/>
      <c r="BQO7" s="172"/>
      <c r="BQP7" s="172"/>
      <c r="BQQ7" s="172"/>
      <c r="BQR7" s="400" t="s">
        <v>122</v>
      </c>
      <c r="BQS7" s="172"/>
      <c r="BQT7" s="172"/>
      <c r="BQU7" s="172"/>
      <c r="BQV7" s="172"/>
      <c r="BQW7" s="172"/>
      <c r="BQX7" s="400" t="s">
        <v>123</v>
      </c>
      <c r="BQY7" s="172"/>
      <c r="BQZ7" s="172"/>
      <c r="BRA7" s="172"/>
      <c r="BRB7" s="172"/>
      <c r="BRC7" s="172"/>
      <c r="BRD7" s="400" t="s">
        <v>271</v>
      </c>
      <c r="BRE7" s="172"/>
      <c r="BRF7" s="172"/>
      <c r="BRG7" s="172"/>
      <c r="BRH7" s="172"/>
      <c r="BRI7" s="172"/>
      <c r="BRJ7" s="400" t="s">
        <v>272</v>
      </c>
      <c r="BRK7" s="172"/>
      <c r="BRL7" s="172"/>
      <c r="BRM7" s="400" t="s">
        <v>274</v>
      </c>
      <c r="BRN7" s="399" t="s">
        <v>275</v>
      </c>
      <c r="BRO7" s="172"/>
      <c r="BRP7" s="172"/>
      <c r="BRQ7" s="172"/>
      <c r="BRR7" s="400" t="s">
        <v>122</v>
      </c>
      <c r="BRS7" s="172"/>
      <c r="BRT7" s="172"/>
      <c r="BRU7" s="172"/>
      <c r="BRV7" s="172"/>
      <c r="BRW7" s="172"/>
      <c r="BRX7" s="400" t="s">
        <v>123</v>
      </c>
      <c r="BRY7" s="172"/>
      <c r="BRZ7" s="172"/>
      <c r="BSA7" s="172"/>
      <c r="BSB7" s="172"/>
      <c r="BSC7" s="172"/>
      <c r="BSD7" s="400" t="s">
        <v>271</v>
      </c>
      <c r="BSE7" s="172"/>
      <c r="BSF7" s="172"/>
      <c r="BSG7" s="172"/>
      <c r="BSH7" s="172"/>
      <c r="BSI7" s="172"/>
      <c r="BSJ7" s="400" t="s">
        <v>272</v>
      </c>
      <c r="BSK7" s="172"/>
      <c r="BSL7" s="172"/>
      <c r="BSM7" s="172"/>
      <c r="BSN7" s="172"/>
      <c r="BSO7" s="400" t="s">
        <v>274</v>
      </c>
      <c r="BSP7" s="399" t="s">
        <v>276</v>
      </c>
      <c r="BSQ7" s="183"/>
      <c r="BSR7" s="400" t="s">
        <v>122</v>
      </c>
      <c r="BSS7" s="172"/>
      <c r="BST7" s="172"/>
      <c r="BSU7" s="172"/>
      <c r="BSV7" s="172"/>
      <c r="BSW7" s="172"/>
      <c r="BSX7" s="400" t="s">
        <v>122</v>
      </c>
      <c r="BSY7" s="172"/>
      <c r="BSZ7" s="172"/>
      <c r="BTA7" s="172"/>
      <c r="BTB7" s="172"/>
      <c r="BTC7" s="172"/>
      <c r="BTD7" s="400" t="s">
        <v>123</v>
      </c>
      <c r="BTE7" s="172"/>
      <c r="BTF7" s="172"/>
      <c r="BTG7" s="172"/>
      <c r="BTH7" s="172"/>
      <c r="BTI7" s="172"/>
      <c r="BTJ7" s="400" t="s">
        <v>123</v>
      </c>
      <c r="BTK7" s="172"/>
      <c r="BTL7" s="172"/>
      <c r="BTM7" s="172"/>
      <c r="BTN7" s="172"/>
      <c r="BTO7" s="172"/>
      <c r="BTP7" s="400" t="s">
        <v>274</v>
      </c>
      <c r="BTQ7" s="399" t="s">
        <v>277</v>
      </c>
      <c r="BTR7" s="172"/>
      <c r="BTS7" s="172"/>
      <c r="BTT7" s="172"/>
      <c r="BTU7" s="172"/>
      <c r="BTV7" s="400" t="s">
        <v>122</v>
      </c>
      <c r="BTW7" s="172"/>
      <c r="BTX7" s="172"/>
      <c r="BTY7" s="172"/>
      <c r="BTZ7" s="172"/>
      <c r="BUA7" s="172"/>
      <c r="BUB7" s="400" t="s">
        <v>123</v>
      </c>
      <c r="BUC7" s="172"/>
      <c r="BUD7" s="172"/>
      <c r="BUE7" s="172"/>
      <c r="BUF7" s="172"/>
      <c r="BUG7" s="172"/>
      <c r="BUH7" s="400" t="s">
        <v>271</v>
      </c>
      <c r="BUI7" s="172"/>
      <c r="BUJ7" s="172"/>
      <c r="BUK7" s="172"/>
      <c r="BUL7" s="172"/>
      <c r="BUM7" s="172"/>
      <c r="BUN7" s="400" t="s">
        <v>272</v>
      </c>
      <c r="BUO7" s="172"/>
      <c r="BUP7" s="172"/>
      <c r="BUQ7" s="400" t="s">
        <v>274</v>
      </c>
      <c r="BUR7" s="399" t="s">
        <v>281</v>
      </c>
      <c r="BUS7" s="183"/>
      <c r="BUT7" s="183"/>
      <c r="BUU7" s="183"/>
      <c r="BUV7" s="400" t="s">
        <v>122</v>
      </c>
      <c r="BUW7" s="172"/>
      <c r="BUX7" s="172"/>
      <c r="BUY7" s="172"/>
      <c r="BUZ7" s="172"/>
      <c r="BVA7" s="172"/>
      <c r="BVB7" s="400" t="s">
        <v>123</v>
      </c>
      <c r="BVC7" s="172"/>
      <c r="BVD7" s="172"/>
      <c r="BVE7" s="172"/>
      <c r="BVF7" s="172"/>
      <c r="BVG7" s="172"/>
      <c r="BVH7" s="400" t="s">
        <v>271</v>
      </c>
      <c r="BVI7" s="172"/>
      <c r="BVJ7" s="172"/>
      <c r="BVK7" s="172"/>
      <c r="BVL7" s="172"/>
      <c r="BVM7" s="172"/>
      <c r="BVN7" s="400" t="s">
        <v>272</v>
      </c>
      <c r="BVO7" s="172"/>
      <c r="BVP7" s="172"/>
      <c r="BVQ7" s="172"/>
      <c r="BVR7" s="172"/>
      <c r="BVS7" s="172"/>
      <c r="BVT7" s="400" t="s">
        <v>274</v>
      </c>
      <c r="BVU7" s="399" t="s">
        <v>282</v>
      </c>
      <c r="BVV7" s="184" t="s">
        <v>263</v>
      </c>
      <c r="BVW7" s="172"/>
      <c r="BVX7" s="172"/>
      <c r="BVY7" s="172"/>
      <c r="BVZ7" s="172"/>
      <c r="BWA7" s="172"/>
      <c r="BWB7" s="400" t="s">
        <v>122</v>
      </c>
      <c r="BWC7" s="172"/>
      <c r="BWD7" s="172"/>
      <c r="BWE7" s="172"/>
      <c r="BWF7" s="172"/>
      <c r="BWG7" s="172"/>
      <c r="BWH7" s="400" t="s">
        <v>123</v>
      </c>
      <c r="BWI7" s="172"/>
      <c r="BWJ7" s="172"/>
      <c r="BWK7" s="172"/>
      <c r="BWL7" s="172"/>
      <c r="BWM7" s="172"/>
      <c r="BWN7" s="400" t="s">
        <v>271</v>
      </c>
      <c r="BWO7" s="172"/>
      <c r="BWP7" s="172"/>
      <c r="BWQ7" s="172"/>
      <c r="BWR7" s="172"/>
      <c r="BWS7" s="172"/>
      <c r="BWT7" s="400" t="s">
        <v>272</v>
      </c>
      <c r="BWU7" s="172"/>
      <c r="BWV7" s="400" t="s">
        <v>274</v>
      </c>
      <c r="BWW7" s="399" t="s">
        <v>283</v>
      </c>
      <c r="BWX7" s="172"/>
      <c r="BWY7" s="172"/>
      <c r="BWZ7" s="172"/>
      <c r="BXA7" s="172"/>
      <c r="BXB7" s="400" t="s">
        <v>122</v>
      </c>
      <c r="BXC7" s="172"/>
      <c r="BXD7" s="172"/>
      <c r="BXE7" s="172"/>
      <c r="BXF7" s="172"/>
      <c r="BXG7" s="172"/>
      <c r="BXH7" s="400" t="s">
        <v>123</v>
      </c>
      <c r="BXI7" s="172"/>
      <c r="BXJ7" s="172"/>
      <c r="BXK7" s="172"/>
      <c r="BXL7" s="172"/>
      <c r="BXM7" s="172"/>
      <c r="BXN7" s="400" t="s">
        <v>271</v>
      </c>
      <c r="BXO7" s="172"/>
      <c r="BXP7" s="172"/>
      <c r="BXQ7" s="172"/>
      <c r="BXR7" s="172"/>
      <c r="BXS7" s="172"/>
      <c r="BXT7" s="400" t="s">
        <v>272</v>
      </c>
      <c r="BXU7" s="399" t="s">
        <v>284</v>
      </c>
      <c r="BXV7" s="183"/>
      <c r="BXW7" s="183"/>
      <c r="BXX7" s="183"/>
      <c r="BXY7" s="400" t="s">
        <v>122</v>
      </c>
      <c r="BXZ7" s="172"/>
      <c r="BYA7" s="172"/>
      <c r="BYB7" s="172"/>
      <c r="BYC7" s="172"/>
      <c r="BYD7" s="172"/>
      <c r="BYE7" s="400" t="s">
        <v>123</v>
      </c>
      <c r="BYF7" s="172"/>
      <c r="BYG7" s="172"/>
      <c r="BYH7" s="172"/>
      <c r="BYI7" s="172"/>
      <c r="BYJ7" s="172"/>
      <c r="BYK7" s="400" t="s">
        <v>271</v>
      </c>
      <c r="BYL7" s="172"/>
      <c r="BYM7" s="172"/>
      <c r="BYN7" s="172"/>
      <c r="BYO7" s="172"/>
      <c r="BYP7" s="172"/>
      <c r="BYQ7" s="400" t="s">
        <v>272</v>
      </c>
      <c r="BYR7" s="172"/>
      <c r="BYS7" s="172"/>
      <c r="BYT7" s="172"/>
      <c r="BYU7" s="172"/>
      <c r="BYV7" s="400" t="s">
        <v>274</v>
      </c>
      <c r="BYW7" s="399" t="s">
        <v>288</v>
      </c>
      <c r="BYX7" s="370"/>
      <c r="BYY7" s="400" t="s">
        <v>122</v>
      </c>
      <c r="BYZ7" s="372"/>
      <c r="BZA7" s="372"/>
      <c r="BZB7" s="372"/>
      <c r="BZC7" s="372"/>
      <c r="BZD7" s="372"/>
      <c r="BZE7" s="400" t="s">
        <v>123</v>
      </c>
      <c r="BZF7" s="389"/>
      <c r="BZG7" s="389"/>
      <c r="BZH7" s="389"/>
      <c r="BZI7" s="389"/>
      <c r="BZJ7" s="400" t="s">
        <v>271</v>
      </c>
      <c r="BZK7" s="397"/>
      <c r="BZL7" s="397"/>
      <c r="BZM7" s="397"/>
      <c r="BZN7" s="397"/>
      <c r="BZO7" s="397"/>
      <c r="BZP7" s="400" t="s">
        <v>272</v>
      </c>
      <c r="BZQ7" s="399" t="s">
        <v>289</v>
      </c>
      <c r="BZR7" s="184" t="s">
        <v>263</v>
      </c>
      <c r="BZS7" s="279"/>
      <c r="BZT7" s="279"/>
      <c r="BZU7" s="279"/>
      <c r="BZV7" s="279"/>
      <c r="BZW7" s="279"/>
      <c r="BZX7" s="279"/>
      <c r="BZY7" s="279"/>
      <c r="BZZ7" s="279"/>
      <c r="CAA7" s="279"/>
      <c r="CAB7" s="279"/>
      <c r="CAC7" s="279"/>
      <c r="CAD7" s="279"/>
      <c r="CAE7" s="279"/>
      <c r="CAF7" s="279"/>
      <c r="CAG7" s="279"/>
      <c r="CAH7" s="279"/>
      <c r="CAI7" s="279"/>
      <c r="CAJ7" s="279"/>
      <c r="CAK7" s="279"/>
      <c r="CAL7" s="279"/>
      <c r="CAM7" s="279"/>
      <c r="CAN7" s="279"/>
      <c r="CAO7" s="279"/>
      <c r="CAP7" s="279"/>
      <c r="CAQ7" s="279"/>
      <c r="CAR7" s="279"/>
      <c r="CAS7" s="279"/>
      <c r="CAT7" s="279"/>
      <c r="CAU7" s="279"/>
      <c r="CAV7" s="279"/>
      <c r="CAW7" s="279"/>
      <c r="CAX7" s="279"/>
      <c r="CAY7" s="279"/>
      <c r="CAZ7" s="279"/>
      <c r="CBA7" s="185"/>
      <c r="CBB7" s="185"/>
      <c r="CBC7" s="185"/>
      <c r="CBD7" s="185"/>
      <c r="CBE7" s="185"/>
      <c r="CBF7" s="185"/>
      <c r="CBG7" s="185"/>
      <c r="CBH7" s="185"/>
      <c r="CBI7" s="185"/>
      <c r="CBJ7" s="185"/>
      <c r="CBK7" s="185"/>
      <c r="CBL7" s="185"/>
      <c r="CBM7" s="185"/>
      <c r="CBN7" s="185"/>
      <c r="CBO7" s="185"/>
      <c r="CBP7" s="185"/>
      <c r="CBQ7" s="185"/>
      <c r="CBR7" s="185"/>
      <c r="CBS7" s="185"/>
      <c r="CBT7" s="185"/>
      <c r="CBU7" s="185"/>
      <c r="CBV7" s="185"/>
      <c r="CBW7" s="185"/>
      <c r="CBX7" s="185"/>
      <c r="CBY7" s="185"/>
      <c r="CBZ7" s="185"/>
      <c r="CCA7" s="185"/>
      <c r="CCB7" s="185"/>
      <c r="CCC7" s="185"/>
      <c r="CCD7" s="185"/>
      <c r="CCE7" s="185"/>
      <c r="CCF7" s="185"/>
      <c r="CCG7" s="185"/>
      <c r="CCH7" s="185"/>
      <c r="CCI7" s="185"/>
      <c r="CCJ7" s="185"/>
      <c r="CCK7" s="185"/>
      <c r="CCL7" s="185"/>
      <c r="CCM7" s="185"/>
      <c r="CCN7" s="185"/>
      <c r="CCO7" s="185"/>
      <c r="CCP7" s="185"/>
      <c r="CCQ7" s="185"/>
    </row>
    <row r="8" spans="1:2126" ht="16.5" customHeight="1" x14ac:dyDescent="0.2">
      <c r="A8" s="167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13"/>
      <c r="P8" s="167">
        <v>4</v>
      </c>
      <c r="Q8" s="167">
        <v>5</v>
      </c>
      <c r="R8" s="167">
        <v>6</v>
      </c>
      <c r="S8" s="167">
        <v>7</v>
      </c>
      <c r="T8" s="167">
        <v>8</v>
      </c>
      <c r="U8" s="403"/>
      <c r="V8" s="167">
        <v>11</v>
      </c>
      <c r="W8" s="167">
        <v>12</v>
      </c>
      <c r="X8" s="167">
        <v>13</v>
      </c>
      <c r="Y8" s="167">
        <v>14</v>
      </c>
      <c r="Z8" s="167">
        <v>15</v>
      </c>
      <c r="AA8" s="403"/>
      <c r="AB8" s="167">
        <v>18</v>
      </c>
      <c r="AC8" s="167">
        <v>19</v>
      </c>
      <c r="AD8" s="167">
        <v>20</v>
      </c>
      <c r="AE8" s="167">
        <v>21</v>
      </c>
      <c r="AF8" s="403"/>
      <c r="AG8" s="167">
        <v>25</v>
      </c>
      <c r="AH8" s="167">
        <v>26</v>
      </c>
      <c r="AI8" s="167" t="s">
        <v>100</v>
      </c>
      <c r="AJ8" s="167">
        <v>28</v>
      </c>
      <c r="AK8" s="167">
        <v>29</v>
      </c>
      <c r="AL8" s="403"/>
      <c r="AM8" s="413"/>
      <c r="AN8" s="167">
        <v>1</v>
      </c>
      <c r="AO8" s="167">
        <v>2</v>
      </c>
      <c r="AP8" s="167">
        <v>3</v>
      </c>
      <c r="AQ8" s="167">
        <v>4</v>
      </c>
      <c r="AR8" s="167">
        <v>5</v>
      </c>
      <c r="AS8" s="403"/>
      <c r="AT8" s="167">
        <v>10</v>
      </c>
      <c r="AU8" s="167">
        <v>11</v>
      </c>
      <c r="AV8" s="167">
        <v>12</v>
      </c>
      <c r="AW8" s="403"/>
      <c r="AX8" s="167">
        <v>15</v>
      </c>
      <c r="AY8" s="167">
        <v>16</v>
      </c>
      <c r="AZ8" s="167">
        <v>17</v>
      </c>
      <c r="BA8" s="167" t="s">
        <v>103</v>
      </c>
      <c r="BB8" s="167">
        <v>19</v>
      </c>
      <c r="BC8" s="403"/>
      <c r="BD8" s="167" t="s">
        <v>104</v>
      </c>
      <c r="BE8" s="167">
        <v>23</v>
      </c>
      <c r="BF8" s="167">
        <v>24</v>
      </c>
      <c r="BG8" s="167">
        <v>25</v>
      </c>
      <c r="BH8" s="167">
        <v>26</v>
      </c>
      <c r="BI8" s="403"/>
      <c r="BJ8" s="167" t="s">
        <v>106</v>
      </c>
      <c r="BK8" s="401"/>
      <c r="BL8" s="413"/>
      <c r="BM8" s="167">
        <v>1</v>
      </c>
      <c r="BN8" s="167">
        <v>2</v>
      </c>
      <c r="BO8" s="167">
        <v>3</v>
      </c>
      <c r="BP8" s="167" t="s">
        <v>108</v>
      </c>
      <c r="BQ8" s="401"/>
      <c r="BR8" s="167">
        <v>7</v>
      </c>
      <c r="BS8" s="167">
        <v>8</v>
      </c>
      <c r="BT8" s="167">
        <v>9</v>
      </c>
      <c r="BU8" s="167">
        <v>10</v>
      </c>
      <c r="BV8" s="167">
        <v>11</v>
      </c>
      <c r="BW8" s="401"/>
      <c r="BX8" s="167">
        <v>14</v>
      </c>
      <c r="BY8" s="167">
        <v>15</v>
      </c>
      <c r="BZ8" s="167">
        <v>16</v>
      </c>
      <c r="CA8" s="167">
        <v>17</v>
      </c>
      <c r="CB8" s="167">
        <v>18</v>
      </c>
      <c r="CC8" s="401"/>
      <c r="CD8" s="167">
        <v>21</v>
      </c>
      <c r="CE8" s="167">
        <v>22</v>
      </c>
      <c r="CF8" s="167">
        <v>23</v>
      </c>
      <c r="CG8" s="167">
        <v>24</v>
      </c>
      <c r="CH8" s="401"/>
      <c r="CI8" s="167">
        <v>28</v>
      </c>
      <c r="CJ8" s="167">
        <v>29</v>
      </c>
      <c r="CK8" s="167">
        <v>30</v>
      </c>
      <c r="CL8" s="167">
        <v>31</v>
      </c>
      <c r="CM8" s="401"/>
      <c r="CN8" s="413"/>
      <c r="CO8" s="167">
        <v>1</v>
      </c>
      <c r="CP8" s="401"/>
      <c r="CQ8" s="167">
        <v>4</v>
      </c>
      <c r="CR8" s="167">
        <v>5</v>
      </c>
      <c r="CS8" s="167">
        <v>6</v>
      </c>
      <c r="CT8" s="167">
        <v>7</v>
      </c>
      <c r="CU8" s="167">
        <v>8</v>
      </c>
      <c r="CV8" s="401"/>
      <c r="CW8" s="167">
        <v>11</v>
      </c>
      <c r="CX8" s="167">
        <v>12</v>
      </c>
      <c r="CY8" s="167">
        <v>13</v>
      </c>
      <c r="CZ8" s="167">
        <v>14</v>
      </c>
      <c r="DA8" s="167">
        <v>15</v>
      </c>
      <c r="DB8" s="401"/>
      <c r="DC8" s="167">
        <v>18</v>
      </c>
      <c r="DD8" s="167">
        <v>19</v>
      </c>
      <c r="DE8" s="167">
        <v>20</v>
      </c>
      <c r="DF8" s="167">
        <v>21</v>
      </c>
      <c r="DG8" s="167">
        <v>22</v>
      </c>
      <c r="DH8" s="401"/>
      <c r="DI8" s="167">
        <v>25</v>
      </c>
      <c r="DJ8" s="167">
        <v>26</v>
      </c>
      <c r="DK8" s="167">
        <v>27</v>
      </c>
      <c r="DL8" s="167">
        <v>28</v>
      </c>
      <c r="DM8" s="167">
        <v>29</v>
      </c>
      <c r="DN8" s="401"/>
      <c r="DO8" s="413"/>
      <c r="DP8" s="167">
        <v>3</v>
      </c>
      <c r="DQ8" s="167">
        <v>4</v>
      </c>
      <c r="DR8" s="167">
        <v>5</v>
      </c>
      <c r="DS8" s="167">
        <v>6</v>
      </c>
      <c r="DT8" s="401"/>
      <c r="DU8" s="167">
        <v>9</v>
      </c>
      <c r="DV8" s="167">
        <v>10</v>
      </c>
      <c r="DW8" s="167">
        <v>11</v>
      </c>
      <c r="DX8" s="167">
        <v>12</v>
      </c>
      <c r="DY8" s="167">
        <v>13</v>
      </c>
      <c r="DZ8" s="401"/>
      <c r="EA8" s="167">
        <v>16</v>
      </c>
      <c r="EB8" s="167">
        <v>17</v>
      </c>
      <c r="EC8" s="167">
        <v>18</v>
      </c>
      <c r="ED8" s="167">
        <v>19</v>
      </c>
      <c r="EE8" s="167">
        <v>20</v>
      </c>
      <c r="EF8" s="401"/>
      <c r="EG8" s="167">
        <v>23</v>
      </c>
      <c r="EH8" s="167">
        <v>24</v>
      </c>
      <c r="EI8" s="167">
        <v>25</v>
      </c>
      <c r="EJ8" s="167">
        <v>27</v>
      </c>
      <c r="EK8" s="401"/>
      <c r="EL8" s="167">
        <v>30</v>
      </c>
      <c r="EM8" s="167">
        <v>31</v>
      </c>
      <c r="EN8" s="401"/>
      <c r="EO8" s="413"/>
      <c r="EP8" s="167">
        <v>1</v>
      </c>
      <c r="EQ8" s="167">
        <v>2</v>
      </c>
      <c r="ER8" s="167">
        <v>3</v>
      </c>
      <c r="ES8" s="401"/>
      <c r="ET8" s="167">
        <v>6</v>
      </c>
      <c r="EU8" s="167">
        <v>7</v>
      </c>
      <c r="EV8" s="167">
        <v>8</v>
      </c>
      <c r="EW8" s="167">
        <v>9</v>
      </c>
      <c r="EX8" s="167">
        <v>10</v>
      </c>
      <c r="EY8" s="401"/>
      <c r="EZ8" s="167">
        <v>13</v>
      </c>
      <c r="FA8" s="167">
        <v>14</v>
      </c>
      <c r="FB8" s="167">
        <v>15</v>
      </c>
      <c r="FC8" s="167">
        <v>16</v>
      </c>
      <c r="FD8" s="167">
        <v>17</v>
      </c>
      <c r="FE8" s="401"/>
      <c r="FF8" s="167">
        <v>20</v>
      </c>
      <c r="FG8" s="167">
        <v>22</v>
      </c>
      <c r="FH8" s="167">
        <v>23</v>
      </c>
      <c r="FI8" s="167">
        <v>24</v>
      </c>
      <c r="FJ8" s="401"/>
      <c r="FK8" s="167">
        <v>27</v>
      </c>
      <c r="FL8" s="167">
        <v>28</v>
      </c>
      <c r="FM8" s="167">
        <v>29</v>
      </c>
      <c r="FN8" s="167">
        <v>30</v>
      </c>
      <c r="FO8" s="401"/>
      <c r="FP8" s="413"/>
      <c r="FQ8" s="167">
        <v>1</v>
      </c>
      <c r="FR8" s="401"/>
      <c r="FS8" s="167">
        <v>4</v>
      </c>
      <c r="FT8" s="167">
        <v>5</v>
      </c>
      <c r="FU8" s="167">
        <v>6</v>
      </c>
      <c r="FV8" s="167">
        <v>7</v>
      </c>
      <c r="FW8" s="167">
        <v>8</v>
      </c>
      <c r="FX8" s="401"/>
      <c r="FY8" s="167">
        <v>11</v>
      </c>
      <c r="FZ8" s="167">
        <v>12</v>
      </c>
      <c r="GA8" s="167">
        <v>13</v>
      </c>
      <c r="GB8" s="167">
        <v>14</v>
      </c>
      <c r="GC8" s="167">
        <v>15</v>
      </c>
      <c r="GD8" s="401"/>
      <c r="GE8" s="167">
        <v>18</v>
      </c>
      <c r="GF8" s="167">
        <v>19</v>
      </c>
      <c r="GG8" s="167">
        <v>20</v>
      </c>
      <c r="GH8" s="167">
        <v>21</v>
      </c>
      <c r="GI8" s="167">
        <v>22</v>
      </c>
      <c r="GJ8" s="401"/>
      <c r="GK8" s="167">
        <v>25</v>
      </c>
      <c r="GL8" s="167">
        <v>26</v>
      </c>
      <c r="GM8" s="167">
        <v>27</v>
      </c>
      <c r="GN8" s="167">
        <v>28</v>
      </c>
      <c r="GO8" s="167">
        <v>29</v>
      </c>
      <c r="GP8" s="401"/>
      <c r="GQ8" s="413"/>
      <c r="GR8" s="167">
        <v>1</v>
      </c>
      <c r="GS8" s="167">
        <v>2</v>
      </c>
      <c r="GT8" s="167">
        <v>3</v>
      </c>
      <c r="GU8" s="167">
        <v>4</v>
      </c>
      <c r="GV8" s="167">
        <v>5</v>
      </c>
      <c r="GW8" s="401"/>
      <c r="GX8" s="167">
        <v>8</v>
      </c>
      <c r="GY8" s="167">
        <v>9</v>
      </c>
      <c r="GZ8" s="167">
        <v>10</v>
      </c>
      <c r="HA8" s="167">
        <v>11</v>
      </c>
      <c r="HB8" s="167">
        <v>12</v>
      </c>
      <c r="HC8" s="401"/>
      <c r="HD8" s="167">
        <v>15</v>
      </c>
      <c r="HE8" s="167">
        <v>16</v>
      </c>
      <c r="HF8" s="167">
        <v>17</v>
      </c>
      <c r="HG8" s="167">
        <v>18</v>
      </c>
      <c r="HH8" s="167">
        <v>19</v>
      </c>
      <c r="HI8" s="401"/>
      <c r="HJ8" s="167">
        <v>22</v>
      </c>
      <c r="HK8" s="167">
        <v>23</v>
      </c>
      <c r="HL8" s="167">
        <v>24</v>
      </c>
      <c r="HM8" s="167">
        <v>25</v>
      </c>
      <c r="HN8" s="167">
        <v>26</v>
      </c>
      <c r="HO8" s="401"/>
      <c r="HP8" s="167">
        <v>29</v>
      </c>
      <c r="HQ8" s="167">
        <v>30</v>
      </c>
      <c r="HR8" s="167">
        <v>31</v>
      </c>
      <c r="HS8" s="401"/>
      <c r="HT8" s="413"/>
      <c r="HU8" s="169" t="s">
        <v>114</v>
      </c>
      <c r="HV8" s="169">
        <v>2</v>
      </c>
      <c r="HW8" s="403"/>
      <c r="HX8" s="167">
        <v>5</v>
      </c>
      <c r="HY8" s="167">
        <v>6</v>
      </c>
      <c r="HZ8" s="167">
        <v>7</v>
      </c>
      <c r="IA8" s="167">
        <v>8</v>
      </c>
      <c r="IB8" s="167">
        <v>9</v>
      </c>
      <c r="IC8" s="403"/>
      <c r="ID8" s="167">
        <v>12</v>
      </c>
      <c r="IE8" s="167">
        <v>13</v>
      </c>
      <c r="IF8" s="167">
        <v>14</v>
      </c>
      <c r="IG8" s="167">
        <v>15</v>
      </c>
      <c r="IH8" s="167">
        <v>16</v>
      </c>
      <c r="II8" s="403"/>
      <c r="IJ8" s="167">
        <v>19</v>
      </c>
      <c r="IK8" s="167">
        <v>20</v>
      </c>
      <c r="IL8" s="167">
        <v>21</v>
      </c>
      <c r="IM8" s="167">
        <v>22</v>
      </c>
      <c r="IN8" s="167">
        <v>23</v>
      </c>
      <c r="IO8" s="403"/>
      <c r="IP8" s="167">
        <v>26</v>
      </c>
      <c r="IQ8" s="167">
        <v>27</v>
      </c>
      <c r="IR8" s="167">
        <v>28</v>
      </c>
      <c r="IS8" s="167">
        <v>29</v>
      </c>
      <c r="IT8" s="167">
        <v>30</v>
      </c>
      <c r="IU8" s="403"/>
      <c r="IV8" s="406"/>
      <c r="IW8" s="177">
        <v>3</v>
      </c>
      <c r="IX8" s="177">
        <v>4</v>
      </c>
      <c r="IY8" s="177">
        <v>5</v>
      </c>
      <c r="IZ8" s="177">
        <v>6</v>
      </c>
      <c r="JA8" s="177">
        <v>7</v>
      </c>
      <c r="JB8" s="403"/>
      <c r="JC8" s="167">
        <v>10</v>
      </c>
      <c r="JD8" s="167">
        <v>11</v>
      </c>
      <c r="JE8" s="167">
        <v>12</v>
      </c>
      <c r="JF8" s="167">
        <v>13</v>
      </c>
      <c r="JG8" s="167">
        <v>14</v>
      </c>
      <c r="JH8" s="403"/>
      <c r="JI8" s="167">
        <v>17</v>
      </c>
      <c r="JJ8" s="167">
        <v>18</v>
      </c>
      <c r="JK8" s="167">
        <v>19</v>
      </c>
      <c r="JL8" s="167">
        <v>20</v>
      </c>
      <c r="JM8" s="167">
        <v>21</v>
      </c>
      <c r="JN8" s="403"/>
      <c r="JO8" s="167">
        <v>24</v>
      </c>
      <c r="JP8" s="167">
        <v>25</v>
      </c>
      <c r="JQ8" s="167">
        <v>26</v>
      </c>
      <c r="JR8" s="167">
        <v>27</v>
      </c>
      <c r="JS8" s="167">
        <v>28</v>
      </c>
      <c r="JT8" s="403"/>
      <c r="JU8" s="167">
        <v>31</v>
      </c>
      <c r="JV8" s="403"/>
      <c r="JW8" s="406"/>
      <c r="JX8" s="177">
        <v>1</v>
      </c>
      <c r="JY8" s="177">
        <v>3</v>
      </c>
      <c r="JZ8" s="177">
        <v>4</v>
      </c>
      <c r="KA8" s="403"/>
      <c r="KB8" s="167">
        <v>7</v>
      </c>
      <c r="KC8" s="167">
        <v>8</v>
      </c>
      <c r="KD8" s="167">
        <v>9</v>
      </c>
      <c r="KE8" s="167">
        <v>10</v>
      </c>
      <c r="KF8" s="167">
        <v>11</v>
      </c>
      <c r="KG8" s="403"/>
      <c r="KH8" s="167">
        <v>14</v>
      </c>
      <c r="KI8" s="167">
        <v>15</v>
      </c>
      <c r="KJ8" s="167">
        <v>16</v>
      </c>
      <c r="KK8" s="167">
        <v>17</v>
      </c>
      <c r="KL8" s="167">
        <v>18</v>
      </c>
      <c r="KM8" s="403"/>
      <c r="KN8" s="167">
        <v>21</v>
      </c>
      <c r="KO8" s="167">
        <v>22</v>
      </c>
      <c r="KP8" s="167">
        <v>23</v>
      </c>
      <c r="KQ8" s="167">
        <v>24</v>
      </c>
      <c r="KR8" s="167">
        <v>25</v>
      </c>
      <c r="KS8" s="403"/>
      <c r="KT8" s="167">
        <v>28</v>
      </c>
      <c r="KU8" s="167">
        <v>29</v>
      </c>
      <c r="KV8" s="167">
        <v>30</v>
      </c>
      <c r="KW8" s="403"/>
      <c r="KX8" s="406"/>
      <c r="KY8" s="167">
        <v>1</v>
      </c>
      <c r="KZ8" s="167">
        <v>2</v>
      </c>
      <c r="LA8" s="403"/>
      <c r="LB8" s="167">
        <v>5</v>
      </c>
      <c r="LC8" s="167">
        <v>6</v>
      </c>
      <c r="LD8" s="167">
        <v>7</v>
      </c>
      <c r="LE8" s="167">
        <v>8</v>
      </c>
      <c r="LF8" s="167">
        <v>9</v>
      </c>
      <c r="LG8" s="403"/>
      <c r="LH8" s="167">
        <v>12</v>
      </c>
      <c r="LI8" s="167">
        <v>13</v>
      </c>
      <c r="LJ8" s="167">
        <v>14</v>
      </c>
      <c r="LK8" s="167">
        <v>15</v>
      </c>
      <c r="LL8" s="167">
        <v>16</v>
      </c>
      <c r="LM8" s="403"/>
      <c r="LN8" s="167">
        <v>19</v>
      </c>
      <c r="LO8" s="167">
        <v>20</v>
      </c>
      <c r="LP8" s="167">
        <v>21</v>
      </c>
      <c r="LQ8" s="167">
        <v>22</v>
      </c>
      <c r="LR8" s="167">
        <v>23</v>
      </c>
      <c r="LS8" s="403"/>
      <c r="LT8" s="167">
        <v>27</v>
      </c>
      <c r="LU8" s="167">
        <v>28</v>
      </c>
      <c r="LV8" s="167">
        <v>29</v>
      </c>
      <c r="LW8" s="167">
        <v>30</v>
      </c>
      <c r="LX8" s="167">
        <v>31</v>
      </c>
      <c r="LY8" s="403"/>
      <c r="LZ8" s="406"/>
      <c r="MA8" s="404"/>
      <c r="MB8" s="167">
        <v>3</v>
      </c>
      <c r="MC8" s="167">
        <v>4</v>
      </c>
      <c r="MD8" s="167">
        <v>5</v>
      </c>
      <c r="ME8" s="186">
        <v>6</v>
      </c>
      <c r="MF8" s="186" t="s">
        <v>122</v>
      </c>
      <c r="MG8" s="186">
        <v>9</v>
      </c>
      <c r="MH8" s="186">
        <v>10</v>
      </c>
      <c r="MI8" s="186">
        <v>11</v>
      </c>
      <c r="MJ8" s="186">
        <v>12</v>
      </c>
      <c r="MK8" s="186">
        <v>13</v>
      </c>
      <c r="ML8" s="186" t="s">
        <v>123</v>
      </c>
      <c r="MM8" s="186">
        <v>16</v>
      </c>
      <c r="MN8" s="186">
        <v>17</v>
      </c>
      <c r="MO8" s="186">
        <v>18</v>
      </c>
      <c r="MP8" s="186" t="s">
        <v>125</v>
      </c>
      <c r="MQ8" s="186">
        <v>20</v>
      </c>
      <c r="MR8" s="403"/>
      <c r="MS8" s="186">
        <v>24</v>
      </c>
      <c r="MT8" s="186">
        <v>25</v>
      </c>
      <c r="MU8" s="186">
        <v>26</v>
      </c>
      <c r="MV8" s="186">
        <v>27</v>
      </c>
      <c r="MW8" s="403"/>
      <c r="MX8" s="186">
        <v>30</v>
      </c>
      <c r="MY8" s="186">
        <v>31</v>
      </c>
      <c r="MZ8" s="403"/>
      <c r="NA8" s="411"/>
      <c r="NB8" s="186">
        <v>1</v>
      </c>
      <c r="NC8" s="186">
        <v>2</v>
      </c>
      <c r="ND8" s="186">
        <v>3</v>
      </c>
      <c r="NE8" s="403"/>
      <c r="NF8" s="186">
        <v>6</v>
      </c>
      <c r="NG8" s="186">
        <v>7</v>
      </c>
      <c r="NH8" s="186">
        <v>8</v>
      </c>
      <c r="NI8" s="186">
        <v>9</v>
      </c>
      <c r="NJ8" s="186">
        <v>10</v>
      </c>
      <c r="NK8" s="403"/>
      <c r="NL8" s="186">
        <v>13</v>
      </c>
      <c r="NM8" s="186">
        <v>14</v>
      </c>
      <c r="NN8" s="186">
        <v>15</v>
      </c>
      <c r="NO8" s="186">
        <v>16</v>
      </c>
      <c r="NP8" s="186">
        <v>17</v>
      </c>
      <c r="NQ8" s="403"/>
      <c r="NR8" s="186">
        <v>20</v>
      </c>
      <c r="NS8" s="186">
        <v>21</v>
      </c>
      <c r="NT8" s="186">
        <v>22</v>
      </c>
      <c r="NU8" s="186">
        <v>23</v>
      </c>
      <c r="NV8" s="186">
        <v>24</v>
      </c>
      <c r="NW8" s="403"/>
      <c r="NX8" s="411"/>
      <c r="NY8" s="186">
        <v>1</v>
      </c>
      <c r="NZ8" s="186">
        <v>2</v>
      </c>
      <c r="OA8" s="186">
        <v>3</v>
      </c>
      <c r="OB8" s="403"/>
      <c r="OC8" s="186">
        <v>6</v>
      </c>
      <c r="OD8" s="186">
        <v>7</v>
      </c>
      <c r="OE8" s="186">
        <v>8</v>
      </c>
      <c r="OF8" s="186">
        <v>9</v>
      </c>
      <c r="OG8" s="186">
        <v>10</v>
      </c>
      <c r="OH8" s="403"/>
      <c r="OI8" s="186">
        <v>13</v>
      </c>
      <c r="OJ8" s="186">
        <v>14</v>
      </c>
      <c r="OK8" s="186">
        <v>15</v>
      </c>
      <c r="OL8" s="186">
        <v>16</v>
      </c>
      <c r="OM8" s="186">
        <v>17</v>
      </c>
      <c r="ON8" s="403"/>
      <c r="OO8" s="186">
        <v>20</v>
      </c>
      <c r="OP8" s="186">
        <v>21</v>
      </c>
      <c r="OQ8" s="186">
        <v>22</v>
      </c>
      <c r="OR8" s="186">
        <v>23</v>
      </c>
      <c r="OS8" s="186">
        <v>24</v>
      </c>
      <c r="OT8" s="186" t="s">
        <v>140</v>
      </c>
      <c r="OU8" s="186">
        <v>27</v>
      </c>
      <c r="OV8" s="186">
        <v>28</v>
      </c>
      <c r="OW8" s="186">
        <v>29</v>
      </c>
      <c r="OX8" s="186">
        <v>30</v>
      </c>
      <c r="OY8" s="186">
        <v>31</v>
      </c>
      <c r="OZ8" s="186" t="s">
        <v>139</v>
      </c>
      <c r="PA8" s="411"/>
      <c r="PB8" s="186">
        <v>3</v>
      </c>
      <c r="PC8" s="186">
        <v>4</v>
      </c>
      <c r="PD8" s="186">
        <v>5</v>
      </c>
      <c r="PE8" s="186">
        <v>6</v>
      </c>
      <c r="PF8" s="186">
        <v>7</v>
      </c>
      <c r="PG8" s="186" t="s">
        <v>142</v>
      </c>
      <c r="PH8" s="186">
        <v>10</v>
      </c>
      <c r="PI8" s="186">
        <v>11</v>
      </c>
      <c r="PJ8" s="186">
        <v>12</v>
      </c>
      <c r="PK8" s="186">
        <v>13</v>
      </c>
      <c r="PL8" s="186" t="s">
        <v>143</v>
      </c>
      <c r="PM8" s="186">
        <v>17</v>
      </c>
      <c r="PN8" s="186">
        <v>18</v>
      </c>
      <c r="PO8" s="186">
        <v>19</v>
      </c>
      <c r="PP8" s="186">
        <v>20</v>
      </c>
      <c r="PQ8" s="186">
        <v>21</v>
      </c>
      <c r="PR8" s="186" t="s">
        <v>144</v>
      </c>
      <c r="PS8" s="186">
        <v>24</v>
      </c>
      <c r="PT8" s="186">
        <v>25</v>
      </c>
      <c r="PU8" s="186">
        <v>26</v>
      </c>
      <c r="PV8" s="186">
        <v>27</v>
      </c>
      <c r="PW8" s="186">
        <v>28</v>
      </c>
      <c r="PX8" s="186" t="s">
        <v>140</v>
      </c>
      <c r="PY8" s="411"/>
      <c r="PZ8" s="186">
        <v>2</v>
      </c>
      <c r="QA8" s="186">
        <v>3</v>
      </c>
      <c r="QB8" s="186">
        <v>4</v>
      </c>
      <c r="QC8" s="186">
        <v>5</v>
      </c>
      <c r="QD8" s="186" t="s">
        <v>142</v>
      </c>
      <c r="QE8" s="186">
        <v>8</v>
      </c>
      <c r="QF8" s="186">
        <v>9</v>
      </c>
      <c r="QG8" s="186">
        <v>10</v>
      </c>
      <c r="QH8" s="186">
        <v>11</v>
      </c>
      <c r="QI8" s="186">
        <v>12</v>
      </c>
      <c r="QJ8" s="186" t="s">
        <v>143</v>
      </c>
      <c r="QK8" s="186">
        <v>15</v>
      </c>
      <c r="QL8" s="186">
        <v>16</v>
      </c>
      <c r="QM8" s="186">
        <v>17</v>
      </c>
      <c r="QN8" s="186">
        <v>18</v>
      </c>
      <c r="QO8" s="186">
        <v>19</v>
      </c>
      <c r="QP8" s="186" t="s">
        <v>144</v>
      </c>
      <c r="QQ8" s="186">
        <v>22</v>
      </c>
      <c r="QR8" s="186">
        <v>23</v>
      </c>
      <c r="QS8" s="186">
        <v>24</v>
      </c>
      <c r="QT8" s="186">
        <v>25</v>
      </c>
      <c r="QU8" s="186">
        <v>26</v>
      </c>
      <c r="QV8" s="186" t="s">
        <v>140</v>
      </c>
      <c r="QW8" s="186">
        <v>29</v>
      </c>
      <c r="QX8" s="186">
        <v>30</v>
      </c>
      <c r="QY8" s="186">
        <v>31</v>
      </c>
      <c r="QZ8" s="186" t="s">
        <v>139</v>
      </c>
      <c r="RA8" s="411"/>
      <c r="RB8" s="186">
        <v>1</v>
      </c>
      <c r="RC8" s="186">
        <v>2</v>
      </c>
      <c r="RD8" s="186" t="s">
        <v>142</v>
      </c>
      <c r="RE8" s="186">
        <v>5</v>
      </c>
      <c r="RF8" s="186">
        <v>6</v>
      </c>
      <c r="RG8" s="186">
        <v>7</v>
      </c>
      <c r="RH8" s="186">
        <v>8</v>
      </c>
      <c r="RI8" s="186">
        <v>9</v>
      </c>
      <c r="RJ8" s="186" t="s">
        <v>143</v>
      </c>
      <c r="RK8" s="186">
        <v>12</v>
      </c>
      <c r="RL8" s="186">
        <v>13</v>
      </c>
      <c r="RM8" s="186" t="s">
        <v>147</v>
      </c>
      <c r="RN8" s="186">
        <v>16</v>
      </c>
      <c r="RO8" s="186" t="s">
        <v>144</v>
      </c>
      <c r="RP8" s="186">
        <v>19</v>
      </c>
      <c r="RQ8" s="186">
        <v>20</v>
      </c>
      <c r="RR8" s="186">
        <v>22</v>
      </c>
      <c r="RS8" s="186">
        <v>23</v>
      </c>
      <c r="RT8" s="186" t="s">
        <v>140</v>
      </c>
      <c r="RU8" s="186">
        <v>26</v>
      </c>
      <c r="RV8" s="186">
        <v>27</v>
      </c>
      <c r="RW8" s="186">
        <v>28</v>
      </c>
      <c r="RX8" s="186">
        <v>29</v>
      </c>
      <c r="RY8" s="186">
        <v>30</v>
      </c>
      <c r="RZ8" s="186" t="s">
        <v>139</v>
      </c>
      <c r="SA8" s="411"/>
      <c r="SB8" s="186">
        <v>3</v>
      </c>
      <c r="SC8" s="186">
        <v>4</v>
      </c>
      <c r="SD8" s="186">
        <v>5</v>
      </c>
      <c r="SE8" s="186">
        <v>6</v>
      </c>
      <c r="SF8" s="186">
        <v>7</v>
      </c>
      <c r="SG8" s="186" t="s">
        <v>142</v>
      </c>
      <c r="SH8" s="186">
        <v>10</v>
      </c>
      <c r="SI8" s="186">
        <v>11</v>
      </c>
      <c r="SJ8" s="186">
        <v>12</v>
      </c>
      <c r="SK8" s="186">
        <v>13</v>
      </c>
      <c r="SL8" s="186">
        <v>14</v>
      </c>
      <c r="SM8" s="186" t="s">
        <v>143</v>
      </c>
      <c r="SN8" s="186">
        <v>18</v>
      </c>
      <c r="SO8" s="186">
        <v>19</v>
      </c>
      <c r="SP8" s="186">
        <v>20</v>
      </c>
      <c r="SQ8" s="186">
        <v>21</v>
      </c>
      <c r="SR8" s="186" t="s">
        <v>144</v>
      </c>
      <c r="SS8" s="186">
        <v>24</v>
      </c>
      <c r="ST8" s="186">
        <v>25</v>
      </c>
      <c r="SU8" s="186">
        <v>26</v>
      </c>
      <c r="SV8" s="186">
        <v>27</v>
      </c>
      <c r="SW8" s="186">
        <v>28</v>
      </c>
      <c r="SX8" s="186" t="s">
        <v>140</v>
      </c>
      <c r="SY8" s="186">
        <v>31</v>
      </c>
      <c r="SZ8" s="186" t="s">
        <v>139</v>
      </c>
      <c r="TA8" s="411"/>
      <c r="TB8" s="186">
        <v>1</v>
      </c>
      <c r="TC8" s="186">
        <v>2</v>
      </c>
      <c r="TD8" s="186">
        <v>3</v>
      </c>
      <c r="TE8" s="186">
        <v>4</v>
      </c>
      <c r="TF8" s="186" t="s">
        <v>142</v>
      </c>
      <c r="TG8" s="186">
        <v>8</v>
      </c>
      <c r="TH8" s="186">
        <v>9</v>
      </c>
      <c r="TI8" s="186">
        <v>10</v>
      </c>
      <c r="TJ8" s="186">
        <v>11</v>
      </c>
      <c r="TK8" s="186" t="s">
        <v>143</v>
      </c>
      <c r="TL8" s="186">
        <v>14</v>
      </c>
      <c r="TM8" s="186">
        <v>15</v>
      </c>
      <c r="TN8" s="186">
        <v>16</v>
      </c>
      <c r="TO8" s="186">
        <v>17</v>
      </c>
      <c r="TP8" s="186">
        <v>18</v>
      </c>
      <c r="TQ8" s="186" t="s">
        <v>144</v>
      </c>
      <c r="TR8" s="186">
        <v>21</v>
      </c>
      <c r="TS8" s="186">
        <v>22</v>
      </c>
      <c r="TT8" s="186">
        <v>23</v>
      </c>
      <c r="TU8" s="186">
        <v>24</v>
      </c>
      <c r="TV8" s="186">
        <v>25</v>
      </c>
      <c r="TW8" s="186" t="s">
        <v>140</v>
      </c>
      <c r="TX8" s="186">
        <v>28</v>
      </c>
      <c r="TY8" s="186">
        <v>29</v>
      </c>
      <c r="TZ8" s="186">
        <v>30</v>
      </c>
      <c r="UA8" s="186">
        <v>31</v>
      </c>
      <c r="UB8" s="186" t="s">
        <v>139</v>
      </c>
      <c r="UC8" s="411"/>
      <c r="UD8" s="186">
        <v>1</v>
      </c>
      <c r="UE8" s="186" t="s">
        <v>142</v>
      </c>
      <c r="UF8" s="186">
        <v>4</v>
      </c>
      <c r="UG8" s="186">
        <v>5</v>
      </c>
      <c r="UH8" s="186">
        <v>6</v>
      </c>
      <c r="UI8" s="186">
        <v>7</v>
      </c>
      <c r="UJ8" s="186">
        <v>8</v>
      </c>
      <c r="UK8" s="186" t="s">
        <v>143</v>
      </c>
      <c r="UL8" s="186">
        <v>11</v>
      </c>
      <c r="UM8" s="186">
        <v>12</v>
      </c>
      <c r="UN8" s="186">
        <v>13</v>
      </c>
      <c r="UO8" s="186">
        <v>14</v>
      </c>
      <c r="UP8" s="186">
        <v>15</v>
      </c>
      <c r="UQ8" s="186" t="s">
        <v>144</v>
      </c>
      <c r="UR8" s="186">
        <v>18</v>
      </c>
      <c r="US8" s="186">
        <v>19</v>
      </c>
      <c r="UT8" s="186">
        <v>20</v>
      </c>
      <c r="UU8" s="186">
        <v>21</v>
      </c>
      <c r="UV8" s="186">
        <v>22</v>
      </c>
      <c r="UW8" s="186" t="s">
        <v>140</v>
      </c>
      <c r="UX8" s="186">
        <v>25</v>
      </c>
      <c r="UY8" s="186">
        <v>26</v>
      </c>
      <c r="UZ8" s="186">
        <v>27</v>
      </c>
      <c r="VA8" s="186">
        <v>28</v>
      </c>
      <c r="VB8" s="186">
        <v>29</v>
      </c>
      <c r="VC8" s="186" t="s">
        <v>139</v>
      </c>
      <c r="VD8" s="411"/>
      <c r="VE8" s="186">
        <v>2</v>
      </c>
      <c r="VF8" s="186">
        <v>3</v>
      </c>
      <c r="VG8" s="186">
        <v>4</v>
      </c>
      <c r="VH8" s="186">
        <v>5</v>
      </c>
      <c r="VI8" s="186">
        <v>6</v>
      </c>
      <c r="VJ8" s="186" t="s">
        <v>142</v>
      </c>
      <c r="VK8" s="186">
        <v>9</v>
      </c>
      <c r="VL8" s="186">
        <v>10</v>
      </c>
      <c r="VM8" s="186">
        <v>11</v>
      </c>
      <c r="VN8" s="186">
        <v>12</v>
      </c>
      <c r="VO8" s="186">
        <v>13</v>
      </c>
      <c r="VP8" s="186" t="s">
        <v>143</v>
      </c>
      <c r="VQ8" s="186">
        <v>16</v>
      </c>
      <c r="VR8" s="186">
        <v>17</v>
      </c>
      <c r="VS8" s="186">
        <v>18</v>
      </c>
      <c r="VT8" s="186">
        <v>19</v>
      </c>
      <c r="VU8" s="186">
        <v>20</v>
      </c>
      <c r="VV8" s="186" t="s">
        <v>144</v>
      </c>
      <c r="VW8" s="186">
        <v>23</v>
      </c>
      <c r="VX8" s="186">
        <v>24</v>
      </c>
      <c r="VY8" s="186">
        <v>25</v>
      </c>
      <c r="VZ8" s="186">
        <v>26</v>
      </c>
      <c r="WA8" s="186">
        <v>27</v>
      </c>
      <c r="WB8" s="186" t="s">
        <v>140</v>
      </c>
      <c r="WC8" s="186">
        <v>30</v>
      </c>
      <c r="WD8" s="186">
        <v>31</v>
      </c>
      <c r="WE8" s="186" t="s">
        <v>139</v>
      </c>
      <c r="WF8" s="411"/>
      <c r="WG8" s="186">
        <v>1</v>
      </c>
      <c r="WH8" s="186">
        <v>3</v>
      </c>
      <c r="WI8" s="186" t="s">
        <v>142</v>
      </c>
      <c r="WJ8" s="186">
        <v>6</v>
      </c>
      <c r="WK8" s="186">
        <v>7</v>
      </c>
      <c r="WL8" s="186">
        <v>8</v>
      </c>
      <c r="WM8" s="186">
        <v>9</v>
      </c>
      <c r="WN8" s="186">
        <v>10</v>
      </c>
      <c r="WO8" s="186" t="s">
        <v>143</v>
      </c>
      <c r="WP8" s="186">
        <v>13</v>
      </c>
      <c r="WQ8" s="186">
        <v>14</v>
      </c>
      <c r="WR8" s="186">
        <v>15</v>
      </c>
      <c r="WS8" s="186">
        <v>16</v>
      </c>
      <c r="WT8" s="186">
        <v>17</v>
      </c>
      <c r="WU8" s="186" t="s">
        <v>144</v>
      </c>
      <c r="WV8" s="186">
        <v>20</v>
      </c>
      <c r="WW8" s="186">
        <v>21</v>
      </c>
      <c r="WX8" s="186">
        <v>22</v>
      </c>
      <c r="WY8" s="186">
        <v>23</v>
      </c>
      <c r="WZ8" s="186">
        <v>24</v>
      </c>
      <c r="XA8" s="186" t="s">
        <v>140</v>
      </c>
      <c r="XB8" s="186">
        <v>27</v>
      </c>
      <c r="XC8" s="186">
        <v>28</v>
      </c>
      <c r="XD8" s="186">
        <v>29</v>
      </c>
      <c r="XE8" s="186">
        <v>30</v>
      </c>
      <c r="XF8" s="186" t="s">
        <v>139</v>
      </c>
      <c r="XG8" s="411"/>
      <c r="XH8" s="186">
        <v>1</v>
      </c>
      <c r="XI8" s="186" t="s">
        <v>142</v>
      </c>
      <c r="XJ8" s="186">
        <v>4</v>
      </c>
      <c r="XK8" s="186">
        <v>5</v>
      </c>
      <c r="XL8" s="186">
        <v>6</v>
      </c>
      <c r="XM8" s="186">
        <v>7</v>
      </c>
      <c r="XN8" s="186">
        <v>8</v>
      </c>
      <c r="XO8" s="186" t="s">
        <v>143</v>
      </c>
      <c r="XP8" s="186">
        <v>11</v>
      </c>
      <c r="XQ8" s="186">
        <v>12</v>
      </c>
      <c r="XR8" s="186">
        <v>13</v>
      </c>
      <c r="XS8" s="186">
        <v>14</v>
      </c>
      <c r="XT8" s="186">
        <v>15</v>
      </c>
      <c r="XU8" s="186" t="s">
        <v>144</v>
      </c>
      <c r="XV8" s="186">
        <v>18</v>
      </c>
      <c r="XW8" s="186">
        <v>19</v>
      </c>
      <c r="XX8" s="186">
        <v>20</v>
      </c>
      <c r="XY8" s="186">
        <v>21</v>
      </c>
      <c r="XZ8" s="186">
        <v>22</v>
      </c>
      <c r="YA8" s="186" t="s">
        <v>140</v>
      </c>
      <c r="YB8" s="186">
        <v>26</v>
      </c>
      <c r="YC8" s="186">
        <v>27</v>
      </c>
      <c r="YD8" s="186">
        <v>28</v>
      </c>
      <c r="YE8" s="186">
        <v>29</v>
      </c>
      <c r="YF8" s="186" t="s">
        <v>139</v>
      </c>
      <c r="YG8" s="411"/>
      <c r="YH8" s="409"/>
      <c r="YI8" s="186">
        <v>2</v>
      </c>
      <c r="YJ8" s="186">
        <v>3</v>
      </c>
      <c r="YK8" s="186">
        <v>4</v>
      </c>
      <c r="YL8" s="186">
        <v>5</v>
      </c>
      <c r="YM8" s="403"/>
      <c r="YN8" s="167">
        <v>8</v>
      </c>
      <c r="YO8" s="167">
        <v>9</v>
      </c>
      <c r="YP8" s="167">
        <v>10</v>
      </c>
      <c r="YQ8" s="167">
        <v>11</v>
      </c>
      <c r="YR8" s="167">
        <v>12</v>
      </c>
      <c r="YS8" s="403"/>
      <c r="YT8" s="167">
        <v>15</v>
      </c>
      <c r="YU8" s="167">
        <v>16</v>
      </c>
      <c r="YV8" s="167">
        <v>17</v>
      </c>
      <c r="YW8" s="167">
        <v>18</v>
      </c>
      <c r="YX8" s="167">
        <v>19</v>
      </c>
      <c r="YY8" s="403"/>
      <c r="YZ8" s="167">
        <v>23</v>
      </c>
      <c r="ZA8" s="167">
        <v>24</v>
      </c>
      <c r="ZB8" s="167">
        <v>25</v>
      </c>
      <c r="ZC8" s="167">
        <v>26</v>
      </c>
      <c r="ZD8" s="403"/>
      <c r="ZE8" s="167">
        <v>29</v>
      </c>
      <c r="ZF8" s="167">
        <v>30</v>
      </c>
      <c r="ZG8" s="167">
        <v>31</v>
      </c>
      <c r="ZH8" s="403"/>
      <c r="ZI8" s="417"/>
      <c r="ZJ8" s="177">
        <v>1</v>
      </c>
      <c r="ZK8" s="177">
        <v>2</v>
      </c>
      <c r="ZL8" s="403"/>
      <c r="ZM8" s="177">
        <v>5</v>
      </c>
      <c r="ZN8" s="177">
        <v>6</v>
      </c>
      <c r="ZO8" s="177">
        <v>7</v>
      </c>
      <c r="ZP8" s="177">
        <v>8</v>
      </c>
      <c r="ZQ8" s="177">
        <v>9</v>
      </c>
      <c r="ZR8" s="403"/>
      <c r="ZS8" s="167">
        <v>14</v>
      </c>
      <c r="ZT8" s="167">
        <v>15</v>
      </c>
      <c r="ZU8" s="167">
        <v>16</v>
      </c>
      <c r="ZV8" s="403"/>
      <c r="ZW8" s="167">
        <v>19</v>
      </c>
      <c r="ZX8" s="167">
        <v>20</v>
      </c>
      <c r="ZY8" s="167">
        <v>21</v>
      </c>
      <c r="ZZ8" s="167">
        <v>22</v>
      </c>
      <c r="AAA8" s="167">
        <v>23</v>
      </c>
      <c r="AAB8" s="403"/>
      <c r="AAC8" s="167">
        <v>26</v>
      </c>
      <c r="AAD8" s="167">
        <v>27</v>
      </c>
      <c r="AAE8" s="167">
        <v>28</v>
      </c>
      <c r="AAF8" s="403"/>
      <c r="AAG8" s="406"/>
      <c r="AAH8" s="167">
        <v>1</v>
      </c>
      <c r="AAI8" s="167">
        <v>2</v>
      </c>
      <c r="AAJ8" s="403"/>
      <c r="AAK8" s="167">
        <v>5</v>
      </c>
      <c r="AAL8" s="167">
        <v>6</v>
      </c>
      <c r="AAM8" s="167">
        <v>7</v>
      </c>
      <c r="AAN8" s="167">
        <v>8</v>
      </c>
      <c r="AAO8" s="167">
        <v>9</v>
      </c>
      <c r="AAP8" s="403"/>
      <c r="AAQ8" s="167">
        <v>12</v>
      </c>
      <c r="AAR8" s="167">
        <v>13</v>
      </c>
      <c r="AAS8" s="167">
        <v>14</v>
      </c>
      <c r="AAT8" s="167">
        <v>15</v>
      </c>
      <c r="AAU8" s="167">
        <v>16</v>
      </c>
      <c r="AAV8" s="403"/>
      <c r="AAW8" s="167">
        <v>19</v>
      </c>
      <c r="AAX8" s="167">
        <v>20</v>
      </c>
      <c r="AAY8" s="167">
        <v>21</v>
      </c>
      <c r="AAZ8" s="167">
        <v>22</v>
      </c>
      <c r="ABA8" s="167">
        <v>23</v>
      </c>
      <c r="ABB8" s="403"/>
      <c r="ABC8" s="167">
        <v>26</v>
      </c>
      <c r="ABD8" s="167">
        <v>27</v>
      </c>
      <c r="ABE8" s="167">
        <v>28</v>
      </c>
      <c r="ABF8" s="167">
        <v>29</v>
      </c>
      <c r="ABG8" s="403"/>
      <c r="ABH8" s="406"/>
      <c r="ABI8" s="406"/>
      <c r="ABJ8" s="167">
        <v>2</v>
      </c>
      <c r="ABK8" s="167">
        <v>3</v>
      </c>
      <c r="ABL8" s="167">
        <v>4</v>
      </c>
      <c r="ABM8" s="167">
        <v>5</v>
      </c>
      <c r="ABN8" s="167">
        <v>6</v>
      </c>
      <c r="ABO8" s="403"/>
      <c r="ABP8" s="167">
        <v>9</v>
      </c>
      <c r="ABQ8" s="167">
        <v>10</v>
      </c>
      <c r="ABR8" s="167">
        <v>11</v>
      </c>
      <c r="ABS8" s="167">
        <v>12</v>
      </c>
      <c r="ABT8" s="167">
        <v>13</v>
      </c>
      <c r="ABU8" s="403"/>
      <c r="ABV8" s="167">
        <v>16</v>
      </c>
      <c r="ABW8" s="167">
        <v>17</v>
      </c>
      <c r="ABX8" s="167">
        <v>18</v>
      </c>
      <c r="ABY8" s="167">
        <v>19</v>
      </c>
      <c r="ABZ8" s="167">
        <v>20</v>
      </c>
      <c r="ACA8" s="403"/>
      <c r="ACB8" s="167">
        <v>23</v>
      </c>
      <c r="ACC8" s="167">
        <v>24</v>
      </c>
      <c r="ACD8" s="167">
        <v>25</v>
      </c>
      <c r="ACE8" s="167">
        <v>26</v>
      </c>
      <c r="ACF8" s="167">
        <v>27</v>
      </c>
      <c r="ACG8" s="403"/>
      <c r="ACH8" s="167">
        <v>30</v>
      </c>
      <c r="ACI8" s="403"/>
      <c r="ACJ8" s="406"/>
      <c r="ACK8" s="167">
        <v>2</v>
      </c>
      <c r="ACL8" s="167">
        <v>3</v>
      </c>
      <c r="ACM8" s="167">
        <v>4</v>
      </c>
      <c r="ACN8" s="403"/>
      <c r="ACO8" s="167">
        <v>7</v>
      </c>
      <c r="ACP8" s="167">
        <v>8</v>
      </c>
      <c r="ACQ8" s="167">
        <v>9</v>
      </c>
      <c r="ACR8" s="167">
        <v>10</v>
      </c>
      <c r="ACS8" s="167">
        <v>11</v>
      </c>
      <c r="ACT8" s="403"/>
      <c r="ACU8" s="167">
        <v>14</v>
      </c>
      <c r="ACV8" s="167">
        <v>15</v>
      </c>
      <c r="ACW8" s="167">
        <v>16</v>
      </c>
      <c r="ACX8" s="167">
        <v>17</v>
      </c>
      <c r="ACY8" s="167">
        <v>18</v>
      </c>
      <c r="ACZ8" s="403"/>
      <c r="ADA8" s="167">
        <v>21</v>
      </c>
      <c r="ADB8" s="167">
        <v>22</v>
      </c>
      <c r="ADC8" s="167">
        <v>23</v>
      </c>
      <c r="ADD8" s="167">
        <v>24</v>
      </c>
      <c r="ADE8" s="167">
        <v>25</v>
      </c>
      <c r="ADF8" s="403"/>
      <c r="ADG8" s="167">
        <v>28</v>
      </c>
      <c r="ADH8" s="167">
        <v>29</v>
      </c>
      <c r="ADI8" s="167">
        <v>30</v>
      </c>
      <c r="ADJ8" s="403"/>
      <c r="ADK8" s="406"/>
      <c r="ADL8" s="167">
        <v>1</v>
      </c>
      <c r="ADM8" s="403"/>
      <c r="ADN8" s="167">
        <v>4</v>
      </c>
      <c r="ADO8" s="167">
        <v>5</v>
      </c>
      <c r="ADP8" s="167">
        <v>6</v>
      </c>
      <c r="ADQ8" s="167">
        <v>7</v>
      </c>
      <c r="ADR8" s="167">
        <v>8</v>
      </c>
      <c r="ADS8" s="403"/>
      <c r="ADT8" s="167">
        <v>11</v>
      </c>
      <c r="ADU8" s="167">
        <v>12</v>
      </c>
      <c r="ADV8" s="167">
        <v>13</v>
      </c>
      <c r="ADW8" s="167">
        <v>14</v>
      </c>
      <c r="ADX8" s="167">
        <v>15</v>
      </c>
      <c r="ADY8" s="403"/>
      <c r="ADZ8" s="167">
        <v>18</v>
      </c>
      <c r="AEA8" s="167">
        <v>19</v>
      </c>
      <c r="AEB8" s="167">
        <v>20</v>
      </c>
      <c r="AEC8" s="167">
        <v>22</v>
      </c>
      <c r="AED8" s="403"/>
      <c r="AEE8" s="167">
        <v>25</v>
      </c>
      <c r="AEF8" s="167">
        <v>26</v>
      </c>
      <c r="AEG8" s="167">
        <v>27</v>
      </c>
      <c r="AEH8" s="167">
        <v>28</v>
      </c>
      <c r="AEI8" s="167">
        <v>29</v>
      </c>
      <c r="AEJ8" s="403"/>
      <c r="AEK8" s="406"/>
      <c r="AEL8" s="167">
        <v>2</v>
      </c>
      <c r="AEM8" s="167">
        <v>3</v>
      </c>
      <c r="AEN8" s="167">
        <v>4</v>
      </c>
      <c r="AEO8" s="167">
        <v>5</v>
      </c>
      <c r="AEP8" s="167">
        <v>6</v>
      </c>
      <c r="AEQ8" s="403"/>
      <c r="AER8" s="167">
        <v>9</v>
      </c>
      <c r="AES8" s="167">
        <v>10</v>
      </c>
      <c r="AET8" s="167">
        <v>11</v>
      </c>
      <c r="AEU8" s="167">
        <v>12</v>
      </c>
      <c r="AEV8" s="167">
        <v>13</v>
      </c>
      <c r="AEW8" s="403"/>
      <c r="AEX8" s="167">
        <v>17</v>
      </c>
      <c r="AEY8" s="167">
        <v>18</v>
      </c>
      <c r="AEZ8" s="167">
        <v>19</v>
      </c>
      <c r="AFA8" s="167">
        <v>20</v>
      </c>
      <c r="AFB8" s="403"/>
      <c r="AFC8" s="167">
        <v>23</v>
      </c>
      <c r="AFD8" s="167">
        <v>24</v>
      </c>
      <c r="AFE8" s="167">
        <v>25</v>
      </c>
      <c r="AFF8" s="167">
        <v>26</v>
      </c>
      <c r="AFG8" s="167">
        <v>27</v>
      </c>
      <c r="AFH8" s="403"/>
      <c r="AFI8" s="167">
        <v>30</v>
      </c>
      <c r="AFJ8" s="167">
        <v>31</v>
      </c>
      <c r="AFK8" s="403"/>
      <c r="AFL8" s="406"/>
      <c r="AFM8" s="167">
        <v>1</v>
      </c>
      <c r="AFN8" s="167">
        <v>2</v>
      </c>
      <c r="AFO8" s="167">
        <v>3</v>
      </c>
      <c r="AFP8" s="403"/>
      <c r="AFQ8" s="167">
        <v>7</v>
      </c>
      <c r="AFR8" s="167">
        <v>8</v>
      </c>
      <c r="AFS8" s="167">
        <v>9</v>
      </c>
      <c r="AFT8" s="167">
        <v>10</v>
      </c>
      <c r="AFU8" s="403"/>
      <c r="AFV8" s="167">
        <v>13</v>
      </c>
      <c r="AFW8" s="167">
        <v>14</v>
      </c>
      <c r="AFX8" s="167">
        <v>15</v>
      </c>
      <c r="AFY8" s="167">
        <v>16</v>
      </c>
      <c r="AFZ8" s="167">
        <v>17</v>
      </c>
      <c r="AGA8" s="403"/>
      <c r="AGB8" s="167">
        <v>20</v>
      </c>
      <c r="AGC8" s="167">
        <v>21</v>
      </c>
      <c r="AGD8" s="167">
        <v>22</v>
      </c>
      <c r="AGE8" s="167">
        <v>23</v>
      </c>
      <c r="AGF8" s="167">
        <v>24</v>
      </c>
      <c r="AGG8" s="403"/>
      <c r="AGH8" s="167">
        <v>27</v>
      </c>
      <c r="AGI8" s="167">
        <v>28</v>
      </c>
      <c r="AGJ8" s="167">
        <v>29</v>
      </c>
      <c r="AGK8" s="167">
        <v>30</v>
      </c>
      <c r="AGL8" s="167">
        <v>31</v>
      </c>
      <c r="AGM8" s="403"/>
      <c r="AGN8" s="406"/>
      <c r="AGO8" s="167">
        <v>3</v>
      </c>
      <c r="AGP8" s="167">
        <v>4</v>
      </c>
      <c r="AGQ8" s="167">
        <v>5</v>
      </c>
      <c r="AGR8" s="167">
        <v>6</v>
      </c>
      <c r="AGS8" s="167">
        <v>7</v>
      </c>
      <c r="AGT8" s="403"/>
      <c r="AGU8" s="167">
        <v>10</v>
      </c>
      <c r="AGV8" s="167">
        <v>11</v>
      </c>
      <c r="AGW8" s="167">
        <v>12</v>
      </c>
      <c r="AGX8" s="167">
        <v>13</v>
      </c>
      <c r="AGY8" s="167">
        <v>14</v>
      </c>
      <c r="AGZ8" s="403"/>
      <c r="AHA8" s="167">
        <v>17</v>
      </c>
      <c r="AHB8" s="167">
        <v>18</v>
      </c>
      <c r="AHC8" s="167">
        <v>19</v>
      </c>
      <c r="AHD8" s="167">
        <v>20</v>
      </c>
      <c r="AHE8" s="167">
        <v>21</v>
      </c>
      <c r="AHF8" s="403"/>
      <c r="AHG8" s="167">
        <v>24</v>
      </c>
      <c r="AHH8" s="167">
        <v>25</v>
      </c>
      <c r="AHI8" s="167">
        <v>26</v>
      </c>
      <c r="AHJ8" s="167">
        <v>27</v>
      </c>
      <c r="AHK8" s="167">
        <v>28</v>
      </c>
      <c r="AHL8" s="403"/>
      <c r="AHM8" s="406"/>
      <c r="AHN8" s="167">
        <v>1</v>
      </c>
      <c r="AHO8" s="167">
        <v>2</v>
      </c>
      <c r="AHP8" s="167">
        <v>3</v>
      </c>
      <c r="AHQ8" s="167">
        <v>4</v>
      </c>
      <c r="AHR8" s="167">
        <v>5</v>
      </c>
      <c r="AHS8" s="403"/>
      <c r="AHT8" s="167">
        <v>8</v>
      </c>
      <c r="AHU8" s="167">
        <v>9</v>
      </c>
      <c r="AHV8" s="167">
        <v>10</v>
      </c>
      <c r="AHW8" s="167">
        <v>11</v>
      </c>
      <c r="AHX8" s="167">
        <v>12</v>
      </c>
      <c r="AHY8" s="403"/>
      <c r="AHZ8" s="167">
        <v>15</v>
      </c>
      <c r="AIA8" s="167">
        <v>16</v>
      </c>
      <c r="AIB8" s="167">
        <v>17</v>
      </c>
      <c r="AIC8" s="167">
        <v>18</v>
      </c>
      <c r="AID8" s="167">
        <v>19</v>
      </c>
      <c r="AIE8" s="403"/>
      <c r="AIF8" s="167">
        <v>22</v>
      </c>
      <c r="AIG8" s="167">
        <v>23</v>
      </c>
      <c r="AIH8" s="167">
        <v>24</v>
      </c>
      <c r="AII8" s="167">
        <v>25</v>
      </c>
      <c r="AIJ8" s="167">
        <v>26</v>
      </c>
      <c r="AIK8" s="403"/>
      <c r="AIL8" s="167">
        <v>29</v>
      </c>
      <c r="AIM8" s="167">
        <v>30</v>
      </c>
      <c r="AIN8" s="167">
        <v>31</v>
      </c>
      <c r="AIO8" s="403"/>
      <c r="AIP8" s="406"/>
      <c r="AIQ8" s="167">
        <v>1</v>
      </c>
      <c r="AIR8" s="403"/>
      <c r="AIS8" s="167">
        <v>5</v>
      </c>
      <c r="AIT8" s="167">
        <v>6</v>
      </c>
      <c r="AIU8" s="167">
        <v>7</v>
      </c>
      <c r="AIV8" s="167">
        <v>8</v>
      </c>
      <c r="AIW8" s="167">
        <v>9</v>
      </c>
      <c r="AIX8" s="403"/>
      <c r="AIY8" s="167">
        <v>12</v>
      </c>
      <c r="AIZ8" s="167">
        <v>13</v>
      </c>
      <c r="AJA8" s="167">
        <v>14</v>
      </c>
      <c r="AJB8" s="167">
        <v>15</v>
      </c>
      <c r="AJC8" s="167">
        <v>16</v>
      </c>
      <c r="AJD8" s="403"/>
      <c r="AJE8" s="167">
        <v>19</v>
      </c>
      <c r="AJF8" s="167">
        <v>20</v>
      </c>
      <c r="AJG8" s="167">
        <v>21</v>
      </c>
      <c r="AJH8" s="167">
        <v>22</v>
      </c>
      <c r="AJI8" s="167">
        <v>23</v>
      </c>
      <c r="AJJ8" s="403"/>
      <c r="AJK8" s="167">
        <v>26</v>
      </c>
      <c r="AJL8" s="167">
        <v>27</v>
      </c>
      <c r="AJM8" s="167">
        <v>28</v>
      </c>
      <c r="AJN8" s="167">
        <v>29</v>
      </c>
      <c r="AJO8" s="167">
        <v>30</v>
      </c>
      <c r="AJP8" s="403"/>
      <c r="AJQ8" s="406"/>
      <c r="AJR8" s="167">
        <v>3</v>
      </c>
      <c r="AJS8" s="167">
        <v>4</v>
      </c>
      <c r="AJT8" s="167">
        <v>5</v>
      </c>
      <c r="AJU8" s="167">
        <v>6</v>
      </c>
      <c r="AJV8" s="167">
        <v>7</v>
      </c>
      <c r="AJW8" s="403"/>
      <c r="AJX8" s="167">
        <v>10</v>
      </c>
      <c r="AJY8" s="167">
        <v>11</v>
      </c>
      <c r="AJZ8" s="167">
        <v>12</v>
      </c>
      <c r="AKA8" s="167">
        <v>13</v>
      </c>
      <c r="AKB8" s="167">
        <v>14</v>
      </c>
      <c r="AKC8" s="403"/>
      <c r="AKD8" s="167">
        <v>17</v>
      </c>
      <c r="AKE8" s="167">
        <v>18</v>
      </c>
      <c r="AKF8" s="167">
        <v>19</v>
      </c>
      <c r="AKG8" s="167">
        <v>20</v>
      </c>
      <c r="AKH8" s="167">
        <v>21</v>
      </c>
      <c r="AKI8" s="403"/>
      <c r="AKJ8" s="167">
        <v>24</v>
      </c>
      <c r="AKK8" s="167">
        <v>26</v>
      </c>
      <c r="AKL8" s="167">
        <v>27</v>
      </c>
      <c r="AKM8" s="167">
        <v>28</v>
      </c>
      <c r="AKN8" s="403"/>
      <c r="AKO8" s="167">
        <v>31</v>
      </c>
      <c r="AKP8" s="403"/>
      <c r="AKQ8" s="406"/>
      <c r="AKR8" s="409"/>
      <c r="AKS8" s="187">
        <v>2</v>
      </c>
      <c r="AKT8" s="187">
        <v>3</v>
      </c>
      <c r="AKU8" s="187" t="s">
        <v>108</v>
      </c>
      <c r="AKV8" s="403"/>
      <c r="AKW8" s="187">
        <v>7</v>
      </c>
      <c r="AKX8" s="187">
        <v>8</v>
      </c>
      <c r="AKY8" s="187">
        <v>9</v>
      </c>
      <c r="AKZ8" s="187">
        <v>10</v>
      </c>
      <c r="ALA8" s="187">
        <v>11</v>
      </c>
      <c r="ALB8" s="403"/>
      <c r="ALC8" s="186">
        <v>14</v>
      </c>
      <c r="ALD8" s="186">
        <v>15</v>
      </c>
      <c r="ALE8" s="186">
        <v>16</v>
      </c>
      <c r="ALF8" s="186">
        <v>17</v>
      </c>
      <c r="ALG8" s="186">
        <v>18</v>
      </c>
      <c r="ALH8" s="403"/>
      <c r="ALI8" s="186">
        <v>21</v>
      </c>
      <c r="ALJ8" s="186">
        <v>23</v>
      </c>
      <c r="ALK8" s="186">
        <v>24</v>
      </c>
      <c r="ALL8" s="186">
        <v>25</v>
      </c>
      <c r="ALM8" s="403"/>
      <c r="ALN8" s="186">
        <v>28</v>
      </c>
      <c r="ALO8" s="186">
        <v>29</v>
      </c>
      <c r="ALP8" s="186" t="s">
        <v>183</v>
      </c>
      <c r="ALQ8" s="186">
        <v>31</v>
      </c>
      <c r="ALR8" s="403"/>
      <c r="ALS8" s="404"/>
      <c r="ALT8" s="186">
        <v>1</v>
      </c>
      <c r="ALU8" s="403"/>
      <c r="ALV8" s="186">
        <v>4</v>
      </c>
      <c r="ALW8" s="186">
        <v>5</v>
      </c>
      <c r="ALX8" s="186">
        <v>6</v>
      </c>
      <c r="ALY8" s="186">
        <v>7</v>
      </c>
      <c r="ALZ8" s="186">
        <v>8</v>
      </c>
      <c r="AMA8" s="403"/>
      <c r="AMB8" s="186">
        <v>11</v>
      </c>
      <c r="AMC8" s="186">
        <v>12</v>
      </c>
      <c r="AMD8" s="186">
        <v>13</v>
      </c>
      <c r="AME8" s="186">
        <v>14</v>
      </c>
      <c r="AMF8" s="186">
        <v>15</v>
      </c>
      <c r="AMG8" s="403"/>
      <c r="AMH8" s="176">
        <v>18</v>
      </c>
      <c r="AMI8" s="176">
        <v>19</v>
      </c>
      <c r="AMJ8" s="176">
        <v>20</v>
      </c>
      <c r="AMK8" s="176">
        <v>21</v>
      </c>
      <c r="AML8" s="176">
        <v>22</v>
      </c>
      <c r="AMM8" s="403"/>
      <c r="AMN8" s="176">
        <v>25</v>
      </c>
      <c r="AMO8" s="176">
        <v>26</v>
      </c>
      <c r="AMP8" s="176">
        <v>27</v>
      </c>
      <c r="AMQ8" s="176">
        <v>28</v>
      </c>
      <c r="AMR8" s="403"/>
      <c r="AMS8" s="183" t="s">
        <v>184</v>
      </c>
      <c r="AMT8" s="183">
        <v>1</v>
      </c>
      <c r="AMU8" s="403"/>
      <c r="AMV8" s="183">
        <v>6</v>
      </c>
      <c r="AMW8" s="183">
        <v>7</v>
      </c>
      <c r="AMX8" s="183">
        <v>8</v>
      </c>
      <c r="AMY8" s="403"/>
      <c r="AMZ8" s="176">
        <v>11</v>
      </c>
      <c r="ANA8" s="176">
        <v>12</v>
      </c>
      <c r="ANB8" s="176">
        <v>13</v>
      </c>
      <c r="ANC8" s="176">
        <v>14</v>
      </c>
      <c r="AND8" s="176">
        <v>15</v>
      </c>
      <c r="ANE8" s="403"/>
      <c r="ANF8" s="176">
        <v>18</v>
      </c>
      <c r="ANG8" s="176">
        <v>19</v>
      </c>
      <c r="ANH8" s="176">
        <v>20</v>
      </c>
      <c r="ANI8" s="176">
        <v>21</v>
      </c>
      <c r="ANJ8" s="176">
        <v>22</v>
      </c>
      <c r="ANK8" s="403"/>
      <c r="ANL8" s="176">
        <v>25</v>
      </c>
      <c r="ANM8" s="176">
        <v>26</v>
      </c>
      <c r="ANN8" s="176">
        <v>27</v>
      </c>
      <c r="ANO8" s="176">
        <v>28</v>
      </c>
      <c r="ANP8" s="176">
        <v>29</v>
      </c>
      <c r="ANQ8" s="403"/>
      <c r="ANR8" s="183" t="s">
        <v>190</v>
      </c>
      <c r="ANS8" s="176">
        <v>1</v>
      </c>
      <c r="ANT8" s="176">
        <v>2</v>
      </c>
      <c r="ANU8" s="176">
        <v>3</v>
      </c>
      <c r="ANV8" s="176">
        <v>4</v>
      </c>
      <c r="ANW8" s="176">
        <v>5</v>
      </c>
      <c r="ANX8" s="403"/>
      <c r="ANY8" s="176">
        <v>8</v>
      </c>
      <c r="ANZ8" s="176">
        <v>9</v>
      </c>
      <c r="AOA8" s="176">
        <v>10</v>
      </c>
      <c r="AOB8" s="176">
        <v>11</v>
      </c>
      <c r="AOC8" s="176">
        <v>12</v>
      </c>
      <c r="AOD8" s="403"/>
      <c r="AOE8" s="176">
        <v>15</v>
      </c>
      <c r="AOF8" s="176">
        <v>16</v>
      </c>
      <c r="AOG8" s="176">
        <v>17</v>
      </c>
      <c r="AOH8" s="176">
        <v>18</v>
      </c>
      <c r="AOI8" s="403"/>
      <c r="AOJ8" s="176">
        <v>22</v>
      </c>
      <c r="AOK8" s="176">
        <v>23</v>
      </c>
      <c r="AOL8" s="176">
        <v>24</v>
      </c>
      <c r="AOM8" s="176">
        <v>25</v>
      </c>
      <c r="AON8" s="176">
        <v>26</v>
      </c>
      <c r="AOO8" s="403"/>
      <c r="AOP8" s="176">
        <v>29</v>
      </c>
      <c r="AOQ8" s="176">
        <v>30</v>
      </c>
      <c r="AOR8" s="403"/>
      <c r="AOS8" s="183" t="s">
        <v>197</v>
      </c>
      <c r="AOT8" s="183">
        <v>2</v>
      </c>
      <c r="AOU8" s="183">
        <v>3</v>
      </c>
      <c r="AOV8" s="403"/>
      <c r="AOW8" s="183">
        <v>6</v>
      </c>
      <c r="AOX8" s="183">
        <v>7</v>
      </c>
      <c r="AOY8" s="183">
        <v>8</v>
      </c>
      <c r="AOZ8" s="183">
        <v>9</v>
      </c>
      <c r="APA8" s="183">
        <v>10</v>
      </c>
      <c r="APB8" s="403"/>
      <c r="APC8" s="183">
        <v>13</v>
      </c>
      <c r="APD8" s="183">
        <v>14</v>
      </c>
      <c r="APE8" s="183">
        <v>15</v>
      </c>
      <c r="APF8" s="183">
        <v>16</v>
      </c>
      <c r="APG8" s="183">
        <v>17</v>
      </c>
      <c r="APH8" s="403"/>
      <c r="API8" s="183">
        <v>20</v>
      </c>
      <c r="APJ8" s="183">
        <v>21</v>
      </c>
      <c r="APK8" s="183">
        <v>22</v>
      </c>
      <c r="APL8" s="183">
        <v>23</v>
      </c>
      <c r="APM8" s="183">
        <v>24</v>
      </c>
      <c r="APN8" s="403"/>
      <c r="APO8" s="183">
        <v>27</v>
      </c>
      <c r="APP8" s="183">
        <v>28</v>
      </c>
      <c r="APQ8" s="183">
        <v>29</v>
      </c>
      <c r="APR8" s="183">
        <v>30</v>
      </c>
      <c r="APS8" s="183">
        <v>31</v>
      </c>
      <c r="APT8" s="403"/>
      <c r="APU8" s="183" t="s">
        <v>200</v>
      </c>
      <c r="APV8" s="183">
        <v>3</v>
      </c>
      <c r="APW8" s="183">
        <v>4</v>
      </c>
      <c r="APX8" s="183">
        <v>5</v>
      </c>
      <c r="APY8" s="183">
        <v>6</v>
      </c>
      <c r="APZ8" s="183">
        <v>7</v>
      </c>
      <c r="AQA8" s="403"/>
      <c r="AQB8" s="183">
        <v>10</v>
      </c>
      <c r="AQC8" s="183">
        <v>11</v>
      </c>
      <c r="AQD8" s="183">
        <v>12</v>
      </c>
      <c r="AQE8" s="183">
        <v>13</v>
      </c>
      <c r="AQF8" s="183">
        <v>14</v>
      </c>
      <c r="AQG8" s="403"/>
      <c r="AQH8" s="183">
        <v>17</v>
      </c>
      <c r="AQI8" s="183">
        <v>18</v>
      </c>
      <c r="AQJ8" s="183">
        <v>19</v>
      </c>
      <c r="AQK8" s="403"/>
      <c r="AQL8" s="183">
        <v>24</v>
      </c>
      <c r="AQM8" s="183">
        <v>25</v>
      </c>
      <c r="AQN8" s="183">
        <v>26</v>
      </c>
      <c r="AQO8" s="183">
        <v>27</v>
      </c>
      <c r="AQP8" s="183">
        <v>28</v>
      </c>
      <c r="AQQ8" s="403"/>
      <c r="AQR8" s="183" t="s">
        <v>201</v>
      </c>
      <c r="AQS8" s="183">
        <v>1</v>
      </c>
      <c r="AQT8" s="183">
        <v>2</v>
      </c>
      <c r="AQU8" s="183">
        <v>3</v>
      </c>
      <c r="AQV8" s="183">
        <v>4</v>
      </c>
      <c r="AQW8" s="183">
        <v>5</v>
      </c>
      <c r="AQX8" s="403"/>
      <c r="AQY8" s="176">
        <v>8</v>
      </c>
      <c r="AQZ8" s="176">
        <v>9</v>
      </c>
      <c r="ARA8" s="176">
        <v>10</v>
      </c>
      <c r="ARB8" s="176">
        <v>11</v>
      </c>
      <c r="ARC8" s="176">
        <v>12</v>
      </c>
      <c r="ARD8" s="403"/>
      <c r="ARE8" s="176">
        <v>15</v>
      </c>
      <c r="ARF8" s="176">
        <v>17</v>
      </c>
      <c r="ARG8" s="176">
        <v>18</v>
      </c>
      <c r="ARH8" s="176">
        <v>19</v>
      </c>
      <c r="ARI8" s="403"/>
      <c r="ARJ8" s="176">
        <v>22</v>
      </c>
      <c r="ARK8" s="176">
        <v>23</v>
      </c>
      <c r="ARL8" s="176">
        <v>24</v>
      </c>
      <c r="ARM8" s="176">
        <v>25</v>
      </c>
      <c r="ARN8" s="176">
        <v>26</v>
      </c>
      <c r="ARO8" s="403"/>
      <c r="ARP8" s="176">
        <v>29</v>
      </c>
      <c r="ARQ8" s="176">
        <v>30</v>
      </c>
      <c r="ARR8" s="176">
        <v>31</v>
      </c>
      <c r="ARS8" s="403"/>
      <c r="ART8" s="183" t="s">
        <v>202</v>
      </c>
      <c r="ARU8" s="176">
        <v>1</v>
      </c>
      <c r="ARV8" s="176">
        <v>2</v>
      </c>
      <c r="ARW8" s="403"/>
      <c r="ARX8" s="176">
        <v>5</v>
      </c>
      <c r="ARY8" s="176">
        <v>7</v>
      </c>
      <c r="ARZ8" s="176">
        <v>8</v>
      </c>
      <c r="ASA8" s="176">
        <v>9</v>
      </c>
      <c r="ASB8" s="403"/>
      <c r="ASC8" s="176">
        <v>12</v>
      </c>
      <c r="ASD8" s="176">
        <v>13</v>
      </c>
      <c r="ASE8" s="176">
        <v>14</v>
      </c>
      <c r="ASF8" s="176">
        <v>15</v>
      </c>
      <c r="ASG8" s="176">
        <v>16</v>
      </c>
      <c r="ASH8" s="403"/>
      <c r="ASI8" s="176">
        <v>19</v>
      </c>
      <c r="ASJ8" s="176">
        <v>20</v>
      </c>
      <c r="ASK8" s="176">
        <v>21</v>
      </c>
      <c r="ASL8" s="176">
        <v>22</v>
      </c>
      <c r="ASM8" s="176">
        <v>23</v>
      </c>
      <c r="ASN8" s="403"/>
      <c r="ASO8" s="176">
        <v>26</v>
      </c>
      <c r="ASP8" s="176">
        <v>27</v>
      </c>
      <c r="ASQ8" s="176">
        <v>28</v>
      </c>
      <c r="ASR8" s="176">
        <v>29</v>
      </c>
      <c r="ASS8" s="176"/>
      <c r="AST8" s="403"/>
      <c r="ASU8" s="183" t="s">
        <v>203</v>
      </c>
      <c r="ASV8" s="176">
        <v>2</v>
      </c>
      <c r="ASW8" s="176">
        <v>3</v>
      </c>
      <c r="ASX8" s="176">
        <v>4</v>
      </c>
      <c r="ASY8" s="176">
        <v>5</v>
      </c>
      <c r="ASZ8" s="176">
        <v>6</v>
      </c>
      <c r="ATA8" s="403"/>
      <c r="ATB8" s="176">
        <v>9</v>
      </c>
      <c r="ATC8" s="176">
        <v>10</v>
      </c>
      <c r="ATD8" s="176">
        <v>11</v>
      </c>
      <c r="ATE8" s="176">
        <v>12</v>
      </c>
      <c r="ATF8" s="176">
        <v>13</v>
      </c>
      <c r="ATG8" s="403"/>
      <c r="ATH8" s="176">
        <v>16</v>
      </c>
      <c r="ATI8" s="176">
        <v>17</v>
      </c>
      <c r="ATJ8" s="176">
        <v>18</v>
      </c>
      <c r="ATK8" s="176">
        <v>19</v>
      </c>
      <c r="ATL8" s="176">
        <v>20</v>
      </c>
      <c r="ATM8" s="403"/>
      <c r="ATN8" s="176">
        <v>23</v>
      </c>
      <c r="ATO8" s="176">
        <v>24</v>
      </c>
      <c r="ATP8" s="176">
        <v>25</v>
      </c>
      <c r="ATQ8" s="176">
        <v>26</v>
      </c>
      <c r="ATR8" s="176">
        <v>27</v>
      </c>
      <c r="ATS8" s="403"/>
      <c r="ATT8" s="176">
        <v>30</v>
      </c>
      <c r="ATU8" s="403"/>
      <c r="ATV8" s="183" t="s">
        <v>204</v>
      </c>
      <c r="ATW8" s="172">
        <v>1</v>
      </c>
      <c r="ATX8" s="172">
        <v>2</v>
      </c>
      <c r="ATY8" s="172">
        <v>3</v>
      </c>
      <c r="ATZ8" s="172">
        <v>4</v>
      </c>
      <c r="AUA8" s="403"/>
      <c r="AUB8" s="172">
        <v>7</v>
      </c>
      <c r="AUC8" s="172">
        <v>8</v>
      </c>
      <c r="AUD8" s="172">
        <v>9</v>
      </c>
      <c r="AUE8" s="172">
        <v>10</v>
      </c>
      <c r="AUF8" s="172">
        <v>11</v>
      </c>
      <c r="AUG8" s="403"/>
      <c r="AUH8" s="172">
        <v>14</v>
      </c>
      <c r="AUI8" s="172">
        <v>15</v>
      </c>
      <c r="AUJ8" s="172">
        <v>16</v>
      </c>
      <c r="AUK8" s="172">
        <v>17</v>
      </c>
      <c r="AUL8" s="172">
        <v>18</v>
      </c>
      <c r="AUM8" s="403"/>
      <c r="AUN8" s="172">
        <v>21</v>
      </c>
      <c r="AUO8" s="172">
        <v>22</v>
      </c>
      <c r="AUP8" s="172">
        <v>23</v>
      </c>
      <c r="AUQ8" s="172">
        <v>24</v>
      </c>
      <c r="AUR8" s="172">
        <v>25</v>
      </c>
      <c r="AUS8" s="403"/>
      <c r="AUT8" s="172">
        <v>28</v>
      </c>
      <c r="AUU8" s="172">
        <v>29</v>
      </c>
      <c r="AUV8" s="172">
        <v>30</v>
      </c>
      <c r="AUW8" s="172">
        <v>31</v>
      </c>
      <c r="AUX8" s="403"/>
      <c r="AUY8" s="183" t="s">
        <v>205</v>
      </c>
      <c r="AUZ8" s="172">
        <v>1</v>
      </c>
      <c r="AVA8" s="403"/>
      <c r="AVB8" s="172">
        <v>4</v>
      </c>
      <c r="AVC8" s="172">
        <v>5</v>
      </c>
      <c r="AVD8" s="172">
        <v>6</v>
      </c>
      <c r="AVE8" s="172">
        <v>7</v>
      </c>
      <c r="AVF8" s="172">
        <v>8</v>
      </c>
      <c r="AVG8" s="403"/>
      <c r="AVH8" s="172">
        <v>11</v>
      </c>
      <c r="AVI8" s="172">
        <v>12</v>
      </c>
      <c r="AVJ8" s="172">
        <v>13</v>
      </c>
      <c r="AVK8" s="172">
        <v>14</v>
      </c>
      <c r="AVL8" s="172">
        <v>15</v>
      </c>
      <c r="AVM8" s="403"/>
      <c r="AVN8" s="172">
        <v>18</v>
      </c>
      <c r="AVO8" s="172">
        <v>19</v>
      </c>
      <c r="AVP8" s="172">
        <v>20</v>
      </c>
      <c r="AVQ8" s="172">
        <v>21</v>
      </c>
      <c r="AVR8" s="172">
        <v>22</v>
      </c>
      <c r="AVS8" s="403"/>
      <c r="AVT8" s="176">
        <v>25</v>
      </c>
      <c r="AVU8" s="176">
        <v>26</v>
      </c>
      <c r="AVV8" s="176">
        <v>27</v>
      </c>
      <c r="AVW8" s="176">
        <v>28</v>
      </c>
      <c r="AVX8" s="176">
        <v>29</v>
      </c>
      <c r="AVY8" s="403"/>
      <c r="AVZ8" s="183" t="s">
        <v>206</v>
      </c>
      <c r="AWA8" s="176">
        <v>2</v>
      </c>
      <c r="AWB8" s="176">
        <v>3</v>
      </c>
      <c r="AWC8" s="176">
        <v>4</v>
      </c>
      <c r="AWD8" s="176">
        <v>5</v>
      </c>
      <c r="AWE8" s="176">
        <v>6</v>
      </c>
      <c r="AWF8" s="403"/>
      <c r="AWG8" s="176">
        <v>9</v>
      </c>
      <c r="AWH8" s="176">
        <v>10</v>
      </c>
      <c r="AWI8" s="176">
        <v>11</v>
      </c>
      <c r="AWJ8" s="176">
        <v>12</v>
      </c>
      <c r="AWK8" s="176">
        <v>13</v>
      </c>
      <c r="AWL8" s="403"/>
      <c r="AWM8" s="176">
        <v>16</v>
      </c>
      <c r="AWN8" s="176">
        <v>17</v>
      </c>
      <c r="AWO8" s="176">
        <v>18</v>
      </c>
      <c r="AWP8" s="176">
        <v>19</v>
      </c>
      <c r="AWQ8" s="176">
        <v>20</v>
      </c>
      <c r="AWR8" s="403"/>
      <c r="AWS8" s="176">
        <v>23</v>
      </c>
      <c r="AWT8" s="176">
        <v>24</v>
      </c>
      <c r="AWU8" s="176">
        <v>26</v>
      </c>
      <c r="AWV8" s="176">
        <v>27</v>
      </c>
      <c r="AWW8" s="403"/>
      <c r="AWX8" s="176">
        <v>30</v>
      </c>
      <c r="AWY8" s="176">
        <v>31</v>
      </c>
      <c r="AWZ8" s="403"/>
      <c r="AXA8" s="183" t="s">
        <v>207</v>
      </c>
      <c r="AXB8" s="403"/>
      <c r="AXC8" s="176">
        <v>2</v>
      </c>
      <c r="AXD8" s="176">
        <v>3</v>
      </c>
      <c r="AXE8" s="403"/>
      <c r="AXF8" s="176">
        <v>6</v>
      </c>
      <c r="AXG8" s="176">
        <v>7</v>
      </c>
      <c r="AXH8" s="176">
        <v>8</v>
      </c>
      <c r="AXI8" s="176">
        <v>9</v>
      </c>
      <c r="AXJ8" s="176">
        <v>10</v>
      </c>
      <c r="AXK8" s="403"/>
      <c r="AXL8" s="176">
        <v>13</v>
      </c>
      <c r="AXM8" s="176">
        <v>14</v>
      </c>
      <c r="AXN8" s="176">
        <v>15</v>
      </c>
      <c r="AXO8" s="176">
        <v>16</v>
      </c>
      <c r="AXP8" s="176">
        <v>17</v>
      </c>
      <c r="AXQ8" s="403"/>
      <c r="AXR8" s="176">
        <v>20</v>
      </c>
      <c r="AXS8" s="176">
        <v>21</v>
      </c>
      <c r="AXT8" s="176">
        <v>23</v>
      </c>
      <c r="AXU8" s="176">
        <v>24</v>
      </c>
      <c r="AXV8" s="403"/>
      <c r="AXW8" s="176">
        <v>27</v>
      </c>
      <c r="AXX8" s="176">
        <v>28</v>
      </c>
      <c r="AXY8" s="176">
        <v>29</v>
      </c>
      <c r="AXZ8" s="176">
        <v>30</v>
      </c>
      <c r="AYA8" s="176">
        <v>31</v>
      </c>
      <c r="AYB8" s="403"/>
      <c r="AYC8" s="183" t="s">
        <v>233</v>
      </c>
      <c r="AYD8" s="176">
        <v>3</v>
      </c>
      <c r="AYE8" s="176">
        <v>4</v>
      </c>
      <c r="AYF8" s="176">
        <v>5</v>
      </c>
      <c r="AYG8" s="176">
        <v>6</v>
      </c>
      <c r="AYH8" s="176">
        <v>7</v>
      </c>
      <c r="AYI8" s="403"/>
      <c r="AYJ8" s="176">
        <v>10</v>
      </c>
      <c r="AYK8" s="176">
        <v>11</v>
      </c>
      <c r="AYL8" s="176">
        <v>12</v>
      </c>
      <c r="AYM8" s="176">
        <v>13</v>
      </c>
      <c r="AYN8" s="176">
        <v>14</v>
      </c>
      <c r="AYO8" s="403"/>
      <c r="AYP8" s="176">
        <v>17</v>
      </c>
      <c r="AYQ8" s="176">
        <v>18</v>
      </c>
      <c r="AYR8" s="176">
        <v>19</v>
      </c>
      <c r="AYS8" s="176">
        <v>20</v>
      </c>
      <c r="AYT8" s="176">
        <v>21</v>
      </c>
      <c r="AYU8" s="403"/>
      <c r="AYV8" s="176">
        <v>26</v>
      </c>
      <c r="AYW8" s="176">
        <v>27</v>
      </c>
      <c r="AYX8" s="176">
        <v>28</v>
      </c>
      <c r="AYY8" s="403"/>
      <c r="AYZ8" s="183" t="s">
        <v>240</v>
      </c>
      <c r="AZA8" s="176">
        <v>2</v>
      </c>
      <c r="AZB8" s="176">
        <v>3</v>
      </c>
      <c r="AZC8" s="176">
        <v>4</v>
      </c>
      <c r="AZD8" s="176">
        <v>5</v>
      </c>
      <c r="AZE8" s="176">
        <v>6</v>
      </c>
      <c r="AZF8" s="403"/>
      <c r="AZG8" s="176">
        <v>9</v>
      </c>
      <c r="AZH8" s="176">
        <v>10</v>
      </c>
      <c r="AZI8" s="176">
        <v>11</v>
      </c>
      <c r="AZJ8" s="176">
        <v>12</v>
      </c>
      <c r="AZK8" s="176">
        <v>13</v>
      </c>
      <c r="AZL8" s="403"/>
      <c r="AZM8" s="176">
        <v>16</v>
      </c>
      <c r="AZN8" s="176">
        <v>17</v>
      </c>
      <c r="AZO8" s="176">
        <v>18</v>
      </c>
      <c r="AZP8" s="176">
        <v>19</v>
      </c>
      <c r="AZQ8" s="176">
        <v>20</v>
      </c>
      <c r="AZR8" s="403"/>
      <c r="AZS8" s="176">
        <v>23</v>
      </c>
      <c r="AZT8" s="176">
        <v>24</v>
      </c>
      <c r="AZU8" s="176">
        <v>25</v>
      </c>
      <c r="AZV8" s="176">
        <v>26</v>
      </c>
      <c r="AZW8" s="176">
        <v>27</v>
      </c>
      <c r="AZX8" s="403"/>
      <c r="AZY8" s="176">
        <v>30</v>
      </c>
      <c r="AZZ8" s="176">
        <v>31</v>
      </c>
      <c r="BAA8" s="403"/>
      <c r="BAB8" s="183" t="s">
        <v>241</v>
      </c>
      <c r="BAC8" s="176">
        <v>1</v>
      </c>
      <c r="BAD8" s="176">
        <v>2</v>
      </c>
      <c r="BAE8" s="176">
        <v>3</v>
      </c>
      <c r="BAF8" s="403"/>
      <c r="BAG8" s="176">
        <v>6</v>
      </c>
      <c r="BAH8" s="176">
        <v>7</v>
      </c>
      <c r="BAI8" s="176">
        <v>8</v>
      </c>
      <c r="BAJ8" s="176">
        <v>9</v>
      </c>
      <c r="BAK8" s="403"/>
      <c r="BAL8" s="176">
        <v>13</v>
      </c>
      <c r="BAM8" s="176">
        <v>14</v>
      </c>
      <c r="BAN8" s="176">
        <v>15</v>
      </c>
      <c r="BAO8" s="176">
        <v>16</v>
      </c>
      <c r="BAP8" s="176">
        <v>17</v>
      </c>
      <c r="BAQ8" s="403"/>
      <c r="BAR8" s="176">
        <v>20</v>
      </c>
      <c r="BAS8" s="176">
        <v>21</v>
      </c>
      <c r="BAT8" s="176">
        <v>22</v>
      </c>
      <c r="BAU8" s="176">
        <v>23</v>
      </c>
      <c r="BAV8" s="176">
        <v>24</v>
      </c>
      <c r="BAW8" s="403"/>
      <c r="BAX8" s="176">
        <v>27</v>
      </c>
      <c r="BAY8" s="176">
        <v>28</v>
      </c>
      <c r="BAZ8" s="176">
        <v>29</v>
      </c>
      <c r="BBA8" s="176">
        <v>30</v>
      </c>
      <c r="BBB8" s="403"/>
      <c r="BBC8" s="183" t="s">
        <v>247</v>
      </c>
      <c r="BBD8" s="176">
        <v>4</v>
      </c>
      <c r="BBE8" s="176">
        <v>5</v>
      </c>
      <c r="BBF8" s="176">
        <v>6</v>
      </c>
      <c r="BBG8" s="176">
        <v>7</v>
      </c>
      <c r="BBH8" s="176">
        <v>8</v>
      </c>
      <c r="BBI8" s="403"/>
      <c r="BBJ8" s="176">
        <v>11</v>
      </c>
      <c r="BBK8" s="176">
        <v>12</v>
      </c>
      <c r="BBL8" s="176">
        <v>13</v>
      </c>
      <c r="BBM8" s="176">
        <v>14</v>
      </c>
      <c r="BBN8" s="176">
        <v>15</v>
      </c>
      <c r="BBO8" s="403"/>
      <c r="BBP8" s="176">
        <v>18</v>
      </c>
      <c r="BBQ8" s="176">
        <v>19</v>
      </c>
      <c r="BBR8" s="176">
        <v>20</v>
      </c>
      <c r="BBS8" s="176">
        <v>21</v>
      </c>
      <c r="BBT8" s="176">
        <v>22</v>
      </c>
      <c r="BBU8" s="403"/>
      <c r="BBV8" s="176">
        <v>25</v>
      </c>
      <c r="BBW8" s="176">
        <v>26</v>
      </c>
      <c r="BBX8" s="176">
        <v>27</v>
      </c>
      <c r="BBY8" s="176">
        <v>28</v>
      </c>
      <c r="BBZ8" s="176">
        <v>29</v>
      </c>
      <c r="BCA8" s="403"/>
      <c r="BCB8" s="183" t="s">
        <v>249</v>
      </c>
      <c r="BCC8" s="176">
        <v>1</v>
      </c>
      <c r="BCD8" s="176">
        <v>2</v>
      </c>
      <c r="BCE8" s="176">
        <v>3</v>
      </c>
      <c r="BCF8" s="176">
        <v>4</v>
      </c>
      <c r="BCG8" s="176">
        <v>5</v>
      </c>
      <c r="BCH8" s="403"/>
      <c r="BCI8" s="176">
        <v>8</v>
      </c>
      <c r="BCJ8" s="176">
        <v>9</v>
      </c>
      <c r="BCK8" s="176">
        <v>10</v>
      </c>
      <c r="BCL8" s="176">
        <v>12</v>
      </c>
      <c r="BCM8" s="403"/>
      <c r="BCN8" s="176">
        <v>15</v>
      </c>
      <c r="BCO8" s="176">
        <v>16</v>
      </c>
      <c r="BCP8" s="176">
        <v>17</v>
      </c>
      <c r="BCQ8" s="176">
        <v>18</v>
      </c>
      <c r="BCR8" s="176">
        <v>19</v>
      </c>
      <c r="BCS8" s="403"/>
      <c r="BCT8" s="176">
        <v>23</v>
      </c>
      <c r="BCU8" s="176">
        <v>24</v>
      </c>
      <c r="BCV8" s="176">
        <v>25</v>
      </c>
      <c r="BCW8" s="176">
        <v>26</v>
      </c>
      <c r="BCX8" s="403"/>
      <c r="BCY8" s="176">
        <f>+BCW8+3</f>
        <v>29</v>
      </c>
      <c r="BCZ8" s="176">
        <f>+BCY8+1</f>
        <v>30</v>
      </c>
      <c r="BDA8" s="403"/>
      <c r="BDB8" s="183" t="s">
        <v>251</v>
      </c>
      <c r="BDC8" s="172">
        <v>1</v>
      </c>
      <c r="BDD8" s="172">
        <f>+BDC8+1</f>
        <v>2</v>
      </c>
      <c r="BDE8" s="172">
        <f>+BDD8+1</f>
        <v>3</v>
      </c>
      <c r="BDF8" s="403"/>
      <c r="BDG8" s="176">
        <f>+BDE8+3</f>
        <v>6</v>
      </c>
      <c r="BDH8" s="176">
        <f>+BDG8+1</f>
        <v>7</v>
      </c>
      <c r="BDI8" s="176">
        <f>+BDH8+1</f>
        <v>8</v>
      </c>
      <c r="BDJ8" s="176">
        <f>+BDI8+1</f>
        <v>9</v>
      </c>
      <c r="BDK8" s="176">
        <f>+BDJ8+1</f>
        <v>10</v>
      </c>
      <c r="BDL8" s="403"/>
      <c r="BDM8" s="176">
        <f>+BDK8+3</f>
        <v>13</v>
      </c>
      <c r="BDN8" s="176">
        <f>+BDM8+1</f>
        <v>14</v>
      </c>
      <c r="BDO8" s="176">
        <f>+BDN8+1</f>
        <v>15</v>
      </c>
      <c r="BDP8" s="176">
        <f>+BDO8+2</f>
        <v>17</v>
      </c>
      <c r="BDQ8" s="403"/>
      <c r="BDR8" s="176">
        <v>20</v>
      </c>
      <c r="BDS8" s="176">
        <v>21</v>
      </c>
      <c r="BDT8" s="176">
        <v>22</v>
      </c>
      <c r="BDU8" s="176">
        <v>23</v>
      </c>
      <c r="BDV8" s="176">
        <v>24</v>
      </c>
      <c r="BDW8" s="403"/>
      <c r="BDX8" s="176">
        <v>27</v>
      </c>
      <c r="BDY8" s="176">
        <v>28</v>
      </c>
      <c r="BDZ8" s="176">
        <v>29</v>
      </c>
      <c r="BEA8" s="176">
        <v>30</v>
      </c>
      <c r="BEB8" s="176">
        <v>31</v>
      </c>
      <c r="BEC8" s="403"/>
      <c r="BED8" s="399" t="s">
        <v>252</v>
      </c>
      <c r="BEE8" s="176">
        <v>3</v>
      </c>
      <c r="BEF8" s="176">
        <v>4</v>
      </c>
      <c r="BEG8" s="176">
        <v>5</v>
      </c>
      <c r="BEH8" s="176">
        <v>7</v>
      </c>
      <c r="BEI8" s="403"/>
      <c r="BEJ8" s="176">
        <v>10</v>
      </c>
      <c r="BEK8" s="176">
        <v>11</v>
      </c>
      <c r="BEL8" s="176">
        <v>12</v>
      </c>
      <c r="BEM8" s="176">
        <v>13</v>
      </c>
      <c r="BEN8" s="176">
        <v>14</v>
      </c>
      <c r="BEO8" s="403"/>
      <c r="BEP8" s="176">
        <v>17</v>
      </c>
      <c r="BEQ8" s="176">
        <v>18</v>
      </c>
      <c r="BER8" s="176">
        <v>19</v>
      </c>
      <c r="BES8" s="176">
        <v>20</v>
      </c>
      <c r="BET8" s="176">
        <v>21</v>
      </c>
      <c r="BEU8" s="403"/>
      <c r="BEV8" s="176">
        <v>24</v>
      </c>
      <c r="BEW8" s="176">
        <v>25</v>
      </c>
      <c r="BEX8" s="176">
        <v>26</v>
      </c>
      <c r="BEY8" s="176">
        <v>27</v>
      </c>
      <c r="BEZ8" s="176">
        <v>28</v>
      </c>
      <c r="BFA8" s="403"/>
      <c r="BFB8" s="176">
        <v>31</v>
      </c>
      <c r="BFC8" s="403"/>
      <c r="BFD8" s="399" t="s">
        <v>252</v>
      </c>
      <c r="BFE8" s="176">
        <v>1</v>
      </c>
      <c r="BFF8" s="176">
        <v>2</v>
      </c>
      <c r="BFG8" s="176">
        <v>3</v>
      </c>
      <c r="BFH8" s="176">
        <v>4</v>
      </c>
      <c r="BFI8" s="403"/>
      <c r="BFJ8" s="176">
        <v>7</v>
      </c>
      <c r="BFK8" s="176">
        <v>8</v>
      </c>
      <c r="BFL8" s="176">
        <v>9</v>
      </c>
      <c r="BFM8" s="176">
        <v>10</v>
      </c>
      <c r="BFN8" s="176">
        <v>11</v>
      </c>
      <c r="BFO8" s="403"/>
      <c r="BFP8" s="176">
        <v>14</v>
      </c>
      <c r="BFQ8" s="176">
        <v>15</v>
      </c>
      <c r="BFR8" s="176">
        <v>16</v>
      </c>
      <c r="BFS8" s="176">
        <v>17</v>
      </c>
      <c r="BFT8" s="176">
        <v>18</v>
      </c>
      <c r="BFU8" s="403"/>
      <c r="BFV8" s="176">
        <v>21</v>
      </c>
      <c r="BFW8" s="176">
        <v>22</v>
      </c>
      <c r="BFX8" s="176">
        <v>23</v>
      </c>
      <c r="BFY8" s="176">
        <v>24</v>
      </c>
      <c r="BFZ8" s="176">
        <v>25</v>
      </c>
      <c r="BGA8" s="403"/>
      <c r="BGB8" s="176">
        <v>28</v>
      </c>
      <c r="BGC8" s="176">
        <v>29</v>
      </c>
      <c r="BGD8" s="176">
        <v>30</v>
      </c>
      <c r="BGE8" s="403"/>
      <c r="BGF8" s="399" t="s">
        <v>252</v>
      </c>
      <c r="BGG8" s="176">
        <v>1</v>
      </c>
      <c r="BGH8" s="176">
        <v>2</v>
      </c>
      <c r="BGI8" s="403"/>
      <c r="BGJ8" s="176">
        <v>5</v>
      </c>
      <c r="BGK8" s="176">
        <v>6</v>
      </c>
      <c r="BGL8" s="176">
        <v>7</v>
      </c>
      <c r="BGM8" s="176">
        <v>8</v>
      </c>
      <c r="BGN8" s="176">
        <v>9</v>
      </c>
      <c r="BGO8" s="403"/>
      <c r="BGP8" s="176">
        <v>12</v>
      </c>
      <c r="BGQ8" s="176">
        <v>13</v>
      </c>
      <c r="BGR8" s="176">
        <v>14</v>
      </c>
      <c r="BGS8" s="176">
        <v>15</v>
      </c>
      <c r="BGT8" s="176">
        <v>16</v>
      </c>
      <c r="BGU8" s="403"/>
      <c r="BGV8" s="176">
        <v>19</v>
      </c>
      <c r="BGW8" s="176">
        <v>20</v>
      </c>
      <c r="BGX8" s="176">
        <v>21</v>
      </c>
      <c r="BGY8" s="176">
        <v>22</v>
      </c>
      <c r="BGZ8" s="176">
        <v>23</v>
      </c>
      <c r="BHA8" s="403"/>
      <c r="BHB8" s="176">
        <v>26</v>
      </c>
      <c r="BHC8" s="176">
        <v>27</v>
      </c>
      <c r="BHD8" s="176">
        <v>28</v>
      </c>
      <c r="BHE8" s="176">
        <v>29</v>
      </c>
      <c r="BHF8" s="176">
        <v>30</v>
      </c>
      <c r="BHG8" s="403"/>
      <c r="BHH8" s="399" t="s">
        <v>252</v>
      </c>
      <c r="BHI8" s="176">
        <v>3</v>
      </c>
      <c r="BHJ8" s="176">
        <v>4</v>
      </c>
      <c r="BHK8" s="176">
        <v>5</v>
      </c>
      <c r="BHL8" s="176">
        <v>6</v>
      </c>
      <c r="BHM8" s="403"/>
      <c r="BHN8" s="176">
        <v>9</v>
      </c>
      <c r="BHO8" s="176">
        <v>10</v>
      </c>
      <c r="BHP8" s="176">
        <v>11</v>
      </c>
      <c r="BHQ8" s="176">
        <v>12</v>
      </c>
      <c r="BHR8" s="176">
        <v>13</v>
      </c>
      <c r="BHS8" s="403"/>
      <c r="BHT8" s="176">
        <v>16</v>
      </c>
      <c r="BHU8" s="176">
        <v>17</v>
      </c>
      <c r="BHV8" s="176">
        <v>18</v>
      </c>
      <c r="BHW8" s="176">
        <v>19</v>
      </c>
      <c r="BHX8" s="176">
        <v>20</v>
      </c>
      <c r="BHY8" s="403"/>
      <c r="BHZ8" s="176">
        <v>23</v>
      </c>
      <c r="BIA8" s="176">
        <v>24</v>
      </c>
      <c r="BIB8" s="176">
        <v>25</v>
      </c>
      <c r="BIC8" s="176">
        <v>26</v>
      </c>
      <c r="BID8" s="176">
        <v>27</v>
      </c>
      <c r="BIE8" s="403"/>
      <c r="BIF8" s="176">
        <v>30</v>
      </c>
      <c r="BIG8" s="403"/>
      <c r="BIH8" s="399" t="s">
        <v>252</v>
      </c>
      <c r="BII8" s="176">
        <v>1</v>
      </c>
      <c r="BIJ8" s="176">
        <v>2</v>
      </c>
      <c r="BIK8" s="176">
        <v>3</v>
      </c>
      <c r="BIL8" s="176">
        <v>4</v>
      </c>
      <c r="BIM8" s="403"/>
      <c r="BIN8" s="176">
        <v>7</v>
      </c>
      <c r="BIO8" s="176">
        <v>8</v>
      </c>
      <c r="BIP8" s="176">
        <v>9</v>
      </c>
      <c r="BIQ8" s="176">
        <v>10</v>
      </c>
      <c r="BIR8" s="176">
        <v>11</v>
      </c>
      <c r="BIS8" s="403"/>
      <c r="BIT8" s="176">
        <v>14</v>
      </c>
      <c r="BIU8" s="176">
        <v>15</v>
      </c>
      <c r="BIV8" s="176">
        <v>16</v>
      </c>
      <c r="BIW8" s="176">
        <v>17</v>
      </c>
      <c r="BIX8" s="176">
        <v>18</v>
      </c>
      <c r="BIY8" s="403"/>
      <c r="BIZ8" s="176">
        <v>21</v>
      </c>
      <c r="BJA8" s="176">
        <v>22</v>
      </c>
      <c r="BJB8" s="176">
        <v>23</v>
      </c>
      <c r="BJC8" s="176">
        <v>24</v>
      </c>
      <c r="BJD8" s="403"/>
      <c r="BJE8" s="176">
        <v>28</v>
      </c>
      <c r="BJF8" s="176">
        <v>29</v>
      </c>
      <c r="BJG8" s="176">
        <v>30</v>
      </c>
      <c r="BJH8" s="176">
        <v>31</v>
      </c>
      <c r="BJI8" s="403"/>
      <c r="BJJ8" s="399" t="s">
        <v>252</v>
      </c>
      <c r="BJK8" s="188">
        <v>2020</v>
      </c>
      <c r="BJL8" s="176">
        <v>4</v>
      </c>
      <c r="BJM8" s="176">
        <v>5</v>
      </c>
      <c r="BJN8" s="176">
        <v>6</v>
      </c>
      <c r="BJO8" s="176">
        <v>7</v>
      </c>
      <c r="BJP8" s="176">
        <v>8</v>
      </c>
      <c r="BJQ8" s="403"/>
      <c r="BJR8" s="176">
        <v>11</v>
      </c>
      <c r="BJS8" s="176">
        <v>12</v>
      </c>
      <c r="BJT8" s="176">
        <v>13</v>
      </c>
      <c r="BJU8" s="176">
        <v>14</v>
      </c>
      <c r="BJV8" s="176">
        <v>15</v>
      </c>
      <c r="BJW8" s="403"/>
      <c r="BJX8" s="176">
        <v>18</v>
      </c>
      <c r="BJY8" s="176">
        <v>19</v>
      </c>
      <c r="BJZ8" s="176">
        <v>20</v>
      </c>
      <c r="BKA8" s="176">
        <v>21</v>
      </c>
      <c r="BKB8" s="403"/>
      <c r="BKC8" s="176">
        <v>25</v>
      </c>
      <c r="BKD8" s="176">
        <v>26</v>
      </c>
      <c r="BKE8" s="176">
        <v>27</v>
      </c>
      <c r="BKF8" s="176">
        <v>28</v>
      </c>
      <c r="BKG8" s="176">
        <v>29</v>
      </c>
      <c r="BKH8" s="403"/>
      <c r="BKI8" s="399" t="s">
        <v>252</v>
      </c>
      <c r="BKJ8" s="176">
        <v>1</v>
      </c>
      <c r="BKK8" s="176">
        <v>2</v>
      </c>
      <c r="BKL8" s="176">
        <v>3</v>
      </c>
      <c r="BKM8" s="176">
        <v>4</v>
      </c>
      <c r="BKN8" s="176">
        <v>5</v>
      </c>
      <c r="BKO8" s="403"/>
      <c r="BKP8" s="176">
        <v>8</v>
      </c>
      <c r="BKQ8" s="176">
        <v>9</v>
      </c>
      <c r="BKR8" s="176">
        <v>10</v>
      </c>
      <c r="BKS8" s="176">
        <v>11</v>
      </c>
      <c r="BKT8" s="176">
        <v>12</v>
      </c>
      <c r="BKU8" s="403"/>
      <c r="BKV8" s="176">
        <v>17</v>
      </c>
      <c r="BKW8" s="176">
        <v>18</v>
      </c>
      <c r="BKX8" s="176">
        <v>19</v>
      </c>
      <c r="BKY8" s="403"/>
      <c r="BKZ8" s="176">
        <v>22</v>
      </c>
      <c r="BLA8" s="176">
        <v>23</v>
      </c>
      <c r="BLB8" s="176">
        <v>24</v>
      </c>
      <c r="BLC8" s="176">
        <v>25</v>
      </c>
      <c r="BLD8" s="176">
        <v>26</v>
      </c>
      <c r="BLE8" s="403"/>
      <c r="BLF8" s="399" t="s">
        <v>252</v>
      </c>
      <c r="BLG8" s="176">
        <v>1</v>
      </c>
      <c r="BLH8" s="176">
        <v>2</v>
      </c>
      <c r="BLI8" s="176">
        <v>3</v>
      </c>
      <c r="BLJ8" s="176">
        <v>4</v>
      </c>
      <c r="BLK8" s="176">
        <v>5</v>
      </c>
      <c r="BLL8" s="403"/>
      <c r="BLM8" s="176">
        <v>8</v>
      </c>
      <c r="BLN8" s="176">
        <v>9</v>
      </c>
      <c r="BLO8" s="176">
        <v>10</v>
      </c>
      <c r="BLP8" s="176">
        <v>11</v>
      </c>
      <c r="BLQ8" s="176">
        <v>12</v>
      </c>
      <c r="BLR8" s="403"/>
      <c r="BLS8" s="176">
        <v>15</v>
      </c>
      <c r="BLT8" s="176">
        <v>16</v>
      </c>
      <c r="BLU8" s="176">
        <v>17</v>
      </c>
      <c r="BLV8" s="176">
        <v>18</v>
      </c>
      <c r="BLW8" s="176">
        <v>19</v>
      </c>
      <c r="BLX8" s="403"/>
      <c r="BLY8" s="176">
        <v>22</v>
      </c>
      <c r="BLZ8" s="176">
        <v>23</v>
      </c>
      <c r="BMA8" s="176">
        <v>24</v>
      </c>
      <c r="BMB8" s="176">
        <v>25</v>
      </c>
      <c r="BMC8" s="176">
        <v>26</v>
      </c>
      <c r="BMD8" s="403"/>
      <c r="BME8" s="176">
        <v>29</v>
      </c>
      <c r="BMF8" s="176">
        <v>30</v>
      </c>
      <c r="BMG8" s="176">
        <v>31</v>
      </c>
      <c r="BMH8" s="403"/>
      <c r="BMI8" s="399" t="s">
        <v>252</v>
      </c>
      <c r="BMJ8" s="176">
        <v>1</v>
      </c>
      <c r="BMK8" s="403"/>
      <c r="BML8" s="176">
        <v>5</v>
      </c>
      <c r="BMM8" s="176">
        <v>6</v>
      </c>
      <c r="BMN8" s="176">
        <v>7</v>
      </c>
      <c r="BMO8" s="176">
        <v>8</v>
      </c>
      <c r="BMP8" s="176">
        <v>9</v>
      </c>
      <c r="BMQ8" s="403"/>
      <c r="BMR8" s="176">
        <v>12</v>
      </c>
      <c r="BMS8" s="176">
        <v>13</v>
      </c>
      <c r="BMT8" s="176">
        <v>14</v>
      </c>
      <c r="BMU8" s="176">
        <v>15</v>
      </c>
      <c r="BMV8" s="176">
        <v>16</v>
      </c>
      <c r="BMW8" s="403"/>
      <c r="BMX8" s="176">
        <v>19</v>
      </c>
      <c r="BMY8" s="176">
        <v>20</v>
      </c>
      <c r="BMZ8" s="176">
        <v>21</v>
      </c>
      <c r="BNA8" s="176">
        <v>22</v>
      </c>
      <c r="BNB8" s="176">
        <v>23</v>
      </c>
      <c r="BNC8" s="403"/>
      <c r="BND8" s="176">
        <v>26</v>
      </c>
      <c r="BNE8" s="176">
        <v>27</v>
      </c>
      <c r="BNF8" s="176">
        <v>28</v>
      </c>
      <c r="BNG8" s="176">
        <v>29</v>
      </c>
      <c r="BNH8" s="176">
        <v>30</v>
      </c>
      <c r="BNI8" s="403"/>
      <c r="BNJ8" s="399" t="s">
        <v>252</v>
      </c>
      <c r="BNK8" s="176">
        <v>3</v>
      </c>
      <c r="BNL8" s="176">
        <v>4</v>
      </c>
      <c r="BNM8" s="176">
        <v>5</v>
      </c>
      <c r="BNN8" s="176">
        <v>6</v>
      </c>
      <c r="BNO8" s="176">
        <v>7</v>
      </c>
      <c r="BNP8" s="403"/>
      <c r="BNQ8" s="176">
        <f>+BNO8+3</f>
        <v>10</v>
      </c>
      <c r="BNR8" s="176">
        <f>+BNQ8+1</f>
        <v>11</v>
      </c>
      <c r="BNS8" s="176">
        <f>+BNR8+1</f>
        <v>12</v>
      </c>
      <c r="BNT8" s="176">
        <f>+BNS8+1</f>
        <v>13</v>
      </c>
      <c r="BNU8" s="176">
        <f>+BNT8+1</f>
        <v>14</v>
      </c>
      <c r="BNV8" s="403"/>
      <c r="BNW8" s="176">
        <f>+BNU8+3</f>
        <v>17</v>
      </c>
      <c r="BNX8" s="176">
        <f>+BNW8+1</f>
        <v>18</v>
      </c>
      <c r="BNY8" s="176">
        <f>+BNX8+1</f>
        <v>19</v>
      </c>
      <c r="BNZ8" s="176">
        <f>+BNY8+1</f>
        <v>20</v>
      </c>
      <c r="BOA8" s="176">
        <f>+BNZ8+1</f>
        <v>21</v>
      </c>
      <c r="BOB8" s="403"/>
      <c r="BOC8" s="176">
        <f>+BOA8+3</f>
        <v>24</v>
      </c>
      <c r="BOD8" s="176">
        <f>+BOC8+1</f>
        <v>25</v>
      </c>
      <c r="BOE8" s="176">
        <f>+BOD8+1</f>
        <v>26</v>
      </c>
      <c r="BOF8" s="176">
        <f>+BOE8+1</f>
        <v>27</v>
      </c>
      <c r="BOG8" s="176">
        <f>+BOF8+1</f>
        <v>28</v>
      </c>
      <c r="BOH8" s="403"/>
      <c r="BOI8" s="176">
        <f>+BOG8+3</f>
        <v>31</v>
      </c>
      <c r="BOJ8" s="403"/>
      <c r="BOK8" s="399" t="s">
        <v>252</v>
      </c>
      <c r="BOL8" s="176">
        <v>1</v>
      </c>
      <c r="BOM8" s="176">
        <v>2</v>
      </c>
      <c r="BON8" s="176">
        <v>4</v>
      </c>
      <c r="BOO8" s="403"/>
      <c r="BOP8" s="176">
        <f>+BON8+3</f>
        <v>7</v>
      </c>
      <c r="BOQ8" s="176">
        <f>+BOP8+1</f>
        <v>8</v>
      </c>
      <c r="BOR8" s="176">
        <f>+BOQ8+1</f>
        <v>9</v>
      </c>
      <c r="BOS8" s="176">
        <f>+BOR8+1</f>
        <v>10</v>
      </c>
      <c r="BOT8" s="176">
        <f>+BOS8+1</f>
        <v>11</v>
      </c>
      <c r="BOU8" s="403"/>
      <c r="BOV8" s="176">
        <f>+BOT8+3</f>
        <v>14</v>
      </c>
      <c r="BOW8" s="176">
        <f>+BOV8+1</f>
        <v>15</v>
      </c>
      <c r="BOX8" s="176">
        <f>+BOW8+1</f>
        <v>16</v>
      </c>
      <c r="BOY8" s="176">
        <f>+BOX8+1</f>
        <v>17</v>
      </c>
      <c r="BOZ8" s="176">
        <f>+BOY8+1</f>
        <v>18</v>
      </c>
      <c r="BPA8" s="176">
        <v>18</v>
      </c>
      <c r="BPB8" s="403"/>
      <c r="BPC8" s="176">
        <v>22</v>
      </c>
      <c r="BPD8" s="176">
        <v>23</v>
      </c>
      <c r="BPE8" s="176">
        <v>24</v>
      </c>
      <c r="BPF8" s="176">
        <v>25</v>
      </c>
      <c r="BPG8" s="403"/>
      <c r="BPH8" s="176">
        <f>+BPF8+3</f>
        <v>28</v>
      </c>
      <c r="BPI8" s="176">
        <f>+BPH8+1</f>
        <v>29</v>
      </c>
      <c r="BPJ8" s="176">
        <f>+BPI8+1</f>
        <v>30</v>
      </c>
      <c r="BPK8" s="403"/>
      <c r="BPL8" s="399" t="s">
        <v>252</v>
      </c>
      <c r="BPM8" s="176">
        <v>1</v>
      </c>
      <c r="BPN8" s="176">
        <v>2</v>
      </c>
      <c r="BPO8" s="403"/>
      <c r="BPP8" s="176">
        <f>+BPN8+3</f>
        <v>5</v>
      </c>
      <c r="BPQ8" s="176">
        <f>+BPP8+1</f>
        <v>6</v>
      </c>
      <c r="BPR8" s="176">
        <f>+BPQ8+1</f>
        <v>7</v>
      </c>
      <c r="BPS8" s="176">
        <f>+BPR8+1</f>
        <v>8</v>
      </c>
      <c r="BPT8" s="176">
        <f>+BPS8+1</f>
        <v>9</v>
      </c>
      <c r="BPU8" s="403"/>
      <c r="BPV8" s="176">
        <v>12</v>
      </c>
      <c r="BPW8" s="176">
        <v>13</v>
      </c>
      <c r="BPX8" s="176">
        <v>14</v>
      </c>
      <c r="BPY8" s="176">
        <v>15</v>
      </c>
      <c r="BPZ8" s="401"/>
      <c r="BQA8" s="181">
        <v>19</v>
      </c>
      <c r="BQB8" s="181">
        <v>20</v>
      </c>
      <c r="BQC8" s="181">
        <v>21</v>
      </c>
      <c r="BQD8" s="181">
        <v>22</v>
      </c>
      <c r="BQE8" s="181">
        <v>23</v>
      </c>
      <c r="BQF8" s="401"/>
      <c r="BQG8" s="181">
        <v>26</v>
      </c>
      <c r="BQH8" s="181">
        <v>27</v>
      </c>
      <c r="BQI8" s="181">
        <v>28</v>
      </c>
      <c r="BQJ8" s="181">
        <v>29</v>
      </c>
      <c r="BQK8" s="181">
        <v>30</v>
      </c>
      <c r="BQL8" s="401"/>
      <c r="BQM8" s="399" t="s">
        <v>252</v>
      </c>
      <c r="BQN8" s="181">
        <v>2</v>
      </c>
      <c r="BQO8" s="181">
        <v>3</v>
      </c>
      <c r="BQP8" s="181">
        <v>4</v>
      </c>
      <c r="BQQ8" s="181">
        <v>5</v>
      </c>
      <c r="BQR8" s="401"/>
      <c r="BQS8" s="181">
        <v>9</v>
      </c>
      <c r="BQT8" s="181">
        <v>10</v>
      </c>
      <c r="BQU8" s="181">
        <v>11</v>
      </c>
      <c r="BQV8" s="181">
        <v>12</v>
      </c>
      <c r="BQW8" s="181">
        <v>13</v>
      </c>
      <c r="BQX8" s="401"/>
      <c r="BQY8" s="181">
        <v>16</v>
      </c>
      <c r="BQZ8" s="181">
        <v>17</v>
      </c>
      <c r="BRA8" s="181">
        <v>18</v>
      </c>
      <c r="BRB8" s="181">
        <v>19</v>
      </c>
      <c r="BRC8" s="181">
        <v>20</v>
      </c>
      <c r="BRD8" s="401"/>
      <c r="BRE8" s="181">
        <v>23</v>
      </c>
      <c r="BRF8" s="181">
        <v>24</v>
      </c>
      <c r="BRG8" s="181">
        <v>25</v>
      </c>
      <c r="BRH8" s="181">
        <v>26</v>
      </c>
      <c r="BRI8" s="181">
        <v>27</v>
      </c>
      <c r="BRJ8" s="401"/>
      <c r="BRK8" s="181">
        <v>30</v>
      </c>
      <c r="BRL8" s="181">
        <v>31</v>
      </c>
      <c r="BRM8" s="401"/>
      <c r="BRN8" s="399" t="s">
        <v>252</v>
      </c>
      <c r="BRO8" s="181">
        <v>1</v>
      </c>
      <c r="BRP8" s="181">
        <v>2</v>
      </c>
      <c r="BRQ8" s="181">
        <v>3</v>
      </c>
      <c r="BRR8" s="401"/>
      <c r="BRS8" s="181">
        <v>6</v>
      </c>
      <c r="BRT8" s="181">
        <v>7</v>
      </c>
      <c r="BRU8" s="181">
        <v>8</v>
      </c>
      <c r="BRV8" s="181">
        <v>9</v>
      </c>
      <c r="BRW8" s="181">
        <v>10</v>
      </c>
      <c r="BRX8" s="401"/>
      <c r="BRY8" s="181">
        <f>+BRW8+3</f>
        <v>13</v>
      </c>
      <c r="BRZ8" s="181">
        <v>14</v>
      </c>
      <c r="BSA8" s="181">
        <v>15</v>
      </c>
      <c r="BSB8" s="181">
        <v>16</v>
      </c>
      <c r="BSC8" s="181">
        <v>17</v>
      </c>
      <c r="BSD8" s="401"/>
      <c r="BSE8" s="181">
        <f>+BSC8+3</f>
        <v>20</v>
      </c>
      <c r="BSF8" s="181">
        <v>21</v>
      </c>
      <c r="BSG8" s="181">
        <v>22</v>
      </c>
      <c r="BSH8" s="181">
        <v>23</v>
      </c>
      <c r="BSI8" s="181">
        <v>24</v>
      </c>
      <c r="BSJ8" s="401"/>
      <c r="BSK8" s="181">
        <v>27</v>
      </c>
      <c r="BSL8" s="181">
        <v>28</v>
      </c>
      <c r="BSM8" s="181">
        <v>29</v>
      </c>
      <c r="BSN8" s="181">
        <v>30</v>
      </c>
      <c r="BSO8" s="401"/>
      <c r="BSP8" s="399" t="s">
        <v>252</v>
      </c>
      <c r="BSQ8" s="172">
        <v>1</v>
      </c>
      <c r="BSR8" s="401"/>
      <c r="BSS8" s="181">
        <v>4</v>
      </c>
      <c r="BST8" s="181">
        <f>+BSS8+1</f>
        <v>5</v>
      </c>
      <c r="BSU8" s="181">
        <f>+BST8+1</f>
        <v>6</v>
      </c>
      <c r="BSV8" s="181">
        <f>+BSU8+1</f>
        <v>7</v>
      </c>
      <c r="BSW8" s="181">
        <f>+BSV8+1</f>
        <v>8</v>
      </c>
      <c r="BSX8" s="401"/>
      <c r="BSY8" s="181">
        <v>11</v>
      </c>
      <c r="BSZ8" s="181">
        <v>12</v>
      </c>
      <c r="BTA8" s="181">
        <v>13</v>
      </c>
      <c r="BTB8" s="181">
        <v>14</v>
      </c>
      <c r="BTC8" s="181">
        <v>15</v>
      </c>
      <c r="BTD8" s="401"/>
      <c r="BTE8" s="181">
        <v>18</v>
      </c>
      <c r="BTF8" s="181">
        <v>19</v>
      </c>
      <c r="BTG8" s="181">
        <v>20</v>
      </c>
      <c r="BTH8" s="181">
        <v>21</v>
      </c>
      <c r="BTI8" s="181">
        <v>22</v>
      </c>
      <c r="BTJ8" s="401"/>
      <c r="BTK8" s="181">
        <v>25</v>
      </c>
      <c r="BTL8" s="181">
        <v>26</v>
      </c>
      <c r="BTM8" s="181">
        <v>27</v>
      </c>
      <c r="BTN8" s="181">
        <v>28</v>
      </c>
      <c r="BTO8" s="181">
        <v>29</v>
      </c>
      <c r="BTP8" s="401"/>
      <c r="BTQ8" s="399" t="s">
        <v>252</v>
      </c>
      <c r="BTR8" s="181">
        <v>1</v>
      </c>
      <c r="BTS8" s="181">
        <v>3</v>
      </c>
      <c r="BTT8" s="181">
        <v>4</v>
      </c>
      <c r="BTU8" s="181">
        <v>5</v>
      </c>
      <c r="BTV8" s="401"/>
      <c r="BTW8" s="181">
        <f>+BTU8+3</f>
        <v>8</v>
      </c>
      <c r="BTX8" s="181">
        <f>+BTW8+1</f>
        <v>9</v>
      </c>
      <c r="BTY8" s="181">
        <f>+BTX8+1</f>
        <v>10</v>
      </c>
      <c r="BTZ8" s="181">
        <f>+BTY8+1</f>
        <v>11</v>
      </c>
      <c r="BUA8" s="181">
        <f>+BTZ8+1</f>
        <v>12</v>
      </c>
      <c r="BUB8" s="401"/>
      <c r="BUC8" s="181">
        <f>+BUA8+3</f>
        <v>15</v>
      </c>
      <c r="BUD8" s="181">
        <f>+BUC8+1</f>
        <v>16</v>
      </c>
      <c r="BUE8" s="181">
        <f>+BUD8+1</f>
        <v>17</v>
      </c>
      <c r="BUF8" s="181">
        <f>+BUE8+1</f>
        <v>18</v>
      </c>
      <c r="BUG8" s="181">
        <f>+BUF8+1</f>
        <v>19</v>
      </c>
      <c r="BUH8" s="401"/>
      <c r="BUI8" s="181">
        <f>+BUG8+3</f>
        <v>22</v>
      </c>
      <c r="BUJ8" s="181">
        <f>+BUI8+1</f>
        <v>23</v>
      </c>
      <c r="BUK8" s="181">
        <f>+BUJ8+1</f>
        <v>24</v>
      </c>
      <c r="BUL8" s="181">
        <f>+BUK8+1</f>
        <v>25</v>
      </c>
      <c r="BUM8" s="181">
        <f>+BUL8+1</f>
        <v>26</v>
      </c>
      <c r="BUN8" s="401"/>
      <c r="BUO8" s="181">
        <f>+BUM8+3</f>
        <v>29</v>
      </c>
      <c r="BUP8" s="181">
        <f>+BUO8+1</f>
        <v>30</v>
      </c>
      <c r="BUQ8" s="401"/>
      <c r="BUR8" s="399" t="s">
        <v>252</v>
      </c>
      <c r="BUS8" s="183">
        <v>1</v>
      </c>
      <c r="BUT8" s="183">
        <f>+BUS8+1</f>
        <v>2</v>
      </c>
      <c r="BUU8" s="183">
        <f>+BUT8+1</f>
        <v>3</v>
      </c>
      <c r="BUV8" s="401"/>
      <c r="BUW8" s="181">
        <v>6</v>
      </c>
      <c r="BUX8" s="181">
        <v>7</v>
      </c>
      <c r="BUY8" s="181">
        <v>8</v>
      </c>
      <c r="BUZ8" s="181">
        <v>9</v>
      </c>
      <c r="BVA8" s="181">
        <v>10</v>
      </c>
      <c r="BVB8" s="401"/>
      <c r="BVC8" s="181">
        <v>13</v>
      </c>
      <c r="BVD8" s="181">
        <f>+BVC8+1</f>
        <v>14</v>
      </c>
      <c r="BVE8" s="181">
        <f t="shared" ref="BVE8:BVG8" si="20">+BVD8+1</f>
        <v>15</v>
      </c>
      <c r="BVF8" s="181">
        <f t="shared" si="20"/>
        <v>16</v>
      </c>
      <c r="BVG8" s="181">
        <f t="shared" si="20"/>
        <v>17</v>
      </c>
      <c r="BVH8" s="401"/>
      <c r="BVI8" s="181">
        <f>+BVG8+3</f>
        <v>20</v>
      </c>
      <c r="BVJ8" s="181">
        <f>+BVI8+1</f>
        <v>21</v>
      </c>
      <c r="BVK8" s="181">
        <f t="shared" ref="BVK8:BVM8" si="21">+BVJ8+1</f>
        <v>22</v>
      </c>
      <c r="BVL8" s="181">
        <f t="shared" si="21"/>
        <v>23</v>
      </c>
      <c r="BVM8" s="181">
        <f t="shared" si="21"/>
        <v>24</v>
      </c>
      <c r="BVN8" s="401"/>
      <c r="BVO8" s="181">
        <v>27</v>
      </c>
      <c r="BVP8" s="181">
        <v>28</v>
      </c>
      <c r="BVQ8" s="181">
        <v>29</v>
      </c>
      <c r="BVR8" s="181">
        <v>30</v>
      </c>
      <c r="BVS8" s="181">
        <v>31</v>
      </c>
      <c r="BVT8" s="401"/>
      <c r="BVU8" s="399" t="s">
        <v>252</v>
      </c>
      <c r="BVV8" s="188">
        <v>2021</v>
      </c>
      <c r="BVW8" s="181">
        <v>3</v>
      </c>
      <c r="BVX8" s="181">
        <v>4</v>
      </c>
      <c r="BVY8" s="181">
        <v>5</v>
      </c>
      <c r="BVZ8" s="181">
        <v>6</v>
      </c>
      <c r="BWA8" s="181">
        <v>7</v>
      </c>
      <c r="BWB8" s="401"/>
      <c r="BWC8" s="181">
        <v>10</v>
      </c>
      <c r="BWD8" s="181">
        <v>11</v>
      </c>
      <c r="BWE8" s="181">
        <v>12</v>
      </c>
      <c r="BWF8" s="181">
        <v>13</v>
      </c>
      <c r="BWG8" s="181">
        <v>14</v>
      </c>
      <c r="BWH8" s="401"/>
      <c r="BWI8" s="181">
        <v>17</v>
      </c>
      <c r="BWJ8" s="181">
        <v>18</v>
      </c>
      <c r="BWK8" s="181">
        <v>19</v>
      </c>
      <c r="BWL8" s="181">
        <v>20</v>
      </c>
      <c r="BWM8" s="181">
        <v>21</v>
      </c>
      <c r="BWN8" s="401"/>
      <c r="BWO8" s="181">
        <v>24</v>
      </c>
      <c r="BWP8" s="181">
        <v>25</v>
      </c>
      <c r="BWQ8" s="181">
        <v>26</v>
      </c>
      <c r="BWR8" s="181">
        <v>27</v>
      </c>
      <c r="BWS8" s="181">
        <v>28</v>
      </c>
      <c r="BWT8" s="401"/>
      <c r="BWU8" s="181">
        <v>31</v>
      </c>
      <c r="BWV8" s="401"/>
      <c r="BWW8" s="399" t="s">
        <v>252</v>
      </c>
      <c r="BWX8" s="181">
        <v>1</v>
      </c>
      <c r="BWY8" s="181">
        <v>2</v>
      </c>
      <c r="BWZ8" s="181">
        <v>3</v>
      </c>
      <c r="BXA8" s="181">
        <v>4</v>
      </c>
      <c r="BXB8" s="401"/>
      <c r="BXC8" s="181">
        <v>7</v>
      </c>
      <c r="BXD8" s="181">
        <v>8</v>
      </c>
      <c r="BXE8" s="181">
        <v>9</v>
      </c>
      <c r="BXF8" s="181">
        <v>10</v>
      </c>
      <c r="BXG8" s="181">
        <v>11</v>
      </c>
      <c r="BXH8" s="401"/>
      <c r="BXI8" s="181">
        <v>14</v>
      </c>
      <c r="BXJ8" s="181">
        <v>15</v>
      </c>
      <c r="BXK8" s="181">
        <v>16</v>
      </c>
      <c r="BXL8" s="181">
        <v>17</v>
      </c>
      <c r="BXM8" s="181">
        <v>18</v>
      </c>
      <c r="BXN8" s="401"/>
      <c r="BXO8" s="181">
        <v>21</v>
      </c>
      <c r="BXP8" s="181">
        <v>22</v>
      </c>
      <c r="BXQ8" s="181">
        <v>23</v>
      </c>
      <c r="BXR8" s="181">
        <v>24</v>
      </c>
      <c r="BXS8" s="181">
        <v>25</v>
      </c>
      <c r="BXT8" s="401"/>
      <c r="BXU8" s="399" t="s">
        <v>252</v>
      </c>
      <c r="BXV8" s="181">
        <v>2</v>
      </c>
      <c r="BXW8" s="181">
        <v>3</v>
      </c>
      <c r="BXX8" s="181">
        <v>4</v>
      </c>
      <c r="BXY8" s="401"/>
      <c r="BXZ8" s="181">
        <v>7</v>
      </c>
      <c r="BYA8" s="181">
        <v>8</v>
      </c>
      <c r="BYB8" s="181">
        <v>9</v>
      </c>
      <c r="BYC8" s="181">
        <v>10</v>
      </c>
      <c r="BYD8" s="181">
        <v>11</v>
      </c>
      <c r="BYE8" s="401"/>
      <c r="BYF8" s="181">
        <v>14</v>
      </c>
      <c r="BYG8" s="181">
        <v>15</v>
      </c>
      <c r="BYH8" s="181">
        <v>16</v>
      </c>
      <c r="BYI8" s="181">
        <v>17</v>
      </c>
      <c r="BYJ8" s="181">
        <v>18</v>
      </c>
      <c r="BYK8" s="401"/>
      <c r="BYL8" s="181">
        <v>21</v>
      </c>
      <c r="BYM8" s="181">
        <v>22</v>
      </c>
      <c r="BYN8" s="181">
        <v>23</v>
      </c>
      <c r="BYO8" s="181">
        <v>24</v>
      </c>
      <c r="BYP8" s="181">
        <v>25</v>
      </c>
      <c r="BYQ8" s="401"/>
      <c r="BYR8" s="181">
        <v>28</v>
      </c>
      <c r="BYS8" s="181">
        <v>29</v>
      </c>
      <c r="BYT8" s="181">
        <v>30</v>
      </c>
      <c r="BYU8" s="181">
        <v>31</v>
      </c>
      <c r="BYV8" s="401"/>
      <c r="BYW8" s="399" t="s">
        <v>252</v>
      </c>
      <c r="BYX8" s="181">
        <v>1</v>
      </c>
      <c r="BYY8" s="401"/>
      <c r="BYZ8" s="181">
        <v>4</v>
      </c>
      <c r="BZA8" s="181">
        <v>5</v>
      </c>
      <c r="BZB8" s="181">
        <v>6</v>
      </c>
      <c r="BZC8" s="181">
        <v>7</v>
      </c>
      <c r="BZD8" s="181">
        <v>8</v>
      </c>
      <c r="BZE8" s="401"/>
      <c r="BZF8" s="181">
        <v>11</v>
      </c>
      <c r="BZG8" s="181">
        <v>12</v>
      </c>
      <c r="BZH8" s="181">
        <v>13</v>
      </c>
      <c r="BZI8" s="181">
        <v>14</v>
      </c>
      <c r="BZJ8" s="401"/>
      <c r="BZK8" s="181">
        <v>18</v>
      </c>
      <c r="BZL8" s="181">
        <v>19</v>
      </c>
      <c r="BZM8" s="181">
        <v>20</v>
      </c>
      <c r="BZN8" s="181">
        <v>21</v>
      </c>
      <c r="BZO8" s="181">
        <v>22</v>
      </c>
      <c r="BZP8" s="401"/>
      <c r="BZQ8" s="399" t="s">
        <v>252</v>
      </c>
      <c r="BZR8" s="188">
        <v>2022</v>
      </c>
      <c r="BZS8" s="279"/>
      <c r="BZT8" s="279"/>
      <c r="BZU8" s="279"/>
      <c r="BZV8" s="279"/>
      <c r="BZW8" s="279"/>
      <c r="BZX8" s="279"/>
      <c r="BZY8" s="279"/>
      <c r="BZZ8" s="279"/>
      <c r="CAA8" s="279"/>
      <c r="CAB8" s="279"/>
      <c r="CAC8" s="279"/>
      <c r="CAD8" s="279"/>
      <c r="CAE8" s="279"/>
      <c r="CAF8" s="279"/>
      <c r="CAG8" s="279"/>
      <c r="CAH8" s="279"/>
      <c r="CAI8" s="279"/>
      <c r="CAJ8" s="279"/>
      <c r="CAK8" s="279"/>
      <c r="CAL8" s="279"/>
      <c r="CAM8" s="279"/>
      <c r="CAN8" s="279"/>
      <c r="CAO8" s="279"/>
      <c r="CAP8" s="279"/>
      <c r="CAQ8" s="279"/>
      <c r="CAR8" s="279"/>
      <c r="CAS8" s="279"/>
      <c r="CAT8" s="279"/>
      <c r="CAU8" s="279"/>
      <c r="CAV8" s="279"/>
      <c r="CAW8" s="279"/>
      <c r="CAX8" s="279"/>
      <c r="CAY8" s="279"/>
      <c r="CAZ8" s="279"/>
      <c r="CBA8" s="185"/>
      <c r="CBB8" s="185"/>
      <c r="CBC8" s="185"/>
      <c r="CBD8" s="185"/>
      <c r="CBE8" s="185"/>
      <c r="CBF8" s="185"/>
      <c r="CBG8" s="185"/>
      <c r="CBH8" s="185"/>
      <c r="CBI8" s="185"/>
      <c r="CBJ8" s="185"/>
      <c r="CBK8" s="185"/>
      <c r="CBL8" s="185"/>
      <c r="CBM8" s="185"/>
      <c r="CBN8" s="185"/>
      <c r="CBO8" s="185"/>
      <c r="CBP8" s="185"/>
      <c r="CBQ8" s="185"/>
      <c r="CBR8" s="185"/>
      <c r="CBS8" s="185"/>
      <c r="CBT8" s="185"/>
      <c r="CBU8" s="185"/>
      <c r="CBV8" s="185"/>
      <c r="CBW8" s="185"/>
      <c r="CBX8" s="185"/>
      <c r="CBY8" s="185"/>
      <c r="CBZ8" s="185"/>
      <c r="CCA8" s="185"/>
      <c r="CCB8" s="185"/>
      <c r="CCC8" s="185"/>
      <c r="CCD8" s="185"/>
      <c r="CCE8" s="185"/>
      <c r="CCF8" s="185"/>
      <c r="CCG8" s="185"/>
      <c r="CCH8" s="185"/>
      <c r="CCI8" s="185"/>
      <c r="CCJ8" s="185"/>
      <c r="CCK8" s="185"/>
      <c r="CCL8" s="185"/>
      <c r="CCM8" s="185"/>
      <c r="CCN8" s="185"/>
      <c r="CCO8" s="185"/>
      <c r="CCP8" s="185"/>
      <c r="CCQ8" s="185"/>
    </row>
    <row r="9" spans="1:2126" x14ac:dyDescent="0.2">
      <c r="A9" s="189" t="s">
        <v>0</v>
      </c>
      <c r="B9" s="190">
        <v>770.86441163000018</v>
      </c>
      <c r="C9" s="190">
        <v>459.49764050999977</v>
      </c>
      <c r="D9" s="190">
        <v>481.45713237999996</v>
      </c>
      <c r="E9" s="190">
        <v>536.65667062999989</v>
      </c>
      <c r="F9" s="190">
        <v>532.87197750999997</v>
      </c>
      <c r="G9" s="190">
        <v>489.18059611000007</v>
      </c>
      <c r="H9" s="190">
        <v>2252.6268068799991</v>
      </c>
      <c r="I9" s="190">
        <v>427.03492041999982</v>
      </c>
      <c r="J9" s="190">
        <v>595.31679894999991</v>
      </c>
      <c r="K9" s="190">
        <v>447.78177586999965</v>
      </c>
      <c r="L9" s="190">
        <v>951.56029419999959</v>
      </c>
      <c r="M9" s="190">
        <v>390.6580302700001</v>
      </c>
      <c r="N9" s="190">
        <v>614.71079608319974</v>
      </c>
      <c r="O9" s="190">
        <v>8179.3431611132019</v>
      </c>
      <c r="P9" s="190">
        <v>20.760535579999999</v>
      </c>
      <c r="Q9" s="190">
        <v>29.378002680000002</v>
      </c>
      <c r="R9" s="190">
        <v>1.6050590299999929</v>
      </c>
      <c r="S9" s="190">
        <v>7.6603702400000007</v>
      </c>
      <c r="T9" s="190">
        <v>41.115350699999993</v>
      </c>
      <c r="U9" s="190">
        <v>100.51931823</v>
      </c>
      <c r="V9" s="190">
        <v>123.55351626999999</v>
      </c>
      <c r="W9" s="190">
        <v>14.137980830000011</v>
      </c>
      <c r="X9" s="190">
        <v>2.2169665599999995</v>
      </c>
      <c r="Y9" s="190">
        <v>4.6292051199999875</v>
      </c>
      <c r="Z9" s="190">
        <v>11.844324079999998</v>
      </c>
      <c r="AA9" s="190">
        <v>156.38199286000005</v>
      </c>
      <c r="AB9" s="190">
        <v>6.1171777800000005</v>
      </c>
      <c r="AC9" s="190">
        <v>12.98911051</v>
      </c>
      <c r="AD9" s="190">
        <v>25.342831619999998</v>
      </c>
      <c r="AE9" s="190">
        <v>10.518569250000002</v>
      </c>
      <c r="AF9" s="190">
        <v>54.967689159999999</v>
      </c>
      <c r="AG9" s="190">
        <v>14.538717709999998</v>
      </c>
      <c r="AH9" s="190">
        <v>22.116107989999996</v>
      </c>
      <c r="AI9" s="190">
        <v>18.675801830000001</v>
      </c>
      <c r="AJ9" s="190">
        <v>7.4352076499999997</v>
      </c>
      <c r="AK9" s="190">
        <v>26.908448649999997</v>
      </c>
      <c r="AL9" s="190">
        <v>89.674283829999979</v>
      </c>
      <c r="AM9" s="190">
        <v>401.54328407999981</v>
      </c>
      <c r="AN9" s="190">
        <v>12.862320900000004</v>
      </c>
      <c r="AO9" s="190">
        <v>42.345136169999975</v>
      </c>
      <c r="AP9" s="190">
        <v>5.9445569600000008</v>
      </c>
      <c r="AQ9" s="190">
        <v>37.181218110000003</v>
      </c>
      <c r="AR9" s="190">
        <v>120.12180583</v>
      </c>
      <c r="AS9" s="190">
        <v>218.45503796999998</v>
      </c>
      <c r="AT9" s="190">
        <v>25.085460469999994</v>
      </c>
      <c r="AU9" s="190">
        <v>35.944133180000001</v>
      </c>
      <c r="AV9" s="190">
        <v>9.5439601400000029</v>
      </c>
      <c r="AW9" s="190">
        <v>70.57355379000002</v>
      </c>
      <c r="AX9" s="190">
        <v>3.8294658600000004</v>
      </c>
      <c r="AY9" s="190">
        <v>12.988891669999997</v>
      </c>
      <c r="AZ9" s="190">
        <v>13.84535642</v>
      </c>
      <c r="BA9" s="190">
        <v>6.9247887300000004</v>
      </c>
      <c r="BB9" s="190">
        <v>2.5000084300000003</v>
      </c>
      <c r="BC9" s="190">
        <v>40.088511109999992</v>
      </c>
      <c r="BD9" s="190">
        <v>11.01844157</v>
      </c>
      <c r="BE9" s="190">
        <v>10.268043849999998</v>
      </c>
      <c r="BF9" s="190">
        <v>15.706107149999998</v>
      </c>
      <c r="BG9" s="190">
        <v>9.2306534300000003</v>
      </c>
      <c r="BH9" s="190">
        <v>13.313794390000002</v>
      </c>
      <c r="BI9" s="190">
        <v>59.537040390000016</v>
      </c>
      <c r="BJ9" s="190">
        <v>12.295653450000001</v>
      </c>
      <c r="BK9" s="190">
        <v>12.295653450000001</v>
      </c>
      <c r="BL9" s="190">
        <v>400.9497967100001</v>
      </c>
      <c r="BM9" s="190">
        <v>19.516525520000002</v>
      </c>
      <c r="BN9" s="190">
        <v>9.4488527400000031</v>
      </c>
      <c r="BO9" s="190">
        <v>21.395322839999999</v>
      </c>
      <c r="BP9" s="190">
        <v>22.17138138</v>
      </c>
      <c r="BQ9" s="190">
        <v>72.532082480000014</v>
      </c>
      <c r="BR9" s="190">
        <v>18.964501890000001</v>
      </c>
      <c r="BS9" s="190">
        <v>115.25841843000001</v>
      </c>
      <c r="BT9" s="190">
        <v>14.1009178</v>
      </c>
      <c r="BU9" s="190">
        <v>16.339302780000001</v>
      </c>
      <c r="BV9" s="190">
        <v>24.201900240000004</v>
      </c>
      <c r="BW9" s="190">
        <v>188.86504114000002</v>
      </c>
      <c r="BX9" s="190">
        <v>15.228358940000003</v>
      </c>
      <c r="BY9" s="190">
        <v>5.5942076099999998</v>
      </c>
      <c r="BZ9" s="190">
        <v>5.6195739200000059</v>
      </c>
      <c r="CA9" s="190">
        <v>35.019957659999989</v>
      </c>
      <c r="CB9" s="190">
        <v>25.75579590000001</v>
      </c>
      <c r="CC9" s="190">
        <v>87.217894029999997</v>
      </c>
      <c r="CD9" s="190">
        <v>11.700470750000001</v>
      </c>
      <c r="CE9" s="190">
        <v>24.29310048</v>
      </c>
      <c r="CF9" s="190">
        <v>14.71251185</v>
      </c>
      <c r="CG9" s="190">
        <v>18.662422490000004</v>
      </c>
      <c r="CH9" s="190">
        <v>69.368505569999996</v>
      </c>
      <c r="CI9" s="190">
        <v>6.209332869999999</v>
      </c>
      <c r="CJ9" s="190">
        <v>15.79354908</v>
      </c>
      <c r="CK9" s="190">
        <v>33.602904609999996</v>
      </c>
      <c r="CL9" s="190">
        <v>21.517797760000008</v>
      </c>
      <c r="CM9" s="190">
        <v>77.123584320000006</v>
      </c>
      <c r="CN9" s="190">
        <v>495.10710754000002</v>
      </c>
      <c r="CO9" s="190">
        <v>7.4920073800000013</v>
      </c>
      <c r="CP9" s="190">
        <v>7.4920073800000013</v>
      </c>
      <c r="CQ9" s="190">
        <v>4.3953708799999998</v>
      </c>
      <c r="CR9" s="190">
        <v>1.4481503900000001</v>
      </c>
      <c r="CS9" s="190">
        <v>2.0526186599999998</v>
      </c>
      <c r="CT9" s="190">
        <v>8.9170411000000005</v>
      </c>
      <c r="CU9" s="190">
        <v>22.777739769999997</v>
      </c>
      <c r="CV9" s="190">
        <v>39.590920799999992</v>
      </c>
      <c r="CW9" s="190">
        <v>21.056311750000003</v>
      </c>
      <c r="CX9" s="190">
        <v>123.45669348</v>
      </c>
      <c r="CY9" s="190">
        <v>15.113155559999999</v>
      </c>
      <c r="CZ9" s="190">
        <v>5.5151572000000124</v>
      </c>
      <c r="DA9" s="190">
        <v>19.025951399999997</v>
      </c>
      <c r="DB9" s="190">
        <v>184.16726938999997</v>
      </c>
      <c r="DC9" s="190">
        <v>5.3013178199999995</v>
      </c>
      <c r="DD9" s="190">
        <v>22.670982560000002</v>
      </c>
      <c r="DE9" s="190">
        <v>14.310767129999999</v>
      </c>
      <c r="DF9" s="190">
        <v>3.2362949900000002</v>
      </c>
      <c r="DG9" s="190">
        <v>1.7973207299999996</v>
      </c>
      <c r="DH9" s="190">
        <v>47.316683229999988</v>
      </c>
      <c r="DI9" s="190">
        <v>7.2143845800000044</v>
      </c>
      <c r="DJ9" s="190">
        <v>6.0971522</v>
      </c>
      <c r="DK9" s="190">
        <v>51.710122809999994</v>
      </c>
      <c r="DL9" s="190">
        <v>9.2698566800000002</v>
      </c>
      <c r="DM9" s="190">
        <v>19.316690560000005</v>
      </c>
      <c r="DN9" s="190">
        <v>93.60820683</v>
      </c>
      <c r="DO9" s="190">
        <v>372.17508763000018</v>
      </c>
      <c r="DP9" s="190">
        <v>14.73999276</v>
      </c>
      <c r="DQ9" s="190">
        <v>7.2144957900000115</v>
      </c>
      <c r="DR9" s="190">
        <v>2.073688210000006</v>
      </c>
      <c r="DS9" s="190">
        <v>8.9272892400000003</v>
      </c>
      <c r="DT9" s="190">
        <v>32.95546600000003</v>
      </c>
      <c r="DU9" s="190">
        <v>86.838455110000012</v>
      </c>
      <c r="DV9" s="190">
        <v>19.710377340000001</v>
      </c>
      <c r="DW9" s="190">
        <v>20.192289289999998</v>
      </c>
      <c r="DX9" s="190">
        <v>13.453210290000001</v>
      </c>
      <c r="DY9" s="190">
        <v>9.8122767200000016</v>
      </c>
      <c r="DZ9" s="190">
        <v>150.00660875</v>
      </c>
      <c r="EA9" s="190">
        <v>8.4115382700000012</v>
      </c>
      <c r="EB9" s="190">
        <v>5.3803397799999999</v>
      </c>
      <c r="EC9" s="190">
        <v>2.6450761899999975</v>
      </c>
      <c r="ED9" s="190">
        <v>21.887801800000002</v>
      </c>
      <c r="EE9" s="190">
        <v>2.31688253</v>
      </c>
      <c r="EF9" s="190">
        <v>40.641638569999998</v>
      </c>
      <c r="EG9" s="190">
        <v>5.4042131400000004</v>
      </c>
      <c r="EH9" s="190">
        <v>8.5846113099999997</v>
      </c>
      <c r="EI9" s="190">
        <v>0.9517069199999999</v>
      </c>
      <c r="EJ9" s="190">
        <v>31.845560020000001</v>
      </c>
      <c r="EK9" s="190">
        <v>46.786091390000003</v>
      </c>
      <c r="EL9" s="190">
        <v>0.79207070999999984</v>
      </c>
      <c r="EM9" s="190">
        <v>25.164530069999998</v>
      </c>
      <c r="EN9" s="190">
        <v>25.956600779999999</v>
      </c>
      <c r="EO9" s="190">
        <v>296.34640549</v>
      </c>
      <c r="EP9" s="190">
        <v>2.9499038500000001</v>
      </c>
      <c r="EQ9" s="190">
        <v>11.196876400000001</v>
      </c>
      <c r="ER9" s="190">
        <v>7.3271426199999992</v>
      </c>
      <c r="ES9" s="190">
        <v>21.473922870000003</v>
      </c>
      <c r="ET9" s="190">
        <v>49.655400220000004</v>
      </c>
      <c r="EU9" s="190">
        <v>76.238339370000006</v>
      </c>
      <c r="EV9" s="190">
        <v>11.092326829999999</v>
      </c>
      <c r="EW9" s="190">
        <v>16.930700450000003</v>
      </c>
      <c r="EX9" s="190">
        <v>0.72522169000000003</v>
      </c>
      <c r="EY9" s="190">
        <v>154.64198856000002</v>
      </c>
      <c r="EZ9" s="190">
        <v>12.037550309999999</v>
      </c>
      <c r="FA9" s="190">
        <v>36.228252319999989</v>
      </c>
      <c r="FB9" s="190">
        <v>13.451406950000006</v>
      </c>
      <c r="FC9" s="190">
        <v>13.361272590000002</v>
      </c>
      <c r="FD9" s="190">
        <v>26.198514189999987</v>
      </c>
      <c r="FE9" s="190">
        <v>101.27699635999997</v>
      </c>
      <c r="FF9" s="190">
        <v>10.428171189999995</v>
      </c>
      <c r="FG9" s="190">
        <v>20.879630560000003</v>
      </c>
      <c r="FH9" s="190">
        <v>4.8880904800000007</v>
      </c>
      <c r="FI9" s="190">
        <v>15.868733469999999</v>
      </c>
      <c r="FJ9" s="190">
        <v>52.064625699999993</v>
      </c>
      <c r="FK9" s="190">
        <v>93.727652649999996</v>
      </c>
      <c r="FL9" s="190">
        <v>19.371103920000007</v>
      </c>
      <c r="FM9" s="190">
        <v>8.8965558900000001</v>
      </c>
      <c r="FN9" s="190">
        <v>33.155012290000002</v>
      </c>
      <c r="FO9" s="190">
        <v>155.15032475000001</v>
      </c>
      <c r="FP9" s="190">
        <v>484.60785824000016</v>
      </c>
      <c r="FQ9" s="190">
        <v>2.5941223100000004</v>
      </c>
      <c r="FR9" s="190">
        <v>2.5941223100000004</v>
      </c>
      <c r="FS9" s="190">
        <v>8.4608028100000006</v>
      </c>
      <c r="FT9" s="190">
        <v>23.17036483</v>
      </c>
      <c r="FU9" s="190">
        <v>6.1019544399999992</v>
      </c>
      <c r="FV9" s="190">
        <v>35.78091482</v>
      </c>
      <c r="FW9" s="190">
        <v>2.0527108399999898</v>
      </c>
      <c r="FX9" s="190">
        <v>75.566747739999997</v>
      </c>
      <c r="FY9" s="190">
        <v>72.036988710000003</v>
      </c>
      <c r="FZ9" s="190">
        <v>5.8647182099999995</v>
      </c>
      <c r="GA9" s="190">
        <v>107.71355248999998</v>
      </c>
      <c r="GB9" s="190">
        <v>15.192700740000001</v>
      </c>
      <c r="GC9" s="190">
        <v>9.0163918199999991</v>
      </c>
      <c r="GD9" s="190">
        <v>209.82435197000001</v>
      </c>
      <c r="GE9" s="190">
        <v>13.34967724</v>
      </c>
      <c r="GF9" s="190">
        <v>16.908687019999999</v>
      </c>
      <c r="GG9" s="190">
        <v>5.1807957499999997</v>
      </c>
      <c r="GH9" s="190">
        <v>4.4833779999999992</v>
      </c>
      <c r="GI9" s="190">
        <v>3.7288947400000003</v>
      </c>
      <c r="GJ9" s="190">
        <v>43.651432750000005</v>
      </c>
      <c r="GK9" s="190">
        <v>0.90023984999999995</v>
      </c>
      <c r="GL9" s="190">
        <v>25.253545259999999</v>
      </c>
      <c r="GM9" s="190">
        <v>15.528058399999999</v>
      </c>
      <c r="GN9" s="190">
        <v>50.754024299999998</v>
      </c>
      <c r="GO9" s="190">
        <v>8.4265325000000004</v>
      </c>
      <c r="GP9" s="190">
        <v>100.86240031000001</v>
      </c>
      <c r="GQ9" s="190">
        <v>432.49905508000006</v>
      </c>
      <c r="GR9" s="190">
        <v>26.592384399999997</v>
      </c>
      <c r="GS9" s="190">
        <v>13.963949750000001</v>
      </c>
      <c r="GT9" s="190">
        <v>10.6143737</v>
      </c>
      <c r="GU9" s="190">
        <v>4.4704444600000004</v>
      </c>
      <c r="GV9" s="190">
        <v>7.5664063900000009</v>
      </c>
      <c r="GW9" s="190">
        <v>63.207558699999993</v>
      </c>
      <c r="GX9" s="190">
        <v>19.480764959999998</v>
      </c>
      <c r="GY9" s="190">
        <v>54.065664839999997</v>
      </c>
      <c r="GZ9" s="190">
        <v>12.72558714</v>
      </c>
      <c r="HA9" s="190">
        <v>18.977460509999997</v>
      </c>
      <c r="HB9" s="190">
        <v>25.090424890000001</v>
      </c>
      <c r="HC9" s="190">
        <v>130.33990234000001</v>
      </c>
      <c r="HD9" s="190">
        <v>3.8261870699999996</v>
      </c>
      <c r="HE9" s="190">
        <v>17.284403879999999</v>
      </c>
      <c r="HF9" s="190">
        <v>12.58661568</v>
      </c>
      <c r="HG9" s="190">
        <v>3.56491201</v>
      </c>
      <c r="HH9" s="190">
        <v>15.424984960000003</v>
      </c>
      <c r="HI9" s="190">
        <v>52.6871036</v>
      </c>
      <c r="HJ9" s="190">
        <v>4.0466812000000001</v>
      </c>
      <c r="HK9" s="190">
        <v>14.486498299999997</v>
      </c>
      <c r="HL9" s="190">
        <v>8.1651119799999989</v>
      </c>
      <c r="HM9" s="190">
        <v>0.84393275000000001</v>
      </c>
      <c r="HN9" s="190">
        <v>4.7650151199999993</v>
      </c>
      <c r="HO9" s="190">
        <v>32.307239350000003</v>
      </c>
      <c r="HP9" s="190">
        <v>13.62772015</v>
      </c>
      <c r="HQ9" s="190">
        <v>5.3058739900000003</v>
      </c>
      <c r="HR9" s="190">
        <v>7.6060296799999954</v>
      </c>
      <c r="HS9" s="190">
        <v>26.539623819999992</v>
      </c>
      <c r="HT9" s="190">
        <v>305.08142781000009</v>
      </c>
      <c r="HU9" s="190">
        <v>2.0527279400000022</v>
      </c>
      <c r="HV9" s="190">
        <v>7.8036719500000009</v>
      </c>
      <c r="HW9" s="190">
        <v>9.8563998900000023</v>
      </c>
      <c r="HX9" s="190">
        <v>3.7357438099999998</v>
      </c>
      <c r="HY9" s="190">
        <v>10.005559719999999</v>
      </c>
      <c r="HZ9" s="190">
        <v>17.401788250000003</v>
      </c>
      <c r="IA9" s="190">
        <v>1.2585364600000002</v>
      </c>
      <c r="IB9" s="190">
        <v>64.055116099999992</v>
      </c>
      <c r="IC9" s="190">
        <v>96.456744340000014</v>
      </c>
      <c r="ID9" s="190">
        <v>5.0646682999999992</v>
      </c>
      <c r="IE9" s="190">
        <v>3.3248685</v>
      </c>
      <c r="IF9" s="190">
        <v>14.746523229999999</v>
      </c>
      <c r="IG9" s="190">
        <v>12.46641872</v>
      </c>
      <c r="IH9" s="190">
        <v>19.48312361</v>
      </c>
      <c r="II9" s="190">
        <v>55.085602359999996</v>
      </c>
      <c r="IJ9" s="190">
        <v>5.3221940299999995</v>
      </c>
      <c r="IK9" s="190">
        <v>14.644390129999998</v>
      </c>
      <c r="IL9" s="190">
        <v>1.6131948999999999</v>
      </c>
      <c r="IM9" s="190">
        <v>22.335038610000002</v>
      </c>
      <c r="IN9" s="190">
        <v>11.505987110000001</v>
      </c>
      <c r="IO9" s="190">
        <v>55.42080477999999</v>
      </c>
      <c r="IP9" s="190">
        <v>5.0921762600000005</v>
      </c>
      <c r="IQ9" s="190">
        <v>10.909244639999999</v>
      </c>
      <c r="IR9" s="190">
        <v>11.314256109999999</v>
      </c>
      <c r="IS9" s="190">
        <v>9.4894280599999998</v>
      </c>
      <c r="IT9" s="190">
        <v>17.37192246</v>
      </c>
      <c r="IU9" s="190">
        <v>54.177027529999997</v>
      </c>
      <c r="IV9" s="190">
        <v>270.99657890000003</v>
      </c>
      <c r="IW9" s="190">
        <v>4.9732566200000061</v>
      </c>
      <c r="IX9" s="190">
        <v>11.70274083</v>
      </c>
      <c r="IY9" s="190">
        <v>1.3116972599999999</v>
      </c>
      <c r="IZ9" s="190">
        <v>9.64173115</v>
      </c>
      <c r="JA9" s="190">
        <v>0.83126802999999994</v>
      </c>
      <c r="JB9" s="190">
        <v>28.460693890000005</v>
      </c>
      <c r="JC9" s="190">
        <v>7.4343343199999996</v>
      </c>
      <c r="JD9" s="190">
        <v>72.519876300000007</v>
      </c>
      <c r="JE9" s="190">
        <v>11.091809260000003</v>
      </c>
      <c r="JF9" s="190">
        <v>4.5629799499999999</v>
      </c>
      <c r="JG9" s="190">
        <v>18.04681807</v>
      </c>
      <c r="JH9" s="190">
        <v>113.65581789999999</v>
      </c>
      <c r="JI9" s="190">
        <v>3.9252689199999997</v>
      </c>
      <c r="JJ9" s="190">
        <v>6.9294131300000004</v>
      </c>
      <c r="JK9" s="190">
        <v>11.490822120000001</v>
      </c>
      <c r="JL9" s="190">
        <v>8.7582038299999994</v>
      </c>
      <c r="JM9" s="190">
        <v>3.4528551999999997</v>
      </c>
      <c r="JN9" s="190">
        <v>34.556563199999992</v>
      </c>
      <c r="JO9" s="190">
        <v>1.5891097099999998</v>
      </c>
      <c r="JP9" s="190">
        <v>4.9644484000000055</v>
      </c>
      <c r="JQ9" s="190">
        <v>5.7528823399999993</v>
      </c>
      <c r="JR9" s="190">
        <v>7.6949643699999992</v>
      </c>
      <c r="JS9" s="190">
        <v>11.098134080000012</v>
      </c>
      <c r="JT9" s="190">
        <v>31.099538900000024</v>
      </c>
      <c r="JU9" s="190">
        <v>17.096162939999999</v>
      </c>
      <c r="JV9" s="190">
        <v>17.096162939999999</v>
      </c>
      <c r="JW9" s="190">
        <v>224.86877682999992</v>
      </c>
      <c r="JX9" s="190">
        <v>1.5321037900000001</v>
      </c>
      <c r="JY9" s="190">
        <v>11.456547839999999</v>
      </c>
      <c r="JZ9" s="190">
        <v>8.0919266199999988</v>
      </c>
      <c r="KA9" s="190">
        <v>21.080578249999995</v>
      </c>
      <c r="KB9" s="190">
        <v>9.3006035800000006</v>
      </c>
      <c r="KC9" s="190">
        <v>67.296518589999991</v>
      </c>
      <c r="KD9" s="190">
        <v>6.1053532399999995</v>
      </c>
      <c r="KE9" s="190">
        <v>16.341928759999998</v>
      </c>
      <c r="KF9" s="190">
        <v>1.1535791199999998</v>
      </c>
      <c r="KG9" s="190">
        <v>100.19798328999998</v>
      </c>
      <c r="KH9" s="190">
        <v>30.874213530000002</v>
      </c>
      <c r="KI9" s="190">
        <v>16.525987420000003</v>
      </c>
      <c r="KJ9" s="190">
        <v>40.874608390000006</v>
      </c>
      <c r="KK9" s="190">
        <v>13.43802533</v>
      </c>
      <c r="KL9" s="190">
        <v>4.6991260400000003</v>
      </c>
      <c r="KM9" s="190">
        <v>106.41196070999997</v>
      </c>
      <c r="KN9" s="190">
        <v>14.59799808</v>
      </c>
      <c r="KO9" s="190">
        <v>10.938732</v>
      </c>
      <c r="KP9" s="190">
        <v>3.1637737099999996</v>
      </c>
      <c r="KQ9" s="190">
        <v>0.42445657000000003</v>
      </c>
      <c r="KR9" s="190">
        <v>17.169659060000001</v>
      </c>
      <c r="KS9" s="190">
        <v>46.294619419999989</v>
      </c>
      <c r="KT9" s="190">
        <v>8.3010373599999987</v>
      </c>
      <c r="KU9" s="190">
        <v>30.222778220000002</v>
      </c>
      <c r="KV9" s="190">
        <v>16.712092589999997</v>
      </c>
      <c r="KW9" s="190">
        <v>55.235908169999988</v>
      </c>
      <c r="KX9" s="190">
        <v>329.22104984000003</v>
      </c>
      <c r="KY9" s="190">
        <v>1.11719444</v>
      </c>
      <c r="KZ9" s="190">
        <v>11.292546029999999</v>
      </c>
      <c r="LA9" s="190">
        <v>12.409740469999997</v>
      </c>
      <c r="LB9" s="190">
        <v>4.8707554800000041</v>
      </c>
      <c r="LC9" s="190">
        <v>25.537705009999996</v>
      </c>
      <c r="LD9" s="190">
        <v>13.795655560000002</v>
      </c>
      <c r="LE9" s="190">
        <v>6.2757342100000004</v>
      </c>
      <c r="LF9" s="190">
        <v>65.523321439999989</v>
      </c>
      <c r="LG9" s="190">
        <v>116.00317170000001</v>
      </c>
      <c r="LH9" s="190">
        <v>2.0513816</v>
      </c>
      <c r="LI9" s="190">
        <v>30.708210209999997</v>
      </c>
      <c r="LJ9" s="190">
        <v>52.709059379999999</v>
      </c>
      <c r="LK9" s="190">
        <v>16.825271400000002</v>
      </c>
      <c r="LL9" s="190">
        <v>19.067475160000001</v>
      </c>
      <c r="LM9" s="190">
        <v>121.36139775000001</v>
      </c>
      <c r="LN9" s="190">
        <v>21.986493340000006</v>
      </c>
      <c r="LO9" s="190">
        <v>49.576588300000004</v>
      </c>
      <c r="LP9" s="190">
        <v>43.218942080000005</v>
      </c>
      <c r="LQ9" s="190">
        <v>8.3232151300000048</v>
      </c>
      <c r="LR9" s="190">
        <v>7.0778118200000009</v>
      </c>
      <c r="LS9" s="190">
        <v>130.18305067</v>
      </c>
      <c r="LT9" s="190">
        <v>4.4013962500000003</v>
      </c>
      <c r="LU9" s="190">
        <v>13.550658160000001</v>
      </c>
      <c r="LV9" s="190">
        <v>3.6654118100000002</v>
      </c>
      <c r="LW9" s="190">
        <v>13.09443055</v>
      </c>
      <c r="LX9" s="190">
        <v>6.4942121500000001</v>
      </c>
      <c r="LY9" s="190">
        <v>41.206108919999998</v>
      </c>
      <c r="LZ9" s="190">
        <v>421.16346950999997</v>
      </c>
      <c r="MA9" s="190">
        <v>4434.5598976599986</v>
      </c>
      <c r="MB9" s="190">
        <v>22.646548709999998</v>
      </c>
      <c r="MC9" s="190">
        <v>35.618174549999999</v>
      </c>
      <c r="MD9" s="190">
        <v>12.812778329999999</v>
      </c>
      <c r="ME9" s="190">
        <v>27.833627380000006</v>
      </c>
      <c r="MF9" s="190">
        <v>98.911128970000007</v>
      </c>
      <c r="MG9" s="190">
        <v>65.659662179999998</v>
      </c>
      <c r="MH9" s="190">
        <v>22.043742430000002</v>
      </c>
      <c r="MI9" s="190">
        <v>8.8942158700000036</v>
      </c>
      <c r="MJ9" s="190">
        <v>13.92132777</v>
      </c>
      <c r="MK9" s="190">
        <v>53.56528033</v>
      </c>
      <c r="ML9" s="190">
        <v>164.08422858000003</v>
      </c>
      <c r="MM9" s="190">
        <v>2.6000835699999998</v>
      </c>
      <c r="MN9" s="190">
        <v>10.852535319999999</v>
      </c>
      <c r="MO9" s="190">
        <v>20.882212089999996</v>
      </c>
      <c r="MP9" s="190">
        <v>4.0747972599999995</v>
      </c>
      <c r="MQ9" s="190">
        <v>4.3324391200000001</v>
      </c>
      <c r="MR9" s="190">
        <v>42.74206736</v>
      </c>
      <c r="MS9" s="190">
        <v>23.207801100000001</v>
      </c>
      <c r="MT9" s="190">
        <v>8.657302510000001</v>
      </c>
      <c r="MU9" s="190">
        <v>2.6599837200000005</v>
      </c>
      <c r="MV9" s="190">
        <v>14.069723120000001</v>
      </c>
      <c r="MW9" s="190">
        <v>48.594810450000011</v>
      </c>
      <c r="MX9" s="190">
        <v>9.1288013300000017</v>
      </c>
      <c r="MY9" s="190">
        <v>2.3580454299999998</v>
      </c>
      <c r="MZ9" s="190">
        <v>11.486846759999999</v>
      </c>
      <c r="NA9" s="190">
        <v>365.81908212000013</v>
      </c>
      <c r="NB9" s="190">
        <v>19.902142540000003</v>
      </c>
      <c r="NC9" s="190">
        <v>5.4754936800000005</v>
      </c>
      <c r="ND9" s="190">
        <v>20.009333140000003</v>
      </c>
      <c r="NE9" s="190">
        <v>45.386969360000009</v>
      </c>
      <c r="NF9" s="190">
        <v>4.1716480899999997</v>
      </c>
      <c r="NG9" s="190">
        <v>2.42540661</v>
      </c>
      <c r="NH9" s="190">
        <v>1.9888681399999999</v>
      </c>
      <c r="NI9" s="190">
        <v>10.789145379999999</v>
      </c>
      <c r="NJ9" s="190">
        <v>57.4985608</v>
      </c>
      <c r="NK9" s="190">
        <v>76.873629019999996</v>
      </c>
      <c r="NL9" s="190">
        <v>7.78820639</v>
      </c>
      <c r="NM9" s="190">
        <v>1.3386764</v>
      </c>
      <c r="NN9" s="190">
        <v>4.6043313799999988</v>
      </c>
      <c r="NO9" s="190">
        <v>9.3540727199999996</v>
      </c>
      <c r="NP9" s="190">
        <v>43.459802430000003</v>
      </c>
      <c r="NQ9" s="190">
        <v>66.545089319999988</v>
      </c>
      <c r="NR9" s="190">
        <v>1.4315140900000001</v>
      </c>
      <c r="NS9" s="190">
        <v>23.413489579999997</v>
      </c>
      <c r="NT9" s="190">
        <v>2.54444172</v>
      </c>
      <c r="NU9" s="190">
        <v>3.4353387200000003</v>
      </c>
      <c r="NV9" s="190">
        <v>122.38456300999999</v>
      </c>
      <c r="NW9" s="190">
        <v>153.20934712000002</v>
      </c>
      <c r="NX9" s="190">
        <v>342.0150348200001</v>
      </c>
      <c r="NY9" s="190">
        <v>2.3843127899999996</v>
      </c>
      <c r="NZ9" s="190">
        <v>7.6373387099999945</v>
      </c>
      <c r="OA9" s="190">
        <v>2.970058300000002</v>
      </c>
      <c r="OB9" s="190">
        <v>12.991709799999994</v>
      </c>
      <c r="OC9" s="190">
        <v>9.7757330600000003</v>
      </c>
      <c r="OD9" s="190">
        <v>10.53703106</v>
      </c>
      <c r="OE9" s="190">
        <v>4.0541566500000004</v>
      </c>
      <c r="OF9" s="190">
        <v>2.8945757799999998</v>
      </c>
      <c r="OG9" s="190">
        <v>7.4341496200000154</v>
      </c>
      <c r="OH9" s="190">
        <v>34.695646170000018</v>
      </c>
      <c r="OI9" s="190">
        <v>53.305540989999997</v>
      </c>
      <c r="OJ9" s="190">
        <v>9.289952330000002</v>
      </c>
      <c r="OK9" s="190">
        <v>1.1104793500000034</v>
      </c>
      <c r="OL9" s="190">
        <v>26.151562889999997</v>
      </c>
      <c r="OM9" s="190">
        <v>7.072903049999999</v>
      </c>
      <c r="ON9" s="190">
        <v>96.930438610000039</v>
      </c>
      <c r="OO9" s="190">
        <v>993.63141101999997</v>
      </c>
      <c r="OP9" s="190">
        <v>29.910791589999999</v>
      </c>
      <c r="OQ9" s="190">
        <v>67.668803089999997</v>
      </c>
      <c r="OR9" s="190">
        <v>4.5004919599999997</v>
      </c>
      <c r="OS9" s="190">
        <v>30.941905200000011</v>
      </c>
      <c r="OT9" s="190">
        <v>1126.6534028599995</v>
      </c>
      <c r="OU9" s="190">
        <v>33.328502039999996</v>
      </c>
      <c r="OV9" s="190">
        <v>18.209407210000002</v>
      </c>
      <c r="OW9" s="190">
        <v>1.6865863700000001</v>
      </c>
      <c r="OX9" s="190">
        <v>9.24982696</v>
      </c>
      <c r="OY9" s="190">
        <v>15.882614820000001</v>
      </c>
      <c r="OZ9" s="190">
        <v>78.356937399999993</v>
      </c>
      <c r="PA9" s="190">
        <v>1349.6281348399996</v>
      </c>
      <c r="PB9" s="190">
        <v>9.1803568699999989</v>
      </c>
      <c r="PC9" s="190">
        <v>13.414976919999999</v>
      </c>
      <c r="PD9" s="190">
        <v>23.32564734</v>
      </c>
      <c r="PE9" s="190">
        <v>6.5300331500000031</v>
      </c>
      <c r="PF9" s="190">
        <v>8.087168529999996</v>
      </c>
      <c r="PG9" s="190">
        <v>60.538182810000002</v>
      </c>
      <c r="PH9" s="190">
        <v>1.6699521699999995</v>
      </c>
      <c r="PI9" s="190">
        <v>17.397585709999998</v>
      </c>
      <c r="PJ9" s="190">
        <v>35.651046880000003</v>
      </c>
      <c r="PK9" s="190">
        <v>7.8440877800000015</v>
      </c>
      <c r="PL9" s="190">
        <v>62.562672539999987</v>
      </c>
      <c r="PM9" s="190">
        <v>48.850817899999996</v>
      </c>
      <c r="PN9" s="190">
        <v>18.636506109999999</v>
      </c>
      <c r="PO9" s="190">
        <v>42.44939011999999</v>
      </c>
      <c r="PP9" s="190">
        <v>2.5658871100000011</v>
      </c>
      <c r="PQ9" s="190">
        <v>3.5048805700000001</v>
      </c>
      <c r="PR9" s="190">
        <v>116.00748180999997</v>
      </c>
      <c r="PS9" s="190">
        <v>7.3989562100000006</v>
      </c>
      <c r="PT9" s="190">
        <v>24.562340370000001</v>
      </c>
      <c r="PU9" s="190">
        <v>10.496585840000002</v>
      </c>
      <c r="PV9" s="190">
        <v>4.0045116200000015</v>
      </c>
      <c r="PW9" s="190">
        <v>8.5634236600000033</v>
      </c>
      <c r="PX9" s="190">
        <v>55.025817700000012</v>
      </c>
      <c r="PY9" s="190">
        <v>294.13415486000008</v>
      </c>
      <c r="PZ9" s="190">
        <v>10.509515439999998</v>
      </c>
      <c r="QA9" s="190">
        <v>7.7785236199999979</v>
      </c>
      <c r="QB9" s="190">
        <v>0.90003075000000099</v>
      </c>
      <c r="QC9" s="190">
        <v>24.17438602</v>
      </c>
      <c r="QD9" s="190">
        <v>43.362455829999995</v>
      </c>
      <c r="QE9" s="190">
        <v>7.6350106700000007</v>
      </c>
      <c r="QF9" s="190">
        <v>23.470304109999997</v>
      </c>
      <c r="QG9" s="190">
        <v>5.1121924099999996</v>
      </c>
      <c r="QH9" s="190">
        <v>8.0158792699999992</v>
      </c>
      <c r="QI9" s="190">
        <v>9.9902078099999976</v>
      </c>
      <c r="QJ9" s="190">
        <v>54.223594269999985</v>
      </c>
      <c r="QK9" s="190">
        <v>47.230019710000001</v>
      </c>
      <c r="QL9" s="190">
        <v>45.185434369999996</v>
      </c>
      <c r="QM9" s="190">
        <v>91.88626536000001</v>
      </c>
      <c r="QN9" s="190">
        <v>30.720844129999996</v>
      </c>
      <c r="QO9" s="190">
        <v>26.19551199</v>
      </c>
      <c r="QP9" s="190">
        <v>241.21807555999996</v>
      </c>
      <c r="QQ9" s="190">
        <v>22.075747579999998</v>
      </c>
      <c r="QR9" s="190">
        <v>6.2037616999999994</v>
      </c>
      <c r="QS9" s="190">
        <v>7.4377562499999996</v>
      </c>
      <c r="QT9" s="190">
        <v>6.5064314599999999</v>
      </c>
      <c r="QU9" s="190">
        <v>6.2325186899999991</v>
      </c>
      <c r="QV9" s="190">
        <v>48.45621568</v>
      </c>
      <c r="QW9" s="190">
        <v>3.469380909999999</v>
      </c>
      <c r="QX9" s="190">
        <v>419.34443217</v>
      </c>
      <c r="QY9" s="190">
        <v>3.5220587700000001</v>
      </c>
      <c r="QZ9" s="190">
        <v>426.33587184999999</v>
      </c>
      <c r="RA9" s="190">
        <v>813.59621319000007</v>
      </c>
      <c r="RB9" s="190">
        <v>19.050533110000003</v>
      </c>
      <c r="RC9" s="190">
        <v>146.04870717</v>
      </c>
      <c r="RD9" s="190">
        <v>165.09924028000003</v>
      </c>
      <c r="RE9" s="190">
        <v>18.743734670000002</v>
      </c>
      <c r="RF9" s="190">
        <v>15.657255340000001</v>
      </c>
      <c r="RG9" s="190">
        <v>13.409988500000001</v>
      </c>
      <c r="RH9" s="190">
        <v>9.3184412500000011</v>
      </c>
      <c r="RI9" s="190">
        <v>3.7682306200000006</v>
      </c>
      <c r="RJ9" s="190">
        <v>60.897650380000002</v>
      </c>
      <c r="RK9" s="190">
        <v>62.850195429999999</v>
      </c>
      <c r="RL9" s="190">
        <v>14.38144557</v>
      </c>
      <c r="RM9" s="190">
        <v>3.6885180900000005</v>
      </c>
      <c r="RN9" s="190">
        <v>51.370882989999998</v>
      </c>
      <c r="RO9" s="190">
        <v>132.29104207999998</v>
      </c>
      <c r="RP9" s="190">
        <v>17.65659084</v>
      </c>
      <c r="RQ9" s="190">
        <v>2.0114796600000004</v>
      </c>
      <c r="RR9" s="190">
        <v>11.232980680000001</v>
      </c>
      <c r="RS9" s="190">
        <v>13.935778809999999</v>
      </c>
      <c r="RT9" s="190">
        <v>44.836829989999998</v>
      </c>
      <c r="RU9" s="190">
        <v>29.792672760000002</v>
      </c>
      <c r="RV9" s="190">
        <v>7.3320910599999998</v>
      </c>
      <c r="RW9" s="190">
        <v>21.564558360000003</v>
      </c>
      <c r="RX9" s="190">
        <v>11.241132729999999</v>
      </c>
      <c r="RY9" s="190">
        <v>25.590965800000003</v>
      </c>
      <c r="RZ9" s="190">
        <v>95.521420709999987</v>
      </c>
      <c r="SA9" s="190">
        <v>498.64618344000007</v>
      </c>
      <c r="SB9" s="190">
        <v>8.9448325099999995</v>
      </c>
      <c r="SC9" s="190">
        <v>1.3964344100000001</v>
      </c>
      <c r="SD9" s="190">
        <v>9.3010929999999998</v>
      </c>
      <c r="SE9" s="190">
        <v>11.275343020000001</v>
      </c>
      <c r="SF9" s="190">
        <v>22.727951489999999</v>
      </c>
      <c r="SG9" s="190">
        <v>53.64565443</v>
      </c>
      <c r="SH9" s="190">
        <v>88.757960300000022</v>
      </c>
      <c r="SI9" s="190">
        <v>1.9127426800000005</v>
      </c>
      <c r="SJ9" s="190">
        <v>11.359216740000001</v>
      </c>
      <c r="SK9" s="190">
        <v>14.729460849999999</v>
      </c>
      <c r="SL9" s="190">
        <v>12.380197750000001</v>
      </c>
      <c r="SM9" s="190">
        <v>129.13957832000006</v>
      </c>
      <c r="SN9" s="190">
        <v>26.194400849999997</v>
      </c>
      <c r="SO9" s="190">
        <v>15.234715219999995</v>
      </c>
      <c r="SP9" s="190">
        <v>29.982773580000003</v>
      </c>
      <c r="SQ9" s="190">
        <v>58.808217700000014</v>
      </c>
      <c r="SR9" s="190">
        <v>130.22010734999998</v>
      </c>
      <c r="SS9" s="190">
        <v>7.3742092899999996</v>
      </c>
      <c r="ST9" s="190">
        <v>4.4414824899999985</v>
      </c>
      <c r="SU9" s="190">
        <v>6.0340605500000013</v>
      </c>
      <c r="SV9" s="190">
        <v>27.176658539999998</v>
      </c>
      <c r="SW9" s="190">
        <v>2.4172807199999999</v>
      </c>
      <c r="SX9" s="190">
        <v>47.44369159</v>
      </c>
      <c r="SY9" s="190">
        <v>44.375105289999993</v>
      </c>
      <c r="SZ9" s="190">
        <v>44.375105289999993</v>
      </c>
      <c r="TA9" s="190">
        <v>404.82413698000011</v>
      </c>
      <c r="TB9" s="190">
        <v>19.04140538</v>
      </c>
      <c r="TC9" s="190">
        <v>20.028319359999998</v>
      </c>
      <c r="TD9" s="190">
        <v>11.063004020000001</v>
      </c>
      <c r="TE9" s="190">
        <v>5.8817173399999998</v>
      </c>
      <c r="TF9" s="190">
        <v>56.014446100000008</v>
      </c>
      <c r="TG9" s="190">
        <v>19.760710930000002</v>
      </c>
      <c r="TH9" s="190">
        <v>18.126664739999999</v>
      </c>
      <c r="TI9" s="190">
        <v>4.3633769199999994</v>
      </c>
      <c r="TJ9" s="190">
        <v>51.431286639999989</v>
      </c>
      <c r="TK9" s="190">
        <f t="shared" ref="TK9:TK40" si="22">+TG9+TH9+TI9+TJ9</f>
        <v>93.682039229999987</v>
      </c>
      <c r="TL9" s="190">
        <v>9.3299967199999863</v>
      </c>
      <c r="TM9" s="190">
        <v>40.382283100000016</v>
      </c>
      <c r="TN9" s="190">
        <v>7.9172994399999999</v>
      </c>
      <c r="TO9" s="190">
        <v>32.968205009999998</v>
      </c>
      <c r="TP9" s="190">
        <v>52.036516069999998</v>
      </c>
      <c r="TQ9" s="190">
        <v>142.63430034000001</v>
      </c>
      <c r="TR9" s="190">
        <v>9.1093009099999982</v>
      </c>
      <c r="TS9" s="190">
        <v>13.971318549999999</v>
      </c>
      <c r="TT9" s="190">
        <v>0.83583720000000017</v>
      </c>
      <c r="TU9" s="190">
        <v>10.852463050000001</v>
      </c>
      <c r="TV9" s="190">
        <v>7.9324938399999985</v>
      </c>
      <c r="TW9" s="190">
        <v>42.701413549999998</v>
      </c>
      <c r="TX9" s="190">
        <v>17.78024491</v>
      </c>
      <c r="TY9" s="190">
        <v>41.125430660000006</v>
      </c>
      <c r="TZ9" s="190">
        <v>2.3005960000000001</v>
      </c>
      <c r="UA9" s="190">
        <v>3.7260342</v>
      </c>
      <c r="UB9" s="190">
        <v>64.932305770000013</v>
      </c>
      <c r="UC9" s="190">
        <v>399.96450499000019</v>
      </c>
      <c r="UD9" s="190">
        <v>8.5803410600000021</v>
      </c>
      <c r="UE9" s="190">
        <v>8.5803410600000021</v>
      </c>
      <c r="UF9" s="190">
        <v>10.74953013</v>
      </c>
      <c r="UG9" s="190">
        <v>8.6354500500000011</v>
      </c>
      <c r="UH9" s="190">
        <v>8.8956735699999996</v>
      </c>
      <c r="UI9" s="190">
        <v>10.564795500000001</v>
      </c>
      <c r="UJ9" s="190">
        <v>22.087503800000004</v>
      </c>
      <c r="UK9" s="190">
        <v>60.932953049999995</v>
      </c>
      <c r="UL9" s="190">
        <v>56.056047800000002</v>
      </c>
      <c r="UM9" s="190">
        <v>6.107647870000001</v>
      </c>
      <c r="UN9" s="190">
        <v>6.2847378200000001</v>
      </c>
      <c r="UO9" s="190">
        <v>1.3287628599999999</v>
      </c>
      <c r="UP9" s="190">
        <v>15.859242569999999</v>
      </c>
      <c r="UQ9" s="190">
        <v>85.636438919999989</v>
      </c>
      <c r="UR9" s="190">
        <v>11.871236420000001</v>
      </c>
      <c r="US9" s="190">
        <v>2.8227164999999999</v>
      </c>
      <c r="UT9" s="190">
        <v>7.7903024100000007</v>
      </c>
      <c r="UU9" s="190">
        <v>32.744762719999997</v>
      </c>
      <c r="UV9" s="190">
        <v>57.385626070000015</v>
      </c>
      <c r="UW9" s="190">
        <f>+UV9+UU9+UT9+US9+UR9</f>
        <v>112.61464412000001</v>
      </c>
      <c r="UX9" s="190">
        <v>6.2448841699999882</v>
      </c>
      <c r="UY9" s="190">
        <v>8.8682619699998995</v>
      </c>
      <c r="UZ9" s="190">
        <v>5.5637983400000008</v>
      </c>
      <c r="VA9" s="190">
        <v>1.72991413</v>
      </c>
      <c r="VB9" s="190">
        <v>21.756937029999989</v>
      </c>
      <c r="VC9" s="190">
        <v>44.163795639999861</v>
      </c>
      <c r="VD9" s="190">
        <v>311.92817278999985</v>
      </c>
      <c r="VE9" s="190">
        <v>5.5824223800000006</v>
      </c>
      <c r="VF9" s="190">
        <v>6.6337108799999989</v>
      </c>
      <c r="VG9" s="190">
        <v>38.585826090000005</v>
      </c>
      <c r="VH9" s="190">
        <v>4.9390944900000004</v>
      </c>
      <c r="VI9" s="190">
        <v>5.1948088399999994</v>
      </c>
      <c r="VJ9" s="190">
        <v>60.935862680000007</v>
      </c>
      <c r="VK9" s="190">
        <v>4.1056478599999995</v>
      </c>
      <c r="VL9" s="190">
        <v>17.51460119</v>
      </c>
      <c r="VM9" s="190">
        <v>14.939596610000002</v>
      </c>
      <c r="VN9" s="190">
        <v>11.481809609999997</v>
      </c>
      <c r="VO9" s="190">
        <v>10.174222669999999</v>
      </c>
      <c r="VP9" s="190">
        <v>58.215877939999999</v>
      </c>
      <c r="VQ9" s="190">
        <v>81.814121160000013</v>
      </c>
      <c r="VR9" s="190">
        <v>3.0268809600000002</v>
      </c>
      <c r="VS9" s="190">
        <v>2.2004713300000001</v>
      </c>
      <c r="VT9" s="190">
        <v>39.20955043</v>
      </c>
      <c r="VU9" s="190">
        <v>57.432981760000004</v>
      </c>
      <c r="VV9" s="190">
        <v>183.68400564000001</v>
      </c>
      <c r="VW9" s="190">
        <v>16.604023220000002</v>
      </c>
      <c r="VX9" s="190">
        <v>12.234610120000003</v>
      </c>
      <c r="VY9" s="190">
        <v>12.020005300000001</v>
      </c>
      <c r="VZ9" s="190">
        <v>6.9921364100000005</v>
      </c>
      <c r="WA9" s="190">
        <v>10.833447019999998</v>
      </c>
      <c r="WB9" s="190">
        <v>58.684222069999997</v>
      </c>
      <c r="WC9" s="190">
        <v>8.9993070199999998</v>
      </c>
      <c r="WD9" s="190">
        <v>9.2637777799999999</v>
      </c>
      <c r="WE9" s="190">
        <v>18.263084799999998</v>
      </c>
      <c r="WF9" s="190">
        <v>379.78305313000016</v>
      </c>
      <c r="WG9" s="190">
        <v>1.8569645600000011</v>
      </c>
      <c r="WH9" s="190">
        <v>16.725055780000002</v>
      </c>
      <c r="WI9" s="190">
        <v>18.582020340000003</v>
      </c>
      <c r="WJ9" s="190">
        <v>17.690616849999998</v>
      </c>
      <c r="WK9" s="190">
        <v>6.89640173</v>
      </c>
      <c r="WL9" s="190">
        <v>9.6663361799999983</v>
      </c>
      <c r="WM9" s="190">
        <v>5.3434656399999998</v>
      </c>
      <c r="WN9" s="190">
        <v>12.364009510000001</v>
      </c>
      <c r="WO9" s="190">
        <v>51.960829910000001</v>
      </c>
      <c r="WP9" s="190">
        <v>4.8570097000000008</v>
      </c>
      <c r="WQ9" s="190">
        <v>13.070260210000002</v>
      </c>
      <c r="WR9" s="190">
        <v>665.22079153000004</v>
      </c>
      <c r="WS9" s="190">
        <v>13.404369619999999</v>
      </c>
      <c r="WT9" s="190">
        <v>133.54826567999999</v>
      </c>
      <c r="WU9" s="190">
        <v>830.10069673999988</v>
      </c>
      <c r="WV9" s="190">
        <v>12.648196730000002</v>
      </c>
      <c r="WW9" s="190">
        <v>11.801740029999999</v>
      </c>
      <c r="WX9" s="190">
        <v>134.46209927000001</v>
      </c>
      <c r="WY9" s="190">
        <v>12.125875960000002</v>
      </c>
      <c r="WZ9" s="190">
        <v>10.089932989999999</v>
      </c>
      <c r="XA9" s="190">
        <v>181.12784498000002</v>
      </c>
      <c r="XB9" s="190">
        <v>19.571544859999996</v>
      </c>
      <c r="XC9" s="190">
        <v>12.102518330000001</v>
      </c>
      <c r="XD9" s="190">
        <v>3.7681591999999999</v>
      </c>
      <c r="XE9" s="190">
        <v>32.816091629999995</v>
      </c>
      <c r="XF9" s="190">
        <v>68.25831402</v>
      </c>
      <c r="XG9" s="190">
        <v>1150.0297059899997</v>
      </c>
      <c r="XH9" s="190">
        <v>33.85762398</v>
      </c>
      <c r="XI9" s="190">
        <v>33.85762398</v>
      </c>
      <c r="XJ9" s="190">
        <v>17.4864374</v>
      </c>
      <c r="XK9" s="190">
        <v>4.8850217500000017</v>
      </c>
      <c r="XL9" s="190">
        <v>5.3422542499999963</v>
      </c>
      <c r="XM9" s="190">
        <v>15.333339519999999</v>
      </c>
      <c r="XN9" s="190">
        <v>13.522685249999999</v>
      </c>
      <c r="XO9" s="190">
        <v>56.569738170000001</v>
      </c>
      <c r="XP9" s="190">
        <v>79.340930759999992</v>
      </c>
      <c r="XQ9" s="190">
        <v>18.32419449</v>
      </c>
      <c r="XR9" s="190">
        <v>9.7868538799999953</v>
      </c>
      <c r="XS9" s="190">
        <v>21.042995489999999</v>
      </c>
      <c r="XT9" s="190">
        <v>6.7732035600000007</v>
      </c>
      <c r="XU9" s="190">
        <v>135.26817817999998</v>
      </c>
      <c r="XV9" s="190">
        <v>15.602403430000001</v>
      </c>
      <c r="XW9" s="190">
        <v>61.740926819999991</v>
      </c>
      <c r="XX9" s="190">
        <v>14.906148730000005</v>
      </c>
      <c r="XY9" s="190">
        <v>152.69455034999999</v>
      </c>
      <c r="XZ9" s="190">
        <v>70.760890220000007</v>
      </c>
      <c r="YA9" s="190">
        <f>+SUM(XV9:XZ9)</f>
        <v>315.70491955</v>
      </c>
      <c r="YB9" s="190">
        <v>7.8724993899999998</v>
      </c>
      <c r="YC9" s="190">
        <v>13.98902178</v>
      </c>
      <c r="YD9" s="190">
        <v>25.475818879999991</v>
      </c>
      <c r="YE9" s="190">
        <v>41.908898519999987</v>
      </c>
      <c r="YF9" s="190">
        <f>+SUM(YB9:YE9)</f>
        <v>89.246238569999974</v>
      </c>
      <c r="YG9" s="190">
        <f>+XI9+XO9+XU9+YA9+YF9</f>
        <v>630.64669844999992</v>
      </c>
      <c r="YH9" s="190">
        <f>+NA9+NX9+PA9+PY9+RA9+SA9+TA9+UC9+VD9+WF9+XG9+YG9</f>
        <v>6941.0150756000012</v>
      </c>
      <c r="YI9" s="190">
        <v>11.941770310000001</v>
      </c>
      <c r="YJ9" s="190">
        <v>11.300265970000002</v>
      </c>
      <c r="YK9" s="190">
        <v>1.7452773699999999</v>
      </c>
      <c r="YL9" s="190">
        <v>8.352559739999986</v>
      </c>
      <c r="YM9" s="190">
        <f>+YI9+YJ9+YK9+YL9</f>
        <v>33.339873389999987</v>
      </c>
      <c r="YN9" s="190">
        <v>13.774072619999997</v>
      </c>
      <c r="YO9" s="190">
        <v>1.8797986399999969</v>
      </c>
      <c r="YP9" s="190">
        <v>0.88033063999999839</v>
      </c>
      <c r="YQ9" s="190">
        <v>13.59427621999998</v>
      </c>
      <c r="YR9" s="190">
        <v>12.12465542999999</v>
      </c>
      <c r="YS9" s="190">
        <v>42.253133549999966</v>
      </c>
      <c r="YT9" s="190">
        <v>18.840059729999997</v>
      </c>
      <c r="YU9" s="190">
        <v>93.797879750000007</v>
      </c>
      <c r="YV9" s="190">
        <v>4.0010648599999961</v>
      </c>
      <c r="YW9" s="190">
        <v>9.2999530400000001</v>
      </c>
      <c r="YX9" s="190">
        <v>49.217819569999996</v>
      </c>
      <c r="YY9" s="190">
        <v>175.15677694999994</v>
      </c>
      <c r="YZ9" s="190">
        <v>5.1701392800000008</v>
      </c>
      <c r="ZA9" s="190">
        <v>15.846603539999986</v>
      </c>
      <c r="ZB9" s="190">
        <v>20.806430660000004</v>
      </c>
      <c r="ZC9" s="190">
        <v>8.8461694800000004</v>
      </c>
      <c r="ZD9" s="190">
        <v>50.669342959999994</v>
      </c>
      <c r="ZE9" s="190">
        <v>6.4697170600000007</v>
      </c>
      <c r="ZF9" s="190">
        <v>15.261683399999997</v>
      </c>
      <c r="ZG9" s="190">
        <v>31.3925272</v>
      </c>
      <c r="ZH9" s="190">
        <v>53.12392766</v>
      </c>
      <c r="ZI9" s="190">
        <v>354.5430545100001</v>
      </c>
      <c r="ZJ9" s="190">
        <v>7.9318770700000014</v>
      </c>
      <c r="ZK9" s="190">
        <v>25.368517259999997</v>
      </c>
      <c r="ZL9" s="190">
        <v>33.300394330000003</v>
      </c>
      <c r="ZM9" s="190">
        <v>1.1212743599999999</v>
      </c>
      <c r="ZN9" s="190">
        <v>8.8454371299999988</v>
      </c>
      <c r="ZO9" s="190">
        <v>5.8690191399999989</v>
      </c>
      <c r="ZP9" s="190">
        <v>2.6949453400000003</v>
      </c>
      <c r="ZQ9" s="190">
        <v>76.911471070000019</v>
      </c>
      <c r="ZR9" s="190">
        <v>95.442147040000023</v>
      </c>
      <c r="ZS9" s="190">
        <v>23.672403499999998</v>
      </c>
      <c r="ZT9" s="190">
        <v>30.703938249999897</v>
      </c>
      <c r="ZU9" s="190">
        <v>65.643207159999989</v>
      </c>
      <c r="ZV9" s="190">
        <v>120.01954890999991</v>
      </c>
      <c r="ZW9" s="190">
        <v>1.1367500499999998</v>
      </c>
      <c r="ZX9" s="190">
        <v>1.3047717100000022</v>
      </c>
      <c r="ZY9" s="190">
        <v>0.87743860999999979</v>
      </c>
      <c r="ZZ9" s="190">
        <v>64.692188779999995</v>
      </c>
      <c r="AAA9" s="190">
        <v>9.3146265200000009</v>
      </c>
      <c r="AAB9" s="190">
        <v>77.363642360000014</v>
      </c>
      <c r="AAC9" s="190">
        <v>3.7562147900000005</v>
      </c>
      <c r="AAD9" s="190">
        <v>13.953842519999998</v>
      </c>
      <c r="AAE9" s="190">
        <v>10.0021384</v>
      </c>
      <c r="AAF9" s="190">
        <v>27.71219571</v>
      </c>
      <c r="AAG9" s="190">
        <v>353.83792834999997</v>
      </c>
      <c r="AAH9" s="190">
        <v>6.5514982700000006</v>
      </c>
      <c r="AAI9" s="190">
        <v>9.6862264699999976</v>
      </c>
      <c r="AAJ9" s="190">
        <v>16.237724739999997</v>
      </c>
      <c r="AAK9" s="190">
        <v>9.4205095700000001</v>
      </c>
      <c r="AAL9" s="190">
        <v>7.3812127199999997</v>
      </c>
      <c r="AAM9" s="190">
        <v>14.70313146</v>
      </c>
      <c r="AAN9" s="190">
        <v>2.8969036500000001</v>
      </c>
      <c r="AAO9" s="190">
        <v>1.952291700000006</v>
      </c>
      <c r="AAP9" s="190">
        <v>36.354049100000012</v>
      </c>
      <c r="AAQ9" s="190">
        <v>76.884171200000011</v>
      </c>
      <c r="AAR9" s="190">
        <v>12.222272400000001</v>
      </c>
      <c r="AAS9" s="190">
        <v>6.3064440699999933</v>
      </c>
      <c r="AAT9" s="190">
        <v>10.45135314</v>
      </c>
      <c r="AAU9" s="190">
        <v>4.3184111099999996</v>
      </c>
      <c r="AAV9" s="190">
        <v>110.18265191999998</v>
      </c>
      <c r="AAW9" s="190">
        <v>2.54861753</v>
      </c>
      <c r="AAX9" s="190">
        <v>17.691108270000001</v>
      </c>
      <c r="AAY9" s="190">
        <v>55.344855810000013</v>
      </c>
      <c r="AAZ9" s="190">
        <v>45.073612549999993</v>
      </c>
      <c r="ABA9" s="190">
        <v>8.1349745800000068</v>
      </c>
      <c r="ABB9" s="190">
        <v>128.79316874</v>
      </c>
      <c r="ABC9" s="190">
        <v>10.184246560000002</v>
      </c>
      <c r="ABD9" s="190">
        <v>21.405698430000001</v>
      </c>
      <c r="ABE9" s="190">
        <v>1.7920165100000001</v>
      </c>
      <c r="ABF9" s="190">
        <v>2.0708945500000002</v>
      </c>
      <c r="ABG9" s="190">
        <v>35.452856049999994</v>
      </c>
      <c r="ABH9" s="190">
        <f>+AAG9-AAF9-AAA9-ZZ9-ZY9-ZX9+ZI9</f>
        <v>604.47976153000013</v>
      </c>
      <c r="ABI9" s="190">
        <v>327.02045055000008</v>
      </c>
      <c r="ABJ9" s="190">
        <v>5.3416087299999999</v>
      </c>
      <c r="ABK9" s="190">
        <v>7.9757112399999999</v>
      </c>
      <c r="ABL9" s="190">
        <v>4.8506129099999997</v>
      </c>
      <c r="ABM9" s="190">
        <v>4.4482700599999996</v>
      </c>
      <c r="ABN9" s="190">
        <v>4.8110938500000024</v>
      </c>
      <c r="ABO9" s="190">
        <v>27.427296789999996</v>
      </c>
      <c r="ABP9" s="190">
        <v>6.7788572000000009</v>
      </c>
      <c r="ABQ9" s="190">
        <v>34.829501480000005</v>
      </c>
      <c r="ABR9" s="190">
        <v>12.842564280000001</v>
      </c>
      <c r="ABS9" s="190">
        <v>34.905470479999998</v>
      </c>
      <c r="ABT9" s="190">
        <v>56.498371470000002</v>
      </c>
      <c r="ABU9" s="190">
        <v>145.85476491000006</v>
      </c>
      <c r="ABV9" s="190">
        <v>67.478824790000004</v>
      </c>
      <c r="ABW9" s="190">
        <v>11.02689994</v>
      </c>
      <c r="ABX9" s="190">
        <v>5.295277239999999</v>
      </c>
      <c r="ABY9" s="190">
        <v>4.05817666</v>
      </c>
      <c r="ABZ9" s="190">
        <v>1.6792159199999879</v>
      </c>
      <c r="ACA9" s="190">
        <v>89.538394549999992</v>
      </c>
      <c r="ACB9" s="190">
        <v>2.3645131999999998</v>
      </c>
      <c r="ACC9" s="190">
        <v>16.660829820000004</v>
      </c>
      <c r="ACD9" s="190">
        <v>5.5849089399999992</v>
      </c>
      <c r="ACE9" s="190">
        <v>5.5125273000000004</v>
      </c>
      <c r="ACF9" s="190">
        <v>2.3814490999999998</v>
      </c>
      <c r="ACG9" s="190">
        <v>32.504228360000013</v>
      </c>
      <c r="ACH9" s="190">
        <v>31.230876110000001</v>
      </c>
      <c r="ACI9" s="190">
        <v>31.230876110000001</v>
      </c>
      <c r="ACJ9" s="190">
        <v>326.5555607199999</v>
      </c>
      <c r="ACK9" s="190">
        <v>357.91805612000002</v>
      </c>
      <c r="ACL9" s="190">
        <v>0.85294898999999991</v>
      </c>
      <c r="ACM9" s="190">
        <v>13.041605989999997</v>
      </c>
      <c r="ACN9" s="190">
        <v>371.81261110000003</v>
      </c>
      <c r="ACO9" s="190">
        <v>1.81794813</v>
      </c>
      <c r="ACP9" s="190">
        <v>67.055693500000004</v>
      </c>
      <c r="ACQ9" s="190">
        <v>1.4500879499999999</v>
      </c>
      <c r="ACR9" s="190">
        <v>3.9714678100000009</v>
      </c>
      <c r="ACS9" s="190">
        <v>17.852511030000002</v>
      </c>
      <c r="ACT9" s="190">
        <v>92.147708420000015</v>
      </c>
      <c r="ACU9" s="190">
        <v>5.118894290000001</v>
      </c>
      <c r="ACV9" s="190">
        <v>29.280458320000001</v>
      </c>
      <c r="ACW9" s="190">
        <v>7.6332884100000005</v>
      </c>
      <c r="ACX9" s="190">
        <v>18.473287609999996</v>
      </c>
      <c r="ACY9" s="190">
        <v>63.721365409999997</v>
      </c>
      <c r="ACZ9" s="190">
        <v>124.22729403999998</v>
      </c>
      <c r="ADA9" s="190">
        <v>2.7304529</v>
      </c>
      <c r="ADB9" s="190">
        <v>10.84193031</v>
      </c>
      <c r="ADC9" s="190">
        <v>12.737849500000001</v>
      </c>
      <c r="ADD9" s="190">
        <v>12.97049445</v>
      </c>
      <c r="ADE9" s="190">
        <v>5.6845085200000014</v>
      </c>
      <c r="ADF9" s="190">
        <v>44.965235679999999</v>
      </c>
      <c r="ADG9" s="190">
        <v>1.4304474899999999</v>
      </c>
      <c r="ADH9" s="190">
        <v>3.4216782299999942</v>
      </c>
      <c r="ADI9" s="190">
        <v>6.0511661700000001</v>
      </c>
      <c r="ADJ9" s="190">
        <v>10.903291889999995</v>
      </c>
      <c r="ADK9" s="190">
        <v>644.05614112999967</v>
      </c>
      <c r="ADL9" s="190">
        <v>40.448266230000002</v>
      </c>
      <c r="ADM9" s="190">
        <v>40.448266230000002</v>
      </c>
      <c r="ADN9" s="190">
        <v>4.2862072899999992</v>
      </c>
      <c r="ADO9" s="190">
        <v>18.535535769999999</v>
      </c>
      <c r="ADP9" s="190">
        <v>17.319199519999998</v>
      </c>
      <c r="ADQ9" s="190">
        <v>31.06954897</v>
      </c>
      <c r="ADR9" s="190">
        <v>96.738732989999988</v>
      </c>
      <c r="ADS9" s="190">
        <v>167.94922454000005</v>
      </c>
      <c r="ADT9" s="190">
        <v>3.6113467799999999</v>
      </c>
      <c r="ADU9" s="190">
        <v>7.7135111899999993</v>
      </c>
      <c r="ADV9" s="190">
        <v>4.3694972499999993</v>
      </c>
      <c r="ADW9" s="190">
        <v>11.753903040000001</v>
      </c>
      <c r="ADX9" s="190">
        <v>5.8366192799999999</v>
      </c>
      <c r="ADY9" s="190">
        <v>33.284877540000004</v>
      </c>
      <c r="ADZ9" s="190">
        <v>8.9744781300000032</v>
      </c>
      <c r="AEA9" s="190">
        <v>14.13092221</v>
      </c>
      <c r="AEB9" s="190">
        <v>12.280051529999998</v>
      </c>
      <c r="AEC9" s="190">
        <v>21.259987620000004</v>
      </c>
      <c r="AED9" s="190">
        <v>56.645439490000008</v>
      </c>
      <c r="AEE9" s="190">
        <v>21.694152069999998</v>
      </c>
      <c r="AEF9" s="190">
        <v>9.9399384099999999</v>
      </c>
      <c r="AEG9" s="190">
        <v>2.2429173100000002</v>
      </c>
      <c r="AEH9" s="190">
        <v>8.3869912100000015</v>
      </c>
      <c r="AEI9" s="190">
        <v>51.874533770000014</v>
      </c>
      <c r="AEJ9" s="190">
        <v>94.138532770000012</v>
      </c>
      <c r="AEK9" s="190">
        <v>392.46634057000011</v>
      </c>
      <c r="AEL9" s="190">
        <v>19.330049639999999</v>
      </c>
      <c r="AEM9" s="190">
        <v>13.059300899999986</v>
      </c>
      <c r="AEN9" s="190">
        <v>8.5106645499999996</v>
      </c>
      <c r="AEO9" s="190">
        <v>5.7480577500000001</v>
      </c>
      <c r="AEP9" s="190">
        <v>20.223171079999997</v>
      </c>
      <c r="AEQ9" s="190">
        <v>66.871243919999998</v>
      </c>
      <c r="AER9" s="190">
        <v>78.312705140000006</v>
      </c>
      <c r="AES9" s="190">
        <v>10.865727629999999</v>
      </c>
      <c r="AET9" s="190">
        <v>13.623186559999999</v>
      </c>
      <c r="AEU9" s="190">
        <v>2.39601701</v>
      </c>
      <c r="AEV9" s="190">
        <v>8.054935339999993</v>
      </c>
      <c r="AEW9" s="190">
        <v>113.25257167999999</v>
      </c>
      <c r="AEX9" s="190">
        <v>4.9129865600000002</v>
      </c>
      <c r="AEY9" s="190">
        <v>0.78586841999999979</v>
      </c>
      <c r="AEZ9" s="190">
        <v>6.9858493800000012</v>
      </c>
      <c r="AFA9" s="190">
        <v>3.0877035600000085</v>
      </c>
      <c r="AFB9" s="190">
        <v>15.772407920000008</v>
      </c>
      <c r="AFC9" s="190">
        <v>19.068039419999998</v>
      </c>
      <c r="AFD9" s="190">
        <v>7.7164125000000006</v>
      </c>
      <c r="AFE9" s="190">
        <v>2.9195228299999996</v>
      </c>
      <c r="AFF9" s="190">
        <v>14.553330029999996</v>
      </c>
      <c r="AFG9" s="190">
        <v>5.7311828699999934</v>
      </c>
      <c r="AFH9" s="190">
        <v>49.988487649999996</v>
      </c>
      <c r="AFI9" s="190">
        <v>69.846180629999992</v>
      </c>
      <c r="AFJ9" s="190">
        <v>8.6280373499999996</v>
      </c>
      <c r="AFK9" s="190">
        <v>78.474217979999992</v>
      </c>
      <c r="AFL9" s="190">
        <v>324.35892914999982</v>
      </c>
      <c r="AFM9" s="190">
        <v>5.0449828899999929</v>
      </c>
      <c r="AFN9" s="190">
        <v>2.63641726</v>
      </c>
      <c r="AFO9" s="190">
        <v>38.478656179999994</v>
      </c>
      <c r="AFP9" s="190">
        <v>46.160056329999989</v>
      </c>
      <c r="AFQ9" s="190">
        <v>8.6216412299999998</v>
      </c>
      <c r="AFR9" s="190">
        <v>16.996985219999999</v>
      </c>
      <c r="AFS9" s="190">
        <v>3.5023387199999996</v>
      </c>
      <c r="AFT9" s="190">
        <v>11.296327360000001</v>
      </c>
      <c r="AFU9" s="190">
        <v>40.417292529999997</v>
      </c>
      <c r="AFV9" s="190">
        <v>117.22716892</v>
      </c>
      <c r="AFW9" s="190">
        <v>8.1237263300000002</v>
      </c>
      <c r="AFX9" s="190">
        <v>5.6283490100000009</v>
      </c>
      <c r="AFY9" s="190">
        <v>5.0980998400000015</v>
      </c>
      <c r="AFZ9" s="190">
        <v>11.744367790000002</v>
      </c>
      <c r="AGA9" s="190">
        <v>147.82171188999999</v>
      </c>
      <c r="AGB9" s="190">
        <v>13.699329209999998</v>
      </c>
      <c r="AGC9" s="190">
        <v>15.708977750000003</v>
      </c>
      <c r="AGD9" s="190">
        <v>14.237670529999999</v>
      </c>
      <c r="AGE9" s="190">
        <v>26.348774059999997</v>
      </c>
      <c r="AGF9" s="190">
        <v>3.7544639899999983</v>
      </c>
      <c r="AGG9" s="190">
        <v>73.749215540000009</v>
      </c>
      <c r="AGH9" s="190">
        <v>21.974603999999999</v>
      </c>
      <c r="AGI9" s="190">
        <v>87.461943480000002</v>
      </c>
      <c r="AGJ9" s="190">
        <v>5.7239726500000003</v>
      </c>
      <c r="AGK9" s="190">
        <v>7.7813942900000015</v>
      </c>
      <c r="AGL9" s="190">
        <v>1.6861385299999994</v>
      </c>
      <c r="AGM9" s="190">
        <v>124.62805295000001</v>
      </c>
      <c r="AGN9" s="190">
        <v>432.77632923999965</v>
      </c>
      <c r="AGO9" s="190">
        <v>3.0175323199999999</v>
      </c>
      <c r="AGP9" s="190">
        <v>20.932522800000001</v>
      </c>
      <c r="AGQ9" s="190">
        <v>1.9226013100000008</v>
      </c>
      <c r="AGR9" s="190">
        <v>10.197521089999999</v>
      </c>
      <c r="AGS9" s="190">
        <v>15.817917740000011</v>
      </c>
      <c r="AGT9" s="190">
        <v>51.888095260000007</v>
      </c>
      <c r="AGU9" s="190">
        <v>84.245947839999999</v>
      </c>
      <c r="AGV9" s="190">
        <v>8.2243791599999909</v>
      </c>
      <c r="AGW9" s="190">
        <v>9.4065008099999989</v>
      </c>
      <c r="AGX9" s="190">
        <v>13.91326318</v>
      </c>
      <c r="AGY9" s="190">
        <v>11.92361631</v>
      </c>
      <c r="AGZ9" s="190">
        <v>127.7137073</v>
      </c>
      <c r="AHA9" s="190">
        <v>23.325598909999997</v>
      </c>
      <c r="AHB9" s="190">
        <v>15.21987695</v>
      </c>
      <c r="AHC9" s="190">
        <v>6.4829723200000009</v>
      </c>
      <c r="AHD9" s="190">
        <v>50.947228790000004</v>
      </c>
      <c r="AHE9" s="190">
        <v>15.404969840000003</v>
      </c>
      <c r="AHF9" s="190">
        <v>111.38064681000002</v>
      </c>
      <c r="AHG9" s="190">
        <v>4.6857480999999996</v>
      </c>
      <c r="AHH9" s="190">
        <v>9.4218640499999982</v>
      </c>
      <c r="AHI9" s="190">
        <v>5.3961345400000003</v>
      </c>
      <c r="AHJ9" s="190">
        <v>11.726689610000001</v>
      </c>
      <c r="AHK9" s="190">
        <v>3.2248924500000005</v>
      </c>
      <c r="AHL9" s="190">
        <v>34.455328750000007</v>
      </c>
      <c r="AHM9" s="190">
        <v>325.43777811999996</v>
      </c>
      <c r="AHN9" s="190">
        <v>15.01965697</v>
      </c>
      <c r="AHO9" s="190">
        <v>23.023508729999996</v>
      </c>
      <c r="AHP9" s="190">
        <v>25.064709260000008</v>
      </c>
      <c r="AHQ9" s="190">
        <v>7.8848931900000006</v>
      </c>
      <c r="AHR9" s="190">
        <v>7.7515694500000007</v>
      </c>
      <c r="AHS9" s="190">
        <v>78.744337600000023</v>
      </c>
      <c r="AHT9" s="190">
        <v>2.39924727</v>
      </c>
      <c r="AHU9" s="190">
        <v>119.02052017999999</v>
      </c>
      <c r="AHV9" s="190">
        <v>5.4089526999999995</v>
      </c>
      <c r="AHW9" s="190">
        <v>25.26999769</v>
      </c>
      <c r="AHX9" s="190">
        <v>18.914072870000002</v>
      </c>
      <c r="AHY9" s="190">
        <v>171.01279071000002</v>
      </c>
      <c r="AHZ9" s="190">
        <v>9.7326759599999999</v>
      </c>
      <c r="AIA9" s="190">
        <v>19.461377069999998</v>
      </c>
      <c r="AIB9" s="190">
        <v>4.4781975200000002</v>
      </c>
      <c r="AIC9" s="190">
        <v>3.7228795399999997</v>
      </c>
      <c r="AID9" s="190">
        <v>54.800245259999997</v>
      </c>
      <c r="AIE9" s="190">
        <v>92.195375349999978</v>
      </c>
      <c r="AIF9" s="190">
        <v>12.904029510000001</v>
      </c>
      <c r="AIG9" s="190">
        <v>2.84089584</v>
      </c>
      <c r="AIH9" s="190">
        <v>11.842959369999999</v>
      </c>
      <c r="AII9" s="190">
        <v>22.444695589999998</v>
      </c>
      <c r="AIJ9" s="190">
        <v>2.0744405700000024</v>
      </c>
      <c r="AIK9" s="190">
        <v>52.107020879999993</v>
      </c>
      <c r="AIL9" s="190">
        <v>7.6531735300000001</v>
      </c>
      <c r="AIM9" s="190">
        <v>19.508147480000002</v>
      </c>
      <c r="AIN9" s="190">
        <v>15.129943540000001</v>
      </c>
      <c r="AIO9" s="190">
        <v>42.291264550000008</v>
      </c>
      <c r="AIP9" s="190">
        <v>436.35078908999992</v>
      </c>
      <c r="AIQ9" s="190">
        <v>6.9027331200000006</v>
      </c>
      <c r="AIR9" s="190">
        <v>6.9027331200000006</v>
      </c>
      <c r="AIS9" s="190">
        <v>36.017212090000001</v>
      </c>
      <c r="AIT9" s="190">
        <v>9.3073621300000084</v>
      </c>
      <c r="AIU9" s="190">
        <v>10.380889460000002</v>
      </c>
      <c r="AIV9" s="190">
        <v>24.290639089999999</v>
      </c>
      <c r="AIW9" s="190">
        <v>263.43779695999996</v>
      </c>
      <c r="AIX9" s="190">
        <v>343.43389973000001</v>
      </c>
      <c r="AIY9" s="190">
        <v>1.2054543200000001</v>
      </c>
      <c r="AIZ9" s="190">
        <v>13.178668399999999</v>
      </c>
      <c r="AJA9" s="190">
        <v>5.4598205199999992</v>
      </c>
      <c r="AJB9" s="190">
        <v>15.455953120000002</v>
      </c>
      <c r="AJC9" s="190">
        <v>11.679253319999999</v>
      </c>
      <c r="AJD9" s="190">
        <v>46.979149680000006</v>
      </c>
      <c r="AJE9" s="190">
        <v>10.373424119999999</v>
      </c>
      <c r="AJF9" s="190">
        <v>11.088320039999999</v>
      </c>
      <c r="AJG9" s="190">
        <v>1.89354958</v>
      </c>
      <c r="AJH9" s="190">
        <v>9.3654582099999999</v>
      </c>
      <c r="AJI9" s="190">
        <v>5.3278084300000081</v>
      </c>
      <c r="AJJ9" s="190">
        <v>38.048560379999998</v>
      </c>
      <c r="AJK9" s="190">
        <v>338.88559399999997</v>
      </c>
      <c r="AJL9" s="190">
        <v>33.960368520000003</v>
      </c>
      <c r="AJM9" s="190">
        <v>17.278876220000001</v>
      </c>
      <c r="AJN9" s="190">
        <v>19.640780950000003</v>
      </c>
      <c r="AJO9" s="190">
        <v>10.922812460000001</v>
      </c>
      <c r="AJP9" s="190">
        <v>420.68843214999998</v>
      </c>
      <c r="AJQ9" s="190">
        <v>856.05277506000004</v>
      </c>
      <c r="AJR9" s="190">
        <v>4.19047634</v>
      </c>
      <c r="AJS9" s="190">
        <v>15.891066050000001</v>
      </c>
      <c r="AJT9" s="190">
        <v>7.2775347400000001</v>
      </c>
      <c r="AJU9" s="190">
        <v>3.1756007200000003</v>
      </c>
      <c r="AJV9" s="190">
        <v>21.8514652</v>
      </c>
      <c r="AJW9" s="190">
        <v>52.386143050000008</v>
      </c>
      <c r="AJX9" s="190">
        <v>111.47370905000002</v>
      </c>
      <c r="AJY9" s="190">
        <v>8.8698458999999996</v>
      </c>
      <c r="AJZ9" s="190">
        <v>13.172057220000001</v>
      </c>
      <c r="AKA9" s="190">
        <v>24.73552346</v>
      </c>
      <c r="AKB9" s="190">
        <v>28.030001369999997</v>
      </c>
      <c r="AKC9" s="190">
        <v>186.28113699999997</v>
      </c>
      <c r="AKD9" s="190">
        <v>7.5932124700000001</v>
      </c>
      <c r="AKE9" s="190">
        <v>29.91289746</v>
      </c>
      <c r="AKF9" s="190">
        <v>8.7289100700000049</v>
      </c>
      <c r="AKG9" s="190">
        <v>66.852263789999995</v>
      </c>
      <c r="AKH9" s="190">
        <v>37.665733029999998</v>
      </c>
      <c r="AKI9" s="190">
        <v>150.75301682000003</v>
      </c>
      <c r="AKJ9" s="190">
        <v>415.3371616</v>
      </c>
      <c r="AKK9" s="190">
        <v>5.3985064000000005</v>
      </c>
      <c r="AKL9" s="190">
        <v>200.70074766000002</v>
      </c>
      <c r="AKM9" s="190">
        <v>16.232486129999998</v>
      </c>
      <c r="AKN9" s="190">
        <v>637.66890179000006</v>
      </c>
      <c r="AKO9" s="190">
        <v>3.8676881400000003</v>
      </c>
      <c r="AKP9" s="190">
        <v>3.8676881400000003</v>
      </c>
      <c r="AKQ9" s="190">
        <v>1030.9568867999997</v>
      </c>
      <c r="AKR9" s="190">
        <v>5804.4129632900085</v>
      </c>
      <c r="AKS9" s="190">
        <v>3.6559023200000005</v>
      </c>
      <c r="AKT9" s="190">
        <v>11.19698846</v>
      </c>
      <c r="AKU9" s="190">
        <v>17.508238299999999</v>
      </c>
      <c r="AKV9" s="190">
        <v>32.361129079999991</v>
      </c>
      <c r="AKW9" s="190">
        <v>10.293960670000001</v>
      </c>
      <c r="AKX9" s="190">
        <v>124.09462703999998</v>
      </c>
      <c r="AKY9" s="190">
        <v>2.3263175299999999</v>
      </c>
      <c r="AKZ9" s="190">
        <v>16.652109030000002</v>
      </c>
      <c r="ALA9" s="190">
        <v>3.0745029400000021</v>
      </c>
      <c r="ALB9" s="190">
        <v>156.44151721</v>
      </c>
      <c r="ALC9" s="190">
        <v>5.6006280400000001</v>
      </c>
      <c r="ALD9" s="190">
        <v>3.8436882900000002</v>
      </c>
      <c r="ALE9" s="190">
        <v>38.386177509999996</v>
      </c>
      <c r="ALF9" s="190">
        <v>3.3422297200000002</v>
      </c>
      <c r="ALG9" s="190">
        <v>16.677876449999992</v>
      </c>
      <c r="ALH9" s="190">
        <v>67.850600009999994</v>
      </c>
      <c r="ALI9" s="190">
        <v>1.2923743300000001</v>
      </c>
      <c r="ALJ9" s="190">
        <v>23.910832940000002</v>
      </c>
      <c r="ALK9" s="190">
        <v>2.990322520000003</v>
      </c>
      <c r="ALL9" s="190">
        <v>5.7853050699999997</v>
      </c>
      <c r="ALM9" s="190">
        <v>33.978834859999999</v>
      </c>
      <c r="ALN9" s="190">
        <v>38.196982890000001</v>
      </c>
      <c r="ALO9" s="190">
        <v>11.076880559999999</v>
      </c>
      <c r="ALP9" s="190">
        <v>2.660004980000001</v>
      </c>
      <c r="ALQ9" s="190">
        <v>16.571221170000001</v>
      </c>
      <c r="ALR9" s="190">
        <v>68.505089600000019</v>
      </c>
      <c r="ALS9" s="190">
        <v>359.13717075999995</v>
      </c>
      <c r="ALT9" s="190">
        <v>8.31517515</v>
      </c>
      <c r="ALU9" s="190">
        <v>8.31517515</v>
      </c>
      <c r="ALV9" s="190">
        <v>7.53857176</v>
      </c>
      <c r="ALW9" s="190">
        <v>3.9696704100000004</v>
      </c>
      <c r="ALX9" s="190">
        <v>2.46217212</v>
      </c>
      <c r="ALY9" s="190">
        <v>0.93915801999999993</v>
      </c>
      <c r="ALZ9" s="190">
        <v>3.23306966</v>
      </c>
      <c r="AMA9" s="190">
        <v>18.14264197</v>
      </c>
      <c r="AMB9" s="190">
        <v>84.711838849999992</v>
      </c>
      <c r="AMC9" s="190">
        <v>1.39241014</v>
      </c>
      <c r="AMD9" s="190">
        <v>10.290279120000001</v>
      </c>
      <c r="AME9" s="190">
        <v>1.6979843699999999</v>
      </c>
      <c r="AMF9" s="190">
        <v>4.8572121900000038</v>
      </c>
      <c r="AMG9" s="190">
        <v>102.94972467000002</v>
      </c>
      <c r="AMH9" s="190">
        <v>3.1630862200000003</v>
      </c>
      <c r="AMI9" s="190">
        <v>44.738468810000001</v>
      </c>
      <c r="AMJ9" s="190">
        <v>7.6494248599999999</v>
      </c>
      <c r="AMK9" s="190">
        <v>10.25140334</v>
      </c>
      <c r="AML9" s="190">
        <v>6.8338705399999986</v>
      </c>
      <c r="AMM9" s="190">
        <v>72.636253769999996</v>
      </c>
      <c r="AMN9" s="190">
        <v>9.9552957800000001</v>
      </c>
      <c r="AMO9" s="190">
        <v>7.1604664200000014</v>
      </c>
      <c r="AMP9" s="190">
        <v>10.190892210000001</v>
      </c>
      <c r="AMQ9" s="190">
        <v>14.73016404</v>
      </c>
      <c r="AMR9" s="190">
        <f>+SUM(AMN9:AMQ9)</f>
        <v>42.036818450000005</v>
      </c>
      <c r="AMS9" s="190">
        <f>+AMR9+AMM9+AMG9+AMA9+ALU9</f>
        <v>244.08061401000001</v>
      </c>
      <c r="AMT9" s="190">
        <v>1.8556652199999975</v>
      </c>
      <c r="AMU9" s="190">
        <v>1.8556652199999975</v>
      </c>
      <c r="AMV9" s="190">
        <v>5.1742606099999975</v>
      </c>
      <c r="AMW9" s="190">
        <v>1.5592346299999986</v>
      </c>
      <c r="AMX9" s="190">
        <v>13.132154059999998</v>
      </c>
      <c r="AMY9" s="190">
        <v>19.865649299999998</v>
      </c>
      <c r="AMZ9" s="190">
        <v>74.976834180000012</v>
      </c>
      <c r="ANA9" s="190">
        <v>3.3992107700000007</v>
      </c>
      <c r="ANB9" s="190">
        <v>9.0612119699999987</v>
      </c>
      <c r="ANC9" s="190">
        <v>8.3526283300000053</v>
      </c>
      <c r="AND9" s="190">
        <v>9.0257935500000013</v>
      </c>
      <c r="ANE9" s="190">
        <f>+SUM(AMZ9:AND9)</f>
        <v>104.81567880000001</v>
      </c>
      <c r="ANF9" s="190">
        <v>5.2135571400000016</v>
      </c>
      <c r="ANG9" s="190">
        <v>16.42156267</v>
      </c>
      <c r="ANH9" s="190">
        <v>8.0919699899999991</v>
      </c>
      <c r="ANI9" s="190">
        <v>68.286965140000007</v>
      </c>
      <c r="ANJ9" s="190">
        <v>4.1161782499999955</v>
      </c>
      <c r="ANK9" s="190">
        <v>102.13023319</v>
      </c>
      <c r="ANL9" s="190">
        <v>6.929941630000001</v>
      </c>
      <c r="ANM9" s="190">
        <v>8.0395455699999996</v>
      </c>
      <c r="ANN9" s="190">
        <v>2.5943352800000001</v>
      </c>
      <c r="ANO9" s="190">
        <v>7.1111127400000003</v>
      </c>
      <c r="ANP9" s="190">
        <v>47.106132020000004</v>
      </c>
      <c r="ANQ9" s="190">
        <v>71.78106723999997</v>
      </c>
      <c r="ANR9" s="190">
        <f>+ANQ9+ANK9+ANE9+AMY9+AMU9</f>
        <v>300.44829374999995</v>
      </c>
      <c r="ANS9" s="190">
        <v>5.8505569899999994</v>
      </c>
      <c r="ANT9" s="190">
        <v>6.0089643999999991</v>
      </c>
      <c r="ANU9" s="190">
        <v>90.659650779999993</v>
      </c>
      <c r="ANV9" s="190">
        <v>7.2792831900000019</v>
      </c>
      <c r="ANW9" s="190">
        <v>6.6532175600000025</v>
      </c>
      <c r="ANX9" s="190">
        <v>116.45167292000001</v>
      </c>
      <c r="ANY9" s="190">
        <v>2.5575571800000003</v>
      </c>
      <c r="ANZ9" s="190">
        <v>84.26257923</v>
      </c>
      <c r="AOA9" s="190">
        <v>16.684822169999997</v>
      </c>
      <c r="AOB9" s="190">
        <v>3.450608670000002</v>
      </c>
      <c r="AOC9" s="190">
        <v>4.2419612100000004</v>
      </c>
      <c r="AOD9" s="190">
        <v>111.19752846000002</v>
      </c>
      <c r="AOE9" s="190">
        <v>9.0689747799999996</v>
      </c>
      <c r="AOF9" s="190">
        <v>498.41823374000001</v>
      </c>
      <c r="AOG9" s="190">
        <v>71.922298909999995</v>
      </c>
      <c r="AOH9" s="190">
        <v>7.8154102400000003</v>
      </c>
      <c r="AOI9" s="190">
        <v>587.22491766999974</v>
      </c>
      <c r="AOJ9" s="190">
        <v>2.1645356900000001</v>
      </c>
      <c r="AOK9" s="190">
        <v>31.653916039999999</v>
      </c>
      <c r="AOL9" s="190">
        <v>11.771233879999999</v>
      </c>
      <c r="AOM9" s="190">
        <v>66.097782519999996</v>
      </c>
      <c r="AON9" s="190">
        <v>6.0755517700000059</v>
      </c>
      <c r="AOO9" s="190">
        <v>117.76301989999999</v>
      </c>
      <c r="AOP9" s="190">
        <v>36.871206569999998</v>
      </c>
      <c r="AOQ9" s="190">
        <v>43.036904110000002</v>
      </c>
      <c r="AOR9" s="190">
        <v>79.908110680000007</v>
      </c>
      <c r="AOS9" s="190">
        <v>1012.5452496299999</v>
      </c>
      <c r="AOT9" s="190">
        <v>13.253608300000002</v>
      </c>
      <c r="AOU9" s="190">
        <v>21.363324299999999</v>
      </c>
      <c r="AOV9" s="190">
        <v>34.616932599999998</v>
      </c>
      <c r="AOW9" s="190">
        <v>22.371215060000001</v>
      </c>
      <c r="AOX9" s="190">
        <v>1.701852490000002</v>
      </c>
      <c r="AOY9" s="190">
        <v>2.5348587800000004</v>
      </c>
      <c r="AOZ9" s="190">
        <v>6.2088467200000963</v>
      </c>
      <c r="APA9" s="190">
        <v>9.67911492</v>
      </c>
      <c r="APB9" s="190">
        <f>+SUM(AOW9:APA9)</f>
        <v>42.495887970000098</v>
      </c>
      <c r="APC9" s="190">
        <v>88.519889360000022</v>
      </c>
      <c r="APD9" s="190">
        <v>3.7994443799999993</v>
      </c>
      <c r="APE9" s="190">
        <v>6.5224037400000014</v>
      </c>
      <c r="APF9" s="190">
        <v>2.0273397900000001</v>
      </c>
      <c r="APG9" s="190">
        <v>33.573596470000005</v>
      </c>
      <c r="APH9" s="190">
        <v>134.44267374</v>
      </c>
      <c r="API9" s="190">
        <v>11.203731220000002</v>
      </c>
      <c r="APJ9" s="190">
        <v>10.826234500000002</v>
      </c>
      <c r="APK9" s="190">
        <v>61.504664179999999</v>
      </c>
      <c r="APL9" s="190">
        <v>14.196042870000001</v>
      </c>
      <c r="APM9" s="190">
        <v>33.00628605</v>
      </c>
      <c r="APN9" s="190">
        <v>130.73695881999998</v>
      </c>
      <c r="APO9" s="190">
        <v>6.6823548800000019</v>
      </c>
      <c r="APP9" s="190">
        <v>29.845184610000015</v>
      </c>
      <c r="APQ9" s="190">
        <v>6.7113734200000001</v>
      </c>
      <c r="APR9" s="190">
        <v>5.8869027799999998</v>
      </c>
      <c r="APS9" s="190">
        <v>26.275692039999999</v>
      </c>
      <c r="APT9" s="190">
        <v>75.401507729999992</v>
      </c>
      <c r="APU9" s="190">
        <f>+APB9+AOV9+APH9+APN9+APT9</f>
        <v>417.69396086000006</v>
      </c>
      <c r="APV9" s="190">
        <v>6.5736262900000053</v>
      </c>
      <c r="APW9" s="190">
        <v>33.512776119999998</v>
      </c>
      <c r="APX9" s="190">
        <v>4.1585087599999984</v>
      </c>
      <c r="APY9" s="190">
        <v>3.5404315</v>
      </c>
      <c r="APZ9" s="190">
        <v>28.945785990000001</v>
      </c>
      <c r="AQA9" s="190">
        <v>76.731128660000024</v>
      </c>
      <c r="AQB9" s="190">
        <v>87.448620629999994</v>
      </c>
      <c r="AQC9" s="190">
        <v>5.1347954400000013</v>
      </c>
      <c r="AQD9" s="190">
        <v>5.70141382</v>
      </c>
      <c r="AQE9" s="190">
        <v>4.9544635799999996</v>
      </c>
      <c r="AQF9" s="190">
        <v>22.320914999999996</v>
      </c>
      <c r="AQG9" s="190">
        <v>125.56020846999998</v>
      </c>
      <c r="AQH9" s="190">
        <v>0.92291154999999636</v>
      </c>
      <c r="AQI9" s="190">
        <v>12.84924241</v>
      </c>
      <c r="AQJ9" s="190">
        <v>78.927945559999969</v>
      </c>
      <c r="AQK9" s="190">
        <v>92.700099519999981</v>
      </c>
      <c r="AQL9" s="190">
        <v>11.216243789999998</v>
      </c>
      <c r="AQM9" s="190">
        <v>24.001774229999995</v>
      </c>
      <c r="AQN9" s="190">
        <v>6.3404952899999998</v>
      </c>
      <c r="AQO9" s="190">
        <v>11.342171069999999</v>
      </c>
      <c r="AQP9" s="190">
        <v>145.79015660000002</v>
      </c>
      <c r="AQQ9" s="190">
        <v>198.69084098000002</v>
      </c>
      <c r="AQR9" s="190">
        <f>+AQA9+AQG9+AQK9+AQQ9</f>
        <v>493.68227762999999</v>
      </c>
      <c r="AQS9" s="190">
        <v>2.1872385800000003</v>
      </c>
      <c r="AQT9" s="190">
        <v>2.6358170400000005</v>
      </c>
      <c r="AQU9" s="190">
        <v>17.211668770000003</v>
      </c>
      <c r="AQV9" s="190">
        <v>4.1947040900000001</v>
      </c>
      <c r="AQW9" s="190">
        <v>11.170164049999995</v>
      </c>
      <c r="AQX9" s="190">
        <v>37.399592529999993</v>
      </c>
      <c r="AQY9" s="190">
        <v>62.648069460000002</v>
      </c>
      <c r="AQZ9" s="190">
        <v>3.2558640599999964</v>
      </c>
      <c r="ARA9" s="190">
        <v>1.9036703699999988</v>
      </c>
      <c r="ARB9" s="190">
        <v>14.871077029999984</v>
      </c>
      <c r="ARC9" s="190">
        <v>14.188691009999983</v>
      </c>
      <c r="ARD9" s="190">
        <v>96.867371929999962</v>
      </c>
      <c r="ARE9" s="190">
        <v>11.495112869999986</v>
      </c>
      <c r="ARF9" s="190">
        <v>10.539229139999998</v>
      </c>
      <c r="ARG9" s="190">
        <v>17.186921909999999</v>
      </c>
      <c r="ARH9" s="190">
        <v>63.311534679999873</v>
      </c>
      <c r="ARI9" s="190">
        <v>102.53279859999986</v>
      </c>
      <c r="ARJ9" s="190">
        <v>10.247459889999989</v>
      </c>
      <c r="ARK9" s="190">
        <v>2.1107500799999999</v>
      </c>
      <c r="ARL9" s="190">
        <v>14.611481419999986</v>
      </c>
      <c r="ARM9" s="190">
        <v>7.215252980000094</v>
      </c>
      <c r="ARN9" s="190">
        <v>17.764171759999996</v>
      </c>
      <c r="ARO9" s="190">
        <v>51.949116130000078</v>
      </c>
      <c r="ARP9" s="190">
        <v>1.6090140599999998</v>
      </c>
      <c r="ARQ9" s="190">
        <v>31.788811629999991</v>
      </c>
      <c r="ARR9" s="190">
        <v>16.485438359999797</v>
      </c>
      <c r="ARS9" s="190">
        <v>49.883264049999781</v>
      </c>
      <c r="ART9" s="190">
        <v>338.63214323999972</v>
      </c>
      <c r="ARU9" s="190">
        <v>8.1435682399999987</v>
      </c>
      <c r="ARV9" s="190">
        <v>21.376446079999976</v>
      </c>
      <c r="ARW9" s="190">
        <v>29.520014319999976</v>
      </c>
      <c r="ARX9" s="190">
        <v>15.69284504</v>
      </c>
      <c r="ARY9" s="190">
        <v>39.112345389999994</v>
      </c>
      <c r="ARZ9" s="190">
        <v>3.5913328099999995</v>
      </c>
      <c r="ASA9" s="190">
        <v>118.13357111999998</v>
      </c>
      <c r="ASB9" s="190">
        <v>176.53009435999999</v>
      </c>
      <c r="ASC9" s="190">
        <v>2.7719282399999994</v>
      </c>
      <c r="ASD9" s="190">
        <v>3.9827808099999999</v>
      </c>
      <c r="ASE9" s="190">
        <v>28.093343399999998</v>
      </c>
      <c r="ASF9" s="190">
        <v>11.435494650000001</v>
      </c>
      <c r="ASG9" s="190">
        <v>79.215603419999994</v>
      </c>
      <c r="ASH9" s="190">
        <v>125.49915051999999</v>
      </c>
      <c r="ASI9" s="190">
        <v>103.69248295999999</v>
      </c>
      <c r="ASJ9" s="190">
        <v>15.962396560000002</v>
      </c>
      <c r="ASK9" s="190">
        <v>35.521084409999993</v>
      </c>
      <c r="ASL9" s="190">
        <v>17.941626830000008</v>
      </c>
      <c r="ASM9" s="190">
        <v>3.0485663800000018</v>
      </c>
      <c r="ASN9" s="190">
        <v>176.16615714000002</v>
      </c>
      <c r="ASO9" s="190">
        <v>11.34763032</v>
      </c>
      <c r="ASP9" s="190">
        <v>4.35051846</v>
      </c>
      <c r="ASQ9" s="190">
        <v>4.2047588999999999</v>
      </c>
      <c r="ASR9" s="190">
        <v>2.8518178499999993</v>
      </c>
      <c r="ASS9" s="190">
        <v>5.4077384899999998</v>
      </c>
      <c r="AST9" s="190">
        <v>28.162464019999998</v>
      </c>
      <c r="ASU9" s="190">
        <v>535.87788035999984</v>
      </c>
      <c r="ASV9" s="190">
        <v>0.75516771999999999</v>
      </c>
      <c r="ASW9" s="190">
        <v>9.3266392399999987</v>
      </c>
      <c r="ASX9" s="190">
        <v>5.2600197200000007</v>
      </c>
      <c r="ASY9" s="190">
        <v>21.710810669999987</v>
      </c>
      <c r="ASZ9" s="190">
        <v>10.179343470000001</v>
      </c>
      <c r="ATA9" s="190">
        <v>47.23198081999999</v>
      </c>
      <c r="ATB9" s="190">
        <v>73.019452450000003</v>
      </c>
      <c r="ATC9" s="190">
        <v>45.432360529999997</v>
      </c>
      <c r="ATD9" s="190">
        <v>3.4758602499999998</v>
      </c>
      <c r="ATE9" s="190">
        <v>3.7514701399999986</v>
      </c>
      <c r="ATF9" s="190">
        <v>9.8269559399999995</v>
      </c>
      <c r="ATG9" s="190">
        <v>135.50609931</v>
      </c>
      <c r="ATH9" s="190">
        <v>12.24429714</v>
      </c>
      <c r="ATI9" s="190">
        <v>3.2590549000000002</v>
      </c>
      <c r="ATJ9" s="190">
        <v>11.464688819999999</v>
      </c>
      <c r="ATK9" s="190">
        <v>96.902377989999991</v>
      </c>
      <c r="ATL9" s="190">
        <v>15.870002359999999</v>
      </c>
      <c r="ATM9" s="190">
        <v>139.74042120999999</v>
      </c>
      <c r="ATN9" s="190">
        <v>2.9823480499999988</v>
      </c>
      <c r="ATO9" s="190">
        <v>14.24039391</v>
      </c>
      <c r="ATP9" s="190">
        <v>5.6348487800000004</v>
      </c>
      <c r="ATQ9" s="190">
        <v>1.7280714199999998</v>
      </c>
      <c r="ATR9" s="190">
        <v>12.511018619999998</v>
      </c>
      <c r="ATS9" s="190">
        <v>37.096680779999993</v>
      </c>
      <c r="ATT9" s="190">
        <v>65.719936849999996</v>
      </c>
      <c r="ATU9" s="190">
        <v>65.719936849999996</v>
      </c>
      <c r="ATV9" s="190">
        <v>425.29511897000009</v>
      </c>
      <c r="ATW9" s="190">
        <v>17.086592530000001</v>
      </c>
      <c r="ATX9" s="190">
        <v>12.336488339999999</v>
      </c>
      <c r="ATY9" s="190">
        <v>9.1096126199999965</v>
      </c>
      <c r="ATZ9" s="190">
        <v>6.623969230000001</v>
      </c>
      <c r="AUA9" s="190">
        <v>45.156662719999986</v>
      </c>
      <c r="AUB9" s="190">
        <v>8.8500420300000009</v>
      </c>
      <c r="AUC9" s="190">
        <v>100.25338873000001</v>
      </c>
      <c r="AUD9" s="190">
        <v>5.8729264399999996</v>
      </c>
      <c r="AUE9" s="190">
        <v>11.551346209999998</v>
      </c>
      <c r="AUF9" s="190">
        <v>10.029347999999999</v>
      </c>
      <c r="AUG9" s="190">
        <v>136.55705141000001</v>
      </c>
      <c r="AUH9" s="190">
        <v>10.80933448</v>
      </c>
      <c r="AUI9" s="190">
        <v>28.438297370000001</v>
      </c>
      <c r="AUJ9" s="190">
        <v>6.1620358900000012</v>
      </c>
      <c r="AUK9" s="190">
        <v>5.6087938599999987</v>
      </c>
      <c r="AUL9" s="190">
        <v>101.06132153999977</v>
      </c>
      <c r="AUM9" s="190">
        <v>152.07978313999979</v>
      </c>
      <c r="AUN9" s="190">
        <v>5.5587682799999865</v>
      </c>
      <c r="AUO9" s="190">
        <v>13.932193469999998</v>
      </c>
      <c r="AUP9" s="190">
        <v>54.111565660000117</v>
      </c>
      <c r="AUQ9" s="190">
        <v>6.3951887999999917</v>
      </c>
      <c r="AUR9" s="190">
        <v>0.88325202999999941</v>
      </c>
      <c r="AUS9" s="190">
        <v>80.880968240000101</v>
      </c>
      <c r="AUT9" s="190">
        <v>4.1289523299999971</v>
      </c>
      <c r="AUU9" s="190">
        <v>16.557984709999999</v>
      </c>
      <c r="AUV9" s="190">
        <v>6.6508631399999896</v>
      </c>
      <c r="AUW9" s="190">
        <v>27.901110109999884</v>
      </c>
      <c r="AUX9" s="190">
        <v>55.238910289999872</v>
      </c>
      <c r="AUY9" s="190">
        <v>469.91337579999993</v>
      </c>
      <c r="AUZ9" s="190">
        <v>9.1220208299999985</v>
      </c>
      <c r="AVA9" s="190">
        <v>9.1220208299999985</v>
      </c>
      <c r="AVB9" s="190">
        <v>11.43540093</v>
      </c>
      <c r="AVC9" s="190">
        <v>31.991528419999998</v>
      </c>
      <c r="AVD9" s="190">
        <v>3.9887186699999866</v>
      </c>
      <c r="AVE9" s="190">
        <v>9.0780302899999992</v>
      </c>
      <c r="AVF9" s="190">
        <v>97.437671159999795</v>
      </c>
      <c r="AVG9" s="190">
        <v>153.93134946999979</v>
      </c>
      <c r="AVH9" s="190">
        <v>1.8320000000000001E-5</v>
      </c>
      <c r="AVI9" s="190">
        <v>20.452353039999981</v>
      </c>
      <c r="AVJ9" s="190">
        <v>43.878128369999999</v>
      </c>
      <c r="AVK9" s="190">
        <v>21.303311819999998</v>
      </c>
      <c r="AVL9" s="190">
        <v>24.589009079999997</v>
      </c>
      <c r="AVM9" s="190">
        <v>110.22282062999997</v>
      </c>
      <c r="AVN9" s="190">
        <v>7.5142650099999884</v>
      </c>
      <c r="AVO9" s="190">
        <v>41.048347749999905</v>
      </c>
      <c r="AVP9" s="190">
        <v>72.554285920000012</v>
      </c>
      <c r="AVQ9" s="190">
        <v>4.0211407999999995</v>
      </c>
      <c r="AVR9" s="190">
        <v>2.0959680999997161</v>
      </c>
      <c r="AVS9" s="190">
        <v>127.23400757999963</v>
      </c>
      <c r="AVT9" s="190">
        <v>81.689667110000002</v>
      </c>
      <c r="AVU9" s="190">
        <v>4.0831415900000003</v>
      </c>
      <c r="AVV9" s="190">
        <v>3.8505750599999997</v>
      </c>
      <c r="AVW9" s="190">
        <v>1.0461263000000001</v>
      </c>
      <c r="AVX9" s="190">
        <v>13.571300659999999</v>
      </c>
      <c r="AVY9" s="190">
        <v>104.24081072</v>
      </c>
      <c r="AVZ9" s="190">
        <v>504.75100922999945</v>
      </c>
      <c r="AWA9" s="190">
        <v>10.283676250000001</v>
      </c>
      <c r="AWB9" s="190">
        <v>25.802521529999986</v>
      </c>
      <c r="AWC9" s="190">
        <v>6.8232113399999994</v>
      </c>
      <c r="AWD9" s="190">
        <v>9.8607972299999993</v>
      </c>
      <c r="AWE9" s="190">
        <v>4.8992385900000004</v>
      </c>
      <c r="AWF9" s="190">
        <v>57.669444939999998</v>
      </c>
      <c r="AWG9" s="190">
        <v>96.026423719999912</v>
      </c>
      <c r="AWH9" s="190">
        <v>10.83683456</v>
      </c>
      <c r="AWI9" s="190">
        <v>13.262105189999978</v>
      </c>
      <c r="AWJ9" s="190">
        <v>24.908432029999997</v>
      </c>
      <c r="AWK9" s="190">
        <v>34.365516289999974</v>
      </c>
      <c r="AWL9" s="190">
        <v>179.3993117899999</v>
      </c>
      <c r="AWM9" s="191">
        <v>22.009598150000087</v>
      </c>
      <c r="AWN9" s="268">
        <f>+AWN10+AWN27+AWN29+AWN30+AWN39+AWN40+AWN41+AWN42+AWN43+AWN44</f>
        <v>43.974660383381924</v>
      </c>
      <c r="AWO9" s="268">
        <f>+AWO10+AWO27+AWO29+AWO30+AWO39+AWO40+AWO41+AWO42+AWO43+AWO44</f>
        <v>49.620950208454815</v>
      </c>
      <c r="AWP9" s="268">
        <f>+AWP10+AWP27+AWP29+AWP30+AWP39+AWP40+AWP41+AWP42+AWP43+AWP44</f>
        <v>27.177511660349861</v>
      </c>
      <c r="AWQ9" s="268">
        <f>+AWQ10+AWQ27+AWQ29+AWQ30+AWQ39+AWQ40+AWQ41+AWQ42+AWQ43+AWQ44</f>
        <v>38.381953048104947</v>
      </c>
      <c r="AWR9" s="190">
        <f>+SUM(AWM9:AWQ9)</f>
        <v>181.16467345029164</v>
      </c>
      <c r="AWS9" s="268">
        <f>+AWS10+AWS27+AWS29+AWS30+AWS39+AWS40+AWS41+AWS42+AWS43+AWS44</f>
        <v>112.61189525364431</v>
      </c>
      <c r="AWT9" s="268">
        <f>+AWT10+AWT27+AWT29+AWT30+AWT39+AWT40+AWT41+AWT42+AWT43+AWT44</f>
        <v>2.1134226297376095</v>
      </c>
      <c r="AWU9" s="268">
        <f>+AWU10+AWU27+AWU29+AWU30+AWU39+AWU40+AWU41+AWU42+AWU43+AWU44</f>
        <v>39.964309533527697</v>
      </c>
      <c r="AWV9" s="268">
        <f>+AWV10+AWV27+AWV29+AWV30+AWV39+AWV40+AWV41+AWV42+AWV43+AWV44</f>
        <v>45.444627912536433</v>
      </c>
      <c r="AWW9" s="190">
        <f>+SUM(AWS9:AWV9)</f>
        <v>200.13425532944603</v>
      </c>
      <c r="AWX9" s="268">
        <f>+AWX10+AWX27+AWX29+AWX30+AWX39+AWX40+AWX41+AWX42+AWX43+AWX44</f>
        <v>38.74620389272345</v>
      </c>
      <c r="AWY9" s="268">
        <f>+AWY10+AWY27+AWY29+AWY30+AWY39+AWY40+AWY41+AWY42+AWY43+AWY44</f>
        <v>2.6838200714285714</v>
      </c>
      <c r="AWZ9" s="190">
        <f>+SUM(AWX9:AWY9)</f>
        <v>41.430023964152021</v>
      </c>
      <c r="AXA9" s="190">
        <f>+AWF9+AWL9+AWR9+AWW9+AWZ9</f>
        <v>659.79770947388965</v>
      </c>
      <c r="AXB9" s="190">
        <f>+ALS9+AMS9+ANR9+AOS9+APU9+AQR9+ART9+ASU9+ATV9+AUY9+AVZ9+AXA9</f>
        <v>5761.8548037138889</v>
      </c>
      <c r="AXC9" s="268">
        <f>+AXC10+AXC27+AXC29+AXC30+AXC39+AXC40+AXC41+AXC42+AXC43+AXC44</f>
        <v>54.636203013119534</v>
      </c>
      <c r="AXD9" s="268">
        <f>+AXD10+AXD27+AXD29+AXD30+AXD39+AXD40+AXD41+AXD42+AXD43+AXD44</f>
        <v>7.0126123629737833</v>
      </c>
      <c r="AXE9" s="192">
        <f>+AXC9+AXD9</f>
        <v>61.648815376093317</v>
      </c>
      <c r="AXF9" s="268">
        <f>+AXF10+AXF27+AXF29+AXF30+AXF39+AXF40+AXF41+AXF42+AXF43+AXF44</f>
        <v>12.423398403790088</v>
      </c>
      <c r="AXG9" s="268">
        <f>+AXG10+AXG27+AXG29+AXG30+AXG39+AXG40+AXG41+AXG42+AXG43+AXG44</f>
        <v>13.280096325072886</v>
      </c>
      <c r="AXH9" s="268">
        <f>+AXH10+AXH27+AXH29+AXH30+AXH39+AXH40+AXH41+AXH42+AXH43+AXH44</f>
        <v>3.3490226501457725</v>
      </c>
      <c r="AXI9" s="268">
        <f>+AXI10+AXI27+AXI29+AXI30+AXI39+AXI40+AXI41+AXI42+AXI43+AXI44</f>
        <v>2.6659777259475161</v>
      </c>
      <c r="AXJ9" s="268">
        <f>+AXJ10+AXJ27+AXJ29+AXJ30+AXJ39+AXJ40+AXJ41+AXJ42+AXJ43+AXJ44</f>
        <v>33.318383913994168</v>
      </c>
      <c r="AXK9" s="192">
        <f>+SUM(AXF9:AXJ9)</f>
        <v>65.03687901895043</v>
      </c>
      <c r="AXL9" s="268">
        <f>+AXL10+AXL27+AXL29+AXL30+AXL39+AXL40+AXL41+AXL42+AXL43+AXL44</f>
        <v>101.93841180903789</v>
      </c>
      <c r="AXM9" s="268">
        <f>+AXM10+AXM27+AXM29+AXM30+AXM39+AXM40+AXM41+AXM42+AXM43+AXM44</f>
        <v>6.599756736151603</v>
      </c>
      <c r="AXN9" s="268">
        <f>+AXN10+AXN27+AXN29+AXN30+AXN39+AXN40+AXN41+AXN42+AXN43+AXN44</f>
        <v>2.5386914460641394</v>
      </c>
      <c r="AXO9" s="268">
        <f>+AXO10+AXO27+AXO29+AXO30+AXO39+AXO40+AXO41+AXO42+AXO43+AXO44</f>
        <v>18.696402990145785</v>
      </c>
      <c r="AXP9" s="268">
        <f>+AXP10+AXP27+AXP29+AXP30+AXP39+AXP40+AXP41+AXP42+AXP43+AXP44</f>
        <v>24.220392794460643</v>
      </c>
      <c r="AXQ9" s="192">
        <f>+SUM(AXL9:AXP9)</f>
        <v>153.99365577586005</v>
      </c>
      <c r="AXR9" s="268">
        <f>+AXR10+AXR27+AXR29+AXR30+AXR39+AXR40+AXR41+AXR42+AXR43+AXR44</f>
        <v>1.798596390670554</v>
      </c>
      <c r="AXS9" s="268">
        <f>+AXS10+AXS27+AXS29+AXS30+AXS39+AXS40+AXS41+AXS42+AXS43+AXS44</f>
        <v>34.963027897959179</v>
      </c>
      <c r="AXT9" s="268">
        <f>+AXT10+AXT27+AXT29+AXT30+AXT39+AXT40+AXT41+AXT42+AXT43+AXT44</f>
        <v>26.84082665306115</v>
      </c>
      <c r="AXU9" s="268">
        <f>+AXU10+AXU27+AXU29+AXU30+AXU39+AXU40+AXU41+AXU42+AXU43+AXU44</f>
        <v>6.7627002346938774</v>
      </c>
      <c r="AXV9" s="192">
        <f>+SUM(AXR9:AXU9)</f>
        <v>70.365151176384757</v>
      </c>
      <c r="AXW9" s="268">
        <f>+AXW10+AXW27+AXW29+AXW30+AXW39+AXW40+AXW41+AXW42+AXW43+AXW44</f>
        <v>2.2284518338192418</v>
      </c>
      <c r="AXX9" s="268">
        <f>+AXX10+AXX27+AXX29+AXX30+AXX39+AXX40+AXX41+AXX42+AXX43+AXX44</f>
        <v>36.675961240524778</v>
      </c>
      <c r="AXY9" s="268">
        <f>+AXY10+AXY27+AXY29+AXY30+AXY39+AXY40+AXY41+AXY42+AXY43+AXY44</f>
        <v>0.88088294897959396</v>
      </c>
      <c r="AXZ9" s="268">
        <f>+AXZ10+AXZ27+AXZ29+AXZ30+AXZ39+AXZ40+AXZ41+AXZ42+AXZ43+AXZ44</f>
        <v>2.6186980014577088</v>
      </c>
      <c r="AYA9" s="268">
        <f>+AYA10+AYA27+AYA29+AYA30+AYA39+AYA40+AYA41+AYA42+AYA43+AYA44</f>
        <v>17.403055336734695</v>
      </c>
      <c r="AYB9" s="192">
        <f>+SUM(AXW9:AYA9)</f>
        <v>59.807049361516022</v>
      </c>
      <c r="AYC9" s="192">
        <f t="shared" ref="AYC9:AYC40" si="23">+AXE9+AXK9+AXQ9+AXV9+AYB9</f>
        <v>410.85155070880461</v>
      </c>
      <c r="AYD9" s="268">
        <f>+AYD10+AYD27+AYD29+AYD30+AYD39+AYD40+AYD41+AYD42+AYD43+AYD44</f>
        <v>5.9851996763848394</v>
      </c>
      <c r="AYE9" s="268">
        <f>+AYE10+AYE27+AYE29+AYE30+AYE39+AYE40+AYE41+AYE42+AYE43+AYE44</f>
        <v>4.7710853454810493</v>
      </c>
      <c r="AYF9" s="268">
        <f>+AYF10+AYF27+AYF29+AYF30+AYF39+AYF40+AYF41+AYF42+AYF43+AYF44</f>
        <v>5.4498988163265301</v>
      </c>
      <c r="AYG9" s="268">
        <f>+AYG10+AYG27+AYG29+AYG30+AYG39+AYG40+AYG41+AYG42+AYG43+AYG44</f>
        <v>1.8763590539358599</v>
      </c>
      <c r="AYH9" s="268">
        <f>+AYH10+AYH27+AYH29+AYH30+AYH39+AYH40+AYH41+AYH42+AYH43+AYH44</f>
        <v>10.45360458163268</v>
      </c>
      <c r="AYI9" s="192">
        <f>+SUM(AYD9:AYH9)</f>
        <v>28.536147473760963</v>
      </c>
      <c r="AYJ9" s="268">
        <f>+AYJ10+AYJ27+AYJ29+AYJ30+AYJ39+AYJ40+AYJ41+AYJ42+AYJ43+AYJ44</f>
        <v>84.435058495626819</v>
      </c>
      <c r="AYK9" s="268">
        <f>+AYK10+AYK27+AYK29+AYK30+AYK39+AYK40+AYK41+AYK42+AYK43+AYK44</f>
        <v>23.937542886297372</v>
      </c>
      <c r="AYL9" s="268">
        <f>+AYL10+AYL27+AYL29+AYL30+AYL39+AYL40+AYL41+AYL42+AYL43+AYL44</f>
        <v>22.555417565597732</v>
      </c>
      <c r="AYM9" s="268">
        <f>+AYM10+AYM27+AYM29+AYM30+AYM39+AYM40+AYM41+AYM42+AYM43+AYM44</f>
        <v>4.8731251209912561</v>
      </c>
      <c r="AYN9" s="268">
        <f>+AYN10+AYN27+AYN29+AYN30+AYN39+AYN40+AYN41+AYN42+AYN43+AYN44</f>
        <v>40.733932903790084</v>
      </c>
      <c r="AYO9" s="192">
        <f>+SUM(AYJ9:AYN9)</f>
        <v>176.53507697230327</v>
      </c>
      <c r="AYP9" s="268">
        <f>+AYP10+AYP27+AYP29+AYP30+AYP39+AYP40+AYP41+AYP42+AYP43+AYP44</f>
        <v>0.7881897653061225</v>
      </c>
      <c r="AYQ9" s="268">
        <f>+AYQ10+AYQ27+AYQ29+AYQ30+AYQ39+AYQ40+AYQ41+AYQ42+AYQ43+AYQ44</f>
        <v>43.652111941690976</v>
      </c>
      <c r="AYR9" s="268">
        <f>+AYR10+AYR27+AYR29+AYR30+AYR39+AYR40+AYR41+AYR42+AYR43+AYR44</f>
        <v>66.844688377551009</v>
      </c>
      <c r="AYS9" s="268">
        <f>+AYS10+AYS27+AYS29+AYS30+AYS39+AYS40+AYS41+AYS42+AYS43+AYS44</f>
        <v>21.1735813483965</v>
      </c>
      <c r="AYT9" s="268">
        <f>+AYT10+AYT27+AYT29+AYT30+AYT39+AYT40+AYT41+AYT42+AYT43+AYT44</f>
        <v>4.0519249999999998</v>
      </c>
      <c r="AYU9" s="192">
        <f>+SUM(AYP9:AYT9)</f>
        <v>136.51049643294462</v>
      </c>
      <c r="AYV9" s="268">
        <f>+AYV10+AYV27+AYV29+AYV30+AYV39+AYV40+AYV41+AYV42+AYV43+AYV44</f>
        <v>11.439826994169096</v>
      </c>
      <c r="AYW9" s="268">
        <f>+AYW10+AYW27+AYW29+AYW30+AYW39+AYW40+AYW41+AYW42+AYW43+AYW44</f>
        <v>14.392695342565597</v>
      </c>
      <c r="AYX9" s="268">
        <f>+AYX10+AYX27+AYX29+AYX30+AYX39+AYX40+AYX41+AYX42+AYX43+AYX44</f>
        <v>19.171528523323612</v>
      </c>
      <c r="AYY9" s="192">
        <f>+SUM(AYV9:AYX9)</f>
        <v>45.0040508600583</v>
      </c>
      <c r="AYZ9" s="192">
        <f>+AYI9+AYO9+AYU9+AYY9</f>
        <v>386.58577173906713</v>
      </c>
      <c r="AZA9" s="268">
        <f>+AZA10+AZA27+AZA29+AZA30+AZA39+AZA40+AZA41+AZA42+AZA43+AZA44</f>
        <v>26.21736939941691</v>
      </c>
      <c r="AZB9" s="268">
        <f>+AZB10+AZB27+AZB29+AZB30+AZB39+AZB40+AZB41+AZB42+AZB43+AZB44</f>
        <v>17.382109647230362</v>
      </c>
      <c r="AZC9" s="268">
        <f>+AZC10+AZC27+AZC29+AZC30+AZC39+AZC40+AZC41+AZC42+AZC43+AZC44</f>
        <v>11.300954462099124</v>
      </c>
      <c r="AZD9" s="268">
        <f>+AZD10+AZD27+AZD29+AZD30+AZD39+AZD40+AZD41+AZD42+AZD43+AZD44</f>
        <v>9.3708953017492718</v>
      </c>
      <c r="AZE9" s="268">
        <f>+AZE10+AZE27+AZE29+AZE30+AZE39+AZE40+AZE41+AZE42+AZE43+AZE44</f>
        <v>5.2087858454810494</v>
      </c>
      <c r="AZF9" s="192">
        <f>+SUM(AZA9:AZE9)</f>
        <v>69.48011465597672</v>
      </c>
      <c r="AZG9" s="268">
        <f>+AZG10+AZG27+AZG29+AZG30+AZG39+AZG40+AZG41+AZG42+AZG43+AZG44</f>
        <v>12.902759485422742</v>
      </c>
      <c r="AZH9" s="268">
        <f>+AZH10+AZH27+AZH29+AZH30+AZH39+AZH40+AZH41+AZH42+AZH43+AZH44</f>
        <v>71.493404083090368</v>
      </c>
      <c r="AZI9" s="268">
        <f>+AZI10+AZI27+AZI29+AZI30+AZI39+AZI40+AZI41+AZI42+AZI43+AZI44</f>
        <v>22.761795747813412</v>
      </c>
      <c r="AZJ9" s="268">
        <f>+AZJ10+AZJ27+AZJ29+AZJ30+AZJ39+AZJ40+AZJ41+AZJ42+AZJ43+AZJ44</f>
        <v>16.1462738877551</v>
      </c>
      <c r="AZK9" s="268">
        <f>+AZK10+AZK27+AZK29+AZK30+AZK39+AZK40+AZK41+AZK42+AZK43+AZK44</f>
        <v>16.052464600583093</v>
      </c>
      <c r="AZL9" s="192">
        <f>+SUM(AZG9:AZK9)</f>
        <v>139.35669780466472</v>
      </c>
      <c r="AZM9" s="268">
        <f>+AZM10+AZM27+AZM29+AZM30+AZM39+AZM40+AZM41+AZM42+AZM43+AZM44</f>
        <v>24.151809588921282</v>
      </c>
      <c r="AZN9" s="268">
        <f>+AZN10+AZN27+AZN29+AZN30+AZN39+AZN40+AZN41+AZN42+AZN43+AZN44</f>
        <v>21.650754428571428</v>
      </c>
      <c r="AZO9" s="268">
        <f>+AZO10+AZO27+AZO29+AZO30+AZO39+AZO40+AZO41+AZO42+AZO43+AZO44</f>
        <v>1.1513175014577448</v>
      </c>
      <c r="AZP9" s="268">
        <f>+AZP10+AZP27+AZP29+AZP30+AZP39+AZP40+AZP41+AZP42+AZP43+AZP44</f>
        <v>15.028077230320699</v>
      </c>
      <c r="AZQ9" s="268">
        <f>+AZQ10+AZQ27+AZQ29+AZQ30+AZQ39+AZQ40+AZQ41+AZQ42+AZQ43+AZQ44</f>
        <v>16.73567363556851</v>
      </c>
      <c r="AZR9" s="192">
        <f>+SUM(AZM9:AZQ9)</f>
        <v>78.717632384839675</v>
      </c>
      <c r="AZS9" s="268">
        <f>+AZS10+AZS27+AZS29+AZS30+AZS39+AZS40+AZS41+AZS42+AZS43+AZS44</f>
        <v>21.30335043148688</v>
      </c>
      <c r="AZT9" s="268">
        <f>+AZT10+AZT27+AZT29+AZT30+AZT39+AZT40+AZT41+AZT42+AZT43+AZT44</f>
        <v>6.4741888950437279</v>
      </c>
      <c r="AZU9" s="268">
        <f>+AZU10+AZU27+AZU29+AZU30+AZU39+AZU40+AZU41+AZU42+AZU43+AZU44</f>
        <v>18.425422975218659</v>
      </c>
      <c r="AZV9" s="268">
        <f>+AZV10+AZV27+AZV29+AZV30+AZV39+AZV40+AZV41+AZV42+AZV43+AZV44</f>
        <v>76.214009978134101</v>
      </c>
      <c r="AZW9" s="268">
        <f>+AZW10+AZW27+AZW29+AZW30+AZW39+AZW40+AZW41+AZW42+AZW43+AZW44</f>
        <v>14.777019182215742</v>
      </c>
      <c r="AZX9" s="192">
        <f>+SUM(AZS9:AZW9)</f>
        <v>137.19399146209912</v>
      </c>
      <c r="AZY9" s="268">
        <f>+AZY10+AZY27+AZY29+AZY30+AZY39+AZY40+AZY41+AZY42+AZY43+AZY44</f>
        <v>6.4104588775510205</v>
      </c>
      <c r="AZZ9" s="268">
        <f>+AZZ10+AZZ27+AZZ29+AZZ30+AZZ39+AZZ40+AZZ41+AZZ42+AZZ43+AZZ44</f>
        <v>6.0016453483965142</v>
      </c>
      <c r="BAA9" s="192">
        <f>+SUM(AZY9:AZZ9)</f>
        <v>12.412104225947534</v>
      </c>
      <c r="BAB9" s="192">
        <f>+AZF9+AZL9+AZR9+AZX9+BAA9</f>
        <v>437.16054053352781</v>
      </c>
      <c r="BAC9" s="268">
        <f>+BAC10+BAC27+BAC29+BAC30+BAC39+BAC40+BAC41+BAC42+BAC43+BAC44</f>
        <v>10.871840807580174</v>
      </c>
      <c r="BAD9" s="268">
        <f>+BAD10+BAD27+BAD29+BAD30+BAD39+BAD40+BAD41+BAD42+BAD43+BAD44</f>
        <v>1.1368724256559772</v>
      </c>
      <c r="BAE9" s="268">
        <f>+BAE10+BAE27+BAE29+BAE30+BAE39+BAE40+BAE41+BAE42+BAE43+BAE44</f>
        <v>1.581782495626822</v>
      </c>
      <c r="BAF9" s="192">
        <f>+SUM(BAC9:BAE9)</f>
        <v>13.590495728862972</v>
      </c>
      <c r="BAG9" s="268">
        <f>+BAG10+BAG27+BAG29+BAG30+BAG39+BAG40+BAG41+BAG42+BAG43+BAG44</f>
        <v>2.8356989314868803</v>
      </c>
      <c r="BAH9" s="268">
        <f>+BAH10+BAH27+BAH29+BAH30+BAH39+BAH40+BAH41+BAH42+BAH43+BAH44</f>
        <v>8.7317516370262389</v>
      </c>
      <c r="BAI9" s="268">
        <f>+BAI10+BAI27+BAI29+BAI30+BAI39+BAI40+BAI41+BAI42+BAI43+BAI44</f>
        <v>31.776140438775506</v>
      </c>
      <c r="BAJ9" s="268">
        <f>+BAJ10+BAJ27+BAJ29+BAJ30+BAJ39+BAJ40+BAJ41+BAJ42+BAJ43+BAJ44</f>
        <v>1.8266747915451895</v>
      </c>
      <c r="BAK9" s="192">
        <f>+SUM(BAG9:BAJ9)</f>
        <v>45.17026579883381</v>
      </c>
      <c r="BAL9" s="268">
        <f>+BAL10+BAL27+BAL29+BAL30+BAL39+BAL40+BAL41+BAL42+BAL43+BAL44</f>
        <v>90.63881368950436</v>
      </c>
      <c r="BAM9" s="268">
        <f>+BAM10+BAM27+BAM29+BAM30+BAM39+BAM40+BAM41+BAM42+BAM43+BAM44</f>
        <v>22.079910841107871</v>
      </c>
      <c r="BAN9" s="268">
        <f>+BAN10+BAN27+BAN29+BAN30+BAN39+BAN40+BAN41+BAN42+BAN43+BAN44</f>
        <v>25.354949846938776</v>
      </c>
      <c r="BAO9" s="268">
        <f>+BAO10+BAO27+BAO29+BAO30+BAO39+BAO40+BAO41+BAO42+BAO43+BAO44</f>
        <v>19.323510274052481</v>
      </c>
      <c r="BAP9" s="268">
        <f>+BAP10+BAP27+BAP29+BAP30+BAP39+BAP40+BAP41+BAP42+BAP43+BAP44</f>
        <v>21.472204164723035</v>
      </c>
      <c r="BAQ9" s="192">
        <f>+SUM(BAL9:BAP9)</f>
        <v>178.86938881632651</v>
      </c>
      <c r="BAR9" s="268">
        <f>+BAR10+BAR27+BAR29+BAR30+BAR39+BAR40+BAR41+BAR42+BAR43+BAR44</f>
        <v>3.0635041005830943</v>
      </c>
      <c r="BAS9" s="268">
        <f>+BAS10+BAS27+BAS29+BAS30+BAS40+BAS41+BAS42+BAS43+BAS44</f>
        <v>327.45639502915452</v>
      </c>
      <c r="BAT9" s="268">
        <f>+BAT10+BAT27+BAT29+BAT30+BAT39+BAT40+BAT41+BAT42+BAT43+BAT44</f>
        <v>0.19874402186588921</v>
      </c>
      <c r="BAU9" s="268">
        <f>+BAU10+BAU27+BAU29+BAU30+BAU39+BAU40+BAU41+BAU42+BAU43+BAU44</f>
        <v>1.0139669125364559</v>
      </c>
      <c r="BAV9" s="268">
        <f>+BAV10+BAV27+BAV29+BAV30+BAV39+BAV40+BAV41+BAV42+BAV43+BAV44</f>
        <v>2.6743190335277136</v>
      </c>
      <c r="BAW9" s="192">
        <f>+SUM(BAR9:BAV9)</f>
        <v>334.40692909766761</v>
      </c>
      <c r="BAX9" s="268">
        <f>+BAX10+BAX27+BAX29+BAX30+BAX39+BAX40+BAX41+BAX42+BAX43+BAX44</f>
        <v>0.87252741690962088</v>
      </c>
      <c r="BAY9" s="268">
        <f>+BAY10+BAY27+BAY29+BAY30+BAY39+BAY40+BAY41+BAY42+BAY43+BAY44</f>
        <v>2.512353001457726</v>
      </c>
      <c r="BAZ9" s="268">
        <f>+BAZ10+BAZ27+BAZ29+BAZ30+BAZ39+BAZ40+BAZ41+BAZ42+BAZ43+BAZ44</f>
        <v>1.2758207448979562</v>
      </c>
      <c r="BBA9" s="268">
        <f>+BBA10+BBA27+BBA29+BBA30+BBA39+BBA40+BBA41+BBA42+BBA43+BBA44</f>
        <v>1.9927270918367346</v>
      </c>
      <c r="BBB9" s="192">
        <f>+SUM(BAX9:BBA9)</f>
        <v>6.6534282551020372</v>
      </c>
      <c r="BBC9" s="192">
        <f>+BAF9+BAK9+BAQ9+BAW9+BBB9</f>
        <v>578.69050769679302</v>
      </c>
      <c r="BBD9" s="268">
        <f>+BBD10+BBD27+BBD29+BBD30+BBD39+BBD40+BBD41+BBD42+BBD43+BBD44</f>
        <v>10.091179381924199</v>
      </c>
      <c r="BBE9" s="268">
        <f>+BBE10+BBE27+BBE29+BBE30+BBE39+BBE40+BBE41+BBE42+BBE43+BBE44</f>
        <v>0.54390536297376091</v>
      </c>
      <c r="BBF9" s="268">
        <f>+BBF10+BBF27+BBF29+BBF30+BBF39+BBF40+BBF41+BBF42+BBF43+BBF44</f>
        <v>2.9394524358600593</v>
      </c>
      <c r="BBG9" s="268">
        <f>+BBG10+BBG27+BBG29+BBG30+BBG39+BBG40+BBG41+BBG42+BBG43+BBG44</f>
        <v>0.26456291836734691</v>
      </c>
      <c r="BBH9" s="268">
        <f>+BBH10+BBH27+BBH29+BBH30+BBH39+BBH40+BBH41+BBH42+BBH43+BBH44</f>
        <v>3.1609605991253642</v>
      </c>
      <c r="BBI9" s="192">
        <f>+SUM(BBD9:BBH9)</f>
        <v>17.000060698250728</v>
      </c>
      <c r="BBJ9" s="268">
        <f>+BBJ10+BBJ27+BBJ29+BBJ30+BBJ39+BBJ40+BBJ41+BBJ42+BBJ43+BBJ44</f>
        <v>13.407624202623907</v>
      </c>
      <c r="BBK9" s="268">
        <f>+BBK10+BBK27+BBK29+BBK30+BBK39+BBK40+BBK41+BBK42+BBK43+BBK44</f>
        <v>55.55008460349854</v>
      </c>
      <c r="BBL9" s="268">
        <f>+BBL10+BBL27+BBL29+BBL30+BBL39+BBL40+BBL41+BBL42+BBL43+BBL44</f>
        <v>5.1289197521866043</v>
      </c>
      <c r="BBM9" s="268">
        <f>+BBM10+BBM27+BBM29+BBM30+BBM39+BBM40+BBM41+BBM42+BBM43+BBM44</f>
        <v>0.20113089067055392</v>
      </c>
      <c r="BBN9" s="268">
        <f>+BBN10+BBN27+BBN29+BBN30+BBN39+BBN40+BBN41+BBN42+BBN43+BBN44</f>
        <v>0.36408646355685131</v>
      </c>
      <c r="BBO9" s="192">
        <f>+SUM(BBJ9:BBN9)</f>
        <v>74.651845912536444</v>
      </c>
      <c r="BBP9" s="268">
        <f>+BBP10+BBP27+BBP29+BBP30+BBP39+BBP40+BBP41+BBP42+BBP43+BBP44</f>
        <v>55.178012826530612</v>
      </c>
      <c r="BBQ9" s="268">
        <f>+BBQ10+BBQ27+BBQ29+BBQ30+BBQ39+BBQ40+BBQ41+BBQ42+BBQ43+BBQ44</f>
        <v>37.715019583090381</v>
      </c>
      <c r="BBR9" s="268">
        <f>+BBR10+BBR27+BBR29+BBR30+BBR39+BBR40+BBR41+BBR42+BBR43+BBR44</f>
        <v>32.571619755102063</v>
      </c>
      <c r="BBS9" s="268">
        <f>+BBS10+BBS27+BBS29+BBS30+BBS39+BBS40+BBS41+BBS42+BBS43+BBS44</f>
        <v>3.8311778002915444</v>
      </c>
      <c r="BBT9" s="268">
        <f>+BBT10+BBT27+BBT29+BBT30+BBT39+BBT40+BBT41+BBT42+BBT43+BBT44</f>
        <v>0.64143875510204063</v>
      </c>
      <c r="BBU9" s="192">
        <f>+SUM(BBP9:BBT9)</f>
        <v>129.93726872011663</v>
      </c>
      <c r="BBV9" s="268">
        <f>+BBV10+BBV27+BBV29+BBV30+BBV39+BBV40+BBV41+BBV42+BBV43+BBV44</f>
        <v>0.24641517930029155</v>
      </c>
      <c r="BBW9" s="268">
        <f>+BBW10+BBW27+BBW29+BBW30+BBW39+BBW40+BBW41+BBW42+BBW43+BBW44</f>
        <v>1.6724891005830904</v>
      </c>
      <c r="BBX9" s="268">
        <f>+BBX10+BBX27+BBX29+BBX30+BBX39+BBX40+BBX41+BBX42+BBX43+BBX44</f>
        <v>5.4779164067055461</v>
      </c>
      <c r="BBY9" s="268">
        <f>+BBY10+BBY27+BBY29+BBY30+BBY39+BBY40+BBY41+BBY42+BBY43+BBY44</f>
        <v>6.9432500645481054</v>
      </c>
      <c r="BBZ9" s="268">
        <f>+BBZ10+BBZ27+BBZ29+BBZ30+BBZ39+BBZ40+BBZ41+BBZ42+BBZ43+BBZ44</f>
        <v>9.8886099795918394</v>
      </c>
      <c r="BCA9" s="192">
        <f>+SUM(BBV9:BBZ9)</f>
        <v>24.228680730728875</v>
      </c>
      <c r="BCB9" s="192">
        <f>+BBI9+BBO9+BBU9+BCA9</f>
        <v>245.81785606163268</v>
      </c>
      <c r="BCC9" s="268">
        <f>+BCC10+BCC27+BCC29+BCC30+BCC39+BCC40+BCC41+BCC42+BCC43+BCC44</f>
        <v>0.8460438994169095</v>
      </c>
      <c r="BCD9" s="268">
        <f>+BCD10+BCD27+BCD29+BCD30+BCD39+BCD40+BCD41+BCD42+BCD43+BCD44</f>
        <v>11.675873879008744</v>
      </c>
      <c r="BCE9" s="268">
        <f>+BCE10+BCE27+BCE29+BCE30+BCE39+BCE40+BCE41+BCE42+BCE43+BCE44</f>
        <v>6.912399864431487</v>
      </c>
      <c r="BCF9" s="268">
        <f>+BCF10+BCF27+BCF29+BCF30+BCF39+BCF40+BCF41+BCF42+BCF43+BCF44</f>
        <v>5.9539233513119534</v>
      </c>
      <c r="BCG9" s="268">
        <f>+BCG10+BCG27+BCG29+BCG30+BCG39+BCG40+BCG41+BCG42+BCG43+BCG44</f>
        <v>10.17150372594752</v>
      </c>
      <c r="BCH9" s="192">
        <f>+SUM(BCC9:BCG9)</f>
        <v>35.559744720116612</v>
      </c>
      <c r="BCI9" s="268">
        <f>+BCI10+BCI27+BCI29+BCI30+BCI39+BCI40+BCI41+BCI42+BCI43+BCI44</f>
        <v>3.4751325379008744</v>
      </c>
      <c r="BCJ9" s="268">
        <f>+BCJ10+BCJ27+BCJ29+BCJ30+BCJ39+BCJ40+BCJ41+BCJ42+BCJ43+BCJ44</f>
        <v>68.757683374635576</v>
      </c>
      <c r="BCK9" s="268">
        <f>+BCK10+BCK27+BCK29+BCK30+BCK39+BCK40+BCK41+BCK42+BCK43+BCK44</f>
        <v>8.0546014431486874</v>
      </c>
      <c r="BCL9" s="268">
        <f>+BCL10+BCL27+BCL29+BCL30+BCL39+BCL40+BCL41+BCL42+BCL43+BCL44</f>
        <v>29.980975345481049</v>
      </c>
      <c r="BCM9" s="192">
        <f t="shared" ref="BCM9:BCM40" si="24">+SUM(BCI9:BCL9)</f>
        <v>110.26839270116619</v>
      </c>
      <c r="BCN9" s="268">
        <v>14.056313689999996</v>
      </c>
      <c r="BCO9" s="268">
        <v>22.731815140000002</v>
      </c>
      <c r="BCP9" s="268">
        <v>18.908854580000003</v>
      </c>
      <c r="BCQ9" s="268">
        <v>17.139667950000003</v>
      </c>
      <c r="BCR9" s="268">
        <v>33.190098329999998</v>
      </c>
      <c r="BCS9" s="192">
        <f>+SUM(BCN9:BCR9)</f>
        <v>106.02674969</v>
      </c>
      <c r="BCT9" s="268">
        <v>14.27166845</v>
      </c>
      <c r="BCU9" s="268">
        <v>33.530583669999999</v>
      </c>
      <c r="BCV9" s="268">
        <v>7.5723180299999999</v>
      </c>
      <c r="BCW9" s="268">
        <v>0.37164943</v>
      </c>
      <c r="BCX9" s="192">
        <f>SUM(BCT9:BCW9)</f>
        <v>55.746219579999995</v>
      </c>
      <c r="BCY9" s="192">
        <v>12.19420233</v>
      </c>
      <c r="BCZ9" s="192">
        <v>2.9513533499999998</v>
      </c>
      <c r="BDA9" s="192">
        <f>SUM(BCY9:BCZ9)</f>
        <v>15.145555679999999</v>
      </c>
      <c r="BDB9" s="192">
        <f>+BCH9+BCM9+BCS9+BCX9+BDA9</f>
        <v>322.74666237128275</v>
      </c>
      <c r="BDC9" s="192">
        <v>2.8161465900000011</v>
      </c>
      <c r="BDD9" s="192">
        <v>1.80191911</v>
      </c>
      <c r="BDE9" s="192">
        <v>8.4733027399999994</v>
      </c>
      <c r="BDF9" s="192">
        <f t="shared" ref="BDF9:BDF40" si="25">SUM(BDC9:BDE9)</f>
        <v>13.09136844</v>
      </c>
      <c r="BDG9" s="192">
        <v>1.9593310800000001</v>
      </c>
      <c r="BDH9" s="192">
        <v>293.68442392999992</v>
      </c>
      <c r="BDI9" s="192">
        <v>0.46514074</v>
      </c>
      <c r="BDJ9" s="192">
        <v>4.3381092399999996</v>
      </c>
      <c r="BDK9" s="192">
        <v>2.3433648799999998</v>
      </c>
      <c r="BDL9" s="192">
        <f>SUM(BDG9:BDK9)</f>
        <v>302.79036986999995</v>
      </c>
      <c r="BDM9" s="192">
        <v>2.8351372100000001</v>
      </c>
      <c r="BDN9" s="192">
        <v>69.186586390000002</v>
      </c>
      <c r="BDO9" s="192">
        <v>35.346100929999999</v>
      </c>
      <c r="BDP9" s="192">
        <v>1.9517421199999996</v>
      </c>
      <c r="BDQ9" s="192">
        <f>SUM(BDM9:BDP9)</f>
        <v>109.31956665000001</v>
      </c>
      <c r="BDR9" s="192">
        <v>39.774374590000001</v>
      </c>
      <c r="BDS9" s="192">
        <v>6.6278442704078238</v>
      </c>
      <c r="BDT9" s="192">
        <v>10.551009705539357</v>
      </c>
      <c r="BDU9" s="192">
        <v>10.86825860058309</v>
      </c>
      <c r="BDV9" s="192">
        <v>2.9220674765434262</v>
      </c>
      <c r="BDW9" s="192">
        <f>+SUM(BDR9:BDV9)</f>
        <v>70.743554643073708</v>
      </c>
      <c r="BDX9" s="192">
        <v>1.9082312798833545</v>
      </c>
      <c r="BDY9" s="192">
        <v>28.339843540816275</v>
      </c>
      <c r="BDZ9" s="192">
        <v>0.18784266034985422</v>
      </c>
      <c r="BEA9" s="192">
        <v>3.4034573746355687</v>
      </c>
      <c r="BEB9" s="192">
        <v>16.18138979883382</v>
      </c>
      <c r="BEC9" s="192">
        <f>+SUM(BDX9:BEB9)</f>
        <v>50.020764654518871</v>
      </c>
      <c r="BED9" s="192">
        <f>+BDF9+BDL9+BDQ9+BDW9+BEC9</f>
        <v>545.96562425759248</v>
      </c>
      <c r="BEE9" s="192">
        <v>2.5173512755102041</v>
      </c>
      <c r="BEF9" s="192">
        <v>0.76053540962099386</v>
      </c>
      <c r="BEG9" s="192">
        <v>27.656637430029154</v>
      </c>
      <c r="BEH9" s="192">
        <v>8.7682270918367351</v>
      </c>
      <c r="BEI9" s="192">
        <f>+SUM(BEE9:BEH9)</f>
        <v>39.702751206997085</v>
      </c>
      <c r="BEJ9" s="192">
        <v>60.483440966472308</v>
      </c>
      <c r="BEK9" s="192">
        <v>3.9065843790087458</v>
      </c>
      <c r="BEL9" s="192">
        <v>32.380883451895052</v>
      </c>
      <c r="BEM9" s="192">
        <v>46.828176285714285</v>
      </c>
      <c r="BEN9" s="192">
        <v>23.479399180758019</v>
      </c>
      <c r="BEO9" s="192">
        <f>+SUM(BEJ9:BEN9)</f>
        <v>167.0784842638484</v>
      </c>
      <c r="BEP9" s="192">
        <v>12.949358247813416</v>
      </c>
      <c r="BEQ9" s="192">
        <v>35.752095016035</v>
      </c>
      <c r="BER9" s="192">
        <v>24.151784927113702</v>
      </c>
      <c r="BES9" s="192">
        <v>47.840526243440237</v>
      </c>
      <c r="BET9" s="192">
        <v>75.443348564139939</v>
      </c>
      <c r="BEU9" s="192">
        <f t="shared" ref="BEU9:BEU40" si="26">+SUM(BEP9:BET9)</f>
        <v>196.13711299854231</v>
      </c>
      <c r="BEV9" s="192">
        <v>12.458629932944607</v>
      </c>
      <c r="BEW9" s="192">
        <v>7.1638908032070034</v>
      </c>
      <c r="BEX9" s="192">
        <v>1.9724403469387752</v>
      </c>
      <c r="BEY9" s="192">
        <v>4.8426955087463561</v>
      </c>
      <c r="BEZ9" s="192">
        <v>1.3119533527696792E-8</v>
      </c>
      <c r="BFA9" s="192">
        <f>+SUM(BEV9:BEZ9)</f>
        <v>26.437656604956274</v>
      </c>
      <c r="BFB9" s="192">
        <v>15.533262861516036</v>
      </c>
      <c r="BFC9" s="192">
        <f>+SUM(BFB9)</f>
        <v>15.533262861516036</v>
      </c>
      <c r="BFD9" s="192">
        <f t="shared" ref="BFD9:BFD40" si="27">+BEI9+BEO9+BEU9+BFA9+BFC9</f>
        <v>444.88926793586006</v>
      </c>
      <c r="BFE9" s="192">
        <v>14.763603957725948</v>
      </c>
      <c r="BFF9" s="192">
        <v>12.171840559766764</v>
      </c>
      <c r="BFG9" s="192">
        <v>27.825801309037903</v>
      </c>
      <c r="BFH9" s="192">
        <v>11.143946922740525</v>
      </c>
      <c r="BFI9" s="192">
        <f>+SUM(BFE9:BFH9)</f>
        <v>65.905192749271137</v>
      </c>
      <c r="BFJ9" s="192">
        <v>0.71032673469387764</v>
      </c>
      <c r="BFK9" s="192">
        <v>38.07318972740525</v>
      </c>
      <c r="BFL9" s="192">
        <v>23.878850556851322</v>
      </c>
      <c r="BFM9" s="192">
        <v>6.3068320072886301</v>
      </c>
      <c r="BFN9" s="192">
        <v>31.02280370553936</v>
      </c>
      <c r="BFO9" s="192">
        <f>+SUM(BFJ9:BFN9)</f>
        <v>99.992002731778442</v>
      </c>
      <c r="BFP9" s="192">
        <v>27.808026435860057</v>
      </c>
      <c r="BFQ9" s="192">
        <v>21.761467209912539</v>
      </c>
      <c r="BFR9" s="192">
        <v>14.504005728862968</v>
      </c>
      <c r="BFS9" s="192">
        <v>2.8350415072886292</v>
      </c>
      <c r="BFT9" s="192">
        <v>18.351658164723034</v>
      </c>
      <c r="BFU9" s="192">
        <f t="shared" ref="BFU9:BFU40" si="28">+SUM(BFP9:BFT9)</f>
        <v>85.260199046647216</v>
      </c>
      <c r="BFV9" s="192">
        <v>26.072060521166165</v>
      </c>
      <c r="BFW9" s="192">
        <v>10.997335093294462</v>
      </c>
      <c r="BFX9" s="192">
        <v>28.971578586005837</v>
      </c>
      <c r="BFY9" s="192">
        <v>20.70732409329446</v>
      </c>
      <c r="BFZ9" s="192">
        <v>18.078238387755103</v>
      </c>
      <c r="BGA9" s="192">
        <f>+SUM(BFV9:BFZ9)</f>
        <v>104.82653668151603</v>
      </c>
      <c r="BGB9" s="192">
        <v>14.140997062682217</v>
      </c>
      <c r="BGC9" s="192">
        <v>11.089249741982508</v>
      </c>
      <c r="BGD9" s="192">
        <v>4.8680357988338141</v>
      </c>
      <c r="BGE9" s="192">
        <f>+SUM(BGB9:BGD9)</f>
        <v>30.098282603498539</v>
      </c>
      <c r="BGF9" s="192">
        <f t="shared" ref="BGF9:BGF40" si="29">+BFI9+BFO9+BFU9+BGA9+BGE9</f>
        <v>386.08221381271136</v>
      </c>
      <c r="BGG9" s="192">
        <v>2.4242417696793002</v>
      </c>
      <c r="BGH9" s="192">
        <v>5.6990121734693879</v>
      </c>
      <c r="BGI9" s="192">
        <f>+SUM(BGG9:BGH9)</f>
        <v>8.1232539431486881</v>
      </c>
      <c r="BGJ9" s="192">
        <v>3.1637876836734686</v>
      </c>
      <c r="BGK9" s="192">
        <v>22.567766408163266</v>
      </c>
      <c r="BGL9" s="192">
        <v>2.8219738483965013</v>
      </c>
      <c r="BGM9" s="192">
        <v>13.066042518950436</v>
      </c>
      <c r="BGN9" s="192">
        <v>40.054955594752229</v>
      </c>
      <c r="BGO9" s="192">
        <f>+SUM(BGJ9:BGN9)</f>
        <v>81.674526053935907</v>
      </c>
      <c r="BGP9" s="192">
        <v>29.139394230320697</v>
      </c>
      <c r="BGQ9" s="192">
        <v>18.216184217201171</v>
      </c>
      <c r="BGR9" s="192">
        <v>24.905877309037905</v>
      </c>
      <c r="BGS9" s="192">
        <v>27.859300465014574</v>
      </c>
      <c r="BGT9" s="192">
        <v>24.223320667638482</v>
      </c>
      <c r="BGU9" s="192">
        <f>+SUM(BGP9:BGT9)</f>
        <v>124.34407688921283</v>
      </c>
      <c r="BGV9" s="192">
        <v>10.8729319897959</v>
      </c>
      <c r="BGW9" s="192">
        <v>30.235280749271137</v>
      </c>
      <c r="BGX9" s="192">
        <v>4.4676561647230297</v>
      </c>
      <c r="BGY9" s="192">
        <v>14.166296182215742</v>
      </c>
      <c r="BGZ9" s="192">
        <v>14.51065563265306</v>
      </c>
      <c r="BHA9" s="192">
        <f>+SUM(BGV9:BGZ9)</f>
        <v>74.252820718658867</v>
      </c>
      <c r="BHB9" s="192">
        <v>3.8485885728862921</v>
      </c>
      <c r="BHC9" s="192">
        <v>4.2250925553935854</v>
      </c>
      <c r="BHD9" s="192">
        <v>16.50896045626822</v>
      </c>
      <c r="BHE9" s="192">
        <v>2.3098320451895038</v>
      </c>
      <c r="BHF9" s="192">
        <v>30.151212583090373</v>
      </c>
      <c r="BHG9" s="192">
        <f>+SUM(BHB9:BHF9)</f>
        <v>57.043686212827978</v>
      </c>
      <c r="BHH9" s="192">
        <f>+BGI9+BGO9+BGU9+BHA9+BHG9</f>
        <v>345.43836381778431</v>
      </c>
      <c r="BHI9" s="192">
        <v>3.3503540728862973</v>
      </c>
      <c r="BHJ9" s="192">
        <v>8.5898988163265315</v>
      </c>
      <c r="BHK9" s="192">
        <v>2.8764483119533715</v>
      </c>
      <c r="BHL9" s="192">
        <v>9.069433071428552</v>
      </c>
      <c r="BHM9" s="192">
        <f>+SUM(BHI9:BHL9)</f>
        <v>23.886134272594752</v>
      </c>
      <c r="BHN9" s="192">
        <v>56.18412376967931</v>
      </c>
      <c r="BHO9" s="192">
        <v>1.6707270743440179</v>
      </c>
      <c r="BHP9" s="192">
        <v>2.4198508979591837</v>
      </c>
      <c r="BHQ9" s="192">
        <v>11.909081683673469</v>
      </c>
      <c r="BHR9" s="192">
        <v>37.931958518950438</v>
      </c>
      <c r="BHS9" s="192">
        <f>+SUM(BHN9:BHR9)</f>
        <v>110.11574194460641</v>
      </c>
      <c r="BHT9" s="192">
        <v>26.732113247813412</v>
      </c>
      <c r="BHU9" s="192">
        <v>17.936899529154523</v>
      </c>
      <c r="BHV9" s="192">
        <v>25.83472382798827</v>
      </c>
      <c r="BHW9" s="192">
        <v>22.233537577259476</v>
      </c>
      <c r="BHX9" s="192">
        <v>1.0313847521865889</v>
      </c>
      <c r="BHY9" s="192">
        <f>+SUM(BHT9:BHX9)</f>
        <v>93.768658934402268</v>
      </c>
      <c r="BHZ9" s="192">
        <v>19.425604431486878</v>
      </c>
      <c r="BIA9" s="192">
        <v>8.033290709912535</v>
      </c>
      <c r="BIB9" s="192">
        <v>412.61521227696795</v>
      </c>
      <c r="BIC9" s="192">
        <v>2.0926038148688044</v>
      </c>
      <c r="BID9" s="192">
        <v>4.4526436443148683</v>
      </c>
      <c r="BIE9" s="192">
        <f>+SUM(BHZ9:BID9)</f>
        <v>446.61935487755107</v>
      </c>
      <c r="BIF9" s="192">
        <v>26.666495833819241</v>
      </c>
      <c r="BIG9" s="192">
        <f>+SUM(BIF9)</f>
        <v>26.666495833819241</v>
      </c>
      <c r="BIH9" s="192">
        <f>+BHM9+BHS9+BHY9+BIE9+BIG9</f>
        <v>701.05638586297368</v>
      </c>
      <c r="BII9" s="192">
        <v>2.5515741122448983</v>
      </c>
      <c r="BIJ9" s="192">
        <v>12.705073594752186</v>
      </c>
      <c r="BIK9" s="192">
        <v>23.698267940233233</v>
      </c>
      <c r="BIL9" s="192">
        <v>7.1195232084548099</v>
      </c>
      <c r="BIM9" s="192">
        <f>+SUM(BII9:BIL9)</f>
        <v>46.074438855685123</v>
      </c>
      <c r="BIN9" s="192">
        <v>0.44828834548104957</v>
      </c>
      <c r="BIO9" s="192">
        <v>64.782418467930029</v>
      </c>
      <c r="BIP9" s="192">
        <v>83.084307107871723</v>
      </c>
      <c r="BIQ9" s="192">
        <v>214.29127987026234</v>
      </c>
      <c r="BIR9" s="192">
        <v>20.22890967930029</v>
      </c>
      <c r="BIS9" s="192">
        <f>+SUM(BIN9:BIR9)</f>
        <v>382.83520347084539</v>
      </c>
      <c r="BIT9" s="192">
        <v>26.904976183673469</v>
      </c>
      <c r="BIU9" s="192">
        <v>63.521180632653056</v>
      </c>
      <c r="BIV9" s="192">
        <v>31.407785689504376</v>
      </c>
      <c r="BIW9" s="192">
        <v>21.741446030612241</v>
      </c>
      <c r="BIX9" s="192">
        <v>43.583819370262397</v>
      </c>
      <c r="BIY9" s="192">
        <f>+SUM(BIT9:BIX9)</f>
        <v>187.15920790670555</v>
      </c>
      <c r="BIZ9" s="192">
        <v>49.29679630029154</v>
      </c>
      <c r="BJA9" s="192">
        <v>33.891661453352775</v>
      </c>
      <c r="BJB9" s="192">
        <v>16.439066447521874</v>
      </c>
      <c r="BJC9" s="192">
        <v>9.3663314139941836</v>
      </c>
      <c r="BJD9" s="192">
        <f>+SUM(BIZ9:BJC9)</f>
        <v>108.99385561516037</v>
      </c>
      <c r="BJE9" s="192">
        <v>10.845167918367347</v>
      </c>
      <c r="BJF9" s="192">
        <v>2.0975086005830983</v>
      </c>
      <c r="BJG9" s="192">
        <v>12.312417884839654</v>
      </c>
      <c r="BJH9" s="192">
        <v>19.15333683819242</v>
      </c>
      <c r="BJI9" s="192">
        <f>+SUM(BJE9:BJH9)</f>
        <v>44.40843124198252</v>
      </c>
      <c r="BJJ9" s="192">
        <f>+BIM9+BIS9+BIY9+BJD9+BJI9</f>
        <v>769.47113709037887</v>
      </c>
      <c r="BJK9" s="192">
        <f t="shared" ref="BJK9:BJK40" si="30">+AYC9+AYZ9+BAB9+BBC9+BCB9+BDB9+BED9+BFD9+BGF9+BHH9+BIH9+BJJ9</f>
        <v>5574.755881888409</v>
      </c>
      <c r="BJL9" s="192">
        <v>5.4142669664721979</v>
      </c>
      <c r="BJM9" s="192">
        <v>6.7380223250728859</v>
      </c>
      <c r="BJN9" s="192">
        <v>9.6017757842565672</v>
      </c>
      <c r="BJO9" s="192">
        <v>18.472671253644315</v>
      </c>
      <c r="BJP9" s="192">
        <v>0.61040717638483966</v>
      </c>
      <c r="BJQ9" s="192">
        <f>+SUM(BJL9:BJP9)</f>
        <v>40.837143505830809</v>
      </c>
      <c r="BJR9" s="192">
        <v>42.518598822157436</v>
      </c>
      <c r="BJS9" s="192">
        <v>43.329534397959186</v>
      </c>
      <c r="BJT9" s="192">
        <v>36.248714214285712</v>
      </c>
      <c r="BJU9" s="192">
        <v>16.713610718658892</v>
      </c>
      <c r="BJV9" s="192">
        <v>4.7890209008746361</v>
      </c>
      <c r="BJW9" s="192">
        <f>+SUM(BJR9:BJV9)</f>
        <v>143.59947905393588</v>
      </c>
      <c r="BJX9" s="192">
        <v>12.144460574344022</v>
      </c>
      <c r="BJY9" s="192">
        <v>22.049117596209953</v>
      </c>
      <c r="BJZ9" s="192">
        <v>20.249271911078711</v>
      </c>
      <c r="BKA9" s="192">
        <v>5.7923805758017481</v>
      </c>
      <c r="BKB9" s="192">
        <f>+SUM(BJX9:BKA9)</f>
        <v>60.235230657434435</v>
      </c>
      <c r="BKC9" s="192">
        <v>4.0126027346938731</v>
      </c>
      <c r="BKD9" s="192">
        <v>2.0170427157434401</v>
      </c>
      <c r="BKE9" s="192">
        <v>1.4849829897959146</v>
      </c>
      <c r="BKF9" s="192">
        <v>6.2425805685131195</v>
      </c>
      <c r="BKG9" s="192">
        <v>14.364254597667641</v>
      </c>
      <c r="BKH9" s="192">
        <f>+SUM(BKC9:BKG9)</f>
        <v>28.12146360641399</v>
      </c>
      <c r="BKI9" s="192">
        <f>+BJQ9+BJW9+BKB9+BKH9</f>
        <v>272.79331682361516</v>
      </c>
      <c r="BKJ9" s="192">
        <v>1.5082796690962095</v>
      </c>
      <c r="BKK9" s="192">
        <v>29.374105373177841</v>
      </c>
      <c r="BKL9" s="192">
        <v>102.02096232653062</v>
      </c>
      <c r="BKM9" s="192">
        <v>40.043729450437318</v>
      </c>
      <c r="BKN9" s="192">
        <v>17.987903064139939</v>
      </c>
      <c r="BKO9" s="192">
        <f>+SUM(BKJ9:BKN9)</f>
        <v>190.93497988338194</v>
      </c>
      <c r="BKP9" s="192">
        <v>25.750772236151601</v>
      </c>
      <c r="BKQ9" s="192">
        <v>30.454135612244897</v>
      </c>
      <c r="BKR9" s="192">
        <v>22.216551240524808</v>
      </c>
      <c r="BKS9" s="192">
        <v>45.20673789941695</v>
      </c>
      <c r="BKT9" s="192">
        <v>20.298211002915377</v>
      </c>
      <c r="BKU9" s="192">
        <f>+SUM(BKP9:BKT9)</f>
        <v>143.92640799125363</v>
      </c>
      <c r="BKV9" s="192">
        <v>19.167252874635569</v>
      </c>
      <c r="BKW9" s="192">
        <v>23.566738405247818</v>
      </c>
      <c r="BKX9" s="192">
        <v>16.650715479591838</v>
      </c>
      <c r="BKY9" s="192">
        <f>+SUM(BKV9:BKX9)</f>
        <v>59.384706759475222</v>
      </c>
      <c r="BKZ9" s="192">
        <v>13.678008664723034</v>
      </c>
      <c r="BLA9" s="192">
        <v>351.01164676822157</v>
      </c>
      <c r="BLB9" s="192">
        <v>13.922962537900874</v>
      </c>
      <c r="BLC9" s="192">
        <v>5.24785368658892</v>
      </c>
      <c r="BLD9" s="192">
        <v>4.5271489125364432</v>
      </c>
      <c r="BLE9" s="192">
        <f>+SUM(BKZ9:BLD9)</f>
        <v>388.38762056997092</v>
      </c>
      <c r="BLF9" s="192">
        <f>+BKO9+BKU9+BKY9+BLE9</f>
        <v>782.63371520408168</v>
      </c>
      <c r="BLG9" s="192">
        <v>0.26484686297376092</v>
      </c>
      <c r="BLH9" s="192">
        <v>57.407544435860054</v>
      </c>
      <c r="BLI9" s="192">
        <v>53.462072379008745</v>
      </c>
      <c r="BLJ9" s="192">
        <v>2.010022925655973</v>
      </c>
      <c r="BLK9" s="192">
        <v>7.3186507142857149</v>
      </c>
      <c r="BLL9" s="192">
        <f>SUM(BLG9:BLK9)</f>
        <v>120.46313731778424</v>
      </c>
      <c r="BLM9" s="192">
        <v>6.8233305299999998</v>
      </c>
      <c r="BLN9" s="192">
        <v>65.695409819999995</v>
      </c>
      <c r="BLO9" s="192">
        <v>18.985597630000001</v>
      </c>
      <c r="BLP9" s="192">
        <v>24.614322610000002</v>
      </c>
      <c r="BLQ9" s="192">
        <v>13.21213762</v>
      </c>
      <c r="BLR9" s="192">
        <f>SUM(BLM9:BLQ9)</f>
        <v>129.33079821000001</v>
      </c>
      <c r="BLS9" s="192">
        <v>1.5364675499999998</v>
      </c>
      <c r="BLT9" s="192">
        <v>18.29406977</v>
      </c>
      <c r="BLU9" s="192">
        <v>33.737037049999998</v>
      </c>
      <c r="BLV9" s="192">
        <v>8.5192739900000003</v>
      </c>
      <c r="BLW9" s="192">
        <v>24.573209779999999</v>
      </c>
      <c r="BLX9" s="192">
        <f t="shared" ref="BLX9:BLX40" si="31">SUM(BLS9:BLW9)</f>
        <v>86.660058140000004</v>
      </c>
      <c r="BLY9" s="192">
        <v>60.962289210000002</v>
      </c>
      <c r="BLZ9" s="192">
        <v>18.340987329999997</v>
      </c>
      <c r="BMA9" s="192">
        <v>7.044990949999999</v>
      </c>
      <c r="BMB9" s="192">
        <v>6.4420407199999996</v>
      </c>
      <c r="BMC9" s="192">
        <v>61.949773460000003</v>
      </c>
      <c r="BMD9" s="192">
        <f>SUM(BLY9:BMC9)</f>
        <v>154.74008167</v>
      </c>
      <c r="BME9" s="192">
        <v>11.445549229999999</v>
      </c>
      <c r="BMF9" s="192">
        <v>10.235091800000001</v>
      </c>
      <c r="BMG9" s="192">
        <v>10.68419418</v>
      </c>
      <c r="BMH9" s="192">
        <f>SUM(BME9:BMG9)</f>
        <v>32.364835210000003</v>
      </c>
      <c r="BMI9" s="192">
        <f>+BLL9+BLR9+BLX9+BMD9+BMH9</f>
        <v>523.55891054778419</v>
      </c>
      <c r="BMJ9" s="192">
        <v>5.0959490800000005</v>
      </c>
      <c r="BMK9" s="192">
        <f>SUM(BMJ9)</f>
        <v>5.0959490800000005</v>
      </c>
      <c r="BML9" s="192">
        <v>2.9943593899999996</v>
      </c>
      <c r="BMM9" s="192">
        <v>23.236499850000001</v>
      </c>
      <c r="BMN9" s="192">
        <v>30.070841790000003</v>
      </c>
      <c r="BMO9" s="192">
        <v>6.5127952500000008</v>
      </c>
      <c r="BMP9" s="192">
        <v>13.876169239999999</v>
      </c>
      <c r="BMQ9" s="192">
        <f>SUM(BML9:BMP9)</f>
        <v>76.69066552000001</v>
      </c>
      <c r="BMR9" s="192">
        <v>50.559858260000013</v>
      </c>
      <c r="BMS9" s="192">
        <v>45.797968269999998</v>
      </c>
      <c r="BMT9" s="192">
        <v>22.124727040000007</v>
      </c>
      <c r="BMU9" s="192">
        <v>23.514526669999999</v>
      </c>
      <c r="BMV9" s="192">
        <v>35.369196620000004</v>
      </c>
      <c r="BMW9" s="192">
        <f>SUM(BMR9:BMV9)</f>
        <v>177.36627686000003</v>
      </c>
      <c r="BMX9" s="192">
        <v>35.599283779999993</v>
      </c>
      <c r="BMY9" s="192">
        <v>15.023642570000002</v>
      </c>
      <c r="BMZ9" s="192">
        <v>5.8728783100000008</v>
      </c>
      <c r="BNA9" s="192">
        <v>34.769475959999994</v>
      </c>
      <c r="BNB9" s="192">
        <v>9.2783007600000005</v>
      </c>
      <c r="BNC9" s="192">
        <f>SUM(BMX9:BNB9)</f>
        <v>100.54358137999998</v>
      </c>
      <c r="BND9" s="192">
        <v>20.883212019999998</v>
      </c>
      <c r="BNE9" s="192">
        <v>37.760684820000009</v>
      </c>
      <c r="BNF9" s="192">
        <v>32.202383499999996</v>
      </c>
      <c r="BNG9" s="192">
        <v>40.083331809999997</v>
      </c>
      <c r="BNH9" s="192">
        <v>43.971498560000001</v>
      </c>
      <c r="BNI9" s="192">
        <f>SUM(BND9:BNH9)</f>
        <v>174.90111071000001</v>
      </c>
      <c r="BNJ9" s="192">
        <f>+BMK9+BMQ9+BMW9+BNC9+BNI9</f>
        <v>534.59758355000008</v>
      </c>
      <c r="BNK9" s="192">
        <v>27.704497759999999</v>
      </c>
      <c r="BNL9" s="192">
        <v>26.547965269999999</v>
      </c>
      <c r="BNM9" s="192">
        <v>42.341929560000004</v>
      </c>
      <c r="BNN9" s="192">
        <v>20.92829673</v>
      </c>
      <c r="BNO9" s="192">
        <v>43.338842110000002</v>
      </c>
      <c r="BNP9" s="192">
        <f>SUM(BNK9:BNO9)</f>
        <v>160.86153143000001</v>
      </c>
      <c r="BNQ9" s="192">
        <v>39.294794019999998</v>
      </c>
      <c r="BNR9" s="192">
        <v>62.403579419999993</v>
      </c>
      <c r="BNS9" s="192">
        <v>35.389369819999999</v>
      </c>
      <c r="BNT9" s="192">
        <v>14.448321350000001</v>
      </c>
      <c r="BNU9" s="192">
        <v>20.911624140000001</v>
      </c>
      <c r="BNV9" s="192">
        <f>SUM(BNQ9:BNU9)</f>
        <v>172.44768875</v>
      </c>
      <c r="BNW9" s="192">
        <v>10.844028740000001</v>
      </c>
      <c r="BNX9" s="192">
        <v>19.826889740000002</v>
      </c>
      <c r="BNY9" s="192">
        <v>12.388071850000001</v>
      </c>
      <c r="BNZ9" s="192">
        <v>71.234828370000002</v>
      </c>
      <c r="BOA9" s="192">
        <v>35.994645419999991</v>
      </c>
      <c r="BOB9" s="192">
        <f>SUM(BNW9:BOA9)</f>
        <v>150.28846411999999</v>
      </c>
      <c r="BOC9" s="192">
        <v>1.8951786299999998</v>
      </c>
      <c r="BOD9" s="192">
        <v>3.4024082500000001</v>
      </c>
      <c r="BOE9" s="192">
        <v>15.610827609999999</v>
      </c>
      <c r="BOF9" s="192">
        <v>33.592032980000006</v>
      </c>
      <c r="BOG9" s="192">
        <v>37.095916469999999</v>
      </c>
      <c r="BOH9" s="192">
        <f>SUM(BOC9:BOG9)</f>
        <v>91.596363940000003</v>
      </c>
      <c r="BOI9" s="192">
        <v>0.25883051000000001</v>
      </c>
      <c r="BOJ9" s="192">
        <f>+BOI9</f>
        <v>0.25883051000000001</v>
      </c>
      <c r="BOK9" s="192">
        <f>+BNP9+BNV9+BOB9+BOH9+BOJ9</f>
        <v>575.45287875000008</v>
      </c>
      <c r="BOL9" s="192">
        <v>54.540778690000003</v>
      </c>
      <c r="BOM9" s="192">
        <v>21.011031579999997</v>
      </c>
      <c r="BON9" s="192">
        <v>37.368471900000003</v>
      </c>
      <c r="BOO9" s="192">
        <f t="shared" ref="BOO9:BOO40" si="32">SUM(BOL9:BON9)</f>
        <v>112.92028217000001</v>
      </c>
      <c r="BOP9" s="192">
        <v>40.994466019999848</v>
      </c>
      <c r="BOQ9" s="192">
        <v>56.215891030000002</v>
      </c>
      <c r="BOR9" s="192">
        <v>46.840257649999998</v>
      </c>
      <c r="BOS9" s="192">
        <v>40.655711660000001</v>
      </c>
      <c r="BOT9" s="192">
        <v>15.993342500000001</v>
      </c>
      <c r="BOU9" s="192">
        <f>SUM(BOP9:BOT9)</f>
        <v>200.69966885999989</v>
      </c>
      <c r="BOV9" s="192">
        <v>18.439019440000003</v>
      </c>
      <c r="BOW9" s="192">
        <v>34.941085919999999</v>
      </c>
      <c r="BOX9" s="192">
        <v>5.4481842400000025</v>
      </c>
      <c r="BOY9" s="192">
        <v>35.47281495</v>
      </c>
      <c r="BOZ9" s="192"/>
      <c r="BPA9" s="192">
        <v>14.826591460000001</v>
      </c>
      <c r="BPB9" s="192">
        <f>SUM(BOV9:BPA9)</f>
        <v>109.12769601000001</v>
      </c>
      <c r="BPC9" s="192">
        <v>20.149546009999998</v>
      </c>
      <c r="BPD9" s="192">
        <v>7.3294269599999993</v>
      </c>
      <c r="BPE9" s="192">
        <v>56.179597059999999</v>
      </c>
      <c r="BPF9" s="192">
        <v>33.237623470000003</v>
      </c>
      <c r="BPG9" s="192">
        <f>SUM(BPC9:BPF9)</f>
        <v>116.8961935</v>
      </c>
      <c r="BPH9" s="192">
        <v>45.89370899</v>
      </c>
      <c r="BPI9" s="192">
        <v>24.839301110000005</v>
      </c>
      <c r="BPJ9" s="192">
        <v>25.682429900000002</v>
      </c>
      <c r="BPK9" s="192">
        <f>SUM(BPH9:BPJ9)</f>
        <v>96.415440000000004</v>
      </c>
      <c r="BPL9" s="192">
        <f>+BOO9+BOU9+BPB9+BPG9+BPK9</f>
        <v>636.05928053999992</v>
      </c>
      <c r="BPM9" s="192">
        <v>37.874832809999987</v>
      </c>
      <c r="BPN9" s="192">
        <v>34.153200529999999</v>
      </c>
      <c r="BPO9" s="192">
        <f>SUM(BPM9:BPN9)</f>
        <v>72.028033339999979</v>
      </c>
      <c r="BPP9" s="192">
        <v>2.8003982799999996</v>
      </c>
      <c r="BPQ9" s="192">
        <v>3.8545342900000001</v>
      </c>
      <c r="BPR9" s="192">
        <v>17.687722449999999</v>
      </c>
      <c r="BPS9" s="192">
        <v>16.334958900000004</v>
      </c>
      <c r="BPT9" s="192">
        <v>69.995795089999987</v>
      </c>
      <c r="BPU9" s="192">
        <f>SUM(BPP9:BPT9)</f>
        <v>110.67340900999999</v>
      </c>
      <c r="BPV9" s="192">
        <f>28.80066069+0.0000638599999994039</f>
        <v>28.800724550000002</v>
      </c>
      <c r="BPW9" s="192">
        <v>34.24146811</v>
      </c>
      <c r="BPX9" s="192">
        <v>47.423686769999989</v>
      </c>
      <c r="BPY9" s="192">
        <v>31.499637579999998</v>
      </c>
      <c r="BPZ9" s="192">
        <f t="shared" ref="BPZ9:BPZ40" si="33">SUM(BPV9:BPY9)</f>
        <v>141.96551700999999</v>
      </c>
      <c r="BQA9" s="192">
        <v>42.3874371</v>
      </c>
      <c r="BQB9" s="192">
        <v>51.198431760000005</v>
      </c>
      <c r="BQC9" s="192">
        <v>11.009166220000001</v>
      </c>
      <c r="BQD9" s="192">
        <v>4.7587202</v>
      </c>
      <c r="BQE9" s="192">
        <v>35.407438990000003</v>
      </c>
      <c r="BQF9" s="192">
        <f>SUM(BQA9:BQE9)</f>
        <v>144.76119427</v>
      </c>
      <c r="BQG9" s="192">
        <v>14.033957590000002</v>
      </c>
      <c r="BQH9" s="192">
        <v>44.650539930000008</v>
      </c>
      <c r="BQI9" s="192">
        <v>28.919711879999994</v>
      </c>
      <c r="BQJ9" s="192">
        <v>54.938507579999992</v>
      </c>
      <c r="BQK9" s="192">
        <v>27.306256529999999</v>
      </c>
      <c r="BQL9" s="192">
        <f>SUM(BQG9:BQK9)</f>
        <v>169.84897351000001</v>
      </c>
      <c r="BQM9" s="192">
        <f t="shared" ref="BQM9:BQM40" si="34">+BPO9+BPU9+BPZ9+BQF9+BQL9</f>
        <v>639.27712713999995</v>
      </c>
      <c r="BQN9" s="192">
        <v>7.4682668100000003</v>
      </c>
      <c r="BQO9" s="192">
        <v>79.395052939999985</v>
      </c>
      <c r="BQP9" s="192">
        <v>47.701019449999997</v>
      </c>
      <c r="BQQ9" s="192">
        <v>36.841486939999996</v>
      </c>
      <c r="BQR9" s="192">
        <f>SUM(BQN9:BQQ9)</f>
        <v>171.40582613999999</v>
      </c>
      <c r="BQS9" s="192">
        <v>69.33645976999999</v>
      </c>
      <c r="BQT9" s="192">
        <v>55.757182100000001</v>
      </c>
      <c r="BQU9" s="192">
        <v>6.1090151000000006</v>
      </c>
      <c r="BQV9" s="192">
        <v>22.628365220000003</v>
      </c>
      <c r="BQW9" s="192">
        <v>29.456290090000159</v>
      </c>
      <c r="BQX9" s="192">
        <f>+SUM(BQS9:BQW9)</f>
        <v>183.28731228000015</v>
      </c>
      <c r="BQY9" s="192">
        <v>12.98513722</v>
      </c>
      <c r="BQZ9" s="192">
        <v>24.581289819999999</v>
      </c>
      <c r="BRA9" s="192">
        <v>9.6368912600000005</v>
      </c>
      <c r="BRB9" s="192">
        <v>16.798187039999998</v>
      </c>
      <c r="BRC9" s="192">
        <v>9.2089509799999991</v>
      </c>
      <c r="BRD9" s="192">
        <f>SUM(BQY9:BRC9)</f>
        <v>73.210456319999992</v>
      </c>
      <c r="BRE9" s="192">
        <v>23.145155579999997</v>
      </c>
      <c r="BRF9" s="192">
        <v>46.42399266000001</v>
      </c>
      <c r="BRG9" s="192">
        <v>147.62378917000004</v>
      </c>
      <c r="BRH9" s="192">
        <v>52.595259179999992</v>
      </c>
      <c r="BRI9" s="192">
        <v>21.855026219999999</v>
      </c>
      <c r="BRJ9" s="192">
        <f>SUM(BRE9:BRI9)</f>
        <v>291.64322281000005</v>
      </c>
      <c r="BRK9" s="192">
        <v>49.755627629999999</v>
      </c>
      <c r="BRL9" s="192">
        <v>34.432944630000009</v>
      </c>
      <c r="BRM9" s="192">
        <f>SUM(BRK9:BRL9)</f>
        <v>84.188572260000001</v>
      </c>
      <c r="BRN9" s="192">
        <f t="shared" ref="BRN9:BRN40" si="35">+BQR9+BQX9+BRD9+BRJ9+BRM9</f>
        <v>803.73538981000024</v>
      </c>
      <c r="BRO9" s="192">
        <v>11.67126886</v>
      </c>
      <c r="BRP9" s="192">
        <v>43.872835670000008</v>
      </c>
      <c r="BRQ9" s="192">
        <v>31.260409269999997</v>
      </c>
      <c r="BRR9" s="192">
        <f>SUM(BRO9:BRQ9)</f>
        <v>86.804513799999995</v>
      </c>
      <c r="BRS9" s="192">
        <v>1.0068414300000001</v>
      </c>
      <c r="BRT9" s="192">
        <v>19.01073014</v>
      </c>
      <c r="BRU9" s="192">
        <v>110.63350636999999</v>
      </c>
      <c r="BRV9" s="192">
        <v>29.250023499999998</v>
      </c>
      <c r="BRW9" s="192">
        <v>22.379845909999997</v>
      </c>
      <c r="BRX9" s="192">
        <f>SUM(BRS9:BRW9)</f>
        <v>182.28094734999999</v>
      </c>
      <c r="BRY9" s="192">
        <v>21.822274530000001</v>
      </c>
      <c r="BRZ9" s="192">
        <v>31.606724569999997</v>
      </c>
      <c r="BSA9" s="192">
        <v>44.023755340000001</v>
      </c>
      <c r="BSB9" s="192">
        <v>25.980017940000003</v>
      </c>
      <c r="BSC9" s="192">
        <v>15.118395119999999</v>
      </c>
      <c r="BSD9" s="192">
        <f>SUM(BRY9:BSC9)</f>
        <v>138.55116750000002</v>
      </c>
      <c r="BSE9" s="192">
        <v>15.280805239999999</v>
      </c>
      <c r="BSF9" s="192">
        <v>12.87415399</v>
      </c>
      <c r="BSG9" s="192">
        <v>21.51341729</v>
      </c>
      <c r="BSH9" s="192">
        <v>12.22468535</v>
      </c>
      <c r="BSI9" s="192">
        <v>73.288730890000011</v>
      </c>
      <c r="BSJ9" s="192">
        <f>SUM(BSE9:BSI9)</f>
        <v>135.18179276000001</v>
      </c>
      <c r="BSK9" s="192">
        <v>38.403516869999997</v>
      </c>
      <c r="BSL9" s="192">
        <v>34.892937449999998</v>
      </c>
      <c r="BSM9" s="192">
        <v>42.943326619999993</v>
      </c>
      <c r="BSN9" s="192">
        <v>17.243775509999999</v>
      </c>
      <c r="BSO9" s="192">
        <f>SUM(BSK9:BSN9)</f>
        <v>133.48355644999998</v>
      </c>
      <c r="BSP9" s="192">
        <f>+BRR9+BRX9+BSD9+BSJ9+BSO9</f>
        <v>676.30197786000008</v>
      </c>
      <c r="BSQ9" s="192">
        <v>14.64265441</v>
      </c>
      <c r="BSR9" s="192">
        <f>SUM(BSQ9)</f>
        <v>14.64265441</v>
      </c>
      <c r="BSS9" s="192">
        <v>21.612374519999999</v>
      </c>
      <c r="BST9" s="192">
        <v>20.765635060000001</v>
      </c>
      <c r="BSU9" s="192">
        <v>14.825780059999998</v>
      </c>
      <c r="BSV9" s="192">
        <v>22.778400090000002</v>
      </c>
      <c r="BSW9" s="192">
        <v>82.447279760000001</v>
      </c>
      <c r="BSX9" s="192">
        <f>SUM(BSS9:BSW9)</f>
        <v>162.42946949</v>
      </c>
      <c r="BSY9" s="192">
        <v>11.761749399999999</v>
      </c>
      <c r="BSZ9" s="192">
        <v>20.069107080000002</v>
      </c>
      <c r="BTA9" s="192">
        <v>80.395612319999998</v>
      </c>
      <c r="BTB9" s="192">
        <v>69.618700369999999</v>
      </c>
      <c r="BTC9" s="192">
        <v>18.374229379999999</v>
      </c>
      <c r="BTD9" s="192">
        <f>SUM(BSY9:BTC9)</f>
        <v>200.21939854999999</v>
      </c>
      <c r="BTE9" s="192">
        <v>3.7859799700000001</v>
      </c>
      <c r="BTF9" s="192">
        <v>3.5817214499999999</v>
      </c>
      <c r="BTG9" s="192">
        <v>27.572049859999996</v>
      </c>
      <c r="BTH9" s="192">
        <v>10.480271270000001</v>
      </c>
      <c r="BTI9" s="192">
        <v>15.406823109999999</v>
      </c>
      <c r="BTJ9" s="192">
        <f>SUM(BTE9:BTI9)</f>
        <v>60.826845659999996</v>
      </c>
      <c r="BTK9" s="192">
        <v>22.002015249999999</v>
      </c>
      <c r="BTL9" s="192">
        <v>20.102506290000001</v>
      </c>
      <c r="BTM9" s="192">
        <v>6.9130682599999993</v>
      </c>
      <c r="BTN9" s="192">
        <v>22.99876115</v>
      </c>
      <c r="BTO9" s="192">
        <v>27.409718300000002</v>
      </c>
      <c r="BTP9" s="192">
        <f>SUM(BTK9:BTO9)</f>
        <v>99.426069250000012</v>
      </c>
      <c r="BTQ9" s="192">
        <f>+BSR9+BSX9+BTD9+BTJ9+BTP9</f>
        <v>537.54443736000007</v>
      </c>
      <c r="BTR9" s="192">
        <v>5.2185429000000001</v>
      </c>
      <c r="BTS9" s="192">
        <v>44.794559189999994</v>
      </c>
      <c r="BTT9" s="192">
        <v>27.626767940000001</v>
      </c>
      <c r="BTU9" s="192">
        <v>21.272054079999997</v>
      </c>
      <c r="BTV9" s="192">
        <f>SUM(BTR9:BTU9)</f>
        <v>98.911924110000001</v>
      </c>
      <c r="BTW9" s="192">
        <v>74.144346959999993</v>
      </c>
      <c r="BTX9" s="192">
        <v>33.06256338</v>
      </c>
      <c r="BTY9" s="192">
        <v>82.00576961000003</v>
      </c>
      <c r="BTZ9" s="192">
        <v>0.46874567999999989</v>
      </c>
      <c r="BUA9" s="192">
        <v>52.294943150000002</v>
      </c>
      <c r="BUB9" s="192">
        <f>SUM(BTW9:BUA9)</f>
        <v>241.97636878000003</v>
      </c>
      <c r="BUC9" s="192">
        <v>26.629414449999999</v>
      </c>
      <c r="BUD9" s="192">
        <v>21.033730650000003</v>
      </c>
      <c r="BUE9" s="192">
        <v>36.177268810000001</v>
      </c>
      <c r="BUF9" s="192">
        <v>45.862320230000002</v>
      </c>
      <c r="BUG9" s="192">
        <v>31.276373020000001</v>
      </c>
      <c r="BUH9" s="192">
        <f>SUM(BUC9:BUG9)</f>
        <v>160.97910715999998</v>
      </c>
      <c r="BUI9" s="192">
        <v>26.331249750000001</v>
      </c>
      <c r="BUJ9" s="192">
        <v>28.922251510000002</v>
      </c>
      <c r="BUK9" s="192">
        <v>25.152341409999998</v>
      </c>
      <c r="BUL9" s="192">
        <v>0.73030490000000003</v>
      </c>
      <c r="BUM9" s="192">
        <v>17.632468859999999</v>
      </c>
      <c r="BUN9" s="192">
        <f>SUM(BUI9:BUM9)</f>
        <v>98.768616429999994</v>
      </c>
      <c r="BUO9" s="192">
        <v>34.539815169999997</v>
      </c>
      <c r="BUP9" s="192">
        <v>24.974482030000001</v>
      </c>
      <c r="BUQ9" s="192">
        <f>SUM(BUO9:BUP9)</f>
        <v>59.514297200000001</v>
      </c>
      <c r="BUR9" s="192">
        <f>+BTV9+BUB9+BUH9+BUN9+BUQ9</f>
        <v>660.15031367999995</v>
      </c>
      <c r="BUS9" s="192">
        <v>9.6661727299999995</v>
      </c>
      <c r="BUT9" s="192">
        <v>56.204669820000007</v>
      </c>
      <c r="BUU9" s="192">
        <v>30.02604067</v>
      </c>
      <c r="BUV9" s="192">
        <f>SUM(BUS9:BUU9)</f>
        <v>95.896883220000007</v>
      </c>
      <c r="BUW9" s="192">
        <v>69.988625519999999</v>
      </c>
      <c r="BUX9" s="192">
        <v>25.9616355</v>
      </c>
      <c r="BUY9" s="192">
        <v>32.651924320000006</v>
      </c>
      <c r="BUZ9" s="192">
        <v>52.653165720000004</v>
      </c>
      <c r="BVA9" s="192">
        <v>43.359231400000006</v>
      </c>
      <c r="BVB9" s="192">
        <f>+SUM(BUW9:BVA9)</f>
        <v>224.61458246000001</v>
      </c>
      <c r="BVC9" s="192">
        <v>26.408578089999999</v>
      </c>
      <c r="BVD9" s="192">
        <v>56.43730824</v>
      </c>
      <c r="BVE9" s="192">
        <v>6.1687293099999998</v>
      </c>
      <c r="BVF9" s="192">
        <v>29.416245629999995</v>
      </c>
      <c r="BVG9" s="192">
        <v>57.090098319999996</v>
      </c>
      <c r="BVH9" s="192">
        <f>+SUM(BVC9:BVG9)</f>
        <v>175.52095958999999</v>
      </c>
      <c r="BVI9" s="192">
        <v>57.578250789999998</v>
      </c>
      <c r="BVJ9" s="192">
        <v>55.439315559999997</v>
      </c>
      <c r="BVK9" s="192">
        <v>102.50296674000001</v>
      </c>
      <c r="BVL9" s="192">
        <f>41.5027982+5.04485342389671E-13</f>
        <v>41.502798200000505</v>
      </c>
      <c r="BVM9" s="192">
        <v>48.578385839999996</v>
      </c>
      <c r="BVN9" s="192">
        <f>+SUM(BVI9:BVM9)</f>
        <v>305.60171713000051</v>
      </c>
      <c r="BVO9" s="192">
        <v>0.23938218999999999</v>
      </c>
      <c r="BVP9" s="192">
        <v>25.63928671</v>
      </c>
      <c r="BVQ9" s="192">
        <v>28.375128319999998</v>
      </c>
      <c r="BVR9" s="192">
        <v>27.750800920000003</v>
      </c>
      <c r="BVS9" s="192">
        <v>16.242630759999997</v>
      </c>
      <c r="BVT9" s="192">
        <f>+SUM(BVO9:BVS9)</f>
        <v>98.247228899999996</v>
      </c>
      <c r="BVU9" s="192">
        <f>+BUV9+BVB9+BVH9+BVN9+BVT9</f>
        <v>899.88137130000041</v>
      </c>
      <c r="BVV9" s="192">
        <f t="shared" ref="BVV9:BVV40" si="36">+BKI9+BLF9+BMI9+BNJ9+BOK9+BPL9+BQM9+BRN9+BSP9+BTQ9+BUR9+BVU9</f>
        <v>7541.9863025654831</v>
      </c>
      <c r="BVW9" s="192">
        <v>3.0961213499999998</v>
      </c>
      <c r="BVX9" s="192">
        <v>22.392592719999985</v>
      </c>
      <c r="BVY9" s="192">
        <v>3.2203977199999998</v>
      </c>
      <c r="BVZ9" s="192">
        <v>17.6061044</v>
      </c>
      <c r="BWA9" s="192">
        <v>36.917195380000003</v>
      </c>
      <c r="BWB9" s="192">
        <f>+SUM(BVW9:BWA9)</f>
        <v>83.232411569999982</v>
      </c>
      <c r="BWC9" s="192">
        <v>74.387056050000012</v>
      </c>
      <c r="BWD9" s="192">
        <v>49.689571679999993</v>
      </c>
      <c r="BWE9" s="192">
        <v>17.433375829999999</v>
      </c>
      <c r="BWF9" s="192">
        <v>36.076531639999999</v>
      </c>
      <c r="BWG9" s="269">
        <f>36.96080035+0.000819699999841106</f>
        <v>36.961620049999837</v>
      </c>
      <c r="BWH9" s="192">
        <f>+SUM(BWC9:BWG9)</f>
        <v>214.54815524999987</v>
      </c>
      <c r="BWI9" s="192">
        <v>1.4840906600000001</v>
      </c>
      <c r="BWJ9" s="192">
        <v>109.81641721999999</v>
      </c>
      <c r="BWK9" s="192">
        <v>28.417715670000003</v>
      </c>
      <c r="BWL9" s="192">
        <v>3.4699054799999995</v>
      </c>
      <c r="BWM9" s="192">
        <v>13.105792000000001</v>
      </c>
      <c r="BWN9" s="192">
        <f t="shared" ref="BWN9:BWN16" si="37">+SUM(BWI9:BWM9)</f>
        <v>156.29392103000001</v>
      </c>
      <c r="BWO9" s="192">
        <v>15.534100239999999</v>
      </c>
      <c r="BWP9" s="192">
        <v>20.584909139999997</v>
      </c>
      <c r="BWQ9" s="192">
        <v>0.81273105999999973</v>
      </c>
      <c r="BWR9" s="192">
        <v>15.471013810000001</v>
      </c>
      <c r="BWS9" s="192">
        <v>4.7760404800000007</v>
      </c>
      <c r="BWT9" s="192">
        <f>+SUM(BWO9:BWS9)</f>
        <v>57.178794729999993</v>
      </c>
      <c r="BWU9" s="192">
        <v>20.022837720000002</v>
      </c>
      <c r="BWV9" s="192">
        <f t="shared" ref="BWV9:BWV40" si="38">+SUM(BWU9:BWU9)</f>
        <v>20.022837720000002</v>
      </c>
      <c r="BWW9" s="192">
        <f t="shared" ref="BWW9:BWW40" si="39">+BWB9+BWH9+BWN9+BWT9+BWV9</f>
        <v>531.27612029999989</v>
      </c>
      <c r="BWX9" s="192">
        <v>18.30755714</v>
      </c>
      <c r="BWY9" s="192">
        <v>12.828604850000001</v>
      </c>
      <c r="BWZ9" s="192">
        <v>16.182619219999999</v>
      </c>
      <c r="BXA9" s="192">
        <v>27.757268420000003</v>
      </c>
      <c r="BXB9" s="192">
        <f>+SUM(BWX9:BXA9)</f>
        <v>75.07604963</v>
      </c>
      <c r="BXC9" s="192">
        <v>19.380697550000001</v>
      </c>
      <c r="BXD9" s="192">
        <v>22.07583692</v>
      </c>
      <c r="BXE9" s="269">
        <f>99.8840586+0.00000001</f>
        <v>99.884058609999997</v>
      </c>
      <c r="BXF9" s="192">
        <v>29.02340937</v>
      </c>
      <c r="BXG9" s="269">
        <f>39.76577345-0.00000001</f>
        <v>39.765773439999997</v>
      </c>
      <c r="BXH9" s="192">
        <f>+SUM(BXC9:BXG9)</f>
        <v>210.12977588999999</v>
      </c>
      <c r="BXI9" s="192">
        <v>16.19411362</v>
      </c>
      <c r="BXJ9" s="192">
        <v>78.37263206999998</v>
      </c>
      <c r="BXK9" s="192">
        <v>38.073991809999995</v>
      </c>
      <c r="BXL9" s="192">
        <v>37.580618580000007</v>
      </c>
      <c r="BXM9" s="192">
        <v>31.082919969999999</v>
      </c>
      <c r="BXN9" s="192">
        <f>+SUM(BXI9:BXM9)</f>
        <v>201.30427604999997</v>
      </c>
      <c r="BXO9" s="192">
        <v>4.3336529500000012</v>
      </c>
      <c r="BXP9" s="192">
        <v>9.9845918700000009</v>
      </c>
      <c r="BXQ9" s="269">
        <f>4.02309195+0.00000001</f>
        <v>4.0230919600000004</v>
      </c>
      <c r="BXR9" s="192">
        <v>36.744346069999999</v>
      </c>
      <c r="BXS9" s="269">
        <f>40.15242236+0.00000002</f>
        <v>40.152422380000004</v>
      </c>
      <c r="BXT9" s="192">
        <f>+SUM(BXO9:BXS9)</f>
        <v>95.238105230000002</v>
      </c>
      <c r="BXU9" s="192">
        <f>+BXB9+BXH9+BXN9+BXT9</f>
        <v>581.74820679999993</v>
      </c>
      <c r="BXV9" s="192">
        <v>101.19199443000001</v>
      </c>
      <c r="BXW9" s="192">
        <v>62.502818309999995</v>
      </c>
      <c r="BXX9" s="192">
        <v>38.443413630000002</v>
      </c>
      <c r="BXY9" s="192">
        <f>+SUM(BXV9:BXX9)</f>
        <v>202.13822637000001</v>
      </c>
      <c r="BXZ9" s="192">
        <v>36.110810409999999</v>
      </c>
      <c r="BYA9" s="192">
        <v>46.557474150000004</v>
      </c>
      <c r="BYB9" s="269">
        <f>24.34488306+0.00000001</f>
        <v>24.344883070000002</v>
      </c>
      <c r="BYC9" s="192">
        <v>42.990379530000006</v>
      </c>
      <c r="BYD9" s="192">
        <v>51.137402649999999</v>
      </c>
      <c r="BYE9" s="192">
        <f>+SUM(BXZ9:BYD9)</f>
        <v>201.14094981</v>
      </c>
      <c r="BYF9" s="192">
        <v>89.355503530000007</v>
      </c>
      <c r="BYG9" s="192">
        <v>56.679977459999989</v>
      </c>
      <c r="BYH9" s="269">
        <f>75.60228064+0.00000001</f>
        <v>75.602280649999997</v>
      </c>
      <c r="BYI9" s="192">
        <v>29.757319839999997</v>
      </c>
      <c r="BYJ9" s="269">
        <f>51.65049225+0.00000001</f>
        <v>51.65049226</v>
      </c>
      <c r="BYK9" s="192">
        <f>+SUM(BYF9:BYJ9)</f>
        <v>303.04557374000001</v>
      </c>
      <c r="BYL9" s="192">
        <v>70.146617620000015</v>
      </c>
      <c r="BYM9" s="192">
        <v>15.107573889999999</v>
      </c>
      <c r="BYN9" s="192">
        <v>31.102387330000003</v>
      </c>
      <c r="BYO9" s="192">
        <v>21.704990449999997</v>
      </c>
      <c r="BYP9" s="192">
        <v>49.79083241</v>
      </c>
      <c r="BYQ9" s="192">
        <f>+SUM(BYL9:BYP9)</f>
        <v>187.85240170000003</v>
      </c>
      <c r="BYR9" s="192">
        <v>75.751611509999989</v>
      </c>
      <c r="BYS9" s="192">
        <v>41.06564814</v>
      </c>
      <c r="BYT9" s="192">
        <v>51.703242200000005</v>
      </c>
      <c r="BYU9" s="192">
        <v>40.012206719999995</v>
      </c>
      <c r="BYV9" s="192">
        <f>+SUM(BYR9:BYU9)</f>
        <v>208.53270856999998</v>
      </c>
      <c r="BYW9" s="192">
        <f>+BXY9+BYE9+BYK9+BYQ9+BYV9</f>
        <v>1102.7098601900002</v>
      </c>
      <c r="BYX9" s="192">
        <v>34.254796890000001</v>
      </c>
      <c r="BYY9" s="192">
        <f>+BYX9</f>
        <v>34.254796890000001</v>
      </c>
      <c r="BYZ9" s="192">
        <v>25.429861900000002</v>
      </c>
      <c r="BZA9" s="192">
        <v>27.030187189999999</v>
      </c>
      <c r="BZB9" s="192">
        <v>31.19962705</v>
      </c>
      <c r="BZC9" s="192">
        <v>39.874024040000002</v>
      </c>
      <c r="BZD9" s="192">
        <v>53.106807719999999</v>
      </c>
      <c r="BZE9" s="192">
        <f>+SUM(BYZ9:BZD9)</f>
        <v>176.64050790000002</v>
      </c>
      <c r="BZF9" s="192">
        <v>40.575887509999994</v>
      </c>
      <c r="BZG9" s="192">
        <v>80.074744559999985</v>
      </c>
      <c r="BZH9" s="192">
        <v>45.471165120000002</v>
      </c>
      <c r="BZI9" s="192">
        <v>40.579125939999997</v>
      </c>
      <c r="BZJ9" s="192">
        <f>+SUM(BZF9:BZI9)</f>
        <v>206.70092312999998</v>
      </c>
      <c r="BZK9" s="192">
        <v>22.267698679999999</v>
      </c>
      <c r="BZL9" s="192">
        <v>94.694057220000005</v>
      </c>
      <c r="BZM9" s="192">
        <v>36.634810799999997</v>
      </c>
      <c r="BZN9" s="192">
        <v>32.961139199999998</v>
      </c>
      <c r="BZO9" s="192"/>
      <c r="BZP9" s="192">
        <f t="shared" ref="BZP9:BZP39" si="40">+SUM(BZK9:BZO9)</f>
        <v>186.55770589999997</v>
      </c>
      <c r="BZQ9" s="192">
        <f>+BYY9+BZE9+BZJ9+BZP9</f>
        <v>604.15393382000002</v>
      </c>
      <c r="BZR9" s="192">
        <f>+BWW9+BXU9+BYW9+BZQ9</f>
        <v>2819.8881211100002</v>
      </c>
      <c r="BZS9" s="197"/>
      <c r="BZT9" s="197"/>
      <c r="BZU9" s="197"/>
      <c r="BZV9" s="197"/>
      <c r="BZW9" s="197"/>
      <c r="BZX9" s="197"/>
      <c r="BZY9" s="197"/>
      <c r="BZZ9" s="197"/>
      <c r="CAA9" s="197"/>
      <c r="CAB9" s="197"/>
      <c r="CAC9" s="197"/>
      <c r="CAD9" s="197"/>
      <c r="CAE9" s="197"/>
      <c r="CAF9" s="197"/>
      <c r="CAG9" s="197"/>
      <c r="CAH9" s="197"/>
      <c r="CAI9" s="197"/>
      <c r="CAJ9" s="197"/>
      <c r="CAK9" s="197"/>
      <c r="CAL9" s="197"/>
      <c r="CAM9" s="197"/>
      <c r="CAN9" s="197"/>
      <c r="CAO9" s="197"/>
      <c r="CAP9" s="197"/>
      <c r="CAQ9" s="197"/>
      <c r="CAR9" s="197"/>
      <c r="CAS9" s="197"/>
      <c r="CAT9" s="197"/>
      <c r="CAU9" s="197"/>
      <c r="CAV9" s="197"/>
      <c r="CAW9" s="197"/>
      <c r="CAX9" s="197"/>
      <c r="CAY9" s="197"/>
      <c r="CAZ9" s="197"/>
      <c r="CBA9" s="193"/>
      <c r="CBB9" s="193"/>
      <c r="CBC9" s="193"/>
      <c r="CBD9" s="193"/>
      <c r="CBE9" s="193"/>
      <c r="CBF9" s="193"/>
      <c r="CBG9" s="193"/>
      <c r="CBH9" s="193"/>
      <c r="CBI9" s="193"/>
      <c r="CBJ9" s="193"/>
      <c r="CBK9" s="193"/>
      <c r="CBL9" s="193"/>
      <c r="CBM9" s="193"/>
      <c r="CBN9" s="193"/>
      <c r="CBO9" s="193"/>
      <c r="CBP9" s="193"/>
      <c r="CBQ9" s="193"/>
      <c r="CBR9" s="193"/>
      <c r="CBS9" s="193"/>
      <c r="CBT9" s="193"/>
      <c r="CBU9" s="193"/>
      <c r="CBV9" s="193"/>
      <c r="CBW9" s="193"/>
      <c r="CBX9" s="193"/>
      <c r="CBY9" s="193"/>
      <c r="CBZ9" s="193"/>
      <c r="CCA9" s="193"/>
      <c r="CCB9" s="193"/>
      <c r="CCC9" s="193"/>
      <c r="CCD9" s="193"/>
      <c r="CCE9" s="193"/>
      <c r="CCF9" s="193"/>
      <c r="CCG9" s="193"/>
      <c r="CCH9" s="193"/>
      <c r="CCI9" s="193"/>
      <c r="CCJ9" s="193"/>
      <c r="CCK9" s="193"/>
      <c r="CCL9" s="193"/>
      <c r="CCM9" s="193"/>
      <c r="CCN9" s="193"/>
      <c r="CCO9" s="193"/>
      <c r="CCP9" s="193"/>
      <c r="CCQ9" s="193"/>
      <c r="CCR9" s="165"/>
      <c r="CCS9" s="165">
        <f t="shared" ref="CCS9:CCS40" si="41">+AUY9-ATV9</f>
        <v>44.618256829999837</v>
      </c>
    </row>
    <row r="10" spans="1:2126" s="200" customFormat="1" outlineLevel="1" x14ac:dyDescent="0.2">
      <c r="A10" s="194" t="s">
        <v>1</v>
      </c>
      <c r="B10" s="195">
        <v>390.17419345999991</v>
      </c>
      <c r="C10" s="195">
        <v>311.52881221000001</v>
      </c>
      <c r="D10" s="195">
        <v>342.17698170000011</v>
      </c>
      <c r="E10" s="195">
        <v>250.34717352999996</v>
      </c>
      <c r="F10" s="195">
        <v>285.70006138999997</v>
      </c>
      <c r="G10" s="195">
        <v>261.65959108999999</v>
      </c>
      <c r="H10" s="195">
        <v>284.80504674000014</v>
      </c>
      <c r="I10" s="195">
        <v>250.71039207000007</v>
      </c>
      <c r="J10" s="195">
        <v>241.35879005999993</v>
      </c>
      <c r="K10" s="195">
        <v>237.43606646999996</v>
      </c>
      <c r="L10" s="195">
        <v>229.62459283999996</v>
      </c>
      <c r="M10" s="195">
        <v>194.11588105000001</v>
      </c>
      <c r="N10" s="195">
        <v>253.51295708319998</v>
      </c>
      <c r="O10" s="195">
        <v>3142.9736562331955</v>
      </c>
      <c r="P10" s="195">
        <v>2.5557263800000003</v>
      </c>
      <c r="Q10" s="195">
        <v>24.572949099999999</v>
      </c>
      <c r="R10" s="195">
        <v>0.21832529999999997</v>
      </c>
      <c r="S10" s="195">
        <v>0.61349064999999992</v>
      </c>
      <c r="T10" s="195">
        <v>24.915227209999998</v>
      </c>
      <c r="U10" s="195">
        <v>52.875718639999995</v>
      </c>
      <c r="V10" s="195">
        <v>121.79484524999999</v>
      </c>
      <c r="W10" s="195">
        <v>6.1003119999999987E-2</v>
      </c>
      <c r="X10" s="195">
        <v>8.2484199999999994E-3</v>
      </c>
      <c r="Y10" s="195">
        <v>1.473472E-2</v>
      </c>
      <c r="Z10" s="195">
        <v>8.0961088300000004</v>
      </c>
      <c r="AA10" s="195">
        <v>129.97494033999999</v>
      </c>
      <c r="AB10" s="195">
        <v>1.0300000000000001E-3</v>
      </c>
      <c r="AC10" s="195">
        <v>8.0474856500000005</v>
      </c>
      <c r="AD10" s="195">
        <v>15.71999806</v>
      </c>
      <c r="AE10" s="195">
        <v>8.3798885900000002</v>
      </c>
      <c r="AF10" s="195">
        <v>32.148402300000001</v>
      </c>
      <c r="AG10" s="195">
        <v>4.951506779999999</v>
      </c>
      <c r="AH10" s="195">
        <v>2.89890041</v>
      </c>
      <c r="AI10" s="195">
        <v>10.20017524</v>
      </c>
      <c r="AJ10" s="195">
        <v>9.7906439999999983E-2</v>
      </c>
      <c r="AK10" s="195">
        <v>16.25359491</v>
      </c>
      <c r="AL10" s="195">
        <v>34.402083779999998</v>
      </c>
      <c r="AM10" s="195">
        <v>249.40114506000009</v>
      </c>
      <c r="AN10" s="195">
        <v>8.0894820500000009</v>
      </c>
      <c r="AO10" s="195">
        <v>0.38483014000000004</v>
      </c>
      <c r="AP10" s="195">
        <v>7.8836980000000001E-2</v>
      </c>
      <c r="AQ10" s="195">
        <v>8.5454067499999997</v>
      </c>
      <c r="AR10" s="195">
        <v>96.860049039999993</v>
      </c>
      <c r="AS10" s="195">
        <v>113.95860495999999</v>
      </c>
      <c r="AT10" s="195">
        <v>22.695669489999997</v>
      </c>
      <c r="AU10" s="195">
        <v>2.0154074500000001</v>
      </c>
      <c r="AV10" s="195">
        <v>1.7343337099999998</v>
      </c>
      <c r="AW10" s="195">
        <v>26.445410649999999</v>
      </c>
      <c r="AX10" s="195">
        <v>9.7999999999999997E-4</v>
      </c>
      <c r="AY10" s="195">
        <v>6.0299596900000001</v>
      </c>
      <c r="AZ10" s="195">
        <v>8.2590471099999991</v>
      </c>
      <c r="BA10" s="195">
        <v>0.37423225999999998</v>
      </c>
      <c r="BB10" s="195">
        <v>6.5527850000000012E-2</v>
      </c>
      <c r="BC10" s="195">
        <v>14.729746909999999</v>
      </c>
      <c r="BD10" s="195">
        <v>4.6022011699999998</v>
      </c>
      <c r="BE10" s="195">
        <v>0.22745187</v>
      </c>
      <c r="BF10" s="195">
        <v>8.3137941899999994</v>
      </c>
      <c r="BG10" s="195">
        <v>4.6632801200000005</v>
      </c>
      <c r="BH10" s="195">
        <v>2.9581636200000001</v>
      </c>
      <c r="BI10" s="195">
        <v>20.764890970000003</v>
      </c>
      <c r="BJ10" s="195">
        <v>11.27646777</v>
      </c>
      <c r="BK10" s="195">
        <v>11.27646777</v>
      </c>
      <c r="BL10" s="195">
        <v>187.17512125999997</v>
      </c>
      <c r="BM10" s="195">
        <v>8.1103107300000001</v>
      </c>
      <c r="BN10" s="195">
        <v>3.1486907500000001</v>
      </c>
      <c r="BO10" s="195">
        <v>0.13720879</v>
      </c>
      <c r="BP10" s="195">
        <v>7.2958286799999996</v>
      </c>
      <c r="BQ10" s="195">
        <v>18.692038950000001</v>
      </c>
      <c r="BR10" s="195">
        <v>8.3332081599999999</v>
      </c>
      <c r="BS10" s="195">
        <v>110.50065611000001</v>
      </c>
      <c r="BT10" s="195">
        <v>8.1216185200000002</v>
      </c>
      <c r="BU10" s="195">
        <v>8.2938598900000002</v>
      </c>
      <c r="BV10" s="195">
        <v>8.0056169399999995</v>
      </c>
      <c r="BW10" s="195">
        <v>143.25495961999999</v>
      </c>
      <c r="BX10" s="195">
        <v>1.9812099999999999E-2</v>
      </c>
      <c r="BY10" s="195">
        <v>1.1987843300000001</v>
      </c>
      <c r="BZ10" s="195">
        <v>2.65637444</v>
      </c>
      <c r="CA10" s="195">
        <v>6.9139653699999997</v>
      </c>
      <c r="CB10" s="195">
        <v>5.8232348200000006</v>
      </c>
      <c r="CC10" s="195">
        <v>16.612171059999998</v>
      </c>
      <c r="CD10" s="195">
        <v>8.0252603300000001</v>
      </c>
      <c r="CE10" s="195">
        <v>10.06034466</v>
      </c>
      <c r="CF10" s="195">
        <v>10.1327537</v>
      </c>
      <c r="CG10" s="195">
        <v>7.4076917799999995</v>
      </c>
      <c r="CH10" s="195">
        <v>35.626050469999996</v>
      </c>
      <c r="CI10" s="195">
        <v>4.6639278599999994</v>
      </c>
      <c r="CJ10" s="195">
        <v>0.59417852999999998</v>
      </c>
      <c r="CK10" s="195">
        <v>2.7050989000000003</v>
      </c>
      <c r="CL10" s="195">
        <v>0.25377621</v>
      </c>
      <c r="CM10" s="195">
        <v>8.2169814999999993</v>
      </c>
      <c r="CN10" s="195">
        <v>222.40220160000007</v>
      </c>
      <c r="CO10" s="195">
        <v>6.1099410000000007E-2</v>
      </c>
      <c r="CP10" s="195">
        <v>6.1099410000000007E-2</v>
      </c>
      <c r="CQ10" s="195">
        <v>0.20030812000000003</v>
      </c>
      <c r="CR10" s="195">
        <v>0.32059009999999999</v>
      </c>
      <c r="CS10" s="195">
        <v>0.76143550999999998</v>
      </c>
      <c r="CT10" s="195">
        <v>0.89441345000000005</v>
      </c>
      <c r="CU10" s="195">
        <v>15.13267162</v>
      </c>
      <c r="CV10" s="195">
        <v>17.309418799999992</v>
      </c>
      <c r="CW10" s="195">
        <v>13.21895256</v>
      </c>
      <c r="CX10" s="195">
        <v>86.193015459999998</v>
      </c>
      <c r="CY10" s="195">
        <v>7.4902549399999998</v>
      </c>
      <c r="CZ10" s="195">
        <v>0.13853388999999999</v>
      </c>
      <c r="DA10" s="195">
        <v>14.471793159999997</v>
      </c>
      <c r="DB10" s="195">
        <v>121.51255001</v>
      </c>
      <c r="DC10" s="195">
        <v>9.0988360000000004E-2</v>
      </c>
      <c r="DD10" s="195">
        <v>8.1532229999999997E-2</v>
      </c>
      <c r="DE10" s="195">
        <v>0.67625035000000011</v>
      </c>
      <c r="DF10" s="195">
        <v>0.23497509</v>
      </c>
      <c r="DG10" s="195">
        <v>0.43544198999999995</v>
      </c>
      <c r="DH10" s="195">
        <v>1.5191880200000003</v>
      </c>
      <c r="DI10" s="195">
        <v>1.0341755699999999</v>
      </c>
      <c r="DJ10" s="195">
        <v>0.64961217999999998</v>
      </c>
      <c r="DK10" s="195">
        <v>0.16356500000000002</v>
      </c>
      <c r="DL10" s="195">
        <v>3.9787634000000005</v>
      </c>
      <c r="DM10" s="195">
        <v>4.7760208099999995</v>
      </c>
      <c r="DN10" s="195">
        <v>10.602136960000001</v>
      </c>
      <c r="DO10" s="195">
        <v>151.00439320000001</v>
      </c>
      <c r="DP10" s="195">
        <v>0.32956095000000002</v>
      </c>
      <c r="DQ10" s="195">
        <v>0.27220871000000002</v>
      </c>
      <c r="DR10" s="195">
        <v>0.46604784999999999</v>
      </c>
      <c r="DS10" s="195">
        <v>0.72046688000000003</v>
      </c>
      <c r="DT10" s="195">
        <v>1.7882843900000001</v>
      </c>
      <c r="DU10" s="195">
        <v>75.79365482</v>
      </c>
      <c r="DV10" s="195">
        <v>13.14161681</v>
      </c>
      <c r="DW10" s="195">
        <v>13.210757429999999</v>
      </c>
      <c r="DX10" s="195">
        <v>8.7158669999999994E-2</v>
      </c>
      <c r="DY10" s="195">
        <v>6.2642990200000002</v>
      </c>
      <c r="DZ10" s="195">
        <v>108.49748675000001</v>
      </c>
      <c r="EA10" s="195">
        <v>6.6286132500000008</v>
      </c>
      <c r="EB10" s="195">
        <v>0.25746174999999999</v>
      </c>
      <c r="EC10" s="195">
        <v>0.43812456</v>
      </c>
      <c r="ED10" s="195">
        <v>0.40503366999999996</v>
      </c>
      <c r="EE10" s="195">
        <v>0.44192144</v>
      </c>
      <c r="EF10" s="195">
        <v>8.1711546700000017</v>
      </c>
      <c r="EG10" s="195">
        <v>3.6697331200000001</v>
      </c>
      <c r="EH10" s="195">
        <v>0.20809633</v>
      </c>
      <c r="EI10" s="195">
        <v>0.18902694000000003</v>
      </c>
      <c r="EJ10" s="195">
        <v>2.6972597700000001</v>
      </c>
      <c r="EK10" s="195">
        <v>6.7641161600000004</v>
      </c>
      <c r="EL10" s="195">
        <v>5.8113150000000002E-2</v>
      </c>
      <c r="EM10" s="195">
        <v>4.9414437999999992</v>
      </c>
      <c r="EN10" s="195">
        <v>4.9995569499999988</v>
      </c>
      <c r="EO10" s="195">
        <v>130.22059892000001</v>
      </c>
      <c r="EP10" s="195">
        <v>0.4650242</v>
      </c>
      <c r="EQ10" s="195">
        <v>0.33043667000000004</v>
      </c>
      <c r="ER10" s="195">
        <v>4.5435524599999999</v>
      </c>
      <c r="ES10" s="195">
        <v>5.3390133300000002</v>
      </c>
      <c r="ET10" s="195">
        <v>1.7925503199999999</v>
      </c>
      <c r="EU10" s="195">
        <v>72.016316990000007</v>
      </c>
      <c r="EV10" s="195">
        <v>0.33033113999999997</v>
      </c>
      <c r="EW10" s="195">
        <v>1.6329684599999998</v>
      </c>
      <c r="EX10" s="195">
        <v>8.5749099999999995E-2</v>
      </c>
      <c r="EY10" s="195">
        <v>75.857916010000011</v>
      </c>
      <c r="EZ10" s="195">
        <v>10.152963059999999</v>
      </c>
      <c r="FA10" s="195">
        <v>10.687020819999999</v>
      </c>
      <c r="FB10" s="195">
        <v>10.800655389999999</v>
      </c>
      <c r="FC10" s="195">
        <v>3.0337103399999994</v>
      </c>
      <c r="FD10" s="195">
        <v>4.5633527599999999</v>
      </c>
      <c r="FE10" s="195">
        <v>39.237702369999994</v>
      </c>
      <c r="FF10" s="195">
        <v>1.1044380000000001E-2</v>
      </c>
      <c r="FG10" s="195">
        <v>3.5877647500000003</v>
      </c>
      <c r="FH10" s="195">
        <v>0.29123036000000002</v>
      </c>
      <c r="FI10" s="195">
        <v>4.0605442700000003</v>
      </c>
      <c r="FJ10" s="195">
        <v>7.9505837600000007</v>
      </c>
      <c r="FK10" s="195">
        <v>0.49853236999999995</v>
      </c>
      <c r="FL10" s="195">
        <v>0.17623430000000001</v>
      </c>
      <c r="FM10" s="195">
        <v>0.27779133000000006</v>
      </c>
      <c r="FN10" s="195">
        <v>1.8140110900000002</v>
      </c>
      <c r="FO10" s="195">
        <v>2.76656909</v>
      </c>
      <c r="FP10" s="195">
        <v>131.15178456000001</v>
      </c>
      <c r="FQ10" s="195">
        <v>0.13710682999999999</v>
      </c>
      <c r="FR10" s="195">
        <v>0.13710682999999999</v>
      </c>
      <c r="FS10" s="195">
        <v>0.36783497999999998</v>
      </c>
      <c r="FT10" s="195">
        <v>4.8650988600000007</v>
      </c>
      <c r="FU10" s="195">
        <v>0.41266970000000003</v>
      </c>
      <c r="FV10" s="195">
        <v>0.60957642999999995</v>
      </c>
      <c r="FW10" s="195">
        <v>9.5018850000000016E-2</v>
      </c>
      <c r="FX10" s="195">
        <v>6.3501988200000001</v>
      </c>
      <c r="FY10" s="195">
        <v>65.465564650000005</v>
      </c>
      <c r="FZ10" s="195">
        <v>0.82619573000000002</v>
      </c>
      <c r="GA10" s="195">
        <v>0.53324783999999992</v>
      </c>
      <c r="GB10" s="195">
        <v>9.6754729499999996</v>
      </c>
      <c r="GC10" s="195">
        <v>0.15861257000000001</v>
      </c>
      <c r="GD10" s="195">
        <v>76.659093740000003</v>
      </c>
      <c r="GE10" s="195">
        <v>11.55611358</v>
      </c>
      <c r="GF10" s="195">
        <v>0.45282482999999996</v>
      </c>
      <c r="GG10" s="195">
        <v>6.3905450000000003E-2</v>
      </c>
      <c r="GH10" s="195">
        <v>0.22463624000000001</v>
      </c>
      <c r="GI10" s="195">
        <v>0.21747191999999999</v>
      </c>
      <c r="GJ10" s="195">
        <v>12.514952019999999</v>
      </c>
      <c r="GK10" s="195">
        <v>5.5823679999999994E-2</v>
      </c>
      <c r="GL10" s="195">
        <v>4.3046314899999993</v>
      </c>
      <c r="GM10" s="195">
        <v>0.63228930999999999</v>
      </c>
      <c r="GN10" s="195">
        <v>13.55378037</v>
      </c>
      <c r="GO10" s="195">
        <v>0.13997037000000001</v>
      </c>
      <c r="GP10" s="195">
        <v>18.686495220000001</v>
      </c>
      <c r="GQ10" s="195">
        <v>114.34784662999998</v>
      </c>
      <c r="GR10" s="195">
        <v>6.4290180000000002E-2</v>
      </c>
      <c r="GS10" s="195">
        <v>5.5274813500000004</v>
      </c>
      <c r="GT10" s="195">
        <v>0.98306878999999991</v>
      </c>
      <c r="GU10" s="195">
        <v>2.7202457200000003</v>
      </c>
      <c r="GV10" s="195">
        <v>0.30413254000000001</v>
      </c>
      <c r="GW10" s="195">
        <v>9.5992185800000041</v>
      </c>
      <c r="GX10" s="195">
        <v>0.51311658999999998</v>
      </c>
      <c r="GY10" s="195">
        <v>48.241391909999997</v>
      </c>
      <c r="GZ10" s="195">
        <v>5.7318729999999998E-2</v>
      </c>
      <c r="HA10" s="195">
        <v>7.22011951</v>
      </c>
      <c r="HB10" s="195">
        <v>19.607162540000001</v>
      </c>
      <c r="HC10" s="195">
        <v>75.63910928</v>
      </c>
      <c r="HD10" s="195">
        <v>0.20797890999999999</v>
      </c>
      <c r="HE10" s="195">
        <v>10.036396</v>
      </c>
      <c r="HF10" s="195">
        <v>6.1695439999999997E-2</v>
      </c>
      <c r="HG10" s="195">
        <v>0.45866069999999992</v>
      </c>
      <c r="HH10" s="195">
        <v>4.6588163500000004</v>
      </c>
      <c r="HI10" s="195">
        <v>15.423547400000002</v>
      </c>
      <c r="HJ10" s="195">
        <v>0.12273705</v>
      </c>
      <c r="HK10" s="195">
        <v>2.7528082300000003</v>
      </c>
      <c r="HL10" s="195">
        <v>7.3657499999999999E-3</v>
      </c>
      <c r="HM10" s="195">
        <v>0.36369105999999995</v>
      </c>
      <c r="HN10" s="195">
        <v>0.11738320999999999</v>
      </c>
      <c r="HO10" s="195">
        <v>3.3639852999999995</v>
      </c>
      <c r="HP10" s="195">
        <v>7.6024209999999995E-2</v>
      </c>
      <c r="HQ10" s="195">
        <v>7.0257239999999985E-2</v>
      </c>
      <c r="HR10" s="195">
        <v>2.8243948499999996</v>
      </c>
      <c r="HS10" s="195">
        <v>2.9706762999999996</v>
      </c>
      <c r="HT10" s="195">
        <v>106.99653686000002</v>
      </c>
      <c r="HU10" s="195">
        <v>0.31415877999999997</v>
      </c>
      <c r="HV10" s="195">
        <v>0.35606842</v>
      </c>
      <c r="HW10" s="195">
        <v>0.67022719999999991</v>
      </c>
      <c r="HX10" s="195">
        <v>0.44647765</v>
      </c>
      <c r="HY10" s="195">
        <v>4.93323219</v>
      </c>
      <c r="HZ10" s="195">
        <v>0.14197841999999999</v>
      </c>
      <c r="IA10" s="195">
        <v>0.15998474000000001</v>
      </c>
      <c r="IB10" s="195">
        <v>60.730162790000001</v>
      </c>
      <c r="IC10" s="195">
        <v>66.411835790000012</v>
      </c>
      <c r="ID10" s="195">
        <v>0.66492072999999996</v>
      </c>
      <c r="IE10" s="195">
        <v>0.56240792000000006</v>
      </c>
      <c r="IF10" s="195">
        <v>11.009637999999999</v>
      </c>
      <c r="IG10" s="195">
        <v>5.6893161799999996</v>
      </c>
      <c r="IH10" s="195">
        <v>10.969328369999999</v>
      </c>
      <c r="II10" s="195">
        <v>28.895611199999998</v>
      </c>
      <c r="IJ10" s="195">
        <v>6.24976E-3</v>
      </c>
      <c r="IK10" s="195">
        <v>9.2458224299999987</v>
      </c>
      <c r="IL10" s="195">
        <v>9.8336939999999998E-2</v>
      </c>
      <c r="IM10" s="195">
        <v>3.8158300000000001E-3</v>
      </c>
      <c r="IN10" s="195">
        <v>5.44447904</v>
      </c>
      <c r="IO10" s="195">
        <v>14.798703999999999</v>
      </c>
      <c r="IP10" s="195">
        <v>0.68629307999999989</v>
      </c>
      <c r="IQ10" s="195">
        <v>0.16555241999999998</v>
      </c>
      <c r="IR10" s="195">
        <v>0.10929938</v>
      </c>
      <c r="IS10" s="195">
        <v>4.5881249999999998</v>
      </c>
      <c r="IT10" s="195">
        <v>7.8083460200000001</v>
      </c>
      <c r="IU10" s="195">
        <v>13.357615899999999</v>
      </c>
      <c r="IV10" s="195">
        <v>124.13399408999997</v>
      </c>
      <c r="IW10" s="195">
        <v>0.55941036999999993</v>
      </c>
      <c r="IX10" s="195">
        <v>3.0850000000000001E-3</v>
      </c>
      <c r="IY10" s="195">
        <v>0.4534628</v>
      </c>
      <c r="IZ10" s="195">
        <v>1.19267861</v>
      </c>
      <c r="JA10" s="195">
        <v>0.44367928999999995</v>
      </c>
      <c r="JB10" s="195">
        <v>2.6523160699999999</v>
      </c>
      <c r="JC10" s="195">
        <v>2.1976800000000005E-3</v>
      </c>
      <c r="JD10" s="195">
        <v>64.886024290000009</v>
      </c>
      <c r="JE10" s="195">
        <v>8.4453976500000003</v>
      </c>
      <c r="JF10" s="195">
        <v>3.0110811100000001</v>
      </c>
      <c r="JG10" s="195">
        <v>12.88183664</v>
      </c>
      <c r="JH10" s="195">
        <v>89.226537369999988</v>
      </c>
      <c r="JI10" s="195">
        <v>0.11071209</v>
      </c>
      <c r="JJ10" s="195">
        <v>0.33067458999999999</v>
      </c>
      <c r="JK10" s="195">
        <v>3.5658050000000004E-2</v>
      </c>
      <c r="JL10" s="195">
        <v>0.18780649999999999</v>
      </c>
      <c r="JM10" s="195">
        <v>1.2604913</v>
      </c>
      <c r="JN10" s="195">
        <v>1.92534253</v>
      </c>
      <c r="JO10" s="195">
        <v>5.1504339999999996E-2</v>
      </c>
      <c r="JP10" s="195">
        <v>1.1547775200000001</v>
      </c>
      <c r="JQ10" s="195">
        <v>0.97454518999999995</v>
      </c>
      <c r="JR10" s="195">
        <v>2.2145823400000002</v>
      </c>
      <c r="JS10" s="195">
        <v>0.40740529999999997</v>
      </c>
      <c r="JT10" s="195">
        <v>4.8028146900000008</v>
      </c>
      <c r="JU10" s="195">
        <v>5.14373185</v>
      </c>
      <c r="JV10" s="195">
        <v>5.14373185</v>
      </c>
      <c r="JW10" s="195">
        <v>103.75074250999997</v>
      </c>
      <c r="JX10" s="195">
        <v>7.8273800000000001E-3</v>
      </c>
      <c r="JY10" s="195">
        <v>0.9091971900000001</v>
      </c>
      <c r="JZ10" s="195">
        <v>0.48051841000000001</v>
      </c>
      <c r="KA10" s="195">
        <v>1.3975429800000001</v>
      </c>
      <c r="KB10" s="195">
        <v>0.17847924000000001</v>
      </c>
      <c r="KC10" s="195">
        <v>57.094559249999989</v>
      </c>
      <c r="KD10" s="195">
        <v>0.43484976000000003</v>
      </c>
      <c r="KE10" s="195">
        <v>2.4521459999999998E-2</v>
      </c>
      <c r="KF10" s="195">
        <v>1.9273020000000002E-2</v>
      </c>
      <c r="KG10" s="195">
        <v>57.751682729999999</v>
      </c>
      <c r="KH10" s="195">
        <v>0.21710785999999999</v>
      </c>
      <c r="KI10" s="195">
        <v>0.23351497000000002</v>
      </c>
      <c r="KJ10" s="195">
        <v>37.71382886</v>
      </c>
      <c r="KK10" s="195">
        <v>5.2479008900000004</v>
      </c>
      <c r="KL10" s="195">
        <v>0.67932343000000006</v>
      </c>
      <c r="KM10" s="195">
        <v>44.09167601</v>
      </c>
      <c r="KN10" s="195">
        <v>2.1662170000000001E-2</v>
      </c>
      <c r="KO10" s="195">
        <v>0.32835544999999999</v>
      </c>
      <c r="KP10" s="195">
        <v>0.26033609000000002</v>
      </c>
      <c r="KQ10" s="195">
        <v>2.9515699999999999E-2</v>
      </c>
      <c r="KR10" s="195">
        <v>15.42695423</v>
      </c>
      <c r="KS10" s="195">
        <v>16.066823640000003</v>
      </c>
      <c r="KT10" s="195">
        <v>2.5918556899999996</v>
      </c>
      <c r="KU10" s="195">
        <v>0.52450090999999999</v>
      </c>
      <c r="KV10" s="195">
        <v>4.8497186899999996</v>
      </c>
      <c r="KW10" s="195">
        <v>7.9660752899999991</v>
      </c>
      <c r="KX10" s="195">
        <v>127.27380064999998</v>
      </c>
      <c r="KY10" s="195">
        <v>0.10806404</v>
      </c>
      <c r="KZ10" s="195">
        <v>0.54185528000000005</v>
      </c>
      <c r="LA10" s="195">
        <v>0.64991931999999997</v>
      </c>
      <c r="LB10" s="195">
        <v>0.41078642999999998</v>
      </c>
      <c r="LC10" s="195">
        <v>4.9097660000000001E-2</v>
      </c>
      <c r="LD10" s="195">
        <v>1.55305867</v>
      </c>
      <c r="LE10" s="195">
        <v>5.3388030000000003E-2</v>
      </c>
      <c r="LF10" s="195">
        <v>55.598109979999997</v>
      </c>
      <c r="LG10" s="195">
        <v>57.664440769999999</v>
      </c>
      <c r="LH10" s="195">
        <v>0.71668957999999994</v>
      </c>
      <c r="LI10" s="195">
        <v>14.343408499999999</v>
      </c>
      <c r="LJ10" s="195">
        <v>31.741657519999997</v>
      </c>
      <c r="LK10" s="195">
        <v>3.17999185</v>
      </c>
      <c r="LL10" s="195">
        <v>6.0903229899999998</v>
      </c>
      <c r="LM10" s="195">
        <v>56.07207043999999</v>
      </c>
      <c r="LN10" s="195">
        <v>10.511364530000002</v>
      </c>
      <c r="LO10" s="195">
        <v>0.26810571999999999</v>
      </c>
      <c r="LP10" s="195">
        <v>0.11289144</v>
      </c>
      <c r="LQ10" s="195">
        <v>0.84610912000000005</v>
      </c>
      <c r="LR10" s="195">
        <v>1.00938766</v>
      </c>
      <c r="LS10" s="195">
        <v>12.747858470000001</v>
      </c>
      <c r="LT10" s="195">
        <v>0.56311489000000003</v>
      </c>
      <c r="LU10" s="195">
        <v>8.3023459999999993E-2</v>
      </c>
      <c r="LV10" s="195">
        <v>1.57196001</v>
      </c>
      <c r="LW10" s="195">
        <v>0.23309778</v>
      </c>
      <c r="LX10" s="195"/>
      <c r="LY10" s="195">
        <v>2.4511961399999995</v>
      </c>
      <c r="LZ10" s="195">
        <v>129.58548514</v>
      </c>
      <c r="MA10" s="195">
        <v>1777.4436504799992</v>
      </c>
      <c r="MB10" s="195">
        <v>13.241192659999999</v>
      </c>
      <c r="MC10" s="195">
        <v>1.906236E-2</v>
      </c>
      <c r="MD10" s="195">
        <v>0.15964701000000001</v>
      </c>
      <c r="ME10" s="195">
        <v>0.20073682000000001</v>
      </c>
      <c r="MF10" s="195">
        <v>13.620638849999999</v>
      </c>
      <c r="MG10" s="195">
        <v>63.67537961</v>
      </c>
      <c r="MH10" s="195">
        <v>1.0522930800000001</v>
      </c>
      <c r="MI10" s="195">
        <v>4.8533610999999999</v>
      </c>
      <c r="MJ10" s="195">
        <v>7.5154256999999989</v>
      </c>
      <c r="MK10" s="195">
        <v>25.854628720000001</v>
      </c>
      <c r="ML10" s="195">
        <v>102.95108821000001</v>
      </c>
      <c r="MM10" s="195">
        <v>1.460474E-2</v>
      </c>
      <c r="MN10" s="195">
        <v>0.23966127000000001</v>
      </c>
      <c r="MO10" s="195">
        <v>0.37468018000000003</v>
      </c>
      <c r="MP10" s="195">
        <v>3.4437672499999996</v>
      </c>
      <c r="MQ10" s="195">
        <v>9.6306050000000004E-2</v>
      </c>
      <c r="MR10" s="195">
        <v>4.1690194900000002</v>
      </c>
      <c r="MS10" s="195">
        <v>1.16552795</v>
      </c>
      <c r="MT10" s="195">
        <v>0.18443880000000001</v>
      </c>
      <c r="MU10" s="195">
        <v>4.3509999999999998E-3</v>
      </c>
      <c r="MV10" s="195">
        <v>8.802552369999999</v>
      </c>
      <c r="MW10" s="195">
        <v>10.156870120000001</v>
      </c>
      <c r="MX10" s="195">
        <v>2.2777840000000005</v>
      </c>
      <c r="MY10" s="195">
        <v>0.34408031</v>
      </c>
      <c r="MZ10" s="195">
        <v>2.6218643100000003</v>
      </c>
      <c r="NA10" s="195">
        <v>133.51948098000003</v>
      </c>
      <c r="NB10" s="195">
        <v>4.83281282</v>
      </c>
      <c r="NC10" s="195">
        <v>1.1498498100000001</v>
      </c>
      <c r="ND10" s="195">
        <v>14.82205094</v>
      </c>
      <c r="NE10" s="195">
        <v>20.804713570000001</v>
      </c>
      <c r="NF10" s="195">
        <v>0.15822740000000002</v>
      </c>
      <c r="NG10" s="195">
        <v>0.67329428999999996</v>
      </c>
      <c r="NH10" s="195">
        <v>0.51693393999999993</v>
      </c>
      <c r="NI10" s="195">
        <v>6.7589517800000003</v>
      </c>
      <c r="NJ10" s="195">
        <v>55.492471980000005</v>
      </c>
      <c r="NK10" s="195">
        <v>63.599879390000005</v>
      </c>
      <c r="NL10" s="195">
        <v>0.5944197</v>
      </c>
      <c r="NM10" s="195">
        <v>6.0461639999999997E-2</v>
      </c>
      <c r="NN10" s="195">
        <v>0.40758963999999998</v>
      </c>
      <c r="NO10" s="195">
        <v>5.3761047599999996</v>
      </c>
      <c r="NP10" s="195">
        <v>32.782439480000001</v>
      </c>
      <c r="NQ10" s="195">
        <v>39.221015219999998</v>
      </c>
      <c r="NR10" s="195">
        <v>4.6132010000000001E-2</v>
      </c>
      <c r="NS10" s="195">
        <v>4.84106317</v>
      </c>
      <c r="NT10" s="195">
        <v>0.24093632000000001</v>
      </c>
      <c r="NU10" s="195">
        <v>0.16124434999999998</v>
      </c>
      <c r="NV10" s="195">
        <v>1.663504E-2</v>
      </c>
      <c r="NW10" s="195">
        <v>5.3060108899999996</v>
      </c>
      <c r="NX10" s="195">
        <v>128.93161906999998</v>
      </c>
      <c r="NY10" s="195">
        <v>0.67929435999999987</v>
      </c>
      <c r="NZ10" s="195">
        <v>4.8751970999999994</v>
      </c>
      <c r="OA10" s="195">
        <v>2.6363283700000002</v>
      </c>
      <c r="OB10" s="195">
        <v>8.1908198299999988</v>
      </c>
      <c r="OC10" s="195">
        <v>0.11402895999999998</v>
      </c>
      <c r="OD10" s="195">
        <v>2.1133932199999999</v>
      </c>
      <c r="OE10" s="195">
        <v>0.43796318999999995</v>
      </c>
      <c r="OF10" s="195">
        <v>2.3755829199999998</v>
      </c>
      <c r="OG10" s="195">
        <v>0.25397594000000001</v>
      </c>
      <c r="OH10" s="195">
        <v>5.2949442299999996</v>
      </c>
      <c r="OI10" s="195">
        <v>39.573071479999996</v>
      </c>
      <c r="OJ10" s="195">
        <v>4.7340257600000006</v>
      </c>
      <c r="OK10" s="195">
        <v>0.31669138000000002</v>
      </c>
      <c r="OL10" s="195">
        <v>0.33867048</v>
      </c>
      <c r="OM10" s="195">
        <v>2.3969620200000001</v>
      </c>
      <c r="ON10" s="195">
        <v>47.359421119999993</v>
      </c>
      <c r="OO10" s="195">
        <v>0.20187038999999998</v>
      </c>
      <c r="OP10" s="195">
        <v>24.25466836</v>
      </c>
      <c r="OQ10" s="195">
        <v>24.223330480000001</v>
      </c>
      <c r="OR10" s="195">
        <v>0.43605614999999998</v>
      </c>
      <c r="OS10" s="195">
        <v>0.15009750999999999</v>
      </c>
      <c r="OT10" s="195">
        <v>49.266022889999995</v>
      </c>
      <c r="OU10" s="195">
        <v>4.5984726299999998</v>
      </c>
      <c r="OV10" s="195">
        <v>0.34242475</v>
      </c>
      <c r="OW10" s="195">
        <v>0.19673088</v>
      </c>
      <c r="OX10" s="195">
        <v>0.41902394999999998</v>
      </c>
      <c r="OY10" s="195">
        <v>13.29553975</v>
      </c>
      <c r="OZ10" s="195">
        <v>18.852191960000003</v>
      </c>
      <c r="PA10" s="195">
        <v>128.96340003000003</v>
      </c>
      <c r="PB10" s="195">
        <v>5.4287150999999998</v>
      </c>
      <c r="PC10" s="195">
        <v>0.19807857000000001</v>
      </c>
      <c r="PD10" s="195">
        <v>2.4082576599999999</v>
      </c>
      <c r="PE10" s="195">
        <v>0.66648799999999997</v>
      </c>
      <c r="PF10" s="195">
        <v>0.64543841000000002</v>
      </c>
      <c r="PG10" s="195">
        <v>9.3469777399999998</v>
      </c>
      <c r="PH10" s="195">
        <v>0.28804240999999997</v>
      </c>
      <c r="PI10" s="195">
        <v>14.517664279999998</v>
      </c>
      <c r="PJ10" s="195">
        <v>32.957745019999997</v>
      </c>
      <c r="PK10" s="195">
        <v>3.3485319999999992E-2</v>
      </c>
      <c r="PL10" s="195">
        <v>47.796937029999988</v>
      </c>
      <c r="PM10" s="195">
        <v>2.8374864899999999</v>
      </c>
      <c r="PN10" s="195">
        <v>8.4498750000000011E-2</v>
      </c>
      <c r="PO10" s="195">
        <v>34.197776049999995</v>
      </c>
      <c r="PP10" s="195">
        <v>2.0885021999999998</v>
      </c>
      <c r="PQ10" s="195">
        <v>0.28695882</v>
      </c>
      <c r="PR10" s="195">
        <v>39.495222309999996</v>
      </c>
      <c r="PS10" s="195">
        <v>4.5353814300000002</v>
      </c>
      <c r="PT10" s="195">
        <v>6.4162750000000005E-2</v>
      </c>
      <c r="PU10" s="195">
        <v>2.2612717899999999</v>
      </c>
      <c r="PV10" s="195">
        <v>0.95783470000000004</v>
      </c>
      <c r="PW10" s="195">
        <v>2.5395408600000002</v>
      </c>
      <c r="PX10" s="195">
        <v>10.358191530000001</v>
      </c>
      <c r="PY10" s="195">
        <v>106.99732861</v>
      </c>
      <c r="PZ10" s="195">
        <v>3.32963846</v>
      </c>
      <c r="QA10" s="195">
        <v>0.44585266000000001</v>
      </c>
      <c r="QB10" s="195">
        <v>0.13065366</v>
      </c>
      <c r="QC10" s="195">
        <v>0.99190529999999999</v>
      </c>
      <c r="QD10" s="195">
        <v>4.89805008</v>
      </c>
      <c r="QE10" s="195">
        <v>3.4268551000000005</v>
      </c>
      <c r="QF10" s="195">
        <v>0.64251893999999998</v>
      </c>
      <c r="QG10" s="195">
        <v>0.77833268999999994</v>
      </c>
      <c r="QH10" s="195">
        <v>4.0147277400000005</v>
      </c>
      <c r="QI10" s="195">
        <v>7.4625198199999998</v>
      </c>
      <c r="QJ10" s="195">
        <v>16.324954290000001</v>
      </c>
      <c r="QK10" s="195">
        <v>37.457331689999997</v>
      </c>
      <c r="QL10" s="195">
        <v>0.29099607</v>
      </c>
      <c r="QM10" s="195">
        <v>4.431272E-2</v>
      </c>
      <c r="QN10" s="195">
        <v>21.874081479999997</v>
      </c>
      <c r="QO10" s="195">
        <v>25.29309679</v>
      </c>
      <c r="QP10" s="195">
        <v>84.959818749999982</v>
      </c>
      <c r="QQ10" s="195">
        <v>3.2125304900000002</v>
      </c>
      <c r="QR10" s="195">
        <v>0.18055551</v>
      </c>
      <c r="QS10" s="195">
        <v>0.77361185999999993</v>
      </c>
      <c r="QT10" s="195">
        <v>0.20007798000000004</v>
      </c>
      <c r="QU10" s="195">
        <v>0.13841228000000003</v>
      </c>
      <c r="QV10" s="195">
        <v>4.5051881199999997</v>
      </c>
      <c r="QW10" s="195">
        <v>6.3780500000000006E-3</v>
      </c>
      <c r="QX10" s="195">
        <v>0.7954388200000001</v>
      </c>
      <c r="QY10" s="195">
        <v>0.35371921000000001</v>
      </c>
      <c r="QZ10" s="195">
        <v>1.1555360800000001</v>
      </c>
      <c r="RA10" s="195">
        <v>111.84354731999996</v>
      </c>
      <c r="RB10" s="195">
        <v>2.434296E-2</v>
      </c>
      <c r="RC10" s="195">
        <v>5.1016039500000003</v>
      </c>
      <c r="RD10" s="195">
        <v>5.1259469100000006</v>
      </c>
      <c r="RE10" s="195">
        <v>7.6602790000000004E-2</v>
      </c>
      <c r="RF10" s="195">
        <v>0.72043503999999992</v>
      </c>
      <c r="RG10" s="195">
        <v>0.81798305000000004</v>
      </c>
      <c r="RH10" s="195">
        <v>5.7560323100000002</v>
      </c>
      <c r="RI10" s="195">
        <v>2.6814699400000004</v>
      </c>
      <c r="RJ10" s="195">
        <v>10.052523129999997</v>
      </c>
      <c r="RK10" s="195">
        <v>60.722078569999994</v>
      </c>
      <c r="RL10" s="195">
        <v>0.53458941999999998</v>
      </c>
      <c r="RM10" s="195">
        <v>0.26774374000000001</v>
      </c>
      <c r="RN10" s="195">
        <v>46.853430590000002</v>
      </c>
      <c r="RO10" s="195">
        <v>108.37784231999998</v>
      </c>
      <c r="RP10" s="195">
        <v>2.5036589200000003</v>
      </c>
      <c r="RQ10" s="195">
        <v>2.9727489999999999E-2</v>
      </c>
      <c r="RR10" s="195">
        <v>2.4256609899999999</v>
      </c>
      <c r="RS10" s="195">
        <v>2.6111571900000001</v>
      </c>
      <c r="RT10" s="195">
        <v>7.5702045899999986</v>
      </c>
      <c r="RU10" s="195">
        <v>23.692256660000002</v>
      </c>
      <c r="RV10" s="195">
        <v>0.22946228000000002</v>
      </c>
      <c r="RW10" s="195">
        <v>0.30683923000000002</v>
      </c>
      <c r="RX10" s="195">
        <v>4.6831749999999998E-2</v>
      </c>
      <c r="RY10" s="195">
        <v>5.0613213699999999</v>
      </c>
      <c r="RZ10" s="195">
        <v>29.33671129</v>
      </c>
      <c r="SA10" s="195">
        <v>160.46322824000001</v>
      </c>
      <c r="SB10" s="195">
        <v>1.9471739999999998E-2</v>
      </c>
      <c r="SC10" s="195">
        <v>0.78197592000000005</v>
      </c>
      <c r="SD10" s="195">
        <v>0.73149509999999995</v>
      </c>
      <c r="SE10" s="195">
        <v>4.0712752999999999</v>
      </c>
      <c r="SF10" s="195">
        <v>4.1883210000000002</v>
      </c>
      <c r="SG10" s="195">
        <v>9.7925390599999993</v>
      </c>
      <c r="SH10" s="195">
        <v>84.482111350000011</v>
      </c>
      <c r="SI10" s="195">
        <v>0.78039675000000008</v>
      </c>
      <c r="SJ10" s="195">
        <v>5.1022940000000003E-2</v>
      </c>
      <c r="SK10" s="195">
        <v>3.0624430199999999</v>
      </c>
      <c r="SL10" s="195">
        <v>9.1041609999999995E-2</v>
      </c>
      <c r="SM10" s="195">
        <v>88.467015670000023</v>
      </c>
      <c r="SN10" s="195">
        <v>2.7698751500000003</v>
      </c>
      <c r="SO10" s="195">
        <v>0.21342929999999999</v>
      </c>
      <c r="SP10" s="195">
        <v>25.35192125</v>
      </c>
      <c r="SQ10" s="195">
        <v>43.836980130000001</v>
      </c>
      <c r="SR10" s="196">
        <v>72.172205829999996</v>
      </c>
      <c r="SS10" s="195">
        <v>0.33506799000000004</v>
      </c>
      <c r="ST10" s="195">
        <v>0.40556239999999999</v>
      </c>
      <c r="SU10" s="195">
        <v>1.3290800100000002</v>
      </c>
      <c r="SV10" s="195">
        <v>0.84309981000000001</v>
      </c>
      <c r="SW10" s="195">
        <v>0.32662366000000009</v>
      </c>
      <c r="SX10" s="195">
        <v>3.23943387</v>
      </c>
      <c r="SY10" s="195">
        <v>0.26673113999999998</v>
      </c>
      <c r="SZ10" s="195">
        <v>0.26673113999999998</v>
      </c>
      <c r="TA10" s="195">
        <v>173.93792556999998</v>
      </c>
      <c r="TB10" s="195">
        <v>2.1185350000000002E-2</v>
      </c>
      <c r="TC10" s="195">
        <v>6.4007353399999998</v>
      </c>
      <c r="TD10" s="195">
        <v>0.70699975000000004</v>
      </c>
      <c r="TE10" s="195">
        <v>0.43708855000000002</v>
      </c>
      <c r="TF10" s="195">
        <v>7.5660089900000012</v>
      </c>
      <c r="TG10" s="195">
        <v>0.27102453999999998</v>
      </c>
      <c r="TH10" s="195">
        <v>0.74058785000000005</v>
      </c>
      <c r="TI10" s="195">
        <v>8.2060010000000003E-2</v>
      </c>
      <c r="TJ10" s="195">
        <v>42.609551329999995</v>
      </c>
      <c r="TK10" s="195">
        <f t="shared" si="22"/>
        <v>43.703223729999998</v>
      </c>
      <c r="TL10" s="195">
        <v>1.0321739899999991</v>
      </c>
      <c r="TM10" s="195">
        <v>39.162705440000011</v>
      </c>
      <c r="TN10" s="195">
        <v>0.47077236</v>
      </c>
      <c r="TO10" s="195">
        <v>11.158873979999999</v>
      </c>
      <c r="TP10" s="195">
        <v>49.948657820000001</v>
      </c>
      <c r="TQ10" s="195">
        <v>101.77318359</v>
      </c>
      <c r="TR10" s="195">
        <v>2.3291880000000001E-2</v>
      </c>
      <c r="TS10" s="195">
        <v>1.3253666</v>
      </c>
      <c r="TT10" s="195">
        <v>4.0478639999999996E-2</v>
      </c>
      <c r="TU10" s="195">
        <v>0.47179187</v>
      </c>
      <c r="TV10" s="195">
        <v>5.3234635999999993</v>
      </c>
      <c r="TW10" s="195">
        <v>7.184392589999999</v>
      </c>
      <c r="TX10" s="195">
        <v>1.7024819999999998</v>
      </c>
      <c r="TY10" s="195">
        <v>4.5317949999999996E-2</v>
      </c>
      <c r="TZ10" s="195">
        <v>5.3075490000000003E-2</v>
      </c>
      <c r="UA10" s="195">
        <v>1.10049452</v>
      </c>
      <c r="UB10" s="195">
        <v>2.9013699600000002</v>
      </c>
      <c r="UC10" s="195">
        <v>163.12817885999999</v>
      </c>
      <c r="UD10" s="195">
        <v>0.45663447999999995</v>
      </c>
      <c r="UE10" s="195">
        <v>0.45663447999999995</v>
      </c>
      <c r="UF10" s="195">
        <v>0.60016002000000002</v>
      </c>
      <c r="UG10" s="195">
        <v>0.37336620999999998</v>
      </c>
      <c r="UH10" s="195">
        <v>0.27338870000000004</v>
      </c>
      <c r="UI10" s="195">
        <v>5.0848771800000003</v>
      </c>
      <c r="UJ10" s="195">
        <v>1.80770195</v>
      </c>
      <c r="UK10" s="195">
        <v>8.1394940600000005</v>
      </c>
      <c r="UL10" s="195">
        <v>52.897356509999995</v>
      </c>
      <c r="UM10" s="195">
        <v>0.29345513000000001</v>
      </c>
      <c r="UN10" s="195">
        <v>7.1108420000000006E-2</v>
      </c>
      <c r="UO10" s="195">
        <v>0.56453425999999995</v>
      </c>
      <c r="UP10" s="195">
        <v>6.4700413300000008</v>
      </c>
      <c r="UQ10" s="195">
        <v>60.296495650000004</v>
      </c>
      <c r="UR10" s="195">
        <v>0.62085720999999994</v>
      </c>
      <c r="US10" s="195">
        <v>0.43565898000000003</v>
      </c>
      <c r="UT10" s="195">
        <v>0.21248601</v>
      </c>
      <c r="UU10" s="195">
        <v>14.40913821</v>
      </c>
      <c r="UV10" s="195">
        <v>46.245429909999991</v>
      </c>
      <c r="UW10" s="195">
        <f t="shared" ref="UW10:UW73" si="42">+UV10+UU10+UT10+US10+UR10</f>
        <v>61.923570319999989</v>
      </c>
      <c r="UX10" s="195">
        <v>3.2352801100000002</v>
      </c>
      <c r="UY10" s="195">
        <v>0.38132328000000004</v>
      </c>
      <c r="UZ10" s="195">
        <v>2.4649648499999999</v>
      </c>
      <c r="VA10" s="195">
        <v>0.49496921999999999</v>
      </c>
      <c r="VB10" s="195">
        <v>15.324574059999998</v>
      </c>
      <c r="VC10" s="195">
        <v>21.901111519999997</v>
      </c>
      <c r="VD10" s="195">
        <v>152.71730603000003</v>
      </c>
      <c r="VE10" s="195">
        <v>0.15177027000000001</v>
      </c>
      <c r="VF10" s="195">
        <v>1.61132092</v>
      </c>
      <c r="VG10" s="195">
        <v>8.3153969999999994E-2</v>
      </c>
      <c r="VH10" s="195">
        <v>0.30618466</v>
      </c>
      <c r="VI10" s="195">
        <v>4.5886130699999992</v>
      </c>
      <c r="VJ10" s="195">
        <v>6.7410428899999983</v>
      </c>
      <c r="VK10" s="195">
        <v>1.0282670000000001E-2</v>
      </c>
      <c r="VL10" s="195">
        <v>0.44549067999999992</v>
      </c>
      <c r="VM10" s="195">
        <v>0.47361631000000004</v>
      </c>
      <c r="VN10" s="195">
        <v>4.7475861500000001</v>
      </c>
      <c r="VO10" s="195">
        <v>5.4775587299999993</v>
      </c>
      <c r="VP10" s="195">
        <v>11.154534539999998</v>
      </c>
      <c r="VQ10" s="195">
        <v>77.070692350000002</v>
      </c>
      <c r="VR10" s="195">
        <v>0.23065202000000001</v>
      </c>
      <c r="VS10" s="195">
        <v>1.8006890899999999</v>
      </c>
      <c r="VT10" s="195">
        <v>9.0190895399999995</v>
      </c>
      <c r="VU10" s="195">
        <v>50.08176435</v>
      </c>
      <c r="VV10" s="195">
        <v>138.20288734999997</v>
      </c>
      <c r="VW10" s="195">
        <v>5.1748052200000005</v>
      </c>
      <c r="VX10" s="195">
        <v>0.39424191000000003</v>
      </c>
      <c r="VY10" s="195">
        <v>1.4065011499999998</v>
      </c>
      <c r="VZ10" s="195">
        <v>1.2844380200000001</v>
      </c>
      <c r="WA10" s="195">
        <v>0.61040214999999998</v>
      </c>
      <c r="WB10" s="195">
        <v>8.8703884500000001</v>
      </c>
      <c r="WC10" s="195">
        <v>0.22885759</v>
      </c>
      <c r="WD10" s="195">
        <v>0.21026482999999996</v>
      </c>
      <c r="WE10" s="195">
        <v>0.43912241999999996</v>
      </c>
      <c r="WF10" s="195">
        <v>165.40797564999997</v>
      </c>
      <c r="WG10" s="195">
        <v>0.59547536000000001</v>
      </c>
      <c r="WH10" s="195">
        <v>10.10942479</v>
      </c>
      <c r="WI10" s="195">
        <v>10.70490015</v>
      </c>
      <c r="WJ10" s="195">
        <v>2.3399998200000001</v>
      </c>
      <c r="WK10" s="195">
        <v>2.1806058200000003</v>
      </c>
      <c r="WL10" s="195">
        <v>0.54891531000000005</v>
      </c>
      <c r="WM10" s="195">
        <v>1.0991969100000001</v>
      </c>
      <c r="WN10" s="195">
        <v>5.1726632000000006</v>
      </c>
      <c r="WO10" s="195">
        <v>11.341381059999998</v>
      </c>
      <c r="WP10" s="195">
        <v>1.24520173</v>
      </c>
      <c r="WQ10" s="195">
        <v>0.57198541999999997</v>
      </c>
      <c r="WR10" s="195">
        <v>0.39793735000000002</v>
      </c>
      <c r="WS10" s="195">
        <v>1.5797492199999998</v>
      </c>
      <c r="WT10" s="195">
        <v>127.16703065999998</v>
      </c>
      <c r="WU10" s="195">
        <v>130.96190437999999</v>
      </c>
      <c r="WV10" s="195">
        <v>2.5227775400000003</v>
      </c>
      <c r="WW10" s="195">
        <v>0.9232224</v>
      </c>
      <c r="WX10" s="195">
        <v>0.78385133000000007</v>
      </c>
      <c r="WY10" s="195">
        <v>2.5610499999999996E-3</v>
      </c>
      <c r="WZ10" s="195">
        <v>1.44633704</v>
      </c>
      <c r="XA10" s="195">
        <v>5.6787493600000012</v>
      </c>
      <c r="XB10" s="195">
        <v>7.3092339999999992E-2</v>
      </c>
      <c r="XC10" s="195">
        <v>4.5602943399999996</v>
      </c>
      <c r="XD10" s="195">
        <v>0.10883255999999999</v>
      </c>
      <c r="XE10" s="195">
        <v>5.2646435399999989</v>
      </c>
      <c r="XF10" s="195">
        <v>10.006862779999999</v>
      </c>
      <c r="XG10" s="195">
        <v>168.69379772999994</v>
      </c>
      <c r="XH10" s="195">
        <v>19.81414195</v>
      </c>
      <c r="XI10" s="195">
        <v>19.81414195</v>
      </c>
      <c r="XJ10" s="195">
        <v>0.68372035999999992</v>
      </c>
      <c r="XK10" s="195">
        <v>0.64813805000000002</v>
      </c>
      <c r="XL10" s="195">
        <v>0.99870935999999988</v>
      </c>
      <c r="XM10" s="195">
        <v>2.5537046200000004</v>
      </c>
      <c r="XN10" s="195">
        <v>1.4610699999999999E-2</v>
      </c>
      <c r="XO10" s="195">
        <v>4.8988830900000009</v>
      </c>
      <c r="XP10" s="195">
        <v>70.607709809999989</v>
      </c>
      <c r="XQ10" s="195">
        <v>0.21826007</v>
      </c>
      <c r="XR10" s="195">
        <v>1.1255607400000001</v>
      </c>
      <c r="XS10" s="195">
        <v>5.1536992400000008</v>
      </c>
      <c r="XT10" s="195">
        <v>0.93335215000000005</v>
      </c>
      <c r="XU10" s="195">
        <v>78.038582009999985</v>
      </c>
      <c r="XV10" s="195">
        <v>0.5382722900000001</v>
      </c>
      <c r="XW10" s="195">
        <v>1.0185050999999998</v>
      </c>
      <c r="XX10" s="195">
        <v>0.33169234000000003</v>
      </c>
      <c r="XY10" s="195">
        <v>1.7523701299999999</v>
      </c>
      <c r="XZ10" s="195">
        <v>51.688784450000007</v>
      </c>
      <c r="YA10" s="195">
        <f t="shared" ref="YA10:YA73" si="43">+SUM(XV10:XZ10)</f>
        <v>55.329624310000007</v>
      </c>
      <c r="YB10" s="195">
        <v>2.0342479299999998</v>
      </c>
      <c r="YC10" s="195">
        <v>0.17549474000000004</v>
      </c>
      <c r="YD10" s="195">
        <v>1.0392047800000004</v>
      </c>
      <c r="YE10" s="195">
        <v>5.1146206899999989</v>
      </c>
      <c r="YF10" s="195">
        <f t="shared" ref="YF10:YF73" si="44">+SUM(YB10:YE10)</f>
        <v>8.3635681399999982</v>
      </c>
      <c r="YG10" s="195">
        <f t="shared" ref="YG10:YG73" si="45">+XI10+XO10+XU10+YA10+YF10</f>
        <v>166.44479949999999</v>
      </c>
      <c r="YH10" s="195">
        <f t="shared" ref="YH10:YH73" si="46">+NA10+NX10+PA10+PY10+RA10+SA10+TA10+UC10+VD10+WF10+XG10+YG10</f>
        <v>1761.0485875899999</v>
      </c>
      <c r="YI10" s="195">
        <v>0.8689519</v>
      </c>
      <c r="YJ10" s="195">
        <v>0.26389939000000001</v>
      </c>
      <c r="YK10" s="195">
        <v>0.63829137000000002</v>
      </c>
      <c r="YL10" s="195">
        <v>0.97124331999999991</v>
      </c>
      <c r="YM10" s="195">
        <f t="shared" ref="YM10:YM73" si="47">+YI10+YJ10+YK10+YL10</f>
        <v>2.7423859799999999</v>
      </c>
      <c r="YN10" s="195">
        <v>0.20317737999999999</v>
      </c>
      <c r="YO10" s="195">
        <v>0.26120046999999996</v>
      </c>
      <c r="YP10" s="195">
        <v>0.1933500499999998</v>
      </c>
      <c r="YQ10" s="195">
        <v>4.2432191799999899</v>
      </c>
      <c r="YR10" s="195">
        <v>0.60317869999999996</v>
      </c>
      <c r="YS10" s="195">
        <v>5.5041257799999901</v>
      </c>
      <c r="YT10" s="195">
        <v>5.15907E-3</v>
      </c>
      <c r="YU10" s="195">
        <v>75.383637869999987</v>
      </c>
      <c r="YV10" s="195">
        <v>2.5990801799999987</v>
      </c>
      <c r="YW10" s="195">
        <v>0.19946245999999998</v>
      </c>
      <c r="YX10" s="195">
        <v>45.806668360000003</v>
      </c>
      <c r="YY10" s="195">
        <v>123.99400793999999</v>
      </c>
      <c r="YZ10" s="195">
        <v>0.62141226999999999</v>
      </c>
      <c r="ZA10" s="195">
        <v>1.3808201100000002</v>
      </c>
      <c r="ZB10" s="195">
        <v>7.0915660000000005E-2</v>
      </c>
      <c r="ZC10" s="195">
        <v>4.5515094999999999</v>
      </c>
      <c r="ZD10" s="195">
        <v>6.6246575400000003</v>
      </c>
      <c r="ZE10" s="195">
        <v>0.48605707999999997</v>
      </c>
      <c r="ZF10" s="195">
        <v>6.0396840000000007E-2</v>
      </c>
      <c r="ZG10" s="195">
        <v>0.34909433999999995</v>
      </c>
      <c r="ZH10" s="195">
        <v>0.89554825999999998</v>
      </c>
      <c r="ZI10" s="195">
        <v>139.76072549999995</v>
      </c>
      <c r="ZJ10" s="195">
        <v>0.91100495000000004</v>
      </c>
      <c r="ZK10" s="195">
        <v>4.4090580899999994</v>
      </c>
      <c r="ZL10" s="195">
        <v>5.3200630399999991</v>
      </c>
      <c r="ZM10" s="195">
        <v>9.1542710000000013E-2</v>
      </c>
      <c r="ZN10" s="195">
        <v>0.39070584000000008</v>
      </c>
      <c r="ZO10" s="195">
        <v>3.3501639999999999E-2</v>
      </c>
      <c r="ZP10" s="195">
        <v>1.36069861</v>
      </c>
      <c r="ZQ10" s="195">
        <v>76.177172440000007</v>
      </c>
      <c r="ZR10" s="195">
        <v>78.053621239999998</v>
      </c>
      <c r="ZS10" s="195">
        <v>17.315688059999999</v>
      </c>
      <c r="ZT10" s="195">
        <v>0.37201802999999994</v>
      </c>
      <c r="ZU10" s="195">
        <v>50.751040949999997</v>
      </c>
      <c r="ZV10" s="195">
        <v>68.43874704000001</v>
      </c>
      <c r="ZW10" s="195">
        <v>2.7807560000000002E-2</v>
      </c>
      <c r="ZX10" s="195">
        <v>0.27384226</v>
      </c>
      <c r="ZY10" s="195">
        <v>0.24347778</v>
      </c>
      <c r="ZZ10" s="195">
        <v>0.29211586</v>
      </c>
      <c r="AAA10" s="195">
        <v>0.19156858999999993</v>
      </c>
      <c r="AAB10" s="195">
        <v>1.0288120499999998</v>
      </c>
      <c r="AAC10" s="195">
        <v>1.9847449999999999E-2</v>
      </c>
      <c r="AAD10" s="195">
        <v>1.8398776800000001</v>
      </c>
      <c r="AAE10" s="195">
        <v>3.1744104200000001</v>
      </c>
      <c r="AAF10" s="195">
        <v>5.0341355499999993</v>
      </c>
      <c r="AAG10" s="195">
        <v>157.87537892</v>
      </c>
      <c r="AAH10" s="195">
        <v>3.1598380000000002E-2</v>
      </c>
      <c r="AAI10" s="195">
        <v>2.74690075</v>
      </c>
      <c r="AAJ10" s="195">
        <v>2.7784991300000002</v>
      </c>
      <c r="AAK10" s="195">
        <v>1.1572944000000001</v>
      </c>
      <c r="AAL10" s="195">
        <v>1.2868571599999998</v>
      </c>
      <c r="AAM10" s="195">
        <v>0.63923492000000004</v>
      </c>
      <c r="AAN10" s="195">
        <v>0.17578894</v>
      </c>
      <c r="AAO10" s="195">
        <v>0.22572806000000001</v>
      </c>
      <c r="AAP10" s="195">
        <v>3.4849034799999998</v>
      </c>
      <c r="AAQ10" s="195">
        <v>69.857569790000014</v>
      </c>
      <c r="AAR10" s="195">
        <v>7.6034859300000006</v>
      </c>
      <c r="AAS10" s="195">
        <v>1.1004770399999999</v>
      </c>
      <c r="AAT10" s="195">
        <v>9.1730700000000019E-3</v>
      </c>
      <c r="AAU10" s="195">
        <v>1.1892602000000001</v>
      </c>
      <c r="AAV10" s="195">
        <v>79.759966030000015</v>
      </c>
      <c r="AAW10" s="195">
        <v>0.84882560000000007</v>
      </c>
      <c r="AAX10" s="195">
        <v>6.2350991500000008</v>
      </c>
      <c r="AAY10" s="195">
        <v>54.394898300000001</v>
      </c>
      <c r="AAZ10" s="195">
        <v>0.24365508999999999</v>
      </c>
      <c r="ABA10" s="195">
        <v>1.2883176299999999</v>
      </c>
      <c r="ABB10" s="195">
        <v>63.010795770000001</v>
      </c>
      <c r="ABC10" s="195">
        <v>0.87607738000000002</v>
      </c>
      <c r="ABD10" s="195">
        <v>1.7842582</v>
      </c>
      <c r="ABE10" s="195">
        <v>0.94281603999999997</v>
      </c>
      <c r="ABF10" s="195">
        <v>0.71411079</v>
      </c>
      <c r="ABG10" s="195">
        <v>4.3172624099999997</v>
      </c>
      <c r="ABH10" s="195">
        <f t="shared" ref="ABH10:ABH73" si="48">+AAG10-AAF10-AAA10-ZZ10-ZY10-ZX10+ZI10</f>
        <v>291.60096437999994</v>
      </c>
      <c r="ABI10" s="195">
        <v>153.35142681999989</v>
      </c>
      <c r="ABJ10" s="195">
        <v>0.82620393000000003</v>
      </c>
      <c r="ABK10" s="195">
        <v>0.81177458000000002</v>
      </c>
      <c r="ABL10" s="195">
        <v>0.17174433</v>
      </c>
      <c r="ABM10" s="195">
        <v>0.41172207999999993</v>
      </c>
      <c r="ABN10" s="195">
        <v>0.87180152</v>
      </c>
      <c r="ABO10" s="195">
        <v>3.0932464400000002</v>
      </c>
      <c r="ABP10" s="195">
        <v>1.0695600100000002</v>
      </c>
      <c r="ABQ10" s="195">
        <v>0.11650405999999999</v>
      </c>
      <c r="ABR10" s="195">
        <v>1.42118389</v>
      </c>
      <c r="ABS10" s="195">
        <v>2.6043038699999999</v>
      </c>
      <c r="ABT10" s="195">
        <v>55.271474470000001</v>
      </c>
      <c r="ABU10" s="195">
        <v>60.484337880000005</v>
      </c>
      <c r="ABV10" s="195">
        <v>63.682140869999998</v>
      </c>
      <c r="ABW10" s="195">
        <v>0.19557416</v>
      </c>
      <c r="ABX10" s="195">
        <v>0.14684525000000001</v>
      </c>
      <c r="ABY10" s="195">
        <v>0.36870126999999997</v>
      </c>
      <c r="ABZ10" s="195">
        <v>0.87985080999999998</v>
      </c>
      <c r="ACA10" s="195">
        <v>65.273112360000013</v>
      </c>
      <c r="ACB10" s="195">
        <v>1.0799059600000001</v>
      </c>
      <c r="ACC10" s="195">
        <v>1.01448341</v>
      </c>
      <c r="ACD10" s="195">
        <v>0.82088395000000003</v>
      </c>
      <c r="ACE10" s="195">
        <v>1.7805568899999999</v>
      </c>
      <c r="ACF10" s="195">
        <v>1.7061111800000002</v>
      </c>
      <c r="ACG10" s="195">
        <v>6.4019413900000011</v>
      </c>
      <c r="ACH10" s="195">
        <v>1.3170151799999998</v>
      </c>
      <c r="ACI10" s="195">
        <v>1.3170151799999998</v>
      </c>
      <c r="ACJ10" s="195">
        <v>136.56965324999999</v>
      </c>
      <c r="ACK10" s="195">
        <v>9.835101299999998</v>
      </c>
      <c r="ACL10" s="195">
        <v>0.35357939999999999</v>
      </c>
      <c r="ACM10" s="195">
        <v>1.7705388900000001</v>
      </c>
      <c r="ACN10" s="195">
        <v>11.959219589999996</v>
      </c>
      <c r="ACO10" s="195">
        <v>0.13898919000000001</v>
      </c>
      <c r="ACP10" s="195">
        <v>65.566054780000002</v>
      </c>
      <c r="ACQ10" s="195">
        <v>0.75308017000000005</v>
      </c>
      <c r="ACR10" s="195">
        <v>0.39715169000000006</v>
      </c>
      <c r="ACS10" s="195">
        <v>0.25338337</v>
      </c>
      <c r="ACT10" s="195">
        <v>67.108659200000005</v>
      </c>
      <c r="ACU10" s="195">
        <v>1.00672882</v>
      </c>
      <c r="ACV10" s="195">
        <v>28.30356171</v>
      </c>
      <c r="ACW10" s="195">
        <v>0.57114493999999993</v>
      </c>
      <c r="ACX10" s="195">
        <v>3.19299599</v>
      </c>
      <c r="ACY10" s="195">
        <v>61.83542662</v>
      </c>
      <c r="ACZ10" s="195">
        <v>94.909858079999978</v>
      </c>
      <c r="ADA10" s="195">
        <v>0.42572452</v>
      </c>
      <c r="ADB10" s="195">
        <v>2.5242623200000001</v>
      </c>
      <c r="ADC10" s="195">
        <v>0.16097949999999997</v>
      </c>
      <c r="ADD10" s="195">
        <v>9.6980745099999996</v>
      </c>
      <c r="ADE10" s="195">
        <v>1.0476214400000001</v>
      </c>
      <c r="ADF10" s="195">
        <v>13.856662290000001</v>
      </c>
      <c r="ADG10" s="195">
        <v>5.2020699999999996E-3</v>
      </c>
      <c r="ADH10" s="195">
        <v>0.20202622999999995</v>
      </c>
      <c r="ADI10" s="195">
        <v>1.78367129</v>
      </c>
      <c r="ADJ10" s="195">
        <v>1.9908995899999999</v>
      </c>
      <c r="ADK10" s="195">
        <v>189.82529875</v>
      </c>
      <c r="ADL10" s="195">
        <v>0.68028831000000012</v>
      </c>
      <c r="ADM10" s="195">
        <v>0.68028831000000012</v>
      </c>
      <c r="ADN10" s="195">
        <v>0.80899192999999991</v>
      </c>
      <c r="ADO10" s="195">
        <v>0.15229141000000002</v>
      </c>
      <c r="ADP10" s="195">
        <v>1.3210319400000001</v>
      </c>
      <c r="ADQ10" s="195">
        <v>21.358712779999998</v>
      </c>
      <c r="ADR10" s="195">
        <v>91.466376859999983</v>
      </c>
      <c r="ADS10" s="195">
        <v>115.10740491999999</v>
      </c>
      <c r="ADT10" s="195">
        <v>0.107806</v>
      </c>
      <c r="ADU10" s="195">
        <v>0.4908425099999999</v>
      </c>
      <c r="ADV10" s="195">
        <v>0.32853490000000002</v>
      </c>
      <c r="ADW10" s="195">
        <v>0.45699681999999997</v>
      </c>
      <c r="ADX10" s="195">
        <v>1.4153575299999999</v>
      </c>
      <c r="ADY10" s="195">
        <v>2.7995377599999998</v>
      </c>
      <c r="ADZ10" s="195">
        <v>4.350064E-2</v>
      </c>
      <c r="AEA10" s="195">
        <v>0.36721237999999995</v>
      </c>
      <c r="AEB10" s="195">
        <v>0.24776032000000001</v>
      </c>
      <c r="AEC10" s="195">
        <v>2.8682503100000001</v>
      </c>
      <c r="AED10" s="195">
        <v>3.5267236500000001</v>
      </c>
      <c r="AEE10" s="195">
        <v>0.96439677000000001</v>
      </c>
      <c r="AEF10" s="195">
        <v>5.3902798999999995</v>
      </c>
      <c r="AEG10" s="195">
        <v>1.67206531</v>
      </c>
      <c r="AEH10" s="195">
        <v>0.36529017999999996</v>
      </c>
      <c r="AEI10" s="195">
        <v>7.2386061500000007</v>
      </c>
      <c r="AEJ10" s="195">
        <v>15.630638310000002</v>
      </c>
      <c r="AEK10" s="195">
        <v>137.74459295000003</v>
      </c>
      <c r="AEL10" s="195">
        <v>1.2835185299999998</v>
      </c>
      <c r="AEM10" s="195">
        <v>0.92818551999999999</v>
      </c>
      <c r="AEN10" s="195">
        <v>0.88752328999999996</v>
      </c>
      <c r="AEO10" s="195">
        <v>0.60587541999999994</v>
      </c>
      <c r="AEP10" s="195">
        <v>1.1467762499999987</v>
      </c>
      <c r="AEQ10" s="195">
        <v>4.8518790099999975</v>
      </c>
      <c r="AER10" s="195">
        <v>69.546968989999996</v>
      </c>
      <c r="AES10" s="195">
        <v>0.10471105999999999</v>
      </c>
      <c r="AET10" s="195">
        <v>6.91917399</v>
      </c>
      <c r="AEU10" s="195">
        <v>0.39176029000000001</v>
      </c>
      <c r="AEV10" s="195">
        <v>1.0778186599999999</v>
      </c>
      <c r="AEW10" s="195">
        <v>78.040432989999999</v>
      </c>
      <c r="AEX10" s="195">
        <v>0.64721556000000013</v>
      </c>
      <c r="AEY10" s="195">
        <v>7.8747429999999993E-2</v>
      </c>
      <c r="AEZ10" s="195">
        <v>2.0490057800000003</v>
      </c>
      <c r="AFA10" s="195">
        <v>1.2374900700000002</v>
      </c>
      <c r="AFB10" s="195">
        <v>4.0124588400000007</v>
      </c>
      <c r="AFC10" s="195">
        <v>2.2737148999999999</v>
      </c>
      <c r="AFD10" s="195">
        <v>0.97096131000000008</v>
      </c>
      <c r="AFE10" s="195">
        <v>0.18945673000000002</v>
      </c>
      <c r="AFF10" s="195">
        <v>0.76860995999999993</v>
      </c>
      <c r="AFG10" s="195">
        <v>0.56273463999999995</v>
      </c>
      <c r="AFH10" s="195">
        <v>4.76547754</v>
      </c>
      <c r="AFI10" s="195">
        <v>10.32257766</v>
      </c>
      <c r="AFJ10" s="195">
        <v>0.19526403000000001</v>
      </c>
      <c r="AFK10" s="195">
        <v>10.517841690000001</v>
      </c>
      <c r="AFL10" s="195">
        <v>102.18809007000002</v>
      </c>
      <c r="AFM10" s="195">
        <v>0.63182859999999996</v>
      </c>
      <c r="AFN10" s="195">
        <v>1.58963166</v>
      </c>
      <c r="AFO10" s="195">
        <v>1.09110123</v>
      </c>
      <c r="AFP10" s="195">
        <v>3.3125614899999998</v>
      </c>
      <c r="AFQ10" s="195">
        <v>1.62630444</v>
      </c>
      <c r="AFR10" s="195">
        <v>0.168463</v>
      </c>
      <c r="AFS10" s="195">
        <v>0.47849461999999998</v>
      </c>
      <c r="AFT10" s="195">
        <v>1.3056974000000001</v>
      </c>
      <c r="AFU10" s="195">
        <v>3.5789594599999996</v>
      </c>
      <c r="AFV10" s="195">
        <v>85.476538570000002</v>
      </c>
      <c r="AFW10" s="195">
        <v>3.01109363</v>
      </c>
      <c r="AFX10" s="195">
        <v>0.85336948000000001</v>
      </c>
      <c r="AFY10" s="195">
        <v>0.71282414999999999</v>
      </c>
      <c r="AFZ10" s="195">
        <v>1.0461346500000002</v>
      </c>
      <c r="AGA10" s="195">
        <v>91.099960480000007</v>
      </c>
      <c r="AGB10" s="195">
        <v>0.30245677000000004</v>
      </c>
      <c r="AGC10" s="195">
        <v>0.59423153000000006</v>
      </c>
      <c r="AGD10" s="195">
        <v>1.16135644</v>
      </c>
      <c r="AGE10" s="195">
        <v>10.556854149999999</v>
      </c>
      <c r="AGF10" s="195">
        <v>2.7385879399999999</v>
      </c>
      <c r="AGG10" s="195">
        <v>15.353486829999996</v>
      </c>
      <c r="AGH10" s="195">
        <v>0.87382771999999997</v>
      </c>
      <c r="AGI10" s="195">
        <v>64.314340659999999</v>
      </c>
      <c r="AGJ10" s="195">
        <v>2.7485100000000002E-2</v>
      </c>
      <c r="AGK10" s="195">
        <v>0.71672213000000007</v>
      </c>
      <c r="AGL10" s="195">
        <v>0.14708392000000001</v>
      </c>
      <c r="AGM10" s="195">
        <v>66.079459529999994</v>
      </c>
      <c r="AGN10" s="195">
        <v>179.42442778999995</v>
      </c>
      <c r="AGO10" s="195">
        <v>2.5641799999999997E-3</v>
      </c>
      <c r="AGP10" s="195">
        <v>0.61212700000000009</v>
      </c>
      <c r="AGQ10" s="195">
        <v>1.2215256999999999</v>
      </c>
      <c r="AGR10" s="195">
        <v>1.79261786</v>
      </c>
      <c r="AGS10" s="195">
        <v>1.5539179600000002</v>
      </c>
      <c r="AGT10" s="195">
        <v>5.1827527</v>
      </c>
      <c r="AGU10" s="195">
        <v>82.715623040000011</v>
      </c>
      <c r="AGV10" s="195">
        <v>1.1309469299999999</v>
      </c>
      <c r="AGW10" s="195">
        <v>0.24686842000000001</v>
      </c>
      <c r="AGX10" s="195">
        <v>0.85804365999999999</v>
      </c>
      <c r="AGY10" s="195">
        <v>2.2587386299999999</v>
      </c>
      <c r="AGZ10" s="195">
        <v>87.210220680000006</v>
      </c>
      <c r="AHA10" s="195">
        <v>20.777721809999999</v>
      </c>
      <c r="AHB10" s="195">
        <v>0.90788986999999988</v>
      </c>
      <c r="AHC10" s="195">
        <v>1.4781849999999999E-2</v>
      </c>
      <c r="AHD10" s="195">
        <v>44.489749009999997</v>
      </c>
      <c r="AHE10" s="195">
        <v>1.29588653</v>
      </c>
      <c r="AHF10" s="195">
        <v>67.486029069999987</v>
      </c>
      <c r="AHG10" s="195">
        <v>1.1960675200000002</v>
      </c>
      <c r="AHH10" s="195">
        <v>0.79133367999999993</v>
      </c>
      <c r="AHI10" s="195">
        <v>2.9393740200000003</v>
      </c>
      <c r="AHJ10" s="195">
        <v>1.5075798199999999</v>
      </c>
      <c r="AHK10" s="195">
        <v>1.08400692</v>
      </c>
      <c r="AHL10" s="195">
        <v>7.5183619600000009</v>
      </c>
      <c r="AHM10" s="195">
        <v>167.39736440999999</v>
      </c>
      <c r="AHN10" s="195">
        <v>2.5063482499999998</v>
      </c>
      <c r="AHO10" s="195">
        <v>9.5940574799999983</v>
      </c>
      <c r="AHP10" s="195">
        <v>19.792099820000001</v>
      </c>
      <c r="AHQ10" s="195">
        <v>1.03936893</v>
      </c>
      <c r="AHR10" s="195">
        <v>2.4473615000000004</v>
      </c>
      <c r="AHS10" s="195">
        <v>35.379235979999997</v>
      </c>
      <c r="AHT10" s="195">
        <v>0.20614898000000001</v>
      </c>
      <c r="AHU10" s="195">
        <v>104.97122773000001</v>
      </c>
      <c r="AHV10" s="195">
        <v>2.6090696600000003</v>
      </c>
      <c r="AHW10" s="195">
        <v>1.0746089300000001</v>
      </c>
      <c r="AHX10" s="195">
        <v>0.49753619999999998</v>
      </c>
      <c r="AHY10" s="195">
        <v>109.3585915</v>
      </c>
      <c r="AHZ10" s="195">
        <v>0.97327391000000008</v>
      </c>
      <c r="AIA10" s="195">
        <v>0.45553099999999996</v>
      </c>
      <c r="AIB10" s="195">
        <v>1.28309929</v>
      </c>
      <c r="AIC10" s="195">
        <v>2.42090184</v>
      </c>
      <c r="AID10" s="195">
        <v>53.838326609999996</v>
      </c>
      <c r="AIE10" s="195">
        <v>58.971132649999987</v>
      </c>
      <c r="AIF10" s="195">
        <v>5.58386446</v>
      </c>
      <c r="AIG10" s="195">
        <v>0.92326052999999997</v>
      </c>
      <c r="AIH10" s="195">
        <v>6.2022892999999995</v>
      </c>
      <c r="AII10" s="195">
        <v>1.1774566599999998</v>
      </c>
      <c r="AIJ10" s="195">
        <v>0.75345124000000008</v>
      </c>
      <c r="AIK10" s="195">
        <v>14.640322190000001</v>
      </c>
      <c r="AIL10" s="195">
        <v>1.24452396</v>
      </c>
      <c r="AIM10" s="195">
        <v>1.5237398799999999</v>
      </c>
      <c r="AIN10" s="195">
        <v>2.6071896800000003</v>
      </c>
      <c r="AIO10" s="195">
        <v>5.3754535199999998</v>
      </c>
      <c r="AIP10" s="195">
        <v>223.72473583999999</v>
      </c>
      <c r="AIQ10" s="195">
        <v>1.13420934</v>
      </c>
      <c r="AIR10" s="195">
        <v>1.13420934</v>
      </c>
      <c r="AIS10" s="195">
        <v>2.7388006200000001</v>
      </c>
      <c r="AIT10" s="195">
        <v>1.7950443199999999</v>
      </c>
      <c r="AIU10" s="195">
        <v>7.486552220000001</v>
      </c>
      <c r="AIV10" s="195">
        <v>2.1843353699999999</v>
      </c>
      <c r="AIW10" s="195">
        <v>257.55909889999998</v>
      </c>
      <c r="AIX10" s="195">
        <v>271.76383142999998</v>
      </c>
      <c r="AIY10" s="195">
        <v>2.7050000000000002E-4</v>
      </c>
      <c r="AIZ10" s="195">
        <v>2.9552043299999999</v>
      </c>
      <c r="AJA10" s="195">
        <v>0.14580246999999996</v>
      </c>
      <c r="AJB10" s="195">
        <v>3.7711178299999997</v>
      </c>
      <c r="AJC10" s="195">
        <v>3.6018172400000004</v>
      </c>
      <c r="AJD10" s="195">
        <v>10.47421237</v>
      </c>
      <c r="AJE10" s="195">
        <v>0.10367892000000001</v>
      </c>
      <c r="AJF10" s="195">
        <v>4.4317659999999995E-2</v>
      </c>
      <c r="AJG10" s="195">
        <v>1.2809577400000001</v>
      </c>
      <c r="AJH10" s="195">
        <v>0.540632</v>
      </c>
      <c r="AJI10" s="195">
        <v>0.61459151000000001</v>
      </c>
      <c r="AJJ10" s="195">
        <v>2.5841778300000002</v>
      </c>
      <c r="AJK10" s="195">
        <v>2.1396188299999999</v>
      </c>
      <c r="AJL10" s="195">
        <v>9.2575473100000014</v>
      </c>
      <c r="AJM10" s="195">
        <v>16.503224869999997</v>
      </c>
      <c r="AJN10" s="195">
        <v>3.5495802400000001</v>
      </c>
      <c r="AJO10" s="195">
        <v>0.84633923999999994</v>
      </c>
      <c r="AJP10" s="195">
        <v>32.296310489999996</v>
      </c>
      <c r="AJQ10" s="195">
        <v>318.25274146000004</v>
      </c>
      <c r="AJR10" s="195">
        <v>0.51720216000000008</v>
      </c>
      <c r="AJS10" s="195">
        <v>0.97216610000000014</v>
      </c>
      <c r="AJT10" s="195">
        <v>0.59882024</v>
      </c>
      <c r="AJU10" s="195">
        <v>1.9862146700000003</v>
      </c>
      <c r="AJV10" s="195">
        <v>0.54637279999999999</v>
      </c>
      <c r="AJW10" s="195">
        <v>4.6207759700000004</v>
      </c>
      <c r="AJX10" s="195">
        <v>91.192583780000007</v>
      </c>
      <c r="AJY10" s="195">
        <v>1.2987339299999998</v>
      </c>
      <c r="AJZ10" s="195">
        <v>1.29631344</v>
      </c>
      <c r="AKA10" s="195">
        <v>0.18483453</v>
      </c>
      <c r="AKB10" s="195">
        <v>12.266324749999999</v>
      </c>
      <c r="AKC10" s="195">
        <v>106.23879043000001</v>
      </c>
      <c r="AKD10" s="195">
        <v>0.28656212000000003</v>
      </c>
      <c r="AKE10" s="195">
        <v>5.0076722600000005</v>
      </c>
      <c r="AKF10" s="195">
        <v>1.2035068799999999</v>
      </c>
      <c r="AKG10" s="195">
        <v>1.66553978</v>
      </c>
      <c r="AKH10" s="195">
        <v>0.25734703000000003</v>
      </c>
      <c r="AKI10" s="195">
        <v>8.4206280700000011</v>
      </c>
      <c r="AKJ10" s="195">
        <v>0.58405123000000003</v>
      </c>
      <c r="AKK10" s="195">
        <v>0.23235310000000001</v>
      </c>
      <c r="AKL10" s="195">
        <v>178.76657613</v>
      </c>
      <c r="AKM10" s="195">
        <v>3.9699359800000003</v>
      </c>
      <c r="AKN10" s="195">
        <v>183.55291644000002</v>
      </c>
      <c r="AKO10" s="195">
        <v>0.10723461000000001</v>
      </c>
      <c r="AKP10" s="195">
        <v>0.10723461000000001</v>
      </c>
      <c r="AKQ10" s="195">
        <v>302.94034551999994</v>
      </c>
      <c r="AKR10" s="195">
        <v>2209.0547812799982</v>
      </c>
      <c r="AKS10" s="195">
        <v>0.31800170999999999</v>
      </c>
      <c r="AKT10" s="195">
        <v>7.7737292399999998</v>
      </c>
      <c r="AKU10" s="195">
        <v>9.5976007699999997</v>
      </c>
      <c r="AKV10" s="195">
        <v>17.689331719999998</v>
      </c>
      <c r="AKW10" s="195">
        <v>0.82737021999999993</v>
      </c>
      <c r="AKX10" s="195">
        <v>111.73568371999998</v>
      </c>
      <c r="AKY10" s="195">
        <v>0.88102278999999994</v>
      </c>
      <c r="AKZ10" s="195">
        <v>0.12811806000000001</v>
      </c>
      <c r="ALA10" s="195">
        <v>0.24614821000000001</v>
      </c>
      <c r="ALB10" s="195">
        <v>113.81834299999998</v>
      </c>
      <c r="ALC10" s="195">
        <v>0.20317305000000002</v>
      </c>
      <c r="ALD10" s="195">
        <v>2.00743867</v>
      </c>
      <c r="ALE10" s="195">
        <v>37.054271470000003</v>
      </c>
      <c r="ALF10" s="195">
        <v>0.53406883000000005</v>
      </c>
      <c r="ALG10" s="195">
        <v>0.31533978000000001</v>
      </c>
      <c r="ALH10" s="195">
        <v>40.114291800000004</v>
      </c>
      <c r="ALI10" s="195">
        <v>2.4672110000000001E-2</v>
      </c>
      <c r="ALJ10" s="195">
        <v>21.018212980000001</v>
      </c>
      <c r="ALK10" s="195">
        <v>0.43703109999999995</v>
      </c>
      <c r="ALL10" s="195">
        <v>3.8818758999999994</v>
      </c>
      <c r="ALM10" s="195">
        <v>25.361792089999998</v>
      </c>
      <c r="ALN10" s="195">
        <v>2.8034646999999997</v>
      </c>
      <c r="ALO10" s="195">
        <v>2.0267989000000002</v>
      </c>
      <c r="ALP10" s="195">
        <v>0.30614996000000005</v>
      </c>
      <c r="ALQ10" s="195">
        <v>0.49974685999999996</v>
      </c>
      <c r="ALR10" s="195">
        <v>5.6361604200000004</v>
      </c>
      <c r="ALS10" s="195">
        <v>202.61991903000003</v>
      </c>
      <c r="ALT10" s="195">
        <v>5.9231561500000005</v>
      </c>
      <c r="ALU10" s="195">
        <v>5.9231561500000005</v>
      </c>
      <c r="ALV10" s="195">
        <v>1.9344937199999999</v>
      </c>
      <c r="ALW10" s="195">
        <v>1.2013607800000001</v>
      </c>
      <c r="ALX10" s="195">
        <v>0.82940340999999984</v>
      </c>
      <c r="ALY10" s="195">
        <v>0.11795090999999999</v>
      </c>
      <c r="ALZ10" s="195">
        <v>0.46117625000000001</v>
      </c>
      <c r="AMA10" s="195">
        <v>4.5443850699999997</v>
      </c>
      <c r="AMB10" s="195">
        <v>81.166411240000002</v>
      </c>
      <c r="AMC10" s="195">
        <v>0.49982037999999995</v>
      </c>
      <c r="AMD10" s="195">
        <v>7.4536560000000002E-2</v>
      </c>
      <c r="AME10" s="195">
        <v>0.62627968999999994</v>
      </c>
      <c r="AMF10" s="195">
        <v>0.47364216999999997</v>
      </c>
      <c r="AMG10" s="195">
        <v>82.840690040000013</v>
      </c>
      <c r="AMH10" s="195">
        <v>2.5641510000000003E-2</v>
      </c>
      <c r="AMI10" s="195">
        <v>36.065600699999997</v>
      </c>
      <c r="AMJ10" s="195">
        <v>0.52226835999999999</v>
      </c>
      <c r="AMK10" s="195">
        <v>1.63760036</v>
      </c>
      <c r="AML10" s="195">
        <v>1.0170302199999999</v>
      </c>
      <c r="AMM10" s="195">
        <v>39.268141149999998</v>
      </c>
      <c r="AMN10" s="195">
        <v>1.58483588</v>
      </c>
      <c r="AMO10" s="195">
        <v>0.40312018000000005</v>
      </c>
      <c r="AMP10" s="195">
        <v>0.54888048999999994</v>
      </c>
      <c r="AMQ10" s="195">
        <v>1.9472005000000001</v>
      </c>
      <c r="AMR10" s="195">
        <f t="shared" ref="AMR10:AMR73" si="49">+SUM(AMN10:AMQ10)</f>
        <v>4.4840370500000004</v>
      </c>
      <c r="AMS10" s="195">
        <f t="shared" ref="AMS10:AMS73" si="50">+AMR10+AMM10+AMG10+AMA10+ALU10</f>
        <v>137.06040946000002</v>
      </c>
      <c r="AMT10" s="195">
        <v>0.31111124000000001</v>
      </c>
      <c r="AMU10" s="195">
        <v>0.31111124000000001</v>
      </c>
      <c r="AMV10" s="195">
        <v>3.2493649200000001</v>
      </c>
      <c r="AMW10" s="195">
        <v>0.65205977999999898</v>
      </c>
      <c r="AMX10" s="195">
        <v>4.2197273499999994</v>
      </c>
      <c r="AMY10" s="195">
        <v>8.1211520499999992</v>
      </c>
      <c r="AMZ10" s="195">
        <v>67.074557380000016</v>
      </c>
      <c r="ANA10" s="195">
        <v>0.33318771000000003</v>
      </c>
      <c r="ANB10" s="195">
        <v>0.34609358000000001</v>
      </c>
      <c r="ANC10" s="195">
        <v>1.0702040900000001</v>
      </c>
      <c r="AND10" s="195">
        <v>1.0886253000000001</v>
      </c>
      <c r="ANE10" s="195">
        <f t="shared" ref="ANE10:ANE73" si="51">+SUM(AMZ10:AND10)</f>
        <v>69.91266806000003</v>
      </c>
      <c r="ANF10" s="195">
        <v>0.92808645999999984</v>
      </c>
      <c r="ANG10" s="195">
        <v>1.16546835</v>
      </c>
      <c r="ANH10" s="195">
        <v>2.4297538299999997</v>
      </c>
      <c r="ANI10" s="195">
        <v>50.484060210000003</v>
      </c>
      <c r="ANJ10" s="195">
        <v>0.16622872999999999</v>
      </c>
      <c r="ANK10" s="195">
        <v>55.173597579999999</v>
      </c>
      <c r="ANL10" s="195">
        <v>2.2970886500000001</v>
      </c>
      <c r="ANM10" s="195">
        <v>0.52624335</v>
      </c>
      <c r="ANN10" s="195">
        <v>0.24407049000000003</v>
      </c>
      <c r="ANO10" s="195">
        <v>5.3375729999999996E-2</v>
      </c>
      <c r="ANP10" s="195">
        <v>5.50992075</v>
      </c>
      <c r="ANQ10" s="195">
        <v>8.630698970000001</v>
      </c>
      <c r="ANR10" s="195">
        <f t="shared" ref="ANR10:ANR73" si="52">+ANQ10+ANK10+ANE10+AMY10+AMU10</f>
        <v>142.14922790000006</v>
      </c>
      <c r="ANS10" s="195">
        <v>0.19957044999999998</v>
      </c>
      <c r="ANT10" s="195">
        <v>3.20252026</v>
      </c>
      <c r="ANU10" s="195">
        <v>87.206350349999994</v>
      </c>
      <c r="ANV10" s="195">
        <v>0.86028214999999997</v>
      </c>
      <c r="ANW10" s="195">
        <v>0.69118055000000012</v>
      </c>
      <c r="ANX10" s="195">
        <v>92.159903760000006</v>
      </c>
      <c r="ANY10" s="195">
        <v>1.2526258500000003</v>
      </c>
      <c r="ANZ10" s="195">
        <v>71.855619849999997</v>
      </c>
      <c r="AOA10" s="195">
        <v>15.89273749</v>
      </c>
      <c r="AOB10" s="195">
        <v>0.17378148999999998</v>
      </c>
      <c r="AOC10" s="195">
        <v>2.0132521200000002</v>
      </c>
      <c r="AOD10" s="195">
        <v>91.1880168</v>
      </c>
      <c r="AOE10" s="195">
        <v>0.12127016000000002</v>
      </c>
      <c r="AOF10" s="195">
        <v>5.151792369999999</v>
      </c>
      <c r="AOG10" s="195">
        <v>53.015104130000005</v>
      </c>
      <c r="AOH10" s="195">
        <v>0.63870346999999994</v>
      </c>
      <c r="AOI10" s="195">
        <v>58.926870129999998</v>
      </c>
      <c r="AOJ10" s="195">
        <v>0.21789684999999998</v>
      </c>
      <c r="AOK10" s="195">
        <v>0.49852642000000003</v>
      </c>
      <c r="AOL10" s="195">
        <v>0.53193532999999993</v>
      </c>
      <c r="AOM10" s="195">
        <v>3.9526510000000001E-2</v>
      </c>
      <c r="AON10" s="195">
        <v>5.6651712600000002</v>
      </c>
      <c r="AOO10" s="195">
        <v>6.9530563699999997</v>
      </c>
      <c r="AOP10" s="195">
        <v>12.903677249999999</v>
      </c>
      <c r="AOQ10" s="195">
        <v>0.30937308000000002</v>
      </c>
      <c r="AOR10" s="195">
        <v>13.21305033</v>
      </c>
      <c r="AOS10" s="195">
        <v>262.44089738999998</v>
      </c>
      <c r="AOT10" s="195">
        <v>5.4205184900000001</v>
      </c>
      <c r="AOU10" s="195">
        <v>0.43579563999999993</v>
      </c>
      <c r="AOV10" s="195">
        <v>5.8563141299999995</v>
      </c>
      <c r="AOW10" s="195">
        <v>0.80613775999999993</v>
      </c>
      <c r="AOX10" s="195">
        <v>0.72648024999999994</v>
      </c>
      <c r="AOY10" s="195">
        <v>0.52268517000000003</v>
      </c>
      <c r="AOZ10" s="195">
        <v>3.7929346399999999</v>
      </c>
      <c r="APA10" s="195">
        <v>0.14440701</v>
      </c>
      <c r="APB10" s="195">
        <f t="shared" ref="APB10:APB73" si="53">+SUM(AOW10:APA10)</f>
        <v>5.9926448299999997</v>
      </c>
      <c r="APC10" s="195">
        <v>85.474333840000028</v>
      </c>
      <c r="APD10" s="195">
        <v>0.61682616000000001</v>
      </c>
      <c r="APE10" s="195">
        <v>4.6390137499999993</v>
      </c>
      <c r="APF10" s="195">
        <v>7.7943999999999999E-2</v>
      </c>
      <c r="APG10" s="195">
        <v>6.0480539300000018</v>
      </c>
      <c r="APH10" s="195">
        <v>96.856171680000017</v>
      </c>
      <c r="API10" s="195">
        <v>0.24046772</v>
      </c>
      <c r="APJ10" s="195">
        <v>5.369229680000001</v>
      </c>
      <c r="APK10" s="195">
        <v>47.780892950000002</v>
      </c>
      <c r="APL10" s="195">
        <v>1.6761006599999999</v>
      </c>
      <c r="APM10" s="195">
        <v>0.50782431000000006</v>
      </c>
      <c r="APN10" s="195">
        <v>55.57451532000001</v>
      </c>
      <c r="APO10" s="195">
        <v>1.7329999999999999E-3</v>
      </c>
      <c r="APP10" s="195">
        <v>4.11061882</v>
      </c>
      <c r="APQ10" s="195">
        <v>1.2125438500000001</v>
      </c>
      <c r="APR10" s="195">
        <v>0.10496016</v>
      </c>
      <c r="APS10" s="195">
        <v>0.35140700999999996</v>
      </c>
      <c r="APT10" s="195">
        <v>5.7812628399999992</v>
      </c>
      <c r="APU10" s="195">
        <f t="shared" ref="APU10:APU73" si="54">+APB10+AOV10+APH10+APN10+APT10</f>
        <v>170.06090880000005</v>
      </c>
      <c r="APV10" s="195">
        <v>0.41072269</v>
      </c>
      <c r="APW10" s="195">
        <v>2.4724012100000001</v>
      </c>
      <c r="APX10" s="195">
        <v>0.46326010000000001</v>
      </c>
      <c r="APY10" s="195">
        <v>1.72299906</v>
      </c>
      <c r="APZ10" s="195">
        <v>0.35856908000000004</v>
      </c>
      <c r="AQA10" s="195">
        <v>5.4279521400000004</v>
      </c>
      <c r="AQB10" s="195">
        <v>57.201178810000002</v>
      </c>
      <c r="AQC10" s="195">
        <v>1.15688287</v>
      </c>
      <c r="AQD10" s="195">
        <v>1.89166981</v>
      </c>
      <c r="AQE10" s="195">
        <v>3.4097141800000004</v>
      </c>
      <c r="AQF10" s="195">
        <v>2.934997E-2</v>
      </c>
      <c r="AQG10" s="195">
        <v>63.688795640000002</v>
      </c>
      <c r="AQH10" s="195">
        <v>6.2177209999999997E-2</v>
      </c>
      <c r="AQI10" s="195">
        <v>6.6571611400000013</v>
      </c>
      <c r="AQJ10" s="195">
        <v>45.02156578999999</v>
      </c>
      <c r="AQK10" s="195">
        <v>51.740904139999991</v>
      </c>
      <c r="AQL10" s="195">
        <v>1.3660551000000001</v>
      </c>
      <c r="AQM10" s="195">
        <v>0.16284386000000001</v>
      </c>
      <c r="AQN10" s="195">
        <v>0.66675532000000004</v>
      </c>
      <c r="AQO10" s="195">
        <v>1.9707311499999998</v>
      </c>
      <c r="AQP10" s="195">
        <v>3.4419525100000001</v>
      </c>
      <c r="AQQ10" s="195">
        <v>7.6083379399999984</v>
      </c>
      <c r="AQR10" s="195">
        <f t="shared" ref="AQR10:AQR73" si="55">+AQA10+AQG10+AQK10+AQQ10</f>
        <v>128.46598985999998</v>
      </c>
      <c r="AQS10" s="195">
        <v>0.18192671999999999</v>
      </c>
      <c r="AQT10" s="195">
        <v>7.2871869999999991E-2</v>
      </c>
      <c r="AQU10" s="195">
        <v>14.762712690000001</v>
      </c>
      <c r="AQV10" s="195">
        <v>8.9355200000000006E-3</v>
      </c>
      <c r="AQW10" s="195">
        <v>0.91485596000000002</v>
      </c>
      <c r="AQX10" s="195">
        <v>15.941302760000003</v>
      </c>
      <c r="AQY10" s="195">
        <v>59.577198290000005</v>
      </c>
      <c r="AQZ10" s="195">
        <v>0.98482611999999892</v>
      </c>
      <c r="ARA10" s="195">
        <v>1.3344845500000002</v>
      </c>
      <c r="ARB10" s="195">
        <v>5.8051904499999987</v>
      </c>
      <c r="ARC10" s="195">
        <v>3.3443000000000001E-2</v>
      </c>
      <c r="ARD10" s="195">
        <v>67.735142410000009</v>
      </c>
      <c r="ARE10" s="195">
        <v>1.1894167199999999</v>
      </c>
      <c r="ARF10" s="195">
        <v>0.90333809999999992</v>
      </c>
      <c r="ARG10" s="195">
        <v>1.0458712700000001</v>
      </c>
      <c r="ARH10" s="195">
        <v>55.232034989999896</v>
      </c>
      <c r="ARI10" s="195">
        <v>58.370661079999898</v>
      </c>
      <c r="ARJ10" s="195">
        <v>0.79048014999999983</v>
      </c>
      <c r="ARK10" s="195">
        <v>0.41066993000000002</v>
      </c>
      <c r="ARL10" s="195">
        <v>2.9994699799999895</v>
      </c>
      <c r="ARM10" s="195">
        <v>0.11451928999999969</v>
      </c>
      <c r="ARN10" s="195">
        <v>0.69350704000000007</v>
      </c>
      <c r="ARO10" s="195">
        <v>5.0086463899999876</v>
      </c>
      <c r="ARP10" s="195">
        <v>4.2001359999999988E-2</v>
      </c>
      <c r="ARQ10" s="195">
        <v>0.25655184999999903</v>
      </c>
      <c r="ARR10" s="195">
        <v>1.6391020600000001</v>
      </c>
      <c r="ARS10" s="195">
        <v>1.9376552699999992</v>
      </c>
      <c r="ART10" s="195">
        <v>148.99340790999986</v>
      </c>
      <c r="ARU10" s="195">
        <v>1.3635135199999999</v>
      </c>
      <c r="ARV10" s="195">
        <v>2.3702740799999886</v>
      </c>
      <c r="ARW10" s="195">
        <v>3.7337875999999883</v>
      </c>
      <c r="ARX10" s="195">
        <v>1.68062358</v>
      </c>
      <c r="ARY10" s="195">
        <v>2.9663870800000001</v>
      </c>
      <c r="ARZ10" s="195">
        <v>0.10937921</v>
      </c>
      <c r="ASA10" s="195">
        <v>83.152791449999995</v>
      </c>
      <c r="ASB10" s="195">
        <v>87.909181320000002</v>
      </c>
      <c r="ASC10" s="195">
        <v>0.31543401000000004</v>
      </c>
      <c r="ASD10" s="195">
        <v>0.65001207000000005</v>
      </c>
      <c r="ASE10" s="195">
        <v>0.15961203999999998</v>
      </c>
      <c r="ASF10" s="195">
        <v>0.24829242000000001</v>
      </c>
      <c r="ASG10" s="195">
        <v>75.834240149999999</v>
      </c>
      <c r="ASH10" s="195">
        <v>77.207590689999989</v>
      </c>
      <c r="ASI10" s="195">
        <v>1.5468598299999998</v>
      </c>
      <c r="ASJ10" s="195">
        <v>0.25022686999999999</v>
      </c>
      <c r="ASK10" s="195">
        <v>1.0634376000000001</v>
      </c>
      <c r="ASL10" s="195">
        <v>2.7635591199999996</v>
      </c>
      <c r="ASM10" s="195">
        <v>1.5764828900000001</v>
      </c>
      <c r="ASN10" s="195">
        <v>7.2005663099999992</v>
      </c>
      <c r="ASO10" s="195">
        <v>0.16550185000000001</v>
      </c>
      <c r="ASP10" s="195">
        <v>0.96950093000000004</v>
      </c>
      <c r="ASQ10" s="195">
        <v>0.82011727999999995</v>
      </c>
      <c r="ASR10" s="195">
        <v>2.1938102099999996</v>
      </c>
      <c r="ASS10" s="195">
        <v>1.8902787000000001</v>
      </c>
      <c r="AST10" s="195">
        <v>6.0392089699999998</v>
      </c>
      <c r="ASU10" s="195">
        <v>182.09033488999995</v>
      </c>
      <c r="ASV10" s="195">
        <v>4.2249999999999996E-3</v>
      </c>
      <c r="ASW10" s="195">
        <v>3.03237961</v>
      </c>
      <c r="ASX10" s="195">
        <v>1.62293124</v>
      </c>
      <c r="ASY10" s="195">
        <v>0.53010933999999998</v>
      </c>
      <c r="ASZ10" s="195">
        <v>4.9674128900000003</v>
      </c>
      <c r="ATA10" s="195">
        <v>10.157058080000001</v>
      </c>
      <c r="ATB10" s="195">
        <v>66.624138479999999</v>
      </c>
      <c r="ATC10" s="195">
        <v>40.378544670000004</v>
      </c>
      <c r="ATD10" s="195">
        <v>1.5592476399999999</v>
      </c>
      <c r="ATE10" s="195">
        <v>0.32692426000000002</v>
      </c>
      <c r="ATF10" s="195">
        <v>1.10825949</v>
      </c>
      <c r="ATG10" s="195">
        <v>109.99711454000001</v>
      </c>
      <c r="ATH10" s="195">
        <v>1.8588422200000001</v>
      </c>
      <c r="ATI10" s="195">
        <v>3.1075760000000001E-2</v>
      </c>
      <c r="ATJ10" s="195">
        <v>0.33599707000000006</v>
      </c>
      <c r="ATK10" s="195">
        <v>78.07131407</v>
      </c>
      <c r="ATL10" s="195">
        <v>0.46575445000000004</v>
      </c>
      <c r="ATM10" s="195">
        <v>80.762983570000003</v>
      </c>
      <c r="ATN10" s="195">
        <v>0.18135338999999998</v>
      </c>
      <c r="ATO10" s="195">
        <v>0.38869891000000001</v>
      </c>
      <c r="ATP10" s="195">
        <v>0.28353138999999999</v>
      </c>
      <c r="ATQ10" s="195">
        <v>1.4948271099999999</v>
      </c>
      <c r="ATR10" s="195">
        <v>0.22720071999999999</v>
      </c>
      <c r="ATS10" s="195">
        <v>2.5756115200000003</v>
      </c>
      <c r="ATT10" s="195">
        <v>2.3200431799999999</v>
      </c>
      <c r="ATU10" s="195">
        <v>2.3200431799999999</v>
      </c>
      <c r="ATV10" s="195">
        <v>205.81281089000004</v>
      </c>
      <c r="ATW10" s="195">
        <v>0.24084891999999999</v>
      </c>
      <c r="ATX10" s="195">
        <v>5.7018257399999994</v>
      </c>
      <c r="ATY10" s="195">
        <v>0.15000432999999999</v>
      </c>
      <c r="ATZ10" s="195">
        <v>0.66551015000000002</v>
      </c>
      <c r="AUA10" s="195">
        <v>6.7581891399999998</v>
      </c>
      <c r="AUB10" s="195">
        <v>0.28418061</v>
      </c>
      <c r="AUC10" s="195">
        <v>96.562005659999997</v>
      </c>
      <c r="AUD10" s="195">
        <v>0.59934673999999988</v>
      </c>
      <c r="AUE10" s="195">
        <v>5.1250462600000004</v>
      </c>
      <c r="AUF10" s="195">
        <v>0.52825679000000003</v>
      </c>
      <c r="AUG10" s="195">
        <v>103.09883606</v>
      </c>
      <c r="AUH10" s="195">
        <v>1.4586700000000001E-2</v>
      </c>
      <c r="AUI10" s="195">
        <v>0.10371835</v>
      </c>
      <c r="AUJ10" s="195">
        <v>1.70336332</v>
      </c>
      <c r="AUK10" s="195">
        <v>0.60590918999999999</v>
      </c>
      <c r="AUL10" s="195">
        <v>72.76097369999988</v>
      </c>
      <c r="AUM10" s="195">
        <v>75.188551259999855</v>
      </c>
      <c r="AUN10" s="195">
        <v>0.1444616699999999</v>
      </c>
      <c r="AUO10" s="195">
        <v>9.8435999999999888E-3</v>
      </c>
      <c r="AUP10" s="195">
        <v>0.98009689999999994</v>
      </c>
      <c r="AUQ10" s="195">
        <v>9.2156689999999999E-2</v>
      </c>
      <c r="AUR10" s="195">
        <v>0.40081828999999974</v>
      </c>
      <c r="AUS10" s="195">
        <v>1.6273771499999994</v>
      </c>
      <c r="AUT10" s="195">
        <v>2.2685790000000001E-2</v>
      </c>
      <c r="AUU10" s="195">
        <v>2.7727399999999897E-3</v>
      </c>
      <c r="AUV10" s="195">
        <v>5.0285013299999894</v>
      </c>
      <c r="AUW10" s="195">
        <v>5.6455179999999966E-2</v>
      </c>
      <c r="AUX10" s="195">
        <v>5.1104150399999897</v>
      </c>
      <c r="AUY10" s="195">
        <v>191.78336864999994</v>
      </c>
      <c r="AUZ10" s="195">
        <v>1.3821399699999999</v>
      </c>
      <c r="AVA10" s="195">
        <v>1.3821399699999999</v>
      </c>
      <c r="AVB10" s="195">
        <v>1.0725177399999999</v>
      </c>
      <c r="AVC10" s="195">
        <v>0.48824937999999996</v>
      </c>
      <c r="AVD10" s="195">
        <v>0.11674286999999989</v>
      </c>
      <c r="AVE10" s="195">
        <v>7.8486200000000006E-3</v>
      </c>
      <c r="AVF10" s="195">
        <v>86.163670429999797</v>
      </c>
      <c r="AVG10" s="195">
        <v>87.849029039999806</v>
      </c>
      <c r="AVH10" s="195"/>
      <c r="AVI10" s="195">
        <v>0.21611463999999997</v>
      </c>
      <c r="AVJ10" s="195">
        <v>20.224587199999998</v>
      </c>
      <c r="AVK10" s="195">
        <v>20.143625440000001</v>
      </c>
      <c r="AVL10" s="195">
        <v>20.798458569999998</v>
      </c>
      <c r="AVM10" s="195">
        <v>61.382785849999998</v>
      </c>
      <c r="AVN10" s="195">
        <v>3.1766484099999901</v>
      </c>
      <c r="AVO10" s="195">
        <v>20.057668250000003</v>
      </c>
      <c r="AVP10" s="195">
        <v>33.794487890000006</v>
      </c>
      <c r="AVQ10" s="195">
        <v>3.6541102899999998</v>
      </c>
      <c r="AVR10" s="195">
        <v>0.54676682999999893</v>
      </c>
      <c r="AVS10" s="195">
        <v>61.229681670000005</v>
      </c>
      <c r="AVT10" s="195">
        <v>0.1140872699999998</v>
      </c>
      <c r="AVU10" s="195">
        <v>1.8805888100000001</v>
      </c>
      <c r="AVV10" s="195">
        <v>0.10662831</v>
      </c>
      <c r="AVW10" s="195">
        <v>0.34156354999999999</v>
      </c>
      <c r="AVX10" s="195">
        <v>4.7600454699999997</v>
      </c>
      <c r="AVY10" s="195">
        <v>7.2029134099999998</v>
      </c>
      <c r="AVZ10" s="195">
        <v>219.04654993999975</v>
      </c>
      <c r="AWA10" s="195">
        <v>0.33837161999999998</v>
      </c>
      <c r="AWB10" s="195">
        <v>1.72111495999999</v>
      </c>
      <c r="AWC10" s="195">
        <v>0.28035048999999967</v>
      </c>
      <c r="AWD10" s="195">
        <v>1.6149636499999998</v>
      </c>
      <c r="AWE10" s="195">
        <v>0.74640574000000004</v>
      </c>
      <c r="AWF10" s="195">
        <v>4.7012064599999883</v>
      </c>
      <c r="AWG10" s="195">
        <v>93.383456279999919</v>
      </c>
      <c r="AWH10" s="195">
        <v>0.34337744999999992</v>
      </c>
      <c r="AWI10" s="195">
        <v>8.0724148399999898</v>
      </c>
      <c r="AWJ10" s="195">
        <v>0.33704319999999999</v>
      </c>
      <c r="AWK10" s="195">
        <v>0.59076956999999997</v>
      </c>
      <c r="AWL10" s="195">
        <v>102.72706133999991</v>
      </c>
      <c r="AWM10" s="195">
        <v>18.703320249999997</v>
      </c>
      <c r="AWN10" s="195">
        <f>+AWN11+AWN24</f>
        <v>18.849415180758019</v>
      </c>
      <c r="AWO10" s="195">
        <f>+AWO11+AWO24</f>
        <v>22.490485561224489</v>
      </c>
      <c r="AWP10" s="195">
        <f>+AWP11+AWP24</f>
        <v>19.002566889212829</v>
      </c>
      <c r="AWQ10" s="195">
        <f>+AWQ11+AWQ24</f>
        <v>28.401729740524779</v>
      </c>
      <c r="AWR10" s="195">
        <f t="shared" ref="AWR10:AWR73" si="56">+SUM(AWM10:AWQ10)</f>
        <v>107.44751762172012</v>
      </c>
      <c r="AWS10" s="195">
        <f>+AWS11+AWS24</f>
        <v>0.33015224635568513</v>
      </c>
      <c r="AWT10" s="195">
        <f>+AWT11+AWT24</f>
        <v>0.6110502580174928</v>
      </c>
      <c r="AWU10" s="195">
        <f>+AWU11+AWU24</f>
        <v>0.16309779008746353</v>
      </c>
      <c r="AWV10" s="195">
        <f>+AWV11+AWV24</f>
        <v>3.5585989606413997</v>
      </c>
      <c r="AWW10" s="195">
        <f t="shared" ref="AWW10:AWW73" si="57">+SUM(AWS10:AWV10)</f>
        <v>4.6628992551020412</v>
      </c>
      <c r="AWX10" s="195">
        <f>+AWX11+AWX24</f>
        <v>1.8496882600000002</v>
      </c>
      <c r="AWY10" s="195">
        <f>+AWY11+AWY24</f>
        <v>2.3885440233236147E-2</v>
      </c>
      <c r="AWZ10" s="195">
        <f t="shared" ref="AWZ10:AWZ73" si="58">+SUM(AWX10:AWY10)</f>
        <v>1.8735737002332364</v>
      </c>
      <c r="AXA10" s="195">
        <f t="shared" ref="AXA10:AXA73" si="59">+AWF10+AWL10+AWR10+AWW10+AWZ10</f>
        <v>221.41225837705531</v>
      </c>
      <c r="AXB10" s="195">
        <f t="shared" ref="AXB10:AXB73" si="60">+ALS10+AMS10+ANR10+AOS10+APU10+AQR10+ART10+ASU10+ATV10+AUY10+AVZ10+AXA10</f>
        <v>2211.936083097055</v>
      </c>
      <c r="AXC10" s="195">
        <f>+AXC11+AXC24</f>
        <v>0.40660690087463552</v>
      </c>
      <c r="AXD10" s="195">
        <f>+AXD11+AXD24</f>
        <v>0.56490227113702618</v>
      </c>
      <c r="AXE10" s="195">
        <f t="shared" ref="AXE10:AXE73" si="61">+AXC10+AXD10</f>
        <v>0.97150917201166176</v>
      </c>
      <c r="AXF10" s="195">
        <f>+AXF11+AXF24</f>
        <v>1.8146709708454811</v>
      </c>
      <c r="AXG10" s="195">
        <f>+AXG11+AXG24</f>
        <v>1.3610173425655976</v>
      </c>
      <c r="AXH10" s="195">
        <f>+AXH11+AXH24</f>
        <v>0.64524322011661805</v>
      </c>
      <c r="AXI10" s="195">
        <f>+AXI11+AXI24</f>
        <v>2.0486969606413994</v>
      </c>
      <c r="AXJ10" s="195">
        <f>+AXJ11+AXJ24</f>
        <v>4.3195774504373166</v>
      </c>
      <c r="AXK10" s="195">
        <f t="shared" ref="AXK10:AXK73" si="62">+SUM(AXF10:AXJ10)</f>
        <v>10.189205944606412</v>
      </c>
      <c r="AXL10" s="195">
        <f>+AXL11+AXL24</f>
        <v>98.269298409620987</v>
      </c>
      <c r="AXM10" s="195">
        <f>+AXM11+AXM24</f>
        <v>0.53527378571428574</v>
      </c>
      <c r="AXN10" s="195">
        <f>+AXN11+AXN24</f>
        <v>0.26608496064139936</v>
      </c>
      <c r="AXO10" s="195">
        <f>+AXO11+AXO24</f>
        <v>16.780144339650146</v>
      </c>
      <c r="AXP10" s="195">
        <f>+AXP11+AXP24</f>
        <v>16.639284390670554</v>
      </c>
      <c r="AXQ10" s="195">
        <f t="shared" ref="AXQ10:AXQ73" si="63">+SUM(AXL10:AXP10)</f>
        <v>132.49008588629738</v>
      </c>
      <c r="AXR10" s="195">
        <f>+AXR11+AXR24</f>
        <v>1.4409999999999996E-3</v>
      </c>
      <c r="AXS10" s="195">
        <f>+AXS11+AXS24</f>
        <v>33.468271139941692</v>
      </c>
      <c r="AXT10" s="195">
        <f>+AXT11+AXT24</f>
        <v>22.305090568513116</v>
      </c>
      <c r="AXU10" s="195">
        <f>+AXU11+AXU24</f>
        <v>4.7794987186588926</v>
      </c>
      <c r="AXV10" s="195">
        <f t="shared" ref="AXV10:AXV73" si="64">+SUM(AXR10:AXU10)</f>
        <v>60.5543014271137</v>
      </c>
      <c r="AXW10" s="195">
        <f>+AXW11+AXW24</f>
        <v>0.2104</v>
      </c>
      <c r="AXX10" s="195">
        <f>+AXX11+AXX24</f>
        <v>0.13253896938775511</v>
      </c>
      <c r="AXY10" s="195">
        <f>+AXY11+AXY24</f>
        <v>0.17502544023323618</v>
      </c>
      <c r="AXZ10" s="195">
        <f>+AXZ11+AXZ24</f>
        <v>3.3655448979591836E-2</v>
      </c>
      <c r="AYA10" s="195">
        <f>+AYA11+AYA24</f>
        <v>1.0317757142857142</v>
      </c>
      <c r="AYB10" s="195">
        <f t="shared" ref="AYB10:AYB73" si="65">+SUM(AXW10:AYA10)</f>
        <v>1.5833955728862974</v>
      </c>
      <c r="AYC10" s="195">
        <f t="shared" si="23"/>
        <v>205.78849800291545</v>
      </c>
      <c r="AYD10" s="195">
        <f>+AYD11+AYD24</f>
        <v>0.3791565102040817</v>
      </c>
      <c r="AYE10" s="195">
        <f>+AYE11+AYE24</f>
        <v>3.2625968615160348</v>
      </c>
      <c r="AYF10" s="195">
        <f>+AYF11+AYF24</f>
        <v>0.86033895043731778</v>
      </c>
      <c r="AYG10" s="195">
        <f>+AYG11+AYG24</f>
        <v>0.15468037026239065</v>
      </c>
      <c r="AYH10" s="195">
        <f>+AYH11+AYH24</f>
        <v>5.7150422798833818</v>
      </c>
      <c r="AYI10" s="195">
        <f t="shared" ref="AYI10:AYI73" si="66">+SUM(AYD10:AYH10)</f>
        <v>10.371814972303206</v>
      </c>
      <c r="AYJ10" s="195">
        <f>+AYJ11+AYJ24</f>
        <v>83.258370868804661</v>
      </c>
      <c r="AYK10" s="195">
        <f>+AYK11+AYK24</f>
        <v>20.101799569970844</v>
      </c>
      <c r="AYL10" s="195">
        <f>+AYL11+AYL24</f>
        <v>10.726785979591837</v>
      </c>
      <c r="AYM10" s="195">
        <f>+AYM11+AYM24</f>
        <v>3.729288979591836</v>
      </c>
      <c r="AYN10" s="195">
        <f>+AYN11+AYN24</f>
        <v>17.70485851020408</v>
      </c>
      <c r="AYO10" s="195">
        <f t="shared" ref="AYO10:AYO73" si="67">+SUM(AYJ10:AYN10)</f>
        <v>135.52110390816327</v>
      </c>
      <c r="AYP10" s="195">
        <f>+AYP11+AYP24</f>
        <v>2.5260000000000009E-3</v>
      </c>
      <c r="AYQ10" s="195">
        <f>+AYQ11+AYQ24</f>
        <v>36.503368239067058</v>
      </c>
      <c r="AYR10" s="195">
        <f>+AYR11+AYR24</f>
        <v>36.930547049562676</v>
      </c>
      <c r="AYS10" s="195">
        <f>+AYS11+AYS24</f>
        <v>0.24976773906705535</v>
      </c>
      <c r="AYT10" s="195">
        <f>+AYT11+AYT24</f>
        <v>0.17030781049562682</v>
      </c>
      <c r="AYU10" s="195">
        <f t="shared" ref="AYU10:AYU73" si="68">+SUM(AYP10:AYT10)</f>
        <v>73.85651683819242</v>
      </c>
      <c r="AYV10" s="195">
        <f>+AYV11+AYV24</f>
        <v>1.1711014198250729</v>
      </c>
      <c r="AYW10" s="195">
        <f>+AYW11+AYW24</f>
        <v>0.96205524927113695</v>
      </c>
      <c r="AYX10" s="195">
        <f>+AYX11+AYX24</f>
        <v>4.5456003819241975</v>
      </c>
      <c r="AYY10" s="195">
        <f t="shared" ref="AYY10:AYY73" si="69">+SUM(AYV10:AYX10)</f>
        <v>6.6787570510204075</v>
      </c>
      <c r="AYZ10" s="195">
        <f t="shared" ref="AYZ10:AYZ73" si="70">+AYI10+AYO10+AYU10+AYY10</f>
        <v>226.4281927696793</v>
      </c>
      <c r="AZA10" s="195">
        <f>+AZA11+AZA24</f>
        <v>0.4106836705539359</v>
      </c>
      <c r="AZB10" s="195">
        <f>+AZB11+AZB24</f>
        <v>2.0691579081632656</v>
      </c>
      <c r="AZC10" s="195">
        <f>+AZC11+AZC24</f>
        <v>0.22411323032069969</v>
      </c>
      <c r="AZD10" s="195">
        <f>+AZD11+AZD24</f>
        <v>0.68063340087463553</v>
      </c>
      <c r="AZE10" s="195">
        <f>+AZE11+AZE24</f>
        <v>0.82806051895043731</v>
      </c>
      <c r="AZF10" s="195">
        <f t="shared" ref="AZF10:AZF73" si="71">+SUM(AZA10:AZE10)</f>
        <v>4.2126487288629741</v>
      </c>
      <c r="AZG10" s="195">
        <f>+AZG11+AZG24</f>
        <v>4.5748407011661811</v>
      </c>
      <c r="AZH10" s="195">
        <f>+AZH11+AZH24</f>
        <v>61.666556010204083</v>
      </c>
      <c r="AZI10" s="195">
        <f>+AZI11+AZI24</f>
        <v>1.1901085991253646</v>
      </c>
      <c r="AZJ10" s="195">
        <f>+AZJ11+AZJ24</f>
        <v>13.331308180758016</v>
      </c>
      <c r="AZK10" s="195">
        <f>+AZK11+AZK24</f>
        <v>0.79050065014577253</v>
      </c>
      <c r="AZL10" s="195">
        <f t="shared" ref="AZL10:AZL73" si="72">+SUM(AZG10:AZK10)</f>
        <v>81.553314141399426</v>
      </c>
      <c r="AZM10" s="195">
        <f>+AZM11+AZM24</f>
        <v>14.903953460641398</v>
      </c>
      <c r="AZN10" s="195">
        <f>+AZN11+AZN24</f>
        <v>14.853876129737609</v>
      </c>
      <c r="AZO10" s="195">
        <f>+AZO11+AZO24</f>
        <v>0.17657519096209914</v>
      </c>
      <c r="AZP10" s="195">
        <f>+AZP11+AZP24</f>
        <v>14.859353750728863</v>
      </c>
      <c r="AZQ10" s="195">
        <f>+AZQ11+AZQ24</f>
        <v>16.515900300291541</v>
      </c>
      <c r="AZR10" s="195">
        <f t="shared" ref="AZR10:AZR73" si="73">+SUM(AZM10:AZQ10)</f>
        <v>61.309658832361507</v>
      </c>
      <c r="AZS10" s="195">
        <f>+AZS11+AZS24</f>
        <v>14.77529998979592</v>
      </c>
      <c r="AZT10" s="195">
        <f>+AZT11+AZT24</f>
        <v>4.8352460641399413E-2</v>
      </c>
      <c r="AZU10" s="195">
        <f>+AZU11+AZU24</f>
        <v>3.1077969387755103E-2</v>
      </c>
      <c r="AZV10" s="195">
        <f>+AZV11+AZV24</f>
        <v>0.12975341836734694</v>
      </c>
      <c r="AZW10" s="195">
        <f>+AZW11+AZW24</f>
        <v>0</v>
      </c>
      <c r="AZX10" s="195">
        <f t="shared" ref="AZX10:AZX73" si="74">+SUM(AZS10:AZW10)</f>
        <v>14.984483838192423</v>
      </c>
      <c r="AZY10" s="195">
        <f>+AZY11+AZY24</f>
        <v>1.3156916895043733</v>
      </c>
      <c r="AZZ10" s="195">
        <f>+AZZ11+AZZ24</f>
        <v>0.15101500000000001</v>
      </c>
      <c r="BAA10" s="195">
        <f t="shared" ref="BAA10:BAA73" si="75">+SUM(AZY10:AZZ10)</f>
        <v>1.4667066895043734</v>
      </c>
      <c r="BAB10" s="195">
        <f t="shared" ref="BAB10:BAB73" si="76">+AZF10+AZL10+AZR10+AZX10+BAA10</f>
        <v>163.5268122303207</v>
      </c>
      <c r="BAC10" s="195">
        <f>+BAC11+BAC24</f>
        <v>3.4943530612244894E-2</v>
      </c>
      <c r="BAD10" s="195">
        <f>+BAD11+BAD24</f>
        <v>0.18772339941690963</v>
      </c>
      <c r="BAE10" s="195">
        <f>+BAE11+BAE24</f>
        <v>0</v>
      </c>
      <c r="BAF10" s="195">
        <f t="shared" ref="BAF10:BAF73" si="77">+SUM(BAC10:BAE10)</f>
        <v>0.22266693002915453</v>
      </c>
      <c r="BAG10" s="195">
        <f>+BAG11+BAG24</f>
        <v>1.5393953498542272</v>
      </c>
      <c r="BAH10" s="195">
        <f>+BAH11+BAH24</f>
        <v>5.2393160349854223E-2</v>
      </c>
      <c r="BAI10" s="195">
        <f>+BAI11+BAI24</f>
        <v>10.362156622448977</v>
      </c>
      <c r="BAJ10" s="195">
        <f>+BAJ11+BAJ24</f>
        <v>0.61128457434402328</v>
      </c>
      <c r="BAK10" s="195">
        <f t="shared" ref="BAK10:BAK73" si="78">+SUM(BAG10:BAJ10)</f>
        <v>12.56522970699708</v>
      </c>
      <c r="BAL10" s="195">
        <f>+BAL11+BAL24</f>
        <v>84.777857489795906</v>
      </c>
      <c r="BAM10" s="195">
        <f>+BAM11+BAM24</f>
        <v>20.625853871720118</v>
      </c>
      <c r="BAN10" s="195">
        <f>+BAN11+BAN24</f>
        <v>19.029337153061228</v>
      </c>
      <c r="BAO10" s="195">
        <f>+BAO11+BAO24</f>
        <v>18.387529620991256</v>
      </c>
      <c r="BAP10" s="195">
        <f>+BAP11+BAP24</f>
        <v>18.708115750728865</v>
      </c>
      <c r="BAQ10" s="195">
        <f t="shared" ref="BAQ10:BAQ73" si="79">+SUM(BAL10:BAP10)</f>
        <v>161.52869388629736</v>
      </c>
      <c r="BAR10" s="195">
        <f>+BAR11+BAR24</f>
        <v>1.5404360058309037E-2</v>
      </c>
      <c r="BAS10" s="195">
        <f>+BAS11+BAS24</f>
        <v>5.6127988338192417E-4</v>
      </c>
      <c r="BAT10" s="195">
        <f>+BAT11+BAT24</f>
        <v>0</v>
      </c>
      <c r="BAU10" s="195">
        <f>+BAU11+BAU24</f>
        <v>3.1064897959183673E-3</v>
      </c>
      <c r="BAV10" s="195">
        <f>+BAV11+BAV24</f>
        <v>2.2066807580174925E-3</v>
      </c>
      <c r="BAW10" s="195">
        <f t="shared" ref="BAW10:BAW73" si="80">+SUM(BAR10:BAV10)</f>
        <v>2.127881049562682E-2</v>
      </c>
      <c r="BAX10" s="195">
        <f>+BAX11+BAX24</f>
        <v>0</v>
      </c>
      <c r="BAY10" s="195">
        <f>+BAY11+BAY24</f>
        <v>0</v>
      </c>
      <c r="BAZ10" s="195">
        <f>+BAZ11+BAZ24</f>
        <v>0</v>
      </c>
      <c r="BBA10" s="195">
        <f>+BBA11+BBA24</f>
        <v>0</v>
      </c>
      <c r="BBB10" s="195">
        <f t="shared" ref="BBB10:BBB73" si="81">+SUM(BAX10:BBA10)</f>
        <v>0</v>
      </c>
      <c r="BBC10" s="195">
        <f t="shared" ref="BBC10:BBC73" si="82">+BAF10+BAK10+BAQ10+BAW10+BBB10</f>
        <v>174.33786933381921</v>
      </c>
      <c r="BBD10" s="195">
        <f>+BBD11+BBD24</f>
        <v>1.4753206997084546E-3</v>
      </c>
      <c r="BBE10" s="195">
        <f>+BBE11+BBE24</f>
        <v>2.4350438775510207E-2</v>
      </c>
      <c r="BBF10" s="195">
        <f>+BBF11+BBF24</f>
        <v>0.88644930903790087</v>
      </c>
      <c r="BBG10" s="195">
        <f>+BBG11+BBG24</f>
        <v>5.3599978134110791E-2</v>
      </c>
      <c r="BBH10" s="195">
        <f>+BBH11+BBH24</f>
        <v>5.7687026239067055E-4</v>
      </c>
      <c r="BBI10" s="195">
        <f t="shared" ref="BBI10:BBI73" si="83">+SUM(BBD10:BBH10)</f>
        <v>0.96645191690962096</v>
      </c>
      <c r="BBJ10" s="195">
        <f>+BBJ11+BBJ24</f>
        <v>0.25554823906705537</v>
      </c>
      <c r="BBK10" s="195">
        <f>+BBK11+BBK24</f>
        <v>54.326009431486881</v>
      </c>
      <c r="BBL10" s="195">
        <f>+BBL11+BBL24</f>
        <v>5.8179189504373174E-2</v>
      </c>
      <c r="BBM10" s="195">
        <f>+BBM11+BBM24</f>
        <v>5.322225947521865E-2</v>
      </c>
      <c r="BBN10" s="195">
        <f>+BBN11+BBN24</f>
        <v>2.0178199708454813E-2</v>
      </c>
      <c r="BBO10" s="195">
        <f t="shared" ref="BBO10:BBO73" si="84">+SUM(BBJ10:BBN10)</f>
        <v>54.71313731924198</v>
      </c>
      <c r="BBP10" s="195">
        <f>+BBP11+BBP24</f>
        <v>53.355400861516031</v>
      </c>
      <c r="BBQ10" s="195">
        <f>+BBQ11+BBQ24</f>
        <v>30.575050000000001</v>
      </c>
      <c r="BBR10" s="195">
        <f>+BBR11+BBR24</f>
        <v>30.746885807580174</v>
      </c>
      <c r="BBS10" s="195">
        <f>+BBS11+BBS24</f>
        <v>5.0668431486880466E-2</v>
      </c>
      <c r="BBT10" s="195">
        <f>+BBT11+BBT24</f>
        <v>2.003E-3</v>
      </c>
      <c r="BBU10" s="195">
        <f t="shared" ref="BBU10:BBU73" si="85">+SUM(BBP10:BBT10)</f>
        <v>114.73000810058309</v>
      </c>
      <c r="BBV10" s="195">
        <f>+BBV11+BBV24</f>
        <v>5.0000000000000002E-5</v>
      </c>
      <c r="BBW10" s="195">
        <f>+BBW11+BBW24</f>
        <v>0.12220239941690962</v>
      </c>
      <c r="BBX10" s="195">
        <f>+BBX11+BBX24</f>
        <v>1.5513489795918364E-2</v>
      </c>
      <c r="BBY10" s="195">
        <f>+BBY11+BBY24</f>
        <v>3.9891075397667639</v>
      </c>
      <c r="BBZ10" s="195">
        <f>+BBZ11+BBZ24</f>
        <v>0.77348470991253648</v>
      </c>
      <c r="BCA10" s="195">
        <f t="shared" ref="BCA10:BCA73" si="86">+SUM(BBV10:BBZ10)</f>
        <v>4.9003581388921287</v>
      </c>
      <c r="BCB10" s="195">
        <f t="shared" ref="BCB10:BCB73" si="87">+BBI10+BBO10+BBU10+BCA10</f>
        <v>175.30995547562682</v>
      </c>
      <c r="BCC10" s="195">
        <f>+BCC11+BCC24</f>
        <v>3.9999999999999996E-4</v>
      </c>
      <c r="BCD10" s="195">
        <f>+BCD11+BCD24</f>
        <v>0.65831046064139953</v>
      </c>
      <c r="BCE10" s="195">
        <f>+BCE11+BCE24</f>
        <v>2.528885329446064</v>
      </c>
      <c r="BCF10" s="195">
        <f>+BCF11+BCF24</f>
        <v>0.24652884110787168</v>
      </c>
      <c r="BCG10" s="195">
        <f>+BCG11+BCG24</f>
        <v>1.8377749606413996</v>
      </c>
      <c r="BCH10" s="195">
        <f t="shared" ref="BCH10:BCH73" si="88">+SUM(BCC10:BCG10)</f>
        <v>5.2718995918367346</v>
      </c>
      <c r="BCI10" s="195">
        <f>+BCI11+BCI24</f>
        <v>0.2938850714285714</v>
      </c>
      <c r="BCJ10" s="195">
        <f>+BCJ11+BCJ24</f>
        <v>53.663312559766759</v>
      </c>
      <c r="BCK10" s="195">
        <f>+BCK11+BCK24</f>
        <v>0.31415399999999999</v>
      </c>
      <c r="BCL10" s="195">
        <f>+BCL11+BCL24</f>
        <v>16.04167874052478</v>
      </c>
      <c r="BCM10" s="195">
        <f t="shared" si="24"/>
        <v>70.313030371720117</v>
      </c>
      <c r="BCN10" s="195">
        <v>1.41557625</v>
      </c>
      <c r="BCO10" s="195">
        <v>8.5855098999999999</v>
      </c>
      <c r="BCP10" s="195">
        <v>16.231922560000001</v>
      </c>
      <c r="BCQ10" s="195">
        <v>10.634966780000001</v>
      </c>
      <c r="BCR10" s="195">
        <v>16.028104759999998</v>
      </c>
      <c r="BCS10" s="195">
        <f t="shared" ref="BCS10:BCS73" si="89">+SUM(BCN10:BCR10)</f>
        <v>52.896080249999997</v>
      </c>
      <c r="BCT10" s="195">
        <v>3.5534785400000004</v>
      </c>
      <c r="BCU10" s="195">
        <v>3.4809509999999995E-2</v>
      </c>
      <c r="BCV10" s="195">
        <v>9.357842999999999E-2</v>
      </c>
      <c r="BCW10" s="195">
        <v>0.17329515000000001</v>
      </c>
      <c r="BCX10" s="195">
        <f t="shared" ref="BCX10:BCX73" si="90">SUM(BCT10:BCW10)</f>
        <v>3.8551616300000005</v>
      </c>
      <c r="BCY10" s="195">
        <v>0.12728451999999998</v>
      </c>
      <c r="BCZ10" s="195">
        <v>0.17124185</v>
      </c>
      <c r="BDA10" s="195">
        <f t="shared" ref="BDA10:BDA73" si="91">SUM(BCY10:BCZ10)</f>
        <v>0.29852636999999999</v>
      </c>
      <c r="BDB10" s="195">
        <f t="shared" ref="BDB10:BDB73" si="92">+BCH10+BCM10+BCS10+BCX10+BDA10</f>
        <v>132.63469821355682</v>
      </c>
      <c r="BDC10" s="195">
        <v>0.47879308000000004</v>
      </c>
      <c r="BDD10" s="195">
        <v>0.38820770999999998</v>
      </c>
      <c r="BDE10" s="195">
        <v>0.91256053999999998</v>
      </c>
      <c r="BDF10" s="195">
        <f t="shared" si="25"/>
        <v>1.7795613299999999</v>
      </c>
      <c r="BDG10" s="195">
        <v>0.89527620000000008</v>
      </c>
      <c r="BDH10" s="195">
        <v>36.538896309999991</v>
      </c>
      <c r="BDI10" s="195">
        <v>7.6125310000000002E-2</v>
      </c>
      <c r="BDJ10" s="195">
        <v>6.5001470000000006E-2</v>
      </c>
      <c r="BDK10" s="195">
        <v>0.21163999</v>
      </c>
      <c r="BDL10" s="195">
        <f t="shared" ref="BDL10:BDL73" si="93">SUM(BDG10:BDK10)</f>
        <v>37.786939279999991</v>
      </c>
      <c r="BDM10" s="195">
        <v>0.53463940999999993</v>
      </c>
      <c r="BDN10" s="195">
        <v>36.084195000000001</v>
      </c>
      <c r="BDO10" s="195">
        <v>22.111026120000002</v>
      </c>
      <c r="BDP10" s="195"/>
      <c r="BDQ10" s="195">
        <f t="shared" ref="BDQ10:BDQ73" si="94">SUM(BDM10:BDP10)</f>
        <v>58.729860529999996</v>
      </c>
      <c r="BDR10" s="195">
        <v>35.989303029999995</v>
      </c>
      <c r="BDS10" s="195">
        <v>4.2955976676384842E-4</v>
      </c>
      <c r="BDT10" s="195">
        <v>0.16740000000000002</v>
      </c>
      <c r="BDU10" s="195">
        <v>0.10222769970845481</v>
      </c>
      <c r="BDV10" s="195">
        <v>1.7767100000000004E-3</v>
      </c>
      <c r="BDW10" s="195">
        <f t="shared" ref="BDW10:BDW73" si="95">+SUM(BDR10:BDV10)</f>
        <v>36.26113699947522</v>
      </c>
      <c r="BDX10" s="195">
        <v>0.91518815014577271</v>
      </c>
      <c r="BDY10" s="195">
        <v>1.8209431486880463</v>
      </c>
      <c r="BDZ10" s="195">
        <v>0.10862118075801748</v>
      </c>
      <c r="BEA10" s="195">
        <v>0.19559046938775512</v>
      </c>
      <c r="BEB10" s="195">
        <v>2.8889469387755103E-2</v>
      </c>
      <c r="BEC10" s="195">
        <f t="shared" ref="BEC10:BEC73" si="96">+SUM(BDX10:BEB10)</f>
        <v>3.0692324183673465</v>
      </c>
      <c r="BED10" s="195">
        <f t="shared" ref="BED10:BED73" si="97">+BDF10+BDL10+BDQ10+BDW10+BEC10</f>
        <v>137.62673055784254</v>
      </c>
      <c r="BEE10" s="195">
        <v>5.4139402332361516E-3</v>
      </c>
      <c r="BEF10" s="195">
        <v>1.3277699708454809E-2</v>
      </c>
      <c r="BEG10" s="195">
        <v>1.3181463090379009</v>
      </c>
      <c r="BEH10" s="195">
        <v>0</v>
      </c>
      <c r="BEI10" s="195">
        <f t="shared" ref="BEI10:BEI73" si="98">+SUM(BEE10:BEH10)</f>
        <v>1.3368379489795919</v>
      </c>
      <c r="BEJ10" s="195">
        <v>39.735669981049568</v>
      </c>
      <c r="BEK10" s="195">
        <v>0.13713497084548104</v>
      </c>
      <c r="BEL10" s="195">
        <v>21.00419722011662</v>
      </c>
      <c r="BEM10" s="195">
        <v>16.042030129737611</v>
      </c>
      <c r="BEN10" s="195">
        <v>22.000904049562681</v>
      </c>
      <c r="BEO10" s="195">
        <f t="shared" ref="BEO10:BEO73" si="99">+SUM(BEJ10:BEN10)</f>
        <v>98.919936351311961</v>
      </c>
      <c r="BEP10" s="195">
        <v>0.68879573906705538</v>
      </c>
      <c r="BEQ10" s="195">
        <v>23.163119160349854</v>
      </c>
      <c r="BER10" s="195">
        <v>17.436371481049562</v>
      </c>
      <c r="BES10" s="195">
        <v>0.64116407871720105</v>
      </c>
      <c r="BET10" s="195">
        <v>0</v>
      </c>
      <c r="BEU10" s="195">
        <f t="shared" si="26"/>
        <v>41.929450459183677</v>
      </c>
      <c r="BEV10" s="195">
        <v>0.25595559037900872</v>
      </c>
      <c r="BEW10" s="195">
        <v>1.2999999999999999E-4</v>
      </c>
      <c r="BEX10" s="195">
        <v>0.11106113119533527</v>
      </c>
      <c r="BEY10" s="195">
        <v>0.1601600029154519</v>
      </c>
      <c r="BEZ10" s="195">
        <v>0</v>
      </c>
      <c r="BFA10" s="195">
        <f t="shared" ref="BFA10:BFA73" si="100">+SUM(BEV10:BEZ10)</f>
        <v>0.52730672448979599</v>
      </c>
      <c r="BFB10" s="195">
        <v>0.87962096064139939</v>
      </c>
      <c r="BFC10" s="195">
        <f t="shared" ref="BFC10:BFC73" si="101">+SUM(BFB10)</f>
        <v>0.87962096064139939</v>
      </c>
      <c r="BFD10" s="195">
        <f t="shared" si="27"/>
        <v>143.59315244460643</v>
      </c>
      <c r="BFE10" s="195">
        <v>0.11610655976676384</v>
      </c>
      <c r="BFF10" s="195">
        <v>1.7004648221574343</v>
      </c>
      <c r="BFG10" s="195">
        <v>1.0384700495626822</v>
      </c>
      <c r="BFH10" s="195">
        <v>4.4123608206997087</v>
      </c>
      <c r="BFI10" s="195">
        <f t="shared" ref="BFI10:BFI73" si="102">+SUM(BFE10:BFH10)</f>
        <v>7.2674022521865886</v>
      </c>
      <c r="BFJ10" s="195">
        <v>5.8975072886297366E-4</v>
      </c>
      <c r="BFK10" s="195">
        <v>26.921136559766765</v>
      </c>
      <c r="BFL10" s="195">
        <v>18.693939090379015</v>
      </c>
      <c r="BFM10" s="195">
        <v>0.20596917930029152</v>
      </c>
      <c r="BFN10" s="195">
        <v>0.18457693877551021</v>
      </c>
      <c r="BFO10" s="195">
        <f t="shared" ref="BFO10:BFO73" si="103">+SUM(BFJ10:BFN10)</f>
        <v>46.006211518950444</v>
      </c>
      <c r="BFP10" s="195">
        <v>20.530668329446062</v>
      </c>
      <c r="BFQ10" s="195">
        <v>17.489405860058309</v>
      </c>
      <c r="BFR10" s="195">
        <v>8.668804227405244E-2</v>
      </c>
      <c r="BFS10" s="195">
        <v>0.12724551895043731</v>
      </c>
      <c r="BFT10" s="195">
        <v>0.29294297959183674</v>
      </c>
      <c r="BFU10" s="195">
        <f t="shared" si="28"/>
        <v>38.526950730320699</v>
      </c>
      <c r="BFV10" s="195">
        <v>10.519187000000001</v>
      </c>
      <c r="BFW10" s="195">
        <v>10.598507709912537</v>
      </c>
      <c r="BFX10" s="195">
        <v>14.77241289941691</v>
      </c>
      <c r="BFY10" s="195">
        <v>10.425259119533528</v>
      </c>
      <c r="BFZ10" s="195">
        <v>10.545222781341108</v>
      </c>
      <c r="BGA10" s="195">
        <f t="shared" ref="BGA10:BGA73" si="104">+SUM(BFV10:BFZ10)</f>
        <v>56.860589510204086</v>
      </c>
      <c r="BGB10" s="195">
        <v>1.510204641399417</v>
      </c>
      <c r="BGC10" s="195">
        <v>0.23767550000000001</v>
      </c>
      <c r="BGD10" s="195">
        <v>0.20230891836734693</v>
      </c>
      <c r="BGE10" s="195">
        <f t="shared" ref="BGE10:BGE73" si="105">+SUM(BGB10:BGD10)</f>
        <v>1.9501890597667639</v>
      </c>
      <c r="BGF10" s="195">
        <f t="shared" si="29"/>
        <v>150.61134307142856</v>
      </c>
      <c r="BGG10" s="195">
        <v>3.2704693877551021E-3</v>
      </c>
      <c r="BGH10" s="195">
        <v>0.20962971720116616</v>
      </c>
      <c r="BGI10" s="195">
        <f t="shared" ref="BGI10:BGI73" si="106">+SUM(BGG10:BGH10)</f>
        <v>0.21290018658892126</v>
      </c>
      <c r="BGJ10" s="195">
        <v>2.3078285495626818</v>
      </c>
      <c r="BGK10" s="195">
        <v>0.42675648104956265</v>
      </c>
      <c r="BGL10" s="195">
        <v>0.73004727113702617</v>
      </c>
      <c r="BGM10" s="195">
        <v>1.0502804897959184</v>
      </c>
      <c r="BGN10" s="195">
        <v>36.564713190962095</v>
      </c>
      <c r="BGO10" s="195">
        <f t="shared" ref="BGO10:BGO73" si="107">+SUM(BGJ10:BGN10)</f>
        <v>41.079625982507281</v>
      </c>
      <c r="BGP10" s="195">
        <v>18.807827190962097</v>
      </c>
      <c r="BGQ10" s="195">
        <v>17.764511269679303</v>
      </c>
      <c r="BGR10" s="195">
        <v>19.217534297376094</v>
      </c>
      <c r="BGS10" s="195">
        <v>17.619443639941689</v>
      </c>
      <c r="BGT10" s="195">
        <v>17.57125960058309</v>
      </c>
      <c r="BGU10" s="195">
        <f t="shared" ref="BGU10:BGU73" si="108">+SUM(BGP10:BGT10)</f>
        <v>90.980575998542278</v>
      </c>
      <c r="BGV10" s="195">
        <v>3.3112171793002916</v>
      </c>
      <c r="BGW10" s="195">
        <v>2.0481442900874631</v>
      </c>
      <c r="BGX10" s="195">
        <v>9.1423720116618076E-2</v>
      </c>
      <c r="BGY10" s="195">
        <v>2.3332461793002914</v>
      </c>
      <c r="BGZ10" s="195">
        <v>0.86081327113702621</v>
      </c>
      <c r="BHA10" s="195">
        <f t="shared" ref="BHA10:BHA73" si="109">+SUM(BGV10:BGZ10)</f>
        <v>8.6448446399416898</v>
      </c>
      <c r="BHB10" s="195">
        <v>0.50354835860058322</v>
      </c>
      <c r="BHC10" s="195">
        <v>1.2424015306122445</v>
      </c>
      <c r="BHD10" s="195">
        <v>1.5062745612244899</v>
      </c>
      <c r="BHE10" s="195">
        <v>1.3099092405247812</v>
      </c>
      <c r="BHF10" s="195">
        <v>3.9672481909620991</v>
      </c>
      <c r="BHG10" s="195">
        <f t="shared" ref="BHG10:BHG73" si="110">+SUM(BHB10:BHF10)</f>
        <v>8.5293818819241984</v>
      </c>
      <c r="BHH10" s="195">
        <f t="shared" ref="BHH10:BHH73" si="111">+BGI10+BGO10+BGU10+BHA10+BHG10</f>
        <v>149.44732868950436</v>
      </c>
      <c r="BHI10" s="195">
        <v>0.16649379154518948</v>
      </c>
      <c r="BHJ10" s="195">
        <v>0.12875325072886296</v>
      </c>
      <c r="BHK10" s="195">
        <v>0.45449729008746359</v>
      </c>
      <c r="BHL10" s="195">
        <v>2.2814674402332362</v>
      </c>
      <c r="BHM10" s="195">
        <f t="shared" ref="BHM10:BHM73" si="112">+SUM(BHI10:BHL10)</f>
        <v>3.0312117725947525</v>
      </c>
      <c r="BHN10" s="195">
        <v>35.320921623906706</v>
      </c>
      <c r="BHO10" s="195">
        <v>0.82214630903790087</v>
      </c>
      <c r="BHP10" s="195">
        <v>2.3276834125364432</v>
      </c>
      <c r="BHQ10" s="195">
        <v>2.4547127084548102</v>
      </c>
      <c r="BHR10" s="195">
        <v>15.897341118075801</v>
      </c>
      <c r="BHS10" s="195">
        <f t="shared" ref="BHS10:BHS73" si="113">+SUM(BHN10:BHR10)</f>
        <v>56.822805172011655</v>
      </c>
      <c r="BHT10" s="195">
        <v>14.95234579883382</v>
      </c>
      <c r="BHU10" s="195">
        <v>15.446810603498543</v>
      </c>
      <c r="BHV10" s="195">
        <v>17.779522189504373</v>
      </c>
      <c r="BHW10" s="195">
        <v>15.141872588921283</v>
      </c>
      <c r="BHX10" s="195">
        <v>0.66121412827988335</v>
      </c>
      <c r="BHY10" s="195">
        <f t="shared" ref="BHY10:BHY73" si="114">+SUM(BHT10:BHX10)</f>
        <v>63.981765309037897</v>
      </c>
      <c r="BHZ10" s="195">
        <v>0.43343906122448972</v>
      </c>
      <c r="BIA10" s="195">
        <v>1.1853321413994171</v>
      </c>
      <c r="BIB10" s="195">
        <v>3.6523948206997074</v>
      </c>
      <c r="BIC10" s="195">
        <v>8.8109300291545178E-2</v>
      </c>
      <c r="BID10" s="195">
        <v>2.5150752230320701</v>
      </c>
      <c r="BIE10" s="195">
        <f t="shared" ref="BIE10:BIE73" si="115">+SUM(BHZ10:BID10)</f>
        <v>7.8743505466472303</v>
      </c>
      <c r="BIF10" s="195">
        <v>7.9159049562682188E-2</v>
      </c>
      <c r="BIG10" s="195">
        <f t="shared" ref="BIG10:BIG73" si="116">+SUM(BIF10)</f>
        <v>7.9159049562682188E-2</v>
      </c>
      <c r="BIH10" s="195">
        <f t="shared" ref="BIH10:BIH73" si="117">+BHM10+BHS10+BHY10+BIE10+BIG10</f>
        <v>131.78929184985424</v>
      </c>
      <c r="BII10" s="195">
        <v>1.7982737303206997</v>
      </c>
      <c r="BIJ10" s="195">
        <v>7.0043499999999995E-2</v>
      </c>
      <c r="BIK10" s="195">
        <v>9.8504211180758023</v>
      </c>
      <c r="BIL10" s="195">
        <v>1.0109972303206998</v>
      </c>
      <c r="BIM10" s="195">
        <f t="shared" ref="BIM10:BIM73" si="118">+SUM(BII10:BIL10)</f>
        <v>12.729735578717202</v>
      </c>
      <c r="BIN10" s="195">
        <v>1.3921690962099125E-2</v>
      </c>
      <c r="BIO10" s="195">
        <v>45.287999300291546</v>
      </c>
      <c r="BIP10" s="195">
        <v>0.14935348104956267</v>
      </c>
      <c r="BIQ10" s="195">
        <v>2.7284518906705539</v>
      </c>
      <c r="BIR10" s="195">
        <v>4.2824905889212825</v>
      </c>
      <c r="BIS10" s="195">
        <f t="shared" ref="BIS10:BIS73" si="119">+SUM(BIN10:BIR10)</f>
        <v>52.462216951895051</v>
      </c>
      <c r="BIT10" s="195">
        <v>14.894831999999999</v>
      </c>
      <c r="BIU10" s="195">
        <v>13.750136102040816</v>
      </c>
      <c r="BIV10" s="195">
        <v>12.73142186005831</v>
      </c>
      <c r="BIW10" s="195">
        <v>15.937212271137026</v>
      </c>
      <c r="BIX10" s="195">
        <v>18.146928518950435</v>
      </c>
      <c r="BIY10" s="195">
        <f t="shared" ref="BIY10:BIY73" si="120">+SUM(BIT10:BIX10)</f>
        <v>75.460530752186585</v>
      </c>
      <c r="BIZ10" s="195">
        <v>4.182032310495627</v>
      </c>
      <c r="BJA10" s="195">
        <v>0.46490216180758015</v>
      </c>
      <c r="BJB10" s="195">
        <v>0.46990696938775511</v>
      </c>
      <c r="BJC10" s="195">
        <v>5.9627709912536422E-2</v>
      </c>
      <c r="BJD10" s="195">
        <f t="shared" ref="BJD10:BJD73" si="121">+SUM(BIZ10:BJC10)</f>
        <v>5.1764691516034986</v>
      </c>
      <c r="BJE10" s="195">
        <v>0.28716331924198252</v>
      </c>
      <c r="BJF10" s="195">
        <v>0.37935690087463553</v>
      </c>
      <c r="BJG10" s="195">
        <v>4.8669574679300291</v>
      </c>
      <c r="BJH10" s="195">
        <v>1.7739697915451895</v>
      </c>
      <c r="BJI10" s="195">
        <f t="shared" ref="BJI10:BJI73" si="122">+SUM(BJE10:BJH10)</f>
        <v>7.3074474795918363</v>
      </c>
      <c r="BJJ10" s="195">
        <f t="shared" ref="BJJ10:BJJ73" si="123">+BIM10+BIS10+BIY10+BJD10+BJI10</f>
        <v>153.13639991399418</v>
      </c>
      <c r="BJK10" s="195">
        <f t="shared" si="30"/>
        <v>1944.2302725531486</v>
      </c>
      <c r="BJL10" s="195">
        <v>3.4171348411078712</v>
      </c>
      <c r="BJM10" s="195">
        <v>1.856774578717201</v>
      </c>
      <c r="BJN10" s="195">
        <v>6.446783620991253</v>
      </c>
      <c r="BJO10" s="195">
        <v>1.0009720116618076E-2</v>
      </c>
      <c r="BJP10" s="195">
        <v>0.55969500000000005</v>
      </c>
      <c r="BJQ10" s="195">
        <f t="shared" ref="BJQ10:BJQ73" si="124">+SUM(BJL10:BJP10)</f>
        <v>12.290397760932944</v>
      </c>
      <c r="BJR10" s="195">
        <v>41.460030539358605</v>
      </c>
      <c r="BJS10" s="195">
        <v>32.77057768804665</v>
      </c>
      <c r="BJT10" s="195">
        <v>31.550041626822154</v>
      </c>
      <c r="BJU10" s="195">
        <v>12.27657151457726</v>
      </c>
      <c r="BJV10" s="195">
        <v>1.2416757580174926</v>
      </c>
      <c r="BJW10" s="195">
        <f t="shared" ref="BJW10:BJW73" si="125">+SUM(BJR10:BJV10)</f>
        <v>119.29889712682215</v>
      </c>
      <c r="BJX10" s="195">
        <v>12.046006569970844</v>
      </c>
      <c r="BJY10" s="195">
        <v>3.1347509795918365</v>
      </c>
      <c r="BJZ10" s="195">
        <v>4.8712923702623909</v>
      </c>
      <c r="BKA10" s="195">
        <v>1.0961789183673469</v>
      </c>
      <c r="BKB10" s="195">
        <f t="shared" ref="BKB10:BKB73" si="126">+SUM(BJX10:BKA10)</f>
        <v>21.14822883819242</v>
      </c>
      <c r="BKC10" s="195">
        <v>0.31096405976676383</v>
      </c>
      <c r="BKD10" s="195">
        <v>0.90456820991253639</v>
      </c>
      <c r="BKE10" s="195">
        <v>0.19690050145772595</v>
      </c>
      <c r="BKF10" s="195">
        <v>5.1757110787172003E-2</v>
      </c>
      <c r="BKG10" s="195">
        <v>3.2599261618075803</v>
      </c>
      <c r="BKH10" s="195">
        <f t="shared" ref="BKH10:BKH73" si="127">+SUM(BKC10:BKG10)</f>
        <v>4.7241160437317786</v>
      </c>
      <c r="BKI10" s="195">
        <f t="shared" ref="BKI10:BKI73" si="128">+BJQ10+BJW10+BKB10+BKH10</f>
        <v>157.46163976967929</v>
      </c>
      <c r="BKJ10" s="195">
        <v>0.32533937900874632</v>
      </c>
      <c r="BKK10" s="195">
        <v>0.70722272157434396</v>
      </c>
      <c r="BKL10" s="195">
        <v>1.9635956895043731</v>
      </c>
      <c r="BKM10" s="195">
        <v>5.4731849854227396E-2</v>
      </c>
      <c r="BKN10" s="195">
        <v>13.023473179300291</v>
      </c>
      <c r="BKO10" s="195">
        <f t="shared" ref="BKO10:BKO73" si="129">+SUM(BKJ10:BKN10)</f>
        <v>16.074362819241983</v>
      </c>
      <c r="BKP10" s="195">
        <v>21.049747970845477</v>
      </c>
      <c r="BKQ10" s="195">
        <v>29.556767989795915</v>
      </c>
      <c r="BKR10" s="195">
        <v>0.57301455976676374</v>
      </c>
      <c r="BKS10" s="195">
        <v>13.866060259475217</v>
      </c>
      <c r="BKT10" s="195">
        <v>14.098123481049562</v>
      </c>
      <c r="BKU10" s="195">
        <f t="shared" ref="BKU10:BKU73" si="130">+SUM(BKP10:BKT10)</f>
        <v>79.143714260932938</v>
      </c>
      <c r="BKV10" s="195">
        <v>13.053306800291544</v>
      </c>
      <c r="BKW10" s="195">
        <v>12.938133590379008</v>
      </c>
      <c r="BKX10" s="195">
        <v>13.803047349854229</v>
      </c>
      <c r="BKY10" s="195">
        <f t="shared" ref="BKY10:BKY73" si="131">+SUM(BKV10:BKX10)</f>
        <v>39.794487740524787</v>
      </c>
      <c r="BKZ10" s="195">
        <v>7.8692136807580173</v>
      </c>
      <c r="BLA10" s="195">
        <v>0.38005101311953354</v>
      </c>
      <c r="BLB10" s="195">
        <v>5.8145615655976677</v>
      </c>
      <c r="BLC10" s="195">
        <v>8.117336005830901E-2</v>
      </c>
      <c r="BLD10" s="195">
        <v>0.20584651020408162</v>
      </c>
      <c r="BLE10" s="195">
        <f t="shared" ref="BLE10:BLE73" si="132">+SUM(BKZ10:BLD10)</f>
        <v>14.350846129737608</v>
      </c>
      <c r="BLF10" s="196">
        <f t="shared" ref="BLF10:BLF73" si="133">+BKO10+BKU10+BKY10+BLE10</f>
        <v>149.36341095043733</v>
      </c>
      <c r="BLG10" s="195">
        <v>7.5645950437317783E-2</v>
      </c>
      <c r="BLH10" s="195">
        <v>3.0904718309037897</v>
      </c>
      <c r="BLI10" s="195">
        <v>0.8039545422740525</v>
      </c>
      <c r="BLJ10" s="195">
        <v>1.6486259708454811</v>
      </c>
      <c r="BLK10" s="195">
        <v>1.3887316297376093</v>
      </c>
      <c r="BLL10" s="195">
        <f t="shared" ref="BLL10:BLL73" si="134">SUM(BLG10:BLK10)</f>
        <v>7.0074299241982505</v>
      </c>
      <c r="BLM10" s="195">
        <v>3.3198035799999999</v>
      </c>
      <c r="BLN10" s="195">
        <v>55.670363940000001</v>
      </c>
      <c r="BLO10" s="195">
        <v>12.54307682</v>
      </c>
      <c r="BLP10" s="195">
        <v>23.149352070000003</v>
      </c>
      <c r="BLQ10" s="195">
        <v>9.0485508899999996</v>
      </c>
      <c r="BLR10" s="196">
        <f t="shared" ref="BLR10:BLR73" si="135">SUM(BLM10:BLQ10)</f>
        <v>103.7311473</v>
      </c>
      <c r="BLS10" s="195">
        <v>0.54148655999999995</v>
      </c>
      <c r="BLT10" s="195">
        <v>17.674439189999998</v>
      </c>
      <c r="BLU10" s="195">
        <v>8.6102111800000003</v>
      </c>
      <c r="BLV10" s="195">
        <v>2.5919950700000003</v>
      </c>
      <c r="BLW10" s="195">
        <v>21.58950609</v>
      </c>
      <c r="BLX10" s="196">
        <f t="shared" si="31"/>
        <v>51.00763809</v>
      </c>
      <c r="BLY10" s="195">
        <v>9.9068642699999998</v>
      </c>
      <c r="BLZ10" s="195">
        <v>10.04446903</v>
      </c>
      <c r="BMA10" s="195">
        <v>1.5529373400000002</v>
      </c>
      <c r="BMB10" s="195">
        <v>1.90907932</v>
      </c>
      <c r="BMC10" s="195">
        <v>10.168104900000003</v>
      </c>
      <c r="BMD10" s="196">
        <f t="shared" ref="BMD10:BMD73" si="136">SUM(BLY10:BMC10)</f>
        <v>33.581454860000008</v>
      </c>
      <c r="BME10" s="195">
        <v>9.82968844</v>
      </c>
      <c r="BMF10" s="195">
        <v>10.152359450000001</v>
      </c>
      <c r="BMG10" s="195">
        <v>0.39859223999999999</v>
      </c>
      <c r="BMH10" s="196">
        <f t="shared" ref="BMH10:BMH73" si="137">SUM(BME10:BMG10)</f>
        <v>20.38064013</v>
      </c>
      <c r="BMI10" s="196">
        <f t="shared" ref="BMI10:BMI73" si="138">+BLL10+BLR10+BLX10+BMD10+BMH10</f>
        <v>215.70831030419825</v>
      </c>
      <c r="BMJ10" s="195">
        <v>4.6313686800000005</v>
      </c>
      <c r="BMK10" s="196">
        <f t="shared" ref="BMK10:BMK73" si="139">SUM(BMJ10)</f>
        <v>4.6313686800000005</v>
      </c>
      <c r="BML10" s="195">
        <v>0.23079724000000001</v>
      </c>
      <c r="BMM10" s="195">
        <v>3.4011989199999997</v>
      </c>
      <c r="BMN10" s="195">
        <v>1.4327397899999998</v>
      </c>
      <c r="BMO10" s="195">
        <v>1.3388735500000002</v>
      </c>
      <c r="BMP10" s="195">
        <v>3.1187802800000002</v>
      </c>
      <c r="BMQ10" s="196">
        <f t="shared" ref="BMQ10:BMQ73" si="140">SUM(BML10:BMP10)</f>
        <v>9.522389780000001</v>
      </c>
      <c r="BMR10" s="195">
        <v>38.430885570000008</v>
      </c>
      <c r="BMS10" s="195">
        <v>26.33351399</v>
      </c>
      <c r="BMT10" s="195">
        <v>19.3564358</v>
      </c>
      <c r="BMU10" s="195">
        <v>13.207063700000001</v>
      </c>
      <c r="BMV10" s="195">
        <v>27.2929645</v>
      </c>
      <c r="BMW10" s="196">
        <f t="shared" ref="BMW10:BMW73" si="141">SUM(BMR10:BMV10)</f>
        <v>124.62086356000002</v>
      </c>
      <c r="BMX10" s="195">
        <v>8.9070509999999992E-2</v>
      </c>
      <c r="BMY10" s="195">
        <v>0.21589785</v>
      </c>
      <c r="BMZ10" s="195">
        <v>0.32130955</v>
      </c>
      <c r="BNA10" s="195">
        <v>4.4919588399999997</v>
      </c>
      <c r="BNB10" s="195">
        <v>0.26801176000000004</v>
      </c>
      <c r="BNC10" s="196">
        <f t="shared" ref="BNC10:BNC73" si="142">SUM(BMX10:BNB10)</f>
        <v>5.3862485099999997</v>
      </c>
      <c r="BND10" s="195">
        <v>1.413201E-2</v>
      </c>
      <c r="BNE10" s="195">
        <v>27.666604270000001</v>
      </c>
      <c r="BNF10" s="195">
        <v>13.705205299999999</v>
      </c>
      <c r="BNG10" s="195">
        <v>12.248279029999999</v>
      </c>
      <c r="BNH10" s="195">
        <v>11.95955277</v>
      </c>
      <c r="BNI10" s="196">
        <f t="shared" ref="BNI10:BNI73" si="143">SUM(BND10:BNH10)</f>
        <v>65.593773380000002</v>
      </c>
      <c r="BNJ10" s="196">
        <f t="shared" ref="BNJ10:BNJ73" si="144">+BMK10+BMQ10+BMW10+BNC10+BNI10</f>
        <v>209.75464391000003</v>
      </c>
      <c r="BNK10" s="195">
        <v>9.7033999999999995E-2</v>
      </c>
      <c r="BNL10" s="195">
        <v>1.1648115799999998</v>
      </c>
      <c r="BNM10" s="195">
        <v>1.16254244</v>
      </c>
      <c r="BNN10" s="195">
        <v>0.43541934999999998</v>
      </c>
      <c r="BNO10" s="195">
        <v>4.9983285099999994</v>
      </c>
      <c r="BNP10" s="196">
        <f t="shared" ref="BNP10:BNP73" si="145">SUM(BNK10:BNO10)</f>
        <v>7.858135879999999</v>
      </c>
      <c r="BNQ10" s="195">
        <v>26.90249403</v>
      </c>
      <c r="BNR10" s="195">
        <v>41.068220919999995</v>
      </c>
      <c r="BNS10" s="195">
        <v>4.6955122500000011</v>
      </c>
      <c r="BNT10" s="195">
        <v>8.5967433599999996</v>
      </c>
      <c r="BNU10" s="195">
        <v>15.832651690000002</v>
      </c>
      <c r="BNV10" s="196">
        <f t="shared" ref="BNV10:BNV73" si="146">SUM(BNQ10:BNU10)</f>
        <v>97.095622250000019</v>
      </c>
      <c r="BNW10" s="195">
        <v>6.5814254499999993</v>
      </c>
      <c r="BNX10" s="195">
        <v>2.5029422600000002</v>
      </c>
      <c r="BNY10" s="195">
        <v>8.2446059100000006</v>
      </c>
      <c r="BNZ10" s="195">
        <v>0.19944669000000001</v>
      </c>
      <c r="BOA10" s="195">
        <v>18.045635099999998</v>
      </c>
      <c r="BOB10" s="196">
        <f t="shared" ref="BOB10:BOB73" si="147">SUM(BNW10:BOA10)</f>
        <v>35.57405541</v>
      </c>
      <c r="BOC10" s="195">
        <v>1.2566033699999999</v>
      </c>
      <c r="BOD10" s="195">
        <v>1.45921502</v>
      </c>
      <c r="BOE10" s="195">
        <v>4.2028574499999998</v>
      </c>
      <c r="BOF10" s="195">
        <v>22.210413329999998</v>
      </c>
      <c r="BOG10" s="195">
        <v>31.81164386</v>
      </c>
      <c r="BOH10" s="196">
        <f t="shared" ref="BOH10:BOH73" si="148">SUM(BOC10:BOG10)</f>
        <v>60.940733029999997</v>
      </c>
      <c r="BOI10" s="195">
        <v>9.1131320000000002E-2</v>
      </c>
      <c r="BOJ10" s="196">
        <f t="shared" ref="BOJ10:BOJ73" si="149">+BOI10</f>
        <v>9.1131320000000002E-2</v>
      </c>
      <c r="BOK10" s="196">
        <f t="shared" ref="BOK10:BOK73" si="150">+BNP10+BNV10+BOB10+BOH10+BOJ10</f>
        <v>201.55967788999999</v>
      </c>
      <c r="BOL10" s="195">
        <v>15.547620119999999</v>
      </c>
      <c r="BOM10" s="195">
        <v>5.1078854800000002</v>
      </c>
      <c r="BON10" s="195">
        <v>2.22682585</v>
      </c>
      <c r="BOO10" s="196">
        <f t="shared" si="32"/>
        <v>22.882331449999999</v>
      </c>
      <c r="BOP10" s="196">
        <v>0.85163863000000006</v>
      </c>
      <c r="BOQ10" s="196">
        <v>39.311682879999999</v>
      </c>
      <c r="BOR10" s="196">
        <v>18.602525530000001</v>
      </c>
      <c r="BOS10" s="196">
        <v>6.1926624799999992</v>
      </c>
      <c r="BOT10" s="196">
        <v>6.31093495</v>
      </c>
      <c r="BOU10" s="196">
        <f t="shared" ref="BOU10:BOU73" si="151">SUM(BOP10:BOT10)</f>
        <v>71.26944447000001</v>
      </c>
      <c r="BOV10" s="196">
        <v>7.3316787899999998</v>
      </c>
      <c r="BOW10" s="196">
        <v>12.331632579999999</v>
      </c>
      <c r="BOX10" s="196">
        <v>5.0492137499999998</v>
      </c>
      <c r="BOY10" s="196">
        <v>4.2466692899999998</v>
      </c>
      <c r="BOZ10" s="196"/>
      <c r="BPA10" s="196">
        <v>0.80326864999999981</v>
      </c>
      <c r="BPB10" s="196">
        <f t="shared" ref="BPB10:BPB73" si="152">SUM(BOV10:BPA10)</f>
        <v>29.762463059999998</v>
      </c>
      <c r="BPC10" s="196">
        <v>0.44735432000000003</v>
      </c>
      <c r="BPD10" s="196">
        <v>0.94725391000000003</v>
      </c>
      <c r="BPE10" s="196">
        <v>0.58407657000000002</v>
      </c>
      <c r="BPF10" s="196">
        <v>17.637959240000001</v>
      </c>
      <c r="BPG10" s="196">
        <f t="shared" ref="BPG10:BPG73" si="153">SUM(BPC10:BPF10)</f>
        <v>19.616644040000001</v>
      </c>
      <c r="BPH10" s="196">
        <v>35.576590090000003</v>
      </c>
      <c r="BPI10" s="196">
        <v>2.4797809700000002</v>
      </c>
      <c r="BPJ10" s="196">
        <v>17.304088020000002</v>
      </c>
      <c r="BPK10" s="196">
        <f t="shared" ref="BPK10:BPK73" si="154">SUM(BPH10:BPJ10)</f>
        <v>55.360459080000005</v>
      </c>
      <c r="BPL10" s="196">
        <f t="shared" ref="BPL10:BPL73" si="155">+BOO10+BOU10+BPB10+BPG10+BPK10</f>
        <v>198.8913421</v>
      </c>
      <c r="BPM10" s="196">
        <v>23.29267982</v>
      </c>
      <c r="BPN10" s="196">
        <v>0.57668346999999998</v>
      </c>
      <c r="BPO10" s="196">
        <f t="shared" ref="BPO10:BPO73" si="156">SUM(BPM10:BPN10)</f>
        <v>23.869363289999999</v>
      </c>
      <c r="BPP10" s="196">
        <v>1.27515432</v>
      </c>
      <c r="BPQ10" s="196">
        <v>0.48775035999999994</v>
      </c>
      <c r="BPR10" s="196">
        <v>2.46988874</v>
      </c>
      <c r="BPS10" s="196">
        <v>2.0921496500000001</v>
      </c>
      <c r="BPT10" s="196">
        <v>35.742244519999993</v>
      </c>
      <c r="BPU10" s="196">
        <f t="shared" ref="BPU10:BPU73" si="157">SUM(BPP10:BPT10)</f>
        <v>42.067187589999989</v>
      </c>
      <c r="BPV10" s="196">
        <f>15.61257203+0.0000638599999994039</f>
        <v>15.61263589</v>
      </c>
      <c r="BPW10" s="196">
        <v>1.4604461</v>
      </c>
      <c r="BPX10" s="196">
        <v>22.988371589999996</v>
      </c>
      <c r="BPY10" s="196">
        <v>0.774613</v>
      </c>
      <c r="BPZ10" s="196">
        <f t="shared" si="33"/>
        <v>40.836066579999994</v>
      </c>
      <c r="BQA10" s="196">
        <v>12.968929189999999</v>
      </c>
      <c r="BQB10" s="196">
        <v>6.0289402800000005</v>
      </c>
      <c r="BQC10" s="196">
        <v>0.21913141000000003</v>
      </c>
      <c r="BQD10" s="196">
        <v>0.22671627999999999</v>
      </c>
      <c r="BQE10" s="196">
        <v>6.7636828200000005</v>
      </c>
      <c r="BQF10" s="196">
        <f t="shared" ref="BQF10:BQF73" si="158">SUM(BQA10:BQE10)</f>
        <v>26.207399979999998</v>
      </c>
      <c r="BQG10" s="196">
        <v>0.12890691000000001</v>
      </c>
      <c r="BQH10" s="196">
        <v>20.448981110000002</v>
      </c>
      <c r="BQI10" s="196">
        <v>16.860589039999997</v>
      </c>
      <c r="BQJ10" s="196">
        <v>38.641319959999997</v>
      </c>
      <c r="BQK10" s="196">
        <v>18.409008830000001</v>
      </c>
      <c r="BQL10" s="196">
        <f t="shared" ref="BQL10:BQL73" si="159">SUM(BQG10:BQK10)</f>
        <v>94.488805850000006</v>
      </c>
      <c r="BQM10" s="196">
        <f t="shared" si="34"/>
        <v>227.46882328999999</v>
      </c>
      <c r="BQN10" s="196">
        <v>0.37232275000000004</v>
      </c>
      <c r="BQO10" s="196">
        <v>0.67342115000000013</v>
      </c>
      <c r="BQP10" s="196">
        <v>1.6989322199999999</v>
      </c>
      <c r="BQQ10" s="196">
        <v>0.81614370000000003</v>
      </c>
      <c r="BQR10" s="196">
        <f t="shared" ref="BQR10:BQR73" si="160">SUM(BQN10:BQQ10)</f>
        <v>3.5608198200000003</v>
      </c>
      <c r="BQS10" s="196">
        <v>44.247526549999996</v>
      </c>
      <c r="BQT10" s="196">
        <v>27.52305612</v>
      </c>
      <c r="BQU10" s="196">
        <v>1.0904918400000001</v>
      </c>
      <c r="BQV10" s="196">
        <v>1.0459695299999998</v>
      </c>
      <c r="BQW10" s="196">
        <v>10.187729620000001</v>
      </c>
      <c r="BQX10" s="196">
        <f t="shared" ref="BQX10:BQX73" si="161">+SUM(BQS10:BQW10)</f>
        <v>84.094773659999987</v>
      </c>
      <c r="BQY10" s="196">
        <v>0.43142988000000004</v>
      </c>
      <c r="BQZ10" s="196">
        <v>0.50866388000000007</v>
      </c>
      <c r="BRA10" s="196">
        <v>2.59550451</v>
      </c>
      <c r="BRB10" s="196">
        <v>0.91147130999999992</v>
      </c>
      <c r="BRC10" s="196">
        <v>0.63236534999999994</v>
      </c>
      <c r="BRD10" s="196">
        <f t="shared" ref="BRD10:BRD73" si="162">SUM(BQY10:BRC10)</f>
        <v>5.0794349299999997</v>
      </c>
      <c r="BRE10" s="196">
        <v>0.44204988000000001</v>
      </c>
      <c r="BRF10" s="196">
        <v>20.369704670000001</v>
      </c>
      <c r="BRG10" s="196">
        <v>25.365913399999997</v>
      </c>
      <c r="BRH10" s="196">
        <v>20.40862551</v>
      </c>
      <c r="BRI10" s="196">
        <v>4.8197200599999999</v>
      </c>
      <c r="BRJ10" s="196">
        <f t="shared" ref="BRJ10:BRJ73" si="163">SUM(BRE10:BRI10)</f>
        <v>71.406013520000002</v>
      </c>
      <c r="BRK10" s="196">
        <v>20.094602890000001</v>
      </c>
      <c r="BRL10" s="196">
        <v>21.055511720000002</v>
      </c>
      <c r="BRM10" s="196">
        <f t="shared" ref="BRM10:BRM73" si="164">SUM(BRK10:BRL10)</f>
        <v>41.150114610000003</v>
      </c>
      <c r="BRN10" s="196">
        <f t="shared" si="35"/>
        <v>205.29115654</v>
      </c>
      <c r="BRO10" s="196">
        <v>0.19932585999999999</v>
      </c>
      <c r="BRP10" s="196">
        <v>3.0176319400000002</v>
      </c>
      <c r="BRQ10" s="196">
        <v>2.0941515099999997</v>
      </c>
      <c r="BRR10" s="196">
        <f t="shared" ref="BRR10:BRR73" si="165">SUM(BRO10:BRQ10)</f>
        <v>5.31110931</v>
      </c>
      <c r="BRS10" s="196">
        <v>0.10123912</v>
      </c>
      <c r="BRT10" s="196">
        <v>2.1139803699999997</v>
      </c>
      <c r="BRU10" s="196">
        <v>82.702804940000007</v>
      </c>
      <c r="BRV10" s="196">
        <v>7.0627375300000006</v>
      </c>
      <c r="BRW10" s="196">
        <v>0.14200462</v>
      </c>
      <c r="BRX10" s="196">
        <f t="shared" ref="BRX10:BRX73" si="166">SUM(BRS10:BRW10)</f>
        <v>92.122766580000004</v>
      </c>
      <c r="BRY10" s="196">
        <v>4.7539105499999996</v>
      </c>
      <c r="BRZ10" s="196">
        <v>0.53385947999999994</v>
      </c>
      <c r="BSA10" s="196">
        <v>4.24574637</v>
      </c>
      <c r="BSB10" s="196">
        <v>0.15730504000000001</v>
      </c>
      <c r="BSC10" s="196">
        <v>1.0476093900000001</v>
      </c>
      <c r="BSD10" s="196">
        <f t="shared" ref="BSD10:BSD73" si="167">SUM(BRY10:BSC10)</f>
        <v>10.73843083</v>
      </c>
      <c r="BSE10" s="196">
        <v>0.13456199999999999</v>
      </c>
      <c r="BSF10" s="196">
        <v>0.87863495999999996</v>
      </c>
      <c r="BSG10" s="196">
        <v>0.14440996</v>
      </c>
      <c r="BSH10" s="196">
        <v>0.19387450999999997</v>
      </c>
      <c r="BSI10" s="196">
        <v>39.259894270000004</v>
      </c>
      <c r="BSJ10" s="196">
        <f t="shared" ref="BSJ10:BSJ73" si="168">SUM(BSE10:BSI10)</f>
        <v>40.611375700000004</v>
      </c>
      <c r="BSK10" s="196">
        <v>20.348091580000002</v>
      </c>
      <c r="BSL10" s="196">
        <v>5.5970749599999987</v>
      </c>
      <c r="BSM10" s="196">
        <v>19.252579869999998</v>
      </c>
      <c r="BSN10" s="196">
        <v>0.68051894000000002</v>
      </c>
      <c r="BSO10" s="196">
        <f t="shared" ref="BSO10:BSO73" si="169">SUM(BSK10:BSN10)</f>
        <v>45.87826535</v>
      </c>
      <c r="BSP10" s="196">
        <f t="shared" ref="BSP10:BSP73" si="170">+BRR10+BRX10+BSD10+BSJ10+BSO10</f>
        <v>194.66194777000001</v>
      </c>
      <c r="BSQ10" s="196">
        <v>5.1237559499999996</v>
      </c>
      <c r="BSR10" s="196">
        <f t="shared" ref="BSR10:BSR73" si="171">SUM(BSQ10)</f>
        <v>5.1237559499999996</v>
      </c>
      <c r="BSS10" s="196">
        <v>12.04103821</v>
      </c>
      <c r="BST10" s="196">
        <v>0.68824162</v>
      </c>
      <c r="BSU10" s="196">
        <v>0.28022782000000002</v>
      </c>
      <c r="BSV10" s="196">
        <v>3.7397805799999997</v>
      </c>
      <c r="BSW10" s="196">
        <v>1.72577278</v>
      </c>
      <c r="BSX10" s="196">
        <f t="shared" ref="BSX10:BSX73" si="172">SUM(BSS10:BSW10)</f>
        <v>18.475061009999997</v>
      </c>
      <c r="BSY10" s="196">
        <v>10.328696219999999</v>
      </c>
      <c r="BSZ10" s="196">
        <v>4.3673461500000004</v>
      </c>
      <c r="BTA10" s="196">
        <v>48.7319095</v>
      </c>
      <c r="BTB10" s="196">
        <v>24.477558999999999</v>
      </c>
      <c r="BTC10" s="196">
        <v>1.5487581100000001</v>
      </c>
      <c r="BTD10" s="196">
        <f t="shared" ref="BTD10:BTD73" si="173">SUM(BSY10:BTC10)</f>
        <v>89.454268979999995</v>
      </c>
      <c r="BTE10" s="196">
        <v>1.8798165600000001</v>
      </c>
      <c r="BTF10" s="196">
        <v>0.21291975000000002</v>
      </c>
      <c r="BTG10" s="196">
        <v>4.80764163</v>
      </c>
      <c r="BTH10" s="196">
        <v>0.36406754999999996</v>
      </c>
      <c r="BTI10" s="196">
        <v>0.38985150000000002</v>
      </c>
      <c r="BTJ10" s="196">
        <f t="shared" ref="BTJ10:BTJ73" si="174">SUM(BTE10:BTI10)</f>
        <v>7.6542969899999997</v>
      </c>
      <c r="BTK10" s="196">
        <v>3.1701645099999998</v>
      </c>
      <c r="BTL10" s="196">
        <v>1.7978405799999999</v>
      </c>
      <c r="BTM10" s="196">
        <v>1.8037906400000001</v>
      </c>
      <c r="BTN10" s="196">
        <v>1.45463886</v>
      </c>
      <c r="BTO10" s="196">
        <v>13.89300049</v>
      </c>
      <c r="BTP10" s="196">
        <f t="shared" ref="BTP10:BTP73" si="175">SUM(BTK10:BTO10)</f>
        <v>22.119435080000002</v>
      </c>
      <c r="BTQ10" s="196">
        <f t="shared" ref="BTQ10:BTQ73" si="176">+BSR10+BSX10+BTD10+BTJ10+BTP10</f>
        <v>142.82681801000001</v>
      </c>
      <c r="BTR10" s="196"/>
      <c r="BTS10" s="196">
        <v>7.6251704799999995</v>
      </c>
      <c r="BTT10" s="196">
        <v>1.30599143</v>
      </c>
      <c r="BTU10" s="196">
        <v>5.8154220599999995</v>
      </c>
      <c r="BTV10" s="196">
        <f t="shared" ref="BTV10:BTV73" si="177">SUM(BTR10:BTU10)</f>
        <v>14.74658397</v>
      </c>
      <c r="BTW10" s="196">
        <v>4.2062388100000003</v>
      </c>
      <c r="BTX10" s="196">
        <v>17.540471479999997</v>
      </c>
      <c r="BTY10" s="196">
        <v>69.534011600000014</v>
      </c>
      <c r="BTZ10" s="196">
        <v>0.45784126999999991</v>
      </c>
      <c r="BUA10" s="196">
        <v>3.90379312</v>
      </c>
      <c r="BUB10" s="196">
        <f t="shared" ref="BUB10:BUB73" si="178">SUM(BTW10:BUA10)</f>
        <v>95.642356280000016</v>
      </c>
      <c r="BUC10" s="196">
        <v>0.19620467999999999</v>
      </c>
      <c r="BUD10" s="196">
        <v>0.97335791000000005</v>
      </c>
      <c r="BUE10" s="196">
        <v>7.9243639700000008</v>
      </c>
      <c r="BUF10" s="196">
        <v>0.60898231999999997</v>
      </c>
      <c r="BUG10" s="196">
        <v>8.1278813000000003</v>
      </c>
      <c r="BUH10" s="196">
        <f t="shared" ref="BUH10:BUH73" si="179">SUM(BUC10:BUG10)</f>
        <v>17.830790180000001</v>
      </c>
      <c r="BUI10" s="196">
        <v>8.4634210000000001E-2</v>
      </c>
      <c r="BUJ10" s="196">
        <v>1.7147696400000001</v>
      </c>
      <c r="BUK10" s="196">
        <v>5.4674721399999999</v>
      </c>
      <c r="BUL10" s="196">
        <v>0.71925220000000001</v>
      </c>
      <c r="BUM10" s="196">
        <v>11.821065090000001</v>
      </c>
      <c r="BUN10" s="196">
        <f t="shared" ref="BUN10:BUN73" si="180">SUM(BUI10:BUM10)</f>
        <v>19.80719328</v>
      </c>
      <c r="BUO10" s="196">
        <v>1.36852653</v>
      </c>
      <c r="BUP10" s="196">
        <v>1.97811096</v>
      </c>
      <c r="BUQ10" s="196">
        <f t="shared" ref="BUQ10:BUQ73" si="181">SUM(BUO10:BUP10)</f>
        <v>3.34663749</v>
      </c>
      <c r="BUR10" s="196">
        <f t="shared" ref="BUR10:BUR73" si="182">+BTV10+BUB10+BUH10+BUN10+BUQ10</f>
        <v>151.37356120000004</v>
      </c>
      <c r="BUS10" s="196">
        <v>1.07875382</v>
      </c>
      <c r="BUT10" s="196">
        <v>9.645704649999999</v>
      </c>
      <c r="BUU10" s="196">
        <v>0.11936046999999998</v>
      </c>
      <c r="BUV10" s="196">
        <f t="shared" ref="BUV10:BUV73" si="183">SUM(BUS10:BUU10)</f>
        <v>10.843818939999998</v>
      </c>
      <c r="BUW10" s="196">
        <v>10.04039628</v>
      </c>
      <c r="BUX10" s="196">
        <v>0.30169300999999998</v>
      </c>
      <c r="BUY10" s="196">
        <v>16.186617790000003</v>
      </c>
      <c r="BUZ10" s="196">
        <v>44.028266190000004</v>
      </c>
      <c r="BVA10" s="196">
        <v>26.377472540000003</v>
      </c>
      <c r="BVB10" s="196">
        <f t="shared" ref="BVB10:BVB73" si="184">+SUM(BUW10:BVA10)</f>
        <v>96.934445810000014</v>
      </c>
      <c r="BVC10" s="196">
        <v>14.375483089999999</v>
      </c>
      <c r="BVD10" s="196">
        <v>7.4905995299999999</v>
      </c>
      <c r="BVE10" s="196">
        <v>0.26741696999999998</v>
      </c>
      <c r="BVF10" s="196">
        <v>9.012188029999999</v>
      </c>
      <c r="BVG10" s="196">
        <v>10.509452620000001</v>
      </c>
      <c r="BVH10" s="196">
        <f t="shared" ref="BVH10:BVH73" si="185">+SUM(BVC10:BVG10)</f>
        <v>41.655140239999994</v>
      </c>
      <c r="BVI10" s="196">
        <v>10.885841139999998</v>
      </c>
      <c r="BVJ10" s="196">
        <v>15.897237620000002</v>
      </c>
      <c r="BVK10" s="196">
        <v>8.8014676500000011</v>
      </c>
      <c r="BVL10" s="196">
        <v>3.6890219399999999</v>
      </c>
      <c r="BVM10" s="196">
        <v>0.45092735</v>
      </c>
      <c r="BVN10" s="196">
        <f>+SUM(BVI10:BVM10)</f>
        <v>39.724495700000006</v>
      </c>
      <c r="BVO10" s="196">
        <v>0.12770788</v>
      </c>
      <c r="BVP10" s="196">
        <v>2.4115978899999999</v>
      </c>
      <c r="BVQ10" s="196">
        <v>9.417130199999999</v>
      </c>
      <c r="BVR10" s="196">
        <v>1.2654273699999998</v>
      </c>
      <c r="BVS10" s="196">
        <v>1.01091255</v>
      </c>
      <c r="BVT10" s="196">
        <f t="shared" ref="BVT10:BVT73" si="186">+SUM(BVO10:BVS10)</f>
        <v>14.232775889999999</v>
      </c>
      <c r="BVU10" s="196">
        <f t="shared" ref="BVU10:BVU73" si="187">+BUV10+BVB10+BVH10+BVN10+BVT10</f>
        <v>203.39067657999999</v>
      </c>
      <c r="BVV10" s="196">
        <f t="shared" si="36"/>
        <v>2257.7520083143154</v>
      </c>
      <c r="BVW10" s="196">
        <v>5.3611200000000005E-3</v>
      </c>
      <c r="BVX10" s="196">
        <v>1.21844161</v>
      </c>
      <c r="BVY10" s="196">
        <v>0.10272931000000002</v>
      </c>
      <c r="BVZ10" s="196">
        <v>0.79042539000000012</v>
      </c>
      <c r="BWA10" s="196">
        <v>1.4372424699999999</v>
      </c>
      <c r="BWB10" s="196">
        <f t="shared" ref="BWB10:BWB40" si="188">+SUM(BVW10:BWA10)</f>
        <v>3.5541999000000004</v>
      </c>
      <c r="BWC10" s="196">
        <v>63.479602499999999</v>
      </c>
      <c r="BWD10" s="196">
        <v>18.379407749999999</v>
      </c>
      <c r="BWE10" s="196">
        <v>6.03150487</v>
      </c>
      <c r="BWF10" s="196">
        <v>8.9683585900000011</v>
      </c>
      <c r="BWG10" s="196">
        <v>27.196970059999998</v>
      </c>
      <c r="BWH10" s="196">
        <f>+SUM(BWC10:BWG10)</f>
        <v>124.05584377000001</v>
      </c>
      <c r="BWI10" s="196">
        <v>1.2774657300000001</v>
      </c>
      <c r="BWJ10" s="196">
        <v>27.413180739999998</v>
      </c>
      <c r="BWK10" s="196">
        <v>13.924345330000001</v>
      </c>
      <c r="BWL10" s="196">
        <v>1.5455476400000001</v>
      </c>
      <c r="BWM10" s="196">
        <v>10.053159040000001</v>
      </c>
      <c r="BWN10" s="196">
        <f t="shared" si="37"/>
        <v>54.213698480000005</v>
      </c>
      <c r="BWO10" s="196">
        <v>1.0618884299999998</v>
      </c>
      <c r="BWP10" s="196">
        <v>0.26283916000000002</v>
      </c>
      <c r="BWQ10" s="196">
        <v>0.7508242799999999</v>
      </c>
      <c r="BWR10" s="196">
        <v>1.9891979899999999</v>
      </c>
      <c r="BWS10" s="196">
        <v>4.7380076600000001</v>
      </c>
      <c r="BWT10" s="196">
        <f t="shared" ref="BWT10:BWT16" si="189">+SUM(BWO10:BWS10)</f>
        <v>8.8027575200000001</v>
      </c>
      <c r="BWU10" s="196">
        <v>0.92842243000000002</v>
      </c>
      <c r="BWV10" s="196">
        <f t="shared" si="38"/>
        <v>0.92842243000000002</v>
      </c>
      <c r="BWW10" s="196">
        <f t="shared" si="39"/>
        <v>191.55492210000003</v>
      </c>
      <c r="BWX10" s="196">
        <v>1.0449804499999991</v>
      </c>
      <c r="BWY10" s="196">
        <v>2.8774725800000005</v>
      </c>
      <c r="BWZ10" s="196">
        <v>2.0252838999999989</v>
      </c>
      <c r="BXA10" s="196">
        <v>10.998656159999999</v>
      </c>
      <c r="BXB10" s="196">
        <f t="shared" ref="BXB10:BXB73" si="190">+SUM(BWX10:BXA10)</f>
        <v>16.946393089999997</v>
      </c>
      <c r="BXC10" s="196">
        <v>2.3358367300000005</v>
      </c>
      <c r="BXD10" s="196">
        <v>4.0543614300000002</v>
      </c>
      <c r="BXE10" s="196">
        <v>84.589444679999986</v>
      </c>
      <c r="BXF10" s="196">
        <v>12.387842640000002</v>
      </c>
      <c r="BXG10" s="196">
        <v>2.4394822899999999</v>
      </c>
      <c r="BXH10" s="196">
        <f t="shared" ref="BXH10:BXH73" si="191">+SUM(BXC10:BXG10)</f>
        <v>105.80696776999999</v>
      </c>
      <c r="BXI10" s="196">
        <v>1.19685508</v>
      </c>
      <c r="BXJ10" s="196">
        <v>34.592400719999993</v>
      </c>
      <c r="BXK10" s="196">
        <v>30.953579009999999</v>
      </c>
      <c r="BXL10" s="196">
        <v>17.691166499999998</v>
      </c>
      <c r="BXM10" s="196">
        <v>18.235632789999997</v>
      </c>
      <c r="BXN10" s="196">
        <f t="shared" ref="BXN10:BXN73" si="192">+SUM(BXI10:BXM10)</f>
        <v>102.66963409999998</v>
      </c>
      <c r="BXO10" s="196">
        <v>4.2831859700000008</v>
      </c>
      <c r="BXP10" s="196">
        <v>1.90199721</v>
      </c>
      <c r="BXQ10" s="196">
        <v>1.6669001700000001</v>
      </c>
      <c r="BXR10" s="196">
        <v>8.9786075699999994</v>
      </c>
      <c r="BXS10" s="196">
        <v>0.89017828999999993</v>
      </c>
      <c r="BXT10" s="196">
        <f t="shared" ref="BXT10:BXT73" si="193">+SUM(BXO10:BXS10)</f>
        <v>17.720869210000004</v>
      </c>
      <c r="BXU10" s="196">
        <f t="shared" ref="BXU10:BXU73" si="194">+BXB10+BXH10+BXN10+BXT10</f>
        <v>243.14386416999997</v>
      </c>
      <c r="BXV10" s="196">
        <v>2.7418497199999998</v>
      </c>
      <c r="BXW10" s="196">
        <v>10.22611901</v>
      </c>
      <c r="BXX10" s="196">
        <v>14.389493550000001</v>
      </c>
      <c r="BXY10" s="196">
        <f t="shared" ref="BXY10:BXY73" si="195">+SUM(BXV10:BXX10)</f>
        <v>27.35746228</v>
      </c>
      <c r="BXZ10" s="196">
        <v>5.9436037499999994</v>
      </c>
      <c r="BYA10" s="196">
        <v>10.204131480000001</v>
      </c>
      <c r="BYB10" s="196">
        <v>1.05042466</v>
      </c>
      <c r="BYC10" s="196">
        <v>3.24154644</v>
      </c>
      <c r="BYD10" s="196">
        <v>15.881958379999997</v>
      </c>
      <c r="BYE10" s="196">
        <f t="shared" ref="BYE10:BYE73" si="196">+SUM(BXZ10:BYD10)</f>
        <v>36.32166471</v>
      </c>
      <c r="BYF10" s="196">
        <v>78.239578980000005</v>
      </c>
      <c r="BYG10" s="196">
        <v>25.004608559999998</v>
      </c>
      <c r="BYH10" s="196">
        <v>51.422216490000004</v>
      </c>
      <c r="BYI10" s="196">
        <v>2.2412138100000001</v>
      </c>
      <c r="BYJ10" s="196">
        <v>1.3167576000000001</v>
      </c>
      <c r="BYK10" s="196">
        <f>+SUM(BYF10:BYJ10)</f>
        <v>158.22437543999999</v>
      </c>
      <c r="BYL10" s="196">
        <v>19.078553650000003</v>
      </c>
      <c r="BYM10" s="196">
        <v>4.9038628799999993</v>
      </c>
      <c r="BYN10" s="196">
        <v>25.141396140000001</v>
      </c>
      <c r="BYO10" s="196">
        <v>2.14764146</v>
      </c>
      <c r="BYP10" s="196">
        <v>24.65315549</v>
      </c>
      <c r="BYQ10" s="196">
        <f>+SUM(BYL10:BYP10)</f>
        <v>75.924609620000012</v>
      </c>
      <c r="BYR10" s="196">
        <v>1.2386367900000002</v>
      </c>
      <c r="BYS10" s="196">
        <v>10.294809859999999</v>
      </c>
      <c r="BYT10" s="196">
        <v>0.70193976999999996</v>
      </c>
      <c r="BYU10" s="196">
        <v>2.2577740099999999</v>
      </c>
      <c r="BYV10" s="196">
        <f t="shared" ref="BYV10:BYV73" si="197">+SUM(BYR10:BYU10)</f>
        <v>14.493160429999998</v>
      </c>
      <c r="BYW10" s="196">
        <f t="shared" ref="BYW10:BYW73" si="198">+BXY10+BYE10+BYK10+BYQ10+BYV10</f>
        <v>312.32127248</v>
      </c>
      <c r="BYX10" s="196">
        <v>6.7029913800000003</v>
      </c>
      <c r="BYY10" s="196">
        <f t="shared" ref="BYY10:BYY73" si="199">+BYX10</f>
        <v>6.7029913800000003</v>
      </c>
      <c r="BYZ10" s="196">
        <v>0.55990072000000002</v>
      </c>
      <c r="BZA10" s="196">
        <v>1.06942234</v>
      </c>
      <c r="BZB10" s="196">
        <v>1.1299573999999999</v>
      </c>
      <c r="BZC10" s="196">
        <v>15.779069420000001</v>
      </c>
      <c r="BZD10" s="196">
        <v>23.240361289999999</v>
      </c>
      <c r="BZE10" s="196">
        <f t="shared" ref="BZE10:BZE73" si="200">+SUM(BYZ10:BZD10)</f>
        <v>41.778711170000001</v>
      </c>
      <c r="BZF10" s="196">
        <v>15.743843779999999</v>
      </c>
      <c r="BZG10" s="196">
        <v>15.776009629999999</v>
      </c>
      <c r="BZH10" s="196">
        <v>18.548055169999998</v>
      </c>
      <c r="BZI10" s="196">
        <v>19.33146636</v>
      </c>
      <c r="BZJ10" s="196">
        <f t="shared" ref="BZJ10:BZJ73" si="201">+SUM(BZF10:BZI10)</f>
        <v>69.399374940000001</v>
      </c>
      <c r="BZK10" s="196">
        <v>5.1725086600000001</v>
      </c>
      <c r="BZL10" s="196">
        <v>69.44280234</v>
      </c>
      <c r="BZM10" s="196">
        <v>19.240926030000001</v>
      </c>
      <c r="BZN10" s="196">
        <v>4.8707474299999998</v>
      </c>
      <c r="BZO10" s="196"/>
      <c r="BZP10" s="196">
        <f t="shared" si="40"/>
        <v>98.726984459999997</v>
      </c>
      <c r="BZQ10" s="196">
        <f t="shared" ref="BZQ10:BZQ73" si="202">+BYY10+BZE10+BZJ10+BZP10</f>
        <v>216.60806194999998</v>
      </c>
      <c r="BZR10" s="196">
        <f t="shared" ref="BZR10:BZR73" si="203">+BWW10+BXU10+BYW10+BZQ10</f>
        <v>963.62812070000007</v>
      </c>
      <c r="BZS10" s="197"/>
      <c r="BZT10" s="197"/>
      <c r="BZU10" s="197"/>
      <c r="BZV10" s="197"/>
      <c r="BZW10" s="197"/>
      <c r="BZX10" s="197"/>
      <c r="BZY10" s="197"/>
      <c r="BZZ10" s="197"/>
      <c r="CAA10" s="197"/>
      <c r="CAB10" s="197"/>
      <c r="CAC10" s="197"/>
      <c r="CAD10" s="197"/>
      <c r="CAE10" s="197"/>
      <c r="CAF10" s="197"/>
      <c r="CAG10" s="197"/>
      <c r="CAH10" s="197"/>
      <c r="CAI10" s="197"/>
      <c r="CAJ10" s="197"/>
      <c r="CAK10" s="197"/>
      <c r="CAL10" s="197"/>
      <c r="CAM10" s="197"/>
      <c r="CAN10" s="197"/>
      <c r="CAO10" s="197"/>
      <c r="CAP10" s="197"/>
      <c r="CAQ10" s="197"/>
      <c r="CAR10" s="197"/>
      <c r="CAS10" s="197"/>
      <c r="CAT10" s="197"/>
      <c r="CAU10" s="197"/>
      <c r="CAV10" s="197"/>
      <c r="CAW10" s="197"/>
      <c r="CAX10" s="197"/>
      <c r="CAY10" s="197"/>
      <c r="CAZ10" s="197"/>
      <c r="CBA10" s="197"/>
      <c r="CBB10" s="197"/>
      <c r="CBC10" s="197"/>
      <c r="CBD10" s="197"/>
      <c r="CBE10" s="197"/>
      <c r="CBF10" s="197"/>
      <c r="CBG10" s="197"/>
      <c r="CBH10" s="197"/>
      <c r="CBI10" s="197"/>
      <c r="CBJ10" s="197"/>
      <c r="CBK10" s="197"/>
      <c r="CBL10" s="197"/>
      <c r="CBM10" s="197"/>
      <c r="CBN10" s="197"/>
      <c r="CBO10" s="197"/>
      <c r="CBP10" s="197"/>
      <c r="CBQ10" s="197"/>
      <c r="CBR10" s="197"/>
      <c r="CBS10" s="197"/>
      <c r="CBT10" s="197"/>
      <c r="CBU10" s="197"/>
      <c r="CBV10" s="197"/>
      <c r="CBW10" s="197"/>
      <c r="CBX10" s="197"/>
      <c r="CBY10" s="197"/>
      <c r="CBZ10" s="197"/>
      <c r="CCA10" s="197"/>
      <c r="CCB10" s="197"/>
      <c r="CCC10" s="197"/>
      <c r="CCD10" s="197"/>
      <c r="CCE10" s="197"/>
      <c r="CCF10" s="197"/>
      <c r="CCG10" s="197"/>
      <c r="CCH10" s="197"/>
      <c r="CCI10" s="197"/>
      <c r="CCJ10" s="197"/>
      <c r="CCK10" s="197"/>
      <c r="CCL10" s="197"/>
      <c r="CCM10" s="197"/>
      <c r="CCN10" s="197"/>
      <c r="CCO10" s="197"/>
      <c r="CCP10" s="197"/>
      <c r="CCQ10" s="197"/>
      <c r="CCR10" s="198"/>
      <c r="CCS10" s="198">
        <f t="shared" si="41"/>
        <v>-14.029442240000094</v>
      </c>
      <c r="CCT10" s="199"/>
    </row>
    <row r="11" spans="1:2126" s="200" customFormat="1" outlineLevel="1" x14ac:dyDescent="0.2">
      <c r="A11" s="201" t="s">
        <v>2</v>
      </c>
      <c r="B11" s="202">
        <v>379.50727034000005</v>
      </c>
      <c r="C11" s="202">
        <v>307.97145259000001</v>
      </c>
      <c r="D11" s="202">
        <v>339.52625143</v>
      </c>
      <c r="E11" s="202">
        <v>246.25304883000001</v>
      </c>
      <c r="F11" s="202">
        <v>283.49579155999999</v>
      </c>
      <c r="G11" s="202">
        <v>254.93437092999997</v>
      </c>
      <c r="H11" s="202">
        <v>281.02675214999999</v>
      </c>
      <c r="I11" s="202">
        <v>246.76726488000006</v>
      </c>
      <c r="J11" s="202">
        <v>238.96258222999995</v>
      </c>
      <c r="K11" s="202">
        <v>227.33816410999998</v>
      </c>
      <c r="L11" s="202">
        <v>225.50663259999993</v>
      </c>
      <c r="M11" s="202">
        <v>190.07579978000004</v>
      </c>
      <c r="N11" s="202">
        <v>244.14168012000002</v>
      </c>
      <c r="O11" s="202">
        <v>3085.9997912099961</v>
      </c>
      <c r="P11" s="202">
        <v>2.5027701200000001</v>
      </c>
      <c r="Q11" s="202">
        <v>23.41479399</v>
      </c>
      <c r="R11" s="202">
        <v>0.15074499999999999</v>
      </c>
      <c r="S11" s="202">
        <v>0.40289999999999998</v>
      </c>
      <c r="T11" s="202">
        <v>24.759104059999999</v>
      </c>
      <c r="U11" s="202">
        <v>51.230313170000002</v>
      </c>
      <c r="V11" s="202">
        <v>121.71855336</v>
      </c>
      <c r="W11" s="202"/>
      <c r="X11" s="202"/>
      <c r="Y11" s="202"/>
      <c r="Z11" s="202">
        <v>8</v>
      </c>
      <c r="AA11" s="202">
        <v>129.71855335999999</v>
      </c>
      <c r="AB11" s="202"/>
      <c r="AC11" s="202">
        <v>8</v>
      </c>
      <c r="AD11" s="202">
        <v>15.40281938</v>
      </c>
      <c r="AE11" s="202">
        <v>8</v>
      </c>
      <c r="AF11" s="202">
        <v>31.40281938</v>
      </c>
      <c r="AG11" s="202">
        <v>4.500027779999999</v>
      </c>
      <c r="AH11" s="202">
        <v>2.85733543</v>
      </c>
      <c r="AI11" s="202">
        <v>10.082996469999999</v>
      </c>
      <c r="AJ11" s="202"/>
      <c r="AK11" s="202">
        <v>16.152664999999999</v>
      </c>
      <c r="AL11" s="202">
        <v>33.593024679999992</v>
      </c>
      <c r="AM11" s="202">
        <v>245.94471059000003</v>
      </c>
      <c r="AN11" s="202">
        <v>8</v>
      </c>
      <c r="AO11" s="202">
        <v>0.25972770000000001</v>
      </c>
      <c r="AP11" s="202"/>
      <c r="AQ11" s="202">
        <v>8.2575500000000002</v>
      </c>
      <c r="AR11" s="202">
        <v>96.852119039999991</v>
      </c>
      <c r="AS11" s="202">
        <v>113.36939673999998</v>
      </c>
      <c r="AT11" s="202">
        <v>22.183049519999997</v>
      </c>
      <c r="AU11" s="202">
        <v>1.9390912900000001</v>
      </c>
      <c r="AV11" s="202">
        <v>1.7047929199999998</v>
      </c>
      <c r="AW11" s="202">
        <v>25.826933729999997</v>
      </c>
      <c r="AX11" s="202"/>
      <c r="AY11" s="202">
        <v>6.00686009</v>
      </c>
      <c r="AZ11" s="202">
        <v>8.2321619199999994</v>
      </c>
      <c r="BA11" s="202"/>
      <c r="BB11" s="202"/>
      <c r="BC11" s="202">
        <v>14.239022009999999</v>
      </c>
      <c r="BD11" s="202">
        <v>4.5535852399999994</v>
      </c>
      <c r="BE11" s="202"/>
      <c r="BF11" s="202">
        <v>8.2937064599999992</v>
      </c>
      <c r="BG11" s="202">
        <v>4.5420206900000002</v>
      </c>
      <c r="BH11" s="202">
        <v>2.7945663600000001</v>
      </c>
      <c r="BI11" s="202">
        <v>20.183878749999998</v>
      </c>
      <c r="BJ11" s="202">
        <v>11.214410620000001</v>
      </c>
      <c r="BK11" s="202">
        <v>11.214410620000001</v>
      </c>
      <c r="BL11" s="202">
        <v>184.83364184999999</v>
      </c>
      <c r="BM11" s="202">
        <v>8</v>
      </c>
      <c r="BN11" s="202">
        <v>3.0994183099999999</v>
      </c>
      <c r="BO11" s="202"/>
      <c r="BP11" s="202">
        <v>7.2699034899999999</v>
      </c>
      <c r="BQ11" s="202">
        <v>18.369321800000002</v>
      </c>
      <c r="BR11" s="202">
        <v>8.2541445000000007</v>
      </c>
      <c r="BS11" s="202">
        <v>110.46723102000001</v>
      </c>
      <c r="BT11" s="202">
        <v>8</v>
      </c>
      <c r="BU11" s="202">
        <v>8</v>
      </c>
      <c r="BV11" s="202">
        <v>8</v>
      </c>
      <c r="BW11" s="202">
        <v>142.72137552000001</v>
      </c>
      <c r="BX11" s="202"/>
      <c r="BY11" s="202">
        <v>0.45436777</v>
      </c>
      <c r="BZ11" s="202">
        <v>2.44265409</v>
      </c>
      <c r="CA11" s="202">
        <v>6.5941123499999996</v>
      </c>
      <c r="CB11" s="202">
        <v>5.6720352500000004</v>
      </c>
      <c r="CC11" s="202">
        <v>15.163169459999999</v>
      </c>
      <c r="CD11" s="202">
        <v>8</v>
      </c>
      <c r="CE11" s="202">
        <v>10.0492936</v>
      </c>
      <c r="CF11" s="202">
        <v>10.068630000000001</v>
      </c>
      <c r="CG11" s="202">
        <v>7.3814024299999996</v>
      </c>
      <c r="CH11" s="202">
        <v>35.499326029999992</v>
      </c>
      <c r="CI11" s="202">
        <v>4.6251624899999992</v>
      </c>
      <c r="CJ11" s="202">
        <v>0.18670929</v>
      </c>
      <c r="CK11" s="202">
        <v>2.6148621200000002</v>
      </c>
      <c r="CL11" s="202">
        <v>0.13750000000000001</v>
      </c>
      <c r="CM11" s="202">
        <v>7.5642338999999987</v>
      </c>
      <c r="CN11" s="202">
        <v>219.31742671000001</v>
      </c>
      <c r="CO11" s="202">
        <v>2.6169000000000001E-2</v>
      </c>
      <c r="CP11" s="202">
        <v>2.6169000000000001E-2</v>
      </c>
      <c r="CQ11" s="202"/>
      <c r="CR11" s="202">
        <v>0.16604592000000001</v>
      </c>
      <c r="CS11" s="202">
        <v>0.66386000000000001</v>
      </c>
      <c r="CT11" s="202">
        <v>0.80878000000000005</v>
      </c>
      <c r="CU11" s="202">
        <v>15.06955818</v>
      </c>
      <c r="CV11" s="202">
        <v>16.708244099999998</v>
      </c>
      <c r="CW11" s="202">
        <v>12.9</v>
      </c>
      <c r="CX11" s="202">
        <v>86.119997819999995</v>
      </c>
      <c r="CY11" s="202">
        <v>7.4639798399999995</v>
      </c>
      <c r="CZ11" s="202">
        <v>4.7418720000000004E-2</v>
      </c>
      <c r="DA11" s="202">
        <v>13.547114299999997</v>
      </c>
      <c r="DB11" s="202">
        <v>120.07851067999999</v>
      </c>
      <c r="DC11" s="202"/>
      <c r="DD11" s="202"/>
      <c r="DE11" s="202">
        <v>0.5264380500000001</v>
      </c>
      <c r="DF11" s="202">
        <v>0.1331</v>
      </c>
      <c r="DG11" s="202">
        <v>0.30963499999999999</v>
      </c>
      <c r="DH11" s="202">
        <v>0.96917305000000009</v>
      </c>
      <c r="DI11" s="202">
        <v>0.88843362999999997</v>
      </c>
      <c r="DJ11" s="202">
        <v>0.58618433999999997</v>
      </c>
      <c r="DK11" s="202"/>
      <c r="DL11" s="202">
        <v>3.5529969300000004</v>
      </c>
      <c r="DM11" s="202">
        <v>4.7389522499999996</v>
      </c>
      <c r="DN11" s="202">
        <v>9.7665671500000002</v>
      </c>
      <c r="DO11" s="202">
        <v>147.54866398000001</v>
      </c>
      <c r="DP11" s="202">
        <v>0.198078</v>
      </c>
      <c r="DQ11" s="202">
        <v>0.20960000000000001</v>
      </c>
      <c r="DR11" s="202">
        <v>0.43491999999999997</v>
      </c>
      <c r="DS11" s="202">
        <v>0.58904361999999999</v>
      </c>
      <c r="DT11" s="202">
        <v>1.4316416199999999</v>
      </c>
      <c r="DU11" s="202">
        <v>75.73972594</v>
      </c>
      <c r="DV11" s="202">
        <v>13.105998</v>
      </c>
      <c r="DW11" s="202">
        <v>13.18558</v>
      </c>
      <c r="DX11" s="202">
        <v>7.3237999999999998E-2</v>
      </c>
      <c r="DY11" s="202">
        <v>6.1830481700000002</v>
      </c>
      <c r="DZ11" s="202">
        <v>108.28759011</v>
      </c>
      <c r="EA11" s="202">
        <v>6.5827878300000009</v>
      </c>
      <c r="EB11" s="202">
        <v>0.19650000000000001</v>
      </c>
      <c r="EC11" s="202">
        <v>0.20155330999999999</v>
      </c>
      <c r="ED11" s="202"/>
      <c r="EE11" s="202">
        <v>0.41855799999999999</v>
      </c>
      <c r="EF11" s="202">
        <v>7.3993991400000017</v>
      </c>
      <c r="EG11" s="202">
        <v>3.5708951899999999</v>
      </c>
      <c r="EH11" s="202">
        <v>0.13100000000000001</v>
      </c>
      <c r="EI11" s="202">
        <v>0.10460088000000001</v>
      </c>
      <c r="EJ11" s="202">
        <v>2.6395485999999999</v>
      </c>
      <c r="EK11" s="202">
        <v>6.44604467</v>
      </c>
      <c r="EL11" s="202"/>
      <c r="EM11" s="202">
        <v>4.6972355499999994</v>
      </c>
      <c r="EN11" s="202">
        <v>4.6972355499999994</v>
      </c>
      <c r="EO11" s="202">
        <v>128.26191109000001</v>
      </c>
      <c r="EP11" s="202">
        <v>0.34591295</v>
      </c>
      <c r="EQ11" s="202">
        <v>0.24401125000000001</v>
      </c>
      <c r="ER11" s="202">
        <v>4.5170037299999999</v>
      </c>
      <c r="ES11" s="202">
        <v>5.1069279299999994</v>
      </c>
      <c r="ET11" s="202">
        <v>1.7193444</v>
      </c>
      <c r="EU11" s="202">
        <v>71.978386060000005</v>
      </c>
      <c r="EV11" s="202">
        <v>0.28079282999999999</v>
      </c>
      <c r="EW11" s="202">
        <v>1.6194898799999999</v>
      </c>
      <c r="EX11" s="202">
        <v>6.3140669999999996E-2</v>
      </c>
      <c r="EY11" s="202">
        <v>75.661153839999997</v>
      </c>
      <c r="EZ11" s="202">
        <v>10.083988939999999</v>
      </c>
      <c r="FA11" s="202">
        <v>10.631207419999999</v>
      </c>
      <c r="FB11" s="202">
        <v>10.79675683</v>
      </c>
      <c r="FC11" s="202">
        <v>3.0148046299999995</v>
      </c>
      <c r="FD11" s="202">
        <v>4.54956432</v>
      </c>
      <c r="FE11" s="202">
        <v>39.076322139999995</v>
      </c>
      <c r="FF11" s="202"/>
      <c r="FG11" s="202">
        <v>3.4138482100000003</v>
      </c>
      <c r="FH11" s="202">
        <v>0.17670368</v>
      </c>
      <c r="FI11" s="202">
        <v>3.8553259700000004</v>
      </c>
      <c r="FJ11" s="202">
        <v>7.4458778600000004</v>
      </c>
      <c r="FK11" s="202">
        <v>0.43885061999999997</v>
      </c>
      <c r="FL11" s="202">
        <v>0.17037367</v>
      </c>
      <c r="FM11" s="202"/>
      <c r="FN11" s="202">
        <v>1.76002787</v>
      </c>
      <c r="FO11" s="202">
        <v>2.3692521600000003</v>
      </c>
      <c r="FP11" s="202">
        <v>129.65953393000001</v>
      </c>
      <c r="FQ11" s="202">
        <v>8.9272699999999997E-2</v>
      </c>
      <c r="FR11" s="202">
        <v>8.9272699999999997E-2</v>
      </c>
      <c r="FS11" s="202">
        <v>0.36437609999999998</v>
      </c>
      <c r="FT11" s="202">
        <v>4.780966030000001</v>
      </c>
      <c r="FU11" s="202">
        <v>0.37443216000000001</v>
      </c>
      <c r="FV11" s="202">
        <v>0.44359871999999995</v>
      </c>
      <c r="FW11" s="202"/>
      <c r="FX11" s="202">
        <v>5.9633730100000006</v>
      </c>
      <c r="FY11" s="202">
        <v>65.4027107</v>
      </c>
      <c r="FZ11" s="202">
        <v>0.76457534000000005</v>
      </c>
      <c r="GA11" s="202"/>
      <c r="GB11" s="202">
        <v>9.6037351900000001</v>
      </c>
      <c r="GC11" s="202">
        <v>4.6883389999999997E-2</v>
      </c>
      <c r="GD11" s="202">
        <v>75.817904619999993</v>
      </c>
      <c r="GE11" s="202">
        <v>11.49679699</v>
      </c>
      <c r="GF11" s="202">
        <v>0.35743955999999999</v>
      </c>
      <c r="GG11" s="202">
        <v>3.6441000000000001E-2</v>
      </c>
      <c r="GH11" s="202">
        <v>3.8516000000000002E-2</v>
      </c>
      <c r="GI11" s="202">
        <v>0.18573918</v>
      </c>
      <c r="GJ11" s="202">
        <v>12.11493273</v>
      </c>
      <c r="GK11" s="202"/>
      <c r="GL11" s="202">
        <v>4.287307779999999</v>
      </c>
      <c r="GM11" s="202">
        <v>0.29814367999999997</v>
      </c>
      <c r="GN11" s="202">
        <v>12.911604000000001</v>
      </c>
      <c r="GO11" s="202"/>
      <c r="GP11" s="202">
        <v>17.497055460000002</v>
      </c>
      <c r="GQ11" s="202">
        <v>111.48253851999999</v>
      </c>
      <c r="GR11" s="202"/>
      <c r="GS11" s="202">
        <v>5.4322113400000003</v>
      </c>
      <c r="GT11" s="202">
        <v>0.94830338999999997</v>
      </c>
      <c r="GU11" s="202">
        <v>2.7034792900000002</v>
      </c>
      <c r="GV11" s="202">
        <v>0.26961200000000002</v>
      </c>
      <c r="GW11" s="202">
        <v>9.3536060200000026</v>
      </c>
      <c r="GX11" s="202">
        <v>0.35977226000000001</v>
      </c>
      <c r="GY11" s="202">
        <v>48.125880639999998</v>
      </c>
      <c r="GZ11" s="202"/>
      <c r="HA11" s="202">
        <v>7.2120856099999999</v>
      </c>
      <c r="HB11" s="202">
        <v>19.48319673</v>
      </c>
      <c r="HC11" s="202">
        <v>75.180935239999997</v>
      </c>
      <c r="HD11" s="202">
        <v>0.2056856</v>
      </c>
      <c r="HE11" s="202">
        <v>9.9999559999999992</v>
      </c>
      <c r="HF11" s="202">
        <v>4.9344659999999999E-2</v>
      </c>
      <c r="HG11" s="202">
        <v>0.30128848999999996</v>
      </c>
      <c r="HH11" s="202">
        <v>4.5922638500000001</v>
      </c>
      <c r="HI11" s="202">
        <v>15.148538600000002</v>
      </c>
      <c r="HJ11" s="202"/>
      <c r="HK11" s="202">
        <v>1.1156240100000001</v>
      </c>
      <c r="HL11" s="202"/>
      <c r="HM11" s="202">
        <v>0.16968316</v>
      </c>
      <c r="HN11" s="202"/>
      <c r="HO11" s="202">
        <v>1.2853071700000001</v>
      </c>
      <c r="HP11" s="202"/>
      <c r="HQ11" s="202"/>
      <c r="HR11" s="202">
        <v>2.7927553499999997</v>
      </c>
      <c r="HS11" s="202">
        <v>2.7927553499999997</v>
      </c>
      <c r="HT11" s="202">
        <v>103.76114238</v>
      </c>
      <c r="HU11" s="202">
        <v>0.21660925</v>
      </c>
      <c r="HV11" s="202">
        <v>0.33547285999999998</v>
      </c>
      <c r="HW11" s="202">
        <v>0.55208210999999996</v>
      </c>
      <c r="HX11" s="202">
        <v>0.387131</v>
      </c>
      <c r="HY11" s="202">
        <v>4.6116148599999995</v>
      </c>
      <c r="HZ11" s="202">
        <v>4.8975310000000001E-2</v>
      </c>
      <c r="IA11" s="202">
        <v>0.15202007000000001</v>
      </c>
      <c r="IB11" s="202">
        <v>60.69648033</v>
      </c>
      <c r="IC11" s="202">
        <v>65.896221570000009</v>
      </c>
      <c r="ID11" s="202">
        <v>0.60426972000000001</v>
      </c>
      <c r="IE11" s="202">
        <v>0.36619415999999999</v>
      </c>
      <c r="IF11" s="202">
        <v>11.000157499999998</v>
      </c>
      <c r="IG11" s="202">
        <v>5.6326799599999999</v>
      </c>
      <c r="IH11" s="202">
        <v>10.860263</v>
      </c>
      <c r="II11" s="202">
        <v>28.463564339999998</v>
      </c>
      <c r="IJ11" s="202"/>
      <c r="IK11" s="202">
        <v>9.2245222399999989</v>
      </c>
      <c r="IL11" s="202">
        <v>7.9469999999999999E-2</v>
      </c>
      <c r="IM11" s="202"/>
      <c r="IN11" s="202">
        <v>5.3393263800000001</v>
      </c>
      <c r="IO11" s="202">
        <v>14.643318619999999</v>
      </c>
      <c r="IP11" s="202">
        <v>0.62444168999999994</v>
      </c>
      <c r="IQ11" s="202">
        <v>3.8788000000000003E-2</v>
      </c>
      <c r="IR11" s="202">
        <v>4.3967879999999994E-2</v>
      </c>
      <c r="IS11" s="202">
        <v>4.5227613299999998</v>
      </c>
      <c r="IT11" s="202">
        <v>7.7200273399999997</v>
      </c>
      <c r="IU11" s="202">
        <v>12.949986239999999</v>
      </c>
      <c r="IV11" s="202">
        <v>122.50517287999998</v>
      </c>
      <c r="IW11" s="202">
        <v>0.43126999999999999</v>
      </c>
      <c r="IX11" s="202"/>
      <c r="IY11" s="202">
        <v>0.3713303</v>
      </c>
      <c r="IZ11" s="202">
        <v>1.0763844499999999</v>
      </c>
      <c r="JA11" s="202">
        <v>0.35480829999999997</v>
      </c>
      <c r="JB11" s="202">
        <v>2.2337930500000001</v>
      </c>
      <c r="JC11" s="202"/>
      <c r="JD11" s="202">
        <v>62.551849760000003</v>
      </c>
      <c r="JE11" s="202">
        <v>8.3079079599999996</v>
      </c>
      <c r="JF11" s="202">
        <v>2.9732795800000003</v>
      </c>
      <c r="JG11" s="202">
        <v>12.859649789999999</v>
      </c>
      <c r="JH11" s="202">
        <v>86.692687089999993</v>
      </c>
      <c r="JI11" s="202"/>
      <c r="JJ11" s="202">
        <v>0.19121963</v>
      </c>
      <c r="JK11" s="202"/>
      <c r="JL11" s="202"/>
      <c r="JM11" s="202">
        <v>1.16153631</v>
      </c>
      <c r="JN11" s="202">
        <v>1.35275594</v>
      </c>
      <c r="JO11" s="202"/>
      <c r="JP11" s="202">
        <v>1.0547993900000001</v>
      </c>
      <c r="JQ11" s="202">
        <v>0.94810494000000001</v>
      </c>
      <c r="JR11" s="202">
        <v>2.1863705900000001</v>
      </c>
      <c r="JS11" s="202">
        <v>0.30884499999999998</v>
      </c>
      <c r="JT11" s="202">
        <v>4.4981199199999997</v>
      </c>
      <c r="JU11" s="202">
        <v>4.8971019800000004</v>
      </c>
      <c r="JV11" s="202">
        <v>4.8971019800000004</v>
      </c>
      <c r="JW11" s="202">
        <v>99.674457980000014</v>
      </c>
      <c r="JX11" s="202"/>
      <c r="JY11" s="202">
        <v>0.8398393500000001</v>
      </c>
      <c r="JZ11" s="202">
        <v>0.4023408</v>
      </c>
      <c r="KA11" s="202">
        <v>1.24218015</v>
      </c>
      <c r="KB11" s="202">
        <v>0.14169300000000001</v>
      </c>
      <c r="KC11" s="202">
        <v>56.630360539999991</v>
      </c>
      <c r="KD11" s="202">
        <v>0.40682000000000001</v>
      </c>
      <c r="KE11" s="202"/>
      <c r="KF11" s="202"/>
      <c r="KG11" s="202">
        <v>57.178873539999998</v>
      </c>
      <c r="KH11" s="202">
        <v>9.77523E-2</v>
      </c>
      <c r="KI11" s="202">
        <v>0.13482211</v>
      </c>
      <c r="KJ11" s="202">
        <v>37.500426429999997</v>
      </c>
      <c r="KK11" s="202">
        <v>5.2083258800000003</v>
      </c>
      <c r="KL11" s="202">
        <v>0.1065275</v>
      </c>
      <c r="KM11" s="202">
        <v>43.047854219999998</v>
      </c>
      <c r="KN11" s="202"/>
      <c r="KO11" s="202">
        <v>0.30349360999999997</v>
      </c>
      <c r="KP11" s="202">
        <v>0.16580400000000001</v>
      </c>
      <c r="KQ11" s="202">
        <v>1.984555E-2</v>
      </c>
      <c r="KR11" s="202">
        <v>15.19364481</v>
      </c>
      <c r="KS11" s="202">
        <v>15.68278797</v>
      </c>
      <c r="KT11" s="202">
        <v>2.4037183399999997</v>
      </c>
      <c r="KU11" s="202">
        <v>0.28840046000000003</v>
      </c>
      <c r="KV11" s="202">
        <v>4.80621484</v>
      </c>
      <c r="KW11" s="202">
        <v>7.4983336400000002</v>
      </c>
      <c r="KX11" s="202">
        <v>124.65002952</v>
      </c>
      <c r="KY11" s="202">
        <v>5.5154119999999994E-2</v>
      </c>
      <c r="KZ11" s="202">
        <v>0.51494720000000005</v>
      </c>
      <c r="LA11" s="202">
        <v>0.57010132000000002</v>
      </c>
      <c r="LB11" s="202">
        <v>0.3778376</v>
      </c>
      <c r="LC11" s="202">
        <v>4.1394239999999999E-2</v>
      </c>
      <c r="LD11" s="202">
        <v>1.52549924</v>
      </c>
      <c r="LE11" s="202"/>
      <c r="LF11" s="202">
        <v>55.441439379999998</v>
      </c>
      <c r="LG11" s="202">
        <v>57.386170460000002</v>
      </c>
      <c r="LH11" s="202">
        <v>0.63366347999999995</v>
      </c>
      <c r="LI11" s="202">
        <v>13.30176472</v>
      </c>
      <c r="LJ11" s="202">
        <v>30.995807329999998</v>
      </c>
      <c r="LK11" s="202">
        <v>3.0868946400000001</v>
      </c>
      <c r="LL11" s="202">
        <v>6.0716511899999999</v>
      </c>
      <c r="LM11" s="202">
        <v>54.089781359999996</v>
      </c>
      <c r="LN11" s="202">
        <v>10.440346300000002</v>
      </c>
      <c r="LO11" s="202">
        <v>0.18</v>
      </c>
      <c r="LP11" s="202"/>
      <c r="LQ11" s="202">
        <v>0.73429094000000006</v>
      </c>
      <c r="LR11" s="202">
        <v>0.39090276000000002</v>
      </c>
      <c r="LS11" s="202">
        <v>11.74554</v>
      </c>
      <c r="LT11" s="202">
        <v>3.8274000000000002E-2</v>
      </c>
      <c r="LU11" s="202"/>
      <c r="LV11" s="202">
        <v>1.4767955399999999</v>
      </c>
      <c r="LW11" s="202">
        <v>1.39E-3</v>
      </c>
      <c r="LX11" s="202"/>
      <c r="LY11" s="202">
        <v>1.5164595399999998</v>
      </c>
      <c r="LZ11" s="202">
        <v>125.30805268</v>
      </c>
      <c r="MA11" s="202">
        <v>1742.9472821099998</v>
      </c>
      <c r="MB11" s="202">
        <v>13.20679876</v>
      </c>
      <c r="MC11" s="202"/>
      <c r="MD11" s="202">
        <v>3.8815010000000004E-2</v>
      </c>
      <c r="ME11" s="202">
        <v>0.15151491</v>
      </c>
      <c r="MF11" s="202">
        <v>13.39712868</v>
      </c>
      <c r="MG11" s="202">
        <v>60.311313120000001</v>
      </c>
      <c r="MH11" s="202">
        <v>0.98522345</v>
      </c>
      <c r="MI11" s="202">
        <v>4.7849503699999998</v>
      </c>
      <c r="MJ11" s="202">
        <v>7.4933211799999988</v>
      </c>
      <c r="MK11" s="202">
        <v>25.774500660000001</v>
      </c>
      <c r="ML11" s="202">
        <v>99.349308780000001</v>
      </c>
      <c r="MM11" s="202"/>
      <c r="MN11" s="202">
        <v>0.21265781</v>
      </c>
      <c r="MO11" s="202">
        <v>0.27152399999999999</v>
      </c>
      <c r="MP11" s="202">
        <v>2.1023342299999999</v>
      </c>
      <c r="MQ11" s="202"/>
      <c r="MR11" s="202">
        <v>2.5865160399999998</v>
      </c>
      <c r="MS11" s="202">
        <v>1.11336828</v>
      </c>
      <c r="MT11" s="202"/>
      <c r="MU11" s="202">
        <v>2.22E-4</v>
      </c>
      <c r="MV11" s="202">
        <v>8.6752862199999985</v>
      </c>
      <c r="MW11" s="202">
        <v>9.7888764999999989</v>
      </c>
      <c r="MX11" s="202">
        <v>2.1404069700000004</v>
      </c>
      <c r="MY11" s="202">
        <v>0.32186404000000002</v>
      </c>
      <c r="MZ11" s="202">
        <v>2.4622710100000003</v>
      </c>
      <c r="NA11" s="202">
        <v>127.58410100999997</v>
      </c>
      <c r="NB11" s="202">
        <v>4.7196874199999996</v>
      </c>
      <c r="NC11" s="202">
        <v>1.11081615</v>
      </c>
      <c r="ND11" s="202">
        <v>14.592434000000001</v>
      </c>
      <c r="NE11" s="202">
        <v>20.422937570000002</v>
      </c>
      <c r="NF11" s="202">
        <v>4.1160500000000004E-3</v>
      </c>
      <c r="NG11" s="202">
        <v>0.62444999999999995</v>
      </c>
      <c r="NH11" s="202">
        <v>0.32579999999999998</v>
      </c>
      <c r="NI11" s="202">
        <v>6.7292449699999999</v>
      </c>
      <c r="NJ11" s="202">
        <v>55.464230540000003</v>
      </c>
      <c r="NK11" s="202">
        <v>63.147841560000003</v>
      </c>
      <c r="NL11" s="202">
        <v>0.46267749000000002</v>
      </c>
      <c r="NM11" s="202"/>
      <c r="NN11" s="202">
        <v>0.19223828000000001</v>
      </c>
      <c r="NO11" s="202">
        <v>5.2809284299999995</v>
      </c>
      <c r="NP11" s="202">
        <v>32.729167940000004</v>
      </c>
      <c r="NQ11" s="202">
        <v>38.665012140000002</v>
      </c>
      <c r="NR11" s="202"/>
      <c r="NS11" s="202">
        <v>2.7964116699999999</v>
      </c>
      <c r="NT11" s="202"/>
      <c r="NU11" s="202">
        <v>2.83355E-2</v>
      </c>
      <c r="NV11" s="202"/>
      <c r="NW11" s="202">
        <v>2.8247471699999998</v>
      </c>
      <c r="NX11" s="202">
        <v>125.06053843999999</v>
      </c>
      <c r="NY11" s="202">
        <v>0.46980734999999996</v>
      </c>
      <c r="NZ11" s="202">
        <v>4.8509758099999996</v>
      </c>
      <c r="OA11" s="202">
        <v>2.4871516100000002</v>
      </c>
      <c r="OB11" s="202">
        <v>7.8079347700000001</v>
      </c>
      <c r="OC11" s="202">
        <v>0.10028103999999999</v>
      </c>
      <c r="OD11" s="202">
        <v>2.0041680299999998</v>
      </c>
      <c r="OE11" s="202">
        <v>0.39953669999999997</v>
      </c>
      <c r="OF11" s="202">
        <v>2.1483578199999998</v>
      </c>
      <c r="OG11" s="202">
        <v>0.18748000000000001</v>
      </c>
      <c r="OH11" s="202">
        <v>4.8398235899999991</v>
      </c>
      <c r="OI11" s="202">
        <v>39.538807679999998</v>
      </c>
      <c r="OJ11" s="202">
        <v>4.6659061100000008</v>
      </c>
      <c r="OK11" s="202">
        <v>0.1</v>
      </c>
      <c r="OL11" s="202">
        <v>0.28946941999999998</v>
      </c>
      <c r="OM11" s="202">
        <v>1.9120501200000002</v>
      </c>
      <c r="ON11" s="202">
        <v>46.506233330000001</v>
      </c>
      <c r="OO11" s="202">
        <v>0.17317607999999998</v>
      </c>
      <c r="OP11" s="202">
        <v>24.10007366</v>
      </c>
      <c r="OQ11" s="202">
        <v>24.21697</v>
      </c>
      <c r="OR11" s="202">
        <v>0.39078299999999999</v>
      </c>
      <c r="OS11" s="202">
        <v>0.11681316999999999</v>
      </c>
      <c r="OT11" s="202">
        <v>48.997815909999993</v>
      </c>
      <c r="OU11" s="202">
        <v>4.5270605100000001</v>
      </c>
      <c r="OV11" s="202">
        <v>0.31455178</v>
      </c>
      <c r="OW11" s="202">
        <v>1.6312E-2</v>
      </c>
      <c r="OX11" s="202">
        <v>0.34099099999999999</v>
      </c>
      <c r="OY11" s="202">
        <v>13.10451252</v>
      </c>
      <c r="OZ11" s="202">
        <v>18.303427810000002</v>
      </c>
      <c r="PA11" s="202">
        <v>126.45523541</v>
      </c>
      <c r="PB11" s="202">
        <v>5.4068012799999998</v>
      </c>
      <c r="PC11" s="202"/>
      <c r="PD11" s="202">
        <v>2.3364481599999998</v>
      </c>
      <c r="PE11" s="202">
        <v>0.27659851000000002</v>
      </c>
      <c r="PF11" s="202">
        <v>0.53573674999999998</v>
      </c>
      <c r="PG11" s="202">
        <v>8.5555846999999989</v>
      </c>
      <c r="PH11" s="202">
        <v>0.26095921</v>
      </c>
      <c r="PI11" s="202">
        <v>14.506209629999999</v>
      </c>
      <c r="PJ11" s="202">
        <v>32.778937939999999</v>
      </c>
      <c r="PK11" s="202"/>
      <c r="PL11" s="202">
        <v>47.546106779999995</v>
      </c>
      <c r="PM11" s="202">
        <v>2.7373458500000001</v>
      </c>
      <c r="PN11" s="202">
        <v>8.2668550000000007E-2</v>
      </c>
      <c r="PO11" s="202">
        <v>33.969604489999995</v>
      </c>
      <c r="PP11" s="202">
        <v>2.0492119299999998</v>
      </c>
      <c r="PQ11" s="202">
        <v>0.17360037</v>
      </c>
      <c r="PR11" s="202">
        <v>39.012431189999994</v>
      </c>
      <c r="PS11" s="202">
        <v>4.5051305900000003</v>
      </c>
      <c r="PT11" s="202"/>
      <c r="PU11" s="202">
        <v>1.9705553099999999</v>
      </c>
      <c r="PV11" s="202">
        <v>0.93810159999999998</v>
      </c>
      <c r="PW11" s="202">
        <v>2.2809775800000001</v>
      </c>
      <c r="PX11" s="202">
        <v>9.6947650799999998</v>
      </c>
      <c r="PY11" s="202">
        <v>104.80888774999998</v>
      </c>
      <c r="PZ11" s="202">
        <v>3.32146746</v>
      </c>
      <c r="QA11" s="202">
        <v>0.33550400000000002</v>
      </c>
      <c r="QB11" s="202">
        <v>3.5000000000000003E-2</v>
      </c>
      <c r="QC11" s="202">
        <v>0.94291422999999996</v>
      </c>
      <c r="QD11" s="202">
        <v>4.6348856899999999</v>
      </c>
      <c r="QE11" s="202">
        <v>3.2730321900000003</v>
      </c>
      <c r="QF11" s="202">
        <v>0.63252560999999996</v>
      </c>
      <c r="QG11" s="202">
        <v>0.77813239999999995</v>
      </c>
      <c r="QH11" s="202">
        <v>3.9980002200000002</v>
      </c>
      <c r="QI11" s="202">
        <v>7.3874939199999998</v>
      </c>
      <c r="QJ11" s="202">
        <v>16.069184340000003</v>
      </c>
      <c r="QK11" s="202">
        <v>37.426381039999995</v>
      </c>
      <c r="QL11" s="202">
        <v>0.16047751999999998</v>
      </c>
      <c r="QM11" s="202">
        <v>3.5999999999999997E-2</v>
      </c>
      <c r="QN11" s="202">
        <v>21.675519079999997</v>
      </c>
      <c r="QO11" s="202">
        <v>25.205900679999999</v>
      </c>
      <c r="QP11" s="202">
        <v>84.504278319999997</v>
      </c>
      <c r="QQ11" s="202">
        <v>3.1693075700000004</v>
      </c>
      <c r="QR11" s="202">
        <v>0.15</v>
      </c>
      <c r="QS11" s="202">
        <v>0.67458936999999997</v>
      </c>
      <c r="QT11" s="202">
        <v>0.1</v>
      </c>
      <c r="QU11" s="202"/>
      <c r="QV11" s="202">
        <v>4.0938969400000005</v>
      </c>
      <c r="QW11" s="202"/>
      <c r="QX11" s="202">
        <v>0.28065677</v>
      </c>
      <c r="QY11" s="202">
        <v>0.18514747000000001</v>
      </c>
      <c r="QZ11" s="202">
        <v>0.46580423999999998</v>
      </c>
      <c r="RA11" s="202">
        <v>109.76804952999996</v>
      </c>
      <c r="RB11" s="202"/>
      <c r="RC11" s="202">
        <v>5.0909777500000004</v>
      </c>
      <c r="RD11" s="202">
        <v>5.0909777500000004</v>
      </c>
      <c r="RE11" s="202"/>
      <c r="RF11" s="202">
        <v>0.53620855999999995</v>
      </c>
      <c r="RG11" s="202">
        <v>0.78071105000000007</v>
      </c>
      <c r="RH11" s="202">
        <v>5.67728637</v>
      </c>
      <c r="RI11" s="202">
        <v>2.5807998100000002</v>
      </c>
      <c r="RJ11" s="202">
        <v>9.5750057899999987</v>
      </c>
      <c r="RK11" s="202">
        <v>60.710202609999996</v>
      </c>
      <c r="RL11" s="202">
        <v>0.51138885999999995</v>
      </c>
      <c r="RM11" s="202">
        <v>0.22</v>
      </c>
      <c r="RN11" s="202">
        <v>46.743124139999999</v>
      </c>
      <c r="RO11" s="202">
        <v>108.18471561</v>
      </c>
      <c r="RP11" s="202">
        <v>2.4928200300000003</v>
      </c>
      <c r="RQ11" s="202"/>
      <c r="RR11" s="202">
        <v>2.3022941100000001</v>
      </c>
      <c r="RS11" s="202">
        <v>2.4429912499999999</v>
      </c>
      <c r="RT11" s="202">
        <v>7.2381053900000012</v>
      </c>
      <c r="RU11" s="202">
        <v>23.678871240000003</v>
      </c>
      <c r="RV11" s="202">
        <v>0.18322554000000002</v>
      </c>
      <c r="RW11" s="202">
        <v>0.26267000000000001</v>
      </c>
      <c r="RX11" s="202"/>
      <c r="RY11" s="202">
        <v>5.0579044099999999</v>
      </c>
      <c r="RZ11" s="202">
        <v>29.182671190000001</v>
      </c>
      <c r="SA11" s="202">
        <v>159.27147573000002</v>
      </c>
      <c r="SB11" s="202"/>
      <c r="SC11" s="202">
        <v>0.77824092</v>
      </c>
      <c r="SD11" s="202">
        <v>0.68167716</v>
      </c>
      <c r="SE11" s="202">
        <v>3.9422700000000002</v>
      </c>
      <c r="SF11" s="202">
        <v>4.0346982599999999</v>
      </c>
      <c r="SG11" s="202">
        <v>9.4368863399999992</v>
      </c>
      <c r="SH11" s="202">
        <v>84.333337760000006</v>
      </c>
      <c r="SI11" s="202">
        <v>0.70425000000000004</v>
      </c>
      <c r="SJ11" s="202"/>
      <c r="SK11" s="202">
        <v>3.0392739999999998</v>
      </c>
      <c r="SL11" s="202"/>
      <c r="SM11" s="202">
        <v>88.076861760000014</v>
      </c>
      <c r="SN11" s="202">
        <v>2.1858475200000003</v>
      </c>
      <c r="SO11" s="202"/>
      <c r="SP11" s="202">
        <v>25.292137839999999</v>
      </c>
      <c r="SQ11" s="202">
        <v>43.798473120000004</v>
      </c>
      <c r="SR11" s="263">
        <v>71.276458479999988</v>
      </c>
      <c r="SS11" s="202">
        <v>0.30851956000000003</v>
      </c>
      <c r="ST11" s="202">
        <v>0.22316923999999999</v>
      </c>
      <c r="SU11" s="202">
        <v>0.77168395000000012</v>
      </c>
      <c r="SV11" s="202">
        <v>0.77495358999999997</v>
      </c>
      <c r="SW11" s="202"/>
      <c r="SX11" s="202">
        <v>2.0783263399999998</v>
      </c>
      <c r="SY11" s="202">
        <v>0.13040657999999999</v>
      </c>
      <c r="SZ11" s="202">
        <v>0.13040657999999999</v>
      </c>
      <c r="TA11" s="202">
        <v>170.99893950000001</v>
      </c>
      <c r="TB11" s="202">
        <v>3.0000000000000001E-3</v>
      </c>
      <c r="TC11" s="202">
        <v>5.7241871399999997</v>
      </c>
      <c r="TD11" s="202">
        <v>0.66903299999999999</v>
      </c>
      <c r="TE11" s="202">
        <v>0.39351159000000002</v>
      </c>
      <c r="TF11" s="202">
        <v>6.7897317300000006</v>
      </c>
      <c r="TG11" s="202">
        <v>0.19131606000000001</v>
      </c>
      <c r="TH11" s="202">
        <v>0.70551047</v>
      </c>
      <c r="TI11" s="202"/>
      <c r="TJ11" s="202">
        <v>42.579833729999997</v>
      </c>
      <c r="TK11" s="202">
        <f t="shared" si="22"/>
        <v>43.476660259999996</v>
      </c>
      <c r="TL11" s="202">
        <v>0.96943227999999904</v>
      </c>
      <c r="TM11" s="202">
        <v>39.095911850000007</v>
      </c>
      <c r="TN11" s="202">
        <v>0.42932915999999999</v>
      </c>
      <c r="TO11" s="202">
        <v>11.072356319999999</v>
      </c>
      <c r="TP11" s="202">
        <v>49.807474859999999</v>
      </c>
      <c r="TQ11" s="202">
        <v>101.37450447000001</v>
      </c>
      <c r="TR11" s="202"/>
      <c r="TS11" s="202">
        <v>1.3155169</v>
      </c>
      <c r="TT11" s="202">
        <v>3.5999999999999997E-2</v>
      </c>
      <c r="TU11" s="202">
        <v>0.24908201000000002</v>
      </c>
      <c r="TV11" s="202">
        <v>5.2713340199999994</v>
      </c>
      <c r="TW11" s="202">
        <v>6.8719329299999989</v>
      </c>
      <c r="TX11" s="202">
        <v>1.6541854899999999</v>
      </c>
      <c r="TY11" s="202"/>
      <c r="TZ11" s="202">
        <v>3.5000000000000003E-2</v>
      </c>
      <c r="UA11" s="202">
        <v>0.73691224</v>
      </c>
      <c r="UB11" s="202">
        <v>2.42609773</v>
      </c>
      <c r="UC11" s="202">
        <v>160.93892711999999</v>
      </c>
      <c r="UD11" s="202">
        <v>0.10141330999999999</v>
      </c>
      <c r="UE11" s="202">
        <v>0.10141330999999999</v>
      </c>
      <c r="UF11" s="202">
        <v>0.59654766999999997</v>
      </c>
      <c r="UG11" s="202">
        <v>0.32462358999999996</v>
      </c>
      <c r="UH11" s="202">
        <v>0.11078577000000001</v>
      </c>
      <c r="UI11" s="202">
        <v>4.9661685100000001</v>
      </c>
      <c r="UJ11" s="202">
        <v>1.75445451</v>
      </c>
      <c r="UK11" s="202">
        <v>7.7525800499999997</v>
      </c>
      <c r="UL11" s="202">
        <v>52.874114039999995</v>
      </c>
      <c r="UM11" s="202">
        <v>0.27</v>
      </c>
      <c r="UN11" s="202">
        <v>4.2352239999999999E-2</v>
      </c>
      <c r="UO11" s="202">
        <v>0.55217158999999993</v>
      </c>
      <c r="UP11" s="202">
        <v>6.1865210700000004</v>
      </c>
      <c r="UQ11" s="202">
        <v>59.925158939999996</v>
      </c>
      <c r="UR11" s="202"/>
      <c r="US11" s="202">
        <v>0.40064608000000002</v>
      </c>
      <c r="UT11" s="202"/>
      <c r="UU11" s="202">
        <v>14.35097393</v>
      </c>
      <c r="UV11" s="202">
        <v>46.148528519999992</v>
      </c>
      <c r="UW11" s="202">
        <f t="shared" si="42"/>
        <v>60.900148529999996</v>
      </c>
      <c r="UX11" s="202">
        <v>3.2025294100000004</v>
      </c>
      <c r="UY11" s="202">
        <v>0.37879008000000003</v>
      </c>
      <c r="UZ11" s="202">
        <v>2.2250082</v>
      </c>
      <c r="VA11" s="202">
        <v>0.46337078999999998</v>
      </c>
      <c r="VB11" s="202">
        <v>15.310076989999999</v>
      </c>
      <c r="VC11" s="202">
        <v>21.579775469999998</v>
      </c>
      <c r="VD11" s="202">
        <v>150.2590763</v>
      </c>
      <c r="VE11" s="202"/>
      <c r="VF11" s="202">
        <v>0.30192553999999999</v>
      </c>
      <c r="VG11" s="202">
        <v>4.789272E-2</v>
      </c>
      <c r="VH11" s="202">
        <v>0.24277238000000001</v>
      </c>
      <c r="VI11" s="202">
        <v>4.3085663999999992</v>
      </c>
      <c r="VJ11" s="202">
        <v>4.9011570399999993</v>
      </c>
      <c r="VK11" s="202"/>
      <c r="VL11" s="202">
        <v>0.15235995999999999</v>
      </c>
      <c r="VM11" s="202">
        <v>0.400424</v>
      </c>
      <c r="VN11" s="202">
        <v>4.7083374000000005</v>
      </c>
      <c r="VO11" s="202">
        <v>5.4018345699999992</v>
      </c>
      <c r="VP11" s="202">
        <v>10.662955929999999</v>
      </c>
      <c r="VQ11" s="202">
        <v>77.006478770000001</v>
      </c>
      <c r="VR11" s="202">
        <v>0.13192893</v>
      </c>
      <c r="VS11" s="202">
        <v>1.7188486999999999</v>
      </c>
      <c r="VT11" s="202">
        <v>9.0053558999999996</v>
      </c>
      <c r="VU11" s="202">
        <v>50.076813389999998</v>
      </c>
      <c r="VV11" s="202">
        <v>137.93942568999998</v>
      </c>
      <c r="VW11" s="202">
        <v>5.1545296300000008</v>
      </c>
      <c r="VX11" s="202">
        <v>0.34955142</v>
      </c>
      <c r="VY11" s="202">
        <v>1.3254111299999998</v>
      </c>
      <c r="VZ11" s="202">
        <v>0.77777655000000001</v>
      </c>
      <c r="WA11" s="202">
        <v>0.58829595999999995</v>
      </c>
      <c r="WB11" s="202">
        <v>8.1955646899999994</v>
      </c>
      <c r="WC11" s="202">
        <v>0.20434486999999998</v>
      </c>
      <c r="WD11" s="202">
        <v>0.13834635999999997</v>
      </c>
      <c r="WE11" s="202">
        <v>0.34269122999999996</v>
      </c>
      <c r="WF11" s="202">
        <v>162.04179457999999</v>
      </c>
      <c r="WG11" s="202">
        <v>0.5834741</v>
      </c>
      <c r="WH11" s="202">
        <v>10.010748449999999</v>
      </c>
      <c r="WI11" s="202">
        <v>10.59422255</v>
      </c>
      <c r="WJ11" s="202">
        <v>2.29523243</v>
      </c>
      <c r="WK11" s="202">
        <v>2.1538492200000001</v>
      </c>
      <c r="WL11" s="202">
        <v>0.43674939000000002</v>
      </c>
      <c r="WM11" s="202">
        <v>1.07333553</v>
      </c>
      <c r="WN11" s="202">
        <v>5.1091946300000002</v>
      </c>
      <c r="WO11" s="202">
        <v>11.0683612</v>
      </c>
      <c r="WP11" s="202">
        <v>1.0251430100000001</v>
      </c>
      <c r="WQ11" s="202">
        <v>0.56210191999999992</v>
      </c>
      <c r="WR11" s="202">
        <v>0.30501684000000001</v>
      </c>
      <c r="WS11" s="202">
        <v>1.4767594799999999</v>
      </c>
      <c r="WT11" s="202">
        <v>127.16426025999998</v>
      </c>
      <c r="WU11" s="202">
        <v>130.53328150999999</v>
      </c>
      <c r="WV11" s="202">
        <v>2.5019212700000004</v>
      </c>
      <c r="WW11" s="202">
        <v>0.873888</v>
      </c>
      <c r="WX11" s="202">
        <v>0.76406790000000002</v>
      </c>
      <c r="WY11" s="202"/>
      <c r="WZ11" s="202">
        <v>1.3090591</v>
      </c>
      <c r="XA11" s="202">
        <v>5.4489362699999999</v>
      </c>
      <c r="XB11" s="202"/>
      <c r="XC11" s="202">
        <v>4.5471320999999998</v>
      </c>
      <c r="XD11" s="202">
        <v>4.2000000000000003E-2</v>
      </c>
      <c r="XE11" s="202">
        <v>5.0814164099999992</v>
      </c>
      <c r="XF11" s="202">
        <v>9.6705485099999979</v>
      </c>
      <c r="XG11" s="202">
        <v>167.31535003999997</v>
      </c>
      <c r="XH11" s="202">
        <v>19.44918114</v>
      </c>
      <c r="XI11" s="202">
        <v>19.44918114</v>
      </c>
      <c r="XJ11" s="202">
        <v>0.56365418999999994</v>
      </c>
      <c r="XK11" s="202">
        <v>0.58762199999999998</v>
      </c>
      <c r="XL11" s="202">
        <v>0.87841185999999993</v>
      </c>
      <c r="XM11" s="202">
        <v>2.4331843400000004</v>
      </c>
      <c r="XN11" s="202"/>
      <c r="XO11" s="202">
        <v>4.4628723900000002</v>
      </c>
      <c r="XP11" s="202">
        <v>70.565194719999994</v>
      </c>
      <c r="XQ11" s="202">
        <v>0.18381681</v>
      </c>
      <c r="XR11" s="202">
        <v>1.0414173100000002</v>
      </c>
      <c r="XS11" s="202">
        <v>5.1172164400000009</v>
      </c>
      <c r="XT11" s="202">
        <v>0.81003392000000007</v>
      </c>
      <c r="XU11" s="202">
        <v>77.717679199999992</v>
      </c>
      <c r="XV11" s="202">
        <v>0.30702471000000003</v>
      </c>
      <c r="XW11" s="202">
        <v>0.92700000000000005</v>
      </c>
      <c r="XX11" s="202">
        <v>3.0000000000000001E-3</v>
      </c>
      <c r="XY11" s="202">
        <v>1.7026809199999999</v>
      </c>
      <c r="XZ11" s="202">
        <v>51.544402370000007</v>
      </c>
      <c r="YA11" s="202">
        <f t="shared" si="43"/>
        <v>54.484108000000006</v>
      </c>
      <c r="YB11" s="202">
        <v>1.9525842199999999</v>
      </c>
      <c r="YC11" s="202">
        <v>4.2281470000000002E-2</v>
      </c>
      <c r="YD11" s="202">
        <v>0.37396757000000003</v>
      </c>
      <c r="YE11" s="202">
        <v>4.8841492199999994</v>
      </c>
      <c r="YF11" s="202">
        <f t="shared" si="44"/>
        <v>7.2529824799999991</v>
      </c>
      <c r="YG11" s="202">
        <f t="shared" si="45"/>
        <v>163.36682320999998</v>
      </c>
      <c r="YH11" s="202">
        <f t="shared" si="46"/>
        <v>1727.8691986199997</v>
      </c>
      <c r="YI11" s="202"/>
      <c r="YJ11" s="202">
        <v>0.25227391999999998</v>
      </c>
      <c r="YK11" s="202">
        <v>0.50721316000000005</v>
      </c>
      <c r="YL11" s="202">
        <v>0.89072861000000003</v>
      </c>
      <c r="YM11" s="202">
        <f t="shared" si="47"/>
        <v>1.65021569</v>
      </c>
      <c r="YN11" s="202">
        <v>0.18936926000000001</v>
      </c>
      <c r="YO11" s="202">
        <v>0.23706692999999998</v>
      </c>
      <c r="YP11" s="202"/>
      <c r="YQ11" s="202">
        <v>4.1454996099999901</v>
      </c>
      <c r="YR11" s="202">
        <v>0.56773114000000002</v>
      </c>
      <c r="YS11" s="202">
        <v>5.1396669399999908</v>
      </c>
      <c r="YT11" s="202"/>
      <c r="YU11" s="202">
        <v>75.142477599999992</v>
      </c>
      <c r="YV11" s="202">
        <v>2.2689634500000002</v>
      </c>
      <c r="YW11" s="202">
        <v>2.8562999999999999E-4</v>
      </c>
      <c r="YX11" s="202">
        <v>45.586240490000002</v>
      </c>
      <c r="YY11" s="202">
        <v>122.99796716999998</v>
      </c>
      <c r="YZ11" s="202">
        <v>0.31655506999999999</v>
      </c>
      <c r="ZA11" s="202">
        <v>1.0199887000000001</v>
      </c>
      <c r="ZB11" s="202"/>
      <c r="ZC11" s="202">
        <v>4.5494195599999996</v>
      </c>
      <c r="ZD11" s="202">
        <v>5.8859633299999992</v>
      </c>
      <c r="ZE11" s="202">
        <v>3.1199999999999999E-4</v>
      </c>
      <c r="ZF11" s="202"/>
      <c r="ZG11" s="202"/>
      <c r="ZH11" s="202">
        <v>3.1199999999999999E-4</v>
      </c>
      <c r="ZI11" s="202">
        <v>135.67412512999999</v>
      </c>
      <c r="ZJ11" s="202">
        <v>0.85109380000000001</v>
      </c>
      <c r="ZK11" s="202">
        <v>4.1593289999999996</v>
      </c>
      <c r="ZL11" s="202">
        <v>5.0104227999999997</v>
      </c>
      <c r="ZM11" s="202"/>
      <c r="ZN11" s="202">
        <v>0.12774442</v>
      </c>
      <c r="ZO11" s="202"/>
      <c r="ZP11" s="202">
        <v>0.95014709000000008</v>
      </c>
      <c r="ZQ11" s="202">
        <v>76.07480554</v>
      </c>
      <c r="ZR11" s="202">
        <v>77.15269705</v>
      </c>
      <c r="ZS11" s="202">
        <v>17.164654859999999</v>
      </c>
      <c r="ZT11" s="202">
        <v>0.35572886999999997</v>
      </c>
      <c r="ZU11" s="202">
        <v>50.583454959999997</v>
      </c>
      <c r="ZV11" s="202">
        <v>68.103838690000003</v>
      </c>
      <c r="ZW11" s="202">
        <v>2.5000000000000001E-2</v>
      </c>
      <c r="ZX11" s="202">
        <v>0.11</v>
      </c>
      <c r="ZY11" s="202"/>
      <c r="ZZ11" s="202">
        <v>0.24349048000000001</v>
      </c>
      <c r="AAA11" s="202"/>
      <c r="AAB11" s="202">
        <v>0.37849048000000002</v>
      </c>
      <c r="AAC11" s="202"/>
      <c r="AAD11" s="202">
        <v>1.75697507</v>
      </c>
      <c r="AAE11" s="202">
        <v>2.7345232400000001</v>
      </c>
      <c r="AAF11" s="202">
        <v>4.4914983099999999</v>
      </c>
      <c r="AAG11" s="202">
        <v>155.13694733</v>
      </c>
      <c r="AAH11" s="202"/>
      <c r="AAI11" s="202">
        <v>2.5040990999999999</v>
      </c>
      <c r="AAJ11" s="202">
        <v>2.5040990999999999</v>
      </c>
      <c r="AAK11" s="202">
        <v>1.06300226</v>
      </c>
      <c r="AAL11" s="202">
        <v>0.36502950000000001</v>
      </c>
      <c r="AAM11" s="202">
        <v>0.55109600000000003</v>
      </c>
      <c r="AAN11" s="202">
        <v>0.05</v>
      </c>
      <c r="AAO11" s="202">
        <v>4.2000000000000003E-2</v>
      </c>
      <c r="AAP11" s="202">
        <v>2.07112776</v>
      </c>
      <c r="AAQ11" s="202">
        <v>69.793398390000007</v>
      </c>
      <c r="AAR11" s="202">
        <v>5.1589278100000007</v>
      </c>
      <c r="AAS11" s="202">
        <v>1.0749552499999999</v>
      </c>
      <c r="AAT11" s="202"/>
      <c r="AAU11" s="202">
        <v>1.11151807</v>
      </c>
      <c r="AAV11" s="202">
        <v>77.138799520000006</v>
      </c>
      <c r="AAW11" s="202">
        <v>0.84434505000000004</v>
      </c>
      <c r="AAX11" s="202">
        <v>6.139385990000001</v>
      </c>
      <c r="AAY11" s="202">
        <v>54.37047433</v>
      </c>
      <c r="AAZ11" s="202">
        <v>5.5E-2</v>
      </c>
      <c r="ABA11" s="202">
        <v>1.011962</v>
      </c>
      <c r="ABB11" s="202">
        <v>62.421167369999992</v>
      </c>
      <c r="ABC11" s="202">
        <v>0.86340846999999998</v>
      </c>
      <c r="ABD11" s="202">
        <v>1.75124064</v>
      </c>
      <c r="ABE11" s="202">
        <v>0.33353633999999999</v>
      </c>
      <c r="ABF11" s="202">
        <v>3.764E-3</v>
      </c>
      <c r="ABG11" s="202">
        <v>2.9519494499999999</v>
      </c>
      <c r="ABH11" s="202">
        <f t="shared" si="48"/>
        <v>285.96608366999999</v>
      </c>
      <c r="ABI11" s="202">
        <v>147.08714319999996</v>
      </c>
      <c r="ABJ11" s="202">
        <v>0.81585489</v>
      </c>
      <c r="ABK11" s="202">
        <v>0.57162299999999999</v>
      </c>
      <c r="ABL11" s="202">
        <v>1.7000000000000001E-2</v>
      </c>
      <c r="ABM11" s="202">
        <v>0.37842647999999995</v>
      </c>
      <c r="ABN11" s="202">
        <v>0.49503467000000001</v>
      </c>
      <c r="ABO11" s="202">
        <v>2.2779390400000001</v>
      </c>
      <c r="ABP11" s="202">
        <v>1.0405369800000002</v>
      </c>
      <c r="ABQ11" s="202"/>
      <c r="ABR11" s="202">
        <v>1.3388993199999999</v>
      </c>
      <c r="ABS11" s="202">
        <v>2.55554529</v>
      </c>
      <c r="ABT11" s="202">
        <v>55.21527107</v>
      </c>
      <c r="ABU11" s="202">
        <v>60.150252660000007</v>
      </c>
      <c r="ABV11" s="202">
        <v>62.977402210000001</v>
      </c>
      <c r="ABW11" s="202">
        <v>0.145623</v>
      </c>
      <c r="ABX11" s="202">
        <v>0.1432389</v>
      </c>
      <c r="ABY11" s="202">
        <v>0.31584891999999998</v>
      </c>
      <c r="ABZ11" s="202">
        <v>0.44367519999999999</v>
      </c>
      <c r="ACA11" s="202">
        <v>64.025788230000003</v>
      </c>
      <c r="ACB11" s="202">
        <v>0.98798965000000005</v>
      </c>
      <c r="ACC11" s="202">
        <v>6.3E-2</v>
      </c>
      <c r="ACD11" s="202">
        <v>0.707256</v>
      </c>
      <c r="ACE11" s="202">
        <v>1.6161594399999999</v>
      </c>
      <c r="ACF11" s="202">
        <v>1.0782186300000001</v>
      </c>
      <c r="ACG11" s="202">
        <v>4.4526237200000001</v>
      </c>
      <c r="ACH11" s="202">
        <v>0.84100794999999995</v>
      </c>
      <c r="ACI11" s="202">
        <v>0.84100794999999995</v>
      </c>
      <c r="ACJ11" s="202">
        <v>131.74761159999997</v>
      </c>
      <c r="ACK11" s="202">
        <v>9.7643538199999984</v>
      </c>
      <c r="ACL11" s="202">
        <v>0.34153739999999999</v>
      </c>
      <c r="ACM11" s="202">
        <v>1.5600305000000001</v>
      </c>
      <c r="ACN11" s="202">
        <v>11.665921719999998</v>
      </c>
      <c r="ACO11" s="202"/>
      <c r="ACP11" s="202">
        <v>65.113482290000007</v>
      </c>
      <c r="ACQ11" s="202"/>
      <c r="ACR11" s="202">
        <v>9.6000000000000002E-2</v>
      </c>
      <c r="ACS11" s="202">
        <v>0.13</v>
      </c>
      <c r="ACT11" s="202">
        <v>65.339482290000007</v>
      </c>
      <c r="ACU11" s="202">
        <v>0.98939558000000005</v>
      </c>
      <c r="ACV11" s="202">
        <v>28.29507023</v>
      </c>
      <c r="ACW11" s="202"/>
      <c r="ACX11" s="202">
        <v>2.9186639400000001</v>
      </c>
      <c r="ACY11" s="202">
        <v>61.328881500000001</v>
      </c>
      <c r="ACZ11" s="202">
        <v>93.532011249999982</v>
      </c>
      <c r="ADA11" s="202">
        <v>0.32250894000000002</v>
      </c>
      <c r="ADB11" s="202">
        <v>2.1842389999999998</v>
      </c>
      <c r="ADC11" s="202"/>
      <c r="ADD11" s="202">
        <v>9.5005176599999999</v>
      </c>
      <c r="ADE11" s="202">
        <v>0.30228265000000004</v>
      </c>
      <c r="ADF11" s="202">
        <v>12.309548250000001</v>
      </c>
      <c r="ADG11" s="202"/>
      <c r="ADH11" s="202">
        <v>0.06</v>
      </c>
      <c r="ADI11" s="202">
        <v>1.72460295</v>
      </c>
      <c r="ADJ11" s="202">
        <v>1.78460295</v>
      </c>
      <c r="ADK11" s="202">
        <v>184.63156645999999</v>
      </c>
      <c r="ADL11" s="202">
        <v>0.30123451000000001</v>
      </c>
      <c r="ADM11" s="202">
        <v>0.30123451000000001</v>
      </c>
      <c r="ADN11" s="202">
        <v>0.75374058999999993</v>
      </c>
      <c r="ADO11" s="202">
        <v>8.2000000000000003E-2</v>
      </c>
      <c r="ADP11" s="202">
        <v>1.1889095000000001</v>
      </c>
      <c r="ADQ11" s="202">
        <v>20.559498619999999</v>
      </c>
      <c r="ADR11" s="202">
        <v>90.872029019999985</v>
      </c>
      <c r="ADS11" s="202">
        <v>113.45617772999999</v>
      </c>
      <c r="ADT11" s="202"/>
      <c r="ADU11" s="202">
        <v>7.7201290000000006E-2</v>
      </c>
      <c r="ADV11" s="202">
        <v>0.31408048</v>
      </c>
      <c r="ADW11" s="202">
        <v>0.31620399999999999</v>
      </c>
      <c r="ADX11" s="202">
        <v>1.0926638999999998</v>
      </c>
      <c r="ADY11" s="202">
        <v>1.8001496699999997</v>
      </c>
      <c r="ADZ11" s="202"/>
      <c r="AEA11" s="202"/>
      <c r="AEB11" s="202">
        <v>0.24331782000000002</v>
      </c>
      <c r="AEC11" s="202">
        <v>2.7132890600000001</v>
      </c>
      <c r="AED11" s="202">
        <v>2.9566068800000003</v>
      </c>
      <c r="AEE11" s="202">
        <v>0.82930880000000007</v>
      </c>
      <c r="AEF11" s="202">
        <v>8.3790730000000022E-2</v>
      </c>
      <c r="AEG11" s="202">
        <v>1.6329509799999999</v>
      </c>
      <c r="AEH11" s="202">
        <v>0.31205152999999997</v>
      </c>
      <c r="AEI11" s="202">
        <v>0.21903343</v>
      </c>
      <c r="AEJ11" s="202">
        <v>3.07713547</v>
      </c>
      <c r="AEK11" s="202">
        <v>121.59130425999999</v>
      </c>
      <c r="AEL11" s="202"/>
      <c r="AEM11" s="202">
        <v>0.50951041000000008</v>
      </c>
      <c r="AEN11" s="202">
        <v>0.88187649999999995</v>
      </c>
      <c r="AEO11" s="202">
        <v>0.37952696999999996</v>
      </c>
      <c r="AEP11" s="202">
        <v>0.90009944999999902</v>
      </c>
      <c r="AEQ11" s="202">
        <v>2.6710133299999992</v>
      </c>
      <c r="AER11" s="202">
        <v>68.862173079999991</v>
      </c>
      <c r="AES11" s="202">
        <v>3.6999999999999998E-2</v>
      </c>
      <c r="AET11" s="202">
        <v>6.7628146200000003</v>
      </c>
      <c r="AEU11" s="202">
        <v>0.19700000000000001</v>
      </c>
      <c r="AEV11" s="202">
        <v>0.94360164999999996</v>
      </c>
      <c r="AEW11" s="202">
        <v>76.802589350000005</v>
      </c>
      <c r="AEX11" s="202">
        <v>4.9000000000000002E-2</v>
      </c>
      <c r="AEY11" s="202">
        <v>3.7447039999999994E-2</v>
      </c>
      <c r="AEZ11" s="202">
        <v>0.30750636999999997</v>
      </c>
      <c r="AFA11" s="202">
        <v>0.69629353000000005</v>
      </c>
      <c r="AFB11" s="202">
        <v>1.0902469400000001</v>
      </c>
      <c r="AFC11" s="202">
        <v>0.20242688</v>
      </c>
      <c r="AFD11" s="202">
        <v>0.49942500000000001</v>
      </c>
      <c r="AFE11" s="202"/>
      <c r="AFF11" s="202">
        <v>0.76337018999999995</v>
      </c>
      <c r="AFG11" s="202">
        <v>0.22</v>
      </c>
      <c r="AFH11" s="202">
        <v>1.68522207</v>
      </c>
      <c r="AFI11" s="202">
        <v>10.303883949999999</v>
      </c>
      <c r="AFJ11" s="202"/>
      <c r="AFK11" s="202">
        <v>10.303883949999999</v>
      </c>
      <c r="AFL11" s="202">
        <v>92.552955640000008</v>
      </c>
      <c r="AFM11" s="202">
        <v>0.60001700000000002</v>
      </c>
      <c r="AFN11" s="202">
        <v>1.557634</v>
      </c>
      <c r="AFO11" s="202">
        <v>0.91225394000000004</v>
      </c>
      <c r="AFP11" s="202">
        <v>3.0699049399999998</v>
      </c>
      <c r="AFQ11" s="202">
        <v>1.31988551</v>
      </c>
      <c r="AFR11" s="202">
        <v>0.16</v>
      </c>
      <c r="AFS11" s="202">
        <v>0.44879809999999998</v>
      </c>
      <c r="AFT11" s="202">
        <v>0.79910451999999998</v>
      </c>
      <c r="AFU11" s="202">
        <v>2.72778813</v>
      </c>
      <c r="AFV11" s="202">
        <v>85.409926479999996</v>
      </c>
      <c r="AFW11" s="202">
        <v>2.89945348</v>
      </c>
      <c r="AFX11" s="202">
        <v>0.82207819999999998</v>
      </c>
      <c r="AFY11" s="202">
        <v>0.69494049999999996</v>
      </c>
      <c r="AFZ11" s="202">
        <v>1.0445478500000001</v>
      </c>
      <c r="AGA11" s="202">
        <v>90.870946509999996</v>
      </c>
      <c r="AGB11" s="202">
        <v>0.27431478000000004</v>
      </c>
      <c r="AGC11" s="202">
        <v>0.39318775</v>
      </c>
      <c r="AGD11" s="202">
        <v>0.86467311999999996</v>
      </c>
      <c r="AGE11" s="202">
        <v>10.447453959999999</v>
      </c>
      <c r="AGF11" s="202">
        <v>2.5420263899999997</v>
      </c>
      <c r="AGG11" s="202">
        <v>14.521655999999998</v>
      </c>
      <c r="AGH11" s="202">
        <v>0.34097499999999997</v>
      </c>
      <c r="AGI11" s="202">
        <v>64.122221719999999</v>
      </c>
      <c r="AGJ11" s="202">
        <v>2.5059950000000001E-2</v>
      </c>
      <c r="AGK11" s="202">
        <v>0.62265000000000004</v>
      </c>
      <c r="AGL11" s="202">
        <v>0.11</v>
      </c>
      <c r="AGM11" s="202">
        <v>65.220906669999991</v>
      </c>
      <c r="AGN11" s="202">
        <v>176.41120224999997</v>
      </c>
      <c r="AGO11" s="202"/>
      <c r="AGP11" s="202">
        <v>0.40480109000000003</v>
      </c>
      <c r="AGQ11" s="202">
        <v>1.12972066</v>
      </c>
      <c r="AGR11" s="202">
        <v>1.73198831</v>
      </c>
      <c r="AGS11" s="202">
        <v>1.46315481</v>
      </c>
      <c r="AGT11" s="202">
        <v>4.7296648699999997</v>
      </c>
      <c r="AGU11" s="202">
        <v>82.690953560000011</v>
      </c>
      <c r="AGV11" s="202">
        <v>1.02968094</v>
      </c>
      <c r="AGW11" s="202">
        <v>0.10015388</v>
      </c>
      <c r="AGX11" s="202">
        <v>0.84203291000000002</v>
      </c>
      <c r="AGY11" s="202">
        <v>1.1424738399999999</v>
      </c>
      <c r="AGZ11" s="202">
        <v>85.805295130000005</v>
      </c>
      <c r="AHA11" s="202">
        <v>20.751165</v>
      </c>
      <c r="AHB11" s="202">
        <v>0.83751521999999989</v>
      </c>
      <c r="AHC11" s="202"/>
      <c r="AHD11" s="202">
        <v>44.441009189999995</v>
      </c>
      <c r="AHE11" s="202">
        <v>1.2808460500000001</v>
      </c>
      <c r="AHF11" s="202">
        <v>67.310535459999997</v>
      </c>
      <c r="AHG11" s="202">
        <v>1.1366750000000001</v>
      </c>
      <c r="AHH11" s="202">
        <v>0.78908782999999993</v>
      </c>
      <c r="AHI11" s="202">
        <v>2.7395733700000005</v>
      </c>
      <c r="AHJ11" s="202">
        <v>1.4963574799999999</v>
      </c>
      <c r="AHK11" s="202">
        <v>0.89959763999999998</v>
      </c>
      <c r="AHL11" s="202">
        <v>7.0612913200000005</v>
      </c>
      <c r="AHM11" s="202">
        <v>164.90678678</v>
      </c>
      <c r="AHN11" s="202">
        <v>2.0773741399999999</v>
      </c>
      <c r="AHO11" s="202">
        <v>9.5705353299999985</v>
      </c>
      <c r="AHP11" s="202">
        <v>19.758324200000001</v>
      </c>
      <c r="AHQ11" s="202">
        <v>0.99384689999999998</v>
      </c>
      <c r="AHR11" s="202">
        <v>2.4142329300000003</v>
      </c>
      <c r="AHS11" s="202">
        <v>34.814313500000004</v>
      </c>
      <c r="AHT11" s="202">
        <v>0.20323450000000001</v>
      </c>
      <c r="AHU11" s="202">
        <v>104.62913879000001</v>
      </c>
      <c r="AHV11" s="202">
        <v>2.4816964800000001</v>
      </c>
      <c r="AHW11" s="202">
        <v>1.0640759900000001</v>
      </c>
      <c r="AHX11" s="202">
        <v>0.18041175000000001</v>
      </c>
      <c r="AHY11" s="202">
        <v>108.55855751000001</v>
      </c>
      <c r="AHZ11" s="202">
        <v>0.48116299000000001</v>
      </c>
      <c r="AIA11" s="202">
        <v>0.45383299999999999</v>
      </c>
      <c r="AIB11" s="202">
        <v>1.2088224999999999</v>
      </c>
      <c r="AIC11" s="202">
        <v>2.3267660000000001</v>
      </c>
      <c r="AID11" s="202">
        <v>53.824071129999993</v>
      </c>
      <c r="AIE11" s="202">
        <v>58.294655619999986</v>
      </c>
      <c r="AIF11" s="202">
        <v>5.5753849899999999</v>
      </c>
      <c r="AIG11" s="202">
        <v>0.82374999999999998</v>
      </c>
      <c r="AIH11" s="202">
        <v>5.240633579999999</v>
      </c>
      <c r="AII11" s="202">
        <v>1.1391643999999999</v>
      </c>
      <c r="AIJ11" s="202">
        <v>0.63023119000000005</v>
      </c>
      <c r="AIK11" s="202">
        <v>13.40916416</v>
      </c>
      <c r="AIL11" s="202">
        <v>1.1692851099999999</v>
      </c>
      <c r="AIM11" s="202">
        <v>1.464453</v>
      </c>
      <c r="AIN11" s="202">
        <v>2.4628969200000004</v>
      </c>
      <c r="AIO11" s="202">
        <v>5.0966350299999998</v>
      </c>
      <c r="AIP11" s="202">
        <v>220.17332582000003</v>
      </c>
      <c r="AIQ11" s="202">
        <v>1.10506471</v>
      </c>
      <c r="AIR11" s="202">
        <v>1.10506471</v>
      </c>
      <c r="AIS11" s="202">
        <v>2.64464933</v>
      </c>
      <c r="AIT11" s="202">
        <v>1.757838</v>
      </c>
      <c r="AIU11" s="202">
        <v>7.4201129100000012</v>
      </c>
      <c r="AIV11" s="202">
        <v>2.13219008</v>
      </c>
      <c r="AIW11" s="202">
        <v>257.53042532000001</v>
      </c>
      <c r="AIX11" s="202">
        <v>271.48521563999998</v>
      </c>
      <c r="AIY11" s="202"/>
      <c r="AIZ11" s="202">
        <v>2.8509546000000001</v>
      </c>
      <c r="AJA11" s="202"/>
      <c r="AJB11" s="202">
        <v>3.6432407499999999</v>
      </c>
      <c r="AJC11" s="202">
        <v>3.3615290300000003</v>
      </c>
      <c r="AJD11" s="202">
        <v>9.8557243799999998</v>
      </c>
      <c r="AJE11" s="202">
        <v>6.9000000000000006E-2</v>
      </c>
      <c r="AJF11" s="202">
        <v>2.3473609999999999E-2</v>
      </c>
      <c r="AJG11" s="202">
        <v>1.2095107700000001</v>
      </c>
      <c r="AJH11" s="202">
        <v>0.53749999999999998</v>
      </c>
      <c r="AJI11" s="202">
        <v>0.50347567000000004</v>
      </c>
      <c r="AJJ11" s="202">
        <v>2.3429600500000003</v>
      </c>
      <c r="AJK11" s="202">
        <v>2.0004879799999999</v>
      </c>
      <c r="AJL11" s="202">
        <v>9.2164858400000007</v>
      </c>
      <c r="AJM11" s="202">
        <v>16.426699549999999</v>
      </c>
      <c r="AJN11" s="202">
        <v>3.4125378400000002</v>
      </c>
      <c r="AJO11" s="202">
        <v>0.79639444999999998</v>
      </c>
      <c r="AJP11" s="202">
        <v>31.852605659999998</v>
      </c>
      <c r="AJQ11" s="202">
        <v>316.64157044000001</v>
      </c>
      <c r="AJR11" s="202">
        <v>0.48704069000000005</v>
      </c>
      <c r="AJS11" s="202">
        <v>0.75819010000000009</v>
      </c>
      <c r="AJT11" s="202">
        <v>0.36891343999999998</v>
      </c>
      <c r="AJU11" s="202">
        <v>1.9255838100000002</v>
      </c>
      <c r="AJV11" s="202">
        <v>0.41849999999999998</v>
      </c>
      <c r="AJW11" s="202">
        <v>3.9582280399999998</v>
      </c>
      <c r="AJX11" s="202">
        <v>91.174782760000014</v>
      </c>
      <c r="AJY11" s="202">
        <v>1.1042066099999999</v>
      </c>
      <c r="AJZ11" s="202">
        <v>1.21894496</v>
      </c>
      <c r="AKA11" s="202">
        <v>9.0054330000000002E-2</v>
      </c>
      <c r="AKB11" s="202">
        <v>12.236614749999999</v>
      </c>
      <c r="AKC11" s="202">
        <v>105.82460341000001</v>
      </c>
      <c r="AKD11" s="202">
        <v>0.2235</v>
      </c>
      <c r="AKE11" s="202">
        <v>4.9348642300000005</v>
      </c>
      <c r="AKF11" s="202">
        <v>1.1644826500000001</v>
      </c>
      <c r="AKG11" s="202">
        <v>1.5089509999999999</v>
      </c>
      <c r="AKH11" s="202">
        <v>0.19312500000000002</v>
      </c>
      <c r="AKI11" s="202">
        <v>8.0249228800000001</v>
      </c>
      <c r="AKJ11" s="202">
        <v>0.36712722999999997</v>
      </c>
      <c r="AKK11" s="202">
        <v>0.21535750000000001</v>
      </c>
      <c r="AKL11" s="202">
        <v>178.74409403000001</v>
      </c>
      <c r="AKM11" s="202">
        <v>3.9326898100000003</v>
      </c>
      <c r="AKN11" s="202">
        <v>183.25926857000002</v>
      </c>
      <c r="AKO11" s="202">
        <v>0.10428771000000001</v>
      </c>
      <c r="AKP11" s="202">
        <v>0.10428771000000001</v>
      </c>
      <c r="AKQ11" s="202">
        <v>301.17131060999998</v>
      </c>
      <c r="AKR11" s="202">
        <v>2147.7258495199994</v>
      </c>
      <c r="AKS11" s="202">
        <v>0.29404596</v>
      </c>
      <c r="AKT11" s="202">
        <v>7.7700762399999999</v>
      </c>
      <c r="AKU11" s="202">
        <v>9.5976007699999997</v>
      </c>
      <c r="AKV11" s="202">
        <v>17.66172297</v>
      </c>
      <c r="AKW11" s="202">
        <v>0.82495121999999999</v>
      </c>
      <c r="AKX11" s="202">
        <v>111.73560371999999</v>
      </c>
      <c r="AKY11" s="202">
        <v>0.85290271999999989</v>
      </c>
      <c r="AKZ11" s="202">
        <v>1.2428E-2</v>
      </c>
      <c r="ALA11" s="202">
        <v>0.16311216000000001</v>
      </c>
      <c r="ALB11" s="202">
        <v>113.58899781999999</v>
      </c>
      <c r="ALC11" s="202">
        <v>0.126888</v>
      </c>
      <c r="ALD11" s="202">
        <v>2.0056355400000001</v>
      </c>
      <c r="ALE11" s="202">
        <v>36.623724240000001</v>
      </c>
      <c r="ALF11" s="202">
        <v>0.51608402000000009</v>
      </c>
      <c r="ALG11" s="202">
        <v>0.30249999999999999</v>
      </c>
      <c r="ALH11" s="202">
        <v>39.574831800000005</v>
      </c>
      <c r="ALI11" s="202"/>
      <c r="ALJ11" s="202">
        <v>20.688318460000001</v>
      </c>
      <c r="ALK11" s="202">
        <v>0.41330921999999998</v>
      </c>
      <c r="ALL11" s="202">
        <v>3.7986248799999993</v>
      </c>
      <c r="ALM11" s="202">
        <v>24.900252559999998</v>
      </c>
      <c r="ALN11" s="202">
        <v>2.7146565999999996</v>
      </c>
      <c r="ALO11" s="202">
        <v>1.97902383</v>
      </c>
      <c r="ALP11" s="202">
        <v>0.29425977000000003</v>
      </c>
      <c r="ALQ11" s="202"/>
      <c r="ALR11" s="202">
        <v>4.9879402000000006</v>
      </c>
      <c r="ALS11" s="202">
        <v>200.71374534999998</v>
      </c>
      <c r="ALT11" s="202">
        <v>5.8193609500000001</v>
      </c>
      <c r="ALU11" s="202">
        <v>5.8193609500000001</v>
      </c>
      <c r="ALV11" s="202">
        <v>1.8345623</v>
      </c>
      <c r="ALW11" s="202">
        <v>1.1473044800000001</v>
      </c>
      <c r="ALX11" s="202">
        <v>0.15216250000000001</v>
      </c>
      <c r="ALY11" s="202">
        <v>7.9172859999999998E-2</v>
      </c>
      <c r="ALZ11" s="202">
        <v>0.40214327</v>
      </c>
      <c r="AMA11" s="202">
        <v>3.6153454099999998</v>
      </c>
      <c r="AMB11" s="202">
        <v>80.993704180000009</v>
      </c>
      <c r="AMC11" s="202">
        <v>0.32965499999999998</v>
      </c>
      <c r="AMD11" s="202">
        <v>4.8293300000000004E-2</v>
      </c>
      <c r="AME11" s="202">
        <v>0.40451747999999998</v>
      </c>
      <c r="AMF11" s="202">
        <v>0.37892057000000001</v>
      </c>
      <c r="AMG11" s="202">
        <v>82.15509053000001</v>
      </c>
      <c r="AMH11" s="202"/>
      <c r="AMI11" s="202">
        <v>36.038175369999998</v>
      </c>
      <c r="AMJ11" s="202">
        <v>0.50322308999999998</v>
      </c>
      <c r="AMK11" s="202">
        <v>1.50514718</v>
      </c>
      <c r="AML11" s="202">
        <v>0.73670165999999981</v>
      </c>
      <c r="AMM11" s="202">
        <v>38.783247299999999</v>
      </c>
      <c r="AMN11" s="202">
        <v>1.5423585</v>
      </c>
      <c r="AMO11" s="202">
        <v>0.38624780000000003</v>
      </c>
      <c r="AMP11" s="202">
        <v>0.42978622999999999</v>
      </c>
      <c r="AMQ11" s="202">
        <v>1.8726122700000001</v>
      </c>
      <c r="AMR11" s="202">
        <f t="shared" si="49"/>
        <v>4.2310048</v>
      </c>
      <c r="AMS11" s="202">
        <f t="shared" si="50"/>
        <v>134.60404899000002</v>
      </c>
      <c r="AMT11" s="202">
        <v>0.29353679000000005</v>
      </c>
      <c r="AMU11" s="202">
        <v>0.29353679000000005</v>
      </c>
      <c r="AMV11" s="202">
        <v>1.2007161499999999</v>
      </c>
      <c r="AMW11" s="202">
        <v>0.63323566999999903</v>
      </c>
      <c r="AMX11" s="202">
        <v>4.2074545099999998</v>
      </c>
      <c r="AMY11" s="202">
        <v>6.0414063299999992</v>
      </c>
      <c r="AMZ11" s="202">
        <v>67.066580750000014</v>
      </c>
      <c r="ANA11" s="202">
        <v>0.30385917000000001</v>
      </c>
      <c r="ANB11" s="202">
        <v>0.29323300000000002</v>
      </c>
      <c r="ANC11" s="202">
        <v>1.0508999999999999</v>
      </c>
      <c r="AND11" s="202">
        <v>1.0406568</v>
      </c>
      <c r="ANE11" s="202">
        <f t="shared" si="51"/>
        <v>69.755229720000003</v>
      </c>
      <c r="ANF11" s="202">
        <v>0.90884339999999986</v>
      </c>
      <c r="ANG11" s="202">
        <v>1.13083716</v>
      </c>
      <c r="ANH11" s="202">
        <v>2.3383688499999997</v>
      </c>
      <c r="ANI11" s="202">
        <v>50.481476210000004</v>
      </c>
      <c r="ANJ11" s="202"/>
      <c r="ANK11" s="202">
        <v>54.859525619999999</v>
      </c>
      <c r="ANL11" s="202">
        <v>2.2284525799999999</v>
      </c>
      <c r="ANM11" s="202">
        <v>0.51625739000000004</v>
      </c>
      <c r="ANN11" s="202">
        <v>0.14894960000000002</v>
      </c>
      <c r="ANO11" s="202">
        <v>0.01</v>
      </c>
      <c r="ANP11" s="202">
        <v>5.3651566300000004</v>
      </c>
      <c r="ANQ11" s="202">
        <v>8.2688161999999998</v>
      </c>
      <c r="ANR11" s="202">
        <f t="shared" si="52"/>
        <v>139.21851465999998</v>
      </c>
      <c r="ANS11" s="202">
        <v>7.1062779999999992E-2</v>
      </c>
      <c r="ANT11" s="202">
        <v>3.1956538999999999</v>
      </c>
      <c r="ANU11" s="202">
        <v>87.185592209999996</v>
      </c>
      <c r="ANV11" s="202">
        <v>0.62451038999999997</v>
      </c>
      <c r="ANW11" s="202">
        <v>0.66423955000000012</v>
      </c>
      <c r="ANX11" s="202">
        <v>91.74105883</v>
      </c>
      <c r="ANY11" s="202">
        <v>1.2332724000000002</v>
      </c>
      <c r="ANZ11" s="202">
        <v>71.850305919999997</v>
      </c>
      <c r="AOA11" s="202">
        <v>15.843471839999999</v>
      </c>
      <c r="AOB11" s="202">
        <v>9.2086059999999997E-2</v>
      </c>
      <c r="AOC11" s="202">
        <v>1.9750895500000001</v>
      </c>
      <c r="AOD11" s="202">
        <v>90.994225770000014</v>
      </c>
      <c r="AOE11" s="202">
        <v>8.2045000000000007E-2</v>
      </c>
      <c r="AOF11" s="202">
        <v>5.1229111399999994</v>
      </c>
      <c r="AOG11" s="202">
        <v>52.839081150000005</v>
      </c>
      <c r="AOH11" s="202">
        <v>0.63101046999999999</v>
      </c>
      <c r="AOI11" s="202">
        <v>58.675047759999998</v>
      </c>
      <c r="AOJ11" s="202">
        <v>0.1000644</v>
      </c>
      <c r="AOK11" s="202">
        <v>0.48212399</v>
      </c>
      <c r="AOL11" s="202">
        <v>0.44521004999999997</v>
      </c>
      <c r="AOM11" s="202">
        <v>2.7827999999999999E-2</v>
      </c>
      <c r="AON11" s="202">
        <v>5.6401368200000004</v>
      </c>
      <c r="AOO11" s="202">
        <v>6.6953632599999997</v>
      </c>
      <c r="AOP11" s="202">
        <v>12.84948934</v>
      </c>
      <c r="AOQ11" s="202">
        <v>0.27886082000000001</v>
      </c>
      <c r="AOR11" s="202">
        <v>13.12835016</v>
      </c>
      <c r="AOS11" s="202">
        <v>261.23404577999997</v>
      </c>
      <c r="AOT11" s="202">
        <v>5.31570783</v>
      </c>
      <c r="AOU11" s="202">
        <v>0.33812065999999996</v>
      </c>
      <c r="AOV11" s="202">
        <v>5.6538284899999995</v>
      </c>
      <c r="AOW11" s="202">
        <v>0.75619998999999993</v>
      </c>
      <c r="AOX11" s="202">
        <v>0.67790055999999999</v>
      </c>
      <c r="AOY11" s="202">
        <v>0.47960000000000003</v>
      </c>
      <c r="AOZ11" s="202">
        <v>3.7741501099999999</v>
      </c>
      <c r="APA11" s="202">
        <v>0.13844756</v>
      </c>
      <c r="APB11" s="202">
        <f t="shared" si="53"/>
        <v>5.82629822</v>
      </c>
      <c r="APC11" s="202">
        <v>84.862808390000026</v>
      </c>
      <c r="APD11" s="202">
        <v>0.60731913999999998</v>
      </c>
      <c r="APE11" s="202">
        <v>4.2270302199999996</v>
      </c>
      <c r="APF11" s="202">
        <v>7.6999999999999999E-2</v>
      </c>
      <c r="APG11" s="202">
        <v>6.0394866400000016</v>
      </c>
      <c r="APH11" s="202">
        <v>95.813644390000007</v>
      </c>
      <c r="API11" s="202">
        <v>0.19219808999999999</v>
      </c>
      <c r="APJ11" s="202">
        <v>5.3249237800000007</v>
      </c>
      <c r="APK11" s="202">
        <v>47.59769446</v>
      </c>
      <c r="APL11" s="202">
        <v>1.55428338</v>
      </c>
      <c r="APM11" s="202">
        <v>0.44915980000000005</v>
      </c>
      <c r="APN11" s="202">
        <v>55.118259510000009</v>
      </c>
      <c r="APO11" s="202"/>
      <c r="APP11" s="202">
        <v>3.95048815</v>
      </c>
      <c r="APQ11" s="202">
        <v>1.15270505</v>
      </c>
      <c r="APR11" s="202">
        <v>9.5445000000000002E-2</v>
      </c>
      <c r="APS11" s="202">
        <v>0.140987</v>
      </c>
      <c r="APT11" s="202">
        <v>5.3396252000000004</v>
      </c>
      <c r="APU11" s="202">
        <f t="shared" si="54"/>
        <v>167.75165581000002</v>
      </c>
      <c r="APV11" s="202">
        <v>0.26846410999999998</v>
      </c>
      <c r="APW11" s="202">
        <v>2.3670172900000002</v>
      </c>
      <c r="APX11" s="202">
        <v>0.43559809999999999</v>
      </c>
      <c r="APY11" s="202">
        <v>1.68177507</v>
      </c>
      <c r="APZ11" s="202">
        <v>0.31637569000000004</v>
      </c>
      <c r="AQA11" s="202">
        <v>5.0692302599999994</v>
      </c>
      <c r="AQB11" s="202">
        <v>57.197641140000002</v>
      </c>
      <c r="AQC11" s="202">
        <v>0.97150000000000003</v>
      </c>
      <c r="AQD11" s="202">
        <v>1.8762732900000001</v>
      </c>
      <c r="AQE11" s="202">
        <v>3.3484980000000002</v>
      </c>
      <c r="AQF11" s="202"/>
      <c r="AQG11" s="202">
        <v>63.39391243</v>
      </c>
      <c r="AQH11" s="202">
        <v>1.998832E-2</v>
      </c>
      <c r="AQI11" s="202">
        <v>6.6094857900000008</v>
      </c>
      <c r="AQJ11" s="202">
        <v>45.014686459999993</v>
      </c>
      <c r="AQK11" s="202">
        <v>51.644160569999997</v>
      </c>
      <c r="AQL11" s="202">
        <v>1.34000926</v>
      </c>
      <c r="AQM11" s="202">
        <v>0.13469579000000001</v>
      </c>
      <c r="AQN11" s="202">
        <v>0.34195165999999999</v>
      </c>
      <c r="AQO11" s="202">
        <v>1.9664991299999999</v>
      </c>
      <c r="AQP11" s="202">
        <v>3.3985662200000002</v>
      </c>
      <c r="AQQ11" s="202">
        <v>7.1817220599999994</v>
      </c>
      <c r="AQR11" s="202">
        <f t="shared" si="55"/>
        <v>127.28902531999999</v>
      </c>
      <c r="AQS11" s="202">
        <v>0.160825</v>
      </c>
      <c r="AQT11" s="202"/>
      <c r="AQU11" s="202">
        <v>14.630475150000001</v>
      </c>
      <c r="AQV11" s="202"/>
      <c r="AQW11" s="202">
        <v>0.84863713000000007</v>
      </c>
      <c r="AQX11" s="202">
        <v>15.639937280000003</v>
      </c>
      <c r="AQY11" s="202">
        <v>59.548566010000009</v>
      </c>
      <c r="AQZ11" s="202">
        <v>0.22023389999999901</v>
      </c>
      <c r="ARA11" s="202">
        <v>1.2810000000000001</v>
      </c>
      <c r="ARB11" s="202">
        <v>5.5867636499999991</v>
      </c>
      <c r="ARC11" s="202"/>
      <c r="ARD11" s="202">
        <v>66.636563560000013</v>
      </c>
      <c r="ARE11" s="202">
        <v>1.17</v>
      </c>
      <c r="ARF11" s="202">
        <v>0.84143299999999999</v>
      </c>
      <c r="ARG11" s="202">
        <v>1.0033821700000001</v>
      </c>
      <c r="ARH11" s="202">
        <v>55.152585719999898</v>
      </c>
      <c r="ARI11" s="202">
        <v>58.167400889999897</v>
      </c>
      <c r="ARJ11" s="202">
        <v>0.71611770999999991</v>
      </c>
      <c r="ARK11" s="202">
        <v>0.33131263999999999</v>
      </c>
      <c r="ARL11" s="202">
        <v>2.9334798999999898</v>
      </c>
      <c r="ARM11" s="202">
        <v>7.01549699999999E-2</v>
      </c>
      <c r="ARN11" s="202">
        <v>0.59578320000000007</v>
      </c>
      <c r="ARO11" s="202">
        <v>4.6468484199999898</v>
      </c>
      <c r="ARP11" s="202">
        <v>3.5639999999999998E-2</v>
      </c>
      <c r="ARQ11" s="202">
        <v>0.24943748999999901</v>
      </c>
      <c r="ARR11" s="202">
        <v>1.5130078100000002</v>
      </c>
      <c r="ARS11" s="202">
        <v>1.798085299999999</v>
      </c>
      <c r="ART11" s="202">
        <v>146.88883544999987</v>
      </c>
      <c r="ARU11" s="202">
        <v>1.3537579899999999</v>
      </c>
      <c r="ARV11" s="202">
        <v>2.3210037299999886</v>
      </c>
      <c r="ARW11" s="202">
        <v>3.6747617199999887</v>
      </c>
      <c r="ARX11" s="202">
        <v>1.67255084</v>
      </c>
      <c r="ARY11" s="202">
        <v>2.7884500000000001</v>
      </c>
      <c r="ARZ11" s="202">
        <v>4.1270599999999998E-2</v>
      </c>
      <c r="ASA11" s="202">
        <v>83.073055740000001</v>
      </c>
      <c r="ASB11" s="202">
        <v>87.575327180000002</v>
      </c>
      <c r="ASC11" s="202">
        <v>5.4155000000000002E-2</v>
      </c>
      <c r="ASD11" s="202">
        <v>0.63305144000000002</v>
      </c>
      <c r="ASE11" s="202">
        <v>0.15838303999999997</v>
      </c>
      <c r="ASF11" s="202">
        <v>0.17320356000000001</v>
      </c>
      <c r="ASG11" s="202">
        <v>75.721245330000002</v>
      </c>
      <c r="ASH11" s="202">
        <v>76.740038369999994</v>
      </c>
      <c r="ASI11" s="202">
        <v>1.1141307599999999</v>
      </c>
      <c r="ASJ11" s="202">
        <v>0.21981866</v>
      </c>
      <c r="ASK11" s="202">
        <v>0.70322812000000001</v>
      </c>
      <c r="ASL11" s="202">
        <v>2.6882279699999998</v>
      </c>
      <c r="ASM11" s="202">
        <v>1.41409589</v>
      </c>
      <c r="ASN11" s="202">
        <v>6.1395013999999994</v>
      </c>
      <c r="ASO11" s="202">
        <v>5.2639240000000004E-2</v>
      </c>
      <c r="ASP11" s="202">
        <v>0.96653093000000001</v>
      </c>
      <c r="ASQ11" s="202">
        <v>0.81641527999999997</v>
      </c>
      <c r="ASR11" s="202">
        <v>2.1643999999999997</v>
      </c>
      <c r="ASS11" s="202">
        <v>1.85986224</v>
      </c>
      <c r="AST11" s="202">
        <v>5.8598476900000005</v>
      </c>
      <c r="ASU11" s="202">
        <v>179.98947635999997</v>
      </c>
      <c r="ASV11" s="202"/>
      <c r="ASW11" s="202">
        <v>2.7105930599999999</v>
      </c>
      <c r="ASX11" s="202">
        <v>1.59958749</v>
      </c>
      <c r="ASY11" s="202">
        <v>0.52533931999999994</v>
      </c>
      <c r="ASZ11" s="202">
        <v>4.7842540000000007</v>
      </c>
      <c r="ATA11" s="202">
        <v>9.6197738700000013</v>
      </c>
      <c r="ATB11" s="202">
        <v>66.544527729999999</v>
      </c>
      <c r="ATC11" s="202">
        <v>40.371435150000003</v>
      </c>
      <c r="ATD11" s="202">
        <v>1.54995807</v>
      </c>
      <c r="ATE11" s="202">
        <v>0.25580000000000003</v>
      </c>
      <c r="ATF11" s="202">
        <v>0.61462392999999993</v>
      </c>
      <c r="ATG11" s="202">
        <v>109.33634488</v>
      </c>
      <c r="ATH11" s="202">
        <v>1.7875938500000002</v>
      </c>
      <c r="ATI11" s="202">
        <v>2.6679999999999999E-2</v>
      </c>
      <c r="ATJ11" s="202">
        <v>0.33142666000000004</v>
      </c>
      <c r="ATK11" s="202">
        <v>78.048550829999996</v>
      </c>
      <c r="ATL11" s="202">
        <v>0.29046553000000003</v>
      </c>
      <c r="ATM11" s="202">
        <v>80.48471687</v>
      </c>
      <c r="ATN11" s="202">
        <v>0.15248999999999999</v>
      </c>
      <c r="ATO11" s="202">
        <v>0.32678000000000001</v>
      </c>
      <c r="ATP11" s="202">
        <v>0.26214999999999999</v>
      </c>
      <c r="ATQ11" s="202">
        <v>1.4653058999999999</v>
      </c>
      <c r="ATR11" s="202">
        <v>0.13017999999999999</v>
      </c>
      <c r="ATS11" s="202">
        <v>2.3369059000000001</v>
      </c>
      <c r="ATT11" s="202">
        <v>1.5565</v>
      </c>
      <c r="ATU11" s="202">
        <v>1.5565</v>
      </c>
      <c r="ATV11" s="202">
        <v>203.33424152000003</v>
      </c>
      <c r="ATW11" s="202">
        <v>0.1857163</v>
      </c>
      <c r="ATX11" s="202">
        <v>5.6933036499999998</v>
      </c>
      <c r="ATY11" s="202">
        <v>6.0928000000000003E-2</v>
      </c>
      <c r="ATZ11" s="202">
        <v>0.56687525000000005</v>
      </c>
      <c r="AUA11" s="202">
        <v>6.5068232000000004</v>
      </c>
      <c r="AUB11" s="202">
        <v>0.25439783999999999</v>
      </c>
      <c r="AUC11" s="202">
        <v>96.546484120000002</v>
      </c>
      <c r="AUD11" s="202">
        <v>0.58527673999999985</v>
      </c>
      <c r="AUE11" s="202">
        <v>5.0428272200000004</v>
      </c>
      <c r="AUF11" s="202">
        <v>0.4849464</v>
      </c>
      <c r="AUG11" s="202">
        <v>102.91393232</v>
      </c>
      <c r="AUH11" s="202"/>
      <c r="AUI11" s="202">
        <v>1.8376220000000002E-2</v>
      </c>
      <c r="AUJ11" s="202">
        <v>1.17916178</v>
      </c>
      <c r="AUK11" s="202">
        <v>0.52014850000000001</v>
      </c>
      <c r="AUL11" s="202">
        <v>72.756082439999886</v>
      </c>
      <c r="AUM11" s="202">
        <v>74.473768939999886</v>
      </c>
      <c r="AUN11" s="202">
        <v>0.11761199999999999</v>
      </c>
      <c r="AUO11" s="202"/>
      <c r="AUP11" s="202">
        <v>0.97824999999999995</v>
      </c>
      <c r="AUQ11" s="202">
        <v>8.9905899999999997E-2</v>
      </c>
      <c r="AUR11" s="202">
        <v>0.2528898</v>
      </c>
      <c r="AUS11" s="202">
        <v>1.4386576999999998</v>
      </c>
      <c r="AUT11" s="202"/>
      <c r="AUU11" s="202"/>
      <c r="AUV11" s="202">
        <v>5.0207039999999896</v>
      </c>
      <c r="AUW11" s="202">
        <v>3.6712889999999998E-2</v>
      </c>
      <c r="AUX11" s="202">
        <v>5.0574168899999901</v>
      </c>
      <c r="AUY11" s="202">
        <v>190.39059904999988</v>
      </c>
      <c r="AUZ11" s="202">
        <v>1.3821399699999999</v>
      </c>
      <c r="AVA11" s="202">
        <v>1.3821399699999999</v>
      </c>
      <c r="AVB11" s="202">
        <v>0.99090183999999992</v>
      </c>
      <c r="AVC11" s="202">
        <v>0.38958599999999999</v>
      </c>
      <c r="AVD11" s="202">
        <v>5.8071999999999999E-2</v>
      </c>
      <c r="AVE11" s="202">
        <v>4.2211000000000002E-3</v>
      </c>
      <c r="AVF11" s="202">
        <v>86.123899029999791</v>
      </c>
      <c r="AVG11" s="202">
        <v>87.566679969999797</v>
      </c>
      <c r="AVH11" s="202"/>
      <c r="AVI11" s="202">
        <v>0.16604903999999998</v>
      </c>
      <c r="AVJ11" s="202">
        <v>20.176451</v>
      </c>
      <c r="AVK11" s="202">
        <v>20.140690970000001</v>
      </c>
      <c r="AVL11" s="202">
        <v>20.693916999999999</v>
      </c>
      <c r="AVM11" s="202">
        <v>61.177108010000005</v>
      </c>
      <c r="AVN11" s="202">
        <v>3.1649140099999902</v>
      </c>
      <c r="AVO11" s="202">
        <v>20.000422400000001</v>
      </c>
      <c r="AVP11" s="202">
        <v>33.760589030000006</v>
      </c>
      <c r="AVQ11" s="202">
        <v>3.6258602</v>
      </c>
      <c r="AVR11" s="202">
        <v>0.50891715999999898</v>
      </c>
      <c r="AVS11" s="202">
        <v>61.060702800000001</v>
      </c>
      <c r="AVT11" s="202">
        <v>9.1380639999999902E-2</v>
      </c>
      <c r="AVU11" s="202">
        <v>1.8292218</v>
      </c>
      <c r="AVV11" s="202">
        <v>6.6549999999999998E-2</v>
      </c>
      <c r="AVW11" s="202">
        <v>0.33860249999999997</v>
      </c>
      <c r="AVX11" s="202">
        <v>4.6725826599999998</v>
      </c>
      <c r="AVY11" s="202">
        <v>6.9983375999999993</v>
      </c>
      <c r="AVZ11" s="202">
        <v>218.18496834999976</v>
      </c>
      <c r="AWA11" s="202">
        <v>0.16120000000000001</v>
      </c>
      <c r="AWB11" s="202">
        <v>1.70461430999999</v>
      </c>
      <c r="AWC11" s="202">
        <v>0.1644461999999999</v>
      </c>
      <c r="AWD11" s="202">
        <v>1.6005843999999998</v>
      </c>
      <c r="AWE11" s="202">
        <v>0.74519274000000002</v>
      </c>
      <c r="AWF11" s="202">
        <v>4.3760376499999891</v>
      </c>
      <c r="AWG11" s="202">
        <v>93.380723279999913</v>
      </c>
      <c r="AWH11" s="202">
        <v>0.31750106</v>
      </c>
      <c r="AWI11" s="202">
        <v>8.0613318399999905</v>
      </c>
      <c r="AWJ11" s="202">
        <v>0.22500000000000001</v>
      </c>
      <c r="AWK11" s="202">
        <v>0.57923563999999994</v>
      </c>
      <c r="AWL11" s="202">
        <v>102.56379181999989</v>
      </c>
      <c r="AWM11" s="202">
        <v>18.506129999999999</v>
      </c>
      <c r="AWN11" s="202">
        <f>+AWN12+AWN22</f>
        <v>18.846732590379009</v>
      </c>
      <c r="AWO11" s="202">
        <f>+AWO12+AWO22</f>
        <v>22.436291790087463</v>
      </c>
      <c r="AWP11" s="202">
        <f>+AWP12+AWP22</f>
        <v>18.988138049562682</v>
      </c>
      <c r="AWQ11" s="202">
        <f>+AWQ12+AWQ22</f>
        <v>28.291569979591834</v>
      </c>
      <c r="AWR11" s="202">
        <f t="shared" si="56"/>
        <v>107.06886240962098</v>
      </c>
      <c r="AWS11" s="202">
        <f>+AWS12+AWS22</f>
        <v>6.6082300291545201E-2</v>
      </c>
      <c r="AWT11" s="202">
        <f>+AWT12+AWT22</f>
        <v>5.9500000000000004E-2</v>
      </c>
      <c r="AWU11" s="202">
        <f>+AWU12+AWU22</f>
        <v>0.15846899999999997</v>
      </c>
      <c r="AWV11" s="202">
        <f>+AWV12+AWV22</f>
        <v>1.7607138002915452</v>
      </c>
      <c r="AWW11" s="202">
        <f t="shared" si="57"/>
        <v>2.0447651005830902</v>
      </c>
      <c r="AWX11" s="202">
        <f>+AWX12+AWX22</f>
        <v>1.7749009300000003</v>
      </c>
      <c r="AWY11" s="202">
        <f>+AWY12+AWY22</f>
        <v>0</v>
      </c>
      <c r="AWZ11" s="202">
        <f t="shared" si="58"/>
        <v>1.7749009300000003</v>
      </c>
      <c r="AXA11" s="202">
        <f t="shared" si="59"/>
        <v>217.82835791020395</v>
      </c>
      <c r="AXB11" s="202">
        <f t="shared" si="60"/>
        <v>2187.4275145502029</v>
      </c>
      <c r="AXC11" s="202">
        <f>+AXC12+AXC22</f>
        <v>0.33930216034985416</v>
      </c>
      <c r="AXD11" s="202">
        <f>+AXD12+AXD22</f>
        <v>0.53784825072886289</v>
      </c>
      <c r="AXE11" s="202">
        <f t="shared" si="61"/>
        <v>0.87715041107871705</v>
      </c>
      <c r="AXF11" s="202">
        <f>+AXF12+AXF22</f>
        <v>1.777809919825073</v>
      </c>
      <c r="AXG11" s="202">
        <f>+AXG12+AXG22</f>
        <v>1.1074254504373178</v>
      </c>
      <c r="AXH11" s="202">
        <f>+AXH12+AXH22</f>
        <v>0.6392525</v>
      </c>
      <c r="AXI11" s="202">
        <f>+AXI12+AXI22</f>
        <v>1.9824552201166181</v>
      </c>
      <c r="AXJ11" s="202">
        <f>+AXJ12+AXJ22</f>
        <v>4.291549810495626</v>
      </c>
      <c r="AXK11" s="202">
        <f t="shared" si="62"/>
        <v>9.7984929008746349</v>
      </c>
      <c r="AXL11" s="202">
        <f>+AXL12+AXL22</f>
        <v>98.172089179300286</v>
      </c>
      <c r="AXM11" s="202">
        <f>+AXM12+AXM22</f>
        <v>0.48462457871720116</v>
      </c>
      <c r="AXN11" s="202">
        <f>+AXN12+AXN22</f>
        <v>0.25062096064139938</v>
      </c>
      <c r="AXO11" s="202">
        <f>+AXO12+AXO22</f>
        <v>16.746924</v>
      </c>
      <c r="AXP11" s="202">
        <f>+AXP12+AXP22</f>
        <v>16.636572390670555</v>
      </c>
      <c r="AXQ11" s="202">
        <f t="shared" si="63"/>
        <v>132.29083110932945</v>
      </c>
      <c r="AXR11" s="202">
        <f>+AXR12+AXR22</f>
        <v>0</v>
      </c>
      <c r="AXS11" s="202">
        <f>+AXS12+AXS22</f>
        <v>33.425446139941691</v>
      </c>
      <c r="AXT11" s="202">
        <f>+AXT12+AXT22</f>
        <v>21.388128259475216</v>
      </c>
      <c r="AXU11" s="202">
        <f>+AXU12+AXU22</f>
        <v>1.7789386690962099</v>
      </c>
      <c r="AXV11" s="202">
        <f t="shared" si="64"/>
        <v>56.592513068513121</v>
      </c>
      <c r="AXW11" s="202">
        <f>+AXW12+AXW22</f>
        <v>0.17</v>
      </c>
      <c r="AXX11" s="202">
        <f>+AXX12+AXX22</f>
        <v>9.2724479591836745E-2</v>
      </c>
      <c r="AXY11" s="202">
        <f>+AXY12+AXY22</f>
        <v>0.13090544023323616</v>
      </c>
      <c r="AXZ11" s="202">
        <f>+AXZ12+AXZ22</f>
        <v>2.2985399416909618E-2</v>
      </c>
      <c r="AYA11" s="202">
        <f>+AYA12+AYA22</f>
        <v>1.0137422798833819</v>
      </c>
      <c r="AYB11" s="202">
        <f t="shared" si="65"/>
        <v>1.4303575991253645</v>
      </c>
      <c r="AYC11" s="202">
        <f t="shared" si="23"/>
        <v>200.98934508892125</v>
      </c>
      <c r="AYD11" s="202">
        <f>+AYD12+AYD22</f>
        <v>0.16715132944606417</v>
      </c>
      <c r="AYE11" s="202">
        <f>+AYE12+AYE22</f>
        <v>3.1524042011661808</v>
      </c>
      <c r="AYF11" s="202">
        <f>+AYF12+AYF22</f>
        <v>0.69736789067055394</v>
      </c>
      <c r="AYG11" s="202">
        <f>+AYG12+AYG22</f>
        <v>0.12019044023323615</v>
      </c>
      <c r="AYH11" s="202">
        <f>+AYH12+AYH22</f>
        <v>5.7096851297376094</v>
      </c>
      <c r="AYI11" s="202">
        <f t="shared" si="66"/>
        <v>9.846798991253646</v>
      </c>
      <c r="AYJ11" s="202">
        <f>+AYJ12+AYJ22</f>
        <v>83.252381329446067</v>
      </c>
      <c r="AYK11" s="202">
        <f>+AYK12+AYK22</f>
        <v>20.096176800291545</v>
      </c>
      <c r="AYL11" s="202">
        <f>+AYL12+AYL22</f>
        <v>10.702999800291545</v>
      </c>
      <c r="AYM11" s="202">
        <f>+AYM12+AYM22</f>
        <v>3.7133519795918359</v>
      </c>
      <c r="AYN11" s="202">
        <f>+AYN12+AYN22</f>
        <v>17.683696199708454</v>
      </c>
      <c r="AYO11" s="202">
        <f t="shared" si="67"/>
        <v>135.44860610932946</v>
      </c>
      <c r="AYP11" s="202">
        <f>+AYP12+AYP22</f>
        <v>0</v>
      </c>
      <c r="AYQ11" s="202">
        <f>+AYQ12+AYQ22</f>
        <v>36.500623749271142</v>
      </c>
      <c r="AYR11" s="202">
        <f>+AYR12+AYR22</f>
        <v>36.890626559766758</v>
      </c>
      <c r="AYS11" s="202">
        <f>+AYS12+AYS22</f>
        <v>0.24506937026239062</v>
      </c>
      <c r="AYT11" s="202">
        <f>+AYT12+AYT22</f>
        <v>0.16796020991253643</v>
      </c>
      <c r="AYU11" s="202">
        <f t="shared" si="68"/>
        <v>73.804279889212822</v>
      </c>
      <c r="AYV11" s="202">
        <f>+AYV12+AYV22</f>
        <v>1.1131651297376093</v>
      </c>
      <c r="AYW11" s="202">
        <f>+AYW12+AYW22</f>
        <v>0.94749787026239063</v>
      </c>
      <c r="AYX11" s="202">
        <f>+AYX12+AYX22</f>
        <v>4.2962847609329442</v>
      </c>
      <c r="AYY11" s="202">
        <f t="shared" si="69"/>
        <v>6.3569477609329441</v>
      </c>
      <c r="AYZ11" s="202">
        <f t="shared" si="70"/>
        <v>225.45663275072889</v>
      </c>
      <c r="AZA11" s="202">
        <f>+AZA12+AZA22</f>
        <v>0.20779315014577257</v>
      </c>
      <c r="AZB11" s="202">
        <f>+AZB12+AZB22</f>
        <v>2.0478977988338194</v>
      </c>
      <c r="AZC11" s="202">
        <f>+AZC12+AZC22</f>
        <v>0.21986584985422739</v>
      </c>
      <c r="AZD11" s="202">
        <f>+AZD12+AZD22</f>
        <v>0.59458580029154517</v>
      </c>
      <c r="AZE11" s="202">
        <f>+AZE12+AZE22</f>
        <v>0.81882851895043729</v>
      </c>
      <c r="AZF11" s="202">
        <f t="shared" si="71"/>
        <v>3.8889711180758013</v>
      </c>
      <c r="AZG11" s="202">
        <f>+AZG12+AZG22</f>
        <v>4.5617883804664725</v>
      </c>
      <c r="AZH11" s="202">
        <f>+AZH12+AZH22</f>
        <v>61.664657010204081</v>
      </c>
      <c r="AZI11" s="202">
        <f>+AZI12+AZI22</f>
        <v>1.1583553688046648</v>
      </c>
      <c r="AZJ11" s="202">
        <f>+AZJ12+AZJ22</f>
        <v>13.325628860058307</v>
      </c>
      <c r="AZK11" s="202">
        <f>+AZK12+AZK22</f>
        <v>0.18953524052478132</v>
      </c>
      <c r="AZL11" s="202">
        <f t="shared" si="72"/>
        <v>80.89996486005829</v>
      </c>
      <c r="AZM11" s="202">
        <f>+AZM12+AZM22</f>
        <v>14.85500587026239</v>
      </c>
      <c r="AZN11" s="202">
        <f>+AZN12+AZN22</f>
        <v>14.852319989795918</v>
      </c>
      <c r="AZO11" s="202">
        <f>+AZO12+AZO22</f>
        <v>0.17464580029154519</v>
      </c>
      <c r="AZP11" s="202">
        <f>+AZP12+AZP22</f>
        <v>14.856518800291544</v>
      </c>
      <c r="AZQ11" s="202">
        <f>+AZQ12+AZQ22</f>
        <v>16.513707440233233</v>
      </c>
      <c r="AZR11" s="202">
        <f t="shared" si="73"/>
        <v>61.252197900874634</v>
      </c>
      <c r="AZS11" s="202">
        <f>+AZS12+AZS22</f>
        <v>14.774015430029156</v>
      </c>
      <c r="AZT11" s="202">
        <f>+AZT12+AZT22</f>
        <v>0</v>
      </c>
      <c r="AZU11" s="202">
        <f>+AZU12+AZU22</f>
        <v>1.811339941690962E-2</v>
      </c>
      <c r="AZV11" s="202">
        <f>+AZV12+AZV22</f>
        <v>0.10224239941690962</v>
      </c>
      <c r="AZW11" s="202">
        <f>+AZW12+AZW22</f>
        <v>0</v>
      </c>
      <c r="AZX11" s="202">
        <f t="shared" si="74"/>
        <v>14.894371228862974</v>
      </c>
      <c r="AZY11" s="202">
        <f>+AZY12+AZY22</f>
        <v>1.3149975393586006</v>
      </c>
      <c r="AZZ11" s="202">
        <f>+AZZ12+AZZ22</f>
        <v>0.15101500000000001</v>
      </c>
      <c r="BAA11" s="202">
        <f t="shared" si="75"/>
        <v>1.4660125393586005</v>
      </c>
      <c r="BAB11" s="202">
        <f t="shared" si="76"/>
        <v>162.40151764723029</v>
      </c>
      <c r="BAC11" s="202">
        <f>+BAC12+BAC22</f>
        <v>0</v>
      </c>
      <c r="BAD11" s="202">
        <f>+BAD12+BAD22</f>
        <v>0.18416739941690963</v>
      </c>
      <c r="BAE11" s="202">
        <f>+BAE12+BAE22</f>
        <v>0</v>
      </c>
      <c r="BAF11" s="202">
        <f t="shared" si="77"/>
        <v>0.18416739941690963</v>
      </c>
      <c r="BAG11" s="202">
        <f>+BAG12+BAG22</f>
        <v>1.5393953498542272</v>
      </c>
      <c r="BAH11" s="202">
        <f>+BAH12+BAH22</f>
        <v>5.0693160349854223E-2</v>
      </c>
      <c r="BAI11" s="202">
        <f>+BAI12+BAI22</f>
        <v>10.337245730320697</v>
      </c>
      <c r="BAJ11" s="202">
        <f>+BAJ12+BAJ22</f>
        <v>0.53137362827988333</v>
      </c>
      <c r="BAK11" s="202">
        <f t="shared" si="78"/>
        <v>12.458707868804662</v>
      </c>
      <c r="BAL11" s="202">
        <f>+BAL12+BAL22</f>
        <v>84.776791489795912</v>
      </c>
      <c r="BAM11" s="202">
        <f>+BAM12+BAM22</f>
        <v>20.040248979591837</v>
      </c>
      <c r="BAN11" s="202">
        <f>+BAN12+BAN22</f>
        <v>18.98694958017493</v>
      </c>
      <c r="BAO11" s="202">
        <f>+BAO12+BAO22</f>
        <v>18.3</v>
      </c>
      <c r="BAP11" s="202">
        <f>+BAP12+BAP22</f>
        <v>18.708075580174928</v>
      </c>
      <c r="BAQ11" s="202">
        <f t="shared" si="79"/>
        <v>160.81206562973762</v>
      </c>
      <c r="BAR11" s="202">
        <f>+BAR12+BAR22</f>
        <v>0</v>
      </c>
      <c r="BAS11" s="202">
        <f>+BAS12+BAS22</f>
        <v>0</v>
      </c>
      <c r="BAT11" s="202">
        <f>+BAT12+BAT22</f>
        <v>0</v>
      </c>
      <c r="BAU11" s="202">
        <f>+BAU12+BAU22</f>
        <v>0</v>
      </c>
      <c r="BAV11" s="202">
        <f>+BAV12+BAV22</f>
        <v>0</v>
      </c>
      <c r="BAW11" s="202">
        <f t="shared" si="80"/>
        <v>0</v>
      </c>
      <c r="BAX11" s="202">
        <f>+BAX12+BAX22</f>
        <v>0</v>
      </c>
      <c r="BAY11" s="202">
        <f>+BAY12+BAY22</f>
        <v>0</v>
      </c>
      <c r="BAZ11" s="202">
        <f>+BAZ12+BAZ22</f>
        <v>0</v>
      </c>
      <c r="BBA11" s="202">
        <f>+BBA12+BBA22</f>
        <v>0</v>
      </c>
      <c r="BBB11" s="202">
        <f t="shared" si="81"/>
        <v>0</v>
      </c>
      <c r="BBC11" s="202">
        <f t="shared" si="82"/>
        <v>173.45494089795918</v>
      </c>
      <c r="BBD11" s="202">
        <f>+BBD12+BBD22</f>
        <v>0</v>
      </c>
      <c r="BBE11" s="202">
        <f>+BBE12+BBE22</f>
        <v>0</v>
      </c>
      <c r="BBF11" s="202">
        <f>+BBF12+BBF22</f>
        <v>0.67738467930029156</v>
      </c>
      <c r="BBG11" s="202">
        <f>+BBG12+BBG22</f>
        <v>5.3093469387755103E-2</v>
      </c>
      <c r="BBH11" s="202">
        <f>+BBH12+BBH22</f>
        <v>0</v>
      </c>
      <c r="BBI11" s="202">
        <f t="shared" si="83"/>
        <v>0.73047814868804661</v>
      </c>
      <c r="BBJ11" s="202">
        <f>+BBJ12+BBJ22</f>
        <v>0.23928960932944607</v>
      </c>
      <c r="BBK11" s="202">
        <f>+BBK12+BBK22</f>
        <v>54.192283431486878</v>
      </c>
      <c r="BBL11" s="202">
        <f>+BBL12+BBL22</f>
        <v>5.8147800291545183E-2</v>
      </c>
      <c r="BBM11" s="202">
        <f>+BBM12+BBM22</f>
        <v>3.4979999999999997E-2</v>
      </c>
      <c r="BBN11" s="202">
        <f>+BBN12+BBN22</f>
        <v>2.0178199708454813E-2</v>
      </c>
      <c r="BBO11" s="202">
        <f t="shared" si="84"/>
        <v>54.544879040816319</v>
      </c>
      <c r="BBP11" s="202">
        <f>+BBP12+BBP22</f>
        <v>53.346231800291541</v>
      </c>
      <c r="BBQ11" s="202">
        <f>+BBQ12+BBQ22</f>
        <v>30.5</v>
      </c>
      <c r="BBR11" s="202">
        <f>+BBR12+BBR22</f>
        <v>30.740621368804664</v>
      </c>
      <c r="BBS11" s="202">
        <f>+BBS12+BBS22</f>
        <v>4.7773870262390668E-2</v>
      </c>
      <c r="BBT11" s="202">
        <f>+BBT12+BBT22</f>
        <v>0</v>
      </c>
      <c r="BBU11" s="202">
        <f t="shared" si="85"/>
        <v>114.63462703935861</v>
      </c>
      <c r="BBV11" s="202">
        <f>+BBV12+BBV22</f>
        <v>0</v>
      </c>
      <c r="BBW11" s="202">
        <f>+BBW12+BBW22</f>
        <v>0.12196239941690962</v>
      </c>
      <c r="BBX11" s="202">
        <f>+BBX12+BBX22</f>
        <v>1.1413489795918365E-2</v>
      </c>
      <c r="BBY11" s="202">
        <f>+BBY12+BBY22</f>
        <v>3.9489775397667639</v>
      </c>
      <c r="BBZ11" s="202">
        <f>+BBZ12+BBZ22</f>
        <v>0.77348470991253648</v>
      </c>
      <c r="BCA11" s="202">
        <f t="shared" si="86"/>
        <v>4.8558381388921283</v>
      </c>
      <c r="BCB11" s="202">
        <f t="shared" si="87"/>
        <v>174.76582236775511</v>
      </c>
      <c r="BCC11" s="202">
        <f>+BCC12+BCC22</f>
        <v>0</v>
      </c>
      <c r="BCD11" s="202">
        <f>+BCD12+BCD22</f>
        <v>0.10150000000000001</v>
      </c>
      <c r="BCE11" s="202">
        <f>+BCE12+BCE22</f>
        <v>2.4048814606413993</v>
      </c>
      <c r="BCF11" s="202">
        <f>+BCF12+BCF22</f>
        <v>0.24159679008746351</v>
      </c>
      <c r="BCG11" s="202">
        <f>+BCG12+BCG22</f>
        <v>1.7949029300291546</v>
      </c>
      <c r="BCH11" s="202">
        <f t="shared" si="88"/>
        <v>4.5428811807580178</v>
      </c>
      <c r="BCI11" s="202">
        <f>+BCI12+BCI22</f>
        <v>0.27576891107871715</v>
      </c>
      <c r="BCJ11" s="202">
        <f>+BCJ12+BCJ22</f>
        <v>53.618632849854222</v>
      </c>
      <c r="BCK11" s="202">
        <f>+BCK12+BCK22</f>
        <v>0.30305463994169096</v>
      </c>
      <c r="BCL11" s="202">
        <f>+BCL12+BCL22</f>
        <v>16.037139800291545</v>
      </c>
      <c r="BCM11" s="202">
        <f t="shared" si="24"/>
        <v>70.23459620116617</v>
      </c>
      <c r="BCN11" s="202">
        <v>1.38114625</v>
      </c>
      <c r="BCO11" s="202">
        <v>8.5800171899999995</v>
      </c>
      <c r="BCP11" s="202">
        <v>16.23192225</v>
      </c>
      <c r="BCQ11" s="202">
        <v>10.603252120000001</v>
      </c>
      <c r="BCR11" s="202">
        <v>15.985785419999999</v>
      </c>
      <c r="BCS11" s="202">
        <f t="shared" si="89"/>
        <v>52.782123229999996</v>
      </c>
      <c r="BCT11" s="202">
        <v>3.5416230300000002</v>
      </c>
      <c r="BCU11" s="202">
        <v>3.4324399999999998E-2</v>
      </c>
      <c r="BCV11" s="202">
        <v>2.6499999999999999E-2</v>
      </c>
      <c r="BCW11" s="202">
        <v>7.0447999999999997E-2</v>
      </c>
      <c r="BCX11" s="202">
        <f t="shared" si="90"/>
        <v>3.6728954300000001</v>
      </c>
      <c r="BCY11" s="202">
        <v>9.4423999999999994E-2</v>
      </c>
      <c r="BCZ11" s="202"/>
      <c r="BDA11" s="202">
        <f t="shared" si="91"/>
        <v>9.4423999999999994E-2</v>
      </c>
      <c r="BDB11" s="202">
        <f t="shared" si="92"/>
        <v>131.32692004192418</v>
      </c>
      <c r="BDC11" s="202">
        <v>0.47172008000000004</v>
      </c>
      <c r="BDD11" s="202">
        <v>0.1968395</v>
      </c>
      <c r="BDE11" s="202">
        <v>0.91254553999999999</v>
      </c>
      <c r="BDF11" s="202">
        <f t="shared" si="25"/>
        <v>1.5811051200000001</v>
      </c>
      <c r="BDG11" s="202">
        <v>0.89017259000000004</v>
      </c>
      <c r="BDH11" s="202">
        <v>36.458045469999995</v>
      </c>
      <c r="BDI11" s="202">
        <v>5.3999999999999999E-2</v>
      </c>
      <c r="BDJ11" s="202">
        <v>5.1118839999999999E-2</v>
      </c>
      <c r="BDK11" s="202">
        <v>0.20878592000000001</v>
      </c>
      <c r="BDL11" s="202">
        <f t="shared" si="93"/>
        <v>37.662122819999993</v>
      </c>
      <c r="BDM11" s="202">
        <v>0.48703928999999996</v>
      </c>
      <c r="BDN11" s="202">
        <v>36.034312800000002</v>
      </c>
      <c r="BDO11" s="202">
        <v>22.108277600000001</v>
      </c>
      <c r="BDP11" s="202"/>
      <c r="BDQ11" s="202">
        <f t="shared" si="94"/>
        <v>58.629629690000002</v>
      </c>
      <c r="BDR11" s="202">
        <v>35.984465829999998</v>
      </c>
      <c r="BDS11" s="202">
        <v>0</v>
      </c>
      <c r="BDT11" s="202">
        <v>0.16600000000000001</v>
      </c>
      <c r="BDU11" s="202">
        <v>9.9299999999999999E-2</v>
      </c>
      <c r="BDV11" s="202">
        <v>0</v>
      </c>
      <c r="BDW11" s="202">
        <f t="shared" si="95"/>
        <v>36.249765829999994</v>
      </c>
      <c r="BDX11" s="202">
        <v>0.91198166034985428</v>
      </c>
      <c r="BDY11" s="202">
        <v>1.8200834285714282</v>
      </c>
      <c r="BDZ11" s="202">
        <v>0.10862118075801748</v>
      </c>
      <c r="BEA11" s="202">
        <v>5.5500000000000001E-2</v>
      </c>
      <c r="BEB11" s="202">
        <v>0</v>
      </c>
      <c r="BEC11" s="202">
        <f t="shared" si="96"/>
        <v>2.8961862696792995</v>
      </c>
      <c r="BED11" s="202">
        <f t="shared" si="97"/>
        <v>137.0188097296793</v>
      </c>
      <c r="BEE11" s="202">
        <v>0</v>
      </c>
      <c r="BEF11" s="202">
        <v>0</v>
      </c>
      <c r="BEG11" s="202">
        <v>1.1102754606413994</v>
      </c>
      <c r="BEH11" s="202">
        <v>0</v>
      </c>
      <c r="BEI11" s="202">
        <f t="shared" si="98"/>
        <v>1.1102754606413994</v>
      </c>
      <c r="BEJ11" s="202">
        <v>39.733639309037905</v>
      </c>
      <c r="BEK11" s="202">
        <v>0.13423830029154518</v>
      </c>
      <c r="BEL11" s="202">
        <v>21</v>
      </c>
      <c r="BEM11" s="202">
        <v>16.040418349854228</v>
      </c>
      <c r="BEN11" s="202">
        <v>22</v>
      </c>
      <c r="BEO11" s="202">
        <f t="shared" si="99"/>
        <v>98.908295959183675</v>
      </c>
      <c r="BEP11" s="202">
        <v>0.66329353935860058</v>
      </c>
      <c r="BEQ11" s="202">
        <v>23.147744699708454</v>
      </c>
      <c r="BER11" s="202">
        <v>17.339791629737608</v>
      </c>
      <c r="BES11" s="202">
        <v>0.57681023906705531</v>
      </c>
      <c r="BET11" s="202">
        <v>0</v>
      </c>
      <c r="BEU11" s="202">
        <f t="shared" si="26"/>
        <v>41.727640107871721</v>
      </c>
      <c r="BEV11" s="202">
        <v>0.16311439941690961</v>
      </c>
      <c r="BEW11" s="202">
        <v>0</v>
      </c>
      <c r="BEX11" s="202">
        <v>2.0572600583090378E-2</v>
      </c>
      <c r="BEY11" s="202">
        <v>0.15922464139941692</v>
      </c>
      <c r="BEZ11" s="202">
        <v>0</v>
      </c>
      <c r="BFA11" s="202">
        <f t="shared" si="100"/>
        <v>0.34291164139941688</v>
      </c>
      <c r="BFB11" s="202">
        <v>0.72104229008746357</v>
      </c>
      <c r="BFC11" s="202">
        <f t="shared" si="101"/>
        <v>0.72104229008746357</v>
      </c>
      <c r="BFD11" s="202">
        <f t="shared" si="27"/>
        <v>142.81016545918368</v>
      </c>
      <c r="BFE11" s="202">
        <v>7.8E-2</v>
      </c>
      <c r="BFF11" s="202">
        <v>1.64</v>
      </c>
      <c r="BFG11" s="202">
        <v>0</v>
      </c>
      <c r="BFH11" s="202">
        <v>4.387858250728863</v>
      </c>
      <c r="BFI11" s="202">
        <f t="shared" si="102"/>
        <v>6.105858250728863</v>
      </c>
      <c r="BFJ11" s="202">
        <v>0</v>
      </c>
      <c r="BFK11" s="202">
        <v>26.915403660349856</v>
      </c>
      <c r="BFL11" s="202">
        <v>18.691152481049567</v>
      </c>
      <c r="BFM11" s="202">
        <v>0.19674615014577257</v>
      </c>
      <c r="BFN11" s="202">
        <v>0.16602583965014578</v>
      </c>
      <c r="BFO11" s="202">
        <f t="shared" si="103"/>
        <v>45.96932813119534</v>
      </c>
      <c r="BFP11" s="202">
        <v>20.522034489795917</v>
      </c>
      <c r="BFQ11" s="202">
        <v>17.471323790087464</v>
      </c>
      <c r="BFR11" s="202">
        <v>2.0955590379008744E-2</v>
      </c>
      <c r="BFS11" s="202">
        <v>0.11847213994169095</v>
      </c>
      <c r="BFT11" s="202">
        <v>0.27420823906705538</v>
      </c>
      <c r="BFU11" s="202">
        <f t="shared" si="28"/>
        <v>38.406994249271143</v>
      </c>
      <c r="BFV11" s="202">
        <v>10.426500000000001</v>
      </c>
      <c r="BFW11" s="202">
        <v>10.536412500000001</v>
      </c>
      <c r="BFX11" s="202">
        <v>14.766159209912537</v>
      </c>
      <c r="BFY11" s="202">
        <v>10.4</v>
      </c>
      <c r="BFZ11" s="202">
        <v>10.538618240524782</v>
      </c>
      <c r="BGA11" s="202">
        <f t="shared" si="104"/>
        <v>56.667689950437321</v>
      </c>
      <c r="BGB11" s="202">
        <v>1.3901656997084548</v>
      </c>
      <c r="BGC11" s="202">
        <v>4.6573999999999997E-2</v>
      </c>
      <c r="BGD11" s="202">
        <v>0.19600000000000001</v>
      </c>
      <c r="BGE11" s="202">
        <f t="shared" si="105"/>
        <v>1.6327396997084547</v>
      </c>
      <c r="BGF11" s="202">
        <f t="shared" si="29"/>
        <v>148.78261028134114</v>
      </c>
      <c r="BGG11" s="202">
        <v>0</v>
      </c>
      <c r="BGH11" s="202">
        <v>8.6650600583090376E-2</v>
      </c>
      <c r="BGI11" s="202">
        <f t="shared" si="106"/>
        <v>8.6650600583090376E-2</v>
      </c>
      <c r="BGJ11" s="202">
        <v>2.2536000597667636</v>
      </c>
      <c r="BGK11" s="202">
        <v>0.40793999999999997</v>
      </c>
      <c r="BGL11" s="202">
        <v>0.71337006122448976</v>
      </c>
      <c r="BGM11" s="202">
        <v>0.9800960903790088</v>
      </c>
      <c r="BGN11" s="202">
        <v>36.389221479591832</v>
      </c>
      <c r="BGO11" s="202">
        <f t="shared" si="107"/>
        <v>40.744227690962092</v>
      </c>
      <c r="BGP11" s="202">
        <v>18.789075190962098</v>
      </c>
      <c r="BGQ11" s="202">
        <v>17.653983639941693</v>
      </c>
      <c r="BGR11" s="202">
        <v>19.181395319241982</v>
      </c>
      <c r="BGS11" s="202">
        <v>17.5</v>
      </c>
      <c r="BGT11" s="202">
        <v>17.46072974052478</v>
      </c>
      <c r="BGU11" s="202">
        <f t="shared" si="108"/>
        <v>90.585183890670564</v>
      </c>
      <c r="BGV11" s="202">
        <v>3.2139879897959185</v>
      </c>
      <c r="BGW11" s="202">
        <v>1.9883153600583088</v>
      </c>
      <c r="BGX11" s="202">
        <v>8.3558520408163264E-2</v>
      </c>
      <c r="BGY11" s="202">
        <v>2.2219021793002915</v>
      </c>
      <c r="BGZ11" s="202">
        <v>2.5877590379008743E-2</v>
      </c>
      <c r="BHA11" s="202">
        <f t="shared" si="109"/>
        <v>7.5336416399416919</v>
      </c>
      <c r="BHB11" s="202">
        <v>0</v>
      </c>
      <c r="BHC11" s="202">
        <v>1.1739846603498538</v>
      </c>
      <c r="BHD11" s="202">
        <v>1.4564731005830904</v>
      </c>
      <c r="BHE11" s="202">
        <v>0.36001968950437313</v>
      </c>
      <c r="BHF11" s="202">
        <v>3.9212195102040814</v>
      </c>
      <c r="BHG11" s="202">
        <f t="shared" si="110"/>
        <v>6.9116969606413985</v>
      </c>
      <c r="BHH11" s="202">
        <f t="shared" si="111"/>
        <v>145.86140078279882</v>
      </c>
      <c r="BHI11" s="202">
        <v>5.7266320699708446E-2</v>
      </c>
      <c r="BHJ11" s="202">
        <v>7.2800000000000004E-2</v>
      </c>
      <c r="BHK11" s="202">
        <v>0.4</v>
      </c>
      <c r="BHL11" s="202">
        <v>2.2321709402332361</v>
      </c>
      <c r="BHM11" s="202">
        <f t="shared" si="112"/>
        <v>2.7622372609329444</v>
      </c>
      <c r="BHN11" s="202">
        <v>35.209274360058309</v>
      </c>
      <c r="BHO11" s="202">
        <v>0.75706689941690963</v>
      </c>
      <c r="BHP11" s="202">
        <v>2.3192584110787173</v>
      </c>
      <c r="BHQ11" s="202">
        <v>2.3184527900874632</v>
      </c>
      <c r="BHR11" s="202">
        <v>15.841766189504373</v>
      </c>
      <c r="BHS11" s="202">
        <f t="shared" si="113"/>
        <v>56.445818650145767</v>
      </c>
      <c r="BHT11" s="202">
        <v>14.895985000000001</v>
      </c>
      <c r="BHU11" s="202">
        <v>15.436768120991255</v>
      </c>
      <c r="BHV11" s="202">
        <v>16.842057861516036</v>
      </c>
      <c r="BHW11" s="202">
        <v>15.1075027303207</v>
      </c>
      <c r="BHX11" s="202">
        <v>0.20387251895043731</v>
      </c>
      <c r="BHY11" s="202">
        <f t="shared" si="114"/>
        <v>62.48618623177844</v>
      </c>
      <c r="BHZ11" s="202">
        <v>0.24085667055393584</v>
      </c>
      <c r="BIA11" s="202">
        <v>1.1156975306122452</v>
      </c>
      <c r="BIB11" s="202">
        <v>2.2857987099125361</v>
      </c>
      <c r="BIC11" s="202">
        <v>8.8059300291545184E-2</v>
      </c>
      <c r="BID11" s="202">
        <v>1.5387476516034986</v>
      </c>
      <c r="BIE11" s="202">
        <f t="shared" si="115"/>
        <v>5.269159862973761</v>
      </c>
      <c r="BIF11" s="202">
        <v>0</v>
      </c>
      <c r="BIG11" s="202">
        <f t="shared" si="116"/>
        <v>0</v>
      </c>
      <c r="BIH11" s="202">
        <f t="shared" si="117"/>
        <v>126.96340200583091</v>
      </c>
      <c r="BII11" s="202">
        <v>1.7900476705539359</v>
      </c>
      <c r="BIJ11" s="202">
        <v>0</v>
      </c>
      <c r="BIK11" s="202">
        <v>9.7648214693877549</v>
      </c>
      <c r="BIL11" s="202">
        <v>0.99601690962099121</v>
      </c>
      <c r="BIM11" s="202">
        <f t="shared" si="118"/>
        <v>12.550886049562681</v>
      </c>
      <c r="BIN11" s="202">
        <v>0</v>
      </c>
      <c r="BIO11" s="202">
        <v>45.27216375947522</v>
      </c>
      <c r="BIP11" s="202">
        <v>9.9333399416909607E-2</v>
      </c>
      <c r="BIQ11" s="202">
        <v>2.718799339650146</v>
      </c>
      <c r="BIR11" s="202">
        <v>4.2505645787172011</v>
      </c>
      <c r="BIS11" s="202">
        <f t="shared" si="119"/>
        <v>52.340861077259476</v>
      </c>
      <c r="BIT11" s="202">
        <v>12.4</v>
      </c>
      <c r="BIU11" s="202">
        <v>13.561166131195336</v>
      </c>
      <c r="BIV11" s="202">
        <v>12.716829000000001</v>
      </c>
      <c r="BIW11" s="202">
        <v>15.875609870262391</v>
      </c>
      <c r="BIX11" s="202">
        <v>18.119388279883381</v>
      </c>
      <c r="BIY11" s="202">
        <f t="shared" si="120"/>
        <v>72.672993281341107</v>
      </c>
      <c r="BIZ11" s="202">
        <v>4.0919273221574342</v>
      </c>
      <c r="BJA11" s="202">
        <v>0.1334968002915452</v>
      </c>
      <c r="BJB11" s="202">
        <v>0.46340026822157437</v>
      </c>
      <c r="BJC11" s="202">
        <v>0</v>
      </c>
      <c r="BJD11" s="202">
        <f t="shared" si="121"/>
        <v>4.688824390670554</v>
      </c>
      <c r="BJE11" s="202">
        <v>0.16311160932944607</v>
      </c>
      <c r="BJF11" s="202">
        <v>8.9343940233236149E-2</v>
      </c>
      <c r="BJG11" s="202">
        <v>0.87010782944606402</v>
      </c>
      <c r="BJH11" s="202">
        <v>1.6011964810495627</v>
      </c>
      <c r="BJI11" s="202">
        <f t="shared" si="122"/>
        <v>2.7237598600583088</v>
      </c>
      <c r="BJJ11" s="202">
        <f t="shared" si="123"/>
        <v>144.97732465889214</v>
      </c>
      <c r="BJK11" s="202">
        <f t="shared" si="30"/>
        <v>1914.808891712245</v>
      </c>
      <c r="BJL11" s="202">
        <v>3.3406893804664719</v>
      </c>
      <c r="BJM11" s="202">
        <v>1.7989711195335276</v>
      </c>
      <c r="BJN11" s="202">
        <v>6.4245886209912531</v>
      </c>
      <c r="BJO11" s="202">
        <v>0</v>
      </c>
      <c r="BJP11" s="202">
        <v>0.36938470991253647</v>
      </c>
      <c r="BJQ11" s="202">
        <f t="shared" si="124"/>
        <v>11.933633830903789</v>
      </c>
      <c r="BJR11" s="202">
        <v>41.45394141836735</v>
      </c>
      <c r="BJS11" s="202">
        <v>32.630000000000003</v>
      </c>
      <c r="BJT11" s="202">
        <v>31.521214830903787</v>
      </c>
      <c r="BJU11" s="202">
        <v>12.253864600583091</v>
      </c>
      <c r="BJV11" s="202">
        <v>0.5362897696793002</v>
      </c>
      <c r="BJW11" s="202">
        <f t="shared" si="125"/>
        <v>118.39531061953352</v>
      </c>
      <c r="BJX11" s="202">
        <v>12.045455339650145</v>
      </c>
      <c r="BJY11" s="202">
        <v>3.1147621195335273</v>
      </c>
      <c r="BJZ11" s="202">
        <v>4.8618461793002918</v>
      </c>
      <c r="BKA11" s="202">
        <v>3.9647250728862972E-2</v>
      </c>
      <c r="BKB11" s="202">
        <f t="shared" si="126"/>
        <v>20.061710889212826</v>
      </c>
      <c r="BKC11" s="202">
        <v>0.18007118950437317</v>
      </c>
      <c r="BKD11" s="202">
        <v>0.46697490962099125</v>
      </c>
      <c r="BKE11" s="202">
        <v>0.19551825072886297</v>
      </c>
      <c r="BKF11" s="202">
        <v>0</v>
      </c>
      <c r="BKG11" s="202">
        <v>3.2517308513119536</v>
      </c>
      <c r="BKH11" s="202">
        <f t="shared" si="127"/>
        <v>4.0942952011661813</v>
      </c>
      <c r="BKI11" s="202">
        <f t="shared" si="128"/>
        <v>154.48495054081633</v>
      </c>
      <c r="BKJ11" s="202">
        <v>0.27020059912536443</v>
      </c>
      <c r="BKK11" s="202">
        <v>0.69904918221574341</v>
      </c>
      <c r="BKL11" s="202">
        <v>1.8427412594752186</v>
      </c>
      <c r="BKM11" s="202">
        <v>0</v>
      </c>
      <c r="BKN11" s="202">
        <v>13.016743029154519</v>
      </c>
      <c r="BKO11" s="202">
        <f t="shared" si="129"/>
        <v>15.828734069970846</v>
      </c>
      <c r="BKP11" s="202">
        <v>21.04780066034985</v>
      </c>
      <c r="BKQ11" s="202">
        <v>29.549554230320698</v>
      </c>
      <c r="BKR11" s="202">
        <v>0.57220455976676377</v>
      </c>
      <c r="BKS11" s="202">
        <v>13.598585259475218</v>
      </c>
      <c r="BKT11" s="202">
        <v>13.9255379606414</v>
      </c>
      <c r="BKU11" s="202">
        <f t="shared" si="130"/>
        <v>78.693682670553926</v>
      </c>
      <c r="BKV11" s="202">
        <v>13.000988160349854</v>
      </c>
      <c r="BKW11" s="202">
        <v>12.927</v>
      </c>
      <c r="BKX11" s="202">
        <v>13.771333269679301</v>
      </c>
      <c r="BKY11" s="202">
        <f t="shared" si="131"/>
        <v>39.699321430029158</v>
      </c>
      <c r="BKZ11" s="202">
        <v>7.1911185510204074</v>
      </c>
      <c r="BLA11" s="202">
        <v>0.37821934839650145</v>
      </c>
      <c r="BLB11" s="202">
        <v>5.7087291603498542</v>
      </c>
      <c r="BLC11" s="202">
        <v>0</v>
      </c>
      <c r="BLD11" s="202">
        <v>0.19455169970845479</v>
      </c>
      <c r="BLE11" s="202">
        <f t="shared" si="132"/>
        <v>13.472618759475218</v>
      </c>
      <c r="BLF11" s="263">
        <f t="shared" si="133"/>
        <v>147.69435693002913</v>
      </c>
      <c r="BLG11" s="202">
        <v>7.5281950437317779E-2</v>
      </c>
      <c r="BLH11" s="202">
        <v>3.0771176501457722</v>
      </c>
      <c r="BLI11" s="202">
        <v>0.70721181049562687</v>
      </c>
      <c r="BLJ11" s="202">
        <v>1.6396189810495627</v>
      </c>
      <c r="BLK11" s="202">
        <v>1.360124139941691</v>
      </c>
      <c r="BLL11" s="202">
        <f t="shared" si="134"/>
        <v>6.8593545320699709</v>
      </c>
      <c r="BLM11" s="202">
        <v>3.2123085799999997</v>
      </c>
      <c r="BLN11" s="202">
        <v>55.66805394</v>
      </c>
      <c r="BLO11" s="202">
        <v>12.4580023</v>
      </c>
      <c r="BLP11" s="202">
        <v>23.140002580000001</v>
      </c>
      <c r="BLQ11" s="202">
        <v>9.0083345399999999</v>
      </c>
      <c r="BLR11" s="263">
        <f t="shared" si="135"/>
        <v>103.48670193999999</v>
      </c>
      <c r="BLS11" s="202">
        <v>0.49575641999999998</v>
      </c>
      <c r="BLT11" s="202">
        <v>17.415638229999999</v>
      </c>
      <c r="BLU11" s="202">
        <v>8.5867076200000003</v>
      </c>
      <c r="BLV11" s="202">
        <v>2.4797421600000003</v>
      </c>
      <c r="BLW11" s="202">
        <v>17.60205113</v>
      </c>
      <c r="BLX11" s="263">
        <f t="shared" si="31"/>
        <v>46.579895559999997</v>
      </c>
      <c r="BLY11" s="202">
        <v>9.8000000000000007</v>
      </c>
      <c r="BLZ11" s="202">
        <v>10.0384724</v>
      </c>
      <c r="BMA11" s="202">
        <v>1.4466253100000002</v>
      </c>
      <c r="BMB11" s="202">
        <v>1.9030970700000001</v>
      </c>
      <c r="BMC11" s="202">
        <v>10.154324060000002</v>
      </c>
      <c r="BMD11" s="263">
        <f t="shared" si="136"/>
        <v>33.342518840000004</v>
      </c>
      <c r="BME11" s="202">
        <v>9.8000000000000007</v>
      </c>
      <c r="BMF11" s="202">
        <v>10.05252868</v>
      </c>
      <c r="BMG11" s="202">
        <v>0.39037674</v>
      </c>
      <c r="BMH11" s="263">
        <f t="shared" si="137"/>
        <v>20.24290542</v>
      </c>
      <c r="BMI11" s="263">
        <f t="shared" si="138"/>
        <v>210.51137629206997</v>
      </c>
      <c r="BMJ11" s="202">
        <v>4.6207704600000001</v>
      </c>
      <c r="BMK11" s="263">
        <f t="shared" si="139"/>
        <v>4.6207704600000001</v>
      </c>
      <c r="BML11" s="202">
        <v>0.19471912</v>
      </c>
      <c r="BMM11" s="202">
        <v>3.3491179999999998</v>
      </c>
      <c r="BMN11" s="202">
        <v>1.3355058599999998</v>
      </c>
      <c r="BMO11" s="202">
        <v>1.2509735700000002</v>
      </c>
      <c r="BMP11" s="202">
        <v>2.9176249100000002</v>
      </c>
      <c r="BMQ11" s="263">
        <f t="shared" si="140"/>
        <v>9.0479414600000005</v>
      </c>
      <c r="BMR11" s="202">
        <v>38.349266590000006</v>
      </c>
      <c r="BMS11" s="202">
        <v>26.152017959999998</v>
      </c>
      <c r="BMT11" s="202">
        <v>19.263387210000001</v>
      </c>
      <c r="BMU11" s="202">
        <v>12.961106640000001</v>
      </c>
      <c r="BMV11" s="202">
        <v>27.233299079999998</v>
      </c>
      <c r="BMW11" s="263">
        <f t="shared" si="141"/>
        <v>123.95907748</v>
      </c>
      <c r="BMX11" s="202">
        <v>6.6160559999999993E-2</v>
      </c>
      <c r="BMY11" s="202">
        <v>0.15457041999999999</v>
      </c>
      <c r="BMZ11" s="202">
        <v>0.22751798000000001</v>
      </c>
      <c r="BNA11" s="202">
        <v>4.0450161199999997</v>
      </c>
      <c r="BNB11" s="202">
        <v>0.26041370000000003</v>
      </c>
      <c r="BNC11" s="263">
        <f t="shared" si="142"/>
        <v>4.7536787799999995</v>
      </c>
      <c r="BND11" s="202">
        <v>9.7868199999999999E-3</v>
      </c>
      <c r="BNE11" s="202">
        <v>27.629212160000002</v>
      </c>
      <c r="BNF11" s="202">
        <v>13.66219516</v>
      </c>
      <c r="BNG11" s="202">
        <v>12.239904469999999</v>
      </c>
      <c r="BNH11" s="202">
        <v>11.9555626</v>
      </c>
      <c r="BNI11" s="263">
        <f t="shared" si="143"/>
        <v>65.496661209999999</v>
      </c>
      <c r="BNJ11" s="263">
        <f t="shared" si="144"/>
        <v>207.87812939000003</v>
      </c>
      <c r="BNK11" s="202">
        <v>9.6984000000000001E-2</v>
      </c>
      <c r="BNL11" s="202">
        <v>1.1318098399999998</v>
      </c>
      <c r="BNM11" s="202">
        <v>1.00049604</v>
      </c>
      <c r="BNN11" s="202">
        <v>0.43465735</v>
      </c>
      <c r="BNO11" s="202">
        <v>4.9484504999999999</v>
      </c>
      <c r="BNP11" s="263">
        <f t="shared" si="145"/>
        <v>7.6123977299999996</v>
      </c>
      <c r="BNQ11" s="202">
        <v>26.898079450000001</v>
      </c>
      <c r="BNR11" s="202">
        <v>41.039751799999998</v>
      </c>
      <c r="BNS11" s="202">
        <v>4.6678372700000015</v>
      </c>
      <c r="BNT11" s="202">
        <v>8.55553542</v>
      </c>
      <c r="BNU11" s="202">
        <v>15.825049730000002</v>
      </c>
      <c r="BNV11" s="263">
        <f t="shared" si="146"/>
        <v>96.986253670000011</v>
      </c>
      <c r="BNW11" s="202">
        <v>6.5636588099999997</v>
      </c>
      <c r="BNX11" s="202">
        <v>2.4456033700000002</v>
      </c>
      <c r="BNY11" s="202">
        <v>8.1976371500000003</v>
      </c>
      <c r="BNZ11" s="202">
        <v>0.19605274</v>
      </c>
      <c r="BOA11" s="202">
        <v>18.006521009999997</v>
      </c>
      <c r="BOB11" s="263">
        <f t="shared" si="147"/>
        <v>35.409473079999998</v>
      </c>
      <c r="BOC11" s="202">
        <v>1.2227229799999999</v>
      </c>
      <c r="BOD11" s="202">
        <v>1.45663008</v>
      </c>
      <c r="BOE11" s="202">
        <v>4.1947397799999999</v>
      </c>
      <c r="BOF11" s="202">
        <v>17.905179489999998</v>
      </c>
      <c r="BOG11" s="202">
        <v>31.62077614</v>
      </c>
      <c r="BOH11" s="263">
        <f t="shared" si="148"/>
        <v>56.400048470000002</v>
      </c>
      <c r="BOI11" s="202">
        <v>8.1119999999999998E-2</v>
      </c>
      <c r="BOJ11" s="263">
        <f t="shared" si="149"/>
        <v>8.1119999999999998E-2</v>
      </c>
      <c r="BOK11" s="263">
        <f t="shared" si="150"/>
        <v>196.48929294999999</v>
      </c>
      <c r="BOL11" s="202">
        <v>15.541925039999999</v>
      </c>
      <c r="BOM11" s="202">
        <v>5.0164123900000002</v>
      </c>
      <c r="BON11" s="202">
        <v>2.1895816899999998</v>
      </c>
      <c r="BOO11" s="263">
        <f t="shared" si="32"/>
        <v>22.747919119999999</v>
      </c>
      <c r="BOP11" s="263">
        <v>0.79113845000000005</v>
      </c>
      <c r="BOQ11" s="263">
        <v>39.026237680000001</v>
      </c>
      <c r="BOR11" s="263">
        <v>18.549946420000001</v>
      </c>
      <c r="BOS11" s="263">
        <v>6.1866517499999993</v>
      </c>
      <c r="BOT11" s="263">
        <v>6.2794828499999999</v>
      </c>
      <c r="BOU11" s="263">
        <f t="shared" si="151"/>
        <v>70.833457149999987</v>
      </c>
      <c r="BOV11" s="263">
        <v>7.30266839</v>
      </c>
      <c r="BOW11" s="263">
        <v>12.307865209999999</v>
      </c>
      <c r="BOX11" s="263">
        <v>4.2468001500000003</v>
      </c>
      <c r="BOY11" s="263">
        <v>4.23216298</v>
      </c>
      <c r="BOZ11" s="263"/>
      <c r="BPA11" s="263">
        <v>0.78276179999999984</v>
      </c>
      <c r="BPB11" s="263">
        <f t="shared" si="152"/>
        <v>28.87225853</v>
      </c>
      <c r="BPC11" s="263">
        <v>0.33819306000000005</v>
      </c>
      <c r="BPD11" s="263">
        <v>0.89411948000000008</v>
      </c>
      <c r="BPE11" s="263">
        <v>0.56326220999999999</v>
      </c>
      <c r="BPF11" s="263">
        <v>17.072972410000002</v>
      </c>
      <c r="BPG11" s="263">
        <f t="shared" si="153"/>
        <v>18.868547160000002</v>
      </c>
      <c r="BPH11" s="263">
        <v>35.545534400000001</v>
      </c>
      <c r="BPI11" s="263">
        <v>2.4049838100000001</v>
      </c>
      <c r="BPJ11" s="263">
        <v>17.223711120000001</v>
      </c>
      <c r="BPK11" s="263">
        <f t="shared" si="154"/>
        <v>55.174229330000003</v>
      </c>
      <c r="BPL11" s="263">
        <f t="shared" si="155"/>
        <v>196.49641129</v>
      </c>
      <c r="BPM11" s="263">
        <v>23.28455417</v>
      </c>
      <c r="BPN11" s="263">
        <v>0.56128502000000002</v>
      </c>
      <c r="BPO11" s="263">
        <f t="shared" si="156"/>
        <v>23.84583919</v>
      </c>
      <c r="BPP11" s="263">
        <v>1.27370162</v>
      </c>
      <c r="BPQ11" s="263">
        <v>0.43284067999999992</v>
      </c>
      <c r="BPR11" s="263">
        <v>2.4403258999999999</v>
      </c>
      <c r="BPS11" s="263">
        <v>2.0718570500000002</v>
      </c>
      <c r="BPT11" s="263">
        <v>35.704819519999994</v>
      </c>
      <c r="BPU11" s="263">
        <f t="shared" si="157"/>
        <v>41.923544769999992</v>
      </c>
      <c r="BPV11" s="263">
        <v>15.5570111</v>
      </c>
      <c r="BPW11" s="263">
        <v>1.3820939699999999</v>
      </c>
      <c r="BPX11" s="263">
        <v>22.930013749999997</v>
      </c>
      <c r="BPY11" s="263">
        <v>0.55865480000000001</v>
      </c>
      <c r="BPZ11" s="263">
        <f t="shared" si="33"/>
        <v>40.427773619999996</v>
      </c>
      <c r="BQA11" s="263">
        <v>12.94369315</v>
      </c>
      <c r="BQB11" s="263">
        <v>6.0222129200000003</v>
      </c>
      <c r="BQC11" s="263">
        <v>0.19326607000000001</v>
      </c>
      <c r="BQD11" s="263">
        <v>0.22393825000000001</v>
      </c>
      <c r="BQE11" s="263">
        <v>6.6284840000000003</v>
      </c>
      <c r="BQF11" s="263">
        <f t="shared" si="158"/>
        <v>26.011594389999999</v>
      </c>
      <c r="BQG11" s="263">
        <v>0.10686017</v>
      </c>
      <c r="BQH11" s="263">
        <v>20.448780110000001</v>
      </c>
      <c r="BQI11" s="263">
        <v>16.841285669999998</v>
      </c>
      <c r="BQJ11" s="263">
        <v>38.64008183</v>
      </c>
      <c r="BQK11" s="263">
        <v>18.40553272</v>
      </c>
      <c r="BQL11" s="263">
        <f t="shared" si="159"/>
        <v>94.442540499999993</v>
      </c>
      <c r="BQM11" s="263">
        <f t="shared" si="34"/>
        <v>226.65129246999999</v>
      </c>
      <c r="BQN11" s="263">
        <v>0.37103821000000003</v>
      </c>
      <c r="BQO11" s="263">
        <v>0.65555177000000009</v>
      </c>
      <c r="BQP11" s="263">
        <v>1.68396777</v>
      </c>
      <c r="BQQ11" s="263">
        <v>0.78207599999999999</v>
      </c>
      <c r="BQR11" s="263">
        <f t="shared" si="160"/>
        <v>3.4926337500000004</v>
      </c>
      <c r="BQS11" s="263">
        <v>44.212565289999993</v>
      </c>
      <c r="BQT11" s="263">
        <v>27.491126149999999</v>
      </c>
      <c r="BQU11" s="263">
        <v>0.99835684000000002</v>
      </c>
      <c r="BQV11" s="263">
        <v>0.79385657999999992</v>
      </c>
      <c r="BQW11" s="263">
        <v>10</v>
      </c>
      <c r="BQX11" s="263">
        <f t="shared" si="161"/>
        <v>83.495904859999996</v>
      </c>
      <c r="BQY11" s="263">
        <v>0.39736753000000002</v>
      </c>
      <c r="BQZ11" s="263">
        <v>0.41502841000000001</v>
      </c>
      <c r="BRA11" s="263">
        <v>2.5733934600000001</v>
      </c>
      <c r="BRB11" s="263">
        <v>0.87473941999999993</v>
      </c>
      <c r="BRC11" s="263">
        <v>0.50967901999999998</v>
      </c>
      <c r="BRD11" s="263">
        <f t="shared" si="162"/>
        <v>4.7702078400000003</v>
      </c>
      <c r="BRE11" s="263">
        <v>0.41608908999999999</v>
      </c>
      <c r="BRF11" s="263">
        <v>20.222160710000001</v>
      </c>
      <c r="BRG11" s="263">
        <v>25.358552239999998</v>
      </c>
      <c r="BRH11" s="263">
        <v>20.398955170000001</v>
      </c>
      <c r="BRI11" s="263">
        <v>4.7480705599999995</v>
      </c>
      <c r="BRJ11" s="263">
        <f t="shared" si="163"/>
        <v>71.143827770000001</v>
      </c>
      <c r="BRK11" s="263">
        <v>20.092368889999999</v>
      </c>
      <c r="BRL11" s="263">
        <v>20.994593430000002</v>
      </c>
      <c r="BRM11" s="263">
        <f t="shared" si="164"/>
        <v>41.086962319999998</v>
      </c>
      <c r="BRN11" s="263">
        <f t="shared" si="35"/>
        <v>203.98953653999999</v>
      </c>
      <c r="BRO11" s="263">
        <v>3.3000000000000002E-2</v>
      </c>
      <c r="BRP11" s="263">
        <v>3.0087445100000001</v>
      </c>
      <c r="BRQ11" s="263">
        <v>2.0607976199999998</v>
      </c>
      <c r="BRR11" s="263">
        <f t="shared" si="165"/>
        <v>5.1025421299999998</v>
      </c>
      <c r="BRS11" s="263">
        <v>0.10070883</v>
      </c>
      <c r="BRT11" s="263">
        <v>2.0964208699999998</v>
      </c>
      <c r="BRU11" s="263">
        <v>82.676471460000002</v>
      </c>
      <c r="BRV11" s="263">
        <v>7.0385943600000003</v>
      </c>
      <c r="BRW11" s="263">
        <v>0.12000146</v>
      </c>
      <c r="BRX11" s="263">
        <f t="shared" si="166"/>
        <v>92.032196980000009</v>
      </c>
      <c r="BRY11" s="263">
        <v>4.6518322999999997</v>
      </c>
      <c r="BRZ11" s="263">
        <v>0.41195219</v>
      </c>
      <c r="BSA11" s="263">
        <v>4.1597590899999997</v>
      </c>
      <c r="BSB11" s="263">
        <v>0.13782092000000001</v>
      </c>
      <c r="BSC11" s="263">
        <v>0.86029836000000004</v>
      </c>
      <c r="BSD11" s="263">
        <f t="shared" si="167"/>
        <v>10.221662859999999</v>
      </c>
      <c r="BSE11" s="263">
        <v>0.13237599999999999</v>
      </c>
      <c r="BSF11" s="263">
        <v>0.87841795999999994</v>
      </c>
      <c r="BSG11" s="263">
        <v>0.13330992999999999</v>
      </c>
      <c r="BSH11" s="263">
        <v>0.18388950999999998</v>
      </c>
      <c r="BSI11" s="263">
        <v>39.223074220000001</v>
      </c>
      <c r="BSJ11" s="263">
        <f t="shared" si="168"/>
        <v>40.551067619999998</v>
      </c>
      <c r="BSK11" s="263">
        <v>20.20538492</v>
      </c>
      <c r="BSL11" s="263">
        <v>5.557562579999999</v>
      </c>
      <c r="BSM11" s="263">
        <v>19.050671169999998</v>
      </c>
      <c r="BSN11" s="263">
        <v>0.67053925999999997</v>
      </c>
      <c r="BSO11" s="263">
        <f t="shared" si="169"/>
        <v>45.484157929999995</v>
      </c>
      <c r="BSP11" s="263">
        <f t="shared" si="170"/>
        <v>193.39162751999999</v>
      </c>
      <c r="BSQ11" s="263">
        <v>5.11645255</v>
      </c>
      <c r="BSR11" s="263">
        <f t="shared" si="171"/>
        <v>5.11645255</v>
      </c>
      <c r="BSS11" s="263">
        <v>12.034644399999999</v>
      </c>
      <c r="BST11" s="263">
        <v>0.63868510000000001</v>
      </c>
      <c r="BSU11" s="263">
        <v>0.15461910999999998</v>
      </c>
      <c r="BSV11" s="263">
        <v>3.6594772199999999</v>
      </c>
      <c r="BSW11" s="263">
        <v>1.5789822600000001</v>
      </c>
      <c r="BSX11" s="263">
        <f t="shared" si="172"/>
        <v>18.066408089999999</v>
      </c>
      <c r="BSY11" s="263">
        <v>10.32830422</v>
      </c>
      <c r="BSZ11" s="263">
        <v>4.3671661500000001</v>
      </c>
      <c r="BTA11" s="263">
        <v>48.61567505</v>
      </c>
      <c r="BTB11" s="263">
        <v>24.474467499999999</v>
      </c>
      <c r="BTC11" s="263">
        <v>1.34471148</v>
      </c>
      <c r="BTD11" s="263">
        <f t="shared" si="173"/>
        <v>89.130324400000006</v>
      </c>
      <c r="BTE11" s="263">
        <v>1.79320743</v>
      </c>
      <c r="BTF11" s="263">
        <v>0.17695732</v>
      </c>
      <c r="BTG11" s="263">
        <v>4.7697828400000004</v>
      </c>
      <c r="BTH11" s="263">
        <v>0.27610956999999997</v>
      </c>
      <c r="BTI11" s="263">
        <v>0.32932</v>
      </c>
      <c r="BTJ11" s="263">
        <f t="shared" si="174"/>
        <v>7.3453771600000008</v>
      </c>
      <c r="BTK11" s="263">
        <v>3.1700245099999997</v>
      </c>
      <c r="BTL11" s="263">
        <v>1.7222926599999999</v>
      </c>
      <c r="BTM11" s="263">
        <v>1.7880342300000001</v>
      </c>
      <c r="BTN11" s="263">
        <v>1.3175395999999999</v>
      </c>
      <c r="BTO11" s="263">
        <v>13.76577301</v>
      </c>
      <c r="BTP11" s="263">
        <f t="shared" si="175"/>
        <v>21.763664009999999</v>
      </c>
      <c r="BTQ11" s="263">
        <f t="shared" si="176"/>
        <v>141.42222621000002</v>
      </c>
      <c r="BTR11" s="263"/>
      <c r="BTS11" s="263">
        <v>7.5462436799999999</v>
      </c>
      <c r="BTT11" s="263">
        <v>1.2871230199999999</v>
      </c>
      <c r="BTU11" s="263">
        <v>5.7870609799999997</v>
      </c>
      <c r="BTV11" s="263">
        <f t="shared" si="177"/>
        <v>14.620427679999999</v>
      </c>
      <c r="BTW11" s="263">
        <v>3.65600981</v>
      </c>
      <c r="BTX11" s="263">
        <v>17.266276309999999</v>
      </c>
      <c r="BTY11" s="263">
        <v>68.464500760000007</v>
      </c>
      <c r="BTZ11" s="263">
        <v>0.45243656999999993</v>
      </c>
      <c r="BUA11" s="263">
        <v>3.83872415</v>
      </c>
      <c r="BUB11" s="263">
        <f t="shared" si="178"/>
        <v>93.67794760000001</v>
      </c>
      <c r="BUC11" s="263">
        <v>2.3133829999999998E-2</v>
      </c>
      <c r="BUD11" s="263">
        <v>0.96656203000000007</v>
      </c>
      <c r="BUE11" s="263">
        <v>7.3525941500000007</v>
      </c>
      <c r="BUF11" s="263">
        <v>0.57047671999999994</v>
      </c>
      <c r="BUG11" s="263">
        <v>8.0760957900000001</v>
      </c>
      <c r="BUH11" s="263">
        <f t="shared" si="179"/>
        <v>16.988862520000001</v>
      </c>
      <c r="BUI11" s="263"/>
      <c r="BUJ11" s="263">
        <v>1.6616392</v>
      </c>
      <c r="BUK11" s="263">
        <v>5.4584401800000002</v>
      </c>
      <c r="BUL11" s="263">
        <v>0.66378325000000005</v>
      </c>
      <c r="BUM11" s="263">
        <v>11.778740770000001</v>
      </c>
      <c r="BUN11" s="263">
        <f t="shared" si="180"/>
        <v>19.5626034</v>
      </c>
      <c r="BUO11" s="263">
        <v>1.2823212800000001</v>
      </c>
      <c r="BUP11" s="263">
        <v>0.89287411999999999</v>
      </c>
      <c r="BUQ11" s="263">
        <f t="shared" si="181"/>
        <v>2.1751954000000002</v>
      </c>
      <c r="BUR11" s="263">
        <f t="shared" si="182"/>
        <v>147.02503660000002</v>
      </c>
      <c r="BUS11" s="263">
        <v>1.07867446</v>
      </c>
      <c r="BUT11" s="263">
        <v>9.6274676499999998</v>
      </c>
      <c r="BUU11" s="263">
        <v>0.11541727999999998</v>
      </c>
      <c r="BUV11" s="263">
        <f t="shared" si="183"/>
        <v>10.821559390000001</v>
      </c>
      <c r="BUW11" s="263">
        <v>10.0395124</v>
      </c>
      <c r="BUX11" s="263">
        <v>0.17518119999999998</v>
      </c>
      <c r="BUY11" s="263">
        <v>15.490153330000002</v>
      </c>
      <c r="BUZ11" s="263">
        <v>43.937517700000001</v>
      </c>
      <c r="BVA11" s="263">
        <v>26.178030990000003</v>
      </c>
      <c r="BVB11" s="263">
        <f t="shared" si="184"/>
        <v>95.820395619999999</v>
      </c>
      <c r="BVC11" s="263">
        <v>13.88995381</v>
      </c>
      <c r="BVD11" s="263">
        <v>7.3569787499999997</v>
      </c>
      <c r="BVE11" s="263">
        <v>0.24412044999999999</v>
      </c>
      <c r="BVF11" s="263">
        <v>8.8548850399999992</v>
      </c>
      <c r="BVG11" s="263">
        <v>10.50632062</v>
      </c>
      <c r="BVH11" s="263">
        <f t="shared" si="185"/>
        <v>40.852258669999998</v>
      </c>
      <c r="BVI11" s="263">
        <v>10.865698139999999</v>
      </c>
      <c r="BVJ11" s="263">
        <v>15.872512270000001</v>
      </c>
      <c r="BVK11" s="263">
        <v>8.7934907100000004</v>
      </c>
      <c r="BVL11" s="263">
        <v>3.6831569399999999</v>
      </c>
      <c r="BVM11" s="263">
        <v>0.45047004000000002</v>
      </c>
      <c r="BVN11" s="263">
        <f>+SUM(BVI11:BVM11)</f>
        <v>39.665328099999996</v>
      </c>
      <c r="BVO11" s="263">
        <v>0.12664687999999999</v>
      </c>
      <c r="BVP11" s="263">
        <v>2.3465127699999999</v>
      </c>
      <c r="BVQ11" s="263">
        <v>9.4090841099999984</v>
      </c>
      <c r="BVR11" s="263">
        <v>0.36692000000000002</v>
      </c>
      <c r="BVS11" s="263">
        <v>1.01000986</v>
      </c>
      <c r="BVT11" s="263">
        <f t="shared" si="186"/>
        <v>13.259173619999999</v>
      </c>
      <c r="BVU11" s="263">
        <f t="shared" si="187"/>
        <v>200.4187154</v>
      </c>
      <c r="BVV11" s="263">
        <f t="shared" si="36"/>
        <v>2226.4529521329155</v>
      </c>
      <c r="BVW11" s="263"/>
      <c r="BVX11" s="263">
        <v>1.1993632999999999</v>
      </c>
      <c r="BVY11" s="263">
        <v>4.3199190000000005E-2</v>
      </c>
      <c r="BVZ11" s="263">
        <v>0.74348432000000009</v>
      </c>
      <c r="BWA11" s="263">
        <v>1.4187292899999999</v>
      </c>
      <c r="BWB11" s="263">
        <f t="shared" si="188"/>
        <v>3.4047760999999999</v>
      </c>
      <c r="BWC11" s="263">
        <v>63.471637489999999</v>
      </c>
      <c r="BWD11" s="263">
        <v>18.357435209999998</v>
      </c>
      <c r="BWE11" s="263">
        <v>5.9951160000000003</v>
      </c>
      <c r="BWF11" s="263">
        <v>8.7562352900000011</v>
      </c>
      <c r="BWG11" s="263">
        <v>27.184391999999999</v>
      </c>
      <c r="BWH11" s="263">
        <f t="shared" ref="BWH11:BWH73" si="204">+SUM(BWC11:BWG11)</f>
        <v>123.76481599</v>
      </c>
      <c r="BWI11" s="263">
        <v>1.21625669</v>
      </c>
      <c r="BWJ11" s="263">
        <v>27.356747599999998</v>
      </c>
      <c r="BWK11" s="263">
        <v>13.890700950000001</v>
      </c>
      <c r="BWL11" s="263">
        <v>1.5455476400000001</v>
      </c>
      <c r="BWM11" s="263">
        <v>10.05303904</v>
      </c>
      <c r="BWN11" s="263">
        <f t="shared" si="37"/>
        <v>54.062291920000007</v>
      </c>
      <c r="BWO11" s="263">
        <v>1.0051999999999999</v>
      </c>
      <c r="BWP11" s="263">
        <v>0.26030354</v>
      </c>
      <c r="BWQ11" s="263">
        <v>0.74639999999999995</v>
      </c>
      <c r="BWR11" s="263">
        <v>1.9667760099999998</v>
      </c>
      <c r="BWS11" s="263">
        <v>4.7067448800000005</v>
      </c>
      <c r="BWT11" s="263">
        <f t="shared" si="189"/>
        <v>8.6854244299999994</v>
      </c>
      <c r="BWU11" s="263">
        <v>0.91639404000000002</v>
      </c>
      <c r="BWV11" s="263">
        <f t="shared" si="38"/>
        <v>0.91639404000000002</v>
      </c>
      <c r="BWW11" s="263">
        <f t="shared" si="39"/>
        <v>190.83370248000003</v>
      </c>
      <c r="BWX11" s="263">
        <v>1.0395764499999991</v>
      </c>
      <c r="BWY11" s="263">
        <v>2.7668984100000005</v>
      </c>
      <c r="BWZ11" s="263">
        <v>1.6036058999999989</v>
      </c>
      <c r="BXA11" s="263">
        <v>10.94449642</v>
      </c>
      <c r="BXB11" s="263">
        <f t="shared" si="190"/>
        <v>16.35457718</v>
      </c>
      <c r="BXC11" s="263">
        <v>2.3247036800000003</v>
      </c>
      <c r="BXD11" s="263">
        <v>4.02586567</v>
      </c>
      <c r="BXE11" s="263">
        <v>84.52069861999999</v>
      </c>
      <c r="BXF11" s="263">
        <v>12.355589940000002</v>
      </c>
      <c r="BXG11" s="263">
        <v>2.2991671600000001</v>
      </c>
      <c r="BXH11" s="263">
        <f t="shared" si="191"/>
        <v>105.52602506999999</v>
      </c>
      <c r="BXI11" s="263">
        <v>1.19175996</v>
      </c>
      <c r="BXJ11" s="263">
        <v>34.564575909999995</v>
      </c>
      <c r="BXK11" s="263">
        <v>30.945400339999999</v>
      </c>
      <c r="BXL11" s="263">
        <v>17.619084239999999</v>
      </c>
      <c r="BXM11" s="263">
        <v>18.166140679999998</v>
      </c>
      <c r="BXN11" s="263">
        <f t="shared" si="192"/>
        <v>102.48696112999998</v>
      </c>
      <c r="BXO11" s="263">
        <v>4.2058640900000004</v>
      </c>
      <c r="BXP11" s="263">
        <v>1.8611660000000001</v>
      </c>
      <c r="BXQ11" s="263">
        <v>1.6588556400000001</v>
      </c>
      <c r="BXR11" s="263">
        <v>8.9733736400000002</v>
      </c>
      <c r="BXS11" s="263">
        <v>0.87555134999999995</v>
      </c>
      <c r="BXT11" s="263">
        <f t="shared" si="193"/>
        <v>17.574810719999999</v>
      </c>
      <c r="BXU11" s="263">
        <f t="shared" si="194"/>
        <v>241.94237409999997</v>
      </c>
      <c r="BXV11" s="263">
        <v>2.6640983199999999</v>
      </c>
      <c r="BXW11" s="263">
        <v>10.225329009999999</v>
      </c>
      <c r="BXX11" s="263">
        <v>14.372244370000001</v>
      </c>
      <c r="BXY11" s="263">
        <f t="shared" si="195"/>
        <v>27.261671700000001</v>
      </c>
      <c r="BXZ11" s="263">
        <v>5.9373504699999993</v>
      </c>
      <c r="BYA11" s="263">
        <v>10.17514974</v>
      </c>
      <c r="BYB11" s="263">
        <v>0.90265476999999994</v>
      </c>
      <c r="BYC11" s="263">
        <v>3.2323334300000002</v>
      </c>
      <c r="BYD11" s="263">
        <v>15.752007579999997</v>
      </c>
      <c r="BYE11" s="263">
        <f t="shared" si="196"/>
        <v>35.99949599</v>
      </c>
      <c r="BYF11" s="263">
        <v>78.176118060000007</v>
      </c>
      <c r="BYG11" s="263">
        <v>24.967619559999999</v>
      </c>
      <c r="BYH11" s="263">
        <v>51.384037200000002</v>
      </c>
      <c r="BYI11" s="263">
        <v>1.8078942900000001</v>
      </c>
      <c r="BYJ11" s="263">
        <v>1.3166576000000001</v>
      </c>
      <c r="BYK11" s="263">
        <f>+SUM(BYF11:BYJ11)</f>
        <v>157.65232671000004</v>
      </c>
      <c r="BYL11" s="263">
        <v>19.035578230000002</v>
      </c>
      <c r="BYM11" s="263">
        <v>4.8436518599999996</v>
      </c>
      <c r="BYN11" s="263">
        <v>24.80211611</v>
      </c>
      <c r="BYO11" s="263">
        <v>2.1342915200000001</v>
      </c>
      <c r="BYP11" s="263">
        <v>24.63314716</v>
      </c>
      <c r="BYQ11" s="263">
        <f t="shared" ref="BYQ11:BYQ73" si="205">+SUM(BYL11:BYP11)</f>
        <v>75.448784880000005</v>
      </c>
      <c r="BYR11" s="263">
        <v>1.2182325000000001</v>
      </c>
      <c r="BYS11" s="263">
        <v>10.263135999999999</v>
      </c>
      <c r="BYT11" s="263">
        <v>0.65574111999999996</v>
      </c>
      <c r="BYU11" s="263">
        <v>2.2338882299999998</v>
      </c>
      <c r="BYV11" s="263">
        <f t="shared" si="197"/>
        <v>14.370997849999998</v>
      </c>
      <c r="BYW11" s="263">
        <f t="shared" si="198"/>
        <v>310.73327713000003</v>
      </c>
      <c r="BYX11" s="263">
        <v>6.6883110400000003</v>
      </c>
      <c r="BYY11" s="263">
        <f t="shared" si="199"/>
        <v>6.6883110400000003</v>
      </c>
      <c r="BYZ11" s="263">
        <v>0.35191408000000002</v>
      </c>
      <c r="BZA11" s="263">
        <v>1.03780893</v>
      </c>
      <c r="BZB11" s="263">
        <v>1.0671227299999999</v>
      </c>
      <c r="BZC11" s="263">
        <v>15.708649620000001</v>
      </c>
      <c r="BZD11" s="263">
        <v>23.215768349999998</v>
      </c>
      <c r="BZE11" s="263">
        <f t="shared" si="200"/>
        <v>41.381263709999999</v>
      </c>
      <c r="BZF11" s="263">
        <v>15.595633759999998</v>
      </c>
      <c r="BZG11" s="263">
        <v>15.65905295</v>
      </c>
      <c r="BZH11" s="263">
        <v>18.51060317</v>
      </c>
      <c r="BZI11" s="263">
        <v>19.273995890000002</v>
      </c>
      <c r="BZJ11" s="263">
        <f t="shared" si="201"/>
        <v>69.039285769999992</v>
      </c>
      <c r="BZK11" s="263">
        <v>5.0941499500000003</v>
      </c>
      <c r="BZL11" s="263">
        <v>69.430022940000001</v>
      </c>
      <c r="BZM11" s="263">
        <v>19.067828519999999</v>
      </c>
      <c r="BZN11" s="263">
        <v>4.8654327300000002</v>
      </c>
      <c r="BZO11" s="263"/>
      <c r="BZP11" s="263">
        <f t="shared" si="40"/>
        <v>98.457434139999989</v>
      </c>
      <c r="BZQ11" s="263">
        <f t="shared" si="202"/>
        <v>215.56629465999998</v>
      </c>
      <c r="BZR11" s="263">
        <f t="shared" si="203"/>
        <v>959.07564836999995</v>
      </c>
      <c r="BZS11" s="198"/>
      <c r="BZT11" s="198"/>
      <c r="BZU11" s="198"/>
      <c r="BZV11" s="198"/>
      <c r="BZW11" s="198"/>
      <c r="BZX11" s="198"/>
      <c r="BZY11" s="198"/>
      <c r="BZZ11" s="198"/>
      <c r="CAA11" s="198"/>
      <c r="CAB11" s="198"/>
      <c r="CAC11" s="198"/>
      <c r="CAD11" s="198"/>
      <c r="CAE11" s="198"/>
      <c r="CAF11" s="198"/>
      <c r="CAG11" s="198"/>
      <c r="CAH11" s="198"/>
      <c r="CAI11" s="198"/>
      <c r="CAJ11" s="198"/>
      <c r="CAK11" s="198"/>
      <c r="CAL11" s="198"/>
      <c r="CAM11" s="198"/>
      <c r="CAN11" s="198"/>
      <c r="CAO11" s="198"/>
      <c r="CAP11" s="198"/>
      <c r="CAQ11" s="198"/>
      <c r="CAR11" s="198"/>
      <c r="CAS11" s="198"/>
      <c r="CAT11" s="198"/>
      <c r="CAU11" s="198"/>
      <c r="CAV11" s="198"/>
      <c r="CAW11" s="198"/>
      <c r="CAX11" s="198"/>
      <c r="CAY11" s="198"/>
      <c r="CAZ11" s="198"/>
      <c r="CBA11" s="198"/>
      <c r="CBB11" s="198"/>
      <c r="CBC11" s="198"/>
      <c r="CBD11" s="198"/>
      <c r="CBE11" s="198"/>
      <c r="CBF11" s="198"/>
      <c r="CBG11" s="198"/>
      <c r="CBH11" s="198"/>
      <c r="CBI11" s="198"/>
      <c r="CBJ11" s="198"/>
      <c r="CBK11" s="198"/>
      <c r="CBL11" s="198"/>
      <c r="CBM11" s="198"/>
      <c r="CBN11" s="198"/>
      <c r="CBO11" s="198"/>
      <c r="CBP11" s="198"/>
      <c r="CBQ11" s="198"/>
      <c r="CBR11" s="198"/>
      <c r="CBS11" s="198"/>
      <c r="CBT11" s="198"/>
      <c r="CBU11" s="198"/>
      <c r="CBV11" s="198"/>
      <c r="CBW11" s="198"/>
      <c r="CBX11" s="198"/>
      <c r="CBY11" s="198"/>
      <c r="CBZ11" s="198"/>
      <c r="CCA11" s="198"/>
      <c r="CCB11" s="198"/>
      <c r="CCC11" s="198"/>
      <c r="CCD11" s="198"/>
      <c r="CCE11" s="198"/>
      <c r="CCF11" s="198"/>
      <c r="CCG11" s="198"/>
      <c r="CCH11" s="198"/>
      <c r="CCI11" s="198"/>
      <c r="CCJ11" s="198"/>
      <c r="CCK11" s="198"/>
      <c r="CCL11" s="198"/>
      <c r="CCM11" s="198"/>
      <c r="CCN11" s="198"/>
      <c r="CCO11" s="198"/>
      <c r="CCP11" s="198"/>
      <c r="CCQ11" s="198"/>
      <c r="CCR11" s="198"/>
      <c r="CCS11" s="198">
        <f t="shared" si="41"/>
        <v>-12.943642470000157</v>
      </c>
      <c r="CCT11" s="199"/>
    </row>
    <row r="12" spans="1:2126" s="200" customFormat="1" outlineLevel="1" x14ac:dyDescent="0.2">
      <c r="A12" s="203" t="s">
        <v>3</v>
      </c>
      <c r="B12" s="195">
        <v>378.36327034000004</v>
      </c>
      <c r="C12" s="195">
        <v>300.21726672</v>
      </c>
      <c r="D12" s="195">
        <v>339.52625143</v>
      </c>
      <c r="E12" s="195">
        <v>236.23319883000002</v>
      </c>
      <c r="F12" s="195">
        <v>283.49579155999999</v>
      </c>
      <c r="G12" s="195">
        <v>254.93437092999997</v>
      </c>
      <c r="H12" s="195">
        <v>281.02675214999999</v>
      </c>
      <c r="I12" s="195">
        <v>242.58689988000006</v>
      </c>
      <c r="J12" s="195">
        <v>238.96258222999995</v>
      </c>
      <c r="K12" s="195">
        <v>227.19289832999996</v>
      </c>
      <c r="L12" s="195">
        <v>225.50663259999993</v>
      </c>
      <c r="M12" s="195">
        <v>190.07579978000004</v>
      </c>
      <c r="N12" s="195">
        <v>244.14168012000002</v>
      </c>
      <c r="O12" s="195">
        <v>3063.9001245599957</v>
      </c>
      <c r="P12" s="195">
        <v>2.5027701200000001</v>
      </c>
      <c r="Q12" s="195">
        <v>23.41479399</v>
      </c>
      <c r="R12" s="195">
        <v>0.15074499999999999</v>
      </c>
      <c r="S12" s="195">
        <v>0.40289999999999998</v>
      </c>
      <c r="T12" s="195">
        <v>0.16797835999999999</v>
      </c>
      <c r="U12" s="195">
        <v>26.63918747</v>
      </c>
      <c r="V12" s="195">
        <v>121.71855336</v>
      </c>
      <c r="W12" s="195"/>
      <c r="X12" s="195"/>
      <c r="Y12" s="195"/>
      <c r="Z12" s="195">
        <v>8</v>
      </c>
      <c r="AA12" s="195">
        <v>129.71855335999999</v>
      </c>
      <c r="AB12" s="195"/>
      <c r="AC12" s="195">
        <v>8</v>
      </c>
      <c r="AD12" s="195">
        <v>15.40281938</v>
      </c>
      <c r="AE12" s="195">
        <v>8</v>
      </c>
      <c r="AF12" s="195">
        <v>31.40281938</v>
      </c>
      <c r="AG12" s="195">
        <v>4.500027779999999</v>
      </c>
      <c r="AH12" s="195">
        <v>2.85733543</v>
      </c>
      <c r="AI12" s="195">
        <v>10.082996469999999</v>
      </c>
      <c r="AJ12" s="195"/>
      <c r="AK12" s="195">
        <v>16.152664999999999</v>
      </c>
      <c r="AL12" s="195">
        <v>33.593024679999992</v>
      </c>
      <c r="AM12" s="195">
        <v>221.35358489000004</v>
      </c>
      <c r="AN12" s="195">
        <v>8</v>
      </c>
      <c r="AO12" s="195">
        <v>0.25972770000000001</v>
      </c>
      <c r="AP12" s="195"/>
      <c r="AQ12" s="195">
        <v>8.2575500000000002</v>
      </c>
      <c r="AR12" s="195">
        <v>96.852119039999991</v>
      </c>
      <c r="AS12" s="195">
        <v>113.36939673999998</v>
      </c>
      <c r="AT12" s="195">
        <v>22.183049519999997</v>
      </c>
      <c r="AU12" s="195">
        <v>1.9390912900000001</v>
      </c>
      <c r="AV12" s="195">
        <v>1.7047929199999998</v>
      </c>
      <c r="AW12" s="195">
        <v>25.826933729999997</v>
      </c>
      <c r="AX12" s="195"/>
      <c r="AY12" s="195">
        <v>6.00686009</v>
      </c>
      <c r="AZ12" s="195">
        <v>8.2321619199999994</v>
      </c>
      <c r="BA12" s="195"/>
      <c r="BB12" s="195"/>
      <c r="BC12" s="195">
        <v>14.239022009999999</v>
      </c>
      <c r="BD12" s="195">
        <v>4.5535852399999994</v>
      </c>
      <c r="BE12" s="195"/>
      <c r="BF12" s="195">
        <v>8.2937064599999992</v>
      </c>
      <c r="BG12" s="195">
        <v>4.5420206900000002</v>
      </c>
      <c r="BH12" s="195">
        <v>2.7945663600000001</v>
      </c>
      <c r="BI12" s="195">
        <v>20.183878749999998</v>
      </c>
      <c r="BJ12" s="195">
        <v>11.214410620000001</v>
      </c>
      <c r="BK12" s="195">
        <v>11.214410620000001</v>
      </c>
      <c r="BL12" s="195">
        <v>184.83364184999999</v>
      </c>
      <c r="BM12" s="195">
        <v>8</v>
      </c>
      <c r="BN12" s="195">
        <v>3.0994183099999999</v>
      </c>
      <c r="BO12" s="195"/>
      <c r="BP12" s="195">
        <v>7.2699034899999999</v>
      </c>
      <c r="BQ12" s="195">
        <v>18.369321800000002</v>
      </c>
      <c r="BR12" s="195">
        <v>8.2541445000000007</v>
      </c>
      <c r="BS12" s="195">
        <v>110.46723102000001</v>
      </c>
      <c r="BT12" s="195">
        <v>8</v>
      </c>
      <c r="BU12" s="195">
        <v>8</v>
      </c>
      <c r="BV12" s="195">
        <v>8</v>
      </c>
      <c r="BW12" s="195">
        <v>142.72137552000001</v>
      </c>
      <c r="BX12" s="195"/>
      <c r="BY12" s="195">
        <v>0.45436777</v>
      </c>
      <c r="BZ12" s="195">
        <v>2.44265409</v>
      </c>
      <c r="CA12" s="195">
        <v>6.5941123499999996</v>
      </c>
      <c r="CB12" s="195">
        <v>5.6720352500000004</v>
      </c>
      <c r="CC12" s="195">
        <v>15.163169459999999</v>
      </c>
      <c r="CD12" s="195">
        <v>8</v>
      </c>
      <c r="CE12" s="195">
        <v>10.0492936</v>
      </c>
      <c r="CF12" s="195">
        <v>10.068630000000001</v>
      </c>
      <c r="CG12" s="195">
        <v>7.3814024299999996</v>
      </c>
      <c r="CH12" s="195">
        <v>35.499326029999992</v>
      </c>
      <c r="CI12" s="195">
        <v>4.6251624899999992</v>
      </c>
      <c r="CJ12" s="195">
        <v>0.18670929</v>
      </c>
      <c r="CK12" s="195">
        <v>2.6148621200000002</v>
      </c>
      <c r="CL12" s="195">
        <v>0.13750000000000001</v>
      </c>
      <c r="CM12" s="195">
        <v>7.5642338999999987</v>
      </c>
      <c r="CN12" s="195">
        <v>219.31742671000001</v>
      </c>
      <c r="CO12" s="195">
        <v>2.6169000000000001E-2</v>
      </c>
      <c r="CP12" s="195">
        <v>2.6169000000000001E-2</v>
      </c>
      <c r="CQ12" s="195"/>
      <c r="CR12" s="195">
        <v>0.16604592000000001</v>
      </c>
      <c r="CS12" s="195">
        <v>0.66386000000000001</v>
      </c>
      <c r="CT12" s="195">
        <v>0.80878000000000005</v>
      </c>
      <c r="CU12" s="195">
        <v>15.06955818</v>
      </c>
      <c r="CV12" s="195">
        <v>16.708244099999998</v>
      </c>
      <c r="CW12" s="195">
        <v>12.9</v>
      </c>
      <c r="CX12" s="195">
        <v>86.119997819999995</v>
      </c>
      <c r="CY12" s="195">
        <v>7.4639798399999995</v>
      </c>
      <c r="CZ12" s="195">
        <v>4.7418720000000004E-2</v>
      </c>
      <c r="DA12" s="195">
        <v>13.547114299999997</v>
      </c>
      <c r="DB12" s="195">
        <v>120.07851067999999</v>
      </c>
      <c r="DC12" s="195"/>
      <c r="DD12" s="195"/>
      <c r="DE12" s="195">
        <v>0.5264380500000001</v>
      </c>
      <c r="DF12" s="195">
        <v>0.1331</v>
      </c>
      <c r="DG12" s="195">
        <v>0.30963499999999999</v>
      </c>
      <c r="DH12" s="195">
        <v>0.96917305000000009</v>
      </c>
      <c r="DI12" s="195">
        <v>0.88843362999999997</v>
      </c>
      <c r="DJ12" s="195">
        <v>0.58618433999999997</v>
      </c>
      <c r="DK12" s="195"/>
      <c r="DL12" s="195">
        <v>3.5529969300000004</v>
      </c>
      <c r="DM12" s="195">
        <v>4.7389522499999996</v>
      </c>
      <c r="DN12" s="195">
        <v>9.7665671500000002</v>
      </c>
      <c r="DO12" s="195">
        <v>147.54866398000001</v>
      </c>
      <c r="DP12" s="195">
        <v>0.198078</v>
      </c>
      <c r="DQ12" s="195">
        <v>0.20960000000000001</v>
      </c>
      <c r="DR12" s="195">
        <v>0.43491999999999997</v>
      </c>
      <c r="DS12" s="195">
        <v>0.58904361999999999</v>
      </c>
      <c r="DT12" s="195">
        <v>1.4316416199999999</v>
      </c>
      <c r="DU12" s="195">
        <v>75.73972594</v>
      </c>
      <c r="DV12" s="195">
        <v>13.105998</v>
      </c>
      <c r="DW12" s="195">
        <v>13.18558</v>
      </c>
      <c r="DX12" s="195">
        <v>7.3237999999999998E-2</v>
      </c>
      <c r="DY12" s="195">
        <v>6.1830481700000002</v>
      </c>
      <c r="DZ12" s="195">
        <v>108.28759011</v>
      </c>
      <c r="EA12" s="195">
        <v>6.5827878300000009</v>
      </c>
      <c r="EB12" s="195">
        <v>0.19650000000000001</v>
      </c>
      <c r="EC12" s="195">
        <v>0.20155330999999999</v>
      </c>
      <c r="ED12" s="195"/>
      <c r="EE12" s="195">
        <v>0.41855799999999999</v>
      </c>
      <c r="EF12" s="195">
        <v>7.3993991400000017</v>
      </c>
      <c r="EG12" s="195">
        <v>3.5708951899999999</v>
      </c>
      <c r="EH12" s="195">
        <v>0.13100000000000001</v>
      </c>
      <c r="EI12" s="195">
        <v>0.10460088000000001</v>
      </c>
      <c r="EJ12" s="195">
        <v>2.6395485999999999</v>
      </c>
      <c r="EK12" s="195">
        <v>6.44604467</v>
      </c>
      <c r="EL12" s="195"/>
      <c r="EM12" s="195">
        <v>4.6972355499999994</v>
      </c>
      <c r="EN12" s="195">
        <v>4.6972355499999994</v>
      </c>
      <c r="EO12" s="195">
        <v>128.26191109000001</v>
      </c>
      <c r="EP12" s="195">
        <v>0.34591295</v>
      </c>
      <c r="EQ12" s="195">
        <v>0.24401125000000001</v>
      </c>
      <c r="ER12" s="195">
        <v>4.5170037299999999</v>
      </c>
      <c r="ES12" s="195">
        <v>5.1069279299999994</v>
      </c>
      <c r="ET12" s="195">
        <v>1.7193444</v>
      </c>
      <c r="EU12" s="195">
        <v>71.978386060000005</v>
      </c>
      <c r="EV12" s="195">
        <v>0.28079282999999999</v>
      </c>
      <c r="EW12" s="195">
        <v>1.6194898799999999</v>
      </c>
      <c r="EX12" s="195">
        <v>6.3140669999999996E-2</v>
      </c>
      <c r="EY12" s="195">
        <v>75.661153839999997</v>
      </c>
      <c r="EZ12" s="195">
        <v>10.083988939999999</v>
      </c>
      <c r="FA12" s="195">
        <v>10.631207419999999</v>
      </c>
      <c r="FB12" s="195">
        <v>10.79675683</v>
      </c>
      <c r="FC12" s="195">
        <v>3.0148046299999995</v>
      </c>
      <c r="FD12" s="195">
        <v>4.54956432</v>
      </c>
      <c r="FE12" s="195">
        <v>39.076322139999995</v>
      </c>
      <c r="FF12" s="195"/>
      <c r="FG12" s="195">
        <v>3.4138482100000003</v>
      </c>
      <c r="FH12" s="195">
        <v>0.17670368</v>
      </c>
      <c r="FI12" s="195">
        <v>3.8553259700000004</v>
      </c>
      <c r="FJ12" s="195">
        <v>7.4458778600000004</v>
      </c>
      <c r="FK12" s="195">
        <v>0.43885061999999997</v>
      </c>
      <c r="FL12" s="195">
        <v>0.17037367</v>
      </c>
      <c r="FM12" s="195"/>
      <c r="FN12" s="195">
        <v>1.76002787</v>
      </c>
      <c r="FO12" s="195">
        <v>2.3692521600000003</v>
      </c>
      <c r="FP12" s="195">
        <v>129.65953393000001</v>
      </c>
      <c r="FQ12" s="195">
        <v>8.9272699999999997E-2</v>
      </c>
      <c r="FR12" s="195">
        <v>8.9272699999999997E-2</v>
      </c>
      <c r="FS12" s="195">
        <v>0.36437609999999998</v>
      </c>
      <c r="FT12" s="195">
        <v>4.780966030000001</v>
      </c>
      <c r="FU12" s="195">
        <v>0.37443216000000001</v>
      </c>
      <c r="FV12" s="195">
        <v>0.44359871999999995</v>
      </c>
      <c r="FW12" s="195"/>
      <c r="FX12" s="195">
        <v>5.9633730100000006</v>
      </c>
      <c r="FY12" s="195">
        <v>65.4027107</v>
      </c>
      <c r="FZ12" s="195">
        <v>0.76457534000000005</v>
      </c>
      <c r="GA12" s="195"/>
      <c r="GB12" s="195">
        <v>9.6037351900000001</v>
      </c>
      <c r="GC12" s="195">
        <v>4.6883389999999997E-2</v>
      </c>
      <c r="GD12" s="195">
        <v>75.817904619999993</v>
      </c>
      <c r="GE12" s="195">
        <v>11.49679699</v>
      </c>
      <c r="GF12" s="195">
        <v>0.35743955999999999</v>
      </c>
      <c r="GG12" s="195">
        <v>3.6441000000000001E-2</v>
      </c>
      <c r="GH12" s="195">
        <v>3.8516000000000002E-2</v>
      </c>
      <c r="GI12" s="195">
        <v>0.18573918</v>
      </c>
      <c r="GJ12" s="195">
        <v>12.11493273</v>
      </c>
      <c r="GK12" s="195"/>
      <c r="GL12" s="195">
        <v>4.287307779999999</v>
      </c>
      <c r="GM12" s="195">
        <v>0.29814367999999997</v>
      </c>
      <c r="GN12" s="195">
        <v>12.911604000000001</v>
      </c>
      <c r="GO12" s="195"/>
      <c r="GP12" s="195">
        <v>17.497055460000002</v>
      </c>
      <c r="GQ12" s="195">
        <v>111.48253851999999</v>
      </c>
      <c r="GR12" s="195"/>
      <c r="GS12" s="195">
        <v>5.4322113400000003</v>
      </c>
      <c r="GT12" s="195">
        <v>0.94830338999999997</v>
      </c>
      <c r="GU12" s="195">
        <v>2.7034792900000002</v>
      </c>
      <c r="GV12" s="195">
        <v>0.26961200000000002</v>
      </c>
      <c r="GW12" s="195">
        <v>9.3536060200000026</v>
      </c>
      <c r="GX12" s="195">
        <v>0.35977226000000001</v>
      </c>
      <c r="GY12" s="195">
        <v>48.125880639999998</v>
      </c>
      <c r="GZ12" s="195"/>
      <c r="HA12" s="195">
        <v>7.2120856099999999</v>
      </c>
      <c r="HB12" s="195">
        <v>19.48319673</v>
      </c>
      <c r="HC12" s="195">
        <v>75.180935239999997</v>
      </c>
      <c r="HD12" s="195">
        <v>0.2056856</v>
      </c>
      <c r="HE12" s="195">
        <v>9.9999559999999992</v>
      </c>
      <c r="HF12" s="195">
        <v>4.9344659999999999E-2</v>
      </c>
      <c r="HG12" s="195">
        <v>0.30128848999999996</v>
      </c>
      <c r="HH12" s="195">
        <v>4.5922638500000001</v>
      </c>
      <c r="HI12" s="195">
        <v>15.148538600000002</v>
      </c>
      <c r="HJ12" s="195"/>
      <c r="HK12" s="195">
        <v>1.1156240100000001</v>
      </c>
      <c r="HL12" s="195"/>
      <c r="HM12" s="195">
        <v>0.16968316</v>
      </c>
      <c r="HN12" s="195"/>
      <c r="HO12" s="195">
        <v>1.2853071700000001</v>
      </c>
      <c r="HP12" s="195"/>
      <c r="HQ12" s="195"/>
      <c r="HR12" s="195">
        <v>2.7927553499999997</v>
      </c>
      <c r="HS12" s="195">
        <v>2.7927553499999997</v>
      </c>
      <c r="HT12" s="195">
        <v>103.76114238</v>
      </c>
      <c r="HU12" s="195">
        <v>0.21660925</v>
      </c>
      <c r="HV12" s="195">
        <v>0.33547285999999998</v>
      </c>
      <c r="HW12" s="195">
        <v>0.55208210999999996</v>
      </c>
      <c r="HX12" s="195">
        <v>0.387131</v>
      </c>
      <c r="HY12" s="195">
        <v>4.6116148599999995</v>
      </c>
      <c r="HZ12" s="195">
        <v>4.8975310000000001E-2</v>
      </c>
      <c r="IA12" s="195">
        <v>0.15202007000000001</v>
      </c>
      <c r="IB12" s="195">
        <v>60.69648033</v>
      </c>
      <c r="IC12" s="195">
        <v>65.896221570000009</v>
      </c>
      <c r="ID12" s="195">
        <v>0.60426972000000001</v>
      </c>
      <c r="IE12" s="195">
        <v>0.36619415999999999</v>
      </c>
      <c r="IF12" s="195">
        <v>11.000157499999998</v>
      </c>
      <c r="IG12" s="195">
        <v>5.6326799599999999</v>
      </c>
      <c r="IH12" s="195">
        <v>10.860263</v>
      </c>
      <c r="II12" s="195">
        <v>28.463564339999998</v>
      </c>
      <c r="IJ12" s="195"/>
      <c r="IK12" s="195">
        <v>9.2245222399999989</v>
      </c>
      <c r="IL12" s="195">
        <v>7.9469999999999999E-2</v>
      </c>
      <c r="IM12" s="195"/>
      <c r="IN12" s="195">
        <v>5.3393263800000001</v>
      </c>
      <c r="IO12" s="195">
        <v>14.643318619999999</v>
      </c>
      <c r="IP12" s="195">
        <v>0.62444168999999994</v>
      </c>
      <c r="IQ12" s="195">
        <v>3.8788000000000003E-2</v>
      </c>
      <c r="IR12" s="195">
        <v>4.3967879999999994E-2</v>
      </c>
      <c r="IS12" s="195">
        <v>4.5227613299999998</v>
      </c>
      <c r="IT12" s="195">
        <v>7.7200273399999997</v>
      </c>
      <c r="IU12" s="195">
        <v>12.949986239999999</v>
      </c>
      <c r="IV12" s="195">
        <v>122.50517287999998</v>
      </c>
      <c r="IW12" s="195">
        <v>0.43126999999999999</v>
      </c>
      <c r="IX12" s="195"/>
      <c r="IY12" s="195">
        <v>0.3713303</v>
      </c>
      <c r="IZ12" s="195">
        <v>1.0763844499999999</v>
      </c>
      <c r="JA12" s="195">
        <v>0.35480829999999997</v>
      </c>
      <c r="JB12" s="195">
        <v>2.2337930500000001</v>
      </c>
      <c r="JC12" s="195"/>
      <c r="JD12" s="195">
        <v>62.551849760000003</v>
      </c>
      <c r="JE12" s="195">
        <v>8.3079079599999996</v>
      </c>
      <c r="JF12" s="195">
        <v>2.9732795800000003</v>
      </c>
      <c r="JG12" s="195">
        <v>12.859649789999999</v>
      </c>
      <c r="JH12" s="195">
        <v>86.692687089999993</v>
      </c>
      <c r="JI12" s="195"/>
      <c r="JJ12" s="195">
        <v>0.19121963</v>
      </c>
      <c r="JK12" s="195"/>
      <c r="JL12" s="195"/>
      <c r="JM12" s="195">
        <v>1.16153631</v>
      </c>
      <c r="JN12" s="195">
        <v>1.35275594</v>
      </c>
      <c r="JO12" s="195"/>
      <c r="JP12" s="195">
        <v>1.0547993900000001</v>
      </c>
      <c r="JQ12" s="195">
        <v>0.94810494000000001</v>
      </c>
      <c r="JR12" s="195">
        <v>2.1863705900000001</v>
      </c>
      <c r="JS12" s="195">
        <v>0.30884499999999998</v>
      </c>
      <c r="JT12" s="195">
        <v>4.4981199199999997</v>
      </c>
      <c r="JU12" s="195">
        <v>4.8971019800000004</v>
      </c>
      <c r="JV12" s="195">
        <v>4.8971019800000004</v>
      </c>
      <c r="JW12" s="195">
        <v>99.674457980000014</v>
      </c>
      <c r="JX12" s="195"/>
      <c r="JY12" s="195">
        <v>0.8398393500000001</v>
      </c>
      <c r="JZ12" s="195">
        <v>0.4023408</v>
      </c>
      <c r="KA12" s="195">
        <v>1.24218015</v>
      </c>
      <c r="KB12" s="195">
        <v>0.14169300000000001</v>
      </c>
      <c r="KC12" s="195">
        <v>56.630360539999991</v>
      </c>
      <c r="KD12" s="195">
        <v>0.40682000000000001</v>
      </c>
      <c r="KE12" s="195"/>
      <c r="KF12" s="195"/>
      <c r="KG12" s="195">
        <v>57.178873539999998</v>
      </c>
      <c r="KH12" s="195">
        <v>9.77523E-2</v>
      </c>
      <c r="KI12" s="195">
        <v>0.13482211</v>
      </c>
      <c r="KJ12" s="195">
        <v>37.500426429999997</v>
      </c>
      <c r="KK12" s="195">
        <v>5.2083258800000003</v>
      </c>
      <c r="KL12" s="195">
        <v>0.1065275</v>
      </c>
      <c r="KM12" s="195">
        <v>43.047854219999998</v>
      </c>
      <c r="KN12" s="195"/>
      <c r="KO12" s="195">
        <v>0.30349360999999997</v>
      </c>
      <c r="KP12" s="195">
        <v>0.16580400000000001</v>
      </c>
      <c r="KQ12" s="195">
        <v>1.984555E-2</v>
      </c>
      <c r="KR12" s="195">
        <v>15.19364481</v>
      </c>
      <c r="KS12" s="195">
        <v>15.68278797</v>
      </c>
      <c r="KT12" s="195">
        <v>2.4037183399999997</v>
      </c>
      <c r="KU12" s="195">
        <v>0.28840046000000003</v>
      </c>
      <c r="KV12" s="195">
        <v>4.80621484</v>
      </c>
      <c r="KW12" s="195">
        <v>7.4983336400000002</v>
      </c>
      <c r="KX12" s="195">
        <v>124.65002952</v>
      </c>
      <c r="KY12" s="195">
        <v>5.5154119999999994E-2</v>
      </c>
      <c r="KZ12" s="195">
        <v>0.51494720000000005</v>
      </c>
      <c r="LA12" s="195">
        <v>0.57010132000000002</v>
      </c>
      <c r="LB12" s="195">
        <v>0.3778376</v>
      </c>
      <c r="LC12" s="195">
        <v>4.1394239999999999E-2</v>
      </c>
      <c r="LD12" s="195">
        <v>1.52549924</v>
      </c>
      <c r="LE12" s="195"/>
      <c r="LF12" s="195">
        <v>55.441439379999998</v>
      </c>
      <c r="LG12" s="195">
        <v>57.386170460000002</v>
      </c>
      <c r="LH12" s="195">
        <v>0.63366347999999995</v>
      </c>
      <c r="LI12" s="195">
        <v>13.30176472</v>
      </c>
      <c r="LJ12" s="195">
        <v>30.995807329999998</v>
      </c>
      <c r="LK12" s="195">
        <v>3.0868946400000001</v>
      </c>
      <c r="LL12" s="195">
        <v>6.0716511899999999</v>
      </c>
      <c r="LM12" s="195">
        <v>54.089781359999996</v>
      </c>
      <c r="LN12" s="195">
        <v>10.440346300000002</v>
      </c>
      <c r="LO12" s="195">
        <v>0.18</v>
      </c>
      <c r="LP12" s="195"/>
      <c r="LQ12" s="195">
        <v>0.73429094000000006</v>
      </c>
      <c r="LR12" s="195">
        <v>0.39090276000000002</v>
      </c>
      <c r="LS12" s="195">
        <v>11.74554</v>
      </c>
      <c r="LT12" s="195">
        <v>3.8274000000000002E-2</v>
      </c>
      <c r="LU12" s="195"/>
      <c r="LV12" s="195">
        <v>1.4732073699999999</v>
      </c>
      <c r="LW12" s="195">
        <v>1.39E-3</v>
      </c>
      <c r="LX12" s="195"/>
      <c r="LY12" s="195">
        <v>1.5128713699999998</v>
      </c>
      <c r="LZ12" s="195">
        <v>125.30446451</v>
      </c>
      <c r="MA12" s="195">
        <v>1718.3525682399995</v>
      </c>
      <c r="MB12" s="195">
        <v>13.20679876</v>
      </c>
      <c r="MC12" s="195"/>
      <c r="MD12" s="195">
        <v>3.8815010000000004E-2</v>
      </c>
      <c r="ME12" s="195">
        <v>0.15151491</v>
      </c>
      <c r="MF12" s="195">
        <v>13.39712868</v>
      </c>
      <c r="MG12" s="195">
        <v>60.311313120000001</v>
      </c>
      <c r="MH12" s="195">
        <v>0.98522345</v>
      </c>
      <c r="MI12" s="195">
        <v>4.7849503699999998</v>
      </c>
      <c r="MJ12" s="195">
        <v>7.4933211799999988</v>
      </c>
      <c r="MK12" s="195">
        <v>25.774500660000001</v>
      </c>
      <c r="ML12" s="195">
        <v>99.349308780000001</v>
      </c>
      <c r="MM12" s="195"/>
      <c r="MN12" s="195">
        <v>0.21265781</v>
      </c>
      <c r="MO12" s="195">
        <v>0.27152399999999999</v>
      </c>
      <c r="MP12" s="195">
        <v>2.1023342299999999</v>
      </c>
      <c r="MQ12" s="195"/>
      <c r="MR12" s="195">
        <v>2.5865160399999998</v>
      </c>
      <c r="MS12" s="195">
        <v>1.11336828</v>
      </c>
      <c r="MT12" s="195"/>
      <c r="MU12" s="195">
        <v>2.22E-4</v>
      </c>
      <c r="MV12" s="195">
        <v>8.6752862199999985</v>
      </c>
      <c r="MW12" s="195">
        <v>9.7888764999999989</v>
      </c>
      <c r="MX12" s="195">
        <v>2.1404069700000004</v>
      </c>
      <c r="MY12" s="195">
        <v>0.32186404000000002</v>
      </c>
      <c r="MZ12" s="195">
        <v>2.4622710100000003</v>
      </c>
      <c r="NA12" s="195">
        <v>127.58410100999997</v>
      </c>
      <c r="NB12" s="195">
        <v>4.7196874199999996</v>
      </c>
      <c r="NC12" s="195">
        <v>1.11081615</v>
      </c>
      <c r="ND12" s="195">
        <v>14.592434000000001</v>
      </c>
      <c r="NE12" s="195">
        <v>20.422937570000002</v>
      </c>
      <c r="NF12" s="195">
        <v>4.1160500000000004E-3</v>
      </c>
      <c r="NG12" s="195">
        <v>0.62444999999999995</v>
      </c>
      <c r="NH12" s="195">
        <v>0.32579999999999998</v>
      </c>
      <c r="NI12" s="195">
        <v>6.7292449699999999</v>
      </c>
      <c r="NJ12" s="195">
        <v>55.464230540000003</v>
      </c>
      <c r="NK12" s="195">
        <v>63.147841560000003</v>
      </c>
      <c r="NL12" s="195">
        <v>0.46267749000000002</v>
      </c>
      <c r="NM12" s="195"/>
      <c r="NN12" s="195">
        <v>0.19223828000000001</v>
      </c>
      <c r="NO12" s="195">
        <v>5.2809284299999995</v>
      </c>
      <c r="NP12" s="195">
        <v>32.729167940000004</v>
      </c>
      <c r="NQ12" s="195">
        <v>38.665012140000002</v>
      </c>
      <c r="NR12" s="195"/>
      <c r="NS12" s="195">
        <v>2.7964116699999999</v>
      </c>
      <c r="NT12" s="195"/>
      <c r="NU12" s="195">
        <v>2.83355E-2</v>
      </c>
      <c r="NV12" s="195"/>
      <c r="NW12" s="195">
        <v>2.8247471699999998</v>
      </c>
      <c r="NX12" s="195">
        <v>125.06053843999999</v>
      </c>
      <c r="NY12" s="195">
        <v>0.46980734999999996</v>
      </c>
      <c r="NZ12" s="195">
        <v>4.8509758099999996</v>
      </c>
      <c r="OA12" s="195">
        <v>2.4871516100000002</v>
      </c>
      <c r="OB12" s="195">
        <v>7.8079347700000001</v>
      </c>
      <c r="OC12" s="195">
        <v>0.10028103999999999</v>
      </c>
      <c r="OD12" s="195">
        <v>2.0041680299999998</v>
      </c>
      <c r="OE12" s="195">
        <v>0.39953669999999997</v>
      </c>
      <c r="OF12" s="195">
        <v>2.1483578199999998</v>
      </c>
      <c r="OG12" s="195">
        <v>0.18748000000000001</v>
      </c>
      <c r="OH12" s="195">
        <v>4.8398235899999991</v>
      </c>
      <c r="OI12" s="195">
        <v>39.538807679999998</v>
      </c>
      <c r="OJ12" s="195">
        <v>4.6659061100000008</v>
      </c>
      <c r="OK12" s="195">
        <v>0.1</v>
      </c>
      <c r="OL12" s="195">
        <v>0.28946941999999998</v>
      </c>
      <c r="OM12" s="195">
        <v>1.9120501200000002</v>
      </c>
      <c r="ON12" s="195">
        <v>46.506233330000001</v>
      </c>
      <c r="OO12" s="195">
        <v>0.17317607999999998</v>
      </c>
      <c r="OP12" s="195">
        <v>24.10007366</v>
      </c>
      <c r="OQ12" s="195">
        <v>24.21697</v>
      </c>
      <c r="OR12" s="195">
        <v>0.39078299999999999</v>
      </c>
      <c r="OS12" s="195">
        <v>0.11681316999999999</v>
      </c>
      <c r="OT12" s="195">
        <v>48.997815909999993</v>
      </c>
      <c r="OU12" s="195">
        <v>4.5270605100000001</v>
      </c>
      <c r="OV12" s="195">
        <v>0.31455178</v>
      </c>
      <c r="OW12" s="195">
        <v>1.6312E-2</v>
      </c>
      <c r="OX12" s="195">
        <v>0.34099099999999999</v>
      </c>
      <c r="OY12" s="195">
        <v>13.10451252</v>
      </c>
      <c r="OZ12" s="195">
        <v>18.303427810000002</v>
      </c>
      <c r="PA12" s="195">
        <v>126.45523541</v>
      </c>
      <c r="PB12" s="195">
        <v>5.4068012799999998</v>
      </c>
      <c r="PC12" s="195"/>
      <c r="PD12" s="195">
        <v>2.3364481599999998</v>
      </c>
      <c r="PE12" s="195">
        <v>0.27659851000000002</v>
      </c>
      <c r="PF12" s="195">
        <v>0.53573674999999998</v>
      </c>
      <c r="PG12" s="195">
        <v>8.5555846999999989</v>
      </c>
      <c r="PH12" s="195">
        <v>0.26095921</v>
      </c>
      <c r="PI12" s="195">
        <v>14.506209629999999</v>
      </c>
      <c r="PJ12" s="195">
        <v>32.778937939999999</v>
      </c>
      <c r="PK12" s="195"/>
      <c r="PL12" s="195">
        <v>47.546106779999995</v>
      </c>
      <c r="PM12" s="195">
        <v>2.7373458500000001</v>
      </c>
      <c r="PN12" s="195">
        <v>8.2668550000000007E-2</v>
      </c>
      <c r="PO12" s="195">
        <v>33.969604489999995</v>
      </c>
      <c r="PP12" s="195">
        <v>2.0492119299999998</v>
      </c>
      <c r="PQ12" s="195">
        <v>0.17360037</v>
      </c>
      <c r="PR12" s="195">
        <v>39.012431189999994</v>
      </c>
      <c r="PS12" s="195">
        <v>4.5051305900000003</v>
      </c>
      <c r="PT12" s="195"/>
      <c r="PU12" s="195">
        <v>1.9705553099999999</v>
      </c>
      <c r="PV12" s="195">
        <v>0.93810159999999998</v>
      </c>
      <c r="PW12" s="195">
        <v>2.2809775800000001</v>
      </c>
      <c r="PX12" s="195">
        <v>9.6947650799999998</v>
      </c>
      <c r="PY12" s="195">
        <v>104.80888774999998</v>
      </c>
      <c r="PZ12" s="195">
        <v>3.32146746</v>
      </c>
      <c r="QA12" s="195">
        <v>0.33550400000000002</v>
      </c>
      <c r="QB12" s="195">
        <v>3.5000000000000003E-2</v>
      </c>
      <c r="QC12" s="195">
        <v>0.94291422999999996</v>
      </c>
      <c r="QD12" s="195">
        <v>4.6348856899999999</v>
      </c>
      <c r="QE12" s="195">
        <v>3.2730321900000003</v>
      </c>
      <c r="QF12" s="195">
        <v>0.63252560999999996</v>
      </c>
      <c r="QG12" s="195">
        <v>0.77813239999999995</v>
      </c>
      <c r="QH12" s="195">
        <v>3.9980002200000002</v>
      </c>
      <c r="QI12" s="195">
        <v>7.3874939199999998</v>
      </c>
      <c r="QJ12" s="195">
        <v>16.069184340000003</v>
      </c>
      <c r="QK12" s="195">
        <v>37.426381039999995</v>
      </c>
      <c r="QL12" s="195">
        <v>0.16047751999999998</v>
      </c>
      <c r="QM12" s="195">
        <v>3.5999999999999997E-2</v>
      </c>
      <c r="QN12" s="195">
        <v>21.675519079999997</v>
      </c>
      <c r="QO12" s="195">
        <v>25.205900679999999</v>
      </c>
      <c r="QP12" s="195">
        <v>84.504278319999997</v>
      </c>
      <c r="QQ12" s="195">
        <v>3.1693075700000004</v>
      </c>
      <c r="QR12" s="195">
        <v>0.15</v>
      </c>
      <c r="QS12" s="195">
        <v>0.67458936999999997</v>
      </c>
      <c r="QT12" s="195">
        <v>0.1</v>
      </c>
      <c r="QU12" s="195"/>
      <c r="QV12" s="195">
        <v>4.0938969400000005</v>
      </c>
      <c r="QW12" s="195"/>
      <c r="QX12" s="195">
        <v>0.28065677</v>
      </c>
      <c r="QY12" s="195">
        <v>0.18514747000000001</v>
      </c>
      <c r="QZ12" s="195">
        <v>0.46580423999999998</v>
      </c>
      <c r="RA12" s="195">
        <v>109.76804952999996</v>
      </c>
      <c r="RB12" s="195"/>
      <c r="RC12" s="195">
        <v>5.0909777500000004</v>
      </c>
      <c r="RD12" s="195">
        <v>5.0909777500000004</v>
      </c>
      <c r="RE12" s="195"/>
      <c r="RF12" s="195">
        <v>0.53620855999999995</v>
      </c>
      <c r="RG12" s="195">
        <v>0.78071105000000007</v>
      </c>
      <c r="RH12" s="195">
        <v>5.67728637</v>
      </c>
      <c r="RI12" s="195">
        <v>2.5807998100000002</v>
      </c>
      <c r="RJ12" s="195">
        <v>9.5750057899999987</v>
      </c>
      <c r="RK12" s="195">
        <v>60.710202609999996</v>
      </c>
      <c r="RL12" s="195">
        <v>0.51138885999999995</v>
      </c>
      <c r="RM12" s="195">
        <v>0.22</v>
      </c>
      <c r="RN12" s="195">
        <v>46.743124139999999</v>
      </c>
      <c r="RO12" s="195">
        <v>108.18471561</v>
      </c>
      <c r="RP12" s="195">
        <v>2.4928200300000003</v>
      </c>
      <c r="RQ12" s="195"/>
      <c r="RR12" s="195">
        <v>2.3022941100000001</v>
      </c>
      <c r="RS12" s="195">
        <v>2.4429912499999999</v>
      </c>
      <c r="RT12" s="195">
        <v>7.2381053900000012</v>
      </c>
      <c r="RU12" s="195">
        <v>23.678871240000003</v>
      </c>
      <c r="RV12" s="195">
        <v>0.18322554000000002</v>
      </c>
      <c r="RW12" s="195">
        <v>0.26267000000000001</v>
      </c>
      <c r="RX12" s="195"/>
      <c r="RY12" s="195">
        <v>5.0579044099999999</v>
      </c>
      <c r="RZ12" s="195">
        <v>29.182671190000001</v>
      </c>
      <c r="SA12" s="195">
        <v>159.27147573000002</v>
      </c>
      <c r="SB12" s="195"/>
      <c r="SC12" s="195">
        <v>0.77824092</v>
      </c>
      <c r="SD12" s="195">
        <v>0.68167716</v>
      </c>
      <c r="SE12" s="195">
        <v>3.9422700000000002</v>
      </c>
      <c r="SF12" s="195">
        <v>4.0346982599999999</v>
      </c>
      <c r="SG12" s="195">
        <v>9.4368863399999992</v>
      </c>
      <c r="SH12" s="195">
        <v>84.333337760000006</v>
      </c>
      <c r="SI12" s="195">
        <v>0.70425000000000004</v>
      </c>
      <c r="SJ12" s="195"/>
      <c r="SK12" s="195">
        <v>3.0392739999999998</v>
      </c>
      <c r="SL12" s="195"/>
      <c r="SM12" s="195">
        <v>88.076861760000014</v>
      </c>
      <c r="SN12" s="195">
        <v>2.1858475200000003</v>
      </c>
      <c r="SO12" s="195"/>
      <c r="SP12" s="195">
        <v>25.292137839999999</v>
      </c>
      <c r="SQ12" s="195">
        <v>43.798473120000004</v>
      </c>
      <c r="SR12" s="196">
        <v>71.276458479999988</v>
      </c>
      <c r="SS12" s="195">
        <v>0.30851956000000003</v>
      </c>
      <c r="ST12" s="195">
        <v>0.22316923999999999</v>
      </c>
      <c r="SU12" s="195">
        <v>0.77168395000000012</v>
      </c>
      <c r="SV12" s="195">
        <v>0.77495358999999997</v>
      </c>
      <c r="SW12" s="195"/>
      <c r="SX12" s="195">
        <v>2.0783263399999998</v>
      </c>
      <c r="SY12" s="195">
        <v>0.13040657999999999</v>
      </c>
      <c r="SZ12" s="195">
        <v>0.13040657999999999</v>
      </c>
      <c r="TA12" s="195">
        <v>170.99893950000001</v>
      </c>
      <c r="TB12" s="195">
        <v>3.0000000000000001E-3</v>
      </c>
      <c r="TC12" s="195">
        <v>5.7241871399999997</v>
      </c>
      <c r="TD12" s="195">
        <v>0.66903299999999999</v>
      </c>
      <c r="TE12" s="195">
        <v>0.39351159000000002</v>
      </c>
      <c r="TF12" s="195">
        <v>6.7897317300000006</v>
      </c>
      <c r="TG12" s="195">
        <v>0.19131606000000001</v>
      </c>
      <c r="TH12" s="195">
        <v>0.70551047</v>
      </c>
      <c r="TI12" s="195"/>
      <c r="TJ12" s="195">
        <v>42.579833729999997</v>
      </c>
      <c r="TK12" s="195">
        <f t="shared" si="22"/>
        <v>43.476660259999996</v>
      </c>
      <c r="TL12" s="195">
        <v>0.96943227999999904</v>
      </c>
      <c r="TM12" s="195">
        <v>39.095911850000007</v>
      </c>
      <c r="TN12" s="195">
        <v>0.42932915999999999</v>
      </c>
      <c r="TO12" s="195">
        <v>11.072356319999999</v>
      </c>
      <c r="TP12" s="195">
        <v>49.807474859999999</v>
      </c>
      <c r="TQ12" s="195">
        <v>101.37450447000001</v>
      </c>
      <c r="TR12" s="195"/>
      <c r="TS12" s="195">
        <v>1.3155169</v>
      </c>
      <c r="TT12" s="195">
        <v>3.5999999999999997E-2</v>
      </c>
      <c r="TU12" s="195">
        <v>0.24908201000000002</v>
      </c>
      <c r="TV12" s="195">
        <v>5.2713340199999994</v>
      </c>
      <c r="TW12" s="195">
        <v>6.8719329299999989</v>
      </c>
      <c r="TX12" s="195">
        <v>1.6541854899999999</v>
      </c>
      <c r="TY12" s="195"/>
      <c r="TZ12" s="195">
        <v>3.5000000000000003E-2</v>
      </c>
      <c r="UA12" s="195">
        <v>0.73691224</v>
      </c>
      <c r="UB12" s="195">
        <v>2.42609773</v>
      </c>
      <c r="UC12" s="195">
        <v>160.93892711999999</v>
      </c>
      <c r="UD12" s="195">
        <v>0.10141330999999999</v>
      </c>
      <c r="UE12" s="195">
        <v>0.10141330999999999</v>
      </c>
      <c r="UF12" s="195">
        <v>0.59654766999999997</v>
      </c>
      <c r="UG12" s="195">
        <v>0.32462358999999996</v>
      </c>
      <c r="UH12" s="195">
        <v>0.11078577000000001</v>
      </c>
      <c r="UI12" s="195">
        <v>4.9661685100000001</v>
      </c>
      <c r="UJ12" s="195">
        <v>1.75445451</v>
      </c>
      <c r="UK12" s="195">
        <v>7.7525800499999997</v>
      </c>
      <c r="UL12" s="195">
        <v>52.874114039999995</v>
      </c>
      <c r="UM12" s="195">
        <v>0.27</v>
      </c>
      <c r="UN12" s="195">
        <v>4.2352239999999999E-2</v>
      </c>
      <c r="UO12" s="195">
        <v>0.55217158999999993</v>
      </c>
      <c r="UP12" s="195">
        <v>6.1865210700000004</v>
      </c>
      <c r="UQ12" s="195">
        <v>59.925158939999996</v>
      </c>
      <c r="UR12" s="195"/>
      <c r="US12" s="195">
        <v>0.40064608000000002</v>
      </c>
      <c r="UT12" s="195"/>
      <c r="UU12" s="195">
        <v>14.35097393</v>
      </c>
      <c r="UV12" s="195">
        <v>46.148528519999992</v>
      </c>
      <c r="UW12" s="195">
        <f t="shared" si="42"/>
        <v>60.900148529999996</v>
      </c>
      <c r="UX12" s="195">
        <v>3.2025294100000004</v>
      </c>
      <c r="UY12" s="195">
        <v>0.37879008000000003</v>
      </c>
      <c r="UZ12" s="195">
        <v>2.2250082</v>
      </c>
      <c r="VA12" s="195">
        <v>0.46337078999999998</v>
      </c>
      <c r="VB12" s="195">
        <v>15.310076989999999</v>
      </c>
      <c r="VC12" s="195">
        <v>21.579775469999998</v>
      </c>
      <c r="VD12" s="195">
        <v>150.2590763</v>
      </c>
      <c r="VE12" s="195"/>
      <c r="VF12" s="195">
        <v>0.30192553999999999</v>
      </c>
      <c r="VG12" s="195">
        <v>4.789272E-2</v>
      </c>
      <c r="VH12" s="195">
        <v>0.24277238000000001</v>
      </c>
      <c r="VI12" s="195">
        <v>4.3085663999999992</v>
      </c>
      <c r="VJ12" s="195">
        <v>4.9011570399999993</v>
      </c>
      <c r="VK12" s="195"/>
      <c r="VL12" s="195">
        <v>0.15235995999999999</v>
      </c>
      <c r="VM12" s="195">
        <v>0.400424</v>
      </c>
      <c r="VN12" s="195">
        <v>4.7083374000000005</v>
      </c>
      <c r="VO12" s="195">
        <v>5.4018345699999992</v>
      </c>
      <c r="VP12" s="195">
        <v>10.662955929999999</v>
      </c>
      <c r="VQ12" s="195">
        <v>77.006478770000001</v>
      </c>
      <c r="VR12" s="195">
        <v>0.13192893</v>
      </c>
      <c r="VS12" s="195">
        <v>1.7188486999999999</v>
      </c>
      <c r="VT12" s="195">
        <v>9.0053558999999996</v>
      </c>
      <c r="VU12" s="195">
        <v>50.076813389999998</v>
      </c>
      <c r="VV12" s="195">
        <v>137.93942568999998</v>
      </c>
      <c r="VW12" s="195">
        <v>5.1545296300000008</v>
      </c>
      <c r="VX12" s="195">
        <v>0.34955142</v>
      </c>
      <c r="VY12" s="195">
        <v>1.3254111299999998</v>
      </c>
      <c r="VZ12" s="195">
        <v>0.77777655000000001</v>
      </c>
      <c r="WA12" s="195">
        <v>0.58829595999999995</v>
      </c>
      <c r="WB12" s="195">
        <v>8.1955646899999994</v>
      </c>
      <c r="WC12" s="195">
        <v>0.20434486999999998</v>
      </c>
      <c r="WD12" s="195">
        <v>0.13834635999999997</v>
      </c>
      <c r="WE12" s="195">
        <v>0.34269122999999996</v>
      </c>
      <c r="WF12" s="195">
        <v>162.04179457999999</v>
      </c>
      <c r="WG12" s="195">
        <v>0.5834741</v>
      </c>
      <c r="WH12" s="195">
        <v>10.010748449999999</v>
      </c>
      <c r="WI12" s="195">
        <v>10.59422255</v>
      </c>
      <c r="WJ12" s="195">
        <v>2.29523243</v>
      </c>
      <c r="WK12" s="195">
        <v>2.1538492200000001</v>
      </c>
      <c r="WL12" s="195">
        <v>0.43674939000000002</v>
      </c>
      <c r="WM12" s="195">
        <v>1.07333553</v>
      </c>
      <c r="WN12" s="195">
        <v>5.1091946300000002</v>
      </c>
      <c r="WO12" s="195">
        <v>11.0683612</v>
      </c>
      <c r="WP12" s="195">
        <v>1.0251430100000001</v>
      </c>
      <c r="WQ12" s="195">
        <v>0.56210191999999992</v>
      </c>
      <c r="WR12" s="195">
        <v>0.30501684000000001</v>
      </c>
      <c r="WS12" s="195">
        <v>1.4767594799999999</v>
      </c>
      <c r="WT12" s="195">
        <v>127.16426025999998</v>
      </c>
      <c r="WU12" s="195">
        <v>130.53328150999999</v>
      </c>
      <c r="WV12" s="195">
        <v>2.5019212700000004</v>
      </c>
      <c r="WW12" s="195">
        <v>0.873888</v>
      </c>
      <c r="WX12" s="195">
        <v>0.76406790000000002</v>
      </c>
      <c r="WY12" s="195"/>
      <c r="WZ12" s="195">
        <v>1.3090591</v>
      </c>
      <c r="XA12" s="195">
        <v>5.4489362699999999</v>
      </c>
      <c r="XB12" s="195"/>
      <c r="XC12" s="195">
        <v>4.5471320999999998</v>
      </c>
      <c r="XD12" s="195">
        <v>4.2000000000000003E-2</v>
      </c>
      <c r="XE12" s="195">
        <v>5.0814164099999992</v>
      </c>
      <c r="XF12" s="195">
        <v>9.6705485099999979</v>
      </c>
      <c r="XG12" s="195">
        <v>167.31535003999997</v>
      </c>
      <c r="XH12" s="195">
        <v>19.44918114</v>
      </c>
      <c r="XI12" s="195">
        <v>19.44918114</v>
      </c>
      <c r="XJ12" s="195">
        <v>0.56365418999999994</v>
      </c>
      <c r="XK12" s="195">
        <v>0.58762199999999998</v>
      </c>
      <c r="XL12" s="195">
        <v>0.87841185999999993</v>
      </c>
      <c r="XM12" s="195">
        <v>2.4331843400000004</v>
      </c>
      <c r="XN12" s="195"/>
      <c r="XO12" s="195">
        <v>4.4628723900000002</v>
      </c>
      <c r="XP12" s="195">
        <v>70.565194719999994</v>
      </c>
      <c r="XQ12" s="195">
        <v>0.18381681</v>
      </c>
      <c r="XR12" s="195">
        <v>1.0414173100000002</v>
      </c>
      <c r="XS12" s="195">
        <v>5.1172164400000009</v>
      </c>
      <c r="XT12" s="195">
        <v>0.81003392000000007</v>
      </c>
      <c r="XU12" s="195">
        <v>77.717679199999992</v>
      </c>
      <c r="XV12" s="195">
        <v>0.30702471000000003</v>
      </c>
      <c r="XW12" s="195">
        <v>0.92700000000000005</v>
      </c>
      <c r="XX12" s="195">
        <v>3.0000000000000001E-3</v>
      </c>
      <c r="XY12" s="195">
        <v>1.7026809199999999</v>
      </c>
      <c r="XZ12" s="195">
        <v>51.544402370000007</v>
      </c>
      <c r="YA12" s="195">
        <f t="shared" si="43"/>
        <v>54.484108000000006</v>
      </c>
      <c r="YB12" s="195">
        <v>1.9525842199999999</v>
      </c>
      <c r="YC12" s="195">
        <v>4.2281470000000002E-2</v>
      </c>
      <c r="YD12" s="195">
        <v>0.37396757000000003</v>
      </c>
      <c r="YE12" s="195">
        <v>4.8841492199999994</v>
      </c>
      <c r="YF12" s="195">
        <f t="shared" si="44"/>
        <v>7.2529824799999991</v>
      </c>
      <c r="YG12" s="195">
        <f t="shared" si="45"/>
        <v>163.36682320999998</v>
      </c>
      <c r="YH12" s="195">
        <f t="shared" si="46"/>
        <v>1727.8691986199997</v>
      </c>
      <c r="YI12" s="195"/>
      <c r="YJ12" s="195">
        <v>0.25227391999999998</v>
      </c>
      <c r="YK12" s="195">
        <v>0.50695970000000001</v>
      </c>
      <c r="YL12" s="195">
        <v>0.89072861000000003</v>
      </c>
      <c r="YM12" s="195">
        <f t="shared" si="47"/>
        <v>1.6499622300000001</v>
      </c>
      <c r="YN12" s="195">
        <v>0.18936926000000001</v>
      </c>
      <c r="YO12" s="195">
        <v>0.23706692999999998</v>
      </c>
      <c r="YP12" s="195"/>
      <c r="YQ12" s="195">
        <v>4.1454996099999901</v>
      </c>
      <c r="YR12" s="195">
        <v>0.56773114000000002</v>
      </c>
      <c r="YS12" s="195">
        <v>5.1396669399999908</v>
      </c>
      <c r="YT12" s="195"/>
      <c r="YU12" s="195">
        <v>75.142477599999992</v>
      </c>
      <c r="YV12" s="195">
        <v>2.2689634500000002</v>
      </c>
      <c r="YW12" s="195">
        <v>2.8562999999999999E-4</v>
      </c>
      <c r="YX12" s="195">
        <v>45.586240490000002</v>
      </c>
      <c r="YY12" s="195">
        <v>122.99796716999998</v>
      </c>
      <c r="YZ12" s="195">
        <v>0.31655506999999999</v>
      </c>
      <c r="ZA12" s="195">
        <v>1.0199887000000001</v>
      </c>
      <c r="ZB12" s="195"/>
      <c r="ZC12" s="195">
        <v>4.5494195599999996</v>
      </c>
      <c r="ZD12" s="195">
        <v>5.8859633299999992</v>
      </c>
      <c r="ZE12" s="195">
        <v>3.1199999999999999E-4</v>
      </c>
      <c r="ZF12" s="195"/>
      <c r="ZG12" s="195"/>
      <c r="ZH12" s="195">
        <v>3.1199999999999999E-4</v>
      </c>
      <c r="ZI12" s="195">
        <v>135.67387166999998</v>
      </c>
      <c r="ZJ12" s="195">
        <v>0.85109380000000001</v>
      </c>
      <c r="ZK12" s="195">
        <v>4.1593289999999996</v>
      </c>
      <c r="ZL12" s="195">
        <v>5.0104227999999997</v>
      </c>
      <c r="ZM12" s="195"/>
      <c r="ZN12" s="195">
        <v>0.12774442</v>
      </c>
      <c r="ZO12" s="195"/>
      <c r="ZP12" s="195">
        <v>0.95014709000000008</v>
      </c>
      <c r="ZQ12" s="195">
        <v>76.07480554</v>
      </c>
      <c r="ZR12" s="195">
        <v>77.15269705</v>
      </c>
      <c r="ZS12" s="195">
        <v>17.164654859999999</v>
      </c>
      <c r="ZT12" s="195">
        <v>0.35572886999999997</v>
      </c>
      <c r="ZU12" s="195">
        <v>50.583454959999997</v>
      </c>
      <c r="ZV12" s="195">
        <v>68.103838690000003</v>
      </c>
      <c r="ZW12" s="195">
        <v>2.5000000000000001E-2</v>
      </c>
      <c r="ZX12" s="195">
        <v>0.11</v>
      </c>
      <c r="ZY12" s="195"/>
      <c r="ZZ12" s="195">
        <v>0.24349048000000001</v>
      </c>
      <c r="AAA12" s="195"/>
      <c r="AAB12" s="195">
        <v>0.37849048000000002</v>
      </c>
      <c r="AAC12" s="195"/>
      <c r="AAD12" s="195">
        <v>1.75697507</v>
      </c>
      <c r="AAE12" s="195">
        <v>2.7345232400000001</v>
      </c>
      <c r="AAF12" s="195">
        <v>4.4914983099999999</v>
      </c>
      <c r="AAG12" s="195">
        <v>155.13694733</v>
      </c>
      <c r="AAH12" s="195"/>
      <c r="AAI12" s="195">
        <v>2.5040990999999999</v>
      </c>
      <c r="AAJ12" s="195">
        <v>2.5040990999999999</v>
      </c>
      <c r="AAK12" s="195">
        <v>1.06300226</v>
      </c>
      <c r="AAL12" s="195">
        <v>0.36502950000000001</v>
      </c>
      <c r="AAM12" s="195">
        <v>0.55109600000000003</v>
      </c>
      <c r="AAN12" s="195">
        <v>0.05</v>
      </c>
      <c r="AAO12" s="195">
        <v>4.2000000000000003E-2</v>
      </c>
      <c r="AAP12" s="195">
        <v>2.07112776</v>
      </c>
      <c r="AAQ12" s="195">
        <v>69.793398390000007</v>
      </c>
      <c r="AAR12" s="195">
        <v>5.1589278100000007</v>
      </c>
      <c r="AAS12" s="195">
        <v>1.0749552499999999</v>
      </c>
      <c r="AAT12" s="195"/>
      <c r="AAU12" s="195">
        <v>1.11151807</v>
      </c>
      <c r="AAV12" s="195">
        <v>77.138799520000006</v>
      </c>
      <c r="AAW12" s="195">
        <v>0.84434505000000004</v>
      </c>
      <c r="AAX12" s="195">
        <v>6.139385990000001</v>
      </c>
      <c r="AAY12" s="195">
        <v>54.37047433</v>
      </c>
      <c r="AAZ12" s="195">
        <v>5.5E-2</v>
      </c>
      <c r="ABA12" s="195">
        <v>1.011962</v>
      </c>
      <c r="ABB12" s="195">
        <v>62.421167369999992</v>
      </c>
      <c r="ABC12" s="195">
        <v>0.86340846999999998</v>
      </c>
      <c r="ABD12" s="195">
        <v>1.75124064</v>
      </c>
      <c r="ABE12" s="195">
        <v>0.33353633999999999</v>
      </c>
      <c r="ABF12" s="195">
        <v>3.764E-3</v>
      </c>
      <c r="ABG12" s="195">
        <v>2.9519494499999999</v>
      </c>
      <c r="ABH12" s="195">
        <f t="shared" si="48"/>
        <v>285.96583020999998</v>
      </c>
      <c r="ABI12" s="195">
        <v>147.08714319999996</v>
      </c>
      <c r="ABJ12" s="195">
        <v>0.81585489</v>
      </c>
      <c r="ABK12" s="195">
        <v>0.57162299999999999</v>
      </c>
      <c r="ABL12" s="195">
        <v>1.7000000000000001E-2</v>
      </c>
      <c r="ABM12" s="195">
        <v>0.37842647999999995</v>
      </c>
      <c r="ABN12" s="195">
        <v>0.49503467000000001</v>
      </c>
      <c r="ABO12" s="195">
        <v>2.2779390400000001</v>
      </c>
      <c r="ABP12" s="195">
        <v>1.0405369800000002</v>
      </c>
      <c r="ABQ12" s="195"/>
      <c r="ABR12" s="195">
        <v>1.3388993199999999</v>
      </c>
      <c r="ABS12" s="195">
        <v>2.55554529</v>
      </c>
      <c r="ABT12" s="195">
        <v>55.21527107</v>
      </c>
      <c r="ABU12" s="195">
        <v>60.150252660000007</v>
      </c>
      <c r="ABV12" s="195">
        <v>62.977402210000001</v>
      </c>
      <c r="ABW12" s="195">
        <v>0.145623</v>
      </c>
      <c r="ABX12" s="195">
        <v>0.1432389</v>
      </c>
      <c r="ABY12" s="195">
        <v>0.31584891999999998</v>
      </c>
      <c r="ABZ12" s="195">
        <v>0.44367519999999999</v>
      </c>
      <c r="ACA12" s="195">
        <v>64.025788230000003</v>
      </c>
      <c r="ACB12" s="195">
        <v>0.98798965000000005</v>
      </c>
      <c r="ACC12" s="195">
        <v>6.3E-2</v>
      </c>
      <c r="ACD12" s="195">
        <v>0.707256</v>
      </c>
      <c r="ACE12" s="195">
        <v>1.6161594399999999</v>
      </c>
      <c r="ACF12" s="195">
        <v>1.0782186300000001</v>
      </c>
      <c r="ACG12" s="195">
        <v>4.4526237200000001</v>
      </c>
      <c r="ACH12" s="195">
        <v>0.84100794999999995</v>
      </c>
      <c r="ACI12" s="195">
        <v>0.84100794999999995</v>
      </c>
      <c r="ACJ12" s="195">
        <v>131.74761159999997</v>
      </c>
      <c r="ACK12" s="195">
        <v>9.7643538199999984</v>
      </c>
      <c r="ACL12" s="195">
        <v>0.34153739999999999</v>
      </c>
      <c r="ACM12" s="195">
        <v>1.5600305000000001</v>
      </c>
      <c r="ACN12" s="195">
        <v>11.665921719999998</v>
      </c>
      <c r="ACO12" s="195"/>
      <c r="ACP12" s="195">
        <v>65.113482290000007</v>
      </c>
      <c r="ACQ12" s="195"/>
      <c r="ACR12" s="195">
        <v>9.6000000000000002E-2</v>
      </c>
      <c r="ACS12" s="195">
        <v>0.13</v>
      </c>
      <c r="ACT12" s="195">
        <v>65.339482290000007</v>
      </c>
      <c r="ACU12" s="195">
        <v>0.98939558000000005</v>
      </c>
      <c r="ACV12" s="195">
        <v>28.29507023</v>
      </c>
      <c r="ACW12" s="195"/>
      <c r="ACX12" s="195">
        <v>2.9186639400000001</v>
      </c>
      <c r="ACY12" s="195">
        <v>61.328881500000001</v>
      </c>
      <c r="ACZ12" s="195">
        <v>93.532011249999982</v>
      </c>
      <c r="ADA12" s="195">
        <v>0.32250894000000002</v>
      </c>
      <c r="ADB12" s="195">
        <v>2.1842389999999998</v>
      </c>
      <c r="ADC12" s="195"/>
      <c r="ADD12" s="195">
        <v>9.5005176599999999</v>
      </c>
      <c r="ADE12" s="195">
        <v>0.30228265000000004</v>
      </c>
      <c r="ADF12" s="195">
        <v>12.309548250000001</v>
      </c>
      <c r="ADG12" s="195"/>
      <c r="ADH12" s="195">
        <v>0.06</v>
      </c>
      <c r="ADI12" s="195">
        <v>1.72460295</v>
      </c>
      <c r="ADJ12" s="195">
        <v>1.78460295</v>
      </c>
      <c r="ADK12" s="195">
        <v>184.63156645999999</v>
      </c>
      <c r="ADL12" s="195">
        <v>0.30123451000000001</v>
      </c>
      <c r="ADM12" s="195">
        <v>0.30123451000000001</v>
      </c>
      <c r="ADN12" s="195">
        <v>0.75374058999999993</v>
      </c>
      <c r="ADO12" s="195">
        <v>8.2000000000000003E-2</v>
      </c>
      <c r="ADP12" s="195">
        <v>1.1889095000000001</v>
      </c>
      <c r="ADQ12" s="195">
        <v>20.559498619999999</v>
      </c>
      <c r="ADR12" s="195">
        <v>90.872029019999985</v>
      </c>
      <c r="ADS12" s="195">
        <v>113.45617772999999</v>
      </c>
      <c r="ADT12" s="195"/>
      <c r="ADU12" s="195">
        <v>7.7201290000000006E-2</v>
      </c>
      <c r="ADV12" s="195">
        <v>0.31408048</v>
      </c>
      <c r="ADW12" s="195">
        <v>0.31620399999999999</v>
      </c>
      <c r="ADX12" s="195">
        <v>1.0926638999999998</v>
      </c>
      <c r="ADY12" s="195">
        <v>1.8001496699999997</v>
      </c>
      <c r="ADZ12" s="195"/>
      <c r="AEA12" s="195"/>
      <c r="AEB12" s="195">
        <v>0.24331782000000002</v>
      </c>
      <c r="AEC12" s="195">
        <v>2.7132890600000001</v>
      </c>
      <c r="AED12" s="195">
        <v>2.9566068800000003</v>
      </c>
      <c r="AEE12" s="195">
        <v>0.82930880000000007</v>
      </c>
      <c r="AEF12" s="195">
        <v>8.3790730000000022E-2</v>
      </c>
      <c r="AEG12" s="195">
        <v>1.6329509799999999</v>
      </c>
      <c r="AEH12" s="195">
        <v>0.31205152999999997</v>
      </c>
      <c r="AEI12" s="195">
        <v>0.21903343</v>
      </c>
      <c r="AEJ12" s="195">
        <v>3.07713547</v>
      </c>
      <c r="AEK12" s="195">
        <v>121.59130425999999</v>
      </c>
      <c r="AEL12" s="195"/>
      <c r="AEM12" s="195">
        <v>0.50951041000000008</v>
      </c>
      <c r="AEN12" s="195">
        <v>0.88187649999999995</v>
      </c>
      <c r="AEO12" s="195">
        <v>0.37952696999999996</v>
      </c>
      <c r="AEP12" s="195">
        <v>0.90009944999999902</v>
      </c>
      <c r="AEQ12" s="195">
        <v>2.6710133299999992</v>
      </c>
      <c r="AER12" s="195">
        <v>68.862173079999991</v>
      </c>
      <c r="AES12" s="195">
        <v>3.6999999999999998E-2</v>
      </c>
      <c r="AET12" s="195">
        <v>6.7628146200000003</v>
      </c>
      <c r="AEU12" s="195">
        <v>0.19700000000000001</v>
      </c>
      <c r="AEV12" s="195">
        <v>0.94360164999999996</v>
      </c>
      <c r="AEW12" s="195">
        <v>76.802589350000005</v>
      </c>
      <c r="AEX12" s="195">
        <v>4.9000000000000002E-2</v>
      </c>
      <c r="AEY12" s="195">
        <v>3.7447039999999994E-2</v>
      </c>
      <c r="AEZ12" s="195">
        <v>0.30750636999999997</v>
      </c>
      <c r="AFA12" s="195">
        <v>0.69629353000000005</v>
      </c>
      <c r="AFB12" s="195">
        <v>1.0902469400000001</v>
      </c>
      <c r="AFC12" s="195">
        <v>0.20242688</v>
      </c>
      <c r="AFD12" s="195">
        <v>0.49942500000000001</v>
      </c>
      <c r="AFE12" s="195"/>
      <c r="AFF12" s="195">
        <v>0.76337018999999995</v>
      </c>
      <c r="AFG12" s="195">
        <v>0.22</v>
      </c>
      <c r="AFH12" s="195">
        <v>1.68522207</v>
      </c>
      <c r="AFI12" s="195">
        <v>10.303883949999999</v>
      </c>
      <c r="AFJ12" s="195"/>
      <c r="AFK12" s="195">
        <v>10.303883949999999</v>
      </c>
      <c r="AFL12" s="195">
        <v>92.552955640000008</v>
      </c>
      <c r="AFM12" s="195">
        <v>0.60001700000000002</v>
      </c>
      <c r="AFN12" s="195">
        <v>1.557634</v>
      </c>
      <c r="AFO12" s="195">
        <v>0.91225394000000004</v>
      </c>
      <c r="AFP12" s="195">
        <v>3.0699049399999998</v>
      </c>
      <c r="AFQ12" s="195">
        <v>1.31988551</v>
      </c>
      <c r="AFR12" s="195">
        <v>0.16</v>
      </c>
      <c r="AFS12" s="195">
        <v>0.44879809999999998</v>
      </c>
      <c r="AFT12" s="195">
        <v>0.79910451999999998</v>
      </c>
      <c r="AFU12" s="195">
        <v>2.72778813</v>
      </c>
      <c r="AFV12" s="195">
        <v>85.409926479999996</v>
      </c>
      <c r="AFW12" s="195">
        <v>2.89945348</v>
      </c>
      <c r="AFX12" s="195">
        <v>0.82207819999999998</v>
      </c>
      <c r="AFY12" s="195">
        <v>0.69494049999999996</v>
      </c>
      <c r="AFZ12" s="195">
        <v>1.0445478500000001</v>
      </c>
      <c r="AGA12" s="195">
        <v>90.870946509999996</v>
      </c>
      <c r="AGB12" s="195">
        <v>0.27431478000000004</v>
      </c>
      <c r="AGC12" s="195">
        <v>0.39318775</v>
      </c>
      <c r="AGD12" s="195">
        <v>0.86467311999999996</v>
      </c>
      <c r="AGE12" s="195">
        <v>10.447453959999999</v>
      </c>
      <c r="AGF12" s="195">
        <v>2.5420263899999997</v>
      </c>
      <c r="AGG12" s="195">
        <v>14.521655999999998</v>
      </c>
      <c r="AGH12" s="195">
        <v>0.34097499999999997</v>
      </c>
      <c r="AGI12" s="195">
        <v>64.122221719999999</v>
      </c>
      <c r="AGJ12" s="195">
        <v>2.5059950000000001E-2</v>
      </c>
      <c r="AGK12" s="195">
        <v>0.62265000000000004</v>
      </c>
      <c r="AGL12" s="195">
        <v>0.11</v>
      </c>
      <c r="AGM12" s="195">
        <v>65.220906669999991</v>
      </c>
      <c r="AGN12" s="195">
        <v>176.41120224999997</v>
      </c>
      <c r="AGO12" s="195"/>
      <c r="AGP12" s="195">
        <v>0.40480109000000003</v>
      </c>
      <c r="AGQ12" s="195">
        <v>1.12972066</v>
      </c>
      <c r="AGR12" s="195">
        <v>1.73198831</v>
      </c>
      <c r="AGS12" s="195">
        <v>1.46315481</v>
      </c>
      <c r="AGT12" s="195">
        <v>4.7296648699999997</v>
      </c>
      <c r="AGU12" s="195">
        <v>82.690953560000011</v>
      </c>
      <c r="AGV12" s="195">
        <v>1.02968094</v>
      </c>
      <c r="AGW12" s="195">
        <v>0.10015388</v>
      </c>
      <c r="AGX12" s="195">
        <v>0.84203291000000002</v>
      </c>
      <c r="AGY12" s="195">
        <v>1.1424738399999999</v>
      </c>
      <c r="AGZ12" s="195">
        <v>85.805295130000005</v>
      </c>
      <c r="AHA12" s="195">
        <v>20.751165</v>
      </c>
      <c r="AHB12" s="195">
        <v>0.83751521999999989</v>
      </c>
      <c r="AHC12" s="195"/>
      <c r="AHD12" s="195">
        <v>44.441009189999995</v>
      </c>
      <c r="AHE12" s="195">
        <v>1.2808460500000001</v>
      </c>
      <c r="AHF12" s="195">
        <v>67.310535459999997</v>
      </c>
      <c r="AHG12" s="195">
        <v>1.1366750000000001</v>
      </c>
      <c r="AHH12" s="195">
        <v>0.78908782999999993</v>
      </c>
      <c r="AHI12" s="195">
        <v>2.7395733700000005</v>
      </c>
      <c r="AHJ12" s="195">
        <v>1.4963574799999999</v>
      </c>
      <c r="AHK12" s="195">
        <v>0.89959763999999998</v>
      </c>
      <c r="AHL12" s="195">
        <v>7.0612913200000005</v>
      </c>
      <c r="AHM12" s="195">
        <v>164.90678678</v>
      </c>
      <c r="AHN12" s="195">
        <v>2.0773741399999999</v>
      </c>
      <c r="AHO12" s="195">
        <v>9.5705353299999985</v>
      </c>
      <c r="AHP12" s="195">
        <v>19.758324200000001</v>
      </c>
      <c r="AHQ12" s="195">
        <v>0.99384689999999998</v>
      </c>
      <c r="AHR12" s="195">
        <v>2.4142329300000003</v>
      </c>
      <c r="AHS12" s="195">
        <v>34.814313500000004</v>
      </c>
      <c r="AHT12" s="195">
        <v>0.20323450000000001</v>
      </c>
      <c r="AHU12" s="195">
        <v>104.62913879000001</v>
      </c>
      <c r="AHV12" s="195">
        <v>2.4816964800000001</v>
      </c>
      <c r="AHW12" s="195">
        <v>1.0640759900000001</v>
      </c>
      <c r="AHX12" s="195">
        <v>0.18041175000000001</v>
      </c>
      <c r="AHY12" s="195">
        <v>108.55855751000001</v>
      </c>
      <c r="AHZ12" s="195">
        <v>0.48116299000000001</v>
      </c>
      <c r="AIA12" s="195">
        <v>0.45383299999999999</v>
      </c>
      <c r="AIB12" s="195">
        <v>1.2088224999999999</v>
      </c>
      <c r="AIC12" s="195">
        <v>2.3267660000000001</v>
      </c>
      <c r="AID12" s="195">
        <v>53.824071129999993</v>
      </c>
      <c r="AIE12" s="195">
        <v>58.294655619999986</v>
      </c>
      <c r="AIF12" s="195">
        <v>5.5753849899999999</v>
      </c>
      <c r="AIG12" s="195">
        <v>0.82374999999999998</v>
      </c>
      <c r="AIH12" s="195">
        <v>5.240633579999999</v>
      </c>
      <c r="AII12" s="195">
        <v>1.1391643999999999</v>
      </c>
      <c r="AIJ12" s="195">
        <v>0.63023119000000005</v>
      </c>
      <c r="AIK12" s="195">
        <v>13.40916416</v>
      </c>
      <c r="AIL12" s="195">
        <v>1.1692851099999999</v>
      </c>
      <c r="AIM12" s="195">
        <v>1.464453</v>
      </c>
      <c r="AIN12" s="195">
        <v>2.4628969200000004</v>
      </c>
      <c r="AIO12" s="195">
        <v>5.0966350299999998</v>
      </c>
      <c r="AIP12" s="195">
        <v>220.17332582000003</v>
      </c>
      <c r="AIQ12" s="195">
        <v>1.10506471</v>
      </c>
      <c r="AIR12" s="195">
        <v>1.10506471</v>
      </c>
      <c r="AIS12" s="195">
        <v>2.64464933</v>
      </c>
      <c r="AIT12" s="195">
        <v>1.757838</v>
      </c>
      <c r="AIU12" s="195">
        <v>7.4201129100000012</v>
      </c>
      <c r="AIV12" s="195">
        <v>2.13219008</v>
      </c>
      <c r="AIW12" s="195">
        <v>257.53042532000001</v>
      </c>
      <c r="AIX12" s="195">
        <v>271.48521563999998</v>
      </c>
      <c r="AIY12" s="195"/>
      <c r="AIZ12" s="195">
        <v>2.8509546000000001</v>
      </c>
      <c r="AJA12" s="195"/>
      <c r="AJB12" s="195">
        <v>3.6432407499999999</v>
      </c>
      <c r="AJC12" s="195">
        <v>3.3615290300000003</v>
      </c>
      <c r="AJD12" s="195">
        <v>9.8557243799999998</v>
      </c>
      <c r="AJE12" s="195">
        <v>6.9000000000000006E-2</v>
      </c>
      <c r="AJF12" s="195">
        <v>2.3473609999999999E-2</v>
      </c>
      <c r="AJG12" s="195">
        <v>1.2095107700000001</v>
      </c>
      <c r="AJH12" s="195">
        <v>0.53749999999999998</v>
      </c>
      <c r="AJI12" s="195">
        <v>0.50347567000000004</v>
      </c>
      <c r="AJJ12" s="195">
        <v>2.3429600500000003</v>
      </c>
      <c r="AJK12" s="195">
        <v>2.0004879799999999</v>
      </c>
      <c r="AJL12" s="195">
        <v>9.2164858400000007</v>
      </c>
      <c r="AJM12" s="195">
        <v>16.426699549999999</v>
      </c>
      <c r="AJN12" s="195">
        <v>3.4125378400000002</v>
      </c>
      <c r="AJO12" s="195">
        <v>0.79639444999999998</v>
      </c>
      <c r="AJP12" s="195">
        <v>31.852605659999998</v>
      </c>
      <c r="AJQ12" s="195">
        <v>316.64157044000001</v>
      </c>
      <c r="AJR12" s="195">
        <v>0.48704069000000005</v>
      </c>
      <c r="AJS12" s="195">
        <v>0.75819010000000009</v>
      </c>
      <c r="AJT12" s="195">
        <v>0.36891343999999998</v>
      </c>
      <c r="AJU12" s="195">
        <v>1.9255838100000002</v>
      </c>
      <c r="AJV12" s="195">
        <v>0.41849999999999998</v>
      </c>
      <c r="AJW12" s="195">
        <v>3.9582280399999998</v>
      </c>
      <c r="AJX12" s="195">
        <v>91.174782760000014</v>
      </c>
      <c r="AJY12" s="195">
        <v>1.1042066099999999</v>
      </c>
      <c r="AJZ12" s="195">
        <v>1.21894496</v>
      </c>
      <c r="AKA12" s="195">
        <v>9.0054330000000002E-2</v>
      </c>
      <c r="AKB12" s="195">
        <v>12.236614749999999</v>
      </c>
      <c r="AKC12" s="195">
        <v>105.82460341000001</v>
      </c>
      <c r="AKD12" s="195">
        <v>0.2235</v>
      </c>
      <c r="AKE12" s="195">
        <v>4.9348642300000005</v>
      </c>
      <c r="AKF12" s="195">
        <v>1.1644826500000001</v>
      </c>
      <c r="AKG12" s="195">
        <v>1.5089509999999999</v>
      </c>
      <c r="AKH12" s="195">
        <v>0.19312500000000002</v>
      </c>
      <c r="AKI12" s="195">
        <v>8.0249228800000001</v>
      </c>
      <c r="AKJ12" s="195">
        <v>0.36712722999999997</v>
      </c>
      <c r="AKK12" s="195">
        <v>0.21535750000000001</v>
      </c>
      <c r="AKL12" s="195">
        <v>178.74409403000001</v>
      </c>
      <c r="AKM12" s="195">
        <v>3.9326898100000003</v>
      </c>
      <c r="AKN12" s="195">
        <v>183.25926857000002</v>
      </c>
      <c r="AKO12" s="195">
        <v>0.10428771000000001</v>
      </c>
      <c r="AKP12" s="195">
        <v>0.10428771000000001</v>
      </c>
      <c r="AKQ12" s="195">
        <v>301.17131060999998</v>
      </c>
      <c r="AKR12" s="195">
        <v>2147.7255960599996</v>
      </c>
      <c r="AKS12" s="195">
        <v>0.29404596</v>
      </c>
      <c r="AKT12" s="195">
        <v>7.7700762399999999</v>
      </c>
      <c r="AKU12" s="195">
        <v>9.5976007699999997</v>
      </c>
      <c r="AKV12" s="195">
        <v>17.66172297</v>
      </c>
      <c r="AKW12" s="195">
        <v>0.82495121999999999</v>
      </c>
      <c r="AKX12" s="195">
        <v>111.73560371999999</v>
      </c>
      <c r="AKY12" s="195">
        <v>0.85290271999999989</v>
      </c>
      <c r="AKZ12" s="195">
        <v>1.2428E-2</v>
      </c>
      <c r="ALA12" s="195">
        <v>0.16311216000000001</v>
      </c>
      <c r="ALB12" s="195">
        <v>113.58899781999999</v>
      </c>
      <c r="ALC12" s="195">
        <v>0.126888</v>
      </c>
      <c r="ALD12" s="195">
        <v>2.0056355400000001</v>
      </c>
      <c r="ALE12" s="195">
        <v>36.623724240000001</v>
      </c>
      <c r="ALF12" s="195">
        <v>0.51608402000000009</v>
      </c>
      <c r="ALG12" s="195">
        <v>0.30249999999999999</v>
      </c>
      <c r="ALH12" s="195">
        <v>39.574831800000005</v>
      </c>
      <c r="ALI12" s="195"/>
      <c r="ALJ12" s="195">
        <v>20.688318460000001</v>
      </c>
      <c r="ALK12" s="195">
        <v>0.41330921999999998</v>
      </c>
      <c r="ALL12" s="195">
        <v>3.7986248799999993</v>
      </c>
      <c r="ALM12" s="195">
        <v>24.900252559999998</v>
      </c>
      <c r="ALN12" s="195">
        <v>2.7146565999999996</v>
      </c>
      <c r="ALO12" s="195">
        <v>1.97902383</v>
      </c>
      <c r="ALP12" s="195">
        <v>0.29425977000000003</v>
      </c>
      <c r="ALQ12" s="195"/>
      <c r="ALR12" s="195">
        <v>4.9879402000000006</v>
      </c>
      <c r="ALS12" s="195">
        <v>200.71374534999998</v>
      </c>
      <c r="ALT12" s="195">
        <v>5.8193609500000001</v>
      </c>
      <c r="ALU12" s="195">
        <v>5.8193609500000001</v>
      </c>
      <c r="ALV12" s="195">
        <v>1.8345623</v>
      </c>
      <c r="ALW12" s="195">
        <v>1.1473044800000001</v>
      </c>
      <c r="ALX12" s="195">
        <v>0.15216250000000001</v>
      </c>
      <c r="ALY12" s="195">
        <v>7.9172859999999998E-2</v>
      </c>
      <c r="ALZ12" s="195">
        <v>0.40214327</v>
      </c>
      <c r="AMA12" s="195">
        <v>3.6153454099999998</v>
      </c>
      <c r="AMB12" s="195">
        <v>80.993704180000009</v>
      </c>
      <c r="AMC12" s="195">
        <v>0.32965499999999998</v>
      </c>
      <c r="AMD12" s="195">
        <v>4.8293300000000004E-2</v>
      </c>
      <c r="AME12" s="195">
        <v>0.40451747999999998</v>
      </c>
      <c r="AMF12" s="195">
        <v>0.37892057000000001</v>
      </c>
      <c r="AMG12" s="195">
        <v>82.15509053000001</v>
      </c>
      <c r="AMH12" s="195"/>
      <c r="AMI12" s="195">
        <v>36.038175369999998</v>
      </c>
      <c r="AMJ12" s="195">
        <v>0.50322308999999998</v>
      </c>
      <c r="AMK12" s="195">
        <v>1.50514718</v>
      </c>
      <c r="AML12" s="195">
        <v>0.73670165999999981</v>
      </c>
      <c r="AMM12" s="195">
        <v>38.783247299999999</v>
      </c>
      <c r="AMN12" s="195">
        <v>1.5423585</v>
      </c>
      <c r="AMO12" s="195">
        <v>0.38624780000000003</v>
      </c>
      <c r="AMP12" s="195">
        <v>0.42978622999999999</v>
      </c>
      <c r="AMQ12" s="195">
        <v>1.8726122700000001</v>
      </c>
      <c r="AMR12" s="195">
        <f t="shared" si="49"/>
        <v>4.2310048</v>
      </c>
      <c r="AMS12" s="195">
        <f t="shared" si="50"/>
        <v>134.60404899000002</v>
      </c>
      <c r="AMT12" s="195">
        <v>0.29353679000000005</v>
      </c>
      <c r="AMU12" s="195">
        <v>0.29353679000000005</v>
      </c>
      <c r="AMV12" s="195">
        <v>1.2007161499999999</v>
      </c>
      <c r="AMW12" s="195">
        <v>0.63323566999999903</v>
      </c>
      <c r="AMX12" s="195">
        <v>4.2074545099999998</v>
      </c>
      <c r="AMY12" s="195">
        <v>6.0414063299999992</v>
      </c>
      <c r="AMZ12" s="195">
        <v>67.066580750000014</v>
      </c>
      <c r="ANA12" s="195">
        <v>0.30385917000000001</v>
      </c>
      <c r="ANB12" s="195">
        <v>0.29323300000000002</v>
      </c>
      <c r="ANC12" s="195">
        <v>1.0508999999999999</v>
      </c>
      <c r="AND12" s="195">
        <v>1.0406568</v>
      </c>
      <c r="ANE12" s="195">
        <f t="shared" si="51"/>
        <v>69.755229720000003</v>
      </c>
      <c r="ANF12" s="195">
        <v>0.90884339999999986</v>
      </c>
      <c r="ANG12" s="195">
        <v>1.13083716</v>
      </c>
      <c r="ANH12" s="195">
        <v>2.3383688499999997</v>
      </c>
      <c r="ANI12" s="195">
        <v>50.481476210000004</v>
      </c>
      <c r="ANJ12" s="195"/>
      <c r="ANK12" s="195">
        <v>54.859525619999999</v>
      </c>
      <c r="ANL12" s="195">
        <v>2.2284525799999999</v>
      </c>
      <c r="ANM12" s="195">
        <v>0.51625739000000004</v>
      </c>
      <c r="ANN12" s="195">
        <v>0.14894960000000002</v>
      </c>
      <c r="ANO12" s="195">
        <v>0.01</v>
      </c>
      <c r="ANP12" s="195">
        <v>5.3651566300000004</v>
      </c>
      <c r="ANQ12" s="195">
        <v>8.2688161999999998</v>
      </c>
      <c r="ANR12" s="195">
        <f t="shared" si="52"/>
        <v>139.21851465999998</v>
      </c>
      <c r="ANS12" s="195">
        <v>7.1062779999999992E-2</v>
      </c>
      <c r="ANT12" s="195">
        <v>3.1956538999999999</v>
      </c>
      <c r="ANU12" s="195">
        <v>87.185592209999996</v>
      </c>
      <c r="ANV12" s="195">
        <v>0.62451038999999997</v>
      </c>
      <c r="ANW12" s="195">
        <v>0.66423955000000012</v>
      </c>
      <c r="ANX12" s="195">
        <v>91.74105883</v>
      </c>
      <c r="ANY12" s="195">
        <v>1.2332724000000002</v>
      </c>
      <c r="ANZ12" s="195">
        <v>71.850305919999997</v>
      </c>
      <c r="AOA12" s="195">
        <v>15.843471839999999</v>
      </c>
      <c r="AOB12" s="195">
        <v>9.2086059999999997E-2</v>
      </c>
      <c r="AOC12" s="195">
        <v>1.9750895500000001</v>
      </c>
      <c r="AOD12" s="195">
        <v>90.994225770000014</v>
      </c>
      <c r="AOE12" s="195">
        <v>8.2045000000000007E-2</v>
      </c>
      <c r="AOF12" s="195">
        <v>5.1229111399999994</v>
      </c>
      <c r="AOG12" s="195">
        <v>52.839081150000005</v>
      </c>
      <c r="AOH12" s="195">
        <v>0.63101046999999999</v>
      </c>
      <c r="AOI12" s="195">
        <v>58.675047759999998</v>
      </c>
      <c r="AOJ12" s="195">
        <v>0.1000644</v>
      </c>
      <c r="AOK12" s="195">
        <v>0.48212399</v>
      </c>
      <c r="AOL12" s="195">
        <v>0.44521004999999997</v>
      </c>
      <c r="AOM12" s="195">
        <v>2.7827999999999999E-2</v>
      </c>
      <c r="AON12" s="195">
        <v>5.6401368200000004</v>
      </c>
      <c r="AOO12" s="195">
        <v>6.6953632599999997</v>
      </c>
      <c r="AOP12" s="195">
        <v>12.84948934</v>
      </c>
      <c r="AOQ12" s="195">
        <v>0.27886082000000001</v>
      </c>
      <c r="AOR12" s="195">
        <v>13.12835016</v>
      </c>
      <c r="AOS12" s="195">
        <v>261.23404577999997</v>
      </c>
      <c r="AOT12" s="195">
        <v>5.31570783</v>
      </c>
      <c r="AOU12" s="195">
        <v>0.33812065999999996</v>
      </c>
      <c r="AOV12" s="195">
        <v>5.6538284899999995</v>
      </c>
      <c r="AOW12" s="195">
        <v>0.75619998999999993</v>
      </c>
      <c r="AOX12" s="195">
        <v>0.67790055999999999</v>
      </c>
      <c r="AOY12" s="195">
        <v>0.47960000000000003</v>
      </c>
      <c r="AOZ12" s="195">
        <v>3.7741501099999999</v>
      </c>
      <c r="APA12" s="195">
        <v>0.13844756</v>
      </c>
      <c r="APB12" s="195">
        <f t="shared" si="53"/>
        <v>5.82629822</v>
      </c>
      <c r="APC12" s="195">
        <v>84.862808390000026</v>
      </c>
      <c r="APD12" s="195">
        <v>0.60731913999999998</v>
      </c>
      <c r="APE12" s="195">
        <v>4.2270302199999996</v>
      </c>
      <c r="APF12" s="195">
        <v>7.6999999999999999E-2</v>
      </c>
      <c r="APG12" s="195">
        <v>6.0394866400000016</v>
      </c>
      <c r="APH12" s="195">
        <v>95.813644390000007</v>
      </c>
      <c r="API12" s="195">
        <v>0.19219808999999999</v>
      </c>
      <c r="APJ12" s="195">
        <v>5.3249237800000007</v>
      </c>
      <c r="APK12" s="195">
        <v>47.59769446</v>
      </c>
      <c r="APL12" s="195">
        <v>1.55428338</v>
      </c>
      <c r="APM12" s="195">
        <v>0.44915980000000005</v>
      </c>
      <c r="APN12" s="195">
        <v>55.118259510000009</v>
      </c>
      <c r="APO12" s="195"/>
      <c r="APP12" s="195">
        <v>3.95048815</v>
      </c>
      <c r="APQ12" s="195">
        <v>1.15270505</v>
      </c>
      <c r="APR12" s="195">
        <v>9.5445000000000002E-2</v>
      </c>
      <c r="APS12" s="195">
        <v>0.140987</v>
      </c>
      <c r="APT12" s="195">
        <v>5.3396252000000004</v>
      </c>
      <c r="APU12" s="195">
        <f t="shared" si="54"/>
        <v>167.75165581000002</v>
      </c>
      <c r="APV12" s="195">
        <v>0.26846410999999998</v>
      </c>
      <c r="APW12" s="195">
        <v>2.3670172900000002</v>
      </c>
      <c r="APX12" s="195">
        <v>0.43559809999999999</v>
      </c>
      <c r="APY12" s="195">
        <v>1.68177507</v>
      </c>
      <c r="APZ12" s="195">
        <v>0.31637569000000004</v>
      </c>
      <c r="AQA12" s="195">
        <v>5.0692302599999994</v>
      </c>
      <c r="AQB12" s="195">
        <v>57.197641140000002</v>
      </c>
      <c r="AQC12" s="195">
        <v>0.97150000000000003</v>
      </c>
      <c r="AQD12" s="195">
        <v>1.8762732900000001</v>
      </c>
      <c r="AQE12" s="195">
        <v>3.3484980000000002</v>
      </c>
      <c r="AQF12" s="195"/>
      <c r="AQG12" s="195">
        <v>63.39391243</v>
      </c>
      <c r="AQH12" s="195">
        <v>1.998832E-2</v>
      </c>
      <c r="AQI12" s="195">
        <v>6.6094857900000008</v>
      </c>
      <c r="AQJ12" s="195">
        <v>45.014686459999993</v>
      </c>
      <c r="AQK12" s="195">
        <v>51.644160569999997</v>
      </c>
      <c r="AQL12" s="195">
        <v>1.34000926</v>
      </c>
      <c r="AQM12" s="195">
        <v>0.13469579000000001</v>
      </c>
      <c r="AQN12" s="195">
        <v>0.34195165999999999</v>
      </c>
      <c r="AQO12" s="195">
        <v>1.9664991299999999</v>
      </c>
      <c r="AQP12" s="195">
        <v>3.3985662200000002</v>
      </c>
      <c r="AQQ12" s="195">
        <v>7.1817220599999994</v>
      </c>
      <c r="AQR12" s="195">
        <f t="shared" si="55"/>
        <v>127.28902531999999</v>
      </c>
      <c r="AQS12" s="195">
        <v>0.160825</v>
      </c>
      <c r="AQT12" s="195"/>
      <c r="AQU12" s="195">
        <v>14.630475150000001</v>
      </c>
      <c r="AQV12" s="195"/>
      <c r="AQW12" s="195">
        <v>0.84197313000000007</v>
      </c>
      <c r="AQX12" s="195">
        <v>15.633273280000003</v>
      </c>
      <c r="AQY12" s="195">
        <v>59.548566010000009</v>
      </c>
      <c r="AQZ12" s="195">
        <v>0.22023389999999901</v>
      </c>
      <c r="ARA12" s="195">
        <v>1.2810000000000001</v>
      </c>
      <c r="ARB12" s="195">
        <v>5.5867636499999991</v>
      </c>
      <c r="ARC12" s="195"/>
      <c r="ARD12" s="195">
        <v>66.636563560000013</v>
      </c>
      <c r="ARE12" s="195">
        <v>1.17</v>
      </c>
      <c r="ARF12" s="195">
        <v>0.84143299999999999</v>
      </c>
      <c r="ARG12" s="195">
        <v>1.0033821700000001</v>
      </c>
      <c r="ARH12" s="195">
        <v>55.152585719999898</v>
      </c>
      <c r="ARI12" s="195">
        <v>58.167400889999897</v>
      </c>
      <c r="ARJ12" s="195">
        <v>0.71611770999999991</v>
      </c>
      <c r="ARK12" s="195">
        <v>0.33131263999999999</v>
      </c>
      <c r="ARL12" s="195">
        <v>2.9334798999999898</v>
      </c>
      <c r="ARM12" s="195">
        <v>7.01549699999999E-2</v>
      </c>
      <c r="ARN12" s="195">
        <v>0.59578320000000007</v>
      </c>
      <c r="ARO12" s="195">
        <v>4.6468484199999898</v>
      </c>
      <c r="ARP12" s="195">
        <v>3.5639999999999998E-2</v>
      </c>
      <c r="ARQ12" s="195">
        <v>0.24943748999999901</v>
      </c>
      <c r="ARR12" s="195">
        <v>1.5130078100000002</v>
      </c>
      <c r="ARS12" s="195">
        <v>1.798085299999999</v>
      </c>
      <c r="ART12" s="195">
        <v>146.88217144999987</v>
      </c>
      <c r="ARU12" s="195">
        <v>1.3537579899999999</v>
      </c>
      <c r="ARV12" s="195">
        <v>2.3210037299999886</v>
      </c>
      <c r="ARW12" s="195">
        <v>3.6747617199999887</v>
      </c>
      <c r="ARX12" s="195">
        <v>1.67255084</v>
      </c>
      <c r="ARY12" s="195">
        <v>2.7884500000000001</v>
      </c>
      <c r="ARZ12" s="195">
        <v>4.1270599999999998E-2</v>
      </c>
      <c r="ASA12" s="195">
        <v>83.073055740000001</v>
      </c>
      <c r="ASB12" s="195">
        <v>87.575327180000002</v>
      </c>
      <c r="ASC12" s="195">
        <v>5.4155000000000002E-2</v>
      </c>
      <c r="ASD12" s="195">
        <v>0.63305144000000002</v>
      </c>
      <c r="ASE12" s="195">
        <v>0.15838303999999997</v>
      </c>
      <c r="ASF12" s="195">
        <v>0.17320356000000001</v>
      </c>
      <c r="ASG12" s="195">
        <v>75.721245330000002</v>
      </c>
      <c r="ASH12" s="195">
        <v>76.740038369999994</v>
      </c>
      <c r="ASI12" s="195">
        <v>1.1141307599999999</v>
      </c>
      <c r="ASJ12" s="195">
        <v>0.21981866</v>
      </c>
      <c r="ASK12" s="195">
        <v>0.70322812000000001</v>
      </c>
      <c r="ASL12" s="195">
        <v>2.6882279699999998</v>
      </c>
      <c r="ASM12" s="195">
        <v>1.41409589</v>
      </c>
      <c r="ASN12" s="195">
        <v>6.1395013999999994</v>
      </c>
      <c r="ASO12" s="195">
        <v>5.2639240000000004E-2</v>
      </c>
      <c r="ASP12" s="195">
        <v>0.96653093000000001</v>
      </c>
      <c r="ASQ12" s="195">
        <v>0.81641527999999997</v>
      </c>
      <c r="ASR12" s="195">
        <v>2.1643999999999997</v>
      </c>
      <c r="ASS12" s="195">
        <v>1.85986224</v>
      </c>
      <c r="AST12" s="195">
        <v>5.8598476900000005</v>
      </c>
      <c r="ASU12" s="195">
        <v>179.98947635999997</v>
      </c>
      <c r="ASV12" s="195"/>
      <c r="ASW12" s="195">
        <v>2.7105930599999999</v>
      </c>
      <c r="ASX12" s="195">
        <v>1.59958749</v>
      </c>
      <c r="ASY12" s="195">
        <v>0.52533931999999994</v>
      </c>
      <c r="ASZ12" s="195">
        <v>4.7842540000000007</v>
      </c>
      <c r="ATA12" s="195">
        <v>9.6197738700000013</v>
      </c>
      <c r="ATB12" s="195">
        <v>66.544527729999999</v>
      </c>
      <c r="ATC12" s="195">
        <v>40.371435150000003</v>
      </c>
      <c r="ATD12" s="195">
        <v>1.54995807</v>
      </c>
      <c r="ATE12" s="195">
        <v>0.25580000000000003</v>
      </c>
      <c r="ATF12" s="195">
        <v>0.61462392999999993</v>
      </c>
      <c r="ATG12" s="195">
        <v>109.33634488</v>
      </c>
      <c r="ATH12" s="195">
        <v>1.7875938500000002</v>
      </c>
      <c r="ATI12" s="195">
        <v>2.6679999999999999E-2</v>
      </c>
      <c r="ATJ12" s="195">
        <v>0.33142666000000004</v>
      </c>
      <c r="ATK12" s="195">
        <v>78.048550829999996</v>
      </c>
      <c r="ATL12" s="195">
        <v>0.29046553000000003</v>
      </c>
      <c r="ATM12" s="195">
        <v>80.48471687</v>
      </c>
      <c r="ATN12" s="195">
        <v>0.15248999999999999</v>
      </c>
      <c r="ATO12" s="195">
        <v>0.32678000000000001</v>
      </c>
      <c r="ATP12" s="195">
        <v>0.26214999999999999</v>
      </c>
      <c r="ATQ12" s="195">
        <v>1.4653058999999999</v>
      </c>
      <c r="ATR12" s="195">
        <v>0.13017999999999999</v>
      </c>
      <c r="ATS12" s="195">
        <v>2.3369059000000001</v>
      </c>
      <c r="ATT12" s="195">
        <v>1.5565</v>
      </c>
      <c r="ATU12" s="195">
        <v>1.5565</v>
      </c>
      <c r="ATV12" s="195">
        <v>203.33424152000003</v>
      </c>
      <c r="ATW12" s="195">
        <v>0.1857163</v>
      </c>
      <c r="ATX12" s="195">
        <v>5.6933036499999998</v>
      </c>
      <c r="ATY12" s="195">
        <v>6.0928000000000003E-2</v>
      </c>
      <c r="ATZ12" s="195">
        <v>0.56687525000000005</v>
      </c>
      <c r="AUA12" s="195">
        <v>6.5068232000000004</v>
      </c>
      <c r="AUB12" s="195">
        <v>0.25439783999999999</v>
      </c>
      <c r="AUC12" s="195">
        <v>96.546484120000002</v>
      </c>
      <c r="AUD12" s="195">
        <v>0.58527673999999985</v>
      </c>
      <c r="AUE12" s="195">
        <v>5.0428272200000004</v>
      </c>
      <c r="AUF12" s="195">
        <v>0.4849464</v>
      </c>
      <c r="AUG12" s="195">
        <v>102.91393232</v>
      </c>
      <c r="AUH12" s="195"/>
      <c r="AUI12" s="195">
        <v>1.8376220000000002E-2</v>
      </c>
      <c r="AUJ12" s="195">
        <v>1.17916178</v>
      </c>
      <c r="AUK12" s="195">
        <v>0.52014850000000001</v>
      </c>
      <c r="AUL12" s="195">
        <v>72.756082439999886</v>
      </c>
      <c r="AUM12" s="195">
        <v>74.473768939999886</v>
      </c>
      <c r="AUN12" s="195">
        <v>0.11761199999999999</v>
      </c>
      <c r="AUO12" s="195"/>
      <c r="AUP12" s="195">
        <v>0.97824999999999995</v>
      </c>
      <c r="AUQ12" s="195">
        <v>8.9905899999999997E-2</v>
      </c>
      <c r="AUR12" s="195">
        <v>0.2528898</v>
      </c>
      <c r="AUS12" s="195">
        <v>1.4386576999999998</v>
      </c>
      <c r="AUT12" s="195"/>
      <c r="AUU12" s="195"/>
      <c r="AUV12" s="195">
        <v>5.0207039999999896</v>
      </c>
      <c r="AUW12" s="195">
        <v>5.9128900000000005E-3</v>
      </c>
      <c r="AUX12" s="195">
        <v>5.0266168899999899</v>
      </c>
      <c r="AUY12" s="195">
        <v>190.35979904999988</v>
      </c>
      <c r="AUZ12" s="195">
        <v>1.3821399699999999</v>
      </c>
      <c r="AVA12" s="195">
        <v>1.3821399699999999</v>
      </c>
      <c r="AVB12" s="195">
        <v>0.99090183999999992</v>
      </c>
      <c r="AVC12" s="195">
        <v>0.38958599999999999</v>
      </c>
      <c r="AVD12" s="195">
        <v>5.8071999999999999E-2</v>
      </c>
      <c r="AVE12" s="195">
        <v>4.2211000000000002E-3</v>
      </c>
      <c r="AVF12" s="195">
        <v>86.123899029999791</v>
      </c>
      <c r="AVG12" s="195">
        <v>87.566679969999797</v>
      </c>
      <c r="AVH12" s="195"/>
      <c r="AVI12" s="195">
        <v>0.16604903999999998</v>
      </c>
      <c r="AVJ12" s="195">
        <v>20.176451</v>
      </c>
      <c r="AVK12" s="195">
        <v>20.140690970000001</v>
      </c>
      <c r="AVL12" s="195">
        <v>20.693916999999999</v>
      </c>
      <c r="AVM12" s="195">
        <v>61.177108010000005</v>
      </c>
      <c r="AVN12" s="195">
        <v>3.1649140099999902</v>
      </c>
      <c r="AVO12" s="195">
        <v>20.000422400000001</v>
      </c>
      <c r="AVP12" s="195">
        <v>33.760589030000006</v>
      </c>
      <c r="AVQ12" s="195">
        <v>3.6258602</v>
      </c>
      <c r="AVR12" s="195">
        <v>0.50891715999999898</v>
      </c>
      <c r="AVS12" s="195">
        <v>61.060702800000001</v>
      </c>
      <c r="AVT12" s="195">
        <v>9.1380639999999902E-2</v>
      </c>
      <c r="AVU12" s="195">
        <v>1.8292218</v>
      </c>
      <c r="AVV12" s="195">
        <v>6.6549999999999998E-2</v>
      </c>
      <c r="AVW12" s="195">
        <v>0.33860249999999997</v>
      </c>
      <c r="AVX12" s="195">
        <v>4.6725826599999998</v>
      </c>
      <c r="AVY12" s="195">
        <v>6.9983375999999993</v>
      </c>
      <c r="AVZ12" s="195">
        <v>218.18496834999976</v>
      </c>
      <c r="AWA12" s="195">
        <v>0.16120000000000001</v>
      </c>
      <c r="AWB12" s="195">
        <v>1.70461430999999</v>
      </c>
      <c r="AWC12" s="195">
        <v>0.1644461999999999</v>
      </c>
      <c r="AWD12" s="195">
        <v>1.6005843999999998</v>
      </c>
      <c r="AWE12" s="195">
        <v>0.74519274000000002</v>
      </c>
      <c r="AWF12" s="195">
        <v>4.3760376499999891</v>
      </c>
      <c r="AWG12" s="195">
        <v>93.380723279999913</v>
      </c>
      <c r="AWH12" s="195">
        <v>0.31750106</v>
      </c>
      <c r="AWI12" s="195">
        <v>8.0613318399999905</v>
      </c>
      <c r="AWJ12" s="195">
        <v>0.22500000000000001</v>
      </c>
      <c r="AWK12" s="195">
        <v>0.57923563999999994</v>
      </c>
      <c r="AWL12" s="195">
        <v>102.56379181999989</v>
      </c>
      <c r="AWM12" s="195">
        <v>18.506129999999999</v>
      </c>
      <c r="AWN12" s="195">
        <f>+AWN13+AWN14+AWN15+AWN19+AWN21</f>
        <v>18.846732590379009</v>
      </c>
      <c r="AWO12" s="195">
        <f>+AWO13+AWO14+AWO15+AWO19+AWO21</f>
        <v>22.436291790087463</v>
      </c>
      <c r="AWP12" s="195">
        <f>+AWP13+AWP14+AWP15+AWP19+AWP21</f>
        <v>18.988138049562682</v>
      </c>
      <c r="AWQ12" s="195">
        <f>+AWQ13+AWQ14+AWQ15+AWQ19+AWQ21</f>
        <v>28.291569979591834</v>
      </c>
      <c r="AWR12" s="195">
        <f t="shared" si="56"/>
        <v>107.06886240962098</v>
      </c>
      <c r="AWS12" s="195">
        <f>+AWS13+AWS14+AWS15+AWS19+AWS21</f>
        <v>6.6082300291545201E-2</v>
      </c>
      <c r="AWT12" s="195">
        <f>+AWT13+AWT14+AWT15+AWT19+AWT21</f>
        <v>5.9500000000000004E-2</v>
      </c>
      <c r="AWU12" s="195">
        <f>+AWU13+AWU14+AWU15+AWU19+AWU21</f>
        <v>0.15846899999999997</v>
      </c>
      <c r="AWV12" s="195">
        <f>+AWV13+AWV14+AWV15+AWV19+AWV21</f>
        <v>1.7607138002915452</v>
      </c>
      <c r="AWW12" s="195">
        <f t="shared" si="57"/>
        <v>2.0447651005830902</v>
      </c>
      <c r="AWX12" s="195">
        <f>+AWX13+AWX14+AWX15+AWX19+AWX21</f>
        <v>1.7749009300000003</v>
      </c>
      <c r="AWY12" s="195">
        <f>+AWY13+AWY14+AWY15+AWY19+AWY21</f>
        <v>0</v>
      </c>
      <c r="AWZ12" s="195">
        <f t="shared" si="58"/>
        <v>1.7749009300000003</v>
      </c>
      <c r="AXA12" s="195">
        <f t="shared" si="59"/>
        <v>217.82835791020395</v>
      </c>
      <c r="AXB12" s="195">
        <f t="shared" si="60"/>
        <v>2187.3900505502029</v>
      </c>
      <c r="AXC12" s="195">
        <f>+AXC13+AXC14+AXC15+AXC19+AXC21</f>
        <v>0.33930216034985416</v>
      </c>
      <c r="AXD12" s="195">
        <f>+AXD13+AXD14+AXD15+AXD19+AXD21</f>
        <v>0.53784825072886289</v>
      </c>
      <c r="AXE12" s="195">
        <f t="shared" si="61"/>
        <v>0.87715041107871705</v>
      </c>
      <c r="AXF12" s="195">
        <f>+AXF13+AXF14+AXF15+AXF19+AXF21</f>
        <v>1.777809919825073</v>
      </c>
      <c r="AXG12" s="195">
        <f>+AXG13+AXG14+AXG15+AXG19+AXG21</f>
        <v>1.1074254504373178</v>
      </c>
      <c r="AXH12" s="195">
        <f>+AXH13+AXH14+AXH15+AXH19+AXH21</f>
        <v>0.6392525</v>
      </c>
      <c r="AXI12" s="195">
        <f>+AXI13+AXI14+AXI15+AXI19+AXI21</f>
        <v>1.9824552201166181</v>
      </c>
      <c r="AXJ12" s="195">
        <f>+AXJ13+AXJ14+AXJ15+AXJ19+AXJ21</f>
        <v>4.291549810495626</v>
      </c>
      <c r="AXK12" s="195">
        <f t="shared" si="62"/>
        <v>9.7984929008746349</v>
      </c>
      <c r="AXL12" s="195">
        <f>+AXL13+AXL14+AXL15+AXL19+AXL21</f>
        <v>98.172089179300286</v>
      </c>
      <c r="AXM12" s="195">
        <f>+AXM13+AXM14+AXM15+AXM19+AXM21</f>
        <v>0.48462457871720116</v>
      </c>
      <c r="AXN12" s="195">
        <f>+AXN13+AXN14+AXN15+AXN19+AXN21</f>
        <v>0.25062096064139938</v>
      </c>
      <c r="AXO12" s="195">
        <f>+AXO13+AXO14+AXO15+AXO19+AXO21</f>
        <v>16.746924</v>
      </c>
      <c r="AXP12" s="195">
        <f>+AXP13+AXP14+AXP15+AXP19+AXP21</f>
        <v>16.636572390670555</v>
      </c>
      <c r="AXQ12" s="195">
        <f t="shared" si="63"/>
        <v>132.29083110932945</v>
      </c>
      <c r="AXR12" s="195">
        <f>+AXR13+AXR14+AXR15+AXR19+AXR21</f>
        <v>0</v>
      </c>
      <c r="AXS12" s="195">
        <f>+AXS13+AXS14+AXS15+AXS19+AXS21</f>
        <v>33.425446139941691</v>
      </c>
      <c r="AXT12" s="195">
        <f>+AXT13+AXT14+AXT15+AXT19+AXT21</f>
        <v>21.388128259475216</v>
      </c>
      <c r="AXU12" s="195">
        <f>+AXU13+AXU14+AXU15+AXU19+AXU21</f>
        <v>1.7789386690962099</v>
      </c>
      <c r="AXV12" s="195">
        <f t="shared" si="64"/>
        <v>56.592513068513121</v>
      </c>
      <c r="AXW12" s="195">
        <f>+AXW13+AXW14+AXW15+AXW19+AXW21</f>
        <v>0.17</v>
      </c>
      <c r="AXX12" s="195">
        <f>+AXX13+AXX14+AXX15+AXX19+AXX21</f>
        <v>9.2724479591836745E-2</v>
      </c>
      <c r="AXY12" s="195">
        <f>+AXY13+AXY14+AXY15+AXY19+AXY21</f>
        <v>0.13090544023323616</v>
      </c>
      <c r="AXZ12" s="195">
        <f>+AXZ13+AXZ14+AXZ15+AXZ19+AXZ21</f>
        <v>2.2985399416909618E-2</v>
      </c>
      <c r="AYA12" s="195">
        <f>+AYA13+AYA14+AYA15+AYA19+AYA21</f>
        <v>1.0137422798833819</v>
      </c>
      <c r="AYB12" s="195">
        <f t="shared" si="65"/>
        <v>1.4303575991253645</v>
      </c>
      <c r="AYC12" s="195">
        <f t="shared" si="23"/>
        <v>200.98934508892125</v>
      </c>
      <c r="AYD12" s="195">
        <f>+AYD13+AYD14+AYD15+AYD19+AYD21</f>
        <v>0.16715132944606417</v>
      </c>
      <c r="AYE12" s="195">
        <f>+AYE13+AYE14+AYE15+AYE19+AYE21</f>
        <v>3.1524042011661808</v>
      </c>
      <c r="AYF12" s="195">
        <f>+AYF13+AYF14+AYF15+AYF19+AYF21</f>
        <v>0.69736789067055394</v>
      </c>
      <c r="AYG12" s="195">
        <f>+AYG13+AYG14+AYG15+AYG19+AYG21</f>
        <v>0.12019044023323615</v>
      </c>
      <c r="AYH12" s="195">
        <f>+AYH13+AYH14+AYH15+AYH19+AYH21</f>
        <v>5.7096851297376094</v>
      </c>
      <c r="AYI12" s="195">
        <f t="shared" si="66"/>
        <v>9.846798991253646</v>
      </c>
      <c r="AYJ12" s="195">
        <f>+AYJ13+AYJ14+AYJ15+AYJ19+AYJ21</f>
        <v>83.252381329446067</v>
      </c>
      <c r="AYK12" s="195">
        <f>+AYK13+AYK14+AYK15+AYK19+AYK21</f>
        <v>20.096176800291545</v>
      </c>
      <c r="AYL12" s="195">
        <f>+AYL13+AYL14+AYL15+AYL19+AYL21</f>
        <v>10.702999800291545</v>
      </c>
      <c r="AYM12" s="195">
        <f>+AYM13+AYM14+AYM15+AYM19+AYM21</f>
        <v>3.7133519795918359</v>
      </c>
      <c r="AYN12" s="195">
        <f>+AYN13+AYN14+AYN15+AYN19+AYN21</f>
        <v>17.683696199708454</v>
      </c>
      <c r="AYO12" s="195">
        <f t="shared" si="67"/>
        <v>135.44860610932946</v>
      </c>
      <c r="AYP12" s="195">
        <f>+AYP13+AYP14+AYP15+AYP19+AYP21</f>
        <v>0</v>
      </c>
      <c r="AYQ12" s="195">
        <f>+AYQ13+AYQ14+AYQ15+AYQ19+AYQ21</f>
        <v>36.500623749271142</v>
      </c>
      <c r="AYR12" s="195">
        <f>+AYR13+AYR14+AYR15+AYR19+AYR21</f>
        <v>36.890626559766758</v>
      </c>
      <c r="AYS12" s="195">
        <f>+AYS13+AYS14+AYS15+AYS19+AYS21</f>
        <v>0.24506937026239062</v>
      </c>
      <c r="AYT12" s="195">
        <f>+AYT13+AYT14+AYT15+AYT19+AYT21</f>
        <v>0.16796020991253643</v>
      </c>
      <c r="AYU12" s="195">
        <f t="shared" si="68"/>
        <v>73.804279889212822</v>
      </c>
      <c r="AYV12" s="195">
        <f>+AYV13+AYV14+AYV15+AYV19+AYV21</f>
        <v>1.1131651297376093</v>
      </c>
      <c r="AYW12" s="195">
        <f>+AYW13+AYW14+AYW15+AYW19+AYW21</f>
        <v>0.94749787026239063</v>
      </c>
      <c r="AYX12" s="195">
        <f>+AYX13+AYX14+AYX15+AYX19+AYX21</f>
        <v>4.2962847609329442</v>
      </c>
      <c r="AYY12" s="195">
        <f t="shared" si="69"/>
        <v>6.3569477609329441</v>
      </c>
      <c r="AYZ12" s="195">
        <f t="shared" si="70"/>
        <v>225.45663275072889</v>
      </c>
      <c r="AZA12" s="195">
        <f>+AZA13+AZA14+AZA15+AZA19+AZA21</f>
        <v>0.20779315014577257</v>
      </c>
      <c r="AZB12" s="195">
        <f>+AZB13+AZB14+AZB15+AZB19+AZB21</f>
        <v>2.0478977988338194</v>
      </c>
      <c r="AZC12" s="195">
        <f>+AZC13+AZC14+AZC15+AZC19+AZC21</f>
        <v>0.21986584985422739</v>
      </c>
      <c r="AZD12" s="195">
        <f>+AZD13+AZD14+AZD15+AZD19+AZD21</f>
        <v>0.59458580029154517</v>
      </c>
      <c r="AZE12" s="195">
        <f>+AZE13+AZE14+AZE15+AZE19+AZE21</f>
        <v>0.81882851895043729</v>
      </c>
      <c r="AZF12" s="195">
        <f t="shared" si="71"/>
        <v>3.8889711180758013</v>
      </c>
      <c r="AZG12" s="195">
        <f>+AZG13+AZG14+AZG15+AZG19+AZG21</f>
        <v>4.5617883804664725</v>
      </c>
      <c r="AZH12" s="195">
        <f>+AZH13+AZH14+AZH15+AZH19+AZH21</f>
        <v>61.664657010204081</v>
      </c>
      <c r="AZI12" s="195">
        <f>+AZI13+AZI14+AZI15+AZI19+AZI21</f>
        <v>1.1583553688046648</v>
      </c>
      <c r="AZJ12" s="195">
        <f>+AZJ13+AZJ14+AZJ15+AZJ19+AZJ21</f>
        <v>13.325628860058307</v>
      </c>
      <c r="AZK12" s="195">
        <f>+AZK13+AZK14+AZK15+AZK19+AZK21</f>
        <v>0.18953524052478132</v>
      </c>
      <c r="AZL12" s="195">
        <f t="shared" si="72"/>
        <v>80.89996486005829</v>
      </c>
      <c r="AZM12" s="195">
        <f>+AZM13+AZM14+AZM15+AZM19+AZM21</f>
        <v>14.85500587026239</v>
      </c>
      <c r="AZN12" s="195">
        <f>+AZN13+AZN14+AZN15+AZN19+AZN21</f>
        <v>14.852319989795918</v>
      </c>
      <c r="AZO12" s="195">
        <f>+AZO13+AZO14+AZO15+AZO19+AZO21</f>
        <v>0.17464580029154519</v>
      </c>
      <c r="AZP12" s="195">
        <f>+AZP13+AZP14+AZP15+AZP19+AZP21</f>
        <v>14.856518800291544</v>
      </c>
      <c r="AZQ12" s="195">
        <f>+AZQ13+AZQ14+AZQ15+AZQ19+AZQ21</f>
        <v>16.513707440233233</v>
      </c>
      <c r="AZR12" s="195">
        <f t="shared" si="73"/>
        <v>61.252197900874634</v>
      </c>
      <c r="AZS12" s="195">
        <f>+AZS13+AZS14+AZS15+AZS19+AZS21</f>
        <v>14.774015430029156</v>
      </c>
      <c r="AZT12" s="195">
        <f>+AZT13+AZT14+AZT15+AZT19+AZT21</f>
        <v>0</v>
      </c>
      <c r="AZU12" s="195">
        <f>+AZU13+AZU14+AZU15+AZU19+AZU21</f>
        <v>1.811339941690962E-2</v>
      </c>
      <c r="AZV12" s="195">
        <f>+AZV13+AZV14+AZV15+AZV19+AZV21</f>
        <v>0.10224239941690962</v>
      </c>
      <c r="AZW12" s="195">
        <f>+AZW13+AZW14+AZW15+AZW19+AZW21</f>
        <v>0</v>
      </c>
      <c r="AZX12" s="195">
        <f t="shared" si="74"/>
        <v>14.894371228862974</v>
      </c>
      <c r="AZY12" s="195">
        <f>+AZY13+AZY14+AZY15+AZY19+AZY21</f>
        <v>1.3149975393586006</v>
      </c>
      <c r="AZZ12" s="195">
        <f>+AZZ13+AZZ14+AZZ15+AZZ19+AZZ21</f>
        <v>0.15101500000000001</v>
      </c>
      <c r="BAA12" s="195">
        <f t="shared" si="75"/>
        <v>1.4660125393586005</v>
      </c>
      <c r="BAB12" s="195">
        <f t="shared" si="76"/>
        <v>162.40151764723029</v>
      </c>
      <c r="BAC12" s="195">
        <f>+BAC13+BAC14+BAC15+BAC19+BAC21</f>
        <v>0</v>
      </c>
      <c r="BAD12" s="195">
        <f>+BAD13+BAD14+BAD15+BAD19+BAD21</f>
        <v>0.18416739941690963</v>
      </c>
      <c r="BAE12" s="195">
        <f>+BAE13+BAE14+BAE15+BAE19+BAE21</f>
        <v>0</v>
      </c>
      <c r="BAF12" s="195">
        <f t="shared" si="77"/>
        <v>0.18416739941690963</v>
      </c>
      <c r="BAG12" s="195">
        <f>+BAG13+BAG14+BAG15+BAG19+BAG21</f>
        <v>1.5393953498542272</v>
      </c>
      <c r="BAH12" s="195">
        <f>+BAH13+BAH14+BAH15+BAH19+BAH21</f>
        <v>5.0693160349854223E-2</v>
      </c>
      <c r="BAI12" s="195">
        <f>+BAI13+BAI14+BAI15+BAI19+BAI21</f>
        <v>10.337245730320697</v>
      </c>
      <c r="BAJ12" s="195">
        <f>+BAJ13+BAJ14+BAJ15+BAJ19+BAJ21</f>
        <v>0.53137362827988333</v>
      </c>
      <c r="BAK12" s="195">
        <f t="shared" si="78"/>
        <v>12.458707868804662</v>
      </c>
      <c r="BAL12" s="195">
        <f>+BAL13+BAL14+BAL15+BAL19+BAL21</f>
        <v>84.776791489795912</v>
      </c>
      <c r="BAM12" s="195">
        <f>+BAM13+BAM14+BAM15+BAM19+BAM21</f>
        <v>20.040248979591837</v>
      </c>
      <c r="BAN12" s="195">
        <f>+BAN13+BAN14+BAN15+BAN19+BAN21</f>
        <v>18.98694958017493</v>
      </c>
      <c r="BAO12" s="195">
        <f>+BAO13+BAO14+BAO15+BAO19+BAO21</f>
        <v>18.3</v>
      </c>
      <c r="BAP12" s="195">
        <f>+BAP13+BAP14+BAP15+BAP19+BAP21</f>
        <v>18.708075580174928</v>
      </c>
      <c r="BAQ12" s="195">
        <f t="shared" si="79"/>
        <v>160.81206562973762</v>
      </c>
      <c r="BAR12" s="195">
        <f>+BAR13+BAR14+BAR15+BAR19+BAR21</f>
        <v>0</v>
      </c>
      <c r="BAS12" s="195">
        <f>+BAS13+BAS14+BAS15+BAS19+BAS21</f>
        <v>0</v>
      </c>
      <c r="BAT12" s="195">
        <f>+BAT13+BAT14+BAT15+BAT19+BAT21</f>
        <v>0</v>
      </c>
      <c r="BAU12" s="195">
        <f>+BAU13+BAU14+BAU15+BAU19+BAU21</f>
        <v>0</v>
      </c>
      <c r="BAV12" s="195">
        <f>+BAV13+BAV14+BAV15+BAV19+BAV21</f>
        <v>0</v>
      </c>
      <c r="BAW12" s="195">
        <f t="shared" si="80"/>
        <v>0</v>
      </c>
      <c r="BAX12" s="195">
        <f>+BAX13+BAX14+BAX15+BAX19+BAX21</f>
        <v>0</v>
      </c>
      <c r="BAY12" s="195">
        <f>+BAY13+BAY14+BAY15+BAY19+BAY21</f>
        <v>0</v>
      </c>
      <c r="BAZ12" s="195">
        <f>+BAZ13+BAZ14+BAZ15+BAZ19+BAZ21</f>
        <v>0</v>
      </c>
      <c r="BBA12" s="195">
        <f>+BBA13+BBA14+BBA15+BBA19+BBA21</f>
        <v>0</v>
      </c>
      <c r="BBB12" s="195">
        <f t="shared" si="81"/>
        <v>0</v>
      </c>
      <c r="BBC12" s="195">
        <f t="shared" si="82"/>
        <v>173.45494089795918</v>
      </c>
      <c r="BBD12" s="195">
        <f>+BBD13+BBD14+BBD15+BBD19+BBD21</f>
        <v>0</v>
      </c>
      <c r="BBE12" s="195">
        <f>+BBE13+BBE14+BBE15+BBE19+BBE21</f>
        <v>0</v>
      </c>
      <c r="BBF12" s="195">
        <f>+BBF13+BBF14+BBF15+BBF19+BBF21</f>
        <v>0.67738467930029156</v>
      </c>
      <c r="BBG12" s="195">
        <f>+BBG13+BBG14+BBG15+BBG19+BBG21</f>
        <v>5.3093469387755103E-2</v>
      </c>
      <c r="BBH12" s="195">
        <f>+BBH13+BBH14+BBH15+BBH19+BBH21</f>
        <v>0</v>
      </c>
      <c r="BBI12" s="195">
        <f t="shared" si="83"/>
        <v>0.73047814868804661</v>
      </c>
      <c r="BBJ12" s="195">
        <f>+BBJ13+BBJ14+BBJ15+BBJ19+BBJ21</f>
        <v>0.23928960932944607</v>
      </c>
      <c r="BBK12" s="195">
        <f>+BBK13+BBK14+BBK15+BBK19+BBK21</f>
        <v>54.192283431486878</v>
      </c>
      <c r="BBL12" s="195">
        <f>+BBL13+BBL14+BBL15+BBL19+BBL21</f>
        <v>5.8147800291545183E-2</v>
      </c>
      <c r="BBM12" s="195">
        <f>+BBM13+BBM14+BBM15+BBM19+BBM21</f>
        <v>3.4979999999999997E-2</v>
      </c>
      <c r="BBN12" s="195">
        <f>+BBN13+BBN14+BBN15+BBN19+BBN21</f>
        <v>2.0178199708454813E-2</v>
      </c>
      <c r="BBO12" s="195">
        <f t="shared" si="84"/>
        <v>54.544879040816319</v>
      </c>
      <c r="BBP12" s="195">
        <f>+BBP13+BBP14+BBP15+BBP19+BBP21</f>
        <v>53.346231800291541</v>
      </c>
      <c r="BBQ12" s="195">
        <f>+BBQ13+BBQ14+BBQ15+BBQ19+BBQ21</f>
        <v>30.5</v>
      </c>
      <c r="BBR12" s="195">
        <f>+BBR13+BBR14+BBR15+BBR19+BBR21</f>
        <v>30.740621368804664</v>
      </c>
      <c r="BBS12" s="195">
        <f>+BBS13+BBS14+BBS15+BBS19+BBS21</f>
        <v>4.7773870262390668E-2</v>
      </c>
      <c r="BBT12" s="195">
        <f>+BBT13+BBT14+BBT15+BBT19+BBT21</f>
        <v>0</v>
      </c>
      <c r="BBU12" s="195">
        <f t="shared" si="85"/>
        <v>114.63462703935861</v>
      </c>
      <c r="BBV12" s="195">
        <f>+BBV13+BBV14+BBV15+BBV19+BBV21</f>
        <v>0</v>
      </c>
      <c r="BBW12" s="195">
        <f>+BBW13+BBW14+BBW15+BBW19+BBW21</f>
        <v>0.12196239941690962</v>
      </c>
      <c r="BBX12" s="195">
        <f>+BBX13+BBX14+BBX15+BBX19+BBX21</f>
        <v>1.1413489795918365E-2</v>
      </c>
      <c r="BBY12" s="195">
        <f>+BBY13+BBY14+BBY15+BBY19+BBY21</f>
        <v>3.9489775397667639</v>
      </c>
      <c r="BBZ12" s="195">
        <f>+BBZ13+BBZ14+BBZ15+BBZ19+BBZ21</f>
        <v>0.77348470991253648</v>
      </c>
      <c r="BCA12" s="195">
        <f t="shared" si="86"/>
        <v>4.8558381388921283</v>
      </c>
      <c r="BCB12" s="195">
        <f t="shared" si="87"/>
        <v>174.76582236775511</v>
      </c>
      <c r="BCC12" s="195">
        <f>+BCC13+BCC14+BCC15+BCC19+BCC21</f>
        <v>0</v>
      </c>
      <c r="BCD12" s="195">
        <f>+BCD13+BCD14+BCD15+BCD19+BCD21</f>
        <v>0.10150000000000001</v>
      </c>
      <c r="BCE12" s="195">
        <f>+BCE13+BCE14+BCE15+BCE19+BCE21</f>
        <v>2.4048814606413993</v>
      </c>
      <c r="BCF12" s="195">
        <f>+BCF13+BCF14+BCF15+BCF19+BCF21</f>
        <v>0.24159679008746351</v>
      </c>
      <c r="BCG12" s="195">
        <f>+BCG13+BCG14+BCG15+BCG19+BCG21</f>
        <v>1.7949029300291546</v>
      </c>
      <c r="BCH12" s="195">
        <f t="shared" si="88"/>
        <v>4.5428811807580178</v>
      </c>
      <c r="BCI12" s="195">
        <f>+BCI13+BCI14+BCI15+BCI19+BCI21</f>
        <v>0.27576891107871715</v>
      </c>
      <c r="BCJ12" s="195">
        <f>+BCJ13+BCJ14+BCJ15+BCJ19+BCJ21</f>
        <v>53.618632849854222</v>
      </c>
      <c r="BCK12" s="195">
        <f>+BCK13+BCK14+BCK15+BCK19+BCK21</f>
        <v>0.30305463994169096</v>
      </c>
      <c r="BCL12" s="195">
        <f>+BCL13+BCL14+BCL15+BCL19+BCL21</f>
        <v>16.037139800291545</v>
      </c>
      <c r="BCM12" s="195">
        <f t="shared" si="24"/>
        <v>70.23459620116617</v>
      </c>
      <c r="BCN12" s="195">
        <v>1.38114625</v>
      </c>
      <c r="BCO12" s="195">
        <v>8.5800171899999995</v>
      </c>
      <c r="BCP12" s="195">
        <v>16.23192225</v>
      </c>
      <c r="BCQ12" s="195">
        <v>10.603252120000001</v>
      </c>
      <c r="BCR12" s="195">
        <v>15.985785419999999</v>
      </c>
      <c r="BCS12" s="195">
        <f t="shared" si="89"/>
        <v>52.782123229999996</v>
      </c>
      <c r="BCT12" s="195">
        <v>3.5416230300000002</v>
      </c>
      <c r="BCU12" s="195">
        <v>3.4324399999999998E-2</v>
      </c>
      <c r="BCV12" s="195">
        <v>2.6499999999999999E-2</v>
      </c>
      <c r="BCW12" s="195">
        <v>7.0447999999999997E-2</v>
      </c>
      <c r="BCX12" s="195">
        <f t="shared" si="90"/>
        <v>3.6728954300000001</v>
      </c>
      <c r="BCY12" s="195">
        <v>9.4423999999999994E-2</v>
      </c>
      <c r="BCZ12" s="195"/>
      <c r="BDA12" s="195">
        <f t="shared" si="91"/>
        <v>9.4423999999999994E-2</v>
      </c>
      <c r="BDB12" s="195">
        <f t="shared" si="92"/>
        <v>131.32692004192418</v>
      </c>
      <c r="BDC12" s="195">
        <v>0.47172008000000004</v>
      </c>
      <c r="BDD12" s="195">
        <v>0.1968395</v>
      </c>
      <c r="BDE12" s="195">
        <v>0.91254553999999999</v>
      </c>
      <c r="BDF12" s="195">
        <f t="shared" si="25"/>
        <v>1.5811051200000001</v>
      </c>
      <c r="BDG12" s="195">
        <v>0.89017259000000004</v>
      </c>
      <c r="BDH12" s="195">
        <v>36.458045469999995</v>
      </c>
      <c r="BDI12" s="195">
        <v>5.3999999999999999E-2</v>
      </c>
      <c r="BDJ12" s="195">
        <v>5.1118839999999999E-2</v>
      </c>
      <c r="BDK12" s="195">
        <v>0.20878592000000001</v>
      </c>
      <c r="BDL12" s="195">
        <f t="shared" si="93"/>
        <v>37.662122819999993</v>
      </c>
      <c r="BDM12" s="195">
        <v>0.48703928999999996</v>
      </c>
      <c r="BDN12" s="195">
        <v>36.034312800000002</v>
      </c>
      <c r="BDO12" s="195">
        <v>22.108277600000001</v>
      </c>
      <c r="BDP12" s="195"/>
      <c r="BDQ12" s="195">
        <f t="shared" si="94"/>
        <v>58.629629690000002</v>
      </c>
      <c r="BDR12" s="195">
        <v>35.984465829999998</v>
      </c>
      <c r="BDS12" s="195">
        <v>0</v>
      </c>
      <c r="BDT12" s="195">
        <v>0.16600000000000001</v>
      </c>
      <c r="BDU12" s="195">
        <v>9.9299999999999999E-2</v>
      </c>
      <c r="BDV12" s="195">
        <v>0</v>
      </c>
      <c r="BDW12" s="195">
        <f t="shared" si="95"/>
        <v>36.249765829999994</v>
      </c>
      <c r="BDX12" s="195">
        <v>0.91198166034985428</v>
      </c>
      <c r="BDY12" s="195">
        <v>1.8200834285714282</v>
      </c>
      <c r="BDZ12" s="195">
        <v>0.10862118075801748</v>
      </c>
      <c r="BEA12" s="195">
        <v>5.5500000000000001E-2</v>
      </c>
      <c r="BEB12" s="195">
        <v>0</v>
      </c>
      <c r="BEC12" s="195">
        <f t="shared" si="96"/>
        <v>2.8961862696792995</v>
      </c>
      <c r="BED12" s="195">
        <f t="shared" si="97"/>
        <v>137.0188097296793</v>
      </c>
      <c r="BEE12" s="195">
        <v>0</v>
      </c>
      <c r="BEF12" s="195">
        <v>0</v>
      </c>
      <c r="BEG12" s="195">
        <v>1.1102754606413994</v>
      </c>
      <c r="BEH12" s="195">
        <v>0</v>
      </c>
      <c r="BEI12" s="195">
        <f t="shared" si="98"/>
        <v>1.1102754606413994</v>
      </c>
      <c r="BEJ12" s="195">
        <v>39.733639309037905</v>
      </c>
      <c r="BEK12" s="195">
        <v>0.13423830029154518</v>
      </c>
      <c r="BEL12" s="195">
        <v>21</v>
      </c>
      <c r="BEM12" s="195">
        <v>16.040418349854228</v>
      </c>
      <c r="BEN12" s="195">
        <v>22</v>
      </c>
      <c r="BEO12" s="195">
        <f t="shared" si="99"/>
        <v>98.908295959183675</v>
      </c>
      <c r="BEP12" s="195">
        <v>0.66329353935860058</v>
      </c>
      <c r="BEQ12" s="195">
        <v>23.147744699708454</v>
      </c>
      <c r="BER12" s="195">
        <v>17.339791629737608</v>
      </c>
      <c r="BES12" s="195">
        <v>0.57681023906705531</v>
      </c>
      <c r="BET12" s="195">
        <v>0</v>
      </c>
      <c r="BEU12" s="195">
        <f t="shared" si="26"/>
        <v>41.727640107871721</v>
      </c>
      <c r="BEV12" s="195">
        <v>0.16311439941690961</v>
      </c>
      <c r="BEW12" s="195">
        <v>0</v>
      </c>
      <c r="BEX12" s="195">
        <v>2.0572600583090378E-2</v>
      </c>
      <c r="BEY12" s="195">
        <v>0.15922464139941692</v>
      </c>
      <c r="BEZ12" s="195">
        <v>0</v>
      </c>
      <c r="BFA12" s="195">
        <f t="shared" si="100"/>
        <v>0.34291164139941688</v>
      </c>
      <c r="BFB12" s="195">
        <v>0.72104229008746357</v>
      </c>
      <c r="BFC12" s="195">
        <f t="shared" si="101"/>
        <v>0.72104229008746357</v>
      </c>
      <c r="BFD12" s="195">
        <f t="shared" si="27"/>
        <v>142.81016545918368</v>
      </c>
      <c r="BFE12" s="195">
        <v>7.8E-2</v>
      </c>
      <c r="BFF12" s="195">
        <v>1.64</v>
      </c>
      <c r="BFG12" s="195">
        <v>0</v>
      </c>
      <c r="BFH12" s="195">
        <v>4.387858250728863</v>
      </c>
      <c r="BFI12" s="195">
        <f t="shared" si="102"/>
        <v>6.105858250728863</v>
      </c>
      <c r="BFJ12" s="195">
        <v>0</v>
      </c>
      <c r="BFK12" s="195">
        <v>26.915403660349856</v>
      </c>
      <c r="BFL12" s="195">
        <v>18.691152481049567</v>
      </c>
      <c r="BFM12" s="195">
        <v>0.19674615014577257</v>
      </c>
      <c r="BFN12" s="195">
        <v>0.16602583965014578</v>
      </c>
      <c r="BFO12" s="195">
        <f t="shared" si="103"/>
        <v>45.96932813119534</v>
      </c>
      <c r="BFP12" s="195">
        <v>20.522034489795917</v>
      </c>
      <c r="BFQ12" s="195">
        <v>17.471323790087464</v>
      </c>
      <c r="BFR12" s="195">
        <v>2.0955590379008744E-2</v>
      </c>
      <c r="BFS12" s="195">
        <v>0.11847213994169095</v>
      </c>
      <c r="BFT12" s="195">
        <v>0.27420823906705538</v>
      </c>
      <c r="BFU12" s="195">
        <f t="shared" si="28"/>
        <v>38.406994249271143</v>
      </c>
      <c r="BFV12" s="195">
        <v>10.426500000000001</v>
      </c>
      <c r="BFW12" s="195">
        <v>10.536412500000001</v>
      </c>
      <c r="BFX12" s="195">
        <v>14.766159209912537</v>
      </c>
      <c r="BFY12" s="195">
        <v>10.4</v>
      </c>
      <c r="BFZ12" s="195">
        <v>10.538618240524782</v>
      </c>
      <c r="BGA12" s="195">
        <f t="shared" si="104"/>
        <v>56.667689950437321</v>
      </c>
      <c r="BGB12" s="195">
        <v>1.3901656997084548</v>
      </c>
      <c r="BGC12" s="195">
        <v>4.6573999999999997E-2</v>
      </c>
      <c r="BGD12" s="195">
        <v>0.19600000000000001</v>
      </c>
      <c r="BGE12" s="195">
        <f t="shared" si="105"/>
        <v>1.6327396997084547</v>
      </c>
      <c r="BGF12" s="195">
        <f t="shared" si="29"/>
        <v>148.78261028134114</v>
      </c>
      <c r="BGG12" s="195">
        <v>0</v>
      </c>
      <c r="BGH12" s="195">
        <v>8.6650600583090376E-2</v>
      </c>
      <c r="BGI12" s="195">
        <f t="shared" si="106"/>
        <v>8.6650600583090376E-2</v>
      </c>
      <c r="BGJ12" s="195">
        <v>2.2536000597667636</v>
      </c>
      <c r="BGK12" s="195">
        <v>0.40793999999999997</v>
      </c>
      <c r="BGL12" s="195">
        <v>0.71337006122448976</v>
      </c>
      <c r="BGM12" s="195">
        <v>0.9800960903790088</v>
      </c>
      <c r="BGN12" s="195">
        <v>36.389221479591832</v>
      </c>
      <c r="BGO12" s="195">
        <f t="shared" si="107"/>
        <v>40.744227690962092</v>
      </c>
      <c r="BGP12" s="195">
        <v>18.789075190962098</v>
      </c>
      <c r="BGQ12" s="195">
        <v>17.653983639941693</v>
      </c>
      <c r="BGR12" s="195">
        <v>19.181395319241982</v>
      </c>
      <c r="BGS12" s="195">
        <v>17.5</v>
      </c>
      <c r="BGT12" s="195">
        <v>17.46072974052478</v>
      </c>
      <c r="BGU12" s="195">
        <f t="shared" si="108"/>
        <v>90.585183890670564</v>
      </c>
      <c r="BGV12" s="195">
        <v>3.2139879897959185</v>
      </c>
      <c r="BGW12" s="195">
        <v>1.9883153600583088</v>
      </c>
      <c r="BGX12" s="195">
        <v>8.3558520408163264E-2</v>
      </c>
      <c r="BGY12" s="195">
        <v>2.2219021793002915</v>
      </c>
      <c r="BGZ12" s="195">
        <v>2.5877590379008743E-2</v>
      </c>
      <c r="BHA12" s="195">
        <f t="shared" si="109"/>
        <v>7.5336416399416919</v>
      </c>
      <c r="BHB12" s="195">
        <v>0</v>
      </c>
      <c r="BHC12" s="195">
        <v>1.1739846603498538</v>
      </c>
      <c r="BHD12" s="195">
        <v>1.4564731005830904</v>
      </c>
      <c r="BHE12" s="195">
        <v>0.36001968950437313</v>
      </c>
      <c r="BHF12" s="195">
        <v>3.9212195102040814</v>
      </c>
      <c r="BHG12" s="195">
        <f t="shared" si="110"/>
        <v>6.9116969606413985</v>
      </c>
      <c r="BHH12" s="195">
        <f t="shared" si="111"/>
        <v>145.86140078279882</v>
      </c>
      <c r="BHI12" s="195">
        <v>5.7266320699708446E-2</v>
      </c>
      <c r="BHJ12" s="195">
        <v>7.2800000000000004E-2</v>
      </c>
      <c r="BHK12" s="195">
        <v>0.4</v>
      </c>
      <c r="BHL12" s="195">
        <v>2.2321709402332361</v>
      </c>
      <c r="BHM12" s="195">
        <f t="shared" si="112"/>
        <v>2.7622372609329444</v>
      </c>
      <c r="BHN12" s="195">
        <v>35.209274360058309</v>
      </c>
      <c r="BHO12" s="195">
        <v>0.75706689941690963</v>
      </c>
      <c r="BHP12" s="195">
        <v>2.3192584110787173</v>
      </c>
      <c r="BHQ12" s="195">
        <v>2.3184527900874632</v>
      </c>
      <c r="BHR12" s="195">
        <v>15.841766189504373</v>
      </c>
      <c r="BHS12" s="195">
        <f t="shared" si="113"/>
        <v>56.445818650145767</v>
      </c>
      <c r="BHT12" s="195">
        <v>14.895985000000001</v>
      </c>
      <c r="BHU12" s="195">
        <v>15.436768120991255</v>
      </c>
      <c r="BHV12" s="195">
        <v>16.842057861516036</v>
      </c>
      <c r="BHW12" s="195">
        <v>15.1075027303207</v>
      </c>
      <c r="BHX12" s="195">
        <v>0.20387251895043731</v>
      </c>
      <c r="BHY12" s="195">
        <f t="shared" si="114"/>
        <v>62.48618623177844</v>
      </c>
      <c r="BHZ12" s="195">
        <v>0.24085667055393584</v>
      </c>
      <c r="BIA12" s="195">
        <v>1.1156975306122452</v>
      </c>
      <c r="BIB12" s="195">
        <v>2.2857987099125361</v>
      </c>
      <c r="BIC12" s="195">
        <v>8.8059300291545184E-2</v>
      </c>
      <c r="BID12" s="195">
        <v>1.5387476516034986</v>
      </c>
      <c r="BIE12" s="195">
        <f t="shared" si="115"/>
        <v>5.269159862973761</v>
      </c>
      <c r="BIF12" s="195">
        <v>0</v>
      </c>
      <c r="BIG12" s="195">
        <f t="shared" si="116"/>
        <v>0</v>
      </c>
      <c r="BIH12" s="195">
        <f t="shared" si="117"/>
        <v>126.96340200583091</v>
      </c>
      <c r="BII12" s="195">
        <v>1.7900476705539359</v>
      </c>
      <c r="BIJ12" s="195">
        <v>0</v>
      </c>
      <c r="BIK12" s="195">
        <v>9.7648214693877549</v>
      </c>
      <c r="BIL12" s="195">
        <v>0.99601690962099121</v>
      </c>
      <c r="BIM12" s="195">
        <f t="shared" si="118"/>
        <v>12.550886049562681</v>
      </c>
      <c r="BIN12" s="195">
        <v>0</v>
      </c>
      <c r="BIO12" s="195">
        <v>45.27216375947522</v>
      </c>
      <c r="BIP12" s="195">
        <v>9.9333399416909607E-2</v>
      </c>
      <c r="BIQ12" s="195">
        <v>2.718799339650146</v>
      </c>
      <c r="BIR12" s="195">
        <v>4.2505645787172011</v>
      </c>
      <c r="BIS12" s="195">
        <f t="shared" si="119"/>
        <v>52.340861077259476</v>
      </c>
      <c r="BIT12" s="195">
        <v>12.4</v>
      </c>
      <c r="BIU12" s="195">
        <v>13.561166131195336</v>
      </c>
      <c r="BIV12" s="195">
        <v>12.716829000000001</v>
      </c>
      <c r="BIW12" s="195">
        <v>15.875609870262391</v>
      </c>
      <c r="BIX12" s="195">
        <v>18.119388279883381</v>
      </c>
      <c r="BIY12" s="195">
        <f t="shared" si="120"/>
        <v>72.672993281341107</v>
      </c>
      <c r="BIZ12" s="195">
        <v>4.0919273221574342</v>
      </c>
      <c r="BJA12" s="195">
        <v>0.1334968002915452</v>
      </c>
      <c r="BJB12" s="195">
        <v>0.46340026822157437</v>
      </c>
      <c r="BJC12" s="195">
        <v>0</v>
      </c>
      <c r="BJD12" s="195">
        <f t="shared" si="121"/>
        <v>4.688824390670554</v>
      </c>
      <c r="BJE12" s="195">
        <v>0.16311160932944607</v>
      </c>
      <c r="BJF12" s="195">
        <v>8.9343940233236149E-2</v>
      </c>
      <c r="BJG12" s="195">
        <v>0.87010782944606402</v>
      </c>
      <c r="BJH12" s="195">
        <v>1.6011964810495627</v>
      </c>
      <c r="BJI12" s="195">
        <f t="shared" si="122"/>
        <v>2.7237598600583088</v>
      </c>
      <c r="BJJ12" s="195">
        <f t="shared" si="123"/>
        <v>144.97732465889214</v>
      </c>
      <c r="BJK12" s="195">
        <f t="shared" si="30"/>
        <v>1914.808891712245</v>
      </c>
      <c r="BJL12" s="195">
        <v>3.3406893804664719</v>
      </c>
      <c r="BJM12" s="195">
        <v>1.7989711195335276</v>
      </c>
      <c r="BJN12" s="195">
        <v>6.4245886209912531</v>
      </c>
      <c r="BJO12" s="195">
        <v>0</v>
      </c>
      <c r="BJP12" s="195">
        <v>0.36938470991253647</v>
      </c>
      <c r="BJQ12" s="195">
        <f t="shared" si="124"/>
        <v>11.933633830903789</v>
      </c>
      <c r="BJR12" s="195">
        <v>41.45394141836735</v>
      </c>
      <c r="BJS12" s="195">
        <v>32.630000000000003</v>
      </c>
      <c r="BJT12" s="195">
        <v>31.521214830903787</v>
      </c>
      <c r="BJU12" s="195">
        <v>12.253864600583091</v>
      </c>
      <c r="BJV12" s="195">
        <v>0.5362897696793002</v>
      </c>
      <c r="BJW12" s="195">
        <f t="shared" si="125"/>
        <v>118.39531061953352</v>
      </c>
      <c r="BJX12" s="195">
        <v>12.045455339650145</v>
      </c>
      <c r="BJY12" s="195">
        <v>3.1147621195335273</v>
      </c>
      <c r="BJZ12" s="195">
        <v>4.8618461793002918</v>
      </c>
      <c r="BKA12" s="195">
        <v>3.9647250728862972E-2</v>
      </c>
      <c r="BKB12" s="195">
        <f t="shared" si="126"/>
        <v>20.061710889212826</v>
      </c>
      <c r="BKC12" s="195">
        <v>0.18007118950437317</v>
      </c>
      <c r="BKD12" s="195">
        <v>0.46697490962099125</v>
      </c>
      <c r="BKE12" s="195">
        <v>0.19551825072886297</v>
      </c>
      <c r="BKF12" s="195">
        <v>0</v>
      </c>
      <c r="BKG12" s="195">
        <v>3.2517308513119536</v>
      </c>
      <c r="BKH12" s="195">
        <f t="shared" si="127"/>
        <v>4.0942952011661813</v>
      </c>
      <c r="BKI12" s="195">
        <f t="shared" si="128"/>
        <v>154.48495054081633</v>
      </c>
      <c r="BKJ12" s="195">
        <v>0.27020059912536443</v>
      </c>
      <c r="BKK12" s="195">
        <v>0.69904918221574341</v>
      </c>
      <c r="BKL12" s="195">
        <v>1.8427412594752186</v>
      </c>
      <c r="BKM12" s="195">
        <v>0</v>
      </c>
      <c r="BKN12" s="195">
        <v>13.016743029154519</v>
      </c>
      <c r="BKO12" s="195">
        <f t="shared" si="129"/>
        <v>15.828734069970846</v>
      </c>
      <c r="BKP12" s="195">
        <v>21.04780066034985</v>
      </c>
      <c r="BKQ12" s="195">
        <v>29.549554230320698</v>
      </c>
      <c r="BKR12" s="195">
        <v>0.57220455976676377</v>
      </c>
      <c r="BKS12" s="195">
        <v>13.598585259475218</v>
      </c>
      <c r="BKT12" s="195">
        <v>13.9255379606414</v>
      </c>
      <c r="BKU12" s="195">
        <f t="shared" si="130"/>
        <v>78.693682670553926</v>
      </c>
      <c r="BKV12" s="195">
        <v>13.000988160349854</v>
      </c>
      <c r="BKW12" s="195">
        <v>12.927</v>
      </c>
      <c r="BKX12" s="195">
        <v>13.771333269679301</v>
      </c>
      <c r="BKY12" s="195">
        <f t="shared" si="131"/>
        <v>39.699321430029158</v>
      </c>
      <c r="BKZ12" s="195">
        <v>7.1911185510204074</v>
      </c>
      <c r="BLA12" s="195">
        <v>0.37821934839650145</v>
      </c>
      <c r="BLB12" s="195">
        <v>5.7087291603498542</v>
      </c>
      <c r="BLC12" s="195">
        <v>0</v>
      </c>
      <c r="BLD12" s="195">
        <v>0.19455169970845479</v>
      </c>
      <c r="BLE12" s="195">
        <f t="shared" si="132"/>
        <v>13.472618759475218</v>
      </c>
      <c r="BLF12" s="196">
        <f t="shared" si="133"/>
        <v>147.69435693002913</v>
      </c>
      <c r="BLG12" s="195">
        <v>7.5281950437317779E-2</v>
      </c>
      <c r="BLH12" s="195">
        <v>3.0771176501457722</v>
      </c>
      <c r="BLI12" s="195">
        <v>0.70721181049562687</v>
      </c>
      <c r="BLJ12" s="195">
        <v>1.6396189810495627</v>
      </c>
      <c r="BLK12" s="195">
        <v>1.360124139941691</v>
      </c>
      <c r="BLL12" s="195">
        <f t="shared" si="134"/>
        <v>6.8593545320699709</v>
      </c>
      <c r="BLM12" s="195">
        <v>3.2123085799999997</v>
      </c>
      <c r="BLN12" s="195">
        <v>55.66805394</v>
      </c>
      <c r="BLO12" s="195">
        <v>12.4580023</v>
      </c>
      <c r="BLP12" s="195">
        <v>23.140002580000001</v>
      </c>
      <c r="BLQ12" s="195">
        <v>9.0083345399999999</v>
      </c>
      <c r="BLR12" s="196">
        <f t="shared" si="135"/>
        <v>103.48670193999999</v>
      </c>
      <c r="BLS12" s="195">
        <v>0.49575641999999998</v>
      </c>
      <c r="BLT12" s="195">
        <v>17.415638229999999</v>
      </c>
      <c r="BLU12" s="195">
        <v>8.5867076200000003</v>
      </c>
      <c r="BLV12" s="195">
        <v>2.4797421600000003</v>
      </c>
      <c r="BLW12" s="195">
        <v>17.60205113</v>
      </c>
      <c r="BLX12" s="196">
        <f t="shared" si="31"/>
        <v>46.579895559999997</v>
      </c>
      <c r="BLY12" s="195">
        <v>9.8000000000000007</v>
      </c>
      <c r="BLZ12" s="195">
        <v>10.0384724</v>
      </c>
      <c r="BMA12" s="195">
        <v>1.4466253100000002</v>
      </c>
      <c r="BMB12" s="195">
        <v>1.9030970700000001</v>
      </c>
      <c r="BMC12" s="195">
        <v>10.154324060000002</v>
      </c>
      <c r="BMD12" s="196">
        <f t="shared" si="136"/>
        <v>33.342518840000004</v>
      </c>
      <c r="BME12" s="195">
        <v>9.8000000000000007</v>
      </c>
      <c r="BMF12" s="195">
        <v>10.05252868</v>
      </c>
      <c r="BMG12" s="195">
        <v>0.39037674</v>
      </c>
      <c r="BMH12" s="196">
        <f t="shared" si="137"/>
        <v>20.24290542</v>
      </c>
      <c r="BMI12" s="196">
        <f t="shared" si="138"/>
        <v>210.51137629206997</v>
      </c>
      <c r="BMJ12" s="195">
        <v>4.6207704600000001</v>
      </c>
      <c r="BMK12" s="196">
        <f t="shared" si="139"/>
        <v>4.6207704600000001</v>
      </c>
      <c r="BML12" s="195">
        <v>0.19471912</v>
      </c>
      <c r="BMM12" s="195">
        <v>3.3491179999999998</v>
      </c>
      <c r="BMN12" s="195">
        <v>1.3355058599999998</v>
      </c>
      <c r="BMO12" s="195">
        <v>1.2509735700000002</v>
      </c>
      <c r="BMP12" s="195">
        <v>2.9176249100000002</v>
      </c>
      <c r="BMQ12" s="196">
        <f t="shared" si="140"/>
        <v>9.0479414600000005</v>
      </c>
      <c r="BMR12" s="195">
        <v>38.349266590000006</v>
      </c>
      <c r="BMS12" s="195">
        <v>26.152017959999998</v>
      </c>
      <c r="BMT12" s="195">
        <v>19.263387210000001</v>
      </c>
      <c r="BMU12" s="195">
        <v>12.961106640000001</v>
      </c>
      <c r="BMV12" s="195">
        <v>27.233299079999998</v>
      </c>
      <c r="BMW12" s="196">
        <f t="shared" si="141"/>
        <v>123.95907748</v>
      </c>
      <c r="BMX12" s="195">
        <v>6.6160559999999993E-2</v>
      </c>
      <c r="BMY12" s="195">
        <v>0.15457041999999999</v>
      </c>
      <c r="BMZ12" s="195">
        <v>0.22751798000000001</v>
      </c>
      <c r="BNA12" s="195">
        <v>4.0450161199999997</v>
      </c>
      <c r="BNB12" s="195">
        <v>0.26041370000000003</v>
      </c>
      <c r="BNC12" s="196">
        <f t="shared" si="142"/>
        <v>4.7536787799999995</v>
      </c>
      <c r="BND12" s="195">
        <v>9.7868199999999999E-3</v>
      </c>
      <c r="BNE12" s="195">
        <v>27.629212160000002</v>
      </c>
      <c r="BNF12" s="195">
        <v>13.66219516</v>
      </c>
      <c r="BNG12" s="195">
        <v>12.239904469999999</v>
      </c>
      <c r="BNH12" s="195">
        <v>11.9555626</v>
      </c>
      <c r="BNI12" s="196">
        <f t="shared" si="143"/>
        <v>65.496661209999999</v>
      </c>
      <c r="BNJ12" s="196">
        <f t="shared" si="144"/>
        <v>207.87812939000003</v>
      </c>
      <c r="BNK12" s="195">
        <v>9.6984000000000001E-2</v>
      </c>
      <c r="BNL12" s="195">
        <v>1.1318098399999998</v>
      </c>
      <c r="BNM12" s="195">
        <v>1.00049604</v>
      </c>
      <c r="BNN12" s="195">
        <v>0.43465735</v>
      </c>
      <c r="BNO12" s="195">
        <v>4.9484504999999999</v>
      </c>
      <c r="BNP12" s="196">
        <f t="shared" si="145"/>
        <v>7.6123977299999996</v>
      </c>
      <c r="BNQ12" s="195">
        <v>26.898079450000001</v>
      </c>
      <c r="BNR12" s="195">
        <v>41.039751799999998</v>
      </c>
      <c r="BNS12" s="195">
        <v>4.6678372700000015</v>
      </c>
      <c r="BNT12" s="195">
        <v>8.55553542</v>
      </c>
      <c r="BNU12" s="195">
        <v>15.825049730000002</v>
      </c>
      <c r="BNV12" s="196">
        <f t="shared" si="146"/>
        <v>96.986253670000011</v>
      </c>
      <c r="BNW12" s="195">
        <v>6.5636588099999997</v>
      </c>
      <c r="BNX12" s="195">
        <v>2.4456033700000002</v>
      </c>
      <c r="BNY12" s="195">
        <v>8.1976371500000003</v>
      </c>
      <c r="BNZ12" s="195">
        <v>0.19605274</v>
      </c>
      <c r="BOA12" s="195">
        <v>18.006521009999997</v>
      </c>
      <c r="BOB12" s="196">
        <f t="shared" si="147"/>
        <v>35.409473079999998</v>
      </c>
      <c r="BOC12" s="195">
        <v>1.2227229799999999</v>
      </c>
      <c r="BOD12" s="195">
        <v>1.45663008</v>
      </c>
      <c r="BOE12" s="195">
        <v>4.19213726</v>
      </c>
      <c r="BOF12" s="195">
        <v>17.905179489999998</v>
      </c>
      <c r="BOG12" s="195">
        <v>31.62077614</v>
      </c>
      <c r="BOH12" s="196">
        <f t="shared" si="148"/>
        <v>56.397445949999998</v>
      </c>
      <c r="BOI12" s="195">
        <v>8.1119999999999998E-2</v>
      </c>
      <c r="BOJ12" s="196">
        <f t="shared" si="149"/>
        <v>8.1119999999999998E-2</v>
      </c>
      <c r="BOK12" s="196">
        <f t="shared" si="150"/>
        <v>196.48669042999998</v>
      </c>
      <c r="BOL12" s="195">
        <v>15.541925039999999</v>
      </c>
      <c r="BOM12" s="195">
        <v>5.0164123900000002</v>
      </c>
      <c r="BON12" s="195">
        <v>2.1895816899999998</v>
      </c>
      <c r="BOO12" s="196">
        <f t="shared" si="32"/>
        <v>22.747919119999999</v>
      </c>
      <c r="BOP12" s="196">
        <v>0.79113845000000005</v>
      </c>
      <c r="BOQ12" s="196">
        <v>39.026237680000001</v>
      </c>
      <c r="BOR12" s="196">
        <v>18.549946420000001</v>
      </c>
      <c r="BOS12" s="196">
        <v>6.1866517499999993</v>
      </c>
      <c r="BOT12" s="196">
        <v>6.2794828499999999</v>
      </c>
      <c r="BOU12" s="196">
        <f t="shared" si="151"/>
        <v>70.833457149999987</v>
      </c>
      <c r="BOV12" s="196">
        <v>7.30266839</v>
      </c>
      <c r="BOW12" s="196">
        <v>12.307865209999999</v>
      </c>
      <c r="BOX12" s="196">
        <v>4.2468001500000003</v>
      </c>
      <c r="BOY12" s="196">
        <v>4.23216298</v>
      </c>
      <c r="BOZ12" s="196"/>
      <c r="BPA12" s="196">
        <v>0.78276179999999984</v>
      </c>
      <c r="BPB12" s="196">
        <f t="shared" si="152"/>
        <v>28.87225853</v>
      </c>
      <c r="BPC12" s="196">
        <v>0.33819306000000005</v>
      </c>
      <c r="BPD12" s="196">
        <v>0.89411948000000008</v>
      </c>
      <c r="BPE12" s="196">
        <v>0.56326220999999999</v>
      </c>
      <c r="BPF12" s="196">
        <v>17.072972410000002</v>
      </c>
      <c r="BPG12" s="196">
        <f t="shared" si="153"/>
        <v>18.868547160000002</v>
      </c>
      <c r="BPH12" s="196">
        <v>35.545534400000001</v>
      </c>
      <c r="BPI12" s="196">
        <v>2.4049838100000001</v>
      </c>
      <c r="BPJ12" s="196">
        <v>17.223711120000001</v>
      </c>
      <c r="BPK12" s="196">
        <f t="shared" si="154"/>
        <v>55.174229330000003</v>
      </c>
      <c r="BPL12" s="196">
        <f t="shared" si="155"/>
        <v>196.49641129</v>
      </c>
      <c r="BPM12" s="196">
        <v>23.28455417</v>
      </c>
      <c r="BPN12" s="196">
        <v>0.56128502000000002</v>
      </c>
      <c r="BPO12" s="196">
        <f t="shared" si="156"/>
        <v>23.84583919</v>
      </c>
      <c r="BPP12" s="196">
        <v>1.27370162</v>
      </c>
      <c r="BPQ12" s="196">
        <v>0.43284067999999992</v>
      </c>
      <c r="BPR12" s="196">
        <v>2.4403258999999999</v>
      </c>
      <c r="BPS12" s="196">
        <v>2.0718570500000002</v>
      </c>
      <c r="BPT12" s="196">
        <v>35.704819519999994</v>
      </c>
      <c r="BPU12" s="196">
        <f t="shared" si="157"/>
        <v>41.923544769999992</v>
      </c>
      <c r="BPV12" s="196">
        <v>15.5570111</v>
      </c>
      <c r="BPW12" s="196">
        <v>1.3820939699999999</v>
      </c>
      <c r="BPX12" s="196">
        <v>22.930013749999997</v>
      </c>
      <c r="BPY12" s="196">
        <v>0.55865480000000001</v>
      </c>
      <c r="BPZ12" s="196">
        <f t="shared" si="33"/>
        <v>40.427773619999996</v>
      </c>
      <c r="BQA12" s="196">
        <v>12.94369315</v>
      </c>
      <c r="BQB12" s="196">
        <v>6.0222129200000003</v>
      </c>
      <c r="BQC12" s="196">
        <v>0.19326607000000001</v>
      </c>
      <c r="BQD12" s="196">
        <v>0.22393825000000001</v>
      </c>
      <c r="BQE12" s="196">
        <v>6.6284840000000003</v>
      </c>
      <c r="BQF12" s="196">
        <f t="shared" si="158"/>
        <v>26.011594389999999</v>
      </c>
      <c r="BQG12" s="196">
        <v>0.10686017</v>
      </c>
      <c r="BQH12" s="196">
        <v>20.448780110000001</v>
      </c>
      <c r="BQI12" s="196">
        <v>16.841285669999998</v>
      </c>
      <c r="BQJ12" s="196">
        <v>38.64008183</v>
      </c>
      <c r="BQK12" s="196">
        <v>18.40553272</v>
      </c>
      <c r="BQL12" s="196">
        <f t="shared" si="159"/>
        <v>94.442540499999993</v>
      </c>
      <c r="BQM12" s="196">
        <f t="shared" si="34"/>
        <v>226.65129246999999</v>
      </c>
      <c r="BQN12" s="196">
        <v>0.37103821000000003</v>
      </c>
      <c r="BQO12" s="196">
        <v>0.65555177000000009</v>
      </c>
      <c r="BQP12" s="196">
        <v>1.68396777</v>
      </c>
      <c r="BQQ12" s="196">
        <v>0.78207599999999999</v>
      </c>
      <c r="BQR12" s="196">
        <f t="shared" si="160"/>
        <v>3.4926337500000004</v>
      </c>
      <c r="BQS12" s="196">
        <v>44.212565289999993</v>
      </c>
      <c r="BQT12" s="196">
        <v>27.491126149999999</v>
      </c>
      <c r="BQU12" s="196">
        <v>0.99835684000000002</v>
      </c>
      <c r="BQV12" s="196">
        <v>0.79385657999999992</v>
      </c>
      <c r="BQW12" s="196">
        <v>10</v>
      </c>
      <c r="BQX12" s="196">
        <f t="shared" si="161"/>
        <v>83.495904859999996</v>
      </c>
      <c r="BQY12" s="196">
        <v>0.39736753000000002</v>
      </c>
      <c r="BQZ12" s="196">
        <v>0.41502841000000001</v>
      </c>
      <c r="BRA12" s="196">
        <v>2.5733934600000001</v>
      </c>
      <c r="BRB12" s="196">
        <v>0.87473941999999993</v>
      </c>
      <c r="BRC12" s="196">
        <v>0.50967901999999998</v>
      </c>
      <c r="BRD12" s="196">
        <f t="shared" si="162"/>
        <v>4.7702078400000003</v>
      </c>
      <c r="BRE12" s="196">
        <v>0.41608908999999999</v>
      </c>
      <c r="BRF12" s="196">
        <v>20.222160710000001</v>
      </c>
      <c r="BRG12" s="196">
        <v>25.358552239999998</v>
      </c>
      <c r="BRH12" s="196">
        <v>20.398955170000001</v>
      </c>
      <c r="BRI12" s="196">
        <v>4.7480705599999995</v>
      </c>
      <c r="BRJ12" s="196">
        <f t="shared" si="163"/>
        <v>71.143827770000001</v>
      </c>
      <c r="BRK12" s="196">
        <v>20.092368889999999</v>
      </c>
      <c r="BRL12" s="196">
        <v>20.994593430000002</v>
      </c>
      <c r="BRM12" s="196">
        <f t="shared" si="164"/>
        <v>41.086962319999998</v>
      </c>
      <c r="BRN12" s="196">
        <f t="shared" si="35"/>
        <v>203.98953653999999</v>
      </c>
      <c r="BRO12" s="196">
        <v>3.3000000000000002E-2</v>
      </c>
      <c r="BRP12" s="196">
        <v>3.0087445100000001</v>
      </c>
      <c r="BRQ12" s="196">
        <v>2.0607976199999998</v>
      </c>
      <c r="BRR12" s="196">
        <f t="shared" si="165"/>
        <v>5.1025421299999998</v>
      </c>
      <c r="BRS12" s="196">
        <v>0.10070883</v>
      </c>
      <c r="BRT12" s="196">
        <v>2.0964208699999998</v>
      </c>
      <c r="BRU12" s="196">
        <v>82.676471460000002</v>
      </c>
      <c r="BRV12" s="196">
        <v>7.0385943600000003</v>
      </c>
      <c r="BRW12" s="196">
        <v>0.12000146</v>
      </c>
      <c r="BRX12" s="196">
        <f t="shared" si="166"/>
        <v>92.032196980000009</v>
      </c>
      <c r="BRY12" s="196">
        <v>4.6518322999999997</v>
      </c>
      <c r="BRZ12" s="196">
        <v>0.41195219</v>
      </c>
      <c r="BSA12" s="196">
        <v>4.1597590899999997</v>
      </c>
      <c r="BSB12" s="196">
        <v>0.13782092000000001</v>
      </c>
      <c r="BSC12" s="196">
        <v>0.86029836000000004</v>
      </c>
      <c r="BSD12" s="196">
        <f t="shared" si="167"/>
        <v>10.221662859999999</v>
      </c>
      <c r="BSE12" s="196">
        <v>0.13237599999999999</v>
      </c>
      <c r="BSF12" s="196">
        <v>0.87841795999999994</v>
      </c>
      <c r="BSG12" s="196">
        <v>0.13330992999999999</v>
      </c>
      <c r="BSH12" s="196">
        <v>0.18388950999999998</v>
      </c>
      <c r="BSI12" s="196">
        <v>39.223074220000001</v>
      </c>
      <c r="BSJ12" s="196">
        <f t="shared" si="168"/>
        <v>40.551067619999998</v>
      </c>
      <c r="BSK12" s="196">
        <v>20.20538492</v>
      </c>
      <c r="BSL12" s="196">
        <v>5.557562579999999</v>
      </c>
      <c r="BSM12" s="196">
        <v>19.050671169999998</v>
      </c>
      <c r="BSN12" s="196">
        <v>0.67053925999999997</v>
      </c>
      <c r="BSO12" s="196">
        <f t="shared" si="169"/>
        <v>45.484157929999995</v>
      </c>
      <c r="BSP12" s="196">
        <f t="shared" si="170"/>
        <v>193.39162751999999</v>
      </c>
      <c r="BSQ12" s="196">
        <v>5.11645255</v>
      </c>
      <c r="BSR12" s="196">
        <f t="shared" si="171"/>
        <v>5.11645255</v>
      </c>
      <c r="BSS12" s="196">
        <v>12.034644399999999</v>
      </c>
      <c r="BST12" s="196">
        <v>0.63868510000000001</v>
      </c>
      <c r="BSU12" s="196">
        <v>0.15461910999999998</v>
      </c>
      <c r="BSV12" s="196">
        <v>3.6594772199999999</v>
      </c>
      <c r="BSW12" s="196">
        <v>1.5789822600000001</v>
      </c>
      <c r="BSX12" s="196">
        <f t="shared" si="172"/>
        <v>18.066408089999999</v>
      </c>
      <c r="BSY12" s="196">
        <v>10.32830422</v>
      </c>
      <c r="BSZ12" s="196">
        <v>4.3671661500000001</v>
      </c>
      <c r="BTA12" s="196">
        <v>48.61567505</v>
      </c>
      <c r="BTB12" s="196">
        <v>24.474467499999999</v>
      </c>
      <c r="BTC12" s="196">
        <v>1.34471148</v>
      </c>
      <c r="BTD12" s="196">
        <f t="shared" si="173"/>
        <v>89.130324400000006</v>
      </c>
      <c r="BTE12" s="196">
        <v>1.79320743</v>
      </c>
      <c r="BTF12" s="196">
        <v>0.17695732</v>
      </c>
      <c r="BTG12" s="196">
        <v>4.7697828400000004</v>
      </c>
      <c r="BTH12" s="196">
        <v>0.27610956999999997</v>
      </c>
      <c r="BTI12" s="196">
        <v>0.32932</v>
      </c>
      <c r="BTJ12" s="196">
        <f t="shared" si="174"/>
        <v>7.3453771600000008</v>
      </c>
      <c r="BTK12" s="196">
        <v>3.1700245099999997</v>
      </c>
      <c r="BTL12" s="196">
        <v>1.7222926599999999</v>
      </c>
      <c r="BTM12" s="196">
        <v>1.7880342300000001</v>
      </c>
      <c r="BTN12" s="196">
        <v>1.3175395999999999</v>
      </c>
      <c r="BTO12" s="196">
        <v>13.76577301</v>
      </c>
      <c r="BTP12" s="196">
        <f t="shared" si="175"/>
        <v>21.763664009999999</v>
      </c>
      <c r="BTQ12" s="196">
        <f t="shared" si="176"/>
        <v>141.42222621000002</v>
      </c>
      <c r="BTR12" s="196"/>
      <c r="BTS12" s="196">
        <v>7.5462436799999999</v>
      </c>
      <c r="BTT12" s="196">
        <v>1.2871230199999999</v>
      </c>
      <c r="BTU12" s="196">
        <v>5.7870609799999997</v>
      </c>
      <c r="BTV12" s="196">
        <f t="shared" si="177"/>
        <v>14.620427679999999</v>
      </c>
      <c r="BTW12" s="196">
        <v>3.65600981</v>
      </c>
      <c r="BTX12" s="196">
        <v>17.266276309999999</v>
      </c>
      <c r="BTY12" s="196">
        <v>68.464500760000007</v>
      </c>
      <c r="BTZ12" s="196">
        <v>0.45243656999999993</v>
      </c>
      <c r="BUA12" s="196">
        <v>3.83872415</v>
      </c>
      <c r="BUB12" s="196">
        <f t="shared" si="178"/>
        <v>93.67794760000001</v>
      </c>
      <c r="BUC12" s="196">
        <v>2.3133829999999998E-2</v>
      </c>
      <c r="BUD12" s="196">
        <v>0.96656203000000007</v>
      </c>
      <c r="BUE12" s="196">
        <v>7.3525941500000007</v>
      </c>
      <c r="BUF12" s="196">
        <v>0.57047671999999994</v>
      </c>
      <c r="BUG12" s="196">
        <v>8.0760957900000001</v>
      </c>
      <c r="BUH12" s="196">
        <f t="shared" si="179"/>
        <v>16.988862520000001</v>
      </c>
      <c r="BUI12" s="196"/>
      <c r="BUJ12" s="196">
        <v>1.6616392</v>
      </c>
      <c r="BUK12" s="196">
        <v>5.4584401800000002</v>
      </c>
      <c r="BUL12" s="196">
        <v>0.66378325000000005</v>
      </c>
      <c r="BUM12" s="196">
        <v>11.778740770000001</v>
      </c>
      <c r="BUN12" s="196">
        <f>SUM(BUI12:BUM12)</f>
        <v>19.5626034</v>
      </c>
      <c r="BUO12" s="196">
        <v>1.2823212800000001</v>
      </c>
      <c r="BUP12" s="196">
        <v>0.89287411999999999</v>
      </c>
      <c r="BUQ12" s="196">
        <f t="shared" si="181"/>
        <v>2.1751954000000002</v>
      </c>
      <c r="BUR12" s="196">
        <f t="shared" si="182"/>
        <v>147.02503660000002</v>
      </c>
      <c r="BUS12" s="196">
        <v>1.07867446</v>
      </c>
      <c r="BUT12" s="196">
        <v>9.6274676499999998</v>
      </c>
      <c r="BUU12" s="196">
        <v>0.11541727999999998</v>
      </c>
      <c r="BUV12" s="196">
        <f t="shared" si="183"/>
        <v>10.821559390000001</v>
      </c>
      <c r="BUW12" s="196">
        <v>10.0395124</v>
      </c>
      <c r="BUX12" s="196">
        <v>0.17518119999999998</v>
      </c>
      <c r="BUY12" s="196">
        <v>15.490153330000002</v>
      </c>
      <c r="BUZ12" s="196">
        <v>43.937517700000001</v>
      </c>
      <c r="BVA12" s="196">
        <v>26.178030990000003</v>
      </c>
      <c r="BVB12" s="196">
        <f t="shared" si="184"/>
        <v>95.820395619999999</v>
      </c>
      <c r="BVC12" s="196">
        <v>13.88995381</v>
      </c>
      <c r="BVD12" s="196">
        <v>7.3569787499999997</v>
      </c>
      <c r="BVE12" s="196">
        <v>0.24412044999999999</v>
      </c>
      <c r="BVF12" s="196">
        <v>8.8548850399999992</v>
      </c>
      <c r="BVG12" s="196">
        <v>10.50632062</v>
      </c>
      <c r="BVH12" s="196">
        <f t="shared" si="185"/>
        <v>40.852258669999998</v>
      </c>
      <c r="BVI12" s="196">
        <v>10.865698139999999</v>
      </c>
      <c r="BVJ12" s="196">
        <v>15.872512270000001</v>
      </c>
      <c r="BVK12" s="196">
        <v>8.7934907100000004</v>
      </c>
      <c r="BVL12" s="196">
        <v>3.6831569399999999</v>
      </c>
      <c r="BVM12" s="196">
        <v>0.45047004000000002</v>
      </c>
      <c r="BVN12" s="196">
        <f t="shared" ref="BVN12:BVN73" si="206">+SUM(BVI12:BVM12)</f>
        <v>39.665328099999996</v>
      </c>
      <c r="BVO12" s="196">
        <v>0.12664687999999999</v>
      </c>
      <c r="BVP12" s="196">
        <v>2.3465127699999999</v>
      </c>
      <c r="BVQ12" s="196">
        <v>9.4090841099999984</v>
      </c>
      <c r="BVR12" s="196">
        <v>0.36692000000000002</v>
      </c>
      <c r="BVS12" s="196">
        <v>1.01000986</v>
      </c>
      <c r="BVT12" s="196">
        <f t="shared" si="186"/>
        <v>13.259173619999999</v>
      </c>
      <c r="BVU12" s="196">
        <f t="shared" si="187"/>
        <v>200.4187154</v>
      </c>
      <c r="BVV12" s="196">
        <f t="shared" si="36"/>
        <v>2226.4503496129155</v>
      </c>
      <c r="BVW12" s="196"/>
      <c r="BVX12" s="196">
        <v>1.1993632999999999</v>
      </c>
      <c r="BVY12" s="196">
        <v>4.3199190000000005E-2</v>
      </c>
      <c r="BVZ12" s="196">
        <v>0.74348432000000009</v>
      </c>
      <c r="BWA12" s="196">
        <v>1.4187292899999999</v>
      </c>
      <c r="BWB12" s="196">
        <f t="shared" si="188"/>
        <v>3.4047760999999999</v>
      </c>
      <c r="BWC12" s="196">
        <v>63.471637489999999</v>
      </c>
      <c r="BWD12" s="196">
        <v>18.357435209999998</v>
      </c>
      <c r="BWE12" s="196">
        <v>5.9951160000000003</v>
      </c>
      <c r="BWF12" s="196">
        <v>8.7562352900000011</v>
      </c>
      <c r="BWG12" s="196">
        <v>27.184391999999999</v>
      </c>
      <c r="BWH12" s="196">
        <f t="shared" si="204"/>
        <v>123.76481599</v>
      </c>
      <c r="BWI12" s="196">
        <v>1.21625669</v>
      </c>
      <c r="BWJ12" s="196">
        <v>27.356747599999998</v>
      </c>
      <c r="BWK12" s="196">
        <v>13.890700950000001</v>
      </c>
      <c r="BWL12" s="196">
        <v>1.5455476400000001</v>
      </c>
      <c r="BWM12" s="196">
        <v>10.05303904</v>
      </c>
      <c r="BWN12" s="196">
        <f t="shared" si="37"/>
        <v>54.062291920000007</v>
      </c>
      <c r="BWO12" s="196">
        <v>1.0051999999999999</v>
      </c>
      <c r="BWP12" s="196">
        <v>0.26030354</v>
      </c>
      <c r="BWQ12" s="196">
        <v>0.74639999999999995</v>
      </c>
      <c r="BWR12" s="196">
        <v>1.9667760099999998</v>
      </c>
      <c r="BWS12" s="196">
        <v>4.7067448800000005</v>
      </c>
      <c r="BWT12" s="196">
        <f t="shared" si="189"/>
        <v>8.6854244299999994</v>
      </c>
      <c r="BWU12" s="196">
        <v>0.91639404000000002</v>
      </c>
      <c r="BWV12" s="196">
        <f t="shared" si="38"/>
        <v>0.91639404000000002</v>
      </c>
      <c r="BWW12" s="196">
        <f t="shared" si="39"/>
        <v>190.83370248000003</v>
      </c>
      <c r="BWX12" s="196">
        <v>1.0395764499999991</v>
      </c>
      <c r="BWY12" s="196">
        <v>2.7668984100000005</v>
      </c>
      <c r="BWZ12" s="196">
        <v>1.6036058999999989</v>
      </c>
      <c r="BXA12" s="196">
        <v>10.94449642</v>
      </c>
      <c r="BXB12" s="196">
        <f t="shared" si="190"/>
        <v>16.35457718</v>
      </c>
      <c r="BXC12" s="196">
        <v>2.3247036800000003</v>
      </c>
      <c r="BXD12" s="196">
        <v>4.02586567</v>
      </c>
      <c r="BXE12" s="196">
        <v>84.52069861999999</v>
      </c>
      <c r="BXF12" s="196">
        <v>12.355589940000002</v>
      </c>
      <c r="BXG12" s="196">
        <v>2.2991671600000001</v>
      </c>
      <c r="BXH12" s="196">
        <f t="shared" si="191"/>
        <v>105.52602506999999</v>
      </c>
      <c r="BXI12" s="196">
        <v>1.19175996</v>
      </c>
      <c r="BXJ12" s="196">
        <v>34.564575909999995</v>
      </c>
      <c r="BXK12" s="196">
        <v>30.945400339999999</v>
      </c>
      <c r="BXL12" s="196">
        <v>17.619084239999999</v>
      </c>
      <c r="BXM12" s="196">
        <v>18.166140679999998</v>
      </c>
      <c r="BXN12" s="196">
        <f t="shared" si="192"/>
        <v>102.48696112999998</v>
      </c>
      <c r="BXO12" s="196">
        <v>4.2058640900000004</v>
      </c>
      <c r="BXP12" s="196">
        <v>1.8611660000000001</v>
      </c>
      <c r="BXQ12" s="196">
        <v>1.6588556400000001</v>
      </c>
      <c r="BXR12" s="196">
        <v>8.9733736400000002</v>
      </c>
      <c r="BXS12" s="196">
        <v>0.87555134999999995</v>
      </c>
      <c r="BXT12" s="196">
        <f t="shared" si="193"/>
        <v>17.574810719999999</v>
      </c>
      <c r="BXU12" s="196">
        <f t="shared" si="194"/>
        <v>241.94237409999997</v>
      </c>
      <c r="BXV12" s="196">
        <v>2.6640983199999999</v>
      </c>
      <c r="BXW12" s="196">
        <v>10.225329009999999</v>
      </c>
      <c r="BXX12" s="196">
        <v>14.372244370000001</v>
      </c>
      <c r="BXY12" s="196">
        <f t="shared" si="195"/>
        <v>27.261671700000001</v>
      </c>
      <c r="BXZ12" s="196">
        <v>5.9373504699999993</v>
      </c>
      <c r="BYA12" s="196">
        <v>10.17514974</v>
      </c>
      <c r="BYB12" s="196">
        <v>0.90265476999999994</v>
      </c>
      <c r="BYC12" s="196">
        <v>3.2323334300000002</v>
      </c>
      <c r="BYD12" s="196">
        <v>15.752007579999997</v>
      </c>
      <c r="BYE12" s="196">
        <f t="shared" si="196"/>
        <v>35.99949599</v>
      </c>
      <c r="BYF12" s="196">
        <v>78.176118060000007</v>
      </c>
      <c r="BYG12" s="196">
        <v>24.967619559999999</v>
      </c>
      <c r="BYH12" s="196">
        <v>51.384037200000002</v>
      </c>
      <c r="BYI12" s="196">
        <v>1.8078942900000001</v>
      </c>
      <c r="BYJ12" s="196">
        <v>1.3166576000000001</v>
      </c>
      <c r="BYK12" s="196">
        <f>+SUM(BYF12:BYJ12)</f>
        <v>157.65232671000004</v>
      </c>
      <c r="BYL12" s="196">
        <v>19.035578230000002</v>
      </c>
      <c r="BYM12" s="196">
        <v>4.8436518599999996</v>
      </c>
      <c r="BYN12" s="196">
        <v>24.80211611</v>
      </c>
      <c r="BYO12" s="196">
        <v>2.1342915200000001</v>
      </c>
      <c r="BYP12" s="196">
        <v>24.63314716</v>
      </c>
      <c r="BYQ12" s="196">
        <f t="shared" si="205"/>
        <v>75.448784880000005</v>
      </c>
      <c r="BYR12" s="196">
        <v>1.2182325000000001</v>
      </c>
      <c r="BYS12" s="196">
        <v>10.263135999999999</v>
      </c>
      <c r="BYT12" s="196">
        <v>0.65574111999999996</v>
      </c>
      <c r="BYU12" s="196">
        <v>2.2338882299999998</v>
      </c>
      <c r="BYV12" s="196">
        <f t="shared" si="197"/>
        <v>14.370997849999998</v>
      </c>
      <c r="BYW12" s="196">
        <f t="shared" si="198"/>
        <v>310.73327713000003</v>
      </c>
      <c r="BYX12" s="196">
        <v>6.6883110400000003</v>
      </c>
      <c r="BYY12" s="196">
        <f t="shared" si="199"/>
        <v>6.6883110400000003</v>
      </c>
      <c r="BYZ12" s="196">
        <v>0.35191408000000002</v>
      </c>
      <c r="BZA12" s="196">
        <v>1.03780893</v>
      </c>
      <c r="BZB12" s="196">
        <v>1.0671227299999999</v>
      </c>
      <c r="BZC12" s="196">
        <v>15.708649620000001</v>
      </c>
      <c r="BZD12" s="196">
        <v>23.215768349999998</v>
      </c>
      <c r="BZE12" s="196">
        <f t="shared" si="200"/>
        <v>41.381263709999999</v>
      </c>
      <c r="BZF12" s="196">
        <v>15.595633759999998</v>
      </c>
      <c r="BZG12" s="196">
        <v>15.65905295</v>
      </c>
      <c r="BZH12" s="196">
        <v>18.51060317</v>
      </c>
      <c r="BZI12" s="196">
        <v>19.273995890000002</v>
      </c>
      <c r="BZJ12" s="196">
        <f t="shared" si="201"/>
        <v>69.039285769999992</v>
      </c>
      <c r="BZK12" s="196">
        <v>5.0941499500000003</v>
      </c>
      <c r="BZL12" s="196">
        <v>69.430022940000001</v>
      </c>
      <c r="BZM12" s="196">
        <v>19.067828519999999</v>
      </c>
      <c r="BZN12" s="196">
        <v>4.8654327300000002</v>
      </c>
      <c r="BZO12" s="196"/>
      <c r="BZP12" s="196">
        <f t="shared" si="40"/>
        <v>98.457434139999989</v>
      </c>
      <c r="BZQ12" s="196">
        <f t="shared" si="202"/>
        <v>215.56629465999998</v>
      </c>
      <c r="BZR12" s="196">
        <f t="shared" si="203"/>
        <v>959.07564836999995</v>
      </c>
      <c r="BZS12" s="197"/>
      <c r="BZT12" s="197"/>
      <c r="BZU12" s="197"/>
      <c r="BZV12" s="197"/>
      <c r="BZW12" s="197"/>
      <c r="BZX12" s="197"/>
      <c r="BZY12" s="197"/>
      <c r="BZZ12" s="197"/>
      <c r="CAA12" s="197"/>
      <c r="CAB12" s="197"/>
      <c r="CAC12" s="197"/>
      <c r="CAD12" s="197"/>
      <c r="CAE12" s="197"/>
      <c r="CAF12" s="197"/>
      <c r="CAG12" s="197"/>
      <c r="CAH12" s="197"/>
      <c r="CAI12" s="197"/>
      <c r="CAJ12" s="197"/>
      <c r="CAK12" s="197"/>
      <c r="CAL12" s="197"/>
      <c r="CAM12" s="197"/>
      <c r="CAN12" s="197"/>
      <c r="CAO12" s="197"/>
      <c r="CAP12" s="197"/>
      <c r="CAQ12" s="197"/>
      <c r="CAR12" s="197"/>
      <c r="CAS12" s="197"/>
      <c r="CAT12" s="197"/>
      <c r="CAU12" s="197"/>
      <c r="CAV12" s="197"/>
      <c r="CAW12" s="197"/>
      <c r="CAX12" s="197"/>
      <c r="CAY12" s="197"/>
      <c r="CAZ12" s="197"/>
      <c r="CBA12" s="197"/>
      <c r="CBB12" s="197"/>
      <c r="CBC12" s="197"/>
      <c r="CBD12" s="197"/>
      <c r="CBE12" s="197"/>
      <c r="CBF12" s="197"/>
      <c r="CBG12" s="197"/>
      <c r="CBH12" s="197"/>
      <c r="CBI12" s="197"/>
      <c r="CBJ12" s="197"/>
      <c r="CBK12" s="197"/>
      <c r="CBL12" s="197"/>
      <c r="CBM12" s="197"/>
      <c r="CBN12" s="197"/>
      <c r="CBO12" s="197"/>
      <c r="CBP12" s="197"/>
      <c r="CBQ12" s="197"/>
      <c r="CBR12" s="197"/>
      <c r="CBS12" s="197"/>
      <c r="CBT12" s="197"/>
      <c r="CBU12" s="197"/>
      <c r="CBV12" s="197"/>
      <c r="CBW12" s="197"/>
      <c r="CBX12" s="197"/>
      <c r="CBY12" s="197"/>
      <c r="CBZ12" s="197"/>
      <c r="CCA12" s="197"/>
      <c r="CCB12" s="197"/>
      <c r="CCC12" s="197"/>
      <c r="CCD12" s="197"/>
      <c r="CCE12" s="197"/>
      <c r="CCF12" s="197"/>
      <c r="CCG12" s="197"/>
      <c r="CCH12" s="197"/>
      <c r="CCI12" s="197"/>
      <c r="CCJ12" s="197"/>
      <c r="CCK12" s="197"/>
      <c r="CCL12" s="197"/>
      <c r="CCM12" s="197"/>
      <c r="CCN12" s="197"/>
      <c r="CCO12" s="197"/>
      <c r="CCP12" s="197"/>
      <c r="CCQ12" s="197"/>
      <c r="CCR12" s="198"/>
      <c r="CCS12" s="198">
        <f t="shared" si="41"/>
        <v>-12.974442470000156</v>
      </c>
      <c r="CCT12" s="199"/>
    </row>
    <row r="13" spans="1:2126" s="200" customFormat="1" outlineLevel="1" x14ac:dyDescent="0.2">
      <c r="A13" s="204" t="s">
        <v>4</v>
      </c>
      <c r="B13" s="202">
        <v>1.4503999999999998E-4</v>
      </c>
      <c r="C13" s="202">
        <v>7.0312999999999994E-4</v>
      </c>
      <c r="D13" s="202"/>
      <c r="E13" s="202">
        <v>3.3302800000000001E-3</v>
      </c>
      <c r="F13" s="202">
        <v>1.5460000000000001E-3</v>
      </c>
      <c r="G13" s="202"/>
      <c r="H13" s="202"/>
      <c r="I13" s="202"/>
      <c r="J13" s="202"/>
      <c r="K13" s="202">
        <v>1.5508000000000001E-4</v>
      </c>
      <c r="L13" s="202"/>
      <c r="M13" s="202"/>
      <c r="N13" s="202"/>
      <c r="O13" s="202">
        <v>5.7344900000000001E-3</v>
      </c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  <c r="GI13" s="202"/>
      <c r="GJ13" s="202"/>
      <c r="GK13" s="202"/>
      <c r="GL13" s="202"/>
      <c r="GM13" s="202"/>
      <c r="GN13" s="202"/>
      <c r="GO13" s="202"/>
      <c r="GP13" s="202"/>
      <c r="GQ13" s="202"/>
      <c r="GR13" s="202"/>
      <c r="GS13" s="202"/>
      <c r="GT13" s="202"/>
      <c r="GU13" s="202"/>
      <c r="GV13" s="202"/>
      <c r="GW13" s="202"/>
      <c r="GX13" s="202"/>
      <c r="GY13" s="202"/>
      <c r="GZ13" s="202"/>
      <c r="HA13" s="202"/>
      <c r="HB13" s="202"/>
      <c r="HC13" s="202"/>
      <c r="HD13" s="202"/>
      <c r="HE13" s="202"/>
      <c r="HF13" s="202"/>
      <c r="HG13" s="202"/>
      <c r="HH13" s="202"/>
      <c r="HI13" s="202"/>
      <c r="HJ13" s="202"/>
      <c r="HK13" s="202"/>
      <c r="HL13" s="202"/>
      <c r="HM13" s="202"/>
      <c r="HN13" s="202"/>
      <c r="HO13" s="202"/>
      <c r="HP13" s="202"/>
      <c r="HQ13" s="202"/>
      <c r="HR13" s="202"/>
      <c r="HS13" s="202"/>
      <c r="HT13" s="202"/>
      <c r="HU13" s="202"/>
      <c r="HV13" s="202"/>
      <c r="HW13" s="202"/>
      <c r="HX13" s="202"/>
      <c r="HY13" s="202"/>
      <c r="HZ13" s="202"/>
      <c r="IA13" s="202"/>
      <c r="IB13" s="202"/>
      <c r="IC13" s="202"/>
      <c r="ID13" s="202"/>
      <c r="IE13" s="202"/>
      <c r="IF13" s="202"/>
      <c r="IG13" s="202"/>
      <c r="IH13" s="202"/>
      <c r="II13" s="202"/>
      <c r="IJ13" s="202"/>
      <c r="IK13" s="202"/>
      <c r="IL13" s="202"/>
      <c r="IM13" s="202"/>
      <c r="IN13" s="202"/>
      <c r="IO13" s="202"/>
      <c r="IP13" s="202"/>
      <c r="IQ13" s="202"/>
      <c r="IR13" s="202"/>
      <c r="IS13" s="202"/>
      <c r="IT13" s="202"/>
      <c r="IU13" s="202"/>
      <c r="IV13" s="202"/>
      <c r="IW13" s="202"/>
      <c r="IX13" s="202"/>
      <c r="IY13" s="202"/>
      <c r="IZ13" s="202"/>
      <c r="JA13" s="202"/>
      <c r="JB13" s="202"/>
      <c r="JC13" s="202"/>
      <c r="JD13" s="202"/>
      <c r="JE13" s="202"/>
      <c r="JF13" s="202"/>
      <c r="JG13" s="202"/>
      <c r="JH13" s="202"/>
      <c r="JI13" s="202"/>
      <c r="JJ13" s="202"/>
      <c r="JK13" s="202"/>
      <c r="JL13" s="202"/>
      <c r="JM13" s="202"/>
      <c r="JN13" s="202"/>
      <c r="JO13" s="202"/>
      <c r="JP13" s="202"/>
      <c r="JQ13" s="202"/>
      <c r="JR13" s="202"/>
      <c r="JS13" s="202"/>
      <c r="JT13" s="202"/>
      <c r="JU13" s="202"/>
      <c r="JV13" s="202"/>
      <c r="JW13" s="202"/>
      <c r="JX13" s="202"/>
      <c r="JY13" s="202"/>
      <c r="JZ13" s="202"/>
      <c r="KA13" s="202"/>
      <c r="KB13" s="202"/>
      <c r="KC13" s="202"/>
      <c r="KD13" s="202"/>
      <c r="KE13" s="202"/>
      <c r="KF13" s="202"/>
      <c r="KG13" s="202"/>
      <c r="KH13" s="202"/>
      <c r="KI13" s="202"/>
      <c r="KJ13" s="202"/>
      <c r="KK13" s="202"/>
      <c r="KL13" s="202"/>
      <c r="KM13" s="202"/>
      <c r="KN13" s="202"/>
      <c r="KO13" s="202"/>
      <c r="KP13" s="202"/>
      <c r="KQ13" s="202"/>
      <c r="KR13" s="202"/>
      <c r="KS13" s="202"/>
      <c r="KT13" s="202"/>
      <c r="KU13" s="202"/>
      <c r="KV13" s="202"/>
      <c r="KW13" s="202"/>
      <c r="KX13" s="202"/>
      <c r="KY13" s="202"/>
      <c r="KZ13" s="202"/>
      <c r="LA13" s="202"/>
      <c r="LB13" s="202"/>
      <c r="LC13" s="202"/>
      <c r="LD13" s="202"/>
      <c r="LE13" s="202"/>
      <c r="LF13" s="202"/>
      <c r="LG13" s="202"/>
      <c r="LH13" s="202"/>
      <c r="LI13" s="202"/>
      <c r="LJ13" s="202"/>
      <c r="LK13" s="202"/>
      <c r="LL13" s="202"/>
      <c r="LM13" s="202"/>
      <c r="LN13" s="202"/>
      <c r="LO13" s="202"/>
      <c r="LP13" s="202"/>
      <c r="LQ13" s="202"/>
      <c r="LR13" s="202"/>
      <c r="LS13" s="202"/>
      <c r="LT13" s="202"/>
      <c r="LU13" s="202"/>
      <c r="LV13" s="202"/>
      <c r="LW13" s="202">
        <v>1.39E-3</v>
      </c>
      <c r="LX13" s="202"/>
      <c r="LY13" s="202">
        <v>1.39E-3</v>
      </c>
      <c r="LZ13" s="202">
        <v>1.39E-3</v>
      </c>
      <c r="MA13" s="202">
        <v>1.39E-3</v>
      </c>
      <c r="MB13" s="202"/>
      <c r="MC13" s="202"/>
      <c r="MD13" s="202"/>
      <c r="ME13" s="202"/>
      <c r="MF13" s="202"/>
      <c r="MG13" s="202"/>
      <c r="MH13" s="202"/>
      <c r="MI13" s="202"/>
      <c r="MJ13" s="202"/>
      <c r="MK13" s="202"/>
      <c r="ML13" s="202"/>
      <c r="MM13" s="202"/>
      <c r="MN13" s="202"/>
      <c r="MO13" s="202"/>
      <c r="MP13" s="202"/>
      <c r="MQ13" s="202"/>
      <c r="MR13" s="202"/>
      <c r="MS13" s="202"/>
      <c r="MT13" s="202"/>
      <c r="MU13" s="202">
        <v>2.22E-4</v>
      </c>
      <c r="MV13" s="202"/>
      <c r="MW13" s="202">
        <v>2.22E-4</v>
      </c>
      <c r="MX13" s="202"/>
      <c r="MY13" s="202"/>
      <c r="MZ13" s="202"/>
      <c r="NA13" s="202">
        <v>2.22E-4</v>
      </c>
      <c r="NB13" s="202"/>
      <c r="NC13" s="202"/>
      <c r="ND13" s="202"/>
      <c r="NE13" s="202"/>
      <c r="NF13" s="202"/>
      <c r="NG13" s="202"/>
      <c r="NH13" s="202"/>
      <c r="NI13" s="202"/>
      <c r="NJ13" s="202"/>
      <c r="NK13" s="202"/>
      <c r="NL13" s="202"/>
      <c r="NM13" s="202"/>
      <c r="NN13" s="202"/>
      <c r="NO13" s="202"/>
      <c r="NP13" s="202"/>
      <c r="NQ13" s="202"/>
      <c r="NR13" s="202"/>
      <c r="NS13" s="202"/>
      <c r="NT13" s="202"/>
      <c r="NU13" s="202"/>
      <c r="NV13" s="202"/>
      <c r="NW13" s="202"/>
      <c r="NX13" s="202"/>
      <c r="NY13" s="202"/>
      <c r="NZ13" s="202"/>
      <c r="OA13" s="202"/>
      <c r="OB13" s="202"/>
      <c r="OC13" s="202"/>
      <c r="OD13" s="202"/>
      <c r="OE13" s="202"/>
      <c r="OF13" s="202"/>
      <c r="OG13" s="202"/>
      <c r="OH13" s="202"/>
      <c r="OI13" s="202"/>
      <c r="OJ13" s="202"/>
      <c r="OK13" s="202"/>
      <c r="OL13" s="202"/>
      <c r="OM13" s="202"/>
      <c r="ON13" s="202"/>
      <c r="OO13" s="202"/>
      <c r="OP13" s="202"/>
      <c r="OQ13" s="202"/>
      <c r="OR13" s="202"/>
      <c r="OS13" s="202"/>
      <c r="OT13" s="202"/>
      <c r="OU13" s="202"/>
      <c r="OV13" s="202">
        <v>1E-4</v>
      </c>
      <c r="OW13" s="202">
        <v>3.1199999999999999E-4</v>
      </c>
      <c r="OX13" s="202"/>
      <c r="OY13" s="202"/>
      <c r="OZ13" s="202">
        <v>4.1199999999999999E-4</v>
      </c>
      <c r="PA13" s="202">
        <v>4.1199999999999999E-4</v>
      </c>
      <c r="PB13" s="202"/>
      <c r="PC13" s="202"/>
      <c r="PD13" s="202"/>
      <c r="PE13" s="202"/>
      <c r="PF13" s="202"/>
      <c r="PG13" s="202"/>
      <c r="PH13" s="202"/>
      <c r="PI13" s="202"/>
      <c r="PJ13" s="202"/>
      <c r="PK13" s="202"/>
      <c r="PL13" s="202"/>
      <c r="PM13" s="202"/>
      <c r="PN13" s="202"/>
      <c r="PO13" s="202"/>
      <c r="PP13" s="202"/>
      <c r="PQ13" s="202"/>
      <c r="PR13" s="202"/>
      <c r="PS13" s="202"/>
      <c r="PT13" s="202"/>
      <c r="PU13" s="202"/>
      <c r="PV13" s="202"/>
      <c r="PW13" s="202"/>
      <c r="PX13" s="202"/>
      <c r="PY13" s="202"/>
      <c r="PZ13" s="202"/>
      <c r="QA13" s="202"/>
      <c r="QB13" s="202"/>
      <c r="QC13" s="202"/>
      <c r="QD13" s="202"/>
      <c r="QE13" s="202"/>
      <c r="QF13" s="202"/>
      <c r="QG13" s="202"/>
      <c r="QH13" s="202"/>
      <c r="QI13" s="202"/>
      <c r="QJ13" s="202"/>
      <c r="QK13" s="202"/>
      <c r="QL13" s="202"/>
      <c r="QM13" s="202"/>
      <c r="QN13" s="202"/>
      <c r="QO13" s="202"/>
      <c r="QP13" s="202"/>
      <c r="QQ13" s="202"/>
      <c r="QR13" s="202"/>
      <c r="QS13" s="202"/>
      <c r="QT13" s="202"/>
      <c r="QU13" s="202"/>
      <c r="QV13" s="202"/>
      <c r="QW13" s="202"/>
      <c r="QX13" s="202"/>
      <c r="QY13" s="202"/>
      <c r="QZ13" s="202"/>
      <c r="RA13" s="202"/>
      <c r="RB13" s="202"/>
      <c r="RC13" s="202"/>
      <c r="RD13" s="202"/>
      <c r="RE13" s="202"/>
      <c r="RF13" s="202"/>
      <c r="RG13" s="202"/>
      <c r="RH13" s="202"/>
      <c r="RI13" s="202"/>
      <c r="RJ13" s="202"/>
      <c r="RK13" s="202"/>
      <c r="RL13" s="202"/>
      <c r="RM13" s="202"/>
      <c r="RN13" s="202"/>
      <c r="RO13" s="202"/>
      <c r="RP13" s="202"/>
      <c r="RQ13" s="202"/>
      <c r="RR13" s="202"/>
      <c r="RS13" s="202"/>
      <c r="RT13" s="202"/>
      <c r="RU13" s="202"/>
      <c r="RV13" s="202"/>
      <c r="RW13" s="202"/>
      <c r="RX13" s="202"/>
      <c r="RY13" s="202"/>
      <c r="RZ13" s="202"/>
      <c r="SA13" s="202"/>
      <c r="SB13" s="202"/>
      <c r="SC13" s="202"/>
      <c r="SD13" s="202"/>
      <c r="SE13" s="202"/>
      <c r="SF13" s="202"/>
      <c r="SG13" s="202"/>
      <c r="SH13" s="202"/>
      <c r="SI13" s="202"/>
      <c r="SJ13" s="202"/>
      <c r="SK13" s="202"/>
      <c r="SL13" s="202"/>
      <c r="SM13" s="202"/>
      <c r="SN13" s="202"/>
      <c r="SO13" s="202"/>
      <c r="SP13" s="202"/>
      <c r="SQ13" s="202"/>
      <c r="SR13" s="263"/>
      <c r="SS13" s="202"/>
      <c r="ST13" s="202"/>
      <c r="SU13" s="202"/>
      <c r="SV13" s="202"/>
      <c r="SW13" s="202"/>
      <c r="SX13" s="202"/>
      <c r="SY13" s="202">
        <v>0.13040657999999999</v>
      </c>
      <c r="SZ13" s="202">
        <v>0.13040657999999999</v>
      </c>
      <c r="TA13" s="202">
        <v>0.13040657999999999</v>
      </c>
      <c r="TB13" s="202"/>
      <c r="TC13" s="202">
        <v>0.67586678</v>
      </c>
      <c r="TD13" s="202"/>
      <c r="TE13" s="202">
        <v>0.16513761999999998</v>
      </c>
      <c r="TF13" s="202">
        <v>0.84100439999999999</v>
      </c>
      <c r="TG13" s="202"/>
      <c r="TH13" s="202"/>
      <c r="TI13" s="202"/>
      <c r="TJ13" s="202">
        <v>0.30937142000000001</v>
      </c>
      <c r="TK13" s="202">
        <f t="shared" si="22"/>
        <v>0.30937142000000001</v>
      </c>
      <c r="TL13" s="202"/>
      <c r="TM13" s="202"/>
      <c r="TN13" s="202">
        <v>0.42932915999999999</v>
      </c>
      <c r="TO13" s="202">
        <v>0.78939756999999999</v>
      </c>
      <c r="TP13" s="202"/>
      <c r="TQ13" s="202">
        <v>1.21872673</v>
      </c>
      <c r="TR13" s="202"/>
      <c r="TS13" s="202"/>
      <c r="TT13" s="202"/>
      <c r="TU13" s="202"/>
      <c r="TV13" s="202"/>
      <c r="TW13" s="202"/>
      <c r="TX13" s="202">
        <v>0.7205059399999999</v>
      </c>
      <c r="TY13" s="202"/>
      <c r="TZ13" s="202"/>
      <c r="UA13" s="202">
        <v>0.73691224</v>
      </c>
      <c r="UB13" s="202">
        <v>1.4574181799999999</v>
      </c>
      <c r="UC13" s="202">
        <v>3.8265207299999995</v>
      </c>
      <c r="UD13" s="202"/>
      <c r="UE13" s="202"/>
      <c r="UF13" s="202"/>
      <c r="UG13" s="202"/>
      <c r="UH13" s="202"/>
      <c r="UI13" s="202"/>
      <c r="UJ13" s="202">
        <v>0.71394019999999991</v>
      </c>
      <c r="UK13" s="202">
        <v>0.71394019999999991</v>
      </c>
      <c r="UL13" s="202"/>
      <c r="UM13" s="202"/>
      <c r="UN13" s="202"/>
      <c r="UO13" s="202"/>
      <c r="UP13" s="202"/>
      <c r="UQ13" s="202"/>
      <c r="UR13" s="202"/>
      <c r="US13" s="202"/>
      <c r="UT13" s="202"/>
      <c r="UU13" s="202"/>
      <c r="UV13" s="202"/>
      <c r="UW13" s="202">
        <f t="shared" si="42"/>
        <v>0</v>
      </c>
      <c r="UX13" s="202"/>
      <c r="UY13" s="202"/>
      <c r="UZ13" s="202"/>
      <c r="VA13" s="202">
        <v>0.42537079</v>
      </c>
      <c r="VB13" s="202"/>
      <c r="VC13" s="202">
        <v>0.42537079</v>
      </c>
      <c r="VD13" s="202">
        <v>1.1393109899999998</v>
      </c>
      <c r="VE13" s="202"/>
      <c r="VF13" s="202"/>
      <c r="VG13" s="202"/>
      <c r="VH13" s="202"/>
      <c r="VI13" s="202"/>
      <c r="VJ13" s="202"/>
      <c r="VK13" s="202"/>
      <c r="VL13" s="202"/>
      <c r="VM13" s="202"/>
      <c r="VN13" s="202"/>
      <c r="VO13" s="202"/>
      <c r="VP13" s="202"/>
      <c r="VQ13" s="202"/>
      <c r="VR13" s="202"/>
      <c r="VS13" s="202">
        <v>1.5798486999999999</v>
      </c>
      <c r="VT13" s="202"/>
      <c r="VU13" s="202"/>
      <c r="VV13" s="202">
        <v>1.5798486999999999</v>
      </c>
      <c r="VW13" s="202"/>
      <c r="VX13" s="202">
        <v>0.34955142</v>
      </c>
      <c r="VY13" s="202"/>
      <c r="VZ13" s="202"/>
      <c r="WA13" s="202"/>
      <c r="WB13" s="202">
        <v>0.34955142</v>
      </c>
      <c r="WC13" s="202"/>
      <c r="WD13" s="202"/>
      <c r="WE13" s="202"/>
      <c r="WF13" s="202">
        <v>1.9294001199999999</v>
      </c>
      <c r="WG13" s="202"/>
      <c r="WH13" s="202">
        <v>0.76017619999999997</v>
      </c>
      <c r="WI13" s="202">
        <v>0.76017619999999997</v>
      </c>
      <c r="WJ13" s="202"/>
      <c r="WK13" s="202"/>
      <c r="WL13" s="202"/>
      <c r="WM13" s="202"/>
      <c r="WN13" s="202"/>
      <c r="WO13" s="202"/>
      <c r="WP13" s="202">
        <v>0.77595150000000002</v>
      </c>
      <c r="WQ13" s="202"/>
      <c r="WR13" s="202"/>
      <c r="WS13" s="202"/>
      <c r="WT13" s="202"/>
      <c r="WU13" s="202">
        <v>0.77595150000000002</v>
      </c>
      <c r="WV13" s="202"/>
      <c r="WW13" s="202"/>
      <c r="WX13" s="202">
        <v>0.76406790000000002</v>
      </c>
      <c r="WY13" s="202"/>
      <c r="WZ13" s="202">
        <v>0.14210926999999998</v>
      </c>
      <c r="XA13" s="202">
        <v>0.90617716999999998</v>
      </c>
      <c r="XB13" s="202"/>
      <c r="XC13" s="202"/>
      <c r="XD13" s="202"/>
      <c r="XE13" s="202">
        <v>0.75065886000000004</v>
      </c>
      <c r="XF13" s="202">
        <v>0.75065886000000004</v>
      </c>
      <c r="XG13" s="202">
        <v>3.1929637300000002</v>
      </c>
      <c r="XH13" s="202"/>
      <c r="XI13" s="202"/>
      <c r="XJ13" s="202"/>
      <c r="XK13" s="202"/>
      <c r="XL13" s="202"/>
      <c r="XM13" s="202"/>
      <c r="XN13" s="202"/>
      <c r="XO13" s="202"/>
      <c r="XP13" s="202"/>
      <c r="XQ13" s="202"/>
      <c r="XR13" s="202"/>
      <c r="XS13" s="202"/>
      <c r="XT13" s="202"/>
      <c r="XU13" s="202"/>
      <c r="XV13" s="202"/>
      <c r="XW13" s="202"/>
      <c r="XX13" s="202"/>
      <c r="XY13" s="202"/>
      <c r="XZ13" s="202"/>
      <c r="YA13" s="202">
        <f t="shared" si="43"/>
        <v>0</v>
      </c>
      <c r="YB13" s="202"/>
      <c r="YC13" s="202"/>
      <c r="YD13" s="202"/>
      <c r="YE13" s="202">
        <v>0.50723614000000006</v>
      </c>
      <c r="YF13" s="202">
        <f t="shared" si="44"/>
        <v>0.50723614000000006</v>
      </c>
      <c r="YG13" s="202">
        <f t="shared" si="45"/>
        <v>0.50723614000000006</v>
      </c>
      <c r="YH13" s="202">
        <f t="shared" si="46"/>
        <v>10.72647229</v>
      </c>
      <c r="YI13" s="202"/>
      <c r="YJ13" s="202"/>
      <c r="YK13" s="202"/>
      <c r="YL13" s="202"/>
      <c r="YM13" s="202">
        <f t="shared" si="47"/>
        <v>0</v>
      </c>
      <c r="YN13" s="202"/>
      <c r="YO13" s="202"/>
      <c r="YP13" s="202"/>
      <c r="YQ13" s="202"/>
      <c r="YR13" s="202"/>
      <c r="YS13" s="202"/>
      <c r="YT13" s="202"/>
      <c r="YU13" s="202"/>
      <c r="YV13" s="202"/>
      <c r="YW13" s="202"/>
      <c r="YX13" s="202"/>
      <c r="YY13" s="202"/>
      <c r="YZ13" s="202"/>
      <c r="ZA13" s="202"/>
      <c r="ZB13" s="202"/>
      <c r="ZC13" s="202"/>
      <c r="ZD13" s="202"/>
      <c r="ZE13" s="202">
        <v>3.1199999999999999E-4</v>
      </c>
      <c r="ZF13" s="202"/>
      <c r="ZG13" s="202"/>
      <c r="ZH13" s="202">
        <v>3.1199999999999999E-4</v>
      </c>
      <c r="ZI13" s="202">
        <v>3.1199999999999999E-4</v>
      </c>
      <c r="ZJ13" s="202">
        <v>0.85109380000000001</v>
      </c>
      <c r="ZK13" s="202"/>
      <c r="ZL13" s="202">
        <v>0.85109380000000001</v>
      </c>
      <c r="ZM13" s="202"/>
      <c r="ZN13" s="202"/>
      <c r="ZO13" s="202"/>
      <c r="ZP13" s="202"/>
      <c r="ZQ13" s="202"/>
      <c r="ZR13" s="202"/>
      <c r="ZS13" s="202"/>
      <c r="ZT13" s="202"/>
      <c r="ZU13" s="202"/>
      <c r="ZV13" s="202"/>
      <c r="ZW13" s="202"/>
      <c r="ZX13" s="202"/>
      <c r="ZY13" s="202"/>
      <c r="ZZ13" s="202"/>
      <c r="AAA13" s="202"/>
      <c r="AAB13" s="202"/>
      <c r="AAC13" s="202"/>
      <c r="AAD13" s="202">
        <v>1.75697507</v>
      </c>
      <c r="AAE13" s="202"/>
      <c r="AAF13" s="202">
        <v>1.75697507</v>
      </c>
      <c r="AAG13" s="202">
        <v>2.6080688699999999</v>
      </c>
      <c r="AAH13" s="202"/>
      <c r="AAI13" s="202"/>
      <c r="AAJ13" s="202"/>
      <c r="AAK13" s="202"/>
      <c r="AAL13" s="202"/>
      <c r="AAM13" s="202"/>
      <c r="AAN13" s="202"/>
      <c r="AAO13" s="202"/>
      <c r="AAP13" s="202"/>
      <c r="AAQ13" s="202"/>
      <c r="AAR13" s="202"/>
      <c r="AAS13" s="202">
        <v>0.93495525000000002</v>
      </c>
      <c r="AAT13" s="202"/>
      <c r="AAU13" s="202"/>
      <c r="AAV13" s="202">
        <v>0.93495525000000002</v>
      </c>
      <c r="AAW13" s="202">
        <v>0.81684505000000007</v>
      </c>
      <c r="AAX13" s="202"/>
      <c r="AAY13" s="202">
        <v>0.82959217000000007</v>
      </c>
      <c r="AAZ13" s="202"/>
      <c r="ABA13" s="202"/>
      <c r="ABB13" s="202">
        <v>1.6464372200000001</v>
      </c>
      <c r="ABC13" s="202">
        <v>0.82240846999999995</v>
      </c>
      <c r="ABD13" s="202"/>
      <c r="ABE13" s="202">
        <v>0.14043994000000001</v>
      </c>
      <c r="ABF13" s="202">
        <v>3.1199999999999999E-4</v>
      </c>
      <c r="ABG13" s="202">
        <v>0.96316040999999997</v>
      </c>
      <c r="ABH13" s="202">
        <f t="shared" si="48"/>
        <v>0.85140579999999988</v>
      </c>
      <c r="ABI13" s="202">
        <v>3.5445528800000003</v>
      </c>
      <c r="ABJ13" s="202">
        <v>0.81585489</v>
      </c>
      <c r="ABK13" s="202"/>
      <c r="ABL13" s="202"/>
      <c r="ABM13" s="202"/>
      <c r="ABN13" s="202"/>
      <c r="ABO13" s="202">
        <v>0.81585489</v>
      </c>
      <c r="ABP13" s="202">
        <v>0.93296264000000007</v>
      </c>
      <c r="ABQ13" s="202"/>
      <c r="ABR13" s="202">
        <v>0.78280993999999993</v>
      </c>
      <c r="ABS13" s="202"/>
      <c r="ABT13" s="202"/>
      <c r="ABU13" s="202">
        <v>1.7157725799999999</v>
      </c>
      <c r="ABV13" s="202">
        <v>0.33478307000000002</v>
      </c>
      <c r="ABW13" s="202"/>
      <c r="ABX13" s="202"/>
      <c r="ABY13" s="202"/>
      <c r="ABZ13" s="202"/>
      <c r="ACA13" s="202">
        <v>0.33478307000000002</v>
      </c>
      <c r="ACB13" s="202"/>
      <c r="ACC13" s="202"/>
      <c r="ACD13" s="202"/>
      <c r="ACE13" s="202"/>
      <c r="ACF13" s="202">
        <v>3.1199999999999999E-4</v>
      </c>
      <c r="ACG13" s="202">
        <v>3.1199999999999999E-4</v>
      </c>
      <c r="ACH13" s="202">
        <v>0.84100794999999995</v>
      </c>
      <c r="ACI13" s="202">
        <v>0.84100794999999995</v>
      </c>
      <c r="ACJ13" s="202">
        <v>3.7077304899999999</v>
      </c>
      <c r="ACK13" s="202">
        <v>0.84151165000000006</v>
      </c>
      <c r="ACL13" s="202"/>
      <c r="ACM13" s="202"/>
      <c r="ACN13" s="202">
        <v>0.84151165000000006</v>
      </c>
      <c r="ACO13" s="202"/>
      <c r="ACP13" s="202"/>
      <c r="ACQ13" s="202"/>
      <c r="ACR13" s="202"/>
      <c r="ACS13" s="202"/>
      <c r="ACT13" s="202"/>
      <c r="ACU13" s="202">
        <v>0.25524478</v>
      </c>
      <c r="ACV13" s="202"/>
      <c r="ACW13" s="202"/>
      <c r="ACX13" s="202"/>
      <c r="ACY13" s="202"/>
      <c r="ACZ13" s="202">
        <v>0.25524478</v>
      </c>
      <c r="ADA13" s="202"/>
      <c r="ADB13" s="202"/>
      <c r="ADC13" s="202"/>
      <c r="ADD13" s="202"/>
      <c r="ADE13" s="202"/>
      <c r="ADF13" s="202"/>
      <c r="ADG13" s="202"/>
      <c r="ADH13" s="202"/>
      <c r="ADI13" s="202">
        <v>1.51260295</v>
      </c>
      <c r="ADJ13" s="202">
        <v>1.51260295</v>
      </c>
      <c r="ADK13" s="202">
        <v>2.6093593799999999</v>
      </c>
      <c r="ADL13" s="202">
        <v>3.1199999999999999E-4</v>
      </c>
      <c r="ADM13" s="202">
        <v>3.1199999999999999E-4</v>
      </c>
      <c r="ADN13" s="202"/>
      <c r="ADO13" s="202"/>
      <c r="ADP13" s="202"/>
      <c r="ADQ13" s="202">
        <v>2.16081346</v>
      </c>
      <c r="ADR13" s="202"/>
      <c r="ADS13" s="202">
        <v>2.16081346</v>
      </c>
      <c r="ADT13" s="202"/>
      <c r="ADU13" s="202"/>
      <c r="ADV13" s="202"/>
      <c r="ADW13" s="202"/>
      <c r="ADX13" s="202"/>
      <c r="ADY13" s="202"/>
      <c r="ADZ13" s="202"/>
      <c r="AEA13" s="202"/>
      <c r="AEB13" s="202"/>
      <c r="AEC13" s="202"/>
      <c r="AED13" s="202"/>
      <c r="AEE13" s="202">
        <v>0.82930880000000007</v>
      </c>
      <c r="AEF13" s="202">
        <v>3.1199999999999999E-4</v>
      </c>
      <c r="AEG13" s="202">
        <v>1.4096509799999999</v>
      </c>
      <c r="AEH13" s="202"/>
      <c r="AEI13" s="202"/>
      <c r="AEJ13" s="202">
        <v>2.2392717800000002</v>
      </c>
      <c r="AEK13" s="202">
        <v>4.4003972400000002</v>
      </c>
      <c r="AEL13" s="202"/>
      <c r="AEM13" s="202"/>
      <c r="AEN13" s="202"/>
      <c r="AEO13" s="202"/>
      <c r="AEP13" s="202"/>
      <c r="AEQ13" s="202"/>
      <c r="AER13" s="202"/>
      <c r="AES13" s="202"/>
      <c r="AET13" s="202"/>
      <c r="AEU13" s="202"/>
      <c r="AEV13" s="202"/>
      <c r="AEW13" s="202"/>
      <c r="AEX13" s="202"/>
      <c r="AEY13" s="202"/>
      <c r="AEZ13" s="202"/>
      <c r="AFA13" s="202"/>
      <c r="AFB13" s="202"/>
      <c r="AFC13" s="202"/>
      <c r="AFD13" s="202"/>
      <c r="AFE13" s="202"/>
      <c r="AFF13" s="202"/>
      <c r="AFG13" s="202"/>
      <c r="AFH13" s="202"/>
      <c r="AFI13" s="202"/>
      <c r="AFJ13" s="202"/>
      <c r="AFK13" s="202"/>
      <c r="AFL13" s="202"/>
      <c r="AFM13" s="202"/>
      <c r="AFN13" s="202"/>
      <c r="AFO13" s="202"/>
      <c r="AFP13" s="202"/>
      <c r="AFQ13" s="202"/>
      <c r="AFR13" s="202"/>
      <c r="AFS13" s="202"/>
      <c r="AFT13" s="202"/>
      <c r="AFU13" s="202"/>
      <c r="AFV13" s="202"/>
      <c r="AFW13" s="202">
        <v>0.26957272999999998</v>
      </c>
      <c r="AFX13" s="202"/>
      <c r="AFY13" s="202"/>
      <c r="AFZ13" s="202"/>
      <c r="AGA13" s="202">
        <v>0.26957272999999998</v>
      </c>
      <c r="AGB13" s="202"/>
      <c r="AGC13" s="202"/>
      <c r="AGD13" s="202"/>
      <c r="AGE13" s="202"/>
      <c r="AGF13" s="202"/>
      <c r="AGG13" s="202"/>
      <c r="AGH13" s="202"/>
      <c r="AGI13" s="202"/>
      <c r="AGJ13" s="202"/>
      <c r="AGK13" s="202"/>
      <c r="AGL13" s="202"/>
      <c r="AGM13" s="202"/>
      <c r="AGN13" s="202">
        <v>0.26957272999999998</v>
      </c>
      <c r="AGO13" s="202"/>
      <c r="AGP13" s="202"/>
      <c r="AGQ13" s="202"/>
      <c r="AGR13" s="202">
        <v>1.45347907</v>
      </c>
      <c r="AGS13" s="202"/>
      <c r="AGT13" s="202">
        <v>1.45347907</v>
      </c>
      <c r="AGU13" s="202"/>
      <c r="AGV13" s="202"/>
      <c r="AGW13" s="202"/>
      <c r="AGX13" s="202"/>
      <c r="AGY13" s="202">
        <v>0.51928353999999999</v>
      </c>
      <c r="AGZ13" s="202">
        <v>0.51928353999999999</v>
      </c>
      <c r="AHA13" s="202"/>
      <c r="AHB13" s="202"/>
      <c r="AHC13" s="202"/>
      <c r="AHD13" s="202"/>
      <c r="AHE13" s="202"/>
      <c r="AHF13" s="202"/>
      <c r="AHG13" s="202"/>
      <c r="AHH13" s="202">
        <v>0.60261832999999998</v>
      </c>
      <c r="AHI13" s="202">
        <v>3.1199999999999999E-4</v>
      </c>
      <c r="AHJ13" s="202">
        <v>1.4963574799999999</v>
      </c>
      <c r="AHK13" s="202">
        <v>0.67159764</v>
      </c>
      <c r="AHL13" s="202">
        <v>2.7708854499999998</v>
      </c>
      <c r="AHM13" s="202">
        <v>4.7436480599999999</v>
      </c>
      <c r="AHN13" s="202"/>
      <c r="AHO13" s="202"/>
      <c r="AHP13" s="202"/>
      <c r="AHQ13" s="202">
        <v>0.57456457999999999</v>
      </c>
      <c r="AHR13" s="202"/>
      <c r="AHS13" s="202">
        <v>0.57456457999999999</v>
      </c>
      <c r="AHT13" s="202"/>
      <c r="AHU13" s="202"/>
      <c r="AHV13" s="202"/>
      <c r="AHW13" s="202"/>
      <c r="AHX13" s="202"/>
      <c r="AHY13" s="202"/>
      <c r="AHZ13" s="202"/>
      <c r="AIA13" s="202"/>
      <c r="AIB13" s="202"/>
      <c r="AIC13" s="202"/>
      <c r="AID13" s="202"/>
      <c r="AIE13" s="202"/>
      <c r="AIF13" s="202"/>
      <c r="AIG13" s="202"/>
      <c r="AIH13" s="202">
        <v>0.22805426000000001</v>
      </c>
      <c r="AII13" s="202"/>
      <c r="AIJ13" s="202"/>
      <c r="AIK13" s="202">
        <v>0.22805426000000001</v>
      </c>
      <c r="AIL13" s="202">
        <v>3.1199999999999999E-4</v>
      </c>
      <c r="AIM13" s="202"/>
      <c r="AIN13" s="202"/>
      <c r="AIO13" s="202">
        <v>3.1199999999999999E-4</v>
      </c>
      <c r="AIP13" s="202">
        <v>0.80293083999999992</v>
      </c>
      <c r="AIQ13" s="202"/>
      <c r="AIR13" s="202"/>
      <c r="AIS13" s="202">
        <v>0.64592718999999998</v>
      </c>
      <c r="AIT13" s="202"/>
      <c r="AIU13" s="202">
        <v>0.15757901999999999</v>
      </c>
      <c r="AIV13" s="202">
        <v>1.4411617299999999</v>
      </c>
      <c r="AIW13" s="202"/>
      <c r="AIX13" s="202">
        <v>2.2446679399999998</v>
      </c>
      <c r="AIY13" s="202"/>
      <c r="AIZ13" s="202">
        <v>3.3367999999999999E-4</v>
      </c>
      <c r="AJA13" s="202"/>
      <c r="AJB13" s="202"/>
      <c r="AJC13" s="202"/>
      <c r="AJD13" s="202">
        <v>3.3367999999999999E-4</v>
      </c>
      <c r="AJE13" s="202"/>
      <c r="AJF13" s="202"/>
      <c r="AJG13" s="202"/>
      <c r="AJH13" s="202"/>
      <c r="AJI13" s="202">
        <v>6.7954960000000009E-2</v>
      </c>
      <c r="AJJ13" s="202">
        <v>6.7954960000000009E-2</v>
      </c>
      <c r="AJK13" s="202"/>
      <c r="AJL13" s="202">
        <v>1.53029967</v>
      </c>
      <c r="AJM13" s="202"/>
      <c r="AJN13" s="202"/>
      <c r="AJO13" s="202"/>
      <c r="AJP13" s="202">
        <v>1.53029967</v>
      </c>
      <c r="AJQ13" s="202">
        <v>3.8432562499999996</v>
      </c>
      <c r="AJR13" s="202"/>
      <c r="AJS13" s="202">
        <v>0.65819010000000011</v>
      </c>
      <c r="AJT13" s="202"/>
      <c r="AJU13" s="202">
        <v>1.5126120600000001</v>
      </c>
      <c r="AJV13" s="202"/>
      <c r="AJW13" s="202">
        <v>2.17080216</v>
      </c>
      <c r="AJX13" s="202"/>
      <c r="AJY13" s="202">
        <v>0.56293061</v>
      </c>
      <c r="AJZ13" s="202"/>
      <c r="AKA13" s="202"/>
      <c r="AKB13" s="202">
        <v>1.5181466499999998</v>
      </c>
      <c r="AKC13" s="202">
        <v>2.0810772599999998</v>
      </c>
      <c r="AKD13" s="202"/>
      <c r="AKE13" s="202"/>
      <c r="AKF13" s="202">
        <v>0.29976228000000005</v>
      </c>
      <c r="AKG13" s="202"/>
      <c r="AKH13" s="202"/>
      <c r="AKI13" s="202">
        <v>0.29976228000000005</v>
      </c>
      <c r="AKJ13" s="202"/>
      <c r="AKK13" s="202"/>
      <c r="AKL13" s="202"/>
      <c r="AKM13" s="202">
        <v>0.48119257999999998</v>
      </c>
      <c r="AKN13" s="202">
        <v>0.48119257999999998</v>
      </c>
      <c r="AKO13" s="202"/>
      <c r="AKP13" s="202"/>
      <c r="AKQ13" s="202">
        <v>5.0328342800000003</v>
      </c>
      <c r="AKR13" s="202">
        <v>31.562663020000006</v>
      </c>
      <c r="AKS13" s="202"/>
      <c r="AKT13" s="202"/>
      <c r="AKU13" s="202"/>
      <c r="AKV13" s="202"/>
      <c r="AKW13" s="202"/>
      <c r="AKX13" s="202"/>
      <c r="AKY13" s="202">
        <v>0.38853904</v>
      </c>
      <c r="AKZ13" s="202"/>
      <c r="ALA13" s="202"/>
      <c r="ALB13" s="202">
        <v>0.38853904</v>
      </c>
      <c r="ALC13" s="202"/>
      <c r="ALD13" s="202"/>
      <c r="ALE13" s="202"/>
      <c r="ALF13" s="202"/>
      <c r="ALG13" s="202"/>
      <c r="ALH13" s="202"/>
      <c r="ALI13" s="202"/>
      <c r="ALJ13" s="202"/>
      <c r="ALK13" s="202"/>
      <c r="ALL13" s="202">
        <v>0.38861518</v>
      </c>
      <c r="ALM13" s="202">
        <v>0.38861518</v>
      </c>
      <c r="ALN13" s="202"/>
      <c r="ALO13" s="202">
        <v>1.97902383</v>
      </c>
      <c r="ALP13" s="202"/>
      <c r="ALQ13" s="202"/>
      <c r="ALR13" s="202">
        <v>1.97902383</v>
      </c>
      <c r="ALS13" s="202">
        <v>2.7561780499999999</v>
      </c>
      <c r="ALT13" s="202"/>
      <c r="ALU13" s="202"/>
      <c r="ALV13" s="202">
        <v>1.4888843</v>
      </c>
      <c r="ALW13" s="202"/>
      <c r="ALX13" s="202"/>
      <c r="ALY13" s="202">
        <v>7.9172859999999998E-2</v>
      </c>
      <c r="ALZ13" s="202"/>
      <c r="AMA13" s="202">
        <v>1.5680571599999999</v>
      </c>
      <c r="AMB13" s="202"/>
      <c r="AMC13" s="202"/>
      <c r="AMD13" s="202"/>
      <c r="AME13" s="202"/>
      <c r="AMF13" s="202"/>
      <c r="AMG13" s="202"/>
      <c r="AMH13" s="202"/>
      <c r="AMI13" s="202"/>
      <c r="AMJ13" s="202"/>
      <c r="AMK13" s="202"/>
      <c r="AML13" s="202"/>
      <c r="AMM13" s="202"/>
      <c r="AMN13" s="202"/>
      <c r="AMO13" s="202"/>
      <c r="AMP13" s="202"/>
      <c r="AMQ13" s="202"/>
      <c r="AMR13" s="202">
        <f t="shared" si="49"/>
        <v>0</v>
      </c>
      <c r="AMS13" s="202">
        <f t="shared" si="50"/>
        <v>1.5680571599999999</v>
      </c>
      <c r="AMT13" s="202"/>
      <c r="AMU13" s="202"/>
      <c r="AMV13" s="202"/>
      <c r="AMW13" s="202"/>
      <c r="AMX13" s="202"/>
      <c r="AMY13" s="202"/>
      <c r="AMZ13" s="202"/>
      <c r="ANA13" s="202"/>
      <c r="ANB13" s="202"/>
      <c r="ANC13" s="202"/>
      <c r="AND13" s="202"/>
      <c r="ANE13" s="202">
        <f t="shared" si="51"/>
        <v>0</v>
      </c>
      <c r="ANF13" s="202"/>
      <c r="ANG13" s="202"/>
      <c r="ANH13" s="202"/>
      <c r="ANI13" s="202"/>
      <c r="ANJ13" s="202"/>
      <c r="ANK13" s="202"/>
      <c r="ANL13" s="202">
        <v>0.44875955000000001</v>
      </c>
      <c r="ANM13" s="202"/>
      <c r="ANN13" s="202"/>
      <c r="ANO13" s="202"/>
      <c r="ANP13" s="202"/>
      <c r="ANQ13" s="202">
        <v>0.44875955000000001</v>
      </c>
      <c r="ANR13" s="202">
        <f t="shared" si="52"/>
        <v>0.44875955000000001</v>
      </c>
      <c r="ANS13" s="202"/>
      <c r="ANT13" s="202"/>
      <c r="ANU13" s="202"/>
      <c r="ANV13" s="202"/>
      <c r="ANW13" s="202"/>
      <c r="ANX13" s="202"/>
      <c r="ANY13" s="202"/>
      <c r="ANZ13" s="202"/>
      <c r="AOA13" s="202"/>
      <c r="AOB13" s="202"/>
      <c r="AOC13" s="202"/>
      <c r="AOD13" s="202"/>
      <c r="AOE13" s="202"/>
      <c r="AOF13" s="202"/>
      <c r="AOG13" s="202"/>
      <c r="AOH13" s="202"/>
      <c r="AOI13" s="202"/>
      <c r="AOJ13" s="202"/>
      <c r="AOK13" s="202"/>
      <c r="AOL13" s="202">
        <v>0.39721004999999998</v>
      </c>
      <c r="AOM13" s="202"/>
      <c r="AON13" s="202">
        <v>2E-3</v>
      </c>
      <c r="AOO13" s="202">
        <v>0.39921004999999998</v>
      </c>
      <c r="AOP13" s="202"/>
      <c r="AOQ13" s="202"/>
      <c r="AOR13" s="202"/>
      <c r="AOS13" s="202">
        <v>0.39921004999999998</v>
      </c>
      <c r="AOT13" s="202"/>
      <c r="AOU13" s="202"/>
      <c r="AOV13" s="202"/>
      <c r="AOW13" s="202"/>
      <c r="AOX13" s="202"/>
      <c r="AOY13" s="202"/>
      <c r="AOZ13" s="202"/>
      <c r="APA13" s="202"/>
      <c r="APB13" s="202">
        <f t="shared" si="53"/>
        <v>0</v>
      </c>
      <c r="APC13" s="202"/>
      <c r="APD13" s="202"/>
      <c r="APE13" s="202"/>
      <c r="APF13" s="202"/>
      <c r="APG13" s="202"/>
      <c r="APH13" s="202"/>
      <c r="API13" s="202"/>
      <c r="APJ13" s="202"/>
      <c r="APK13" s="202"/>
      <c r="APL13" s="202"/>
      <c r="APM13" s="202"/>
      <c r="APN13" s="202"/>
      <c r="APO13" s="202"/>
      <c r="APP13" s="202"/>
      <c r="APQ13" s="202">
        <v>1.0380000000000001E-3</v>
      </c>
      <c r="APR13" s="202"/>
      <c r="APS13" s="202"/>
      <c r="APT13" s="202">
        <v>1.0380000000000001E-3</v>
      </c>
      <c r="APU13" s="202">
        <f t="shared" si="54"/>
        <v>1.0380000000000001E-3</v>
      </c>
      <c r="APV13" s="202"/>
      <c r="APW13" s="202">
        <v>0.38656181000000001</v>
      </c>
      <c r="APX13" s="202"/>
      <c r="APY13" s="202"/>
      <c r="APZ13" s="202"/>
      <c r="AQA13" s="202">
        <v>0.38656181000000001</v>
      </c>
      <c r="AQB13" s="202"/>
      <c r="AQC13" s="202"/>
      <c r="AQD13" s="202"/>
      <c r="AQE13" s="202"/>
      <c r="AQF13" s="202"/>
      <c r="AQG13" s="202"/>
      <c r="AQH13" s="202"/>
      <c r="AQI13" s="202"/>
      <c r="AQJ13" s="202"/>
      <c r="AQK13" s="202"/>
      <c r="AQL13" s="202"/>
      <c r="AQM13" s="202"/>
      <c r="AQN13" s="202"/>
      <c r="AQO13" s="202"/>
      <c r="AQP13" s="202"/>
      <c r="AQQ13" s="202"/>
      <c r="AQR13" s="202">
        <f t="shared" si="55"/>
        <v>0.38656181000000001</v>
      </c>
      <c r="AQS13" s="202"/>
      <c r="AQT13" s="202"/>
      <c r="AQU13" s="202"/>
      <c r="AQV13" s="202"/>
      <c r="AQW13" s="202">
        <v>0.39257676000000002</v>
      </c>
      <c r="AQX13" s="202">
        <v>0.39257676000000002</v>
      </c>
      <c r="AQY13" s="202"/>
      <c r="AQZ13" s="202">
        <v>0.22023389999999901</v>
      </c>
      <c r="ARA13" s="202"/>
      <c r="ARB13" s="202"/>
      <c r="ARC13" s="202"/>
      <c r="ARD13" s="202">
        <v>0.22023389999999901</v>
      </c>
      <c r="ARE13" s="202"/>
      <c r="ARF13" s="202"/>
      <c r="ARG13" s="202"/>
      <c r="ARH13" s="202"/>
      <c r="ARI13" s="202"/>
      <c r="ARJ13" s="202"/>
      <c r="ARK13" s="202"/>
      <c r="ARL13" s="202"/>
      <c r="ARM13" s="202"/>
      <c r="ARN13" s="202"/>
      <c r="ARO13" s="202"/>
      <c r="ARP13" s="202"/>
      <c r="ARQ13" s="202"/>
      <c r="ARR13" s="202"/>
      <c r="ARS13" s="202"/>
      <c r="ART13" s="202">
        <v>0.61281065999999906</v>
      </c>
      <c r="ARU13" s="202"/>
      <c r="ARV13" s="202"/>
      <c r="ARW13" s="202"/>
      <c r="ARX13" s="202"/>
      <c r="ARY13" s="202"/>
      <c r="ARZ13" s="202"/>
      <c r="ASA13" s="202"/>
      <c r="ASB13" s="202"/>
      <c r="ASC13" s="202"/>
      <c r="ASD13" s="202"/>
      <c r="ASE13" s="202"/>
      <c r="ASF13" s="202"/>
      <c r="ASG13" s="202"/>
      <c r="ASH13" s="202"/>
      <c r="ASI13" s="202"/>
      <c r="ASJ13" s="202"/>
      <c r="ASK13" s="202"/>
      <c r="ASL13" s="202"/>
      <c r="ASM13" s="202"/>
      <c r="ASN13" s="202"/>
      <c r="ASO13" s="202"/>
      <c r="ASP13" s="202"/>
      <c r="ASQ13" s="202"/>
      <c r="ASR13" s="202"/>
      <c r="ASS13" s="202"/>
      <c r="AST13" s="202"/>
      <c r="ASU13" s="202"/>
      <c r="ASV13" s="202"/>
      <c r="ASW13" s="202"/>
      <c r="ASX13" s="202"/>
      <c r="ASY13" s="202"/>
      <c r="ASZ13" s="202"/>
      <c r="ATA13" s="202"/>
      <c r="ATB13" s="202"/>
      <c r="ATC13" s="202"/>
      <c r="ATD13" s="202"/>
      <c r="ATE13" s="202"/>
      <c r="ATF13" s="202"/>
      <c r="ATG13" s="202"/>
      <c r="ATH13" s="202"/>
      <c r="ATI13" s="202"/>
      <c r="ATJ13" s="202"/>
      <c r="ATK13" s="202"/>
      <c r="ATL13" s="202"/>
      <c r="ATM13" s="202"/>
      <c r="ATN13" s="202"/>
      <c r="ATO13" s="202"/>
      <c r="ATP13" s="202"/>
      <c r="ATQ13" s="202"/>
      <c r="ATR13" s="202"/>
      <c r="ATS13" s="202"/>
      <c r="ATT13" s="202"/>
      <c r="ATU13" s="202"/>
      <c r="ATV13" s="202"/>
      <c r="ATW13" s="202"/>
      <c r="ATX13" s="202"/>
      <c r="ATY13" s="202"/>
      <c r="ATZ13" s="202"/>
      <c r="AUA13" s="202"/>
      <c r="AUB13" s="202"/>
      <c r="AUC13" s="202"/>
      <c r="AUD13" s="202"/>
      <c r="AUE13" s="202"/>
      <c r="AUF13" s="202"/>
      <c r="AUG13" s="202"/>
      <c r="AUH13" s="202"/>
      <c r="AUI13" s="202"/>
      <c r="AUJ13" s="202"/>
      <c r="AUK13" s="202"/>
      <c r="AUL13" s="202"/>
      <c r="AUM13" s="202"/>
      <c r="AUN13" s="202"/>
      <c r="AUO13" s="202"/>
      <c r="AUP13" s="202"/>
      <c r="AUQ13" s="202"/>
      <c r="AUR13" s="202"/>
      <c r="AUS13" s="202"/>
      <c r="AUT13" s="202"/>
      <c r="AUU13" s="202"/>
      <c r="AUV13" s="202"/>
      <c r="AUW13" s="202"/>
      <c r="AUX13" s="202"/>
      <c r="AUY13" s="202"/>
      <c r="AUZ13" s="202"/>
      <c r="AVA13" s="202"/>
      <c r="AVB13" s="202"/>
      <c r="AVC13" s="202"/>
      <c r="AVD13" s="202"/>
      <c r="AVE13" s="202"/>
      <c r="AVF13" s="202"/>
      <c r="AVG13" s="202"/>
      <c r="AVH13" s="202"/>
      <c r="AVI13" s="202"/>
      <c r="AVJ13" s="202"/>
      <c r="AVK13" s="202"/>
      <c r="AVL13" s="202"/>
      <c r="AVM13" s="202"/>
      <c r="AVN13" s="202"/>
      <c r="AVO13" s="202"/>
      <c r="AVP13" s="202"/>
      <c r="AVQ13" s="202"/>
      <c r="AVR13" s="202"/>
      <c r="AVS13" s="202"/>
      <c r="AVT13" s="202"/>
      <c r="AVU13" s="202"/>
      <c r="AVV13" s="202"/>
      <c r="AVW13" s="202"/>
      <c r="AVX13" s="202"/>
      <c r="AVY13" s="202"/>
      <c r="AVZ13" s="202"/>
      <c r="AWA13" s="202"/>
      <c r="AWB13" s="202"/>
      <c r="AWC13" s="202"/>
      <c r="AWD13" s="202"/>
      <c r="AWE13" s="202"/>
      <c r="AWF13" s="202"/>
      <c r="AWG13" s="202"/>
      <c r="AWH13" s="202"/>
      <c r="AWI13" s="202"/>
      <c r="AWJ13" s="202"/>
      <c r="AWK13" s="202"/>
      <c r="AWL13" s="202"/>
      <c r="AWM13" s="202"/>
      <c r="AWN13" s="202"/>
      <c r="AWO13" s="202"/>
      <c r="AWP13" s="202"/>
      <c r="AWQ13" s="202"/>
      <c r="AWR13" s="202">
        <f t="shared" si="56"/>
        <v>0</v>
      </c>
      <c r="AWS13" s="202"/>
      <c r="AWT13" s="202"/>
      <c r="AWU13" s="202"/>
      <c r="AWV13" s="202"/>
      <c r="AWW13" s="202">
        <f t="shared" si="57"/>
        <v>0</v>
      </c>
      <c r="AWX13" s="202"/>
      <c r="AWY13" s="202"/>
      <c r="AWZ13" s="202">
        <f t="shared" si="58"/>
        <v>0</v>
      </c>
      <c r="AXA13" s="202">
        <f t="shared" si="59"/>
        <v>0</v>
      </c>
      <c r="AXB13" s="202">
        <f t="shared" si="60"/>
        <v>6.1726152799999987</v>
      </c>
      <c r="AXC13" s="202"/>
      <c r="AXD13" s="202"/>
      <c r="AXE13" s="202">
        <f t="shared" si="61"/>
        <v>0</v>
      </c>
      <c r="AXF13" s="202"/>
      <c r="AXG13" s="202"/>
      <c r="AXH13" s="202"/>
      <c r="AXI13" s="202"/>
      <c r="AXJ13" s="202"/>
      <c r="AXK13" s="202">
        <f t="shared" si="62"/>
        <v>0</v>
      </c>
      <c r="AXL13" s="202"/>
      <c r="AXM13" s="202"/>
      <c r="AXN13" s="202"/>
      <c r="AXO13" s="202"/>
      <c r="AXP13" s="202"/>
      <c r="AXQ13" s="202">
        <f t="shared" si="63"/>
        <v>0</v>
      </c>
      <c r="AXR13" s="202"/>
      <c r="AXS13" s="202"/>
      <c r="AXT13" s="202"/>
      <c r="AXU13" s="202"/>
      <c r="AXV13" s="202">
        <f t="shared" si="64"/>
        <v>0</v>
      </c>
      <c r="AXW13" s="202"/>
      <c r="AXX13" s="202"/>
      <c r="AXY13" s="202"/>
      <c r="AXZ13" s="202"/>
      <c r="AYA13" s="202"/>
      <c r="AYB13" s="202">
        <f t="shared" si="65"/>
        <v>0</v>
      </c>
      <c r="AYC13" s="202">
        <f t="shared" si="23"/>
        <v>0</v>
      </c>
      <c r="AYD13" s="202"/>
      <c r="AYE13" s="202"/>
      <c r="AYF13" s="202"/>
      <c r="AYG13" s="202"/>
      <c r="AYH13" s="202"/>
      <c r="AYI13" s="202">
        <f t="shared" si="66"/>
        <v>0</v>
      </c>
      <c r="AYJ13" s="202"/>
      <c r="AYK13" s="202"/>
      <c r="AYL13" s="202"/>
      <c r="AYM13" s="202"/>
      <c r="AYN13" s="202"/>
      <c r="AYO13" s="202">
        <f t="shared" si="67"/>
        <v>0</v>
      </c>
      <c r="AYP13" s="202"/>
      <c r="AYQ13" s="202"/>
      <c r="AYR13" s="202"/>
      <c r="AYS13" s="202"/>
      <c r="AYT13" s="202"/>
      <c r="AYU13" s="202">
        <f t="shared" si="68"/>
        <v>0</v>
      </c>
      <c r="AYV13" s="202"/>
      <c r="AYW13" s="202"/>
      <c r="AYX13" s="202"/>
      <c r="AYY13" s="202">
        <f t="shared" si="69"/>
        <v>0</v>
      </c>
      <c r="AYZ13" s="202">
        <f t="shared" si="70"/>
        <v>0</v>
      </c>
      <c r="AZA13" s="202"/>
      <c r="AZB13" s="202"/>
      <c r="AZC13" s="202"/>
      <c r="AZD13" s="202"/>
      <c r="AZE13" s="202"/>
      <c r="AZF13" s="202">
        <f t="shared" si="71"/>
        <v>0</v>
      </c>
      <c r="AZG13" s="202"/>
      <c r="AZH13" s="202"/>
      <c r="AZI13" s="202"/>
      <c r="AZJ13" s="202"/>
      <c r="AZK13" s="202"/>
      <c r="AZL13" s="202">
        <f t="shared" si="72"/>
        <v>0</v>
      </c>
      <c r="AZM13" s="202"/>
      <c r="AZN13" s="202"/>
      <c r="AZO13" s="202"/>
      <c r="AZP13" s="202"/>
      <c r="AZQ13" s="202"/>
      <c r="AZR13" s="202">
        <f t="shared" si="73"/>
        <v>0</v>
      </c>
      <c r="AZS13" s="202"/>
      <c r="AZT13" s="202"/>
      <c r="AZU13" s="202"/>
      <c r="AZV13" s="202"/>
      <c r="AZW13" s="202"/>
      <c r="AZX13" s="202">
        <f t="shared" si="74"/>
        <v>0</v>
      </c>
      <c r="AZY13" s="202"/>
      <c r="AZZ13" s="202"/>
      <c r="BAA13" s="202">
        <f t="shared" si="75"/>
        <v>0</v>
      </c>
      <c r="BAB13" s="202">
        <f t="shared" si="76"/>
        <v>0</v>
      </c>
      <c r="BAC13" s="202"/>
      <c r="BAD13" s="202"/>
      <c r="BAE13" s="202"/>
      <c r="BAF13" s="202">
        <f t="shared" si="77"/>
        <v>0</v>
      </c>
      <c r="BAG13" s="202"/>
      <c r="BAH13" s="202"/>
      <c r="BAI13" s="202"/>
      <c r="BAJ13" s="202"/>
      <c r="BAK13" s="202">
        <f t="shared" si="78"/>
        <v>0</v>
      </c>
      <c r="BAL13" s="202"/>
      <c r="BAM13" s="202"/>
      <c r="BAN13" s="202"/>
      <c r="BAO13" s="202"/>
      <c r="BAP13" s="202"/>
      <c r="BAQ13" s="202">
        <f t="shared" si="79"/>
        <v>0</v>
      </c>
      <c r="BAR13" s="202"/>
      <c r="BAS13" s="202"/>
      <c r="BAT13" s="202"/>
      <c r="BAU13" s="202"/>
      <c r="BAV13" s="202"/>
      <c r="BAW13" s="202">
        <f t="shared" si="80"/>
        <v>0</v>
      </c>
      <c r="BAX13" s="202"/>
      <c r="BAY13" s="202"/>
      <c r="BAZ13" s="202"/>
      <c r="BBA13" s="202"/>
      <c r="BBB13" s="202">
        <f t="shared" si="81"/>
        <v>0</v>
      </c>
      <c r="BBC13" s="202">
        <f t="shared" si="82"/>
        <v>0</v>
      </c>
      <c r="BBD13" s="202"/>
      <c r="BBE13" s="202"/>
      <c r="BBF13" s="202"/>
      <c r="BBG13" s="202"/>
      <c r="BBH13" s="202"/>
      <c r="BBI13" s="202">
        <f t="shared" si="83"/>
        <v>0</v>
      </c>
      <c r="BBJ13" s="202"/>
      <c r="BBK13" s="202"/>
      <c r="BBL13" s="202"/>
      <c r="BBM13" s="202"/>
      <c r="BBN13" s="202"/>
      <c r="BBO13" s="202">
        <f t="shared" si="84"/>
        <v>0</v>
      </c>
      <c r="BBP13" s="202"/>
      <c r="BBQ13" s="202"/>
      <c r="BBR13" s="202"/>
      <c r="BBS13" s="202"/>
      <c r="BBT13" s="202"/>
      <c r="BBU13" s="202">
        <f t="shared" si="85"/>
        <v>0</v>
      </c>
      <c r="BBV13" s="202"/>
      <c r="BBW13" s="202"/>
      <c r="BBX13" s="202"/>
      <c r="BBY13" s="202"/>
      <c r="BBZ13" s="202"/>
      <c r="BCA13" s="202">
        <f t="shared" si="86"/>
        <v>0</v>
      </c>
      <c r="BCB13" s="202">
        <f t="shared" si="87"/>
        <v>0</v>
      </c>
      <c r="BCC13" s="202"/>
      <c r="BCD13" s="202"/>
      <c r="BCE13" s="202"/>
      <c r="BCF13" s="202"/>
      <c r="BCG13" s="202"/>
      <c r="BCH13" s="202">
        <f t="shared" si="88"/>
        <v>0</v>
      </c>
      <c r="BCI13" s="202"/>
      <c r="BCJ13" s="202"/>
      <c r="BCK13" s="202"/>
      <c r="BCL13" s="202"/>
      <c r="BCM13" s="202">
        <f t="shared" si="24"/>
        <v>0</v>
      </c>
      <c r="BCN13" s="202"/>
      <c r="BCO13" s="202"/>
      <c r="BCP13" s="202"/>
      <c r="BCQ13" s="202"/>
      <c r="BCR13" s="202"/>
      <c r="BCS13" s="202">
        <f t="shared" si="89"/>
        <v>0</v>
      </c>
      <c r="BCT13" s="202"/>
      <c r="BCU13" s="202"/>
      <c r="BCV13" s="202"/>
      <c r="BCW13" s="202"/>
      <c r="BCX13" s="202">
        <f t="shared" si="90"/>
        <v>0</v>
      </c>
      <c r="BCY13" s="202"/>
      <c r="BCZ13" s="202"/>
      <c r="BDA13" s="202">
        <f t="shared" si="91"/>
        <v>0</v>
      </c>
      <c r="BDB13" s="202">
        <f t="shared" si="92"/>
        <v>0</v>
      </c>
      <c r="BDC13" s="202"/>
      <c r="BDD13" s="202"/>
      <c r="BDE13" s="202"/>
      <c r="BDF13" s="202">
        <f t="shared" si="25"/>
        <v>0</v>
      </c>
      <c r="BDG13" s="202">
        <v>0.64312630000000004</v>
      </c>
      <c r="BDH13" s="202"/>
      <c r="BDI13" s="202"/>
      <c r="BDJ13" s="202"/>
      <c r="BDK13" s="202"/>
      <c r="BDL13" s="202">
        <f t="shared" si="93"/>
        <v>0.64312630000000004</v>
      </c>
      <c r="BDM13" s="202"/>
      <c r="BDN13" s="202"/>
      <c r="BDO13" s="202"/>
      <c r="BDP13" s="202"/>
      <c r="BDQ13" s="202">
        <f t="shared" si="94"/>
        <v>0</v>
      </c>
      <c r="BDR13" s="202"/>
      <c r="BDS13" s="202"/>
      <c r="BDT13" s="202"/>
      <c r="BDU13" s="202"/>
      <c r="BDV13" s="202"/>
      <c r="BDW13" s="202">
        <f t="shared" si="95"/>
        <v>0</v>
      </c>
      <c r="BDX13" s="202"/>
      <c r="BDY13" s="202"/>
      <c r="BDZ13" s="202"/>
      <c r="BEA13" s="202"/>
      <c r="BEB13" s="202"/>
      <c r="BEC13" s="202">
        <f t="shared" si="96"/>
        <v>0</v>
      </c>
      <c r="BED13" s="202">
        <f t="shared" si="97"/>
        <v>0.64312630000000004</v>
      </c>
      <c r="BEE13" s="202"/>
      <c r="BEF13" s="202"/>
      <c r="BEG13" s="202"/>
      <c r="BEH13" s="202"/>
      <c r="BEI13" s="202">
        <f t="shared" si="98"/>
        <v>0</v>
      </c>
      <c r="BEJ13" s="202"/>
      <c r="BEK13" s="202"/>
      <c r="BEL13" s="202"/>
      <c r="BEM13" s="202"/>
      <c r="BEN13" s="202"/>
      <c r="BEO13" s="202">
        <f t="shared" si="99"/>
        <v>0</v>
      </c>
      <c r="BEP13" s="202"/>
      <c r="BEQ13" s="202"/>
      <c r="BER13" s="202"/>
      <c r="BES13" s="202"/>
      <c r="BET13" s="202"/>
      <c r="BEU13" s="202">
        <f t="shared" si="26"/>
        <v>0</v>
      </c>
      <c r="BEV13" s="202"/>
      <c r="BEW13" s="202"/>
      <c r="BEX13" s="202"/>
      <c r="BEY13" s="202"/>
      <c r="BEZ13" s="202"/>
      <c r="BFA13" s="202">
        <f t="shared" si="100"/>
        <v>0</v>
      </c>
      <c r="BFB13" s="202"/>
      <c r="BFC13" s="202">
        <f t="shared" si="101"/>
        <v>0</v>
      </c>
      <c r="BFD13" s="202">
        <f t="shared" si="27"/>
        <v>0</v>
      </c>
      <c r="BFE13" s="202"/>
      <c r="BFF13" s="202"/>
      <c r="BFG13" s="202"/>
      <c r="BFH13" s="202"/>
      <c r="BFI13" s="202">
        <f t="shared" si="102"/>
        <v>0</v>
      </c>
      <c r="BFJ13" s="202"/>
      <c r="BFK13" s="202"/>
      <c r="BFL13" s="202"/>
      <c r="BFM13" s="202"/>
      <c r="BFN13" s="202"/>
      <c r="BFO13" s="202">
        <f t="shared" si="103"/>
        <v>0</v>
      </c>
      <c r="BFP13" s="202"/>
      <c r="BFQ13" s="202"/>
      <c r="BFR13" s="202"/>
      <c r="BFS13" s="202"/>
      <c r="BFT13" s="202"/>
      <c r="BFU13" s="202">
        <f t="shared" si="28"/>
        <v>0</v>
      </c>
      <c r="BFV13" s="202"/>
      <c r="BFW13" s="202"/>
      <c r="BFX13" s="202"/>
      <c r="BFY13" s="202"/>
      <c r="BFZ13" s="202"/>
      <c r="BGA13" s="202">
        <f t="shared" si="104"/>
        <v>0</v>
      </c>
      <c r="BGB13" s="202"/>
      <c r="BGC13" s="202"/>
      <c r="BGD13" s="202"/>
      <c r="BGE13" s="202">
        <f t="shared" si="105"/>
        <v>0</v>
      </c>
      <c r="BGF13" s="202">
        <f t="shared" si="29"/>
        <v>0</v>
      </c>
      <c r="BGG13" s="202"/>
      <c r="BGH13" s="202"/>
      <c r="BGI13" s="202">
        <f t="shared" si="106"/>
        <v>0</v>
      </c>
      <c r="BGJ13" s="202"/>
      <c r="BGK13" s="202"/>
      <c r="BGL13" s="202"/>
      <c r="BGM13" s="202"/>
      <c r="BGN13" s="202"/>
      <c r="BGO13" s="202">
        <f t="shared" si="107"/>
        <v>0</v>
      </c>
      <c r="BGP13" s="202"/>
      <c r="BGQ13" s="202"/>
      <c r="BGR13" s="202"/>
      <c r="BGS13" s="202"/>
      <c r="BGT13" s="202"/>
      <c r="BGU13" s="202">
        <f t="shared" si="108"/>
        <v>0</v>
      </c>
      <c r="BGV13" s="202"/>
      <c r="BGW13" s="202"/>
      <c r="BGX13" s="202"/>
      <c r="BGY13" s="202"/>
      <c r="BGZ13" s="202"/>
      <c r="BHA13" s="202">
        <f t="shared" si="109"/>
        <v>0</v>
      </c>
      <c r="BHB13" s="202"/>
      <c r="BHC13" s="202"/>
      <c r="BHD13" s="202"/>
      <c r="BHE13" s="202"/>
      <c r="BHF13" s="202"/>
      <c r="BHG13" s="202">
        <f t="shared" si="110"/>
        <v>0</v>
      </c>
      <c r="BHH13" s="202">
        <f t="shared" si="111"/>
        <v>0</v>
      </c>
      <c r="BHI13" s="202"/>
      <c r="BHJ13" s="202"/>
      <c r="BHK13" s="202"/>
      <c r="BHL13" s="202"/>
      <c r="BHM13" s="202">
        <f t="shared" si="112"/>
        <v>0</v>
      </c>
      <c r="BHN13" s="202"/>
      <c r="BHO13" s="202"/>
      <c r="BHP13" s="202"/>
      <c r="BHQ13" s="202"/>
      <c r="BHR13" s="202"/>
      <c r="BHS13" s="202">
        <f t="shared" si="113"/>
        <v>0</v>
      </c>
      <c r="BHT13" s="202"/>
      <c r="BHU13" s="202"/>
      <c r="BHV13" s="202"/>
      <c r="BHW13" s="202"/>
      <c r="BHX13" s="202"/>
      <c r="BHY13" s="202">
        <f t="shared" si="114"/>
        <v>0</v>
      </c>
      <c r="BHZ13" s="202"/>
      <c r="BIA13" s="202"/>
      <c r="BIB13" s="202"/>
      <c r="BIC13" s="202"/>
      <c r="BID13" s="202"/>
      <c r="BIE13" s="202">
        <f t="shared" si="115"/>
        <v>0</v>
      </c>
      <c r="BIF13" s="202"/>
      <c r="BIG13" s="202">
        <f t="shared" si="116"/>
        <v>0</v>
      </c>
      <c r="BIH13" s="202">
        <f t="shared" si="117"/>
        <v>0</v>
      </c>
      <c r="BII13" s="202"/>
      <c r="BIJ13" s="202"/>
      <c r="BIK13" s="202"/>
      <c r="BIL13" s="202"/>
      <c r="BIM13" s="202">
        <f t="shared" si="118"/>
        <v>0</v>
      </c>
      <c r="BIN13" s="202"/>
      <c r="BIO13" s="202"/>
      <c r="BIP13" s="202"/>
      <c r="BIQ13" s="202"/>
      <c r="BIR13" s="202"/>
      <c r="BIS13" s="202">
        <f t="shared" si="119"/>
        <v>0</v>
      </c>
      <c r="BIT13" s="202"/>
      <c r="BIU13" s="202"/>
      <c r="BIV13" s="202"/>
      <c r="BIW13" s="202"/>
      <c r="BIX13" s="202"/>
      <c r="BIY13" s="202">
        <f t="shared" si="120"/>
        <v>0</v>
      </c>
      <c r="BIZ13" s="202"/>
      <c r="BJA13" s="202"/>
      <c r="BJB13" s="202"/>
      <c r="BJC13" s="202"/>
      <c r="BJD13" s="202">
        <f t="shared" si="121"/>
        <v>0</v>
      </c>
      <c r="BJE13" s="202"/>
      <c r="BJF13" s="202"/>
      <c r="BJG13" s="202"/>
      <c r="BJH13" s="202"/>
      <c r="BJI13" s="202">
        <f t="shared" si="122"/>
        <v>0</v>
      </c>
      <c r="BJJ13" s="202">
        <f t="shared" si="123"/>
        <v>0</v>
      </c>
      <c r="BJK13" s="202">
        <f t="shared" si="30"/>
        <v>0.64312630000000004</v>
      </c>
      <c r="BJL13" s="202">
        <v>1.1729966297376093</v>
      </c>
      <c r="BJM13" s="202">
        <v>1.7989711195335276</v>
      </c>
      <c r="BJN13" s="202">
        <v>0.599661</v>
      </c>
      <c r="BJO13" s="202"/>
      <c r="BJP13" s="202"/>
      <c r="BJQ13" s="202">
        <f t="shared" si="124"/>
        <v>3.5716287492711372</v>
      </c>
      <c r="BJR13" s="202"/>
      <c r="BJS13" s="202"/>
      <c r="BJT13" s="202"/>
      <c r="BJU13" s="202"/>
      <c r="BJV13" s="202"/>
      <c r="BJW13" s="202">
        <f t="shared" si="125"/>
        <v>0</v>
      </c>
      <c r="BJX13" s="202"/>
      <c r="BJY13" s="202"/>
      <c r="BJZ13" s="202"/>
      <c r="BKA13" s="202"/>
      <c r="BKB13" s="202">
        <f t="shared" si="126"/>
        <v>0</v>
      </c>
      <c r="BKC13" s="202"/>
      <c r="BKD13" s="202"/>
      <c r="BKE13" s="202"/>
      <c r="BKF13" s="202"/>
      <c r="BKG13" s="202">
        <v>0.29691499999999998</v>
      </c>
      <c r="BKH13" s="202">
        <f t="shared" si="127"/>
        <v>0.29691499999999998</v>
      </c>
      <c r="BKI13" s="202">
        <f t="shared" si="128"/>
        <v>3.868543749271137</v>
      </c>
      <c r="BKJ13" s="202"/>
      <c r="BKK13" s="202"/>
      <c r="BKL13" s="202">
        <v>0.29377288046647232</v>
      </c>
      <c r="BKM13" s="202"/>
      <c r="BKN13" s="202"/>
      <c r="BKO13" s="202">
        <f t="shared" si="129"/>
        <v>0.29377288046647232</v>
      </c>
      <c r="BKP13" s="202">
        <v>4.026444220116618</v>
      </c>
      <c r="BKQ13" s="202"/>
      <c r="BKR13" s="202"/>
      <c r="BKS13" s="202"/>
      <c r="BKT13" s="202"/>
      <c r="BKU13" s="202">
        <f t="shared" si="130"/>
        <v>4.026444220116618</v>
      </c>
      <c r="BKV13" s="202"/>
      <c r="BKW13" s="202"/>
      <c r="BKX13" s="202"/>
      <c r="BKY13" s="202">
        <f t="shared" si="131"/>
        <v>0</v>
      </c>
      <c r="BKZ13" s="202"/>
      <c r="BLA13" s="202"/>
      <c r="BLB13" s="202"/>
      <c r="BLC13" s="202"/>
      <c r="BLD13" s="202">
        <v>0.14988253935860057</v>
      </c>
      <c r="BLE13" s="202">
        <f t="shared" si="132"/>
        <v>0.14988253935860057</v>
      </c>
      <c r="BLF13" s="263">
        <f t="shared" si="133"/>
        <v>4.4700996399416901</v>
      </c>
      <c r="BLG13" s="202"/>
      <c r="BLH13" s="202">
        <v>3.0771176501457722</v>
      </c>
      <c r="BLI13" s="202"/>
      <c r="BLJ13" s="202">
        <v>1.420658</v>
      </c>
      <c r="BLK13" s="202"/>
      <c r="BLL13" s="202">
        <f t="shared" si="134"/>
        <v>4.4977756501457726</v>
      </c>
      <c r="BLM13" s="202">
        <v>1.5793416299999998</v>
      </c>
      <c r="BLN13" s="202"/>
      <c r="BLO13" s="202"/>
      <c r="BLP13" s="202"/>
      <c r="BLQ13" s="202"/>
      <c r="BLR13" s="263">
        <f t="shared" si="135"/>
        <v>1.5793416299999998</v>
      </c>
      <c r="BLS13" s="202"/>
      <c r="BLT13" s="202"/>
      <c r="BLU13" s="202"/>
      <c r="BLV13" s="202"/>
      <c r="BLW13" s="202"/>
      <c r="BLX13" s="263">
        <f t="shared" si="31"/>
        <v>0</v>
      </c>
      <c r="BLY13" s="202"/>
      <c r="BLZ13" s="202"/>
      <c r="BMA13" s="202"/>
      <c r="BMB13" s="202"/>
      <c r="BMC13" s="202"/>
      <c r="BMD13" s="263">
        <f t="shared" si="136"/>
        <v>0</v>
      </c>
      <c r="BME13" s="202"/>
      <c r="BMF13" s="202"/>
      <c r="BMG13" s="202"/>
      <c r="BMH13" s="263">
        <f t="shared" si="137"/>
        <v>0</v>
      </c>
      <c r="BMI13" s="263">
        <f t="shared" si="138"/>
        <v>6.0771172801457727</v>
      </c>
      <c r="BMJ13" s="202">
        <v>3.4998213599999999</v>
      </c>
      <c r="BMK13" s="263">
        <f t="shared" si="139"/>
        <v>3.4998213599999999</v>
      </c>
      <c r="BML13" s="202"/>
      <c r="BMM13" s="202"/>
      <c r="BMN13" s="202"/>
      <c r="BMO13" s="202"/>
      <c r="BMP13" s="202"/>
      <c r="BMQ13" s="263">
        <f t="shared" si="140"/>
        <v>0</v>
      </c>
      <c r="BMR13" s="202"/>
      <c r="BMS13" s="202"/>
      <c r="BMT13" s="202"/>
      <c r="BMU13" s="202"/>
      <c r="BMV13" s="202"/>
      <c r="BMW13" s="263">
        <f t="shared" si="141"/>
        <v>0</v>
      </c>
      <c r="BMX13" s="202"/>
      <c r="BMY13" s="202"/>
      <c r="BMZ13" s="202"/>
      <c r="BNA13" s="202">
        <v>2.72060419</v>
      </c>
      <c r="BNB13" s="202"/>
      <c r="BNC13" s="263">
        <f t="shared" si="142"/>
        <v>2.72060419</v>
      </c>
      <c r="BND13" s="202"/>
      <c r="BNE13" s="202"/>
      <c r="BNF13" s="202">
        <v>1.69318999</v>
      </c>
      <c r="BNG13" s="202">
        <v>0.45</v>
      </c>
      <c r="BNH13" s="202">
        <v>3.5000000000000003E-2</v>
      </c>
      <c r="BNI13" s="263">
        <f t="shared" si="143"/>
        <v>2.1781899900000004</v>
      </c>
      <c r="BNJ13" s="263">
        <f t="shared" si="144"/>
        <v>8.3986155399999998</v>
      </c>
      <c r="BNK13" s="202"/>
      <c r="BNL13" s="202"/>
      <c r="BNM13" s="202"/>
      <c r="BNN13" s="202"/>
      <c r="BNO13" s="202">
        <v>0.8</v>
      </c>
      <c r="BNP13" s="263">
        <f t="shared" si="145"/>
        <v>0.8</v>
      </c>
      <c r="BNQ13" s="202"/>
      <c r="BNR13" s="202"/>
      <c r="BNS13" s="202"/>
      <c r="BNT13" s="202"/>
      <c r="BNU13" s="202"/>
      <c r="BNV13" s="263">
        <f t="shared" si="146"/>
        <v>0</v>
      </c>
      <c r="BNW13" s="202"/>
      <c r="BNX13" s="202">
        <v>2.0325060800000001</v>
      </c>
      <c r="BNY13" s="202"/>
      <c r="BNZ13" s="202"/>
      <c r="BOA13" s="202">
        <v>1.86941606</v>
      </c>
      <c r="BOB13" s="263">
        <f t="shared" si="147"/>
        <v>3.9019221399999999</v>
      </c>
      <c r="BOC13" s="202">
        <v>0.84853040000000002</v>
      </c>
      <c r="BOD13" s="202"/>
      <c r="BOE13" s="202">
        <v>4.19213726</v>
      </c>
      <c r="BOF13" s="202"/>
      <c r="BOG13" s="202"/>
      <c r="BOH13" s="263">
        <f t="shared" si="148"/>
        <v>5.0406676600000004</v>
      </c>
      <c r="BOI13" s="202"/>
      <c r="BOJ13" s="263">
        <f t="shared" si="149"/>
        <v>0</v>
      </c>
      <c r="BOK13" s="263">
        <f t="shared" si="150"/>
        <v>9.7425898000000011</v>
      </c>
      <c r="BOL13" s="202"/>
      <c r="BOM13" s="202"/>
      <c r="BON13" s="202"/>
      <c r="BOO13" s="263">
        <f t="shared" si="32"/>
        <v>0</v>
      </c>
      <c r="BOP13" s="263"/>
      <c r="BOQ13" s="263"/>
      <c r="BOR13" s="263"/>
      <c r="BOS13" s="263"/>
      <c r="BOT13" s="263"/>
      <c r="BOU13" s="263">
        <f t="shared" si="151"/>
        <v>0</v>
      </c>
      <c r="BOV13" s="263">
        <v>1.4080413200000002</v>
      </c>
      <c r="BOW13" s="263"/>
      <c r="BOX13" s="263"/>
      <c r="BOY13" s="263"/>
      <c r="BOZ13" s="263"/>
      <c r="BPA13" s="263"/>
      <c r="BPB13" s="263">
        <f t="shared" si="152"/>
        <v>1.4080413200000002</v>
      </c>
      <c r="BPC13" s="263"/>
      <c r="BPD13" s="263"/>
      <c r="BPE13" s="263"/>
      <c r="BPF13" s="263"/>
      <c r="BPG13" s="263">
        <f t="shared" si="153"/>
        <v>0</v>
      </c>
      <c r="BPH13" s="263"/>
      <c r="BPI13" s="263"/>
      <c r="BPJ13" s="263"/>
      <c r="BPK13" s="263">
        <f t="shared" si="154"/>
        <v>0</v>
      </c>
      <c r="BPL13" s="263">
        <f t="shared" si="155"/>
        <v>1.4080413200000002</v>
      </c>
      <c r="BPM13" s="263">
        <v>0.84027812000000002</v>
      </c>
      <c r="BPN13" s="263"/>
      <c r="BPO13" s="263">
        <f t="shared" si="156"/>
        <v>0.84027812000000002</v>
      </c>
      <c r="BPP13" s="263">
        <v>0.86611212000000004</v>
      </c>
      <c r="BPQ13" s="263"/>
      <c r="BPR13" s="263">
        <v>2.3752974600000001</v>
      </c>
      <c r="BPS13" s="263">
        <v>0.13185044000000001</v>
      </c>
      <c r="BPT13" s="263"/>
      <c r="BPU13" s="263">
        <f t="shared" si="157"/>
        <v>3.37326002</v>
      </c>
      <c r="BPV13" s="263">
        <v>4.4620302699999996</v>
      </c>
      <c r="BPW13" s="263"/>
      <c r="BPX13" s="263"/>
      <c r="BPY13" s="263"/>
      <c r="BPZ13" s="263">
        <f t="shared" si="33"/>
        <v>4.4620302699999996</v>
      </c>
      <c r="BQA13" s="263">
        <v>0.95107023000000002</v>
      </c>
      <c r="BQB13" s="263">
        <v>0.95162562999999989</v>
      </c>
      <c r="BQC13" s="263"/>
      <c r="BQD13" s="263"/>
      <c r="BQE13" s="263"/>
      <c r="BQF13" s="263">
        <f t="shared" si="158"/>
        <v>1.9026958599999999</v>
      </c>
      <c r="BQG13" s="263"/>
      <c r="BQH13" s="263"/>
      <c r="BQI13" s="263"/>
      <c r="BQJ13" s="263"/>
      <c r="BQK13" s="263">
        <v>1.65359455</v>
      </c>
      <c r="BQL13" s="263">
        <f t="shared" si="159"/>
        <v>1.65359455</v>
      </c>
      <c r="BQM13" s="263">
        <f t="shared" si="34"/>
        <v>12.231858819999999</v>
      </c>
      <c r="BQN13" s="263"/>
      <c r="BQO13" s="263"/>
      <c r="BQP13" s="263"/>
      <c r="BQQ13" s="263"/>
      <c r="BQR13" s="263">
        <f t="shared" si="160"/>
        <v>0</v>
      </c>
      <c r="BQS13" s="263"/>
      <c r="BQT13" s="263"/>
      <c r="BQU13" s="263"/>
      <c r="BQV13" s="263"/>
      <c r="BQW13" s="263"/>
      <c r="BQX13" s="263">
        <f t="shared" si="161"/>
        <v>0</v>
      </c>
      <c r="BQY13" s="263"/>
      <c r="BQZ13" s="263"/>
      <c r="BRA13" s="263"/>
      <c r="BRB13" s="263"/>
      <c r="BRC13" s="263"/>
      <c r="BRD13" s="263">
        <f t="shared" si="162"/>
        <v>0</v>
      </c>
      <c r="BRE13" s="263"/>
      <c r="BRF13" s="263"/>
      <c r="BRG13" s="263"/>
      <c r="BRH13" s="263"/>
      <c r="BRI13" s="263"/>
      <c r="BRJ13" s="263">
        <f t="shared" si="163"/>
        <v>0</v>
      </c>
      <c r="BRK13" s="263"/>
      <c r="BRL13" s="263"/>
      <c r="BRM13" s="263">
        <f t="shared" si="164"/>
        <v>0</v>
      </c>
      <c r="BRN13" s="263">
        <f t="shared" si="35"/>
        <v>0</v>
      </c>
      <c r="BRO13" s="263"/>
      <c r="BRP13" s="263"/>
      <c r="BRQ13" s="263"/>
      <c r="BRR13" s="263">
        <f t="shared" si="165"/>
        <v>0</v>
      </c>
      <c r="BRS13" s="263"/>
      <c r="BRT13" s="263"/>
      <c r="BRU13" s="263"/>
      <c r="BRV13" s="263"/>
      <c r="BRW13" s="263"/>
      <c r="BRX13" s="263">
        <f t="shared" si="166"/>
        <v>0</v>
      </c>
      <c r="BRY13" s="263"/>
      <c r="BRZ13" s="263"/>
      <c r="BSA13" s="263"/>
      <c r="BSB13" s="263"/>
      <c r="BSC13" s="263"/>
      <c r="BSD13" s="263">
        <f t="shared" si="167"/>
        <v>0</v>
      </c>
      <c r="BSE13" s="263"/>
      <c r="BSF13" s="263"/>
      <c r="BSG13" s="263"/>
      <c r="BSH13" s="263"/>
      <c r="BSI13" s="263">
        <v>1.42852022</v>
      </c>
      <c r="BSJ13" s="263">
        <f t="shared" si="168"/>
        <v>1.42852022</v>
      </c>
      <c r="BSK13" s="263">
        <v>7.5363179999999988E-2</v>
      </c>
      <c r="BSL13" s="263"/>
      <c r="BSM13" s="263">
        <v>0.14502020999999998</v>
      </c>
      <c r="BSN13" s="263"/>
      <c r="BSO13" s="263">
        <f t="shared" si="169"/>
        <v>0.22038338999999996</v>
      </c>
      <c r="BSP13" s="263">
        <f t="shared" si="170"/>
        <v>1.6489036100000001</v>
      </c>
      <c r="BSQ13" s="263"/>
      <c r="BSR13" s="263">
        <f t="shared" si="171"/>
        <v>0</v>
      </c>
      <c r="BSS13" s="263"/>
      <c r="BST13" s="263"/>
      <c r="BSU13" s="263"/>
      <c r="BSV13" s="263"/>
      <c r="BSW13" s="263"/>
      <c r="BSX13" s="263">
        <f t="shared" si="172"/>
        <v>0</v>
      </c>
      <c r="BSY13" s="263"/>
      <c r="BSZ13" s="263"/>
      <c r="BTA13" s="263"/>
      <c r="BTB13" s="263"/>
      <c r="BTC13" s="263"/>
      <c r="BTD13" s="263">
        <f t="shared" si="173"/>
        <v>0</v>
      </c>
      <c r="BTE13" s="263">
        <v>0.45655351</v>
      </c>
      <c r="BTF13" s="263"/>
      <c r="BTG13" s="263"/>
      <c r="BTH13" s="263"/>
      <c r="BTI13" s="263"/>
      <c r="BTJ13" s="263">
        <f t="shared" si="174"/>
        <v>0.45655351</v>
      </c>
      <c r="BTK13" s="263">
        <v>3.0005125099999996</v>
      </c>
      <c r="BTL13" s="263"/>
      <c r="BTM13" s="263"/>
      <c r="BTN13" s="263"/>
      <c r="BTO13" s="263"/>
      <c r="BTP13" s="263">
        <f t="shared" si="175"/>
        <v>3.0005125099999996</v>
      </c>
      <c r="BTQ13" s="263">
        <f t="shared" si="176"/>
        <v>3.4570660199999996</v>
      </c>
      <c r="BTR13" s="263"/>
      <c r="BTS13" s="263"/>
      <c r="BTT13" s="263">
        <v>3.0000000000000001E-3</v>
      </c>
      <c r="BTU13" s="263"/>
      <c r="BTV13" s="263">
        <f t="shared" si="177"/>
        <v>3.0000000000000001E-3</v>
      </c>
      <c r="BTW13" s="263">
        <v>0.11174614999999999</v>
      </c>
      <c r="BTX13" s="263"/>
      <c r="BTY13" s="263">
        <v>1.52503856</v>
      </c>
      <c r="BTZ13" s="263"/>
      <c r="BUA13" s="263"/>
      <c r="BUB13" s="263">
        <f t="shared" si="178"/>
        <v>1.6367847100000001</v>
      </c>
      <c r="BUC13" s="263"/>
      <c r="BUD13" s="263"/>
      <c r="BUE13" s="263"/>
      <c r="BUF13" s="263"/>
      <c r="BUG13" s="263"/>
      <c r="BUH13" s="263">
        <f t="shared" si="179"/>
        <v>0</v>
      </c>
      <c r="BUI13" s="263"/>
      <c r="BUJ13" s="263"/>
      <c r="BUK13" s="263">
        <v>1.4324222799999999</v>
      </c>
      <c r="BUL13" s="263"/>
      <c r="BUM13" s="263">
        <v>1.5378806700000001</v>
      </c>
      <c r="BUN13" s="263">
        <f t="shared" si="180"/>
        <v>2.9703029499999998</v>
      </c>
      <c r="BUO13" s="263"/>
      <c r="BUP13" s="263"/>
      <c r="BUQ13" s="263">
        <f t="shared" si="181"/>
        <v>0</v>
      </c>
      <c r="BUR13" s="263">
        <f t="shared" si="182"/>
        <v>4.6100876599999996</v>
      </c>
      <c r="BUS13" s="263">
        <v>0.70092777000000006</v>
      </c>
      <c r="BUT13" s="263"/>
      <c r="BUU13" s="263"/>
      <c r="BUV13" s="263">
        <f t="shared" si="183"/>
        <v>0.70092777000000006</v>
      </c>
      <c r="BUW13" s="263">
        <v>1.5055853799999999</v>
      </c>
      <c r="BUX13" s="263"/>
      <c r="BUY13" s="263">
        <v>0.39555588000000003</v>
      </c>
      <c r="BUZ13" s="263"/>
      <c r="BVA13" s="263"/>
      <c r="BVB13" s="263">
        <f t="shared" si="184"/>
        <v>1.9011412599999999</v>
      </c>
      <c r="BVC13" s="263">
        <v>3.9902119999999999E-2</v>
      </c>
      <c r="BVD13" s="263">
        <v>0.20018573000000001</v>
      </c>
      <c r="BVE13" s="263">
        <v>6.1463300000000005E-2</v>
      </c>
      <c r="BVF13" s="263"/>
      <c r="BVG13" s="263">
        <v>1.4221839599999999</v>
      </c>
      <c r="BVH13" s="263">
        <f t="shared" si="185"/>
        <v>1.7237351099999998</v>
      </c>
      <c r="BVI13" s="263">
        <v>2.2511701400000002</v>
      </c>
      <c r="BVJ13" s="263">
        <v>3.0767212499999999</v>
      </c>
      <c r="BVK13" s="263"/>
      <c r="BVL13" s="263">
        <v>0.49638555000000006</v>
      </c>
      <c r="BVM13" s="263"/>
      <c r="BVN13" s="263">
        <f t="shared" si="206"/>
        <v>5.8242769399999998</v>
      </c>
      <c r="BVO13" s="263"/>
      <c r="BVP13" s="263"/>
      <c r="BVQ13" s="263"/>
      <c r="BVR13" s="263"/>
      <c r="BVS13" s="263">
        <v>0.65460256000000006</v>
      </c>
      <c r="BVT13" s="263">
        <f t="shared" si="186"/>
        <v>0.65460256000000006</v>
      </c>
      <c r="BVU13" s="263">
        <f t="shared" si="187"/>
        <v>10.80468364</v>
      </c>
      <c r="BVV13" s="263">
        <f t="shared" si="36"/>
        <v>66.717607079358601</v>
      </c>
      <c r="BVW13" s="263"/>
      <c r="BVX13" s="263">
        <v>0.71893563999999999</v>
      </c>
      <c r="BVY13" s="263"/>
      <c r="BVZ13" s="263"/>
      <c r="BWA13" s="263">
        <v>5.0000000000000001E-3</v>
      </c>
      <c r="BWB13" s="263">
        <f t="shared" si="188"/>
        <v>0.72393563999999999</v>
      </c>
      <c r="BWC13" s="263">
        <v>5.577754E-2</v>
      </c>
      <c r="BWD13" s="263">
        <v>0.09</v>
      </c>
      <c r="BWE13" s="263"/>
      <c r="BWF13" s="263">
        <v>0.17013734999999999</v>
      </c>
      <c r="BWG13" s="263"/>
      <c r="BWH13" s="263">
        <f t="shared" si="204"/>
        <v>0.31591488999999995</v>
      </c>
      <c r="BWI13" s="263">
        <v>0.26585669000000001</v>
      </c>
      <c r="BWJ13" s="263"/>
      <c r="BWK13" s="263">
        <v>4.5553900000000003E-3</v>
      </c>
      <c r="BWL13" s="263">
        <v>2.2742150000000003E-2</v>
      </c>
      <c r="BWM13" s="263"/>
      <c r="BWN13" s="263">
        <f t="shared" si="37"/>
        <v>0.29315423000000002</v>
      </c>
      <c r="BWO13" s="263"/>
      <c r="BWP13" s="263">
        <v>3.6683000000000001E-4</v>
      </c>
      <c r="BWQ13" s="263"/>
      <c r="BWR13" s="263">
        <v>1.34457943</v>
      </c>
      <c r="BWS13" s="263"/>
      <c r="BWT13" s="263">
        <f t="shared" si="189"/>
        <v>1.3449462599999999</v>
      </c>
      <c r="BWU13" s="263"/>
      <c r="BWV13" s="263">
        <f t="shared" si="38"/>
        <v>0</v>
      </c>
      <c r="BWW13" s="263">
        <f t="shared" si="39"/>
        <v>2.6779510200000001</v>
      </c>
      <c r="BWX13" s="263"/>
      <c r="BWY13" s="263"/>
      <c r="BWZ13" s="263"/>
      <c r="BXA13" s="263"/>
      <c r="BXB13" s="263">
        <f t="shared" si="190"/>
        <v>0</v>
      </c>
      <c r="BXC13" s="263"/>
      <c r="BXD13" s="263"/>
      <c r="BXE13" s="263">
        <v>1.4435002400000001</v>
      </c>
      <c r="BXF13" s="263"/>
      <c r="BXG13" s="263">
        <v>3.2016740000000002E-2</v>
      </c>
      <c r="BXH13" s="263">
        <f t="shared" si="191"/>
        <v>1.4755169800000001</v>
      </c>
      <c r="BXI13" s="263">
        <v>0.39205746000000002</v>
      </c>
      <c r="BXJ13" s="263">
        <v>0.38901627999999999</v>
      </c>
      <c r="BXK13" s="263">
        <v>0.15505630000000001</v>
      </c>
      <c r="BXL13" s="263"/>
      <c r="BXM13" s="263"/>
      <c r="BXN13" s="263">
        <f t="shared" si="192"/>
        <v>0.93613004000000011</v>
      </c>
      <c r="BXO13" s="263"/>
      <c r="BXP13" s="263"/>
      <c r="BXQ13" s="263"/>
      <c r="BXR13" s="263"/>
      <c r="BXS13" s="263"/>
      <c r="BXT13" s="263">
        <f t="shared" si="193"/>
        <v>0</v>
      </c>
      <c r="BXU13" s="263">
        <f t="shared" si="194"/>
        <v>2.4116470200000002</v>
      </c>
      <c r="BXV13" s="263">
        <v>6.7488070000000011E-2</v>
      </c>
      <c r="BXW13" s="263"/>
      <c r="BXX13" s="263">
        <v>2.7303338099999999</v>
      </c>
      <c r="BXY13" s="263">
        <f t="shared" si="195"/>
        <v>2.7978218799999999</v>
      </c>
      <c r="BXZ13" s="263"/>
      <c r="BYA13" s="263"/>
      <c r="BYB13" s="263"/>
      <c r="BYC13" s="263"/>
      <c r="BYD13" s="263">
        <v>6.7222789999999991E-2</v>
      </c>
      <c r="BYE13" s="263">
        <f t="shared" si="196"/>
        <v>6.7222789999999991E-2</v>
      </c>
      <c r="BYF13" s="263"/>
      <c r="BYG13" s="263"/>
      <c r="BYH13" s="263"/>
      <c r="BYI13" s="263"/>
      <c r="BYJ13" s="263"/>
      <c r="BYK13" s="263">
        <f t="shared" ref="BYK13:BYK73" si="207">+SUM(BYF13:BYJ13)</f>
        <v>0</v>
      </c>
      <c r="BYL13" s="263"/>
      <c r="BYM13" s="263"/>
      <c r="BYN13" s="263"/>
      <c r="BYO13" s="263">
        <v>1.050356E-2</v>
      </c>
      <c r="BYP13" s="263"/>
      <c r="BYQ13" s="263">
        <f t="shared" si="205"/>
        <v>1.050356E-2</v>
      </c>
      <c r="BYR13" s="263"/>
      <c r="BYS13" s="263"/>
      <c r="BYT13" s="263"/>
      <c r="BYU13" s="263"/>
      <c r="BYV13" s="263">
        <f t="shared" si="197"/>
        <v>0</v>
      </c>
      <c r="BYW13" s="263">
        <f t="shared" si="198"/>
        <v>2.8755482300000001</v>
      </c>
      <c r="BYX13" s="263"/>
      <c r="BYY13" s="263">
        <f t="shared" si="199"/>
        <v>0</v>
      </c>
      <c r="BYZ13" s="263"/>
      <c r="BZA13" s="263"/>
      <c r="BZB13" s="263"/>
      <c r="BZC13" s="263"/>
      <c r="BZD13" s="263"/>
      <c r="BZE13" s="263">
        <f t="shared" si="200"/>
        <v>0</v>
      </c>
      <c r="BZF13" s="263"/>
      <c r="BZG13" s="263"/>
      <c r="BZH13" s="263">
        <v>1.76658614</v>
      </c>
      <c r="BZI13" s="263"/>
      <c r="BZJ13" s="263">
        <f t="shared" si="201"/>
        <v>1.76658614</v>
      </c>
      <c r="BZK13" s="263"/>
      <c r="BZL13" s="263"/>
      <c r="BZM13" s="263"/>
      <c r="BZN13" s="263"/>
      <c r="BZO13" s="263"/>
      <c r="BZP13" s="263">
        <f t="shared" si="40"/>
        <v>0</v>
      </c>
      <c r="BZQ13" s="263">
        <f t="shared" si="202"/>
        <v>1.76658614</v>
      </c>
      <c r="BZR13" s="263">
        <f t="shared" si="203"/>
        <v>9.7317324099999993</v>
      </c>
      <c r="BZS13" s="198"/>
      <c r="BZT13" s="198"/>
      <c r="BZU13" s="198"/>
      <c r="BZV13" s="198"/>
      <c r="BZW13" s="198"/>
      <c r="BZX13" s="198"/>
      <c r="BZY13" s="198"/>
      <c r="BZZ13" s="198"/>
      <c r="CAA13" s="198"/>
      <c r="CAB13" s="198"/>
      <c r="CAC13" s="198"/>
      <c r="CAD13" s="198"/>
      <c r="CAE13" s="198"/>
      <c r="CAF13" s="198"/>
      <c r="CAG13" s="198"/>
      <c r="CAH13" s="198"/>
      <c r="CAI13" s="198"/>
      <c r="CAJ13" s="198"/>
      <c r="CAK13" s="198"/>
      <c r="CAL13" s="198"/>
      <c r="CAM13" s="198"/>
      <c r="CAN13" s="198"/>
      <c r="CAO13" s="198"/>
      <c r="CAP13" s="198"/>
      <c r="CAQ13" s="198"/>
      <c r="CAR13" s="198"/>
      <c r="CAS13" s="198"/>
      <c r="CAT13" s="198"/>
      <c r="CAU13" s="198"/>
      <c r="CAV13" s="198"/>
      <c r="CAW13" s="198"/>
      <c r="CAX13" s="198"/>
      <c r="CAY13" s="198"/>
      <c r="CAZ13" s="198"/>
      <c r="CBA13" s="198"/>
      <c r="CBB13" s="198"/>
      <c r="CBC13" s="198"/>
      <c r="CBD13" s="198"/>
      <c r="CBE13" s="198"/>
      <c r="CBF13" s="198"/>
      <c r="CBG13" s="198"/>
      <c r="CBH13" s="198"/>
      <c r="CBI13" s="198"/>
      <c r="CBJ13" s="198"/>
      <c r="CBK13" s="198"/>
      <c r="CBL13" s="198"/>
      <c r="CBM13" s="198"/>
      <c r="CBN13" s="198"/>
      <c r="CBO13" s="198"/>
      <c r="CBP13" s="198"/>
      <c r="CBQ13" s="198"/>
      <c r="CBR13" s="198"/>
      <c r="CBS13" s="198"/>
      <c r="CBT13" s="198"/>
      <c r="CBU13" s="198"/>
      <c r="CBV13" s="198"/>
      <c r="CBW13" s="198"/>
      <c r="CBX13" s="198"/>
      <c r="CBY13" s="198"/>
      <c r="CBZ13" s="198"/>
      <c r="CCA13" s="198"/>
      <c r="CCB13" s="198"/>
      <c r="CCC13" s="198"/>
      <c r="CCD13" s="198"/>
      <c r="CCE13" s="198"/>
      <c r="CCF13" s="198"/>
      <c r="CCG13" s="198"/>
      <c r="CCH13" s="198"/>
      <c r="CCI13" s="198"/>
      <c r="CCJ13" s="198"/>
      <c r="CCK13" s="198"/>
      <c r="CCL13" s="198"/>
      <c r="CCM13" s="198"/>
      <c r="CCN13" s="198"/>
      <c r="CCO13" s="198"/>
      <c r="CCP13" s="198"/>
      <c r="CCQ13" s="198"/>
      <c r="CCR13" s="198"/>
      <c r="CCS13" s="198">
        <f t="shared" si="41"/>
        <v>0</v>
      </c>
      <c r="CCT13" s="199"/>
    </row>
    <row r="14" spans="1:2126" s="200" customFormat="1" outlineLevel="1" x14ac:dyDescent="0.2">
      <c r="A14" s="204" t="s">
        <v>5</v>
      </c>
      <c r="B14" s="202"/>
      <c r="C14" s="202"/>
      <c r="D14" s="202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  <c r="GI14" s="202"/>
      <c r="GJ14" s="202"/>
      <c r="GK14" s="202"/>
      <c r="GL14" s="202"/>
      <c r="GM14" s="202"/>
      <c r="GN14" s="202"/>
      <c r="GO14" s="202"/>
      <c r="GP14" s="202"/>
      <c r="GQ14" s="202"/>
      <c r="GR14" s="202"/>
      <c r="GS14" s="202"/>
      <c r="GT14" s="202"/>
      <c r="GU14" s="202"/>
      <c r="GV14" s="202"/>
      <c r="GW14" s="202"/>
      <c r="GX14" s="202"/>
      <c r="GY14" s="202"/>
      <c r="GZ14" s="202"/>
      <c r="HA14" s="202"/>
      <c r="HB14" s="202"/>
      <c r="HC14" s="202"/>
      <c r="HD14" s="202"/>
      <c r="HE14" s="202"/>
      <c r="HF14" s="202"/>
      <c r="HG14" s="202"/>
      <c r="HH14" s="202"/>
      <c r="HI14" s="202"/>
      <c r="HJ14" s="202"/>
      <c r="HK14" s="202"/>
      <c r="HL14" s="202"/>
      <c r="HM14" s="202"/>
      <c r="HN14" s="202"/>
      <c r="HO14" s="202"/>
      <c r="HP14" s="202"/>
      <c r="HQ14" s="202"/>
      <c r="HR14" s="202"/>
      <c r="HS14" s="202"/>
      <c r="HT14" s="202"/>
      <c r="HU14" s="202"/>
      <c r="HV14" s="202"/>
      <c r="HW14" s="202"/>
      <c r="HX14" s="202"/>
      <c r="HY14" s="202"/>
      <c r="HZ14" s="202"/>
      <c r="IA14" s="202"/>
      <c r="IB14" s="202"/>
      <c r="IC14" s="202"/>
      <c r="ID14" s="202"/>
      <c r="IE14" s="202"/>
      <c r="IF14" s="202"/>
      <c r="IG14" s="202"/>
      <c r="IH14" s="202"/>
      <c r="II14" s="202"/>
      <c r="IJ14" s="202"/>
      <c r="IK14" s="202"/>
      <c r="IL14" s="202"/>
      <c r="IM14" s="202"/>
      <c r="IN14" s="202"/>
      <c r="IO14" s="202"/>
      <c r="IP14" s="202"/>
      <c r="IQ14" s="202"/>
      <c r="IR14" s="202"/>
      <c r="IS14" s="202"/>
      <c r="IT14" s="202"/>
      <c r="IU14" s="202"/>
      <c r="IV14" s="202"/>
      <c r="IW14" s="202"/>
      <c r="IX14" s="202"/>
      <c r="IY14" s="202"/>
      <c r="IZ14" s="202"/>
      <c r="JA14" s="202"/>
      <c r="JB14" s="202"/>
      <c r="JC14" s="202"/>
      <c r="JD14" s="202"/>
      <c r="JE14" s="202"/>
      <c r="JF14" s="202"/>
      <c r="JG14" s="202"/>
      <c r="JH14" s="202"/>
      <c r="JI14" s="202"/>
      <c r="JJ14" s="202"/>
      <c r="JK14" s="202"/>
      <c r="JL14" s="202"/>
      <c r="JM14" s="202"/>
      <c r="JN14" s="202"/>
      <c r="JO14" s="202"/>
      <c r="JP14" s="202"/>
      <c r="JQ14" s="202"/>
      <c r="JR14" s="202"/>
      <c r="JS14" s="202"/>
      <c r="JT14" s="202"/>
      <c r="JU14" s="202"/>
      <c r="JV14" s="202"/>
      <c r="JW14" s="202"/>
      <c r="JX14" s="202"/>
      <c r="JY14" s="202"/>
      <c r="JZ14" s="202"/>
      <c r="KA14" s="202"/>
      <c r="KB14" s="202"/>
      <c r="KC14" s="202"/>
      <c r="KD14" s="202"/>
      <c r="KE14" s="202"/>
      <c r="KF14" s="202"/>
      <c r="KG14" s="202"/>
      <c r="KH14" s="202"/>
      <c r="KI14" s="202"/>
      <c r="KJ14" s="202"/>
      <c r="KK14" s="202"/>
      <c r="KL14" s="202"/>
      <c r="KM14" s="202"/>
      <c r="KN14" s="202"/>
      <c r="KO14" s="202"/>
      <c r="KP14" s="202"/>
      <c r="KQ14" s="202"/>
      <c r="KR14" s="202"/>
      <c r="KS14" s="202"/>
      <c r="KT14" s="202"/>
      <c r="KU14" s="202"/>
      <c r="KV14" s="202"/>
      <c r="KW14" s="202"/>
      <c r="KX14" s="202"/>
      <c r="KY14" s="202"/>
      <c r="KZ14" s="202"/>
      <c r="LA14" s="202"/>
      <c r="LB14" s="202"/>
      <c r="LC14" s="202"/>
      <c r="LD14" s="202"/>
      <c r="LE14" s="202"/>
      <c r="LF14" s="202"/>
      <c r="LG14" s="202"/>
      <c r="LH14" s="202"/>
      <c r="LI14" s="202"/>
      <c r="LJ14" s="202"/>
      <c r="LK14" s="202"/>
      <c r="LL14" s="202"/>
      <c r="LM14" s="202"/>
      <c r="LN14" s="202"/>
      <c r="LO14" s="202"/>
      <c r="LP14" s="202"/>
      <c r="LQ14" s="202"/>
      <c r="LR14" s="202"/>
      <c r="LS14" s="202"/>
      <c r="LT14" s="202"/>
      <c r="LU14" s="202"/>
      <c r="LV14" s="202"/>
      <c r="LW14" s="202"/>
      <c r="LX14" s="202"/>
      <c r="LY14" s="202"/>
      <c r="LZ14" s="202"/>
      <c r="MA14" s="202"/>
      <c r="MB14" s="202"/>
      <c r="MC14" s="202"/>
      <c r="MD14" s="202"/>
      <c r="ME14" s="202"/>
      <c r="MF14" s="202"/>
      <c r="MG14" s="202"/>
      <c r="MH14" s="202"/>
      <c r="MI14" s="202"/>
      <c r="MJ14" s="202"/>
      <c r="MK14" s="202"/>
      <c r="ML14" s="202"/>
      <c r="MM14" s="202"/>
      <c r="MN14" s="202"/>
      <c r="MO14" s="202"/>
      <c r="MP14" s="202"/>
      <c r="MQ14" s="202"/>
      <c r="MR14" s="202"/>
      <c r="MS14" s="202"/>
      <c r="MT14" s="202"/>
      <c r="MU14" s="202"/>
      <c r="MV14" s="202"/>
      <c r="MW14" s="202"/>
      <c r="MX14" s="202"/>
      <c r="MY14" s="202"/>
      <c r="MZ14" s="202"/>
      <c r="NA14" s="202"/>
      <c r="NB14" s="202"/>
      <c r="NC14" s="202"/>
      <c r="ND14" s="202"/>
      <c r="NE14" s="202"/>
      <c r="NF14" s="202"/>
      <c r="NG14" s="202"/>
      <c r="NH14" s="202"/>
      <c r="NI14" s="202"/>
      <c r="NJ14" s="202"/>
      <c r="NK14" s="202"/>
      <c r="NL14" s="202"/>
      <c r="NM14" s="202"/>
      <c r="NN14" s="202"/>
      <c r="NO14" s="202"/>
      <c r="NP14" s="202"/>
      <c r="NQ14" s="202"/>
      <c r="NR14" s="202"/>
      <c r="NS14" s="202"/>
      <c r="NT14" s="202"/>
      <c r="NU14" s="202"/>
      <c r="NV14" s="202"/>
      <c r="NW14" s="202"/>
      <c r="NX14" s="202"/>
      <c r="NY14" s="202"/>
      <c r="NZ14" s="202"/>
      <c r="OA14" s="202"/>
      <c r="OB14" s="202"/>
      <c r="OC14" s="202"/>
      <c r="OD14" s="202"/>
      <c r="OE14" s="202"/>
      <c r="OF14" s="202"/>
      <c r="OG14" s="202"/>
      <c r="OH14" s="202"/>
      <c r="OI14" s="202"/>
      <c r="OJ14" s="202"/>
      <c r="OK14" s="202"/>
      <c r="OL14" s="202"/>
      <c r="OM14" s="202"/>
      <c r="ON14" s="202"/>
      <c r="OO14" s="202"/>
      <c r="OP14" s="202"/>
      <c r="OQ14" s="202"/>
      <c r="OR14" s="202"/>
      <c r="OS14" s="202"/>
      <c r="OT14" s="202"/>
      <c r="OU14" s="202"/>
      <c r="OV14" s="202"/>
      <c r="OW14" s="202"/>
      <c r="OX14" s="202"/>
      <c r="OY14" s="202"/>
      <c r="OZ14" s="202"/>
      <c r="PA14" s="202"/>
      <c r="PB14" s="202"/>
      <c r="PC14" s="202"/>
      <c r="PD14" s="202"/>
      <c r="PE14" s="202"/>
      <c r="PF14" s="202"/>
      <c r="PG14" s="202"/>
      <c r="PH14" s="202"/>
      <c r="PI14" s="202"/>
      <c r="PJ14" s="202"/>
      <c r="PK14" s="202"/>
      <c r="PL14" s="202"/>
      <c r="PM14" s="202"/>
      <c r="PN14" s="202"/>
      <c r="PO14" s="202"/>
      <c r="PP14" s="202"/>
      <c r="PQ14" s="202"/>
      <c r="PR14" s="202"/>
      <c r="PS14" s="202"/>
      <c r="PT14" s="202"/>
      <c r="PU14" s="202"/>
      <c r="PV14" s="202"/>
      <c r="PW14" s="202"/>
      <c r="PX14" s="202"/>
      <c r="PY14" s="202"/>
      <c r="PZ14" s="202"/>
      <c r="QA14" s="202"/>
      <c r="QB14" s="202"/>
      <c r="QC14" s="202"/>
      <c r="QD14" s="202"/>
      <c r="QE14" s="202"/>
      <c r="QF14" s="202"/>
      <c r="QG14" s="202"/>
      <c r="QH14" s="202"/>
      <c r="QI14" s="202"/>
      <c r="QJ14" s="202"/>
      <c r="QK14" s="202"/>
      <c r="QL14" s="202"/>
      <c r="QM14" s="202"/>
      <c r="QN14" s="202"/>
      <c r="QO14" s="202"/>
      <c r="QP14" s="202"/>
      <c r="QQ14" s="202"/>
      <c r="QR14" s="202"/>
      <c r="QS14" s="202"/>
      <c r="QT14" s="202"/>
      <c r="QU14" s="202"/>
      <c r="QV14" s="202"/>
      <c r="QW14" s="202"/>
      <c r="QX14" s="202"/>
      <c r="QY14" s="202"/>
      <c r="QZ14" s="202"/>
      <c r="RA14" s="202"/>
      <c r="RB14" s="202"/>
      <c r="RC14" s="202"/>
      <c r="RD14" s="202"/>
      <c r="RE14" s="202"/>
      <c r="RF14" s="202"/>
      <c r="RG14" s="202"/>
      <c r="RH14" s="202"/>
      <c r="RI14" s="202"/>
      <c r="RJ14" s="202"/>
      <c r="RK14" s="202"/>
      <c r="RL14" s="202"/>
      <c r="RM14" s="202"/>
      <c r="RN14" s="202"/>
      <c r="RO14" s="202"/>
      <c r="RP14" s="202"/>
      <c r="RQ14" s="202"/>
      <c r="RR14" s="202"/>
      <c r="RS14" s="202"/>
      <c r="RT14" s="202"/>
      <c r="RU14" s="202"/>
      <c r="RV14" s="202"/>
      <c r="RW14" s="202"/>
      <c r="RX14" s="202"/>
      <c r="RY14" s="202"/>
      <c r="RZ14" s="202"/>
      <c r="SA14" s="202"/>
      <c r="SB14" s="202"/>
      <c r="SC14" s="202"/>
      <c r="SD14" s="202"/>
      <c r="SE14" s="202"/>
      <c r="SF14" s="202"/>
      <c r="SG14" s="202"/>
      <c r="SH14" s="202"/>
      <c r="SI14" s="202"/>
      <c r="SJ14" s="202"/>
      <c r="SK14" s="202"/>
      <c r="SL14" s="202"/>
      <c r="SM14" s="202"/>
      <c r="SN14" s="202"/>
      <c r="SO14" s="202"/>
      <c r="SP14" s="202"/>
      <c r="SQ14" s="202"/>
      <c r="SR14" s="263"/>
      <c r="SS14" s="202"/>
      <c r="ST14" s="202"/>
      <c r="SU14" s="202"/>
      <c r="SV14" s="202"/>
      <c r="SW14" s="202"/>
      <c r="SX14" s="202"/>
      <c r="SY14" s="202"/>
      <c r="SZ14" s="202"/>
      <c r="TA14" s="202"/>
      <c r="TB14" s="202"/>
      <c r="TC14" s="202"/>
      <c r="TD14" s="202"/>
      <c r="TE14" s="202"/>
      <c r="TF14" s="202"/>
      <c r="TG14" s="202"/>
      <c r="TH14" s="202"/>
      <c r="TI14" s="202"/>
      <c r="TJ14" s="202"/>
      <c r="TK14" s="202">
        <f t="shared" si="22"/>
        <v>0</v>
      </c>
      <c r="TL14" s="202"/>
      <c r="TM14" s="202"/>
      <c r="TN14" s="202"/>
      <c r="TO14" s="202"/>
      <c r="TP14" s="202"/>
      <c r="TQ14" s="202"/>
      <c r="TR14" s="202"/>
      <c r="TS14" s="202"/>
      <c r="TT14" s="202"/>
      <c r="TU14" s="202"/>
      <c r="TV14" s="202"/>
      <c r="TW14" s="202"/>
      <c r="TX14" s="202"/>
      <c r="TY14" s="202"/>
      <c r="TZ14" s="202"/>
      <c r="UA14" s="202"/>
      <c r="UB14" s="202"/>
      <c r="UC14" s="202"/>
      <c r="UD14" s="202"/>
      <c r="UE14" s="202"/>
      <c r="UF14" s="202"/>
      <c r="UG14" s="202"/>
      <c r="UH14" s="202"/>
      <c r="UI14" s="202"/>
      <c r="UJ14" s="202"/>
      <c r="UK14" s="202"/>
      <c r="UL14" s="202"/>
      <c r="UM14" s="202"/>
      <c r="UN14" s="202"/>
      <c r="UO14" s="202"/>
      <c r="UP14" s="202"/>
      <c r="UQ14" s="202"/>
      <c r="UR14" s="202"/>
      <c r="US14" s="202"/>
      <c r="UT14" s="202"/>
      <c r="UU14" s="202"/>
      <c r="UV14" s="202"/>
      <c r="UW14" s="202">
        <f t="shared" si="42"/>
        <v>0</v>
      </c>
      <c r="UX14" s="202"/>
      <c r="UY14" s="202"/>
      <c r="UZ14" s="202"/>
      <c r="VA14" s="202"/>
      <c r="VB14" s="202"/>
      <c r="VC14" s="202"/>
      <c r="VD14" s="202"/>
      <c r="VE14" s="202"/>
      <c r="VF14" s="202"/>
      <c r="VG14" s="202"/>
      <c r="VH14" s="202"/>
      <c r="VI14" s="202"/>
      <c r="VJ14" s="202"/>
      <c r="VK14" s="202"/>
      <c r="VL14" s="202"/>
      <c r="VM14" s="202"/>
      <c r="VN14" s="202"/>
      <c r="VO14" s="202"/>
      <c r="VP14" s="202"/>
      <c r="VQ14" s="202"/>
      <c r="VR14" s="202"/>
      <c r="VS14" s="202"/>
      <c r="VT14" s="202"/>
      <c r="VU14" s="202"/>
      <c r="VV14" s="202"/>
      <c r="VW14" s="202"/>
      <c r="VX14" s="202"/>
      <c r="VY14" s="202"/>
      <c r="VZ14" s="202"/>
      <c r="WA14" s="202"/>
      <c r="WB14" s="202"/>
      <c r="WC14" s="202"/>
      <c r="WD14" s="202"/>
      <c r="WE14" s="202"/>
      <c r="WF14" s="202"/>
      <c r="WG14" s="202"/>
      <c r="WH14" s="202"/>
      <c r="WI14" s="202"/>
      <c r="WJ14" s="202"/>
      <c r="WK14" s="202"/>
      <c r="WL14" s="202"/>
      <c r="WM14" s="202"/>
      <c r="WN14" s="202"/>
      <c r="WO14" s="202"/>
      <c r="WP14" s="202"/>
      <c r="WQ14" s="202"/>
      <c r="WR14" s="202"/>
      <c r="WS14" s="202"/>
      <c r="WT14" s="202"/>
      <c r="WU14" s="202"/>
      <c r="WV14" s="202"/>
      <c r="WW14" s="202"/>
      <c r="WX14" s="202"/>
      <c r="WY14" s="202"/>
      <c r="WZ14" s="202"/>
      <c r="XA14" s="202"/>
      <c r="XB14" s="202"/>
      <c r="XC14" s="202"/>
      <c r="XD14" s="202"/>
      <c r="XE14" s="202"/>
      <c r="XF14" s="202"/>
      <c r="XG14" s="202"/>
      <c r="XH14" s="202"/>
      <c r="XI14" s="202"/>
      <c r="XJ14" s="202"/>
      <c r="XK14" s="202"/>
      <c r="XL14" s="202"/>
      <c r="XM14" s="202"/>
      <c r="XN14" s="202"/>
      <c r="XO14" s="202"/>
      <c r="XP14" s="202"/>
      <c r="XQ14" s="202"/>
      <c r="XR14" s="202"/>
      <c r="XS14" s="202"/>
      <c r="XT14" s="202"/>
      <c r="XU14" s="202"/>
      <c r="XV14" s="202"/>
      <c r="XW14" s="202"/>
      <c r="XX14" s="202"/>
      <c r="XY14" s="202"/>
      <c r="XZ14" s="202"/>
      <c r="YA14" s="202">
        <f t="shared" si="43"/>
        <v>0</v>
      </c>
      <c r="YB14" s="202"/>
      <c r="YC14" s="202"/>
      <c r="YD14" s="202"/>
      <c r="YE14" s="202"/>
      <c r="YF14" s="202">
        <f t="shared" si="44"/>
        <v>0</v>
      </c>
      <c r="YG14" s="202">
        <f t="shared" si="45"/>
        <v>0</v>
      </c>
      <c r="YH14" s="202">
        <f t="shared" si="46"/>
        <v>0</v>
      </c>
      <c r="YI14" s="202"/>
      <c r="YJ14" s="202"/>
      <c r="YK14" s="202"/>
      <c r="YL14" s="202"/>
      <c r="YM14" s="202">
        <f t="shared" si="47"/>
        <v>0</v>
      </c>
      <c r="YN14" s="202"/>
      <c r="YO14" s="202"/>
      <c r="YP14" s="202"/>
      <c r="YQ14" s="202"/>
      <c r="YR14" s="202"/>
      <c r="YS14" s="202"/>
      <c r="YT14" s="202"/>
      <c r="YU14" s="202"/>
      <c r="YV14" s="202"/>
      <c r="YW14" s="202"/>
      <c r="YX14" s="202"/>
      <c r="YY14" s="202"/>
      <c r="YZ14" s="202"/>
      <c r="ZA14" s="202"/>
      <c r="ZB14" s="202"/>
      <c r="ZC14" s="202"/>
      <c r="ZD14" s="202"/>
      <c r="ZE14" s="202"/>
      <c r="ZF14" s="202"/>
      <c r="ZG14" s="202"/>
      <c r="ZH14" s="202"/>
      <c r="ZI14" s="202"/>
      <c r="ZJ14" s="202"/>
      <c r="ZK14" s="202"/>
      <c r="ZL14" s="202"/>
      <c r="ZM14" s="202"/>
      <c r="ZN14" s="202"/>
      <c r="ZO14" s="202"/>
      <c r="ZP14" s="202"/>
      <c r="ZQ14" s="202"/>
      <c r="ZR14" s="202"/>
      <c r="ZS14" s="202"/>
      <c r="ZT14" s="202"/>
      <c r="ZU14" s="202"/>
      <c r="ZV14" s="202"/>
      <c r="ZW14" s="202"/>
      <c r="ZX14" s="202"/>
      <c r="ZY14" s="202"/>
      <c r="ZZ14" s="202"/>
      <c r="AAA14" s="202"/>
      <c r="AAB14" s="202"/>
      <c r="AAC14" s="202"/>
      <c r="AAD14" s="202"/>
      <c r="AAE14" s="202"/>
      <c r="AAF14" s="202"/>
      <c r="AAG14" s="202"/>
      <c r="AAH14" s="202"/>
      <c r="AAI14" s="202"/>
      <c r="AAJ14" s="202"/>
      <c r="AAK14" s="202"/>
      <c r="AAL14" s="202"/>
      <c r="AAM14" s="202"/>
      <c r="AAN14" s="202"/>
      <c r="AAO14" s="202"/>
      <c r="AAP14" s="202"/>
      <c r="AAQ14" s="202"/>
      <c r="AAR14" s="202"/>
      <c r="AAS14" s="202"/>
      <c r="AAT14" s="202"/>
      <c r="AAU14" s="202"/>
      <c r="AAV14" s="202"/>
      <c r="AAW14" s="202"/>
      <c r="AAX14" s="202"/>
      <c r="AAY14" s="202"/>
      <c r="AAZ14" s="202"/>
      <c r="ABA14" s="202"/>
      <c r="ABB14" s="202"/>
      <c r="ABC14" s="202"/>
      <c r="ABD14" s="202"/>
      <c r="ABE14" s="202"/>
      <c r="ABF14" s="202"/>
      <c r="ABG14" s="202"/>
      <c r="ABH14" s="202">
        <f t="shared" si="48"/>
        <v>0</v>
      </c>
      <c r="ABI14" s="202"/>
      <c r="ABJ14" s="202"/>
      <c r="ABK14" s="202"/>
      <c r="ABL14" s="202"/>
      <c r="ABM14" s="202"/>
      <c r="ABN14" s="202"/>
      <c r="ABO14" s="202"/>
      <c r="ABP14" s="202"/>
      <c r="ABQ14" s="202"/>
      <c r="ABR14" s="202"/>
      <c r="ABS14" s="202"/>
      <c r="ABT14" s="202"/>
      <c r="ABU14" s="202"/>
      <c r="ABV14" s="202"/>
      <c r="ABW14" s="202"/>
      <c r="ABX14" s="202"/>
      <c r="ABY14" s="202"/>
      <c r="ABZ14" s="202"/>
      <c r="ACA14" s="202"/>
      <c r="ACB14" s="202"/>
      <c r="ACC14" s="202"/>
      <c r="ACD14" s="202"/>
      <c r="ACE14" s="202"/>
      <c r="ACF14" s="202"/>
      <c r="ACG14" s="202"/>
      <c r="ACH14" s="202"/>
      <c r="ACI14" s="202"/>
      <c r="ACJ14" s="202"/>
      <c r="ACK14" s="202"/>
      <c r="ACL14" s="202"/>
      <c r="ACM14" s="202"/>
      <c r="ACN14" s="202"/>
      <c r="ACO14" s="202"/>
      <c r="ACP14" s="202"/>
      <c r="ACQ14" s="202"/>
      <c r="ACR14" s="202"/>
      <c r="ACS14" s="202"/>
      <c r="ACT14" s="202"/>
      <c r="ACU14" s="202"/>
      <c r="ACV14" s="202"/>
      <c r="ACW14" s="202"/>
      <c r="ACX14" s="202"/>
      <c r="ACY14" s="202"/>
      <c r="ACZ14" s="202"/>
      <c r="ADA14" s="202"/>
      <c r="ADB14" s="202"/>
      <c r="ADC14" s="202"/>
      <c r="ADD14" s="202"/>
      <c r="ADE14" s="202"/>
      <c r="ADF14" s="202"/>
      <c r="ADG14" s="202"/>
      <c r="ADH14" s="202"/>
      <c r="ADI14" s="202"/>
      <c r="ADJ14" s="202"/>
      <c r="ADK14" s="202"/>
      <c r="ADL14" s="202"/>
      <c r="ADM14" s="202"/>
      <c r="ADN14" s="202"/>
      <c r="ADO14" s="202"/>
      <c r="ADP14" s="202"/>
      <c r="ADQ14" s="202"/>
      <c r="ADR14" s="202"/>
      <c r="ADS14" s="202"/>
      <c r="ADT14" s="202"/>
      <c r="ADU14" s="202"/>
      <c r="ADV14" s="202"/>
      <c r="ADW14" s="202"/>
      <c r="ADX14" s="202"/>
      <c r="ADY14" s="202"/>
      <c r="ADZ14" s="202"/>
      <c r="AEA14" s="202"/>
      <c r="AEB14" s="202"/>
      <c r="AEC14" s="202"/>
      <c r="AED14" s="202"/>
      <c r="AEE14" s="202"/>
      <c r="AEF14" s="202"/>
      <c r="AEG14" s="202"/>
      <c r="AEH14" s="202"/>
      <c r="AEI14" s="202"/>
      <c r="AEJ14" s="202"/>
      <c r="AEK14" s="202"/>
      <c r="AEL14" s="202"/>
      <c r="AEM14" s="202"/>
      <c r="AEN14" s="202"/>
      <c r="AEO14" s="202"/>
      <c r="AEP14" s="202"/>
      <c r="AEQ14" s="202"/>
      <c r="AER14" s="202"/>
      <c r="AES14" s="202"/>
      <c r="AET14" s="202"/>
      <c r="AEU14" s="202"/>
      <c r="AEV14" s="202"/>
      <c r="AEW14" s="202"/>
      <c r="AEX14" s="202"/>
      <c r="AEY14" s="202"/>
      <c r="AEZ14" s="202"/>
      <c r="AFA14" s="202"/>
      <c r="AFB14" s="202"/>
      <c r="AFC14" s="202"/>
      <c r="AFD14" s="202"/>
      <c r="AFE14" s="202"/>
      <c r="AFF14" s="202"/>
      <c r="AFG14" s="202"/>
      <c r="AFH14" s="202"/>
      <c r="AFI14" s="202"/>
      <c r="AFJ14" s="202"/>
      <c r="AFK14" s="202"/>
      <c r="AFL14" s="202"/>
      <c r="AFM14" s="202"/>
      <c r="AFN14" s="202"/>
      <c r="AFO14" s="202"/>
      <c r="AFP14" s="202"/>
      <c r="AFQ14" s="202"/>
      <c r="AFR14" s="202"/>
      <c r="AFS14" s="202"/>
      <c r="AFT14" s="202"/>
      <c r="AFU14" s="202"/>
      <c r="AFV14" s="202"/>
      <c r="AFW14" s="202"/>
      <c r="AFX14" s="202"/>
      <c r="AFY14" s="202"/>
      <c r="AFZ14" s="202"/>
      <c r="AGA14" s="202"/>
      <c r="AGB14" s="202"/>
      <c r="AGC14" s="202"/>
      <c r="AGD14" s="202"/>
      <c r="AGE14" s="202"/>
      <c r="AGF14" s="202"/>
      <c r="AGG14" s="202"/>
      <c r="AGH14" s="202"/>
      <c r="AGI14" s="202"/>
      <c r="AGJ14" s="202"/>
      <c r="AGK14" s="202"/>
      <c r="AGL14" s="202"/>
      <c r="AGM14" s="202"/>
      <c r="AGN14" s="202"/>
      <c r="AGO14" s="202"/>
      <c r="AGP14" s="202"/>
      <c r="AGQ14" s="202"/>
      <c r="AGR14" s="202"/>
      <c r="AGS14" s="202"/>
      <c r="AGT14" s="202"/>
      <c r="AGU14" s="202"/>
      <c r="AGV14" s="202"/>
      <c r="AGW14" s="202"/>
      <c r="AGX14" s="202"/>
      <c r="AGY14" s="202"/>
      <c r="AGZ14" s="202"/>
      <c r="AHA14" s="202"/>
      <c r="AHB14" s="202"/>
      <c r="AHC14" s="202"/>
      <c r="AHD14" s="202"/>
      <c r="AHE14" s="202"/>
      <c r="AHF14" s="202"/>
      <c r="AHG14" s="202"/>
      <c r="AHH14" s="202"/>
      <c r="AHI14" s="202"/>
      <c r="AHJ14" s="202"/>
      <c r="AHK14" s="202"/>
      <c r="AHL14" s="202"/>
      <c r="AHM14" s="202"/>
      <c r="AHN14" s="202"/>
      <c r="AHO14" s="202"/>
      <c r="AHP14" s="202"/>
      <c r="AHQ14" s="202"/>
      <c r="AHR14" s="202"/>
      <c r="AHS14" s="202"/>
      <c r="AHT14" s="202"/>
      <c r="AHU14" s="202"/>
      <c r="AHV14" s="202"/>
      <c r="AHW14" s="202"/>
      <c r="AHX14" s="202"/>
      <c r="AHY14" s="202"/>
      <c r="AHZ14" s="202"/>
      <c r="AIA14" s="202"/>
      <c r="AIB14" s="202"/>
      <c r="AIC14" s="202"/>
      <c r="AID14" s="202"/>
      <c r="AIE14" s="202"/>
      <c r="AIF14" s="202"/>
      <c r="AIG14" s="202"/>
      <c r="AIH14" s="202"/>
      <c r="AII14" s="202"/>
      <c r="AIJ14" s="202"/>
      <c r="AIK14" s="202"/>
      <c r="AIL14" s="202"/>
      <c r="AIM14" s="202"/>
      <c r="AIN14" s="202"/>
      <c r="AIO14" s="202"/>
      <c r="AIP14" s="202"/>
      <c r="AIQ14" s="202"/>
      <c r="AIR14" s="202"/>
      <c r="AIS14" s="202"/>
      <c r="AIT14" s="202"/>
      <c r="AIU14" s="202"/>
      <c r="AIV14" s="202"/>
      <c r="AIW14" s="202"/>
      <c r="AIX14" s="202"/>
      <c r="AIY14" s="202"/>
      <c r="AIZ14" s="202"/>
      <c r="AJA14" s="202"/>
      <c r="AJB14" s="202"/>
      <c r="AJC14" s="202"/>
      <c r="AJD14" s="202"/>
      <c r="AJE14" s="202"/>
      <c r="AJF14" s="202"/>
      <c r="AJG14" s="202"/>
      <c r="AJH14" s="202"/>
      <c r="AJI14" s="202"/>
      <c r="AJJ14" s="202"/>
      <c r="AJK14" s="202"/>
      <c r="AJL14" s="202"/>
      <c r="AJM14" s="202"/>
      <c r="AJN14" s="202"/>
      <c r="AJO14" s="202"/>
      <c r="AJP14" s="202"/>
      <c r="AJQ14" s="202"/>
      <c r="AJR14" s="202"/>
      <c r="AJS14" s="202"/>
      <c r="AJT14" s="202"/>
      <c r="AJU14" s="202"/>
      <c r="AJV14" s="202"/>
      <c r="AJW14" s="202"/>
      <c r="AJX14" s="202"/>
      <c r="AJY14" s="202"/>
      <c r="AJZ14" s="202"/>
      <c r="AKA14" s="202"/>
      <c r="AKB14" s="202"/>
      <c r="AKC14" s="202"/>
      <c r="AKD14" s="202"/>
      <c r="AKE14" s="202"/>
      <c r="AKF14" s="202"/>
      <c r="AKG14" s="202"/>
      <c r="AKH14" s="202"/>
      <c r="AKI14" s="202"/>
      <c r="AKJ14" s="202"/>
      <c r="AKK14" s="202"/>
      <c r="AKL14" s="202"/>
      <c r="AKM14" s="202"/>
      <c r="AKN14" s="202"/>
      <c r="AKO14" s="202"/>
      <c r="AKP14" s="202"/>
      <c r="AKQ14" s="202"/>
      <c r="AKR14" s="202"/>
      <c r="AKS14" s="202"/>
      <c r="AKT14" s="202"/>
      <c r="AKU14" s="202"/>
      <c r="AKV14" s="202"/>
      <c r="AKW14" s="202"/>
      <c r="AKX14" s="202"/>
      <c r="AKY14" s="202"/>
      <c r="AKZ14" s="202"/>
      <c r="ALA14" s="202"/>
      <c r="ALB14" s="202"/>
      <c r="ALC14" s="202"/>
      <c r="ALD14" s="202"/>
      <c r="ALE14" s="202"/>
      <c r="ALF14" s="202"/>
      <c r="ALG14" s="202"/>
      <c r="ALH14" s="202"/>
      <c r="ALI14" s="202"/>
      <c r="ALJ14" s="202"/>
      <c r="ALK14" s="202"/>
      <c r="ALL14" s="202"/>
      <c r="ALM14" s="202"/>
      <c r="ALN14" s="202"/>
      <c r="ALO14" s="202"/>
      <c r="ALP14" s="202"/>
      <c r="ALQ14" s="202"/>
      <c r="ALR14" s="202"/>
      <c r="ALS14" s="202"/>
      <c r="ALT14" s="202"/>
      <c r="ALU14" s="202"/>
      <c r="ALV14" s="202"/>
      <c r="ALW14" s="202"/>
      <c r="ALX14" s="202"/>
      <c r="ALY14" s="202"/>
      <c r="ALZ14" s="202"/>
      <c r="AMA14" s="202"/>
      <c r="AMB14" s="202"/>
      <c r="AMC14" s="202"/>
      <c r="AMD14" s="202"/>
      <c r="AME14" s="202"/>
      <c r="AMF14" s="202"/>
      <c r="AMG14" s="202"/>
      <c r="AMH14" s="202"/>
      <c r="AMI14" s="202"/>
      <c r="AMJ14" s="202"/>
      <c r="AMK14" s="202"/>
      <c r="AML14" s="202"/>
      <c r="AMM14" s="202"/>
      <c r="AMN14" s="202"/>
      <c r="AMO14" s="202"/>
      <c r="AMP14" s="202"/>
      <c r="AMQ14" s="202"/>
      <c r="AMR14" s="202">
        <f t="shared" si="49"/>
        <v>0</v>
      </c>
      <c r="AMS14" s="202">
        <f t="shared" si="50"/>
        <v>0</v>
      </c>
      <c r="AMT14" s="202"/>
      <c r="AMU14" s="202"/>
      <c r="AMV14" s="202"/>
      <c r="AMW14" s="202"/>
      <c r="AMX14" s="202"/>
      <c r="AMY14" s="202"/>
      <c r="AMZ14" s="202"/>
      <c r="ANA14" s="202"/>
      <c r="ANB14" s="202"/>
      <c r="ANC14" s="202"/>
      <c r="AND14" s="202"/>
      <c r="ANE14" s="202">
        <f t="shared" si="51"/>
        <v>0</v>
      </c>
      <c r="ANF14" s="202"/>
      <c r="ANG14" s="202"/>
      <c r="ANH14" s="202"/>
      <c r="ANI14" s="202"/>
      <c r="ANJ14" s="202"/>
      <c r="ANK14" s="202"/>
      <c r="ANL14" s="202"/>
      <c r="ANM14" s="202"/>
      <c r="ANN14" s="202"/>
      <c r="ANO14" s="202"/>
      <c r="ANP14" s="202"/>
      <c r="ANQ14" s="202"/>
      <c r="ANR14" s="202">
        <f t="shared" si="52"/>
        <v>0</v>
      </c>
      <c r="ANS14" s="202"/>
      <c r="ANT14" s="202"/>
      <c r="ANU14" s="202"/>
      <c r="ANV14" s="202"/>
      <c r="ANW14" s="202"/>
      <c r="ANX14" s="202"/>
      <c r="ANY14" s="202"/>
      <c r="ANZ14" s="202"/>
      <c r="AOA14" s="202"/>
      <c r="AOB14" s="202"/>
      <c r="AOC14" s="202"/>
      <c r="AOD14" s="202"/>
      <c r="AOE14" s="202"/>
      <c r="AOF14" s="202"/>
      <c r="AOG14" s="202"/>
      <c r="AOH14" s="202"/>
      <c r="AOI14" s="202"/>
      <c r="AOJ14" s="202"/>
      <c r="AOK14" s="202"/>
      <c r="AOL14" s="202"/>
      <c r="AOM14" s="202"/>
      <c r="AON14" s="202"/>
      <c r="AOO14" s="202"/>
      <c r="AOP14" s="202"/>
      <c r="AOQ14" s="202"/>
      <c r="AOR14" s="202"/>
      <c r="AOS14" s="202"/>
      <c r="AOT14" s="202"/>
      <c r="AOU14" s="202"/>
      <c r="AOV14" s="202"/>
      <c r="AOW14" s="202"/>
      <c r="AOX14" s="202"/>
      <c r="AOY14" s="202"/>
      <c r="AOZ14" s="202"/>
      <c r="APA14" s="202"/>
      <c r="APB14" s="202">
        <f t="shared" si="53"/>
        <v>0</v>
      </c>
      <c r="APC14" s="202"/>
      <c r="APD14" s="202"/>
      <c r="APE14" s="202"/>
      <c r="APF14" s="202"/>
      <c r="APG14" s="202"/>
      <c r="APH14" s="202"/>
      <c r="API14" s="202"/>
      <c r="APJ14" s="202"/>
      <c r="APK14" s="202"/>
      <c r="APL14" s="202"/>
      <c r="APM14" s="202"/>
      <c r="APN14" s="202"/>
      <c r="APO14" s="202"/>
      <c r="APP14" s="202"/>
      <c r="APQ14" s="202"/>
      <c r="APR14" s="202"/>
      <c r="APS14" s="202"/>
      <c r="APT14" s="202"/>
      <c r="APU14" s="202">
        <f t="shared" si="54"/>
        <v>0</v>
      </c>
      <c r="APV14" s="202"/>
      <c r="APW14" s="202"/>
      <c r="APX14" s="202"/>
      <c r="APY14" s="202"/>
      <c r="APZ14" s="202"/>
      <c r="AQA14" s="202"/>
      <c r="AQB14" s="202"/>
      <c r="AQC14" s="202"/>
      <c r="AQD14" s="202"/>
      <c r="AQE14" s="202"/>
      <c r="AQF14" s="202"/>
      <c r="AQG14" s="202"/>
      <c r="AQH14" s="202"/>
      <c r="AQI14" s="202"/>
      <c r="AQJ14" s="202"/>
      <c r="AQK14" s="202"/>
      <c r="AQL14" s="202"/>
      <c r="AQM14" s="202"/>
      <c r="AQN14" s="202"/>
      <c r="AQO14" s="202"/>
      <c r="AQP14" s="202"/>
      <c r="AQQ14" s="202"/>
      <c r="AQR14" s="202">
        <f t="shared" si="55"/>
        <v>0</v>
      </c>
      <c r="AQS14" s="202"/>
      <c r="AQT14" s="202"/>
      <c r="AQU14" s="202"/>
      <c r="AQV14" s="202"/>
      <c r="AQW14" s="202"/>
      <c r="AQX14" s="202"/>
      <c r="AQY14" s="202"/>
      <c r="AQZ14" s="202"/>
      <c r="ARA14" s="202"/>
      <c r="ARB14" s="202"/>
      <c r="ARC14" s="202"/>
      <c r="ARD14" s="202"/>
      <c r="ARE14" s="202"/>
      <c r="ARF14" s="202"/>
      <c r="ARG14" s="202"/>
      <c r="ARH14" s="202"/>
      <c r="ARI14" s="202"/>
      <c r="ARJ14" s="202"/>
      <c r="ARK14" s="202"/>
      <c r="ARL14" s="202"/>
      <c r="ARM14" s="202"/>
      <c r="ARN14" s="202"/>
      <c r="ARO14" s="202"/>
      <c r="ARP14" s="202"/>
      <c r="ARQ14" s="202"/>
      <c r="ARR14" s="202"/>
      <c r="ARS14" s="202"/>
      <c r="ART14" s="202"/>
      <c r="ARU14" s="202"/>
      <c r="ARV14" s="202"/>
      <c r="ARW14" s="202"/>
      <c r="ARX14" s="202"/>
      <c r="ARY14" s="202"/>
      <c r="ARZ14" s="202"/>
      <c r="ASA14" s="202"/>
      <c r="ASB14" s="202"/>
      <c r="ASC14" s="202"/>
      <c r="ASD14" s="202"/>
      <c r="ASE14" s="202"/>
      <c r="ASF14" s="202"/>
      <c r="ASG14" s="202"/>
      <c r="ASH14" s="202"/>
      <c r="ASI14" s="202"/>
      <c r="ASJ14" s="202"/>
      <c r="ASK14" s="202"/>
      <c r="ASL14" s="202"/>
      <c r="ASM14" s="202"/>
      <c r="ASN14" s="202"/>
      <c r="ASO14" s="202"/>
      <c r="ASP14" s="202"/>
      <c r="ASQ14" s="202"/>
      <c r="ASR14" s="202"/>
      <c r="ASS14" s="202"/>
      <c r="AST14" s="202"/>
      <c r="ASU14" s="202"/>
      <c r="ASV14" s="202"/>
      <c r="ASW14" s="202"/>
      <c r="ASX14" s="202"/>
      <c r="ASY14" s="202"/>
      <c r="ASZ14" s="202"/>
      <c r="ATA14" s="202"/>
      <c r="ATB14" s="202"/>
      <c r="ATC14" s="202"/>
      <c r="ATD14" s="202"/>
      <c r="ATE14" s="202"/>
      <c r="ATF14" s="202"/>
      <c r="ATG14" s="202"/>
      <c r="ATH14" s="202"/>
      <c r="ATI14" s="202"/>
      <c r="ATJ14" s="202"/>
      <c r="ATK14" s="202"/>
      <c r="ATL14" s="202"/>
      <c r="ATM14" s="202"/>
      <c r="ATN14" s="202"/>
      <c r="ATO14" s="202"/>
      <c r="ATP14" s="202"/>
      <c r="ATQ14" s="202"/>
      <c r="ATR14" s="202"/>
      <c r="ATS14" s="202"/>
      <c r="ATT14" s="202"/>
      <c r="ATU14" s="202"/>
      <c r="ATV14" s="202"/>
      <c r="ATW14" s="202"/>
      <c r="ATX14" s="202"/>
      <c r="ATY14" s="202"/>
      <c r="ATZ14" s="202"/>
      <c r="AUA14" s="202"/>
      <c r="AUB14" s="202"/>
      <c r="AUC14" s="202"/>
      <c r="AUD14" s="202"/>
      <c r="AUE14" s="202"/>
      <c r="AUF14" s="202"/>
      <c r="AUG14" s="202"/>
      <c r="AUH14" s="202"/>
      <c r="AUI14" s="202"/>
      <c r="AUJ14" s="202"/>
      <c r="AUK14" s="202"/>
      <c r="AUL14" s="202"/>
      <c r="AUM14" s="202"/>
      <c r="AUN14" s="202"/>
      <c r="AUO14" s="202"/>
      <c r="AUP14" s="202"/>
      <c r="AUQ14" s="202"/>
      <c r="AUR14" s="202"/>
      <c r="AUS14" s="202"/>
      <c r="AUT14" s="202"/>
      <c r="AUU14" s="202"/>
      <c r="AUV14" s="202"/>
      <c r="AUW14" s="202"/>
      <c r="AUX14" s="202"/>
      <c r="AUY14" s="202"/>
      <c r="AUZ14" s="202"/>
      <c r="AVA14" s="202"/>
      <c r="AVB14" s="202"/>
      <c r="AVC14" s="202"/>
      <c r="AVD14" s="202"/>
      <c r="AVE14" s="202"/>
      <c r="AVF14" s="202"/>
      <c r="AVG14" s="202"/>
      <c r="AVH14" s="202"/>
      <c r="AVI14" s="202"/>
      <c r="AVJ14" s="202"/>
      <c r="AVK14" s="202"/>
      <c r="AVL14" s="202"/>
      <c r="AVM14" s="202"/>
      <c r="AVN14" s="202"/>
      <c r="AVO14" s="202"/>
      <c r="AVP14" s="202"/>
      <c r="AVQ14" s="202"/>
      <c r="AVR14" s="202"/>
      <c r="AVS14" s="202"/>
      <c r="AVT14" s="202"/>
      <c r="AVU14" s="202"/>
      <c r="AVV14" s="202"/>
      <c r="AVW14" s="202"/>
      <c r="AVX14" s="202"/>
      <c r="AVY14" s="202"/>
      <c r="AVZ14" s="202"/>
      <c r="AWA14" s="202"/>
      <c r="AWB14" s="202"/>
      <c r="AWC14" s="202"/>
      <c r="AWD14" s="202"/>
      <c r="AWE14" s="202"/>
      <c r="AWF14" s="202"/>
      <c r="AWG14" s="202"/>
      <c r="AWH14" s="202"/>
      <c r="AWI14" s="202"/>
      <c r="AWJ14" s="202"/>
      <c r="AWK14" s="202"/>
      <c r="AWL14" s="202"/>
      <c r="AWM14" s="202"/>
      <c r="AWN14" s="202"/>
      <c r="AWO14" s="202"/>
      <c r="AWP14" s="202"/>
      <c r="AWQ14" s="202"/>
      <c r="AWR14" s="202">
        <f t="shared" si="56"/>
        <v>0</v>
      </c>
      <c r="AWS14" s="202"/>
      <c r="AWT14" s="202"/>
      <c r="AWU14" s="202"/>
      <c r="AWV14" s="202"/>
      <c r="AWW14" s="202">
        <f t="shared" si="57"/>
        <v>0</v>
      </c>
      <c r="AWX14" s="202"/>
      <c r="AWY14" s="202"/>
      <c r="AWZ14" s="202">
        <f t="shared" si="58"/>
        <v>0</v>
      </c>
      <c r="AXA14" s="202">
        <f t="shared" si="59"/>
        <v>0</v>
      </c>
      <c r="AXB14" s="202">
        <f t="shared" si="60"/>
        <v>0</v>
      </c>
      <c r="AXC14" s="202"/>
      <c r="AXD14" s="202"/>
      <c r="AXE14" s="202">
        <f t="shared" si="61"/>
        <v>0</v>
      </c>
      <c r="AXF14" s="202"/>
      <c r="AXG14" s="202"/>
      <c r="AXH14" s="202"/>
      <c r="AXI14" s="202"/>
      <c r="AXJ14" s="202"/>
      <c r="AXK14" s="202">
        <f t="shared" si="62"/>
        <v>0</v>
      </c>
      <c r="AXL14" s="202"/>
      <c r="AXM14" s="202"/>
      <c r="AXN14" s="202"/>
      <c r="AXO14" s="202"/>
      <c r="AXP14" s="202"/>
      <c r="AXQ14" s="202">
        <f t="shared" si="63"/>
        <v>0</v>
      </c>
      <c r="AXR14" s="202"/>
      <c r="AXS14" s="202"/>
      <c r="AXT14" s="202"/>
      <c r="AXU14" s="202"/>
      <c r="AXV14" s="202">
        <f t="shared" si="64"/>
        <v>0</v>
      </c>
      <c r="AXW14" s="202"/>
      <c r="AXX14" s="202"/>
      <c r="AXY14" s="202"/>
      <c r="AXZ14" s="202"/>
      <c r="AYA14" s="202"/>
      <c r="AYB14" s="202">
        <f t="shared" si="65"/>
        <v>0</v>
      </c>
      <c r="AYC14" s="202">
        <f t="shared" si="23"/>
        <v>0</v>
      </c>
      <c r="AYD14" s="202"/>
      <c r="AYE14" s="202"/>
      <c r="AYF14" s="202"/>
      <c r="AYG14" s="202"/>
      <c r="AYH14" s="202"/>
      <c r="AYI14" s="202">
        <f t="shared" si="66"/>
        <v>0</v>
      </c>
      <c r="AYJ14" s="202"/>
      <c r="AYK14" s="202"/>
      <c r="AYL14" s="202"/>
      <c r="AYM14" s="202"/>
      <c r="AYN14" s="202"/>
      <c r="AYO14" s="202">
        <f t="shared" si="67"/>
        <v>0</v>
      </c>
      <c r="AYP14" s="202"/>
      <c r="AYQ14" s="202"/>
      <c r="AYR14" s="202"/>
      <c r="AYS14" s="202"/>
      <c r="AYT14" s="202"/>
      <c r="AYU14" s="202">
        <f t="shared" si="68"/>
        <v>0</v>
      </c>
      <c r="AYV14" s="202"/>
      <c r="AYW14" s="202"/>
      <c r="AYX14" s="202"/>
      <c r="AYY14" s="202">
        <f t="shared" si="69"/>
        <v>0</v>
      </c>
      <c r="AYZ14" s="202">
        <f t="shared" si="70"/>
        <v>0</v>
      </c>
      <c r="AZA14" s="202"/>
      <c r="AZB14" s="202"/>
      <c r="AZC14" s="202"/>
      <c r="AZD14" s="202"/>
      <c r="AZE14" s="202"/>
      <c r="AZF14" s="202">
        <f t="shared" si="71"/>
        <v>0</v>
      </c>
      <c r="AZG14" s="202"/>
      <c r="AZH14" s="202"/>
      <c r="AZI14" s="202"/>
      <c r="AZJ14" s="202"/>
      <c r="AZK14" s="202"/>
      <c r="AZL14" s="202">
        <f t="shared" si="72"/>
        <v>0</v>
      </c>
      <c r="AZM14" s="202"/>
      <c r="AZN14" s="202"/>
      <c r="AZO14" s="202"/>
      <c r="AZP14" s="202"/>
      <c r="AZQ14" s="202"/>
      <c r="AZR14" s="202">
        <f t="shared" si="73"/>
        <v>0</v>
      </c>
      <c r="AZS14" s="202"/>
      <c r="AZT14" s="202"/>
      <c r="AZU14" s="202"/>
      <c r="AZV14" s="202"/>
      <c r="AZW14" s="202"/>
      <c r="AZX14" s="202">
        <f t="shared" si="74"/>
        <v>0</v>
      </c>
      <c r="AZY14" s="202"/>
      <c r="AZZ14" s="202"/>
      <c r="BAA14" s="202">
        <f t="shared" si="75"/>
        <v>0</v>
      </c>
      <c r="BAB14" s="202">
        <f t="shared" si="76"/>
        <v>0</v>
      </c>
      <c r="BAC14" s="202"/>
      <c r="BAD14" s="202"/>
      <c r="BAE14" s="202"/>
      <c r="BAF14" s="202">
        <f t="shared" si="77"/>
        <v>0</v>
      </c>
      <c r="BAG14" s="202"/>
      <c r="BAH14" s="202"/>
      <c r="BAI14" s="202"/>
      <c r="BAJ14" s="202"/>
      <c r="BAK14" s="202">
        <f t="shared" si="78"/>
        <v>0</v>
      </c>
      <c r="BAL14" s="202"/>
      <c r="BAM14" s="202"/>
      <c r="BAN14" s="202"/>
      <c r="BAO14" s="202"/>
      <c r="BAP14" s="202"/>
      <c r="BAQ14" s="202">
        <f t="shared" si="79"/>
        <v>0</v>
      </c>
      <c r="BAR14" s="202"/>
      <c r="BAS14" s="202"/>
      <c r="BAT14" s="202"/>
      <c r="BAU14" s="202"/>
      <c r="BAV14" s="202"/>
      <c r="BAW14" s="202">
        <f t="shared" si="80"/>
        <v>0</v>
      </c>
      <c r="BAX14" s="202"/>
      <c r="BAY14" s="202"/>
      <c r="BAZ14" s="202"/>
      <c r="BBA14" s="202"/>
      <c r="BBB14" s="202">
        <f t="shared" si="81"/>
        <v>0</v>
      </c>
      <c r="BBC14" s="202">
        <f t="shared" si="82"/>
        <v>0</v>
      </c>
      <c r="BBD14" s="202"/>
      <c r="BBE14" s="202"/>
      <c r="BBF14" s="202"/>
      <c r="BBG14" s="202"/>
      <c r="BBH14" s="202"/>
      <c r="BBI14" s="202">
        <f t="shared" si="83"/>
        <v>0</v>
      </c>
      <c r="BBJ14" s="202"/>
      <c r="BBK14" s="202"/>
      <c r="BBL14" s="202"/>
      <c r="BBM14" s="202"/>
      <c r="BBN14" s="202"/>
      <c r="BBO14" s="202">
        <f t="shared" si="84"/>
        <v>0</v>
      </c>
      <c r="BBP14" s="202"/>
      <c r="BBQ14" s="202"/>
      <c r="BBR14" s="202"/>
      <c r="BBS14" s="202"/>
      <c r="BBT14" s="202"/>
      <c r="BBU14" s="202">
        <f t="shared" si="85"/>
        <v>0</v>
      </c>
      <c r="BBV14" s="202"/>
      <c r="BBW14" s="202"/>
      <c r="BBX14" s="202"/>
      <c r="BBY14" s="202"/>
      <c r="BBZ14" s="202"/>
      <c r="BCA14" s="202">
        <f t="shared" si="86"/>
        <v>0</v>
      </c>
      <c r="BCB14" s="202">
        <f t="shared" si="87"/>
        <v>0</v>
      </c>
      <c r="BCC14" s="202"/>
      <c r="BCD14" s="202"/>
      <c r="BCE14" s="202"/>
      <c r="BCF14" s="202"/>
      <c r="BCG14" s="202"/>
      <c r="BCH14" s="202">
        <f t="shared" si="88"/>
        <v>0</v>
      </c>
      <c r="BCI14" s="202"/>
      <c r="BCJ14" s="202"/>
      <c r="BCK14" s="202"/>
      <c r="BCL14" s="202"/>
      <c r="BCM14" s="202">
        <f t="shared" si="24"/>
        <v>0</v>
      </c>
      <c r="BCN14" s="202"/>
      <c r="BCO14" s="202"/>
      <c r="BCP14" s="202"/>
      <c r="BCQ14" s="202"/>
      <c r="BCR14" s="202"/>
      <c r="BCS14" s="202">
        <f t="shared" si="89"/>
        <v>0</v>
      </c>
      <c r="BCT14" s="202"/>
      <c r="BCU14" s="202"/>
      <c r="BCV14" s="202"/>
      <c r="BCW14" s="202"/>
      <c r="BCX14" s="202">
        <f t="shared" si="90"/>
        <v>0</v>
      </c>
      <c r="BCY14" s="202"/>
      <c r="BCZ14" s="202"/>
      <c r="BDA14" s="202">
        <f t="shared" si="91"/>
        <v>0</v>
      </c>
      <c r="BDB14" s="202">
        <f t="shared" si="92"/>
        <v>0</v>
      </c>
      <c r="BDC14" s="202"/>
      <c r="BDD14" s="202"/>
      <c r="BDE14" s="202"/>
      <c r="BDF14" s="202">
        <f t="shared" si="25"/>
        <v>0</v>
      </c>
      <c r="BDG14" s="202"/>
      <c r="BDH14" s="202"/>
      <c r="BDI14" s="202"/>
      <c r="BDJ14" s="202"/>
      <c r="BDK14" s="202"/>
      <c r="BDL14" s="202">
        <f t="shared" si="93"/>
        <v>0</v>
      </c>
      <c r="BDM14" s="202"/>
      <c r="BDN14" s="202"/>
      <c r="BDO14" s="202"/>
      <c r="BDP14" s="202"/>
      <c r="BDQ14" s="202">
        <f t="shared" si="94"/>
        <v>0</v>
      </c>
      <c r="BDR14" s="202"/>
      <c r="BDS14" s="202"/>
      <c r="BDT14" s="202"/>
      <c r="BDU14" s="202"/>
      <c r="BDV14" s="202"/>
      <c r="BDW14" s="202">
        <f t="shared" si="95"/>
        <v>0</v>
      </c>
      <c r="BDX14" s="202"/>
      <c r="BDY14" s="202"/>
      <c r="BDZ14" s="202"/>
      <c r="BEA14" s="202"/>
      <c r="BEB14" s="202"/>
      <c r="BEC14" s="202">
        <f t="shared" si="96"/>
        <v>0</v>
      </c>
      <c r="BED14" s="202">
        <f t="shared" si="97"/>
        <v>0</v>
      </c>
      <c r="BEE14" s="202"/>
      <c r="BEF14" s="202"/>
      <c r="BEG14" s="202"/>
      <c r="BEH14" s="202"/>
      <c r="BEI14" s="202">
        <f t="shared" si="98"/>
        <v>0</v>
      </c>
      <c r="BEJ14" s="202"/>
      <c r="BEK14" s="202"/>
      <c r="BEL14" s="202"/>
      <c r="BEM14" s="202"/>
      <c r="BEN14" s="202"/>
      <c r="BEO14" s="202">
        <f t="shared" si="99"/>
        <v>0</v>
      </c>
      <c r="BEP14" s="202"/>
      <c r="BEQ14" s="202"/>
      <c r="BER14" s="202"/>
      <c r="BES14" s="202"/>
      <c r="BET14" s="202"/>
      <c r="BEU14" s="202">
        <f t="shared" si="26"/>
        <v>0</v>
      </c>
      <c r="BEV14" s="202"/>
      <c r="BEW14" s="202"/>
      <c r="BEX14" s="202"/>
      <c r="BEY14" s="202"/>
      <c r="BEZ14" s="202"/>
      <c r="BFA14" s="202">
        <f t="shared" si="100"/>
        <v>0</v>
      </c>
      <c r="BFB14" s="202"/>
      <c r="BFC14" s="202">
        <f t="shared" si="101"/>
        <v>0</v>
      </c>
      <c r="BFD14" s="202">
        <f t="shared" si="27"/>
        <v>0</v>
      </c>
      <c r="BFE14" s="202"/>
      <c r="BFF14" s="202"/>
      <c r="BFG14" s="202"/>
      <c r="BFH14" s="202"/>
      <c r="BFI14" s="202">
        <f t="shared" si="102"/>
        <v>0</v>
      </c>
      <c r="BFJ14" s="202"/>
      <c r="BFK14" s="202"/>
      <c r="BFL14" s="202"/>
      <c r="BFM14" s="202"/>
      <c r="BFN14" s="202"/>
      <c r="BFO14" s="202">
        <f t="shared" si="103"/>
        <v>0</v>
      </c>
      <c r="BFP14" s="202"/>
      <c r="BFQ14" s="202"/>
      <c r="BFR14" s="202"/>
      <c r="BFS14" s="202"/>
      <c r="BFT14" s="202"/>
      <c r="BFU14" s="202">
        <f t="shared" si="28"/>
        <v>0</v>
      </c>
      <c r="BFV14" s="202"/>
      <c r="BFW14" s="202"/>
      <c r="BFX14" s="202"/>
      <c r="BFY14" s="202"/>
      <c r="BFZ14" s="202"/>
      <c r="BGA14" s="202">
        <f t="shared" si="104"/>
        <v>0</v>
      </c>
      <c r="BGB14" s="202"/>
      <c r="BGC14" s="202"/>
      <c r="BGD14" s="202"/>
      <c r="BGE14" s="202">
        <f t="shared" si="105"/>
        <v>0</v>
      </c>
      <c r="BGF14" s="202">
        <f t="shared" si="29"/>
        <v>0</v>
      </c>
      <c r="BGG14" s="202"/>
      <c r="BGH14" s="202"/>
      <c r="BGI14" s="202">
        <f t="shared" si="106"/>
        <v>0</v>
      </c>
      <c r="BGJ14" s="202"/>
      <c r="BGK14" s="202"/>
      <c r="BGL14" s="202"/>
      <c r="BGM14" s="202"/>
      <c r="BGN14" s="202"/>
      <c r="BGO14" s="202">
        <f t="shared" si="107"/>
        <v>0</v>
      </c>
      <c r="BGP14" s="202"/>
      <c r="BGQ14" s="202"/>
      <c r="BGR14" s="202"/>
      <c r="BGS14" s="202"/>
      <c r="BGT14" s="202"/>
      <c r="BGU14" s="202">
        <f t="shared" si="108"/>
        <v>0</v>
      </c>
      <c r="BGV14" s="202"/>
      <c r="BGW14" s="202"/>
      <c r="BGX14" s="202"/>
      <c r="BGY14" s="202"/>
      <c r="BGZ14" s="202"/>
      <c r="BHA14" s="202">
        <f t="shared" si="109"/>
        <v>0</v>
      </c>
      <c r="BHB14" s="202"/>
      <c r="BHC14" s="202"/>
      <c r="BHD14" s="202"/>
      <c r="BHE14" s="202"/>
      <c r="BHF14" s="202"/>
      <c r="BHG14" s="202">
        <f t="shared" si="110"/>
        <v>0</v>
      </c>
      <c r="BHH14" s="202">
        <f t="shared" si="111"/>
        <v>0</v>
      </c>
      <c r="BHI14" s="202"/>
      <c r="BHJ14" s="202"/>
      <c r="BHK14" s="202"/>
      <c r="BHL14" s="202"/>
      <c r="BHM14" s="202">
        <f t="shared" si="112"/>
        <v>0</v>
      </c>
      <c r="BHN14" s="202"/>
      <c r="BHO14" s="202"/>
      <c r="BHP14" s="202"/>
      <c r="BHQ14" s="202"/>
      <c r="BHR14" s="202"/>
      <c r="BHS14" s="202">
        <f t="shared" si="113"/>
        <v>0</v>
      </c>
      <c r="BHT14" s="202"/>
      <c r="BHU14" s="202"/>
      <c r="BHV14" s="202"/>
      <c r="BHW14" s="202"/>
      <c r="BHX14" s="202"/>
      <c r="BHY14" s="202">
        <f t="shared" si="114"/>
        <v>0</v>
      </c>
      <c r="BHZ14" s="202"/>
      <c r="BIA14" s="202"/>
      <c r="BIB14" s="202"/>
      <c r="BIC14" s="202"/>
      <c r="BID14" s="202"/>
      <c r="BIE14" s="202">
        <f t="shared" si="115"/>
        <v>0</v>
      </c>
      <c r="BIF14" s="202"/>
      <c r="BIG14" s="202">
        <f t="shared" si="116"/>
        <v>0</v>
      </c>
      <c r="BIH14" s="202">
        <f t="shared" si="117"/>
        <v>0</v>
      </c>
      <c r="BII14" s="202"/>
      <c r="BIJ14" s="202"/>
      <c r="BIK14" s="202"/>
      <c r="BIL14" s="202"/>
      <c r="BIM14" s="202">
        <f t="shared" si="118"/>
        <v>0</v>
      </c>
      <c r="BIN14" s="202"/>
      <c r="BIO14" s="202"/>
      <c r="BIP14" s="202"/>
      <c r="BIQ14" s="202"/>
      <c r="BIR14" s="202"/>
      <c r="BIS14" s="202">
        <f t="shared" si="119"/>
        <v>0</v>
      </c>
      <c r="BIT14" s="202"/>
      <c r="BIU14" s="202"/>
      <c r="BIV14" s="202"/>
      <c r="BIW14" s="202"/>
      <c r="BIX14" s="202"/>
      <c r="BIY14" s="202">
        <f t="shared" si="120"/>
        <v>0</v>
      </c>
      <c r="BIZ14" s="202"/>
      <c r="BJA14" s="202"/>
      <c r="BJB14" s="202"/>
      <c r="BJC14" s="202"/>
      <c r="BJD14" s="202">
        <f t="shared" si="121"/>
        <v>0</v>
      </c>
      <c r="BJE14" s="202"/>
      <c r="BJF14" s="202"/>
      <c r="BJG14" s="202"/>
      <c r="BJH14" s="202"/>
      <c r="BJI14" s="202">
        <f t="shared" si="122"/>
        <v>0</v>
      </c>
      <c r="BJJ14" s="202">
        <f t="shared" si="123"/>
        <v>0</v>
      </c>
      <c r="BJK14" s="202">
        <f t="shared" si="30"/>
        <v>0</v>
      </c>
      <c r="BJL14" s="202"/>
      <c r="BJM14" s="202"/>
      <c r="BJN14" s="202"/>
      <c r="BJO14" s="202"/>
      <c r="BJP14" s="202"/>
      <c r="BJQ14" s="202">
        <f t="shared" si="124"/>
        <v>0</v>
      </c>
      <c r="BJR14" s="202"/>
      <c r="BJS14" s="202"/>
      <c r="BJT14" s="202"/>
      <c r="BJU14" s="202"/>
      <c r="BJV14" s="202"/>
      <c r="BJW14" s="202">
        <f t="shared" si="125"/>
        <v>0</v>
      </c>
      <c r="BJX14" s="202"/>
      <c r="BJY14" s="202"/>
      <c r="BJZ14" s="202"/>
      <c r="BKA14" s="202"/>
      <c r="BKB14" s="202">
        <f t="shared" si="126"/>
        <v>0</v>
      </c>
      <c r="BKC14" s="202"/>
      <c r="BKD14" s="202"/>
      <c r="BKE14" s="202"/>
      <c r="BKF14" s="202"/>
      <c r="BKG14" s="202"/>
      <c r="BKH14" s="202">
        <f t="shared" si="127"/>
        <v>0</v>
      </c>
      <c r="BKI14" s="202">
        <f t="shared" si="128"/>
        <v>0</v>
      </c>
      <c r="BKJ14" s="202"/>
      <c r="BKK14" s="202"/>
      <c r="BKL14" s="202"/>
      <c r="BKM14" s="202"/>
      <c r="BKN14" s="202"/>
      <c r="BKO14" s="202">
        <f t="shared" si="129"/>
        <v>0</v>
      </c>
      <c r="BKP14" s="202"/>
      <c r="BKQ14" s="202"/>
      <c r="BKR14" s="202"/>
      <c r="BKS14" s="202"/>
      <c r="BKT14" s="202"/>
      <c r="BKU14" s="202">
        <f t="shared" si="130"/>
        <v>0</v>
      </c>
      <c r="BKV14" s="202"/>
      <c r="BKW14" s="202"/>
      <c r="BKX14" s="202"/>
      <c r="BKY14" s="202">
        <f t="shared" si="131"/>
        <v>0</v>
      </c>
      <c r="BKZ14" s="202"/>
      <c r="BLA14" s="202"/>
      <c r="BLB14" s="202"/>
      <c r="BLC14" s="202"/>
      <c r="BLD14" s="202"/>
      <c r="BLE14" s="202">
        <f t="shared" si="132"/>
        <v>0</v>
      </c>
      <c r="BLF14" s="263">
        <f t="shared" si="133"/>
        <v>0</v>
      </c>
      <c r="BLG14" s="202"/>
      <c r="BLH14" s="202"/>
      <c r="BLI14" s="202"/>
      <c r="BLJ14" s="202"/>
      <c r="BLK14" s="202"/>
      <c r="BLL14" s="202">
        <f t="shared" si="134"/>
        <v>0</v>
      </c>
      <c r="BLM14" s="202"/>
      <c r="BLN14" s="202"/>
      <c r="BLO14" s="202"/>
      <c r="BLP14" s="202"/>
      <c r="BLQ14" s="202"/>
      <c r="BLR14" s="263">
        <f t="shared" si="135"/>
        <v>0</v>
      </c>
      <c r="BLS14" s="202"/>
      <c r="BLT14" s="202"/>
      <c r="BLU14" s="202"/>
      <c r="BLV14" s="202"/>
      <c r="BLW14" s="202"/>
      <c r="BLX14" s="263">
        <f t="shared" si="31"/>
        <v>0</v>
      </c>
      <c r="BLY14" s="202"/>
      <c r="BLZ14" s="202"/>
      <c r="BMA14" s="202"/>
      <c r="BMB14" s="202"/>
      <c r="BMC14" s="202"/>
      <c r="BMD14" s="263">
        <f t="shared" si="136"/>
        <v>0</v>
      </c>
      <c r="BME14" s="202"/>
      <c r="BMF14" s="202"/>
      <c r="BMG14" s="202"/>
      <c r="BMH14" s="263">
        <f t="shared" si="137"/>
        <v>0</v>
      </c>
      <c r="BMI14" s="263">
        <f t="shared" si="138"/>
        <v>0</v>
      </c>
      <c r="BMJ14" s="202"/>
      <c r="BMK14" s="263">
        <f t="shared" si="139"/>
        <v>0</v>
      </c>
      <c r="BML14" s="202"/>
      <c r="BMM14" s="202"/>
      <c r="BMN14" s="202"/>
      <c r="BMO14" s="202"/>
      <c r="BMP14" s="202"/>
      <c r="BMQ14" s="263">
        <f t="shared" si="140"/>
        <v>0</v>
      </c>
      <c r="BMR14" s="202"/>
      <c r="BMS14" s="202"/>
      <c r="BMT14" s="202"/>
      <c r="BMU14" s="202"/>
      <c r="BMV14" s="202"/>
      <c r="BMW14" s="263">
        <f t="shared" si="141"/>
        <v>0</v>
      </c>
      <c r="BMX14" s="202"/>
      <c r="BMY14" s="202"/>
      <c r="BMZ14" s="202"/>
      <c r="BNA14" s="202"/>
      <c r="BNB14" s="202"/>
      <c r="BNC14" s="263">
        <f t="shared" si="142"/>
        <v>0</v>
      </c>
      <c r="BND14" s="202"/>
      <c r="BNE14" s="202"/>
      <c r="BNF14" s="202"/>
      <c r="BNG14" s="202"/>
      <c r="BNH14" s="202"/>
      <c r="BNI14" s="263">
        <f t="shared" si="143"/>
        <v>0</v>
      </c>
      <c r="BNJ14" s="263">
        <f t="shared" si="144"/>
        <v>0</v>
      </c>
      <c r="BNK14" s="202"/>
      <c r="BNL14" s="202"/>
      <c r="BNM14" s="202"/>
      <c r="BNN14" s="202"/>
      <c r="BNO14" s="202"/>
      <c r="BNP14" s="263">
        <f t="shared" si="145"/>
        <v>0</v>
      </c>
      <c r="BNQ14" s="202"/>
      <c r="BNR14" s="202"/>
      <c r="BNS14" s="202"/>
      <c r="BNT14" s="202"/>
      <c r="BNU14" s="202"/>
      <c r="BNV14" s="263">
        <f t="shared" si="146"/>
        <v>0</v>
      </c>
      <c r="BNW14" s="202"/>
      <c r="BNX14" s="202"/>
      <c r="BNY14" s="202"/>
      <c r="BNZ14" s="202"/>
      <c r="BOA14" s="202"/>
      <c r="BOB14" s="263">
        <f t="shared" si="147"/>
        <v>0</v>
      </c>
      <c r="BOC14" s="202"/>
      <c r="BOD14" s="202"/>
      <c r="BOE14" s="202"/>
      <c r="BOF14" s="202"/>
      <c r="BOG14" s="202"/>
      <c r="BOH14" s="263">
        <f t="shared" si="148"/>
        <v>0</v>
      </c>
      <c r="BOI14" s="202"/>
      <c r="BOJ14" s="263">
        <f t="shared" si="149"/>
        <v>0</v>
      </c>
      <c r="BOK14" s="263">
        <f t="shared" si="150"/>
        <v>0</v>
      </c>
      <c r="BOL14" s="202"/>
      <c r="BOM14" s="202"/>
      <c r="BON14" s="202"/>
      <c r="BOO14" s="263">
        <f t="shared" si="32"/>
        <v>0</v>
      </c>
      <c r="BOP14" s="263"/>
      <c r="BOQ14" s="263"/>
      <c r="BOR14" s="263"/>
      <c r="BOS14" s="263"/>
      <c r="BOT14" s="263"/>
      <c r="BOU14" s="263">
        <f t="shared" si="151"/>
        <v>0</v>
      </c>
      <c r="BOV14" s="263"/>
      <c r="BOW14" s="263"/>
      <c r="BOX14" s="263"/>
      <c r="BOY14" s="263"/>
      <c r="BOZ14" s="263"/>
      <c r="BPA14" s="263"/>
      <c r="BPB14" s="263">
        <f t="shared" si="152"/>
        <v>0</v>
      </c>
      <c r="BPC14" s="263"/>
      <c r="BPD14" s="263"/>
      <c r="BPE14" s="263"/>
      <c r="BPF14" s="263"/>
      <c r="BPG14" s="263">
        <f t="shared" si="153"/>
        <v>0</v>
      </c>
      <c r="BPH14" s="263"/>
      <c r="BPI14" s="263"/>
      <c r="BPJ14" s="263"/>
      <c r="BPK14" s="263">
        <f t="shared" si="154"/>
        <v>0</v>
      </c>
      <c r="BPL14" s="263">
        <f t="shared" si="155"/>
        <v>0</v>
      </c>
      <c r="BPM14" s="263"/>
      <c r="BPN14" s="263"/>
      <c r="BPO14" s="263">
        <f t="shared" si="156"/>
        <v>0</v>
      </c>
      <c r="BPP14" s="263"/>
      <c r="BPQ14" s="263"/>
      <c r="BPR14" s="263"/>
      <c r="BPS14" s="263"/>
      <c r="BPT14" s="263"/>
      <c r="BPU14" s="263">
        <f t="shared" si="157"/>
        <v>0</v>
      </c>
      <c r="BPV14" s="263"/>
      <c r="BPW14" s="263"/>
      <c r="BPX14" s="263"/>
      <c r="BPY14" s="263"/>
      <c r="BPZ14" s="263">
        <f t="shared" si="33"/>
        <v>0</v>
      </c>
      <c r="BQA14" s="263"/>
      <c r="BQB14" s="263"/>
      <c r="BQC14" s="263"/>
      <c r="BQD14" s="263"/>
      <c r="BQE14" s="263"/>
      <c r="BQF14" s="263">
        <f t="shared" si="158"/>
        <v>0</v>
      </c>
      <c r="BQG14" s="263"/>
      <c r="BQH14" s="263"/>
      <c r="BQI14" s="263"/>
      <c r="BQJ14" s="263"/>
      <c r="BQK14" s="263"/>
      <c r="BQL14" s="263">
        <f t="shared" si="159"/>
        <v>0</v>
      </c>
      <c r="BQM14" s="263">
        <f t="shared" si="34"/>
        <v>0</v>
      </c>
      <c r="BQN14" s="263"/>
      <c r="BQO14" s="263"/>
      <c r="BQP14" s="263"/>
      <c r="BQQ14" s="263"/>
      <c r="BQR14" s="263">
        <f t="shared" si="160"/>
        <v>0</v>
      </c>
      <c r="BQS14" s="263"/>
      <c r="BQT14" s="263"/>
      <c r="BQU14" s="263"/>
      <c r="BQV14" s="263"/>
      <c r="BQW14" s="263"/>
      <c r="BQX14" s="263">
        <f t="shared" si="161"/>
        <v>0</v>
      </c>
      <c r="BQY14" s="263"/>
      <c r="BQZ14" s="263"/>
      <c r="BRA14" s="263"/>
      <c r="BRB14" s="263"/>
      <c r="BRC14" s="263"/>
      <c r="BRD14" s="263">
        <f t="shared" si="162"/>
        <v>0</v>
      </c>
      <c r="BRE14" s="263"/>
      <c r="BRF14" s="263"/>
      <c r="BRG14" s="263"/>
      <c r="BRH14" s="263"/>
      <c r="BRI14" s="263"/>
      <c r="BRJ14" s="263">
        <f t="shared" si="163"/>
        <v>0</v>
      </c>
      <c r="BRK14" s="263"/>
      <c r="BRL14" s="263"/>
      <c r="BRM14" s="263">
        <f t="shared" si="164"/>
        <v>0</v>
      </c>
      <c r="BRN14" s="263">
        <f t="shared" si="35"/>
        <v>0</v>
      </c>
      <c r="BRO14" s="263"/>
      <c r="BRP14" s="263"/>
      <c r="BRQ14" s="263"/>
      <c r="BRR14" s="263">
        <f t="shared" si="165"/>
        <v>0</v>
      </c>
      <c r="BRS14" s="263"/>
      <c r="BRT14" s="263"/>
      <c r="BRU14" s="263"/>
      <c r="BRV14" s="263"/>
      <c r="BRW14" s="263"/>
      <c r="BRX14" s="263">
        <f t="shared" si="166"/>
        <v>0</v>
      </c>
      <c r="BRY14" s="263"/>
      <c r="BRZ14" s="263"/>
      <c r="BSA14" s="263"/>
      <c r="BSB14" s="263"/>
      <c r="BSC14" s="263"/>
      <c r="BSD14" s="263">
        <f t="shared" si="167"/>
        <v>0</v>
      </c>
      <c r="BSE14" s="263"/>
      <c r="BSF14" s="263"/>
      <c r="BSG14" s="263"/>
      <c r="BSH14" s="263"/>
      <c r="BSI14" s="263"/>
      <c r="BSJ14" s="263">
        <f t="shared" si="168"/>
        <v>0</v>
      </c>
      <c r="BSK14" s="263"/>
      <c r="BSL14" s="263"/>
      <c r="BSM14" s="263"/>
      <c r="BSN14" s="263"/>
      <c r="BSO14" s="263">
        <f t="shared" si="169"/>
        <v>0</v>
      </c>
      <c r="BSP14" s="263">
        <f t="shared" si="170"/>
        <v>0</v>
      </c>
      <c r="BSQ14" s="263"/>
      <c r="BSR14" s="263">
        <f t="shared" si="171"/>
        <v>0</v>
      </c>
      <c r="BSS14" s="263"/>
      <c r="BST14" s="263"/>
      <c r="BSU14" s="263"/>
      <c r="BSV14" s="263"/>
      <c r="BSW14" s="263"/>
      <c r="BSX14" s="263">
        <f t="shared" si="172"/>
        <v>0</v>
      </c>
      <c r="BSY14" s="263"/>
      <c r="BSZ14" s="263"/>
      <c r="BTA14" s="263"/>
      <c r="BTB14" s="263"/>
      <c r="BTC14" s="263"/>
      <c r="BTD14" s="263">
        <f t="shared" si="173"/>
        <v>0</v>
      </c>
      <c r="BTE14" s="263"/>
      <c r="BTF14" s="263"/>
      <c r="BTG14" s="263"/>
      <c r="BTH14" s="263"/>
      <c r="BTI14" s="263"/>
      <c r="BTJ14" s="263">
        <f t="shared" si="174"/>
        <v>0</v>
      </c>
      <c r="BTK14" s="263"/>
      <c r="BTL14" s="263"/>
      <c r="BTM14" s="263"/>
      <c r="BTN14" s="263"/>
      <c r="BTO14" s="263"/>
      <c r="BTP14" s="263">
        <f t="shared" si="175"/>
        <v>0</v>
      </c>
      <c r="BTQ14" s="263">
        <f t="shared" si="176"/>
        <v>0</v>
      </c>
      <c r="BTR14" s="263"/>
      <c r="BTS14" s="263"/>
      <c r="BTT14" s="263"/>
      <c r="BTU14" s="263"/>
      <c r="BTV14" s="263">
        <f t="shared" si="177"/>
        <v>0</v>
      </c>
      <c r="BTW14" s="263"/>
      <c r="BTX14" s="263"/>
      <c r="BTY14" s="263"/>
      <c r="BTZ14" s="263"/>
      <c r="BUA14" s="263"/>
      <c r="BUB14" s="263">
        <f t="shared" si="178"/>
        <v>0</v>
      </c>
      <c r="BUC14" s="263"/>
      <c r="BUD14" s="263"/>
      <c r="BUE14" s="263"/>
      <c r="BUF14" s="263"/>
      <c r="BUG14" s="263"/>
      <c r="BUH14" s="263">
        <f t="shared" si="179"/>
        <v>0</v>
      </c>
      <c r="BUI14" s="263"/>
      <c r="BUJ14" s="263"/>
      <c r="BUK14" s="263"/>
      <c r="BUL14" s="263"/>
      <c r="BUM14" s="263"/>
      <c r="BUN14" s="263">
        <f t="shared" si="180"/>
        <v>0</v>
      </c>
      <c r="BUO14" s="263"/>
      <c r="BUP14" s="263"/>
      <c r="BUQ14" s="263">
        <f t="shared" si="181"/>
        <v>0</v>
      </c>
      <c r="BUR14" s="263">
        <f t="shared" si="182"/>
        <v>0</v>
      </c>
      <c r="BUS14" s="263"/>
      <c r="BUT14" s="263"/>
      <c r="BUU14" s="263"/>
      <c r="BUV14" s="263">
        <f t="shared" si="183"/>
        <v>0</v>
      </c>
      <c r="BUW14" s="263"/>
      <c r="BUX14" s="263"/>
      <c r="BUY14" s="263"/>
      <c r="BUZ14" s="263"/>
      <c r="BVA14" s="263"/>
      <c r="BVB14" s="263">
        <f t="shared" si="184"/>
        <v>0</v>
      </c>
      <c r="BVC14" s="263"/>
      <c r="BVD14" s="263"/>
      <c r="BVE14" s="263"/>
      <c r="BVF14" s="263"/>
      <c r="BVG14" s="263"/>
      <c r="BVH14" s="263">
        <f t="shared" si="185"/>
        <v>0</v>
      </c>
      <c r="BVI14" s="263"/>
      <c r="BVJ14" s="263"/>
      <c r="BVK14" s="263"/>
      <c r="BVL14" s="263"/>
      <c r="BVM14" s="263"/>
      <c r="BVN14" s="263">
        <f t="shared" si="206"/>
        <v>0</v>
      </c>
      <c r="BVO14" s="263"/>
      <c r="BVP14" s="263"/>
      <c r="BVQ14" s="263"/>
      <c r="BVR14" s="263"/>
      <c r="BVS14" s="263"/>
      <c r="BVT14" s="263">
        <f t="shared" si="186"/>
        <v>0</v>
      </c>
      <c r="BVU14" s="263">
        <f t="shared" si="187"/>
        <v>0</v>
      </c>
      <c r="BVV14" s="263">
        <f t="shared" si="36"/>
        <v>0</v>
      </c>
      <c r="BVW14" s="263"/>
      <c r="BVX14" s="263"/>
      <c r="BVY14" s="263"/>
      <c r="BVZ14" s="263"/>
      <c r="BWA14" s="263"/>
      <c r="BWB14" s="263">
        <f t="shared" si="188"/>
        <v>0</v>
      </c>
      <c r="BWC14" s="263"/>
      <c r="BWD14" s="263"/>
      <c r="BWE14" s="263"/>
      <c r="BWF14" s="263"/>
      <c r="BWG14" s="263"/>
      <c r="BWH14" s="263">
        <f t="shared" si="204"/>
        <v>0</v>
      </c>
      <c r="BWI14" s="263"/>
      <c r="BWJ14" s="263"/>
      <c r="BWK14" s="263"/>
      <c r="BWL14" s="263"/>
      <c r="BWM14" s="263"/>
      <c r="BWN14" s="263">
        <f t="shared" si="37"/>
        <v>0</v>
      </c>
      <c r="BWO14" s="263"/>
      <c r="BWP14" s="263"/>
      <c r="BWQ14" s="263"/>
      <c r="BWR14" s="263"/>
      <c r="BWS14" s="263"/>
      <c r="BWT14" s="263">
        <f t="shared" si="189"/>
        <v>0</v>
      </c>
      <c r="BWU14" s="263"/>
      <c r="BWV14" s="263">
        <f t="shared" si="38"/>
        <v>0</v>
      </c>
      <c r="BWW14" s="263">
        <f t="shared" si="39"/>
        <v>0</v>
      </c>
      <c r="BWX14" s="263"/>
      <c r="BWY14" s="263"/>
      <c r="BWZ14" s="263"/>
      <c r="BXA14" s="263"/>
      <c r="BXB14" s="263">
        <f t="shared" si="190"/>
        <v>0</v>
      </c>
      <c r="BXC14" s="263"/>
      <c r="BXD14" s="263"/>
      <c r="BXE14" s="263"/>
      <c r="BXF14" s="263"/>
      <c r="BXG14" s="263"/>
      <c r="BXH14" s="263">
        <f t="shared" si="191"/>
        <v>0</v>
      </c>
      <c r="BXI14" s="263"/>
      <c r="BXJ14" s="263"/>
      <c r="BXK14" s="263"/>
      <c r="BXL14" s="263"/>
      <c r="BXM14" s="263"/>
      <c r="BXN14" s="263">
        <f t="shared" si="192"/>
        <v>0</v>
      </c>
      <c r="BXO14" s="263"/>
      <c r="BXP14" s="263"/>
      <c r="BXQ14" s="263"/>
      <c r="BXR14" s="263"/>
      <c r="BXS14" s="263"/>
      <c r="BXT14" s="263">
        <f t="shared" si="193"/>
        <v>0</v>
      </c>
      <c r="BXU14" s="263">
        <f t="shared" si="194"/>
        <v>0</v>
      </c>
      <c r="BXV14" s="263"/>
      <c r="BXW14" s="263"/>
      <c r="BXX14" s="263"/>
      <c r="BXY14" s="263">
        <f t="shared" si="195"/>
        <v>0</v>
      </c>
      <c r="BXZ14" s="263"/>
      <c r="BYA14" s="263"/>
      <c r="BYB14" s="263"/>
      <c r="BYC14" s="263"/>
      <c r="BYD14" s="263"/>
      <c r="BYE14" s="263">
        <f t="shared" si="196"/>
        <v>0</v>
      </c>
      <c r="BYF14" s="263"/>
      <c r="BYG14" s="263"/>
      <c r="BYH14" s="263"/>
      <c r="BYI14" s="263"/>
      <c r="BYJ14" s="263"/>
      <c r="BYK14" s="263">
        <f t="shared" si="207"/>
        <v>0</v>
      </c>
      <c r="BYL14" s="263"/>
      <c r="BYM14" s="263"/>
      <c r="BYN14" s="263"/>
      <c r="BYO14" s="263"/>
      <c r="BYP14" s="263"/>
      <c r="BYQ14" s="263">
        <f t="shared" si="205"/>
        <v>0</v>
      </c>
      <c r="BYR14" s="263"/>
      <c r="BYS14" s="263"/>
      <c r="BYT14" s="263"/>
      <c r="BYU14" s="263"/>
      <c r="BYV14" s="263">
        <f t="shared" si="197"/>
        <v>0</v>
      </c>
      <c r="BYW14" s="263">
        <f t="shared" si="198"/>
        <v>0</v>
      </c>
      <c r="BYX14" s="263"/>
      <c r="BYY14" s="263">
        <f t="shared" si="199"/>
        <v>0</v>
      </c>
      <c r="BYZ14" s="263"/>
      <c r="BZA14" s="263"/>
      <c r="BZB14" s="263"/>
      <c r="BZC14" s="263"/>
      <c r="BZD14" s="263"/>
      <c r="BZE14" s="263">
        <f t="shared" si="200"/>
        <v>0</v>
      </c>
      <c r="BZF14" s="263"/>
      <c r="BZG14" s="263"/>
      <c r="BZH14" s="263"/>
      <c r="BZI14" s="263"/>
      <c r="BZJ14" s="263">
        <f t="shared" si="201"/>
        <v>0</v>
      </c>
      <c r="BZK14" s="263"/>
      <c r="BZL14" s="263"/>
      <c r="BZM14" s="263"/>
      <c r="BZN14" s="263"/>
      <c r="BZO14" s="263"/>
      <c r="BZP14" s="263">
        <f t="shared" si="40"/>
        <v>0</v>
      </c>
      <c r="BZQ14" s="263">
        <f t="shared" si="202"/>
        <v>0</v>
      </c>
      <c r="BZR14" s="263">
        <f t="shared" si="203"/>
        <v>0</v>
      </c>
      <c r="BZS14" s="198"/>
      <c r="BZT14" s="198"/>
      <c r="BZU14" s="198"/>
      <c r="BZV14" s="198"/>
      <c r="BZW14" s="198"/>
      <c r="BZX14" s="198"/>
      <c r="BZY14" s="198"/>
      <c r="BZZ14" s="198"/>
      <c r="CAA14" s="198"/>
      <c r="CAB14" s="198"/>
      <c r="CAC14" s="198"/>
      <c r="CAD14" s="198"/>
      <c r="CAE14" s="198"/>
      <c r="CAF14" s="198"/>
      <c r="CAG14" s="198"/>
      <c r="CAH14" s="198"/>
      <c r="CAI14" s="198"/>
      <c r="CAJ14" s="198"/>
      <c r="CAK14" s="198"/>
      <c r="CAL14" s="198"/>
      <c r="CAM14" s="198"/>
      <c r="CAN14" s="198"/>
      <c r="CAO14" s="198"/>
      <c r="CAP14" s="198"/>
      <c r="CAQ14" s="198"/>
      <c r="CAR14" s="198"/>
      <c r="CAS14" s="198"/>
      <c r="CAT14" s="198"/>
      <c r="CAU14" s="198"/>
      <c r="CAV14" s="198"/>
      <c r="CAW14" s="198"/>
      <c r="CAX14" s="198"/>
      <c r="CAY14" s="198"/>
      <c r="CAZ14" s="198"/>
      <c r="CBA14" s="198"/>
      <c r="CBB14" s="198"/>
      <c r="CBC14" s="198"/>
      <c r="CBD14" s="198"/>
      <c r="CBE14" s="198"/>
      <c r="CBF14" s="198"/>
      <c r="CBG14" s="198"/>
      <c r="CBH14" s="198"/>
      <c r="CBI14" s="198"/>
      <c r="CBJ14" s="198"/>
      <c r="CBK14" s="198"/>
      <c r="CBL14" s="198"/>
      <c r="CBM14" s="198"/>
      <c r="CBN14" s="198"/>
      <c r="CBO14" s="198"/>
      <c r="CBP14" s="198"/>
      <c r="CBQ14" s="198"/>
      <c r="CBR14" s="198"/>
      <c r="CBS14" s="198"/>
      <c r="CBT14" s="198"/>
      <c r="CBU14" s="198"/>
      <c r="CBV14" s="198"/>
      <c r="CBW14" s="198"/>
      <c r="CBX14" s="198"/>
      <c r="CBY14" s="198"/>
      <c r="CBZ14" s="198"/>
      <c r="CCA14" s="198"/>
      <c r="CCB14" s="198"/>
      <c r="CCC14" s="198"/>
      <c r="CCD14" s="198"/>
      <c r="CCE14" s="198"/>
      <c r="CCF14" s="198"/>
      <c r="CCG14" s="198"/>
      <c r="CCH14" s="198"/>
      <c r="CCI14" s="198"/>
      <c r="CCJ14" s="198"/>
      <c r="CCK14" s="198"/>
      <c r="CCL14" s="198"/>
      <c r="CCM14" s="198"/>
      <c r="CCN14" s="198"/>
      <c r="CCO14" s="198"/>
      <c r="CCP14" s="198"/>
      <c r="CCQ14" s="198"/>
      <c r="CCR14" s="198"/>
      <c r="CCS14" s="198">
        <f t="shared" si="41"/>
        <v>0</v>
      </c>
      <c r="CCT14" s="199"/>
    </row>
    <row r="15" spans="1:2126" s="200" customFormat="1" ht="19.5" customHeight="1" outlineLevel="1" x14ac:dyDescent="0.2">
      <c r="A15" s="204" t="s">
        <v>6</v>
      </c>
      <c r="B15" s="202">
        <v>361.89320180999999</v>
      </c>
      <c r="C15" s="202">
        <v>276.64974590000003</v>
      </c>
      <c r="D15" s="202">
        <v>321.60314260000001</v>
      </c>
      <c r="E15" s="202">
        <v>225.07341595</v>
      </c>
      <c r="F15" s="202">
        <v>269.93459905999998</v>
      </c>
      <c r="G15" s="202">
        <v>234.97953619</v>
      </c>
      <c r="H15" s="202">
        <v>271.64932754</v>
      </c>
      <c r="I15" s="202">
        <v>216.69249337000005</v>
      </c>
      <c r="J15" s="202">
        <v>219.68221712999997</v>
      </c>
      <c r="K15" s="202">
        <v>217.3951568</v>
      </c>
      <c r="L15" s="202">
        <v>205.98021825999999</v>
      </c>
      <c r="M15" s="202">
        <v>179.74190784000004</v>
      </c>
      <c r="N15" s="202">
        <v>231.22201914000001</v>
      </c>
      <c r="O15" s="202">
        <v>2870.6037797799963</v>
      </c>
      <c r="P15" s="202">
        <v>0.25755</v>
      </c>
      <c r="Q15" s="202">
        <v>23.41479399</v>
      </c>
      <c r="R15" s="202">
        <v>0.15074499999999999</v>
      </c>
      <c r="S15" s="202">
        <v>0.40289999999999998</v>
      </c>
      <c r="T15" s="202"/>
      <c r="U15" s="202">
        <v>24.225988989999998</v>
      </c>
      <c r="V15" s="202">
        <v>121.71855336</v>
      </c>
      <c r="W15" s="202"/>
      <c r="X15" s="202"/>
      <c r="Y15" s="202"/>
      <c r="Z15" s="202">
        <v>8</v>
      </c>
      <c r="AA15" s="202">
        <v>129.71855335999999</v>
      </c>
      <c r="AB15" s="202"/>
      <c r="AC15" s="202">
        <v>8</v>
      </c>
      <c r="AD15" s="202">
        <v>8</v>
      </c>
      <c r="AE15" s="202">
        <v>8</v>
      </c>
      <c r="AF15" s="202">
        <v>24</v>
      </c>
      <c r="AG15" s="202">
        <v>1.4664533799999999</v>
      </c>
      <c r="AH15" s="202">
        <v>2.85733543</v>
      </c>
      <c r="AI15" s="202">
        <v>8.0008567999999993</v>
      </c>
      <c r="AJ15" s="202"/>
      <c r="AK15" s="202">
        <v>16.152664999999999</v>
      </c>
      <c r="AL15" s="202">
        <v>28.477310609999996</v>
      </c>
      <c r="AM15" s="202">
        <v>206.42185296000002</v>
      </c>
      <c r="AN15" s="202">
        <v>8</v>
      </c>
      <c r="AO15" s="202">
        <v>0.25972770000000001</v>
      </c>
      <c r="AP15" s="202"/>
      <c r="AQ15" s="202">
        <v>8.2575500000000002</v>
      </c>
      <c r="AR15" s="202">
        <v>91.558336219999987</v>
      </c>
      <c r="AS15" s="202">
        <v>108.07561391999998</v>
      </c>
      <c r="AT15" s="202">
        <v>22.183049519999997</v>
      </c>
      <c r="AU15" s="202">
        <v>1.9390912900000001</v>
      </c>
      <c r="AV15" s="202"/>
      <c r="AW15" s="202">
        <v>24.122140809999998</v>
      </c>
      <c r="AX15" s="202"/>
      <c r="AY15" s="202">
        <v>6.00686009</v>
      </c>
      <c r="AZ15" s="202">
        <v>8</v>
      </c>
      <c r="BA15" s="202"/>
      <c r="BB15" s="202"/>
      <c r="BC15" s="202">
        <v>14.00686009</v>
      </c>
      <c r="BD15" s="202">
        <v>0.3705</v>
      </c>
      <c r="BE15" s="202"/>
      <c r="BF15" s="202">
        <v>8</v>
      </c>
      <c r="BG15" s="202">
        <v>4.5420206900000002</v>
      </c>
      <c r="BH15" s="202">
        <v>2.7945663600000001</v>
      </c>
      <c r="BI15" s="202">
        <v>15.70708705</v>
      </c>
      <c r="BJ15" s="202">
        <v>8</v>
      </c>
      <c r="BK15" s="202">
        <v>8</v>
      </c>
      <c r="BL15" s="202">
        <v>169.91170186999997</v>
      </c>
      <c r="BM15" s="202">
        <v>8</v>
      </c>
      <c r="BN15" s="202">
        <v>1.88845839</v>
      </c>
      <c r="BO15" s="202"/>
      <c r="BP15" s="202">
        <v>0.58350000000000002</v>
      </c>
      <c r="BQ15" s="202">
        <v>10.471958390000001</v>
      </c>
      <c r="BR15" s="202">
        <v>8</v>
      </c>
      <c r="BS15" s="202">
        <v>110.46723102000001</v>
      </c>
      <c r="BT15" s="202">
        <v>8</v>
      </c>
      <c r="BU15" s="202">
        <v>8</v>
      </c>
      <c r="BV15" s="202">
        <v>8</v>
      </c>
      <c r="BW15" s="202">
        <v>142.46723102000001</v>
      </c>
      <c r="BX15" s="202"/>
      <c r="BY15" s="202">
        <v>0.45436777</v>
      </c>
      <c r="BZ15" s="202">
        <v>2.44265409</v>
      </c>
      <c r="CA15" s="202">
        <v>6.5941123499999996</v>
      </c>
      <c r="CB15" s="202"/>
      <c r="CC15" s="202">
        <v>9.4911342100000002</v>
      </c>
      <c r="CD15" s="202">
        <v>8</v>
      </c>
      <c r="CE15" s="202">
        <v>10.0492936</v>
      </c>
      <c r="CF15" s="202">
        <v>10.068630000000001</v>
      </c>
      <c r="CG15" s="202">
        <v>1.9731580000000002E-2</v>
      </c>
      <c r="CH15" s="202">
        <v>28.137655179999996</v>
      </c>
      <c r="CI15" s="202">
        <v>4.2977402199999997</v>
      </c>
      <c r="CJ15" s="202">
        <v>0.18670929</v>
      </c>
      <c r="CK15" s="202"/>
      <c r="CL15" s="202">
        <v>0.13750000000000001</v>
      </c>
      <c r="CM15" s="202">
        <v>4.6219495099999994</v>
      </c>
      <c r="CN15" s="202">
        <v>195.18992831000003</v>
      </c>
      <c r="CO15" s="202">
        <v>2.6169000000000001E-2</v>
      </c>
      <c r="CP15" s="202">
        <v>2.6169000000000001E-2</v>
      </c>
      <c r="CQ15" s="202"/>
      <c r="CR15" s="202"/>
      <c r="CS15" s="202">
        <v>0.66386000000000001</v>
      </c>
      <c r="CT15" s="202">
        <v>0.80878000000000005</v>
      </c>
      <c r="CU15" s="202">
        <v>10.84863</v>
      </c>
      <c r="CV15" s="202">
        <v>12.32127</v>
      </c>
      <c r="CW15" s="202">
        <v>12.9</v>
      </c>
      <c r="CX15" s="202">
        <v>85.772300549999997</v>
      </c>
      <c r="CY15" s="202">
        <v>7.2132582199999993</v>
      </c>
      <c r="CZ15" s="202">
        <v>4.7418720000000004E-2</v>
      </c>
      <c r="DA15" s="202">
        <v>9.2545413699999983</v>
      </c>
      <c r="DB15" s="202">
        <v>115.18751886</v>
      </c>
      <c r="DC15" s="202"/>
      <c r="DD15" s="202"/>
      <c r="DE15" s="202"/>
      <c r="DF15" s="202">
        <v>0.1331</v>
      </c>
      <c r="DG15" s="202">
        <v>0.30963499999999999</v>
      </c>
      <c r="DH15" s="202">
        <v>0.44273499999999999</v>
      </c>
      <c r="DI15" s="202"/>
      <c r="DJ15" s="202">
        <v>0.23355799999999999</v>
      </c>
      <c r="DK15" s="202"/>
      <c r="DL15" s="202">
        <v>3.5529969300000004</v>
      </c>
      <c r="DM15" s="202">
        <v>0.76768238</v>
      </c>
      <c r="DN15" s="202">
        <v>4.5542373100000004</v>
      </c>
      <c r="DO15" s="202">
        <v>132.53193017000001</v>
      </c>
      <c r="DP15" s="202">
        <v>0.198078</v>
      </c>
      <c r="DQ15" s="202">
        <v>0.20960000000000001</v>
      </c>
      <c r="DR15" s="202">
        <v>0.43491999999999997</v>
      </c>
      <c r="DS15" s="202">
        <v>3.4260660000000005E-2</v>
      </c>
      <c r="DT15" s="202">
        <v>0.87685866000000001</v>
      </c>
      <c r="DU15" s="202">
        <v>75.472436149999993</v>
      </c>
      <c r="DV15" s="202">
        <v>13.105998</v>
      </c>
      <c r="DW15" s="202">
        <v>13.18558</v>
      </c>
      <c r="DX15" s="202">
        <v>7.3237999999999998E-2</v>
      </c>
      <c r="DY15" s="202">
        <v>0.32300957000000002</v>
      </c>
      <c r="DZ15" s="202">
        <v>102.16026171999999</v>
      </c>
      <c r="EA15" s="202">
        <v>6.5827878300000009</v>
      </c>
      <c r="EB15" s="202">
        <v>0.19650000000000001</v>
      </c>
      <c r="EC15" s="202">
        <v>3.2750000000000001E-2</v>
      </c>
      <c r="ED15" s="202"/>
      <c r="EE15" s="202">
        <v>0.41855799999999999</v>
      </c>
      <c r="EF15" s="202">
        <v>7.2305958300000013</v>
      </c>
      <c r="EG15" s="202"/>
      <c r="EH15" s="202">
        <v>0.13100000000000001</v>
      </c>
      <c r="EI15" s="202">
        <v>0.10460088000000001</v>
      </c>
      <c r="EJ15" s="202"/>
      <c r="EK15" s="202">
        <v>0.23560088000000001</v>
      </c>
      <c r="EL15" s="202"/>
      <c r="EM15" s="202">
        <v>2.30036E-3</v>
      </c>
      <c r="EN15" s="202">
        <v>2.30036E-3</v>
      </c>
      <c r="EO15" s="202">
        <v>110.50561745</v>
      </c>
      <c r="EP15" s="202"/>
      <c r="EQ15" s="202">
        <v>0.24401125000000001</v>
      </c>
      <c r="ER15" s="202">
        <v>0.253274</v>
      </c>
      <c r="ES15" s="202">
        <v>0.49728525000000001</v>
      </c>
      <c r="ET15" s="202">
        <v>1.7193444</v>
      </c>
      <c r="EU15" s="202">
        <v>71.978386060000005</v>
      </c>
      <c r="EV15" s="202">
        <v>9.8483840000000003E-2</v>
      </c>
      <c r="EW15" s="202"/>
      <c r="EX15" s="202">
        <v>6.3140669999999996E-2</v>
      </c>
      <c r="EY15" s="202">
        <v>73.859354969999998</v>
      </c>
      <c r="EZ15" s="202">
        <v>10.083988939999999</v>
      </c>
      <c r="FA15" s="202">
        <v>10.104440649999999</v>
      </c>
      <c r="FB15" s="202">
        <v>9.8760905099999992</v>
      </c>
      <c r="FC15" s="202">
        <v>3.0148046299999995</v>
      </c>
      <c r="FD15" s="202">
        <v>0.15240039999999999</v>
      </c>
      <c r="FE15" s="202">
        <v>33.231725129999994</v>
      </c>
      <c r="FF15" s="202"/>
      <c r="FG15" s="202">
        <v>3.4138482100000003</v>
      </c>
      <c r="FH15" s="202">
        <v>0.17670368</v>
      </c>
      <c r="FI15" s="202">
        <v>0.32201620000000003</v>
      </c>
      <c r="FJ15" s="202">
        <v>3.9125680900000006</v>
      </c>
      <c r="FK15" s="202"/>
      <c r="FL15" s="202">
        <v>4.4347199999999996E-2</v>
      </c>
      <c r="FM15" s="202"/>
      <c r="FN15" s="202"/>
      <c r="FO15" s="202">
        <v>4.4347199999999996E-2</v>
      </c>
      <c r="FP15" s="202">
        <v>111.54528064</v>
      </c>
      <c r="FQ15" s="202">
        <v>4.4155199999999999E-2</v>
      </c>
      <c r="FR15" s="202">
        <v>4.4155199999999999E-2</v>
      </c>
      <c r="FS15" s="202">
        <v>0.36437609999999998</v>
      </c>
      <c r="FT15" s="202">
        <v>0.77191799999999999</v>
      </c>
      <c r="FU15" s="202">
        <v>0.37443216000000001</v>
      </c>
      <c r="FV15" s="202">
        <v>0.44359871999999995</v>
      </c>
      <c r="FW15" s="202"/>
      <c r="FX15" s="202">
        <v>1.95432498</v>
      </c>
      <c r="FY15" s="202">
        <v>65.239224839999991</v>
      </c>
      <c r="FZ15" s="202">
        <v>0.76457534000000005</v>
      </c>
      <c r="GA15" s="202"/>
      <c r="GB15" s="202">
        <v>9.6037351900000001</v>
      </c>
      <c r="GC15" s="202">
        <v>4.6883389999999997E-2</v>
      </c>
      <c r="GD15" s="202">
        <v>75.654418759999999</v>
      </c>
      <c r="GE15" s="202">
        <v>11.49679699</v>
      </c>
      <c r="GF15" s="202">
        <v>0.35743955999999999</v>
      </c>
      <c r="GG15" s="202">
        <v>3.6441000000000001E-2</v>
      </c>
      <c r="GH15" s="202">
        <v>3.8516000000000002E-2</v>
      </c>
      <c r="GI15" s="202">
        <v>0.18573918</v>
      </c>
      <c r="GJ15" s="202">
        <v>12.11493273</v>
      </c>
      <c r="GK15" s="202"/>
      <c r="GL15" s="202">
        <v>2.7731519999999999E-2</v>
      </c>
      <c r="GM15" s="202">
        <v>0.29814367999999997</v>
      </c>
      <c r="GN15" s="202">
        <v>12.911604000000001</v>
      </c>
      <c r="GO15" s="202"/>
      <c r="GP15" s="202">
        <v>13.237479200000001</v>
      </c>
      <c r="GQ15" s="202">
        <v>103.00531086999999</v>
      </c>
      <c r="GR15" s="202"/>
      <c r="GS15" s="202">
        <v>0.87131800000000004</v>
      </c>
      <c r="GT15" s="202">
        <v>0.47010629000000004</v>
      </c>
      <c r="GU15" s="202">
        <v>0.95570575999999996</v>
      </c>
      <c r="GV15" s="202">
        <v>0.26961200000000002</v>
      </c>
      <c r="GW15" s="202">
        <v>2.5667420499999998</v>
      </c>
      <c r="GX15" s="202"/>
      <c r="GY15" s="202">
        <v>48.125880639999998</v>
      </c>
      <c r="GZ15" s="202"/>
      <c r="HA15" s="202">
        <v>0.45627942999999999</v>
      </c>
      <c r="HB15" s="202">
        <v>19.48319673</v>
      </c>
      <c r="HC15" s="202">
        <v>68.065356800000004</v>
      </c>
      <c r="HD15" s="202">
        <v>0.2056856</v>
      </c>
      <c r="HE15" s="202">
        <v>9.9999559999999992</v>
      </c>
      <c r="HF15" s="202">
        <v>4.9344659999999999E-2</v>
      </c>
      <c r="HG15" s="202">
        <v>0.30128848999999996</v>
      </c>
      <c r="HH15" s="202">
        <v>0.39999684999999996</v>
      </c>
      <c r="HI15" s="202">
        <v>10.956271600000001</v>
      </c>
      <c r="HJ15" s="202"/>
      <c r="HK15" s="202">
        <v>0.25240800000000002</v>
      </c>
      <c r="HL15" s="202"/>
      <c r="HM15" s="202">
        <v>0.16968316</v>
      </c>
      <c r="HN15" s="202"/>
      <c r="HO15" s="202">
        <v>0.42209116000000002</v>
      </c>
      <c r="HP15" s="202"/>
      <c r="HQ15" s="202"/>
      <c r="HR15" s="202"/>
      <c r="HS15" s="202"/>
      <c r="HT15" s="202">
        <v>82.010461610000007</v>
      </c>
      <c r="HU15" s="202">
        <v>0.17101725000000001</v>
      </c>
      <c r="HV15" s="202">
        <v>0.33547285999999998</v>
      </c>
      <c r="HW15" s="202">
        <v>0.50649010999999999</v>
      </c>
      <c r="HX15" s="202">
        <v>0.387131</v>
      </c>
      <c r="HY15" s="202">
        <v>0.30386800000000003</v>
      </c>
      <c r="HZ15" s="202">
        <v>4.8975310000000001E-2</v>
      </c>
      <c r="IA15" s="202">
        <v>0.15202007000000001</v>
      </c>
      <c r="IB15" s="202">
        <v>60.69648033</v>
      </c>
      <c r="IC15" s="202">
        <v>61.58847471</v>
      </c>
      <c r="ID15" s="202">
        <v>0.22744149999999999</v>
      </c>
      <c r="IE15" s="202">
        <v>0.36619415999999999</v>
      </c>
      <c r="IF15" s="202">
        <v>10.901509249999998</v>
      </c>
      <c r="IG15" s="202">
        <v>5.6326799599999999</v>
      </c>
      <c r="IH15" s="202">
        <v>10.860263</v>
      </c>
      <c r="II15" s="202">
        <v>27.988087869999998</v>
      </c>
      <c r="IJ15" s="202"/>
      <c r="IK15" s="202">
        <v>0.10619271000000001</v>
      </c>
      <c r="IL15" s="202">
        <v>7.9469999999999999E-2</v>
      </c>
      <c r="IM15" s="202"/>
      <c r="IN15" s="202">
        <v>4.8639839999999997E-2</v>
      </c>
      <c r="IO15" s="202">
        <v>0.23430255</v>
      </c>
      <c r="IP15" s="202"/>
      <c r="IQ15" s="202">
        <v>3.8788000000000003E-2</v>
      </c>
      <c r="IR15" s="202">
        <v>4.3967879999999994E-2</v>
      </c>
      <c r="IS15" s="202"/>
      <c r="IT15" s="202">
        <v>0.28091500000000003</v>
      </c>
      <c r="IU15" s="202">
        <v>0.36367088000000003</v>
      </c>
      <c r="IV15" s="202">
        <v>90.681026119999999</v>
      </c>
      <c r="IW15" s="202">
        <v>0.43126999999999999</v>
      </c>
      <c r="IX15" s="202"/>
      <c r="IY15" s="202">
        <v>0.3713303</v>
      </c>
      <c r="IZ15" s="202">
        <v>1.0763844499999999</v>
      </c>
      <c r="JA15" s="202">
        <v>0.35480829999999997</v>
      </c>
      <c r="JB15" s="202">
        <v>2.2337930500000001</v>
      </c>
      <c r="JC15" s="202"/>
      <c r="JD15" s="202">
        <v>60.518738310000003</v>
      </c>
      <c r="JE15" s="202">
        <v>8.3079079599999996</v>
      </c>
      <c r="JF15" s="202">
        <v>2.9732795800000003</v>
      </c>
      <c r="JG15" s="202">
        <v>12.859649789999999</v>
      </c>
      <c r="JH15" s="202">
        <v>84.65957564</v>
      </c>
      <c r="JI15" s="202"/>
      <c r="JJ15" s="202"/>
      <c r="JK15" s="202"/>
      <c r="JL15" s="202"/>
      <c r="JM15" s="202">
        <v>0.15139528999999999</v>
      </c>
      <c r="JN15" s="202">
        <v>0.15139528999999999</v>
      </c>
      <c r="JO15" s="202"/>
      <c r="JP15" s="202">
        <v>4.109285E-2</v>
      </c>
      <c r="JQ15" s="202">
        <v>0.46332309999999999</v>
      </c>
      <c r="JR15" s="202">
        <v>0.211095</v>
      </c>
      <c r="JS15" s="202">
        <v>0.30884499999999998</v>
      </c>
      <c r="JT15" s="202">
        <v>1.0243559499999999</v>
      </c>
      <c r="JU15" s="202">
        <v>0.38647900000000002</v>
      </c>
      <c r="JV15" s="202">
        <v>0.38647900000000002</v>
      </c>
      <c r="JW15" s="202">
        <v>88.455598929999994</v>
      </c>
      <c r="JX15" s="202"/>
      <c r="JY15" s="202">
        <v>0.39243392000000005</v>
      </c>
      <c r="JZ15" s="202">
        <v>0.4023408</v>
      </c>
      <c r="KA15" s="202">
        <v>0.79477472000000005</v>
      </c>
      <c r="KB15" s="202">
        <v>0.14169300000000001</v>
      </c>
      <c r="KC15" s="202">
        <v>54.548801649999994</v>
      </c>
      <c r="KD15" s="202">
        <v>0.40682000000000001</v>
      </c>
      <c r="KE15" s="202"/>
      <c r="KF15" s="202"/>
      <c r="KG15" s="202">
        <v>55.097314649999994</v>
      </c>
      <c r="KH15" s="202">
        <v>9.77523E-2</v>
      </c>
      <c r="KI15" s="202">
        <v>0.13482211</v>
      </c>
      <c r="KJ15" s="202">
        <v>29.482028939999999</v>
      </c>
      <c r="KK15" s="202">
        <v>0.28584059000000001</v>
      </c>
      <c r="KL15" s="202">
        <v>0.1065275</v>
      </c>
      <c r="KM15" s="202">
        <v>30.106971439999999</v>
      </c>
      <c r="KN15" s="202"/>
      <c r="KO15" s="202">
        <v>0.10712425</v>
      </c>
      <c r="KP15" s="202">
        <v>0.16580400000000001</v>
      </c>
      <c r="KQ15" s="202">
        <v>1.984555E-2</v>
      </c>
      <c r="KR15" s="202">
        <v>13.11223513</v>
      </c>
      <c r="KS15" s="202">
        <v>13.405008930000001</v>
      </c>
      <c r="KT15" s="202"/>
      <c r="KU15" s="202">
        <v>0.28840046000000003</v>
      </c>
      <c r="KV15" s="202">
        <v>6.5275000000000003E-3</v>
      </c>
      <c r="KW15" s="202">
        <v>0.29492796000000004</v>
      </c>
      <c r="KX15" s="202">
        <v>99.698997700000007</v>
      </c>
      <c r="KY15" s="202">
        <v>5.5154119999999994E-2</v>
      </c>
      <c r="KZ15" s="202">
        <v>0.51494720000000005</v>
      </c>
      <c r="LA15" s="202">
        <v>0.57010132000000002</v>
      </c>
      <c r="LB15" s="202">
        <v>0.3778376</v>
      </c>
      <c r="LC15" s="202">
        <v>4.1394239999999999E-2</v>
      </c>
      <c r="LD15" s="202">
        <v>0.52313457000000008</v>
      </c>
      <c r="LE15" s="202"/>
      <c r="LF15" s="202">
        <v>55.441439379999998</v>
      </c>
      <c r="LG15" s="202">
        <v>56.383805790000004</v>
      </c>
      <c r="LH15" s="202">
        <v>0.63366347999999995</v>
      </c>
      <c r="LI15" s="202">
        <v>5.1578333699999996</v>
      </c>
      <c r="LJ15" s="202">
        <v>28.848431619999999</v>
      </c>
      <c r="LK15" s="202">
        <v>3.0868946400000001</v>
      </c>
      <c r="LL15" s="202">
        <v>1.2284865199999999</v>
      </c>
      <c r="LM15" s="202">
        <v>38.955309629999995</v>
      </c>
      <c r="LN15" s="202">
        <v>10.440346300000002</v>
      </c>
      <c r="LO15" s="202">
        <v>0.18</v>
      </c>
      <c r="LP15" s="202"/>
      <c r="LQ15" s="202">
        <v>0.73429094000000006</v>
      </c>
      <c r="LR15" s="202">
        <v>0.39090276000000002</v>
      </c>
      <c r="LS15" s="202">
        <v>11.74554</v>
      </c>
      <c r="LT15" s="202">
        <v>3.8274000000000002E-2</v>
      </c>
      <c r="LU15" s="202"/>
      <c r="LV15" s="202">
        <v>0.37803667000000002</v>
      </c>
      <c r="LW15" s="202"/>
      <c r="LX15" s="202"/>
      <c r="LY15" s="202">
        <v>0.41631066999999999</v>
      </c>
      <c r="LZ15" s="202">
        <v>108.07106741</v>
      </c>
      <c r="MA15" s="202">
        <v>1498.0287740400001</v>
      </c>
      <c r="MB15" s="202">
        <v>8.9840440000000008E-2</v>
      </c>
      <c r="MC15" s="202"/>
      <c r="MD15" s="202">
        <v>3.8815010000000004E-2</v>
      </c>
      <c r="ME15" s="202">
        <v>0.15151491</v>
      </c>
      <c r="MF15" s="202">
        <v>0.28017036000000001</v>
      </c>
      <c r="MG15" s="202">
        <v>60.311313120000001</v>
      </c>
      <c r="MH15" s="202">
        <v>0.98522345</v>
      </c>
      <c r="MI15" s="202"/>
      <c r="MJ15" s="202">
        <v>7.2887058999999992</v>
      </c>
      <c r="MK15" s="202">
        <v>25.774500660000001</v>
      </c>
      <c r="ML15" s="202">
        <v>94.359743129999998</v>
      </c>
      <c r="MM15" s="202"/>
      <c r="MN15" s="202"/>
      <c r="MO15" s="202">
        <v>0.27152399999999999</v>
      </c>
      <c r="MP15" s="202"/>
      <c r="MQ15" s="202"/>
      <c r="MR15" s="202">
        <v>0.27152399999999999</v>
      </c>
      <c r="MS15" s="202">
        <v>2.6093060000000001E-2</v>
      </c>
      <c r="MT15" s="202"/>
      <c r="MU15" s="202"/>
      <c r="MV15" s="202">
        <v>0.14416644000000001</v>
      </c>
      <c r="MW15" s="202">
        <v>0.17025950000000001</v>
      </c>
      <c r="MX15" s="202"/>
      <c r="MY15" s="202">
        <v>1.822783E-2</v>
      </c>
      <c r="MZ15" s="202">
        <v>1.822783E-2</v>
      </c>
      <c r="NA15" s="202">
        <v>95.099924819999998</v>
      </c>
      <c r="NB15" s="202"/>
      <c r="NC15" s="202">
        <v>0.81951991000000002</v>
      </c>
      <c r="ND15" s="202">
        <v>14.592434000000001</v>
      </c>
      <c r="NE15" s="202">
        <v>15.411953910000001</v>
      </c>
      <c r="NF15" s="202">
        <v>4.1160500000000004E-3</v>
      </c>
      <c r="NG15" s="202">
        <v>0.62444999999999995</v>
      </c>
      <c r="NH15" s="202">
        <v>0.32579999999999998</v>
      </c>
      <c r="NI15" s="202">
        <v>2.7231619999999998E-2</v>
      </c>
      <c r="NJ15" s="202">
        <v>55.464230540000003</v>
      </c>
      <c r="NK15" s="202">
        <v>56.445828210000002</v>
      </c>
      <c r="NL15" s="202">
        <v>0.46267749000000002</v>
      </c>
      <c r="NM15" s="202"/>
      <c r="NN15" s="202"/>
      <c r="NO15" s="202">
        <v>5.2809284299999995</v>
      </c>
      <c r="NP15" s="202">
        <v>32.729167940000004</v>
      </c>
      <c r="NQ15" s="202">
        <v>38.472773859999997</v>
      </c>
      <c r="NR15" s="202"/>
      <c r="NS15" s="202">
        <v>0.89397182999999991</v>
      </c>
      <c r="NT15" s="202"/>
      <c r="NU15" s="202">
        <v>2.83355E-2</v>
      </c>
      <c r="NV15" s="202"/>
      <c r="NW15" s="202">
        <v>0.92230732999999987</v>
      </c>
      <c r="NX15" s="202">
        <v>111.25286331</v>
      </c>
      <c r="NY15" s="202">
        <v>0.1932315</v>
      </c>
      <c r="NZ15" s="202">
        <v>0.37424099999999999</v>
      </c>
      <c r="OA15" s="202">
        <v>0.5084495</v>
      </c>
      <c r="OB15" s="202">
        <v>1.075922</v>
      </c>
      <c r="OC15" s="202">
        <v>0.10028103999999999</v>
      </c>
      <c r="OD15" s="202">
        <v>1.0024494399999999</v>
      </c>
      <c r="OE15" s="202">
        <v>0.20799999999999999</v>
      </c>
      <c r="OF15" s="202"/>
      <c r="OG15" s="202">
        <v>0.1</v>
      </c>
      <c r="OH15" s="202">
        <v>1.41073048</v>
      </c>
      <c r="OI15" s="202">
        <v>39.538807679999998</v>
      </c>
      <c r="OJ15" s="202">
        <v>0.25423649999999998</v>
      </c>
      <c r="OK15" s="202">
        <v>0.1</v>
      </c>
      <c r="OL15" s="202">
        <v>0.1</v>
      </c>
      <c r="OM15" s="202"/>
      <c r="ON15" s="202">
        <v>39.993044179999998</v>
      </c>
      <c r="OO15" s="202">
        <v>0.17317607999999998</v>
      </c>
      <c r="OP15" s="202">
        <v>22.11379646</v>
      </c>
      <c r="OQ15" s="202">
        <v>24.21697</v>
      </c>
      <c r="OR15" s="202">
        <v>0.39078299999999999</v>
      </c>
      <c r="OS15" s="202">
        <v>0.11681316999999999</v>
      </c>
      <c r="OT15" s="202">
        <v>47.011538709999996</v>
      </c>
      <c r="OU15" s="202"/>
      <c r="OV15" s="202"/>
      <c r="OW15" s="202">
        <v>1.6E-2</v>
      </c>
      <c r="OX15" s="202">
        <v>0.34099099999999999</v>
      </c>
      <c r="OY15" s="202">
        <v>13.10451252</v>
      </c>
      <c r="OZ15" s="202">
        <v>13.461503520000001</v>
      </c>
      <c r="PA15" s="202">
        <v>102.95273889000001</v>
      </c>
      <c r="PB15" s="202"/>
      <c r="PC15" s="202"/>
      <c r="PD15" s="202">
        <v>0.4</v>
      </c>
      <c r="PE15" s="202">
        <v>0.27659851000000002</v>
      </c>
      <c r="PF15" s="202">
        <v>0.53573674999999998</v>
      </c>
      <c r="PG15" s="202">
        <v>1.2123352600000001</v>
      </c>
      <c r="PH15" s="202">
        <v>0.26095921</v>
      </c>
      <c r="PI15" s="202">
        <v>9.9703461299999994</v>
      </c>
      <c r="PJ15" s="202">
        <v>32.778937939999999</v>
      </c>
      <c r="PK15" s="202"/>
      <c r="PL15" s="202">
        <v>43.010243279999997</v>
      </c>
      <c r="PM15" s="202">
        <v>0.19861420000000002</v>
      </c>
      <c r="PN15" s="202">
        <v>8.2668550000000007E-2</v>
      </c>
      <c r="PO15" s="202">
        <v>33.969604489999995</v>
      </c>
      <c r="PP15" s="202"/>
      <c r="PQ15" s="202">
        <v>0.17360037</v>
      </c>
      <c r="PR15" s="202">
        <v>34.424487609999993</v>
      </c>
      <c r="PS15" s="202"/>
      <c r="PT15" s="202"/>
      <c r="PU15" s="202"/>
      <c r="PV15" s="202">
        <v>0.33004641000000001</v>
      </c>
      <c r="PW15" s="202">
        <v>0.24010500000000001</v>
      </c>
      <c r="PX15" s="202">
        <v>0.57015141000000003</v>
      </c>
      <c r="PY15" s="202">
        <v>79.217217559999995</v>
      </c>
      <c r="PZ15" s="202">
        <v>0.29356599999999999</v>
      </c>
      <c r="QA15" s="202">
        <v>0.33550400000000002</v>
      </c>
      <c r="QB15" s="202">
        <v>3.5000000000000003E-2</v>
      </c>
      <c r="QC15" s="202">
        <v>0.94291422999999996</v>
      </c>
      <c r="QD15" s="202">
        <v>1.6069842299999999</v>
      </c>
      <c r="QE15" s="202">
        <v>0.28758459000000003</v>
      </c>
      <c r="QF15" s="202">
        <v>0.32885736999999998</v>
      </c>
      <c r="QG15" s="202">
        <v>0.77813239999999995</v>
      </c>
      <c r="QH15" s="202">
        <v>8.2492399999999997E-3</v>
      </c>
      <c r="QI15" s="202">
        <v>0.33</v>
      </c>
      <c r="QJ15" s="202">
        <v>1.7328235999999999</v>
      </c>
      <c r="QK15" s="202">
        <v>37.136570149999997</v>
      </c>
      <c r="QL15" s="202">
        <v>0.16047751999999998</v>
      </c>
      <c r="QM15" s="202">
        <v>3.5999999999999997E-2</v>
      </c>
      <c r="QN15" s="202">
        <v>21.675519079999997</v>
      </c>
      <c r="QO15" s="202">
        <v>23.194649129999998</v>
      </c>
      <c r="QP15" s="202">
        <v>82.203215880000002</v>
      </c>
      <c r="QQ15" s="202"/>
      <c r="QR15" s="202">
        <v>0.15</v>
      </c>
      <c r="QS15" s="202">
        <v>0.26995865999999996</v>
      </c>
      <c r="QT15" s="202">
        <v>0.1</v>
      </c>
      <c r="QU15" s="202"/>
      <c r="QV15" s="202">
        <v>0.51995865999999991</v>
      </c>
      <c r="QW15" s="202"/>
      <c r="QX15" s="202">
        <v>7.9772759999999998E-2</v>
      </c>
      <c r="QY15" s="202"/>
      <c r="QZ15" s="202">
        <v>7.9772759999999998E-2</v>
      </c>
      <c r="RA15" s="202">
        <v>86.142755129999969</v>
      </c>
      <c r="RB15" s="202"/>
      <c r="RC15" s="202">
        <v>0.98042750000000001</v>
      </c>
      <c r="RD15" s="202">
        <v>0.98042750000000001</v>
      </c>
      <c r="RE15" s="202"/>
      <c r="RF15" s="202">
        <v>0.21127000000000001</v>
      </c>
      <c r="RG15" s="202">
        <v>0.48198800000000003</v>
      </c>
      <c r="RH15" s="202">
        <v>0.48068749999999999</v>
      </c>
      <c r="RI15" s="202"/>
      <c r="RJ15" s="202">
        <v>1.1739455000000001</v>
      </c>
      <c r="RK15" s="202">
        <v>60.710202609999996</v>
      </c>
      <c r="RL15" s="202">
        <v>0.51138885999999995</v>
      </c>
      <c r="RM15" s="202">
        <v>0.22</v>
      </c>
      <c r="RN15" s="202">
        <v>46.232502070000002</v>
      </c>
      <c r="RO15" s="202">
        <v>107.67409353999999</v>
      </c>
      <c r="RP15" s="202"/>
      <c r="RQ15" s="202"/>
      <c r="RR15" s="202">
        <v>0.31595050000000002</v>
      </c>
      <c r="RS15" s="202">
        <v>2.4429912499999999</v>
      </c>
      <c r="RT15" s="202">
        <v>2.75894175</v>
      </c>
      <c r="RU15" s="202">
        <v>19.272920070000001</v>
      </c>
      <c r="RV15" s="202"/>
      <c r="RW15" s="202">
        <v>0.26267000000000001</v>
      </c>
      <c r="RX15" s="202"/>
      <c r="RY15" s="202">
        <v>0.10390411999999999</v>
      </c>
      <c r="RZ15" s="202">
        <v>19.639494190000001</v>
      </c>
      <c r="SA15" s="202">
        <v>132.22690248000001</v>
      </c>
      <c r="SB15" s="202"/>
      <c r="SC15" s="202">
        <v>0.77824092</v>
      </c>
      <c r="SD15" s="202">
        <v>0.68167716</v>
      </c>
      <c r="SE15" s="202">
        <v>3.9422700000000002</v>
      </c>
      <c r="SF15" s="202">
        <v>2.2561110000000002E-2</v>
      </c>
      <c r="SG15" s="202">
        <v>5.42474919</v>
      </c>
      <c r="SH15" s="202">
        <v>84.333337760000006</v>
      </c>
      <c r="SI15" s="202">
        <v>0.70425000000000004</v>
      </c>
      <c r="SJ15" s="202"/>
      <c r="SK15" s="202">
        <v>0.46239200000000003</v>
      </c>
      <c r="SL15" s="202"/>
      <c r="SM15" s="202">
        <v>85.499979760000002</v>
      </c>
      <c r="SN15" s="202">
        <v>0.12843726999999999</v>
      </c>
      <c r="SO15" s="202"/>
      <c r="SP15" s="202">
        <v>25.292137839999999</v>
      </c>
      <c r="SQ15" s="202">
        <v>39.285669800000001</v>
      </c>
      <c r="SR15" s="263">
        <v>64.706244909999995</v>
      </c>
      <c r="SS15" s="202">
        <v>0.12852830000000001</v>
      </c>
      <c r="ST15" s="202">
        <v>0.22316923999999999</v>
      </c>
      <c r="SU15" s="202">
        <v>0.36192541000000006</v>
      </c>
      <c r="SV15" s="202">
        <v>0.48047580000000001</v>
      </c>
      <c r="SW15" s="202"/>
      <c r="SX15" s="202">
        <v>1.1940987500000002</v>
      </c>
      <c r="SY15" s="202"/>
      <c r="SZ15" s="202"/>
      <c r="TA15" s="202">
        <v>156.82507261000001</v>
      </c>
      <c r="TB15" s="202">
        <v>3.0000000000000001E-3</v>
      </c>
      <c r="TC15" s="202"/>
      <c r="TD15" s="202">
        <v>0.66903299999999999</v>
      </c>
      <c r="TE15" s="202">
        <v>3.3000000000000002E-2</v>
      </c>
      <c r="TF15" s="202">
        <v>0.70503300000000002</v>
      </c>
      <c r="TG15" s="202">
        <v>0.12</v>
      </c>
      <c r="TH15" s="202">
        <v>0.70551047</v>
      </c>
      <c r="TI15" s="202"/>
      <c r="TJ15" s="202">
        <v>42.270462309999999</v>
      </c>
      <c r="TK15" s="202">
        <f t="shared" si="22"/>
        <v>43.095972779999997</v>
      </c>
      <c r="TL15" s="202">
        <v>0.65439182999999901</v>
      </c>
      <c r="TM15" s="202">
        <v>37.740327380000004</v>
      </c>
      <c r="TN15" s="202"/>
      <c r="TO15" s="202">
        <v>10.282958749999999</v>
      </c>
      <c r="TP15" s="202">
        <v>46.786201800000001</v>
      </c>
      <c r="TQ15" s="202">
        <v>95.463879759999998</v>
      </c>
      <c r="TR15" s="202"/>
      <c r="TS15" s="202">
        <v>0.61882778000000005</v>
      </c>
      <c r="TT15" s="202">
        <v>3.5999999999999997E-2</v>
      </c>
      <c r="TU15" s="202">
        <v>0.24908201000000002</v>
      </c>
      <c r="TV15" s="202">
        <v>0.13</v>
      </c>
      <c r="TW15" s="202">
        <v>1.0339097900000001</v>
      </c>
      <c r="TX15" s="202">
        <v>0.93367955000000002</v>
      </c>
      <c r="TY15" s="202"/>
      <c r="TZ15" s="202">
        <v>3.5000000000000003E-2</v>
      </c>
      <c r="UA15" s="202"/>
      <c r="UB15" s="202">
        <v>0.96867955000000006</v>
      </c>
      <c r="UC15" s="202">
        <v>141.26747487999998</v>
      </c>
      <c r="UD15" s="202">
        <v>0.10141330999999999</v>
      </c>
      <c r="UE15" s="202">
        <v>0.10141330999999999</v>
      </c>
      <c r="UF15" s="202">
        <v>0.59654766999999997</v>
      </c>
      <c r="UG15" s="202">
        <v>0.124116</v>
      </c>
      <c r="UH15" s="202"/>
      <c r="UI15" s="202">
        <v>0.50854507999999998</v>
      </c>
      <c r="UJ15" s="202">
        <v>1.0405143100000001</v>
      </c>
      <c r="UK15" s="202">
        <v>2.2697230599999996</v>
      </c>
      <c r="UL15" s="202">
        <v>52.874114039999995</v>
      </c>
      <c r="UM15" s="202">
        <v>0.27</v>
      </c>
      <c r="UN15" s="202">
        <v>4.2352239999999999E-2</v>
      </c>
      <c r="UO15" s="202">
        <v>0.55217158999999993</v>
      </c>
      <c r="UP15" s="202">
        <v>0.74234403000000004</v>
      </c>
      <c r="UQ15" s="202">
        <v>54.480981899999996</v>
      </c>
      <c r="UR15" s="202"/>
      <c r="US15" s="202">
        <v>8.4661340000000002E-2</v>
      </c>
      <c r="UT15" s="202"/>
      <c r="UU15" s="202">
        <v>14.35097393</v>
      </c>
      <c r="UV15" s="202">
        <v>46.148528519999992</v>
      </c>
      <c r="UW15" s="202">
        <f t="shared" si="42"/>
        <v>60.584163789999991</v>
      </c>
      <c r="UX15" s="202">
        <v>0.55867</v>
      </c>
      <c r="UY15" s="202">
        <v>0.37879008000000003</v>
      </c>
      <c r="UZ15" s="202">
        <v>9.4467949999999995E-2</v>
      </c>
      <c r="VA15" s="202">
        <v>3.7999999999999999E-2</v>
      </c>
      <c r="VB15" s="202">
        <v>13.583972019999999</v>
      </c>
      <c r="VC15" s="202">
        <v>14.653900049999999</v>
      </c>
      <c r="VD15" s="202">
        <v>132.09018210999997</v>
      </c>
      <c r="VE15" s="202"/>
      <c r="VF15" s="202"/>
      <c r="VG15" s="202">
        <v>4.789272E-2</v>
      </c>
      <c r="VH15" s="202">
        <v>0.24277238000000001</v>
      </c>
      <c r="VI15" s="202">
        <v>0.1234765</v>
      </c>
      <c r="VJ15" s="202">
        <v>0.4141416</v>
      </c>
      <c r="VK15" s="202"/>
      <c r="VL15" s="202">
        <v>0.15235995999999999</v>
      </c>
      <c r="VM15" s="202">
        <v>0.400424</v>
      </c>
      <c r="VN15" s="202">
        <v>0.46036969999999999</v>
      </c>
      <c r="VO15" s="202">
        <v>8.8477970000000003E-2</v>
      </c>
      <c r="VP15" s="202">
        <v>1.10163163</v>
      </c>
      <c r="VQ15" s="202">
        <v>77.006478770000001</v>
      </c>
      <c r="VR15" s="202">
        <v>0.13192893</v>
      </c>
      <c r="VS15" s="202">
        <v>0.13900000000000001</v>
      </c>
      <c r="VT15" s="202">
        <v>9.0053558999999996</v>
      </c>
      <c r="VU15" s="202">
        <v>49.015132819999998</v>
      </c>
      <c r="VV15" s="202">
        <v>135.29789641999997</v>
      </c>
      <c r="VW15" s="202">
        <v>0.34881000000000001</v>
      </c>
      <c r="VX15" s="202"/>
      <c r="VY15" s="202">
        <v>0.16032299999999999</v>
      </c>
      <c r="VZ15" s="202">
        <v>0.77777655000000001</v>
      </c>
      <c r="WA15" s="202">
        <v>0.11068285999999999</v>
      </c>
      <c r="WB15" s="202">
        <v>1.3975924100000001</v>
      </c>
      <c r="WC15" s="202"/>
      <c r="WD15" s="202">
        <v>0.13834635999999997</v>
      </c>
      <c r="WE15" s="202">
        <v>0.13834635999999997</v>
      </c>
      <c r="WF15" s="202">
        <v>138.34960841999995</v>
      </c>
      <c r="WG15" s="202">
        <v>0.5834741</v>
      </c>
      <c r="WH15" s="202">
        <v>0.33345743</v>
      </c>
      <c r="WI15" s="202">
        <v>0.91693153000000005</v>
      </c>
      <c r="WJ15" s="202">
        <v>2.0068560000000003E-2</v>
      </c>
      <c r="WK15" s="202">
        <v>2.1538492200000001</v>
      </c>
      <c r="WL15" s="202">
        <v>0.43674939000000002</v>
      </c>
      <c r="WM15" s="202">
        <v>1.07333553</v>
      </c>
      <c r="WN15" s="202">
        <v>0.15733070000000002</v>
      </c>
      <c r="WO15" s="202">
        <v>3.8413334000000003</v>
      </c>
      <c r="WP15" s="202">
        <v>0.24919151</v>
      </c>
      <c r="WQ15" s="202">
        <v>0.27675</v>
      </c>
      <c r="WR15" s="202">
        <v>0.30501684000000001</v>
      </c>
      <c r="WS15" s="202">
        <v>1.4767594799999999</v>
      </c>
      <c r="WT15" s="202">
        <v>125.15549894999999</v>
      </c>
      <c r="WU15" s="202">
        <v>127.46321678</v>
      </c>
      <c r="WV15" s="202">
        <v>1.064934E-2</v>
      </c>
      <c r="WW15" s="202">
        <v>0.873888</v>
      </c>
      <c r="WX15" s="202"/>
      <c r="WY15" s="202"/>
      <c r="WZ15" s="202">
        <v>1.1669498300000001</v>
      </c>
      <c r="XA15" s="202">
        <v>2.0514871700000001</v>
      </c>
      <c r="XB15" s="202"/>
      <c r="XC15" s="202">
        <v>0.12</v>
      </c>
      <c r="XD15" s="202">
        <v>4.2000000000000003E-2</v>
      </c>
      <c r="XE15" s="202">
        <v>0.33192431999999999</v>
      </c>
      <c r="XF15" s="202">
        <v>0.49392431999999997</v>
      </c>
      <c r="XG15" s="202">
        <v>134.76689320000003</v>
      </c>
      <c r="XH15" s="202">
        <v>15.06816343</v>
      </c>
      <c r="XI15" s="202">
        <v>15.06816343</v>
      </c>
      <c r="XJ15" s="202">
        <v>0.56365418999999994</v>
      </c>
      <c r="XK15" s="202">
        <v>0.58762199999999998</v>
      </c>
      <c r="XL15" s="202">
        <v>0.87841185999999993</v>
      </c>
      <c r="XM15" s="202">
        <v>0.46564450000000002</v>
      </c>
      <c r="XN15" s="202"/>
      <c r="XO15" s="202">
        <v>2.4953325500000001</v>
      </c>
      <c r="XP15" s="202">
        <v>70.565194719999994</v>
      </c>
      <c r="XQ15" s="202"/>
      <c r="XR15" s="202">
        <v>1.0414173100000002</v>
      </c>
      <c r="XS15" s="202">
        <v>0.2</v>
      </c>
      <c r="XT15" s="202">
        <v>0.81003392000000007</v>
      </c>
      <c r="XU15" s="202">
        <v>72.616645949999992</v>
      </c>
      <c r="XV15" s="202">
        <v>0.30702471000000003</v>
      </c>
      <c r="XW15" s="202">
        <v>0.92700000000000005</v>
      </c>
      <c r="XX15" s="202">
        <v>3.0000000000000001E-3</v>
      </c>
      <c r="XY15" s="202">
        <v>1.4281120199999999</v>
      </c>
      <c r="XZ15" s="202">
        <v>51.544402370000007</v>
      </c>
      <c r="YA15" s="202">
        <f t="shared" si="43"/>
        <v>54.209539100000008</v>
      </c>
      <c r="YB15" s="202"/>
      <c r="YC15" s="202">
        <v>1.2144110000000001E-2</v>
      </c>
      <c r="YD15" s="202">
        <v>0.37396757000000003</v>
      </c>
      <c r="YE15" s="202">
        <v>1.2E-4</v>
      </c>
      <c r="YF15" s="202">
        <f t="shared" si="44"/>
        <v>0.38623168000000002</v>
      </c>
      <c r="YG15" s="202">
        <f t="shared" si="45"/>
        <v>144.77591271</v>
      </c>
      <c r="YH15" s="202">
        <f t="shared" si="46"/>
        <v>1454.9675461199997</v>
      </c>
      <c r="YI15" s="202"/>
      <c r="YJ15" s="202">
        <v>0.25227391999999998</v>
      </c>
      <c r="YK15" s="202">
        <v>0.50695970000000001</v>
      </c>
      <c r="YL15" s="202">
        <v>0.10163519999999999</v>
      </c>
      <c r="YM15" s="202">
        <f t="shared" si="47"/>
        <v>0.86086882000000009</v>
      </c>
      <c r="YN15" s="202">
        <v>0.18936926000000001</v>
      </c>
      <c r="YO15" s="202">
        <v>0.23706692999999998</v>
      </c>
      <c r="YP15" s="202"/>
      <c r="YQ15" s="202"/>
      <c r="YR15" s="202">
        <v>0.56773114000000002</v>
      </c>
      <c r="YS15" s="202">
        <v>0.99416733000000002</v>
      </c>
      <c r="YT15" s="202"/>
      <c r="YU15" s="202">
        <v>75.142477599999992</v>
      </c>
      <c r="YV15" s="202">
        <v>1.9702751200000002</v>
      </c>
      <c r="YW15" s="202">
        <v>2.8562999999999999E-4</v>
      </c>
      <c r="YX15" s="202">
        <v>45.491105699999999</v>
      </c>
      <c r="YY15" s="202">
        <v>122.60414404999997</v>
      </c>
      <c r="YZ15" s="202">
        <v>0.31655506999999999</v>
      </c>
      <c r="ZA15" s="202"/>
      <c r="ZB15" s="202"/>
      <c r="ZC15" s="202"/>
      <c r="ZD15" s="202">
        <v>0.31655506999999999</v>
      </c>
      <c r="ZE15" s="202"/>
      <c r="ZF15" s="202"/>
      <c r="ZG15" s="202"/>
      <c r="ZH15" s="202"/>
      <c r="ZI15" s="202">
        <v>124.77573527</v>
      </c>
      <c r="ZJ15" s="202"/>
      <c r="ZK15" s="202"/>
      <c r="ZL15" s="202"/>
      <c r="ZM15" s="202"/>
      <c r="ZN15" s="202">
        <v>0.12774442</v>
      </c>
      <c r="ZO15" s="202"/>
      <c r="ZP15" s="202">
        <v>0.95014709000000008</v>
      </c>
      <c r="ZQ15" s="202">
        <v>73.382928919999998</v>
      </c>
      <c r="ZR15" s="202">
        <v>74.460820429999998</v>
      </c>
      <c r="ZS15" s="202">
        <v>17.164654859999999</v>
      </c>
      <c r="ZT15" s="202">
        <v>0.35572886999999997</v>
      </c>
      <c r="ZU15" s="202">
        <v>50.583454959999997</v>
      </c>
      <c r="ZV15" s="202">
        <v>68.103838690000003</v>
      </c>
      <c r="ZW15" s="202">
        <v>2.5000000000000001E-2</v>
      </c>
      <c r="ZX15" s="202">
        <v>0.11</v>
      </c>
      <c r="ZY15" s="202"/>
      <c r="ZZ15" s="202">
        <v>4.2999999999999997E-2</v>
      </c>
      <c r="AAA15" s="202"/>
      <c r="AAB15" s="202">
        <v>0.17799999999999999</v>
      </c>
      <c r="AAC15" s="202"/>
      <c r="AAD15" s="202"/>
      <c r="AAE15" s="202"/>
      <c r="AAF15" s="202"/>
      <c r="AAG15" s="202">
        <v>142.74265912000001</v>
      </c>
      <c r="AAH15" s="202"/>
      <c r="AAI15" s="202">
        <v>1.331805E-2</v>
      </c>
      <c r="AAJ15" s="202">
        <v>1.331805E-2</v>
      </c>
      <c r="AAK15" s="202">
        <v>0.85144461999999999</v>
      </c>
      <c r="AAL15" s="202">
        <v>5.5E-2</v>
      </c>
      <c r="AAM15" s="202">
        <v>0.55109600000000003</v>
      </c>
      <c r="AAN15" s="202">
        <v>0.05</v>
      </c>
      <c r="AAO15" s="202">
        <v>4.2000000000000003E-2</v>
      </c>
      <c r="AAP15" s="202">
        <v>1.5495406200000001</v>
      </c>
      <c r="AAQ15" s="202">
        <v>69.793398390000007</v>
      </c>
      <c r="AAR15" s="202">
        <v>5.1589278100000007</v>
      </c>
      <c r="AAS15" s="202">
        <v>0.14000000000000001</v>
      </c>
      <c r="AAT15" s="202"/>
      <c r="AAU15" s="202"/>
      <c r="AAV15" s="202">
        <v>75.092326200000002</v>
      </c>
      <c r="AAW15" s="202">
        <v>2.75E-2</v>
      </c>
      <c r="AAX15" s="202">
        <v>6.139385990000001</v>
      </c>
      <c r="AAY15" s="202">
        <v>53.223558519999997</v>
      </c>
      <c r="AAZ15" s="202">
        <v>5.5E-2</v>
      </c>
      <c r="ABA15" s="202">
        <v>1.011962</v>
      </c>
      <c r="ABB15" s="202">
        <v>60.457406509999998</v>
      </c>
      <c r="ABC15" s="202">
        <v>4.1000000000000002E-2</v>
      </c>
      <c r="ABD15" s="202">
        <v>0.12267</v>
      </c>
      <c r="ABE15" s="202">
        <v>0.1930964</v>
      </c>
      <c r="ABF15" s="202">
        <v>3.4520000000000002E-3</v>
      </c>
      <c r="ABG15" s="202">
        <v>0.36021840000000005</v>
      </c>
      <c r="ABH15" s="202">
        <f t="shared" si="48"/>
        <v>267.36539439000001</v>
      </c>
      <c r="ABI15" s="202">
        <v>137.47280977999998</v>
      </c>
      <c r="ABJ15" s="202"/>
      <c r="ABK15" s="202">
        <v>0.57162299999999999</v>
      </c>
      <c r="ABL15" s="202">
        <v>1.7000000000000001E-2</v>
      </c>
      <c r="ABM15" s="202">
        <v>0.28555199999999997</v>
      </c>
      <c r="ABN15" s="202">
        <v>0.49503467000000001</v>
      </c>
      <c r="ABO15" s="202">
        <v>1.36920967</v>
      </c>
      <c r="ABP15" s="202">
        <v>0.10757433999999999</v>
      </c>
      <c r="ABQ15" s="202"/>
      <c r="ABR15" s="202">
        <v>0.55608937999999997</v>
      </c>
      <c r="ABS15" s="202">
        <v>2.3565748600000003</v>
      </c>
      <c r="ABT15" s="202">
        <v>55.21527107</v>
      </c>
      <c r="ABU15" s="202">
        <v>58.235509650000004</v>
      </c>
      <c r="ABV15" s="202">
        <v>62.642619140000001</v>
      </c>
      <c r="ABW15" s="202">
        <v>0.145623</v>
      </c>
      <c r="ABX15" s="202">
        <v>0.1432389</v>
      </c>
      <c r="ABY15" s="202">
        <v>0.31584891999999998</v>
      </c>
      <c r="ABZ15" s="202">
        <v>0.44367519999999999</v>
      </c>
      <c r="ACA15" s="202">
        <v>63.691005160000003</v>
      </c>
      <c r="ACB15" s="202">
        <v>0.98798965000000005</v>
      </c>
      <c r="ACC15" s="202">
        <v>6.3E-2</v>
      </c>
      <c r="ACD15" s="202">
        <v>0.707256</v>
      </c>
      <c r="ACE15" s="202"/>
      <c r="ACF15" s="202">
        <v>1.07790663</v>
      </c>
      <c r="ACG15" s="202">
        <v>2.8361522800000003</v>
      </c>
      <c r="ACH15" s="202"/>
      <c r="ACI15" s="202"/>
      <c r="ACJ15" s="202">
        <v>126.13187676</v>
      </c>
      <c r="ACK15" s="202"/>
      <c r="ACL15" s="202">
        <v>0.129</v>
      </c>
      <c r="ACM15" s="202">
        <v>1.5600305000000001</v>
      </c>
      <c r="ACN15" s="202">
        <v>1.6890305000000001</v>
      </c>
      <c r="ACO15" s="202"/>
      <c r="ACP15" s="202">
        <v>65.113482290000007</v>
      </c>
      <c r="ACQ15" s="202"/>
      <c r="ACR15" s="202">
        <v>9.6000000000000002E-2</v>
      </c>
      <c r="ACS15" s="202">
        <v>0.13</v>
      </c>
      <c r="ACT15" s="202">
        <v>65.339482290000007</v>
      </c>
      <c r="ACU15" s="202">
        <v>0.53608500000000003</v>
      </c>
      <c r="ACV15" s="202">
        <v>4.2000000000000003E-2</v>
      </c>
      <c r="ACW15" s="202"/>
      <c r="ACX15" s="202">
        <v>2.9186639400000001</v>
      </c>
      <c r="ACY15" s="202">
        <v>61.328881500000001</v>
      </c>
      <c r="ACZ15" s="202">
        <v>64.825630439999998</v>
      </c>
      <c r="ADA15" s="202"/>
      <c r="ADB15" s="202">
        <v>4.2000000000000003E-2</v>
      </c>
      <c r="ADC15" s="202"/>
      <c r="ADD15" s="202">
        <v>0.78706200000000004</v>
      </c>
      <c r="ADE15" s="202">
        <v>4.0000000000000001E-3</v>
      </c>
      <c r="ADF15" s="202">
        <v>0.83306200000000008</v>
      </c>
      <c r="ADG15" s="202"/>
      <c r="ADH15" s="202">
        <v>0.06</v>
      </c>
      <c r="ADI15" s="202">
        <v>0.21199999999999999</v>
      </c>
      <c r="ADJ15" s="202">
        <v>0.27200000000000002</v>
      </c>
      <c r="ADK15" s="202">
        <v>132.95920523000001</v>
      </c>
      <c r="ADL15" s="202">
        <v>0.30092251000000003</v>
      </c>
      <c r="ADM15" s="202">
        <v>0.30092251000000003</v>
      </c>
      <c r="ADN15" s="202">
        <v>0.75374058999999993</v>
      </c>
      <c r="ADO15" s="202">
        <v>8.2000000000000003E-2</v>
      </c>
      <c r="ADP15" s="202">
        <v>1.1889095000000001</v>
      </c>
      <c r="ADQ15" s="202">
        <v>18.398685159999999</v>
      </c>
      <c r="ADR15" s="202">
        <v>82.327966359999991</v>
      </c>
      <c r="ADS15" s="202">
        <v>102.75130161</v>
      </c>
      <c r="ADT15" s="202"/>
      <c r="ADU15" s="202">
        <v>7.7201290000000006E-2</v>
      </c>
      <c r="ADV15" s="202">
        <v>0.31402047999999999</v>
      </c>
      <c r="ADW15" s="202">
        <v>0.31620399999999999</v>
      </c>
      <c r="ADX15" s="202">
        <v>1.0926638999999998</v>
      </c>
      <c r="ADY15" s="202">
        <v>1.8000896699999998</v>
      </c>
      <c r="ADZ15" s="202"/>
      <c r="AEA15" s="202"/>
      <c r="AEB15" s="202">
        <v>0.04</v>
      </c>
      <c r="AEC15" s="202">
        <v>0.27350512999999999</v>
      </c>
      <c r="AED15" s="202">
        <v>0.31350512999999997</v>
      </c>
      <c r="AEE15" s="202"/>
      <c r="AEF15" s="202">
        <v>8.3478730000000015E-2</v>
      </c>
      <c r="AEG15" s="202">
        <v>0.2233</v>
      </c>
      <c r="AEH15" s="202">
        <v>0.11165</v>
      </c>
      <c r="AEI15" s="202">
        <v>0.18</v>
      </c>
      <c r="AEJ15" s="202">
        <v>0.59842873000000008</v>
      </c>
      <c r="AEK15" s="202">
        <v>105.76424765</v>
      </c>
      <c r="AEL15" s="202"/>
      <c r="AEM15" s="202">
        <v>0.50951041000000008</v>
      </c>
      <c r="AEN15" s="202">
        <v>0.88187649999999995</v>
      </c>
      <c r="AEO15" s="202">
        <v>0.37952696999999996</v>
      </c>
      <c r="AEP15" s="202">
        <v>0.15</v>
      </c>
      <c r="AEQ15" s="202">
        <v>1.9209138799999999</v>
      </c>
      <c r="AER15" s="202">
        <v>68.862173079999991</v>
      </c>
      <c r="AES15" s="202">
        <v>3.6999999999999998E-2</v>
      </c>
      <c r="AET15" s="202">
        <v>6.7628146200000003</v>
      </c>
      <c r="AEU15" s="202">
        <v>0.19700000000000001</v>
      </c>
      <c r="AEV15" s="202">
        <v>0.87853256999999996</v>
      </c>
      <c r="AEW15" s="202">
        <v>76.737520270000005</v>
      </c>
      <c r="AEX15" s="202">
        <v>4.9000000000000002E-2</v>
      </c>
      <c r="AEY15" s="202">
        <v>3.7447039999999994E-2</v>
      </c>
      <c r="AEZ15" s="202">
        <v>0.30750636999999997</v>
      </c>
      <c r="AFA15" s="202"/>
      <c r="AFB15" s="202">
        <v>0.39395340999999995</v>
      </c>
      <c r="AFC15" s="202"/>
      <c r="AFD15" s="202">
        <v>0.49942500000000001</v>
      </c>
      <c r="AFE15" s="202"/>
      <c r="AFF15" s="202">
        <v>0.76337018999999995</v>
      </c>
      <c r="AFG15" s="202">
        <v>0.22</v>
      </c>
      <c r="AFH15" s="202">
        <v>1.48279519</v>
      </c>
      <c r="AFI15" s="202">
        <v>0.16512499999999999</v>
      </c>
      <c r="AFJ15" s="202"/>
      <c r="AFK15" s="202">
        <v>0.16512499999999999</v>
      </c>
      <c r="AFL15" s="202">
        <v>80.700307750000022</v>
      </c>
      <c r="AFM15" s="202">
        <v>0.60001700000000002</v>
      </c>
      <c r="AFN15" s="202">
        <v>1.557634</v>
      </c>
      <c r="AFO15" s="202">
        <v>0.62854149999999998</v>
      </c>
      <c r="AFP15" s="202">
        <v>2.7861925000000003</v>
      </c>
      <c r="AFQ15" s="202">
        <v>0.77440267000000007</v>
      </c>
      <c r="AFR15" s="202">
        <v>0.16</v>
      </c>
      <c r="AFS15" s="202">
        <v>0.44879809999999998</v>
      </c>
      <c r="AFT15" s="202">
        <v>0.62274249999999998</v>
      </c>
      <c r="AFU15" s="202">
        <v>2.0059432699999999</v>
      </c>
      <c r="AFV15" s="202">
        <v>85.409926479999996</v>
      </c>
      <c r="AFW15" s="202">
        <v>2.4387320699999999</v>
      </c>
      <c r="AFX15" s="202">
        <v>0.23323199999999999</v>
      </c>
      <c r="AFY15" s="202">
        <v>0.69494049999999996</v>
      </c>
      <c r="AFZ15" s="202">
        <v>1.0445478500000001</v>
      </c>
      <c r="AGA15" s="202">
        <v>89.821378899999999</v>
      </c>
      <c r="AGB15" s="202"/>
      <c r="AGC15" s="202">
        <v>0.39318775</v>
      </c>
      <c r="AGD15" s="202">
        <v>0.86467311999999996</v>
      </c>
      <c r="AGE15" s="202">
        <v>0.46373364</v>
      </c>
      <c r="AGF15" s="202">
        <v>0.32700000000000001</v>
      </c>
      <c r="AGG15" s="202">
        <v>2.04859451</v>
      </c>
      <c r="AGH15" s="202">
        <v>0.34097499999999997</v>
      </c>
      <c r="AGI15" s="202">
        <v>64.122221719999999</v>
      </c>
      <c r="AGJ15" s="202">
        <v>2.5059950000000001E-2</v>
      </c>
      <c r="AGK15" s="202">
        <v>0.62265000000000004</v>
      </c>
      <c r="AGL15" s="202">
        <v>0.11</v>
      </c>
      <c r="AGM15" s="202">
        <v>65.220906669999991</v>
      </c>
      <c r="AGN15" s="202">
        <v>161.88301584999996</v>
      </c>
      <c r="AGO15" s="202"/>
      <c r="AGP15" s="202">
        <v>0.40480109000000003</v>
      </c>
      <c r="AGQ15" s="202">
        <v>0.95214900000000002</v>
      </c>
      <c r="AGR15" s="202">
        <v>0.27850923999999999</v>
      </c>
      <c r="AGS15" s="202">
        <v>1.46315481</v>
      </c>
      <c r="AGT15" s="202">
        <v>3.0986141400000005</v>
      </c>
      <c r="AGU15" s="202">
        <v>82.690953560000011</v>
      </c>
      <c r="AGV15" s="202">
        <v>1.02968094</v>
      </c>
      <c r="AGW15" s="202">
        <v>0.10015388</v>
      </c>
      <c r="AGX15" s="202">
        <v>0.84203291000000002</v>
      </c>
      <c r="AGY15" s="202">
        <v>0.43076929999999997</v>
      </c>
      <c r="AGZ15" s="202">
        <v>85.093590590000005</v>
      </c>
      <c r="AHA15" s="202">
        <v>20.751165</v>
      </c>
      <c r="AHB15" s="202">
        <v>0.27761285999999996</v>
      </c>
      <c r="AHC15" s="202"/>
      <c r="AHD15" s="202">
        <v>44.441009189999995</v>
      </c>
      <c r="AHE15" s="202">
        <v>0.74336599999999997</v>
      </c>
      <c r="AHF15" s="202">
        <v>66.213153049999988</v>
      </c>
      <c r="AHG15" s="202">
        <v>1.1366750000000001</v>
      </c>
      <c r="AHH15" s="202">
        <v>0.18646950000000001</v>
      </c>
      <c r="AHI15" s="202">
        <v>0.39666600000000002</v>
      </c>
      <c r="AHJ15" s="202"/>
      <c r="AHK15" s="202">
        <v>0.22800000000000001</v>
      </c>
      <c r="AHL15" s="202">
        <v>1.9478105000000001</v>
      </c>
      <c r="AHM15" s="202">
        <v>156.35316828000001</v>
      </c>
      <c r="AHN15" s="202">
        <v>0.15</v>
      </c>
      <c r="AHO15" s="202">
        <v>1.8952059999999999</v>
      </c>
      <c r="AHP15" s="202">
        <v>19.758324200000001</v>
      </c>
      <c r="AHQ15" s="202"/>
      <c r="AHR15" s="202">
        <v>2.0460198100000002</v>
      </c>
      <c r="AHS15" s="202">
        <v>23.849550010000002</v>
      </c>
      <c r="AHT15" s="202">
        <v>0.20323450000000001</v>
      </c>
      <c r="AHU15" s="202">
        <v>104.34655051000001</v>
      </c>
      <c r="AHV15" s="202">
        <v>0.25944148</v>
      </c>
      <c r="AHW15" s="202">
        <v>0.50175000000000003</v>
      </c>
      <c r="AHX15" s="202"/>
      <c r="AHY15" s="202">
        <v>105.31097649000002</v>
      </c>
      <c r="AHZ15" s="202">
        <v>0.3006183</v>
      </c>
      <c r="AIA15" s="202">
        <v>0.45383299999999999</v>
      </c>
      <c r="AIB15" s="202">
        <v>1.2088224999999999</v>
      </c>
      <c r="AIC15" s="202">
        <v>2.3267660000000001</v>
      </c>
      <c r="AID15" s="202">
        <v>53.824071129999993</v>
      </c>
      <c r="AIE15" s="202">
        <v>58.114110929999995</v>
      </c>
      <c r="AIF15" s="202">
        <v>3.7082156199999998</v>
      </c>
      <c r="AIG15" s="202">
        <v>0.82374999999999998</v>
      </c>
      <c r="AIH15" s="202">
        <v>2.1268349999999998</v>
      </c>
      <c r="AII15" s="202">
        <v>1.1391643999999999</v>
      </c>
      <c r="AIJ15" s="202">
        <v>0.45</v>
      </c>
      <c r="AIK15" s="202">
        <v>8.2479650200000005</v>
      </c>
      <c r="AIL15" s="202">
        <v>1.1689731099999998</v>
      </c>
      <c r="AIM15" s="202">
        <v>1.464453</v>
      </c>
      <c r="AIN15" s="202">
        <v>1.5986746000000001</v>
      </c>
      <c r="AIO15" s="202">
        <v>4.2321007100000001</v>
      </c>
      <c r="AIP15" s="202">
        <v>199.75470316000002</v>
      </c>
      <c r="AIQ15" s="202">
        <v>1.10506471</v>
      </c>
      <c r="AIR15" s="202">
        <v>1.10506471</v>
      </c>
      <c r="AIS15" s="202">
        <v>1.98854083</v>
      </c>
      <c r="AIT15" s="202">
        <v>1.757838</v>
      </c>
      <c r="AIU15" s="202">
        <v>0.2</v>
      </c>
      <c r="AIV15" s="202">
        <v>0.69102834999999996</v>
      </c>
      <c r="AIW15" s="202">
        <v>257.53042532000001</v>
      </c>
      <c r="AIX15" s="202">
        <v>262.16783250000003</v>
      </c>
      <c r="AIY15" s="202"/>
      <c r="AIZ15" s="202">
        <v>2.4767700000000001</v>
      </c>
      <c r="AJA15" s="202"/>
      <c r="AJB15" s="202">
        <v>0.71947971999999993</v>
      </c>
      <c r="AJC15" s="202">
        <v>3.1366654</v>
      </c>
      <c r="AJD15" s="202">
        <v>6.33291512</v>
      </c>
      <c r="AJE15" s="202">
        <v>6.9000000000000006E-2</v>
      </c>
      <c r="AJF15" s="202">
        <v>2.3473609999999999E-2</v>
      </c>
      <c r="AJG15" s="202">
        <v>1.2095107700000001</v>
      </c>
      <c r="AJH15" s="202"/>
      <c r="AJI15" s="202">
        <v>0.43552071000000003</v>
      </c>
      <c r="AJJ15" s="202">
        <v>1.73750509</v>
      </c>
      <c r="AJK15" s="202">
        <v>6.8099999999999994E-2</v>
      </c>
      <c r="AJL15" s="202"/>
      <c r="AJM15" s="202">
        <v>16.242646199999999</v>
      </c>
      <c r="AJN15" s="202">
        <v>2.440528</v>
      </c>
      <c r="AJO15" s="202">
        <v>0.1</v>
      </c>
      <c r="AJP15" s="202">
        <v>18.851274199999999</v>
      </c>
      <c r="AJQ15" s="202">
        <v>290.19459162000004</v>
      </c>
      <c r="AJR15" s="202">
        <v>0.219</v>
      </c>
      <c r="AJS15" s="202">
        <v>0.1</v>
      </c>
      <c r="AJT15" s="202"/>
      <c r="AJU15" s="202">
        <v>0.39133499999999999</v>
      </c>
      <c r="AJV15" s="202">
        <v>0.41849999999999998</v>
      </c>
      <c r="AJW15" s="202">
        <v>1.128835</v>
      </c>
      <c r="AJX15" s="202">
        <v>91.142712760000009</v>
      </c>
      <c r="AJY15" s="202">
        <v>0.54127599999999998</v>
      </c>
      <c r="AJZ15" s="202">
        <v>0.76894399999999996</v>
      </c>
      <c r="AKA15" s="202">
        <v>9.0054330000000002E-2</v>
      </c>
      <c r="AKB15" s="202">
        <v>8.2489027099999994</v>
      </c>
      <c r="AKC15" s="202">
        <v>100.79188980000002</v>
      </c>
      <c r="AKD15" s="202">
        <v>0.2235</v>
      </c>
      <c r="AKE15" s="202">
        <v>2.0500150000000001</v>
      </c>
      <c r="AKF15" s="202"/>
      <c r="AKG15" s="202">
        <v>1.5089509999999999</v>
      </c>
      <c r="AKH15" s="202">
        <v>0.15112500000000001</v>
      </c>
      <c r="AKI15" s="202">
        <v>3.9335909999999998</v>
      </c>
      <c r="AKJ15" s="202">
        <v>0.36712722999999997</v>
      </c>
      <c r="AKK15" s="202">
        <v>0.21535750000000001</v>
      </c>
      <c r="AKL15" s="202">
        <v>178.74409403000001</v>
      </c>
      <c r="AKM15" s="202">
        <v>3.2146180100000001</v>
      </c>
      <c r="AKN15" s="202">
        <v>182.54119677000003</v>
      </c>
      <c r="AKO15" s="202">
        <v>0.10428771000000001</v>
      </c>
      <c r="AKP15" s="202">
        <v>0.10428771000000001</v>
      </c>
      <c r="AKQ15" s="202">
        <v>288.49980027999999</v>
      </c>
      <c r="AKR15" s="202">
        <v>1947.2321207500001</v>
      </c>
      <c r="AKS15" s="202"/>
      <c r="AKT15" s="202">
        <v>4.2768E-2</v>
      </c>
      <c r="AKU15" s="202">
        <v>8.4980770099999994</v>
      </c>
      <c r="AKV15" s="202">
        <v>8.54084501</v>
      </c>
      <c r="AKW15" s="202">
        <v>0.174148</v>
      </c>
      <c r="AKX15" s="202">
        <v>109.99121373999999</v>
      </c>
      <c r="AKY15" s="202">
        <v>0.22556999999999999</v>
      </c>
      <c r="AKZ15" s="202">
        <v>1.2428E-2</v>
      </c>
      <c r="ALA15" s="202">
        <v>0.12164</v>
      </c>
      <c r="ALB15" s="202">
        <v>110.52499974</v>
      </c>
      <c r="ALC15" s="202">
        <v>0.126888</v>
      </c>
      <c r="ALD15" s="202">
        <v>2.7E-2</v>
      </c>
      <c r="ALE15" s="202">
        <v>36.623724240000001</v>
      </c>
      <c r="ALF15" s="202">
        <v>0.51608402000000009</v>
      </c>
      <c r="ALG15" s="202">
        <v>0.30249999999999999</v>
      </c>
      <c r="ALH15" s="202">
        <v>37.596196260000006</v>
      </c>
      <c r="ALI15" s="202"/>
      <c r="ALJ15" s="202">
        <v>18.251213100000001</v>
      </c>
      <c r="ALK15" s="202">
        <v>0.152644</v>
      </c>
      <c r="ALL15" s="202">
        <v>0.22376499999999999</v>
      </c>
      <c r="ALM15" s="202">
        <v>18.6276221</v>
      </c>
      <c r="ALN15" s="202">
        <v>0.30249999999999999</v>
      </c>
      <c r="ALO15" s="202"/>
      <c r="ALP15" s="202"/>
      <c r="ALQ15" s="202"/>
      <c r="ALR15" s="202">
        <v>0.30249999999999999</v>
      </c>
      <c r="ALS15" s="202">
        <v>175.59216311</v>
      </c>
      <c r="ALT15" s="202">
        <v>3.0328000000000001E-2</v>
      </c>
      <c r="ALU15" s="202">
        <v>3.0328000000000001E-2</v>
      </c>
      <c r="ALV15" s="202">
        <v>0.34567799999999999</v>
      </c>
      <c r="ALW15" s="202"/>
      <c r="ALX15" s="202">
        <v>0.15216250000000001</v>
      </c>
      <c r="ALY15" s="202"/>
      <c r="ALZ15" s="202">
        <v>0.39577327000000001</v>
      </c>
      <c r="AMA15" s="202">
        <v>0.89361376999999997</v>
      </c>
      <c r="AMB15" s="202">
        <v>80.993704180000009</v>
      </c>
      <c r="AMC15" s="202"/>
      <c r="AMD15" s="202">
        <v>4.8293300000000004E-2</v>
      </c>
      <c r="AME15" s="202">
        <v>0.38889049999999997</v>
      </c>
      <c r="AMF15" s="202">
        <v>0.37892057000000001</v>
      </c>
      <c r="AMG15" s="202">
        <v>81.809808550000014</v>
      </c>
      <c r="AMH15" s="202"/>
      <c r="AMI15" s="202">
        <v>36.038175369999998</v>
      </c>
      <c r="AMJ15" s="202">
        <v>0.50322308999999998</v>
      </c>
      <c r="AMK15" s="202">
        <v>1.50514718</v>
      </c>
      <c r="AML15" s="202">
        <v>0.66770165999999986</v>
      </c>
      <c r="AMM15" s="202">
        <v>38.714247299999997</v>
      </c>
      <c r="AMN15" s="202">
        <v>1.5423585</v>
      </c>
      <c r="AMO15" s="202">
        <v>3.1788759999999999E-2</v>
      </c>
      <c r="AMP15" s="202">
        <v>0.42978622999999999</v>
      </c>
      <c r="AMQ15" s="202"/>
      <c r="AMR15" s="202">
        <f t="shared" si="49"/>
        <v>2.0039334900000001</v>
      </c>
      <c r="AMS15" s="202">
        <f t="shared" si="50"/>
        <v>123.45193111</v>
      </c>
      <c r="AMT15" s="202">
        <v>0.25056450000000002</v>
      </c>
      <c r="AMU15" s="202">
        <v>0.25056450000000002</v>
      </c>
      <c r="AMV15" s="202">
        <v>1.0304644199999999</v>
      </c>
      <c r="AMW15" s="202">
        <v>0.22382450000000001</v>
      </c>
      <c r="AMX15" s="202">
        <v>0.64839599999999997</v>
      </c>
      <c r="AMY15" s="202">
        <v>1.90268492</v>
      </c>
      <c r="AMZ15" s="202">
        <v>67.066580750000014</v>
      </c>
      <c r="ANA15" s="202">
        <v>0.13300000000000001</v>
      </c>
      <c r="ANB15" s="202">
        <v>0.29323300000000002</v>
      </c>
      <c r="ANC15" s="202">
        <v>1.0508999999999999</v>
      </c>
      <c r="AND15" s="202">
        <v>0.45921200000000001</v>
      </c>
      <c r="ANE15" s="202">
        <f t="shared" si="51"/>
        <v>69.002925750000003</v>
      </c>
      <c r="ANF15" s="202">
        <v>0.182</v>
      </c>
      <c r="ANG15" s="202"/>
      <c r="ANH15" s="202">
        <v>0.2138533</v>
      </c>
      <c r="ANI15" s="202">
        <v>47.969500760000003</v>
      </c>
      <c r="ANJ15" s="202"/>
      <c r="ANK15" s="202">
        <v>48.365354060000001</v>
      </c>
      <c r="ANL15" s="202">
        <v>0.71391347999999999</v>
      </c>
      <c r="ANM15" s="202">
        <v>0.19116449999999999</v>
      </c>
      <c r="ANN15" s="202">
        <v>5.2479600000000001E-2</v>
      </c>
      <c r="ANO15" s="202">
        <v>0.01</v>
      </c>
      <c r="ANP15" s="202">
        <v>0.16600000000000001</v>
      </c>
      <c r="ANQ15" s="202">
        <v>1.13355758</v>
      </c>
      <c r="ANR15" s="202">
        <f t="shared" si="52"/>
        <v>120.65508681</v>
      </c>
      <c r="ANS15" s="202">
        <v>7.1062779999999992E-2</v>
      </c>
      <c r="ANT15" s="202">
        <v>0.48035600000000001</v>
      </c>
      <c r="ANU15" s="202">
        <v>86.747615060000001</v>
      </c>
      <c r="ANV15" s="202">
        <v>0.62451038999999997</v>
      </c>
      <c r="ANW15" s="202">
        <v>0.60106658000000013</v>
      </c>
      <c r="ANX15" s="202">
        <v>88.524610809999999</v>
      </c>
      <c r="ANY15" s="202">
        <v>0.73718850000000002</v>
      </c>
      <c r="ANZ15" s="202">
        <v>71.826046529999999</v>
      </c>
      <c r="AOA15" s="202">
        <v>15.83082684</v>
      </c>
      <c r="AOB15" s="202">
        <v>9.2086059999999997E-2</v>
      </c>
      <c r="AOC15" s="202">
        <v>0.15</v>
      </c>
      <c r="AOD15" s="202">
        <v>88.636147930000007</v>
      </c>
      <c r="AOE15" s="202">
        <v>8.2000000000000003E-2</v>
      </c>
      <c r="AOF15" s="202">
        <v>5.1228491399999996</v>
      </c>
      <c r="AOG15" s="202">
        <v>51.847704020000002</v>
      </c>
      <c r="AOH15" s="202">
        <v>1.3095000000000001E-2</v>
      </c>
      <c r="AOI15" s="202">
        <v>57.065648160000002</v>
      </c>
      <c r="AOJ15" s="202">
        <v>0.1000644</v>
      </c>
      <c r="AOK15" s="202">
        <v>0.13236999999999999</v>
      </c>
      <c r="AOL15" s="202">
        <v>4.8000000000000001E-2</v>
      </c>
      <c r="AOM15" s="202">
        <v>2.7827999999999999E-2</v>
      </c>
      <c r="AON15" s="202">
        <v>0.66490119999999997</v>
      </c>
      <c r="AOO15" s="202">
        <v>0.97316360000000002</v>
      </c>
      <c r="AOP15" s="202">
        <v>12.57688175</v>
      </c>
      <c r="AOQ15" s="202"/>
      <c r="AOR15" s="202">
        <v>12.57688175</v>
      </c>
      <c r="AOS15" s="202">
        <v>247.77645225000001</v>
      </c>
      <c r="AOT15" s="202">
        <v>4.4588000000000003E-2</v>
      </c>
      <c r="AOU15" s="202">
        <v>0.29399999999999998</v>
      </c>
      <c r="AOV15" s="202">
        <v>0.338588</v>
      </c>
      <c r="AOW15" s="202">
        <v>0.16481599999999999</v>
      </c>
      <c r="AOX15" s="202">
        <v>0.67790055999999999</v>
      </c>
      <c r="AOY15" s="202">
        <v>0.47960000000000003</v>
      </c>
      <c r="AOZ15" s="202">
        <v>3.7741501099999999</v>
      </c>
      <c r="APA15" s="202">
        <v>0.13844756</v>
      </c>
      <c r="APB15" s="202">
        <f t="shared" si="53"/>
        <v>5.2349142300000002</v>
      </c>
      <c r="APC15" s="202">
        <v>84.442060690000019</v>
      </c>
      <c r="APD15" s="202">
        <v>0.48144422999999997</v>
      </c>
      <c r="APE15" s="202">
        <v>0.20948217000000002</v>
      </c>
      <c r="APF15" s="202">
        <v>7.6999999999999999E-2</v>
      </c>
      <c r="APG15" s="202">
        <v>0.10128257</v>
      </c>
      <c r="APH15" s="202">
        <v>85.311269660000008</v>
      </c>
      <c r="API15" s="202">
        <v>8.0000000000000007E-5</v>
      </c>
      <c r="APJ15" s="202">
        <v>2.6192954100000003</v>
      </c>
      <c r="APK15" s="202">
        <v>47.522711960000002</v>
      </c>
      <c r="APL15" s="202">
        <v>1.3391761799999999</v>
      </c>
      <c r="APM15" s="202">
        <v>0.40624904000000006</v>
      </c>
      <c r="APN15" s="202">
        <v>51.88751259</v>
      </c>
      <c r="APO15" s="202"/>
      <c r="APP15" s="202">
        <v>3.95048815</v>
      </c>
      <c r="APQ15" s="202">
        <v>0.22984956000000001</v>
      </c>
      <c r="APR15" s="202">
        <v>9.5445000000000002E-2</v>
      </c>
      <c r="APS15" s="202">
        <v>0.140987</v>
      </c>
      <c r="APT15" s="202">
        <v>4.4167697099999996</v>
      </c>
      <c r="APU15" s="202">
        <f t="shared" si="54"/>
        <v>147.18905419000001</v>
      </c>
      <c r="APV15" s="202"/>
      <c r="APW15" s="202">
        <v>0.40033049999999998</v>
      </c>
      <c r="APX15" s="202">
        <v>0.43559809999999999</v>
      </c>
      <c r="APY15" s="202">
        <v>1.6634150700000001</v>
      </c>
      <c r="APZ15" s="202">
        <v>0.10077285000000001</v>
      </c>
      <c r="AQA15" s="202">
        <v>2.6001165200000003</v>
      </c>
      <c r="AQB15" s="202">
        <v>55.4092232</v>
      </c>
      <c r="AQC15" s="202">
        <v>0.83050000000000002</v>
      </c>
      <c r="AQD15" s="202"/>
      <c r="AQE15" s="202">
        <v>3.3104900000000002</v>
      </c>
      <c r="AQF15" s="202"/>
      <c r="AQG15" s="202">
        <v>59.550213200000002</v>
      </c>
      <c r="AQH15" s="202">
        <v>1.998832E-2</v>
      </c>
      <c r="AQI15" s="202">
        <v>6.4000000000000005E-4</v>
      </c>
      <c r="AQJ15" s="202">
        <v>44.875438459999991</v>
      </c>
      <c r="AQK15" s="202">
        <v>44.896066779999991</v>
      </c>
      <c r="AQL15" s="202">
        <v>0.67925818999999998</v>
      </c>
      <c r="AQM15" s="202">
        <v>0.13469579000000001</v>
      </c>
      <c r="AQN15" s="202">
        <v>3.3000000000000002E-2</v>
      </c>
      <c r="AQO15" s="202">
        <v>1.2148000000000001E-2</v>
      </c>
      <c r="AQP15" s="202">
        <v>1.6493125</v>
      </c>
      <c r="AQQ15" s="202">
        <v>2.5084144799999999</v>
      </c>
      <c r="AQR15" s="202">
        <f t="shared" si="55"/>
        <v>109.55481097999998</v>
      </c>
      <c r="AQS15" s="202">
        <v>0.141625</v>
      </c>
      <c r="AQT15" s="202"/>
      <c r="AQU15" s="202">
        <v>12.665151310000001</v>
      </c>
      <c r="AQV15" s="202"/>
      <c r="AQW15" s="202">
        <v>0.30616253000000004</v>
      </c>
      <c r="AQX15" s="202">
        <v>13.11293884</v>
      </c>
      <c r="AQY15" s="202">
        <v>59.548566010000009</v>
      </c>
      <c r="AQZ15" s="202"/>
      <c r="ARA15" s="202">
        <v>1.161</v>
      </c>
      <c r="ARB15" s="202">
        <v>9.0100300000000008E-2</v>
      </c>
      <c r="ARC15" s="202"/>
      <c r="ARD15" s="202">
        <v>60.799666310000013</v>
      </c>
      <c r="ARE15" s="202">
        <v>1.17</v>
      </c>
      <c r="ARF15" s="202">
        <v>0.80011399999999999</v>
      </c>
      <c r="ARG15" s="202">
        <v>1.0033821700000001</v>
      </c>
      <c r="ARH15" s="202">
        <v>55.152585719999898</v>
      </c>
      <c r="ARI15" s="202">
        <v>58.126081889999895</v>
      </c>
      <c r="ARJ15" s="202">
        <v>0.71611770999999991</v>
      </c>
      <c r="ARK15" s="202">
        <v>0.33131263999999999</v>
      </c>
      <c r="ARL15" s="202">
        <v>3.7999999999999999E-2</v>
      </c>
      <c r="ARM15" s="202">
        <v>7.01549699999999E-2</v>
      </c>
      <c r="ARN15" s="202">
        <v>0.39884804000000001</v>
      </c>
      <c r="ARO15" s="202">
        <v>1.55443336</v>
      </c>
      <c r="ARP15" s="202">
        <v>3.5639999999999998E-2</v>
      </c>
      <c r="ARQ15" s="202"/>
      <c r="ARR15" s="202">
        <v>0.16330025000000001</v>
      </c>
      <c r="ARS15" s="202">
        <v>0.19894025000000001</v>
      </c>
      <c r="ART15" s="202">
        <v>133.79206064999988</v>
      </c>
      <c r="ARU15" s="202">
        <v>1.325</v>
      </c>
      <c r="ARV15" s="202">
        <v>2.3210037299999886</v>
      </c>
      <c r="ARW15" s="202">
        <v>3.6460037299999888</v>
      </c>
      <c r="ARX15" s="202">
        <v>1.6716545</v>
      </c>
      <c r="ARY15" s="202">
        <v>2.7884500000000001</v>
      </c>
      <c r="ARZ15" s="202">
        <v>4.1270599999999998E-2</v>
      </c>
      <c r="ASA15" s="202">
        <v>78.933160529999995</v>
      </c>
      <c r="ASB15" s="202">
        <v>83.434535629999999</v>
      </c>
      <c r="ASC15" s="202"/>
      <c r="ASD15" s="202">
        <v>0.43145144000000002</v>
      </c>
      <c r="ASE15" s="202">
        <v>0.15829303999999997</v>
      </c>
      <c r="ASF15" s="202"/>
      <c r="ASG15" s="202">
        <v>72.542179149999996</v>
      </c>
      <c r="ASH15" s="202">
        <v>73.131923630000003</v>
      </c>
      <c r="ASI15" s="202">
        <v>0.95975999999999995</v>
      </c>
      <c r="ASJ15" s="202">
        <v>0.21981866</v>
      </c>
      <c r="ASK15" s="202">
        <v>0.18361643999999999</v>
      </c>
      <c r="ASL15" s="202">
        <v>2.5538899699999997</v>
      </c>
      <c r="ASM15" s="202">
        <v>8.7748820000000005E-2</v>
      </c>
      <c r="ASN15" s="202">
        <v>4.0048338899999996</v>
      </c>
      <c r="ASO15" s="202">
        <v>1.9969919999999999E-2</v>
      </c>
      <c r="ASP15" s="202">
        <v>0.52439311</v>
      </c>
      <c r="ASQ15" s="202">
        <v>1.1917E-3</v>
      </c>
      <c r="ASR15" s="202">
        <v>2.0299999999999998</v>
      </c>
      <c r="ASS15" s="202">
        <v>0.228575</v>
      </c>
      <c r="AST15" s="202">
        <v>2.8041297300000001</v>
      </c>
      <c r="ASU15" s="202">
        <v>167.02142660999996</v>
      </c>
      <c r="ASV15" s="202"/>
      <c r="ASW15" s="202">
        <v>2.70815056</v>
      </c>
      <c r="ASX15" s="202">
        <v>1.59958749</v>
      </c>
      <c r="ASY15" s="202">
        <v>0.52533931999999994</v>
      </c>
      <c r="ASZ15" s="202">
        <v>3.3383660000000002</v>
      </c>
      <c r="ATA15" s="202">
        <v>8.1714433700000004</v>
      </c>
      <c r="ATB15" s="202">
        <v>66.286202660000001</v>
      </c>
      <c r="ATC15" s="202">
        <v>39.619988820000003</v>
      </c>
      <c r="ATD15" s="202">
        <v>1.54995807</v>
      </c>
      <c r="ATE15" s="202">
        <v>0.25580000000000003</v>
      </c>
      <c r="ATF15" s="202">
        <v>0.61462392999999993</v>
      </c>
      <c r="ATG15" s="202">
        <v>108.32657347999999</v>
      </c>
      <c r="ATH15" s="202"/>
      <c r="ATI15" s="202">
        <v>2.6679999999999999E-2</v>
      </c>
      <c r="ATJ15" s="202">
        <v>0.33142666000000004</v>
      </c>
      <c r="ATK15" s="202">
        <v>78.048550829999996</v>
      </c>
      <c r="ATL15" s="202">
        <v>0.29046553000000003</v>
      </c>
      <c r="ATM15" s="202">
        <v>78.697123020000006</v>
      </c>
      <c r="ATN15" s="202">
        <v>0.15248999999999999</v>
      </c>
      <c r="ATO15" s="202">
        <v>0.32678000000000001</v>
      </c>
      <c r="ATP15" s="202">
        <v>0.26214999999999999</v>
      </c>
      <c r="ATQ15" s="202">
        <v>1.4653058999999999</v>
      </c>
      <c r="ATR15" s="202">
        <v>0.13017999999999999</v>
      </c>
      <c r="ATS15" s="202">
        <v>2.3369059000000001</v>
      </c>
      <c r="ATT15" s="202">
        <v>1.5565</v>
      </c>
      <c r="ATU15" s="202">
        <v>1.5565</v>
      </c>
      <c r="ATV15" s="202">
        <v>199.08854577000002</v>
      </c>
      <c r="ATW15" s="202">
        <v>0.1857163</v>
      </c>
      <c r="ATX15" s="202">
        <v>0.54702259000000009</v>
      </c>
      <c r="ATY15" s="202"/>
      <c r="ATZ15" s="202">
        <v>0.56687525000000005</v>
      </c>
      <c r="AUA15" s="202">
        <v>1.2996141400000001</v>
      </c>
      <c r="AUB15" s="202">
        <v>0.25439783999999999</v>
      </c>
      <c r="AUC15" s="202">
        <v>96.506827139999999</v>
      </c>
      <c r="AUD15" s="202">
        <v>0.58527673999999985</v>
      </c>
      <c r="AUE15" s="202">
        <v>1.8246849700000001</v>
      </c>
      <c r="AUF15" s="202">
        <v>0.4849464</v>
      </c>
      <c r="AUG15" s="202">
        <v>99.656133089999997</v>
      </c>
      <c r="AUH15" s="202"/>
      <c r="AUI15" s="202">
        <v>1.8376220000000002E-2</v>
      </c>
      <c r="AUJ15" s="202">
        <v>0.41748039000000003</v>
      </c>
      <c r="AUK15" s="202">
        <v>0.45350849999999998</v>
      </c>
      <c r="AUL15" s="202">
        <v>69.566956219999895</v>
      </c>
      <c r="AUM15" s="202">
        <v>70.456321329999881</v>
      </c>
      <c r="AUN15" s="202">
        <v>0.11761199999999999</v>
      </c>
      <c r="AUO15" s="202"/>
      <c r="AUP15" s="202">
        <v>0.97824999999999995</v>
      </c>
      <c r="AUQ15" s="202">
        <v>8.9905899999999997E-2</v>
      </c>
      <c r="AUR15" s="202">
        <v>0.2528898</v>
      </c>
      <c r="AUS15" s="202">
        <v>1.4386576999999998</v>
      </c>
      <c r="AUT15" s="202"/>
      <c r="AUU15" s="202"/>
      <c r="AUV15" s="202">
        <v>1.1747858</v>
      </c>
      <c r="AUW15" s="202">
        <v>5.9128900000000005E-3</v>
      </c>
      <c r="AUX15" s="202">
        <v>1.1806986900000001</v>
      </c>
      <c r="AUY15" s="202">
        <v>174.03142494999989</v>
      </c>
      <c r="AUZ15" s="202">
        <v>1.3821399699999999</v>
      </c>
      <c r="AVA15" s="202">
        <v>1.3821399699999999</v>
      </c>
      <c r="AVB15" s="202"/>
      <c r="AVC15" s="202">
        <v>0.38958599999999999</v>
      </c>
      <c r="AVD15" s="202"/>
      <c r="AVE15" s="202">
        <v>4.2211000000000002E-3</v>
      </c>
      <c r="AVF15" s="202">
        <v>86.123899029999791</v>
      </c>
      <c r="AVG15" s="202">
        <v>86.517706129999794</v>
      </c>
      <c r="AVH15" s="202"/>
      <c r="AVI15" s="202">
        <v>4.7884199999999998E-3</v>
      </c>
      <c r="AVJ15" s="202">
        <v>20.176451</v>
      </c>
      <c r="AVK15" s="202">
        <v>20.140690970000001</v>
      </c>
      <c r="AVL15" s="202">
        <v>20.322416</v>
      </c>
      <c r="AVM15" s="202">
        <v>60.644346390000003</v>
      </c>
      <c r="AVN15" s="202"/>
      <c r="AVO15" s="202">
        <v>20</v>
      </c>
      <c r="AVP15" s="202">
        <v>33.760589030000006</v>
      </c>
      <c r="AVQ15" s="202">
        <v>1.2147812199999999</v>
      </c>
      <c r="AVR15" s="202">
        <v>0.10014814</v>
      </c>
      <c r="AVS15" s="202">
        <v>55.075518390000006</v>
      </c>
      <c r="AVT15" s="202">
        <v>9.1380639999999902E-2</v>
      </c>
      <c r="AVU15" s="202">
        <v>0.18942257000000001</v>
      </c>
      <c r="AVV15" s="202"/>
      <c r="AVW15" s="202">
        <v>0.33860249999999997</v>
      </c>
      <c r="AVX15" s="202">
        <v>0.93799999999999994</v>
      </c>
      <c r="AVY15" s="202">
        <v>1.5574057099999998</v>
      </c>
      <c r="AVZ15" s="202">
        <v>205.17711658999977</v>
      </c>
      <c r="AWA15" s="202">
        <v>0.16120000000000001</v>
      </c>
      <c r="AWB15" s="202">
        <v>4.4296000000000002E-2</v>
      </c>
      <c r="AWC15" s="202">
        <v>0.1644461999999999</v>
      </c>
      <c r="AWD15" s="202">
        <v>0.44490350000000001</v>
      </c>
      <c r="AWE15" s="202">
        <v>0.43527377</v>
      </c>
      <c r="AWF15" s="202">
        <v>1.25011947</v>
      </c>
      <c r="AWG15" s="202">
        <v>93.380723279999913</v>
      </c>
      <c r="AWH15" s="202">
        <v>7.6252420000000001E-2</v>
      </c>
      <c r="AWI15" s="202">
        <v>5.9249125099999906</v>
      </c>
      <c r="AWJ15" s="202">
        <v>0.22500000000000001</v>
      </c>
      <c r="AWK15" s="202">
        <v>0.19855669999999989</v>
      </c>
      <c r="AWL15" s="202">
        <v>99.805444909999906</v>
      </c>
      <c r="AWM15" s="202">
        <v>18.506129999999999</v>
      </c>
      <c r="AWN15" s="202">
        <f>+SUM(AWN16:AWN18)</f>
        <v>18.846732590379009</v>
      </c>
      <c r="AWO15" s="202">
        <f>+SUM(AWO16:AWO18)</f>
        <v>18.553992199708453</v>
      </c>
      <c r="AWP15" s="202">
        <f>+SUM(AWP16:AWP18)</f>
        <v>18.988138049562682</v>
      </c>
      <c r="AWQ15" s="202">
        <f>+SUM(AWQ16:AWQ18)</f>
        <v>27.411050300291542</v>
      </c>
      <c r="AWR15" s="202">
        <f t="shared" si="56"/>
        <v>102.30604313994169</v>
      </c>
      <c r="AWS15" s="202">
        <f>+SUM(AWS16:AWS18)</f>
        <v>6.6082300291545201E-2</v>
      </c>
      <c r="AWT15" s="202">
        <f>+SUM(AWT16:AWT18)</f>
        <v>5.9500000000000004E-2</v>
      </c>
      <c r="AWU15" s="202">
        <f>+SUM(AWU16:AWU18)</f>
        <v>0.15846899999999997</v>
      </c>
      <c r="AWV15" s="202">
        <f>+SUM(AWV16:AWV18)</f>
        <v>0.21226400000000001</v>
      </c>
      <c r="AWW15" s="202">
        <f t="shared" si="57"/>
        <v>0.49631530029154519</v>
      </c>
      <c r="AWX15" s="202">
        <f>+SUM(AWX16:AWX18)</f>
        <v>0</v>
      </c>
      <c r="AWY15" s="202">
        <f>+SUM(AWY16:AWY18)</f>
        <v>0</v>
      </c>
      <c r="AWZ15" s="202">
        <f t="shared" si="58"/>
        <v>0</v>
      </c>
      <c r="AXA15" s="202">
        <f t="shared" si="59"/>
        <v>203.85792282023314</v>
      </c>
      <c r="AXB15" s="202">
        <f t="shared" si="60"/>
        <v>2007.1879958402328</v>
      </c>
      <c r="AXC15" s="202">
        <f>+SUM(AXC16:AXC18)</f>
        <v>0.33898519970845475</v>
      </c>
      <c r="AXD15" s="202">
        <f>+SUM(AXD16:AXD18)</f>
        <v>9.913360058309037E-2</v>
      </c>
      <c r="AXE15" s="202">
        <f t="shared" si="61"/>
        <v>0.43811880029154515</v>
      </c>
      <c r="AXF15" s="202">
        <f>+SUM(AXF16:AXF18)</f>
        <v>0</v>
      </c>
      <c r="AXG15" s="202">
        <f>+SUM(AXG16:AXG18)</f>
        <v>0.45</v>
      </c>
      <c r="AXH15" s="202">
        <f>+SUM(AXH16:AXH18)</f>
        <v>0.6392525</v>
      </c>
      <c r="AXI15" s="202">
        <f>+SUM(AXI16:AXI18)</f>
        <v>1.9824552201166181</v>
      </c>
      <c r="AXJ15" s="202">
        <f>+SUM(AXJ16:AXJ18)</f>
        <v>4.291549810495626</v>
      </c>
      <c r="AXK15" s="202">
        <f t="shared" si="62"/>
        <v>7.3632575306122439</v>
      </c>
      <c r="AXL15" s="202">
        <f>+SUM(AXL16:AXL18)</f>
        <v>98.172089179300286</v>
      </c>
      <c r="AXM15" s="202">
        <f>+SUM(AXM16:AXM18)</f>
        <v>0.32240000000000002</v>
      </c>
      <c r="AXN15" s="202">
        <f>+SUM(AXN16:AXN18)</f>
        <v>0</v>
      </c>
      <c r="AXO15" s="202">
        <f>+SUM(AXO16:AXO18)</f>
        <v>16.642800000000001</v>
      </c>
      <c r="AXP15" s="202">
        <f>+SUM(AXP16:AXP18)</f>
        <v>16.636572390670555</v>
      </c>
      <c r="AXQ15" s="202">
        <f t="shared" si="63"/>
        <v>131.77386156997085</v>
      </c>
      <c r="AXR15" s="202">
        <f>+SUM(AXR16:AXR18)</f>
        <v>0</v>
      </c>
      <c r="AXS15" s="202">
        <f>+SUM(AXS16:AXS18)</f>
        <v>33.001282370262388</v>
      </c>
      <c r="AXT15" s="202">
        <f>+SUM(AXT16:AXT18)</f>
        <v>16.164395300291542</v>
      </c>
      <c r="AXU15" s="202">
        <f>+SUM(AXU16:AXU18)</f>
        <v>1.7789386690962099</v>
      </c>
      <c r="AXV15" s="202">
        <f t="shared" si="64"/>
        <v>50.944616339650146</v>
      </c>
      <c r="AXW15" s="202">
        <f>+SUM(AXW16:AXW18)</f>
        <v>0</v>
      </c>
      <c r="AXX15" s="202">
        <f>+SUM(AXX16:AXX18)</f>
        <v>9.2724479591836745E-2</v>
      </c>
      <c r="AXY15" s="202">
        <f>+SUM(AXY16:AXY18)</f>
        <v>0.13090544023323616</v>
      </c>
      <c r="AXZ15" s="202">
        <f>+SUM(AXZ16:AXZ18)</f>
        <v>2.2985399416909618E-2</v>
      </c>
      <c r="AYA15" s="202">
        <f>+SUM(AYA16:AYA18)</f>
        <v>0.12776060058309038</v>
      </c>
      <c r="AYB15" s="202">
        <f t="shared" si="65"/>
        <v>0.3743759198250729</v>
      </c>
      <c r="AYC15" s="202">
        <f t="shared" si="23"/>
        <v>190.89423016034985</v>
      </c>
      <c r="AYD15" s="202">
        <f>+SUM(AYD16:AYD18)</f>
        <v>0.16715132944606417</v>
      </c>
      <c r="AYE15" s="202">
        <f>+SUM(AYE16:AYE18)</f>
        <v>7.8227061224489802E-2</v>
      </c>
      <c r="AYF15" s="202">
        <f>+SUM(AYF16:AYF18)</f>
        <v>6.5885080174927113E-2</v>
      </c>
      <c r="AYG15" s="202">
        <f>+SUM(AYG16:AYG18)</f>
        <v>0.10166544023323615</v>
      </c>
      <c r="AYH15" s="202">
        <f>+SUM(AYH16:AYH18)</f>
        <v>5.7096851297376094</v>
      </c>
      <c r="AYI15" s="202">
        <f t="shared" si="66"/>
        <v>6.1226140408163268</v>
      </c>
      <c r="AYJ15" s="202">
        <f>+SUM(AYJ16:AYJ18)</f>
        <v>79.146215249271137</v>
      </c>
      <c r="AYK15" s="202">
        <f>+SUM(AYK16:AYK18)</f>
        <v>20.096176800291545</v>
      </c>
      <c r="AYL15" s="202">
        <f>+SUM(AYL16:AYL18)</f>
        <v>10.517484709912537</v>
      </c>
      <c r="AYM15" s="202">
        <f>+SUM(AYM16:AYM18)</f>
        <v>0.16486248979591836</v>
      </c>
      <c r="AYN15" s="202">
        <f>+SUM(AYN16:AYN18)</f>
        <v>17.683696199708454</v>
      </c>
      <c r="AYO15" s="202">
        <f t="shared" si="67"/>
        <v>127.60843544897959</v>
      </c>
      <c r="AYP15" s="202">
        <f>+SUM(AYP16:AYP18)</f>
        <v>0</v>
      </c>
      <c r="AYQ15" s="202">
        <f>+SUM(AYQ16:AYQ18)</f>
        <v>35</v>
      </c>
      <c r="AYR15" s="202">
        <f>+SUM(AYR16:AYR18)</f>
        <v>35.251708800291539</v>
      </c>
      <c r="AYS15" s="202">
        <f>+SUM(AYS16:AYS18)</f>
        <v>4.2999999999999997E-2</v>
      </c>
      <c r="AYT15" s="202">
        <f>+SUM(AYT16:AYT18)</f>
        <v>0.16796020991253643</v>
      </c>
      <c r="AYU15" s="202">
        <f t="shared" si="68"/>
        <v>70.462669010204081</v>
      </c>
      <c r="AYV15" s="202">
        <f>+SUM(AYV16:AYV18)</f>
        <v>0.55095609037900872</v>
      </c>
      <c r="AYW15" s="202">
        <f>+SUM(AYW16:AYW18)</f>
        <v>0.12181560058309038</v>
      </c>
      <c r="AYX15" s="202">
        <f>+SUM(AYX16:AYX18)</f>
        <v>0.42683099999999996</v>
      </c>
      <c r="AYY15" s="202">
        <f t="shared" si="69"/>
        <v>1.0996026909620991</v>
      </c>
      <c r="AYZ15" s="202">
        <f t="shared" si="70"/>
        <v>205.29332119096208</v>
      </c>
      <c r="AZA15" s="202">
        <f>+SUM(AZA16:AZA18)</f>
        <v>0</v>
      </c>
      <c r="AZB15" s="202">
        <f>+SUM(AZB16:AZB18)</f>
        <v>8.3456199708454804E-2</v>
      </c>
      <c r="AZC15" s="202">
        <f>+SUM(AZC16:AZC18)</f>
        <v>2.4493399416909617E-2</v>
      </c>
      <c r="AZD15" s="202">
        <f>+SUM(AZD16:AZD18)</f>
        <v>0.59458580029154517</v>
      </c>
      <c r="AZE15" s="202">
        <f>+SUM(AZE16:AZE18)</f>
        <v>0.79001583965014577</v>
      </c>
      <c r="AZF15" s="202">
        <f t="shared" si="71"/>
        <v>1.4925512390670552</v>
      </c>
      <c r="AZG15" s="202">
        <f>+SUM(AZG16:AZG18)</f>
        <v>0.21283060058309039</v>
      </c>
      <c r="AZH15" s="202">
        <f>+SUM(AZH16:AZH18)</f>
        <v>61.664657010204081</v>
      </c>
      <c r="AZI15" s="202">
        <f>+SUM(AZI16:AZI18)</f>
        <v>0.57927318950437323</v>
      </c>
      <c r="AZJ15" s="202">
        <f>+SUM(AZJ16:AZJ18)</f>
        <v>7.982202540816326</v>
      </c>
      <c r="AZK15" s="202">
        <f>+SUM(AZK16:AZK18)</f>
        <v>0.18953524052478132</v>
      </c>
      <c r="AZL15" s="202">
        <f t="shared" si="72"/>
        <v>70.628498581632641</v>
      </c>
      <c r="AZM15" s="202">
        <f>+SUM(AZM16:AZM18)</f>
        <v>14.7</v>
      </c>
      <c r="AZN15" s="202">
        <f>+SUM(AZN16:AZN18)</f>
        <v>14.806239989795918</v>
      </c>
      <c r="AZO15" s="202">
        <f>+SUM(AZO16:AZO18)</f>
        <v>0.17464580029154519</v>
      </c>
      <c r="AZP15" s="202">
        <f>+SUM(AZP16:AZP18)</f>
        <v>14.856518800291544</v>
      </c>
      <c r="AZQ15" s="202">
        <f>+SUM(AZQ16:AZQ18)</f>
        <v>14.880037999999999</v>
      </c>
      <c r="AZR15" s="202">
        <f t="shared" si="73"/>
        <v>59.417442590379004</v>
      </c>
      <c r="AZS15" s="202">
        <f>+SUM(AZS16:AZS18)</f>
        <v>14.774015430029156</v>
      </c>
      <c r="AZT15" s="202">
        <f>+SUM(AZT16:AZT18)</f>
        <v>0</v>
      </c>
      <c r="AZU15" s="202">
        <f>+SUM(AZU16:AZU18)</f>
        <v>1.811339941690962E-2</v>
      </c>
      <c r="AZV15" s="202">
        <f>+SUM(AZV16:AZV18)</f>
        <v>0.10224239941690962</v>
      </c>
      <c r="AZW15" s="202">
        <f>+SUM(AZW16:AZW18)</f>
        <v>0</v>
      </c>
      <c r="AZX15" s="202">
        <f t="shared" si="74"/>
        <v>14.894371228862974</v>
      </c>
      <c r="AZY15" s="202">
        <f>+SUM(AZY16:AZY18)</f>
        <v>4.8575E-2</v>
      </c>
      <c r="AZZ15" s="202">
        <f>+SUM(AZZ16:AZZ18)</f>
        <v>0.15101500000000001</v>
      </c>
      <c r="BAA15" s="202">
        <f t="shared" si="75"/>
        <v>0.19959000000000002</v>
      </c>
      <c r="BAB15" s="202">
        <f t="shared" si="76"/>
        <v>146.63245363994167</v>
      </c>
      <c r="BAC15" s="202">
        <f>+SUM(BAC16:BAC18)</f>
        <v>0</v>
      </c>
      <c r="BAD15" s="202">
        <f>+SUM(BAD16:BAD18)</f>
        <v>0.18416739941690963</v>
      </c>
      <c r="BAE15" s="202">
        <f>+SUM(BAE16:BAE18)</f>
        <v>0</v>
      </c>
      <c r="BAF15" s="202">
        <f t="shared" si="77"/>
        <v>0.18416739941690963</v>
      </c>
      <c r="BAG15" s="202">
        <f>+SUM(BAG16:BAG18)</f>
        <v>3.5235000000000002E-2</v>
      </c>
      <c r="BAH15" s="202">
        <f>+SUM(BAH16:BAH18)</f>
        <v>5.0693160349854223E-2</v>
      </c>
      <c r="BAI15" s="202">
        <f>+SUM(BAI16:BAI18)</f>
        <v>10.337245730320697</v>
      </c>
      <c r="BAJ15" s="202">
        <f>+SUM(BAJ16:BAJ18)</f>
        <v>0.53137362827988333</v>
      </c>
      <c r="BAK15" s="202">
        <f t="shared" si="78"/>
        <v>10.954547518950434</v>
      </c>
      <c r="BAL15" s="202">
        <f>+SUM(BAL16:BAL18)</f>
        <v>84.776791489795912</v>
      </c>
      <c r="BAM15" s="202">
        <f>+SUM(BAM16:BAM18)</f>
        <v>20.040248979591837</v>
      </c>
      <c r="BAN15" s="202">
        <f>+SUM(BAN16:BAN18)</f>
        <v>18.3</v>
      </c>
      <c r="BAO15" s="202">
        <f>+SUM(BAO16:BAO18)</f>
        <v>18.3</v>
      </c>
      <c r="BAP15" s="202">
        <f>+SUM(BAP16:BAP18)</f>
        <v>18.659023580174928</v>
      </c>
      <c r="BAQ15" s="202">
        <f t="shared" si="79"/>
        <v>160.07606404956269</v>
      </c>
      <c r="BAR15" s="202">
        <f>+SUM(BAR16:BAR18)</f>
        <v>0</v>
      </c>
      <c r="BAS15" s="202">
        <f>+SUM(BAS16:BAS18)</f>
        <v>0</v>
      </c>
      <c r="BAT15" s="202">
        <f>+SUM(BAT16:BAT18)</f>
        <v>0</v>
      </c>
      <c r="BAU15" s="202">
        <f>+SUM(BAU16:BAU18)</f>
        <v>0</v>
      </c>
      <c r="BAV15" s="202">
        <f>+SUM(BAV16:BAV18)</f>
        <v>0</v>
      </c>
      <c r="BAW15" s="202">
        <f t="shared" si="80"/>
        <v>0</v>
      </c>
      <c r="BAX15" s="202">
        <f>+SUM(BAX16:BAX18)</f>
        <v>0</v>
      </c>
      <c r="BAY15" s="202">
        <f>+SUM(BAY16:BAY18)</f>
        <v>0</v>
      </c>
      <c r="BAZ15" s="202">
        <f>+SUM(BAZ16:BAZ18)</f>
        <v>0</v>
      </c>
      <c r="BBA15" s="202">
        <f>+SUM(BBA16:BBA18)</f>
        <v>0</v>
      </c>
      <c r="BBB15" s="202">
        <f t="shared" si="81"/>
        <v>0</v>
      </c>
      <c r="BBC15" s="202">
        <f t="shared" si="82"/>
        <v>171.21477896793004</v>
      </c>
      <c r="BBD15" s="202">
        <f>+SUM(BBD16:BBD18)</f>
        <v>0</v>
      </c>
      <c r="BBE15" s="202">
        <f>+SUM(BBE16:BBE18)</f>
        <v>0</v>
      </c>
      <c r="BBF15" s="202">
        <f>+SUM(BBF16:BBF18)</f>
        <v>0.25349884985422744</v>
      </c>
      <c r="BBG15" s="202">
        <f>+SUM(BBG16:BBG18)</f>
        <v>5.3093469387755103E-2</v>
      </c>
      <c r="BBH15" s="202">
        <f>+SUM(BBH16:BBH18)</f>
        <v>0</v>
      </c>
      <c r="BBI15" s="202">
        <f t="shared" si="83"/>
        <v>0.30659231924198255</v>
      </c>
      <c r="BBJ15" s="202">
        <f>+SUM(BBJ16:BBJ18)</f>
        <v>0.23928960932944607</v>
      </c>
      <c r="BBK15" s="202">
        <f>+SUM(BBK16:BBK18)</f>
        <v>54.192283431486878</v>
      </c>
      <c r="BBL15" s="202">
        <f>+SUM(BBL16:BBL18)</f>
        <v>5.8147800291545183E-2</v>
      </c>
      <c r="BBM15" s="202">
        <f>+SUM(BBM16:BBM18)</f>
        <v>0</v>
      </c>
      <c r="BBN15" s="202">
        <f>+SUM(BBN16:BBN18)</f>
        <v>2.0178199708454813E-2</v>
      </c>
      <c r="BBO15" s="202">
        <f t="shared" si="84"/>
        <v>54.509899040816322</v>
      </c>
      <c r="BBP15" s="202">
        <f>+SUM(BBP16:BBP18)</f>
        <v>53.346231800291541</v>
      </c>
      <c r="BBQ15" s="202">
        <f>+SUM(BBQ16:BBQ18)</f>
        <v>30.5</v>
      </c>
      <c r="BBR15" s="202">
        <f>+SUM(BBR16:BBR18)</f>
        <v>30.740621368804664</v>
      </c>
      <c r="BBS15" s="202">
        <f>+SUM(BBS16:BBS18)</f>
        <v>0</v>
      </c>
      <c r="BBT15" s="202">
        <f>+SUM(BBT16:BBT18)</f>
        <v>0</v>
      </c>
      <c r="BBU15" s="202">
        <f t="shared" si="85"/>
        <v>114.58685316909622</v>
      </c>
      <c r="BBV15" s="202">
        <f>+SUM(BBV16:BBV18)</f>
        <v>0</v>
      </c>
      <c r="BBW15" s="202">
        <f>+SUM(BBW16:BBW18)</f>
        <v>0.12196239941690962</v>
      </c>
      <c r="BBX15" s="202">
        <f>+SUM(BBX16:BBX18)</f>
        <v>0</v>
      </c>
      <c r="BBY15" s="202">
        <f>+SUM(BBY16:BBY18)</f>
        <v>0.22466760058309038</v>
      </c>
      <c r="BBZ15" s="202">
        <f>+SUM(BBZ16:BBZ18)</f>
        <v>0</v>
      </c>
      <c r="BCA15" s="202">
        <f t="shared" si="86"/>
        <v>0.34662999999999999</v>
      </c>
      <c r="BCB15" s="202">
        <f t="shared" si="87"/>
        <v>169.74997452915454</v>
      </c>
      <c r="BCC15" s="202">
        <f>+SUM(BCC16:BCC18)</f>
        <v>0</v>
      </c>
      <c r="BCD15" s="202">
        <f>+SUM(BCD16:BCD18)</f>
        <v>0.10150000000000001</v>
      </c>
      <c r="BCE15" s="202">
        <f>+SUM(BCE16:BCE18)</f>
        <v>0.51063137026239058</v>
      </c>
      <c r="BCF15" s="202">
        <f>+SUM(BCF16:BCF18)</f>
        <v>5.3551399416909617E-2</v>
      </c>
      <c r="BCG15" s="202">
        <f>+SUM(BCG16:BCG18)</f>
        <v>0.40305530029154513</v>
      </c>
      <c r="BCH15" s="202">
        <f t="shared" si="88"/>
        <v>1.0687380699708453</v>
      </c>
      <c r="BCI15" s="202">
        <f>+SUM(BCI16:BCI18)</f>
        <v>0.11461439067055393</v>
      </c>
      <c r="BCJ15" s="202">
        <f>+SUM(BCJ16:BCJ18)</f>
        <v>53.598813430029146</v>
      </c>
      <c r="BCK15" s="202">
        <f>+SUM(BCK16:BCK18)</f>
        <v>0.24706567930029155</v>
      </c>
      <c r="BCL15" s="202">
        <f>+SUM(BCL16:BCL18)</f>
        <v>16.037139800291545</v>
      </c>
      <c r="BCM15" s="202">
        <f t="shared" si="24"/>
        <v>69.99763330029154</v>
      </c>
      <c r="BCN15" s="202"/>
      <c r="BCO15" s="202">
        <v>8.5800171899999995</v>
      </c>
      <c r="BCP15" s="202">
        <v>16</v>
      </c>
      <c r="BCQ15" s="202">
        <v>10.603252120000001</v>
      </c>
      <c r="BCR15" s="202">
        <v>15.985785419999999</v>
      </c>
      <c r="BCS15" s="202">
        <f t="shared" si="89"/>
        <v>51.169054729999999</v>
      </c>
      <c r="BCT15" s="202">
        <v>1.6605449699999999</v>
      </c>
      <c r="BCU15" s="202">
        <v>3.4324399999999998E-2</v>
      </c>
      <c r="BCV15" s="202">
        <v>2.6499999999999999E-2</v>
      </c>
      <c r="BCW15" s="202">
        <v>7.0447999999999997E-2</v>
      </c>
      <c r="BCX15" s="202">
        <f t="shared" si="90"/>
        <v>1.79181737</v>
      </c>
      <c r="BCY15" s="202">
        <v>9.4423999999999994E-2</v>
      </c>
      <c r="BCZ15" s="202"/>
      <c r="BDA15" s="202">
        <f t="shared" si="91"/>
        <v>9.4423999999999994E-2</v>
      </c>
      <c r="BDB15" s="202">
        <f t="shared" si="92"/>
        <v>124.12166747026239</v>
      </c>
      <c r="BDC15" s="202">
        <v>0.47172008000000004</v>
      </c>
      <c r="BDD15" s="202">
        <v>0.1968395</v>
      </c>
      <c r="BDE15" s="202">
        <v>0.57062800000000002</v>
      </c>
      <c r="BDF15" s="202">
        <f t="shared" si="25"/>
        <v>1.2391875800000001</v>
      </c>
      <c r="BDG15" s="202"/>
      <c r="BDH15" s="202">
        <v>35.617847519999998</v>
      </c>
      <c r="BDI15" s="202">
        <v>5.3999999999999999E-2</v>
      </c>
      <c r="BDJ15" s="202">
        <v>5.1118839999999999E-2</v>
      </c>
      <c r="BDK15" s="202">
        <v>0.20878592000000001</v>
      </c>
      <c r="BDL15" s="202">
        <f t="shared" si="93"/>
        <v>35.931752279999998</v>
      </c>
      <c r="BDM15" s="202">
        <v>0.114653</v>
      </c>
      <c r="BDN15" s="202">
        <v>36.034312800000002</v>
      </c>
      <c r="BDO15" s="202">
        <v>22.108277600000001</v>
      </c>
      <c r="BDP15" s="202"/>
      <c r="BDQ15" s="202">
        <f t="shared" si="94"/>
        <v>58.2572434</v>
      </c>
      <c r="BDR15" s="202">
        <v>32.522573699999995</v>
      </c>
      <c r="BDS15" s="202">
        <v>0</v>
      </c>
      <c r="BDT15" s="202">
        <v>5.5E-2</v>
      </c>
      <c r="BDU15" s="202">
        <v>9.9299999999999999E-2</v>
      </c>
      <c r="BDV15" s="202">
        <v>0</v>
      </c>
      <c r="BDW15" s="202">
        <f t="shared" si="95"/>
        <v>32.676873699999994</v>
      </c>
      <c r="BDX15" s="202">
        <v>0</v>
      </c>
      <c r="BDY15" s="202">
        <v>7.8630508746355687E-2</v>
      </c>
      <c r="BDZ15" s="202">
        <v>0.10862118075801748</v>
      </c>
      <c r="BEA15" s="202">
        <v>5.5500000000000001E-2</v>
      </c>
      <c r="BEB15" s="202">
        <v>0</v>
      </c>
      <c r="BEC15" s="202">
        <f t="shared" si="96"/>
        <v>0.24275168950437315</v>
      </c>
      <c r="BED15" s="202">
        <f t="shared" si="97"/>
        <v>128.34780864950434</v>
      </c>
      <c r="BEE15" s="202">
        <v>0</v>
      </c>
      <c r="BEF15" s="202">
        <v>0</v>
      </c>
      <c r="BEG15" s="202">
        <v>0.21290500000000001</v>
      </c>
      <c r="BEH15" s="202">
        <v>0</v>
      </c>
      <c r="BEI15" s="202">
        <f t="shared" si="98"/>
        <v>0.21290500000000001</v>
      </c>
      <c r="BEJ15" s="202">
        <v>39.646771739067056</v>
      </c>
      <c r="BEK15" s="202">
        <v>0</v>
      </c>
      <c r="BEL15" s="202">
        <v>21</v>
      </c>
      <c r="BEM15" s="202">
        <v>16</v>
      </c>
      <c r="BEN15" s="202">
        <v>22</v>
      </c>
      <c r="BEO15" s="202">
        <f t="shared" si="99"/>
        <v>98.646771739067049</v>
      </c>
      <c r="BEP15" s="202">
        <v>0</v>
      </c>
      <c r="BEQ15" s="202">
        <v>23.047188800291543</v>
      </c>
      <c r="BER15" s="202">
        <v>15.821863810495627</v>
      </c>
      <c r="BES15" s="202">
        <v>0.57681023906705531</v>
      </c>
      <c r="BET15" s="202">
        <v>0</v>
      </c>
      <c r="BEU15" s="202">
        <f t="shared" si="26"/>
        <v>39.44586284985423</v>
      </c>
      <c r="BEV15" s="202">
        <v>0.10607839941690961</v>
      </c>
      <c r="BEW15" s="202">
        <v>0</v>
      </c>
      <c r="BEX15" s="202">
        <v>2.0572600583090378E-2</v>
      </c>
      <c r="BEY15" s="202">
        <v>8.9428701166180763E-2</v>
      </c>
      <c r="BEZ15" s="202">
        <v>0</v>
      </c>
      <c r="BFA15" s="202">
        <f t="shared" si="100"/>
        <v>0.21607970116618075</v>
      </c>
      <c r="BFB15" s="202">
        <v>0</v>
      </c>
      <c r="BFC15" s="202">
        <f t="shared" si="101"/>
        <v>0</v>
      </c>
      <c r="BFD15" s="202">
        <f t="shared" si="27"/>
        <v>138.52161929008747</v>
      </c>
      <c r="BFE15" s="202">
        <v>0</v>
      </c>
      <c r="BFF15" s="202">
        <v>0</v>
      </c>
      <c r="BFG15" s="202">
        <v>0</v>
      </c>
      <c r="BFH15" s="202">
        <v>1.35E-2</v>
      </c>
      <c r="BFI15" s="202">
        <f t="shared" si="102"/>
        <v>1.35E-2</v>
      </c>
      <c r="BFJ15" s="202">
        <v>0</v>
      </c>
      <c r="BFK15" s="202">
        <v>26.794321779883383</v>
      </c>
      <c r="BFL15" s="202">
        <v>16.693144201166184</v>
      </c>
      <c r="BFM15" s="202">
        <v>0.18974615014577256</v>
      </c>
      <c r="BFN15" s="202">
        <v>0.16602583965014578</v>
      </c>
      <c r="BFO15" s="202">
        <f t="shared" si="103"/>
        <v>43.843237970845486</v>
      </c>
      <c r="BFP15" s="202">
        <v>17.3</v>
      </c>
      <c r="BFQ15" s="202">
        <v>17.3</v>
      </c>
      <c r="BFR15" s="202">
        <v>2.0149199708454808E-2</v>
      </c>
      <c r="BFS15" s="202">
        <v>8.3653520408163262E-2</v>
      </c>
      <c r="BFT15" s="202">
        <v>0.27396823906705536</v>
      </c>
      <c r="BFU15" s="202">
        <f t="shared" si="28"/>
        <v>34.977770959183673</v>
      </c>
      <c r="BFV15" s="202">
        <v>10.426500000000001</v>
      </c>
      <c r="BFW15" s="202">
        <v>10.536412500000001</v>
      </c>
      <c r="BFX15" s="202">
        <v>10.4</v>
      </c>
      <c r="BFY15" s="202">
        <v>10.4</v>
      </c>
      <c r="BFZ15" s="202">
        <v>10.538618240524782</v>
      </c>
      <c r="BGA15" s="202">
        <f t="shared" si="104"/>
        <v>52.301530740524782</v>
      </c>
      <c r="BGB15" s="202">
        <v>5.0263199708454803E-2</v>
      </c>
      <c r="BGC15" s="202">
        <v>4.6573999999999997E-2</v>
      </c>
      <c r="BGD15" s="202">
        <v>0</v>
      </c>
      <c r="BGE15" s="202">
        <f t="shared" si="105"/>
        <v>9.6837199708454808E-2</v>
      </c>
      <c r="BGF15" s="202">
        <f t="shared" si="29"/>
        <v>131.2328768702624</v>
      </c>
      <c r="BGG15" s="202">
        <v>0</v>
      </c>
      <c r="BGH15" s="202">
        <v>8.6650600583090376E-2</v>
      </c>
      <c r="BGI15" s="202">
        <f t="shared" si="106"/>
        <v>8.6650600583090376E-2</v>
      </c>
      <c r="BGJ15" s="202">
        <v>0</v>
      </c>
      <c r="BGK15" s="202">
        <v>0.40793999999999997</v>
      </c>
      <c r="BGL15" s="202">
        <v>4.8065000000000004E-2</v>
      </c>
      <c r="BGM15" s="202">
        <v>6.8769999999999998E-2</v>
      </c>
      <c r="BGN15" s="202">
        <v>34.522408430029152</v>
      </c>
      <c r="BGO15" s="202">
        <f t="shared" si="107"/>
        <v>35.04718343002915</v>
      </c>
      <c r="BGP15" s="202">
        <v>17</v>
      </c>
      <c r="BGQ15" s="202">
        <v>17.653983639941693</v>
      </c>
      <c r="BGR15" s="202">
        <v>17.568770000000001</v>
      </c>
      <c r="BGS15" s="202">
        <v>17.5</v>
      </c>
      <c r="BGT15" s="202">
        <v>17.46072974052478</v>
      </c>
      <c r="BGU15" s="202">
        <f t="shared" si="108"/>
        <v>87.18348338046647</v>
      </c>
      <c r="BGV15" s="202">
        <v>0</v>
      </c>
      <c r="BGW15" s="202">
        <v>0.41201577988338189</v>
      </c>
      <c r="BGX15" s="202">
        <v>8.3558520408163264E-2</v>
      </c>
      <c r="BGY15" s="202">
        <v>0.17561999999999997</v>
      </c>
      <c r="BGZ15" s="202">
        <v>2.5877590379008743E-2</v>
      </c>
      <c r="BHA15" s="202">
        <f t="shared" si="109"/>
        <v>0.69707189067055386</v>
      </c>
      <c r="BHB15" s="202">
        <v>0</v>
      </c>
      <c r="BHC15" s="202">
        <v>0.10035608017492711</v>
      </c>
      <c r="BHD15" s="202">
        <v>7.3611199708454811E-2</v>
      </c>
      <c r="BHE15" s="202">
        <v>8.9034419825072875E-2</v>
      </c>
      <c r="BHF15" s="202">
        <v>8.0122960641399413E-2</v>
      </c>
      <c r="BHG15" s="202">
        <f t="shared" si="110"/>
        <v>0.34312466034985417</v>
      </c>
      <c r="BHH15" s="202">
        <f t="shared" si="111"/>
        <v>123.35751396209912</v>
      </c>
      <c r="BHI15" s="202">
        <v>4.691399999999999E-2</v>
      </c>
      <c r="BHJ15" s="202">
        <v>7.2800000000000004E-2</v>
      </c>
      <c r="BHK15" s="202">
        <v>0</v>
      </c>
      <c r="BHL15" s="202">
        <v>0.17519041982507289</v>
      </c>
      <c r="BHM15" s="202">
        <f t="shared" si="112"/>
        <v>0.29490441982507287</v>
      </c>
      <c r="BHN15" s="202">
        <v>35.209274360058309</v>
      </c>
      <c r="BHO15" s="202">
        <v>0.74928769970845477</v>
      </c>
      <c r="BHP15" s="202">
        <v>0.41854432069970848</v>
      </c>
      <c r="BHQ15" s="202">
        <v>0.2805055801749271</v>
      </c>
      <c r="BHR15" s="202">
        <v>14.870986</v>
      </c>
      <c r="BHS15" s="202">
        <f t="shared" si="113"/>
        <v>51.528597960641399</v>
      </c>
      <c r="BHT15" s="202">
        <v>14.8</v>
      </c>
      <c r="BHU15" s="202">
        <v>14.953350080174928</v>
      </c>
      <c r="BHV15" s="202">
        <v>15.051442201166182</v>
      </c>
      <c r="BHW15" s="202">
        <v>14.6075027303207</v>
      </c>
      <c r="BHX15" s="202">
        <v>0.19011251895043732</v>
      </c>
      <c r="BHY15" s="202">
        <f t="shared" si="114"/>
        <v>59.602407530612247</v>
      </c>
      <c r="BHZ15" s="202">
        <v>0</v>
      </c>
      <c r="BIA15" s="202">
        <v>0.15896080029154519</v>
      </c>
      <c r="BIB15" s="202">
        <v>9.4475800291545203E-2</v>
      </c>
      <c r="BIC15" s="202">
        <v>6.1614300291545181E-2</v>
      </c>
      <c r="BID15" s="202">
        <v>0.11067615160349854</v>
      </c>
      <c r="BIE15" s="202">
        <f t="shared" si="115"/>
        <v>0.42572705247813408</v>
      </c>
      <c r="BIF15" s="202">
        <v>0</v>
      </c>
      <c r="BIG15" s="202">
        <f t="shared" si="116"/>
        <v>0</v>
      </c>
      <c r="BIH15" s="202">
        <f t="shared" si="117"/>
        <v>111.85163696355686</v>
      </c>
      <c r="BII15" s="202">
        <v>2.0978600583090382E-2</v>
      </c>
      <c r="BIJ15" s="202">
        <v>0</v>
      </c>
      <c r="BIK15" s="202">
        <v>0.1556235</v>
      </c>
      <c r="BIL15" s="202">
        <v>0.99601690962099121</v>
      </c>
      <c r="BIM15" s="202">
        <f t="shared" si="118"/>
        <v>1.1726190102040817</v>
      </c>
      <c r="BIN15" s="202">
        <v>0</v>
      </c>
      <c r="BIO15" s="202">
        <v>42.386587790087461</v>
      </c>
      <c r="BIP15" s="202">
        <v>2.0868399416909617E-2</v>
      </c>
      <c r="BIQ15" s="202">
        <v>0.38252179008746356</v>
      </c>
      <c r="BIR15" s="202">
        <v>0.236281798833819</v>
      </c>
      <c r="BIS15" s="202">
        <f t="shared" si="119"/>
        <v>43.026259778425661</v>
      </c>
      <c r="BIT15" s="202">
        <v>12.4</v>
      </c>
      <c r="BIU15" s="202">
        <v>12.59484060058309</v>
      </c>
      <c r="BIV15" s="202">
        <v>12.716829000000001</v>
      </c>
      <c r="BIW15" s="202">
        <v>12.5759165</v>
      </c>
      <c r="BIX15" s="202">
        <v>12.755271941690962</v>
      </c>
      <c r="BIY15" s="202">
        <f t="shared" si="120"/>
        <v>63.042858042274055</v>
      </c>
      <c r="BIZ15" s="202">
        <v>6.6675600583090369E-2</v>
      </c>
      <c r="BJA15" s="202">
        <v>0</v>
      </c>
      <c r="BJB15" s="202">
        <v>0.46340026822157437</v>
      </c>
      <c r="BJC15" s="202">
        <v>0</v>
      </c>
      <c r="BJD15" s="202">
        <f t="shared" si="121"/>
        <v>0.53007586880466473</v>
      </c>
      <c r="BJE15" s="202">
        <v>6.0111609329446064E-2</v>
      </c>
      <c r="BJF15" s="202">
        <v>8.9343940233236149E-2</v>
      </c>
      <c r="BJG15" s="202">
        <v>0.23803418950437319</v>
      </c>
      <c r="BJH15" s="202">
        <v>0</v>
      </c>
      <c r="BJI15" s="202">
        <f t="shared" si="122"/>
        <v>0.38748973906705542</v>
      </c>
      <c r="BJJ15" s="202">
        <f t="shared" si="123"/>
        <v>108.1593024387755</v>
      </c>
      <c r="BJK15" s="202">
        <f t="shared" si="30"/>
        <v>1749.3771841328862</v>
      </c>
      <c r="BJL15" s="202">
        <v>0</v>
      </c>
      <c r="BJM15" s="202">
        <v>0</v>
      </c>
      <c r="BJN15" s="202">
        <v>6.4928040816326527E-2</v>
      </c>
      <c r="BJO15" s="202">
        <v>0</v>
      </c>
      <c r="BJP15" s="202">
        <v>0.17482498979591837</v>
      </c>
      <c r="BJQ15" s="202">
        <f t="shared" si="124"/>
        <v>0.2397530306122449</v>
      </c>
      <c r="BJR15" s="202">
        <v>41.45394141836735</v>
      </c>
      <c r="BJS15" s="202">
        <v>32.630000000000003</v>
      </c>
      <c r="BJT15" s="202">
        <v>24.822905250728862</v>
      </c>
      <c r="BJU15" s="202">
        <v>12.226324600583091</v>
      </c>
      <c r="BJV15" s="202">
        <v>0</v>
      </c>
      <c r="BJW15" s="202">
        <f t="shared" si="125"/>
        <v>111.13317126967931</v>
      </c>
      <c r="BJX15" s="202">
        <v>12.045455339650145</v>
      </c>
      <c r="BJY15" s="202">
        <v>3.0262431195335275</v>
      </c>
      <c r="BJZ15" s="202">
        <v>0</v>
      </c>
      <c r="BKA15" s="202">
        <v>3.9647250728862972E-2</v>
      </c>
      <c r="BKB15" s="202">
        <f t="shared" si="126"/>
        <v>15.111345709912534</v>
      </c>
      <c r="BKC15" s="202">
        <v>0.18005418950437319</v>
      </c>
      <c r="BKD15" s="202">
        <v>2.4609779883381921E-2</v>
      </c>
      <c r="BKE15" s="202">
        <v>0.19551825072886297</v>
      </c>
      <c r="BKF15" s="202">
        <v>0</v>
      </c>
      <c r="BKG15" s="202">
        <v>4.6336670553935901E-2</v>
      </c>
      <c r="BKH15" s="202">
        <f t="shared" si="127"/>
        <v>0.446518890670554</v>
      </c>
      <c r="BKI15" s="202">
        <f t="shared" si="128"/>
        <v>126.93078890087465</v>
      </c>
      <c r="BKJ15" s="202">
        <v>5.1000569970845476E-2</v>
      </c>
      <c r="BKK15" s="202">
        <v>0</v>
      </c>
      <c r="BKL15" s="202">
        <v>0.11786318950437319</v>
      </c>
      <c r="BKM15" s="202">
        <v>0</v>
      </c>
      <c r="BKN15" s="202">
        <v>11.950179919825073</v>
      </c>
      <c r="BKO15" s="202">
        <f t="shared" si="129"/>
        <v>12.119043679300292</v>
      </c>
      <c r="BKP15" s="202">
        <v>17.021356440233234</v>
      </c>
      <c r="BKQ15" s="202">
        <v>29.549554230320698</v>
      </c>
      <c r="BKR15" s="202">
        <v>0.51175255976676381</v>
      </c>
      <c r="BKS15" s="202">
        <v>13.030071</v>
      </c>
      <c r="BKT15" s="202">
        <v>13.9255379606414</v>
      </c>
      <c r="BKU15" s="202">
        <f t="shared" si="130"/>
        <v>74.03827219096209</v>
      </c>
      <c r="BKV15" s="202">
        <v>12.935888160349855</v>
      </c>
      <c r="BKW15" s="202">
        <v>12.927</v>
      </c>
      <c r="BKX15" s="202">
        <v>13.274381870262392</v>
      </c>
      <c r="BKY15" s="202">
        <f t="shared" si="131"/>
        <v>39.137270030612243</v>
      </c>
      <c r="BKZ15" s="202">
        <v>0.10178599999999999</v>
      </c>
      <c r="BLA15" s="202">
        <v>0</v>
      </c>
      <c r="BLB15" s="202">
        <v>0.2538291603498542</v>
      </c>
      <c r="BLC15" s="202">
        <v>0</v>
      </c>
      <c r="BLD15" s="202">
        <v>4.4669160349854221E-2</v>
      </c>
      <c r="BLE15" s="202">
        <f t="shared" si="132"/>
        <v>0.40028432069970843</v>
      </c>
      <c r="BLF15" s="263">
        <f t="shared" si="133"/>
        <v>125.69487022157433</v>
      </c>
      <c r="BLG15" s="202">
        <v>7.5281950437317779E-2</v>
      </c>
      <c r="BLH15" s="202">
        <v>0</v>
      </c>
      <c r="BLI15" s="202">
        <v>4.7911940233236146E-2</v>
      </c>
      <c r="BLJ15" s="202">
        <v>0.21867432069970846</v>
      </c>
      <c r="BLK15" s="202">
        <v>0.60980527988338185</v>
      </c>
      <c r="BLL15" s="202">
        <f t="shared" si="134"/>
        <v>0.9516734912536442</v>
      </c>
      <c r="BLM15" s="202">
        <v>0.77683086999999995</v>
      </c>
      <c r="BLN15" s="202">
        <v>55.66805394</v>
      </c>
      <c r="BLO15" s="202">
        <v>8.6412472400000002</v>
      </c>
      <c r="BLP15" s="202">
        <v>23.140002580000001</v>
      </c>
      <c r="BLQ15" s="202">
        <v>9.0083345399999999</v>
      </c>
      <c r="BLR15" s="263">
        <f t="shared" si="135"/>
        <v>97.234469170000011</v>
      </c>
      <c r="BLS15" s="202">
        <v>0.23785200000000001</v>
      </c>
      <c r="BLT15" s="202">
        <v>17.153142379999998</v>
      </c>
      <c r="BLU15" s="202">
        <v>8.5867076200000003</v>
      </c>
      <c r="BLV15" s="202">
        <v>3.6499999999999998E-2</v>
      </c>
      <c r="BLW15" s="202">
        <v>17.04159147</v>
      </c>
      <c r="BLX15" s="263">
        <f t="shared" si="31"/>
        <v>43.055793469999998</v>
      </c>
      <c r="BLY15" s="202">
        <v>9.8000000000000007</v>
      </c>
      <c r="BLZ15" s="202">
        <v>10.0384724</v>
      </c>
      <c r="BMA15" s="202">
        <v>1.4466253100000002</v>
      </c>
      <c r="BMB15" s="202">
        <v>0.655281</v>
      </c>
      <c r="BMC15" s="202">
        <v>10.053073840000001</v>
      </c>
      <c r="BMD15" s="263">
        <f t="shared" si="136"/>
        <v>31.993452550000001</v>
      </c>
      <c r="BME15" s="202">
        <v>9.8000000000000007</v>
      </c>
      <c r="BMF15" s="202">
        <v>10.05252868</v>
      </c>
      <c r="BMG15" s="202">
        <v>0.39037674</v>
      </c>
      <c r="BMH15" s="263">
        <f t="shared" si="137"/>
        <v>20.24290542</v>
      </c>
      <c r="BMI15" s="263">
        <f t="shared" si="138"/>
        <v>193.47829410125365</v>
      </c>
      <c r="BMJ15" s="202">
        <v>0.23378401000000001</v>
      </c>
      <c r="BMK15" s="263">
        <f t="shared" si="139"/>
        <v>0.23378401000000001</v>
      </c>
      <c r="BML15" s="202"/>
      <c r="BMM15" s="202">
        <v>0.89121150000000005</v>
      </c>
      <c r="BMN15" s="202">
        <v>1.2145866999999999</v>
      </c>
      <c r="BMO15" s="202">
        <v>0.21747357</v>
      </c>
      <c r="BMP15" s="202">
        <v>2.9176249100000002</v>
      </c>
      <c r="BMQ15" s="263">
        <f t="shared" si="140"/>
        <v>5.2408966800000005</v>
      </c>
      <c r="BMR15" s="202">
        <v>38.349266590000006</v>
      </c>
      <c r="BMS15" s="202">
        <v>26.152017959999998</v>
      </c>
      <c r="BMT15" s="202">
        <v>12.967627870000001</v>
      </c>
      <c r="BMU15" s="202">
        <v>12.961106640000001</v>
      </c>
      <c r="BMV15" s="202">
        <v>26.015891109999998</v>
      </c>
      <c r="BMW15" s="263">
        <f t="shared" si="141"/>
        <v>116.44591017</v>
      </c>
      <c r="BMX15" s="202">
        <v>6.6160559999999993E-2</v>
      </c>
      <c r="BMY15" s="202">
        <v>0.15457041999999999</v>
      </c>
      <c r="BMZ15" s="202">
        <v>4.1661980000000001E-2</v>
      </c>
      <c r="BNA15" s="202">
        <v>0.25453685999999998</v>
      </c>
      <c r="BNB15" s="202">
        <v>0.26041370000000003</v>
      </c>
      <c r="BNC15" s="263">
        <f t="shared" si="142"/>
        <v>0.77734351999999984</v>
      </c>
      <c r="BND15" s="202">
        <v>9.7868199999999999E-3</v>
      </c>
      <c r="BNE15" s="202">
        <v>23.582212160000001</v>
      </c>
      <c r="BNF15" s="202">
        <v>11.89328517</v>
      </c>
      <c r="BNG15" s="202">
        <v>11.78990447</v>
      </c>
      <c r="BNH15" s="202">
        <v>11.9205626</v>
      </c>
      <c r="BNI15" s="263">
        <f t="shared" si="143"/>
        <v>59.195751219999991</v>
      </c>
      <c r="BNJ15" s="263">
        <f t="shared" si="144"/>
        <v>181.8936856</v>
      </c>
      <c r="BNK15" s="202">
        <v>9.6984000000000001E-2</v>
      </c>
      <c r="BNL15" s="202">
        <v>0.43441999999999997</v>
      </c>
      <c r="BNM15" s="202">
        <v>1.00049604</v>
      </c>
      <c r="BNN15" s="202">
        <v>0.43465735</v>
      </c>
      <c r="BNO15" s="202">
        <v>1.7369505000000003</v>
      </c>
      <c r="BNP15" s="263">
        <f t="shared" si="145"/>
        <v>3.70350789</v>
      </c>
      <c r="BNQ15" s="202">
        <v>23.276569760000001</v>
      </c>
      <c r="BNR15" s="202">
        <v>41.039751799999998</v>
      </c>
      <c r="BNS15" s="202">
        <v>1.5172930000000001E-2</v>
      </c>
      <c r="BNT15" s="202">
        <v>8.4855226199999993</v>
      </c>
      <c r="BNU15" s="202">
        <v>15.825049730000002</v>
      </c>
      <c r="BNV15" s="263">
        <f t="shared" si="146"/>
        <v>88.642066840000012</v>
      </c>
      <c r="BNW15" s="202"/>
      <c r="BNX15" s="202">
        <v>0.24980087000000001</v>
      </c>
      <c r="BNY15" s="202">
        <v>7.0695230100000002</v>
      </c>
      <c r="BNZ15" s="202">
        <v>4.4001739999999998E-2</v>
      </c>
      <c r="BOA15" s="202">
        <v>15.96042495</v>
      </c>
      <c r="BOB15" s="263">
        <f t="shared" si="147"/>
        <v>23.323750570000001</v>
      </c>
      <c r="BOC15" s="202">
        <v>0.37419258</v>
      </c>
      <c r="BOD15" s="202">
        <v>6.2000000000000003E-5</v>
      </c>
      <c r="BOE15" s="202"/>
      <c r="BOF15" s="202">
        <v>15.69694464</v>
      </c>
      <c r="BOG15" s="202">
        <v>31.62077614</v>
      </c>
      <c r="BOH15" s="263">
        <f t="shared" si="148"/>
        <v>47.691975360000001</v>
      </c>
      <c r="BOI15" s="202">
        <v>8.1119999999999998E-2</v>
      </c>
      <c r="BOJ15" s="263">
        <f t="shared" si="149"/>
        <v>8.1119999999999998E-2</v>
      </c>
      <c r="BOK15" s="263">
        <f t="shared" si="150"/>
        <v>163.44242066000001</v>
      </c>
      <c r="BOL15" s="202">
        <v>15.541925039999999</v>
      </c>
      <c r="BOM15" s="202">
        <v>0.45712489000000001</v>
      </c>
      <c r="BON15" s="202">
        <v>1.4065816899999999</v>
      </c>
      <c r="BOO15" s="263">
        <f t="shared" si="32"/>
        <v>17.405631619999998</v>
      </c>
      <c r="BOP15" s="263">
        <v>0.16674664</v>
      </c>
      <c r="BOQ15" s="263">
        <v>39.026237680000001</v>
      </c>
      <c r="BOR15" s="263">
        <v>18.279946419999998</v>
      </c>
      <c r="BOS15" s="263">
        <v>6.1866517499999993</v>
      </c>
      <c r="BOT15" s="263">
        <v>6.1968543699999996</v>
      </c>
      <c r="BOU15" s="263">
        <f t="shared" si="151"/>
        <v>69.856436859999988</v>
      </c>
      <c r="BOV15" s="263">
        <v>5.6804619499999998</v>
      </c>
      <c r="BOW15" s="263">
        <v>5.81519399</v>
      </c>
      <c r="BOX15" s="263">
        <v>4.2468001500000003</v>
      </c>
      <c r="BOY15" s="263">
        <v>0.10997999999999999</v>
      </c>
      <c r="BOZ15" s="263"/>
      <c r="BPA15" s="263">
        <v>0.39059000999999993</v>
      </c>
      <c r="BPB15" s="263">
        <f t="shared" si="152"/>
        <v>16.243026099999998</v>
      </c>
      <c r="BPC15" s="263">
        <v>5.8709340000000006E-2</v>
      </c>
      <c r="BPD15" s="263">
        <v>0.37191184999999999</v>
      </c>
      <c r="BPE15" s="263">
        <v>0.56326220999999999</v>
      </c>
      <c r="BPF15" s="263">
        <v>16.9171738</v>
      </c>
      <c r="BPG15" s="263">
        <f t="shared" si="153"/>
        <v>17.911057200000002</v>
      </c>
      <c r="BPH15" s="263">
        <v>32.6</v>
      </c>
      <c r="BPI15" s="263">
        <v>0.25905808000000002</v>
      </c>
      <c r="BPJ15" s="263">
        <v>16.3</v>
      </c>
      <c r="BPK15" s="263">
        <f t="shared" si="154"/>
        <v>49.159058080000008</v>
      </c>
      <c r="BPL15" s="263">
        <f t="shared" si="155"/>
        <v>170.57520985999997</v>
      </c>
      <c r="BPM15" s="263">
        <v>16.481904279999998</v>
      </c>
      <c r="BPN15" s="263">
        <v>0.56128502000000002</v>
      </c>
      <c r="BPO15" s="263">
        <f t="shared" si="156"/>
        <v>17.043189299999998</v>
      </c>
      <c r="BPP15" s="263">
        <v>0.2507895</v>
      </c>
      <c r="BPQ15" s="263">
        <v>0.43284067999999992</v>
      </c>
      <c r="BPR15" s="263">
        <v>6.5028440000000007E-2</v>
      </c>
      <c r="BPS15" s="263">
        <v>1.9400066100000002</v>
      </c>
      <c r="BPT15" s="263">
        <v>35.544557919999995</v>
      </c>
      <c r="BPU15" s="263">
        <f t="shared" si="157"/>
        <v>38.233223149999993</v>
      </c>
      <c r="BPV15" s="263">
        <v>9.5</v>
      </c>
      <c r="BPW15" s="263">
        <v>0.44943556999999995</v>
      </c>
      <c r="BPX15" s="263">
        <v>19.107161729999998</v>
      </c>
      <c r="BPY15" s="263">
        <v>0.55865480000000001</v>
      </c>
      <c r="BPZ15" s="263">
        <f t="shared" si="33"/>
        <v>29.615252099999999</v>
      </c>
      <c r="BQA15" s="263">
        <v>11.27792292</v>
      </c>
      <c r="BQB15" s="263">
        <v>9.2340550000000007E-2</v>
      </c>
      <c r="BQC15" s="263">
        <v>0.10483907000000001</v>
      </c>
      <c r="BQD15" s="263">
        <v>0.22393825000000001</v>
      </c>
      <c r="BQE15" s="263">
        <v>0.27406662999999998</v>
      </c>
      <c r="BQF15" s="263">
        <f t="shared" si="158"/>
        <v>11.97310742</v>
      </c>
      <c r="BQG15" s="263">
        <v>0.10686017</v>
      </c>
      <c r="BQH15" s="263">
        <v>17.076951400000002</v>
      </c>
      <c r="BQI15" s="263">
        <v>16.841285669999998</v>
      </c>
      <c r="BQJ15" s="263">
        <v>33.677405329999999</v>
      </c>
      <c r="BQK15" s="263">
        <v>16.751938169999999</v>
      </c>
      <c r="BQL15" s="263">
        <f t="shared" si="159"/>
        <v>84.45444074000001</v>
      </c>
      <c r="BQM15" s="263">
        <f t="shared" si="34"/>
        <v>181.31921271000002</v>
      </c>
      <c r="BQN15" s="263"/>
      <c r="BQO15" s="263">
        <v>0.65555177000000009</v>
      </c>
      <c r="BQP15" s="263">
        <v>1.68396777</v>
      </c>
      <c r="BQQ15" s="263">
        <v>0.78207599999999999</v>
      </c>
      <c r="BQR15" s="263">
        <f t="shared" si="160"/>
        <v>3.1215955399999999</v>
      </c>
      <c r="BQS15" s="263">
        <v>43.359999389999992</v>
      </c>
      <c r="BQT15" s="263">
        <v>27.235867320000001</v>
      </c>
      <c r="BQU15" s="263">
        <v>0.99835684000000002</v>
      </c>
      <c r="BQV15" s="263">
        <v>0.79385657999999992</v>
      </c>
      <c r="BQW15" s="263"/>
      <c r="BQX15" s="263">
        <f t="shared" si="161"/>
        <v>72.388080129999992</v>
      </c>
      <c r="BQY15" s="263">
        <v>0.18050727</v>
      </c>
      <c r="BQZ15" s="263">
        <v>0.13367041000000002</v>
      </c>
      <c r="BRA15" s="263">
        <v>0.10943020999999999</v>
      </c>
      <c r="BRB15" s="263">
        <v>0.23795840999999998</v>
      </c>
      <c r="BRC15" s="263">
        <v>0.42455102</v>
      </c>
      <c r="BRD15" s="263">
        <f t="shared" si="162"/>
        <v>1.0861173200000001</v>
      </c>
      <c r="BRE15" s="263">
        <v>0.13473109</v>
      </c>
      <c r="BRF15" s="263">
        <v>20.222160710000001</v>
      </c>
      <c r="BRG15" s="263">
        <v>20.691145029999998</v>
      </c>
      <c r="BRH15" s="263">
        <v>20.19885507</v>
      </c>
      <c r="BRI15" s="263">
        <v>0.41030282999999995</v>
      </c>
      <c r="BRJ15" s="263">
        <f t="shared" si="163"/>
        <v>61.657194730000001</v>
      </c>
      <c r="BRK15" s="263">
        <v>20.092368889999999</v>
      </c>
      <c r="BRL15" s="263">
        <v>20.431877430000004</v>
      </c>
      <c r="BRM15" s="263">
        <f t="shared" si="164"/>
        <v>40.524246320000003</v>
      </c>
      <c r="BRN15" s="263">
        <f t="shared" si="35"/>
        <v>178.77723404</v>
      </c>
      <c r="BRO15" s="263">
        <v>3.3000000000000002E-2</v>
      </c>
      <c r="BRP15" s="263">
        <v>0.45523597000000005</v>
      </c>
      <c r="BRQ15" s="263">
        <v>0.58479762000000002</v>
      </c>
      <c r="BRR15" s="263">
        <f t="shared" si="165"/>
        <v>1.0730335900000001</v>
      </c>
      <c r="BRS15" s="263">
        <v>0.10070883</v>
      </c>
      <c r="BRT15" s="263">
        <v>0.68240372999999999</v>
      </c>
      <c r="BRU15" s="263">
        <v>78.807102970000003</v>
      </c>
      <c r="BRV15" s="263">
        <v>6.05313912</v>
      </c>
      <c r="BRW15" s="263">
        <v>0.12000146</v>
      </c>
      <c r="BRX15" s="263">
        <f t="shared" si="166"/>
        <v>85.763356110000004</v>
      </c>
      <c r="BRY15" s="263">
        <v>0.1211</v>
      </c>
      <c r="BRZ15" s="263">
        <v>0.41195219</v>
      </c>
      <c r="BSA15" s="263">
        <v>0.16532939999999999</v>
      </c>
      <c r="BSB15" s="263">
        <v>0.13782092000000001</v>
      </c>
      <c r="BSC15" s="263">
        <v>0.44008836000000001</v>
      </c>
      <c r="BSD15" s="263">
        <f t="shared" si="167"/>
        <v>1.27629087</v>
      </c>
      <c r="BSE15" s="263">
        <v>0.13237599999999999</v>
      </c>
      <c r="BSF15" s="263">
        <v>0.87841795999999994</v>
      </c>
      <c r="BSG15" s="263">
        <v>0.13330992999999999</v>
      </c>
      <c r="BSH15" s="263">
        <v>0.18388950999999998</v>
      </c>
      <c r="BSI15" s="263">
        <v>37.794553999999998</v>
      </c>
      <c r="BSJ15" s="263">
        <f t="shared" si="168"/>
        <v>39.122547399999995</v>
      </c>
      <c r="BSK15" s="263">
        <v>18.706101740000001</v>
      </c>
      <c r="BSL15" s="263">
        <v>4.9466268499999995</v>
      </c>
      <c r="BSM15" s="263">
        <v>18.905650959999999</v>
      </c>
      <c r="BSN15" s="263">
        <v>0.56469285999999996</v>
      </c>
      <c r="BSO15" s="263">
        <f t="shared" si="169"/>
        <v>43.123072409999999</v>
      </c>
      <c r="BSP15" s="263">
        <f t="shared" si="170"/>
        <v>170.35830037999997</v>
      </c>
      <c r="BSQ15" s="263">
        <v>5.11645255</v>
      </c>
      <c r="BSR15" s="263">
        <f t="shared" si="171"/>
        <v>5.11645255</v>
      </c>
      <c r="BSS15" s="263">
        <v>0.24119350000000001</v>
      </c>
      <c r="BST15" s="263">
        <v>0.63868510000000001</v>
      </c>
      <c r="BSU15" s="263">
        <v>0.15461910999999998</v>
      </c>
      <c r="BSV15" s="263">
        <v>3.6594772199999999</v>
      </c>
      <c r="BSW15" s="263">
        <v>1.5789822600000001</v>
      </c>
      <c r="BSX15" s="263">
        <f t="shared" si="172"/>
        <v>6.2729571899999996</v>
      </c>
      <c r="BSY15" s="263">
        <v>6.8517792200000001</v>
      </c>
      <c r="BSZ15" s="263">
        <v>2.9452543099999997</v>
      </c>
      <c r="BTA15" s="263">
        <v>46.857375050000002</v>
      </c>
      <c r="BTB15" s="263">
        <v>24.4603875</v>
      </c>
      <c r="BTC15" s="263">
        <v>1.34471148</v>
      </c>
      <c r="BTD15" s="263">
        <f t="shared" si="173"/>
        <v>82.459507560000006</v>
      </c>
      <c r="BTE15" s="263">
        <v>0.68462500000000004</v>
      </c>
      <c r="BTF15" s="263">
        <v>0.17695732</v>
      </c>
      <c r="BTG15" s="263">
        <v>0.69028283999999995</v>
      </c>
      <c r="BTH15" s="263">
        <v>0.27610956999999997</v>
      </c>
      <c r="BTI15" s="263">
        <v>0.32932</v>
      </c>
      <c r="BTJ15" s="263">
        <f t="shared" si="174"/>
        <v>2.1572947299999998</v>
      </c>
      <c r="BTK15" s="263">
        <v>0.169512</v>
      </c>
      <c r="BTL15" s="263">
        <v>1.35889148</v>
      </c>
      <c r="BTM15" s="263">
        <v>1.7880342300000001</v>
      </c>
      <c r="BTN15" s="263">
        <v>0.39796523</v>
      </c>
      <c r="BTO15" s="263">
        <v>2.9582960099999998</v>
      </c>
      <c r="BTP15" s="263">
        <f t="shared" si="175"/>
        <v>6.67269895</v>
      </c>
      <c r="BTQ15" s="263">
        <f t="shared" si="176"/>
        <v>102.67891098000001</v>
      </c>
      <c r="BTR15" s="263"/>
      <c r="BTS15" s="263">
        <v>0.52077954999999998</v>
      </c>
      <c r="BTT15" s="263">
        <v>1.28412302</v>
      </c>
      <c r="BTU15" s="263">
        <v>0.91591623</v>
      </c>
      <c r="BTV15" s="263">
        <f t="shared" si="177"/>
        <v>2.7208188</v>
      </c>
      <c r="BTW15" s="263">
        <v>0.17874403</v>
      </c>
      <c r="BTX15" s="263">
        <v>17.266276309999999</v>
      </c>
      <c r="BTY15" s="263">
        <v>59.336608269999999</v>
      </c>
      <c r="BTZ15" s="263">
        <v>0.17770339999999998</v>
      </c>
      <c r="BUA15" s="263">
        <v>0.3113649</v>
      </c>
      <c r="BUB15" s="263">
        <f t="shared" si="178"/>
        <v>77.270696909999998</v>
      </c>
      <c r="BUC15" s="263">
        <v>2.3133829999999998E-2</v>
      </c>
      <c r="BUD15" s="263"/>
      <c r="BUE15" s="263">
        <v>1.90317892</v>
      </c>
      <c r="BUF15" s="263">
        <v>0.56997671999999999</v>
      </c>
      <c r="BUG15" s="263">
        <v>1.21506084</v>
      </c>
      <c r="BUH15" s="263">
        <f t="shared" si="179"/>
        <v>3.7113503099999998</v>
      </c>
      <c r="BUI15" s="263"/>
      <c r="BUJ15" s="263">
        <v>0.50251299999999999</v>
      </c>
      <c r="BUK15" s="263">
        <v>2.2541428999999997</v>
      </c>
      <c r="BUL15" s="263">
        <v>0.66378325000000005</v>
      </c>
      <c r="BUM15" s="263">
        <v>1.2020771199999998</v>
      </c>
      <c r="BUN15" s="263">
        <f t="shared" si="180"/>
        <v>4.6225162700000002</v>
      </c>
      <c r="BUO15" s="263">
        <v>1.19232128</v>
      </c>
      <c r="BUP15" s="263">
        <v>0.39287411999999999</v>
      </c>
      <c r="BUQ15" s="263">
        <f t="shared" si="181"/>
        <v>1.5851953999999999</v>
      </c>
      <c r="BUR15" s="263">
        <f t="shared" si="182"/>
        <v>89.910577690000011</v>
      </c>
      <c r="BUS15" s="263">
        <v>0.37774669</v>
      </c>
      <c r="BUT15" s="263">
        <v>1.8087695999999998</v>
      </c>
      <c r="BUU15" s="263">
        <v>5.2271279999999996E-2</v>
      </c>
      <c r="BUV15" s="263">
        <f t="shared" si="183"/>
        <v>2.2387875699999995</v>
      </c>
      <c r="BUW15" s="263">
        <v>0.56738584000000003</v>
      </c>
      <c r="BUX15" s="263">
        <v>0.17518119999999998</v>
      </c>
      <c r="BUY15" s="263">
        <v>2.3448806900000005</v>
      </c>
      <c r="BUZ15" s="263">
        <v>43.521323700000003</v>
      </c>
      <c r="BVA15" s="263">
        <v>19.308124680000002</v>
      </c>
      <c r="BVB15" s="263">
        <f t="shared" si="184"/>
        <v>65.91689611000001</v>
      </c>
      <c r="BVC15" s="263">
        <v>5.0238070400000003</v>
      </c>
      <c r="BVD15" s="263"/>
      <c r="BVE15" s="263">
        <v>0.18265714999999999</v>
      </c>
      <c r="BVF15" s="263">
        <v>8.8548850399999992</v>
      </c>
      <c r="BVG15" s="263">
        <v>9.0841366600000004</v>
      </c>
      <c r="BVH15" s="263">
        <f t="shared" si="185"/>
        <v>23.14548589</v>
      </c>
      <c r="BVI15" s="263">
        <v>8.614528</v>
      </c>
      <c r="BVJ15" s="263">
        <v>8.5942920600000008</v>
      </c>
      <c r="BVK15" s="263">
        <v>8.7934907100000004</v>
      </c>
      <c r="BVL15" s="263">
        <v>0.65682139000000006</v>
      </c>
      <c r="BVM15" s="263">
        <v>0.22569233000000002</v>
      </c>
      <c r="BVN15" s="263">
        <f t="shared" si="206"/>
        <v>26.884824490000003</v>
      </c>
      <c r="BVO15" s="263">
        <v>0.12664687999999999</v>
      </c>
      <c r="BVP15" s="263">
        <v>2.3465127699999999</v>
      </c>
      <c r="BVQ15" s="263"/>
      <c r="BVR15" s="263">
        <v>0.36692000000000002</v>
      </c>
      <c r="BVS15" s="263">
        <v>0.35540730000000004</v>
      </c>
      <c r="BVT15" s="263">
        <f t="shared" si="186"/>
        <v>3.1954869499999998</v>
      </c>
      <c r="BVU15" s="263">
        <f t="shared" si="187"/>
        <v>121.38148101000002</v>
      </c>
      <c r="BVV15" s="263">
        <f t="shared" si="36"/>
        <v>1806.4409861537026</v>
      </c>
      <c r="BVW15" s="263"/>
      <c r="BVX15" s="263">
        <v>0.48042765999999998</v>
      </c>
      <c r="BVY15" s="263">
        <v>4.3199190000000005E-2</v>
      </c>
      <c r="BVZ15" s="263">
        <v>8.6663679999999993E-2</v>
      </c>
      <c r="BWA15" s="263">
        <v>1.41372929</v>
      </c>
      <c r="BWB15" s="263">
        <f t="shared" si="188"/>
        <v>2.0240198199999999</v>
      </c>
      <c r="BWC15" s="263">
        <v>59.409351839999999</v>
      </c>
      <c r="BWD15" s="263">
        <v>18.267435209999999</v>
      </c>
      <c r="BWE15" s="263">
        <v>0.112</v>
      </c>
      <c r="BWF15" s="263">
        <v>0.21127019</v>
      </c>
      <c r="BWG15" s="263">
        <v>27.184391999999999</v>
      </c>
      <c r="BWH15" s="263">
        <f t="shared" si="204"/>
        <v>105.18444923999999</v>
      </c>
      <c r="BWI15" s="263">
        <v>0.95040000000000002</v>
      </c>
      <c r="BWJ15" s="263">
        <v>27</v>
      </c>
      <c r="BWK15" s="263">
        <v>13.886145560000001</v>
      </c>
      <c r="BWL15" s="263">
        <v>1.5228054900000001</v>
      </c>
      <c r="BWM15" s="263">
        <v>0.63254734000000012</v>
      </c>
      <c r="BWN15" s="263">
        <f t="shared" si="37"/>
        <v>43.991898390000003</v>
      </c>
      <c r="BWO15" s="263">
        <v>0.43619999999999998</v>
      </c>
      <c r="BWP15" s="263">
        <v>3.6204760000000002E-2</v>
      </c>
      <c r="BWQ15" s="263">
        <v>0.74639999999999995</v>
      </c>
      <c r="BWR15" s="263">
        <v>0.50778657999999999</v>
      </c>
      <c r="BWS15" s="263">
        <v>0.41490803999999998</v>
      </c>
      <c r="BWT15" s="263">
        <f t="shared" si="189"/>
        <v>2.1414993799999995</v>
      </c>
      <c r="BWU15" s="263">
        <v>0.91639404000000002</v>
      </c>
      <c r="BWV15" s="263">
        <f t="shared" si="38"/>
        <v>0.91639404000000002</v>
      </c>
      <c r="BWW15" s="263">
        <f t="shared" si="39"/>
        <v>154.25826086999999</v>
      </c>
      <c r="BWX15" s="263">
        <v>1.0395764499999991</v>
      </c>
      <c r="BWY15" s="263">
        <v>0.40747450000000002</v>
      </c>
      <c r="BWZ15" s="263">
        <v>0.42707200000000001</v>
      </c>
      <c r="BXA15" s="263">
        <v>7.0217253200000007</v>
      </c>
      <c r="BXB15" s="263">
        <f t="shared" si="190"/>
        <v>8.8958482700000001</v>
      </c>
      <c r="BXC15" s="263">
        <v>2.3247036800000003</v>
      </c>
      <c r="BXD15" s="263">
        <v>3.5706656700000003</v>
      </c>
      <c r="BXE15" s="263">
        <v>76.62527605999999</v>
      </c>
      <c r="BXF15" s="263">
        <v>3.6423356400000002</v>
      </c>
      <c r="BXG15" s="263">
        <v>2.0110504200000001</v>
      </c>
      <c r="BXH15" s="263">
        <f t="shared" si="191"/>
        <v>88.174031469999989</v>
      </c>
      <c r="BXI15" s="263">
        <v>0.79970249999999998</v>
      </c>
      <c r="BXJ15" s="263">
        <v>33.059759629999995</v>
      </c>
      <c r="BXK15" s="263">
        <v>16.941432039999999</v>
      </c>
      <c r="BXL15" s="263">
        <v>16.83252456</v>
      </c>
      <c r="BXM15" s="263">
        <v>17.093933419999999</v>
      </c>
      <c r="BXN15" s="263">
        <f t="shared" si="192"/>
        <v>84.727352149999987</v>
      </c>
      <c r="BXO15" s="263">
        <v>4.2058640900000004</v>
      </c>
      <c r="BXP15" s="263">
        <v>1.8611660000000001</v>
      </c>
      <c r="BXQ15" s="263">
        <v>9.9441500000000002E-2</v>
      </c>
      <c r="BXR15" s="263">
        <v>0.84232286999999995</v>
      </c>
      <c r="BXS15" s="263">
        <v>0.87555134999999995</v>
      </c>
      <c r="BXT15" s="263">
        <f t="shared" si="193"/>
        <v>7.884345810000001</v>
      </c>
      <c r="BXU15" s="263">
        <f t="shared" si="194"/>
        <v>189.68157769999999</v>
      </c>
      <c r="BXV15" s="263">
        <v>2.1216102499999998</v>
      </c>
      <c r="BXW15" s="263">
        <v>1.3778425999999999</v>
      </c>
      <c r="BXX15" s="263">
        <v>1.5206898200000001</v>
      </c>
      <c r="BXY15" s="263">
        <f t="shared" si="195"/>
        <v>5.0201426700000003</v>
      </c>
      <c r="BXZ15" s="263">
        <v>0.43060440999999999</v>
      </c>
      <c r="BYA15" s="263">
        <v>10.17514974</v>
      </c>
      <c r="BYB15" s="263">
        <v>0.8790207699999999</v>
      </c>
      <c r="BYC15" s="263">
        <v>0.12216547999999999</v>
      </c>
      <c r="BYD15" s="263">
        <v>7.1042258299999999</v>
      </c>
      <c r="BYE15" s="263">
        <f t="shared" si="196"/>
        <v>18.71116623</v>
      </c>
      <c r="BYF15" s="263">
        <v>73.887118059999992</v>
      </c>
      <c r="BYG15" s="263">
        <v>23.823474000000001</v>
      </c>
      <c r="BYH15" s="263">
        <v>50.027498340000001</v>
      </c>
      <c r="BYI15" s="263">
        <v>1.4204906600000002</v>
      </c>
      <c r="BYJ15" s="263">
        <v>1.3166576000000001</v>
      </c>
      <c r="BYK15" s="263">
        <f t="shared" ref="BYK15:BYK28" si="208">+SUM(BYF15:BYJ15)</f>
        <v>150.47523866000003</v>
      </c>
      <c r="BYL15" s="263">
        <v>19.035578230000002</v>
      </c>
      <c r="BYM15" s="263">
        <v>0.97317043999999997</v>
      </c>
      <c r="BYN15" s="263">
        <v>16.50354579</v>
      </c>
      <c r="BYO15" s="263">
        <v>1.9085508</v>
      </c>
      <c r="BYP15" s="263">
        <v>24.268002160000002</v>
      </c>
      <c r="BYQ15" s="263">
        <f t="shared" si="205"/>
        <v>62.688847420000009</v>
      </c>
      <c r="BYR15" s="263">
        <v>4.1377040000000004E-2</v>
      </c>
      <c r="BYS15" s="263">
        <v>3.7190620000000001</v>
      </c>
      <c r="BYT15" s="263">
        <v>0.65574111999999996</v>
      </c>
      <c r="BYU15" s="263">
        <v>1.97208823</v>
      </c>
      <c r="BYV15" s="263">
        <f t="shared" si="197"/>
        <v>6.3882683899999995</v>
      </c>
      <c r="BYW15" s="263">
        <f t="shared" si="198"/>
        <v>243.28366337000006</v>
      </c>
      <c r="BYX15" s="263">
        <v>1.4157131000000001</v>
      </c>
      <c r="BYY15" s="263">
        <f t="shared" si="199"/>
        <v>1.4157131000000001</v>
      </c>
      <c r="BYZ15" s="263">
        <v>0.31758225000000001</v>
      </c>
      <c r="BZA15" s="263">
        <v>0.77610692999999997</v>
      </c>
      <c r="BZB15" s="263">
        <v>1.0671227299999999</v>
      </c>
      <c r="BZC15" s="263">
        <v>2.8073644999999998</v>
      </c>
      <c r="BZD15" s="263">
        <v>12.03147828</v>
      </c>
      <c r="BZE15" s="263">
        <f t="shared" si="200"/>
        <v>16.99965469</v>
      </c>
      <c r="BZF15" s="263">
        <v>15.595633759999998</v>
      </c>
      <c r="BZG15" s="263">
        <v>15.61462991</v>
      </c>
      <c r="BZH15" s="263">
        <v>12.604044679999999</v>
      </c>
      <c r="BZI15" s="263">
        <v>14.974508610000001</v>
      </c>
      <c r="BZJ15" s="263">
        <f t="shared" si="201"/>
        <v>58.788816959999998</v>
      </c>
      <c r="BZK15" s="263">
        <v>5.0941499500000003</v>
      </c>
      <c r="BZL15" s="263">
        <v>67.881277490000002</v>
      </c>
      <c r="BZM15" s="263">
        <v>19.067828519999999</v>
      </c>
      <c r="BZN15" s="263">
        <v>0.76722440000000003</v>
      </c>
      <c r="BZO15" s="263"/>
      <c r="BZP15" s="263">
        <f t="shared" si="40"/>
        <v>92.810480360000014</v>
      </c>
      <c r="BZQ15" s="380">
        <f t="shared" si="202"/>
        <v>170.01466511000001</v>
      </c>
      <c r="BZR15" s="263">
        <f t="shared" si="203"/>
        <v>757.23816705000002</v>
      </c>
      <c r="BZS15" s="198"/>
      <c r="BZT15" s="198">
        <v>37</v>
      </c>
      <c r="BZU15" s="198">
        <v>19</v>
      </c>
      <c r="BZV15" s="198"/>
      <c r="BZW15" s="198"/>
      <c r="BZX15" s="198"/>
      <c r="BZY15" s="198"/>
      <c r="BZZ15" s="198"/>
      <c r="CAA15" s="198"/>
      <c r="CAB15" s="198"/>
      <c r="CAC15" s="198"/>
      <c r="CAD15" s="198"/>
      <c r="CAE15" s="198"/>
      <c r="CAF15" s="198"/>
      <c r="CAG15" s="198"/>
      <c r="CAH15" s="198"/>
      <c r="CAI15" s="198"/>
      <c r="CAJ15" s="198"/>
      <c r="CAK15" s="198"/>
      <c r="CAL15" s="198"/>
      <c r="CAM15" s="198"/>
      <c r="CAN15" s="198"/>
      <c r="CAO15" s="198"/>
      <c r="CAP15" s="198"/>
      <c r="CAQ15" s="198"/>
      <c r="CAR15" s="198"/>
      <c r="CAS15" s="198"/>
      <c r="CAT15" s="198"/>
      <c r="CAU15" s="198"/>
      <c r="CAV15" s="198"/>
      <c r="CAW15" s="198"/>
      <c r="CAX15" s="198"/>
      <c r="CAY15" s="198"/>
      <c r="CAZ15" s="198"/>
      <c r="CBA15" s="198"/>
      <c r="CBB15" s="198"/>
      <c r="CBC15" s="198"/>
      <c r="CBD15" s="198"/>
      <c r="CBE15" s="198"/>
      <c r="CBF15" s="198"/>
      <c r="CBG15" s="198"/>
      <c r="CBH15" s="198"/>
      <c r="CBI15" s="198"/>
      <c r="CBJ15" s="198"/>
      <c r="CBK15" s="198"/>
      <c r="CBL15" s="198"/>
      <c r="CBM15" s="198"/>
      <c r="CBN15" s="198"/>
      <c r="CBO15" s="198"/>
      <c r="CBP15" s="198"/>
      <c r="CBQ15" s="198"/>
      <c r="CBR15" s="198"/>
      <c r="CBS15" s="198"/>
      <c r="CBT15" s="198"/>
      <c r="CBU15" s="198"/>
      <c r="CBV15" s="198"/>
      <c r="CBW15" s="198"/>
      <c r="CBX15" s="198"/>
      <c r="CBY15" s="198"/>
      <c r="CBZ15" s="198"/>
      <c r="CCA15" s="198"/>
      <c r="CCB15" s="198"/>
      <c r="CCC15" s="198"/>
      <c r="CCD15" s="198"/>
      <c r="CCE15" s="198"/>
      <c r="CCF15" s="198"/>
      <c r="CCG15" s="198"/>
      <c r="CCH15" s="198"/>
      <c r="CCI15" s="198"/>
      <c r="CCJ15" s="198"/>
      <c r="CCK15" s="198"/>
      <c r="CCL15" s="198"/>
      <c r="CCM15" s="198"/>
      <c r="CCN15" s="198"/>
      <c r="CCO15" s="198"/>
      <c r="CCP15" s="198"/>
      <c r="CCQ15" s="198"/>
      <c r="CCR15" s="198"/>
      <c r="CCS15" s="198">
        <f t="shared" si="41"/>
        <v>-25.057120820000137</v>
      </c>
      <c r="CCT15" s="199"/>
    </row>
    <row r="16" spans="1:2126" s="200" customFormat="1" outlineLevel="1" x14ac:dyDescent="0.2">
      <c r="A16" s="205" t="s">
        <v>7</v>
      </c>
      <c r="B16" s="202">
        <v>127.58104363</v>
      </c>
      <c r="C16" s="202">
        <v>58.689991599999999</v>
      </c>
      <c r="D16" s="202">
        <v>112.07440783</v>
      </c>
      <c r="E16" s="202">
        <v>25.290053050000001</v>
      </c>
      <c r="F16" s="202">
        <v>91.237566610000002</v>
      </c>
      <c r="G16" s="202">
        <v>71.183878449999995</v>
      </c>
      <c r="H16" s="202">
        <v>82.551636040000005</v>
      </c>
      <c r="I16" s="202">
        <v>49.069951979999999</v>
      </c>
      <c r="J16" s="202">
        <v>50</v>
      </c>
      <c r="K16" s="202">
        <v>41.919845699999996</v>
      </c>
      <c r="L16" s="202">
        <v>27.457442889999999</v>
      </c>
      <c r="M16" s="202"/>
      <c r="N16" s="202">
        <v>98.914178740000011</v>
      </c>
      <c r="O16" s="202">
        <v>708.38895288999993</v>
      </c>
      <c r="P16" s="202"/>
      <c r="Q16" s="202">
        <v>23.157243990000001</v>
      </c>
      <c r="R16" s="202"/>
      <c r="S16" s="202"/>
      <c r="T16" s="202"/>
      <c r="U16" s="202">
        <v>23.157243990000001</v>
      </c>
      <c r="V16" s="202">
        <v>14.94372926</v>
      </c>
      <c r="W16" s="202"/>
      <c r="X16" s="202"/>
      <c r="Y16" s="202"/>
      <c r="Z16" s="202">
        <v>8</v>
      </c>
      <c r="AA16" s="202">
        <v>22.943729259999998</v>
      </c>
      <c r="AB16" s="202"/>
      <c r="AC16" s="202">
        <v>8</v>
      </c>
      <c r="AD16" s="202">
        <v>8</v>
      </c>
      <c r="AE16" s="202">
        <v>8</v>
      </c>
      <c r="AF16" s="202">
        <v>24</v>
      </c>
      <c r="AG16" s="202">
        <v>1.30749838</v>
      </c>
      <c r="AH16" s="202">
        <v>2.85733543</v>
      </c>
      <c r="AI16" s="202">
        <v>8</v>
      </c>
      <c r="AJ16" s="202"/>
      <c r="AK16" s="202">
        <v>16</v>
      </c>
      <c r="AL16" s="202">
        <v>28.164833809999998</v>
      </c>
      <c r="AM16" s="202">
        <v>98.26580706</v>
      </c>
      <c r="AN16" s="202">
        <v>8</v>
      </c>
      <c r="AO16" s="202"/>
      <c r="AP16" s="202"/>
      <c r="AQ16" s="202">
        <v>8</v>
      </c>
      <c r="AR16" s="202"/>
      <c r="AS16" s="202">
        <v>16</v>
      </c>
      <c r="AT16" s="202">
        <v>4.8702222699999993</v>
      </c>
      <c r="AU16" s="202">
        <v>1.9390912900000001</v>
      </c>
      <c r="AV16" s="202"/>
      <c r="AW16" s="202">
        <v>6.8093135599999997</v>
      </c>
      <c r="AX16" s="202"/>
      <c r="AY16" s="202">
        <v>5.9457280800000003</v>
      </c>
      <c r="AZ16" s="202">
        <v>8</v>
      </c>
      <c r="BA16" s="202"/>
      <c r="BB16" s="202"/>
      <c r="BC16" s="202">
        <v>13.94572808</v>
      </c>
      <c r="BD16" s="202"/>
      <c r="BE16" s="202"/>
      <c r="BF16" s="202">
        <v>8</v>
      </c>
      <c r="BG16" s="202">
        <v>4.5420206900000002</v>
      </c>
      <c r="BH16" s="202">
        <v>2.7498390000000001</v>
      </c>
      <c r="BI16" s="202">
        <v>15.291859690000001</v>
      </c>
      <c r="BJ16" s="202">
        <v>8</v>
      </c>
      <c r="BK16" s="202">
        <v>8</v>
      </c>
      <c r="BL16" s="202">
        <v>60.046901330000004</v>
      </c>
      <c r="BM16" s="202">
        <v>8</v>
      </c>
      <c r="BN16" s="202">
        <v>1.60406479</v>
      </c>
      <c r="BO16" s="202"/>
      <c r="BP16" s="202"/>
      <c r="BQ16" s="202">
        <v>9.6040647900000007</v>
      </c>
      <c r="BR16" s="202">
        <v>8</v>
      </c>
      <c r="BS16" s="202">
        <v>8</v>
      </c>
      <c r="BT16" s="202">
        <v>8</v>
      </c>
      <c r="BU16" s="202">
        <v>8</v>
      </c>
      <c r="BV16" s="202">
        <v>8</v>
      </c>
      <c r="BW16" s="202">
        <v>40</v>
      </c>
      <c r="BX16" s="202"/>
      <c r="BY16" s="202">
        <v>0.45436777</v>
      </c>
      <c r="BZ16" s="202">
        <v>2.44265409</v>
      </c>
      <c r="CA16" s="202"/>
      <c r="CB16" s="202"/>
      <c r="CC16" s="202">
        <v>2.8970218600000002</v>
      </c>
      <c r="CD16" s="202">
        <v>8</v>
      </c>
      <c r="CE16" s="202">
        <v>10</v>
      </c>
      <c r="CF16" s="202">
        <v>10</v>
      </c>
      <c r="CG16" s="202"/>
      <c r="CH16" s="202">
        <v>28</v>
      </c>
      <c r="CI16" s="202">
        <v>4.2977402199999997</v>
      </c>
      <c r="CJ16" s="202">
        <v>0.18670929</v>
      </c>
      <c r="CK16" s="202"/>
      <c r="CL16" s="202"/>
      <c r="CM16" s="202">
        <v>4.4844495099999993</v>
      </c>
      <c r="CN16" s="202">
        <v>84.985536159999995</v>
      </c>
      <c r="CO16" s="202"/>
      <c r="CP16" s="202"/>
      <c r="CQ16" s="202"/>
      <c r="CR16" s="202"/>
      <c r="CS16" s="202"/>
      <c r="CT16" s="202"/>
      <c r="CU16" s="202">
        <v>10.3</v>
      </c>
      <c r="CV16" s="202">
        <v>10.3</v>
      </c>
      <c r="CW16" s="202">
        <v>12.9</v>
      </c>
      <c r="CX16" s="202"/>
      <c r="CY16" s="202">
        <v>6.9750202199999993</v>
      </c>
      <c r="CZ16" s="202"/>
      <c r="DA16" s="202"/>
      <c r="DB16" s="202">
        <v>19.87502022</v>
      </c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>
        <v>30.17502022</v>
      </c>
      <c r="DP16" s="202"/>
      <c r="DQ16" s="202"/>
      <c r="DR16" s="202"/>
      <c r="DS16" s="202"/>
      <c r="DT16" s="202"/>
      <c r="DU16" s="202"/>
      <c r="DV16" s="202">
        <v>12.9</v>
      </c>
      <c r="DW16" s="202">
        <v>12.9</v>
      </c>
      <c r="DX16" s="202"/>
      <c r="DY16" s="202"/>
      <c r="DZ16" s="202">
        <v>25.8</v>
      </c>
      <c r="EA16" s="202">
        <v>5.8860300300000006</v>
      </c>
      <c r="EB16" s="202"/>
      <c r="EC16" s="202"/>
      <c r="ED16" s="202"/>
      <c r="EE16" s="202"/>
      <c r="EF16" s="202">
        <v>5.8860300300000006</v>
      </c>
      <c r="EG16" s="202"/>
      <c r="EH16" s="202"/>
      <c r="EI16" s="202"/>
      <c r="EJ16" s="202"/>
      <c r="EK16" s="202"/>
      <c r="EL16" s="202"/>
      <c r="EM16" s="202"/>
      <c r="EN16" s="202"/>
      <c r="EO16" s="202">
        <v>31.686030030000001</v>
      </c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>
        <v>10.083339179999999</v>
      </c>
      <c r="FA16" s="202">
        <v>10.083339179999999</v>
      </c>
      <c r="FB16" s="202"/>
      <c r="FC16" s="202">
        <v>2.9961350299999996</v>
      </c>
      <c r="FD16" s="202"/>
      <c r="FE16" s="202">
        <v>23.162813389999997</v>
      </c>
      <c r="FF16" s="202"/>
      <c r="FG16" s="202">
        <v>2.2901546000000002</v>
      </c>
      <c r="FH16" s="202"/>
      <c r="FI16" s="202"/>
      <c r="FJ16" s="202">
        <v>2.2901546000000002</v>
      </c>
      <c r="FK16" s="202"/>
      <c r="FL16" s="202"/>
      <c r="FM16" s="202"/>
      <c r="FN16" s="202"/>
      <c r="FO16" s="202"/>
      <c r="FP16" s="202">
        <v>25.452967989999998</v>
      </c>
      <c r="FQ16" s="202"/>
      <c r="FR16" s="202"/>
      <c r="FS16" s="202"/>
      <c r="FT16" s="202"/>
      <c r="FU16" s="202"/>
      <c r="FV16" s="202"/>
      <c r="FW16" s="202"/>
      <c r="FX16" s="202"/>
      <c r="FY16" s="202">
        <v>12.960768289999999</v>
      </c>
      <c r="FZ16" s="202"/>
      <c r="GA16" s="202"/>
      <c r="GB16" s="202">
        <v>8.8687835899999996</v>
      </c>
      <c r="GC16" s="202"/>
      <c r="GD16" s="202">
        <v>21.829551879999997</v>
      </c>
      <c r="GE16" s="202">
        <v>11.16248699</v>
      </c>
      <c r="GF16" s="202"/>
      <c r="GG16" s="202"/>
      <c r="GH16" s="202"/>
      <c r="GI16" s="202"/>
      <c r="GJ16" s="202">
        <v>11.16248699</v>
      </c>
      <c r="GK16" s="202"/>
      <c r="GL16" s="202"/>
      <c r="GM16" s="202"/>
      <c r="GN16" s="202"/>
      <c r="GO16" s="202"/>
      <c r="GP16" s="202"/>
      <c r="GQ16" s="202">
        <v>32.992038869999995</v>
      </c>
      <c r="GR16" s="202"/>
      <c r="GS16" s="202"/>
      <c r="GT16" s="202"/>
      <c r="GU16" s="202"/>
      <c r="GV16" s="202"/>
      <c r="GW16" s="202"/>
      <c r="GX16" s="202"/>
      <c r="GY16" s="202"/>
      <c r="GZ16" s="202"/>
      <c r="HA16" s="202"/>
      <c r="HB16" s="202">
        <v>19.38440529</v>
      </c>
      <c r="HC16" s="202">
        <v>19.38440529</v>
      </c>
      <c r="HD16" s="202"/>
      <c r="HE16" s="202">
        <v>9.9999559999999992</v>
      </c>
      <c r="HF16" s="202">
        <v>1.4988659999999999E-2</v>
      </c>
      <c r="HG16" s="202">
        <v>4.3999999999999999E-5</v>
      </c>
      <c r="HH16" s="202"/>
      <c r="HI16" s="202">
        <v>10.01498866</v>
      </c>
      <c r="HJ16" s="202"/>
      <c r="HK16" s="202"/>
      <c r="HL16" s="202"/>
      <c r="HM16" s="202"/>
      <c r="HN16" s="202"/>
      <c r="HO16" s="202"/>
      <c r="HP16" s="202"/>
      <c r="HQ16" s="202"/>
      <c r="HR16" s="202"/>
      <c r="HS16" s="202"/>
      <c r="HT16" s="202">
        <v>29.39939395</v>
      </c>
      <c r="HU16" s="202"/>
      <c r="HV16" s="202"/>
      <c r="HW16" s="202"/>
      <c r="HX16" s="202"/>
      <c r="HY16" s="202"/>
      <c r="HZ16" s="202"/>
      <c r="IA16" s="202"/>
      <c r="IB16" s="202">
        <v>10.765744249999999</v>
      </c>
      <c r="IC16" s="202">
        <v>10.765744249999999</v>
      </c>
      <c r="ID16" s="202"/>
      <c r="IE16" s="202">
        <v>0.36619415999999999</v>
      </c>
      <c r="IF16" s="202">
        <v>10.765744249999999</v>
      </c>
      <c r="IG16" s="202">
        <v>5.4109590599999997</v>
      </c>
      <c r="IH16" s="202"/>
      <c r="II16" s="202">
        <v>16.54289747</v>
      </c>
      <c r="IJ16" s="202"/>
      <c r="IK16" s="202"/>
      <c r="IL16" s="202"/>
      <c r="IM16" s="202"/>
      <c r="IN16" s="202"/>
      <c r="IO16" s="202"/>
      <c r="IP16" s="202"/>
      <c r="IQ16" s="202"/>
      <c r="IR16" s="202"/>
      <c r="IS16" s="202"/>
      <c r="IT16" s="202"/>
      <c r="IU16" s="202"/>
      <c r="IV16" s="202">
        <v>27.308641719999997</v>
      </c>
      <c r="IW16" s="202"/>
      <c r="IX16" s="202"/>
      <c r="IY16" s="202"/>
      <c r="IZ16" s="202"/>
      <c r="JA16" s="202"/>
      <c r="JB16" s="202"/>
      <c r="JC16" s="202"/>
      <c r="JD16" s="202">
        <v>7.65</v>
      </c>
      <c r="JE16" s="202">
        <v>7.65</v>
      </c>
      <c r="JF16" s="202">
        <v>2.8732795800000002</v>
      </c>
      <c r="JG16" s="202">
        <v>12.739272189999999</v>
      </c>
      <c r="JH16" s="202">
        <v>30.91255177</v>
      </c>
      <c r="JI16" s="202"/>
      <c r="JJ16" s="202"/>
      <c r="JK16" s="202"/>
      <c r="JL16" s="202"/>
      <c r="JM16" s="202"/>
      <c r="JN16" s="202"/>
      <c r="JO16" s="202"/>
      <c r="JP16" s="202"/>
      <c r="JQ16" s="202"/>
      <c r="JR16" s="202"/>
      <c r="JS16" s="202"/>
      <c r="JT16" s="202"/>
      <c r="JU16" s="202"/>
      <c r="JV16" s="202"/>
      <c r="JW16" s="202">
        <v>30.91255177</v>
      </c>
      <c r="JX16" s="202"/>
      <c r="JY16" s="202"/>
      <c r="JZ16" s="202"/>
      <c r="KA16" s="202"/>
      <c r="KB16" s="202"/>
      <c r="KC16" s="202"/>
      <c r="KD16" s="202"/>
      <c r="KE16" s="202"/>
      <c r="KF16" s="202"/>
      <c r="KG16" s="202"/>
      <c r="KH16" s="202"/>
      <c r="KI16" s="202">
        <v>0.13482211</v>
      </c>
      <c r="KJ16" s="202">
        <v>29.148442369999998</v>
      </c>
      <c r="KK16" s="202"/>
      <c r="KL16" s="202"/>
      <c r="KM16" s="202">
        <v>29.28326448</v>
      </c>
      <c r="KN16" s="202"/>
      <c r="KO16" s="202"/>
      <c r="KP16" s="202"/>
      <c r="KQ16" s="202"/>
      <c r="KR16" s="202"/>
      <c r="KS16" s="202"/>
      <c r="KT16" s="202"/>
      <c r="KU16" s="202"/>
      <c r="KV16" s="202"/>
      <c r="KW16" s="202"/>
      <c r="KX16" s="202">
        <v>29.28326448</v>
      </c>
      <c r="KY16" s="202"/>
      <c r="KZ16" s="202"/>
      <c r="LA16" s="202"/>
      <c r="LB16" s="202"/>
      <c r="LC16" s="202"/>
      <c r="LD16" s="202"/>
      <c r="LE16" s="202"/>
      <c r="LF16" s="202"/>
      <c r="LG16" s="202"/>
      <c r="LH16" s="202"/>
      <c r="LI16" s="202">
        <v>5.11676324</v>
      </c>
      <c r="LJ16" s="202">
        <v>28.80633022</v>
      </c>
      <c r="LK16" s="202"/>
      <c r="LL16" s="202"/>
      <c r="LM16" s="202">
        <v>33.923093459999997</v>
      </c>
      <c r="LN16" s="202"/>
      <c r="LO16" s="202"/>
      <c r="LP16" s="202"/>
      <c r="LQ16" s="202"/>
      <c r="LR16" s="202"/>
      <c r="LS16" s="202"/>
      <c r="LT16" s="202"/>
      <c r="LU16" s="202"/>
      <c r="LV16" s="202"/>
      <c r="LW16" s="202"/>
      <c r="LX16" s="202"/>
      <c r="LY16" s="202"/>
      <c r="LZ16" s="202">
        <v>33.923093459999997</v>
      </c>
      <c r="MA16" s="202">
        <v>514.43124704000002</v>
      </c>
      <c r="MB16" s="202"/>
      <c r="MC16" s="202"/>
      <c r="MD16" s="202"/>
      <c r="ME16" s="202"/>
      <c r="MF16" s="202"/>
      <c r="MG16" s="202">
        <v>6.7020619999999989E-2</v>
      </c>
      <c r="MH16" s="202"/>
      <c r="MI16" s="202"/>
      <c r="MJ16" s="202">
        <v>7.2887058999999992</v>
      </c>
      <c r="MK16" s="202">
        <v>25.774500660000001</v>
      </c>
      <c r="ML16" s="202">
        <v>33.130227179999999</v>
      </c>
      <c r="MM16" s="202"/>
      <c r="MN16" s="202"/>
      <c r="MO16" s="202"/>
      <c r="MP16" s="202"/>
      <c r="MQ16" s="202"/>
      <c r="MR16" s="202"/>
      <c r="MS16" s="202"/>
      <c r="MT16" s="202"/>
      <c r="MU16" s="202"/>
      <c r="MV16" s="202"/>
      <c r="MW16" s="202"/>
      <c r="MX16" s="202"/>
      <c r="MY16" s="202"/>
      <c r="MZ16" s="202"/>
      <c r="NA16" s="202">
        <v>33.130227179999999</v>
      </c>
      <c r="NB16" s="202"/>
      <c r="NC16" s="202"/>
      <c r="ND16" s="202"/>
      <c r="NE16" s="202"/>
      <c r="NF16" s="202"/>
      <c r="NG16" s="202"/>
      <c r="NH16" s="202"/>
      <c r="NI16" s="202"/>
      <c r="NJ16" s="202"/>
      <c r="NK16" s="202"/>
      <c r="NL16" s="202"/>
      <c r="NM16" s="202"/>
      <c r="NN16" s="202"/>
      <c r="NO16" s="202">
        <v>5.2806484299999994</v>
      </c>
      <c r="NP16" s="202">
        <v>32.729167940000004</v>
      </c>
      <c r="NQ16" s="202">
        <v>38.009816370000003</v>
      </c>
      <c r="NR16" s="202"/>
      <c r="NS16" s="202"/>
      <c r="NT16" s="202"/>
      <c r="NU16" s="202"/>
      <c r="NV16" s="202"/>
      <c r="NW16" s="202"/>
      <c r="NX16" s="202">
        <v>38.009816370000003</v>
      </c>
      <c r="NY16" s="202"/>
      <c r="NZ16" s="202"/>
      <c r="OA16" s="202"/>
      <c r="OB16" s="202"/>
      <c r="OC16" s="202"/>
      <c r="OD16" s="202"/>
      <c r="OE16" s="202"/>
      <c r="OF16" s="202"/>
      <c r="OG16" s="202"/>
      <c r="OH16" s="202"/>
      <c r="OI16" s="202"/>
      <c r="OJ16" s="202"/>
      <c r="OK16" s="202"/>
      <c r="OL16" s="202"/>
      <c r="OM16" s="202"/>
      <c r="ON16" s="202"/>
      <c r="OO16" s="202"/>
      <c r="OP16" s="202">
        <v>21.653416579999998</v>
      </c>
      <c r="OQ16" s="202">
        <v>24.177741340000001</v>
      </c>
      <c r="OR16" s="202"/>
      <c r="OS16" s="202"/>
      <c r="OT16" s="202">
        <v>45.831157919999995</v>
      </c>
      <c r="OU16" s="202"/>
      <c r="OV16" s="202"/>
      <c r="OW16" s="202"/>
      <c r="OX16" s="202"/>
      <c r="OY16" s="202"/>
      <c r="OZ16" s="202"/>
      <c r="PA16" s="202">
        <v>45.831157919999995</v>
      </c>
      <c r="PB16" s="202"/>
      <c r="PC16" s="202"/>
      <c r="PD16" s="202"/>
      <c r="PE16" s="202"/>
      <c r="PF16" s="202"/>
      <c r="PG16" s="202"/>
      <c r="PH16" s="202"/>
      <c r="PI16" s="202">
        <v>9.4499829299999991</v>
      </c>
      <c r="PJ16" s="202">
        <v>32.778937939999999</v>
      </c>
      <c r="PK16" s="202"/>
      <c r="PL16" s="202">
        <v>42.228920869999996</v>
      </c>
      <c r="PM16" s="202"/>
      <c r="PN16" s="202"/>
      <c r="PO16" s="202"/>
      <c r="PP16" s="202"/>
      <c r="PQ16" s="202"/>
      <c r="PR16" s="202"/>
      <c r="PS16" s="202"/>
      <c r="PT16" s="202"/>
      <c r="PU16" s="202"/>
      <c r="PV16" s="202"/>
      <c r="PW16" s="202"/>
      <c r="PX16" s="202"/>
      <c r="PY16" s="202">
        <v>42.228920869999996</v>
      </c>
      <c r="PZ16" s="202"/>
      <c r="QA16" s="202"/>
      <c r="QB16" s="202"/>
      <c r="QC16" s="202"/>
      <c r="QD16" s="202"/>
      <c r="QE16" s="202"/>
      <c r="QF16" s="202"/>
      <c r="QG16" s="202"/>
      <c r="QH16" s="202"/>
      <c r="QI16" s="202"/>
      <c r="QJ16" s="202"/>
      <c r="QK16" s="202"/>
      <c r="QL16" s="202"/>
      <c r="QM16" s="202"/>
      <c r="QN16" s="202">
        <v>21.661137059999998</v>
      </c>
      <c r="QO16" s="202">
        <v>23</v>
      </c>
      <c r="QP16" s="202">
        <v>44.661137060000001</v>
      </c>
      <c r="QQ16" s="202"/>
      <c r="QR16" s="202"/>
      <c r="QS16" s="202"/>
      <c r="QT16" s="202"/>
      <c r="QU16" s="202"/>
      <c r="QV16" s="202"/>
      <c r="QW16" s="202"/>
      <c r="QX16" s="202"/>
      <c r="QY16" s="202"/>
      <c r="QZ16" s="202"/>
      <c r="RA16" s="202">
        <v>44.661137060000001</v>
      </c>
      <c r="RB16" s="202"/>
      <c r="RC16" s="202"/>
      <c r="RD16" s="202"/>
      <c r="RE16" s="202"/>
      <c r="RF16" s="202"/>
      <c r="RG16" s="202"/>
      <c r="RH16" s="202"/>
      <c r="RI16" s="202"/>
      <c r="RJ16" s="202"/>
      <c r="RK16" s="202"/>
      <c r="RL16" s="202"/>
      <c r="RM16" s="202"/>
      <c r="RN16" s="202">
        <v>46.03250207</v>
      </c>
      <c r="RO16" s="202">
        <v>46.03250207</v>
      </c>
      <c r="RP16" s="202"/>
      <c r="RQ16" s="202"/>
      <c r="RR16" s="202"/>
      <c r="RS16" s="202"/>
      <c r="RT16" s="202"/>
      <c r="RU16" s="202"/>
      <c r="RV16" s="202"/>
      <c r="RW16" s="202"/>
      <c r="RX16" s="202"/>
      <c r="RY16" s="202"/>
      <c r="RZ16" s="202"/>
      <c r="SA16" s="202">
        <v>46.03250207</v>
      </c>
      <c r="SB16" s="202"/>
      <c r="SC16" s="202"/>
      <c r="SD16" s="202"/>
      <c r="SE16" s="202"/>
      <c r="SF16" s="202"/>
      <c r="SG16" s="202"/>
      <c r="SH16" s="202"/>
      <c r="SI16" s="202"/>
      <c r="SJ16" s="202"/>
      <c r="SK16" s="202"/>
      <c r="SL16" s="202"/>
      <c r="SM16" s="202"/>
      <c r="SN16" s="202"/>
      <c r="SO16" s="202"/>
      <c r="SP16" s="202">
        <v>25</v>
      </c>
      <c r="SQ16" s="202">
        <v>27.707980370000001</v>
      </c>
      <c r="SR16" s="263">
        <v>52.707980370000001</v>
      </c>
      <c r="SS16" s="202"/>
      <c r="ST16" s="202"/>
      <c r="SU16" s="202"/>
      <c r="SV16" s="202"/>
      <c r="SW16" s="202"/>
      <c r="SX16" s="202"/>
      <c r="SY16" s="202"/>
      <c r="SZ16" s="202"/>
      <c r="TA16" s="202">
        <v>52.707980370000001</v>
      </c>
      <c r="TB16" s="202"/>
      <c r="TC16" s="202"/>
      <c r="TD16" s="202"/>
      <c r="TE16" s="202"/>
      <c r="TF16" s="202"/>
      <c r="TG16" s="202"/>
      <c r="TH16" s="202"/>
      <c r="TI16" s="202"/>
      <c r="TJ16" s="202"/>
      <c r="TK16" s="202">
        <f t="shared" si="22"/>
        <v>0</v>
      </c>
      <c r="TL16" s="202"/>
      <c r="TM16" s="202"/>
      <c r="TN16" s="202"/>
      <c r="TO16" s="202">
        <v>10.113097949999998</v>
      </c>
      <c r="TP16" s="202">
        <v>46.6432018</v>
      </c>
      <c r="TQ16" s="202">
        <v>56.756299749999997</v>
      </c>
      <c r="TR16" s="202"/>
      <c r="TS16" s="202"/>
      <c r="TT16" s="202"/>
      <c r="TU16" s="202"/>
      <c r="TV16" s="202"/>
      <c r="TW16" s="202"/>
      <c r="TX16" s="202"/>
      <c r="TY16" s="202"/>
      <c r="TZ16" s="202"/>
      <c r="UA16" s="202"/>
      <c r="UB16" s="202"/>
      <c r="UC16" s="202">
        <v>56.756299749999997</v>
      </c>
      <c r="UD16" s="202"/>
      <c r="UE16" s="202"/>
      <c r="UF16" s="202"/>
      <c r="UG16" s="202"/>
      <c r="UH16" s="202"/>
      <c r="UI16" s="202"/>
      <c r="UJ16" s="202"/>
      <c r="UK16" s="202"/>
      <c r="UL16" s="202"/>
      <c r="UM16" s="202"/>
      <c r="UN16" s="202"/>
      <c r="UO16" s="202"/>
      <c r="UP16" s="202"/>
      <c r="UQ16" s="202"/>
      <c r="UR16" s="202"/>
      <c r="US16" s="202"/>
      <c r="UT16" s="202"/>
      <c r="UU16" s="202">
        <v>13.79736673</v>
      </c>
      <c r="UV16" s="202">
        <v>45.998528519999994</v>
      </c>
      <c r="UW16" s="202">
        <f t="shared" si="42"/>
        <v>59.795895249999994</v>
      </c>
      <c r="UX16" s="202"/>
      <c r="UY16" s="202"/>
      <c r="UZ16" s="202"/>
      <c r="VA16" s="202"/>
      <c r="VB16" s="202"/>
      <c r="VC16" s="202"/>
      <c r="VD16" s="202">
        <v>59.795895249999994</v>
      </c>
      <c r="VE16" s="202"/>
      <c r="VF16" s="202"/>
      <c r="VG16" s="202"/>
      <c r="VH16" s="202"/>
      <c r="VI16" s="202"/>
      <c r="VJ16" s="202"/>
      <c r="VK16" s="202"/>
      <c r="VL16" s="202"/>
      <c r="VM16" s="202"/>
      <c r="VN16" s="202"/>
      <c r="VO16" s="202"/>
      <c r="VP16" s="202"/>
      <c r="VQ16" s="202"/>
      <c r="VR16" s="202"/>
      <c r="VS16" s="202"/>
      <c r="VT16" s="202">
        <v>9.0053558999999996</v>
      </c>
      <c r="VU16" s="202">
        <v>48.705154819999997</v>
      </c>
      <c r="VV16" s="202">
        <v>57.710510719999995</v>
      </c>
      <c r="VW16" s="202"/>
      <c r="VX16" s="202"/>
      <c r="VY16" s="202"/>
      <c r="VZ16" s="202"/>
      <c r="WA16" s="202"/>
      <c r="WB16" s="202"/>
      <c r="WC16" s="202"/>
      <c r="WD16" s="202"/>
      <c r="WE16" s="202"/>
      <c r="WF16" s="202">
        <v>57.710510719999995</v>
      </c>
      <c r="WG16" s="202"/>
      <c r="WH16" s="202"/>
      <c r="WI16" s="202"/>
      <c r="WJ16" s="202"/>
      <c r="WK16" s="202"/>
      <c r="WL16" s="202"/>
      <c r="WM16" s="202"/>
      <c r="WN16" s="202"/>
      <c r="WO16" s="202"/>
      <c r="WP16" s="202"/>
      <c r="WQ16" s="202"/>
      <c r="WR16" s="202"/>
      <c r="WS16" s="202">
        <v>1.14253049</v>
      </c>
      <c r="WT16" s="202">
        <v>50.685822780000002</v>
      </c>
      <c r="WU16" s="202">
        <v>51.828353270000001</v>
      </c>
      <c r="WV16" s="202"/>
      <c r="WW16" s="202"/>
      <c r="WX16" s="202"/>
      <c r="WY16" s="202"/>
      <c r="WZ16" s="202"/>
      <c r="XA16" s="202"/>
      <c r="XB16" s="202"/>
      <c r="XC16" s="202"/>
      <c r="XD16" s="202"/>
      <c r="XE16" s="202"/>
      <c r="XF16" s="202"/>
      <c r="XG16" s="202">
        <v>51.828353270000001</v>
      </c>
      <c r="XH16" s="202"/>
      <c r="XI16" s="202"/>
      <c r="XJ16" s="202"/>
      <c r="XK16" s="202"/>
      <c r="XL16" s="202"/>
      <c r="XM16" s="202"/>
      <c r="XN16" s="202"/>
      <c r="XO16" s="202"/>
      <c r="XP16" s="202"/>
      <c r="XQ16" s="202"/>
      <c r="XR16" s="202"/>
      <c r="XS16" s="202"/>
      <c r="XT16" s="202"/>
      <c r="XU16" s="202"/>
      <c r="XV16" s="202"/>
      <c r="XW16" s="202"/>
      <c r="XX16" s="202"/>
      <c r="XY16" s="202">
        <v>1.21811202</v>
      </c>
      <c r="XZ16" s="202">
        <v>51.407124380000006</v>
      </c>
      <c r="YA16" s="202">
        <f t="shared" si="43"/>
        <v>52.625236400000006</v>
      </c>
      <c r="YB16" s="202"/>
      <c r="YC16" s="202"/>
      <c r="YD16" s="202"/>
      <c r="YE16" s="202"/>
      <c r="YF16" s="202">
        <f t="shared" si="44"/>
        <v>0</v>
      </c>
      <c r="YG16" s="202">
        <f t="shared" si="45"/>
        <v>52.625236400000006</v>
      </c>
      <c r="YH16" s="202">
        <f t="shared" si="46"/>
        <v>581.31803723000007</v>
      </c>
      <c r="YI16" s="202"/>
      <c r="YJ16" s="202"/>
      <c r="YK16" s="202"/>
      <c r="YL16" s="202"/>
      <c r="YM16" s="202">
        <f t="shared" si="47"/>
        <v>0</v>
      </c>
      <c r="YN16" s="202"/>
      <c r="YO16" s="202"/>
      <c r="YP16" s="202"/>
      <c r="YQ16" s="202"/>
      <c r="YR16" s="202"/>
      <c r="YS16" s="202"/>
      <c r="YT16" s="202"/>
      <c r="YU16" s="202"/>
      <c r="YV16" s="202"/>
      <c r="YW16" s="202"/>
      <c r="YX16" s="202">
        <v>45.490882429999999</v>
      </c>
      <c r="YY16" s="202">
        <v>45.490882429999999</v>
      </c>
      <c r="YZ16" s="202"/>
      <c r="ZA16" s="202"/>
      <c r="ZB16" s="202"/>
      <c r="ZC16" s="202"/>
      <c r="ZD16" s="202"/>
      <c r="ZE16" s="202"/>
      <c r="ZF16" s="202"/>
      <c r="ZG16" s="202"/>
      <c r="ZH16" s="202"/>
      <c r="ZI16" s="202">
        <v>45.490882429999999</v>
      </c>
      <c r="ZJ16" s="202"/>
      <c r="ZK16" s="202"/>
      <c r="ZL16" s="202"/>
      <c r="ZM16" s="202"/>
      <c r="ZN16" s="202"/>
      <c r="ZO16" s="202"/>
      <c r="ZP16" s="202"/>
      <c r="ZQ16" s="202"/>
      <c r="ZR16" s="202"/>
      <c r="ZS16" s="202"/>
      <c r="ZT16" s="202">
        <v>0.35572886999999997</v>
      </c>
      <c r="ZU16" s="202">
        <v>50.23094321</v>
      </c>
      <c r="ZV16" s="202">
        <v>50.58667208</v>
      </c>
      <c r="ZW16" s="202"/>
      <c r="ZX16" s="202"/>
      <c r="ZY16" s="202"/>
      <c r="ZZ16" s="202"/>
      <c r="AAA16" s="202"/>
      <c r="AAB16" s="202"/>
      <c r="AAC16" s="202"/>
      <c r="AAD16" s="202"/>
      <c r="AAE16" s="202"/>
      <c r="AAF16" s="202"/>
      <c r="AAG16" s="202">
        <v>50.58667208</v>
      </c>
      <c r="AAH16" s="202"/>
      <c r="AAI16" s="202"/>
      <c r="AAJ16" s="202"/>
      <c r="AAK16" s="202"/>
      <c r="AAL16" s="202"/>
      <c r="AAM16" s="202"/>
      <c r="AAN16" s="202"/>
      <c r="AAO16" s="202"/>
      <c r="AAP16" s="202"/>
      <c r="AAQ16" s="202"/>
      <c r="AAR16" s="202"/>
      <c r="AAS16" s="202"/>
      <c r="AAT16" s="202"/>
      <c r="AAU16" s="202"/>
      <c r="AAV16" s="202"/>
      <c r="AAW16" s="202"/>
      <c r="AAX16" s="202">
        <v>5.8051299000000007</v>
      </c>
      <c r="AAY16" s="202">
        <v>52.953530389999997</v>
      </c>
      <c r="AAZ16" s="202"/>
      <c r="ABA16" s="202"/>
      <c r="ABB16" s="202">
        <v>58.758660289999995</v>
      </c>
      <c r="ABC16" s="202"/>
      <c r="ABD16" s="202"/>
      <c r="ABE16" s="202"/>
      <c r="ABF16" s="202"/>
      <c r="ABG16" s="202"/>
      <c r="ABH16" s="202">
        <f t="shared" si="48"/>
        <v>96.077554509999999</v>
      </c>
      <c r="ABI16" s="202">
        <v>58.758660289999995</v>
      </c>
      <c r="ABJ16" s="202"/>
      <c r="ABK16" s="202"/>
      <c r="ABL16" s="202"/>
      <c r="ABM16" s="202"/>
      <c r="ABN16" s="202"/>
      <c r="ABO16" s="202"/>
      <c r="ABP16" s="202"/>
      <c r="ABQ16" s="202"/>
      <c r="ABR16" s="202"/>
      <c r="ABS16" s="202">
        <v>1.75986686</v>
      </c>
      <c r="ABT16" s="202">
        <v>54.820185799999997</v>
      </c>
      <c r="ABU16" s="202">
        <v>56.58005266</v>
      </c>
      <c r="ABV16" s="202"/>
      <c r="ABW16" s="202"/>
      <c r="ABX16" s="202"/>
      <c r="ABY16" s="202"/>
      <c r="ABZ16" s="202"/>
      <c r="ACA16" s="202"/>
      <c r="ACB16" s="202"/>
      <c r="ACC16" s="202"/>
      <c r="ACD16" s="202"/>
      <c r="ACE16" s="202"/>
      <c r="ACF16" s="202"/>
      <c r="ACG16" s="202"/>
      <c r="ACH16" s="202"/>
      <c r="ACI16" s="202"/>
      <c r="ACJ16" s="202">
        <v>56.58005266</v>
      </c>
      <c r="ACK16" s="202"/>
      <c r="ACL16" s="202"/>
      <c r="ACM16" s="202"/>
      <c r="ACN16" s="202"/>
      <c r="ACO16" s="202"/>
      <c r="ACP16" s="202"/>
      <c r="ACQ16" s="202"/>
      <c r="ACR16" s="202"/>
      <c r="ACS16" s="202"/>
      <c r="ACT16" s="202"/>
      <c r="ACU16" s="202"/>
      <c r="ACV16" s="202"/>
      <c r="ACW16" s="202"/>
      <c r="ACX16" s="202">
        <v>2.81866394</v>
      </c>
      <c r="ACY16" s="202">
        <v>60.691318389999999</v>
      </c>
      <c r="ACZ16" s="202">
        <v>63.50998233</v>
      </c>
      <c r="ADA16" s="202"/>
      <c r="ADB16" s="202"/>
      <c r="ADC16" s="202"/>
      <c r="ADD16" s="202"/>
      <c r="ADE16" s="202"/>
      <c r="ADF16" s="202"/>
      <c r="ADG16" s="202"/>
      <c r="ADH16" s="202"/>
      <c r="ADI16" s="202"/>
      <c r="ADJ16" s="202"/>
      <c r="ADK16" s="202">
        <v>63.50998233</v>
      </c>
      <c r="ADL16" s="202"/>
      <c r="ADM16" s="202"/>
      <c r="ADN16" s="202"/>
      <c r="ADO16" s="202"/>
      <c r="ADP16" s="202"/>
      <c r="ADQ16" s="202"/>
      <c r="ADR16" s="202"/>
      <c r="ADS16" s="202"/>
      <c r="ADT16" s="202"/>
      <c r="ADU16" s="202"/>
      <c r="ADV16" s="202"/>
      <c r="ADW16" s="202"/>
      <c r="ADX16" s="202"/>
      <c r="ADY16" s="202"/>
      <c r="ADZ16" s="202"/>
      <c r="AEA16" s="202"/>
      <c r="AEB16" s="202"/>
      <c r="AEC16" s="202"/>
      <c r="AED16" s="202"/>
      <c r="AEE16" s="202"/>
      <c r="AEF16" s="202"/>
      <c r="AEG16" s="202"/>
      <c r="AEH16" s="202"/>
      <c r="AEI16" s="202"/>
      <c r="AEJ16" s="202"/>
      <c r="AEK16" s="202"/>
      <c r="AEL16" s="202"/>
      <c r="AEM16" s="202"/>
      <c r="AEN16" s="202"/>
      <c r="AEO16" s="202"/>
      <c r="AEP16" s="202"/>
      <c r="AEQ16" s="202"/>
      <c r="AER16" s="202"/>
      <c r="AES16" s="202"/>
      <c r="AET16" s="202"/>
      <c r="AEU16" s="202"/>
      <c r="AEV16" s="202"/>
      <c r="AEW16" s="202"/>
      <c r="AEX16" s="202"/>
      <c r="AEY16" s="202"/>
      <c r="AEZ16" s="202"/>
      <c r="AFA16" s="202"/>
      <c r="AFB16" s="202"/>
      <c r="AFC16" s="202"/>
      <c r="AFD16" s="202"/>
      <c r="AFE16" s="202"/>
      <c r="AFF16" s="202"/>
      <c r="AFG16" s="202"/>
      <c r="AFH16" s="202"/>
      <c r="AFI16" s="202"/>
      <c r="AFJ16" s="202"/>
      <c r="AFK16" s="202"/>
      <c r="AFL16" s="202"/>
      <c r="AFM16" s="202"/>
      <c r="AFN16" s="202"/>
      <c r="AFO16" s="202"/>
      <c r="AFP16" s="202"/>
      <c r="AFQ16" s="202"/>
      <c r="AFR16" s="202"/>
      <c r="AFS16" s="202"/>
      <c r="AFT16" s="202"/>
      <c r="AFU16" s="202"/>
      <c r="AFV16" s="202"/>
      <c r="AFW16" s="202"/>
      <c r="AFX16" s="202"/>
      <c r="AFY16" s="202"/>
      <c r="AFZ16" s="202"/>
      <c r="AGA16" s="202"/>
      <c r="AGB16" s="202"/>
      <c r="AGC16" s="202"/>
      <c r="AGD16" s="202"/>
      <c r="AGE16" s="202"/>
      <c r="AGF16" s="202"/>
      <c r="AGG16" s="202"/>
      <c r="AGH16" s="202"/>
      <c r="AGI16" s="202">
        <v>63.915971720000002</v>
      </c>
      <c r="AGJ16" s="202"/>
      <c r="AGK16" s="202"/>
      <c r="AGL16" s="202"/>
      <c r="AGM16" s="202">
        <v>63.915971720000002</v>
      </c>
      <c r="AGN16" s="202">
        <v>63.915971720000002</v>
      </c>
      <c r="AGO16" s="202"/>
      <c r="AGP16" s="202"/>
      <c r="AGQ16" s="202"/>
      <c r="AGR16" s="202"/>
      <c r="AGS16" s="202"/>
      <c r="AGT16" s="202"/>
      <c r="AGU16" s="202"/>
      <c r="AGV16" s="202"/>
      <c r="AGW16" s="202"/>
      <c r="AGX16" s="202"/>
      <c r="AGY16" s="202"/>
      <c r="AGZ16" s="202"/>
      <c r="AHA16" s="202">
        <v>20</v>
      </c>
      <c r="AHB16" s="202"/>
      <c r="AHC16" s="202"/>
      <c r="AHD16" s="202">
        <v>44.441009189999995</v>
      </c>
      <c r="AHE16" s="202"/>
      <c r="AHF16" s="202">
        <v>64.441009189999988</v>
      </c>
      <c r="AHG16" s="202"/>
      <c r="AHH16" s="202"/>
      <c r="AHI16" s="202"/>
      <c r="AHJ16" s="202"/>
      <c r="AHK16" s="202"/>
      <c r="AHL16" s="202"/>
      <c r="AHM16" s="202">
        <v>64.441009189999988</v>
      </c>
      <c r="AHN16" s="202"/>
      <c r="AHO16" s="202"/>
      <c r="AHP16" s="202"/>
      <c r="AHQ16" s="202"/>
      <c r="AHR16" s="202">
        <v>1.9300198100000001</v>
      </c>
      <c r="AHS16" s="202">
        <v>1.9300198100000001</v>
      </c>
      <c r="AHT16" s="202"/>
      <c r="AHU16" s="202"/>
      <c r="AHV16" s="202"/>
      <c r="AHW16" s="202"/>
      <c r="AHX16" s="202"/>
      <c r="AHY16" s="202"/>
      <c r="AHZ16" s="202"/>
      <c r="AIA16" s="202"/>
      <c r="AIB16" s="202"/>
      <c r="AIC16" s="202"/>
      <c r="AID16" s="202">
        <v>52.224773649999996</v>
      </c>
      <c r="AIE16" s="202">
        <v>52.224773649999996</v>
      </c>
      <c r="AIF16" s="202">
        <v>3.69933362</v>
      </c>
      <c r="AIG16" s="202"/>
      <c r="AIH16" s="202"/>
      <c r="AII16" s="202"/>
      <c r="AIJ16" s="202"/>
      <c r="AIK16" s="202">
        <v>3.69933362</v>
      </c>
      <c r="AIL16" s="202"/>
      <c r="AIM16" s="202"/>
      <c r="AIN16" s="202"/>
      <c r="AIO16" s="202"/>
      <c r="AIP16" s="202">
        <v>57.854127079999991</v>
      </c>
      <c r="AIQ16" s="202"/>
      <c r="AIR16" s="202"/>
      <c r="AIS16" s="202"/>
      <c r="AIT16" s="202"/>
      <c r="AIU16" s="202"/>
      <c r="AIV16" s="202"/>
      <c r="AIW16" s="202">
        <v>155.53915986000001</v>
      </c>
      <c r="AIX16" s="202">
        <v>155.53915986000001</v>
      </c>
      <c r="AIY16" s="202"/>
      <c r="AIZ16" s="202"/>
      <c r="AJA16" s="202"/>
      <c r="AJB16" s="202"/>
      <c r="AJC16" s="202"/>
      <c r="AJD16" s="202"/>
      <c r="AJE16" s="202"/>
      <c r="AJF16" s="202"/>
      <c r="AJG16" s="202"/>
      <c r="AJH16" s="202"/>
      <c r="AJI16" s="202"/>
      <c r="AJJ16" s="202"/>
      <c r="AJK16" s="202"/>
      <c r="AJL16" s="202"/>
      <c r="AJM16" s="202"/>
      <c r="AJN16" s="202"/>
      <c r="AJO16" s="202"/>
      <c r="AJP16" s="202"/>
      <c r="AJQ16" s="202">
        <v>155.53915986000001</v>
      </c>
      <c r="AJR16" s="202"/>
      <c r="AJS16" s="202"/>
      <c r="AJT16" s="202"/>
      <c r="AJU16" s="202"/>
      <c r="AJV16" s="202"/>
      <c r="AJW16" s="202"/>
      <c r="AJX16" s="202"/>
      <c r="AJY16" s="202"/>
      <c r="AJZ16" s="202"/>
      <c r="AKA16" s="202"/>
      <c r="AKB16" s="202"/>
      <c r="AKC16" s="202"/>
      <c r="AKD16" s="202"/>
      <c r="AKE16" s="202"/>
      <c r="AKF16" s="202"/>
      <c r="AKG16" s="202"/>
      <c r="AKH16" s="202"/>
      <c r="AKI16" s="202"/>
      <c r="AKJ16" s="202"/>
      <c r="AKK16" s="202"/>
      <c r="AKL16" s="202">
        <v>178.74409403000001</v>
      </c>
      <c r="AKM16" s="202">
        <v>3.0009519099999999</v>
      </c>
      <c r="AKN16" s="202">
        <v>181.74504594000001</v>
      </c>
      <c r="AKO16" s="202"/>
      <c r="AKP16" s="202"/>
      <c r="AKQ16" s="202">
        <v>181.74504594000001</v>
      </c>
      <c r="AKR16" s="202">
        <v>798.42156358</v>
      </c>
      <c r="AKS16" s="202"/>
      <c r="AKT16" s="202"/>
      <c r="AKU16" s="202">
        <v>7.9417074300000001</v>
      </c>
      <c r="AKV16" s="202">
        <v>7.9417074300000001</v>
      </c>
      <c r="AKW16" s="202"/>
      <c r="AKX16" s="202"/>
      <c r="AKY16" s="202"/>
      <c r="AKZ16" s="202"/>
      <c r="ALA16" s="202"/>
      <c r="ALB16" s="202"/>
      <c r="ALC16" s="202"/>
      <c r="ALD16" s="202"/>
      <c r="ALE16" s="202">
        <v>36.32737874</v>
      </c>
      <c r="ALF16" s="202">
        <v>0.32708402000000003</v>
      </c>
      <c r="ALG16" s="202"/>
      <c r="ALH16" s="202">
        <v>36.654462760000001</v>
      </c>
      <c r="ALI16" s="202"/>
      <c r="ALJ16" s="202"/>
      <c r="ALK16" s="202"/>
      <c r="ALL16" s="202"/>
      <c r="ALM16" s="202"/>
      <c r="ALN16" s="202"/>
      <c r="ALO16" s="202"/>
      <c r="ALP16" s="202"/>
      <c r="ALQ16" s="202"/>
      <c r="ALR16" s="202"/>
      <c r="ALS16" s="202">
        <v>44.596170190000002</v>
      </c>
      <c r="ALT16" s="202"/>
      <c r="ALU16" s="202"/>
      <c r="ALV16" s="202"/>
      <c r="ALW16" s="202"/>
      <c r="ALX16" s="202"/>
      <c r="ALY16" s="202"/>
      <c r="ALZ16" s="202"/>
      <c r="AMA16" s="202"/>
      <c r="AMB16" s="202"/>
      <c r="AMC16" s="202"/>
      <c r="AMD16" s="202"/>
      <c r="AME16" s="202"/>
      <c r="AMF16" s="202"/>
      <c r="AMG16" s="202"/>
      <c r="AMH16" s="202"/>
      <c r="AMI16" s="202">
        <v>35.893365369999998</v>
      </c>
      <c r="AMJ16" s="202"/>
      <c r="AMK16" s="202"/>
      <c r="AML16" s="202"/>
      <c r="AMM16" s="202">
        <v>35.893365369999998</v>
      </c>
      <c r="AMN16" s="202"/>
      <c r="AMO16" s="202"/>
      <c r="AMP16" s="202"/>
      <c r="AMQ16" s="202"/>
      <c r="AMR16" s="202">
        <f t="shared" si="49"/>
        <v>0</v>
      </c>
      <c r="AMS16" s="202">
        <f t="shared" si="50"/>
        <v>35.893365369999998</v>
      </c>
      <c r="AMT16" s="202"/>
      <c r="AMU16" s="202"/>
      <c r="AMV16" s="202"/>
      <c r="AMW16" s="202"/>
      <c r="AMX16" s="202"/>
      <c r="AMY16" s="202"/>
      <c r="AMZ16" s="202"/>
      <c r="ANA16" s="202"/>
      <c r="ANB16" s="202"/>
      <c r="ANC16" s="202"/>
      <c r="AND16" s="202"/>
      <c r="ANE16" s="202">
        <f t="shared" si="51"/>
        <v>0</v>
      </c>
      <c r="ANF16" s="202"/>
      <c r="ANG16" s="202"/>
      <c r="ANH16" s="202"/>
      <c r="ANI16" s="202">
        <v>47.68236426</v>
      </c>
      <c r="ANJ16" s="202"/>
      <c r="ANK16" s="202">
        <v>47.68236426</v>
      </c>
      <c r="ANL16" s="202"/>
      <c r="ANM16" s="202"/>
      <c r="ANN16" s="202"/>
      <c r="ANO16" s="202"/>
      <c r="ANP16" s="202"/>
      <c r="ANQ16" s="202"/>
      <c r="ANR16" s="202">
        <f t="shared" si="52"/>
        <v>47.68236426</v>
      </c>
      <c r="ANS16" s="202"/>
      <c r="ANT16" s="202"/>
      <c r="ANU16" s="202">
        <v>86.498092260000007</v>
      </c>
      <c r="ANV16" s="202"/>
      <c r="ANW16" s="202"/>
      <c r="ANX16" s="202">
        <v>86.498092260000007</v>
      </c>
      <c r="ANY16" s="202"/>
      <c r="ANZ16" s="202"/>
      <c r="AOA16" s="202"/>
      <c r="AOB16" s="202"/>
      <c r="AOC16" s="202"/>
      <c r="AOD16" s="202"/>
      <c r="AOE16" s="202"/>
      <c r="AOF16" s="202"/>
      <c r="AOG16" s="202">
        <v>51.616138530000001</v>
      </c>
      <c r="AOH16" s="202"/>
      <c r="AOI16" s="202">
        <v>51.616138530000001</v>
      </c>
      <c r="AOJ16" s="202"/>
      <c r="AOK16" s="202"/>
      <c r="AOL16" s="202"/>
      <c r="AOM16" s="202"/>
      <c r="AON16" s="202"/>
      <c r="AOO16" s="202"/>
      <c r="AOP16" s="202"/>
      <c r="AOQ16" s="202"/>
      <c r="AOR16" s="202"/>
      <c r="AOS16" s="202">
        <v>138.11423079000002</v>
      </c>
      <c r="AOT16" s="202"/>
      <c r="AOU16" s="202"/>
      <c r="AOV16" s="202"/>
      <c r="AOW16" s="202"/>
      <c r="AOX16" s="202"/>
      <c r="AOY16" s="202"/>
      <c r="AOZ16" s="202"/>
      <c r="APA16" s="202"/>
      <c r="APB16" s="202">
        <f t="shared" si="53"/>
        <v>0</v>
      </c>
      <c r="APC16" s="202"/>
      <c r="APD16" s="202"/>
      <c r="APE16" s="202"/>
      <c r="APF16" s="202"/>
      <c r="APG16" s="202"/>
      <c r="APH16" s="202"/>
      <c r="API16" s="202"/>
      <c r="APJ16" s="202"/>
      <c r="APK16" s="202">
        <v>47.01890152</v>
      </c>
      <c r="APL16" s="202"/>
      <c r="APM16" s="202"/>
      <c r="APN16" s="202">
        <v>47.01890152</v>
      </c>
      <c r="APO16" s="202"/>
      <c r="APP16" s="202"/>
      <c r="APQ16" s="202"/>
      <c r="APR16" s="202"/>
      <c r="APS16" s="202"/>
      <c r="APT16" s="202"/>
      <c r="APU16" s="202">
        <f t="shared" si="54"/>
        <v>47.01890152</v>
      </c>
      <c r="APV16" s="202"/>
      <c r="APW16" s="202"/>
      <c r="APX16" s="202"/>
      <c r="APY16" s="202"/>
      <c r="APZ16" s="202"/>
      <c r="AQA16" s="202"/>
      <c r="AQB16" s="202"/>
      <c r="AQC16" s="202"/>
      <c r="AQD16" s="202"/>
      <c r="AQE16" s="202"/>
      <c r="AQF16" s="202"/>
      <c r="AQG16" s="202"/>
      <c r="AQH16" s="202"/>
      <c r="AQI16" s="202"/>
      <c r="AQJ16" s="202"/>
      <c r="AQK16" s="202"/>
      <c r="AQL16" s="202"/>
      <c r="AQM16" s="202"/>
      <c r="AQN16" s="202"/>
      <c r="AQO16" s="202"/>
      <c r="AQP16" s="202"/>
      <c r="AQQ16" s="202"/>
      <c r="AQR16" s="202">
        <f t="shared" si="55"/>
        <v>0</v>
      </c>
      <c r="AQS16" s="202"/>
      <c r="AQT16" s="202"/>
      <c r="AQU16" s="202"/>
      <c r="AQV16" s="202"/>
      <c r="AQW16" s="202"/>
      <c r="AQX16" s="202"/>
      <c r="AQY16" s="202"/>
      <c r="AQZ16" s="202"/>
      <c r="ARA16" s="202"/>
      <c r="ARB16" s="202"/>
      <c r="ARC16" s="202"/>
      <c r="ARD16" s="202"/>
      <c r="ARE16" s="202"/>
      <c r="ARF16" s="202"/>
      <c r="ARG16" s="202"/>
      <c r="ARH16" s="202">
        <v>54.741969789999899</v>
      </c>
      <c r="ARI16" s="202">
        <v>54.741969789999899</v>
      </c>
      <c r="ARJ16" s="202"/>
      <c r="ARK16" s="202"/>
      <c r="ARL16" s="202"/>
      <c r="ARM16" s="202"/>
      <c r="ARN16" s="202"/>
      <c r="ARO16" s="202"/>
      <c r="ARP16" s="202"/>
      <c r="ARQ16" s="202"/>
      <c r="ARR16" s="202"/>
      <c r="ARS16" s="202"/>
      <c r="ART16" s="202">
        <v>54.741969789999899</v>
      </c>
      <c r="ARU16" s="202"/>
      <c r="ARV16" s="202"/>
      <c r="ARW16" s="202"/>
      <c r="ARX16" s="202"/>
      <c r="ARY16" s="202"/>
      <c r="ARZ16" s="202"/>
      <c r="ASA16" s="202"/>
      <c r="ASB16" s="202"/>
      <c r="ASC16" s="202"/>
      <c r="ASD16" s="202"/>
      <c r="ASE16" s="202"/>
      <c r="ASF16" s="202"/>
      <c r="ASG16" s="202">
        <v>70.998408659999996</v>
      </c>
      <c r="ASH16" s="202">
        <v>70.998408659999996</v>
      </c>
      <c r="ASI16" s="202"/>
      <c r="ASJ16" s="202"/>
      <c r="ASK16" s="202"/>
      <c r="ASL16" s="202"/>
      <c r="ASM16" s="202"/>
      <c r="ASN16" s="202"/>
      <c r="ASO16" s="202"/>
      <c r="ASP16" s="202"/>
      <c r="ASQ16" s="202"/>
      <c r="ASR16" s="202"/>
      <c r="ASS16" s="202"/>
      <c r="AST16" s="202"/>
      <c r="ASU16" s="202">
        <v>70.998408659999996</v>
      </c>
      <c r="ASV16" s="202"/>
      <c r="ASW16" s="202"/>
      <c r="ASX16" s="202"/>
      <c r="ASY16" s="202"/>
      <c r="ASZ16" s="202"/>
      <c r="ATA16" s="202"/>
      <c r="ATB16" s="202"/>
      <c r="ATC16" s="202"/>
      <c r="ATD16" s="202"/>
      <c r="ATE16" s="202"/>
      <c r="ATF16" s="202"/>
      <c r="ATG16" s="202"/>
      <c r="ATH16" s="202"/>
      <c r="ATI16" s="202"/>
      <c r="ATJ16" s="202"/>
      <c r="ATK16" s="202">
        <v>77.462550829999998</v>
      </c>
      <c r="ATL16" s="202"/>
      <c r="ATM16" s="202">
        <v>77.462550829999998</v>
      </c>
      <c r="ATN16" s="202"/>
      <c r="ATO16" s="202"/>
      <c r="ATP16" s="202"/>
      <c r="ATQ16" s="202"/>
      <c r="ATR16" s="202"/>
      <c r="ATS16" s="202"/>
      <c r="ATT16" s="202"/>
      <c r="ATU16" s="202"/>
      <c r="ATV16" s="202">
        <v>77.462550829999998</v>
      </c>
      <c r="ATW16" s="202"/>
      <c r="ATX16" s="202"/>
      <c r="ATY16" s="202"/>
      <c r="ATZ16" s="202"/>
      <c r="AUA16" s="202"/>
      <c r="AUB16" s="202"/>
      <c r="AUC16" s="202"/>
      <c r="AUD16" s="202"/>
      <c r="AUE16" s="202"/>
      <c r="AUF16" s="202"/>
      <c r="AUG16" s="202"/>
      <c r="AUH16" s="202"/>
      <c r="AUI16" s="202"/>
      <c r="AUJ16" s="202"/>
      <c r="AUK16" s="202"/>
      <c r="AUL16" s="202">
        <v>68.675664219999888</v>
      </c>
      <c r="AUM16" s="202">
        <v>68.675664219999888</v>
      </c>
      <c r="AUN16" s="202"/>
      <c r="AUO16" s="202"/>
      <c r="AUP16" s="202"/>
      <c r="AUQ16" s="202"/>
      <c r="AUR16" s="202"/>
      <c r="AUS16" s="202"/>
      <c r="AUT16" s="202"/>
      <c r="AUU16" s="202"/>
      <c r="AUV16" s="202"/>
      <c r="AUW16" s="202"/>
      <c r="AUX16" s="202"/>
      <c r="AUY16" s="202">
        <v>68.675664219999888</v>
      </c>
      <c r="AUZ16" s="202"/>
      <c r="AVA16" s="202"/>
      <c r="AVB16" s="202"/>
      <c r="AVC16" s="202"/>
      <c r="AVD16" s="202"/>
      <c r="AVE16" s="202"/>
      <c r="AVF16" s="202"/>
      <c r="AVG16" s="202"/>
      <c r="AVH16" s="202"/>
      <c r="AVI16" s="202"/>
      <c r="AVJ16" s="202">
        <v>20</v>
      </c>
      <c r="AVK16" s="202">
        <v>20</v>
      </c>
      <c r="AVL16" s="202">
        <v>20</v>
      </c>
      <c r="AVM16" s="202">
        <v>60</v>
      </c>
      <c r="AVN16" s="202"/>
      <c r="AVO16" s="202">
        <v>20</v>
      </c>
      <c r="AVP16" s="202">
        <v>33.595763070000004</v>
      </c>
      <c r="AVQ16" s="202"/>
      <c r="AVR16" s="202"/>
      <c r="AVS16" s="202">
        <v>53.595763070000004</v>
      </c>
      <c r="AVT16" s="202"/>
      <c r="AVU16" s="202"/>
      <c r="AVV16" s="202"/>
      <c r="AVW16" s="202"/>
      <c r="AVX16" s="202"/>
      <c r="AVY16" s="202"/>
      <c r="AVZ16" s="202">
        <v>113.59576307</v>
      </c>
      <c r="AWA16" s="202"/>
      <c r="AWB16" s="202"/>
      <c r="AWC16" s="202"/>
      <c r="AWD16" s="202"/>
      <c r="AWE16" s="202"/>
      <c r="AWF16" s="202"/>
      <c r="AWG16" s="202"/>
      <c r="AWH16" s="202"/>
      <c r="AWI16" s="202"/>
      <c r="AWJ16" s="202"/>
      <c r="AWK16" s="202"/>
      <c r="AWL16" s="202"/>
      <c r="AWM16" s="202">
        <v>18.5</v>
      </c>
      <c r="AWN16" s="202">
        <v>18.5</v>
      </c>
      <c r="AWO16" s="202">
        <v>18.5</v>
      </c>
      <c r="AWP16" s="202">
        <v>18.5</v>
      </c>
      <c r="AWQ16" s="202">
        <v>17.156639139941689</v>
      </c>
      <c r="AWR16" s="202">
        <f t="shared" si="56"/>
        <v>91.156639139941689</v>
      </c>
      <c r="AWS16" s="202"/>
      <c r="AWT16" s="202"/>
      <c r="AWU16" s="202"/>
      <c r="AWV16" s="202"/>
      <c r="AWW16" s="202">
        <f t="shared" si="57"/>
        <v>0</v>
      </c>
      <c r="AWX16" s="202"/>
      <c r="AWY16" s="202"/>
      <c r="AWZ16" s="202">
        <f t="shared" si="58"/>
        <v>0</v>
      </c>
      <c r="AXA16" s="202">
        <f t="shared" si="59"/>
        <v>91.156639139941689</v>
      </c>
      <c r="AXB16" s="202">
        <f t="shared" si="60"/>
        <v>789.93602783994163</v>
      </c>
      <c r="AXC16" s="202"/>
      <c r="AXD16" s="202"/>
      <c r="AXE16" s="202">
        <f t="shared" si="61"/>
        <v>0</v>
      </c>
      <c r="AXF16" s="202"/>
      <c r="AXG16" s="202"/>
      <c r="AXH16" s="202"/>
      <c r="AXI16" s="202"/>
      <c r="AXJ16" s="202"/>
      <c r="AXK16" s="202">
        <f t="shared" si="62"/>
        <v>0</v>
      </c>
      <c r="AXL16" s="202"/>
      <c r="AXM16" s="202"/>
      <c r="AXN16" s="202"/>
      <c r="AXO16" s="202">
        <v>16</v>
      </c>
      <c r="AXP16" s="202">
        <v>16</v>
      </c>
      <c r="AXQ16" s="202">
        <f t="shared" si="63"/>
        <v>32</v>
      </c>
      <c r="AXR16" s="202"/>
      <c r="AXS16" s="202">
        <v>32</v>
      </c>
      <c r="AXT16" s="202">
        <v>15.452706530612243</v>
      </c>
      <c r="AXU16" s="202">
        <v>0</v>
      </c>
      <c r="AXV16" s="202">
        <f t="shared" si="64"/>
        <v>47.452706530612247</v>
      </c>
      <c r="AXW16" s="202">
        <v>0</v>
      </c>
      <c r="AXX16" s="202">
        <v>0</v>
      </c>
      <c r="AXY16" s="202">
        <v>0</v>
      </c>
      <c r="AXZ16" s="202"/>
      <c r="AYA16" s="202"/>
      <c r="AYB16" s="202">
        <f t="shared" si="65"/>
        <v>0</v>
      </c>
      <c r="AYC16" s="202">
        <f t="shared" si="23"/>
        <v>79.452706530612247</v>
      </c>
      <c r="AYD16" s="202"/>
      <c r="AYE16" s="202"/>
      <c r="AYF16" s="202"/>
      <c r="AYG16" s="202"/>
      <c r="AYH16" s="202"/>
      <c r="AYI16" s="202">
        <f t="shared" si="66"/>
        <v>0</v>
      </c>
      <c r="AYJ16" s="202"/>
      <c r="AYK16" s="202"/>
      <c r="AYL16" s="202"/>
      <c r="AYM16" s="202"/>
      <c r="AYN16" s="202">
        <v>17.5</v>
      </c>
      <c r="AYO16" s="202">
        <f t="shared" si="67"/>
        <v>17.5</v>
      </c>
      <c r="AYP16" s="202"/>
      <c r="AYQ16" s="202">
        <v>35</v>
      </c>
      <c r="AYR16" s="202">
        <v>35.167531499999996</v>
      </c>
      <c r="AYS16" s="202"/>
      <c r="AYT16" s="202"/>
      <c r="AYU16" s="202">
        <f t="shared" si="68"/>
        <v>70.167531499999996</v>
      </c>
      <c r="AYV16" s="202"/>
      <c r="AYW16" s="202"/>
      <c r="AYX16" s="202"/>
      <c r="AYY16" s="202">
        <f t="shared" si="69"/>
        <v>0</v>
      </c>
      <c r="AYZ16" s="202">
        <f t="shared" si="70"/>
        <v>87.667531499999996</v>
      </c>
      <c r="AZA16" s="202"/>
      <c r="AZB16" s="202"/>
      <c r="AZC16" s="202"/>
      <c r="AZD16" s="202"/>
      <c r="AZE16" s="202"/>
      <c r="AZF16" s="202">
        <f t="shared" si="71"/>
        <v>0</v>
      </c>
      <c r="AZG16" s="202"/>
      <c r="AZH16" s="202"/>
      <c r="AZI16" s="202"/>
      <c r="AZJ16" s="202"/>
      <c r="AZK16" s="202"/>
      <c r="AZL16" s="202">
        <f t="shared" si="72"/>
        <v>0</v>
      </c>
      <c r="AZM16" s="202">
        <v>14.7</v>
      </c>
      <c r="AZN16" s="202">
        <v>14.7</v>
      </c>
      <c r="AZO16" s="202"/>
      <c r="AZP16" s="202">
        <v>14.7</v>
      </c>
      <c r="AZQ16" s="202">
        <v>14.7</v>
      </c>
      <c r="AZR16" s="202">
        <f t="shared" si="73"/>
        <v>58.8</v>
      </c>
      <c r="AZS16" s="202">
        <v>14.74390762973761</v>
      </c>
      <c r="AZT16" s="202"/>
      <c r="AZU16" s="202"/>
      <c r="AZV16" s="202"/>
      <c r="AZW16" s="202"/>
      <c r="AZX16" s="202">
        <f t="shared" si="74"/>
        <v>14.74390762973761</v>
      </c>
      <c r="AZY16" s="202"/>
      <c r="AZZ16" s="202"/>
      <c r="BAA16" s="202">
        <f t="shared" si="75"/>
        <v>0</v>
      </c>
      <c r="BAB16" s="202">
        <f t="shared" si="76"/>
        <v>73.543907629737603</v>
      </c>
      <c r="BAC16" s="202"/>
      <c r="BAD16" s="202"/>
      <c r="BAE16" s="202"/>
      <c r="BAF16" s="202">
        <f t="shared" si="77"/>
        <v>0</v>
      </c>
      <c r="BAG16" s="202"/>
      <c r="BAH16" s="202"/>
      <c r="BAI16" s="202"/>
      <c r="BAJ16" s="202"/>
      <c r="BAK16" s="202">
        <f t="shared" si="78"/>
        <v>0</v>
      </c>
      <c r="BAL16" s="202">
        <v>18.3</v>
      </c>
      <c r="BAM16" s="202">
        <v>18.3</v>
      </c>
      <c r="BAN16" s="202">
        <v>18.3</v>
      </c>
      <c r="BAO16" s="202">
        <v>18.3</v>
      </c>
      <c r="BAP16" s="202">
        <v>18.659023580174928</v>
      </c>
      <c r="BAQ16" s="202">
        <f t="shared" si="79"/>
        <v>91.859023580174934</v>
      </c>
      <c r="BAR16" s="202"/>
      <c r="BAS16" s="202"/>
      <c r="BAT16" s="202"/>
      <c r="BAU16" s="202"/>
      <c r="BAV16" s="202"/>
      <c r="BAW16" s="202">
        <f t="shared" si="80"/>
        <v>0</v>
      </c>
      <c r="BAX16" s="202"/>
      <c r="BAY16" s="202"/>
      <c r="BAZ16" s="202"/>
      <c r="BBA16" s="202"/>
      <c r="BBB16" s="202">
        <f t="shared" si="81"/>
        <v>0</v>
      </c>
      <c r="BBC16" s="202">
        <f t="shared" si="82"/>
        <v>91.859023580174934</v>
      </c>
      <c r="BBD16" s="202"/>
      <c r="BBE16" s="202"/>
      <c r="BBF16" s="202"/>
      <c r="BBG16" s="202"/>
      <c r="BBH16" s="202"/>
      <c r="BBI16" s="202">
        <f t="shared" si="83"/>
        <v>0</v>
      </c>
      <c r="BBJ16" s="202"/>
      <c r="BBK16" s="202"/>
      <c r="BBL16" s="202"/>
      <c r="BBM16" s="202"/>
      <c r="BBN16" s="202"/>
      <c r="BBO16" s="202">
        <f t="shared" si="84"/>
        <v>0</v>
      </c>
      <c r="BBP16" s="202">
        <v>53.3</v>
      </c>
      <c r="BBQ16" s="202">
        <v>30.5</v>
      </c>
      <c r="BBR16" s="202">
        <v>30.613032969387753</v>
      </c>
      <c r="BBS16" s="202"/>
      <c r="BBT16" s="202"/>
      <c r="BBU16" s="202">
        <f t="shared" si="85"/>
        <v>114.41303296938776</v>
      </c>
      <c r="BBV16" s="202"/>
      <c r="BBW16" s="202"/>
      <c r="BBX16" s="202"/>
      <c r="BBY16" s="202">
        <v>0.22466760058309038</v>
      </c>
      <c r="BBZ16" s="202"/>
      <c r="BCA16" s="202">
        <f t="shared" si="86"/>
        <v>0.22466760058309038</v>
      </c>
      <c r="BCB16" s="202">
        <f t="shared" si="87"/>
        <v>114.63770056997085</v>
      </c>
      <c r="BCC16" s="202"/>
      <c r="BCD16" s="202"/>
      <c r="BCE16" s="202"/>
      <c r="BCF16" s="202"/>
      <c r="BCG16" s="202"/>
      <c r="BCH16" s="202">
        <f t="shared" si="88"/>
        <v>0</v>
      </c>
      <c r="BCI16" s="202"/>
      <c r="BCJ16" s="202"/>
      <c r="BCK16" s="202"/>
      <c r="BCL16" s="202">
        <v>16</v>
      </c>
      <c r="BCM16" s="202">
        <f t="shared" si="24"/>
        <v>16</v>
      </c>
      <c r="BCN16" s="202"/>
      <c r="BCO16" s="202">
        <v>8.5</v>
      </c>
      <c r="BCP16" s="202">
        <v>16</v>
      </c>
      <c r="BCQ16" s="202">
        <v>10.5</v>
      </c>
      <c r="BCR16" s="202">
        <v>15.726647439999999</v>
      </c>
      <c r="BCS16" s="202">
        <f t="shared" si="89"/>
        <v>50.726647440000001</v>
      </c>
      <c r="BCT16" s="202"/>
      <c r="BCU16" s="202"/>
      <c r="BCV16" s="202"/>
      <c r="BCW16" s="202"/>
      <c r="BCX16" s="202">
        <f t="shared" si="90"/>
        <v>0</v>
      </c>
      <c r="BCY16" s="202"/>
      <c r="BCZ16" s="202"/>
      <c r="BDA16" s="202">
        <f t="shared" si="91"/>
        <v>0</v>
      </c>
      <c r="BDB16" s="202">
        <f t="shared" si="92"/>
        <v>66.726647439999994</v>
      </c>
      <c r="BDC16" s="202"/>
      <c r="BDD16" s="202"/>
      <c r="BDE16" s="202"/>
      <c r="BDF16" s="202">
        <f t="shared" si="25"/>
        <v>0</v>
      </c>
      <c r="BDG16" s="202"/>
      <c r="BDH16" s="202"/>
      <c r="BDI16" s="202"/>
      <c r="BDJ16" s="202"/>
      <c r="BDK16" s="202"/>
      <c r="BDL16" s="202">
        <f t="shared" si="93"/>
        <v>0</v>
      </c>
      <c r="BDM16" s="202"/>
      <c r="BDN16" s="202">
        <v>36</v>
      </c>
      <c r="BDO16" s="202">
        <v>22</v>
      </c>
      <c r="BDP16" s="202"/>
      <c r="BDQ16" s="202">
        <f t="shared" si="94"/>
        <v>58</v>
      </c>
      <c r="BDR16" s="202">
        <v>32.034062899999995</v>
      </c>
      <c r="BDS16" s="202"/>
      <c r="BDT16" s="202"/>
      <c r="BDU16" s="202"/>
      <c r="BDV16" s="202"/>
      <c r="BDW16" s="202">
        <f t="shared" si="95"/>
        <v>32.034062899999995</v>
      </c>
      <c r="BDX16" s="202"/>
      <c r="BDY16" s="202"/>
      <c r="BDZ16" s="202"/>
      <c r="BEA16" s="202"/>
      <c r="BEB16" s="202"/>
      <c r="BEC16" s="202">
        <f t="shared" si="96"/>
        <v>0</v>
      </c>
      <c r="BED16" s="202">
        <f t="shared" si="97"/>
        <v>90.034062899999995</v>
      </c>
      <c r="BEE16" s="202"/>
      <c r="BEF16" s="202"/>
      <c r="BEG16" s="202"/>
      <c r="BEH16" s="202"/>
      <c r="BEI16" s="202">
        <f t="shared" si="98"/>
        <v>0</v>
      </c>
      <c r="BEJ16" s="202"/>
      <c r="BEK16" s="202"/>
      <c r="BEL16" s="202">
        <v>21</v>
      </c>
      <c r="BEM16" s="202">
        <v>16</v>
      </c>
      <c r="BEN16" s="202">
        <v>22</v>
      </c>
      <c r="BEO16" s="202">
        <f t="shared" si="99"/>
        <v>59</v>
      </c>
      <c r="BEP16" s="202"/>
      <c r="BEQ16" s="202">
        <v>23</v>
      </c>
      <c r="BER16" s="202">
        <v>15.821863810495627</v>
      </c>
      <c r="BES16" s="202"/>
      <c r="BET16" s="202"/>
      <c r="BEU16" s="202">
        <f t="shared" si="26"/>
        <v>38.821863810495628</v>
      </c>
      <c r="BEV16" s="202"/>
      <c r="BEW16" s="202"/>
      <c r="BEX16" s="202"/>
      <c r="BEY16" s="202"/>
      <c r="BEZ16" s="202"/>
      <c r="BFA16" s="202">
        <f t="shared" si="100"/>
        <v>0</v>
      </c>
      <c r="BFB16" s="202"/>
      <c r="BFC16" s="202">
        <f t="shared" si="101"/>
        <v>0</v>
      </c>
      <c r="BFD16" s="202">
        <f t="shared" si="27"/>
        <v>97.821863810495628</v>
      </c>
      <c r="BFE16" s="202"/>
      <c r="BFF16" s="202"/>
      <c r="BFG16" s="202"/>
      <c r="BFH16" s="202"/>
      <c r="BFI16" s="202">
        <f t="shared" si="102"/>
        <v>0</v>
      </c>
      <c r="BFJ16" s="202"/>
      <c r="BFK16" s="202"/>
      <c r="BFL16" s="202"/>
      <c r="BFM16" s="202"/>
      <c r="BFN16" s="202"/>
      <c r="BFO16" s="202">
        <f t="shared" si="103"/>
        <v>0</v>
      </c>
      <c r="BFP16" s="202">
        <v>17.3</v>
      </c>
      <c r="BFQ16" s="202">
        <v>17.3</v>
      </c>
      <c r="BFR16" s="202"/>
      <c r="BFS16" s="202"/>
      <c r="BFT16" s="202"/>
      <c r="BFU16" s="202">
        <f t="shared" si="28"/>
        <v>34.6</v>
      </c>
      <c r="BFV16" s="202">
        <v>10.4</v>
      </c>
      <c r="BFW16" s="202">
        <v>10.4</v>
      </c>
      <c r="BFX16" s="202">
        <v>10.4</v>
      </c>
      <c r="BFY16" s="202">
        <v>10.4</v>
      </c>
      <c r="BFZ16" s="202">
        <v>10.24156259037901</v>
      </c>
      <c r="BGA16" s="202">
        <f t="shared" si="104"/>
        <v>51.841562590379013</v>
      </c>
      <c r="BGB16" s="202"/>
      <c r="BGC16" s="202"/>
      <c r="BGD16" s="202"/>
      <c r="BGE16" s="202">
        <f t="shared" si="105"/>
        <v>0</v>
      </c>
      <c r="BGF16" s="202">
        <f t="shared" si="29"/>
        <v>86.441562590379021</v>
      </c>
      <c r="BGG16" s="202"/>
      <c r="BGH16" s="202"/>
      <c r="BGI16" s="202">
        <f t="shared" si="106"/>
        <v>0</v>
      </c>
      <c r="BGJ16" s="202"/>
      <c r="BGK16" s="202"/>
      <c r="BGL16" s="202"/>
      <c r="BGM16" s="202"/>
      <c r="BGN16" s="202">
        <v>17.5</v>
      </c>
      <c r="BGO16" s="202">
        <f t="shared" si="107"/>
        <v>17.5</v>
      </c>
      <c r="BGP16" s="202"/>
      <c r="BGQ16" s="202">
        <v>17.5</v>
      </c>
      <c r="BGR16" s="202">
        <v>17.5</v>
      </c>
      <c r="BGS16" s="202">
        <v>17.5</v>
      </c>
      <c r="BGT16" s="202">
        <v>17.364696940233234</v>
      </c>
      <c r="BGU16" s="202">
        <f t="shared" si="108"/>
        <v>69.86469694023323</v>
      </c>
      <c r="BGV16" s="202"/>
      <c r="BGW16" s="202"/>
      <c r="BGX16" s="202"/>
      <c r="BGY16" s="202"/>
      <c r="BGZ16" s="202"/>
      <c r="BHA16" s="202">
        <f t="shared" si="109"/>
        <v>0</v>
      </c>
      <c r="BHB16" s="202"/>
      <c r="BHC16" s="202"/>
      <c r="BHD16" s="202"/>
      <c r="BHE16" s="202"/>
      <c r="BHF16" s="202"/>
      <c r="BHG16" s="202">
        <f t="shared" si="110"/>
        <v>0</v>
      </c>
      <c r="BHH16" s="202">
        <f t="shared" si="111"/>
        <v>87.36469694023323</v>
      </c>
      <c r="BHI16" s="202"/>
      <c r="BHJ16" s="202"/>
      <c r="BHK16" s="202"/>
      <c r="BHL16" s="202"/>
      <c r="BHM16" s="202">
        <f t="shared" si="112"/>
        <v>0</v>
      </c>
      <c r="BHN16" s="202"/>
      <c r="BHO16" s="202"/>
      <c r="BHP16" s="202"/>
      <c r="BHQ16" s="202"/>
      <c r="BHR16" s="202">
        <v>14.8</v>
      </c>
      <c r="BHS16" s="202">
        <f t="shared" si="113"/>
        <v>14.8</v>
      </c>
      <c r="BHT16" s="202">
        <v>14.8</v>
      </c>
      <c r="BHU16" s="202">
        <v>14.8</v>
      </c>
      <c r="BHV16" s="202">
        <v>14.8</v>
      </c>
      <c r="BHW16" s="202">
        <v>14.560700580174927</v>
      </c>
      <c r="BHX16" s="202"/>
      <c r="BHY16" s="202">
        <f t="shared" si="114"/>
        <v>58.96070058017493</v>
      </c>
      <c r="BHZ16" s="202"/>
      <c r="BIA16" s="202"/>
      <c r="BIB16" s="202"/>
      <c r="BIC16" s="202"/>
      <c r="BID16" s="202"/>
      <c r="BIE16" s="202">
        <f t="shared" si="115"/>
        <v>0</v>
      </c>
      <c r="BIF16" s="202"/>
      <c r="BIG16" s="202">
        <f t="shared" si="116"/>
        <v>0</v>
      </c>
      <c r="BIH16" s="202">
        <f t="shared" si="117"/>
        <v>73.760700580174927</v>
      </c>
      <c r="BII16" s="202"/>
      <c r="BIJ16" s="202"/>
      <c r="BIK16" s="202"/>
      <c r="BIL16" s="202"/>
      <c r="BIM16" s="202">
        <f t="shared" si="118"/>
        <v>0</v>
      </c>
      <c r="BIN16" s="202"/>
      <c r="BIO16" s="202"/>
      <c r="BIP16" s="202"/>
      <c r="BIQ16" s="202"/>
      <c r="BIR16" s="202"/>
      <c r="BIS16" s="202">
        <f t="shared" si="119"/>
        <v>0</v>
      </c>
      <c r="BIT16" s="202">
        <v>12.4</v>
      </c>
      <c r="BIU16" s="202">
        <v>12.4</v>
      </c>
      <c r="BIV16" s="202">
        <v>12.43</v>
      </c>
      <c r="BIW16" s="202">
        <v>12.43</v>
      </c>
      <c r="BIX16" s="202">
        <v>12.476132349854227</v>
      </c>
      <c r="BIY16" s="202">
        <f t="shared" si="120"/>
        <v>62.136132349854229</v>
      </c>
      <c r="BIZ16" s="202"/>
      <c r="BJA16" s="202"/>
      <c r="BJB16" s="202"/>
      <c r="BJC16" s="202"/>
      <c r="BJD16" s="202">
        <f t="shared" si="121"/>
        <v>0</v>
      </c>
      <c r="BJE16" s="202"/>
      <c r="BJF16" s="202"/>
      <c r="BJG16" s="202"/>
      <c r="BJH16" s="202"/>
      <c r="BJI16" s="202">
        <f t="shared" si="122"/>
        <v>0</v>
      </c>
      <c r="BJJ16" s="202">
        <f t="shared" si="123"/>
        <v>62.136132349854229</v>
      </c>
      <c r="BJK16" s="202">
        <f t="shared" si="30"/>
        <v>1011.4465364216327</v>
      </c>
      <c r="BJL16" s="202"/>
      <c r="BJM16" s="202"/>
      <c r="BJN16" s="202"/>
      <c r="BJO16" s="202"/>
      <c r="BJP16" s="202"/>
      <c r="BJQ16" s="202">
        <f t="shared" si="124"/>
        <v>0</v>
      </c>
      <c r="BJR16" s="202">
        <v>12</v>
      </c>
      <c r="BJS16" s="202"/>
      <c r="BJT16" s="202">
        <v>24</v>
      </c>
      <c r="BJU16" s="202">
        <v>12</v>
      </c>
      <c r="BJV16" s="202"/>
      <c r="BJW16" s="202">
        <f t="shared" si="125"/>
        <v>48</v>
      </c>
      <c r="BJX16" s="202">
        <v>12.045455339650145</v>
      </c>
      <c r="BJY16" s="202"/>
      <c r="BJZ16" s="202"/>
      <c r="BKA16" s="202"/>
      <c r="BKB16" s="202">
        <f t="shared" si="126"/>
        <v>12.045455339650145</v>
      </c>
      <c r="BKC16" s="202"/>
      <c r="BKD16" s="202"/>
      <c r="BKE16" s="202"/>
      <c r="BKF16" s="202"/>
      <c r="BKG16" s="202"/>
      <c r="BKH16" s="202">
        <f t="shared" si="127"/>
        <v>0</v>
      </c>
      <c r="BKI16" s="202">
        <f t="shared" si="128"/>
        <v>60.045455339650147</v>
      </c>
      <c r="BKJ16" s="202"/>
      <c r="BKK16" s="202"/>
      <c r="BKL16" s="202"/>
      <c r="BKM16" s="202"/>
      <c r="BKN16" s="202"/>
      <c r="BKO16" s="202">
        <f t="shared" si="129"/>
        <v>0</v>
      </c>
      <c r="BKP16" s="202"/>
      <c r="BKQ16" s="202"/>
      <c r="BKR16" s="202"/>
      <c r="BKS16" s="202">
        <v>12.9</v>
      </c>
      <c r="BKT16" s="202">
        <v>12.9</v>
      </c>
      <c r="BKU16" s="202">
        <f t="shared" si="130"/>
        <v>25.8</v>
      </c>
      <c r="BKV16" s="202">
        <v>12.9</v>
      </c>
      <c r="BKW16" s="202">
        <v>12.9</v>
      </c>
      <c r="BKX16" s="202">
        <v>13.076701010204083</v>
      </c>
      <c r="BKY16" s="202">
        <f t="shared" si="131"/>
        <v>38.876701010204087</v>
      </c>
      <c r="BKZ16" s="202"/>
      <c r="BLA16" s="202"/>
      <c r="BLB16" s="202"/>
      <c r="BLC16" s="202"/>
      <c r="BLD16" s="202"/>
      <c r="BLE16" s="202">
        <f t="shared" si="132"/>
        <v>0</v>
      </c>
      <c r="BLF16" s="263">
        <f t="shared" si="133"/>
        <v>64.676701010204084</v>
      </c>
      <c r="BLG16" s="202"/>
      <c r="BLH16" s="202"/>
      <c r="BLI16" s="202"/>
      <c r="BLJ16" s="202"/>
      <c r="BLK16" s="202"/>
      <c r="BLL16" s="202">
        <f t="shared" si="134"/>
        <v>0</v>
      </c>
      <c r="BLM16" s="202"/>
      <c r="BLN16" s="202">
        <v>8.5</v>
      </c>
      <c r="BLO16" s="202">
        <v>8.5</v>
      </c>
      <c r="BLP16" s="202">
        <v>17</v>
      </c>
      <c r="BLQ16" s="202">
        <v>8.5</v>
      </c>
      <c r="BLR16" s="263">
        <f>SUM(BLM16:BLQ16)</f>
        <v>42.5</v>
      </c>
      <c r="BLS16" s="202"/>
      <c r="BLT16" s="202">
        <v>17</v>
      </c>
      <c r="BLU16" s="202">
        <v>8.5</v>
      </c>
      <c r="BLV16" s="202"/>
      <c r="BLW16" s="202">
        <v>16.608168620000001</v>
      </c>
      <c r="BLX16" s="263">
        <f>SUM(BLS16:BLW16)</f>
        <v>42.108168620000001</v>
      </c>
      <c r="BLY16" s="202">
        <v>9.8000000000000007</v>
      </c>
      <c r="BLZ16" s="202">
        <v>9.8000000000000007</v>
      </c>
      <c r="BMA16" s="202"/>
      <c r="BMB16" s="202"/>
      <c r="BMC16" s="202">
        <v>9.8000000000000007</v>
      </c>
      <c r="BMD16" s="263">
        <f t="shared" si="136"/>
        <v>29.400000000000002</v>
      </c>
      <c r="BME16" s="202">
        <v>9.8000000000000007</v>
      </c>
      <c r="BMF16" s="202">
        <v>10.01469019</v>
      </c>
      <c r="BMG16" s="202"/>
      <c r="BMH16" s="263">
        <f t="shared" si="137"/>
        <v>19.81469019</v>
      </c>
      <c r="BMI16" s="263">
        <f t="shared" si="138"/>
        <v>133.82285881000001</v>
      </c>
      <c r="BMJ16" s="202"/>
      <c r="BMK16" s="263">
        <f t="shared" si="139"/>
        <v>0</v>
      </c>
      <c r="BML16" s="202"/>
      <c r="BMM16" s="202"/>
      <c r="BMN16" s="202"/>
      <c r="BMO16" s="202"/>
      <c r="BMP16" s="202"/>
      <c r="BMQ16" s="263">
        <f t="shared" si="140"/>
        <v>0</v>
      </c>
      <c r="BMR16" s="202">
        <v>12.8</v>
      </c>
      <c r="BMS16" s="202"/>
      <c r="BMT16" s="202">
        <v>12.8</v>
      </c>
      <c r="BMU16" s="202">
        <v>12.8</v>
      </c>
      <c r="BMV16" s="202">
        <v>25.643558329999998</v>
      </c>
      <c r="BMW16" s="263">
        <f t="shared" si="141"/>
        <v>64.043558329999996</v>
      </c>
      <c r="BMX16" s="202"/>
      <c r="BMY16" s="202"/>
      <c r="BMZ16" s="202"/>
      <c r="BNA16" s="202"/>
      <c r="BNB16" s="202"/>
      <c r="BNC16" s="263">
        <f t="shared" si="142"/>
        <v>0</v>
      </c>
      <c r="BND16" s="202"/>
      <c r="BNE16" s="202">
        <v>23.2</v>
      </c>
      <c r="BNF16" s="202">
        <v>11.6</v>
      </c>
      <c r="BNG16" s="202">
        <v>11.6</v>
      </c>
      <c r="BNH16" s="202">
        <v>11.87449028</v>
      </c>
      <c r="BNI16" s="263">
        <f t="shared" si="143"/>
        <v>58.274490279999995</v>
      </c>
      <c r="BNJ16" s="263">
        <f t="shared" si="144"/>
        <v>122.31804860999999</v>
      </c>
      <c r="BNK16" s="202"/>
      <c r="BNL16" s="202"/>
      <c r="BNM16" s="202"/>
      <c r="BNN16" s="202"/>
      <c r="BNO16" s="202"/>
      <c r="BNP16" s="263">
        <f t="shared" si="145"/>
        <v>0</v>
      </c>
      <c r="BNQ16" s="202"/>
      <c r="BNR16" s="202">
        <v>16</v>
      </c>
      <c r="BNS16" s="202"/>
      <c r="BNT16" s="202">
        <v>8</v>
      </c>
      <c r="BNU16" s="202">
        <v>15.589200980000001</v>
      </c>
      <c r="BNV16" s="263">
        <f t="shared" si="146"/>
        <v>39.589200980000001</v>
      </c>
      <c r="BNW16" s="202"/>
      <c r="BNX16" s="202"/>
      <c r="BNY16" s="202"/>
      <c r="BNZ16" s="202"/>
      <c r="BOA16" s="202">
        <v>15.6</v>
      </c>
      <c r="BOB16" s="263">
        <f t="shared" si="147"/>
        <v>15.6</v>
      </c>
      <c r="BOC16" s="202"/>
      <c r="BOD16" s="202"/>
      <c r="BOE16" s="202"/>
      <c r="BOF16" s="202">
        <v>15.6</v>
      </c>
      <c r="BOG16" s="202">
        <v>31.2</v>
      </c>
      <c r="BOH16" s="263">
        <f t="shared" si="148"/>
        <v>46.8</v>
      </c>
      <c r="BOI16" s="202"/>
      <c r="BOJ16" s="263">
        <f t="shared" si="149"/>
        <v>0</v>
      </c>
      <c r="BOK16" s="263">
        <f t="shared" si="150"/>
        <v>101.98920097999999</v>
      </c>
      <c r="BOL16" s="202">
        <v>15.541925039999999</v>
      </c>
      <c r="BOM16" s="202"/>
      <c r="BON16" s="202"/>
      <c r="BOO16" s="263">
        <f t="shared" si="32"/>
        <v>15.541925039999999</v>
      </c>
      <c r="BOP16" s="263"/>
      <c r="BOQ16" s="263"/>
      <c r="BOR16" s="263">
        <v>5.6</v>
      </c>
      <c r="BOS16" s="263">
        <v>5.6</v>
      </c>
      <c r="BOT16" s="263">
        <v>5.6</v>
      </c>
      <c r="BOU16" s="263">
        <f t="shared" si="151"/>
        <v>16.799999999999997</v>
      </c>
      <c r="BOV16" s="263">
        <v>5.6</v>
      </c>
      <c r="BOW16" s="263">
        <v>5.6</v>
      </c>
      <c r="BOX16" s="263">
        <v>0.68877774999999997</v>
      </c>
      <c r="BOY16" s="263"/>
      <c r="BOZ16" s="263"/>
      <c r="BPA16" s="263"/>
      <c r="BPB16" s="263">
        <f t="shared" si="152"/>
        <v>11.888777749999999</v>
      </c>
      <c r="BPC16" s="263"/>
      <c r="BPD16" s="263"/>
      <c r="BPE16" s="263"/>
      <c r="BPF16" s="263">
        <v>16.3</v>
      </c>
      <c r="BPG16" s="263">
        <f t="shared" si="153"/>
        <v>16.3</v>
      </c>
      <c r="BPH16" s="263">
        <v>32.6</v>
      </c>
      <c r="BPI16" s="263"/>
      <c r="BPJ16" s="263">
        <v>16.3</v>
      </c>
      <c r="BPK16" s="263">
        <f t="shared" si="154"/>
        <v>48.900000000000006</v>
      </c>
      <c r="BPL16" s="263">
        <f t="shared" si="155"/>
        <v>109.43070279</v>
      </c>
      <c r="BPM16" s="263">
        <v>16.029797810000002</v>
      </c>
      <c r="BPN16" s="263"/>
      <c r="BPO16" s="263">
        <f t="shared" si="156"/>
        <v>16.029797810000002</v>
      </c>
      <c r="BPP16" s="263"/>
      <c r="BPQ16" s="263"/>
      <c r="BPR16" s="263"/>
      <c r="BPS16" s="263"/>
      <c r="BPT16" s="263"/>
      <c r="BPU16" s="263">
        <f t="shared" si="157"/>
        <v>0</v>
      </c>
      <c r="BPV16" s="263"/>
      <c r="BPW16" s="263"/>
      <c r="BPX16" s="263"/>
      <c r="BPY16" s="263"/>
      <c r="BPZ16" s="263">
        <f t="shared" si="33"/>
        <v>0</v>
      </c>
      <c r="BQA16" s="263">
        <v>10.53371383</v>
      </c>
      <c r="BQB16" s="263"/>
      <c r="BQC16" s="263"/>
      <c r="BQD16" s="263"/>
      <c r="BQE16" s="263"/>
      <c r="BQF16" s="263">
        <f t="shared" si="158"/>
        <v>10.53371383</v>
      </c>
      <c r="BQG16" s="263"/>
      <c r="BQH16" s="263">
        <v>16.8</v>
      </c>
      <c r="BQI16" s="263">
        <v>16.8</v>
      </c>
      <c r="BQJ16" s="263">
        <v>33.6</v>
      </c>
      <c r="BQK16" s="263">
        <v>16.737457729999999</v>
      </c>
      <c r="BQL16" s="263">
        <f t="shared" si="159"/>
        <v>83.937457730000006</v>
      </c>
      <c r="BQM16" s="263">
        <f t="shared" si="34"/>
        <v>110.50096937000001</v>
      </c>
      <c r="BQN16" s="263"/>
      <c r="BQO16" s="263"/>
      <c r="BQP16" s="263"/>
      <c r="BQQ16" s="263"/>
      <c r="BQR16" s="263">
        <f t="shared" si="160"/>
        <v>0</v>
      </c>
      <c r="BQS16" s="263"/>
      <c r="BQT16" s="263"/>
      <c r="BQU16" s="263">
        <v>0.46193819000000003</v>
      </c>
      <c r="BQV16" s="263"/>
      <c r="BQW16" s="263"/>
      <c r="BQX16" s="263">
        <f t="shared" si="161"/>
        <v>0.46193819000000003</v>
      </c>
      <c r="BQY16" s="263"/>
      <c r="BQZ16" s="263"/>
      <c r="BRA16" s="263"/>
      <c r="BRB16" s="263"/>
      <c r="BRC16" s="263"/>
      <c r="BRD16" s="263">
        <f t="shared" si="162"/>
        <v>0</v>
      </c>
      <c r="BRE16" s="263"/>
      <c r="BRF16" s="263">
        <v>20.074999999999999</v>
      </c>
      <c r="BRG16" s="263">
        <v>20.074999999999999</v>
      </c>
      <c r="BRH16" s="263">
        <v>20.074999999999999</v>
      </c>
      <c r="BRI16" s="263"/>
      <c r="BRJ16" s="263">
        <f t="shared" si="163"/>
        <v>60.224999999999994</v>
      </c>
      <c r="BRK16" s="263">
        <v>20.074999999999999</v>
      </c>
      <c r="BRL16" s="263">
        <v>20.076729760000003</v>
      </c>
      <c r="BRM16" s="263">
        <f t="shared" si="164"/>
        <v>40.151729760000002</v>
      </c>
      <c r="BRN16" s="263">
        <f t="shared" si="35"/>
        <v>100.83866795</v>
      </c>
      <c r="BRO16" s="263"/>
      <c r="BRP16" s="263"/>
      <c r="BRQ16" s="263"/>
      <c r="BRR16" s="263">
        <f t="shared" si="165"/>
        <v>0</v>
      </c>
      <c r="BRS16" s="263"/>
      <c r="BRT16" s="263"/>
      <c r="BRU16" s="263">
        <v>13.423653099999999</v>
      </c>
      <c r="BRV16" s="263"/>
      <c r="BRW16" s="263"/>
      <c r="BRX16" s="263">
        <f t="shared" si="166"/>
        <v>13.423653099999999</v>
      </c>
      <c r="BRY16" s="263"/>
      <c r="BRZ16" s="263"/>
      <c r="BSA16" s="263"/>
      <c r="BSB16" s="263"/>
      <c r="BSC16" s="263"/>
      <c r="BSD16" s="263">
        <f t="shared" si="167"/>
        <v>0</v>
      </c>
      <c r="BSE16" s="263"/>
      <c r="BSF16" s="263"/>
      <c r="BSG16" s="263"/>
      <c r="BSH16" s="263"/>
      <c r="BSI16" s="263">
        <v>37.28</v>
      </c>
      <c r="BSJ16" s="263">
        <f t="shared" si="168"/>
        <v>37.28</v>
      </c>
      <c r="BSK16" s="263">
        <v>18.64</v>
      </c>
      <c r="BSL16" s="263"/>
      <c r="BSM16" s="263">
        <v>18.64</v>
      </c>
      <c r="BSN16" s="263"/>
      <c r="BSO16" s="263">
        <f t="shared" si="169"/>
        <v>37.28</v>
      </c>
      <c r="BSP16" s="263">
        <f t="shared" si="170"/>
        <v>87.983653099999998</v>
      </c>
      <c r="BSQ16" s="263">
        <v>4.4914702499999999</v>
      </c>
      <c r="BSR16" s="263">
        <f t="shared" si="171"/>
        <v>4.4914702499999999</v>
      </c>
      <c r="BSS16" s="263"/>
      <c r="BST16" s="263"/>
      <c r="BSU16" s="263"/>
      <c r="BSV16" s="263"/>
      <c r="BSW16" s="263"/>
      <c r="BSX16" s="263">
        <f t="shared" si="172"/>
        <v>0</v>
      </c>
      <c r="BSY16" s="263"/>
      <c r="BSZ16" s="263"/>
      <c r="BTA16" s="263"/>
      <c r="BTB16" s="263"/>
      <c r="BTC16" s="263"/>
      <c r="BTD16" s="263">
        <f t="shared" si="173"/>
        <v>0</v>
      </c>
      <c r="BTE16" s="263"/>
      <c r="BTF16" s="263"/>
      <c r="BTG16" s="263"/>
      <c r="BTH16" s="263"/>
      <c r="BTI16" s="263"/>
      <c r="BTJ16" s="263">
        <f t="shared" si="174"/>
        <v>0</v>
      </c>
      <c r="BTK16" s="263"/>
      <c r="BTL16" s="263"/>
      <c r="BTM16" s="263"/>
      <c r="BTN16" s="263"/>
      <c r="BTO16" s="263"/>
      <c r="BTP16" s="263">
        <f t="shared" si="175"/>
        <v>0</v>
      </c>
      <c r="BTQ16" s="263">
        <f t="shared" si="176"/>
        <v>4.4914702499999999</v>
      </c>
      <c r="BTR16" s="263"/>
      <c r="BTS16" s="263"/>
      <c r="BTT16" s="263"/>
      <c r="BTU16" s="263"/>
      <c r="BTV16" s="263">
        <f t="shared" si="177"/>
        <v>0</v>
      </c>
      <c r="BTW16" s="263"/>
      <c r="BTX16" s="263"/>
      <c r="BTY16" s="263"/>
      <c r="BTZ16" s="263"/>
      <c r="BUA16" s="263"/>
      <c r="BUB16" s="263">
        <f t="shared" si="178"/>
        <v>0</v>
      </c>
      <c r="BUC16" s="263"/>
      <c r="BUD16" s="263"/>
      <c r="BUE16" s="263"/>
      <c r="BUF16" s="263"/>
      <c r="BUG16" s="263"/>
      <c r="BUH16" s="263">
        <f t="shared" si="179"/>
        <v>0</v>
      </c>
      <c r="BUI16" s="263"/>
      <c r="BUJ16" s="263"/>
      <c r="BUK16" s="263"/>
      <c r="BUL16" s="263"/>
      <c r="BUM16" s="263"/>
      <c r="BUN16" s="263">
        <f t="shared" si="180"/>
        <v>0</v>
      </c>
      <c r="BUO16" s="263"/>
      <c r="BUP16" s="263"/>
      <c r="BUQ16" s="263">
        <f t="shared" si="181"/>
        <v>0</v>
      </c>
      <c r="BUR16" s="263">
        <f t="shared" si="182"/>
        <v>0</v>
      </c>
      <c r="BUS16" s="263"/>
      <c r="BUT16" s="263"/>
      <c r="BUU16" s="263"/>
      <c r="BUV16" s="263">
        <f t="shared" si="183"/>
        <v>0</v>
      </c>
      <c r="BUW16" s="263"/>
      <c r="BUX16" s="263"/>
      <c r="BUY16" s="263"/>
      <c r="BUZ16" s="263"/>
      <c r="BVA16" s="263"/>
      <c r="BVB16" s="263">
        <f t="shared" si="184"/>
        <v>0</v>
      </c>
      <c r="BVC16" s="263"/>
      <c r="BVD16" s="263"/>
      <c r="BVE16" s="263"/>
      <c r="BVF16" s="263">
        <v>8.5</v>
      </c>
      <c r="BVG16" s="263">
        <v>8.5</v>
      </c>
      <c r="BVH16" s="263">
        <f t="shared" si="185"/>
        <v>17</v>
      </c>
      <c r="BVI16" s="263">
        <v>8.5</v>
      </c>
      <c r="BVJ16" s="263">
        <v>8.5</v>
      </c>
      <c r="BVK16" s="263">
        <v>8.4954742400000001</v>
      </c>
      <c r="BVL16" s="263"/>
      <c r="BVM16" s="263"/>
      <c r="BVN16" s="263">
        <f t="shared" si="206"/>
        <v>25.49547424</v>
      </c>
      <c r="BVO16" s="263"/>
      <c r="BVP16" s="263"/>
      <c r="BVQ16" s="263"/>
      <c r="BVR16" s="263"/>
      <c r="BVS16" s="263"/>
      <c r="BVT16" s="263">
        <f t="shared" si="186"/>
        <v>0</v>
      </c>
      <c r="BVU16" s="263">
        <f t="shared" si="187"/>
        <v>42.49547424</v>
      </c>
      <c r="BVV16" s="263">
        <f t="shared" si="36"/>
        <v>938.5932024498544</v>
      </c>
      <c r="BVW16" s="263"/>
      <c r="BVX16" s="263"/>
      <c r="BVY16" s="263"/>
      <c r="BVZ16" s="263"/>
      <c r="BWA16" s="263"/>
      <c r="BWB16" s="263">
        <f t="shared" si="188"/>
        <v>0</v>
      </c>
      <c r="BWC16" s="263"/>
      <c r="BWD16" s="263"/>
      <c r="BWE16" s="263"/>
      <c r="BWF16" s="263"/>
      <c r="BWG16" s="263">
        <v>27</v>
      </c>
      <c r="BWH16" s="263">
        <f t="shared" si="204"/>
        <v>27</v>
      </c>
      <c r="BWI16" s="263"/>
      <c r="BWJ16" s="263">
        <v>27</v>
      </c>
      <c r="BWK16" s="263">
        <v>13.497269810000001</v>
      </c>
      <c r="BWL16" s="263"/>
      <c r="BWM16" s="263"/>
      <c r="BWN16" s="263">
        <f t="shared" si="37"/>
        <v>40.497269809999999</v>
      </c>
      <c r="BWO16" s="263"/>
      <c r="BWP16" s="263"/>
      <c r="BWQ16" s="263"/>
      <c r="BWR16" s="263"/>
      <c r="BWS16" s="263"/>
      <c r="BWT16" s="263">
        <f t="shared" si="189"/>
        <v>0</v>
      </c>
      <c r="BWU16" s="263"/>
      <c r="BWV16" s="263">
        <f t="shared" si="38"/>
        <v>0</v>
      </c>
      <c r="BWW16" s="263">
        <f t="shared" si="39"/>
        <v>67.497269810000006</v>
      </c>
      <c r="BWX16" s="263"/>
      <c r="BWY16" s="263"/>
      <c r="BWZ16" s="263"/>
      <c r="BXA16" s="263"/>
      <c r="BXB16" s="263">
        <f t="shared" si="190"/>
        <v>0</v>
      </c>
      <c r="BXC16" s="263"/>
      <c r="BXD16" s="263"/>
      <c r="BXE16" s="263"/>
      <c r="BXF16" s="263"/>
      <c r="BXG16" s="263"/>
      <c r="BXH16" s="263">
        <f t="shared" si="191"/>
        <v>0</v>
      </c>
      <c r="BXI16" s="263"/>
      <c r="BXJ16" s="263">
        <v>32.799999999999997</v>
      </c>
      <c r="BXK16" s="263">
        <v>16.399999999999999</v>
      </c>
      <c r="BXL16" s="263">
        <v>16.399999999999999</v>
      </c>
      <c r="BXM16" s="263">
        <v>16.475784239999999</v>
      </c>
      <c r="BXN16" s="263">
        <f t="shared" si="192"/>
        <v>82.07578423999999</v>
      </c>
      <c r="BXO16" s="263"/>
      <c r="BXP16" s="263"/>
      <c r="BXQ16" s="263"/>
      <c r="BXR16" s="263"/>
      <c r="BXS16" s="263"/>
      <c r="BXT16" s="263">
        <f t="shared" si="193"/>
        <v>0</v>
      </c>
      <c r="BXU16" s="263">
        <f t="shared" si="194"/>
        <v>82.07578423999999</v>
      </c>
      <c r="BXV16" s="263"/>
      <c r="BXW16" s="263"/>
      <c r="BXX16" s="263"/>
      <c r="BXY16" s="263">
        <f t="shared" si="195"/>
        <v>0</v>
      </c>
      <c r="BXZ16" s="263"/>
      <c r="BYA16" s="263"/>
      <c r="BYB16" s="263"/>
      <c r="BYC16" s="263"/>
      <c r="BYD16" s="263"/>
      <c r="BYE16" s="263">
        <f t="shared" si="196"/>
        <v>0</v>
      </c>
      <c r="BYF16" s="263">
        <v>16.600000000000001</v>
      </c>
      <c r="BYG16" s="263">
        <v>16.600000000000001</v>
      </c>
      <c r="BYH16" s="263">
        <v>33.200000000000003</v>
      </c>
      <c r="BYI16" s="263"/>
      <c r="BYJ16" s="263"/>
      <c r="BYK16" s="263">
        <f t="shared" si="208"/>
        <v>66.400000000000006</v>
      </c>
      <c r="BYL16" s="263">
        <v>16.916005100000003</v>
      </c>
      <c r="BYM16" s="263"/>
      <c r="BYN16" s="263"/>
      <c r="BYO16" s="263"/>
      <c r="BYP16" s="263"/>
      <c r="BYQ16" s="263">
        <f t="shared" si="205"/>
        <v>16.916005100000003</v>
      </c>
      <c r="BYR16" s="263"/>
      <c r="BYS16" s="263"/>
      <c r="BYT16" s="263"/>
      <c r="BYU16" s="263"/>
      <c r="BYV16" s="263">
        <f t="shared" si="197"/>
        <v>0</v>
      </c>
      <c r="BYW16" s="263">
        <f t="shared" si="198"/>
        <v>83.316005100000012</v>
      </c>
      <c r="BYX16" s="263"/>
      <c r="BYY16" s="263">
        <f t="shared" si="199"/>
        <v>0</v>
      </c>
      <c r="BYZ16" s="263"/>
      <c r="BZA16" s="263"/>
      <c r="BZB16" s="263"/>
      <c r="BZC16" s="263"/>
      <c r="BZD16" s="263">
        <v>11.6</v>
      </c>
      <c r="BZE16" s="263">
        <f t="shared" si="200"/>
        <v>11.6</v>
      </c>
      <c r="BZF16" s="263">
        <v>11.6</v>
      </c>
      <c r="BZG16" s="263">
        <v>11.6</v>
      </c>
      <c r="BZH16" s="263">
        <v>11.6</v>
      </c>
      <c r="BZI16" s="263">
        <v>11.283472310000001</v>
      </c>
      <c r="BZJ16" s="263">
        <f t="shared" si="201"/>
        <v>46.083472309999998</v>
      </c>
      <c r="BZK16" s="263"/>
      <c r="BZL16" s="263"/>
      <c r="BZM16" s="263"/>
      <c r="BZN16" s="263"/>
      <c r="BZO16" s="263"/>
      <c r="BZP16" s="263">
        <f t="shared" si="40"/>
        <v>0</v>
      </c>
      <c r="BZQ16" s="263">
        <f t="shared" si="202"/>
        <v>57.683472309999999</v>
      </c>
      <c r="BZR16" s="263">
        <f t="shared" si="203"/>
        <v>290.57253145999999</v>
      </c>
      <c r="BZS16" s="198"/>
      <c r="BZT16" s="198">
        <v>15</v>
      </c>
      <c r="BZU16" s="198">
        <v>17</v>
      </c>
      <c r="BZV16" s="198"/>
      <c r="BZW16" s="198"/>
      <c r="BZX16" s="198"/>
      <c r="BZY16" s="198"/>
      <c r="BZZ16" s="198"/>
      <c r="CAA16" s="198"/>
      <c r="CAB16" s="198"/>
      <c r="CAC16" s="198"/>
      <c r="CAD16" s="198"/>
      <c r="CAE16" s="198"/>
      <c r="CAF16" s="198"/>
      <c r="CAG16" s="198"/>
      <c r="CAH16" s="198"/>
      <c r="CAI16" s="198"/>
      <c r="CAJ16" s="198"/>
      <c r="CAK16" s="198"/>
      <c r="CAL16" s="198"/>
      <c r="CAM16" s="198"/>
      <c r="CAN16" s="198"/>
      <c r="CAO16" s="198"/>
      <c r="CAP16" s="198"/>
      <c r="CAQ16" s="198"/>
      <c r="CAR16" s="198"/>
      <c r="CAS16" s="198"/>
      <c r="CAT16" s="198"/>
      <c r="CAU16" s="198"/>
      <c r="CAV16" s="198"/>
      <c r="CAW16" s="198"/>
      <c r="CAX16" s="198"/>
      <c r="CAY16" s="198"/>
      <c r="CAZ16" s="198"/>
      <c r="CBA16" s="198"/>
      <c r="CBB16" s="198"/>
      <c r="CBC16" s="198"/>
      <c r="CBD16" s="198"/>
      <c r="CBE16" s="198"/>
      <c r="CBF16" s="198"/>
      <c r="CBG16" s="198"/>
      <c r="CBH16" s="198"/>
      <c r="CBI16" s="198"/>
      <c r="CBJ16" s="198"/>
      <c r="CBK16" s="198"/>
      <c r="CBL16" s="198"/>
      <c r="CBM16" s="198"/>
      <c r="CBN16" s="198"/>
      <c r="CBO16" s="198"/>
      <c r="CBP16" s="198"/>
      <c r="CBQ16" s="198"/>
      <c r="CBR16" s="198"/>
      <c r="CBS16" s="198"/>
      <c r="CBT16" s="198"/>
      <c r="CBU16" s="198"/>
      <c r="CBV16" s="198"/>
      <c r="CBW16" s="198"/>
      <c r="CBX16" s="198"/>
      <c r="CBY16" s="198"/>
      <c r="CBZ16" s="198"/>
      <c r="CCA16" s="198"/>
      <c r="CCB16" s="198"/>
      <c r="CCC16" s="198"/>
      <c r="CCD16" s="198"/>
      <c r="CCE16" s="198"/>
      <c r="CCF16" s="198"/>
      <c r="CCG16" s="198"/>
      <c r="CCH16" s="198"/>
      <c r="CCI16" s="198"/>
      <c r="CCJ16" s="198"/>
      <c r="CCK16" s="198"/>
      <c r="CCL16" s="198"/>
      <c r="CCM16" s="198"/>
      <c r="CCN16" s="198"/>
      <c r="CCO16" s="198"/>
      <c r="CCP16" s="198"/>
      <c r="CCQ16" s="198"/>
      <c r="CCR16" s="198"/>
      <c r="CCS16" s="198">
        <f t="shared" si="41"/>
        <v>-8.78688661000011</v>
      </c>
      <c r="CCT16" s="199"/>
    </row>
    <row r="17" spans="1:2164" s="200" customFormat="1" outlineLevel="1" x14ac:dyDescent="0.2">
      <c r="A17" s="205" t="s">
        <v>8</v>
      </c>
      <c r="B17" s="202">
        <v>187.24987274000003</v>
      </c>
      <c r="C17" s="202">
        <v>185.68060860000003</v>
      </c>
      <c r="D17" s="202">
        <v>177.05666461999999</v>
      </c>
      <c r="E17" s="202">
        <v>186.60353384999999</v>
      </c>
      <c r="F17" s="202">
        <v>166.00362626999998</v>
      </c>
      <c r="G17" s="202">
        <v>148.15952640999998</v>
      </c>
      <c r="H17" s="202">
        <v>165.90291996000002</v>
      </c>
      <c r="I17" s="202">
        <v>133.82209026000001</v>
      </c>
      <c r="J17" s="202">
        <v>145.70283865999997</v>
      </c>
      <c r="K17" s="202">
        <v>141.23558391999998</v>
      </c>
      <c r="L17" s="202">
        <v>128.81305746999999</v>
      </c>
      <c r="M17" s="202">
        <v>147.80020642000002</v>
      </c>
      <c r="N17" s="202">
        <v>126.14962530999998</v>
      </c>
      <c r="O17" s="202">
        <v>1852.9302817500004</v>
      </c>
      <c r="P17" s="202"/>
      <c r="Q17" s="202"/>
      <c r="R17" s="202"/>
      <c r="S17" s="202"/>
      <c r="T17" s="202"/>
      <c r="U17" s="202"/>
      <c r="V17" s="202">
        <v>106.7748241</v>
      </c>
      <c r="W17" s="202"/>
      <c r="X17" s="202"/>
      <c r="Y17" s="202"/>
      <c r="Z17" s="202"/>
      <c r="AA17" s="202">
        <v>106.7748241</v>
      </c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>
        <v>106.7748241</v>
      </c>
      <c r="AN17" s="202"/>
      <c r="AO17" s="202"/>
      <c r="AP17" s="202"/>
      <c r="AQ17" s="202"/>
      <c r="AR17" s="202">
        <v>91.412986219999993</v>
      </c>
      <c r="AS17" s="202">
        <v>91.412986219999993</v>
      </c>
      <c r="AT17" s="202">
        <v>8.4196709199999997</v>
      </c>
      <c r="AU17" s="202"/>
      <c r="AV17" s="202"/>
      <c r="AW17" s="202">
        <v>8.4196709199999997</v>
      </c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>
        <v>99.832657139999995</v>
      </c>
      <c r="BM17" s="202"/>
      <c r="BN17" s="202"/>
      <c r="BO17" s="202"/>
      <c r="BP17" s="202"/>
      <c r="BQ17" s="202"/>
      <c r="BR17" s="202"/>
      <c r="BS17" s="202">
        <v>101.89607102000001</v>
      </c>
      <c r="BT17" s="202"/>
      <c r="BU17" s="202"/>
      <c r="BV17" s="202"/>
      <c r="BW17" s="202">
        <v>101.89607102000001</v>
      </c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>
        <v>101.89607102000001</v>
      </c>
      <c r="CO17" s="202"/>
      <c r="CP17" s="202"/>
      <c r="CQ17" s="202"/>
      <c r="CR17" s="202"/>
      <c r="CS17" s="202"/>
      <c r="CT17" s="202"/>
      <c r="CU17" s="202"/>
      <c r="CV17" s="202"/>
      <c r="CW17" s="202"/>
      <c r="CX17" s="202">
        <v>85.772300549999997</v>
      </c>
      <c r="CY17" s="202"/>
      <c r="CZ17" s="202"/>
      <c r="DA17" s="202"/>
      <c r="DB17" s="202">
        <v>85.772300549999997</v>
      </c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>
        <v>85.772300549999997</v>
      </c>
      <c r="DP17" s="202"/>
      <c r="DQ17" s="202"/>
      <c r="DR17" s="202"/>
      <c r="DS17" s="202"/>
      <c r="DT17" s="202"/>
      <c r="DU17" s="202">
        <v>75.472436149999993</v>
      </c>
      <c r="DV17" s="202"/>
      <c r="DW17" s="202"/>
      <c r="DX17" s="202"/>
      <c r="DY17" s="202"/>
      <c r="DZ17" s="202">
        <v>75.472436149999993</v>
      </c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>
        <v>75.472436149999993</v>
      </c>
      <c r="EP17" s="202"/>
      <c r="EQ17" s="202">
        <v>0.24401125000000001</v>
      </c>
      <c r="ER17" s="202"/>
      <c r="ES17" s="202">
        <v>0.24401125000000001</v>
      </c>
      <c r="ET17" s="202"/>
      <c r="EU17" s="202">
        <v>71.912886060000005</v>
      </c>
      <c r="EV17" s="202"/>
      <c r="EW17" s="202"/>
      <c r="EX17" s="202"/>
      <c r="EY17" s="202">
        <v>71.912886060000005</v>
      </c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>
        <v>72.156897310000005</v>
      </c>
      <c r="FQ17" s="202"/>
      <c r="FR17" s="202"/>
      <c r="FS17" s="202"/>
      <c r="FT17" s="202"/>
      <c r="FU17" s="202"/>
      <c r="FV17" s="202"/>
      <c r="FW17" s="202"/>
      <c r="FX17" s="202"/>
      <c r="FY17" s="202">
        <v>52.278456549999994</v>
      </c>
      <c r="FZ17" s="202">
        <v>0.69582954000000008</v>
      </c>
      <c r="GA17" s="202"/>
      <c r="GB17" s="202"/>
      <c r="GC17" s="202"/>
      <c r="GD17" s="202">
        <v>52.974286089999993</v>
      </c>
      <c r="GE17" s="202"/>
      <c r="GF17" s="202"/>
      <c r="GG17" s="202"/>
      <c r="GH17" s="202"/>
      <c r="GI17" s="202"/>
      <c r="GJ17" s="202"/>
      <c r="GK17" s="202"/>
      <c r="GL17" s="202"/>
      <c r="GM17" s="202"/>
      <c r="GN17" s="202"/>
      <c r="GO17" s="202"/>
      <c r="GP17" s="202"/>
      <c r="GQ17" s="202">
        <v>52.974286089999993</v>
      </c>
      <c r="GR17" s="202"/>
      <c r="GS17" s="202"/>
      <c r="GT17" s="202"/>
      <c r="GU17" s="202"/>
      <c r="GV17" s="202"/>
      <c r="GW17" s="202"/>
      <c r="GX17" s="202"/>
      <c r="GY17" s="202">
        <v>48.016342770000001</v>
      </c>
      <c r="GZ17" s="202"/>
      <c r="HA17" s="202">
        <v>0.42048542999999999</v>
      </c>
      <c r="HB17" s="202"/>
      <c r="HC17" s="202">
        <v>48.436828200000001</v>
      </c>
      <c r="HD17" s="202"/>
      <c r="HE17" s="202"/>
      <c r="HF17" s="202"/>
      <c r="HG17" s="202"/>
      <c r="HH17" s="202"/>
      <c r="HI17" s="202"/>
      <c r="HJ17" s="202"/>
      <c r="HK17" s="202"/>
      <c r="HL17" s="202"/>
      <c r="HM17" s="202"/>
      <c r="HN17" s="202"/>
      <c r="HO17" s="202"/>
      <c r="HP17" s="202"/>
      <c r="HQ17" s="202"/>
      <c r="HR17" s="202"/>
      <c r="HS17" s="202"/>
      <c r="HT17" s="202">
        <v>48.436828200000001</v>
      </c>
      <c r="HU17" s="202"/>
      <c r="HV17" s="202"/>
      <c r="HW17" s="202"/>
      <c r="HX17" s="202">
        <v>0.20025200000000001</v>
      </c>
      <c r="HY17" s="202"/>
      <c r="HZ17" s="202"/>
      <c r="IA17" s="202"/>
      <c r="IB17" s="202">
        <v>49.264706950000004</v>
      </c>
      <c r="IC17" s="202">
        <v>49.464958950000003</v>
      </c>
      <c r="ID17" s="202"/>
      <c r="IE17" s="202"/>
      <c r="IF17" s="202"/>
      <c r="IG17" s="202"/>
      <c r="IH17" s="202"/>
      <c r="II17" s="202"/>
      <c r="IJ17" s="202"/>
      <c r="IK17" s="202"/>
      <c r="IL17" s="202"/>
      <c r="IM17" s="202"/>
      <c r="IN17" s="202"/>
      <c r="IO17" s="202"/>
      <c r="IP17" s="202"/>
      <c r="IQ17" s="202"/>
      <c r="IR17" s="202"/>
      <c r="IS17" s="202"/>
      <c r="IT17" s="202"/>
      <c r="IU17" s="202"/>
      <c r="IV17" s="202">
        <v>49.464958950000003</v>
      </c>
      <c r="IW17" s="202"/>
      <c r="IX17" s="202"/>
      <c r="IY17" s="202"/>
      <c r="IZ17" s="202">
        <v>0.19418189999999999</v>
      </c>
      <c r="JA17" s="202"/>
      <c r="JB17" s="202">
        <v>0.19418189999999999</v>
      </c>
      <c r="JC17" s="202"/>
      <c r="JD17" s="202">
        <v>52.868738310000005</v>
      </c>
      <c r="JE17" s="202">
        <v>0.65790795999999996</v>
      </c>
      <c r="JF17" s="202"/>
      <c r="JG17" s="202"/>
      <c r="JH17" s="202">
        <v>53.526646270000008</v>
      </c>
      <c r="JI17" s="202"/>
      <c r="JJ17" s="202"/>
      <c r="JK17" s="202"/>
      <c r="JL17" s="202"/>
      <c r="JM17" s="202"/>
      <c r="JN17" s="202"/>
      <c r="JO17" s="202"/>
      <c r="JP17" s="202"/>
      <c r="JQ17" s="202"/>
      <c r="JR17" s="202"/>
      <c r="JS17" s="202"/>
      <c r="JT17" s="202"/>
      <c r="JU17" s="202"/>
      <c r="JV17" s="202"/>
      <c r="JW17" s="202">
        <v>53.720828170000004</v>
      </c>
      <c r="JX17" s="202"/>
      <c r="JY17" s="202"/>
      <c r="JZ17" s="202"/>
      <c r="KA17" s="202"/>
      <c r="KB17" s="202"/>
      <c r="KC17" s="202">
        <v>54.339510179999998</v>
      </c>
      <c r="KD17" s="202"/>
      <c r="KE17" s="202"/>
      <c r="KF17" s="202"/>
      <c r="KG17" s="202">
        <v>54.339510179999998</v>
      </c>
      <c r="KH17" s="202"/>
      <c r="KI17" s="202"/>
      <c r="KJ17" s="202"/>
      <c r="KK17" s="202"/>
      <c r="KL17" s="202"/>
      <c r="KM17" s="202"/>
      <c r="KN17" s="202"/>
      <c r="KO17" s="202"/>
      <c r="KP17" s="202"/>
      <c r="KQ17" s="202"/>
      <c r="KR17" s="202"/>
      <c r="KS17" s="202"/>
      <c r="KT17" s="202"/>
      <c r="KU17" s="202"/>
      <c r="KV17" s="202"/>
      <c r="KW17" s="202"/>
      <c r="KX17" s="202">
        <v>54.339510179999998</v>
      </c>
      <c r="KY17" s="202"/>
      <c r="KZ17" s="202"/>
      <c r="LA17" s="202"/>
      <c r="LB17" s="202"/>
      <c r="LC17" s="202"/>
      <c r="LD17" s="202"/>
      <c r="LE17" s="202"/>
      <c r="LF17" s="202">
        <v>55.141439380000001</v>
      </c>
      <c r="LG17" s="202">
        <v>55.141439380000001</v>
      </c>
      <c r="LH17" s="202"/>
      <c r="LI17" s="202"/>
      <c r="LJ17" s="202"/>
      <c r="LK17" s="202"/>
      <c r="LL17" s="202"/>
      <c r="LM17" s="202"/>
      <c r="LN17" s="202">
        <v>2.1460120200000001</v>
      </c>
      <c r="LO17" s="202"/>
      <c r="LP17" s="202"/>
      <c r="LQ17" s="202"/>
      <c r="LR17" s="202"/>
      <c r="LS17" s="202">
        <v>2.1460120200000001</v>
      </c>
      <c r="LT17" s="202"/>
      <c r="LU17" s="202"/>
      <c r="LV17" s="202"/>
      <c r="LW17" s="202"/>
      <c r="LX17" s="202"/>
      <c r="LY17" s="202"/>
      <c r="LZ17" s="202">
        <v>57.287451400000002</v>
      </c>
      <c r="MA17" s="202">
        <v>858.12904925999999</v>
      </c>
      <c r="MB17" s="202"/>
      <c r="MC17" s="202"/>
      <c r="MD17" s="202"/>
      <c r="ME17" s="202"/>
      <c r="MF17" s="202"/>
      <c r="MG17" s="202">
        <v>60.183843439999997</v>
      </c>
      <c r="MH17" s="202">
        <v>0.92674544999999997</v>
      </c>
      <c r="MI17" s="202"/>
      <c r="MJ17" s="202"/>
      <c r="MK17" s="202"/>
      <c r="ML17" s="202">
        <v>61.110588889999995</v>
      </c>
      <c r="MM17" s="202"/>
      <c r="MN17" s="202"/>
      <c r="MO17" s="202"/>
      <c r="MP17" s="202"/>
      <c r="MQ17" s="202"/>
      <c r="MR17" s="202"/>
      <c r="MS17" s="202"/>
      <c r="MT17" s="202"/>
      <c r="MU17" s="202"/>
      <c r="MV17" s="202"/>
      <c r="MW17" s="202"/>
      <c r="MX17" s="202"/>
      <c r="MY17" s="202"/>
      <c r="MZ17" s="202"/>
      <c r="NA17" s="202">
        <v>61.110588889999995</v>
      </c>
      <c r="NB17" s="202"/>
      <c r="NC17" s="202"/>
      <c r="ND17" s="202"/>
      <c r="NE17" s="202"/>
      <c r="NF17" s="202">
        <v>4.1160500000000004E-3</v>
      </c>
      <c r="NG17" s="202"/>
      <c r="NH17" s="202"/>
      <c r="NI17" s="202"/>
      <c r="NJ17" s="202">
        <v>54.9308713</v>
      </c>
      <c r="NK17" s="202">
        <v>54.93498735</v>
      </c>
      <c r="NL17" s="202">
        <v>3.2677490000000003E-2</v>
      </c>
      <c r="NM17" s="202"/>
      <c r="NN17" s="202"/>
      <c r="NO17" s="202"/>
      <c r="NP17" s="202"/>
      <c r="NQ17" s="202">
        <v>3.2677490000000003E-2</v>
      </c>
      <c r="NR17" s="202"/>
      <c r="NS17" s="202"/>
      <c r="NT17" s="202"/>
      <c r="NU17" s="202"/>
      <c r="NV17" s="202"/>
      <c r="NW17" s="202"/>
      <c r="NX17" s="202">
        <v>54.967664839999998</v>
      </c>
      <c r="NY17" s="202"/>
      <c r="NZ17" s="202"/>
      <c r="OA17" s="202"/>
      <c r="OB17" s="202"/>
      <c r="OC17" s="202"/>
      <c r="OD17" s="202"/>
      <c r="OE17" s="202"/>
      <c r="OF17" s="202"/>
      <c r="OG17" s="202"/>
      <c r="OH17" s="202"/>
      <c r="OI17" s="202">
        <v>39.055236749999999</v>
      </c>
      <c r="OJ17" s="202"/>
      <c r="OK17" s="202"/>
      <c r="OL17" s="202"/>
      <c r="OM17" s="202"/>
      <c r="ON17" s="202">
        <v>39.055236749999999</v>
      </c>
      <c r="OO17" s="202"/>
      <c r="OP17" s="202"/>
      <c r="OQ17" s="202"/>
      <c r="OR17" s="202"/>
      <c r="OS17" s="202"/>
      <c r="OT17" s="202"/>
      <c r="OU17" s="202"/>
      <c r="OV17" s="202"/>
      <c r="OW17" s="202"/>
      <c r="OX17" s="202"/>
      <c r="OY17" s="202"/>
      <c r="OZ17" s="202"/>
      <c r="PA17" s="202">
        <v>39.055236749999999</v>
      </c>
      <c r="PB17" s="202"/>
      <c r="PC17" s="202"/>
      <c r="PD17" s="202"/>
      <c r="PE17" s="202"/>
      <c r="PF17" s="202"/>
      <c r="PG17" s="202"/>
      <c r="PH17" s="202"/>
      <c r="PI17" s="202"/>
      <c r="PJ17" s="202"/>
      <c r="PK17" s="202"/>
      <c r="PL17" s="202"/>
      <c r="PM17" s="202"/>
      <c r="PN17" s="202">
        <v>8.2668550000000007E-2</v>
      </c>
      <c r="PO17" s="202">
        <v>33.702528729999997</v>
      </c>
      <c r="PP17" s="202"/>
      <c r="PQ17" s="202"/>
      <c r="PR17" s="202">
        <v>33.785197279999998</v>
      </c>
      <c r="PS17" s="202"/>
      <c r="PT17" s="202"/>
      <c r="PU17" s="202"/>
      <c r="PV17" s="202"/>
      <c r="PW17" s="202"/>
      <c r="PX17" s="202"/>
      <c r="PY17" s="202">
        <v>33.785197279999998</v>
      </c>
      <c r="PZ17" s="202"/>
      <c r="QA17" s="202"/>
      <c r="QB17" s="202"/>
      <c r="QC17" s="202"/>
      <c r="QD17" s="202"/>
      <c r="QE17" s="202"/>
      <c r="QF17" s="202"/>
      <c r="QG17" s="202"/>
      <c r="QH17" s="202"/>
      <c r="QI17" s="202"/>
      <c r="QJ17" s="202"/>
      <c r="QK17" s="202">
        <v>37.136570149999997</v>
      </c>
      <c r="QL17" s="202">
        <v>0.16047751999999998</v>
      </c>
      <c r="QM17" s="202"/>
      <c r="QN17" s="202"/>
      <c r="QO17" s="202"/>
      <c r="QP17" s="202">
        <v>37.297047669999998</v>
      </c>
      <c r="QQ17" s="202"/>
      <c r="QR17" s="202"/>
      <c r="QS17" s="202"/>
      <c r="QT17" s="202"/>
      <c r="QU17" s="202"/>
      <c r="QV17" s="202"/>
      <c r="QW17" s="202"/>
      <c r="QX17" s="202"/>
      <c r="QY17" s="202"/>
      <c r="QZ17" s="202"/>
      <c r="RA17" s="202">
        <v>37.297047669999998</v>
      </c>
      <c r="RB17" s="202"/>
      <c r="RC17" s="202"/>
      <c r="RD17" s="202"/>
      <c r="RE17" s="202"/>
      <c r="RF17" s="202"/>
      <c r="RG17" s="202"/>
      <c r="RH17" s="202"/>
      <c r="RI17" s="202"/>
      <c r="RJ17" s="202"/>
      <c r="RK17" s="202">
        <v>60.673202609999997</v>
      </c>
      <c r="RL17" s="202"/>
      <c r="RM17" s="202"/>
      <c r="RN17" s="202"/>
      <c r="RO17" s="202">
        <v>60.673202609999997</v>
      </c>
      <c r="RP17" s="202"/>
      <c r="RQ17" s="202"/>
      <c r="RR17" s="202"/>
      <c r="RS17" s="202">
        <v>1.8232134199999999</v>
      </c>
      <c r="RT17" s="202">
        <v>1.8232134199999999</v>
      </c>
      <c r="RU17" s="202">
        <v>18.98891287</v>
      </c>
      <c r="RV17" s="202"/>
      <c r="RW17" s="202"/>
      <c r="RX17" s="202"/>
      <c r="RY17" s="202"/>
      <c r="RZ17" s="202">
        <v>18.98891287</v>
      </c>
      <c r="SA17" s="202">
        <v>81.485328899999999</v>
      </c>
      <c r="SB17" s="202"/>
      <c r="SC17" s="202"/>
      <c r="SD17" s="202"/>
      <c r="SE17" s="202"/>
      <c r="SF17" s="202"/>
      <c r="SG17" s="202"/>
      <c r="SH17" s="202">
        <v>84.333337760000006</v>
      </c>
      <c r="SI17" s="202"/>
      <c r="SJ17" s="202"/>
      <c r="SK17" s="202"/>
      <c r="SL17" s="202"/>
      <c r="SM17" s="202">
        <v>84.333337760000006</v>
      </c>
      <c r="SN17" s="202"/>
      <c r="SO17" s="202"/>
      <c r="SP17" s="202"/>
      <c r="SQ17" s="202"/>
      <c r="SR17" s="263"/>
      <c r="SS17" s="202"/>
      <c r="ST17" s="202"/>
      <c r="SU17" s="202"/>
      <c r="SV17" s="202"/>
      <c r="SW17" s="202"/>
      <c r="SX17" s="202"/>
      <c r="SY17" s="202"/>
      <c r="SZ17" s="202"/>
      <c r="TA17" s="202">
        <v>84.333337760000006</v>
      </c>
      <c r="TB17" s="202"/>
      <c r="TC17" s="202"/>
      <c r="TD17" s="202"/>
      <c r="TE17" s="202"/>
      <c r="TF17" s="202"/>
      <c r="TG17" s="202"/>
      <c r="TH17" s="202"/>
      <c r="TI17" s="202"/>
      <c r="TJ17" s="202">
        <v>41.25519989</v>
      </c>
      <c r="TK17" s="202">
        <f t="shared" si="22"/>
        <v>41.25519989</v>
      </c>
      <c r="TL17" s="202"/>
      <c r="TM17" s="202">
        <v>37.490327380000004</v>
      </c>
      <c r="TN17" s="202"/>
      <c r="TO17" s="202"/>
      <c r="TP17" s="202"/>
      <c r="TQ17" s="202">
        <v>37.490327380000004</v>
      </c>
      <c r="TR17" s="202"/>
      <c r="TS17" s="202"/>
      <c r="TT17" s="202"/>
      <c r="TU17" s="202"/>
      <c r="TV17" s="202"/>
      <c r="TW17" s="202"/>
      <c r="TX17" s="202"/>
      <c r="TY17" s="202"/>
      <c r="TZ17" s="202"/>
      <c r="UA17" s="202"/>
      <c r="UB17" s="202"/>
      <c r="UC17" s="202">
        <v>78.745527269999997</v>
      </c>
      <c r="UD17" s="202"/>
      <c r="UE17" s="202"/>
      <c r="UF17" s="202"/>
      <c r="UG17" s="202"/>
      <c r="UH17" s="202"/>
      <c r="UI17" s="202"/>
      <c r="UJ17" s="202"/>
      <c r="UK17" s="202"/>
      <c r="UL17" s="202">
        <v>52.669114039999997</v>
      </c>
      <c r="UM17" s="202"/>
      <c r="UN17" s="202"/>
      <c r="UO17" s="202"/>
      <c r="UP17" s="202"/>
      <c r="UQ17" s="202">
        <v>52.669114039999997</v>
      </c>
      <c r="UR17" s="202"/>
      <c r="US17" s="202"/>
      <c r="UT17" s="202"/>
      <c r="UU17" s="202"/>
      <c r="UV17" s="202"/>
      <c r="UW17" s="202">
        <f t="shared" si="42"/>
        <v>0</v>
      </c>
      <c r="UX17" s="202"/>
      <c r="UY17" s="202"/>
      <c r="UZ17" s="202"/>
      <c r="VA17" s="202"/>
      <c r="VB17" s="202"/>
      <c r="VC17" s="202"/>
      <c r="VD17" s="202">
        <v>52.669114039999997</v>
      </c>
      <c r="VE17" s="202"/>
      <c r="VF17" s="202"/>
      <c r="VG17" s="202"/>
      <c r="VH17" s="202"/>
      <c r="VI17" s="202"/>
      <c r="VJ17" s="202"/>
      <c r="VK17" s="202"/>
      <c r="VL17" s="202"/>
      <c r="VM17" s="202"/>
      <c r="VN17" s="202"/>
      <c r="VO17" s="202"/>
      <c r="VP17" s="202"/>
      <c r="VQ17" s="202">
        <v>76.806478769999998</v>
      </c>
      <c r="VR17" s="202"/>
      <c r="VS17" s="202"/>
      <c r="VT17" s="202"/>
      <c r="VU17" s="202"/>
      <c r="VV17" s="202">
        <v>76.806478769999998</v>
      </c>
      <c r="VW17" s="202"/>
      <c r="VX17" s="202"/>
      <c r="VY17" s="202"/>
      <c r="VZ17" s="202"/>
      <c r="WA17" s="202"/>
      <c r="WB17" s="202"/>
      <c r="WC17" s="202"/>
      <c r="WD17" s="202"/>
      <c r="WE17" s="202"/>
      <c r="WF17" s="202">
        <v>76.806478769999998</v>
      </c>
      <c r="WG17" s="202"/>
      <c r="WH17" s="202"/>
      <c r="WI17" s="202"/>
      <c r="WJ17" s="202"/>
      <c r="WK17" s="202"/>
      <c r="WL17" s="202"/>
      <c r="WM17" s="202"/>
      <c r="WN17" s="202"/>
      <c r="WO17" s="202"/>
      <c r="WP17" s="202"/>
      <c r="WQ17" s="202"/>
      <c r="WR17" s="202"/>
      <c r="WS17" s="202"/>
      <c r="WT17" s="202">
        <v>74.225628039999989</v>
      </c>
      <c r="WU17" s="202">
        <v>74.225628039999989</v>
      </c>
      <c r="WV17" s="202"/>
      <c r="WW17" s="202"/>
      <c r="WX17" s="202"/>
      <c r="WY17" s="202"/>
      <c r="WZ17" s="202"/>
      <c r="XA17" s="202"/>
      <c r="XB17" s="202"/>
      <c r="XC17" s="202"/>
      <c r="XD17" s="202"/>
      <c r="XE17" s="202"/>
      <c r="XF17" s="202"/>
      <c r="XG17" s="202">
        <v>74.225628039999989</v>
      </c>
      <c r="XH17" s="202"/>
      <c r="XI17" s="202"/>
      <c r="XJ17" s="202"/>
      <c r="XK17" s="202"/>
      <c r="XL17" s="202"/>
      <c r="XM17" s="202"/>
      <c r="XN17" s="202"/>
      <c r="XO17" s="202"/>
      <c r="XP17" s="202">
        <v>70.395194719999992</v>
      </c>
      <c r="XQ17" s="202"/>
      <c r="XR17" s="202"/>
      <c r="XS17" s="202"/>
      <c r="XT17" s="202"/>
      <c r="XU17" s="202">
        <v>70.395194719999992</v>
      </c>
      <c r="XV17" s="202"/>
      <c r="XW17" s="202"/>
      <c r="XX17" s="202"/>
      <c r="XY17" s="202"/>
      <c r="XZ17" s="202"/>
      <c r="YA17" s="202">
        <f t="shared" si="43"/>
        <v>0</v>
      </c>
      <c r="YB17" s="202"/>
      <c r="YC17" s="202">
        <v>1.2144110000000001E-2</v>
      </c>
      <c r="YD17" s="202"/>
      <c r="YE17" s="202"/>
      <c r="YF17" s="202">
        <f t="shared" si="44"/>
        <v>1.2144110000000001E-2</v>
      </c>
      <c r="YG17" s="202">
        <f t="shared" si="45"/>
        <v>70.407338829999986</v>
      </c>
      <c r="YH17" s="202">
        <f t="shared" si="46"/>
        <v>744.88848903999985</v>
      </c>
      <c r="YI17" s="202"/>
      <c r="YJ17" s="202"/>
      <c r="YK17" s="202"/>
      <c r="YL17" s="202"/>
      <c r="YM17" s="202">
        <f t="shared" si="47"/>
        <v>0</v>
      </c>
      <c r="YN17" s="202"/>
      <c r="YO17" s="202"/>
      <c r="YP17" s="202"/>
      <c r="YQ17" s="202"/>
      <c r="YR17" s="202"/>
      <c r="YS17" s="202"/>
      <c r="YT17" s="202"/>
      <c r="YU17" s="202">
        <v>74.895893889999996</v>
      </c>
      <c r="YV17" s="202"/>
      <c r="YW17" s="202"/>
      <c r="YX17" s="202"/>
      <c r="YY17" s="202">
        <v>74.895893889999996</v>
      </c>
      <c r="YZ17" s="202"/>
      <c r="ZA17" s="202"/>
      <c r="ZB17" s="202"/>
      <c r="ZC17" s="202"/>
      <c r="ZD17" s="202"/>
      <c r="ZE17" s="202"/>
      <c r="ZF17" s="202"/>
      <c r="ZG17" s="202"/>
      <c r="ZH17" s="202"/>
      <c r="ZI17" s="202">
        <v>74.895893889999996</v>
      </c>
      <c r="ZJ17" s="202"/>
      <c r="ZK17" s="202"/>
      <c r="ZL17" s="202"/>
      <c r="ZM17" s="202"/>
      <c r="ZN17" s="202"/>
      <c r="ZO17" s="202"/>
      <c r="ZP17" s="202"/>
      <c r="ZQ17" s="202">
        <v>73.382928919999998</v>
      </c>
      <c r="ZR17" s="202">
        <v>73.382928919999998</v>
      </c>
      <c r="ZS17" s="202"/>
      <c r="ZT17" s="202"/>
      <c r="ZU17" s="202"/>
      <c r="ZV17" s="202"/>
      <c r="ZW17" s="202"/>
      <c r="ZX17" s="202"/>
      <c r="ZY17" s="202"/>
      <c r="ZZ17" s="202"/>
      <c r="AAA17" s="202"/>
      <c r="AAB17" s="202"/>
      <c r="AAC17" s="202"/>
      <c r="AAD17" s="202"/>
      <c r="AAE17" s="202"/>
      <c r="AAF17" s="202"/>
      <c r="AAG17" s="202">
        <v>73.382928919999998</v>
      </c>
      <c r="AAH17" s="202"/>
      <c r="AAI17" s="202"/>
      <c r="AAJ17" s="202"/>
      <c r="AAK17" s="202"/>
      <c r="AAL17" s="202"/>
      <c r="AAM17" s="202"/>
      <c r="AAN17" s="202"/>
      <c r="AAO17" s="202"/>
      <c r="AAP17" s="202"/>
      <c r="AAQ17" s="202">
        <v>69.793398390000007</v>
      </c>
      <c r="AAR17" s="202"/>
      <c r="AAS17" s="202"/>
      <c r="AAT17" s="202"/>
      <c r="AAU17" s="202"/>
      <c r="AAV17" s="202">
        <v>69.793398390000007</v>
      </c>
      <c r="AAW17" s="202"/>
      <c r="AAX17" s="202"/>
      <c r="AAY17" s="202"/>
      <c r="AAZ17" s="202"/>
      <c r="ABA17" s="202"/>
      <c r="ABB17" s="202"/>
      <c r="ABC17" s="202"/>
      <c r="ABD17" s="202"/>
      <c r="ABE17" s="202"/>
      <c r="ABF17" s="202"/>
      <c r="ABG17" s="202"/>
      <c r="ABH17" s="202">
        <f t="shared" si="48"/>
        <v>148.27882281000001</v>
      </c>
      <c r="ABI17" s="202">
        <v>69.793398390000007</v>
      </c>
      <c r="ABJ17" s="202"/>
      <c r="ABK17" s="202"/>
      <c r="ABL17" s="202"/>
      <c r="ABM17" s="202"/>
      <c r="ABN17" s="202"/>
      <c r="ABO17" s="202"/>
      <c r="ABP17" s="202"/>
      <c r="ABQ17" s="202"/>
      <c r="ABR17" s="202"/>
      <c r="ABS17" s="202"/>
      <c r="ABT17" s="202"/>
      <c r="ABU17" s="202"/>
      <c r="ABV17" s="202">
        <v>62.423986319999997</v>
      </c>
      <c r="ABW17" s="202"/>
      <c r="ABX17" s="202"/>
      <c r="ABY17" s="202"/>
      <c r="ABZ17" s="202"/>
      <c r="ACA17" s="202">
        <v>62.423986319999997</v>
      </c>
      <c r="ACB17" s="202"/>
      <c r="ACC17" s="202"/>
      <c r="ACD17" s="202"/>
      <c r="ACE17" s="202"/>
      <c r="ACF17" s="202"/>
      <c r="ACG17" s="202"/>
      <c r="ACH17" s="202"/>
      <c r="ACI17" s="202"/>
      <c r="ACJ17" s="202">
        <v>62.423986319999997</v>
      </c>
      <c r="ACK17" s="202"/>
      <c r="ACL17" s="202"/>
      <c r="ACM17" s="202"/>
      <c r="ACN17" s="202"/>
      <c r="ACO17" s="202"/>
      <c r="ACP17" s="202">
        <v>65.056482290000005</v>
      </c>
      <c r="ACQ17" s="202"/>
      <c r="ACR17" s="202"/>
      <c r="ACS17" s="202"/>
      <c r="ACT17" s="202">
        <v>65.056482290000005</v>
      </c>
      <c r="ACU17" s="202"/>
      <c r="ACV17" s="202"/>
      <c r="ACW17" s="202"/>
      <c r="ACX17" s="202"/>
      <c r="ACY17" s="202"/>
      <c r="ACZ17" s="202"/>
      <c r="ADA17" s="202"/>
      <c r="ADB17" s="202"/>
      <c r="ADC17" s="202"/>
      <c r="ADD17" s="202"/>
      <c r="ADE17" s="202"/>
      <c r="ADF17" s="202"/>
      <c r="ADG17" s="202"/>
      <c r="ADH17" s="202"/>
      <c r="ADI17" s="202"/>
      <c r="ADJ17" s="202"/>
      <c r="ADK17" s="202">
        <v>65.056482290000005</v>
      </c>
      <c r="ADL17" s="202"/>
      <c r="ADM17" s="202"/>
      <c r="ADN17" s="202"/>
      <c r="ADO17" s="202"/>
      <c r="ADP17" s="202"/>
      <c r="ADQ17" s="202"/>
      <c r="ADR17" s="202">
        <v>82.105966359999996</v>
      </c>
      <c r="ADS17" s="202">
        <v>82.105966359999996</v>
      </c>
      <c r="ADT17" s="202"/>
      <c r="ADU17" s="202"/>
      <c r="ADV17" s="202"/>
      <c r="ADW17" s="202">
        <v>0.2540925</v>
      </c>
      <c r="ADX17" s="202"/>
      <c r="ADY17" s="202">
        <v>0.2540925</v>
      </c>
      <c r="ADZ17" s="202"/>
      <c r="AEA17" s="202"/>
      <c r="AEB17" s="202"/>
      <c r="AEC17" s="202"/>
      <c r="AED17" s="202"/>
      <c r="AEE17" s="202"/>
      <c r="AEF17" s="202"/>
      <c r="AEG17" s="202"/>
      <c r="AEH17" s="202"/>
      <c r="AEI17" s="202"/>
      <c r="AEJ17" s="202"/>
      <c r="AEK17" s="202">
        <v>82.360058859999995</v>
      </c>
      <c r="AEL17" s="202"/>
      <c r="AEM17" s="202"/>
      <c r="AEN17" s="202"/>
      <c r="AEO17" s="202"/>
      <c r="AEP17" s="202"/>
      <c r="AEQ17" s="202"/>
      <c r="AER17" s="202">
        <v>68.782986719999997</v>
      </c>
      <c r="AES17" s="202"/>
      <c r="AET17" s="202"/>
      <c r="AEU17" s="202"/>
      <c r="AEV17" s="202"/>
      <c r="AEW17" s="202">
        <v>68.782986719999997</v>
      </c>
      <c r="AEX17" s="202"/>
      <c r="AEY17" s="202"/>
      <c r="AEZ17" s="202"/>
      <c r="AFA17" s="202"/>
      <c r="AFB17" s="202"/>
      <c r="AFC17" s="202"/>
      <c r="AFD17" s="202"/>
      <c r="AFE17" s="202"/>
      <c r="AFF17" s="202"/>
      <c r="AFG17" s="202"/>
      <c r="AFH17" s="202"/>
      <c r="AFI17" s="202"/>
      <c r="AFJ17" s="202"/>
      <c r="AFK17" s="202"/>
      <c r="AFL17" s="202">
        <v>68.782986719999997</v>
      </c>
      <c r="AFM17" s="202"/>
      <c r="AFN17" s="202"/>
      <c r="AFO17" s="202"/>
      <c r="AFP17" s="202"/>
      <c r="AFQ17" s="202"/>
      <c r="AFR17" s="202"/>
      <c r="AFS17" s="202"/>
      <c r="AFT17" s="202"/>
      <c r="AFU17" s="202"/>
      <c r="AFV17" s="202">
        <v>85.309102559999999</v>
      </c>
      <c r="AFW17" s="202">
        <v>0.78770792000000001</v>
      </c>
      <c r="AFX17" s="202"/>
      <c r="AFY17" s="202"/>
      <c r="AFZ17" s="202"/>
      <c r="AGA17" s="202">
        <v>86.096810480000002</v>
      </c>
      <c r="AGB17" s="202"/>
      <c r="AGC17" s="202"/>
      <c r="AGD17" s="202"/>
      <c r="AGE17" s="202"/>
      <c r="AGF17" s="202"/>
      <c r="AGG17" s="202"/>
      <c r="AGH17" s="202"/>
      <c r="AGI17" s="202"/>
      <c r="AGJ17" s="202"/>
      <c r="AGK17" s="202"/>
      <c r="AGL17" s="202"/>
      <c r="AGM17" s="202"/>
      <c r="AGN17" s="202">
        <v>86.096810480000002</v>
      </c>
      <c r="AGO17" s="202"/>
      <c r="AGP17" s="202"/>
      <c r="AGQ17" s="202"/>
      <c r="AGR17" s="202"/>
      <c r="AGS17" s="202">
        <v>0.19698601999999998</v>
      </c>
      <c r="AGT17" s="202">
        <v>0.19698601999999998</v>
      </c>
      <c r="AGU17" s="202">
        <v>82.211791560000009</v>
      </c>
      <c r="AGV17" s="202"/>
      <c r="AGW17" s="202"/>
      <c r="AGX17" s="202"/>
      <c r="AGY17" s="202"/>
      <c r="AGZ17" s="202">
        <v>82.211791560000009</v>
      </c>
      <c r="AHA17" s="202"/>
      <c r="AHB17" s="202"/>
      <c r="AHC17" s="202"/>
      <c r="AHD17" s="202"/>
      <c r="AHE17" s="202"/>
      <c r="AHF17" s="202"/>
      <c r="AHG17" s="202"/>
      <c r="AHH17" s="202">
        <v>0.1255386</v>
      </c>
      <c r="AHI17" s="202"/>
      <c r="AHJ17" s="202"/>
      <c r="AHK17" s="202"/>
      <c r="AHL17" s="202">
        <v>0.1255386</v>
      </c>
      <c r="AHM17" s="202">
        <v>82.534316180000005</v>
      </c>
      <c r="AHN17" s="202"/>
      <c r="AHO17" s="202"/>
      <c r="AHP17" s="202"/>
      <c r="AHQ17" s="202"/>
      <c r="AHR17" s="202"/>
      <c r="AHS17" s="202"/>
      <c r="AHT17" s="202"/>
      <c r="AHU17" s="202">
        <v>103.78255961000002</v>
      </c>
      <c r="AHV17" s="202"/>
      <c r="AHW17" s="202"/>
      <c r="AHX17" s="202"/>
      <c r="AHY17" s="202">
        <v>103.78255961000002</v>
      </c>
      <c r="AHZ17" s="202"/>
      <c r="AIA17" s="202"/>
      <c r="AIB17" s="202"/>
      <c r="AIC17" s="202"/>
      <c r="AID17" s="202"/>
      <c r="AIE17" s="202"/>
      <c r="AIF17" s="202"/>
      <c r="AIG17" s="202"/>
      <c r="AIH17" s="202"/>
      <c r="AII17" s="202"/>
      <c r="AIJ17" s="202"/>
      <c r="AIK17" s="202"/>
      <c r="AIL17" s="202"/>
      <c r="AIM17" s="202"/>
      <c r="AIN17" s="202"/>
      <c r="AIO17" s="202"/>
      <c r="AIP17" s="202">
        <v>103.78255961000002</v>
      </c>
      <c r="AIQ17" s="202"/>
      <c r="AIR17" s="202"/>
      <c r="AIS17" s="202"/>
      <c r="AIT17" s="202"/>
      <c r="AIU17" s="202"/>
      <c r="AIV17" s="202"/>
      <c r="AIW17" s="202">
        <v>101.54060415000001</v>
      </c>
      <c r="AIX17" s="202">
        <v>101.54060415000001</v>
      </c>
      <c r="AIY17" s="202"/>
      <c r="AIZ17" s="202"/>
      <c r="AJA17" s="202"/>
      <c r="AJB17" s="202"/>
      <c r="AJC17" s="202"/>
      <c r="AJD17" s="202"/>
      <c r="AJE17" s="202"/>
      <c r="AJF17" s="202"/>
      <c r="AJG17" s="202"/>
      <c r="AJH17" s="202"/>
      <c r="AJI17" s="202"/>
      <c r="AJJ17" s="202"/>
      <c r="AJK17" s="202"/>
      <c r="AJL17" s="202"/>
      <c r="AJM17" s="202"/>
      <c r="AJN17" s="202"/>
      <c r="AJO17" s="202"/>
      <c r="AJP17" s="202"/>
      <c r="AJQ17" s="202">
        <v>101.54060415000001</v>
      </c>
      <c r="AJR17" s="202"/>
      <c r="AJS17" s="202"/>
      <c r="AJT17" s="202"/>
      <c r="AJU17" s="202"/>
      <c r="AJV17" s="202"/>
      <c r="AJW17" s="202"/>
      <c r="AJX17" s="202">
        <v>91.142712760000009</v>
      </c>
      <c r="AJY17" s="202"/>
      <c r="AJZ17" s="202"/>
      <c r="AKA17" s="202"/>
      <c r="AKB17" s="202"/>
      <c r="AKC17" s="202">
        <v>91.142712760000009</v>
      </c>
      <c r="AKD17" s="202"/>
      <c r="AKE17" s="202"/>
      <c r="AKF17" s="202"/>
      <c r="AKG17" s="202"/>
      <c r="AKH17" s="202"/>
      <c r="AKI17" s="202"/>
      <c r="AKJ17" s="202"/>
      <c r="AKK17" s="202"/>
      <c r="AKL17" s="202"/>
      <c r="AKM17" s="202"/>
      <c r="AKN17" s="202"/>
      <c r="AKO17" s="202"/>
      <c r="AKP17" s="202"/>
      <c r="AKQ17" s="202">
        <v>91.142712760000009</v>
      </c>
      <c r="AKR17" s="202">
        <v>961.79273857000021</v>
      </c>
      <c r="AKS17" s="202"/>
      <c r="AKT17" s="202"/>
      <c r="AKU17" s="202"/>
      <c r="AKV17" s="202"/>
      <c r="AKW17" s="202"/>
      <c r="AKX17" s="202">
        <v>109.97676853999999</v>
      </c>
      <c r="AKY17" s="202"/>
      <c r="AKZ17" s="202"/>
      <c r="ALA17" s="202"/>
      <c r="ALB17" s="202">
        <v>109.97676853999999</v>
      </c>
      <c r="ALC17" s="202"/>
      <c r="ALD17" s="202"/>
      <c r="ALE17" s="202"/>
      <c r="ALF17" s="202"/>
      <c r="ALG17" s="202"/>
      <c r="ALH17" s="202"/>
      <c r="ALI17" s="202"/>
      <c r="ALJ17" s="202"/>
      <c r="ALK17" s="202"/>
      <c r="ALL17" s="202"/>
      <c r="ALM17" s="202"/>
      <c r="ALN17" s="202"/>
      <c r="ALO17" s="202"/>
      <c r="ALP17" s="202"/>
      <c r="ALQ17" s="202"/>
      <c r="ALR17" s="202"/>
      <c r="ALS17" s="202">
        <v>109.97676853999999</v>
      </c>
      <c r="ALT17" s="202"/>
      <c r="ALU17" s="202"/>
      <c r="ALV17" s="202"/>
      <c r="ALW17" s="202"/>
      <c r="ALX17" s="202"/>
      <c r="ALY17" s="202"/>
      <c r="ALZ17" s="202"/>
      <c r="AMA17" s="202"/>
      <c r="AMB17" s="202">
        <v>80.962704180000003</v>
      </c>
      <c r="AMC17" s="202"/>
      <c r="AMD17" s="202"/>
      <c r="AME17" s="202"/>
      <c r="AMF17" s="202"/>
      <c r="AMG17" s="202">
        <v>80.962704180000003</v>
      </c>
      <c r="AMH17" s="202"/>
      <c r="AMI17" s="202"/>
      <c r="AMJ17" s="202"/>
      <c r="AMK17" s="202"/>
      <c r="AML17" s="202"/>
      <c r="AMM17" s="202"/>
      <c r="AMN17" s="202"/>
      <c r="AMO17" s="202"/>
      <c r="AMP17" s="202"/>
      <c r="AMQ17" s="202"/>
      <c r="AMR17" s="202">
        <f t="shared" si="49"/>
        <v>0</v>
      </c>
      <c r="AMS17" s="202">
        <f t="shared" si="50"/>
        <v>80.962704180000003</v>
      </c>
      <c r="AMT17" s="202"/>
      <c r="AMU17" s="202"/>
      <c r="AMV17" s="202"/>
      <c r="AMW17" s="202"/>
      <c r="AMX17" s="202"/>
      <c r="AMY17" s="202"/>
      <c r="AMZ17" s="202">
        <v>66.784886930000013</v>
      </c>
      <c r="ANA17" s="202"/>
      <c r="ANB17" s="202"/>
      <c r="ANC17" s="202"/>
      <c r="AND17" s="202"/>
      <c r="ANE17" s="202">
        <f t="shared" si="51"/>
        <v>66.784886930000013</v>
      </c>
      <c r="ANF17" s="202"/>
      <c r="ANG17" s="202"/>
      <c r="ANH17" s="202"/>
      <c r="ANI17" s="202"/>
      <c r="ANJ17" s="202"/>
      <c r="ANK17" s="202"/>
      <c r="ANL17" s="202"/>
      <c r="ANM17" s="202"/>
      <c r="ANN17" s="202"/>
      <c r="ANO17" s="202"/>
      <c r="ANP17" s="202"/>
      <c r="ANQ17" s="202"/>
      <c r="ANR17" s="202">
        <f t="shared" si="52"/>
        <v>66.784886930000013</v>
      </c>
      <c r="ANS17" s="202"/>
      <c r="ANT17" s="202"/>
      <c r="ANU17" s="202"/>
      <c r="ANV17" s="202"/>
      <c r="ANW17" s="202"/>
      <c r="ANX17" s="202"/>
      <c r="ANY17" s="202"/>
      <c r="ANZ17" s="202">
        <v>71.166740129999994</v>
      </c>
      <c r="AOA17" s="202">
        <v>15.756352919999999</v>
      </c>
      <c r="AOB17" s="202"/>
      <c r="AOC17" s="202"/>
      <c r="AOD17" s="202">
        <v>86.923093049999991</v>
      </c>
      <c r="AOE17" s="202"/>
      <c r="AOF17" s="202"/>
      <c r="AOG17" s="202"/>
      <c r="AOH17" s="202"/>
      <c r="AOI17" s="202"/>
      <c r="AOJ17" s="202">
        <v>9.9961590000000003E-2</v>
      </c>
      <c r="AOK17" s="202"/>
      <c r="AOL17" s="202"/>
      <c r="AOM17" s="202"/>
      <c r="AON17" s="202"/>
      <c r="AOO17" s="202">
        <v>9.9961590000000003E-2</v>
      </c>
      <c r="AOP17" s="202"/>
      <c r="AOQ17" s="202"/>
      <c r="AOR17" s="202"/>
      <c r="AOS17" s="202">
        <v>87.023054639999998</v>
      </c>
      <c r="AOT17" s="202"/>
      <c r="AOU17" s="202"/>
      <c r="AOV17" s="202"/>
      <c r="AOW17" s="202"/>
      <c r="AOX17" s="202"/>
      <c r="AOY17" s="202"/>
      <c r="AOZ17" s="202"/>
      <c r="APA17" s="202"/>
      <c r="APB17" s="202">
        <f t="shared" si="53"/>
        <v>0</v>
      </c>
      <c r="APC17" s="202">
        <v>84.230781490000012</v>
      </c>
      <c r="APD17" s="202"/>
      <c r="APE17" s="202"/>
      <c r="APF17" s="202"/>
      <c r="APG17" s="202"/>
      <c r="APH17" s="202">
        <v>84.230781490000012</v>
      </c>
      <c r="API17" s="202"/>
      <c r="APJ17" s="202"/>
      <c r="APK17" s="202"/>
      <c r="APL17" s="202"/>
      <c r="APM17" s="202"/>
      <c r="APN17" s="202"/>
      <c r="APO17" s="202"/>
      <c r="APP17" s="202"/>
      <c r="APQ17" s="202"/>
      <c r="APR17" s="202"/>
      <c r="APS17" s="202"/>
      <c r="APT17" s="202"/>
      <c r="APU17" s="202">
        <f t="shared" si="54"/>
        <v>84.230781490000012</v>
      </c>
      <c r="APV17" s="202"/>
      <c r="APW17" s="202"/>
      <c r="APX17" s="202"/>
      <c r="APY17" s="202"/>
      <c r="APZ17" s="202"/>
      <c r="AQA17" s="202"/>
      <c r="AQB17" s="202">
        <v>55.4092232</v>
      </c>
      <c r="AQC17" s="202"/>
      <c r="AQD17" s="202"/>
      <c r="AQE17" s="202"/>
      <c r="AQF17" s="202"/>
      <c r="AQG17" s="202">
        <v>55.4092232</v>
      </c>
      <c r="AQH17" s="202"/>
      <c r="AQI17" s="202"/>
      <c r="AQJ17" s="202">
        <v>41.109033909999994</v>
      </c>
      <c r="AQK17" s="202">
        <v>41.109033909999994</v>
      </c>
      <c r="AQL17" s="202"/>
      <c r="AQM17" s="202"/>
      <c r="AQN17" s="202"/>
      <c r="AQO17" s="202"/>
      <c r="AQP17" s="202"/>
      <c r="AQQ17" s="202"/>
      <c r="AQR17" s="202">
        <f t="shared" si="55"/>
        <v>96.518257109999993</v>
      </c>
      <c r="AQS17" s="202"/>
      <c r="AQT17" s="202"/>
      <c r="AQU17" s="202"/>
      <c r="AQV17" s="202"/>
      <c r="AQW17" s="202"/>
      <c r="AQX17" s="202"/>
      <c r="AQY17" s="202">
        <v>59.351766010000006</v>
      </c>
      <c r="AQZ17" s="202"/>
      <c r="ARA17" s="202"/>
      <c r="ARB17" s="202"/>
      <c r="ARC17" s="202"/>
      <c r="ARD17" s="202">
        <v>59.351766010000006</v>
      </c>
      <c r="ARE17" s="202"/>
      <c r="ARF17" s="202"/>
      <c r="ARG17" s="202"/>
      <c r="ARH17" s="202"/>
      <c r="ARI17" s="202"/>
      <c r="ARJ17" s="202"/>
      <c r="ARK17" s="202"/>
      <c r="ARL17" s="202"/>
      <c r="ARM17" s="202"/>
      <c r="ARN17" s="202"/>
      <c r="ARO17" s="202"/>
      <c r="ARP17" s="202"/>
      <c r="ARQ17" s="202"/>
      <c r="ARR17" s="202"/>
      <c r="ARS17" s="202"/>
      <c r="ART17" s="202">
        <v>59.351766010000006</v>
      </c>
      <c r="ARU17" s="202"/>
      <c r="ARV17" s="202"/>
      <c r="ARW17" s="202"/>
      <c r="ARX17" s="202"/>
      <c r="ARY17" s="202"/>
      <c r="ARZ17" s="202"/>
      <c r="ASA17" s="202">
        <v>78.864100260000001</v>
      </c>
      <c r="ASB17" s="202">
        <v>78.864100260000001</v>
      </c>
      <c r="ASC17" s="202"/>
      <c r="ASD17" s="202"/>
      <c r="ASE17" s="202"/>
      <c r="ASF17" s="202"/>
      <c r="ASG17" s="202"/>
      <c r="ASH17" s="202"/>
      <c r="ASI17" s="202"/>
      <c r="ASJ17" s="202"/>
      <c r="ASK17" s="202"/>
      <c r="ASL17" s="202"/>
      <c r="ASM17" s="202"/>
      <c r="ASN17" s="202"/>
      <c r="ASO17" s="202"/>
      <c r="ASP17" s="202"/>
      <c r="ASQ17" s="202"/>
      <c r="ASR17" s="202"/>
      <c r="ASS17" s="202"/>
      <c r="AST17" s="202"/>
      <c r="ASU17" s="202">
        <v>78.864100260000001</v>
      </c>
      <c r="ASV17" s="202"/>
      <c r="ASW17" s="202"/>
      <c r="ASX17" s="202"/>
      <c r="ASY17" s="202"/>
      <c r="ASZ17" s="202"/>
      <c r="ATA17" s="202"/>
      <c r="ATB17" s="202">
        <v>66.205715389999995</v>
      </c>
      <c r="ATC17" s="202">
        <v>39.619988820000003</v>
      </c>
      <c r="ATD17" s="202"/>
      <c r="ATE17" s="202"/>
      <c r="ATF17" s="202"/>
      <c r="ATG17" s="202">
        <v>105.82570421</v>
      </c>
      <c r="ATH17" s="202"/>
      <c r="ATI17" s="202"/>
      <c r="ATJ17" s="202"/>
      <c r="ATK17" s="202"/>
      <c r="ATL17" s="202"/>
      <c r="ATM17" s="202"/>
      <c r="ATN17" s="202"/>
      <c r="ATO17" s="202"/>
      <c r="ATP17" s="202"/>
      <c r="ATQ17" s="202"/>
      <c r="ATR17" s="202"/>
      <c r="ATS17" s="202"/>
      <c r="ATT17" s="202"/>
      <c r="ATU17" s="202"/>
      <c r="ATV17" s="202">
        <v>105.82570421</v>
      </c>
      <c r="ATW17" s="202"/>
      <c r="ATX17" s="202"/>
      <c r="ATY17" s="202"/>
      <c r="ATZ17" s="202"/>
      <c r="AUA17" s="202"/>
      <c r="AUB17" s="202"/>
      <c r="AUC17" s="202">
        <v>96.115597140000006</v>
      </c>
      <c r="AUD17" s="202"/>
      <c r="AUE17" s="202"/>
      <c r="AUF17" s="202"/>
      <c r="AUG17" s="202">
        <v>96.115597140000006</v>
      </c>
      <c r="AUH17" s="202"/>
      <c r="AUI17" s="202"/>
      <c r="AUJ17" s="202"/>
      <c r="AUK17" s="202"/>
      <c r="AUL17" s="202"/>
      <c r="AUM17" s="202"/>
      <c r="AUN17" s="202"/>
      <c r="AUO17" s="202"/>
      <c r="AUP17" s="202"/>
      <c r="AUQ17" s="202"/>
      <c r="AUR17" s="202"/>
      <c r="AUS17" s="202"/>
      <c r="AUT17" s="202"/>
      <c r="AUU17" s="202"/>
      <c r="AUV17" s="202"/>
      <c r="AUW17" s="202"/>
      <c r="AUX17" s="202"/>
      <c r="AUY17" s="202">
        <v>96.115597140000006</v>
      </c>
      <c r="AUZ17" s="202"/>
      <c r="AVA17" s="202"/>
      <c r="AVB17" s="202"/>
      <c r="AVC17" s="202"/>
      <c r="AVD17" s="202"/>
      <c r="AVE17" s="202"/>
      <c r="AVF17" s="202">
        <v>86.060899029999788</v>
      </c>
      <c r="AVG17" s="202">
        <v>86.060899029999788</v>
      </c>
      <c r="AVH17" s="202"/>
      <c r="AVI17" s="202"/>
      <c r="AVJ17" s="202"/>
      <c r="AVK17" s="202"/>
      <c r="AVL17" s="202"/>
      <c r="AVM17" s="202"/>
      <c r="AVN17" s="202"/>
      <c r="AVO17" s="202"/>
      <c r="AVP17" s="202"/>
      <c r="AVQ17" s="202"/>
      <c r="AVR17" s="202"/>
      <c r="AVS17" s="202"/>
      <c r="AVT17" s="202"/>
      <c r="AVU17" s="202"/>
      <c r="AVV17" s="202"/>
      <c r="AVW17" s="202"/>
      <c r="AVX17" s="202"/>
      <c r="AVY17" s="202"/>
      <c r="AVZ17" s="202">
        <v>86.060899029999788</v>
      </c>
      <c r="AWA17" s="202"/>
      <c r="AWB17" s="202"/>
      <c r="AWC17" s="202"/>
      <c r="AWD17" s="202"/>
      <c r="AWE17" s="202"/>
      <c r="AWF17" s="202"/>
      <c r="AWG17" s="202">
        <v>92.974456549999914</v>
      </c>
      <c r="AWH17" s="202"/>
      <c r="AWI17" s="202">
        <v>4.6165255099999909</v>
      </c>
      <c r="AWJ17" s="202"/>
      <c r="AWK17" s="202"/>
      <c r="AWL17" s="202">
        <v>97.590982059999902</v>
      </c>
      <c r="AWM17" s="202"/>
      <c r="AWN17" s="202"/>
      <c r="AWO17" s="202"/>
      <c r="AWP17" s="202"/>
      <c r="AWQ17" s="202"/>
      <c r="AWR17" s="202">
        <f t="shared" si="56"/>
        <v>0</v>
      </c>
      <c r="AWS17" s="202"/>
      <c r="AWT17" s="202"/>
      <c r="AWU17" s="202"/>
      <c r="AWV17" s="202"/>
      <c r="AWW17" s="202">
        <f t="shared" si="57"/>
        <v>0</v>
      </c>
      <c r="AWX17" s="202"/>
      <c r="AWY17" s="202"/>
      <c r="AWZ17" s="202">
        <f t="shared" si="58"/>
        <v>0</v>
      </c>
      <c r="AXA17" s="202">
        <f t="shared" si="59"/>
        <v>97.590982059999902</v>
      </c>
      <c r="AXB17" s="202">
        <f t="shared" si="60"/>
        <v>1049.3055015999996</v>
      </c>
      <c r="AXC17" s="202"/>
      <c r="AXD17" s="202"/>
      <c r="AXE17" s="202">
        <f t="shared" si="61"/>
        <v>0</v>
      </c>
      <c r="AXF17" s="202"/>
      <c r="AXG17" s="202"/>
      <c r="AXH17" s="202"/>
      <c r="AXI17" s="202"/>
      <c r="AXJ17" s="202"/>
      <c r="AXK17" s="202">
        <f t="shared" si="62"/>
        <v>0</v>
      </c>
      <c r="AXL17" s="202">
        <v>97.79365577988338</v>
      </c>
      <c r="AXM17" s="202"/>
      <c r="AXN17" s="202"/>
      <c r="AXO17" s="202"/>
      <c r="AXP17" s="202"/>
      <c r="AXQ17" s="202">
        <f t="shared" si="63"/>
        <v>97.79365577988338</v>
      </c>
      <c r="AXR17" s="202"/>
      <c r="AXS17" s="202"/>
      <c r="AXT17" s="202"/>
      <c r="AXU17" s="202"/>
      <c r="AXV17" s="202">
        <f t="shared" si="64"/>
        <v>0</v>
      </c>
      <c r="AXW17" s="202"/>
      <c r="AXX17" s="202"/>
      <c r="AXY17" s="202"/>
      <c r="AXZ17" s="202"/>
      <c r="AYA17" s="202"/>
      <c r="AYB17" s="202">
        <f t="shared" si="65"/>
        <v>0</v>
      </c>
      <c r="AYC17" s="202">
        <f t="shared" si="23"/>
        <v>97.79365577988338</v>
      </c>
      <c r="AYD17" s="202"/>
      <c r="AYE17" s="202"/>
      <c r="AYF17" s="202"/>
      <c r="AYG17" s="202"/>
      <c r="AYH17" s="202"/>
      <c r="AYI17" s="202">
        <f t="shared" si="66"/>
        <v>0</v>
      </c>
      <c r="AYJ17" s="202">
        <v>79.096103428571425</v>
      </c>
      <c r="AYK17" s="202">
        <v>20</v>
      </c>
      <c r="AYL17" s="202"/>
      <c r="AYM17" s="202"/>
      <c r="AYN17" s="202"/>
      <c r="AYO17" s="202">
        <f t="shared" si="67"/>
        <v>99.096103428571425</v>
      </c>
      <c r="AYP17" s="202"/>
      <c r="AYQ17" s="202"/>
      <c r="AYR17" s="202"/>
      <c r="AYS17" s="202"/>
      <c r="AYT17" s="202"/>
      <c r="AYU17" s="202">
        <f t="shared" si="68"/>
        <v>0</v>
      </c>
      <c r="AYV17" s="202"/>
      <c r="AYW17" s="202"/>
      <c r="AYX17" s="202"/>
      <c r="AYY17" s="202">
        <f t="shared" si="69"/>
        <v>0</v>
      </c>
      <c r="AYZ17" s="202">
        <f t="shared" si="70"/>
        <v>99.096103428571425</v>
      </c>
      <c r="AZA17" s="202"/>
      <c r="AZB17" s="202"/>
      <c r="AZC17" s="202"/>
      <c r="AZD17" s="202"/>
      <c r="AZE17" s="202"/>
      <c r="AZF17" s="202">
        <f t="shared" si="71"/>
        <v>0</v>
      </c>
      <c r="AZG17" s="202"/>
      <c r="AZH17" s="202">
        <v>61.657210160349855</v>
      </c>
      <c r="AZI17" s="202">
        <v>0.32474953935860057</v>
      </c>
      <c r="AZJ17" s="202"/>
      <c r="AZK17" s="202"/>
      <c r="AZL17" s="202">
        <f t="shared" si="72"/>
        <v>61.981959699708455</v>
      </c>
      <c r="AZM17" s="202"/>
      <c r="AZN17" s="202"/>
      <c r="AZO17" s="202"/>
      <c r="AZP17" s="202"/>
      <c r="AZQ17" s="202"/>
      <c r="AZR17" s="202">
        <f t="shared" si="73"/>
        <v>0</v>
      </c>
      <c r="AZS17" s="202"/>
      <c r="AZT17" s="202"/>
      <c r="AZU17" s="202"/>
      <c r="AZV17" s="202"/>
      <c r="AZW17" s="202"/>
      <c r="AZX17" s="202">
        <f t="shared" si="74"/>
        <v>0</v>
      </c>
      <c r="AZY17" s="202"/>
      <c r="AZZ17" s="202"/>
      <c r="BAA17" s="202">
        <f t="shared" si="75"/>
        <v>0</v>
      </c>
      <c r="BAB17" s="202">
        <f t="shared" si="76"/>
        <v>61.981959699708455</v>
      </c>
      <c r="BAC17" s="202"/>
      <c r="BAD17" s="202"/>
      <c r="BAE17" s="202"/>
      <c r="BAF17" s="202">
        <f t="shared" si="77"/>
        <v>0</v>
      </c>
      <c r="BAG17" s="202"/>
      <c r="BAH17" s="202"/>
      <c r="BAI17" s="202">
        <v>10.328999209912535</v>
      </c>
      <c r="BAJ17" s="202"/>
      <c r="BAK17" s="202">
        <f t="shared" si="78"/>
        <v>10.328999209912535</v>
      </c>
      <c r="BAL17" s="202">
        <v>66.449341489795913</v>
      </c>
      <c r="BAM17" s="202">
        <v>1.7402489795918368</v>
      </c>
      <c r="BAN17" s="202"/>
      <c r="BAO17" s="202"/>
      <c r="BAP17" s="202"/>
      <c r="BAQ17" s="202">
        <f t="shared" si="79"/>
        <v>68.189590469387753</v>
      </c>
      <c r="BAR17" s="202"/>
      <c r="BAS17" s="202"/>
      <c r="BAT17" s="202"/>
      <c r="BAU17" s="202"/>
      <c r="BAV17" s="202"/>
      <c r="BAW17" s="202">
        <f t="shared" si="80"/>
        <v>0</v>
      </c>
      <c r="BAX17" s="202"/>
      <c r="BAY17" s="202"/>
      <c r="BAZ17" s="202"/>
      <c r="BBA17" s="202"/>
      <c r="BBB17" s="202">
        <f t="shared" si="81"/>
        <v>0</v>
      </c>
      <c r="BBC17" s="202">
        <f t="shared" si="82"/>
        <v>78.518589679300291</v>
      </c>
      <c r="BBD17" s="202"/>
      <c r="BBE17" s="202"/>
      <c r="BBF17" s="202">
        <v>0.25349884985422744</v>
      </c>
      <c r="BBG17" s="202"/>
      <c r="BBH17" s="202"/>
      <c r="BBI17" s="202">
        <f t="shared" si="83"/>
        <v>0.25349884985422744</v>
      </c>
      <c r="BBJ17" s="202"/>
      <c r="BBK17" s="202">
        <v>54.182357180758018</v>
      </c>
      <c r="BBL17" s="202"/>
      <c r="BBM17" s="202"/>
      <c r="BBN17" s="202"/>
      <c r="BBO17" s="202">
        <f t="shared" si="84"/>
        <v>54.182357180758018</v>
      </c>
      <c r="BBP17" s="202"/>
      <c r="BBQ17" s="202"/>
      <c r="BBR17" s="202"/>
      <c r="BBS17" s="202"/>
      <c r="BBT17" s="202"/>
      <c r="BBU17" s="202">
        <f t="shared" si="85"/>
        <v>0</v>
      </c>
      <c r="BBV17" s="202"/>
      <c r="BBW17" s="202"/>
      <c r="BBX17" s="202"/>
      <c r="BBY17" s="202"/>
      <c r="BBZ17" s="202"/>
      <c r="BCA17" s="202">
        <f t="shared" si="86"/>
        <v>0</v>
      </c>
      <c r="BCB17" s="202">
        <f t="shared" si="87"/>
        <v>54.435856030612243</v>
      </c>
      <c r="BCC17" s="202"/>
      <c r="BCD17" s="202"/>
      <c r="BCE17" s="202"/>
      <c r="BCF17" s="202"/>
      <c r="BCG17" s="202"/>
      <c r="BCH17" s="202">
        <f t="shared" si="88"/>
        <v>0</v>
      </c>
      <c r="BCI17" s="202"/>
      <c r="BCJ17" s="202">
        <v>53.462521670553926</v>
      </c>
      <c r="BCK17" s="202">
        <v>1.2191839650145772E-2</v>
      </c>
      <c r="BCL17" s="202"/>
      <c r="BCM17" s="202">
        <f t="shared" si="24"/>
        <v>53.474713510204069</v>
      </c>
      <c r="BCN17" s="202"/>
      <c r="BCO17" s="202"/>
      <c r="BCP17" s="202"/>
      <c r="BCQ17" s="202"/>
      <c r="BCR17" s="202"/>
      <c r="BCS17" s="202">
        <f t="shared" si="89"/>
        <v>0</v>
      </c>
      <c r="BCT17" s="202"/>
      <c r="BCU17" s="202"/>
      <c r="BCV17" s="202"/>
      <c r="BCW17" s="202"/>
      <c r="BCX17" s="202">
        <f t="shared" si="90"/>
        <v>0</v>
      </c>
      <c r="BCY17" s="202"/>
      <c r="BCZ17" s="202"/>
      <c r="BDA17" s="202">
        <f t="shared" si="91"/>
        <v>0</v>
      </c>
      <c r="BDB17" s="202">
        <f t="shared" si="92"/>
        <v>53.474713510204069</v>
      </c>
      <c r="BDC17" s="202"/>
      <c r="BDD17" s="202"/>
      <c r="BDE17" s="202"/>
      <c r="BDF17" s="202">
        <f t="shared" si="25"/>
        <v>0</v>
      </c>
      <c r="BDG17" s="202"/>
      <c r="BDH17" s="202">
        <v>35.617847519999998</v>
      </c>
      <c r="BDI17" s="202"/>
      <c r="BDJ17" s="202"/>
      <c r="BDK17" s="202"/>
      <c r="BDL17" s="202">
        <f t="shared" si="93"/>
        <v>35.617847519999998</v>
      </c>
      <c r="BDM17" s="202"/>
      <c r="BDN17" s="202"/>
      <c r="BDO17" s="202"/>
      <c r="BDP17" s="202"/>
      <c r="BDQ17" s="202">
        <f t="shared" si="94"/>
        <v>0</v>
      </c>
      <c r="BDR17" s="202"/>
      <c r="BDS17" s="202"/>
      <c r="BDT17" s="202"/>
      <c r="BDU17" s="202"/>
      <c r="BDV17" s="202"/>
      <c r="BDW17" s="202">
        <f t="shared" si="95"/>
        <v>0</v>
      </c>
      <c r="BDX17" s="202"/>
      <c r="BDY17" s="202"/>
      <c r="BDZ17" s="202"/>
      <c r="BEA17" s="202"/>
      <c r="BEB17" s="202"/>
      <c r="BEC17" s="202">
        <f t="shared" si="96"/>
        <v>0</v>
      </c>
      <c r="BED17" s="202">
        <f t="shared" si="97"/>
        <v>35.617847519999998</v>
      </c>
      <c r="BEE17" s="202"/>
      <c r="BEF17" s="202"/>
      <c r="BEG17" s="202"/>
      <c r="BEH17" s="202"/>
      <c r="BEI17" s="202">
        <f t="shared" si="98"/>
        <v>0</v>
      </c>
      <c r="BEJ17" s="202">
        <v>39.266939539358603</v>
      </c>
      <c r="BEK17" s="202"/>
      <c r="BEL17" s="202"/>
      <c r="BEM17" s="202"/>
      <c r="BEN17" s="202"/>
      <c r="BEO17" s="202">
        <f t="shared" si="99"/>
        <v>39.266939539358603</v>
      </c>
      <c r="BEP17" s="202"/>
      <c r="BEQ17" s="202"/>
      <c r="BER17" s="202"/>
      <c r="BES17" s="202"/>
      <c r="BET17" s="202"/>
      <c r="BEU17" s="202">
        <f t="shared" si="26"/>
        <v>0</v>
      </c>
      <c r="BEV17" s="202"/>
      <c r="BEW17" s="202"/>
      <c r="BEX17" s="202"/>
      <c r="BEY17" s="202"/>
      <c r="BEZ17" s="202"/>
      <c r="BFA17" s="202">
        <f t="shared" si="100"/>
        <v>0</v>
      </c>
      <c r="BFB17" s="202"/>
      <c r="BFC17" s="202">
        <f t="shared" si="101"/>
        <v>0</v>
      </c>
      <c r="BFD17" s="202">
        <f t="shared" si="27"/>
        <v>39.266939539358603</v>
      </c>
      <c r="BFE17" s="202"/>
      <c r="BFF17" s="202"/>
      <c r="BFG17" s="202"/>
      <c r="BFH17" s="202"/>
      <c r="BFI17" s="202">
        <f t="shared" si="102"/>
        <v>0</v>
      </c>
      <c r="BFJ17" s="202"/>
      <c r="BFK17" s="202">
        <v>26.794321779883383</v>
      </c>
      <c r="BFL17" s="202">
        <v>16.640504600583093</v>
      </c>
      <c r="BFM17" s="202"/>
      <c r="BFN17" s="202"/>
      <c r="BFO17" s="202">
        <f t="shared" si="103"/>
        <v>43.434826380466475</v>
      </c>
      <c r="BFP17" s="202"/>
      <c r="BFQ17" s="202"/>
      <c r="BFR17" s="202"/>
      <c r="BFS17" s="202"/>
      <c r="BFT17" s="202"/>
      <c r="BFU17" s="202">
        <f t="shared" si="28"/>
        <v>0</v>
      </c>
      <c r="BFV17" s="202"/>
      <c r="BFW17" s="202"/>
      <c r="BFX17" s="202"/>
      <c r="BFY17" s="202"/>
      <c r="BFZ17" s="202"/>
      <c r="BGA17" s="202">
        <f t="shared" si="104"/>
        <v>0</v>
      </c>
      <c r="BGB17" s="202"/>
      <c r="BGC17" s="202"/>
      <c r="BGD17" s="202"/>
      <c r="BGE17" s="202">
        <f t="shared" si="105"/>
        <v>0</v>
      </c>
      <c r="BGF17" s="202">
        <f t="shared" si="29"/>
        <v>43.434826380466475</v>
      </c>
      <c r="BGG17" s="202"/>
      <c r="BGH17" s="202"/>
      <c r="BGI17" s="202">
        <f t="shared" si="106"/>
        <v>0</v>
      </c>
      <c r="BGJ17" s="202"/>
      <c r="BGK17" s="202"/>
      <c r="BGL17" s="202"/>
      <c r="BGM17" s="202"/>
      <c r="BGN17" s="202">
        <v>16.4784325</v>
      </c>
      <c r="BGO17" s="202">
        <f t="shared" si="107"/>
        <v>16.4784325</v>
      </c>
      <c r="BGP17" s="202">
        <v>17</v>
      </c>
      <c r="BGQ17" s="202"/>
      <c r="BGR17" s="202"/>
      <c r="BGS17" s="202"/>
      <c r="BGT17" s="202"/>
      <c r="BGU17" s="202">
        <f t="shared" si="108"/>
        <v>17</v>
      </c>
      <c r="BGV17" s="202"/>
      <c r="BGW17" s="202"/>
      <c r="BGX17" s="202"/>
      <c r="BGY17" s="202"/>
      <c r="BGZ17" s="202"/>
      <c r="BHA17" s="202">
        <f t="shared" si="109"/>
        <v>0</v>
      </c>
      <c r="BHB17" s="202"/>
      <c r="BHC17" s="202"/>
      <c r="BHD17" s="202"/>
      <c r="BHE17" s="202"/>
      <c r="BHF17" s="202"/>
      <c r="BHG17" s="202">
        <f t="shared" si="110"/>
        <v>0</v>
      </c>
      <c r="BHH17" s="202">
        <f t="shared" si="111"/>
        <v>33.478432499999997</v>
      </c>
      <c r="BHI17" s="202"/>
      <c r="BHJ17" s="202"/>
      <c r="BHK17" s="202"/>
      <c r="BHL17" s="202"/>
      <c r="BHM17" s="202">
        <f t="shared" si="112"/>
        <v>0</v>
      </c>
      <c r="BHN17" s="202">
        <v>34.221295160349854</v>
      </c>
      <c r="BHO17" s="202"/>
      <c r="BHP17" s="202"/>
      <c r="BHQ17" s="202"/>
      <c r="BHR17" s="202"/>
      <c r="BHS17" s="202">
        <f t="shared" si="113"/>
        <v>34.221295160349854</v>
      </c>
      <c r="BHT17" s="202"/>
      <c r="BHU17" s="202"/>
      <c r="BHV17" s="202"/>
      <c r="BHW17" s="202"/>
      <c r="BHX17" s="202"/>
      <c r="BHY17" s="202">
        <f t="shared" si="114"/>
        <v>0</v>
      </c>
      <c r="BHZ17" s="202"/>
      <c r="BIA17" s="202"/>
      <c r="BIB17" s="202"/>
      <c r="BIC17" s="202"/>
      <c r="BID17" s="202"/>
      <c r="BIE17" s="202">
        <f t="shared" si="115"/>
        <v>0</v>
      </c>
      <c r="BIF17" s="202"/>
      <c r="BIG17" s="202">
        <f t="shared" si="116"/>
        <v>0</v>
      </c>
      <c r="BIH17" s="202">
        <f t="shared" si="117"/>
        <v>34.221295160349854</v>
      </c>
      <c r="BII17" s="202"/>
      <c r="BIJ17" s="202"/>
      <c r="BIK17" s="202"/>
      <c r="BIL17" s="202"/>
      <c r="BIM17" s="202">
        <f t="shared" si="118"/>
        <v>0</v>
      </c>
      <c r="BIN17" s="202"/>
      <c r="BIO17" s="202">
        <v>42.329483740524779</v>
      </c>
      <c r="BIP17" s="202"/>
      <c r="BIQ17" s="202"/>
      <c r="BIR17" s="202"/>
      <c r="BIS17" s="202">
        <f t="shared" si="119"/>
        <v>42.329483740524779</v>
      </c>
      <c r="BIT17" s="202"/>
      <c r="BIU17" s="202"/>
      <c r="BIV17" s="202"/>
      <c r="BIW17" s="202"/>
      <c r="BIX17" s="202"/>
      <c r="BIY17" s="202">
        <f t="shared" si="120"/>
        <v>0</v>
      </c>
      <c r="BIZ17" s="202"/>
      <c r="BJA17" s="202"/>
      <c r="BJB17" s="202"/>
      <c r="BJC17" s="202"/>
      <c r="BJD17" s="202">
        <f t="shared" si="121"/>
        <v>0</v>
      </c>
      <c r="BJE17" s="202"/>
      <c r="BJF17" s="202"/>
      <c r="BJG17" s="202"/>
      <c r="BJH17" s="202"/>
      <c r="BJI17" s="202">
        <f t="shared" si="122"/>
        <v>0</v>
      </c>
      <c r="BJJ17" s="202">
        <f t="shared" si="123"/>
        <v>42.329483740524779</v>
      </c>
      <c r="BJK17" s="202">
        <f t="shared" si="30"/>
        <v>673.64970296897957</v>
      </c>
      <c r="BJL17" s="202"/>
      <c r="BJM17" s="202"/>
      <c r="BJN17" s="202"/>
      <c r="BJO17" s="202"/>
      <c r="BJP17" s="202"/>
      <c r="BJQ17" s="202">
        <f t="shared" si="124"/>
        <v>0</v>
      </c>
      <c r="BJR17" s="202">
        <v>22.493871300291545</v>
      </c>
      <c r="BJS17" s="202">
        <v>32.5</v>
      </c>
      <c r="BJT17" s="202"/>
      <c r="BJU17" s="202"/>
      <c r="BJV17" s="202"/>
      <c r="BJW17" s="202">
        <f t="shared" si="125"/>
        <v>54.993871300291545</v>
      </c>
      <c r="BJX17" s="202"/>
      <c r="BJY17" s="202"/>
      <c r="BJZ17" s="202"/>
      <c r="BKA17" s="202"/>
      <c r="BKB17" s="202">
        <f t="shared" si="126"/>
        <v>0</v>
      </c>
      <c r="BKC17" s="202"/>
      <c r="BKD17" s="202"/>
      <c r="BKE17" s="202"/>
      <c r="BKF17" s="202"/>
      <c r="BKG17" s="202"/>
      <c r="BKH17" s="202">
        <f t="shared" si="127"/>
        <v>0</v>
      </c>
      <c r="BKI17" s="202">
        <f t="shared" si="128"/>
        <v>54.993871300291545</v>
      </c>
      <c r="BKJ17" s="202"/>
      <c r="BKK17" s="202"/>
      <c r="BKL17" s="202"/>
      <c r="BKM17" s="202"/>
      <c r="BKN17" s="202"/>
      <c r="BKO17" s="202">
        <f t="shared" si="129"/>
        <v>0</v>
      </c>
      <c r="BKP17" s="202">
        <v>16.899999999999999</v>
      </c>
      <c r="BKQ17" s="202">
        <v>29.540208499999999</v>
      </c>
      <c r="BKR17" s="202"/>
      <c r="BKS17" s="202"/>
      <c r="BKT17" s="202"/>
      <c r="BKU17" s="202">
        <f t="shared" si="130"/>
        <v>46.440208499999997</v>
      </c>
      <c r="BKV17" s="202"/>
      <c r="BKW17" s="202"/>
      <c r="BKX17" s="202"/>
      <c r="BKY17" s="202">
        <f t="shared" si="131"/>
        <v>0</v>
      </c>
      <c r="BKZ17" s="202"/>
      <c r="BLA17" s="202"/>
      <c r="BLB17" s="202"/>
      <c r="BLC17" s="202"/>
      <c r="BLD17" s="202"/>
      <c r="BLE17" s="202">
        <f t="shared" si="132"/>
        <v>0</v>
      </c>
      <c r="BLF17" s="263">
        <f t="shared" si="133"/>
        <v>46.440208499999997</v>
      </c>
      <c r="BLG17" s="202"/>
      <c r="BLH17" s="202"/>
      <c r="BLI17" s="202"/>
      <c r="BLJ17" s="202"/>
      <c r="BLK17" s="202"/>
      <c r="BLL17" s="202">
        <f t="shared" si="134"/>
        <v>0</v>
      </c>
      <c r="BLM17" s="202"/>
      <c r="BLN17" s="202">
        <v>46.264919659999997</v>
      </c>
      <c r="BLO17" s="202"/>
      <c r="BLP17" s="202"/>
      <c r="BLQ17" s="202">
        <v>7.2946089999999991E-2</v>
      </c>
      <c r="BLR17" s="263">
        <f t="shared" si="135"/>
        <v>46.337865749999999</v>
      </c>
      <c r="BLS17" s="202"/>
      <c r="BLT17" s="202"/>
      <c r="BLU17" s="202"/>
      <c r="BLV17" s="202"/>
      <c r="BLW17" s="202"/>
      <c r="BLX17" s="263">
        <f t="shared" si="31"/>
        <v>0</v>
      </c>
      <c r="BLY17" s="202"/>
      <c r="BLZ17" s="202"/>
      <c r="BMA17" s="202"/>
      <c r="BMB17" s="202"/>
      <c r="BMC17" s="202"/>
      <c r="BMD17" s="263">
        <f t="shared" si="136"/>
        <v>0</v>
      </c>
      <c r="BME17" s="202"/>
      <c r="BMF17" s="202"/>
      <c r="BMG17" s="202"/>
      <c r="BMH17" s="263">
        <f t="shared" si="137"/>
        <v>0</v>
      </c>
      <c r="BMI17" s="263">
        <f t="shared" si="138"/>
        <v>46.337865749999999</v>
      </c>
      <c r="BMJ17" s="202"/>
      <c r="BMK17" s="263">
        <f t="shared" si="139"/>
        <v>0</v>
      </c>
      <c r="BML17" s="202"/>
      <c r="BMM17" s="202"/>
      <c r="BMN17" s="202"/>
      <c r="BMO17" s="202"/>
      <c r="BMP17" s="202"/>
      <c r="BMQ17" s="263">
        <f t="shared" si="140"/>
        <v>0</v>
      </c>
      <c r="BMR17" s="202">
        <v>20.799568670000003</v>
      </c>
      <c r="BMS17" s="202">
        <v>26</v>
      </c>
      <c r="BMT17" s="202"/>
      <c r="BMU17" s="202"/>
      <c r="BMV17" s="202"/>
      <c r="BMW17" s="263">
        <f t="shared" si="141"/>
        <v>46.799568669999999</v>
      </c>
      <c r="BMX17" s="202"/>
      <c r="BMY17" s="202"/>
      <c r="BMZ17" s="202"/>
      <c r="BNA17" s="202"/>
      <c r="BNB17" s="202"/>
      <c r="BNC17" s="263">
        <f t="shared" si="142"/>
        <v>0</v>
      </c>
      <c r="BND17" s="202"/>
      <c r="BNE17" s="202"/>
      <c r="BNF17" s="202"/>
      <c r="BNG17" s="202"/>
      <c r="BNH17" s="202"/>
      <c r="BNI17" s="263">
        <f t="shared" si="143"/>
        <v>0</v>
      </c>
      <c r="BNJ17" s="263">
        <f t="shared" si="144"/>
        <v>46.799568669999999</v>
      </c>
      <c r="BNK17" s="202"/>
      <c r="BNL17" s="202"/>
      <c r="BNM17" s="202"/>
      <c r="BNN17" s="202"/>
      <c r="BNO17" s="202"/>
      <c r="BNP17" s="263">
        <f t="shared" si="145"/>
        <v>0</v>
      </c>
      <c r="BNQ17" s="202">
        <v>20.667139930000001</v>
      </c>
      <c r="BNR17" s="202">
        <v>25</v>
      </c>
      <c r="BNS17" s="202"/>
      <c r="BNT17" s="202"/>
      <c r="BNU17" s="202"/>
      <c r="BNV17" s="263">
        <f t="shared" si="146"/>
        <v>45.667139930000005</v>
      </c>
      <c r="BNW17" s="202"/>
      <c r="BNX17" s="202"/>
      <c r="BNY17" s="202"/>
      <c r="BNZ17" s="202"/>
      <c r="BOA17" s="202"/>
      <c r="BOB17" s="263">
        <f t="shared" si="147"/>
        <v>0</v>
      </c>
      <c r="BOC17" s="202"/>
      <c r="BOD17" s="202"/>
      <c r="BOE17" s="202"/>
      <c r="BOF17" s="202"/>
      <c r="BOG17" s="202"/>
      <c r="BOH17" s="263">
        <f t="shared" si="148"/>
        <v>0</v>
      </c>
      <c r="BOI17" s="202"/>
      <c r="BOJ17" s="263">
        <f t="shared" si="149"/>
        <v>0</v>
      </c>
      <c r="BOK17" s="263">
        <f t="shared" si="150"/>
        <v>45.667139930000005</v>
      </c>
      <c r="BOL17" s="202"/>
      <c r="BOM17" s="202"/>
      <c r="BON17" s="202"/>
      <c r="BOO17" s="263">
        <f t="shared" si="32"/>
        <v>0</v>
      </c>
      <c r="BOP17" s="263"/>
      <c r="BOQ17" s="263">
        <v>39</v>
      </c>
      <c r="BOR17" s="263">
        <v>12.564768019999999</v>
      </c>
      <c r="BOS17" s="263"/>
      <c r="BOT17" s="263"/>
      <c r="BOU17" s="263">
        <f t="shared" si="151"/>
        <v>51.564768020000002</v>
      </c>
      <c r="BOV17" s="263"/>
      <c r="BOW17" s="263"/>
      <c r="BOX17" s="263"/>
      <c r="BOY17" s="263"/>
      <c r="BOZ17" s="263"/>
      <c r="BPA17" s="263"/>
      <c r="BPB17" s="263">
        <f t="shared" si="152"/>
        <v>0</v>
      </c>
      <c r="BPC17" s="263"/>
      <c r="BPD17" s="263"/>
      <c r="BPE17" s="263"/>
      <c r="BPF17" s="263"/>
      <c r="BPG17" s="263">
        <f t="shared" si="153"/>
        <v>0</v>
      </c>
      <c r="BPH17" s="263"/>
      <c r="BPI17" s="263"/>
      <c r="BPJ17" s="263"/>
      <c r="BPK17" s="263">
        <f t="shared" si="154"/>
        <v>0</v>
      </c>
      <c r="BPL17" s="263">
        <f t="shared" si="155"/>
        <v>51.564768020000002</v>
      </c>
      <c r="BPM17" s="263">
        <v>0.25307172999999999</v>
      </c>
      <c r="BPN17" s="263"/>
      <c r="BPO17" s="263">
        <f t="shared" si="156"/>
        <v>0.25307172999999999</v>
      </c>
      <c r="BPP17" s="263"/>
      <c r="BPQ17" s="263"/>
      <c r="BPR17" s="263"/>
      <c r="BPS17" s="263"/>
      <c r="BPT17" s="263">
        <v>31.899180129999998</v>
      </c>
      <c r="BPU17" s="263">
        <f t="shared" si="157"/>
        <v>31.899180129999998</v>
      </c>
      <c r="BPV17" s="263">
        <v>9.5</v>
      </c>
      <c r="BPW17" s="263">
        <v>5.4298270000000003E-2</v>
      </c>
      <c r="BPX17" s="263">
        <v>19.083509669999998</v>
      </c>
      <c r="BPY17" s="263">
        <v>0.28227295000000002</v>
      </c>
      <c r="BPZ17" s="263">
        <f t="shared" si="33"/>
        <v>28.920080889999998</v>
      </c>
      <c r="BQA17" s="263">
        <v>0.11933747</v>
      </c>
      <c r="BQB17" s="263">
        <v>9.2340550000000007E-2</v>
      </c>
      <c r="BQC17" s="263"/>
      <c r="BQD17" s="263"/>
      <c r="BQE17" s="263"/>
      <c r="BQF17" s="263">
        <f t="shared" si="158"/>
        <v>0.21167802000000002</v>
      </c>
      <c r="BQG17" s="263">
        <v>0.10686017</v>
      </c>
      <c r="BQH17" s="263">
        <v>0.11895140000000001</v>
      </c>
      <c r="BQI17" s="263">
        <v>3.3928889999999996E-2</v>
      </c>
      <c r="BQJ17" s="263"/>
      <c r="BQK17" s="263"/>
      <c r="BQL17" s="263">
        <f t="shared" si="159"/>
        <v>0.25974046000000001</v>
      </c>
      <c r="BQM17" s="263">
        <f t="shared" si="34"/>
        <v>61.543751230000005</v>
      </c>
      <c r="BQN17" s="263"/>
      <c r="BQO17" s="263">
        <v>0.11197067999999999</v>
      </c>
      <c r="BQP17" s="263"/>
      <c r="BQQ17" s="263"/>
      <c r="BQR17" s="263">
        <f t="shared" si="160"/>
        <v>0.11197067999999999</v>
      </c>
      <c r="BQS17" s="263">
        <v>42.240484669999994</v>
      </c>
      <c r="BQT17" s="263">
        <v>26.91516232</v>
      </c>
      <c r="BQU17" s="263">
        <v>3.9804300000000001E-2</v>
      </c>
      <c r="BQV17" s="263"/>
      <c r="BQW17" s="263"/>
      <c r="BQX17" s="263">
        <f t="shared" si="161"/>
        <v>69.195451289999994</v>
      </c>
      <c r="BQY17" s="263"/>
      <c r="BQZ17" s="263"/>
      <c r="BRA17" s="263"/>
      <c r="BRB17" s="263"/>
      <c r="BRC17" s="263"/>
      <c r="BRD17" s="263">
        <f t="shared" si="162"/>
        <v>0</v>
      </c>
      <c r="BRE17" s="263"/>
      <c r="BRF17" s="263"/>
      <c r="BRG17" s="263"/>
      <c r="BRH17" s="263"/>
      <c r="BRI17" s="263"/>
      <c r="BRJ17" s="263">
        <f t="shared" si="163"/>
        <v>0</v>
      </c>
      <c r="BRK17" s="263"/>
      <c r="BRL17" s="263"/>
      <c r="BRM17" s="263">
        <f t="shared" si="164"/>
        <v>0</v>
      </c>
      <c r="BRN17" s="263">
        <f t="shared" si="35"/>
        <v>69.307421969999993</v>
      </c>
      <c r="BRO17" s="263"/>
      <c r="BRP17" s="263"/>
      <c r="BRQ17" s="263"/>
      <c r="BRR17" s="263">
        <f t="shared" si="165"/>
        <v>0</v>
      </c>
      <c r="BRS17" s="263"/>
      <c r="BRT17" s="263"/>
      <c r="BRU17" s="263">
        <v>65.08520996</v>
      </c>
      <c r="BRV17" s="263">
        <v>4.5137006299999998</v>
      </c>
      <c r="BRW17" s="263"/>
      <c r="BRX17" s="263">
        <f t="shared" si="166"/>
        <v>69.598910590000003</v>
      </c>
      <c r="BRY17" s="263"/>
      <c r="BRZ17" s="263"/>
      <c r="BSA17" s="263"/>
      <c r="BSB17" s="263"/>
      <c r="BSC17" s="263"/>
      <c r="BSD17" s="263">
        <f t="shared" si="167"/>
        <v>0</v>
      </c>
      <c r="BSE17" s="263"/>
      <c r="BSF17" s="263"/>
      <c r="BSG17" s="263"/>
      <c r="BSH17" s="263"/>
      <c r="BSI17" s="263"/>
      <c r="BSJ17" s="263">
        <f t="shared" si="168"/>
        <v>0</v>
      </c>
      <c r="BSK17" s="263"/>
      <c r="BSL17" s="263"/>
      <c r="BSM17" s="263"/>
      <c r="BSN17" s="263"/>
      <c r="BSO17" s="263">
        <f t="shared" si="169"/>
        <v>0</v>
      </c>
      <c r="BSP17" s="263">
        <f t="shared" si="170"/>
        <v>69.598910590000003</v>
      </c>
      <c r="BSQ17" s="263"/>
      <c r="BSR17" s="263">
        <f t="shared" si="171"/>
        <v>0</v>
      </c>
      <c r="BSS17" s="263"/>
      <c r="BST17" s="263"/>
      <c r="BSU17" s="263"/>
      <c r="BSV17" s="263"/>
      <c r="BSW17" s="263"/>
      <c r="BSX17" s="263">
        <f t="shared" si="172"/>
        <v>0</v>
      </c>
      <c r="BSY17" s="263">
        <v>5.9708826200000003</v>
      </c>
      <c r="BSZ17" s="263"/>
      <c r="BTA17" s="263">
        <v>46.1</v>
      </c>
      <c r="BTB17" s="263">
        <v>23.12471523</v>
      </c>
      <c r="BTC17" s="263"/>
      <c r="BTD17" s="263">
        <f t="shared" si="173"/>
        <v>75.195597849999999</v>
      </c>
      <c r="BTE17" s="263"/>
      <c r="BTF17" s="263"/>
      <c r="BTG17" s="263"/>
      <c r="BTH17" s="263"/>
      <c r="BTI17" s="263"/>
      <c r="BTJ17" s="263">
        <f t="shared" si="174"/>
        <v>0</v>
      </c>
      <c r="BTK17" s="263"/>
      <c r="BTL17" s="263"/>
      <c r="BTM17" s="263"/>
      <c r="BTN17" s="263"/>
      <c r="BTO17" s="263"/>
      <c r="BTP17" s="263">
        <f t="shared" si="175"/>
        <v>0</v>
      </c>
      <c r="BTQ17" s="263">
        <f t="shared" si="176"/>
        <v>75.195597849999999</v>
      </c>
      <c r="BTR17" s="263"/>
      <c r="BTS17" s="263"/>
      <c r="BTT17" s="263"/>
      <c r="BTU17" s="263"/>
      <c r="BTV17" s="263">
        <f t="shared" si="177"/>
        <v>0</v>
      </c>
      <c r="BTW17" s="263"/>
      <c r="BTX17" s="263">
        <v>16.677074189999999</v>
      </c>
      <c r="BTY17" s="263">
        <v>56.285412430000001</v>
      </c>
      <c r="BTZ17" s="263"/>
      <c r="BUA17" s="263"/>
      <c r="BUB17" s="263">
        <f t="shared" si="178"/>
        <v>72.962486619999993</v>
      </c>
      <c r="BUC17" s="263"/>
      <c r="BUD17" s="263"/>
      <c r="BUE17" s="263"/>
      <c r="BUF17" s="263"/>
      <c r="BUG17" s="263"/>
      <c r="BUH17" s="263">
        <f t="shared" si="179"/>
        <v>0</v>
      </c>
      <c r="BUI17" s="263"/>
      <c r="BUJ17" s="263"/>
      <c r="BUK17" s="263"/>
      <c r="BUL17" s="263"/>
      <c r="BUM17" s="263"/>
      <c r="BUN17" s="263">
        <f t="shared" si="180"/>
        <v>0</v>
      </c>
      <c r="BUO17" s="263"/>
      <c r="BUP17" s="263"/>
      <c r="BUQ17" s="263">
        <f t="shared" si="181"/>
        <v>0</v>
      </c>
      <c r="BUR17" s="263">
        <f t="shared" si="182"/>
        <v>72.962486619999993</v>
      </c>
      <c r="BUS17" s="263"/>
      <c r="BUT17" s="263"/>
      <c r="BUU17" s="263"/>
      <c r="BUV17" s="263">
        <f t="shared" si="183"/>
        <v>0</v>
      </c>
      <c r="BUW17" s="263">
        <v>4.9378839999999993E-2</v>
      </c>
      <c r="BUX17" s="263"/>
      <c r="BUY17" s="263"/>
      <c r="BUZ17" s="263">
        <v>43.5</v>
      </c>
      <c r="BVA17" s="263">
        <v>19.010101160000001</v>
      </c>
      <c r="BVB17" s="263">
        <f t="shared" si="184"/>
        <v>62.559480000000008</v>
      </c>
      <c r="BVC17" s="263">
        <v>5</v>
      </c>
      <c r="BVD17" s="263"/>
      <c r="BVE17" s="263">
        <v>2.5123650000000001E-2</v>
      </c>
      <c r="BVF17" s="263"/>
      <c r="BVG17" s="263"/>
      <c r="BVH17" s="263">
        <f t="shared" si="185"/>
        <v>5.0251236500000003</v>
      </c>
      <c r="BVI17" s="263"/>
      <c r="BVJ17" s="263"/>
      <c r="BVK17" s="263"/>
      <c r="BVL17" s="263"/>
      <c r="BVM17" s="263"/>
      <c r="BVN17" s="263">
        <f t="shared" si="206"/>
        <v>0</v>
      </c>
      <c r="BVO17" s="263"/>
      <c r="BVP17" s="263"/>
      <c r="BVQ17" s="263"/>
      <c r="BVR17" s="263"/>
      <c r="BVS17" s="263"/>
      <c r="BVT17" s="263">
        <f t="shared" si="186"/>
        <v>0</v>
      </c>
      <c r="BVU17" s="263">
        <f t="shared" si="187"/>
        <v>67.584603650000005</v>
      </c>
      <c r="BVV17" s="263">
        <f t="shared" si="36"/>
        <v>707.99619408029162</v>
      </c>
      <c r="BVW17" s="263"/>
      <c r="BVX17" s="263">
        <v>0.29344735999999999</v>
      </c>
      <c r="BVY17" s="263"/>
      <c r="BVZ17" s="263"/>
      <c r="BWA17" s="263"/>
      <c r="BWB17" s="263">
        <f t="shared" si="188"/>
        <v>0.29344735999999999</v>
      </c>
      <c r="BWC17" s="263">
        <v>58.521312359999996</v>
      </c>
      <c r="BWD17" s="263">
        <v>18</v>
      </c>
      <c r="BWE17" s="263"/>
      <c r="BWF17" s="263"/>
      <c r="BWG17" s="263"/>
      <c r="BWH17" s="263">
        <f t="shared" si="204"/>
        <v>76.521312359999996</v>
      </c>
      <c r="BWI17" s="263"/>
      <c r="BWJ17" s="263"/>
      <c r="BWK17" s="263"/>
      <c r="BWL17" s="263">
        <v>0.34131298999999998</v>
      </c>
      <c r="BWM17" s="263"/>
      <c r="BWN17" s="263">
        <f t="shared" ref="BWN17:BWN73" si="209">+SUM(BWI17:BWM17)</f>
        <v>0.34131298999999998</v>
      </c>
      <c r="BWO17" s="263"/>
      <c r="BWP17" s="263"/>
      <c r="BWQ17" s="263"/>
      <c r="BWR17" s="263"/>
      <c r="BWS17" s="263"/>
      <c r="BWT17" s="263">
        <f t="shared" ref="BWT17:BWT73" si="210">+SUM(BWO17:BWS17)</f>
        <v>0</v>
      </c>
      <c r="BWU17" s="263"/>
      <c r="BWV17" s="263">
        <f t="shared" si="38"/>
        <v>0</v>
      </c>
      <c r="BWW17" s="263">
        <f t="shared" si="39"/>
        <v>77.156072710000004</v>
      </c>
      <c r="BWX17" s="263"/>
      <c r="BWY17" s="263"/>
      <c r="BWZ17" s="263"/>
      <c r="BXA17" s="263"/>
      <c r="BXB17" s="263">
        <f t="shared" si="190"/>
        <v>0</v>
      </c>
      <c r="BXC17" s="263"/>
      <c r="BXD17" s="263">
        <v>2.1327812700000002</v>
      </c>
      <c r="BXE17" s="263">
        <v>71.936825299999995</v>
      </c>
      <c r="BXF17" s="263"/>
      <c r="BXG17" s="263"/>
      <c r="BXH17" s="263">
        <f t="shared" si="191"/>
        <v>74.069606569999991</v>
      </c>
      <c r="BXI17" s="263"/>
      <c r="BXJ17" s="263"/>
      <c r="BXK17" s="263"/>
      <c r="BXL17" s="263"/>
      <c r="BXM17" s="263"/>
      <c r="BXN17" s="263">
        <f t="shared" si="192"/>
        <v>0</v>
      </c>
      <c r="BXO17" s="263">
        <v>3.5804428100000001</v>
      </c>
      <c r="BXP17" s="263"/>
      <c r="BXQ17" s="263"/>
      <c r="BXR17" s="263"/>
      <c r="BXS17" s="263"/>
      <c r="BXT17" s="263">
        <f t="shared" si="193"/>
        <v>3.5804428100000001</v>
      </c>
      <c r="BXU17" s="263">
        <f t="shared" si="194"/>
        <v>77.650049379999984</v>
      </c>
      <c r="BXV17" s="263"/>
      <c r="BXW17" s="263"/>
      <c r="BXX17" s="263"/>
      <c r="BXY17" s="263">
        <f t="shared" si="195"/>
        <v>0</v>
      </c>
      <c r="BXZ17" s="263"/>
      <c r="BYA17" s="263"/>
      <c r="BYB17" s="263"/>
      <c r="BYC17" s="263"/>
      <c r="BYD17" s="263">
        <v>7.0294491299999997</v>
      </c>
      <c r="BYE17" s="263">
        <f t="shared" si="196"/>
        <v>7.0294491299999997</v>
      </c>
      <c r="BYF17" s="263">
        <v>56.639836459999998</v>
      </c>
      <c r="BYG17" s="263"/>
      <c r="BYH17" s="263">
        <v>6.8341943399999998</v>
      </c>
      <c r="BYI17" s="263"/>
      <c r="BYJ17" s="263"/>
      <c r="BYK17" s="263">
        <f t="shared" si="208"/>
        <v>63.474030799999994</v>
      </c>
      <c r="BYL17" s="263"/>
      <c r="BYM17" s="263"/>
      <c r="BYN17" s="263">
        <v>8.8575664100000004</v>
      </c>
      <c r="BYO17" s="263"/>
      <c r="BYP17" s="263"/>
      <c r="BYQ17" s="263">
        <f t="shared" si="205"/>
        <v>8.8575664100000004</v>
      </c>
      <c r="BYR17" s="263"/>
      <c r="BYS17" s="263"/>
      <c r="BYT17" s="263"/>
      <c r="BYU17" s="263"/>
      <c r="BYV17" s="263">
        <f t="shared" si="197"/>
        <v>0</v>
      </c>
      <c r="BYW17" s="263">
        <f t="shared" si="198"/>
        <v>79.361046340000001</v>
      </c>
      <c r="BYX17" s="263"/>
      <c r="BYY17" s="263">
        <f t="shared" si="199"/>
        <v>0</v>
      </c>
      <c r="BYZ17" s="263"/>
      <c r="BZA17" s="263">
        <v>0.13650029999999999</v>
      </c>
      <c r="BZB17" s="263"/>
      <c r="BZC17" s="263"/>
      <c r="BZD17" s="263"/>
      <c r="BZE17" s="263">
        <f t="shared" si="200"/>
        <v>0.13650029999999999</v>
      </c>
      <c r="BZF17" s="263"/>
      <c r="BZG17" s="263"/>
      <c r="BZH17" s="263"/>
      <c r="BZI17" s="263"/>
      <c r="BZJ17" s="263">
        <f t="shared" si="201"/>
        <v>0</v>
      </c>
      <c r="BZK17" s="263">
        <v>4.0725329500000003</v>
      </c>
      <c r="BZL17" s="263">
        <v>67.576818599999996</v>
      </c>
      <c r="BZM17" s="263">
        <v>18.70817207</v>
      </c>
      <c r="BZN17" s="263"/>
      <c r="BZO17" s="263"/>
      <c r="BZP17" s="263">
        <f t="shared" si="40"/>
        <v>90.357523619999995</v>
      </c>
      <c r="BZQ17" s="263">
        <f t="shared" si="202"/>
        <v>90.494023919999989</v>
      </c>
      <c r="BZR17" s="263">
        <f t="shared" si="203"/>
        <v>324.66119234999996</v>
      </c>
      <c r="BZS17" s="198"/>
      <c r="BZT17" s="198">
        <v>12</v>
      </c>
      <c r="BZU17" s="198"/>
      <c r="BZV17" s="198"/>
      <c r="BZW17" s="198"/>
      <c r="BZX17" s="198"/>
      <c r="BZY17" s="198"/>
      <c r="BZZ17" s="198"/>
      <c r="CAA17" s="198"/>
      <c r="CAB17" s="198"/>
      <c r="CAC17" s="198"/>
      <c r="CAD17" s="198"/>
      <c r="CAE17" s="198"/>
      <c r="CAF17" s="198"/>
      <c r="CAG17" s="198"/>
      <c r="CAH17" s="198"/>
      <c r="CAI17" s="198"/>
      <c r="CAJ17" s="198"/>
      <c r="CAK17" s="198"/>
      <c r="CAL17" s="198"/>
      <c r="CAM17" s="198"/>
      <c r="CAN17" s="198"/>
      <c r="CAO17" s="198"/>
      <c r="CAP17" s="198"/>
      <c r="CAQ17" s="198"/>
      <c r="CAR17" s="198"/>
      <c r="CAS17" s="198"/>
      <c r="CAT17" s="198"/>
      <c r="CAU17" s="198"/>
      <c r="CAV17" s="198"/>
      <c r="CAW17" s="198"/>
      <c r="CAX17" s="198"/>
      <c r="CAY17" s="198"/>
      <c r="CAZ17" s="198"/>
      <c r="CBA17" s="198"/>
      <c r="CBB17" s="198"/>
      <c r="CBC17" s="198"/>
      <c r="CBD17" s="198"/>
      <c r="CBE17" s="198"/>
      <c r="CBF17" s="198"/>
      <c r="CBG17" s="198"/>
      <c r="CBH17" s="198"/>
      <c r="CBI17" s="198"/>
      <c r="CBJ17" s="198"/>
      <c r="CBK17" s="198"/>
      <c r="CBL17" s="198"/>
      <c r="CBM17" s="198"/>
      <c r="CBN17" s="198"/>
      <c r="CBO17" s="198"/>
      <c r="CBP17" s="198"/>
      <c r="CBQ17" s="198"/>
      <c r="CBR17" s="198"/>
      <c r="CBS17" s="198"/>
      <c r="CBT17" s="198"/>
      <c r="CBU17" s="198"/>
      <c r="CBV17" s="198"/>
      <c r="CBW17" s="198"/>
      <c r="CBX17" s="198"/>
      <c r="CBY17" s="198"/>
      <c r="CBZ17" s="198"/>
      <c r="CCA17" s="198"/>
      <c r="CCB17" s="198"/>
      <c r="CCC17" s="198"/>
      <c r="CCD17" s="198"/>
      <c r="CCE17" s="198"/>
      <c r="CCF17" s="198"/>
      <c r="CCG17" s="198"/>
      <c r="CCH17" s="198"/>
      <c r="CCI17" s="198"/>
      <c r="CCJ17" s="198"/>
      <c r="CCK17" s="198"/>
      <c r="CCL17" s="198"/>
      <c r="CCM17" s="198"/>
      <c r="CCN17" s="198"/>
      <c r="CCO17" s="198"/>
      <c r="CCP17" s="198"/>
      <c r="CCQ17" s="198"/>
      <c r="CCR17" s="198"/>
      <c r="CCS17" s="198">
        <f t="shared" si="41"/>
        <v>-9.7101070699999923</v>
      </c>
      <c r="CCT17" s="199"/>
    </row>
    <row r="18" spans="1:2164" s="396" customFormat="1" outlineLevel="1" x14ac:dyDescent="0.2">
      <c r="A18" s="391" t="s">
        <v>9</v>
      </c>
      <c r="B18" s="392">
        <v>47.062285439999997</v>
      </c>
      <c r="C18" s="392">
        <v>32.279145699999994</v>
      </c>
      <c r="D18" s="392">
        <v>32.47207015</v>
      </c>
      <c r="E18" s="392">
        <v>13.179829049999999</v>
      </c>
      <c r="F18" s="392">
        <v>12.693406179999997</v>
      </c>
      <c r="G18" s="392">
        <v>15.636131330000001</v>
      </c>
      <c r="H18" s="392">
        <v>23.194771540000001</v>
      </c>
      <c r="I18" s="392">
        <v>33.800451129999999</v>
      </c>
      <c r="J18" s="392">
        <v>23.979378469999997</v>
      </c>
      <c r="K18" s="392">
        <v>34.239727179999996</v>
      </c>
      <c r="L18" s="392">
        <v>49.709717900000001</v>
      </c>
      <c r="M18" s="392">
        <v>31.941701420000001</v>
      </c>
      <c r="N18" s="392">
        <v>6.1582150900000006</v>
      </c>
      <c r="O18" s="392">
        <v>309.28454514000003</v>
      </c>
      <c r="P18" s="392">
        <v>0.25755</v>
      </c>
      <c r="Q18" s="392">
        <v>0.25755</v>
      </c>
      <c r="R18" s="392">
        <v>0.15074499999999999</v>
      </c>
      <c r="S18" s="392">
        <v>0.40289999999999998</v>
      </c>
      <c r="T18" s="392"/>
      <c r="U18" s="392">
        <v>1.0687450000000001</v>
      </c>
      <c r="V18" s="392"/>
      <c r="W18" s="392"/>
      <c r="X18" s="392"/>
      <c r="Y18" s="392"/>
      <c r="Z18" s="392"/>
      <c r="AA18" s="392"/>
      <c r="AB18" s="392"/>
      <c r="AC18" s="392"/>
      <c r="AD18" s="392"/>
      <c r="AE18" s="392"/>
      <c r="AF18" s="392"/>
      <c r="AG18" s="392">
        <v>0.15895500000000001</v>
      </c>
      <c r="AH18" s="392"/>
      <c r="AI18" s="392">
        <v>8.567999999999999E-4</v>
      </c>
      <c r="AJ18" s="392"/>
      <c r="AK18" s="392">
        <v>0.152665</v>
      </c>
      <c r="AL18" s="392">
        <v>0.3124768</v>
      </c>
      <c r="AM18" s="392">
        <v>1.3812218000000001</v>
      </c>
      <c r="AN18" s="392"/>
      <c r="AO18" s="392">
        <v>0.25972770000000001</v>
      </c>
      <c r="AP18" s="392"/>
      <c r="AQ18" s="392">
        <v>0.25755</v>
      </c>
      <c r="AR18" s="392">
        <v>0.14535000000000001</v>
      </c>
      <c r="AS18" s="392">
        <v>0.66262769999999993</v>
      </c>
      <c r="AT18" s="392">
        <v>8.8931563300000001</v>
      </c>
      <c r="AU18" s="392"/>
      <c r="AV18" s="392"/>
      <c r="AW18" s="392">
        <v>8.8931563300000001</v>
      </c>
      <c r="AX18" s="392"/>
      <c r="AY18" s="392">
        <v>6.1132010000000001E-2</v>
      </c>
      <c r="AZ18" s="392"/>
      <c r="BA18" s="392"/>
      <c r="BB18" s="392"/>
      <c r="BC18" s="392">
        <v>6.1132010000000001E-2</v>
      </c>
      <c r="BD18" s="392">
        <v>0.3705</v>
      </c>
      <c r="BE18" s="392"/>
      <c r="BF18" s="392"/>
      <c r="BG18" s="392"/>
      <c r="BH18" s="392">
        <v>4.4727360000000001E-2</v>
      </c>
      <c r="BI18" s="392">
        <v>0.41522735999999999</v>
      </c>
      <c r="BJ18" s="392"/>
      <c r="BK18" s="392"/>
      <c r="BL18" s="392">
        <v>10.032143399999999</v>
      </c>
      <c r="BM18" s="392"/>
      <c r="BN18" s="392">
        <v>0.28439359999999997</v>
      </c>
      <c r="BO18" s="392"/>
      <c r="BP18" s="392">
        <v>0.58350000000000002</v>
      </c>
      <c r="BQ18" s="392">
        <v>0.86789359999999993</v>
      </c>
      <c r="BR18" s="392"/>
      <c r="BS18" s="392">
        <v>0.57116</v>
      </c>
      <c r="BT18" s="392"/>
      <c r="BU18" s="392"/>
      <c r="BV18" s="392"/>
      <c r="BW18" s="392">
        <v>0.57116</v>
      </c>
      <c r="BX18" s="392"/>
      <c r="BY18" s="392"/>
      <c r="BZ18" s="392"/>
      <c r="CA18" s="392">
        <v>6.5941123499999996</v>
      </c>
      <c r="CB18" s="392"/>
      <c r="CC18" s="392">
        <v>6.5941123499999996</v>
      </c>
      <c r="CD18" s="392"/>
      <c r="CE18" s="392">
        <v>4.92936E-2</v>
      </c>
      <c r="CF18" s="392">
        <v>6.8629999999999997E-2</v>
      </c>
      <c r="CG18" s="392">
        <v>1.9731580000000002E-2</v>
      </c>
      <c r="CH18" s="392">
        <v>0.13765517999999999</v>
      </c>
      <c r="CI18" s="392"/>
      <c r="CJ18" s="392"/>
      <c r="CK18" s="392"/>
      <c r="CL18" s="392">
        <v>0.13750000000000001</v>
      </c>
      <c r="CM18" s="392">
        <v>0.13750000000000001</v>
      </c>
      <c r="CN18" s="392">
        <v>8.3083211300000013</v>
      </c>
      <c r="CO18" s="392">
        <v>2.6169000000000001E-2</v>
      </c>
      <c r="CP18" s="392">
        <v>2.6169000000000001E-2</v>
      </c>
      <c r="CQ18" s="392"/>
      <c r="CR18" s="392"/>
      <c r="CS18" s="392">
        <v>0.66386000000000001</v>
      </c>
      <c r="CT18" s="392">
        <v>0.80878000000000005</v>
      </c>
      <c r="CU18" s="392">
        <v>0.54862999999999995</v>
      </c>
      <c r="CV18" s="392">
        <v>2.0212699999999999</v>
      </c>
      <c r="CW18" s="392"/>
      <c r="CX18" s="392"/>
      <c r="CY18" s="392">
        <v>0.23823800000000001</v>
      </c>
      <c r="CZ18" s="392">
        <v>4.7418720000000004E-2</v>
      </c>
      <c r="DA18" s="392">
        <v>9.2545413699999983</v>
      </c>
      <c r="DB18" s="392">
        <v>9.5401980899999987</v>
      </c>
      <c r="DC18" s="392"/>
      <c r="DD18" s="392"/>
      <c r="DE18" s="392"/>
      <c r="DF18" s="392">
        <v>0.1331</v>
      </c>
      <c r="DG18" s="392">
        <v>0.30963499999999999</v>
      </c>
      <c r="DH18" s="392">
        <v>0.44273499999999999</v>
      </c>
      <c r="DI18" s="392"/>
      <c r="DJ18" s="392">
        <v>0.23355799999999999</v>
      </c>
      <c r="DK18" s="392"/>
      <c r="DL18" s="392">
        <v>3.5529969300000004</v>
      </c>
      <c r="DM18" s="392">
        <v>0.76768238</v>
      </c>
      <c r="DN18" s="392">
        <v>4.5542373100000004</v>
      </c>
      <c r="DO18" s="392">
        <v>16.584609399999998</v>
      </c>
      <c r="DP18" s="392">
        <v>0.198078</v>
      </c>
      <c r="DQ18" s="392">
        <v>0.20960000000000001</v>
      </c>
      <c r="DR18" s="392">
        <v>0.43491999999999997</v>
      </c>
      <c r="DS18" s="392">
        <v>3.4260660000000005E-2</v>
      </c>
      <c r="DT18" s="392">
        <v>0.87685866000000001</v>
      </c>
      <c r="DU18" s="392"/>
      <c r="DV18" s="392">
        <v>0.20599799999999999</v>
      </c>
      <c r="DW18" s="392">
        <v>0.28558</v>
      </c>
      <c r="DX18" s="392">
        <v>7.3237999999999998E-2</v>
      </c>
      <c r="DY18" s="392">
        <v>0.32300957000000002</v>
      </c>
      <c r="DZ18" s="392">
        <v>0.88782557000000006</v>
      </c>
      <c r="EA18" s="392">
        <v>0.69675780000000009</v>
      </c>
      <c r="EB18" s="392">
        <v>0.19650000000000001</v>
      </c>
      <c r="EC18" s="392">
        <v>3.2750000000000001E-2</v>
      </c>
      <c r="ED18" s="392"/>
      <c r="EE18" s="392">
        <v>0.41855799999999999</v>
      </c>
      <c r="EF18" s="392">
        <v>1.3445658</v>
      </c>
      <c r="EG18" s="392"/>
      <c r="EH18" s="392">
        <v>0.13100000000000001</v>
      </c>
      <c r="EI18" s="392">
        <v>0.10460088000000001</v>
      </c>
      <c r="EJ18" s="392"/>
      <c r="EK18" s="392">
        <v>0.23560088000000001</v>
      </c>
      <c r="EL18" s="392"/>
      <c r="EM18" s="392">
        <v>2.30036E-3</v>
      </c>
      <c r="EN18" s="392">
        <v>2.30036E-3</v>
      </c>
      <c r="EO18" s="392">
        <v>3.3471512700000008</v>
      </c>
      <c r="EP18" s="392"/>
      <c r="EQ18" s="392"/>
      <c r="ER18" s="392">
        <v>0.253274</v>
      </c>
      <c r="ES18" s="392">
        <v>0.253274</v>
      </c>
      <c r="ET18" s="392">
        <v>1.7193444</v>
      </c>
      <c r="EU18" s="392">
        <v>6.5500000000000003E-2</v>
      </c>
      <c r="EV18" s="392">
        <v>9.8483840000000003E-2</v>
      </c>
      <c r="EW18" s="392"/>
      <c r="EX18" s="392">
        <v>6.3140669999999996E-2</v>
      </c>
      <c r="EY18" s="392">
        <v>1.9464689100000001</v>
      </c>
      <c r="EZ18" s="392">
        <v>6.4975999999999999E-4</v>
      </c>
      <c r="FA18" s="392">
        <v>2.1101470000000001E-2</v>
      </c>
      <c r="FB18" s="392">
        <v>9.8760905099999992</v>
      </c>
      <c r="FC18" s="392">
        <v>1.8669599999999998E-2</v>
      </c>
      <c r="FD18" s="392">
        <v>0.15240039999999999</v>
      </c>
      <c r="FE18" s="392">
        <v>10.068911739999999</v>
      </c>
      <c r="FF18" s="392"/>
      <c r="FG18" s="392">
        <v>1.1236936099999999</v>
      </c>
      <c r="FH18" s="392">
        <v>0.17670368</v>
      </c>
      <c r="FI18" s="392">
        <v>0.32201620000000003</v>
      </c>
      <c r="FJ18" s="392">
        <v>1.6224134899999998</v>
      </c>
      <c r="FK18" s="392"/>
      <c r="FL18" s="392">
        <v>4.4347199999999996E-2</v>
      </c>
      <c r="FM18" s="392"/>
      <c r="FN18" s="392"/>
      <c r="FO18" s="392">
        <v>4.4347199999999996E-2</v>
      </c>
      <c r="FP18" s="392">
        <v>13.935415339999999</v>
      </c>
      <c r="FQ18" s="392">
        <v>4.4155199999999999E-2</v>
      </c>
      <c r="FR18" s="392">
        <v>4.4155199999999999E-2</v>
      </c>
      <c r="FS18" s="392">
        <v>0.36437609999999998</v>
      </c>
      <c r="FT18" s="392">
        <v>0.77191799999999999</v>
      </c>
      <c r="FU18" s="392">
        <v>0.37443216000000001</v>
      </c>
      <c r="FV18" s="392">
        <v>0.44359871999999995</v>
      </c>
      <c r="FW18" s="392"/>
      <c r="FX18" s="392">
        <v>1.95432498</v>
      </c>
      <c r="FY18" s="392"/>
      <c r="FZ18" s="392">
        <v>6.874580000000001E-2</v>
      </c>
      <c r="GA18" s="392"/>
      <c r="GB18" s="392">
        <v>0.73495159999999993</v>
      </c>
      <c r="GC18" s="392">
        <v>4.6883389999999997E-2</v>
      </c>
      <c r="GD18" s="392">
        <v>0.85058078999999986</v>
      </c>
      <c r="GE18" s="392">
        <v>0.33431</v>
      </c>
      <c r="GF18" s="392">
        <v>0.35743955999999999</v>
      </c>
      <c r="GG18" s="392">
        <v>3.6441000000000001E-2</v>
      </c>
      <c r="GH18" s="392">
        <v>3.8516000000000002E-2</v>
      </c>
      <c r="GI18" s="392">
        <v>0.18573918</v>
      </c>
      <c r="GJ18" s="392">
        <v>0.95244573999999993</v>
      </c>
      <c r="GK18" s="392"/>
      <c r="GL18" s="392">
        <v>2.7731519999999999E-2</v>
      </c>
      <c r="GM18" s="392">
        <v>0.29814367999999997</v>
      </c>
      <c r="GN18" s="392">
        <v>12.911604000000001</v>
      </c>
      <c r="GO18" s="392"/>
      <c r="GP18" s="392">
        <v>13.237479200000001</v>
      </c>
      <c r="GQ18" s="392">
        <v>17.038985910000001</v>
      </c>
      <c r="GR18" s="392"/>
      <c r="GS18" s="392">
        <v>0.87131800000000004</v>
      </c>
      <c r="GT18" s="392">
        <v>0.47010629000000004</v>
      </c>
      <c r="GU18" s="392">
        <v>0.95570575999999996</v>
      </c>
      <c r="GV18" s="392">
        <v>0.26961200000000002</v>
      </c>
      <c r="GW18" s="392">
        <v>2.5667420499999998</v>
      </c>
      <c r="GX18" s="392"/>
      <c r="GY18" s="392">
        <v>0.10953787</v>
      </c>
      <c r="GZ18" s="392"/>
      <c r="HA18" s="392">
        <v>3.5793999999999999E-2</v>
      </c>
      <c r="HB18" s="392">
        <v>9.8791440000000008E-2</v>
      </c>
      <c r="HC18" s="392">
        <v>0.24412331000000001</v>
      </c>
      <c r="HD18" s="392">
        <v>0.2056856</v>
      </c>
      <c r="HE18" s="392"/>
      <c r="HF18" s="392">
        <v>3.4355999999999998E-2</v>
      </c>
      <c r="HG18" s="392">
        <v>0.30124448999999998</v>
      </c>
      <c r="HH18" s="392">
        <v>0.39999684999999996</v>
      </c>
      <c r="HI18" s="392">
        <v>0.9412829399999999</v>
      </c>
      <c r="HJ18" s="392"/>
      <c r="HK18" s="392">
        <v>0.25240800000000002</v>
      </c>
      <c r="HL18" s="392"/>
      <c r="HM18" s="392">
        <v>0.16968316</v>
      </c>
      <c r="HN18" s="392"/>
      <c r="HO18" s="392">
        <v>0.42209116000000002</v>
      </c>
      <c r="HP18" s="392"/>
      <c r="HQ18" s="392"/>
      <c r="HR18" s="392"/>
      <c r="HS18" s="392"/>
      <c r="HT18" s="392">
        <v>4.1742394599999999</v>
      </c>
      <c r="HU18" s="392">
        <v>0.17101725000000001</v>
      </c>
      <c r="HV18" s="392">
        <v>0.33547285999999998</v>
      </c>
      <c r="HW18" s="392">
        <v>0.50649010999999999</v>
      </c>
      <c r="HX18" s="392">
        <v>0.18687899999999999</v>
      </c>
      <c r="HY18" s="392">
        <v>0.30386800000000003</v>
      </c>
      <c r="HZ18" s="392">
        <v>4.8975310000000001E-2</v>
      </c>
      <c r="IA18" s="392">
        <v>0.15202007000000001</v>
      </c>
      <c r="IB18" s="392">
        <v>0.66602912999999997</v>
      </c>
      <c r="IC18" s="392">
        <v>1.3577715100000001</v>
      </c>
      <c r="ID18" s="392">
        <v>0.22744149999999999</v>
      </c>
      <c r="IE18" s="392"/>
      <c r="IF18" s="392">
        <v>0.135765</v>
      </c>
      <c r="IG18" s="392">
        <v>0.2217209</v>
      </c>
      <c r="IH18" s="392">
        <v>10.860263</v>
      </c>
      <c r="II18" s="392">
        <v>11.4451904</v>
      </c>
      <c r="IJ18" s="392"/>
      <c r="IK18" s="392">
        <v>0.10619271000000001</v>
      </c>
      <c r="IL18" s="392">
        <v>7.9469999999999999E-2</v>
      </c>
      <c r="IM18" s="392"/>
      <c r="IN18" s="392">
        <v>4.8639839999999997E-2</v>
      </c>
      <c r="IO18" s="392">
        <v>0.23430255</v>
      </c>
      <c r="IP18" s="392"/>
      <c r="IQ18" s="392">
        <v>3.8788000000000003E-2</v>
      </c>
      <c r="IR18" s="392">
        <v>4.3967879999999994E-2</v>
      </c>
      <c r="IS18" s="392"/>
      <c r="IT18" s="392">
        <v>0.28091500000000003</v>
      </c>
      <c r="IU18" s="392">
        <v>0.36367088000000003</v>
      </c>
      <c r="IV18" s="392">
        <v>13.90742545</v>
      </c>
      <c r="IW18" s="392">
        <v>0.43126999999999999</v>
      </c>
      <c r="IX18" s="392"/>
      <c r="IY18" s="392">
        <v>0.3713303</v>
      </c>
      <c r="IZ18" s="392">
        <v>0.88220255000000003</v>
      </c>
      <c r="JA18" s="392">
        <v>0.35480829999999997</v>
      </c>
      <c r="JB18" s="392">
        <v>2.0396111499999998</v>
      </c>
      <c r="JC18" s="392"/>
      <c r="JD18" s="392"/>
      <c r="JE18" s="392"/>
      <c r="JF18" s="392">
        <v>0.1</v>
      </c>
      <c r="JG18" s="392">
        <v>0.1203776</v>
      </c>
      <c r="JH18" s="392">
        <v>0.22037760000000001</v>
      </c>
      <c r="JI18" s="392"/>
      <c r="JJ18" s="392"/>
      <c r="JK18" s="392"/>
      <c r="JL18" s="392"/>
      <c r="JM18" s="392">
        <v>0.15139528999999999</v>
      </c>
      <c r="JN18" s="392">
        <v>0.15139528999999999</v>
      </c>
      <c r="JO18" s="392"/>
      <c r="JP18" s="392">
        <v>4.109285E-2</v>
      </c>
      <c r="JQ18" s="392">
        <v>0.46332309999999999</v>
      </c>
      <c r="JR18" s="392">
        <v>0.211095</v>
      </c>
      <c r="JS18" s="392">
        <v>0.30884499999999998</v>
      </c>
      <c r="JT18" s="392">
        <v>1.0243559499999999</v>
      </c>
      <c r="JU18" s="392">
        <v>0.38647900000000002</v>
      </c>
      <c r="JV18" s="392">
        <v>0.38647900000000002</v>
      </c>
      <c r="JW18" s="392">
        <v>3.8222189900000001</v>
      </c>
      <c r="JX18" s="392"/>
      <c r="JY18" s="392">
        <v>0.39243392000000005</v>
      </c>
      <c r="JZ18" s="392">
        <v>0.4023408</v>
      </c>
      <c r="KA18" s="392">
        <v>0.79477472000000005</v>
      </c>
      <c r="KB18" s="392">
        <v>0.14169300000000001</v>
      </c>
      <c r="KC18" s="392">
        <v>0.20929147000000001</v>
      </c>
      <c r="KD18" s="392">
        <v>0.40682000000000001</v>
      </c>
      <c r="KE18" s="392"/>
      <c r="KF18" s="392"/>
      <c r="KG18" s="392">
        <v>0.75780446999999995</v>
      </c>
      <c r="KH18" s="392">
        <v>9.77523E-2</v>
      </c>
      <c r="KI18" s="392"/>
      <c r="KJ18" s="392">
        <v>0.33358657000000003</v>
      </c>
      <c r="KK18" s="392">
        <v>0.28584059000000001</v>
      </c>
      <c r="KL18" s="392">
        <v>0.1065275</v>
      </c>
      <c r="KM18" s="392">
        <v>0.82370695999999999</v>
      </c>
      <c r="KN18" s="392"/>
      <c r="KO18" s="392">
        <v>0.10712425</v>
      </c>
      <c r="KP18" s="392">
        <v>0.16580400000000001</v>
      </c>
      <c r="KQ18" s="392">
        <v>1.984555E-2</v>
      </c>
      <c r="KR18" s="392">
        <v>13.11223513</v>
      </c>
      <c r="KS18" s="392">
        <v>13.405008930000001</v>
      </c>
      <c r="KT18" s="392"/>
      <c r="KU18" s="392">
        <v>0.28840046000000003</v>
      </c>
      <c r="KV18" s="392">
        <v>6.5275000000000003E-3</v>
      </c>
      <c r="KW18" s="392">
        <v>0.29492796000000004</v>
      </c>
      <c r="KX18" s="392">
        <v>16.076223040000002</v>
      </c>
      <c r="KY18" s="392">
        <v>5.5154119999999994E-2</v>
      </c>
      <c r="KZ18" s="392">
        <v>0.51494720000000005</v>
      </c>
      <c r="LA18" s="392">
        <v>0.57010132000000002</v>
      </c>
      <c r="LB18" s="392">
        <v>0.3778376</v>
      </c>
      <c r="LC18" s="392">
        <v>4.1394239999999999E-2</v>
      </c>
      <c r="LD18" s="392">
        <v>0.52313457000000008</v>
      </c>
      <c r="LE18" s="392"/>
      <c r="LF18" s="392">
        <v>0.3</v>
      </c>
      <c r="LG18" s="392">
        <v>1.24236641</v>
      </c>
      <c r="LH18" s="392">
        <v>0.63366347999999995</v>
      </c>
      <c r="LI18" s="392">
        <v>4.1070129999999996E-2</v>
      </c>
      <c r="LJ18" s="392">
        <v>4.2101400000000004E-2</v>
      </c>
      <c r="LK18" s="392">
        <v>3.0868946400000001</v>
      </c>
      <c r="LL18" s="392">
        <v>1.2284865199999999</v>
      </c>
      <c r="LM18" s="392">
        <v>5.0322161699999999</v>
      </c>
      <c r="LN18" s="392">
        <v>8.2943342800000011</v>
      </c>
      <c r="LO18" s="392">
        <v>0.18</v>
      </c>
      <c r="LP18" s="392"/>
      <c r="LQ18" s="392">
        <v>0.73429094000000006</v>
      </c>
      <c r="LR18" s="392">
        <v>0.39090276000000002</v>
      </c>
      <c r="LS18" s="392">
        <v>9.5995279799999995</v>
      </c>
      <c r="LT18" s="392">
        <v>3.8274000000000002E-2</v>
      </c>
      <c r="LU18" s="392"/>
      <c r="LV18" s="392">
        <v>0.37803667000000002</v>
      </c>
      <c r="LW18" s="392"/>
      <c r="LX18" s="392"/>
      <c r="LY18" s="392">
        <v>0.41631066999999999</v>
      </c>
      <c r="LZ18" s="392">
        <v>16.860522550000002</v>
      </c>
      <c r="MA18" s="392">
        <v>125.46847774</v>
      </c>
      <c r="MB18" s="392">
        <v>8.9840440000000008E-2</v>
      </c>
      <c r="MC18" s="392"/>
      <c r="MD18" s="392">
        <v>3.8815010000000004E-2</v>
      </c>
      <c r="ME18" s="392">
        <v>0.15151491</v>
      </c>
      <c r="MF18" s="392">
        <v>0.28017036000000001</v>
      </c>
      <c r="MG18" s="392">
        <v>6.0449059999999999E-2</v>
      </c>
      <c r="MH18" s="392">
        <v>5.8478000000000002E-2</v>
      </c>
      <c r="MI18" s="392"/>
      <c r="MJ18" s="392"/>
      <c r="MK18" s="392"/>
      <c r="ML18" s="392">
        <v>0.11892706</v>
      </c>
      <c r="MM18" s="392"/>
      <c r="MN18" s="392"/>
      <c r="MO18" s="392">
        <v>0.27152399999999999</v>
      </c>
      <c r="MP18" s="392"/>
      <c r="MQ18" s="392"/>
      <c r="MR18" s="392">
        <v>0.27152399999999999</v>
      </c>
      <c r="MS18" s="392">
        <v>2.6093060000000001E-2</v>
      </c>
      <c r="MT18" s="392"/>
      <c r="MU18" s="392"/>
      <c r="MV18" s="392">
        <v>0.14416644000000001</v>
      </c>
      <c r="MW18" s="392">
        <v>0.17025950000000001</v>
      </c>
      <c r="MX18" s="392"/>
      <c r="MY18" s="392">
        <v>1.822783E-2</v>
      </c>
      <c r="MZ18" s="392">
        <v>1.822783E-2</v>
      </c>
      <c r="NA18" s="392">
        <v>0.85910875000000009</v>
      </c>
      <c r="NB18" s="392"/>
      <c r="NC18" s="392">
        <v>0.81951991000000002</v>
      </c>
      <c r="ND18" s="392">
        <v>14.592434000000001</v>
      </c>
      <c r="NE18" s="392">
        <v>15.411953910000001</v>
      </c>
      <c r="NF18" s="392"/>
      <c r="NG18" s="392">
        <v>0.62444999999999995</v>
      </c>
      <c r="NH18" s="392">
        <v>0.32579999999999998</v>
      </c>
      <c r="NI18" s="392">
        <v>2.7231619999999998E-2</v>
      </c>
      <c r="NJ18" s="392">
        <v>0.53335924000000001</v>
      </c>
      <c r="NK18" s="392">
        <v>1.5108408599999998</v>
      </c>
      <c r="NL18" s="392">
        <v>0.43</v>
      </c>
      <c r="NM18" s="392"/>
      <c r="NN18" s="392"/>
      <c r="NO18" s="392">
        <v>2.7999999999999998E-4</v>
      </c>
      <c r="NP18" s="392"/>
      <c r="NQ18" s="392">
        <v>0.43028</v>
      </c>
      <c r="NR18" s="392"/>
      <c r="NS18" s="392">
        <v>0.89397182999999991</v>
      </c>
      <c r="NT18" s="392"/>
      <c r="NU18" s="392">
        <v>2.83355E-2</v>
      </c>
      <c r="NV18" s="392"/>
      <c r="NW18" s="392">
        <v>0.92230732999999987</v>
      </c>
      <c r="NX18" s="392">
        <v>18.275382100000002</v>
      </c>
      <c r="NY18" s="392">
        <v>0.1932315</v>
      </c>
      <c r="NZ18" s="392">
        <v>0.37424099999999999</v>
      </c>
      <c r="OA18" s="392">
        <v>0.5084495</v>
      </c>
      <c r="OB18" s="392">
        <v>1.075922</v>
      </c>
      <c r="OC18" s="392">
        <v>0.10028103999999999</v>
      </c>
      <c r="OD18" s="392">
        <v>1.0024494399999999</v>
      </c>
      <c r="OE18" s="392">
        <v>0.20799999999999999</v>
      </c>
      <c r="OF18" s="392"/>
      <c r="OG18" s="392">
        <v>0.1</v>
      </c>
      <c r="OH18" s="392">
        <v>1.41073048</v>
      </c>
      <c r="OI18" s="392">
        <v>0.48357093000000001</v>
      </c>
      <c r="OJ18" s="392">
        <v>0.25423649999999998</v>
      </c>
      <c r="OK18" s="392">
        <v>0.1</v>
      </c>
      <c r="OL18" s="392">
        <v>0.1</v>
      </c>
      <c r="OM18" s="392"/>
      <c r="ON18" s="392">
        <v>0.93780743</v>
      </c>
      <c r="OO18" s="392">
        <v>0.17317607999999998</v>
      </c>
      <c r="OP18" s="392">
        <v>0.46037988000000002</v>
      </c>
      <c r="OQ18" s="392">
        <v>3.9228660000000005E-2</v>
      </c>
      <c r="OR18" s="392">
        <v>0.39078299999999999</v>
      </c>
      <c r="OS18" s="392">
        <v>0.11681316999999999</v>
      </c>
      <c r="OT18" s="392">
        <v>1.1803807900000001</v>
      </c>
      <c r="OU18" s="392"/>
      <c r="OV18" s="392"/>
      <c r="OW18" s="392">
        <v>1.6E-2</v>
      </c>
      <c r="OX18" s="392">
        <v>0.34099099999999999</v>
      </c>
      <c r="OY18" s="392">
        <v>13.10451252</v>
      </c>
      <c r="OZ18" s="392">
        <v>13.461503520000001</v>
      </c>
      <c r="PA18" s="392">
        <v>18.066344219999998</v>
      </c>
      <c r="PB18" s="392"/>
      <c r="PC18" s="392"/>
      <c r="PD18" s="392">
        <v>0.4</v>
      </c>
      <c r="PE18" s="392">
        <v>0.27659851000000002</v>
      </c>
      <c r="PF18" s="392">
        <v>0.53573674999999998</v>
      </c>
      <c r="PG18" s="392">
        <v>1.2123352600000001</v>
      </c>
      <c r="PH18" s="392">
        <v>0.26095921</v>
      </c>
      <c r="PI18" s="392">
        <v>0.52036320000000003</v>
      </c>
      <c r="PJ18" s="392"/>
      <c r="PK18" s="392"/>
      <c r="PL18" s="392">
        <v>0.78132241000000002</v>
      </c>
      <c r="PM18" s="392">
        <v>0.19861420000000002</v>
      </c>
      <c r="PN18" s="392"/>
      <c r="PO18" s="392">
        <v>0.26707576</v>
      </c>
      <c r="PP18" s="392"/>
      <c r="PQ18" s="392">
        <v>0.17360037</v>
      </c>
      <c r="PR18" s="392">
        <v>0.63929033000000002</v>
      </c>
      <c r="PS18" s="392"/>
      <c r="PT18" s="392"/>
      <c r="PU18" s="392"/>
      <c r="PV18" s="392">
        <v>0.33004641000000001</v>
      </c>
      <c r="PW18" s="392">
        <v>0.24010500000000001</v>
      </c>
      <c r="PX18" s="392">
        <v>0.57015141000000003</v>
      </c>
      <c r="PY18" s="392">
        <v>3.2030994100000001</v>
      </c>
      <c r="PZ18" s="392">
        <v>0.29356599999999999</v>
      </c>
      <c r="QA18" s="392">
        <v>0.33550400000000002</v>
      </c>
      <c r="QB18" s="392">
        <v>3.5000000000000003E-2</v>
      </c>
      <c r="QC18" s="392">
        <v>0.94291422999999996</v>
      </c>
      <c r="QD18" s="392">
        <v>1.6069842299999999</v>
      </c>
      <c r="QE18" s="392">
        <v>0.28758459000000003</v>
      </c>
      <c r="QF18" s="392">
        <v>0.32885736999999998</v>
      </c>
      <c r="QG18" s="392">
        <v>0.77813239999999995</v>
      </c>
      <c r="QH18" s="392">
        <v>8.2492399999999997E-3</v>
      </c>
      <c r="QI18" s="392">
        <v>0.33</v>
      </c>
      <c r="QJ18" s="392">
        <v>1.7328235999999999</v>
      </c>
      <c r="QK18" s="392"/>
      <c r="QL18" s="392"/>
      <c r="QM18" s="392">
        <v>3.5999999999999997E-2</v>
      </c>
      <c r="QN18" s="392">
        <v>1.4382020000000001E-2</v>
      </c>
      <c r="QO18" s="392">
        <v>0.19464913</v>
      </c>
      <c r="QP18" s="392">
        <v>0.24503115</v>
      </c>
      <c r="QQ18" s="392"/>
      <c r="QR18" s="392">
        <v>0.15</v>
      </c>
      <c r="QS18" s="392">
        <v>0.26995865999999996</v>
      </c>
      <c r="QT18" s="392">
        <v>0.1</v>
      </c>
      <c r="QU18" s="392"/>
      <c r="QV18" s="392">
        <v>0.51995865999999991</v>
      </c>
      <c r="QW18" s="392"/>
      <c r="QX18" s="392">
        <v>7.9772759999999998E-2</v>
      </c>
      <c r="QY18" s="392"/>
      <c r="QZ18" s="392">
        <v>7.9772759999999998E-2</v>
      </c>
      <c r="RA18" s="392">
        <v>4.1845703999999992</v>
      </c>
      <c r="RB18" s="392"/>
      <c r="RC18" s="392">
        <v>0.98042750000000001</v>
      </c>
      <c r="RD18" s="392">
        <v>0.98042750000000001</v>
      </c>
      <c r="RE18" s="392"/>
      <c r="RF18" s="392">
        <v>0.21127000000000001</v>
      </c>
      <c r="RG18" s="392">
        <v>0.48198800000000003</v>
      </c>
      <c r="RH18" s="392">
        <v>0.48068749999999999</v>
      </c>
      <c r="RI18" s="392"/>
      <c r="RJ18" s="392">
        <v>1.1739455000000001</v>
      </c>
      <c r="RK18" s="392">
        <v>3.6999999999999998E-2</v>
      </c>
      <c r="RL18" s="392">
        <v>0.51138885999999995</v>
      </c>
      <c r="RM18" s="392">
        <v>0.22</v>
      </c>
      <c r="RN18" s="392">
        <v>0.2</v>
      </c>
      <c r="RO18" s="392">
        <v>0.96838885999999991</v>
      </c>
      <c r="RP18" s="392"/>
      <c r="RQ18" s="392"/>
      <c r="RR18" s="392">
        <v>0.31595050000000002</v>
      </c>
      <c r="RS18" s="392">
        <v>0.61977783000000009</v>
      </c>
      <c r="RT18" s="392">
        <v>0.93572833000000011</v>
      </c>
      <c r="RU18" s="392">
        <v>0.28400720000000002</v>
      </c>
      <c r="RV18" s="392"/>
      <c r="RW18" s="392">
        <v>0.26267000000000001</v>
      </c>
      <c r="RX18" s="392"/>
      <c r="RY18" s="392">
        <v>0.10390411999999999</v>
      </c>
      <c r="RZ18" s="392">
        <v>0.65058132000000002</v>
      </c>
      <c r="SA18" s="392">
        <v>4.7090715100000002</v>
      </c>
      <c r="SB18" s="392"/>
      <c r="SC18" s="392">
        <v>0.77824092</v>
      </c>
      <c r="SD18" s="392">
        <v>0.68167716</v>
      </c>
      <c r="SE18" s="392">
        <v>3.9422700000000002</v>
      </c>
      <c r="SF18" s="392">
        <v>2.2561110000000002E-2</v>
      </c>
      <c r="SG18" s="392">
        <v>5.42474919</v>
      </c>
      <c r="SH18" s="392"/>
      <c r="SI18" s="392">
        <v>0.70425000000000004</v>
      </c>
      <c r="SJ18" s="392"/>
      <c r="SK18" s="392">
        <v>0.46239200000000003</v>
      </c>
      <c r="SL18" s="392"/>
      <c r="SM18" s="392">
        <v>1.166642</v>
      </c>
      <c r="SN18" s="392">
        <v>0.12843726999999999</v>
      </c>
      <c r="SO18" s="392"/>
      <c r="SP18" s="392">
        <v>0.29213783999999998</v>
      </c>
      <c r="SQ18" s="392">
        <v>11.57768943</v>
      </c>
      <c r="SR18" s="393">
        <v>11.998264539999999</v>
      </c>
      <c r="SS18" s="392">
        <v>0.12852830000000001</v>
      </c>
      <c r="ST18" s="392">
        <v>0.22316923999999999</v>
      </c>
      <c r="SU18" s="392">
        <v>0.36192541000000006</v>
      </c>
      <c r="SV18" s="392">
        <v>0.48047580000000001</v>
      </c>
      <c r="SW18" s="392"/>
      <c r="SX18" s="392">
        <v>1.1940987500000002</v>
      </c>
      <c r="SY18" s="392"/>
      <c r="SZ18" s="392"/>
      <c r="TA18" s="392">
        <v>19.783754479999999</v>
      </c>
      <c r="TB18" s="392">
        <v>3.0000000000000001E-3</v>
      </c>
      <c r="TC18" s="392"/>
      <c r="TD18" s="392">
        <v>0.66903299999999999</v>
      </c>
      <c r="TE18" s="392">
        <v>3.3000000000000002E-2</v>
      </c>
      <c r="TF18" s="392">
        <v>0.70503300000000002</v>
      </c>
      <c r="TG18" s="392">
        <v>0.12</v>
      </c>
      <c r="TH18" s="392">
        <v>0.70551047</v>
      </c>
      <c r="TI18" s="392"/>
      <c r="TJ18" s="392">
        <v>1.01526242</v>
      </c>
      <c r="TK18" s="392">
        <f t="shared" si="22"/>
        <v>1.84077289</v>
      </c>
      <c r="TL18" s="392">
        <v>0.65439182999999901</v>
      </c>
      <c r="TM18" s="392">
        <v>0.25</v>
      </c>
      <c r="TN18" s="392"/>
      <c r="TO18" s="392">
        <v>0.16986079999999998</v>
      </c>
      <c r="TP18" s="392">
        <v>0.14299999999999999</v>
      </c>
      <c r="TQ18" s="392">
        <v>1.2172526299999991</v>
      </c>
      <c r="TR18" s="392"/>
      <c r="TS18" s="392">
        <v>0.61882778000000005</v>
      </c>
      <c r="TT18" s="392">
        <v>3.5999999999999997E-2</v>
      </c>
      <c r="TU18" s="392">
        <v>0.24908201000000002</v>
      </c>
      <c r="TV18" s="392">
        <v>0.13</v>
      </c>
      <c r="TW18" s="392">
        <v>1.0339097900000001</v>
      </c>
      <c r="TX18" s="392">
        <v>0.93367955000000002</v>
      </c>
      <c r="TY18" s="392"/>
      <c r="TZ18" s="392">
        <v>3.5000000000000003E-2</v>
      </c>
      <c r="UA18" s="392"/>
      <c r="UB18" s="392">
        <v>0.96867955000000006</v>
      </c>
      <c r="UC18" s="392">
        <v>5.7656478599999987</v>
      </c>
      <c r="UD18" s="392">
        <v>0.10141330999999999</v>
      </c>
      <c r="UE18" s="392">
        <v>0.10141330999999999</v>
      </c>
      <c r="UF18" s="392">
        <v>0.59654766999999997</v>
      </c>
      <c r="UG18" s="392">
        <v>0.124116</v>
      </c>
      <c r="UH18" s="392"/>
      <c r="UI18" s="392">
        <v>0.50854507999999998</v>
      </c>
      <c r="UJ18" s="392">
        <v>1.0405143100000001</v>
      </c>
      <c r="UK18" s="392">
        <v>2.2697230599999996</v>
      </c>
      <c r="UL18" s="392">
        <v>0.20499999999999999</v>
      </c>
      <c r="UM18" s="392">
        <v>0.27</v>
      </c>
      <c r="UN18" s="392">
        <v>4.2352239999999999E-2</v>
      </c>
      <c r="UO18" s="392">
        <v>0.55217158999999993</v>
      </c>
      <c r="UP18" s="392">
        <v>0.74234403000000004</v>
      </c>
      <c r="UQ18" s="392">
        <v>1.81186786</v>
      </c>
      <c r="UR18" s="392"/>
      <c r="US18" s="392">
        <v>8.4661340000000002E-2</v>
      </c>
      <c r="UT18" s="392"/>
      <c r="UU18" s="392">
        <v>0.55360719999999997</v>
      </c>
      <c r="UV18" s="392">
        <v>0.15</v>
      </c>
      <c r="UW18" s="392">
        <f t="shared" si="42"/>
        <v>0.78826854000000002</v>
      </c>
      <c r="UX18" s="392">
        <v>0.55867</v>
      </c>
      <c r="UY18" s="392">
        <v>0.37879008000000003</v>
      </c>
      <c r="UZ18" s="392">
        <v>9.4467949999999995E-2</v>
      </c>
      <c r="VA18" s="392">
        <v>3.7999999999999999E-2</v>
      </c>
      <c r="VB18" s="392">
        <v>13.583972019999999</v>
      </c>
      <c r="VC18" s="392">
        <v>14.653900049999999</v>
      </c>
      <c r="VD18" s="392">
        <v>19.62517282</v>
      </c>
      <c r="VE18" s="392"/>
      <c r="VF18" s="392"/>
      <c r="VG18" s="392">
        <v>4.789272E-2</v>
      </c>
      <c r="VH18" s="392">
        <v>0.24277238000000001</v>
      </c>
      <c r="VI18" s="392">
        <v>0.1234765</v>
      </c>
      <c r="VJ18" s="392">
        <v>0.4141416</v>
      </c>
      <c r="VK18" s="392"/>
      <c r="VL18" s="392">
        <v>0.15235995999999999</v>
      </c>
      <c r="VM18" s="392">
        <v>0.400424</v>
      </c>
      <c r="VN18" s="392">
        <v>0.46036969999999999</v>
      </c>
      <c r="VO18" s="392">
        <v>8.8477970000000003E-2</v>
      </c>
      <c r="VP18" s="392">
        <v>1.10163163</v>
      </c>
      <c r="VQ18" s="392">
        <v>0.2</v>
      </c>
      <c r="VR18" s="392">
        <v>0.13192893</v>
      </c>
      <c r="VS18" s="392">
        <v>0.13900000000000001</v>
      </c>
      <c r="VT18" s="392"/>
      <c r="VU18" s="392">
        <v>0.30997799999999998</v>
      </c>
      <c r="VV18" s="392">
        <v>0.78090693</v>
      </c>
      <c r="VW18" s="392">
        <v>0.34881000000000001</v>
      </c>
      <c r="VX18" s="392"/>
      <c r="VY18" s="392">
        <v>0.16032299999999999</v>
      </c>
      <c r="VZ18" s="392">
        <v>0.77777655000000001</v>
      </c>
      <c r="WA18" s="392">
        <v>0.11068285999999999</v>
      </c>
      <c r="WB18" s="392">
        <v>1.3975924100000001</v>
      </c>
      <c r="WC18" s="392"/>
      <c r="WD18" s="392">
        <v>0.13834635999999997</v>
      </c>
      <c r="WE18" s="392">
        <v>0.13834635999999997</v>
      </c>
      <c r="WF18" s="392">
        <v>3.8326189299999993</v>
      </c>
      <c r="WG18" s="392">
        <v>0.5834741</v>
      </c>
      <c r="WH18" s="392">
        <v>0.33345743</v>
      </c>
      <c r="WI18" s="392">
        <v>0.91693153000000005</v>
      </c>
      <c r="WJ18" s="392">
        <v>2.0068560000000003E-2</v>
      </c>
      <c r="WK18" s="392">
        <v>2.1538492200000001</v>
      </c>
      <c r="WL18" s="392">
        <v>0.43674939000000002</v>
      </c>
      <c r="WM18" s="392">
        <v>1.07333553</v>
      </c>
      <c r="WN18" s="392">
        <v>0.15733070000000002</v>
      </c>
      <c r="WO18" s="392">
        <v>3.8413334000000003</v>
      </c>
      <c r="WP18" s="392">
        <v>0.24919151</v>
      </c>
      <c r="WQ18" s="392">
        <v>0.27675</v>
      </c>
      <c r="WR18" s="392">
        <v>0.30501684000000001</v>
      </c>
      <c r="WS18" s="392">
        <v>0.33422899</v>
      </c>
      <c r="WT18" s="392">
        <v>0.24404813</v>
      </c>
      <c r="WU18" s="392">
        <v>1.4092354699999998</v>
      </c>
      <c r="WV18" s="392">
        <v>1.064934E-2</v>
      </c>
      <c r="WW18" s="392">
        <v>0.873888</v>
      </c>
      <c r="WX18" s="392"/>
      <c r="WY18" s="392"/>
      <c r="WZ18" s="392">
        <v>1.1669498300000001</v>
      </c>
      <c r="XA18" s="392">
        <v>2.0514871700000001</v>
      </c>
      <c r="XB18" s="392"/>
      <c r="XC18" s="392">
        <v>0.12</v>
      </c>
      <c r="XD18" s="392">
        <v>4.2000000000000003E-2</v>
      </c>
      <c r="XE18" s="392">
        <v>0.33192431999999999</v>
      </c>
      <c r="XF18" s="392">
        <v>0.49392431999999997</v>
      </c>
      <c r="XG18" s="392">
        <v>8.7129118900000009</v>
      </c>
      <c r="XH18" s="392">
        <v>15.06816343</v>
      </c>
      <c r="XI18" s="392">
        <v>15.06816343</v>
      </c>
      <c r="XJ18" s="392">
        <v>0.56365418999999994</v>
      </c>
      <c r="XK18" s="392">
        <v>0.58762199999999998</v>
      </c>
      <c r="XL18" s="392">
        <v>0.87841185999999993</v>
      </c>
      <c r="XM18" s="392">
        <v>0.46564450000000002</v>
      </c>
      <c r="XN18" s="392"/>
      <c r="XO18" s="392">
        <v>2.4953325500000001</v>
      </c>
      <c r="XP18" s="392">
        <v>0.17</v>
      </c>
      <c r="XQ18" s="392"/>
      <c r="XR18" s="392">
        <v>1.0414173100000002</v>
      </c>
      <c r="XS18" s="392">
        <v>0.2</v>
      </c>
      <c r="XT18" s="392">
        <v>0.81003392000000007</v>
      </c>
      <c r="XU18" s="392">
        <v>2.22145123</v>
      </c>
      <c r="XV18" s="392">
        <v>0.30702471000000003</v>
      </c>
      <c r="XW18" s="392">
        <v>0.92700000000000005</v>
      </c>
      <c r="XX18" s="392">
        <v>3.0000000000000001E-3</v>
      </c>
      <c r="XY18" s="392">
        <v>0.21</v>
      </c>
      <c r="XZ18" s="392">
        <v>0.13727798999999999</v>
      </c>
      <c r="YA18" s="392">
        <f t="shared" si="43"/>
        <v>1.5843027000000001</v>
      </c>
      <c r="YB18" s="392"/>
      <c r="YC18" s="392"/>
      <c r="YD18" s="392">
        <v>0.37396757000000003</v>
      </c>
      <c r="YE18" s="392">
        <v>1.2E-4</v>
      </c>
      <c r="YF18" s="392">
        <f t="shared" si="44"/>
        <v>0.37408757000000004</v>
      </c>
      <c r="YG18" s="392">
        <f t="shared" si="45"/>
        <v>21.743337479999997</v>
      </c>
      <c r="YH18" s="392">
        <f t="shared" si="46"/>
        <v>128.76101985</v>
      </c>
      <c r="YI18" s="392"/>
      <c r="YJ18" s="392">
        <v>0.25227391999999998</v>
      </c>
      <c r="YK18" s="392">
        <v>0.50695970000000001</v>
      </c>
      <c r="YL18" s="392">
        <v>0.10163519999999999</v>
      </c>
      <c r="YM18" s="392">
        <f t="shared" si="47"/>
        <v>0.86086882000000009</v>
      </c>
      <c r="YN18" s="392">
        <v>0.18936926000000001</v>
      </c>
      <c r="YO18" s="392">
        <v>0.23706692999999998</v>
      </c>
      <c r="YP18" s="392"/>
      <c r="YQ18" s="392"/>
      <c r="YR18" s="392">
        <v>0.56773114000000002</v>
      </c>
      <c r="YS18" s="392">
        <v>0.99416733000000002</v>
      </c>
      <c r="YT18" s="392"/>
      <c r="YU18" s="392">
        <v>0.24658370999999998</v>
      </c>
      <c r="YV18" s="392">
        <v>1.9702751200000002</v>
      </c>
      <c r="YW18" s="392">
        <v>2.8562999999999999E-4</v>
      </c>
      <c r="YX18" s="392">
        <v>2.2327000000000002E-4</v>
      </c>
      <c r="YY18" s="392">
        <v>2.2173677300000003</v>
      </c>
      <c r="YZ18" s="392">
        <v>0.31655506999999999</v>
      </c>
      <c r="ZA18" s="392"/>
      <c r="ZB18" s="392"/>
      <c r="ZC18" s="392"/>
      <c r="ZD18" s="392">
        <v>0.31655506999999999</v>
      </c>
      <c r="ZE18" s="392"/>
      <c r="ZF18" s="392"/>
      <c r="ZG18" s="392"/>
      <c r="ZH18" s="392"/>
      <c r="ZI18" s="392">
        <v>4.3889589500000001</v>
      </c>
      <c r="ZJ18" s="392"/>
      <c r="ZK18" s="392"/>
      <c r="ZL18" s="392"/>
      <c r="ZM18" s="392"/>
      <c r="ZN18" s="392">
        <v>0.12774442</v>
      </c>
      <c r="ZO18" s="392"/>
      <c r="ZP18" s="392">
        <v>0.95014709000000008</v>
      </c>
      <c r="ZQ18" s="392"/>
      <c r="ZR18" s="392">
        <v>1.0778915100000002</v>
      </c>
      <c r="ZS18" s="392">
        <v>17.164654859999999</v>
      </c>
      <c r="ZT18" s="392"/>
      <c r="ZU18" s="392">
        <v>0.35251175000000001</v>
      </c>
      <c r="ZV18" s="392">
        <v>17.51716661</v>
      </c>
      <c r="ZW18" s="392">
        <v>2.5000000000000001E-2</v>
      </c>
      <c r="ZX18" s="392">
        <v>0.11</v>
      </c>
      <c r="ZY18" s="392"/>
      <c r="ZZ18" s="392">
        <v>4.2999999999999997E-2</v>
      </c>
      <c r="AAA18" s="392"/>
      <c r="AAB18" s="392">
        <v>0.17799999999999999</v>
      </c>
      <c r="AAC18" s="392"/>
      <c r="AAD18" s="392"/>
      <c r="AAE18" s="392"/>
      <c r="AAF18" s="392"/>
      <c r="AAG18" s="392">
        <v>18.773058119999998</v>
      </c>
      <c r="AAH18" s="392"/>
      <c r="AAI18" s="392">
        <v>1.331805E-2</v>
      </c>
      <c r="AAJ18" s="392">
        <v>1.331805E-2</v>
      </c>
      <c r="AAK18" s="392">
        <v>0.85144461999999999</v>
      </c>
      <c r="AAL18" s="392">
        <v>5.5E-2</v>
      </c>
      <c r="AAM18" s="392">
        <v>0.55109600000000003</v>
      </c>
      <c r="AAN18" s="392">
        <v>0.05</v>
      </c>
      <c r="AAO18" s="392">
        <v>4.2000000000000003E-2</v>
      </c>
      <c r="AAP18" s="392">
        <v>1.5495406200000001</v>
      </c>
      <c r="AAQ18" s="392"/>
      <c r="AAR18" s="392">
        <v>5.1589278100000007</v>
      </c>
      <c r="AAS18" s="392">
        <v>0.14000000000000001</v>
      </c>
      <c r="AAT18" s="392"/>
      <c r="AAU18" s="392"/>
      <c r="AAV18" s="392">
        <v>5.2989278100000003</v>
      </c>
      <c r="AAW18" s="392">
        <v>2.75E-2</v>
      </c>
      <c r="AAX18" s="392">
        <v>0.33425608999999995</v>
      </c>
      <c r="AAY18" s="392">
        <v>0.27002812999999998</v>
      </c>
      <c r="AAZ18" s="392">
        <v>5.5E-2</v>
      </c>
      <c r="ABA18" s="392">
        <v>1.011962</v>
      </c>
      <c r="ABB18" s="392">
        <v>1.6987462200000001</v>
      </c>
      <c r="ABC18" s="392">
        <v>4.1000000000000002E-2</v>
      </c>
      <c r="ABD18" s="392">
        <v>0.12267</v>
      </c>
      <c r="ABE18" s="392">
        <v>0.1930964</v>
      </c>
      <c r="ABF18" s="392">
        <v>3.4520000000000002E-3</v>
      </c>
      <c r="ABG18" s="392">
        <v>0.36021840000000005</v>
      </c>
      <c r="ABH18" s="392">
        <f t="shared" si="48"/>
        <v>23.009017069999999</v>
      </c>
      <c r="ABI18" s="392">
        <v>8.9207510999999986</v>
      </c>
      <c r="ABJ18" s="392"/>
      <c r="ABK18" s="392">
        <v>0.57162299999999999</v>
      </c>
      <c r="ABL18" s="392">
        <v>1.7000000000000001E-2</v>
      </c>
      <c r="ABM18" s="392">
        <v>0.28555199999999997</v>
      </c>
      <c r="ABN18" s="392">
        <v>0.49503467000000001</v>
      </c>
      <c r="ABO18" s="392">
        <v>1.36920967</v>
      </c>
      <c r="ABP18" s="392">
        <v>0.10757433999999999</v>
      </c>
      <c r="ABQ18" s="392"/>
      <c r="ABR18" s="392">
        <v>0.55608937999999997</v>
      </c>
      <c r="ABS18" s="392">
        <v>0.59670800000000002</v>
      </c>
      <c r="ABT18" s="392">
        <v>0.39508527000000004</v>
      </c>
      <c r="ABU18" s="392">
        <v>1.65545699</v>
      </c>
      <c r="ABV18" s="392">
        <v>0.21863282000000001</v>
      </c>
      <c r="ABW18" s="392">
        <v>0.145623</v>
      </c>
      <c r="ABX18" s="392">
        <v>0.1432389</v>
      </c>
      <c r="ABY18" s="392">
        <v>0.31584891999999998</v>
      </c>
      <c r="ABZ18" s="392">
        <v>0.44367519999999999</v>
      </c>
      <c r="ACA18" s="392">
        <v>1.26701884</v>
      </c>
      <c r="ACB18" s="392">
        <v>0.98798965000000005</v>
      </c>
      <c r="ACC18" s="392">
        <v>6.3E-2</v>
      </c>
      <c r="ACD18" s="392">
        <v>0.707256</v>
      </c>
      <c r="ACE18" s="392"/>
      <c r="ACF18" s="392">
        <v>1.07790663</v>
      </c>
      <c r="ACG18" s="392">
        <v>2.8361522800000003</v>
      </c>
      <c r="ACH18" s="392"/>
      <c r="ACI18" s="392"/>
      <c r="ACJ18" s="392">
        <v>7.127837780000001</v>
      </c>
      <c r="ACK18" s="392"/>
      <c r="ACL18" s="392">
        <v>0.129</v>
      </c>
      <c r="ACM18" s="392">
        <v>1.5600305000000001</v>
      </c>
      <c r="ACN18" s="392">
        <v>1.6890305000000001</v>
      </c>
      <c r="ACO18" s="392"/>
      <c r="ACP18" s="392">
        <v>5.7000000000000002E-2</v>
      </c>
      <c r="ACQ18" s="392"/>
      <c r="ACR18" s="392">
        <v>9.6000000000000002E-2</v>
      </c>
      <c r="ACS18" s="392">
        <v>0.13</v>
      </c>
      <c r="ACT18" s="392">
        <v>0.28300000000000003</v>
      </c>
      <c r="ACU18" s="392">
        <v>0.53608500000000003</v>
      </c>
      <c r="ACV18" s="392">
        <v>4.2000000000000003E-2</v>
      </c>
      <c r="ACW18" s="392"/>
      <c r="ACX18" s="392">
        <v>0.1</v>
      </c>
      <c r="ACY18" s="392">
        <v>0.63756310999999999</v>
      </c>
      <c r="ACZ18" s="392">
        <v>1.3156481100000001</v>
      </c>
      <c r="ADA18" s="392"/>
      <c r="ADB18" s="392">
        <v>4.2000000000000003E-2</v>
      </c>
      <c r="ADC18" s="392"/>
      <c r="ADD18" s="392">
        <v>0.78706200000000004</v>
      </c>
      <c r="ADE18" s="392">
        <v>4.0000000000000001E-3</v>
      </c>
      <c r="ADF18" s="392">
        <v>0.83306200000000008</v>
      </c>
      <c r="ADG18" s="392"/>
      <c r="ADH18" s="392">
        <v>0.06</v>
      </c>
      <c r="ADI18" s="392">
        <v>0.21199999999999999</v>
      </c>
      <c r="ADJ18" s="392">
        <v>0.27200000000000002</v>
      </c>
      <c r="ADK18" s="392">
        <v>4.3927406099999997</v>
      </c>
      <c r="ADL18" s="392">
        <v>0.30092251000000003</v>
      </c>
      <c r="ADM18" s="392">
        <v>0.30092251000000003</v>
      </c>
      <c r="ADN18" s="392">
        <v>0.75374058999999993</v>
      </c>
      <c r="ADO18" s="392">
        <v>8.2000000000000003E-2</v>
      </c>
      <c r="ADP18" s="392">
        <v>1.1889095000000001</v>
      </c>
      <c r="ADQ18" s="392">
        <v>18.398685159999999</v>
      </c>
      <c r="ADR18" s="392">
        <v>0.222</v>
      </c>
      <c r="ADS18" s="392">
        <v>20.645335250000002</v>
      </c>
      <c r="ADT18" s="392"/>
      <c r="ADU18" s="392">
        <v>7.7201290000000006E-2</v>
      </c>
      <c r="ADV18" s="392">
        <v>0.31402047999999999</v>
      </c>
      <c r="ADW18" s="392">
        <v>6.21115E-2</v>
      </c>
      <c r="ADX18" s="392">
        <v>1.0926638999999998</v>
      </c>
      <c r="ADY18" s="392">
        <v>1.5459971699999997</v>
      </c>
      <c r="ADZ18" s="392"/>
      <c r="AEA18" s="392"/>
      <c r="AEB18" s="392">
        <v>0.04</v>
      </c>
      <c r="AEC18" s="392">
        <v>0.27350512999999999</v>
      </c>
      <c r="AED18" s="392">
        <v>0.31350512999999997</v>
      </c>
      <c r="AEE18" s="392"/>
      <c r="AEF18" s="392">
        <v>8.3478730000000015E-2</v>
      </c>
      <c r="AEG18" s="392">
        <v>0.2233</v>
      </c>
      <c r="AEH18" s="392">
        <v>0.11165</v>
      </c>
      <c r="AEI18" s="392">
        <v>0.18</v>
      </c>
      <c r="AEJ18" s="392">
        <v>0.59842873000000008</v>
      </c>
      <c r="AEK18" s="392">
        <v>23.404188789999999</v>
      </c>
      <c r="AEL18" s="392"/>
      <c r="AEM18" s="392">
        <v>0.50951041000000008</v>
      </c>
      <c r="AEN18" s="392">
        <v>0.88187649999999995</v>
      </c>
      <c r="AEO18" s="392">
        <v>0.37952696999999996</v>
      </c>
      <c r="AEP18" s="392">
        <v>0.15</v>
      </c>
      <c r="AEQ18" s="392">
        <v>1.9209138799999999</v>
      </c>
      <c r="AER18" s="392">
        <v>7.9186359999999997E-2</v>
      </c>
      <c r="AES18" s="392">
        <v>3.6999999999999998E-2</v>
      </c>
      <c r="AET18" s="392">
        <v>6.7628146200000003</v>
      </c>
      <c r="AEU18" s="392">
        <v>0.19700000000000001</v>
      </c>
      <c r="AEV18" s="392">
        <v>0.87853256999999996</v>
      </c>
      <c r="AEW18" s="392">
        <v>7.9545335500000007</v>
      </c>
      <c r="AEX18" s="392">
        <v>4.9000000000000002E-2</v>
      </c>
      <c r="AEY18" s="392">
        <v>3.7447039999999994E-2</v>
      </c>
      <c r="AEZ18" s="392">
        <v>0.30750636999999997</v>
      </c>
      <c r="AFA18" s="392"/>
      <c r="AFB18" s="392">
        <v>0.39395340999999995</v>
      </c>
      <c r="AFC18" s="392"/>
      <c r="AFD18" s="392">
        <v>0.49942500000000001</v>
      </c>
      <c r="AFE18" s="392"/>
      <c r="AFF18" s="392">
        <v>0.76337018999999995</v>
      </c>
      <c r="AFG18" s="392">
        <v>0.22</v>
      </c>
      <c r="AFH18" s="392">
        <v>1.48279519</v>
      </c>
      <c r="AFI18" s="392">
        <v>0.16512499999999999</v>
      </c>
      <c r="AFJ18" s="392"/>
      <c r="AFK18" s="392">
        <v>0.16512499999999999</v>
      </c>
      <c r="AFL18" s="392">
        <v>11.917321030000002</v>
      </c>
      <c r="AFM18" s="392">
        <v>0.60001700000000002</v>
      </c>
      <c r="AFN18" s="392">
        <v>1.557634</v>
      </c>
      <c r="AFO18" s="392">
        <v>0.62854149999999998</v>
      </c>
      <c r="AFP18" s="392">
        <v>2.7861925000000003</v>
      </c>
      <c r="AFQ18" s="392">
        <v>0.77440267000000007</v>
      </c>
      <c r="AFR18" s="392">
        <v>0.16</v>
      </c>
      <c r="AFS18" s="392">
        <v>0.44879809999999998</v>
      </c>
      <c r="AFT18" s="392">
        <v>0.62274249999999998</v>
      </c>
      <c r="AFU18" s="392">
        <v>2.0059432699999999</v>
      </c>
      <c r="AFV18" s="392">
        <v>0.10082392</v>
      </c>
      <c r="AFW18" s="392">
        <v>1.6510241499999998</v>
      </c>
      <c r="AFX18" s="392">
        <v>0.23323199999999999</v>
      </c>
      <c r="AFY18" s="392">
        <v>0.69494049999999996</v>
      </c>
      <c r="AFZ18" s="392">
        <v>1.0445478500000001</v>
      </c>
      <c r="AGA18" s="392">
        <v>3.7245684199999998</v>
      </c>
      <c r="AGB18" s="392"/>
      <c r="AGC18" s="392">
        <v>0.39318775</v>
      </c>
      <c r="AGD18" s="392">
        <v>0.86467311999999996</v>
      </c>
      <c r="AGE18" s="392">
        <v>0.46373364</v>
      </c>
      <c r="AGF18" s="392">
        <v>0.32700000000000001</v>
      </c>
      <c r="AGG18" s="392">
        <v>2.04859451</v>
      </c>
      <c r="AGH18" s="392">
        <v>0.34097499999999997</v>
      </c>
      <c r="AGI18" s="392">
        <v>0.20624999999999999</v>
      </c>
      <c r="AGJ18" s="392">
        <v>2.5059950000000001E-2</v>
      </c>
      <c r="AGK18" s="392">
        <v>0.62265000000000004</v>
      </c>
      <c r="AGL18" s="392">
        <v>0.11</v>
      </c>
      <c r="AGM18" s="392">
        <v>1.3049349499999998</v>
      </c>
      <c r="AGN18" s="392">
        <v>11.870233649999998</v>
      </c>
      <c r="AGO18" s="392"/>
      <c r="AGP18" s="392">
        <v>0.40480109000000003</v>
      </c>
      <c r="AGQ18" s="392">
        <v>0.95214900000000002</v>
      </c>
      <c r="AGR18" s="392">
        <v>0.27850923999999999</v>
      </c>
      <c r="AGS18" s="392">
        <v>1.26616879</v>
      </c>
      <c r="AGT18" s="392">
        <v>2.9016281200000003</v>
      </c>
      <c r="AGU18" s="392">
        <v>0.47916199999999998</v>
      </c>
      <c r="AGV18" s="392">
        <v>1.02968094</v>
      </c>
      <c r="AGW18" s="392">
        <v>0.10015388</v>
      </c>
      <c r="AGX18" s="392">
        <v>0.84203291000000002</v>
      </c>
      <c r="AGY18" s="392">
        <v>0.43076929999999997</v>
      </c>
      <c r="AGZ18" s="392">
        <v>2.8817990299999998</v>
      </c>
      <c r="AHA18" s="392">
        <v>0.75116499999999997</v>
      </c>
      <c r="AHB18" s="392">
        <v>0.27761285999999996</v>
      </c>
      <c r="AHC18" s="392"/>
      <c r="AHD18" s="392"/>
      <c r="AHE18" s="392">
        <v>0.74336599999999997</v>
      </c>
      <c r="AHF18" s="392">
        <v>1.7721438599999999</v>
      </c>
      <c r="AHG18" s="392">
        <v>1.1366750000000001</v>
      </c>
      <c r="AHH18" s="392">
        <v>6.0930900000000003E-2</v>
      </c>
      <c r="AHI18" s="392">
        <v>0.39666600000000002</v>
      </c>
      <c r="AHJ18" s="392"/>
      <c r="AHK18" s="392">
        <v>0.22800000000000001</v>
      </c>
      <c r="AHL18" s="392">
        <v>1.8222719000000001</v>
      </c>
      <c r="AHM18" s="392">
        <v>9.37784291</v>
      </c>
      <c r="AHN18" s="392">
        <v>0.15</v>
      </c>
      <c r="AHO18" s="392">
        <v>1.8952059999999999</v>
      </c>
      <c r="AHP18" s="392">
        <v>19.758324200000001</v>
      </c>
      <c r="AHQ18" s="392"/>
      <c r="AHR18" s="392">
        <v>0.11600000000000001</v>
      </c>
      <c r="AHS18" s="392">
        <v>21.919530199999997</v>
      </c>
      <c r="AHT18" s="392">
        <v>0.20323450000000001</v>
      </c>
      <c r="AHU18" s="392">
        <v>0.56399090000000007</v>
      </c>
      <c r="AHV18" s="392">
        <v>0.25944148</v>
      </c>
      <c r="AHW18" s="392">
        <v>0.50175000000000003</v>
      </c>
      <c r="AHX18" s="392"/>
      <c r="AHY18" s="392">
        <v>1.52841688</v>
      </c>
      <c r="AHZ18" s="392">
        <v>0.3006183</v>
      </c>
      <c r="AIA18" s="392">
        <v>0.45383299999999999</v>
      </c>
      <c r="AIB18" s="392">
        <v>1.2088224999999999</v>
      </c>
      <c r="AIC18" s="392">
        <v>2.3267660000000001</v>
      </c>
      <c r="AID18" s="392">
        <v>1.5992974799999999</v>
      </c>
      <c r="AIE18" s="392">
        <v>5.8893372800000003</v>
      </c>
      <c r="AIF18" s="392">
        <v>8.8819999999999993E-3</v>
      </c>
      <c r="AIG18" s="392">
        <v>0.82374999999999998</v>
      </c>
      <c r="AIH18" s="392">
        <v>2.1268349999999998</v>
      </c>
      <c r="AII18" s="392">
        <v>1.1391643999999999</v>
      </c>
      <c r="AIJ18" s="392">
        <v>0.45</v>
      </c>
      <c r="AIK18" s="392">
        <v>4.5486313999999997</v>
      </c>
      <c r="AIL18" s="392">
        <v>1.1689731099999998</v>
      </c>
      <c r="AIM18" s="392">
        <v>1.464453</v>
      </c>
      <c r="AIN18" s="392">
        <v>1.5986746000000001</v>
      </c>
      <c r="AIO18" s="392">
        <v>4.2321007100000001</v>
      </c>
      <c r="AIP18" s="392">
        <v>38.118016469999986</v>
      </c>
      <c r="AIQ18" s="392">
        <v>1.10506471</v>
      </c>
      <c r="AIR18" s="392">
        <v>1.10506471</v>
      </c>
      <c r="AIS18" s="392">
        <v>1.98854083</v>
      </c>
      <c r="AIT18" s="392">
        <v>1.757838</v>
      </c>
      <c r="AIU18" s="392">
        <v>0.2</v>
      </c>
      <c r="AIV18" s="392">
        <v>0.69102834999999996</v>
      </c>
      <c r="AIW18" s="392">
        <v>0.45066130999999998</v>
      </c>
      <c r="AIX18" s="392">
        <v>5.0880684900000004</v>
      </c>
      <c r="AIY18" s="392"/>
      <c r="AIZ18" s="392">
        <v>2.4767700000000001</v>
      </c>
      <c r="AJA18" s="392"/>
      <c r="AJB18" s="392">
        <v>0.71947971999999993</v>
      </c>
      <c r="AJC18" s="392">
        <v>3.1366654</v>
      </c>
      <c r="AJD18" s="392">
        <v>6.33291512</v>
      </c>
      <c r="AJE18" s="392">
        <v>6.9000000000000006E-2</v>
      </c>
      <c r="AJF18" s="392">
        <v>2.3473609999999999E-2</v>
      </c>
      <c r="AJG18" s="392">
        <v>1.2095107700000001</v>
      </c>
      <c r="AJH18" s="392"/>
      <c r="AJI18" s="392">
        <v>0.43552071000000003</v>
      </c>
      <c r="AJJ18" s="392">
        <v>1.73750509</v>
      </c>
      <c r="AJK18" s="392">
        <v>6.8099999999999994E-2</v>
      </c>
      <c r="AJL18" s="392"/>
      <c r="AJM18" s="392">
        <v>16.242646199999999</v>
      </c>
      <c r="AJN18" s="392">
        <v>2.440528</v>
      </c>
      <c r="AJO18" s="392">
        <v>0.1</v>
      </c>
      <c r="AJP18" s="392">
        <v>18.851274199999999</v>
      </c>
      <c r="AJQ18" s="392">
        <v>33.114827609999999</v>
      </c>
      <c r="AJR18" s="392">
        <v>0.219</v>
      </c>
      <c r="AJS18" s="392">
        <v>0.1</v>
      </c>
      <c r="AJT18" s="392"/>
      <c r="AJU18" s="392">
        <v>0.39133499999999999</v>
      </c>
      <c r="AJV18" s="392">
        <v>0.41849999999999998</v>
      </c>
      <c r="AJW18" s="392">
        <v>1.128835</v>
      </c>
      <c r="AJX18" s="392"/>
      <c r="AJY18" s="392">
        <v>0.54127599999999998</v>
      </c>
      <c r="AJZ18" s="392">
        <v>0.76894399999999996</v>
      </c>
      <c r="AKA18" s="392">
        <v>9.0054330000000002E-2</v>
      </c>
      <c r="AKB18" s="392">
        <v>8.2489027099999994</v>
      </c>
      <c r="AKC18" s="392">
        <v>9.6491770399999979</v>
      </c>
      <c r="AKD18" s="392">
        <v>0.2235</v>
      </c>
      <c r="AKE18" s="392">
        <v>2.0500150000000001</v>
      </c>
      <c r="AKF18" s="392"/>
      <c r="AKG18" s="392">
        <v>1.5089509999999999</v>
      </c>
      <c r="AKH18" s="392">
        <v>0.15112500000000001</v>
      </c>
      <c r="AKI18" s="392">
        <v>3.9335909999999998</v>
      </c>
      <c r="AKJ18" s="392">
        <v>0.36712722999999997</v>
      </c>
      <c r="AKK18" s="392">
        <v>0.21535750000000001</v>
      </c>
      <c r="AKL18" s="392"/>
      <c r="AKM18" s="392">
        <v>0.2136661</v>
      </c>
      <c r="AKN18" s="392">
        <v>0.79615082999999998</v>
      </c>
      <c r="AKO18" s="392">
        <v>0.10428771000000001</v>
      </c>
      <c r="AKP18" s="392">
        <v>0.10428771000000001</v>
      </c>
      <c r="AKQ18" s="392">
        <v>15.612041579999994</v>
      </c>
      <c r="AKR18" s="392">
        <v>187.01781859999994</v>
      </c>
      <c r="AKS18" s="392"/>
      <c r="AKT18" s="392">
        <v>4.2768E-2</v>
      </c>
      <c r="AKU18" s="392">
        <v>0.55636957999999992</v>
      </c>
      <c r="AKV18" s="392">
        <v>0.59913757999999995</v>
      </c>
      <c r="AKW18" s="392">
        <v>0.174148</v>
      </c>
      <c r="AKX18" s="392">
        <v>1.44452E-2</v>
      </c>
      <c r="AKY18" s="392">
        <v>0.22556999999999999</v>
      </c>
      <c r="AKZ18" s="392">
        <v>1.2428E-2</v>
      </c>
      <c r="ALA18" s="392">
        <v>0.12164</v>
      </c>
      <c r="ALB18" s="392">
        <v>0.54823120000000003</v>
      </c>
      <c r="ALC18" s="392">
        <v>0.126888</v>
      </c>
      <c r="ALD18" s="392">
        <v>2.7E-2</v>
      </c>
      <c r="ALE18" s="392">
        <v>0.29634549999999998</v>
      </c>
      <c r="ALF18" s="392">
        <v>0.189</v>
      </c>
      <c r="ALG18" s="392">
        <v>0.30249999999999999</v>
      </c>
      <c r="ALH18" s="392">
        <v>0.9417335</v>
      </c>
      <c r="ALI18" s="392"/>
      <c r="ALJ18" s="392">
        <v>18.251213100000001</v>
      </c>
      <c r="ALK18" s="392">
        <v>0.152644</v>
      </c>
      <c r="ALL18" s="392">
        <v>0.22376499999999999</v>
      </c>
      <c r="ALM18" s="392">
        <v>18.6276221</v>
      </c>
      <c r="ALN18" s="392">
        <v>0.30249999999999999</v>
      </c>
      <c r="ALO18" s="392"/>
      <c r="ALP18" s="392"/>
      <c r="ALQ18" s="392"/>
      <c r="ALR18" s="392">
        <v>0.30249999999999999</v>
      </c>
      <c r="ALS18" s="392">
        <v>21.019224380000001</v>
      </c>
      <c r="ALT18" s="392">
        <v>3.0328000000000001E-2</v>
      </c>
      <c r="ALU18" s="392">
        <v>3.0328000000000001E-2</v>
      </c>
      <c r="ALV18" s="392">
        <v>0.34567799999999999</v>
      </c>
      <c r="ALW18" s="392"/>
      <c r="ALX18" s="392">
        <v>0.15216250000000001</v>
      </c>
      <c r="ALY18" s="392"/>
      <c r="ALZ18" s="392">
        <v>0.39577327000000001</v>
      </c>
      <c r="AMA18" s="392">
        <v>0.89361376999999997</v>
      </c>
      <c r="AMB18" s="392">
        <v>3.1E-2</v>
      </c>
      <c r="AMC18" s="392"/>
      <c r="AMD18" s="392">
        <v>4.8293300000000004E-2</v>
      </c>
      <c r="AME18" s="392">
        <v>0.38889049999999997</v>
      </c>
      <c r="AMF18" s="392">
        <v>0.37892057000000001</v>
      </c>
      <c r="AMG18" s="392">
        <v>0.84710436999999994</v>
      </c>
      <c r="AMH18" s="392"/>
      <c r="AMI18" s="392">
        <v>0.14480999999999999</v>
      </c>
      <c r="AMJ18" s="392">
        <v>0.50322308999999998</v>
      </c>
      <c r="AMK18" s="392">
        <v>1.50514718</v>
      </c>
      <c r="AML18" s="392">
        <v>0.66770165999999986</v>
      </c>
      <c r="AMM18" s="392">
        <v>2.8208819300000001</v>
      </c>
      <c r="AMN18" s="392">
        <v>1.5423585</v>
      </c>
      <c r="AMO18" s="392">
        <v>3.1788759999999999E-2</v>
      </c>
      <c r="AMP18" s="392">
        <v>0.42978622999999999</v>
      </c>
      <c r="AMQ18" s="392"/>
      <c r="AMR18" s="392">
        <f t="shared" si="49"/>
        <v>2.0039334900000001</v>
      </c>
      <c r="AMS18" s="392">
        <f t="shared" si="50"/>
        <v>6.5958615600000003</v>
      </c>
      <c r="AMT18" s="392">
        <v>0.25056450000000002</v>
      </c>
      <c r="AMU18" s="392">
        <v>0.25056450000000002</v>
      </c>
      <c r="AMV18" s="392">
        <v>1.0304644199999999</v>
      </c>
      <c r="AMW18" s="392">
        <v>0.22382450000000001</v>
      </c>
      <c r="AMX18" s="392">
        <v>0.64839599999999997</v>
      </c>
      <c r="AMY18" s="392">
        <v>1.90268492</v>
      </c>
      <c r="AMZ18" s="392">
        <v>0.28169381999999998</v>
      </c>
      <c r="ANA18" s="392">
        <v>0.13300000000000001</v>
      </c>
      <c r="ANB18" s="392">
        <v>0.29323300000000002</v>
      </c>
      <c r="ANC18" s="392">
        <v>1.0508999999999999</v>
      </c>
      <c r="AND18" s="392">
        <v>0.45921200000000001</v>
      </c>
      <c r="ANE18" s="392">
        <f t="shared" si="51"/>
        <v>2.2180388199999999</v>
      </c>
      <c r="ANF18" s="392">
        <v>0.182</v>
      </c>
      <c r="ANG18" s="392"/>
      <c r="ANH18" s="392">
        <v>0.2138533</v>
      </c>
      <c r="ANI18" s="392">
        <v>0.28713650000000002</v>
      </c>
      <c r="ANJ18" s="392"/>
      <c r="ANK18" s="392">
        <v>0.68298979999999998</v>
      </c>
      <c r="ANL18" s="392">
        <v>0.71391347999999999</v>
      </c>
      <c r="ANM18" s="392">
        <v>0.19116449999999999</v>
      </c>
      <c r="ANN18" s="392">
        <v>5.2479600000000001E-2</v>
      </c>
      <c r="ANO18" s="392">
        <v>0.01</v>
      </c>
      <c r="ANP18" s="392">
        <v>0.16600000000000001</v>
      </c>
      <c r="ANQ18" s="392">
        <v>1.13355758</v>
      </c>
      <c r="ANR18" s="392">
        <f t="shared" si="52"/>
        <v>6.1878356200000004</v>
      </c>
      <c r="ANS18" s="392">
        <v>7.1062779999999992E-2</v>
      </c>
      <c r="ANT18" s="392">
        <v>0.48035600000000001</v>
      </c>
      <c r="ANU18" s="392">
        <v>0.24952279999999999</v>
      </c>
      <c r="ANV18" s="392">
        <v>0.62451038999999997</v>
      </c>
      <c r="ANW18" s="392">
        <v>0.60106658000000013</v>
      </c>
      <c r="ANX18" s="392">
        <v>2.0265185500000005</v>
      </c>
      <c r="ANY18" s="392">
        <v>0.73718850000000002</v>
      </c>
      <c r="ANZ18" s="392">
        <v>0.65930640000000007</v>
      </c>
      <c r="AOA18" s="392">
        <v>7.4473919999999999E-2</v>
      </c>
      <c r="AOB18" s="392">
        <v>9.2086059999999997E-2</v>
      </c>
      <c r="AOC18" s="392">
        <v>0.15</v>
      </c>
      <c r="AOD18" s="392">
        <v>1.7130548800000001</v>
      </c>
      <c r="AOE18" s="392">
        <v>8.2000000000000003E-2</v>
      </c>
      <c r="AOF18" s="392">
        <v>5.1228491399999996</v>
      </c>
      <c r="AOG18" s="392">
        <v>0.23156548999999998</v>
      </c>
      <c r="AOH18" s="392">
        <v>1.3095000000000001E-2</v>
      </c>
      <c r="AOI18" s="392">
        <v>5.4495096299999997</v>
      </c>
      <c r="AOJ18" s="392">
        <v>1.0281E-4</v>
      </c>
      <c r="AOK18" s="392">
        <v>0.13236999999999999</v>
      </c>
      <c r="AOL18" s="392">
        <v>4.8000000000000001E-2</v>
      </c>
      <c r="AOM18" s="392">
        <v>2.7827999999999999E-2</v>
      </c>
      <c r="AON18" s="392">
        <v>0.66490119999999997</v>
      </c>
      <c r="AOO18" s="392">
        <v>0.87320200999999997</v>
      </c>
      <c r="AOP18" s="392">
        <v>12.57688175</v>
      </c>
      <c r="AOQ18" s="392"/>
      <c r="AOR18" s="392">
        <v>12.57688175</v>
      </c>
      <c r="AOS18" s="392">
        <v>22.639166820000003</v>
      </c>
      <c r="AOT18" s="392">
        <v>4.4588000000000003E-2</v>
      </c>
      <c r="AOU18" s="392">
        <v>0.29399999999999998</v>
      </c>
      <c r="AOV18" s="392">
        <v>0.338588</v>
      </c>
      <c r="AOW18" s="392">
        <v>0.16481599999999999</v>
      </c>
      <c r="AOX18" s="392">
        <v>0.67790055999999999</v>
      </c>
      <c r="AOY18" s="392">
        <v>0.47960000000000003</v>
      </c>
      <c r="AOZ18" s="392">
        <v>3.7741501099999999</v>
      </c>
      <c r="APA18" s="392">
        <v>0.13844756</v>
      </c>
      <c r="APB18" s="392">
        <f t="shared" si="53"/>
        <v>5.2349142300000002</v>
      </c>
      <c r="APC18" s="392">
        <v>0.2112792</v>
      </c>
      <c r="APD18" s="392">
        <v>0.48144422999999997</v>
      </c>
      <c r="APE18" s="392">
        <v>0.20948217000000002</v>
      </c>
      <c r="APF18" s="392">
        <v>7.6999999999999999E-2</v>
      </c>
      <c r="APG18" s="392">
        <v>0.10128257</v>
      </c>
      <c r="APH18" s="392">
        <v>1.08048817</v>
      </c>
      <c r="API18" s="392">
        <v>8.0000000000000007E-5</v>
      </c>
      <c r="APJ18" s="392">
        <v>2.6192954100000003</v>
      </c>
      <c r="APK18" s="392">
        <v>0.50381043999999997</v>
      </c>
      <c r="APL18" s="392">
        <v>1.3391761799999999</v>
      </c>
      <c r="APM18" s="392">
        <v>0.40624904000000006</v>
      </c>
      <c r="APN18" s="392">
        <v>4.86861107</v>
      </c>
      <c r="APO18" s="392"/>
      <c r="APP18" s="392">
        <v>3.95048815</v>
      </c>
      <c r="APQ18" s="392">
        <v>0.22984956000000001</v>
      </c>
      <c r="APR18" s="392">
        <v>9.5445000000000002E-2</v>
      </c>
      <c r="APS18" s="392">
        <v>0.140987</v>
      </c>
      <c r="APT18" s="392">
        <v>4.4167697099999996</v>
      </c>
      <c r="APU18" s="392">
        <f t="shared" si="54"/>
        <v>15.939371179999998</v>
      </c>
      <c r="APV18" s="392"/>
      <c r="APW18" s="392">
        <v>0.40033049999999998</v>
      </c>
      <c r="APX18" s="392">
        <v>0.43559809999999999</v>
      </c>
      <c r="APY18" s="392">
        <v>1.6634150700000001</v>
      </c>
      <c r="APZ18" s="392">
        <v>0.10077285000000001</v>
      </c>
      <c r="AQA18" s="392">
        <v>2.6001165200000003</v>
      </c>
      <c r="AQB18" s="392"/>
      <c r="AQC18" s="392">
        <v>0.83050000000000002</v>
      </c>
      <c r="AQD18" s="392"/>
      <c r="AQE18" s="392">
        <v>3.3104900000000002</v>
      </c>
      <c r="AQF18" s="392"/>
      <c r="AQG18" s="392">
        <v>4.1409900000000004</v>
      </c>
      <c r="AQH18" s="392">
        <v>1.998832E-2</v>
      </c>
      <c r="AQI18" s="392">
        <v>6.4000000000000005E-4</v>
      </c>
      <c r="AQJ18" s="392">
        <v>3.7664045499999999</v>
      </c>
      <c r="AQK18" s="392">
        <v>3.78703287</v>
      </c>
      <c r="AQL18" s="392">
        <v>0.67925818999999998</v>
      </c>
      <c r="AQM18" s="392">
        <v>0.13469579000000001</v>
      </c>
      <c r="AQN18" s="392">
        <v>3.3000000000000002E-2</v>
      </c>
      <c r="AQO18" s="392">
        <v>1.2148000000000001E-2</v>
      </c>
      <c r="AQP18" s="392">
        <v>1.6493125</v>
      </c>
      <c r="AQQ18" s="392">
        <v>2.5084144799999999</v>
      </c>
      <c r="AQR18" s="392">
        <f t="shared" si="55"/>
        <v>13.036553869999999</v>
      </c>
      <c r="AQS18" s="392">
        <v>0.141625</v>
      </c>
      <c r="AQT18" s="392"/>
      <c r="AQU18" s="392">
        <v>12.665151310000001</v>
      </c>
      <c r="AQV18" s="392"/>
      <c r="AQW18" s="392">
        <v>0.30616253000000004</v>
      </c>
      <c r="AQX18" s="392">
        <v>13.11293884</v>
      </c>
      <c r="AQY18" s="392">
        <v>0.1968</v>
      </c>
      <c r="AQZ18" s="392"/>
      <c r="ARA18" s="392">
        <v>1.161</v>
      </c>
      <c r="ARB18" s="392">
        <v>9.0100300000000008E-2</v>
      </c>
      <c r="ARC18" s="392"/>
      <c r="ARD18" s="392">
        <v>1.4479003000000001</v>
      </c>
      <c r="ARE18" s="392">
        <v>1.17</v>
      </c>
      <c r="ARF18" s="392">
        <v>0.80011399999999999</v>
      </c>
      <c r="ARG18" s="392">
        <v>1.0033821700000001</v>
      </c>
      <c r="ARH18" s="392">
        <v>0.41061593000000002</v>
      </c>
      <c r="ARI18" s="392">
        <v>3.3841120999999998</v>
      </c>
      <c r="ARJ18" s="392">
        <v>0.71611770999999991</v>
      </c>
      <c r="ARK18" s="392">
        <v>0.33131263999999999</v>
      </c>
      <c r="ARL18" s="392">
        <v>3.7999999999999999E-2</v>
      </c>
      <c r="ARM18" s="392">
        <v>7.01549699999999E-2</v>
      </c>
      <c r="ARN18" s="392">
        <v>0.39884804000000001</v>
      </c>
      <c r="ARO18" s="392">
        <v>1.55443336</v>
      </c>
      <c r="ARP18" s="392">
        <v>3.5639999999999998E-2</v>
      </c>
      <c r="ARQ18" s="392"/>
      <c r="ARR18" s="392">
        <v>0.16330025000000001</v>
      </c>
      <c r="ARS18" s="392">
        <v>0.19894025000000001</v>
      </c>
      <c r="ART18" s="392">
        <v>19.698324850000006</v>
      </c>
      <c r="ARU18" s="392">
        <v>1.325</v>
      </c>
      <c r="ARV18" s="392">
        <v>2.3210037299999886</v>
      </c>
      <c r="ARW18" s="392">
        <v>3.6460037299999888</v>
      </c>
      <c r="ARX18" s="392">
        <v>1.6716545</v>
      </c>
      <c r="ARY18" s="392">
        <v>2.7884500000000001</v>
      </c>
      <c r="ARZ18" s="392">
        <v>4.1270599999999998E-2</v>
      </c>
      <c r="ASA18" s="392">
        <v>6.9060269999999993E-2</v>
      </c>
      <c r="ASB18" s="392">
        <v>4.5704353700000002</v>
      </c>
      <c r="ASC18" s="392"/>
      <c r="ASD18" s="392">
        <v>0.43145144000000002</v>
      </c>
      <c r="ASE18" s="392">
        <v>0.15829303999999997</v>
      </c>
      <c r="ASF18" s="392"/>
      <c r="ASG18" s="392">
        <v>1.54377049</v>
      </c>
      <c r="ASH18" s="392">
        <v>2.1335149699999998</v>
      </c>
      <c r="ASI18" s="392">
        <v>0.95975999999999995</v>
      </c>
      <c r="ASJ18" s="392">
        <v>0.21981866</v>
      </c>
      <c r="ASK18" s="392">
        <v>0.18361643999999999</v>
      </c>
      <c r="ASL18" s="392">
        <v>2.5538899699999997</v>
      </c>
      <c r="ASM18" s="392">
        <v>8.7748820000000005E-2</v>
      </c>
      <c r="ASN18" s="392">
        <v>4.0048338899999996</v>
      </c>
      <c r="ASO18" s="392">
        <v>1.9969919999999999E-2</v>
      </c>
      <c r="ASP18" s="392">
        <v>0.52439311</v>
      </c>
      <c r="ASQ18" s="392">
        <v>1.1917E-3</v>
      </c>
      <c r="ASR18" s="392">
        <v>2.0299999999999998</v>
      </c>
      <c r="ASS18" s="392">
        <v>0.228575</v>
      </c>
      <c r="AST18" s="392">
        <v>2.8041297300000001</v>
      </c>
      <c r="ASU18" s="392">
        <v>17.158917689999988</v>
      </c>
      <c r="ASV18" s="392"/>
      <c r="ASW18" s="392">
        <v>2.70815056</v>
      </c>
      <c r="ASX18" s="392">
        <v>1.59958749</v>
      </c>
      <c r="ASY18" s="392">
        <v>0.52533931999999994</v>
      </c>
      <c r="ASZ18" s="392">
        <v>3.3383660000000002</v>
      </c>
      <c r="ATA18" s="392">
        <v>8.1714433700000004</v>
      </c>
      <c r="ATB18" s="392">
        <v>8.0487269999999986E-2</v>
      </c>
      <c r="ATC18" s="392"/>
      <c r="ATD18" s="392">
        <v>1.54995807</v>
      </c>
      <c r="ATE18" s="392">
        <v>0.25580000000000003</v>
      </c>
      <c r="ATF18" s="392">
        <v>0.61462392999999993</v>
      </c>
      <c r="ATG18" s="392">
        <v>2.5008692699999999</v>
      </c>
      <c r="ATH18" s="392"/>
      <c r="ATI18" s="392">
        <v>2.6679999999999999E-2</v>
      </c>
      <c r="ATJ18" s="392">
        <v>0.33142666000000004</v>
      </c>
      <c r="ATK18" s="392">
        <v>0.58599999999999997</v>
      </c>
      <c r="ATL18" s="392">
        <v>0.29046553000000003</v>
      </c>
      <c r="ATM18" s="392">
        <v>1.23457219</v>
      </c>
      <c r="ATN18" s="392">
        <v>0.15248999999999999</v>
      </c>
      <c r="ATO18" s="392">
        <v>0.32678000000000001</v>
      </c>
      <c r="ATP18" s="392">
        <v>0.26214999999999999</v>
      </c>
      <c r="ATQ18" s="392">
        <v>1.4653058999999999</v>
      </c>
      <c r="ATR18" s="392">
        <v>0.13017999999999999</v>
      </c>
      <c r="ATS18" s="392">
        <v>2.3369059000000001</v>
      </c>
      <c r="ATT18" s="392">
        <v>1.5565</v>
      </c>
      <c r="ATU18" s="392">
        <v>1.5565</v>
      </c>
      <c r="ATV18" s="392">
        <v>15.800290730000002</v>
      </c>
      <c r="ATW18" s="392">
        <v>0.1857163</v>
      </c>
      <c r="ATX18" s="392">
        <v>0.54702259000000009</v>
      </c>
      <c r="ATY18" s="392"/>
      <c r="ATZ18" s="392">
        <v>0.56687525000000005</v>
      </c>
      <c r="AUA18" s="392">
        <v>1.2996141400000001</v>
      </c>
      <c r="AUB18" s="392">
        <v>0.25439783999999999</v>
      </c>
      <c r="AUC18" s="392">
        <v>0.39123000000000002</v>
      </c>
      <c r="AUD18" s="392">
        <v>0.58527673999999985</v>
      </c>
      <c r="AUE18" s="392">
        <v>1.8246849700000001</v>
      </c>
      <c r="AUF18" s="392">
        <v>0.4849464</v>
      </c>
      <c r="AUG18" s="392">
        <v>3.5405359499999998</v>
      </c>
      <c r="AUH18" s="392"/>
      <c r="AUI18" s="392">
        <v>1.8376220000000002E-2</v>
      </c>
      <c r="AUJ18" s="392">
        <v>0.41748039000000003</v>
      </c>
      <c r="AUK18" s="392">
        <v>0.45350849999999998</v>
      </c>
      <c r="AUL18" s="392">
        <v>0.89129199999999997</v>
      </c>
      <c r="AUM18" s="392">
        <v>1.7806571099999999</v>
      </c>
      <c r="AUN18" s="392">
        <v>0.11761199999999999</v>
      </c>
      <c r="AUO18" s="392"/>
      <c r="AUP18" s="392">
        <v>0.97824999999999995</v>
      </c>
      <c r="AUQ18" s="392">
        <v>8.9905899999999997E-2</v>
      </c>
      <c r="AUR18" s="392">
        <v>0.2528898</v>
      </c>
      <c r="AUS18" s="392">
        <v>1.4386576999999998</v>
      </c>
      <c r="AUT18" s="392"/>
      <c r="AUU18" s="392"/>
      <c r="AUV18" s="392">
        <v>1.1747858</v>
      </c>
      <c r="AUW18" s="392">
        <v>5.9128900000000005E-3</v>
      </c>
      <c r="AUX18" s="392">
        <v>1.1806986900000001</v>
      </c>
      <c r="AUY18" s="392">
        <v>9.2401635899999981</v>
      </c>
      <c r="AUZ18" s="392">
        <v>1.3821399699999999</v>
      </c>
      <c r="AVA18" s="392">
        <v>1.3821399699999999</v>
      </c>
      <c r="AVB18" s="392"/>
      <c r="AVC18" s="392">
        <v>0.38958599999999999</v>
      </c>
      <c r="AVD18" s="392"/>
      <c r="AVE18" s="392">
        <v>4.2211000000000002E-3</v>
      </c>
      <c r="AVF18" s="392">
        <v>6.3E-2</v>
      </c>
      <c r="AVG18" s="392">
        <v>0.45680709999999997</v>
      </c>
      <c r="AVH18" s="392"/>
      <c r="AVI18" s="392">
        <v>4.7884199999999998E-3</v>
      </c>
      <c r="AVJ18" s="392">
        <v>0.176451</v>
      </c>
      <c r="AVK18" s="392">
        <v>0.14069097</v>
      </c>
      <c r="AVL18" s="392">
        <v>0.32241599999999998</v>
      </c>
      <c r="AVM18" s="392">
        <v>0.64434639000000005</v>
      </c>
      <c r="AVN18" s="392"/>
      <c r="AVO18" s="392"/>
      <c r="AVP18" s="392">
        <v>0.16482595999999991</v>
      </c>
      <c r="AVQ18" s="392">
        <v>1.2147812199999999</v>
      </c>
      <c r="AVR18" s="392">
        <v>0.10014814</v>
      </c>
      <c r="AVS18" s="392">
        <v>1.4797553199999998</v>
      </c>
      <c r="AVT18" s="392">
        <v>9.1380639999999902E-2</v>
      </c>
      <c r="AVU18" s="392">
        <v>0.18942257000000001</v>
      </c>
      <c r="AVV18" s="392"/>
      <c r="AVW18" s="392">
        <v>0.33860249999999997</v>
      </c>
      <c r="AVX18" s="392">
        <v>0.93799999999999994</v>
      </c>
      <c r="AVY18" s="392">
        <v>1.5574057099999998</v>
      </c>
      <c r="AVZ18" s="392">
        <v>5.5204544899999988</v>
      </c>
      <c r="AWA18" s="392">
        <v>0.16120000000000001</v>
      </c>
      <c r="AWB18" s="392">
        <v>4.4296000000000002E-2</v>
      </c>
      <c r="AWC18" s="392">
        <v>0.1644461999999999</v>
      </c>
      <c r="AWD18" s="392">
        <v>0.44490350000000001</v>
      </c>
      <c r="AWE18" s="392">
        <v>0.43527377</v>
      </c>
      <c r="AWF18" s="392">
        <v>1.25011947</v>
      </c>
      <c r="AWG18" s="392">
        <v>0.40626672999999897</v>
      </c>
      <c r="AWH18" s="392">
        <v>7.6252420000000001E-2</v>
      </c>
      <c r="AWI18" s="392">
        <v>1.308387</v>
      </c>
      <c r="AWJ18" s="392">
        <v>0.22500000000000001</v>
      </c>
      <c r="AWK18" s="392">
        <v>0.19855669999999989</v>
      </c>
      <c r="AWL18" s="392">
        <v>2.214462849999999</v>
      </c>
      <c r="AWM18" s="392">
        <v>6.13E-3</v>
      </c>
      <c r="AWN18" s="392">
        <v>0.34673259037900872</v>
      </c>
      <c r="AWO18" s="392">
        <v>5.3992199708454806E-2</v>
      </c>
      <c r="AWP18" s="392">
        <v>0.48813804956268225</v>
      </c>
      <c r="AWQ18" s="392">
        <v>10.254411160349854</v>
      </c>
      <c r="AWR18" s="392">
        <f t="shared" si="56"/>
        <v>11.149403999999999</v>
      </c>
      <c r="AWS18" s="392">
        <v>6.6082300291545201E-2</v>
      </c>
      <c r="AWT18" s="392">
        <v>5.9500000000000004E-2</v>
      </c>
      <c r="AWU18" s="392">
        <f>+CDN40</f>
        <v>0.15846899999999997</v>
      </c>
      <c r="AWV18" s="392">
        <v>0.21226400000000001</v>
      </c>
      <c r="AWW18" s="392">
        <f t="shared" si="57"/>
        <v>0.49631530029154519</v>
      </c>
      <c r="AWX18" s="392"/>
      <c r="AWY18" s="392"/>
      <c r="AWZ18" s="392">
        <f t="shared" si="58"/>
        <v>0</v>
      </c>
      <c r="AXA18" s="392">
        <f t="shared" si="59"/>
        <v>15.110301620291544</v>
      </c>
      <c r="AXB18" s="392">
        <f t="shared" si="60"/>
        <v>167.94646640029154</v>
      </c>
      <c r="AXC18" s="392">
        <v>0.33898519970845475</v>
      </c>
      <c r="AXD18" s="392">
        <v>9.913360058309037E-2</v>
      </c>
      <c r="AXE18" s="392">
        <f t="shared" si="61"/>
        <v>0.43811880029154515</v>
      </c>
      <c r="AXF18" s="392">
        <v>0</v>
      </c>
      <c r="AXG18" s="392">
        <v>0.45</v>
      </c>
      <c r="AXH18" s="392">
        <v>0.6392525</v>
      </c>
      <c r="AXI18" s="392">
        <v>1.9824552201166181</v>
      </c>
      <c r="AXJ18" s="392">
        <v>4.291549810495626</v>
      </c>
      <c r="AXK18" s="392">
        <f t="shared" si="62"/>
        <v>7.3632575306122439</v>
      </c>
      <c r="AXL18" s="392">
        <v>0.37843339941690957</v>
      </c>
      <c r="AXM18" s="392">
        <v>0.32240000000000002</v>
      </c>
      <c r="AXN18" s="392">
        <v>0</v>
      </c>
      <c r="AXO18" s="392">
        <v>0.64280000000000004</v>
      </c>
      <c r="AXP18" s="392">
        <v>0.63657239067055393</v>
      </c>
      <c r="AXQ18" s="392">
        <f t="shared" si="63"/>
        <v>1.9802057900874637</v>
      </c>
      <c r="AXR18" s="392"/>
      <c r="AXS18" s="392">
        <v>1.0012823702623905</v>
      </c>
      <c r="AXT18" s="392">
        <v>0.71168876967930028</v>
      </c>
      <c r="AXU18" s="392">
        <v>1.7789386690962099</v>
      </c>
      <c r="AXV18" s="392">
        <f t="shared" si="64"/>
        <v>3.4919098090379004</v>
      </c>
      <c r="AXW18" s="392">
        <v>0</v>
      </c>
      <c r="AXX18" s="392">
        <v>9.2724479591836745E-2</v>
      </c>
      <c r="AXY18" s="392">
        <v>0.13090544023323616</v>
      </c>
      <c r="AXZ18" s="392">
        <v>2.2985399416909618E-2</v>
      </c>
      <c r="AYA18" s="392">
        <v>0.12776060058309038</v>
      </c>
      <c r="AYB18" s="392">
        <f t="shared" si="65"/>
        <v>0.3743759198250729</v>
      </c>
      <c r="AYC18" s="392">
        <f t="shared" si="23"/>
        <v>13.647867849854226</v>
      </c>
      <c r="AYD18" s="392">
        <v>0.16715132944606417</v>
      </c>
      <c r="AYE18" s="392">
        <v>7.8227061224489802E-2</v>
      </c>
      <c r="AYF18" s="392">
        <v>6.5885080174927113E-2</v>
      </c>
      <c r="AYG18" s="392">
        <v>0.10166544023323615</v>
      </c>
      <c r="AYH18" s="392">
        <v>5.7096851297376094</v>
      </c>
      <c r="AYI18" s="392">
        <f t="shared" si="66"/>
        <v>6.1226140408163268</v>
      </c>
      <c r="AYJ18" s="392">
        <v>5.0111820699708459E-2</v>
      </c>
      <c r="AYK18" s="392">
        <v>9.617680029154517E-2</v>
      </c>
      <c r="AYL18" s="392">
        <v>10.517484709912537</v>
      </c>
      <c r="AYM18" s="392">
        <v>0.16486248979591836</v>
      </c>
      <c r="AYN18" s="392">
        <v>0.1836961997084548</v>
      </c>
      <c r="AYO18" s="392">
        <f t="shared" si="67"/>
        <v>11.012332020408165</v>
      </c>
      <c r="AYP18" s="392"/>
      <c r="AYQ18" s="392"/>
      <c r="AYR18" s="392">
        <v>8.4177300291545201E-2</v>
      </c>
      <c r="AYS18" s="392">
        <v>4.2999999999999997E-2</v>
      </c>
      <c r="AYT18" s="392">
        <v>0.16796020991253643</v>
      </c>
      <c r="AYU18" s="392">
        <f t="shared" si="68"/>
        <v>0.29513751020408163</v>
      </c>
      <c r="AYV18" s="392">
        <v>0.55095609037900872</v>
      </c>
      <c r="AYW18" s="392">
        <v>0.12181560058309038</v>
      </c>
      <c r="AYX18" s="392">
        <v>0.42683099999999996</v>
      </c>
      <c r="AYY18" s="392">
        <f t="shared" si="69"/>
        <v>1.0996026909620991</v>
      </c>
      <c r="AYZ18" s="392">
        <f t="shared" si="70"/>
        <v>18.529686262390669</v>
      </c>
      <c r="AZA18" s="392"/>
      <c r="AZB18" s="392">
        <v>8.3456199708454804E-2</v>
      </c>
      <c r="AZC18" s="392">
        <v>2.4493399416909617E-2</v>
      </c>
      <c r="AZD18" s="392">
        <v>0.59458580029154517</v>
      </c>
      <c r="AZE18" s="392">
        <v>0.79001583965014577</v>
      </c>
      <c r="AZF18" s="392">
        <f t="shared" si="71"/>
        <v>1.4925512390670552</v>
      </c>
      <c r="AZG18" s="392">
        <v>0.21283060058309039</v>
      </c>
      <c r="AZH18" s="392">
        <v>7.4468498542274043E-3</v>
      </c>
      <c r="AZI18" s="392">
        <v>0.25452365014577261</v>
      </c>
      <c r="AZJ18" s="392">
        <v>7.982202540816326</v>
      </c>
      <c r="AZK18" s="392">
        <v>0.18953524052478132</v>
      </c>
      <c r="AZL18" s="392">
        <f t="shared" si="72"/>
        <v>8.6465388819241973</v>
      </c>
      <c r="AZM18" s="392"/>
      <c r="AZN18" s="392">
        <v>0.10623998979591837</v>
      </c>
      <c r="AZO18" s="392">
        <v>0.17464580029154519</v>
      </c>
      <c r="AZP18" s="392">
        <v>0.15651880029154516</v>
      </c>
      <c r="AZQ18" s="392">
        <v>0.180038</v>
      </c>
      <c r="AZR18" s="392">
        <f t="shared" si="73"/>
        <v>0.61744259037900873</v>
      </c>
      <c r="AZS18" s="392">
        <v>3.0107800291545191E-2</v>
      </c>
      <c r="AZT18" s="392"/>
      <c r="AZU18" s="392">
        <v>1.811339941690962E-2</v>
      </c>
      <c r="AZV18" s="392">
        <v>0.10224239941690962</v>
      </c>
      <c r="AZW18" s="392"/>
      <c r="AZX18" s="392">
        <f t="shared" si="74"/>
        <v>0.15046359912536444</v>
      </c>
      <c r="AZY18" s="392">
        <v>4.8575E-2</v>
      </c>
      <c r="AZZ18" s="392">
        <v>0.15101500000000001</v>
      </c>
      <c r="BAA18" s="392">
        <f t="shared" si="75"/>
        <v>0.19959000000000002</v>
      </c>
      <c r="BAB18" s="392">
        <f t="shared" si="76"/>
        <v>11.106586310495626</v>
      </c>
      <c r="BAC18" s="392"/>
      <c r="BAD18" s="392">
        <v>0.18416739941690963</v>
      </c>
      <c r="BAE18" s="392"/>
      <c r="BAF18" s="392">
        <f t="shared" si="77"/>
        <v>0.18416739941690963</v>
      </c>
      <c r="BAG18" s="392">
        <v>3.5235000000000002E-2</v>
      </c>
      <c r="BAH18" s="392">
        <v>5.0693160349854223E-2</v>
      </c>
      <c r="BAI18" s="392">
        <v>8.2465204081632656E-3</v>
      </c>
      <c r="BAJ18" s="392">
        <v>0.53137362827988333</v>
      </c>
      <c r="BAK18" s="392">
        <f t="shared" si="78"/>
        <v>0.62554830903790082</v>
      </c>
      <c r="BAL18" s="392">
        <v>2.7449999999999999E-2</v>
      </c>
      <c r="BAM18" s="392"/>
      <c r="BAN18" s="392"/>
      <c r="BAO18" s="392"/>
      <c r="BAP18" s="392"/>
      <c r="BAQ18" s="392">
        <f t="shared" si="79"/>
        <v>2.7449999999999999E-2</v>
      </c>
      <c r="BAR18" s="392"/>
      <c r="BAS18" s="392"/>
      <c r="BAT18" s="392"/>
      <c r="BAU18" s="392"/>
      <c r="BAV18" s="392"/>
      <c r="BAW18" s="392">
        <f t="shared" si="80"/>
        <v>0</v>
      </c>
      <c r="BAX18" s="392"/>
      <c r="BAY18" s="392"/>
      <c r="BAZ18" s="392"/>
      <c r="BBA18" s="392"/>
      <c r="BBB18" s="392">
        <f t="shared" si="81"/>
        <v>0</v>
      </c>
      <c r="BBC18" s="392">
        <f t="shared" si="82"/>
        <v>0.83716570845481042</v>
      </c>
      <c r="BBD18" s="392"/>
      <c r="BBE18" s="392"/>
      <c r="BBF18" s="392"/>
      <c r="BBG18" s="392">
        <v>5.3093469387755103E-2</v>
      </c>
      <c r="BBH18" s="392"/>
      <c r="BBI18" s="392">
        <f t="shared" si="83"/>
        <v>5.3093469387755103E-2</v>
      </c>
      <c r="BBJ18" s="392">
        <v>0.23928960932944607</v>
      </c>
      <c r="BBK18" s="392">
        <v>9.9262507288629728E-3</v>
      </c>
      <c r="BBL18" s="392">
        <v>5.8147800291545183E-2</v>
      </c>
      <c r="BBM18" s="392"/>
      <c r="BBN18" s="392">
        <v>2.0178199708454813E-2</v>
      </c>
      <c r="BBO18" s="392">
        <f t="shared" si="84"/>
        <v>0.32754186005830904</v>
      </c>
      <c r="BBP18" s="392">
        <v>4.6231800291545194E-2</v>
      </c>
      <c r="BBQ18" s="392"/>
      <c r="BBR18" s="392">
        <v>0.12758839941690961</v>
      </c>
      <c r="BBS18" s="392"/>
      <c r="BBT18" s="392"/>
      <c r="BBU18" s="392">
        <f t="shared" si="85"/>
        <v>0.1738201997084548</v>
      </c>
      <c r="BBV18" s="392"/>
      <c r="BBW18" s="392">
        <v>0.12196239941690962</v>
      </c>
      <c r="BBX18" s="392"/>
      <c r="BBY18" s="392"/>
      <c r="BBZ18" s="392"/>
      <c r="BCA18" s="392">
        <f t="shared" si="86"/>
        <v>0.12196239941690962</v>
      </c>
      <c r="BCB18" s="392">
        <f t="shared" si="87"/>
        <v>0.67641792857142868</v>
      </c>
      <c r="BCC18" s="392"/>
      <c r="BCD18" s="392">
        <v>0.10150000000000001</v>
      </c>
      <c r="BCE18" s="392">
        <v>0.51063137026239058</v>
      </c>
      <c r="BCF18" s="392">
        <v>5.3551399416909617E-2</v>
      </c>
      <c r="BCG18" s="392">
        <v>0.40305530029154513</v>
      </c>
      <c r="BCH18" s="392">
        <f t="shared" si="88"/>
        <v>1.0687380699708453</v>
      </c>
      <c r="BCI18" s="392">
        <v>0.11461439067055393</v>
      </c>
      <c r="BCJ18" s="392">
        <v>0.13629175947521865</v>
      </c>
      <c r="BCK18" s="392">
        <v>0.23487383965014577</v>
      </c>
      <c r="BCL18" s="392">
        <v>3.7139800291545184E-2</v>
      </c>
      <c r="BCM18" s="392">
        <f t="shared" si="24"/>
        <v>0.52291979008746348</v>
      </c>
      <c r="BCN18" s="392"/>
      <c r="BCO18" s="392">
        <v>8.0017190000000002E-2</v>
      </c>
      <c r="BCP18" s="392"/>
      <c r="BCQ18" s="392">
        <v>0.10325211999999999</v>
      </c>
      <c r="BCR18" s="392">
        <v>0.25913797999999999</v>
      </c>
      <c r="BCS18" s="392">
        <f t="shared" si="89"/>
        <v>0.44240729000000001</v>
      </c>
      <c r="BCT18" s="392">
        <v>1.6605449699999999</v>
      </c>
      <c r="BCU18" s="392">
        <v>3.4324399999999998E-2</v>
      </c>
      <c r="BCV18" s="392">
        <v>2.6499999999999999E-2</v>
      </c>
      <c r="BCW18" s="392">
        <v>7.0447999999999997E-2</v>
      </c>
      <c r="BCX18" s="392">
        <f t="shared" si="90"/>
        <v>1.79181737</v>
      </c>
      <c r="BCY18" s="392">
        <v>9.4423999999999994E-2</v>
      </c>
      <c r="BCZ18" s="392"/>
      <c r="BDA18" s="392">
        <f t="shared" si="91"/>
        <v>9.4423999999999994E-2</v>
      </c>
      <c r="BDB18" s="392">
        <f t="shared" si="92"/>
        <v>3.9203065200583089</v>
      </c>
      <c r="BDC18" s="392">
        <v>0.47172008000000004</v>
      </c>
      <c r="BDD18" s="392">
        <v>0.1968395</v>
      </c>
      <c r="BDE18" s="392">
        <v>0.57062800000000002</v>
      </c>
      <c r="BDF18" s="392">
        <f t="shared" si="25"/>
        <v>1.2391875800000001</v>
      </c>
      <c r="BDG18" s="392"/>
      <c r="BDH18" s="392"/>
      <c r="BDI18" s="392">
        <v>5.3999999999999999E-2</v>
      </c>
      <c r="BDJ18" s="392">
        <v>5.1118839999999999E-2</v>
      </c>
      <c r="BDK18" s="392">
        <v>0.20878592000000001</v>
      </c>
      <c r="BDL18" s="392">
        <f t="shared" si="93"/>
        <v>0.31390476</v>
      </c>
      <c r="BDM18" s="392">
        <v>0.114653</v>
      </c>
      <c r="BDN18" s="392">
        <v>3.4312800000000004E-2</v>
      </c>
      <c r="BDO18" s="392">
        <v>0.1082776</v>
      </c>
      <c r="BDP18" s="392"/>
      <c r="BDQ18" s="392">
        <f t="shared" si="94"/>
        <v>0.25724340000000001</v>
      </c>
      <c r="BDR18" s="392">
        <v>0.48851079999999997</v>
      </c>
      <c r="BDS18" s="392"/>
      <c r="BDT18" s="392">
        <v>5.5E-2</v>
      </c>
      <c r="BDU18" s="392">
        <v>9.9299999999999999E-2</v>
      </c>
      <c r="BDV18" s="392"/>
      <c r="BDW18" s="392">
        <f t="shared" si="95"/>
        <v>0.6428107999999999</v>
      </c>
      <c r="BDX18" s="392"/>
      <c r="BDY18" s="392">
        <v>7.8630508746355687E-2</v>
      </c>
      <c r="BDZ18" s="392">
        <v>0.10862118075801748</v>
      </c>
      <c r="BEA18" s="392">
        <v>5.5500000000000001E-2</v>
      </c>
      <c r="BEB18" s="392"/>
      <c r="BEC18" s="392">
        <f t="shared" si="96"/>
        <v>0.24275168950437315</v>
      </c>
      <c r="BED18" s="392">
        <f t="shared" si="97"/>
        <v>2.6958982295043734</v>
      </c>
      <c r="BEE18" s="392"/>
      <c r="BEF18" s="392"/>
      <c r="BEG18" s="392">
        <v>0.21290500000000001</v>
      </c>
      <c r="BEH18" s="392"/>
      <c r="BEI18" s="392">
        <f t="shared" si="98"/>
        <v>0.21290500000000001</v>
      </c>
      <c r="BEJ18" s="392">
        <v>0.37983219970845472</v>
      </c>
      <c r="BEK18" s="392"/>
      <c r="BEL18" s="392"/>
      <c r="BEM18" s="392"/>
      <c r="BEN18" s="392"/>
      <c r="BEO18" s="392">
        <f t="shared" si="99"/>
        <v>0.37983219970845472</v>
      </c>
      <c r="BEP18" s="392"/>
      <c r="BEQ18" s="392">
        <v>4.7188800291545187E-2</v>
      </c>
      <c r="BER18" s="392"/>
      <c r="BES18" s="392">
        <v>0.57681023906705531</v>
      </c>
      <c r="BET18" s="392"/>
      <c r="BEU18" s="392">
        <f t="shared" si="26"/>
        <v>0.62399903935860046</v>
      </c>
      <c r="BEV18" s="392">
        <v>0.10607839941690961</v>
      </c>
      <c r="BEW18" s="392"/>
      <c r="BEX18" s="392">
        <v>2.0572600583090378E-2</v>
      </c>
      <c r="BEY18" s="392">
        <v>8.9428701166180763E-2</v>
      </c>
      <c r="BEZ18" s="392"/>
      <c r="BFA18" s="392">
        <f t="shared" si="100"/>
        <v>0.21607970116618075</v>
      </c>
      <c r="BFB18" s="392"/>
      <c r="BFC18" s="392">
        <f t="shared" si="101"/>
        <v>0</v>
      </c>
      <c r="BFD18" s="392">
        <f t="shared" si="27"/>
        <v>1.4328159402332359</v>
      </c>
      <c r="BFE18" s="392"/>
      <c r="BFF18" s="392"/>
      <c r="BFG18" s="392"/>
      <c r="BFH18" s="392">
        <v>1.35E-2</v>
      </c>
      <c r="BFI18" s="392">
        <f t="shared" si="102"/>
        <v>1.35E-2</v>
      </c>
      <c r="BFJ18" s="392"/>
      <c r="BFK18" s="392"/>
      <c r="BFL18" s="392">
        <v>5.2639600583090376E-2</v>
      </c>
      <c r="BFM18" s="392">
        <v>0.18974615014577256</v>
      </c>
      <c r="BFN18" s="392">
        <v>0.16602583965014578</v>
      </c>
      <c r="BFO18" s="392">
        <f t="shared" si="103"/>
        <v>0.4084115903790087</v>
      </c>
      <c r="BFP18" s="392"/>
      <c r="BFQ18" s="392"/>
      <c r="BFR18" s="392">
        <v>2.0149199708454808E-2</v>
      </c>
      <c r="BFS18" s="392">
        <v>8.3653520408163262E-2</v>
      </c>
      <c r="BFT18" s="392">
        <v>0.27396823906705536</v>
      </c>
      <c r="BFU18" s="392">
        <f t="shared" si="28"/>
        <v>0.37777095918367343</v>
      </c>
      <c r="BFV18" s="392">
        <v>2.6499999999999999E-2</v>
      </c>
      <c r="BFW18" s="392">
        <v>0.13641249999999999</v>
      </c>
      <c r="BFX18" s="392"/>
      <c r="BFY18" s="392"/>
      <c r="BFZ18" s="392">
        <v>0.29705565014577257</v>
      </c>
      <c r="BGA18" s="392">
        <f t="shared" si="104"/>
        <v>0.45996815014577253</v>
      </c>
      <c r="BGB18" s="392">
        <v>5.0263199708454803E-2</v>
      </c>
      <c r="BGC18" s="392">
        <v>4.6573999999999997E-2</v>
      </c>
      <c r="BGD18" s="392"/>
      <c r="BGE18" s="392">
        <f t="shared" si="105"/>
        <v>9.6837199708454808E-2</v>
      </c>
      <c r="BGF18" s="392">
        <f t="shared" si="29"/>
        <v>1.3564878994169094</v>
      </c>
      <c r="BGG18" s="392"/>
      <c r="BGH18" s="392">
        <v>8.6650600583090376E-2</v>
      </c>
      <c r="BGI18" s="392">
        <f t="shared" si="106"/>
        <v>8.6650600583090376E-2</v>
      </c>
      <c r="BGJ18" s="392"/>
      <c r="BGK18" s="392">
        <v>0.40793999999999997</v>
      </c>
      <c r="BGL18" s="392">
        <v>4.8065000000000004E-2</v>
      </c>
      <c r="BGM18" s="392">
        <v>6.8769999999999998E-2</v>
      </c>
      <c r="BGN18" s="392">
        <v>0.54397593002915456</v>
      </c>
      <c r="BGO18" s="392">
        <f t="shared" si="107"/>
        <v>1.0687509300291547</v>
      </c>
      <c r="BGP18" s="392"/>
      <c r="BGQ18" s="392">
        <v>0.15398363994169095</v>
      </c>
      <c r="BGR18" s="392">
        <v>6.8769999999999998E-2</v>
      </c>
      <c r="BGS18" s="392"/>
      <c r="BGT18" s="392">
        <v>9.6032800291545178E-2</v>
      </c>
      <c r="BGU18" s="392">
        <f t="shared" si="108"/>
        <v>0.3187864402332361</v>
      </c>
      <c r="BGV18" s="392"/>
      <c r="BGW18" s="392">
        <v>0.41201577988338189</v>
      </c>
      <c r="BGX18" s="392">
        <v>8.3558520408163264E-2</v>
      </c>
      <c r="BGY18" s="392">
        <v>0.17561999999999997</v>
      </c>
      <c r="BGZ18" s="392">
        <v>2.5877590379008743E-2</v>
      </c>
      <c r="BHA18" s="392">
        <f t="shared" si="109"/>
        <v>0.69707189067055386</v>
      </c>
      <c r="BHB18" s="392"/>
      <c r="BHC18" s="392">
        <v>0.10035608017492711</v>
      </c>
      <c r="BHD18" s="392">
        <v>7.3611199708454811E-2</v>
      </c>
      <c r="BHE18" s="392">
        <v>8.9034419825072875E-2</v>
      </c>
      <c r="BHF18" s="392">
        <v>8.0122960641399413E-2</v>
      </c>
      <c r="BHG18" s="392">
        <f t="shared" si="110"/>
        <v>0.34312466034985417</v>
      </c>
      <c r="BHH18" s="392">
        <f t="shared" si="111"/>
        <v>2.5143845218658893</v>
      </c>
      <c r="BHI18" s="392">
        <v>4.691399999999999E-2</v>
      </c>
      <c r="BHJ18" s="392">
        <v>7.2800000000000004E-2</v>
      </c>
      <c r="BHK18" s="392"/>
      <c r="BHL18" s="392">
        <v>0.17519041982507289</v>
      </c>
      <c r="BHM18" s="392">
        <f t="shared" si="112"/>
        <v>0.29490441982507287</v>
      </c>
      <c r="BHN18" s="392">
        <v>0.98797919970845471</v>
      </c>
      <c r="BHO18" s="392">
        <v>0.74928769970845477</v>
      </c>
      <c r="BHP18" s="392">
        <v>0.41854432069970848</v>
      </c>
      <c r="BHQ18" s="392">
        <v>0.2805055801749271</v>
      </c>
      <c r="BHR18" s="392">
        <v>7.0985999999999994E-2</v>
      </c>
      <c r="BHS18" s="392">
        <f t="shared" si="113"/>
        <v>2.5073028002915447</v>
      </c>
      <c r="BHT18" s="392"/>
      <c r="BHU18" s="392">
        <v>0.1533500801749271</v>
      </c>
      <c r="BHV18" s="392">
        <v>0.25144220116618077</v>
      </c>
      <c r="BHW18" s="392">
        <v>4.6802150145772596E-2</v>
      </c>
      <c r="BHX18" s="392">
        <v>0.19011251895043732</v>
      </c>
      <c r="BHY18" s="392">
        <f t="shared" si="114"/>
        <v>0.64170695043731785</v>
      </c>
      <c r="BHZ18" s="392"/>
      <c r="BIA18" s="392">
        <v>0.15896080029154519</v>
      </c>
      <c r="BIB18" s="392">
        <v>9.4475800291545203E-2</v>
      </c>
      <c r="BIC18" s="392">
        <v>6.1614300291545181E-2</v>
      </c>
      <c r="BID18" s="392">
        <v>0.11067615160349854</v>
      </c>
      <c r="BIE18" s="392">
        <f t="shared" si="115"/>
        <v>0.42572705247813408</v>
      </c>
      <c r="BIF18" s="392"/>
      <c r="BIG18" s="392">
        <f t="shared" si="116"/>
        <v>0</v>
      </c>
      <c r="BIH18" s="392">
        <f t="shared" si="117"/>
        <v>3.8696412230320694</v>
      </c>
      <c r="BII18" s="392">
        <v>2.0978600583090382E-2</v>
      </c>
      <c r="BIJ18" s="392"/>
      <c r="BIK18" s="392">
        <v>0.1556235</v>
      </c>
      <c r="BIL18" s="392">
        <v>0.99601690962099121</v>
      </c>
      <c r="BIM18" s="392">
        <f t="shared" si="118"/>
        <v>1.1726190102040817</v>
      </c>
      <c r="BIN18" s="392"/>
      <c r="BIO18" s="392">
        <v>5.710404956268221E-2</v>
      </c>
      <c r="BIP18" s="392">
        <v>2.0868399416909617E-2</v>
      </c>
      <c r="BIQ18" s="392">
        <v>0.38252179008746356</v>
      </c>
      <c r="BIR18" s="392">
        <v>0.236281798833819</v>
      </c>
      <c r="BIS18" s="392">
        <f t="shared" si="119"/>
        <v>0.69677603790087439</v>
      </c>
      <c r="BIT18" s="392"/>
      <c r="BIU18" s="392">
        <v>0.19484060058309036</v>
      </c>
      <c r="BIV18" s="392">
        <v>0.286829</v>
      </c>
      <c r="BIW18" s="392">
        <v>0.1459165</v>
      </c>
      <c r="BIX18" s="392">
        <v>0.27913959183673465</v>
      </c>
      <c r="BIY18" s="392">
        <f t="shared" si="120"/>
        <v>0.90672569241982504</v>
      </c>
      <c r="BIZ18" s="392">
        <v>6.6675600583090369E-2</v>
      </c>
      <c r="BJA18" s="392"/>
      <c r="BJB18" s="392">
        <v>0.46340026822157437</v>
      </c>
      <c r="BJC18" s="392"/>
      <c r="BJD18" s="392">
        <f t="shared" si="121"/>
        <v>0.53007586880466473</v>
      </c>
      <c r="BJE18" s="392">
        <v>6.0111609329446064E-2</v>
      </c>
      <c r="BJF18" s="392">
        <v>8.9343940233236149E-2</v>
      </c>
      <c r="BJG18" s="392">
        <v>0.23803418950437319</v>
      </c>
      <c r="BJH18" s="392"/>
      <c r="BJI18" s="392">
        <f t="shared" si="122"/>
        <v>0.38748973906705542</v>
      </c>
      <c r="BJJ18" s="392">
        <f t="shared" si="123"/>
        <v>3.693686348396501</v>
      </c>
      <c r="BJK18" s="392">
        <f t="shared" si="30"/>
        <v>64.280944742274059</v>
      </c>
      <c r="BJL18" s="392"/>
      <c r="BJM18" s="392"/>
      <c r="BJN18" s="392">
        <v>6.4928040816326527E-2</v>
      </c>
      <c r="BJO18" s="392"/>
      <c r="BJP18" s="392">
        <v>0.17482498979591837</v>
      </c>
      <c r="BJQ18" s="392">
        <f t="shared" si="124"/>
        <v>0.2397530306122449</v>
      </c>
      <c r="BJR18" s="392">
        <v>6.9600701180758016</v>
      </c>
      <c r="BJS18" s="392">
        <v>0.13</v>
      </c>
      <c r="BJT18" s="392">
        <v>0.822905250728863</v>
      </c>
      <c r="BJU18" s="392">
        <v>0.22632460058309034</v>
      </c>
      <c r="BJV18" s="392"/>
      <c r="BJW18" s="392">
        <f t="shared" si="125"/>
        <v>8.1392999693877552</v>
      </c>
      <c r="BJX18" s="392"/>
      <c r="BJY18" s="392">
        <v>3.0262431195335275</v>
      </c>
      <c r="BJZ18" s="392"/>
      <c r="BKA18" s="392">
        <v>3.9647250728862972E-2</v>
      </c>
      <c r="BKB18" s="392">
        <f t="shared" si="126"/>
        <v>3.0658903702623905</v>
      </c>
      <c r="BKC18" s="392">
        <v>0.18005418950437319</v>
      </c>
      <c r="BKD18" s="392">
        <v>2.4609779883381921E-2</v>
      </c>
      <c r="BKE18" s="392">
        <v>0.19551825072886297</v>
      </c>
      <c r="BKF18" s="392"/>
      <c r="BKG18" s="392">
        <v>4.6336670553935901E-2</v>
      </c>
      <c r="BKH18" s="392">
        <f t="shared" si="127"/>
        <v>0.446518890670554</v>
      </c>
      <c r="BKI18" s="392">
        <f t="shared" si="128"/>
        <v>11.891462260932945</v>
      </c>
      <c r="BKJ18" s="392">
        <v>5.1000569970845476E-2</v>
      </c>
      <c r="BKK18" s="392"/>
      <c r="BKL18" s="392">
        <v>0.11786318950437319</v>
      </c>
      <c r="BKM18" s="392"/>
      <c r="BKN18" s="392">
        <v>11.950179919825073</v>
      </c>
      <c r="BKO18" s="392">
        <f t="shared" si="129"/>
        <v>12.119043679300292</v>
      </c>
      <c r="BKP18" s="392">
        <v>0.12135644023323615</v>
      </c>
      <c r="BKQ18" s="392">
        <v>9.3457303206997081E-3</v>
      </c>
      <c r="BKR18" s="392">
        <v>0.51175255976676381</v>
      </c>
      <c r="BKS18" s="392">
        <v>0.13007099999999999</v>
      </c>
      <c r="BKT18" s="392">
        <v>1.0255379606413995</v>
      </c>
      <c r="BKU18" s="392">
        <f t="shared" si="130"/>
        <v>1.7980636909620991</v>
      </c>
      <c r="BKV18" s="392">
        <v>3.5888160349854224E-2</v>
      </c>
      <c r="BKW18" s="392">
        <v>2.7E-2</v>
      </c>
      <c r="BKX18" s="392">
        <v>0.19768086005830904</v>
      </c>
      <c r="BKY18" s="392">
        <f t="shared" si="131"/>
        <v>0.26056902040816327</v>
      </c>
      <c r="BKZ18" s="392">
        <v>0.10178599999999999</v>
      </c>
      <c r="BLA18" s="392"/>
      <c r="BLB18" s="392">
        <v>0.2538291603498542</v>
      </c>
      <c r="BLC18" s="392"/>
      <c r="BLD18" s="392">
        <v>4.4669160349854221E-2</v>
      </c>
      <c r="BLE18" s="392">
        <f t="shared" si="132"/>
        <v>0.40028432069970843</v>
      </c>
      <c r="BLF18" s="393">
        <f t="shared" si="133"/>
        <v>14.577960711370261</v>
      </c>
      <c r="BLG18" s="392">
        <v>7.5281950437317779E-2</v>
      </c>
      <c r="BLH18" s="392"/>
      <c r="BLI18" s="392">
        <v>4.7911940233236146E-2</v>
      </c>
      <c r="BLJ18" s="392">
        <v>0.21867432069970846</v>
      </c>
      <c r="BLK18" s="392">
        <v>0.60980527988338185</v>
      </c>
      <c r="BLL18" s="392">
        <f t="shared" si="134"/>
        <v>0.9516734912536442</v>
      </c>
      <c r="BLM18" s="392">
        <v>0.77683086999999995</v>
      </c>
      <c r="BLN18" s="392">
        <v>0.90313428000000007</v>
      </c>
      <c r="BLO18" s="392">
        <v>0.14124724</v>
      </c>
      <c r="BLP18" s="392">
        <v>6.14000258</v>
      </c>
      <c r="BLQ18" s="392">
        <v>0.43538844999999993</v>
      </c>
      <c r="BLR18" s="393">
        <f t="shared" si="135"/>
        <v>8.3966034199999999</v>
      </c>
      <c r="BLS18" s="392">
        <v>0.23785200000000001</v>
      </c>
      <c r="BLT18" s="392">
        <v>0.15314237999999999</v>
      </c>
      <c r="BLU18" s="392">
        <v>8.6707619999999999E-2</v>
      </c>
      <c r="BLV18" s="392">
        <v>3.6499999999999998E-2</v>
      </c>
      <c r="BLW18" s="392">
        <v>0.43342284999999997</v>
      </c>
      <c r="BLX18" s="393">
        <f t="shared" si="31"/>
        <v>0.94762484999999996</v>
      </c>
      <c r="BLY18" s="392"/>
      <c r="BLZ18" s="392">
        <v>0.2384724</v>
      </c>
      <c r="BMA18" s="392">
        <v>1.4466253100000002</v>
      </c>
      <c r="BMB18" s="392">
        <v>0.655281</v>
      </c>
      <c r="BMC18" s="392">
        <v>0.25307383999999999</v>
      </c>
      <c r="BMD18" s="393">
        <f t="shared" si="136"/>
        <v>2.5934525500000003</v>
      </c>
      <c r="BME18" s="392"/>
      <c r="BMF18" s="392">
        <v>3.7838489999999995E-2</v>
      </c>
      <c r="BMG18" s="392">
        <v>0.39037674</v>
      </c>
      <c r="BMH18" s="393">
        <f t="shared" si="137"/>
        <v>0.42821523</v>
      </c>
      <c r="BMI18" s="393">
        <f t="shared" si="138"/>
        <v>13.317569541253643</v>
      </c>
      <c r="BMJ18" s="392">
        <v>0.23378401000000001</v>
      </c>
      <c r="BMK18" s="393">
        <f t="shared" si="139"/>
        <v>0.23378401000000001</v>
      </c>
      <c r="BML18" s="392"/>
      <c r="BMM18" s="392">
        <v>0.89121150000000005</v>
      </c>
      <c r="BMN18" s="392">
        <v>1.2145866999999999</v>
      </c>
      <c r="BMO18" s="392">
        <v>0.21747357</v>
      </c>
      <c r="BMP18" s="392">
        <v>2.9176249100000002</v>
      </c>
      <c r="BMQ18" s="393">
        <f t="shared" si="140"/>
        <v>5.2408966800000005</v>
      </c>
      <c r="BMR18" s="392">
        <v>4.74969792</v>
      </c>
      <c r="BMS18" s="392">
        <v>0.15201795999999998</v>
      </c>
      <c r="BMT18" s="392">
        <v>0.16762786999999998</v>
      </c>
      <c r="BMU18" s="392">
        <v>0.16110664000000002</v>
      </c>
      <c r="BMV18" s="392">
        <v>0.37233278000000003</v>
      </c>
      <c r="BMW18" s="393">
        <f t="shared" si="141"/>
        <v>5.6027831699999995</v>
      </c>
      <c r="BMX18" s="392">
        <v>6.6160559999999993E-2</v>
      </c>
      <c r="BMY18" s="392">
        <v>0.15457041999999999</v>
      </c>
      <c r="BMZ18" s="392">
        <v>4.1661980000000001E-2</v>
      </c>
      <c r="BNA18" s="392">
        <v>0.25453685999999998</v>
      </c>
      <c r="BNB18" s="392">
        <v>0.26041370000000003</v>
      </c>
      <c r="BNC18" s="393">
        <f t="shared" si="142"/>
        <v>0.77734351999999984</v>
      </c>
      <c r="BND18" s="392">
        <v>9.7868199999999999E-3</v>
      </c>
      <c r="BNE18" s="392">
        <v>0.38221216000000002</v>
      </c>
      <c r="BNF18" s="392">
        <v>0.29328516999999998</v>
      </c>
      <c r="BNG18" s="392">
        <v>0.18990446999999999</v>
      </c>
      <c r="BNH18" s="392">
        <v>4.607232E-2</v>
      </c>
      <c r="BNI18" s="393">
        <f t="shared" si="143"/>
        <v>0.92126094000000003</v>
      </c>
      <c r="BNJ18" s="393">
        <f t="shared" si="144"/>
        <v>12.77606832</v>
      </c>
      <c r="BNK18" s="392">
        <v>9.6984000000000001E-2</v>
      </c>
      <c r="BNL18" s="392">
        <v>0.43441999999999997</v>
      </c>
      <c r="BNM18" s="392">
        <v>1.00049604</v>
      </c>
      <c r="BNN18" s="392">
        <v>0.43465735</v>
      </c>
      <c r="BNO18" s="392">
        <v>1.7369505000000003</v>
      </c>
      <c r="BNP18" s="393">
        <f t="shared" si="145"/>
        <v>3.70350789</v>
      </c>
      <c r="BNQ18" s="392">
        <v>2.6094298299999994</v>
      </c>
      <c r="BNR18" s="392">
        <v>3.9751800000000004E-2</v>
      </c>
      <c r="BNS18" s="392">
        <v>1.5172930000000001E-2</v>
      </c>
      <c r="BNT18" s="392">
        <v>0.48552262000000002</v>
      </c>
      <c r="BNU18" s="392">
        <v>0.23584875</v>
      </c>
      <c r="BNV18" s="393">
        <f t="shared" si="146"/>
        <v>3.3857259299999991</v>
      </c>
      <c r="BNW18" s="392"/>
      <c r="BNX18" s="392">
        <v>0.24980087000000001</v>
      </c>
      <c r="BNY18" s="392">
        <v>7.0695230100000002</v>
      </c>
      <c r="BNZ18" s="392">
        <v>4.4001739999999998E-2</v>
      </c>
      <c r="BOA18" s="392">
        <v>0.36042495000000002</v>
      </c>
      <c r="BOB18" s="393">
        <f t="shared" si="147"/>
        <v>7.7237505699999991</v>
      </c>
      <c r="BOC18" s="392">
        <v>0.37419258</v>
      </c>
      <c r="BOD18" s="392">
        <v>6.2000000000000003E-5</v>
      </c>
      <c r="BOE18" s="392"/>
      <c r="BOF18" s="392">
        <v>9.6944640000000012E-2</v>
      </c>
      <c r="BOG18" s="392">
        <v>0.42077614000000002</v>
      </c>
      <c r="BOH18" s="393">
        <f t="shared" si="148"/>
        <v>0.89197535999999999</v>
      </c>
      <c r="BOI18" s="392">
        <v>8.1119999999999998E-2</v>
      </c>
      <c r="BOJ18" s="393">
        <f t="shared" si="149"/>
        <v>8.1119999999999998E-2</v>
      </c>
      <c r="BOK18" s="393">
        <f t="shared" si="150"/>
        <v>15.786079749999997</v>
      </c>
      <c r="BOL18" s="392"/>
      <c r="BOM18" s="392">
        <v>0.45712489000000001</v>
      </c>
      <c r="BON18" s="392">
        <v>1.4065816899999999</v>
      </c>
      <c r="BOO18" s="393">
        <f t="shared" si="32"/>
        <v>1.8637065799999999</v>
      </c>
      <c r="BOP18" s="393">
        <v>0.16674664</v>
      </c>
      <c r="BOQ18" s="393">
        <v>2.6237679999999999E-2</v>
      </c>
      <c r="BOR18" s="393">
        <v>0.11517840000000001</v>
      </c>
      <c r="BOS18" s="393">
        <v>0.58665175000000003</v>
      </c>
      <c r="BOT18" s="393">
        <v>0.59685436999999997</v>
      </c>
      <c r="BOU18" s="393">
        <f t="shared" si="151"/>
        <v>1.49166884</v>
      </c>
      <c r="BOV18" s="393">
        <v>8.046194999999999E-2</v>
      </c>
      <c r="BOW18" s="393">
        <v>0.21519399000000003</v>
      </c>
      <c r="BOX18" s="393">
        <v>3.5580224</v>
      </c>
      <c r="BOY18" s="393">
        <v>0.10997999999999999</v>
      </c>
      <c r="BOZ18" s="393"/>
      <c r="BPA18" s="393">
        <v>0.39059000999999993</v>
      </c>
      <c r="BPB18" s="393">
        <f t="shared" si="152"/>
        <v>4.3542483500000007</v>
      </c>
      <c r="BPC18" s="393">
        <v>5.8709340000000006E-2</v>
      </c>
      <c r="BPD18" s="393">
        <v>0.37191184999999999</v>
      </c>
      <c r="BPE18" s="393">
        <v>0.56326220999999999</v>
      </c>
      <c r="BPF18" s="393">
        <v>0.61717379999999999</v>
      </c>
      <c r="BPG18" s="393">
        <f t="shared" si="153"/>
        <v>1.6110571999999999</v>
      </c>
      <c r="BPH18" s="393"/>
      <c r="BPI18" s="393">
        <v>0.25905808000000002</v>
      </c>
      <c r="BPJ18" s="393"/>
      <c r="BPK18" s="393">
        <f t="shared" si="154"/>
        <v>0.25905808000000002</v>
      </c>
      <c r="BPL18" s="393">
        <f t="shared" si="155"/>
        <v>9.5797390500000006</v>
      </c>
      <c r="BPM18" s="393">
        <v>0.19903473999999999</v>
      </c>
      <c r="BPN18" s="393">
        <v>0.56128502000000002</v>
      </c>
      <c r="BPO18" s="393">
        <f t="shared" si="156"/>
        <v>0.76031976000000001</v>
      </c>
      <c r="BPP18" s="393">
        <v>0.2507895</v>
      </c>
      <c r="BPQ18" s="393">
        <v>0.43284067999999992</v>
      </c>
      <c r="BPR18" s="393">
        <v>6.5028440000000007E-2</v>
      </c>
      <c r="BPS18" s="393">
        <v>1.9400066100000002</v>
      </c>
      <c r="BPT18" s="393">
        <v>3.64537779</v>
      </c>
      <c r="BPU18" s="393">
        <f t="shared" si="157"/>
        <v>6.3340430200000002</v>
      </c>
      <c r="BPV18" s="393"/>
      <c r="BPW18" s="393">
        <v>0.39513729999999997</v>
      </c>
      <c r="BPX18" s="393">
        <v>2.3652060000000003E-2</v>
      </c>
      <c r="BPY18" s="393">
        <v>0.27638184999999998</v>
      </c>
      <c r="BPZ18" s="393">
        <f t="shared" si="33"/>
        <v>0.69517121000000004</v>
      </c>
      <c r="BQA18" s="393">
        <v>0.62487161999999996</v>
      </c>
      <c r="BQB18" s="393"/>
      <c r="BQC18" s="393">
        <v>0.10483907000000001</v>
      </c>
      <c r="BQD18" s="393">
        <v>0.22393825000000001</v>
      </c>
      <c r="BQE18" s="393">
        <v>0.27406662999999998</v>
      </c>
      <c r="BQF18" s="393">
        <f t="shared" si="158"/>
        <v>1.22771557</v>
      </c>
      <c r="BQG18" s="393"/>
      <c r="BQH18" s="393">
        <v>0.158</v>
      </c>
      <c r="BQI18" s="393">
        <v>7.3567799999999994E-3</v>
      </c>
      <c r="BQJ18" s="393">
        <v>7.7405330000000008E-2</v>
      </c>
      <c r="BQK18" s="393">
        <v>1.4480440000000001E-2</v>
      </c>
      <c r="BQL18" s="393">
        <f t="shared" si="159"/>
        <v>0.25724255000000001</v>
      </c>
      <c r="BQM18" s="393">
        <f t="shared" si="34"/>
        <v>9.2744921100000006</v>
      </c>
      <c r="BQN18" s="393"/>
      <c r="BQO18" s="393">
        <v>0.5435810900000001</v>
      </c>
      <c r="BQP18" s="393">
        <v>1.68396777</v>
      </c>
      <c r="BQQ18" s="393">
        <v>0.78207599999999999</v>
      </c>
      <c r="BQR18" s="393">
        <f t="shared" si="160"/>
        <v>3.0096248600000002</v>
      </c>
      <c r="BQS18" s="393">
        <v>1.11951472</v>
      </c>
      <c r="BQT18" s="393">
        <v>0.32070500000000002</v>
      </c>
      <c r="BQU18" s="393">
        <v>0.49661434999999998</v>
      </c>
      <c r="BQV18" s="393">
        <v>0.79385657999999992</v>
      </c>
      <c r="BQW18" s="393"/>
      <c r="BQX18" s="393">
        <f t="shared" si="161"/>
        <v>2.7306906499999997</v>
      </c>
      <c r="BQY18" s="393">
        <v>0.18050727</v>
      </c>
      <c r="BQZ18" s="393">
        <v>0.13367041000000002</v>
      </c>
      <c r="BRA18" s="393">
        <v>0.10943020999999999</v>
      </c>
      <c r="BRB18" s="393">
        <v>0.23795840999999998</v>
      </c>
      <c r="BRC18" s="393">
        <v>0.42455102</v>
      </c>
      <c r="BRD18" s="393">
        <f t="shared" si="162"/>
        <v>1.0861173200000001</v>
      </c>
      <c r="BRE18" s="393">
        <v>0.13473109</v>
      </c>
      <c r="BRF18" s="393">
        <v>0.14716071000000003</v>
      </c>
      <c r="BRG18" s="393">
        <v>0.61614502999999998</v>
      </c>
      <c r="BRH18" s="393">
        <v>0.12385507000000001</v>
      </c>
      <c r="BRI18" s="393">
        <v>0.41030282999999995</v>
      </c>
      <c r="BRJ18" s="393">
        <f t="shared" si="163"/>
        <v>1.43219473</v>
      </c>
      <c r="BRK18" s="393">
        <v>1.7368889999999998E-2</v>
      </c>
      <c r="BRL18" s="393">
        <v>0.35514766999999997</v>
      </c>
      <c r="BRM18" s="393">
        <f t="shared" si="164"/>
        <v>0.37251656</v>
      </c>
      <c r="BRN18" s="393">
        <f t="shared" si="35"/>
        <v>8.6311441200000001</v>
      </c>
      <c r="BRO18" s="393">
        <v>3.3000000000000002E-2</v>
      </c>
      <c r="BRP18" s="393">
        <v>0.45523597000000005</v>
      </c>
      <c r="BRQ18" s="393">
        <v>0.58479762000000002</v>
      </c>
      <c r="BRR18" s="393">
        <f t="shared" si="165"/>
        <v>1.0730335900000001</v>
      </c>
      <c r="BRS18" s="393">
        <v>0.10070883</v>
      </c>
      <c r="BRT18" s="393">
        <v>0.68240372999999999</v>
      </c>
      <c r="BRU18" s="393">
        <v>0.29823991</v>
      </c>
      <c r="BRV18" s="393">
        <v>1.5394384900000002</v>
      </c>
      <c r="BRW18" s="393">
        <v>0.12000146</v>
      </c>
      <c r="BRX18" s="393">
        <f t="shared" si="166"/>
        <v>2.74079242</v>
      </c>
      <c r="BRY18" s="393">
        <v>0.1211</v>
      </c>
      <c r="BRZ18" s="393">
        <v>0.41195219</v>
      </c>
      <c r="BSA18" s="393">
        <v>0.16532939999999999</v>
      </c>
      <c r="BSB18" s="393">
        <v>0.13782092000000001</v>
      </c>
      <c r="BSC18" s="393">
        <v>0.44008836000000001</v>
      </c>
      <c r="BSD18" s="393">
        <f t="shared" si="167"/>
        <v>1.27629087</v>
      </c>
      <c r="BSE18" s="393">
        <v>0.13237599999999999</v>
      </c>
      <c r="BSF18" s="393">
        <v>0.87841795999999994</v>
      </c>
      <c r="BSG18" s="393">
        <v>0.13330992999999999</v>
      </c>
      <c r="BSH18" s="393">
        <v>0.18388950999999998</v>
      </c>
      <c r="BSI18" s="393">
        <v>0.51455399999999996</v>
      </c>
      <c r="BSJ18" s="393">
        <f t="shared" si="168"/>
        <v>1.8425473999999999</v>
      </c>
      <c r="BSK18" s="393">
        <v>6.6101740000000006E-2</v>
      </c>
      <c r="BSL18" s="393">
        <v>4.9466268499999995</v>
      </c>
      <c r="BSM18" s="393">
        <v>0.26565096000000005</v>
      </c>
      <c r="BSN18" s="393">
        <v>0.56469285999999996</v>
      </c>
      <c r="BSO18" s="393">
        <f t="shared" si="169"/>
        <v>5.8430724099999996</v>
      </c>
      <c r="BSP18" s="393">
        <f t="shared" si="170"/>
        <v>12.775736689999999</v>
      </c>
      <c r="BSQ18" s="393">
        <v>0.6249823000000001</v>
      </c>
      <c r="BSR18" s="393">
        <f t="shared" si="171"/>
        <v>0.6249823000000001</v>
      </c>
      <c r="BSS18" s="393">
        <v>0.24119350000000001</v>
      </c>
      <c r="BST18" s="393">
        <v>0.63868510000000001</v>
      </c>
      <c r="BSU18" s="393">
        <v>0.15461910999999998</v>
      </c>
      <c r="BSV18" s="393">
        <v>3.6594772199999999</v>
      </c>
      <c r="BSW18" s="393">
        <v>1.5789822600000001</v>
      </c>
      <c r="BSX18" s="393">
        <f t="shared" si="172"/>
        <v>6.2729571899999996</v>
      </c>
      <c r="BSY18" s="393">
        <v>0.88089660000000003</v>
      </c>
      <c r="BSZ18" s="393">
        <v>2.9452543099999997</v>
      </c>
      <c r="BTA18" s="393">
        <v>0.75737505000000005</v>
      </c>
      <c r="BTB18" s="393">
        <v>1.3356722700000001</v>
      </c>
      <c r="BTC18" s="393">
        <v>1.34471148</v>
      </c>
      <c r="BTD18" s="393">
        <f t="shared" si="173"/>
        <v>7.2639097100000001</v>
      </c>
      <c r="BTE18" s="393">
        <v>0.68462500000000004</v>
      </c>
      <c r="BTF18" s="393">
        <v>0.17695732</v>
      </c>
      <c r="BTG18" s="393">
        <v>0.69028283999999995</v>
      </c>
      <c r="BTH18" s="393">
        <v>0.27610956999999997</v>
      </c>
      <c r="BTI18" s="393">
        <v>0.32932</v>
      </c>
      <c r="BTJ18" s="393">
        <f t="shared" si="174"/>
        <v>2.1572947299999998</v>
      </c>
      <c r="BTK18" s="393">
        <v>0.169512</v>
      </c>
      <c r="BTL18" s="393">
        <v>1.35889148</v>
      </c>
      <c r="BTM18" s="393">
        <v>1.7880342300000001</v>
      </c>
      <c r="BTN18" s="393">
        <v>0.39796523</v>
      </c>
      <c r="BTO18" s="393">
        <v>2.9582960099999998</v>
      </c>
      <c r="BTP18" s="393">
        <f t="shared" si="175"/>
        <v>6.67269895</v>
      </c>
      <c r="BTQ18" s="393">
        <f t="shared" si="176"/>
        <v>22.99184288</v>
      </c>
      <c r="BTR18" s="393"/>
      <c r="BTS18" s="393">
        <v>0.52077954999999998</v>
      </c>
      <c r="BTT18" s="393">
        <v>1.28412302</v>
      </c>
      <c r="BTU18" s="393">
        <v>0.91591623</v>
      </c>
      <c r="BTV18" s="393">
        <f t="shared" si="177"/>
        <v>2.7208188</v>
      </c>
      <c r="BTW18" s="393">
        <v>0.17874403</v>
      </c>
      <c r="BTX18" s="393">
        <v>0.58920211999999994</v>
      </c>
      <c r="BTY18" s="393">
        <v>3.0511958399999997</v>
      </c>
      <c r="BTZ18" s="393">
        <v>0.17770339999999998</v>
      </c>
      <c r="BUA18" s="393">
        <v>0.3113649</v>
      </c>
      <c r="BUB18" s="393">
        <f t="shared" si="178"/>
        <v>4.308210289999999</v>
      </c>
      <c r="BUC18" s="393">
        <v>2.3133829999999998E-2</v>
      </c>
      <c r="BUD18" s="393"/>
      <c r="BUE18" s="393">
        <v>1.90317892</v>
      </c>
      <c r="BUF18" s="393">
        <v>0.56997671999999999</v>
      </c>
      <c r="BUG18" s="393">
        <v>1.21506084</v>
      </c>
      <c r="BUH18" s="393">
        <f t="shared" si="179"/>
        <v>3.7113503099999998</v>
      </c>
      <c r="BUI18" s="393"/>
      <c r="BUJ18" s="393">
        <v>0.50251299999999999</v>
      </c>
      <c r="BUK18" s="393">
        <v>2.2541428999999997</v>
      </c>
      <c r="BUL18" s="393">
        <v>0.66378325000000005</v>
      </c>
      <c r="BUM18" s="393">
        <v>1.2020771199999998</v>
      </c>
      <c r="BUN18" s="393">
        <f t="shared" si="180"/>
        <v>4.6225162700000002</v>
      </c>
      <c r="BUO18" s="393">
        <v>1.19232128</v>
      </c>
      <c r="BUP18" s="393">
        <v>0.39287411999999999</v>
      </c>
      <c r="BUQ18" s="393">
        <f t="shared" si="181"/>
        <v>1.5851953999999999</v>
      </c>
      <c r="BUR18" s="393">
        <f t="shared" si="182"/>
        <v>16.948091069999997</v>
      </c>
      <c r="BUS18" s="393">
        <v>0.37774669</v>
      </c>
      <c r="BUT18" s="393">
        <v>1.8087695999999998</v>
      </c>
      <c r="BUU18" s="393">
        <v>5.2271279999999996E-2</v>
      </c>
      <c r="BUV18" s="393">
        <f t="shared" si="183"/>
        <v>2.2387875699999995</v>
      </c>
      <c r="BUW18" s="393">
        <v>0.518007</v>
      </c>
      <c r="BUX18" s="393">
        <v>0.17518119999999998</v>
      </c>
      <c r="BUY18" s="393">
        <v>2.3448806900000005</v>
      </c>
      <c r="BUZ18" s="393">
        <v>2.1323700000000001E-2</v>
      </c>
      <c r="BVA18" s="393">
        <v>0.29802352000000004</v>
      </c>
      <c r="BVB18" s="393">
        <f t="shared" si="184"/>
        <v>3.3574161100000008</v>
      </c>
      <c r="BVC18" s="393">
        <v>2.3807040000000002E-2</v>
      </c>
      <c r="BVD18" s="393"/>
      <c r="BVE18" s="393">
        <v>0.15753349999999999</v>
      </c>
      <c r="BVF18" s="393">
        <v>0.35488504000000004</v>
      </c>
      <c r="BVG18" s="393">
        <v>0.58413666000000009</v>
      </c>
      <c r="BVH18" s="393">
        <f t="shared" si="185"/>
        <v>1.12036224</v>
      </c>
      <c r="BVI18" s="393">
        <v>0.114528</v>
      </c>
      <c r="BVJ18" s="393">
        <v>9.4292059999999997E-2</v>
      </c>
      <c r="BVK18" s="393">
        <v>0.29801646999999998</v>
      </c>
      <c r="BVL18" s="393">
        <v>0.65682139000000006</v>
      </c>
      <c r="BVM18" s="393">
        <v>0.22569233000000002</v>
      </c>
      <c r="BVN18" s="393">
        <f t="shared" si="206"/>
        <v>1.3893502499999999</v>
      </c>
      <c r="BVO18" s="393">
        <v>0.12664687999999999</v>
      </c>
      <c r="BVP18" s="393">
        <v>2.3465127699999999</v>
      </c>
      <c r="BVQ18" s="393"/>
      <c r="BVR18" s="393">
        <v>0.36692000000000002</v>
      </c>
      <c r="BVS18" s="393">
        <v>0.35540730000000004</v>
      </c>
      <c r="BVT18" s="393">
        <f t="shared" si="186"/>
        <v>3.1954869499999998</v>
      </c>
      <c r="BVU18" s="393">
        <f t="shared" si="187"/>
        <v>11.30140312</v>
      </c>
      <c r="BVV18" s="393">
        <f t="shared" si="36"/>
        <v>159.85158962355686</v>
      </c>
      <c r="BVW18" s="393"/>
      <c r="BVX18" s="393">
        <v>0.18698029999999999</v>
      </c>
      <c r="BVY18" s="393">
        <v>4.3199190000000005E-2</v>
      </c>
      <c r="BVZ18" s="393">
        <v>8.6663679999999993E-2</v>
      </c>
      <c r="BWA18" s="393">
        <v>1.41372929</v>
      </c>
      <c r="BWB18" s="393">
        <f t="shared" si="188"/>
        <v>1.7305724599999999</v>
      </c>
      <c r="BWC18" s="393">
        <v>0.88803947999999999</v>
      </c>
      <c r="BWD18" s="393">
        <v>0.26743521000000003</v>
      </c>
      <c r="BWE18" s="393">
        <v>0.112</v>
      </c>
      <c r="BWF18" s="393">
        <v>0.21127019</v>
      </c>
      <c r="BWG18" s="393">
        <v>0.184392</v>
      </c>
      <c r="BWH18" s="393">
        <f t="shared" si="204"/>
        <v>1.6631368800000002</v>
      </c>
      <c r="BWI18" s="393">
        <v>0.95040000000000002</v>
      </c>
      <c r="BWJ18" s="393"/>
      <c r="BWK18" s="393">
        <v>0.38887575000000002</v>
      </c>
      <c r="BWL18" s="393">
        <v>1.1814925000000001</v>
      </c>
      <c r="BWM18" s="393">
        <v>0.63254734000000012</v>
      </c>
      <c r="BWN18" s="393">
        <f t="shared" si="209"/>
        <v>3.1533155900000001</v>
      </c>
      <c r="BWO18" s="393">
        <v>0.43619999999999998</v>
      </c>
      <c r="BWP18" s="393">
        <v>3.6204760000000002E-2</v>
      </c>
      <c r="BWQ18" s="393">
        <v>0.74639999999999995</v>
      </c>
      <c r="BWR18" s="393">
        <v>0.50778657999999999</v>
      </c>
      <c r="BWS18" s="393">
        <v>0.41490803999999998</v>
      </c>
      <c r="BWT18" s="393">
        <f t="shared" si="210"/>
        <v>2.1414993799999995</v>
      </c>
      <c r="BWU18" s="393">
        <v>0.91639404000000002</v>
      </c>
      <c r="BWV18" s="393">
        <f t="shared" si="38"/>
        <v>0.91639404000000002</v>
      </c>
      <c r="BWW18" s="393">
        <f t="shared" si="39"/>
        <v>9.6049183500000002</v>
      </c>
      <c r="BWX18" s="393">
        <v>1.0395764499999991</v>
      </c>
      <c r="BWY18" s="393">
        <v>0.40747450000000002</v>
      </c>
      <c r="BWZ18" s="393">
        <v>0.42707200000000001</v>
      </c>
      <c r="BXA18" s="393">
        <v>7.0217253200000007</v>
      </c>
      <c r="BXB18" s="393">
        <f t="shared" si="190"/>
        <v>8.8958482700000001</v>
      </c>
      <c r="BXC18" s="393">
        <v>2.3247036800000003</v>
      </c>
      <c r="BXD18" s="393">
        <v>1.4378844</v>
      </c>
      <c r="BXE18" s="393">
        <v>4.6884507599999994</v>
      </c>
      <c r="BXF18" s="393">
        <v>3.6423356400000002</v>
      </c>
      <c r="BXG18" s="393">
        <v>2.0110504200000001</v>
      </c>
      <c r="BXH18" s="393">
        <f t="shared" si="191"/>
        <v>14.1044249</v>
      </c>
      <c r="BXI18" s="393">
        <v>0.79970249999999998</v>
      </c>
      <c r="BXJ18" s="393">
        <v>0.25975963000000002</v>
      </c>
      <c r="BXK18" s="393">
        <v>0.54143204</v>
      </c>
      <c r="BXL18" s="393">
        <v>0.43252456000000006</v>
      </c>
      <c r="BXM18" s="393">
        <v>0.61814918000000008</v>
      </c>
      <c r="BXN18" s="393">
        <f t="shared" si="192"/>
        <v>2.6515679100000002</v>
      </c>
      <c r="BXO18" s="393">
        <v>0.62542128000000008</v>
      </c>
      <c r="BXP18" s="393">
        <v>1.8611660000000001</v>
      </c>
      <c r="BXQ18" s="393">
        <v>9.9441500000000002E-2</v>
      </c>
      <c r="BXR18" s="393">
        <v>0.84232286999999995</v>
      </c>
      <c r="BXS18" s="393">
        <v>0.87555134999999995</v>
      </c>
      <c r="BXT18" s="393">
        <f t="shared" si="193"/>
        <v>4.303903</v>
      </c>
      <c r="BXU18" s="393">
        <f t="shared" si="194"/>
        <v>29.955744080000002</v>
      </c>
      <c r="BXV18" s="393">
        <v>2.1216102499999998</v>
      </c>
      <c r="BXW18" s="393">
        <v>1.3778425999999999</v>
      </c>
      <c r="BXX18" s="393">
        <v>1.5206898200000001</v>
      </c>
      <c r="BXY18" s="393">
        <f t="shared" si="195"/>
        <v>5.0201426700000003</v>
      </c>
      <c r="BXZ18" s="393">
        <v>0.43060440999999999</v>
      </c>
      <c r="BYA18" s="393">
        <v>10.17514974</v>
      </c>
      <c r="BYB18" s="393">
        <v>0.8790207699999999</v>
      </c>
      <c r="BYC18" s="393">
        <v>0.12216547999999999</v>
      </c>
      <c r="BYD18" s="393">
        <v>7.4776700000000002E-2</v>
      </c>
      <c r="BYE18" s="393">
        <f t="shared" si="196"/>
        <v>11.6817171</v>
      </c>
      <c r="BYF18" s="393">
        <v>0.64728160000000001</v>
      </c>
      <c r="BYG18" s="393">
        <v>7.2234740000000004</v>
      </c>
      <c r="BYH18" s="393">
        <v>9.9933040000000002</v>
      </c>
      <c r="BYI18" s="393">
        <v>1.4204906600000002</v>
      </c>
      <c r="BYJ18" s="393">
        <v>1.3166576000000001</v>
      </c>
      <c r="BYK18" s="393">
        <f t="shared" si="208"/>
        <v>20.601207859999999</v>
      </c>
      <c r="BYL18" s="393">
        <v>2.11957313</v>
      </c>
      <c r="BYM18" s="393">
        <v>0.97317043999999997</v>
      </c>
      <c r="BYN18" s="393">
        <v>7.64597938</v>
      </c>
      <c r="BYO18" s="393">
        <v>1.9085508</v>
      </c>
      <c r="BYP18" s="393">
        <v>24.268002160000002</v>
      </c>
      <c r="BYQ18" s="393">
        <f t="shared" si="205"/>
        <v>36.915275910000005</v>
      </c>
      <c r="BYR18" s="393">
        <v>4.1377040000000004E-2</v>
      </c>
      <c r="BYS18" s="393">
        <v>3.7190620000000001</v>
      </c>
      <c r="BYT18" s="393">
        <v>0.65574111999999996</v>
      </c>
      <c r="BYU18" s="393">
        <v>1.97208823</v>
      </c>
      <c r="BYV18" s="393">
        <f t="shared" si="197"/>
        <v>6.3882683899999995</v>
      </c>
      <c r="BYW18" s="393">
        <f t="shared" si="198"/>
        <v>80.60661193</v>
      </c>
      <c r="BYX18" s="393">
        <v>1.4157131000000001</v>
      </c>
      <c r="BYY18" s="393">
        <f t="shared" si="199"/>
        <v>1.4157131000000001</v>
      </c>
      <c r="BYZ18" s="393">
        <v>0.31758225000000001</v>
      </c>
      <c r="BZA18" s="393">
        <v>0.63960662999999995</v>
      </c>
      <c r="BZB18" s="393">
        <v>1.0671227299999999</v>
      </c>
      <c r="BZC18" s="393">
        <v>2.8073644999999998</v>
      </c>
      <c r="BZD18" s="393">
        <v>0.43147827999999999</v>
      </c>
      <c r="BZE18" s="393">
        <f t="shared" si="200"/>
        <v>5.2631543900000004</v>
      </c>
      <c r="BZF18" s="393">
        <v>3.9956337599999996</v>
      </c>
      <c r="BZG18" s="393">
        <v>4.01462991</v>
      </c>
      <c r="BZH18" s="393">
        <v>1.00404468</v>
      </c>
      <c r="BZI18" s="393">
        <v>3.6910362999999999</v>
      </c>
      <c r="BZJ18" s="393">
        <f t="shared" si="201"/>
        <v>12.705344650000001</v>
      </c>
      <c r="BZK18" s="393">
        <v>1.021617</v>
      </c>
      <c r="BZL18" s="393">
        <v>0.30445889000000004</v>
      </c>
      <c r="BZM18" s="393">
        <v>0.35965645000000002</v>
      </c>
      <c r="BZN18" s="393">
        <v>0.76722440000000003</v>
      </c>
      <c r="BZO18" s="393"/>
      <c r="BZP18" s="393">
        <f t="shared" si="40"/>
        <v>2.4529567399999999</v>
      </c>
      <c r="BZQ18" s="393">
        <f t="shared" si="202"/>
        <v>21.837168880000004</v>
      </c>
      <c r="BZR18" s="393">
        <f t="shared" si="203"/>
        <v>142.00444324</v>
      </c>
      <c r="BZS18" s="394"/>
      <c r="BZT18" s="394">
        <v>10</v>
      </c>
      <c r="BZU18" s="394"/>
      <c r="BZV18" s="394"/>
      <c r="BZW18" s="394"/>
      <c r="BZX18" s="394"/>
      <c r="BZY18" s="394"/>
      <c r="BZZ18" s="394"/>
      <c r="CAA18" s="394"/>
      <c r="CAB18" s="394"/>
      <c r="CAC18" s="394"/>
      <c r="CAD18" s="394"/>
      <c r="CAE18" s="394"/>
      <c r="CAF18" s="394"/>
      <c r="CAG18" s="394"/>
      <c r="CAH18" s="394"/>
      <c r="CAI18" s="394">
        <v>9.5</v>
      </c>
      <c r="CAJ18" s="394">
        <f>+BJK18-CAI18</f>
        <v>54.780944742274059</v>
      </c>
      <c r="CAK18" s="394"/>
      <c r="CAL18" s="394"/>
      <c r="CAM18" s="394"/>
      <c r="CAN18" s="394"/>
      <c r="CAO18" s="394"/>
      <c r="CAP18" s="394"/>
      <c r="CAQ18" s="394"/>
      <c r="CAR18" s="394"/>
      <c r="CAS18" s="394"/>
      <c r="CAT18" s="394"/>
      <c r="CAU18" s="394"/>
      <c r="CAV18" s="394"/>
      <c r="CAW18" s="394"/>
      <c r="CAX18" s="394"/>
      <c r="CAY18" s="394"/>
      <c r="CAZ18" s="394"/>
      <c r="CBA18" s="394"/>
      <c r="CBB18" s="394"/>
      <c r="CBC18" s="394"/>
      <c r="CBD18" s="394"/>
      <c r="CBE18" s="394"/>
      <c r="CBF18" s="394"/>
      <c r="CBG18" s="394"/>
      <c r="CBH18" s="394"/>
      <c r="CBI18" s="394"/>
      <c r="CBJ18" s="394"/>
      <c r="CBK18" s="394"/>
      <c r="CBL18" s="394"/>
      <c r="CBM18" s="394"/>
      <c r="CBN18" s="394"/>
      <c r="CBO18" s="394"/>
      <c r="CBP18" s="394"/>
      <c r="CBQ18" s="394"/>
      <c r="CBR18" s="394"/>
      <c r="CBS18" s="394"/>
      <c r="CBT18" s="394"/>
      <c r="CBU18" s="394"/>
      <c r="CBV18" s="394"/>
      <c r="CBW18" s="394"/>
      <c r="CBX18" s="394"/>
      <c r="CBY18" s="394"/>
      <c r="CBZ18" s="394"/>
      <c r="CCA18" s="394"/>
      <c r="CCB18" s="394"/>
      <c r="CCC18" s="394"/>
      <c r="CCD18" s="394"/>
      <c r="CCE18" s="394"/>
      <c r="CCF18" s="394"/>
      <c r="CCG18" s="394"/>
      <c r="CCH18" s="394"/>
      <c r="CCI18" s="394"/>
      <c r="CCJ18" s="394"/>
      <c r="CCK18" s="394"/>
      <c r="CCL18" s="394"/>
      <c r="CCM18" s="394"/>
      <c r="CCN18" s="394"/>
      <c r="CCO18" s="394"/>
      <c r="CCP18" s="394"/>
      <c r="CCQ18" s="394"/>
      <c r="CCR18" s="394"/>
      <c r="CCS18" s="394">
        <f t="shared" si="41"/>
        <v>-6.5601271400000041</v>
      </c>
      <c r="CCT18" s="395"/>
    </row>
    <row r="19" spans="1:2164" s="200" customFormat="1" outlineLevel="1" x14ac:dyDescent="0.2">
      <c r="A19" s="204" t="s">
        <v>10</v>
      </c>
      <c r="B19" s="202">
        <v>16.469923489999999</v>
      </c>
      <c r="C19" s="202">
        <v>23.566817690000001</v>
      </c>
      <c r="D19" s="202">
        <v>17.92310883</v>
      </c>
      <c r="E19" s="202">
        <v>11.1564526</v>
      </c>
      <c r="F19" s="202">
        <v>13.559646500000001</v>
      </c>
      <c r="G19" s="202">
        <v>19.954834739999999</v>
      </c>
      <c r="H19" s="202">
        <v>9.3774246099999985</v>
      </c>
      <c r="I19" s="202">
        <v>22.773105130000001</v>
      </c>
      <c r="J19" s="202">
        <v>6.0820726499999989</v>
      </c>
      <c r="K19" s="202">
        <v>9.7975864500000007</v>
      </c>
      <c r="L19" s="202">
        <v>19.526414340000002</v>
      </c>
      <c r="M19" s="202">
        <v>10.333891939999999</v>
      </c>
      <c r="N19" s="202">
        <v>5.5131389799999999</v>
      </c>
      <c r="O19" s="202">
        <v>169.56449445999996</v>
      </c>
      <c r="P19" s="202">
        <v>2.2452201199999999</v>
      </c>
      <c r="Q19" s="202"/>
      <c r="R19" s="202"/>
      <c r="S19" s="202"/>
      <c r="T19" s="202">
        <v>0.16797835999999999</v>
      </c>
      <c r="U19" s="202">
        <v>2.4131984800000001</v>
      </c>
      <c r="V19" s="202"/>
      <c r="W19" s="202"/>
      <c r="X19" s="202"/>
      <c r="Y19" s="202"/>
      <c r="Z19" s="202"/>
      <c r="AA19" s="202"/>
      <c r="AB19" s="202"/>
      <c r="AC19" s="202"/>
      <c r="AD19" s="202">
        <v>7.4028193799999995</v>
      </c>
      <c r="AE19" s="202"/>
      <c r="AF19" s="202">
        <v>7.4028193799999995</v>
      </c>
      <c r="AG19" s="202">
        <v>3.0335743999999996</v>
      </c>
      <c r="AH19" s="202"/>
      <c r="AI19" s="202">
        <v>2.0821396700000001</v>
      </c>
      <c r="AJ19" s="202"/>
      <c r="AK19" s="202"/>
      <c r="AL19" s="202">
        <v>5.1157140699999992</v>
      </c>
      <c r="AM19" s="202">
        <v>14.931731929999998</v>
      </c>
      <c r="AN19" s="202"/>
      <c r="AO19" s="202"/>
      <c r="AP19" s="202"/>
      <c r="AQ19" s="202"/>
      <c r="AR19" s="202">
        <v>5.2937828200000006</v>
      </c>
      <c r="AS19" s="202">
        <v>5.2937828200000006</v>
      </c>
      <c r="AT19" s="202"/>
      <c r="AU19" s="202"/>
      <c r="AV19" s="202">
        <v>1.7047929199999998</v>
      </c>
      <c r="AW19" s="202">
        <v>1.7047929199999998</v>
      </c>
      <c r="AX19" s="202"/>
      <c r="AY19" s="202"/>
      <c r="AZ19" s="202">
        <v>0.23216192000000002</v>
      </c>
      <c r="BA19" s="202"/>
      <c r="BB19" s="202"/>
      <c r="BC19" s="202">
        <v>0.23216192000000002</v>
      </c>
      <c r="BD19" s="202">
        <v>4.1830852399999996</v>
      </c>
      <c r="BE19" s="202"/>
      <c r="BF19" s="202">
        <v>0.29370645999999995</v>
      </c>
      <c r="BG19" s="202"/>
      <c r="BH19" s="202"/>
      <c r="BI19" s="202">
        <v>4.4767916999999997</v>
      </c>
      <c r="BJ19" s="202">
        <v>3.2144106200000002</v>
      </c>
      <c r="BK19" s="202">
        <v>3.2144106200000002</v>
      </c>
      <c r="BL19" s="202">
        <v>14.921939979999999</v>
      </c>
      <c r="BM19" s="202"/>
      <c r="BN19" s="202">
        <v>1.2109599199999999</v>
      </c>
      <c r="BO19" s="202"/>
      <c r="BP19" s="202">
        <v>6.68640349</v>
      </c>
      <c r="BQ19" s="202">
        <v>7.8973634099999996</v>
      </c>
      <c r="BR19" s="202">
        <v>0.2541445</v>
      </c>
      <c r="BS19" s="202"/>
      <c r="BT19" s="202"/>
      <c r="BU19" s="202"/>
      <c r="BV19" s="202"/>
      <c r="BW19" s="202">
        <v>0.2541445</v>
      </c>
      <c r="BX19" s="202"/>
      <c r="BY19" s="202"/>
      <c r="BZ19" s="202"/>
      <c r="CA19" s="202"/>
      <c r="CB19" s="202">
        <v>5.6720352500000004</v>
      </c>
      <c r="CC19" s="202">
        <v>5.6720352500000004</v>
      </c>
      <c r="CD19" s="202"/>
      <c r="CE19" s="202"/>
      <c r="CF19" s="202"/>
      <c r="CG19" s="202">
        <v>7.3616708499999994</v>
      </c>
      <c r="CH19" s="202">
        <v>7.3616708499999994</v>
      </c>
      <c r="CI19" s="202">
        <v>0.32742227000000002</v>
      </c>
      <c r="CJ19" s="202"/>
      <c r="CK19" s="202">
        <v>2.6148621200000002</v>
      </c>
      <c r="CL19" s="202"/>
      <c r="CM19" s="202">
        <v>2.9422843900000002</v>
      </c>
      <c r="CN19" s="202">
        <v>24.1274984</v>
      </c>
      <c r="CO19" s="202"/>
      <c r="CP19" s="202"/>
      <c r="CQ19" s="202"/>
      <c r="CR19" s="202">
        <v>0.16604592000000001</v>
      </c>
      <c r="CS19" s="202"/>
      <c r="CT19" s="202"/>
      <c r="CU19" s="202">
        <v>4.2209281799999996</v>
      </c>
      <c r="CV19" s="202">
        <v>4.3869740999999998</v>
      </c>
      <c r="CW19" s="202"/>
      <c r="CX19" s="202">
        <v>0.34769727</v>
      </c>
      <c r="CY19" s="202">
        <v>0.25072161999999998</v>
      </c>
      <c r="CZ19" s="202"/>
      <c r="DA19" s="202">
        <v>4.2925729299999995</v>
      </c>
      <c r="DB19" s="202">
        <v>4.89099182</v>
      </c>
      <c r="DC19" s="202"/>
      <c r="DD19" s="202"/>
      <c r="DE19" s="202">
        <v>0.5264380500000001</v>
      </c>
      <c r="DF19" s="202"/>
      <c r="DG19" s="202"/>
      <c r="DH19" s="202">
        <v>0.5264380500000001</v>
      </c>
      <c r="DI19" s="202">
        <v>0.88843362999999997</v>
      </c>
      <c r="DJ19" s="202">
        <v>0.35262633999999998</v>
      </c>
      <c r="DK19" s="202"/>
      <c r="DL19" s="202"/>
      <c r="DM19" s="202">
        <v>3.97126987</v>
      </c>
      <c r="DN19" s="202">
        <v>5.2123298399999998</v>
      </c>
      <c r="DO19" s="202">
        <v>15.016733809999998</v>
      </c>
      <c r="DP19" s="202"/>
      <c r="DQ19" s="202"/>
      <c r="DR19" s="202"/>
      <c r="DS19" s="202">
        <v>0.55478295999999994</v>
      </c>
      <c r="DT19" s="202">
        <v>0.55478295999999994</v>
      </c>
      <c r="DU19" s="202">
        <v>0.26728978999999997</v>
      </c>
      <c r="DV19" s="202"/>
      <c r="DW19" s="202"/>
      <c r="DX19" s="202"/>
      <c r="DY19" s="202">
        <v>5.8600386000000002</v>
      </c>
      <c r="DZ19" s="202">
        <v>6.1273283900000006</v>
      </c>
      <c r="EA19" s="202"/>
      <c r="EB19" s="202"/>
      <c r="EC19" s="202">
        <v>0.16880330999999998</v>
      </c>
      <c r="ED19" s="202"/>
      <c r="EE19" s="202"/>
      <c r="EF19" s="202">
        <v>0.16880330999999998</v>
      </c>
      <c r="EG19" s="202">
        <v>3.5708951899999999</v>
      </c>
      <c r="EH19" s="202"/>
      <c r="EI19" s="202"/>
      <c r="EJ19" s="202">
        <v>2.6395485999999999</v>
      </c>
      <c r="EK19" s="202">
        <v>6.2104437899999994</v>
      </c>
      <c r="EL19" s="202"/>
      <c r="EM19" s="202">
        <v>4.6949351899999998</v>
      </c>
      <c r="EN19" s="202">
        <v>4.6949351899999998</v>
      </c>
      <c r="EO19" s="202">
        <v>17.756293639999999</v>
      </c>
      <c r="EP19" s="202">
        <v>0.34591295</v>
      </c>
      <c r="EQ19" s="202"/>
      <c r="ER19" s="202">
        <v>4.2637297299999997</v>
      </c>
      <c r="ES19" s="202">
        <v>4.6096426799999994</v>
      </c>
      <c r="ET19" s="202"/>
      <c r="EU19" s="202"/>
      <c r="EV19" s="202">
        <v>0.18230899</v>
      </c>
      <c r="EW19" s="202">
        <v>1.6194898799999999</v>
      </c>
      <c r="EX19" s="202"/>
      <c r="EY19" s="202">
        <v>1.8017988699999998</v>
      </c>
      <c r="EZ19" s="202"/>
      <c r="FA19" s="202">
        <v>0.52676677000000005</v>
      </c>
      <c r="FB19" s="202">
        <v>0.92066631999999993</v>
      </c>
      <c r="FC19" s="202"/>
      <c r="FD19" s="202">
        <v>4.3971639199999997</v>
      </c>
      <c r="FE19" s="202">
        <v>5.8445970099999993</v>
      </c>
      <c r="FF19" s="202"/>
      <c r="FG19" s="202"/>
      <c r="FH19" s="202"/>
      <c r="FI19" s="202">
        <v>3.5333097700000002</v>
      </c>
      <c r="FJ19" s="202">
        <v>3.5333097700000002</v>
      </c>
      <c r="FK19" s="202">
        <v>0.43885061999999997</v>
      </c>
      <c r="FL19" s="202">
        <v>0.12602647</v>
      </c>
      <c r="FM19" s="202"/>
      <c r="FN19" s="202">
        <v>1.76002787</v>
      </c>
      <c r="FO19" s="202">
        <v>2.32490496</v>
      </c>
      <c r="FP19" s="202">
        <v>18.114253289999997</v>
      </c>
      <c r="FQ19" s="202">
        <v>4.5117499999999998E-2</v>
      </c>
      <c r="FR19" s="202">
        <v>4.5117499999999998E-2</v>
      </c>
      <c r="FS19" s="202"/>
      <c r="FT19" s="202">
        <v>4.0090480300000007</v>
      </c>
      <c r="FU19" s="202"/>
      <c r="FV19" s="202"/>
      <c r="FW19" s="202"/>
      <c r="FX19" s="202">
        <v>4.0090480300000007</v>
      </c>
      <c r="FY19" s="202">
        <v>0.16348585999999998</v>
      </c>
      <c r="FZ19" s="202"/>
      <c r="GA19" s="202"/>
      <c r="GB19" s="202"/>
      <c r="GC19" s="202"/>
      <c r="GD19" s="202">
        <v>0.16348585999999998</v>
      </c>
      <c r="GE19" s="202"/>
      <c r="GF19" s="202"/>
      <c r="GG19" s="202"/>
      <c r="GH19" s="202"/>
      <c r="GI19" s="202"/>
      <c r="GJ19" s="202"/>
      <c r="GK19" s="202"/>
      <c r="GL19" s="202">
        <v>4.2595762599999993</v>
      </c>
      <c r="GM19" s="202"/>
      <c r="GN19" s="202"/>
      <c r="GO19" s="202"/>
      <c r="GP19" s="202">
        <v>4.2595762599999993</v>
      </c>
      <c r="GQ19" s="202">
        <v>8.4772276499999997</v>
      </c>
      <c r="GR19" s="202"/>
      <c r="GS19" s="202">
        <v>4.5608933399999998</v>
      </c>
      <c r="GT19" s="202">
        <v>0.47819709999999999</v>
      </c>
      <c r="GU19" s="202">
        <v>1.7477735300000001</v>
      </c>
      <c r="GV19" s="202"/>
      <c r="GW19" s="202">
        <v>6.7868639699999997</v>
      </c>
      <c r="GX19" s="202">
        <v>0.35977226000000001</v>
      </c>
      <c r="GY19" s="202"/>
      <c r="GZ19" s="202"/>
      <c r="HA19" s="202">
        <v>6.7558061799999996</v>
      </c>
      <c r="HB19" s="202"/>
      <c r="HC19" s="202">
        <v>7.1155784399999993</v>
      </c>
      <c r="HD19" s="202"/>
      <c r="HE19" s="202"/>
      <c r="HF19" s="202"/>
      <c r="HG19" s="202"/>
      <c r="HH19" s="202">
        <v>4.1922670000000002</v>
      </c>
      <c r="HI19" s="202">
        <v>4.1922670000000002</v>
      </c>
      <c r="HJ19" s="202"/>
      <c r="HK19" s="202">
        <v>0.86321601000000003</v>
      </c>
      <c r="HL19" s="202"/>
      <c r="HM19" s="202"/>
      <c r="HN19" s="202"/>
      <c r="HO19" s="202">
        <v>0.86321601000000003</v>
      </c>
      <c r="HP19" s="202"/>
      <c r="HQ19" s="202"/>
      <c r="HR19" s="202">
        <v>2.7927553499999997</v>
      </c>
      <c r="HS19" s="202">
        <v>2.7927553499999997</v>
      </c>
      <c r="HT19" s="202">
        <v>21.750680769999999</v>
      </c>
      <c r="HU19" s="202"/>
      <c r="HV19" s="202"/>
      <c r="HW19" s="202"/>
      <c r="HX19" s="202"/>
      <c r="HY19" s="202">
        <v>4.30774686</v>
      </c>
      <c r="HZ19" s="202"/>
      <c r="IA19" s="202"/>
      <c r="IB19" s="202"/>
      <c r="IC19" s="202">
        <v>4.30774686</v>
      </c>
      <c r="ID19" s="202">
        <v>0.37682821999999999</v>
      </c>
      <c r="IE19" s="202"/>
      <c r="IF19" s="202">
        <v>9.8648250000000007E-2</v>
      </c>
      <c r="IG19" s="202"/>
      <c r="IH19" s="202"/>
      <c r="II19" s="202">
        <v>0.47547646999999998</v>
      </c>
      <c r="IJ19" s="202"/>
      <c r="IK19" s="202">
        <v>9.1183295299999987</v>
      </c>
      <c r="IL19" s="202"/>
      <c r="IM19" s="202"/>
      <c r="IN19" s="202">
        <v>5.2906865400000003</v>
      </c>
      <c r="IO19" s="202">
        <v>14.40901607</v>
      </c>
      <c r="IP19" s="202">
        <v>0.62444168999999994</v>
      </c>
      <c r="IQ19" s="202"/>
      <c r="IR19" s="202"/>
      <c r="IS19" s="202">
        <v>4.4771693299999997</v>
      </c>
      <c r="IT19" s="202">
        <v>7.4391123399999994</v>
      </c>
      <c r="IU19" s="202">
        <v>12.540723359999999</v>
      </c>
      <c r="IV19" s="202">
        <v>31.732962759999999</v>
      </c>
      <c r="IW19" s="202"/>
      <c r="IX19" s="202"/>
      <c r="IY19" s="202"/>
      <c r="IZ19" s="202"/>
      <c r="JA19" s="202"/>
      <c r="JB19" s="202"/>
      <c r="JC19" s="202"/>
      <c r="JD19" s="202">
        <v>2.0331114499999998</v>
      </c>
      <c r="JE19" s="202"/>
      <c r="JF19" s="202"/>
      <c r="JG19" s="202"/>
      <c r="JH19" s="202">
        <v>2.0331114499999998</v>
      </c>
      <c r="JI19" s="202"/>
      <c r="JJ19" s="202">
        <v>0.19121963</v>
      </c>
      <c r="JK19" s="202"/>
      <c r="JL19" s="202"/>
      <c r="JM19" s="202">
        <v>1.0101410200000001</v>
      </c>
      <c r="JN19" s="202">
        <v>1.20136065</v>
      </c>
      <c r="JO19" s="202"/>
      <c r="JP19" s="202">
        <v>1.01370654</v>
      </c>
      <c r="JQ19" s="202">
        <v>0.48478184000000002</v>
      </c>
      <c r="JR19" s="202">
        <v>1.9752755900000001</v>
      </c>
      <c r="JS19" s="202"/>
      <c r="JT19" s="202">
        <v>3.4737639700000003</v>
      </c>
      <c r="JU19" s="202">
        <v>4.5106229800000008</v>
      </c>
      <c r="JV19" s="202">
        <v>4.5106229800000008</v>
      </c>
      <c r="JW19" s="202">
        <v>11.218859050000001</v>
      </c>
      <c r="JX19" s="202"/>
      <c r="JY19" s="202">
        <v>0.44740542999999999</v>
      </c>
      <c r="JZ19" s="202"/>
      <c r="KA19" s="202">
        <v>0.44740542999999999</v>
      </c>
      <c r="KB19" s="202"/>
      <c r="KC19" s="202">
        <v>2.0815588899999997</v>
      </c>
      <c r="KD19" s="202"/>
      <c r="KE19" s="202"/>
      <c r="KF19" s="202"/>
      <c r="KG19" s="202">
        <v>2.0815588899999997</v>
      </c>
      <c r="KH19" s="202"/>
      <c r="KI19" s="202"/>
      <c r="KJ19" s="202">
        <v>8.0183974899999999</v>
      </c>
      <c r="KK19" s="202">
        <v>4.92248529</v>
      </c>
      <c r="KL19" s="202"/>
      <c r="KM19" s="202">
        <v>12.940882779999999</v>
      </c>
      <c r="KN19" s="202"/>
      <c r="KO19" s="202">
        <v>0.19636935999999999</v>
      </c>
      <c r="KP19" s="202"/>
      <c r="KQ19" s="202"/>
      <c r="KR19" s="202">
        <v>2.0814096800000002</v>
      </c>
      <c r="KS19" s="202">
        <v>2.27777904</v>
      </c>
      <c r="KT19" s="202">
        <v>2.4037183399999997</v>
      </c>
      <c r="KU19" s="202"/>
      <c r="KV19" s="202">
        <v>4.7996873400000002</v>
      </c>
      <c r="KW19" s="202">
        <v>7.2034056799999995</v>
      </c>
      <c r="KX19" s="202">
        <v>24.951031820000001</v>
      </c>
      <c r="KY19" s="202"/>
      <c r="KZ19" s="202"/>
      <c r="LA19" s="202"/>
      <c r="LB19" s="202"/>
      <c r="LC19" s="202"/>
      <c r="LD19" s="202">
        <v>1.00236467</v>
      </c>
      <c r="LE19" s="202"/>
      <c r="LF19" s="202"/>
      <c r="LG19" s="202">
        <v>1.00236467</v>
      </c>
      <c r="LH19" s="202"/>
      <c r="LI19" s="202">
        <v>8.143931349999999</v>
      </c>
      <c r="LJ19" s="202">
        <v>2.1473757099999999</v>
      </c>
      <c r="LK19" s="202"/>
      <c r="LL19" s="202">
        <v>4.8431646700000002</v>
      </c>
      <c r="LM19" s="202">
        <v>15.13447173</v>
      </c>
      <c r="LN19" s="202"/>
      <c r="LO19" s="202"/>
      <c r="LP19" s="202"/>
      <c r="LQ19" s="202"/>
      <c r="LR19" s="202"/>
      <c r="LS19" s="202"/>
      <c r="LT19" s="202"/>
      <c r="LU19" s="202"/>
      <c r="LV19" s="202">
        <v>1.0951706999999999</v>
      </c>
      <c r="LW19" s="202"/>
      <c r="LX19" s="202"/>
      <c r="LY19" s="202">
        <v>1.0951706999999999</v>
      </c>
      <c r="LZ19" s="202">
        <v>17.232007099999997</v>
      </c>
      <c r="MA19" s="202">
        <v>220.23122019999994</v>
      </c>
      <c r="MB19" s="202">
        <v>3.2669583099999997</v>
      </c>
      <c r="MC19" s="202"/>
      <c r="MD19" s="202"/>
      <c r="ME19" s="202"/>
      <c r="MF19" s="202">
        <v>3.2669583099999997</v>
      </c>
      <c r="MG19" s="202"/>
      <c r="MH19" s="202"/>
      <c r="MI19" s="202">
        <v>4.7849503699999998</v>
      </c>
      <c r="MJ19" s="202">
        <v>0.20461528000000001</v>
      </c>
      <c r="MK19" s="202"/>
      <c r="ML19" s="202">
        <v>4.9895656499999994</v>
      </c>
      <c r="MM19" s="202"/>
      <c r="MN19" s="202">
        <v>0.21265781</v>
      </c>
      <c r="MO19" s="202"/>
      <c r="MP19" s="202">
        <v>2.1023342299999999</v>
      </c>
      <c r="MQ19" s="202"/>
      <c r="MR19" s="202">
        <v>2.3149920399999999</v>
      </c>
      <c r="MS19" s="202">
        <v>1.08727522</v>
      </c>
      <c r="MT19" s="202"/>
      <c r="MU19" s="202"/>
      <c r="MV19" s="202">
        <v>8.5311197799999992</v>
      </c>
      <c r="MW19" s="202">
        <v>9.6183949999999996</v>
      </c>
      <c r="MX19" s="202">
        <v>2.1404069700000004</v>
      </c>
      <c r="MY19" s="202">
        <v>0.30363621000000002</v>
      </c>
      <c r="MZ19" s="202">
        <v>2.4440431800000004</v>
      </c>
      <c r="NA19" s="202">
        <v>22.633954179999996</v>
      </c>
      <c r="NB19" s="202">
        <v>4.7196874199999996</v>
      </c>
      <c r="NC19" s="202">
        <v>0.29129623999999998</v>
      </c>
      <c r="ND19" s="202"/>
      <c r="NE19" s="202">
        <v>5.01098366</v>
      </c>
      <c r="NF19" s="202"/>
      <c r="NG19" s="202"/>
      <c r="NH19" s="202"/>
      <c r="NI19" s="202">
        <v>6.7020133499999996</v>
      </c>
      <c r="NJ19" s="202"/>
      <c r="NK19" s="202">
        <v>6.7020133499999996</v>
      </c>
      <c r="NL19" s="202"/>
      <c r="NM19" s="202"/>
      <c r="NN19" s="202">
        <v>0.19223828000000001</v>
      </c>
      <c r="NO19" s="202"/>
      <c r="NP19" s="202"/>
      <c r="NQ19" s="202">
        <v>0.19223828000000001</v>
      </c>
      <c r="NR19" s="202"/>
      <c r="NS19" s="202">
        <v>1.90243984</v>
      </c>
      <c r="NT19" s="202"/>
      <c r="NU19" s="202"/>
      <c r="NV19" s="202"/>
      <c r="NW19" s="202">
        <v>1.90243984</v>
      </c>
      <c r="NX19" s="202">
        <v>13.80767513</v>
      </c>
      <c r="NY19" s="202">
        <v>0.27657584999999996</v>
      </c>
      <c r="NZ19" s="202">
        <v>4.47673481</v>
      </c>
      <c r="OA19" s="202">
        <v>1.9787021100000002</v>
      </c>
      <c r="OB19" s="202">
        <v>6.7320127700000008</v>
      </c>
      <c r="OC19" s="202"/>
      <c r="OD19" s="202">
        <v>1.0017185900000001</v>
      </c>
      <c r="OE19" s="202">
        <v>0.1915367</v>
      </c>
      <c r="OF19" s="202">
        <v>2.1483578199999998</v>
      </c>
      <c r="OG19" s="202"/>
      <c r="OH19" s="202">
        <v>3.3416131099999999</v>
      </c>
      <c r="OI19" s="202"/>
      <c r="OJ19" s="202">
        <v>4.4116696100000006</v>
      </c>
      <c r="OK19" s="202"/>
      <c r="OL19" s="202">
        <v>0.18946942</v>
      </c>
      <c r="OM19" s="202">
        <v>1.9120501200000002</v>
      </c>
      <c r="ON19" s="202">
        <v>6.5131891500000005</v>
      </c>
      <c r="OO19" s="202"/>
      <c r="OP19" s="202">
        <v>1.9862772</v>
      </c>
      <c r="OQ19" s="202"/>
      <c r="OR19" s="202"/>
      <c r="OS19" s="202"/>
      <c r="OT19" s="202">
        <v>1.9862772</v>
      </c>
      <c r="OU19" s="202">
        <v>4.5270605100000001</v>
      </c>
      <c r="OV19" s="202">
        <v>0.31445178000000001</v>
      </c>
      <c r="OW19" s="202"/>
      <c r="OX19" s="202"/>
      <c r="OY19" s="202"/>
      <c r="OZ19" s="202">
        <v>4.8415122899999998</v>
      </c>
      <c r="PA19" s="202">
        <v>23.414604519999997</v>
      </c>
      <c r="PB19" s="202">
        <v>5.4068012799999998</v>
      </c>
      <c r="PC19" s="202"/>
      <c r="PD19" s="202">
        <v>1.9364481599999999</v>
      </c>
      <c r="PE19" s="202"/>
      <c r="PF19" s="202"/>
      <c r="PG19" s="202">
        <v>7.3432494399999992</v>
      </c>
      <c r="PH19" s="202"/>
      <c r="PI19" s="202">
        <v>4.5358634999999996</v>
      </c>
      <c r="PJ19" s="202"/>
      <c r="PK19" s="202"/>
      <c r="PL19" s="202">
        <v>4.5358634999999996</v>
      </c>
      <c r="PM19" s="202">
        <v>2.5387316499999999</v>
      </c>
      <c r="PN19" s="202"/>
      <c r="PO19" s="202"/>
      <c r="PP19" s="202">
        <v>2.0492119299999998</v>
      </c>
      <c r="PQ19" s="202"/>
      <c r="PR19" s="202">
        <v>4.5879435799999992</v>
      </c>
      <c r="PS19" s="202">
        <v>4.5051305900000003</v>
      </c>
      <c r="PT19" s="202"/>
      <c r="PU19" s="202">
        <v>1.9705553099999999</v>
      </c>
      <c r="PV19" s="202">
        <v>0.60805518999999997</v>
      </c>
      <c r="PW19" s="202">
        <v>2.0408725800000003</v>
      </c>
      <c r="PX19" s="202">
        <v>9.1246136700000005</v>
      </c>
      <c r="PY19" s="202">
        <v>25.591670189999995</v>
      </c>
      <c r="PZ19" s="202">
        <v>3.0279014599999998</v>
      </c>
      <c r="QA19" s="202"/>
      <c r="QB19" s="202"/>
      <c r="QC19" s="202"/>
      <c r="QD19" s="202">
        <v>3.0279014599999998</v>
      </c>
      <c r="QE19" s="202">
        <v>2.9854476000000001</v>
      </c>
      <c r="QF19" s="202">
        <v>0.30366823999999998</v>
      </c>
      <c r="QG19" s="202"/>
      <c r="QH19" s="202">
        <v>3.9897509800000002</v>
      </c>
      <c r="QI19" s="202">
        <v>7.0574939199999998</v>
      </c>
      <c r="QJ19" s="202">
        <v>14.33636074</v>
      </c>
      <c r="QK19" s="202">
        <v>0.28981088999999999</v>
      </c>
      <c r="QL19" s="202"/>
      <c r="QM19" s="202"/>
      <c r="QN19" s="202"/>
      <c r="QO19" s="202">
        <v>2.0112515499999999</v>
      </c>
      <c r="QP19" s="202">
        <v>2.3010624399999999</v>
      </c>
      <c r="QQ19" s="202">
        <v>3.1693075700000004</v>
      </c>
      <c r="QR19" s="202"/>
      <c r="QS19" s="202">
        <v>0.40463071</v>
      </c>
      <c r="QT19" s="202"/>
      <c r="QU19" s="202"/>
      <c r="QV19" s="202">
        <v>3.5739382800000006</v>
      </c>
      <c r="QW19" s="202"/>
      <c r="QX19" s="202">
        <v>0.20088401</v>
      </c>
      <c r="QY19" s="202">
        <v>0.18514747000000001</v>
      </c>
      <c r="QZ19" s="202">
        <v>0.38603147999999998</v>
      </c>
      <c r="RA19" s="202">
        <v>23.625294400000001</v>
      </c>
      <c r="RB19" s="202"/>
      <c r="RC19" s="202">
        <v>4.1105502500000002</v>
      </c>
      <c r="RD19" s="202">
        <v>4.1105502500000002</v>
      </c>
      <c r="RE19" s="202"/>
      <c r="RF19" s="202">
        <v>0.32493855999999999</v>
      </c>
      <c r="RG19" s="202">
        <v>0.29872304999999999</v>
      </c>
      <c r="RH19" s="202">
        <v>5.1965988699999999</v>
      </c>
      <c r="RI19" s="202">
        <v>2.5807998100000002</v>
      </c>
      <c r="RJ19" s="202">
        <v>8.4010602900000002</v>
      </c>
      <c r="RK19" s="202"/>
      <c r="RL19" s="202"/>
      <c r="RM19" s="202"/>
      <c r="RN19" s="202">
        <v>0.51062207000000004</v>
      </c>
      <c r="RO19" s="202">
        <v>0.51062207000000004</v>
      </c>
      <c r="RP19" s="202">
        <v>2.4928200300000003</v>
      </c>
      <c r="RQ19" s="202"/>
      <c r="RR19" s="202">
        <v>1.98634361</v>
      </c>
      <c r="RS19" s="202"/>
      <c r="RT19" s="202">
        <v>4.4791636400000003</v>
      </c>
      <c r="RU19" s="202">
        <v>4.4059511699999998</v>
      </c>
      <c r="RV19" s="202">
        <v>0.18322554000000002</v>
      </c>
      <c r="RW19" s="202"/>
      <c r="RX19" s="202"/>
      <c r="RY19" s="202">
        <v>4.9540002899999998</v>
      </c>
      <c r="RZ19" s="202">
        <v>9.543177</v>
      </c>
      <c r="SA19" s="202">
        <v>27.044573249999996</v>
      </c>
      <c r="SB19" s="202"/>
      <c r="SC19" s="202"/>
      <c r="SD19" s="202"/>
      <c r="SE19" s="202"/>
      <c r="SF19" s="202">
        <v>4.01213715</v>
      </c>
      <c r="SG19" s="202">
        <v>4.01213715</v>
      </c>
      <c r="SH19" s="202"/>
      <c r="SI19" s="202"/>
      <c r="SJ19" s="202"/>
      <c r="SK19" s="202">
        <v>2.5768819999999999</v>
      </c>
      <c r="SL19" s="202"/>
      <c r="SM19" s="202">
        <v>2.5768819999999999</v>
      </c>
      <c r="SN19" s="202">
        <v>2.0574102500000002</v>
      </c>
      <c r="SO19" s="202"/>
      <c r="SP19" s="202"/>
      <c r="SQ19" s="202">
        <v>4.5128033200000006</v>
      </c>
      <c r="SR19" s="263">
        <v>6.5702135700000008</v>
      </c>
      <c r="SS19" s="202">
        <v>0.17999126000000001</v>
      </c>
      <c r="ST19" s="202"/>
      <c r="SU19" s="202">
        <v>0.40975854</v>
      </c>
      <c r="SV19" s="202">
        <v>0.29447778999999996</v>
      </c>
      <c r="SW19" s="202"/>
      <c r="SX19" s="202">
        <v>0.88422758999999995</v>
      </c>
      <c r="SY19" s="202"/>
      <c r="SZ19" s="202"/>
      <c r="TA19" s="202">
        <v>14.043460310000004</v>
      </c>
      <c r="TB19" s="202"/>
      <c r="TC19" s="202">
        <v>5.04832036</v>
      </c>
      <c r="TD19" s="202"/>
      <c r="TE19" s="202">
        <v>0.19537397000000001</v>
      </c>
      <c r="TF19" s="202">
        <v>5.2436943300000003</v>
      </c>
      <c r="TG19" s="202">
        <v>7.1316060000000001E-2</v>
      </c>
      <c r="TH19" s="202"/>
      <c r="TI19" s="202"/>
      <c r="TJ19" s="202"/>
      <c r="TK19" s="202">
        <f t="shared" si="22"/>
        <v>7.1316060000000001E-2</v>
      </c>
      <c r="TL19" s="202">
        <v>0.31504045000000003</v>
      </c>
      <c r="TM19" s="202">
        <v>1.3555844700000002</v>
      </c>
      <c r="TN19" s="202"/>
      <c r="TO19" s="202"/>
      <c r="TP19" s="202">
        <v>3.02127306</v>
      </c>
      <c r="TQ19" s="202">
        <v>4.6918979800000002</v>
      </c>
      <c r="TR19" s="202"/>
      <c r="TS19" s="202">
        <v>0.69668912000000005</v>
      </c>
      <c r="TT19" s="202"/>
      <c r="TU19" s="202"/>
      <c r="TV19" s="202">
        <v>5.1413340199999995</v>
      </c>
      <c r="TW19" s="202">
        <v>5.8380231399999998</v>
      </c>
      <c r="TX19" s="202"/>
      <c r="TY19" s="202"/>
      <c r="TZ19" s="202"/>
      <c r="UA19" s="202"/>
      <c r="UB19" s="202"/>
      <c r="UC19" s="202">
        <v>15.84493151</v>
      </c>
      <c r="UD19" s="202"/>
      <c r="UE19" s="202"/>
      <c r="UF19" s="202"/>
      <c r="UG19" s="202">
        <v>0.20050758999999999</v>
      </c>
      <c r="UH19" s="202">
        <v>0.11078577000000001</v>
      </c>
      <c r="UI19" s="202">
        <v>4.1760234299999999</v>
      </c>
      <c r="UJ19" s="202"/>
      <c r="UK19" s="202">
        <v>4.4873167899999995</v>
      </c>
      <c r="UL19" s="202"/>
      <c r="UM19" s="202"/>
      <c r="UN19" s="202"/>
      <c r="UO19" s="202"/>
      <c r="UP19" s="202">
        <v>5.4441770400000005</v>
      </c>
      <c r="UQ19" s="202">
        <v>5.4441770400000005</v>
      </c>
      <c r="UR19" s="202"/>
      <c r="US19" s="202">
        <v>0.31598473999999999</v>
      </c>
      <c r="UT19" s="202"/>
      <c r="UU19" s="202"/>
      <c r="UV19" s="202"/>
      <c r="UW19" s="202">
        <f t="shared" si="42"/>
        <v>0.31598473999999999</v>
      </c>
      <c r="UX19" s="202">
        <v>2.6438594100000001</v>
      </c>
      <c r="UY19" s="202"/>
      <c r="UZ19" s="202">
        <v>2.1305402500000001</v>
      </c>
      <c r="VA19" s="202"/>
      <c r="VB19" s="202">
        <v>1.7261049699999997</v>
      </c>
      <c r="VC19" s="202">
        <v>6.50050463</v>
      </c>
      <c r="VD19" s="202">
        <v>16.7479832</v>
      </c>
      <c r="VE19" s="202"/>
      <c r="VF19" s="202">
        <v>0.30192553999999999</v>
      </c>
      <c r="VG19" s="202"/>
      <c r="VH19" s="202"/>
      <c r="VI19" s="202">
        <v>4.1850898999999995</v>
      </c>
      <c r="VJ19" s="202">
        <v>4.4870154399999995</v>
      </c>
      <c r="VK19" s="202"/>
      <c r="VL19" s="202"/>
      <c r="VM19" s="202"/>
      <c r="VN19" s="202">
        <v>4.2479677000000002</v>
      </c>
      <c r="VO19" s="202">
        <v>5.3133565999999997</v>
      </c>
      <c r="VP19" s="202">
        <v>9.561324299999999</v>
      </c>
      <c r="VQ19" s="202"/>
      <c r="VR19" s="202"/>
      <c r="VS19" s="202"/>
      <c r="VT19" s="202"/>
      <c r="VU19" s="202">
        <v>1.06168057</v>
      </c>
      <c r="VV19" s="202">
        <v>1.06168057</v>
      </c>
      <c r="VW19" s="202">
        <v>4.8057196300000005</v>
      </c>
      <c r="VX19" s="202"/>
      <c r="VY19" s="202">
        <v>1.1650881299999998</v>
      </c>
      <c r="VZ19" s="202"/>
      <c r="WA19" s="202">
        <v>0.47761309999999996</v>
      </c>
      <c r="WB19" s="202">
        <v>6.4484208600000006</v>
      </c>
      <c r="WC19" s="202">
        <v>0.20434486999999998</v>
      </c>
      <c r="WD19" s="202"/>
      <c r="WE19" s="202">
        <v>0.20434486999999998</v>
      </c>
      <c r="WF19" s="202">
        <v>21.762786039999995</v>
      </c>
      <c r="WG19" s="202"/>
      <c r="WH19" s="202">
        <v>8.9171148200000001</v>
      </c>
      <c r="WI19" s="202">
        <v>8.9171148200000001</v>
      </c>
      <c r="WJ19" s="202">
        <v>2.2751638700000001</v>
      </c>
      <c r="WK19" s="202"/>
      <c r="WL19" s="202"/>
      <c r="WM19" s="202"/>
      <c r="WN19" s="202">
        <v>4.95186393</v>
      </c>
      <c r="WO19" s="202">
        <v>7.2270278000000001</v>
      </c>
      <c r="WP19" s="202"/>
      <c r="WQ19" s="202">
        <v>0.28535191999999998</v>
      </c>
      <c r="WR19" s="202"/>
      <c r="WS19" s="202"/>
      <c r="WT19" s="202">
        <v>2.0087613100000001</v>
      </c>
      <c r="WU19" s="202">
        <v>2.2941132300000002</v>
      </c>
      <c r="WV19" s="202">
        <v>2.4912719300000004</v>
      </c>
      <c r="WW19" s="202"/>
      <c r="WX19" s="202"/>
      <c r="WY19" s="202"/>
      <c r="WZ19" s="202"/>
      <c r="XA19" s="202">
        <v>2.4912719300000004</v>
      </c>
      <c r="XB19" s="202"/>
      <c r="XC19" s="202">
        <v>4.4271320999999997</v>
      </c>
      <c r="XD19" s="202"/>
      <c r="XE19" s="202">
        <v>3.9988332299999998</v>
      </c>
      <c r="XF19" s="202">
        <v>8.4259653300000004</v>
      </c>
      <c r="XG19" s="202">
        <v>29.355493109999998</v>
      </c>
      <c r="XH19" s="202">
        <v>4.3810177100000001</v>
      </c>
      <c r="XI19" s="202">
        <v>4.3810177100000001</v>
      </c>
      <c r="XJ19" s="202"/>
      <c r="XK19" s="202"/>
      <c r="XL19" s="202"/>
      <c r="XM19" s="202">
        <v>1.9675398400000002</v>
      </c>
      <c r="XN19" s="202"/>
      <c r="XO19" s="202">
        <v>1.9675398400000002</v>
      </c>
      <c r="XP19" s="202"/>
      <c r="XQ19" s="202">
        <v>0.18381681</v>
      </c>
      <c r="XR19" s="202"/>
      <c r="XS19" s="202">
        <v>4.9172164400000007</v>
      </c>
      <c r="XT19" s="202"/>
      <c r="XU19" s="202">
        <v>5.1010332500000004</v>
      </c>
      <c r="XV19" s="202"/>
      <c r="XW19" s="202"/>
      <c r="XX19" s="202"/>
      <c r="XY19" s="202">
        <v>0.2745689</v>
      </c>
      <c r="XZ19" s="202"/>
      <c r="YA19" s="202">
        <f t="shared" si="43"/>
        <v>0.2745689</v>
      </c>
      <c r="YB19" s="202">
        <v>1.9525842199999999</v>
      </c>
      <c r="YC19" s="202"/>
      <c r="YD19" s="202"/>
      <c r="YE19" s="202">
        <v>4.3767930799999997</v>
      </c>
      <c r="YF19" s="202">
        <f t="shared" si="44"/>
        <v>6.3293772999999991</v>
      </c>
      <c r="YG19" s="202">
        <f t="shared" si="45"/>
        <v>18.053536999999999</v>
      </c>
      <c r="YH19" s="202">
        <f t="shared" si="46"/>
        <v>251.92596283999995</v>
      </c>
      <c r="YI19" s="202"/>
      <c r="YJ19" s="202"/>
      <c r="YK19" s="202"/>
      <c r="YL19" s="202">
        <v>0.78909341</v>
      </c>
      <c r="YM19" s="202">
        <f t="shared" si="47"/>
        <v>0.78909341</v>
      </c>
      <c r="YN19" s="202"/>
      <c r="YO19" s="202"/>
      <c r="YP19" s="202"/>
      <c r="YQ19" s="202">
        <v>4.1454996099999901</v>
      </c>
      <c r="YR19" s="202"/>
      <c r="YS19" s="202">
        <v>4.1454996099999901</v>
      </c>
      <c r="YT19" s="202"/>
      <c r="YU19" s="202"/>
      <c r="YV19" s="202">
        <v>0.29868833</v>
      </c>
      <c r="YW19" s="202"/>
      <c r="YX19" s="202"/>
      <c r="YY19" s="202">
        <v>0.29868833</v>
      </c>
      <c r="YZ19" s="202"/>
      <c r="ZA19" s="202">
        <v>1.0199887000000001</v>
      </c>
      <c r="ZB19" s="202"/>
      <c r="ZC19" s="202">
        <v>4.5494195599999996</v>
      </c>
      <c r="ZD19" s="202">
        <v>5.5694082599999994</v>
      </c>
      <c r="ZE19" s="202"/>
      <c r="ZF19" s="202"/>
      <c r="ZG19" s="202"/>
      <c r="ZH19" s="202"/>
      <c r="ZI19" s="202">
        <v>10.802689609999989</v>
      </c>
      <c r="ZJ19" s="202"/>
      <c r="ZK19" s="202">
        <v>4.1593289999999996</v>
      </c>
      <c r="ZL19" s="202">
        <v>4.1593289999999996</v>
      </c>
      <c r="ZM19" s="202"/>
      <c r="ZN19" s="202"/>
      <c r="ZO19" s="202"/>
      <c r="ZP19" s="202"/>
      <c r="ZQ19" s="202">
        <v>2.6918766199999999</v>
      </c>
      <c r="ZR19" s="202">
        <v>2.6918766199999999</v>
      </c>
      <c r="ZS19" s="202"/>
      <c r="ZT19" s="202"/>
      <c r="ZU19" s="202"/>
      <c r="ZV19" s="202"/>
      <c r="ZW19" s="202"/>
      <c r="ZX19" s="202"/>
      <c r="ZY19" s="202"/>
      <c r="ZZ19" s="202">
        <v>0.20049048</v>
      </c>
      <c r="AAA19" s="202"/>
      <c r="AAB19" s="202">
        <v>0.20049048</v>
      </c>
      <c r="AAC19" s="202"/>
      <c r="AAD19" s="202"/>
      <c r="AAE19" s="202">
        <v>2.7345232400000001</v>
      </c>
      <c r="AAF19" s="202">
        <v>2.7345232400000001</v>
      </c>
      <c r="AAG19" s="202">
        <v>9.7862193400000006</v>
      </c>
      <c r="AAH19" s="202"/>
      <c r="AAI19" s="202">
        <v>2.4907810499999998</v>
      </c>
      <c r="AAJ19" s="202">
        <v>2.4907810499999998</v>
      </c>
      <c r="AAK19" s="202">
        <v>0.21155764000000002</v>
      </c>
      <c r="AAL19" s="202">
        <v>0.31002950000000001</v>
      </c>
      <c r="AAM19" s="202"/>
      <c r="AAN19" s="202"/>
      <c r="AAO19" s="202"/>
      <c r="AAP19" s="202">
        <v>0.52158714000000006</v>
      </c>
      <c r="AAQ19" s="202"/>
      <c r="AAR19" s="202"/>
      <c r="AAS19" s="202"/>
      <c r="AAT19" s="202"/>
      <c r="AAU19" s="202">
        <v>1.11151807</v>
      </c>
      <c r="AAV19" s="202">
        <v>1.11151807</v>
      </c>
      <c r="AAW19" s="202"/>
      <c r="AAX19" s="202"/>
      <c r="AAY19" s="202">
        <v>0.31732364000000002</v>
      </c>
      <c r="AAZ19" s="202"/>
      <c r="ABA19" s="202"/>
      <c r="ABB19" s="202">
        <v>0.31732364000000002</v>
      </c>
      <c r="ABC19" s="202"/>
      <c r="ABD19" s="202">
        <v>1.62857064</v>
      </c>
      <c r="ABE19" s="202"/>
      <c r="ABF19" s="202"/>
      <c r="ABG19" s="202">
        <v>1.62857064</v>
      </c>
      <c r="ABH19" s="202">
        <f t="shared" si="48"/>
        <v>17.653895229999989</v>
      </c>
      <c r="ABI19" s="202">
        <v>6.06978054</v>
      </c>
      <c r="ABJ19" s="202"/>
      <c r="ABK19" s="202"/>
      <c r="ABL19" s="202"/>
      <c r="ABM19" s="202">
        <v>9.2874479999999995E-2</v>
      </c>
      <c r="ABN19" s="202"/>
      <c r="ABO19" s="202">
        <v>9.2874479999999995E-2</v>
      </c>
      <c r="ABP19" s="202"/>
      <c r="ABQ19" s="202"/>
      <c r="ABR19" s="202"/>
      <c r="ABS19" s="202">
        <v>0.19897043</v>
      </c>
      <c r="ABT19" s="202"/>
      <c r="ABU19" s="202">
        <v>0.19897043</v>
      </c>
      <c r="ABV19" s="202"/>
      <c r="ABW19" s="202"/>
      <c r="ABX19" s="202"/>
      <c r="ABY19" s="202"/>
      <c r="ABZ19" s="202"/>
      <c r="ACA19" s="202"/>
      <c r="ACB19" s="202"/>
      <c r="ACC19" s="202"/>
      <c r="ACD19" s="202"/>
      <c r="ACE19" s="202">
        <v>1.6161594399999999</v>
      </c>
      <c r="ACF19" s="202"/>
      <c r="ACG19" s="202">
        <v>1.6161594399999999</v>
      </c>
      <c r="ACH19" s="202"/>
      <c r="ACI19" s="202"/>
      <c r="ACJ19" s="202">
        <v>1.9080043499999999</v>
      </c>
      <c r="ACK19" s="202">
        <v>8.9228421699999991</v>
      </c>
      <c r="ACL19" s="202">
        <v>0.21253739999999999</v>
      </c>
      <c r="ACM19" s="202"/>
      <c r="ACN19" s="202">
        <v>9.1353795699999996</v>
      </c>
      <c r="ACO19" s="202"/>
      <c r="ACP19" s="202"/>
      <c r="ACQ19" s="202"/>
      <c r="ACR19" s="202"/>
      <c r="ACS19" s="202"/>
      <c r="ACT19" s="202"/>
      <c r="ACU19" s="202">
        <v>0.19806579999999999</v>
      </c>
      <c r="ACV19" s="202"/>
      <c r="ACW19" s="202"/>
      <c r="ACX19" s="202"/>
      <c r="ACY19" s="202"/>
      <c r="ACZ19" s="202">
        <v>0.19806579999999999</v>
      </c>
      <c r="ADA19" s="202">
        <v>0.32250894000000002</v>
      </c>
      <c r="ADB19" s="202">
        <v>2.142239</v>
      </c>
      <c r="ADC19" s="202"/>
      <c r="ADD19" s="202">
        <v>8.7134556599999993</v>
      </c>
      <c r="ADE19" s="202">
        <v>0.29828265000000004</v>
      </c>
      <c r="ADF19" s="202">
        <v>11.476486249999999</v>
      </c>
      <c r="ADG19" s="202"/>
      <c r="ADH19" s="202"/>
      <c r="ADI19" s="202"/>
      <c r="ADJ19" s="202"/>
      <c r="ADK19" s="202">
        <v>20.809931619999997</v>
      </c>
      <c r="ADL19" s="202"/>
      <c r="ADM19" s="202"/>
      <c r="ADN19" s="202"/>
      <c r="ADO19" s="202"/>
      <c r="ADP19" s="202"/>
      <c r="ADQ19" s="202"/>
      <c r="ADR19" s="202">
        <v>8.5440626599999998</v>
      </c>
      <c r="ADS19" s="202">
        <v>8.5440626599999998</v>
      </c>
      <c r="ADT19" s="202"/>
      <c r="ADU19" s="202"/>
      <c r="ADV19" s="202">
        <v>6.0000000000000002E-5</v>
      </c>
      <c r="ADW19" s="202"/>
      <c r="ADX19" s="202"/>
      <c r="ADY19" s="202">
        <v>6.0000000000000002E-5</v>
      </c>
      <c r="ADZ19" s="202"/>
      <c r="AEA19" s="202"/>
      <c r="AEB19" s="202"/>
      <c r="AEC19" s="202">
        <v>2.1336155099999998</v>
      </c>
      <c r="AED19" s="202">
        <v>2.1336155099999998</v>
      </c>
      <c r="AEE19" s="202"/>
      <c r="AEF19" s="202"/>
      <c r="AEG19" s="202"/>
      <c r="AEH19" s="202">
        <v>0.20040152999999999</v>
      </c>
      <c r="AEI19" s="202"/>
      <c r="AEJ19" s="202">
        <v>0.20040152999999999</v>
      </c>
      <c r="AEK19" s="202">
        <v>10.8781397</v>
      </c>
      <c r="AEL19" s="202"/>
      <c r="AEM19" s="202"/>
      <c r="AEN19" s="202"/>
      <c r="AEO19" s="202"/>
      <c r="AEP19" s="202">
        <v>0.750099449999999</v>
      </c>
      <c r="AEQ19" s="202">
        <v>0.750099449999999</v>
      </c>
      <c r="AER19" s="202"/>
      <c r="AES19" s="202"/>
      <c r="AET19" s="202"/>
      <c r="AEU19" s="202"/>
      <c r="AEV19" s="202"/>
      <c r="AEW19" s="202"/>
      <c r="AEX19" s="202"/>
      <c r="AEY19" s="202"/>
      <c r="AEZ19" s="202"/>
      <c r="AFA19" s="202">
        <v>0.69629353000000005</v>
      </c>
      <c r="AFB19" s="202">
        <v>0.69629353000000005</v>
      </c>
      <c r="AFC19" s="202">
        <v>0.20242688</v>
      </c>
      <c r="AFD19" s="202"/>
      <c r="AFE19" s="202"/>
      <c r="AFF19" s="202"/>
      <c r="AFG19" s="202"/>
      <c r="AFH19" s="202">
        <v>0.20242688</v>
      </c>
      <c r="AFI19" s="202">
        <v>10.13875895</v>
      </c>
      <c r="AFJ19" s="202"/>
      <c r="AFK19" s="202">
        <v>10.13875895</v>
      </c>
      <c r="AFL19" s="202">
        <v>11.787578809999999</v>
      </c>
      <c r="AFM19" s="202"/>
      <c r="AFN19" s="202"/>
      <c r="AFO19" s="202">
        <v>0.28371244000000001</v>
      </c>
      <c r="AFP19" s="202">
        <v>0.28371244000000001</v>
      </c>
      <c r="AFQ19" s="202">
        <v>0.54548283999999991</v>
      </c>
      <c r="AFR19" s="202"/>
      <c r="AFS19" s="202"/>
      <c r="AFT19" s="202">
        <v>0.17636201999999998</v>
      </c>
      <c r="AFU19" s="202">
        <v>0.72184485999999992</v>
      </c>
      <c r="AFV19" s="202"/>
      <c r="AFW19" s="202">
        <v>0.19114867999999999</v>
      </c>
      <c r="AFX19" s="202">
        <v>0.58884619999999999</v>
      </c>
      <c r="AFY19" s="202"/>
      <c r="AFZ19" s="202"/>
      <c r="AGA19" s="202">
        <v>0.77999487999999995</v>
      </c>
      <c r="AGB19" s="202">
        <v>0.27431478000000004</v>
      </c>
      <c r="AGC19" s="202"/>
      <c r="AGD19" s="202"/>
      <c r="AGE19" s="202">
        <v>9.9837203199999998</v>
      </c>
      <c r="AGF19" s="202">
        <v>2.2150263899999998</v>
      </c>
      <c r="AGG19" s="202">
        <v>12.473061489999999</v>
      </c>
      <c r="AGH19" s="202"/>
      <c r="AGI19" s="202"/>
      <c r="AGJ19" s="202"/>
      <c r="AGK19" s="202"/>
      <c r="AGL19" s="202"/>
      <c r="AGM19" s="202"/>
      <c r="AGN19" s="202">
        <v>14.258613670000001</v>
      </c>
      <c r="AGO19" s="202"/>
      <c r="AGP19" s="202"/>
      <c r="AGQ19" s="202"/>
      <c r="AGR19" s="202"/>
      <c r="AGS19" s="202"/>
      <c r="AGT19" s="202"/>
      <c r="AGU19" s="202"/>
      <c r="AGV19" s="202"/>
      <c r="AGW19" s="202"/>
      <c r="AGX19" s="202"/>
      <c r="AGY19" s="202">
        <v>0.19242100000000001</v>
      </c>
      <c r="AGZ19" s="202">
        <v>0.19242100000000001</v>
      </c>
      <c r="AHA19" s="202"/>
      <c r="AHB19" s="202">
        <v>0.55990235999999993</v>
      </c>
      <c r="AHC19" s="202"/>
      <c r="AHD19" s="202"/>
      <c r="AHE19" s="202">
        <v>0.5374800500000001</v>
      </c>
      <c r="AHF19" s="202">
        <v>1.09738241</v>
      </c>
      <c r="AHG19" s="202"/>
      <c r="AHH19" s="202"/>
      <c r="AHI19" s="202">
        <v>2.3425953700000002</v>
      </c>
      <c r="AHJ19" s="202"/>
      <c r="AHK19" s="202"/>
      <c r="AHL19" s="202">
        <v>2.3425953700000002</v>
      </c>
      <c r="AHM19" s="202">
        <v>3.6323987800000004</v>
      </c>
      <c r="AHN19" s="202">
        <v>1.92737414</v>
      </c>
      <c r="AHO19" s="202">
        <v>7.6293593299999998</v>
      </c>
      <c r="AHP19" s="202"/>
      <c r="AHQ19" s="202">
        <v>0.41928231999999999</v>
      </c>
      <c r="AHR19" s="202">
        <v>0.36821312</v>
      </c>
      <c r="AHS19" s="202">
        <v>10.34422891</v>
      </c>
      <c r="AHT19" s="202"/>
      <c r="AHU19" s="202">
        <v>0.28258828000000003</v>
      </c>
      <c r="AHV19" s="202">
        <v>2.2222550000000001</v>
      </c>
      <c r="AHW19" s="202">
        <v>0.56232598999999994</v>
      </c>
      <c r="AHX19" s="202">
        <v>0.18041175000000001</v>
      </c>
      <c r="AHY19" s="202">
        <v>3.2475810200000006</v>
      </c>
      <c r="AHZ19" s="202">
        <v>0.18054469000000001</v>
      </c>
      <c r="AIA19" s="202"/>
      <c r="AIB19" s="202"/>
      <c r="AIC19" s="202"/>
      <c r="AID19" s="202"/>
      <c r="AIE19" s="202">
        <v>0.18054469000000001</v>
      </c>
      <c r="AIF19" s="202">
        <v>1.8671693700000001</v>
      </c>
      <c r="AIG19" s="202"/>
      <c r="AIH19" s="202">
        <v>2.8857443199999997</v>
      </c>
      <c r="AII19" s="202"/>
      <c r="AIJ19" s="202">
        <v>0.18023119000000001</v>
      </c>
      <c r="AIK19" s="202">
        <v>4.9331448800000004</v>
      </c>
      <c r="AIL19" s="202"/>
      <c r="AIM19" s="202"/>
      <c r="AIN19" s="202">
        <v>0.8642223200000001</v>
      </c>
      <c r="AIO19" s="202">
        <v>0.8642223200000001</v>
      </c>
      <c r="AIP19" s="202">
        <v>19.569721820000002</v>
      </c>
      <c r="AIQ19" s="202"/>
      <c r="AIR19" s="202"/>
      <c r="AIS19" s="202"/>
      <c r="AIT19" s="202"/>
      <c r="AIU19" s="202">
        <v>7.062533890000001</v>
      </c>
      <c r="AIV19" s="202"/>
      <c r="AIW19" s="202"/>
      <c r="AIX19" s="202">
        <v>7.062533890000001</v>
      </c>
      <c r="AIY19" s="202"/>
      <c r="AIZ19" s="202">
        <v>0.37385091999999998</v>
      </c>
      <c r="AJA19" s="202"/>
      <c r="AJB19" s="202">
        <v>2.8877610300000001</v>
      </c>
      <c r="AJC19" s="202"/>
      <c r="AJD19" s="202">
        <v>3.2616119499999998</v>
      </c>
      <c r="AJE19" s="202"/>
      <c r="AJF19" s="202"/>
      <c r="AJG19" s="202"/>
      <c r="AJH19" s="202"/>
      <c r="AJI19" s="202"/>
      <c r="AJJ19" s="202"/>
      <c r="AJK19" s="202">
        <v>1.9323879799999999</v>
      </c>
      <c r="AJL19" s="202">
        <v>7.68618617</v>
      </c>
      <c r="AJM19" s="202">
        <v>0.18405335</v>
      </c>
      <c r="AJN19" s="202">
        <v>0.97200984000000001</v>
      </c>
      <c r="AJO19" s="202"/>
      <c r="AJP19" s="202">
        <v>10.774637339999998</v>
      </c>
      <c r="AJQ19" s="202">
        <v>21.098783179999998</v>
      </c>
      <c r="AJR19" s="202">
        <v>0.26804069000000003</v>
      </c>
      <c r="AJS19" s="202"/>
      <c r="AJT19" s="202">
        <v>0.36891343999999998</v>
      </c>
      <c r="AJU19" s="202"/>
      <c r="AJV19" s="202"/>
      <c r="AJW19" s="202">
        <v>0.63695413000000001</v>
      </c>
      <c r="AJX19" s="202"/>
      <c r="AJY19" s="202"/>
      <c r="AJZ19" s="202"/>
      <c r="AKA19" s="202"/>
      <c r="AKB19" s="202">
        <v>1.8703324099999998</v>
      </c>
      <c r="AKC19" s="202">
        <v>1.8703324099999998</v>
      </c>
      <c r="AKD19" s="202"/>
      <c r="AKE19" s="202">
        <v>2.8848492299999999</v>
      </c>
      <c r="AKF19" s="202">
        <v>0.74548267000000001</v>
      </c>
      <c r="AKG19" s="202"/>
      <c r="AKH19" s="202"/>
      <c r="AKI19" s="202">
        <v>3.6303318999999998</v>
      </c>
      <c r="AKJ19" s="202"/>
      <c r="AKK19" s="202"/>
      <c r="AKL19" s="202"/>
      <c r="AKM19" s="202">
        <v>0.23687922</v>
      </c>
      <c r="AKN19" s="202">
        <v>0.23687922</v>
      </c>
      <c r="AKO19" s="202"/>
      <c r="AKP19" s="202"/>
      <c r="AKQ19" s="202">
        <v>6.3744976600000003</v>
      </c>
      <c r="AKR19" s="202">
        <v>136.97635907999998</v>
      </c>
      <c r="AKS19" s="202">
        <v>0.29404596</v>
      </c>
      <c r="AKT19" s="202">
        <v>7.7273082400000002</v>
      </c>
      <c r="AKU19" s="202">
        <v>1.0995237600000001</v>
      </c>
      <c r="AKV19" s="202">
        <v>9.1208779599999996</v>
      </c>
      <c r="AKW19" s="202">
        <v>0.65080322000000002</v>
      </c>
      <c r="AKX19" s="202">
        <v>1.74438998</v>
      </c>
      <c r="AKY19" s="202">
        <v>0.23879367999999998</v>
      </c>
      <c r="AKZ19" s="202"/>
      <c r="ALA19" s="202"/>
      <c r="ALB19" s="202">
        <v>2.6339868800000001</v>
      </c>
      <c r="ALC19" s="202"/>
      <c r="ALD19" s="202">
        <v>1.97863554</v>
      </c>
      <c r="ALE19" s="202"/>
      <c r="ALF19" s="202"/>
      <c r="ALG19" s="202"/>
      <c r="ALH19" s="202">
        <v>1.97863554</v>
      </c>
      <c r="ALI19" s="202"/>
      <c r="ALJ19" s="202">
        <v>2.1431386299999997</v>
      </c>
      <c r="ALK19" s="202"/>
      <c r="ALL19" s="202">
        <v>3.1862446999999996</v>
      </c>
      <c r="ALM19" s="202">
        <v>5.3293833299999989</v>
      </c>
      <c r="ALN19" s="202">
        <v>2.4121565999999999</v>
      </c>
      <c r="ALO19" s="202"/>
      <c r="ALP19" s="202"/>
      <c r="ALQ19" s="202"/>
      <c r="ALR19" s="202">
        <v>2.4121565999999999</v>
      </c>
      <c r="ALS19" s="202">
        <v>21.475040310000001</v>
      </c>
      <c r="ALT19" s="202">
        <v>5.7890329500000002</v>
      </c>
      <c r="ALU19" s="202">
        <v>5.7890329500000002</v>
      </c>
      <c r="ALV19" s="202"/>
      <c r="ALW19" s="202">
        <v>1.1473044800000001</v>
      </c>
      <c r="ALX19" s="202"/>
      <c r="ALY19" s="202"/>
      <c r="ALZ19" s="202"/>
      <c r="AMA19" s="202">
        <v>1.1473044800000001</v>
      </c>
      <c r="AMB19" s="202"/>
      <c r="AMC19" s="202"/>
      <c r="AMD19" s="202"/>
      <c r="AME19" s="202"/>
      <c r="AMF19" s="202"/>
      <c r="AMG19" s="202"/>
      <c r="AMH19" s="202"/>
      <c r="AMI19" s="202"/>
      <c r="AMJ19" s="202"/>
      <c r="AMK19" s="202"/>
      <c r="AML19" s="202"/>
      <c r="AMM19" s="202"/>
      <c r="AMN19" s="202"/>
      <c r="AMO19" s="202"/>
      <c r="AMP19" s="202"/>
      <c r="AMQ19" s="202">
        <v>1.8726122700000001</v>
      </c>
      <c r="AMR19" s="202">
        <f t="shared" si="49"/>
        <v>1.8726122700000001</v>
      </c>
      <c r="AMS19" s="202">
        <f t="shared" si="50"/>
        <v>8.8089496999999994</v>
      </c>
      <c r="AMT19" s="202"/>
      <c r="AMU19" s="202"/>
      <c r="AMV19" s="202"/>
      <c r="AMW19" s="202">
        <v>0.407981169999999</v>
      </c>
      <c r="AMX19" s="202">
        <v>3.5590585099999998</v>
      </c>
      <c r="AMY19" s="202">
        <v>3.9670396799999987</v>
      </c>
      <c r="AMZ19" s="202"/>
      <c r="ANA19" s="202">
        <v>0.17085917</v>
      </c>
      <c r="ANB19" s="202"/>
      <c r="ANC19" s="202"/>
      <c r="AND19" s="202">
        <v>0.22069539999999999</v>
      </c>
      <c r="ANE19" s="202">
        <f t="shared" si="51"/>
        <v>0.39155456999999999</v>
      </c>
      <c r="ANF19" s="202">
        <v>0.72684339999999992</v>
      </c>
      <c r="ANG19" s="202">
        <v>1.13083716</v>
      </c>
      <c r="ANH19" s="202">
        <v>2.1245155499999999</v>
      </c>
      <c r="ANI19" s="202">
        <v>2.5112591000000002</v>
      </c>
      <c r="ANJ19" s="202"/>
      <c r="ANK19" s="202">
        <v>6.4934552100000005</v>
      </c>
      <c r="ANL19" s="202">
        <v>1.06577955</v>
      </c>
      <c r="ANM19" s="202">
        <v>0.32509289000000002</v>
      </c>
      <c r="ANN19" s="202"/>
      <c r="ANO19" s="202"/>
      <c r="ANP19" s="202">
        <v>5.0068766299999998</v>
      </c>
      <c r="ANQ19" s="202">
        <v>6.3977490699999997</v>
      </c>
      <c r="ANR19" s="202">
        <f t="shared" si="52"/>
        <v>17.24979853</v>
      </c>
      <c r="ANS19" s="202"/>
      <c r="ANT19" s="202">
        <v>2.7152978999999999</v>
      </c>
      <c r="ANU19" s="202">
        <v>0.23346439999999999</v>
      </c>
      <c r="ANV19" s="202"/>
      <c r="ANW19" s="202"/>
      <c r="ANX19" s="202">
        <v>2.9487622999999998</v>
      </c>
      <c r="ANY19" s="202"/>
      <c r="ANZ19" s="202"/>
      <c r="AOA19" s="202"/>
      <c r="AOB19" s="202"/>
      <c r="AOC19" s="202">
        <v>1.8249395500000001</v>
      </c>
      <c r="AOD19" s="202">
        <v>1.8249395500000001</v>
      </c>
      <c r="AOE19" s="202"/>
      <c r="AOF19" s="202"/>
      <c r="AOG19" s="202">
        <v>0.60103421999999995</v>
      </c>
      <c r="AOH19" s="202">
        <v>0.61791547000000002</v>
      </c>
      <c r="AOI19" s="202">
        <v>1.2189496900000001</v>
      </c>
      <c r="AOJ19" s="202"/>
      <c r="AOK19" s="202">
        <v>0.34975399000000001</v>
      </c>
      <c r="AOL19" s="202"/>
      <c r="AOM19" s="202"/>
      <c r="AON19" s="202">
        <v>4.9446351100000001</v>
      </c>
      <c r="AOO19" s="202">
        <v>5.2943891000000001</v>
      </c>
      <c r="AOP19" s="202">
        <v>0.27260759000000001</v>
      </c>
      <c r="AOQ19" s="202"/>
      <c r="AOR19" s="202">
        <v>0.27260759000000001</v>
      </c>
      <c r="AOS19" s="202">
        <v>11.559648229999999</v>
      </c>
      <c r="AOT19" s="202">
        <v>5.27111983</v>
      </c>
      <c r="AOU19" s="202">
        <v>4.4120659999999999E-2</v>
      </c>
      <c r="AOV19" s="202">
        <v>5.3152404899999999</v>
      </c>
      <c r="AOW19" s="202">
        <v>0.48724478999999998</v>
      </c>
      <c r="AOX19" s="202"/>
      <c r="AOY19" s="202"/>
      <c r="AOZ19" s="202"/>
      <c r="APA19" s="202"/>
      <c r="APB19" s="202">
        <f t="shared" si="53"/>
        <v>0.48724478999999998</v>
      </c>
      <c r="APC19" s="202"/>
      <c r="APD19" s="202"/>
      <c r="APE19" s="202">
        <v>4.0175480499999994</v>
      </c>
      <c r="APF19" s="202"/>
      <c r="APG19" s="202">
        <v>5.8320388000000012</v>
      </c>
      <c r="APH19" s="202">
        <v>9.8495868500000014</v>
      </c>
      <c r="API19" s="202">
        <v>0.19211808999999999</v>
      </c>
      <c r="APJ19" s="202">
        <v>2.4090923700000002</v>
      </c>
      <c r="APK19" s="202"/>
      <c r="APL19" s="202"/>
      <c r="APM19" s="202"/>
      <c r="APN19" s="202">
        <v>2.6012104600000003</v>
      </c>
      <c r="APO19" s="202"/>
      <c r="APP19" s="202"/>
      <c r="APQ19" s="202">
        <v>0.75580948999999997</v>
      </c>
      <c r="APR19" s="202"/>
      <c r="APS19" s="202"/>
      <c r="APT19" s="202">
        <v>0.75580948999999997</v>
      </c>
      <c r="APU19" s="202">
        <f t="shared" si="54"/>
        <v>19.009092080000002</v>
      </c>
      <c r="APV19" s="202">
        <v>0.26846410999999998</v>
      </c>
      <c r="APW19" s="202">
        <v>1.4889449800000001</v>
      </c>
      <c r="APX19" s="202"/>
      <c r="APY19" s="202"/>
      <c r="APZ19" s="202">
        <v>0.19022284</v>
      </c>
      <c r="AQA19" s="202">
        <v>1.94763193</v>
      </c>
      <c r="AQB19" s="202">
        <v>1.78841794</v>
      </c>
      <c r="AQC19" s="202"/>
      <c r="AQD19" s="202">
        <v>1.8762732900000001</v>
      </c>
      <c r="AQE19" s="202"/>
      <c r="AQF19" s="202"/>
      <c r="AQG19" s="202">
        <v>3.6646912299999999</v>
      </c>
      <c r="AQH19" s="202"/>
      <c r="AQI19" s="202">
        <v>6.5365237900000013</v>
      </c>
      <c r="AQJ19" s="202"/>
      <c r="AQK19" s="202">
        <v>6.5365237900000013</v>
      </c>
      <c r="AQL19" s="202">
        <v>0.66075107</v>
      </c>
      <c r="AQM19" s="202"/>
      <c r="AQN19" s="202">
        <v>0.27895165999999999</v>
      </c>
      <c r="AQO19" s="202">
        <v>1.9543511299999998</v>
      </c>
      <c r="AQP19" s="202">
        <v>1.74925372</v>
      </c>
      <c r="AQQ19" s="202">
        <v>4.6433075800000001</v>
      </c>
      <c r="AQR19" s="202">
        <f t="shared" si="55"/>
        <v>16.792154530000001</v>
      </c>
      <c r="AQS19" s="202"/>
      <c r="AQT19" s="202"/>
      <c r="AQU19" s="202">
        <v>1.9653238400000002</v>
      </c>
      <c r="AQV19" s="202"/>
      <c r="AQW19" s="202">
        <v>0.14323384</v>
      </c>
      <c r="AQX19" s="202">
        <v>2.1085576800000001</v>
      </c>
      <c r="AQY19" s="202"/>
      <c r="AQZ19" s="202"/>
      <c r="ARA19" s="202"/>
      <c r="ARB19" s="202">
        <v>5.4966633499999995</v>
      </c>
      <c r="ARC19" s="202"/>
      <c r="ARD19" s="202">
        <v>5.4966633499999995</v>
      </c>
      <c r="ARE19" s="202"/>
      <c r="ARF19" s="202"/>
      <c r="ARG19" s="202"/>
      <c r="ARH19" s="202"/>
      <c r="ARI19" s="202"/>
      <c r="ARJ19" s="202"/>
      <c r="ARK19" s="202"/>
      <c r="ARL19" s="202">
        <v>2.89547989999999</v>
      </c>
      <c r="ARM19" s="202"/>
      <c r="ARN19" s="202">
        <v>0.19693516</v>
      </c>
      <c r="ARO19" s="202">
        <v>3.0924150599999898</v>
      </c>
      <c r="ARP19" s="202"/>
      <c r="ARQ19" s="202">
        <v>0.24943748999999901</v>
      </c>
      <c r="ARR19" s="202">
        <v>1.3497075600000001</v>
      </c>
      <c r="ARS19" s="202">
        <v>1.5991450499999991</v>
      </c>
      <c r="ART19" s="202">
        <v>12.29678113999999</v>
      </c>
      <c r="ARU19" s="202"/>
      <c r="ARV19" s="202"/>
      <c r="ARW19" s="202"/>
      <c r="ARX19" s="202"/>
      <c r="ARY19" s="202"/>
      <c r="ARZ19" s="202"/>
      <c r="ASA19" s="202">
        <v>4.1398952099999997</v>
      </c>
      <c r="ASB19" s="202">
        <v>4.1398952099999997</v>
      </c>
      <c r="ASC19" s="202"/>
      <c r="ASD19" s="202"/>
      <c r="ASE19" s="202"/>
      <c r="ASF19" s="202">
        <v>0.17320356000000001</v>
      </c>
      <c r="ASG19" s="202">
        <v>3.17906618</v>
      </c>
      <c r="ASH19" s="202">
        <v>3.3522697400000001</v>
      </c>
      <c r="ASI19" s="202">
        <v>0.11469826</v>
      </c>
      <c r="ASJ19" s="202"/>
      <c r="ASK19" s="202">
        <v>0.51961168000000002</v>
      </c>
      <c r="ASL19" s="202"/>
      <c r="ASM19" s="202">
        <v>0.40361166999999998</v>
      </c>
      <c r="ASN19" s="202">
        <v>1.0379216100000002</v>
      </c>
      <c r="ASO19" s="202"/>
      <c r="ASP19" s="202"/>
      <c r="ASQ19" s="202"/>
      <c r="ASR19" s="202"/>
      <c r="ASS19" s="202">
        <v>1.63128724</v>
      </c>
      <c r="AST19" s="202">
        <v>1.63128724</v>
      </c>
      <c r="ASU19" s="202">
        <v>10.1613738</v>
      </c>
      <c r="ASV19" s="202"/>
      <c r="ASW19" s="202"/>
      <c r="ASX19" s="202"/>
      <c r="ASY19" s="202"/>
      <c r="ASZ19" s="202">
        <v>1.4458880000000001</v>
      </c>
      <c r="ATA19" s="202">
        <v>1.4458880000000001</v>
      </c>
      <c r="ATB19" s="202">
        <v>0.25132506999999998</v>
      </c>
      <c r="ATC19" s="202">
        <v>0.75139632999999995</v>
      </c>
      <c r="ATD19" s="202"/>
      <c r="ATE19" s="202"/>
      <c r="ATF19" s="202"/>
      <c r="ATG19" s="202">
        <v>1.0027214</v>
      </c>
      <c r="ATH19" s="202">
        <v>1.6937138500000002</v>
      </c>
      <c r="ATI19" s="202"/>
      <c r="ATJ19" s="202"/>
      <c r="ATK19" s="202"/>
      <c r="ATL19" s="202"/>
      <c r="ATM19" s="202">
        <v>1.6937138500000002</v>
      </c>
      <c r="ATN19" s="202"/>
      <c r="ATO19" s="202"/>
      <c r="ATP19" s="202"/>
      <c r="ATQ19" s="202"/>
      <c r="ATR19" s="202"/>
      <c r="ATS19" s="202"/>
      <c r="ATT19" s="202"/>
      <c r="ATU19" s="202"/>
      <c r="ATV19" s="202">
        <v>4.1423232500000005</v>
      </c>
      <c r="ATW19" s="202"/>
      <c r="ATX19" s="202">
        <v>5.1462810599999997</v>
      </c>
      <c r="ATY19" s="202"/>
      <c r="ATZ19" s="202"/>
      <c r="AUA19" s="202">
        <v>5.1462810599999997</v>
      </c>
      <c r="AUB19" s="202"/>
      <c r="AUC19" s="202">
        <v>3.9656980000000001E-2</v>
      </c>
      <c r="AUD19" s="202"/>
      <c r="AUE19" s="202">
        <v>3.2181422500000001</v>
      </c>
      <c r="AUF19" s="202"/>
      <c r="AUG19" s="202">
        <v>3.2577992300000003</v>
      </c>
      <c r="AUH19" s="202"/>
      <c r="AUI19" s="202"/>
      <c r="AUJ19" s="202">
        <v>0.76168139000000001</v>
      </c>
      <c r="AUK19" s="202"/>
      <c r="AUL19" s="202">
        <v>3.1709456199999897</v>
      </c>
      <c r="AUM19" s="202">
        <v>3.9326270099999898</v>
      </c>
      <c r="AUN19" s="202"/>
      <c r="AUO19" s="202"/>
      <c r="AUP19" s="202"/>
      <c r="AUQ19" s="202"/>
      <c r="AUR19" s="202"/>
      <c r="AUS19" s="202"/>
      <c r="AUT19" s="202"/>
      <c r="AUU19" s="202"/>
      <c r="AUV19" s="202">
        <v>3.8186372999999891</v>
      </c>
      <c r="AUW19" s="202"/>
      <c r="AUX19" s="202">
        <v>3.8186372999999891</v>
      </c>
      <c r="AUY19" s="202">
        <v>16.155344599999978</v>
      </c>
      <c r="AUZ19" s="202"/>
      <c r="AVA19" s="202"/>
      <c r="AVB19" s="202"/>
      <c r="AVC19" s="202"/>
      <c r="AVD19" s="202"/>
      <c r="AVE19" s="202"/>
      <c r="AVF19" s="202"/>
      <c r="AVG19" s="202"/>
      <c r="AVH19" s="202"/>
      <c r="AVI19" s="202">
        <v>0.16126061999999999</v>
      </c>
      <c r="AVJ19" s="202"/>
      <c r="AVK19" s="202"/>
      <c r="AVL19" s="202"/>
      <c r="AVM19" s="202">
        <v>0.16126061999999999</v>
      </c>
      <c r="AVN19" s="202">
        <v>3.1649140099999902</v>
      </c>
      <c r="AVO19" s="202"/>
      <c r="AVP19" s="202"/>
      <c r="AVQ19" s="202">
        <v>2.0533178100000002</v>
      </c>
      <c r="AVR19" s="202">
        <v>0.40876901999999898</v>
      </c>
      <c r="AVS19" s="202">
        <v>5.6270008399999893</v>
      </c>
      <c r="AVT19" s="202"/>
      <c r="AVU19" s="202">
        <v>1.6397992299999999</v>
      </c>
      <c r="AVV19" s="202"/>
      <c r="AVW19" s="202"/>
      <c r="AVX19" s="202">
        <v>3.7345826600000001</v>
      </c>
      <c r="AVY19" s="202">
        <v>5.3743818900000004</v>
      </c>
      <c r="AVZ19" s="202">
        <v>11.162643349999989</v>
      </c>
      <c r="AWA19" s="202"/>
      <c r="AWB19" s="202">
        <v>1.6603183099999899</v>
      </c>
      <c r="AWC19" s="202"/>
      <c r="AWD19" s="202">
        <v>1.1556808999999999</v>
      </c>
      <c r="AWE19" s="202">
        <v>0.24488026999999998</v>
      </c>
      <c r="AWF19" s="202">
        <v>3.0608794799999894</v>
      </c>
      <c r="AWG19" s="202"/>
      <c r="AWH19" s="202">
        <v>0.24124864000000001</v>
      </c>
      <c r="AWI19" s="202">
        <v>2.1362767899999993</v>
      </c>
      <c r="AWJ19" s="202"/>
      <c r="AWK19" s="202">
        <v>0.38067894000000002</v>
      </c>
      <c r="AWL19" s="202">
        <v>2.7582043699999996</v>
      </c>
      <c r="AWM19" s="202"/>
      <c r="AWN19" s="202">
        <f>+AWN20</f>
        <v>0</v>
      </c>
      <c r="AWO19" s="202">
        <f>+AWO20</f>
        <v>3.8443315903790087</v>
      </c>
      <c r="AWP19" s="202">
        <f>+AWP20</f>
        <v>0</v>
      </c>
      <c r="AWQ19" s="202">
        <f>+AWQ20</f>
        <v>0.88051967930029151</v>
      </c>
      <c r="AWR19" s="202">
        <f t="shared" si="56"/>
        <v>4.7248512696793004</v>
      </c>
      <c r="AWS19" s="202">
        <f>+AWS20</f>
        <v>0</v>
      </c>
      <c r="AWT19" s="202">
        <f>+AWT20</f>
        <v>0</v>
      </c>
      <c r="AWU19" s="202">
        <f>+AWU20</f>
        <v>0</v>
      </c>
      <c r="AWV19" s="202">
        <f>+AWV20</f>
        <v>1.5484498002915452</v>
      </c>
      <c r="AWW19" s="202">
        <f t="shared" si="57"/>
        <v>1.5484498002915452</v>
      </c>
      <c r="AWX19" s="202">
        <f>+AWX20</f>
        <v>1.7376935800000002</v>
      </c>
      <c r="AWY19" s="202">
        <f>+AWY20</f>
        <v>0</v>
      </c>
      <c r="AWZ19" s="202">
        <f t="shared" si="58"/>
        <v>1.7376935800000002</v>
      </c>
      <c r="AXA19" s="202">
        <f t="shared" si="59"/>
        <v>13.830078499970835</v>
      </c>
      <c r="AXB19" s="202">
        <f t="shared" si="60"/>
        <v>162.64322801997079</v>
      </c>
      <c r="AXC19" s="202">
        <f>+AXC20</f>
        <v>0</v>
      </c>
      <c r="AXD19" s="202">
        <f>+AXD20</f>
        <v>0.43152099999999999</v>
      </c>
      <c r="AXE19" s="202">
        <f t="shared" si="61"/>
        <v>0.43152099999999999</v>
      </c>
      <c r="AXF19" s="202">
        <f>+AXF20</f>
        <v>1.7278099198250729</v>
      </c>
      <c r="AXG19" s="202">
        <f>+AXG20</f>
        <v>0.65471045043731779</v>
      </c>
      <c r="AXH19" s="202">
        <f>+AXH20</f>
        <v>0</v>
      </c>
      <c r="AXI19" s="202">
        <f>+AXI20</f>
        <v>0</v>
      </c>
      <c r="AXJ19" s="202">
        <f>+AXJ20</f>
        <v>0</v>
      </c>
      <c r="AXK19" s="202">
        <f t="shared" si="62"/>
        <v>2.3825203702623909</v>
      </c>
      <c r="AXL19" s="202">
        <f>+AXL20</f>
        <v>0</v>
      </c>
      <c r="AXM19" s="202">
        <f>+AXM20</f>
        <v>0</v>
      </c>
      <c r="AXN19" s="202">
        <f>+AXN20</f>
        <v>0.25062096064139938</v>
      </c>
      <c r="AXO19" s="202">
        <f>+AXO20</f>
        <v>0</v>
      </c>
      <c r="AXP19" s="202">
        <f>+AXP20</f>
        <v>0</v>
      </c>
      <c r="AXQ19" s="202">
        <f t="shared" si="63"/>
        <v>0.25062096064139938</v>
      </c>
      <c r="AXR19" s="202">
        <f>+AXR20</f>
        <v>0</v>
      </c>
      <c r="AXS19" s="202">
        <f>+AXS20</f>
        <v>0.42416376967930025</v>
      </c>
      <c r="AXT19" s="202">
        <f t="shared" ref="AXT19:AYA19" si="211">+AXT20</f>
        <v>5.2237329591836739</v>
      </c>
      <c r="AXU19" s="202">
        <f t="shared" si="211"/>
        <v>0</v>
      </c>
      <c r="AXV19" s="202">
        <f t="shared" si="64"/>
        <v>5.6478967288629738</v>
      </c>
      <c r="AXW19" s="202">
        <f t="shared" si="211"/>
        <v>0</v>
      </c>
      <c r="AXX19" s="202">
        <f t="shared" si="211"/>
        <v>0</v>
      </c>
      <c r="AXY19" s="202">
        <f t="shared" si="211"/>
        <v>0</v>
      </c>
      <c r="AXZ19" s="202">
        <f t="shared" si="211"/>
        <v>0</v>
      </c>
      <c r="AYA19" s="202">
        <f t="shared" si="211"/>
        <v>0.88598167930029159</v>
      </c>
      <c r="AYB19" s="202">
        <f t="shared" si="65"/>
        <v>0.88598167930029159</v>
      </c>
      <c r="AYC19" s="202">
        <f t="shared" si="23"/>
        <v>9.5985407390670563</v>
      </c>
      <c r="AYD19" s="202">
        <f t="shared" ref="AYD19:AYX19" si="212">+AYD20</f>
        <v>0</v>
      </c>
      <c r="AYE19" s="202">
        <f t="shared" si="212"/>
        <v>3.0741771399416908</v>
      </c>
      <c r="AYF19" s="202">
        <f t="shared" si="212"/>
        <v>0</v>
      </c>
      <c r="AYG19" s="202">
        <f t="shared" si="212"/>
        <v>0</v>
      </c>
      <c r="AYH19" s="202">
        <f t="shared" si="212"/>
        <v>0</v>
      </c>
      <c r="AYI19" s="202">
        <f t="shared" si="66"/>
        <v>3.0741771399416908</v>
      </c>
      <c r="AYJ19" s="202">
        <f t="shared" si="212"/>
        <v>3.3517069591836735</v>
      </c>
      <c r="AYK19" s="202">
        <f t="shared" si="212"/>
        <v>0</v>
      </c>
      <c r="AYL19" s="202">
        <f t="shared" si="212"/>
        <v>0.18551509037900873</v>
      </c>
      <c r="AYM19" s="202">
        <f t="shared" si="212"/>
        <v>3.5483460204081627</v>
      </c>
      <c r="AYN19" s="202">
        <f t="shared" si="212"/>
        <v>0</v>
      </c>
      <c r="AYO19" s="202">
        <f t="shared" si="67"/>
        <v>7.0855680699708454</v>
      </c>
      <c r="AYP19" s="202">
        <f t="shared" si="212"/>
        <v>0</v>
      </c>
      <c r="AYQ19" s="202">
        <f t="shared" si="212"/>
        <v>1.4814236297376093</v>
      </c>
      <c r="AYR19" s="202">
        <f t="shared" si="212"/>
        <v>1.6389177594752187</v>
      </c>
      <c r="AYS19" s="202">
        <f t="shared" si="212"/>
        <v>0.20206937026239064</v>
      </c>
      <c r="AYT19" s="202">
        <f t="shared" si="212"/>
        <v>0</v>
      </c>
      <c r="AYU19" s="202">
        <f t="shared" si="68"/>
        <v>3.3224107594752188</v>
      </c>
      <c r="AYV19" s="202">
        <f t="shared" si="212"/>
        <v>0</v>
      </c>
      <c r="AYW19" s="202">
        <f t="shared" si="212"/>
        <v>0.82568226967930025</v>
      </c>
      <c r="AYX19" s="202">
        <f t="shared" si="212"/>
        <v>3.7687562303206996</v>
      </c>
      <c r="AYY19" s="202">
        <f t="shared" si="69"/>
        <v>4.5944384999999999</v>
      </c>
      <c r="AYZ19" s="202">
        <f t="shared" si="70"/>
        <v>18.076594469387754</v>
      </c>
      <c r="AZA19" s="202">
        <f t="shared" ref="AZA19:AZZ19" si="213">+AZA20</f>
        <v>0.20779315014577257</v>
      </c>
      <c r="AZB19" s="202">
        <f t="shared" si="213"/>
        <v>0.18796997959183676</v>
      </c>
      <c r="AZC19" s="202">
        <f t="shared" si="213"/>
        <v>0.19537245043731777</v>
      </c>
      <c r="AZD19" s="202">
        <f t="shared" si="213"/>
        <v>0</v>
      </c>
      <c r="AZE19" s="202">
        <f t="shared" si="213"/>
        <v>0</v>
      </c>
      <c r="AZF19" s="202">
        <f t="shared" si="71"/>
        <v>0.59113558017492707</v>
      </c>
      <c r="AZG19" s="202">
        <f t="shared" si="213"/>
        <v>4.3348819897959183</v>
      </c>
      <c r="AZH19" s="202">
        <f t="shared" si="213"/>
        <v>0</v>
      </c>
      <c r="AZI19" s="202">
        <f t="shared" si="213"/>
        <v>0.57908217930029149</v>
      </c>
      <c r="AZJ19" s="202">
        <f t="shared" si="213"/>
        <v>3.3026846093294457</v>
      </c>
      <c r="AZK19" s="202">
        <f t="shared" si="213"/>
        <v>0</v>
      </c>
      <c r="AZL19" s="202">
        <f t="shared" si="72"/>
        <v>8.2166487784256557</v>
      </c>
      <c r="AZM19" s="202">
        <f t="shared" si="213"/>
        <v>0.15500587026239068</v>
      </c>
      <c r="AZN19" s="202">
        <f t="shared" si="213"/>
        <v>0</v>
      </c>
      <c r="AZO19" s="202">
        <f t="shared" si="213"/>
        <v>0</v>
      </c>
      <c r="AZP19" s="202">
        <f t="shared" si="213"/>
        <v>0</v>
      </c>
      <c r="AZQ19" s="202">
        <f t="shared" si="213"/>
        <v>1.6336694402332359</v>
      </c>
      <c r="AZR19" s="202">
        <f t="shared" si="73"/>
        <v>1.7886753104956266</v>
      </c>
      <c r="AZS19" s="202">
        <f t="shared" si="213"/>
        <v>0</v>
      </c>
      <c r="AZT19" s="202">
        <f t="shared" si="213"/>
        <v>0</v>
      </c>
      <c r="AZU19" s="202">
        <f t="shared" si="213"/>
        <v>0</v>
      </c>
      <c r="AZV19" s="202">
        <f t="shared" si="213"/>
        <v>0</v>
      </c>
      <c r="AZW19" s="202">
        <f t="shared" si="213"/>
        <v>0</v>
      </c>
      <c r="AZX19" s="202">
        <f t="shared" si="74"/>
        <v>0</v>
      </c>
      <c r="AZY19" s="202">
        <f t="shared" si="213"/>
        <v>1.2664225393586006</v>
      </c>
      <c r="AZZ19" s="202">
        <f t="shared" si="213"/>
        <v>0</v>
      </c>
      <c r="BAA19" s="202">
        <f t="shared" si="75"/>
        <v>1.2664225393586006</v>
      </c>
      <c r="BAB19" s="202">
        <f t="shared" si="76"/>
        <v>11.86288220845481</v>
      </c>
      <c r="BAC19" s="202">
        <f t="shared" ref="BAC19:BBA19" si="214">+BAC20</f>
        <v>0</v>
      </c>
      <c r="BAD19" s="202">
        <f t="shared" si="214"/>
        <v>0</v>
      </c>
      <c r="BAE19" s="202">
        <f t="shared" si="214"/>
        <v>0</v>
      </c>
      <c r="BAF19" s="202">
        <f t="shared" si="77"/>
        <v>0</v>
      </c>
      <c r="BAG19" s="202">
        <f t="shared" si="214"/>
        <v>1.5041603498542273</v>
      </c>
      <c r="BAH19" s="202">
        <f t="shared" si="214"/>
        <v>0</v>
      </c>
      <c r="BAI19" s="202">
        <f t="shared" si="214"/>
        <v>0</v>
      </c>
      <c r="BAJ19" s="202">
        <f t="shared" si="214"/>
        <v>0</v>
      </c>
      <c r="BAK19" s="202">
        <f t="shared" si="78"/>
        <v>1.5041603498542273</v>
      </c>
      <c r="BAL19" s="202">
        <f t="shared" si="214"/>
        <v>0</v>
      </c>
      <c r="BAM19" s="202">
        <f t="shared" si="214"/>
        <v>0</v>
      </c>
      <c r="BAN19" s="202">
        <f t="shared" si="214"/>
        <v>0.68694958017492713</v>
      </c>
      <c r="BAO19" s="202">
        <f t="shared" si="214"/>
        <v>0</v>
      </c>
      <c r="BAP19" s="202">
        <f t="shared" si="214"/>
        <v>0</v>
      </c>
      <c r="BAQ19" s="202">
        <f t="shared" si="79"/>
        <v>0.68694958017492713</v>
      </c>
      <c r="BAR19" s="202">
        <f t="shared" si="214"/>
        <v>0</v>
      </c>
      <c r="BAS19" s="202">
        <f t="shared" si="214"/>
        <v>0</v>
      </c>
      <c r="BAT19" s="202">
        <f t="shared" si="214"/>
        <v>0</v>
      </c>
      <c r="BAU19" s="202">
        <f t="shared" si="214"/>
        <v>0</v>
      </c>
      <c r="BAV19" s="202">
        <f t="shared" si="214"/>
        <v>0</v>
      </c>
      <c r="BAW19" s="202">
        <f t="shared" si="80"/>
        <v>0</v>
      </c>
      <c r="BAX19" s="202">
        <f t="shared" si="214"/>
        <v>0</v>
      </c>
      <c r="BAY19" s="202">
        <f t="shared" si="214"/>
        <v>0</v>
      </c>
      <c r="BAZ19" s="202">
        <f t="shared" si="214"/>
        <v>0</v>
      </c>
      <c r="BBA19" s="202">
        <f t="shared" si="214"/>
        <v>0</v>
      </c>
      <c r="BBB19" s="202">
        <f t="shared" si="81"/>
        <v>0</v>
      </c>
      <c r="BBC19" s="202">
        <f t="shared" si="82"/>
        <v>2.1911099300291546</v>
      </c>
      <c r="BBD19" s="202">
        <f t="shared" ref="BBD19:BBZ19" si="215">+BBD20</f>
        <v>0</v>
      </c>
      <c r="BBE19" s="202">
        <f t="shared" si="215"/>
        <v>0</v>
      </c>
      <c r="BBF19" s="202">
        <f t="shared" si="215"/>
        <v>0</v>
      </c>
      <c r="BBG19" s="202">
        <f t="shared" si="215"/>
        <v>0</v>
      </c>
      <c r="BBH19" s="202">
        <f t="shared" si="215"/>
        <v>0</v>
      </c>
      <c r="BBI19" s="202">
        <f t="shared" si="83"/>
        <v>0</v>
      </c>
      <c r="BBJ19" s="202">
        <f t="shared" si="215"/>
        <v>0</v>
      </c>
      <c r="BBK19" s="202">
        <f t="shared" si="215"/>
        <v>0</v>
      </c>
      <c r="BBL19" s="202">
        <f t="shared" si="215"/>
        <v>0</v>
      </c>
      <c r="BBM19" s="202">
        <f t="shared" si="215"/>
        <v>0</v>
      </c>
      <c r="BBN19" s="202">
        <f t="shared" si="215"/>
        <v>0</v>
      </c>
      <c r="BBO19" s="202">
        <f t="shared" si="84"/>
        <v>0</v>
      </c>
      <c r="BBP19" s="202">
        <f t="shared" si="215"/>
        <v>0</v>
      </c>
      <c r="BBQ19" s="202">
        <f t="shared" si="215"/>
        <v>0</v>
      </c>
      <c r="BBR19" s="202">
        <f t="shared" si="215"/>
        <v>0</v>
      </c>
      <c r="BBS19" s="202">
        <f t="shared" si="215"/>
        <v>0</v>
      </c>
      <c r="BBT19" s="202">
        <f t="shared" si="215"/>
        <v>0</v>
      </c>
      <c r="BBU19" s="202">
        <f t="shared" si="85"/>
        <v>0</v>
      </c>
      <c r="BBV19" s="202">
        <f t="shared" si="215"/>
        <v>0</v>
      </c>
      <c r="BBW19" s="202">
        <f t="shared" si="215"/>
        <v>0</v>
      </c>
      <c r="BBX19" s="202">
        <f t="shared" si="215"/>
        <v>1.1413489795918365E-2</v>
      </c>
      <c r="BBY19" s="202">
        <f t="shared" si="215"/>
        <v>3.65410024</v>
      </c>
      <c r="BBZ19" s="202">
        <f t="shared" si="215"/>
        <v>0.77348470991253648</v>
      </c>
      <c r="BCA19" s="202">
        <f t="shared" si="86"/>
        <v>4.4389984397084543</v>
      </c>
      <c r="BCB19" s="202">
        <f t="shared" si="87"/>
        <v>4.4389984397084543</v>
      </c>
      <c r="BCC19" s="202">
        <f t="shared" ref="BCC19:BCN19" si="216">+BCC20</f>
        <v>0</v>
      </c>
      <c r="BCD19" s="202">
        <f t="shared" si="216"/>
        <v>0</v>
      </c>
      <c r="BCE19" s="202">
        <f t="shared" si="216"/>
        <v>1.8942500903790087</v>
      </c>
      <c r="BCF19" s="202">
        <f t="shared" si="216"/>
        <v>0.1880453906705539</v>
      </c>
      <c r="BCG19" s="202">
        <f t="shared" si="216"/>
        <v>1.2034670102040816</v>
      </c>
      <c r="BCH19" s="202">
        <f t="shared" si="88"/>
        <v>3.2857624912536441</v>
      </c>
      <c r="BCI19" s="202">
        <f t="shared" si="216"/>
        <v>0.16115452040816325</v>
      </c>
      <c r="BCJ19" s="202">
        <f t="shared" si="216"/>
        <v>1.9819419825072883E-2</v>
      </c>
      <c r="BCK19" s="202">
        <f t="shared" si="216"/>
        <v>0</v>
      </c>
      <c r="BCL19" s="202">
        <f t="shared" si="216"/>
        <v>0</v>
      </c>
      <c r="BCM19" s="202">
        <f t="shared" si="24"/>
        <v>0.18097394023323612</v>
      </c>
      <c r="BCN19" s="202">
        <f t="shared" si="216"/>
        <v>1.38114625</v>
      </c>
      <c r="BCO19" s="202"/>
      <c r="BCP19" s="202">
        <v>0.23192225</v>
      </c>
      <c r="BCQ19" s="202"/>
      <c r="BCR19" s="202"/>
      <c r="BCS19" s="202">
        <f t="shared" si="89"/>
        <v>1.6130685</v>
      </c>
      <c r="BCT19" s="202">
        <v>1.8810780600000001</v>
      </c>
      <c r="BCU19" s="202"/>
      <c r="BCV19" s="202"/>
      <c r="BCW19" s="202"/>
      <c r="BCX19" s="202">
        <f t="shared" si="90"/>
        <v>1.8810780600000001</v>
      </c>
      <c r="BCY19" s="202"/>
      <c r="BCZ19" s="202"/>
      <c r="BDA19" s="202">
        <f t="shared" si="91"/>
        <v>0</v>
      </c>
      <c r="BDB19" s="202">
        <f t="shared" si="92"/>
        <v>6.9608829914868799</v>
      </c>
      <c r="BDC19" s="202"/>
      <c r="BDD19" s="202"/>
      <c r="BDE19" s="202"/>
      <c r="BDF19" s="202">
        <f t="shared" si="25"/>
        <v>0</v>
      </c>
      <c r="BDG19" s="202">
        <v>0.24704629</v>
      </c>
      <c r="BDH19" s="202">
        <v>0.84019794999999997</v>
      </c>
      <c r="BDI19" s="202"/>
      <c r="BDJ19" s="202"/>
      <c r="BDK19" s="202"/>
      <c r="BDL19" s="202">
        <f t="shared" si="93"/>
        <v>1.08724424</v>
      </c>
      <c r="BDM19" s="202">
        <v>0.37238628999999995</v>
      </c>
      <c r="BDN19" s="202"/>
      <c r="BDO19" s="202"/>
      <c r="BDP19" s="202"/>
      <c r="BDQ19" s="202">
        <f t="shared" si="94"/>
        <v>0.37238628999999995</v>
      </c>
      <c r="BDR19" s="202">
        <v>3.4002299599999999</v>
      </c>
      <c r="BDS19" s="202">
        <v>0</v>
      </c>
      <c r="BDT19" s="202">
        <v>0</v>
      </c>
      <c r="BDU19" s="202">
        <v>0</v>
      </c>
      <c r="BDV19" s="202">
        <v>0</v>
      </c>
      <c r="BDW19" s="202">
        <f t="shared" si="95"/>
        <v>3.4002299599999999</v>
      </c>
      <c r="BDX19" s="202">
        <v>0</v>
      </c>
      <c r="BDY19" s="202">
        <v>1.7414529198250726</v>
      </c>
      <c r="BDZ19" s="202">
        <v>0</v>
      </c>
      <c r="BEA19" s="202">
        <v>0</v>
      </c>
      <c r="BEB19" s="202">
        <v>0</v>
      </c>
      <c r="BEC19" s="202">
        <f t="shared" si="96"/>
        <v>1.7414529198250726</v>
      </c>
      <c r="BED19" s="202">
        <f t="shared" si="97"/>
        <v>6.6013134098250728</v>
      </c>
      <c r="BEE19" s="202">
        <v>0</v>
      </c>
      <c r="BEF19" s="202">
        <v>0</v>
      </c>
      <c r="BEG19" s="202">
        <v>0.89737046064139936</v>
      </c>
      <c r="BEH19" s="202">
        <v>0</v>
      </c>
      <c r="BEI19" s="202">
        <f t="shared" si="98"/>
        <v>0.89737046064139936</v>
      </c>
      <c r="BEJ19" s="202">
        <v>0</v>
      </c>
      <c r="BEK19" s="202">
        <v>0.13423830029154518</v>
      </c>
      <c r="BEL19" s="202">
        <v>0</v>
      </c>
      <c r="BEM19" s="202">
        <v>4.0418349854227403E-2</v>
      </c>
      <c r="BEN19" s="202">
        <v>0</v>
      </c>
      <c r="BEO19" s="202">
        <f t="shared" si="99"/>
        <v>0.17465665014577259</v>
      </c>
      <c r="BEP19" s="202">
        <v>0.34453261953352771</v>
      </c>
      <c r="BEQ19" s="202">
        <v>0</v>
      </c>
      <c r="BER19" s="202">
        <v>0</v>
      </c>
      <c r="BES19" s="202">
        <v>0</v>
      </c>
      <c r="BET19" s="202">
        <v>0</v>
      </c>
      <c r="BEU19" s="202">
        <f t="shared" si="26"/>
        <v>0.34453261953352771</v>
      </c>
      <c r="BEV19" s="202">
        <v>0</v>
      </c>
      <c r="BEW19" s="202">
        <v>0</v>
      </c>
      <c r="BEX19" s="202">
        <v>0</v>
      </c>
      <c r="BEY19" s="202">
        <v>0</v>
      </c>
      <c r="BEZ19" s="202">
        <v>0</v>
      </c>
      <c r="BFA19" s="202">
        <f t="shared" si="100"/>
        <v>0</v>
      </c>
      <c r="BFB19" s="202">
        <v>0</v>
      </c>
      <c r="BFC19" s="202">
        <f t="shared" si="101"/>
        <v>0</v>
      </c>
      <c r="BFD19" s="202">
        <f t="shared" si="27"/>
        <v>1.4165597303206996</v>
      </c>
      <c r="BFE19" s="202">
        <v>0</v>
      </c>
      <c r="BFF19" s="202">
        <v>0</v>
      </c>
      <c r="BFG19" s="202">
        <v>0</v>
      </c>
      <c r="BFH19" s="202">
        <v>1.7266779999999999</v>
      </c>
      <c r="BFI19" s="202">
        <f t="shared" si="102"/>
        <v>1.7266779999999999</v>
      </c>
      <c r="BFJ19" s="202">
        <v>0</v>
      </c>
      <c r="BFK19" s="202">
        <v>0</v>
      </c>
      <c r="BFL19" s="202">
        <v>0</v>
      </c>
      <c r="BFM19" s="202">
        <v>0</v>
      </c>
      <c r="BFN19" s="202">
        <v>0</v>
      </c>
      <c r="BFO19" s="202">
        <f t="shared" si="103"/>
        <v>0</v>
      </c>
      <c r="BFP19" s="202">
        <f>+BFP20</f>
        <v>0.86501887</v>
      </c>
      <c r="BFQ19" s="202">
        <v>0.17132379008746354</v>
      </c>
      <c r="BFR19" s="202">
        <f>+BFR20</f>
        <v>8.0639067055393587E-4</v>
      </c>
      <c r="BFS19" s="202">
        <v>0</v>
      </c>
      <c r="BFT19" s="202">
        <v>0</v>
      </c>
      <c r="BFU19" s="202">
        <f t="shared" si="28"/>
        <v>1.0371490507580174</v>
      </c>
      <c r="BFV19" s="202">
        <v>0</v>
      </c>
      <c r="BFW19" s="202">
        <v>0</v>
      </c>
      <c r="BFX19" s="202">
        <v>0.89668404956268222</v>
      </c>
      <c r="BFY19" s="202">
        <v>0</v>
      </c>
      <c r="BFZ19" s="202">
        <v>0</v>
      </c>
      <c r="BGA19" s="202">
        <f t="shared" si="104"/>
        <v>0.89668404956268222</v>
      </c>
      <c r="BGB19" s="202">
        <v>0</v>
      </c>
      <c r="BGC19" s="202">
        <v>0</v>
      </c>
      <c r="BGD19" s="202">
        <v>0</v>
      </c>
      <c r="BGE19" s="202">
        <f t="shared" si="105"/>
        <v>0</v>
      </c>
      <c r="BGF19" s="202">
        <f t="shared" si="29"/>
        <v>3.6605111003206998</v>
      </c>
      <c r="BGG19" s="202">
        <v>0</v>
      </c>
      <c r="BGH19" s="202">
        <v>0</v>
      </c>
      <c r="BGI19" s="202">
        <f t="shared" si="106"/>
        <v>0</v>
      </c>
      <c r="BGJ19" s="202">
        <v>0.88381701020408165</v>
      </c>
      <c r="BGK19" s="202">
        <v>0</v>
      </c>
      <c r="BGL19" s="202">
        <v>0.20008182069970845</v>
      </c>
      <c r="BGM19" s="202">
        <v>0</v>
      </c>
      <c r="BGN19" s="202">
        <v>0.87601804956268214</v>
      </c>
      <c r="BGO19" s="202">
        <f t="shared" si="107"/>
        <v>1.9599168804664722</v>
      </c>
      <c r="BGP19" s="202">
        <v>0.17014824052478131</v>
      </c>
      <c r="BGQ19" s="202">
        <v>0</v>
      </c>
      <c r="BGR19" s="202">
        <v>0</v>
      </c>
      <c r="BGS19" s="202">
        <v>0</v>
      </c>
      <c r="BGT19" s="202">
        <v>0</v>
      </c>
      <c r="BGU19" s="202">
        <f t="shared" si="108"/>
        <v>0.17014824052478131</v>
      </c>
      <c r="BGV19" s="202">
        <v>0.21398798979591838</v>
      </c>
      <c r="BGW19" s="202">
        <v>1.5762995801749269</v>
      </c>
      <c r="BGX19" s="202">
        <v>0</v>
      </c>
      <c r="BGY19" s="202">
        <v>0</v>
      </c>
      <c r="BGZ19" s="202">
        <v>0</v>
      </c>
      <c r="BHA19" s="202">
        <f t="shared" si="109"/>
        <v>1.7902875699708454</v>
      </c>
      <c r="BHB19" s="202">
        <v>0</v>
      </c>
      <c r="BHC19" s="202">
        <v>0</v>
      </c>
      <c r="BHD19" s="202">
        <f>+BHD20</f>
        <v>1.3828619</v>
      </c>
      <c r="BHE19" s="202">
        <f>+BHE20</f>
        <v>0.91376537000000002</v>
      </c>
      <c r="BHF19" s="202">
        <v>0</v>
      </c>
      <c r="BHG19" s="202">
        <f t="shared" si="110"/>
        <v>2.2966272700000001</v>
      </c>
      <c r="BHH19" s="202">
        <f t="shared" si="111"/>
        <v>6.2169799609620995</v>
      </c>
      <c r="BHI19" s="202">
        <v>0</v>
      </c>
      <c r="BHJ19" s="202">
        <v>0</v>
      </c>
      <c r="BHK19" s="202">
        <v>0</v>
      </c>
      <c r="BHL19" s="202">
        <v>0</v>
      </c>
      <c r="BHM19" s="202">
        <f t="shared" si="112"/>
        <v>0</v>
      </c>
      <c r="BHN19" s="202">
        <v>0</v>
      </c>
      <c r="BHO19" s="202">
        <v>0</v>
      </c>
      <c r="BHP19" s="202">
        <v>0</v>
      </c>
      <c r="BHQ19" s="202">
        <v>2.0379472099125362</v>
      </c>
      <c r="BHR19" s="202">
        <v>0.89238018950437314</v>
      </c>
      <c r="BHS19" s="202">
        <f t="shared" si="113"/>
        <v>2.9303273994169095</v>
      </c>
      <c r="BHT19" s="202">
        <v>0</v>
      </c>
      <c r="BHU19" s="202">
        <v>0.22026089067055393</v>
      </c>
      <c r="BHV19" s="202">
        <f>+BHV20</f>
        <v>2.6928257800000002</v>
      </c>
      <c r="BHW19" s="202">
        <v>0</v>
      </c>
      <c r="BHX19" s="202">
        <v>0</v>
      </c>
      <c r="BHY19" s="202">
        <f t="shared" si="114"/>
        <v>2.913086670670554</v>
      </c>
      <c r="BHZ19" s="202">
        <v>0.24085667055393584</v>
      </c>
      <c r="BIA19" s="202">
        <v>0</v>
      </c>
      <c r="BIB19" s="202">
        <v>1.8317643396501455</v>
      </c>
      <c r="BIC19" s="202">
        <v>0</v>
      </c>
      <c r="BID19" s="202">
        <f>+BID20</f>
        <v>1.8186493699999999</v>
      </c>
      <c r="BIE19" s="202">
        <f t="shared" si="115"/>
        <v>3.8912703802040811</v>
      </c>
      <c r="BIF19" s="202">
        <v>0</v>
      </c>
      <c r="BIG19" s="202">
        <f t="shared" si="116"/>
        <v>0</v>
      </c>
      <c r="BIH19" s="202">
        <f t="shared" si="117"/>
        <v>9.7346844502915459</v>
      </c>
      <c r="BII19" s="202">
        <v>0</v>
      </c>
      <c r="BIJ19" s="202">
        <v>0</v>
      </c>
      <c r="BIK19" s="202">
        <f>+BIK20</f>
        <v>9.5366979700000005</v>
      </c>
      <c r="BIL19" s="202">
        <v>0</v>
      </c>
      <c r="BIM19" s="202">
        <f t="shared" si="118"/>
        <v>9.5366979700000005</v>
      </c>
      <c r="BIN19" s="202">
        <v>0</v>
      </c>
      <c r="BIO19" s="202">
        <f>+BIO20</f>
        <v>1.8855759700000001</v>
      </c>
      <c r="BIP19" s="202">
        <v>0</v>
      </c>
      <c r="BIQ19" s="202">
        <v>2.3362775495626824</v>
      </c>
      <c r="BIR19" s="202">
        <v>0.41010986005830902</v>
      </c>
      <c r="BIS19" s="202">
        <f t="shared" si="119"/>
        <v>4.6319633796209914</v>
      </c>
      <c r="BIT19" s="202">
        <v>0</v>
      </c>
      <c r="BIU19" s="202">
        <v>0.9663255306122448</v>
      </c>
      <c r="BIV19" s="202">
        <v>0</v>
      </c>
      <c r="BIW19" s="202">
        <v>0</v>
      </c>
      <c r="BIX19" s="202">
        <f>+BIX20</f>
        <v>1.6979129799999999</v>
      </c>
      <c r="BIY19" s="202">
        <f t="shared" si="120"/>
        <v>2.6642385106122446</v>
      </c>
      <c r="BIZ19" s="202">
        <v>3.5286164708454808</v>
      </c>
      <c r="BJA19" s="202">
        <v>0</v>
      </c>
      <c r="BJB19" s="202">
        <v>0</v>
      </c>
      <c r="BJC19" s="202">
        <v>0</v>
      </c>
      <c r="BJD19" s="202">
        <f t="shared" si="121"/>
        <v>3.5286164708454808</v>
      </c>
      <c r="BJE19" s="202">
        <v>0</v>
      </c>
      <c r="BJF19" s="202">
        <v>0</v>
      </c>
      <c r="BJG19" s="202">
        <f>+BJG20</f>
        <v>4.6201683300000003</v>
      </c>
      <c r="BJH19" s="202">
        <v>1.6011964810495627</v>
      </c>
      <c r="BJI19" s="202">
        <f t="shared" si="122"/>
        <v>6.221364811049563</v>
      </c>
      <c r="BJJ19" s="202">
        <f t="shared" si="123"/>
        <v>26.582881142128279</v>
      </c>
      <c r="BJK19" s="202">
        <f t="shared" si="30"/>
        <v>107.34193857198252</v>
      </c>
      <c r="BJL19" s="202">
        <v>2.1676927507288628</v>
      </c>
      <c r="BJM19" s="202">
        <v>0</v>
      </c>
      <c r="BJN19" s="202">
        <v>0</v>
      </c>
      <c r="BJO19" s="202">
        <v>0</v>
      </c>
      <c r="BJP19" s="202">
        <v>0.19455972011661807</v>
      </c>
      <c r="BJQ19" s="202">
        <f t="shared" si="124"/>
        <v>2.3622524708454811</v>
      </c>
      <c r="BJR19" s="202">
        <v>0</v>
      </c>
      <c r="BJS19" s="202">
        <v>0</v>
      </c>
      <c r="BJT19" s="202">
        <v>6.5583270000000002</v>
      </c>
      <c r="BJU19" s="202">
        <v>0</v>
      </c>
      <c r="BJV19" s="202">
        <v>0.5362897696793002</v>
      </c>
      <c r="BJW19" s="202">
        <f t="shared" si="125"/>
        <v>7.0946167696793001</v>
      </c>
      <c r="BJX19" s="202">
        <v>0</v>
      </c>
      <c r="BJY19" s="202">
        <v>0</v>
      </c>
      <c r="BJZ19" s="202">
        <v>4.8618461793002918</v>
      </c>
      <c r="BKA19" s="202">
        <v>0</v>
      </c>
      <c r="BKB19" s="202">
        <f t="shared" si="126"/>
        <v>4.8618461793002918</v>
      </c>
      <c r="BKC19" s="202">
        <v>0</v>
      </c>
      <c r="BKD19" s="202">
        <v>0.32984599999999997</v>
      </c>
      <c r="BKE19" s="202">
        <v>0</v>
      </c>
      <c r="BKF19" s="202">
        <v>0</v>
      </c>
      <c r="BKG19" s="202">
        <v>2.7684790000000001</v>
      </c>
      <c r="BKH19" s="202">
        <f t="shared" si="127"/>
        <v>3.098325</v>
      </c>
      <c r="BKI19" s="202">
        <f t="shared" si="128"/>
        <v>17.417040419825074</v>
      </c>
      <c r="BKJ19" s="202">
        <v>0</v>
      </c>
      <c r="BKK19" s="202">
        <v>0</v>
      </c>
      <c r="BKL19" s="202">
        <v>1.4311051895043732</v>
      </c>
      <c r="BKM19" s="202">
        <v>0</v>
      </c>
      <c r="BKN19" s="202">
        <v>1.0665631093294461</v>
      </c>
      <c r="BKO19" s="202">
        <f t="shared" si="129"/>
        <v>2.497668298833819</v>
      </c>
      <c r="BKP19" s="202"/>
      <c r="BKQ19" s="202">
        <v>0</v>
      </c>
      <c r="BKR19" s="202">
        <v>0</v>
      </c>
      <c r="BKS19" s="202">
        <v>0.56851425947521861</v>
      </c>
      <c r="BKT19" s="202">
        <v>0</v>
      </c>
      <c r="BKU19" s="202">
        <f t="shared" si="130"/>
        <v>0.56851425947521861</v>
      </c>
      <c r="BKV19" s="202">
        <v>0</v>
      </c>
      <c r="BKW19" s="202">
        <v>0</v>
      </c>
      <c r="BKX19" s="202">
        <v>0</v>
      </c>
      <c r="BKY19" s="202">
        <f t="shared" si="131"/>
        <v>0</v>
      </c>
      <c r="BKZ19" s="202">
        <v>7.0893325510204077</v>
      </c>
      <c r="BLA19" s="202">
        <v>0</v>
      </c>
      <c r="BLB19" s="202">
        <v>5.4549000000000003</v>
      </c>
      <c r="BLC19" s="202">
        <v>0</v>
      </c>
      <c r="BLD19" s="202">
        <v>0</v>
      </c>
      <c r="BLE19" s="202">
        <f t="shared" si="132"/>
        <v>12.544232551020407</v>
      </c>
      <c r="BLF19" s="263">
        <f t="shared" si="133"/>
        <v>15.610415109329445</v>
      </c>
      <c r="BLG19" s="202">
        <v>0</v>
      </c>
      <c r="BLH19" s="202">
        <v>0</v>
      </c>
      <c r="BLI19" s="202">
        <v>0.65929987026239067</v>
      </c>
      <c r="BLJ19" s="202">
        <v>0</v>
      </c>
      <c r="BLK19" s="202">
        <v>0.75031886005830906</v>
      </c>
      <c r="BLL19" s="202">
        <f t="shared" si="134"/>
        <v>1.4096187303206997</v>
      </c>
      <c r="BLM19" s="202">
        <v>0.26863606000000001</v>
      </c>
      <c r="BLN19" s="202"/>
      <c r="BLO19" s="202">
        <v>3.8167550600000002</v>
      </c>
      <c r="BLP19" s="202"/>
      <c r="BLQ19" s="202"/>
      <c r="BLR19" s="263">
        <f t="shared" si="135"/>
        <v>4.0853911200000006</v>
      </c>
      <c r="BLS19" s="202"/>
      <c r="BLT19" s="202">
        <v>0.26249584999999998</v>
      </c>
      <c r="BLU19" s="202"/>
      <c r="BLV19" s="202">
        <v>2.4432421600000001</v>
      </c>
      <c r="BLW19" s="202">
        <v>0.56045966000000003</v>
      </c>
      <c r="BLX19" s="263">
        <f t="shared" si="31"/>
        <v>3.2661976700000004</v>
      </c>
      <c r="BLY19" s="202"/>
      <c r="BLZ19" s="202"/>
      <c r="BMA19" s="202"/>
      <c r="BMB19" s="202">
        <v>1.2478160700000001</v>
      </c>
      <c r="BMC19" s="202"/>
      <c r="BMD19" s="263">
        <f t="shared" si="136"/>
        <v>1.2478160700000001</v>
      </c>
      <c r="BME19" s="202"/>
      <c r="BMF19" s="202"/>
      <c r="BMG19" s="202"/>
      <c r="BMH19" s="263">
        <f t="shared" si="137"/>
        <v>0</v>
      </c>
      <c r="BMI19" s="263">
        <f t="shared" si="138"/>
        <v>10.009023590320702</v>
      </c>
      <c r="BMJ19" s="202">
        <v>0.65882109</v>
      </c>
      <c r="BMK19" s="263">
        <f t="shared" si="139"/>
        <v>0.65882109</v>
      </c>
      <c r="BML19" s="202">
        <v>0.19471912</v>
      </c>
      <c r="BMM19" s="202">
        <v>2.4579065</v>
      </c>
      <c r="BMN19" s="202">
        <v>0.12091916</v>
      </c>
      <c r="BMO19" s="202"/>
      <c r="BMP19" s="202"/>
      <c r="BMQ19" s="263">
        <f t="shared" si="140"/>
        <v>2.7735447799999999</v>
      </c>
      <c r="BMR19" s="202"/>
      <c r="BMS19" s="202"/>
      <c r="BMT19" s="202">
        <v>5.5065193800000003</v>
      </c>
      <c r="BMU19" s="202"/>
      <c r="BMV19" s="202">
        <v>1.21740797</v>
      </c>
      <c r="BMW19" s="263">
        <f t="shared" si="141"/>
        <v>6.7239273500000003</v>
      </c>
      <c r="BMX19" s="202"/>
      <c r="BMY19" s="202"/>
      <c r="BMZ19" s="202"/>
      <c r="BNA19" s="202">
        <v>1.0698750700000002</v>
      </c>
      <c r="BNB19" s="202"/>
      <c r="BNC19" s="263">
        <f t="shared" si="142"/>
        <v>1.0698750700000002</v>
      </c>
      <c r="BND19" s="202"/>
      <c r="BNE19" s="202">
        <v>4.0469999999999997</v>
      </c>
      <c r="BNF19" s="202"/>
      <c r="BNG19" s="202"/>
      <c r="BNH19" s="202"/>
      <c r="BNI19" s="263">
        <f t="shared" si="143"/>
        <v>4.0469999999999997</v>
      </c>
      <c r="BNJ19" s="263">
        <f t="shared" si="144"/>
        <v>15.273168290000001</v>
      </c>
      <c r="BNK19" s="202"/>
      <c r="BNL19" s="202">
        <v>0.69738983999999993</v>
      </c>
      <c r="BNM19" s="202"/>
      <c r="BNN19" s="202"/>
      <c r="BNO19" s="202"/>
      <c r="BNP19" s="263">
        <f t="shared" si="145"/>
        <v>0.69738983999999993</v>
      </c>
      <c r="BNQ19" s="202">
        <v>3.6215096899999999</v>
      </c>
      <c r="BNR19" s="202"/>
      <c r="BNS19" s="202">
        <v>4.6526643400000012</v>
      </c>
      <c r="BNT19" s="202"/>
      <c r="BNU19" s="202"/>
      <c r="BNV19" s="263">
        <f t="shared" si="146"/>
        <v>8.2741740300000011</v>
      </c>
      <c r="BNW19" s="202">
        <v>6.5636588099999997</v>
      </c>
      <c r="BNX19" s="202">
        <v>0.16329642000000003</v>
      </c>
      <c r="BNY19" s="202">
        <v>1.1281141400000001</v>
      </c>
      <c r="BNZ19" s="202"/>
      <c r="BOA19" s="202"/>
      <c r="BOB19" s="263">
        <f t="shared" si="147"/>
        <v>7.8550693699999998</v>
      </c>
      <c r="BOC19" s="202"/>
      <c r="BOD19" s="202">
        <v>1.45656808</v>
      </c>
      <c r="BOE19" s="202"/>
      <c r="BOF19" s="202">
        <v>2.2082348500000002</v>
      </c>
      <c r="BOG19" s="202"/>
      <c r="BOH19" s="263">
        <f t="shared" si="148"/>
        <v>3.6648029300000005</v>
      </c>
      <c r="BOI19" s="202"/>
      <c r="BOJ19" s="263">
        <f t="shared" si="149"/>
        <v>0</v>
      </c>
      <c r="BOK19" s="263">
        <f t="shared" si="150"/>
        <v>20.49143617</v>
      </c>
      <c r="BOL19" s="202"/>
      <c r="BOM19" s="202">
        <v>4.5592874999999999</v>
      </c>
      <c r="BON19" s="202"/>
      <c r="BOO19" s="263">
        <f t="shared" si="32"/>
        <v>4.5592874999999999</v>
      </c>
      <c r="BOP19" s="263">
        <v>0.6243918100000001</v>
      </c>
      <c r="BOQ19" s="263">
        <v>0.16542065</v>
      </c>
      <c r="BOR19" s="263"/>
      <c r="BOS19" s="263"/>
      <c r="BOT19" s="263"/>
      <c r="BOU19" s="263">
        <f t="shared" si="151"/>
        <v>0.78981246000000005</v>
      </c>
      <c r="BOV19" s="263">
        <v>0.21416511999999999</v>
      </c>
      <c r="BOW19" s="263">
        <v>6.4056040199999993</v>
      </c>
      <c r="BOX19" s="263"/>
      <c r="BOY19" s="263">
        <v>4.1221829799999998</v>
      </c>
      <c r="BOZ19" s="263"/>
      <c r="BPA19" s="263">
        <v>0.35017178999999998</v>
      </c>
      <c r="BPB19" s="263">
        <f t="shared" si="152"/>
        <v>11.092123909999998</v>
      </c>
      <c r="BPC19" s="263"/>
      <c r="BPD19" s="263">
        <v>0.52220763000000003</v>
      </c>
      <c r="BPE19" s="263"/>
      <c r="BPF19" s="263">
        <v>0.15579860999999998</v>
      </c>
      <c r="BPG19" s="263">
        <f t="shared" si="153"/>
        <v>0.67800623999999998</v>
      </c>
      <c r="BPH19" s="263">
        <v>2.9455344000000001</v>
      </c>
      <c r="BPI19" s="263">
        <v>1.88492573</v>
      </c>
      <c r="BPJ19" s="263">
        <v>0.61741111999999998</v>
      </c>
      <c r="BPK19" s="263">
        <f t="shared" si="154"/>
        <v>5.4478712500000004</v>
      </c>
      <c r="BPL19" s="263">
        <f t="shared" si="155"/>
        <v>22.567101359999995</v>
      </c>
      <c r="BPM19" s="263">
        <v>5.7760059699999999</v>
      </c>
      <c r="BPN19" s="263"/>
      <c r="BPO19" s="263">
        <f t="shared" si="156"/>
        <v>5.7760059699999999</v>
      </c>
      <c r="BPP19" s="263"/>
      <c r="BPQ19" s="263"/>
      <c r="BPR19" s="263"/>
      <c r="BPS19" s="263"/>
      <c r="BPT19" s="263"/>
      <c r="BPU19" s="263">
        <f t="shared" si="157"/>
        <v>0</v>
      </c>
      <c r="BPV19" s="263">
        <v>1.5949808300000001</v>
      </c>
      <c r="BPW19" s="263">
        <v>0.87638680000000002</v>
      </c>
      <c r="BPX19" s="263">
        <v>3.82285202</v>
      </c>
      <c r="BPY19" s="263"/>
      <c r="BPZ19" s="263">
        <f t="shared" si="33"/>
        <v>6.2942196500000005</v>
      </c>
      <c r="BQA19" s="263"/>
      <c r="BQB19" s="263">
        <v>4.9230357199999997</v>
      </c>
      <c r="BQC19" s="263"/>
      <c r="BQD19" s="263"/>
      <c r="BQE19" s="263">
        <v>6.3544173700000002</v>
      </c>
      <c r="BQF19" s="263">
        <f t="shared" si="158"/>
        <v>11.27745309</v>
      </c>
      <c r="BQG19" s="263"/>
      <c r="BQH19" s="263">
        <v>3.37182871</v>
      </c>
      <c r="BQI19" s="263"/>
      <c r="BQJ19" s="263">
        <v>4.9626764999999997</v>
      </c>
      <c r="BQK19" s="263"/>
      <c r="BQL19" s="263">
        <f t="shared" si="159"/>
        <v>8.3345052099999997</v>
      </c>
      <c r="BQM19" s="263">
        <f t="shared" si="34"/>
        <v>31.68218392</v>
      </c>
      <c r="BQN19" s="263">
        <v>0.37103821000000003</v>
      </c>
      <c r="BQO19" s="263"/>
      <c r="BQP19" s="263"/>
      <c r="BQQ19" s="263"/>
      <c r="BQR19" s="263">
        <f t="shared" si="160"/>
        <v>0.37103821000000003</v>
      </c>
      <c r="BQS19" s="263">
        <v>0.85256589999999999</v>
      </c>
      <c r="BQT19" s="263">
        <v>0.25025882999999999</v>
      </c>
      <c r="BQU19" s="263"/>
      <c r="BQV19" s="263"/>
      <c r="BQW19" s="263">
        <v>10</v>
      </c>
      <c r="BQX19" s="263">
        <f t="shared" si="161"/>
        <v>11.10282473</v>
      </c>
      <c r="BQY19" s="263">
        <v>0.21686026</v>
      </c>
      <c r="BQZ19" s="263"/>
      <c r="BRA19" s="263">
        <v>2.4639632499999999</v>
      </c>
      <c r="BRB19" s="263">
        <v>0.63678100999999998</v>
      </c>
      <c r="BRC19" s="263"/>
      <c r="BRD19" s="263">
        <f t="shared" si="162"/>
        <v>3.3176045199999997</v>
      </c>
      <c r="BRE19" s="263"/>
      <c r="BRF19" s="263"/>
      <c r="BRG19" s="263">
        <v>4.5863962100000002</v>
      </c>
      <c r="BRH19" s="263"/>
      <c r="BRI19" s="263">
        <v>4.3377677299999995</v>
      </c>
      <c r="BRJ19" s="263">
        <f t="shared" si="163"/>
        <v>8.9241639399999997</v>
      </c>
      <c r="BRK19" s="263"/>
      <c r="BRL19" s="263"/>
      <c r="BRM19" s="263">
        <f t="shared" si="164"/>
        <v>0</v>
      </c>
      <c r="BRN19" s="263">
        <f t="shared" si="35"/>
        <v>23.715631399999999</v>
      </c>
      <c r="BRO19" s="263"/>
      <c r="BRP19" s="263">
        <v>2.35350854</v>
      </c>
      <c r="BRQ19" s="263"/>
      <c r="BRR19" s="263">
        <f t="shared" si="165"/>
        <v>2.35350854</v>
      </c>
      <c r="BRS19" s="263"/>
      <c r="BRT19" s="263">
        <v>1.4140171399999999</v>
      </c>
      <c r="BRU19" s="263">
        <v>3.4892820899999997</v>
      </c>
      <c r="BRV19" s="263">
        <v>0.98545523999999995</v>
      </c>
      <c r="BRW19" s="263"/>
      <c r="BRX19" s="263">
        <f t="shared" si="166"/>
        <v>5.8887544700000003</v>
      </c>
      <c r="BRY19" s="263">
        <v>4.5307322999999995</v>
      </c>
      <c r="BRZ19" s="263"/>
      <c r="BSA19" s="263">
        <v>3.99442969</v>
      </c>
      <c r="BSB19" s="263"/>
      <c r="BSC19" s="263"/>
      <c r="BSD19" s="263">
        <f t="shared" si="167"/>
        <v>8.5251619899999991</v>
      </c>
      <c r="BSE19" s="263"/>
      <c r="BSF19" s="263"/>
      <c r="BSG19" s="263"/>
      <c r="BSH19" s="263"/>
      <c r="BSI19" s="263"/>
      <c r="BSJ19" s="263">
        <f t="shared" si="168"/>
        <v>0</v>
      </c>
      <c r="BSK19" s="263"/>
      <c r="BSL19" s="263">
        <v>0.61093573000000001</v>
      </c>
      <c r="BSM19" s="263"/>
      <c r="BSN19" s="263"/>
      <c r="BSO19" s="263">
        <f t="shared" si="169"/>
        <v>0.61093573000000001</v>
      </c>
      <c r="BSP19" s="263">
        <f t="shared" si="170"/>
        <v>17.378360730000001</v>
      </c>
      <c r="BSQ19" s="263"/>
      <c r="BSR19" s="263">
        <f t="shared" si="171"/>
        <v>0</v>
      </c>
      <c r="BSS19" s="263">
        <v>11.7934509</v>
      </c>
      <c r="BST19" s="263"/>
      <c r="BSU19" s="263"/>
      <c r="BSV19" s="263"/>
      <c r="BSW19" s="263"/>
      <c r="BSX19" s="263">
        <f t="shared" si="172"/>
        <v>11.7934509</v>
      </c>
      <c r="BSY19" s="263">
        <v>3.4765250000000001</v>
      </c>
      <c r="BSZ19" s="263">
        <v>1.4219118400000001</v>
      </c>
      <c r="BTA19" s="263"/>
      <c r="BTB19" s="263"/>
      <c r="BTC19" s="263"/>
      <c r="BTD19" s="263">
        <f t="shared" si="173"/>
        <v>4.8984368400000005</v>
      </c>
      <c r="BTE19" s="263">
        <v>0.65202892000000001</v>
      </c>
      <c r="BTF19" s="263"/>
      <c r="BTG19" s="263">
        <v>3.76675</v>
      </c>
      <c r="BTH19" s="263"/>
      <c r="BTI19" s="263"/>
      <c r="BTJ19" s="263">
        <f t="shared" si="174"/>
        <v>4.4187789200000003</v>
      </c>
      <c r="BTK19" s="263"/>
      <c r="BTL19" s="263"/>
      <c r="BTM19" s="263"/>
      <c r="BTN19" s="263">
        <v>0.91957436999999997</v>
      </c>
      <c r="BTO19" s="263">
        <v>10.807477</v>
      </c>
      <c r="BTP19" s="263">
        <f t="shared" si="175"/>
        <v>11.72705137</v>
      </c>
      <c r="BTQ19" s="263">
        <f t="shared" si="176"/>
        <v>32.837718029999998</v>
      </c>
      <c r="BTR19" s="263"/>
      <c r="BTS19" s="263">
        <v>7.0254641299999996</v>
      </c>
      <c r="BTT19" s="263"/>
      <c r="BTU19" s="263">
        <v>4.87114475</v>
      </c>
      <c r="BTV19" s="263">
        <f t="shared" si="177"/>
        <v>11.896608879999999</v>
      </c>
      <c r="BTW19" s="263">
        <v>3.3655196300000001</v>
      </c>
      <c r="BTX19" s="263"/>
      <c r="BTY19" s="263">
        <v>7.6028539299999993</v>
      </c>
      <c r="BTZ19" s="263">
        <v>0.27473316999999997</v>
      </c>
      <c r="BUA19" s="263">
        <v>3.5273592499999999</v>
      </c>
      <c r="BUB19" s="263">
        <f t="shared" si="178"/>
        <v>14.770465979999999</v>
      </c>
      <c r="BUC19" s="263"/>
      <c r="BUD19" s="263">
        <v>0.96656203000000007</v>
      </c>
      <c r="BUE19" s="263">
        <v>5.4494152300000005</v>
      </c>
      <c r="BUF19" s="263">
        <v>5.0000000000000001E-4</v>
      </c>
      <c r="BUG19" s="263">
        <v>6.8610349499999996</v>
      </c>
      <c r="BUH19" s="263">
        <f t="shared" si="179"/>
        <v>13.277512210000001</v>
      </c>
      <c r="BUI19" s="263"/>
      <c r="BUJ19" s="263"/>
      <c r="BUK19" s="263"/>
      <c r="BUL19" s="263"/>
      <c r="BUM19" s="263">
        <v>9.0387829800000006</v>
      </c>
      <c r="BUN19" s="263">
        <f t="shared" si="180"/>
        <v>9.0387829800000006</v>
      </c>
      <c r="BUO19" s="263"/>
      <c r="BUP19" s="263"/>
      <c r="BUQ19" s="263">
        <f t="shared" si="181"/>
        <v>0</v>
      </c>
      <c r="BUR19" s="263">
        <f t="shared" si="182"/>
        <v>48.983370049999998</v>
      </c>
      <c r="BUS19" s="263"/>
      <c r="BUT19" s="263">
        <v>7.5644820499999996</v>
      </c>
      <c r="BUU19" s="263"/>
      <c r="BUV19" s="263">
        <f t="shared" si="183"/>
        <v>7.5644820499999996</v>
      </c>
      <c r="BUW19" s="263">
        <v>7.7201411799999997</v>
      </c>
      <c r="BUX19" s="263"/>
      <c r="BUY19" s="263">
        <v>12.411727000000001</v>
      </c>
      <c r="BUZ19" s="263"/>
      <c r="BVA19" s="263">
        <v>6.4061363099999999</v>
      </c>
      <c r="BVB19" s="263">
        <f t="shared" si="184"/>
        <v>26.538004490000002</v>
      </c>
      <c r="BVC19" s="263">
        <v>8.8262446499999996</v>
      </c>
      <c r="BVD19" s="263">
        <v>7.1567930199999994</v>
      </c>
      <c r="BVE19" s="263"/>
      <c r="BVF19" s="263"/>
      <c r="BVG19" s="263"/>
      <c r="BVH19" s="263">
        <f t="shared" si="185"/>
        <v>15.983037669999998</v>
      </c>
      <c r="BVI19" s="263"/>
      <c r="BVJ19" s="263">
        <v>4.2014989600000003</v>
      </c>
      <c r="BVK19" s="263"/>
      <c r="BVL19" s="263"/>
      <c r="BVM19" s="263">
        <v>0.22477770999999999</v>
      </c>
      <c r="BVN19" s="263">
        <f t="shared" si="206"/>
        <v>4.42627667</v>
      </c>
      <c r="BVO19" s="263"/>
      <c r="BVP19" s="263"/>
      <c r="BVQ19" s="263">
        <v>9.3090841099999988</v>
      </c>
      <c r="BVR19" s="263"/>
      <c r="BVS19" s="263"/>
      <c r="BVT19" s="263">
        <f t="shared" si="186"/>
        <v>9.3090841099999988</v>
      </c>
      <c r="BVU19" s="263">
        <f t="shared" si="187"/>
        <v>63.820884990000003</v>
      </c>
      <c r="BVV19" s="263">
        <f t="shared" si="36"/>
        <v>319.78633405947522</v>
      </c>
      <c r="BVW19" s="263"/>
      <c r="BVX19" s="263"/>
      <c r="BVY19" s="263"/>
      <c r="BVZ19" s="263">
        <v>0.65682064000000007</v>
      </c>
      <c r="BWA19" s="263"/>
      <c r="BWB19" s="263">
        <f t="shared" si="188"/>
        <v>0.65682064000000007</v>
      </c>
      <c r="BWC19" s="263">
        <v>4.0065081100000004</v>
      </c>
      <c r="BWD19" s="263"/>
      <c r="BWE19" s="263">
        <v>5.8831160000000002</v>
      </c>
      <c r="BWF19" s="263">
        <v>8.0148777500000001</v>
      </c>
      <c r="BWG19" s="263"/>
      <c r="BWH19" s="263">
        <f t="shared" si="204"/>
        <v>17.90450186</v>
      </c>
      <c r="BWI19" s="263"/>
      <c r="BWJ19" s="263"/>
      <c r="BWK19" s="263"/>
      <c r="BWL19" s="263"/>
      <c r="BWM19" s="263">
        <v>9.4204916999999995</v>
      </c>
      <c r="BWN19" s="263">
        <f t="shared" si="209"/>
        <v>9.4204916999999995</v>
      </c>
      <c r="BWO19" s="263"/>
      <c r="BWP19" s="263">
        <v>0.22373195000000001</v>
      </c>
      <c r="BWQ19" s="263"/>
      <c r="BWR19" s="263"/>
      <c r="BWS19" s="263">
        <v>4.2918368400000002</v>
      </c>
      <c r="BWT19" s="263">
        <f t="shared" si="210"/>
        <v>4.5155687900000006</v>
      </c>
      <c r="BWU19" s="263"/>
      <c r="BWV19" s="263">
        <f t="shared" si="38"/>
        <v>0</v>
      </c>
      <c r="BWW19" s="263">
        <f t="shared" si="39"/>
        <v>32.497382989999998</v>
      </c>
      <c r="BWX19" s="263"/>
      <c r="BWY19" s="263">
        <v>2.0859286500000001</v>
      </c>
      <c r="BWZ19" s="263">
        <v>1.0560025999999991</v>
      </c>
      <c r="BXA19" s="263">
        <v>3.6101710999999996</v>
      </c>
      <c r="BXB19" s="263">
        <f t="shared" si="190"/>
        <v>6.7521023499999986</v>
      </c>
      <c r="BXC19" s="263"/>
      <c r="BXD19" s="263"/>
      <c r="BXE19" s="263">
        <v>6.163125</v>
      </c>
      <c r="BXF19" s="263">
        <v>8.7132543000000009</v>
      </c>
      <c r="BXG19" s="263"/>
      <c r="BXH19" s="263">
        <f t="shared" si="191"/>
        <v>14.8763793</v>
      </c>
      <c r="BXI19" s="263"/>
      <c r="BXJ19" s="263"/>
      <c r="BXK19" s="263">
        <v>13.848912</v>
      </c>
      <c r="BXL19" s="263">
        <v>0.78655968000000009</v>
      </c>
      <c r="BXM19" s="263">
        <v>1.0185912000000001</v>
      </c>
      <c r="BXN19" s="263">
        <f t="shared" si="192"/>
        <v>15.65406288</v>
      </c>
      <c r="BXO19" s="263"/>
      <c r="BXP19" s="263"/>
      <c r="BXQ19" s="263">
        <v>1.5594141400000001</v>
      </c>
      <c r="BXR19" s="263">
        <v>7.9975567300000003</v>
      </c>
      <c r="BXS19" s="263"/>
      <c r="BXT19" s="263">
        <f t="shared" si="193"/>
        <v>9.5569708700000007</v>
      </c>
      <c r="BXU19" s="263">
        <f t="shared" si="194"/>
        <v>46.839515399999996</v>
      </c>
      <c r="BXV19" s="263"/>
      <c r="BXW19" s="263">
        <v>8.8474864100000001</v>
      </c>
      <c r="BXX19" s="263">
        <v>10.121220740000002</v>
      </c>
      <c r="BXY19" s="263">
        <f t="shared" si="195"/>
        <v>18.96870715</v>
      </c>
      <c r="BXZ19" s="263">
        <v>5.5067460599999993</v>
      </c>
      <c r="BYA19" s="263"/>
      <c r="BYB19" s="263"/>
      <c r="BYC19" s="263">
        <v>3.1101679500000001</v>
      </c>
      <c r="BYD19" s="263">
        <v>8.4395402099999988</v>
      </c>
      <c r="BYE19" s="263">
        <f t="shared" si="196"/>
        <v>17.056454219999999</v>
      </c>
      <c r="BYF19" s="263"/>
      <c r="BYG19" s="263">
        <v>1.1441455600000001</v>
      </c>
      <c r="BYH19" s="263">
        <v>1.3565388599999999</v>
      </c>
      <c r="BYI19" s="263">
        <v>0.35910122999999999</v>
      </c>
      <c r="BYJ19" s="263"/>
      <c r="BYK19" s="263">
        <f t="shared" si="208"/>
        <v>2.8597856499999996</v>
      </c>
      <c r="BYL19" s="263"/>
      <c r="BYM19" s="263">
        <v>3.87048142</v>
      </c>
      <c r="BYN19" s="263">
        <v>8.2985703199999996</v>
      </c>
      <c r="BYO19" s="263">
        <v>0.21523716000000001</v>
      </c>
      <c r="BYP19" s="263"/>
      <c r="BYQ19" s="263">
        <f t="shared" si="205"/>
        <v>12.3842889</v>
      </c>
      <c r="BYR19" s="263">
        <v>0.85485546000000001</v>
      </c>
      <c r="BYS19" s="263"/>
      <c r="BYT19" s="263"/>
      <c r="BYU19" s="263"/>
      <c r="BYV19" s="263">
        <f t="shared" si="197"/>
        <v>0.85485546000000001</v>
      </c>
      <c r="BYW19" s="263">
        <f t="shared" si="198"/>
        <v>52.124091380000003</v>
      </c>
      <c r="BYX19" s="263">
        <v>5.2725979400000007</v>
      </c>
      <c r="BYY19" s="263">
        <f t="shared" si="199"/>
        <v>5.2725979400000007</v>
      </c>
      <c r="BYZ19" s="263">
        <v>3.4331830000000001E-2</v>
      </c>
      <c r="BZA19" s="263"/>
      <c r="BZB19" s="263"/>
      <c r="BZC19" s="263">
        <v>10.191265120000001</v>
      </c>
      <c r="BZD19" s="263">
        <v>11.184290069999999</v>
      </c>
      <c r="BZE19" s="263">
        <f t="shared" si="200"/>
        <v>21.409887019999999</v>
      </c>
      <c r="BZF19" s="263"/>
      <c r="BZG19" s="263"/>
      <c r="BZH19" s="263">
        <v>4.1399723499999999</v>
      </c>
      <c r="BZI19" s="263">
        <v>4.0324750700000003</v>
      </c>
      <c r="BZJ19" s="263">
        <f t="shared" si="201"/>
        <v>8.172447420000001</v>
      </c>
      <c r="BZK19" s="263"/>
      <c r="BZL19" s="263">
        <v>1.54874545</v>
      </c>
      <c r="BZM19" s="263"/>
      <c r="BZN19" s="263">
        <v>4.0562083300000005</v>
      </c>
      <c r="BZO19" s="263"/>
      <c r="BZP19" s="263">
        <f t="shared" si="40"/>
        <v>5.6049537800000007</v>
      </c>
      <c r="BZQ19" s="380">
        <f t="shared" si="202"/>
        <v>40.459886160000003</v>
      </c>
      <c r="BZR19" s="263">
        <f t="shared" si="203"/>
        <v>171.92087592999999</v>
      </c>
      <c r="BZS19" s="198"/>
      <c r="BZT19" s="198">
        <v>1</v>
      </c>
      <c r="BZU19" s="198"/>
      <c r="BZV19" s="198"/>
      <c r="BZW19" s="198"/>
      <c r="BZX19" s="198"/>
      <c r="BZY19" s="198"/>
      <c r="BZZ19" s="198"/>
      <c r="CAA19" s="198"/>
      <c r="CAB19" s="198"/>
      <c r="CAC19" s="198"/>
      <c r="CAD19" s="198"/>
      <c r="CAE19" s="198"/>
      <c r="CAF19" s="198"/>
      <c r="CAG19" s="198"/>
      <c r="CAH19" s="198"/>
      <c r="CAI19" s="198"/>
      <c r="CAJ19" s="198"/>
      <c r="CAK19" s="198"/>
      <c r="CAL19" s="198"/>
      <c r="CAM19" s="198"/>
      <c r="CAN19" s="198"/>
      <c r="CAO19" s="198"/>
      <c r="CAP19" s="198"/>
      <c r="CAQ19" s="198"/>
      <c r="CAR19" s="198"/>
      <c r="CAS19" s="198"/>
      <c r="CAT19" s="198"/>
      <c r="CAU19" s="198"/>
      <c r="CAV19" s="198"/>
      <c r="CAW19" s="198"/>
      <c r="CAX19" s="198"/>
      <c r="CAY19" s="198"/>
      <c r="CAZ19" s="198"/>
      <c r="CBA19" s="198"/>
      <c r="CBB19" s="198"/>
      <c r="CBC19" s="198"/>
      <c r="CBD19" s="198"/>
      <c r="CBE19" s="198"/>
      <c r="CBF19" s="198"/>
      <c r="CBG19" s="198"/>
      <c r="CBH19" s="198"/>
      <c r="CBI19" s="198"/>
      <c r="CBJ19" s="198"/>
      <c r="CBK19" s="198"/>
      <c r="CBL19" s="198"/>
      <c r="CBM19" s="198"/>
      <c r="CBN19" s="198"/>
      <c r="CBO19" s="198"/>
      <c r="CBP19" s="198"/>
      <c r="CBQ19" s="198"/>
      <c r="CBR19" s="198"/>
      <c r="CBS19" s="198"/>
      <c r="CBT19" s="198"/>
      <c r="CBU19" s="198"/>
      <c r="CBV19" s="198"/>
      <c r="CBW19" s="198"/>
      <c r="CBX19" s="198"/>
      <c r="CBY19" s="198"/>
      <c r="CBZ19" s="198"/>
      <c r="CCA19" s="198"/>
      <c r="CCB19" s="198"/>
      <c r="CCC19" s="198"/>
      <c r="CCD19" s="198"/>
      <c r="CCE19" s="198"/>
      <c r="CCF19" s="198"/>
      <c r="CCG19" s="198"/>
      <c r="CCH19" s="198"/>
      <c r="CCI19" s="198"/>
      <c r="CCJ19" s="198"/>
      <c r="CCK19" s="198"/>
      <c r="CCL19" s="198"/>
      <c r="CCM19" s="198"/>
      <c r="CCN19" s="198"/>
      <c r="CCO19" s="198"/>
      <c r="CCP19" s="198"/>
      <c r="CCQ19" s="198"/>
      <c r="CCR19" s="198"/>
      <c r="CCS19" s="198">
        <f t="shared" si="41"/>
        <v>12.013021349999978</v>
      </c>
      <c r="CCT19" s="199"/>
    </row>
    <row r="20" spans="1:2164" s="200" customFormat="1" outlineLevel="1" x14ac:dyDescent="0.2">
      <c r="A20" s="205" t="s">
        <v>11</v>
      </c>
      <c r="B20" s="202">
        <v>16.469923489999999</v>
      </c>
      <c r="C20" s="202">
        <v>23.566817690000001</v>
      </c>
      <c r="D20" s="202">
        <v>17.92310883</v>
      </c>
      <c r="E20" s="202">
        <v>11.1564526</v>
      </c>
      <c r="F20" s="202">
        <v>13.559646500000001</v>
      </c>
      <c r="G20" s="202">
        <v>19.954834739999999</v>
      </c>
      <c r="H20" s="202">
        <v>9.3774246099999985</v>
      </c>
      <c r="I20" s="202">
        <v>22.773105130000001</v>
      </c>
      <c r="J20" s="202">
        <v>6.0820726499999989</v>
      </c>
      <c r="K20" s="202">
        <v>9.7975864500000007</v>
      </c>
      <c r="L20" s="202">
        <v>19.526414340000002</v>
      </c>
      <c r="M20" s="202">
        <v>10.333891939999999</v>
      </c>
      <c r="N20" s="202">
        <v>5.5131389799999999</v>
      </c>
      <c r="O20" s="202">
        <v>169.56449445999996</v>
      </c>
      <c r="P20" s="202">
        <v>2.2452201199999999</v>
      </c>
      <c r="Q20" s="202"/>
      <c r="R20" s="202"/>
      <c r="S20" s="202"/>
      <c r="T20" s="202">
        <v>0.16797835999999999</v>
      </c>
      <c r="U20" s="202">
        <v>2.4131984800000001</v>
      </c>
      <c r="V20" s="202"/>
      <c r="W20" s="202"/>
      <c r="X20" s="202"/>
      <c r="Y20" s="202"/>
      <c r="Z20" s="202"/>
      <c r="AA20" s="202"/>
      <c r="AB20" s="202"/>
      <c r="AC20" s="202"/>
      <c r="AD20" s="202">
        <v>7.4028193799999995</v>
      </c>
      <c r="AE20" s="202"/>
      <c r="AF20" s="202">
        <v>7.4028193799999995</v>
      </c>
      <c r="AG20" s="202">
        <v>3.0335743999999996</v>
      </c>
      <c r="AH20" s="202"/>
      <c r="AI20" s="202">
        <v>2.0821396700000001</v>
      </c>
      <c r="AJ20" s="202"/>
      <c r="AK20" s="202"/>
      <c r="AL20" s="202">
        <v>5.1157140699999992</v>
      </c>
      <c r="AM20" s="202">
        <v>14.931731929999998</v>
      </c>
      <c r="AN20" s="202"/>
      <c r="AO20" s="202"/>
      <c r="AP20" s="202"/>
      <c r="AQ20" s="202"/>
      <c r="AR20" s="202">
        <v>5.2937828200000006</v>
      </c>
      <c r="AS20" s="202">
        <v>5.2937828200000006</v>
      </c>
      <c r="AT20" s="202"/>
      <c r="AU20" s="202"/>
      <c r="AV20" s="202">
        <v>1.7047929199999998</v>
      </c>
      <c r="AW20" s="202">
        <v>1.7047929199999998</v>
      </c>
      <c r="AX20" s="202"/>
      <c r="AY20" s="202"/>
      <c r="AZ20" s="202">
        <v>0.23216192000000002</v>
      </c>
      <c r="BA20" s="202"/>
      <c r="BB20" s="202"/>
      <c r="BC20" s="202">
        <v>0.23216192000000002</v>
      </c>
      <c r="BD20" s="202">
        <v>4.1830852399999996</v>
      </c>
      <c r="BE20" s="202"/>
      <c r="BF20" s="202">
        <v>0.29370645999999995</v>
      </c>
      <c r="BG20" s="202"/>
      <c r="BH20" s="202"/>
      <c r="BI20" s="202">
        <v>4.4767916999999997</v>
      </c>
      <c r="BJ20" s="202">
        <v>3.2144106200000002</v>
      </c>
      <c r="BK20" s="202">
        <v>3.2144106200000002</v>
      </c>
      <c r="BL20" s="202">
        <v>14.921939979999999</v>
      </c>
      <c r="BM20" s="202"/>
      <c r="BN20" s="202">
        <v>1.2109599199999999</v>
      </c>
      <c r="BO20" s="202"/>
      <c r="BP20" s="202">
        <v>6.68640349</v>
      </c>
      <c r="BQ20" s="202">
        <v>7.8973634099999996</v>
      </c>
      <c r="BR20" s="202">
        <v>0.2541445</v>
      </c>
      <c r="BS20" s="202"/>
      <c r="BT20" s="202"/>
      <c r="BU20" s="202"/>
      <c r="BV20" s="202"/>
      <c r="BW20" s="202">
        <v>0.2541445</v>
      </c>
      <c r="BX20" s="202"/>
      <c r="BY20" s="202"/>
      <c r="BZ20" s="202"/>
      <c r="CA20" s="202"/>
      <c r="CB20" s="202">
        <v>5.6720352500000004</v>
      </c>
      <c r="CC20" s="202">
        <v>5.6720352500000004</v>
      </c>
      <c r="CD20" s="202"/>
      <c r="CE20" s="202"/>
      <c r="CF20" s="202"/>
      <c r="CG20" s="202">
        <v>7.3616708499999994</v>
      </c>
      <c r="CH20" s="202">
        <v>7.3616708499999994</v>
      </c>
      <c r="CI20" s="202">
        <v>0.32742227000000002</v>
      </c>
      <c r="CJ20" s="202"/>
      <c r="CK20" s="202">
        <v>2.6148621200000002</v>
      </c>
      <c r="CL20" s="202"/>
      <c r="CM20" s="202">
        <v>2.9422843900000002</v>
      </c>
      <c r="CN20" s="202">
        <v>24.1274984</v>
      </c>
      <c r="CO20" s="202"/>
      <c r="CP20" s="202"/>
      <c r="CQ20" s="202"/>
      <c r="CR20" s="202">
        <v>0.16604592000000001</v>
      </c>
      <c r="CS20" s="202"/>
      <c r="CT20" s="202"/>
      <c r="CU20" s="202">
        <v>4.2209281799999996</v>
      </c>
      <c r="CV20" s="202">
        <v>4.3869740999999998</v>
      </c>
      <c r="CW20" s="202"/>
      <c r="CX20" s="202">
        <v>0.34769727</v>
      </c>
      <c r="CY20" s="202">
        <v>0.25072161999999998</v>
      </c>
      <c r="CZ20" s="202"/>
      <c r="DA20" s="202">
        <v>4.2925729299999995</v>
      </c>
      <c r="DB20" s="202">
        <v>4.89099182</v>
      </c>
      <c r="DC20" s="202"/>
      <c r="DD20" s="202"/>
      <c r="DE20" s="202">
        <v>0.5264380500000001</v>
      </c>
      <c r="DF20" s="202"/>
      <c r="DG20" s="202"/>
      <c r="DH20" s="202">
        <v>0.5264380500000001</v>
      </c>
      <c r="DI20" s="202">
        <v>0.88843362999999997</v>
      </c>
      <c r="DJ20" s="202">
        <v>0.35262633999999998</v>
      </c>
      <c r="DK20" s="202"/>
      <c r="DL20" s="202"/>
      <c r="DM20" s="202">
        <v>3.97126987</v>
      </c>
      <c r="DN20" s="202">
        <v>5.2123298399999998</v>
      </c>
      <c r="DO20" s="202">
        <v>15.016733809999998</v>
      </c>
      <c r="DP20" s="202"/>
      <c r="DQ20" s="202"/>
      <c r="DR20" s="202"/>
      <c r="DS20" s="202">
        <v>0.55478295999999994</v>
      </c>
      <c r="DT20" s="202">
        <v>0.55478295999999994</v>
      </c>
      <c r="DU20" s="202">
        <v>0.26728978999999997</v>
      </c>
      <c r="DV20" s="202"/>
      <c r="DW20" s="202"/>
      <c r="DX20" s="202"/>
      <c r="DY20" s="202">
        <v>5.8600386000000002</v>
      </c>
      <c r="DZ20" s="202">
        <v>6.1273283900000006</v>
      </c>
      <c r="EA20" s="202"/>
      <c r="EB20" s="202"/>
      <c r="EC20" s="202">
        <v>0.16880330999999998</v>
      </c>
      <c r="ED20" s="202"/>
      <c r="EE20" s="202"/>
      <c r="EF20" s="202">
        <v>0.16880330999999998</v>
      </c>
      <c r="EG20" s="202">
        <v>3.5708951899999999</v>
      </c>
      <c r="EH20" s="202"/>
      <c r="EI20" s="202"/>
      <c r="EJ20" s="202">
        <v>2.6395485999999999</v>
      </c>
      <c r="EK20" s="202">
        <v>6.2104437899999994</v>
      </c>
      <c r="EL20" s="202"/>
      <c r="EM20" s="202">
        <v>4.6949351899999998</v>
      </c>
      <c r="EN20" s="202">
        <v>4.6949351899999998</v>
      </c>
      <c r="EO20" s="202">
        <v>17.756293639999999</v>
      </c>
      <c r="EP20" s="202">
        <v>0.34591295</v>
      </c>
      <c r="EQ20" s="202"/>
      <c r="ER20" s="202">
        <v>4.2637297299999997</v>
      </c>
      <c r="ES20" s="202">
        <v>4.6096426799999994</v>
      </c>
      <c r="ET20" s="202"/>
      <c r="EU20" s="202"/>
      <c r="EV20" s="202">
        <v>0.18230899</v>
      </c>
      <c r="EW20" s="202">
        <v>1.6194898799999999</v>
      </c>
      <c r="EX20" s="202"/>
      <c r="EY20" s="202">
        <v>1.8017988699999998</v>
      </c>
      <c r="EZ20" s="202"/>
      <c r="FA20" s="202">
        <v>0.52676677000000005</v>
      </c>
      <c r="FB20" s="202">
        <v>0.92066631999999993</v>
      </c>
      <c r="FC20" s="202"/>
      <c r="FD20" s="202">
        <v>4.3971639199999997</v>
      </c>
      <c r="FE20" s="202">
        <v>5.8445970099999993</v>
      </c>
      <c r="FF20" s="202"/>
      <c r="FG20" s="202"/>
      <c r="FH20" s="202"/>
      <c r="FI20" s="202">
        <v>3.5333097700000002</v>
      </c>
      <c r="FJ20" s="202">
        <v>3.5333097700000002</v>
      </c>
      <c r="FK20" s="202">
        <v>0.43885061999999997</v>
      </c>
      <c r="FL20" s="202">
        <v>0.12602647</v>
      </c>
      <c r="FM20" s="202"/>
      <c r="FN20" s="202">
        <v>1.76002787</v>
      </c>
      <c r="FO20" s="202">
        <v>2.32490496</v>
      </c>
      <c r="FP20" s="202">
        <v>18.114253289999997</v>
      </c>
      <c r="FQ20" s="202">
        <v>4.5117499999999998E-2</v>
      </c>
      <c r="FR20" s="202">
        <v>4.5117499999999998E-2</v>
      </c>
      <c r="FS20" s="202"/>
      <c r="FT20" s="202">
        <v>4.0090480300000007</v>
      </c>
      <c r="FU20" s="202"/>
      <c r="FV20" s="202"/>
      <c r="FW20" s="202"/>
      <c r="FX20" s="202">
        <v>4.0090480300000007</v>
      </c>
      <c r="FY20" s="202">
        <v>0.16348585999999998</v>
      </c>
      <c r="FZ20" s="202"/>
      <c r="GA20" s="202"/>
      <c r="GB20" s="202"/>
      <c r="GC20" s="202"/>
      <c r="GD20" s="202">
        <v>0.16348585999999998</v>
      </c>
      <c r="GE20" s="202"/>
      <c r="GF20" s="202"/>
      <c r="GG20" s="202"/>
      <c r="GH20" s="202"/>
      <c r="GI20" s="202"/>
      <c r="GJ20" s="202"/>
      <c r="GK20" s="202"/>
      <c r="GL20" s="202">
        <v>4.2595762599999993</v>
      </c>
      <c r="GM20" s="202"/>
      <c r="GN20" s="202"/>
      <c r="GO20" s="202"/>
      <c r="GP20" s="202">
        <v>4.2595762599999993</v>
      </c>
      <c r="GQ20" s="202">
        <v>8.4772276499999997</v>
      </c>
      <c r="GR20" s="202"/>
      <c r="GS20" s="202">
        <v>4.5608933399999998</v>
      </c>
      <c r="GT20" s="202">
        <v>0.47819709999999999</v>
      </c>
      <c r="GU20" s="202">
        <v>1.7477735300000001</v>
      </c>
      <c r="GV20" s="202"/>
      <c r="GW20" s="202">
        <v>6.7868639699999997</v>
      </c>
      <c r="GX20" s="202">
        <v>0.35977226000000001</v>
      </c>
      <c r="GY20" s="202"/>
      <c r="GZ20" s="202"/>
      <c r="HA20" s="202">
        <v>6.7558061799999996</v>
      </c>
      <c r="HB20" s="202"/>
      <c r="HC20" s="202">
        <v>7.1155784399999993</v>
      </c>
      <c r="HD20" s="202"/>
      <c r="HE20" s="202"/>
      <c r="HF20" s="202"/>
      <c r="HG20" s="202"/>
      <c r="HH20" s="202">
        <v>4.1922670000000002</v>
      </c>
      <c r="HI20" s="202">
        <v>4.1922670000000002</v>
      </c>
      <c r="HJ20" s="202"/>
      <c r="HK20" s="202">
        <v>0.86321601000000003</v>
      </c>
      <c r="HL20" s="202"/>
      <c r="HM20" s="202"/>
      <c r="HN20" s="202"/>
      <c r="HO20" s="202">
        <v>0.86321601000000003</v>
      </c>
      <c r="HP20" s="202"/>
      <c r="HQ20" s="202"/>
      <c r="HR20" s="202">
        <v>2.7927553499999997</v>
      </c>
      <c r="HS20" s="202">
        <v>2.7927553499999997</v>
      </c>
      <c r="HT20" s="202">
        <v>21.750680769999999</v>
      </c>
      <c r="HU20" s="202"/>
      <c r="HV20" s="202"/>
      <c r="HW20" s="202"/>
      <c r="HX20" s="202"/>
      <c r="HY20" s="202">
        <v>4.30774686</v>
      </c>
      <c r="HZ20" s="202"/>
      <c r="IA20" s="202"/>
      <c r="IB20" s="202"/>
      <c r="IC20" s="202">
        <v>4.30774686</v>
      </c>
      <c r="ID20" s="202">
        <v>0.37682821999999999</v>
      </c>
      <c r="IE20" s="202"/>
      <c r="IF20" s="202">
        <v>9.8648250000000007E-2</v>
      </c>
      <c r="IG20" s="202"/>
      <c r="IH20" s="202"/>
      <c r="II20" s="202">
        <v>0.47547646999999998</v>
      </c>
      <c r="IJ20" s="202"/>
      <c r="IK20" s="202">
        <v>9.1183295299999987</v>
      </c>
      <c r="IL20" s="202"/>
      <c r="IM20" s="202"/>
      <c r="IN20" s="202">
        <v>5.2906865400000003</v>
      </c>
      <c r="IO20" s="202">
        <v>14.40901607</v>
      </c>
      <c r="IP20" s="202">
        <v>0.62444168999999994</v>
      </c>
      <c r="IQ20" s="202"/>
      <c r="IR20" s="202"/>
      <c r="IS20" s="202">
        <v>4.4771693299999997</v>
      </c>
      <c r="IT20" s="202">
        <v>7.4391123399999994</v>
      </c>
      <c r="IU20" s="202">
        <v>12.540723359999999</v>
      </c>
      <c r="IV20" s="202">
        <v>31.732962759999999</v>
      </c>
      <c r="IW20" s="202"/>
      <c r="IX20" s="202"/>
      <c r="IY20" s="202"/>
      <c r="IZ20" s="202"/>
      <c r="JA20" s="202"/>
      <c r="JB20" s="202"/>
      <c r="JC20" s="202"/>
      <c r="JD20" s="202">
        <v>2.0331114499999998</v>
      </c>
      <c r="JE20" s="202"/>
      <c r="JF20" s="202"/>
      <c r="JG20" s="202"/>
      <c r="JH20" s="202">
        <v>2.0331114499999998</v>
      </c>
      <c r="JI20" s="202"/>
      <c r="JJ20" s="202">
        <v>0.19121963</v>
      </c>
      <c r="JK20" s="202"/>
      <c r="JL20" s="202"/>
      <c r="JM20" s="202">
        <v>1.0101410200000001</v>
      </c>
      <c r="JN20" s="202">
        <v>1.20136065</v>
      </c>
      <c r="JO20" s="202"/>
      <c r="JP20" s="202">
        <v>1.01370654</v>
      </c>
      <c r="JQ20" s="202">
        <v>0.48478184000000002</v>
      </c>
      <c r="JR20" s="202">
        <v>1.9752755900000001</v>
      </c>
      <c r="JS20" s="202"/>
      <c r="JT20" s="202">
        <v>3.4737639700000003</v>
      </c>
      <c r="JU20" s="202">
        <v>4.5106229800000008</v>
      </c>
      <c r="JV20" s="202">
        <v>4.5106229800000008</v>
      </c>
      <c r="JW20" s="202">
        <v>11.218859050000001</v>
      </c>
      <c r="JX20" s="202"/>
      <c r="JY20" s="202">
        <v>0.44740542999999999</v>
      </c>
      <c r="JZ20" s="202"/>
      <c r="KA20" s="202">
        <v>0.44740542999999999</v>
      </c>
      <c r="KB20" s="202"/>
      <c r="KC20" s="202">
        <v>2.0815588899999997</v>
      </c>
      <c r="KD20" s="202"/>
      <c r="KE20" s="202"/>
      <c r="KF20" s="202"/>
      <c r="KG20" s="202">
        <v>2.0815588899999997</v>
      </c>
      <c r="KH20" s="202"/>
      <c r="KI20" s="202"/>
      <c r="KJ20" s="202">
        <v>8.0183974899999999</v>
      </c>
      <c r="KK20" s="202">
        <v>4.92248529</v>
      </c>
      <c r="KL20" s="202"/>
      <c r="KM20" s="202">
        <v>12.940882779999999</v>
      </c>
      <c r="KN20" s="202"/>
      <c r="KO20" s="202">
        <v>0.19636935999999999</v>
      </c>
      <c r="KP20" s="202"/>
      <c r="KQ20" s="202"/>
      <c r="KR20" s="202">
        <v>2.0814096800000002</v>
      </c>
      <c r="KS20" s="202">
        <v>2.27777904</v>
      </c>
      <c r="KT20" s="202">
        <v>2.4037183399999997</v>
      </c>
      <c r="KU20" s="202"/>
      <c r="KV20" s="202">
        <v>4.7996873400000002</v>
      </c>
      <c r="KW20" s="202">
        <v>7.2034056799999995</v>
      </c>
      <c r="KX20" s="202">
        <v>24.951031820000001</v>
      </c>
      <c r="KY20" s="202"/>
      <c r="KZ20" s="202"/>
      <c r="LA20" s="202"/>
      <c r="LB20" s="202"/>
      <c r="LC20" s="202"/>
      <c r="LD20" s="202">
        <v>1.00236467</v>
      </c>
      <c r="LE20" s="202"/>
      <c r="LF20" s="202"/>
      <c r="LG20" s="202">
        <v>1.00236467</v>
      </c>
      <c r="LH20" s="202"/>
      <c r="LI20" s="202">
        <v>8.143931349999999</v>
      </c>
      <c r="LJ20" s="202">
        <v>2.1473757099999999</v>
      </c>
      <c r="LK20" s="202"/>
      <c r="LL20" s="202">
        <v>4.8431646700000002</v>
      </c>
      <c r="LM20" s="202">
        <v>15.13447173</v>
      </c>
      <c r="LN20" s="202"/>
      <c r="LO20" s="202"/>
      <c r="LP20" s="202"/>
      <c r="LQ20" s="202"/>
      <c r="LR20" s="202"/>
      <c r="LS20" s="202"/>
      <c r="LT20" s="202"/>
      <c r="LU20" s="202"/>
      <c r="LV20" s="202">
        <v>1.0951706999999999</v>
      </c>
      <c r="LW20" s="202"/>
      <c r="LX20" s="202"/>
      <c r="LY20" s="202">
        <v>1.0951706999999999</v>
      </c>
      <c r="LZ20" s="202">
        <v>17.232007099999997</v>
      </c>
      <c r="MA20" s="202">
        <v>220.23122019999994</v>
      </c>
      <c r="MB20" s="202">
        <v>3.2669583099999997</v>
      </c>
      <c r="MC20" s="202"/>
      <c r="MD20" s="202"/>
      <c r="ME20" s="202"/>
      <c r="MF20" s="202">
        <v>3.2669583099999997</v>
      </c>
      <c r="MG20" s="202"/>
      <c r="MH20" s="202"/>
      <c r="MI20" s="202">
        <v>4.7849503699999998</v>
      </c>
      <c r="MJ20" s="202">
        <v>0.20461528000000001</v>
      </c>
      <c r="MK20" s="202"/>
      <c r="ML20" s="202">
        <v>4.9895656499999994</v>
      </c>
      <c r="MM20" s="202"/>
      <c r="MN20" s="202">
        <v>0.21265781</v>
      </c>
      <c r="MO20" s="202"/>
      <c r="MP20" s="202">
        <v>2.1023342299999999</v>
      </c>
      <c r="MQ20" s="202"/>
      <c r="MR20" s="202">
        <v>2.3149920399999999</v>
      </c>
      <c r="MS20" s="202">
        <v>1.08727522</v>
      </c>
      <c r="MT20" s="202"/>
      <c r="MU20" s="202"/>
      <c r="MV20" s="202">
        <v>8.5311197799999992</v>
      </c>
      <c r="MW20" s="202">
        <v>9.6183949999999996</v>
      </c>
      <c r="MX20" s="202">
        <v>2.1404069700000004</v>
      </c>
      <c r="MY20" s="202">
        <v>0.30363621000000002</v>
      </c>
      <c r="MZ20" s="202">
        <v>2.4440431800000004</v>
      </c>
      <c r="NA20" s="202">
        <v>22.633954179999996</v>
      </c>
      <c r="NB20" s="202">
        <v>4.7196874199999996</v>
      </c>
      <c r="NC20" s="202">
        <v>0.29129623999999998</v>
      </c>
      <c r="ND20" s="202"/>
      <c r="NE20" s="202">
        <v>5.01098366</v>
      </c>
      <c r="NF20" s="202"/>
      <c r="NG20" s="202"/>
      <c r="NH20" s="202"/>
      <c r="NI20" s="202">
        <v>6.7020133499999996</v>
      </c>
      <c r="NJ20" s="202"/>
      <c r="NK20" s="202">
        <v>6.7020133499999996</v>
      </c>
      <c r="NL20" s="202"/>
      <c r="NM20" s="202"/>
      <c r="NN20" s="202">
        <v>0.19223828000000001</v>
      </c>
      <c r="NO20" s="202"/>
      <c r="NP20" s="202"/>
      <c r="NQ20" s="202">
        <v>0.19223828000000001</v>
      </c>
      <c r="NR20" s="202"/>
      <c r="NS20" s="202">
        <v>1.90243984</v>
      </c>
      <c r="NT20" s="202"/>
      <c r="NU20" s="202"/>
      <c r="NV20" s="202"/>
      <c r="NW20" s="202">
        <v>1.90243984</v>
      </c>
      <c r="NX20" s="202">
        <v>13.80767513</v>
      </c>
      <c r="NY20" s="202">
        <v>0.27657584999999996</v>
      </c>
      <c r="NZ20" s="202">
        <v>4.47673481</v>
      </c>
      <c r="OA20" s="202">
        <v>1.9787021100000002</v>
      </c>
      <c r="OB20" s="202">
        <v>6.7320127700000008</v>
      </c>
      <c r="OC20" s="202"/>
      <c r="OD20" s="202">
        <v>1.0017185900000001</v>
      </c>
      <c r="OE20" s="202">
        <v>0.1915367</v>
      </c>
      <c r="OF20" s="202">
        <v>2.1483578199999998</v>
      </c>
      <c r="OG20" s="202"/>
      <c r="OH20" s="202">
        <v>3.3416131099999999</v>
      </c>
      <c r="OI20" s="202"/>
      <c r="OJ20" s="202">
        <v>4.4116696100000006</v>
      </c>
      <c r="OK20" s="202"/>
      <c r="OL20" s="202">
        <v>0.18946942</v>
      </c>
      <c r="OM20" s="202">
        <v>1.9120501200000002</v>
      </c>
      <c r="ON20" s="202">
        <v>6.5131891500000005</v>
      </c>
      <c r="OO20" s="202"/>
      <c r="OP20" s="202">
        <v>1.9862772</v>
      </c>
      <c r="OQ20" s="202"/>
      <c r="OR20" s="202"/>
      <c r="OS20" s="202"/>
      <c r="OT20" s="202">
        <v>1.9862772</v>
      </c>
      <c r="OU20" s="202">
        <v>4.5270605100000001</v>
      </c>
      <c r="OV20" s="202">
        <v>0.31445178000000001</v>
      </c>
      <c r="OW20" s="202"/>
      <c r="OX20" s="202"/>
      <c r="OY20" s="202"/>
      <c r="OZ20" s="202">
        <v>4.8415122899999998</v>
      </c>
      <c r="PA20" s="202">
        <v>23.414604519999997</v>
      </c>
      <c r="PB20" s="202">
        <v>5.4068012799999998</v>
      </c>
      <c r="PC20" s="202"/>
      <c r="PD20" s="202">
        <v>1.9364481599999999</v>
      </c>
      <c r="PE20" s="202"/>
      <c r="PF20" s="202"/>
      <c r="PG20" s="202">
        <v>7.3432494399999992</v>
      </c>
      <c r="PH20" s="202"/>
      <c r="PI20" s="202">
        <v>4.5358634999999996</v>
      </c>
      <c r="PJ20" s="202"/>
      <c r="PK20" s="202"/>
      <c r="PL20" s="202">
        <v>4.5358634999999996</v>
      </c>
      <c r="PM20" s="202">
        <v>2.5387316499999999</v>
      </c>
      <c r="PN20" s="202"/>
      <c r="PO20" s="202"/>
      <c r="PP20" s="202">
        <v>2.0492119299999998</v>
      </c>
      <c r="PQ20" s="202"/>
      <c r="PR20" s="202">
        <v>4.5879435799999992</v>
      </c>
      <c r="PS20" s="202">
        <v>4.5051305900000003</v>
      </c>
      <c r="PT20" s="202"/>
      <c r="PU20" s="202">
        <v>1.9705553099999999</v>
      </c>
      <c r="PV20" s="202">
        <v>0.60805518999999997</v>
      </c>
      <c r="PW20" s="202">
        <v>2.0408725800000003</v>
      </c>
      <c r="PX20" s="202">
        <v>9.1246136700000005</v>
      </c>
      <c r="PY20" s="202">
        <v>25.591670189999995</v>
      </c>
      <c r="PZ20" s="202">
        <v>3.0279014599999998</v>
      </c>
      <c r="QA20" s="202"/>
      <c r="QB20" s="202"/>
      <c r="QC20" s="202"/>
      <c r="QD20" s="202">
        <v>3.0279014599999998</v>
      </c>
      <c r="QE20" s="202">
        <v>2.9854476000000001</v>
      </c>
      <c r="QF20" s="202">
        <v>0.30366823999999998</v>
      </c>
      <c r="QG20" s="202"/>
      <c r="QH20" s="202">
        <v>3.9897509800000002</v>
      </c>
      <c r="QI20" s="202">
        <v>7.0574939199999998</v>
      </c>
      <c r="QJ20" s="202">
        <v>14.33636074</v>
      </c>
      <c r="QK20" s="202">
        <v>0.28981088999999999</v>
      </c>
      <c r="QL20" s="202"/>
      <c r="QM20" s="202"/>
      <c r="QN20" s="202"/>
      <c r="QO20" s="202">
        <v>2.0112515499999999</v>
      </c>
      <c r="QP20" s="202">
        <v>2.3010624399999999</v>
      </c>
      <c r="QQ20" s="202">
        <v>3.1693075700000004</v>
      </c>
      <c r="QR20" s="202"/>
      <c r="QS20" s="202">
        <v>0.40463071</v>
      </c>
      <c r="QT20" s="202"/>
      <c r="QU20" s="202"/>
      <c r="QV20" s="202">
        <v>3.5739382800000006</v>
      </c>
      <c r="QW20" s="202"/>
      <c r="QX20" s="202">
        <v>0.20088401</v>
      </c>
      <c r="QY20" s="202">
        <v>0.18514747000000001</v>
      </c>
      <c r="QZ20" s="202">
        <v>0.38603147999999998</v>
      </c>
      <c r="RA20" s="202">
        <v>23.625294400000001</v>
      </c>
      <c r="RB20" s="202"/>
      <c r="RC20" s="202">
        <v>4.1105502500000002</v>
      </c>
      <c r="RD20" s="202">
        <v>4.1105502500000002</v>
      </c>
      <c r="RE20" s="202"/>
      <c r="RF20" s="202">
        <v>0.32493855999999999</v>
      </c>
      <c r="RG20" s="202">
        <v>0.29872304999999999</v>
      </c>
      <c r="RH20" s="202">
        <v>5.1965988699999999</v>
      </c>
      <c r="RI20" s="202">
        <v>2.5807998100000002</v>
      </c>
      <c r="RJ20" s="202">
        <v>8.4010602900000002</v>
      </c>
      <c r="RK20" s="202"/>
      <c r="RL20" s="202"/>
      <c r="RM20" s="202"/>
      <c r="RN20" s="202">
        <v>0.51062207000000004</v>
      </c>
      <c r="RO20" s="202">
        <v>0.51062207000000004</v>
      </c>
      <c r="RP20" s="202">
        <v>2.4928200300000003</v>
      </c>
      <c r="RQ20" s="202"/>
      <c r="RR20" s="202">
        <v>1.98634361</v>
      </c>
      <c r="RS20" s="202"/>
      <c r="RT20" s="202">
        <v>4.4791636400000003</v>
      </c>
      <c r="RU20" s="202">
        <v>4.4059511699999998</v>
      </c>
      <c r="RV20" s="202">
        <v>0.18322554000000002</v>
      </c>
      <c r="RW20" s="202"/>
      <c r="RX20" s="202"/>
      <c r="RY20" s="202">
        <v>4.9540002899999998</v>
      </c>
      <c r="RZ20" s="202">
        <v>9.543177</v>
      </c>
      <c r="SA20" s="202">
        <v>27.044573249999996</v>
      </c>
      <c r="SB20" s="202"/>
      <c r="SC20" s="202"/>
      <c r="SD20" s="202"/>
      <c r="SE20" s="202"/>
      <c r="SF20" s="202">
        <v>4.01213715</v>
      </c>
      <c r="SG20" s="202">
        <v>4.01213715</v>
      </c>
      <c r="SH20" s="202"/>
      <c r="SI20" s="202"/>
      <c r="SJ20" s="202"/>
      <c r="SK20" s="202">
        <v>2.5768819999999999</v>
      </c>
      <c r="SL20" s="202"/>
      <c r="SM20" s="202">
        <v>2.5768819999999999</v>
      </c>
      <c r="SN20" s="202">
        <v>2.0574102500000002</v>
      </c>
      <c r="SO20" s="202"/>
      <c r="SP20" s="202"/>
      <c r="SQ20" s="202">
        <v>4.5128033200000006</v>
      </c>
      <c r="SR20" s="263">
        <v>6.5702135700000008</v>
      </c>
      <c r="SS20" s="202">
        <v>0.17999126000000001</v>
      </c>
      <c r="ST20" s="202"/>
      <c r="SU20" s="202">
        <v>0.40975854</v>
      </c>
      <c r="SV20" s="202">
        <v>0.29447778999999996</v>
      </c>
      <c r="SW20" s="202"/>
      <c r="SX20" s="202">
        <v>0.88422758999999995</v>
      </c>
      <c r="SY20" s="202"/>
      <c r="SZ20" s="202"/>
      <c r="TA20" s="202">
        <v>14.043460310000004</v>
      </c>
      <c r="TB20" s="202"/>
      <c r="TC20" s="202">
        <v>5.04832036</v>
      </c>
      <c r="TD20" s="202"/>
      <c r="TE20" s="202">
        <v>0.19537397000000001</v>
      </c>
      <c r="TF20" s="202">
        <v>5.2436943300000003</v>
      </c>
      <c r="TG20" s="202">
        <v>7.1316060000000001E-2</v>
      </c>
      <c r="TH20" s="202"/>
      <c r="TI20" s="202"/>
      <c r="TJ20" s="202"/>
      <c r="TK20" s="202">
        <f t="shared" si="22"/>
        <v>7.1316060000000001E-2</v>
      </c>
      <c r="TL20" s="202">
        <v>0.31504045000000003</v>
      </c>
      <c r="TM20" s="202">
        <v>1.3555844700000002</v>
      </c>
      <c r="TN20" s="202"/>
      <c r="TO20" s="202"/>
      <c r="TP20" s="202">
        <v>3.02127306</v>
      </c>
      <c r="TQ20" s="202">
        <v>4.6918979800000002</v>
      </c>
      <c r="TR20" s="202"/>
      <c r="TS20" s="202">
        <v>0.69668912000000005</v>
      </c>
      <c r="TT20" s="202"/>
      <c r="TU20" s="202"/>
      <c r="TV20" s="202">
        <v>5.1413340199999995</v>
      </c>
      <c r="TW20" s="202">
        <v>5.8380231399999998</v>
      </c>
      <c r="TX20" s="202"/>
      <c r="TY20" s="202"/>
      <c r="TZ20" s="202"/>
      <c r="UA20" s="202"/>
      <c r="UB20" s="202"/>
      <c r="UC20" s="202">
        <v>15.84493151</v>
      </c>
      <c r="UD20" s="202"/>
      <c r="UE20" s="202"/>
      <c r="UF20" s="202"/>
      <c r="UG20" s="202">
        <v>0.20050758999999999</v>
      </c>
      <c r="UH20" s="202">
        <v>0.11078577000000001</v>
      </c>
      <c r="UI20" s="202">
        <v>4.1760234299999999</v>
      </c>
      <c r="UJ20" s="202"/>
      <c r="UK20" s="202">
        <v>4.4873167899999995</v>
      </c>
      <c r="UL20" s="202"/>
      <c r="UM20" s="202"/>
      <c r="UN20" s="202"/>
      <c r="UO20" s="202"/>
      <c r="UP20" s="202">
        <v>5.4441770400000005</v>
      </c>
      <c r="UQ20" s="202">
        <v>5.4441770400000005</v>
      </c>
      <c r="UR20" s="202"/>
      <c r="US20" s="202">
        <v>0.31598473999999999</v>
      </c>
      <c r="UT20" s="202"/>
      <c r="UU20" s="202"/>
      <c r="UV20" s="202"/>
      <c r="UW20" s="202">
        <f t="shared" si="42"/>
        <v>0.31598473999999999</v>
      </c>
      <c r="UX20" s="202">
        <v>2.6438594100000001</v>
      </c>
      <c r="UY20" s="202"/>
      <c r="UZ20" s="202">
        <v>2.1305402500000001</v>
      </c>
      <c r="VA20" s="202"/>
      <c r="VB20" s="202">
        <v>1.7261049699999997</v>
      </c>
      <c r="VC20" s="202">
        <v>6.50050463</v>
      </c>
      <c r="VD20" s="202">
        <v>16.7479832</v>
      </c>
      <c r="VE20" s="202"/>
      <c r="VF20" s="202">
        <v>0.30192553999999999</v>
      </c>
      <c r="VG20" s="202"/>
      <c r="VH20" s="202"/>
      <c r="VI20" s="202">
        <v>4.1850898999999995</v>
      </c>
      <c r="VJ20" s="202">
        <v>4.4870154399999995</v>
      </c>
      <c r="VK20" s="202"/>
      <c r="VL20" s="202"/>
      <c r="VM20" s="202"/>
      <c r="VN20" s="202">
        <v>4.2479677000000002</v>
      </c>
      <c r="VO20" s="202">
        <v>5.3133565999999997</v>
      </c>
      <c r="VP20" s="202">
        <v>9.561324299999999</v>
      </c>
      <c r="VQ20" s="202"/>
      <c r="VR20" s="202"/>
      <c r="VS20" s="202"/>
      <c r="VT20" s="202"/>
      <c r="VU20" s="202">
        <v>1.06168057</v>
      </c>
      <c r="VV20" s="202">
        <v>1.06168057</v>
      </c>
      <c r="VW20" s="202">
        <v>4.8057196300000005</v>
      </c>
      <c r="VX20" s="202"/>
      <c r="VY20" s="202">
        <v>1.1650881299999998</v>
      </c>
      <c r="VZ20" s="202"/>
      <c r="WA20" s="202">
        <v>0.47761309999999996</v>
      </c>
      <c r="WB20" s="202">
        <v>6.4484208600000006</v>
      </c>
      <c r="WC20" s="202">
        <v>0.20434486999999998</v>
      </c>
      <c r="WD20" s="202"/>
      <c r="WE20" s="202">
        <v>0.20434486999999998</v>
      </c>
      <c r="WF20" s="202">
        <v>21.762786039999995</v>
      </c>
      <c r="WG20" s="202"/>
      <c r="WH20" s="202">
        <v>8.9171148200000001</v>
      </c>
      <c r="WI20" s="202">
        <v>8.9171148200000001</v>
      </c>
      <c r="WJ20" s="202">
        <v>2.2751638700000001</v>
      </c>
      <c r="WK20" s="202"/>
      <c r="WL20" s="202"/>
      <c r="WM20" s="202"/>
      <c r="WN20" s="202">
        <v>4.95186393</v>
      </c>
      <c r="WO20" s="202">
        <v>7.2270278000000001</v>
      </c>
      <c r="WP20" s="202"/>
      <c r="WQ20" s="202">
        <v>0.28535191999999998</v>
      </c>
      <c r="WR20" s="202"/>
      <c r="WS20" s="202"/>
      <c r="WT20" s="202">
        <v>2.0087613100000001</v>
      </c>
      <c r="WU20" s="202">
        <v>2.2941132300000002</v>
      </c>
      <c r="WV20" s="202">
        <v>2.4912719300000004</v>
      </c>
      <c r="WW20" s="202"/>
      <c r="WX20" s="202"/>
      <c r="WY20" s="202"/>
      <c r="WZ20" s="202"/>
      <c r="XA20" s="202">
        <v>2.4912719300000004</v>
      </c>
      <c r="XB20" s="202"/>
      <c r="XC20" s="202">
        <v>4.4271320999999997</v>
      </c>
      <c r="XD20" s="202"/>
      <c r="XE20" s="202">
        <v>3.9988332299999998</v>
      </c>
      <c r="XF20" s="202">
        <v>8.4259653300000004</v>
      </c>
      <c r="XG20" s="202">
        <v>29.355493109999998</v>
      </c>
      <c r="XH20" s="202">
        <v>4.3810177100000001</v>
      </c>
      <c r="XI20" s="202">
        <v>4.3810177100000001</v>
      </c>
      <c r="XJ20" s="202"/>
      <c r="XK20" s="202"/>
      <c r="XL20" s="202"/>
      <c r="XM20" s="202">
        <v>1.9675398400000002</v>
      </c>
      <c r="XN20" s="202"/>
      <c r="XO20" s="202">
        <v>1.9675398400000002</v>
      </c>
      <c r="XP20" s="202"/>
      <c r="XQ20" s="202">
        <v>0.18381681</v>
      </c>
      <c r="XR20" s="202"/>
      <c r="XS20" s="202">
        <v>4.9172164400000007</v>
      </c>
      <c r="XT20" s="202"/>
      <c r="XU20" s="202">
        <v>5.1010332500000004</v>
      </c>
      <c r="XV20" s="202"/>
      <c r="XW20" s="202"/>
      <c r="XX20" s="202"/>
      <c r="XY20" s="202">
        <v>0.2745689</v>
      </c>
      <c r="XZ20" s="202"/>
      <c r="YA20" s="202">
        <f t="shared" si="43"/>
        <v>0.2745689</v>
      </c>
      <c r="YB20" s="202">
        <v>1.9525842199999999</v>
      </c>
      <c r="YC20" s="202"/>
      <c r="YD20" s="202"/>
      <c r="YE20" s="202">
        <v>4.3767930799999997</v>
      </c>
      <c r="YF20" s="202">
        <f t="shared" si="44"/>
        <v>6.3293772999999991</v>
      </c>
      <c r="YG20" s="202">
        <f t="shared" si="45"/>
        <v>18.053536999999999</v>
      </c>
      <c r="YH20" s="202">
        <f t="shared" si="46"/>
        <v>251.92596283999995</v>
      </c>
      <c r="YI20" s="202"/>
      <c r="YJ20" s="202"/>
      <c r="YK20" s="202"/>
      <c r="YL20" s="202">
        <v>0.78909341</v>
      </c>
      <c r="YM20" s="202">
        <f t="shared" si="47"/>
        <v>0.78909341</v>
      </c>
      <c r="YN20" s="202"/>
      <c r="YO20" s="202"/>
      <c r="YP20" s="202"/>
      <c r="YQ20" s="202">
        <v>4.1454996099999901</v>
      </c>
      <c r="YR20" s="202"/>
      <c r="YS20" s="202">
        <v>4.1454996099999901</v>
      </c>
      <c r="YT20" s="202"/>
      <c r="YU20" s="202"/>
      <c r="YV20" s="202">
        <v>0.29868833</v>
      </c>
      <c r="YW20" s="202"/>
      <c r="YX20" s="202"/>
      <c r="YY20" s="202">
        <v>0.29868833</v>
      </c>
      <c r="YZ20" s="202"/>
      <c r="ZA20" s="202">
        <v>1.0199887000000001</v>
      </c>
      <c r="ZB20" s="202"/>
      <c r="ZC20" s="202">
        <v>4.5494195599999996</v>
      </c>
      <c r="ZD20" s="202">
        <v>5.5694082599999994</v>
      </c>
      <c r="ZE20" s="202"/>
      <c r="ZF20" s="202"/>
      <c r="ZG20" s="202"/>
      <c r="ZH20" s="202"/>
      <c r="ZI20" s="202">
        <v>10.802689609999989</v>
      </c>
      <c r="ZJ20" s="202"/>
      <c r="ZK20" s="202">
        <v>4.1593289999999996</v>
      </c>
      <c r="ZL20" s="202">
        <v>4.1593289999999996</v>
      </c>
      <c r="ZM20" s="202"/>
      <c r="ZN20" s="202"/>
      <c r="ZO20" s="202"/>
      <c r="ZP20" s="202"/>
      <c r="ZQ20" s="202">
        <v>2.6918766199999999</v>
      </c>
      <c r="ZR20" s="202">
        <v>2.6918766199999999</v>
      </c>
      <c r="ZS20" s="202"/>
      <c r="ZT20" s="202"/>
      <c r="ZU20" s="202"/>
      <c r="ZV20" s="202"/>
      <c r="ZW20" s="202"/>
      <c r="ZX20" s="202"/>
      <c r="ZY20" s="202"/>
      <c r="ZZ20" s="202">
        <v>0.20049048</v>
      </c>
      <c r="AAA20" s="202"/>
      <c r="AAB20" s="202">
        <v>0.20049048</v>
      </c>
      <c r="AAC20" s="202"/>
      <c r="AAD20" s="202"/>
      <c r="AAE20" s="202">
        <v>2.7345232400000001</v>
      </c>
      <c r="AAF20" s="202">
        <v>2.7345232400000001</v>
      </c>
      <c r="AAG20" s="202">
        <v>9.7862193400000006</v>
      </c>
      <c r="AAH20" s="202"/>
      <c r="AAI20" s="202">
        <v>2.4907810499999998</v>
      </c>
      <c r="AAJ20" s="202">
        <v>2.4907810499999998</v>
      </c>
      <c r="AAK20" s="202">
        <v>0.21155764000000002</v>
      </c>
      <c r="AAL20" s="202">
        <v>0.31002950000000001</v>
      </c>
      <c r="AAM20" s="202"/>
      <c r="AAN20" s="202"/>
      <c r="AAO20" s="202"/>
      <c r="AAP20" s="202">
        <v>0.52158714000000006</v>
      </c>
      <c r="AAQ20" s="202"/>
      <c r="AAR20" s="202"/>
      <c r="AAS20" s="202"/>
      <c r="AAT20" s="202"/>
      <c r="AAU20" s="202">
        <v>1.11151807</v>
      </c>
      <c r="AAV20" s="202">
        <v>1.11151807</v>
      </c>
      <c r="AAW20" s="202"/>
      <c r="AAX20" s="202"/>
      <c r="AAY20" s="202">
        <v>0.31732364000000002</v>
      </c>
      <c r="AAZ20" s="202"/>
      <c r="ABA20" s="202"/>
      <c r="ABB20" s="202">
        <v>0.31732364000000002</v>
      </c>
      <c r="ABC20" s="202"/>
      <c r="ABD20" s="202">
        <v>1.62857064</v>
      </c>
      <c r="ABE20" s="202"/>
      <c r="ABF20" s="202"/>
      <c r="ABG20" s="202">
        <v>1.62857064</v>
      </c>
      <c r="ABH20" s="202">
        <f t="shared" si="48"/>
        <v>17.653895229999989</v>
      </c>
      <c r="ABI20" s="202">
        <v>6.06978054</v>
      </c>
      <c r="ABJ20" s="202"/>
      <c r="ABK20" s="202"/>
      <c r="ABL20" s="202"/>
      <c r="ABM20" s="202">
        <v>9.2874479999999995E-2</v>
      </c>
      <c r="ABN20" s="202"/>
      <c r="ABO20" s="202">
        <v>9.2874479999999995E-2</v>
      </c>
      <c r="ABP20" s="202"/>
      <c r="ABQ20" s="202"/>
      <c r="ABR20" s="202"/>
      <c r="ABS20" s="202">
        <v>0.19897043</v>
      </c>
      <c r="ABT20" s="202"/>
      <c r="ABU20" s="202">
        <v>0.19897043</v>
      </c>
      <c r="ABV20" s="202"/>
      <c r="ABW20" s="202"/>
      <c r="ABX20" s="202"/>
      <c r="ABY20" s="202"/>
      <c r="ABZ20" s="202"/>
      <c r="ACA20" s="202"/>
      <c r="ACB20" s="202"/>
      <c r="ACC20" s="202"/>
      <c r="ACD20" s="202"/>
      <c r="ACE20" s="202">
        <v>1.6161594399999999</v>
      </c>
      <c r="ACF20" s="202"/>
      <c r="ACG20" s="202">
        <v>1.6161594399999999</v>
      </c>
      <c r="ACH20" s="202"/>
      <c r="ACI20" s="202"/>
      <c r="ACJ20" s="202">
        <v>1.9080043499999999</v>
      </c>
      <c r="ACK20" s="202">
        <v>8.9228421699999991</v>
      </c>
      <c r="ACL20" s="202">
        <v>0.21253739999999999</v>
      </c>
      <c r="ACM20" s="202"/>
      <c r="ACN20" s="202">
        <v>9.1353795699999996</v>
      </c>
      <c r="ACO20" s="202"/>
      <c r="ACP20" s="202"/>
      <c r="ACQ20" s="202"/>
      <c r="ACR20" s="202"/>
      <c r="ACS20" s="202"/>
      <c r="ACT20" s="202"/>
      <c r="ACU20" s="202">
        <v>0.19806579999999999</v>
      </c>
      <c r="ACV20" s="202"/>
      <c r="ACW20" s="202"/>
      <c r="ACX20" s="202"/>
      <c r="ACY20" s="202"/>
      <c r="ACZ20" s="202">
        <v>0.19806579999999999</v>
      </c>
      <c r="ADA20" s="202">
        <v>0.32250894000000002</v>
      </c>
      <c r="ADB20" s="202">
        <v>2.142239</v>
      </c>
      <c r="ADC20" s="202"/>
      <c r="ADD20" s="202">
        <v>8.7134556599999993</v>
      </c>
      <c r="ADE20" s="202">
        <v>0.29828265000000004</v>
      </c>
      <c r="ADF20" s="202">
        <v>11.476486249999999</v>
      </c>
      <c r="ADG20" s="202"/>
      <c r="ADH20" s="202"/>
      <c r="ADI20" s="202"/>
      <c r="ADJ20" s="202"/>
      <c r="ADK20" s="202">
        <v>20.809931619999997</v>
      </c>
      <c r="ADL20" s="202"/>
      <c r="ADM20" s="202"/>
      <c r="ADN20" s="202"/>
      <c r="ADO20" s="202"/>
      <c r="ADP20" s="202"/>
      <c r="ADQ20" s="202"/>
      <c r="ADR20" s="202">
        <v>8.5440626599999998</v>
      </c>
      <c r="ADS20" s="202">
        <v>8.5440626599999998</v>
      </c>
      <c r="ADT20" s="202"/>
      <c r="ADU20" s="202"/>
      <c r="ADV20" s="202">
        <v>6.0000000000000002E-5</v>
      </c>
      <c r="ADW20" s="202"/>
      <c r="ADX20" s="202"/>
      <c r="ADY20" s="202">
        <v>6.0000000000000002E-5</v>
      </c>
      <c r="ADZ20" s="202"/>
      <c r="AEA20" s="202"/>
      <c r="AEB20" s="202"/>
      <c r="AEC20" s="202">
        <v>2.1336155099999998</v>
      </c>
      <c r="AED20" s="202">
        <v>2.1336155099999998</v>
      </c>
      <c r="AEE20" s="202"/>
      <c r="AEF20" s="202"/>
      <c r="AEG20" s="202"/>
      <c r="AEH20" s="202">
        <v>0.20040152999999999</v>
      </c>
      <c r="AEI20" s="202"/>
      <c r="AEJ20" s="202">
        <v>0.20040152999999999</v>
      </c>
      <c r="AEK20" s="202">
        <v>10.8781397</v>
      </c>
      <c r="AEL20" s="202"/>
      <c r="AEM20" s="202"/>
      <c r="AEN20" s="202"/>
      <c r="AEO20" s="202"/>
      <c r="AEP20" s="202">
        <v>0.750099449999999</v>
      </c>
      <c r="AEQ20" s="202">
        <v>0.750099449999999</v>
      </c>
      <c r="AER20" s="202"/>
      <c r="AES20" s="202"/>
      <c r="AET20" s="202"/>
      <c r="AEU20" s="202"/>
      <c r="AEV20" s="202"/>
      <c r="AEW20" s="202"/>
      <c r="AEX20" s="202"/>
      <c r="AEY20" s="202"/>
      <c r="AEZ20" s="202"/>
      <c r="AFA20" s="202">
        <v>0.69629353000000005</v>
      </c>
      <c r="AFB20" s="202">
        <v>0.69629353000000005</v>
      </c>
      <c r="AFC20" s="202">
        <v>0.20242688</v>
      </c>
      <c r="AFD20" s="202"/>
      <c r="AFE20" s="202"/>
      <c r="AFF20" s="202"/>
      <c r="AFG20" s="202"/>
      <c r="AFH20" s="202">
        <v>0.20242688</v>
      </c>
      <c r="AFI20" s="202">
        <v>10.13875895</v>
      </c>
      <c r="AFJ20" s="202"/>
      <c r="AFK20" s="202">
        <v>10.13875895</v>
      </c>
      <c r="AFL20" s="202">
        <v>11.787578809999999</v>
      </c>
      <c r="AFM20" s="202"/>
      <c r="AFN20" s="202"/>
      <c r="AFO20" s="202">
        <v>0.28371244000000001</v>
      </c>
      <c r="AFP20" s="202">
        <v>0.28371244000000001</v>
      </c>
      <c r="AFQ20" s="202">
        <v>0.54548283999999991</v>
      </c>
      <c r="AFR20" s="202"/>
      <c r="AFS20" s="202"/>
      <c r="AFT20" s="202">
        <v>0.17636201999999998</v>
      </c>
      <c r="AFU20" s="202">
        <v>0.72184485999999992</v>
      </c>
      <c r="AFV20" s="202"/>
      <c r="AFW20" s="202">
        <v>0.19114867999999999</v>
      </c>
      <c r="AFX20" s="202">
        <v>0.58884619999999999</v>
      </c>
      <c r="AFY20" s="202"/>
      <c r="AFZ20" s="202"/>
      <c r="AGA20" s="202">
        <v>0.77999487999999995</v>
      </c>
      <c r="AGB20" s="202">
        <v>0.27431478000000004</v>
      </c>
      <c r="AGC20" s="202"/>
      <c r="AGD20" s="202"/>
      <c r="AGE20" s="202">
        <v>9.9837203199999998</v>
      </c>
      <c r="AGF20" s="202">
        <v>2.2150263899999998</v>
      </c>
      <c r="AGG20" s="202">
        <v>12.473061489999999</v>
      </c>
      <c r="AGH20" s="202"/>
      <c r="AGI20" s="202"/>
      <c r="AGJ20" s="202"/>
      <c r="AGK20" s="202"/>
      <c r="AGL20" s="202"/>
      <c r="AGM20" s="202"/>
      <c r="AGN20" s="202">
        <v>14.258613670000001</v>
      </c>
      <c r="AGO20" s="202"/>
      <c r="AGP20" s="202"/>
      <c r="AGQ20" s="202"/>
      <c r="AGR20" s="202"/>
      <c r="AGS20" s="202"/>
      <c r="AGT20" s="202"/>
      <c r="AGU20" s="202"/>
      <c r="AGV20" s="202"/>
      <c r="AGW20" s="202"/>
      <c r="AGX20" s="202"/>
      <c r="AGY20" s="202">
        <v>0.19242100000000001</v>
      </c>
      <c r="AGZ20" s="202">
        <v>0.19242100000000001</v>
      </c>
      <c r="AHA20" s="202"/>
      <c r="AHB20" s="202">
        <v>0.55990235999999993</v>
      </c>
      <c r="AHC20" s="202"/>
      <c r="AHD20" s="202"/>
      <c r="AHE20" s="202">
        <v>0.5374800500000001</v>
      </c>
      <c r="AHF20" s="202">
        <v>1.09738241</v>
      </c>
      <c r="AHG20" s="202"/>
      <c r="AHH20" s="202"/>
      <c r="AHI20" s="202">
        <v>2.3425953700000002</v>
      </c>
      <c r="AHJ20" s="202"/>
      <c r="AHK20" s="202"/>
      <c r="AHL20" s="202">
        <v>2.3425953700000002</v>
      </c>
      <c r="AHM20" s="202">
        <v>3.6323987800000004</v>
      </c>
      <c r="AHN20" s="202">
        <v>1.92737414</v>
      </c>
      <c r="AHO20" s="202">
        <v>7.6293593299999998</v>
      </c>
      <c r="AHP20" s="202"/>
      <c r="AHQ20" s="202">
        <v>0.41928231999999999</v>
      </c>
      <c r="AHR20" s="202">
        <v>0.36821312</v>
      </c>
      <c r="AHS20" s="202">
        <v>10.34422891</v>
      </c>
      <c r="AHT20" s="202"/>
      <c r="AHU20" s="202">
        <v>0.28258828000000003</v>
      </c>
      <c r="AHV20" s="202">
        <v>2.2222550000000001</v>
      </c>
      <c r="AHW20" s="202">
        <v>0.56232598999999994</v>
      </c>
      <c r="AHX20" s="202">
        <v>0.18041175000000001</v>
      </c>
      <c r="AHY20" s="202">
        <v>3.2475810200000006</v>
      </c>
      <c r="AHZ20" s="202">
        <v>0.18054469000000001</v>
      </c>
      <c r="AIA20" s="202"/>
      <c r="AIB20" s="202"/>
      <c r="AIC20" s="202"/>
      <c r="AID20" s="202"/>
      <c r="AIE20" s="202">
        <v>0.18054469000000001</v>
      </c>
      <c r="AIF20" s="202">
        <v>1.8671693700000001</v>
      </c>
      <c r="AIG20" s="202"/>
      <c r="AIH20" s="202">
        <v>2.8857443199999997</v>
      </c>
      <c r="AII20" s="202"/>
      <c r="AIJ20" s="202">
        <v>0.18023119000000001</v>
      </c>
      <c r="AIK20" s="202">
        <v>4.9331448800000004</v>
      </c>
      <c r="AIL20" s="202"/>
      <c r="AIM20" s="202"/>
      <c r="AIN20" s="202">
        <v>0.8642223200000001</v>
      </c>
      <c r="AIO20" s="202">
        <v>0.8642223200000001</v>
      </c>
      <c r="AIP20" s="202">
        <v>19.569721820000002</v>
      </c>
      <c r="AIQ20" s="202"/>
      <c r="AIR20" s="202"/>
      <c r="AIS20" s="202"/>
      <c r="AIT20" s="202"/>
      <c r="AIU20" s="202">
        <v>7.062533890000001</v>
      </c>
      <c r="AIV20" s="202"/>
      <c r="AIW20" s="202"/>
      <c r="AIX20" s="202">
        <v>7.062533890000001</v>
      </c>
      <c r="AIY20" s="202"/>
      <c r="AIZ20" s="202">
        <v>0.37385091999999998</v>
      </c>
      <c r="AJA20" s="202"/>
      <c r="AJB20" s="202">
        <v>2.8877610300000001</v>
      </c>
      <c r="AJC20" s="202"/>
      <c r="AJD20" s="202">
        <v>3.2616119499999998</v>
      </c>
      <c r="AJE20" s="202"/>
      <c r="AJF20" s="202"/>
      <c r="AJG20" s="202"/>
      <c r="AJH20" s="202"/>
      <c r="AJI20" s="202"/>
      <c r="AJJ20" s="202"/>
      <c r="AJK20" s="202">
        <v>1.9323879799999999</v>
      </c>
      <c r="AJL20" s="202">
        <v>7.68618617</v>
      </c>
      <c r="AJM20" s="202">
        <v>0.18405335</v>
      </c>
      <c r="AJN20" s="202">
        <v>0.97200984000000001</v>
      </c>
      <c r="AJO20" s="202"/>
      <c r="AJP20" s="202">
        <v>10.774637339999998</v>
      </c>
      <c r="AJQ20" s="202">
        <v>21.098783179999998</v>
      </c>
      <c r="AJR20" s="202">
        <v>0.26804069000000003</v>
      </c>
      <c r="AJS20" s="202"/>
      <c r="AJT20" s="202">
        <v>0.36891343999999998</v>
      </c>
      <c r="AJU20" s="202"/>
      <c r="AJV20" s="202"/>
      <c r="AJW20" s="202">
        <v>0.63695413000000001</v>
      </c>
      <c r="AJX20" s="202"/>
      <c r="AJY20" s="202"/>
      <c r="AJZ20" s="202"/>
      <c r="AKA20" s="202"/>
      <c r="AKB20" s="202">
        <v>1.8703324099999998</v>
      </c>
      <c r="AKC20" s="202">
        <v>1.8703324099999998</v>
      </c>
      <c r="AKD20" s="202"/>
      <c r="AKE20" s="202">
        <v>2.8848492299999999</v>
      </c>
      <c r="AKF20" s="202">
        <v>0.74548267000000001</v>
      </c>
      <c r="AKG20" s="202"/>
      <c r="AKH20" s="202"/>
      <c r="AKI20" s="202">
        <v>3.6303318999999998</v>
      </c>
      <c r="AKJ20" s="202"/>
      <c r="AKK20" s="202"/>
      <c r="AKL20" s="202"/>
      <c r="AKM20" s="202">
        <v>0.23687922</v>
      </c>
      <c r="AKN20" s="202">
        <v>0.23687922</v>
      </c>
      <c r="AKO20" s="202"/>
      <c r="AKP20" s="202"/>
      <c r="AKQ20" s="202">
        <v>6.3744976600000003</v>
      </c>
      <c r="AKR20" s="202">
        <v>136.97635907999998</v>
      </c>
      <c r="AKS20" s="202">
        <v>0.29404596</v>
      </c>
      <c r="AKT20" s="202">
        <v>7.7273082400000002</v>
      </c>
      <c r="AKU20" s="202">
        <v>1.0995237600000001</v>
      </c>
      <c r="AKV20" s="202">
        <v>9.1208779599999996</v>
      </c>
      <c r="AKW20" s="202">
        <v>0.65080322000000002</v>
      </c>
      <c r="AKX20" s="202">
        <v>1.74438998</v>
      </c>
      <c r="AKY20" s="202">
        <v>0.23879367999999998</v>
      </c>
      <c r="AKZ20" s="202"/>
      <c r="ALA20" s="202"/>
      <c r="ALB20" s="202">
        <v>2.6339868800000001</v>
      </c>
      <c r="ALC20" s="202"/>
      <c r="ALD20" s="202">
        <v>1.97863554</v>
      </c>
      <c r="ALE20" s="202"/>
      <c r="ALF20" s="202"/>
      <c r="ALG20" s="202"/>
      <c r="ALH20" s="202">
        <v>1.97863554</v>
      </c>
      <c r="ALI20" s="202"/>
      <c r="ALJ20" s="202">
        <v>2.1431386299999997</v>
      </c>
      <c r="ALK20" s="202"/>
      <c r="ALL20" s="202">
        <v>3.1862446999999996</v>
      </c>
      <c r="ALM20" s="202">
        <v>5.3293833299999989</v>
      </c>
      <c r="ALN20" s="202">
        <v>2.4121565999999999</v>
      </c>
      <c r="ALO20" s="202"/>
      <c r="ALP20" s="202"/>
      <c r="ALQ20" s="202"/>
      <c r="ALR20" s="202">
        <v>2.4121565999999999</v>
      </c>
      <c r="ALS20" s="202">
        <v>21.475040310000001</v>
      </c>
      <c r="ALT20" s="202">
        <v>5.7890329500000002</v>
      </c>
      <c r="ALU20" s="202">
        <v>5.7890329500000002</v>
      </c>
      <c r="ALV20" s="202"/>
      <c r="ALW20" s="202">
        <v>1.1473044800000001</v>
      </c>
      <c r="ALX20" s="202"/>
      <c r="ALY20" s="202"/>
      <c r="ALZ20" s="202"/>
      <c r="AMA20" s="202">
        <v>1.1473044800000001</v>
      </c>
      <c r="AMB20" s="202"/>
      <c r="AMC20" s="202"/>
      <c r="AMD20" s="202"/>
      <c r="AME20" s="202"/>
      <c r="AMF20" s="202"/>
      <c r="AMG20" s="202"/>
      <c r="AMH20" s="202"/>
      <c r="AMI20" s="202"/>
      <c r="AMJ20" s="202"/>
      <c r="AMK20" s="202"/>
      <c r="AML20" s="202"/>
      <c r="AMM20" s="202"/>
      <c r="AMN20" s="202"/>
      <c r="AMO20" s="202"/>
      <c r="AMP20" s="202"/>
      <c r="AMQ20" s="202">
        <v>1.8726122700000001</v>
      </c>
      <c r="AMR20" s="202">
        <f t="shared" si="49"/>
        <v>1.8726122700000001</v>
      </c>
      <c r="AMS20" s="202">
        <f t="shared" si="50"/>
        <v>8.8089496999999994</v>
      </c>
      <c r="AMT20" s="202"/>
      <c r="AMU20" s="202"/>
      <c r="AMV20" s="202"/>
      <c r="AMW20" s="202">
        <v>0.407981169999999</v>
      </c>
      <c r="AMX20" s="202">
        <v>3.5590585099999998</v>
      </c>
      <c r="AMY20" s="202">
        <v>3.9670396799999987</v>
      </c>
      <c r="AMZ20" s="202"/>
      <c r="ANA20" s="202">
        <v>0.17085917</v>
      </c>
      <c r="ANB20" s="202"/>
      <c r="ANC20" s="202"/>
      <c r="AND20" s="202">
        <v>0.22069539999999999</v>
      </c>
      <c r="ANE20" s="202">
        <f t="shared" si="51"/>
        <v>0.39155456999999999</v>
      </c>
      <c r="ANF20" s="202">
        <v>0.72684339999999992</v>
      </c>
      <c r="ANG20" s="202">
        <v>1.13083716</v>
      </c>
      <c r="ANH20" s="202">
        <v>2.1245155499999999</v>
      </c>
      <c r="ANI20" s="202">
        <v>2.5112591000000002</v>
      </c>
      <c r="ANJ20" s="202"/>
      <c r="ANK20" s="202">
        <v>6.4934552100000005</v>
      </c>
      <c r="ANL20" s="202">
        <v>1.06577955</v>
      </c>
      <c r="ANM20" s="202">
        <v>0.32509289000000002</v>
      </c>
      <c r="ANN20" s="202"/>
      <c r="ANO20" s="202"/>
      <c r="ANP20" s="202">
        <v>5.0068766299999998</v>
      </c>
      <c r="ANQ20" s="202">
        <v>6.3977490699999997</v>
      </c>
      <c r="ANR20" s="202">
        <f t="shared" si="52"/>
        <v>17.24979853</v>
      </c>
      <c r="ANS20" s="202"/>
      <c r="ANT20" s="202">
        <v>2.7152978999999999</v>
      </c>
      <c r="ANU20" s="202">
        <v>0.23346439999999999</v>
      </c>
      <c r="ANV20" s="202"/>
      <c r="ANW20" s="202"/>
      <c r="ANX20" s="202">
        <v>2.9487622999999998</v>
      </c>
      <c r="ANY20" s="202"/>
      <c r="ANZ20" s="202"/>
      <c r="AOA20" s="202"/>
      <c r="AOB20" s="202"/>
      <c r="AOC20" s="202">
        <v>1.8249395500000001</v>
      </c>
      <c r="AOD20" s="202">
        <v>1.8249395500000001</v>
      </c>
      <c r="AOE20" s="202"/>
      <c r="AOF20" s="202"/>
      <c r="AOG20" s="202">
        <v>0.60103421999999995</v>
      </c>
      <c r="AOH20" s="202">
        <v>0.61791547000000002</v>
      </c>
      <c r="AOI20" s="202">
        <v>1.2189496900000001</v>
      </c>
      <c r="AOJ20" s="202"/>
      <c r="AOK20" s="202">
        <v>0.34975399000000001</v>
      </c>
      <c r="AOL20" s="202"/>
      <c r="AOM20" s="202"/>
      <c r="AON20" s="202">
        <v>4.9446351100000001</v>
      </c>
      <c r="AOO20" s="202">
        <v>5.2943891000000001</v>
      </c>
      <c r="AOP20" s="202">
        <v>0.27260759000000001</v>
      </c>
      <c r="AOQ20" s="202"/>
      <c r="AOR20" s="202">
        <v>0.27260759000000001</v>
      </c>
      <c r="AOS20" s="202">
        <v>11.559648229999999</v>
      </c>
      <c r="AOT20" s="202">
        <v>5.27111983</v>
      </c>
      <c r="AOU20" s="202">
        <v>4.4120659999999999E-2</v>
      </c>
      <c r="AOV20" s="202">
        <v>5.3152404899999999</v>
      </c>
      <c r="AOW20" s="202">
        <v>0.48724478999999998</v>
      </c>
      <c r="AOX20" s="202"/>
      <c r="AOY20" s="202"/>
      <c r="AOZ20" s="202"/>
      <c r="APA20" s="202"/>
      <c r="APB20" s="202">
        <f t="shared" si="53"/>
        <v>0.48724478999999998</v>
      </c>
      <c r="APC20" s="202"/>
      <c r="APD20" s="202"/>
      <c r="APE20" s="202">
        <v>4.0175480499999994</v>
      </c>
      <c r="APF20" s="202"/>
      <c r="APG20" s="202">
        <v>5.8320388000000012</v>
      </c>
      <c r="APH20" s="202">
        <v>9.8495868500000014</v>
      </c>
      <c r="API20" s="202">
        <v>0.19211808999999999</v>
      </c>
      <c r="APJ20" s="202">
        <v>2.4090923700000002</v>
      </c>
      <c r="APK20" s="202"/>
      <c r="APL20" s="202"/>
      <c r="APM20" s="202"/>
      <c r="APN20" s="202">
        <v>2.6012104600000003</v>
      </c>
      <c r="APO20" s="202"/>
      <c r="APP20" s="202"/>
      <c r="APQ20" s="202">
        <v>0.75580948999999997</v>
      </c>
      <c r="APR20" s="202"/>
      <c r="APS20" s="202"/>
      <c r="APT20" s="202">
        <v>0.75580948999999997</v>
      </c>
      <c r="APU20" s="202">
        <f t="shared" si="54"/>
        <v>19.009092080000002</v>
      </c>
      <c r="APV20" s="202">
        <v>0.26846410999999998</v>
      </c>
      <c r="APW20" s="202">
        <v>1.4889449800000001</v>
      </c>
      <c r="APX20" s="202"/>
      <c r="APY20" s="202"/>
      <c r="APZ20" s="202">
        <v>0.19022284</v>
      </c>
      <c r="AQA20" s="202">
        <v>1.94763193</v>
      </c>
      <c r="AQB20" s="202">
        <v>1.78841794</v>
      </c>
      <c r="AQC20" s="202"/>
      <c r="AQD20" s="202">
        <v>1.8762732900000001</v>
      </c>
      <c r="AQE20" s="202"/>
      <c r="AQF20" s="202"/>
      <c r="AQG20" s="202">
        <v>3.6646912299999999</v>
      </c>
      <c r="AQH20" s="202"/>
      <c r="AQI20" s="202">
        <v>6.5365237900000013</v>
      </c>
      <c r="AQJ20" s="202"/>
      <c r="AQK20" s="202">
        <v>6.5365237900000013</v>
      </c>
      <c r="AQL20" s="202">
        <v>0.66075107</v>
      </c>
      <c r="AQM20" s="202"/>
      <c r="AQN20" s="202">
        <v>0.27895165999999999</v>
      </c>
      <c r="AQO20" s="202">
        <v>1.9543511299999998</v>
      </c>
      <c r="AQP20" s="202">
        <v>1.74925372</v>
      </c>
      <c r="AQQ20" s="202">
        <v>4.6433075800000001</v>
      </c>
      <c r="AQR20" s="202">
        <f t="shared" si="55"/>
        <v>16.792154530000001</v>
      </c>
      <c r="AQS20" s="202"/>
      <c r="AQT20" s="202"/>
      <c r="AQU20" s="202">
        <v>1.9653238400000002</v>
      </c>
      <c r="AQV20" s="202"/>
      <c r="AQW20" s="202">
        <v>0.14323384</v>
      </c>
      <c r="AQX20" s="202">
        <v>2.1085576800000001</v>
      </c>
      <c r="AQY20" s="202"/>
      <c r="AQZ20" s="202"/>
      <c r="ARA20" s="202"/>
      <c r="ARB20" s="202">
        <v>5.4966633499999995</v>
      </c>
      <c r="ARC20" s="202"/>
      <c r="ARD20" s="202">
        <v>5.4966633499999995</v>
      </c>
      <c r="ARE20" s="202"/>
      <c r="ARF20" s="202"/>
      <c r="ARG20" s="202"/>
      <c r="ARH20" s="202"/>
      <c r="ARI20" s="202"/>
      <c r="ARJ20" s="202"/>
      <c r="ARK20" s="202"/>
      <c r="ARL20" s="202">
        <v>2.89547989999999</v>
      </c>
      <c r="ARM20" s="202"/>
      <c r="ARN20" s="202">
        <v>0.19693516</v>
      </c>
      <c r="ARO20" s="202">
        <v>3.0924150599999898</v>
      </c>
      <c r="ARP20" s="202"/>
      <c r="ARQ20" s="202">
        <v>0.24943748999999901</v>
      </c>
      <c r="ARR20" s="202">
        <v>1.3497075600000001</v>
      </c>
      <c r="ARS20" s="202">
        <v>1.5991450499999991</v>
      </c>
      <c r="ART20" s="202">
        <v>12.29678113999999</v>
      </c>
      <c r="ARU20" s="202"/>
      <c r="ARV20" s="202"/>
      <c r="ARW20" s="202"/>
      <c r="ARX20" s="202"/>
      <c r="ARY20" s="202"/>
      <c r="ARZ20" s="202"/>
      <c r="ASA20" s="202">
        <v>4.1398952099999997</v>
      </c>
      <c r="ASB20" s="202">
        <v>4.1398952099999997</v>
      </c>
      <c r="ASC20" s="202"/>
      <c r="ASD20" s="202"/>
      <c r="ASE20" s="202"/>
      <c r="ASF20" s="202">
        <v>0.17320356000000001</v>
      </c>
      <c r="ASG20" s="202">
        <v>3.17906618</v>
      </c>
      <c r="ASH20" s="202">
        <v>3.3522697400000001</v>
      </c>
      <c r="ASI20" s="202">
        <v>0.11469826</v>
      </c>
      <c r="ASJ20" s="202"/>
      <c r="ASK20" s="202">
        <v>0.51961168000000002</v>
      </c>
      <c r="ASL20" s="202"/>
      <c r="ASM20" s="202">
        <v>0.40361166999999998</v>
      </c>
      <c r="ASN20" s="202">
        <v>1.0379216100000002</v>
      </c>
      <c r="ASO20" s="202"/>
      <c r="ASP20" s="202"/>
      <c r="ASQ20" s="202"/>
      <c r="ASR20" s="202"/>
      <c r="ASS20" s="202">
        <v>1.63128724</v>
      </c>
      <c r="AST20" s="202">
        <v>1.63128724</v>
      </c>
      <c r="ASU20" s="202">
        <v>10.1613738</v>
      </c>
      <c r="ASV20" s="202"/>
      <c r="ASW20" s="202"/>
      <c r="ASX20" s="202"/>
      <c r="ASY20" s="202"/>
      <c r="ASZ20" s="202">
        <v>1.4458880000000001</v>
      </c>
      <c r="ATA20" s="202">
        <v>1.4458880000000001</v>
      </c>
      <c r="ATB20" s="202">
        <v>0.25132506999999998</v>
      </c>
      <c r="ATC20" s="202">
        <v>0.75139632999999995</v>
      </c>
      <c r="ATD20" s="202"/>
      <c r="ATE20" s="202"/>
      <c r="ATF20" s="202"/>
      <c r="ATG20" s="202">
        <v>1.0027214</v>
      </c>
      <c r="ATH20" s="202">
        <v>1.6937138500000002</v>
      </c>
      <c r="ATI20" s="202"/>
      <c r="ATJ20" s="202"/>
      <c r="ATK20" s="202"/>
      <c r="ATL20" s="202"/>
      <c r="ATM20" s="202">
        <v>1.6937138500000002</v>
      </c>
      <c r="ATN20" s="202"/>
      <c r="ATO20" s="202"/>
      <c r="ATP20" s="202"/>
      <c r="ATQ20" s="202"/>
      <c r="ATR20" s="202"/>
      <c r="ATS20" s="202"/>
      <c r="ATT20" s="202"/>
      <c r="ATU20" s="202"/>
      <c r="ATV20" s="202">
        <v>4.1423232500000005</v>
      </c>
      <c r="ATW20" s="202"/>
      <c r="ATX20" s="202">
        <v>5.1462810599999997</v>
      </c>
      <c r="ATY20" s="202"/>
      <c r="ATZ20" s="202"/>
      <c r="AUA20" s="202">
        <v>5.1462810599999997</v>
      </c>
      <c r="AUB20" s="202"/>
      <c r="AUC20" s="202">
        <v>3.9656980000000001E-2</v>
      </c>
      <c r="AUD20" s="202"/>
      <c r="AUE20" s="202">
        <v>3.2181422500000001</v>
      </c>
      <c r="AUF20" s="202"/>
      <c r="AUG20" s="202">
        <v>3.2577992300000003</v>
      </c>
      <c r="AUH20" s="202"/>
      <c r="AUI20" s="202"/>
      <c r="AUJ20" s="202">
        <v>0.76168139000000001</v>
      </c>
      <c r="AUK20" s="202"/>
      <c r="AUL20" s="202">
        <v>3.1709456199999897</v>
      </c>
      <c r="AUM20" s="202">
        <v>3.9326270099999898</v>
      </c>
      <c r="AUN20" s="202"/>
      <c r="AUO20" s="202"/>
      <c r="AUP20" s="202"/>
      <c r="AUQ20" s="202"/>
      <c r="AUR20" s="202"/>
      <c r="AUS20" s="202"/>
      <c r="AUT20" s="202"/>
      <c r="AUU20" s="202"/>
      <c r="AUV20" s="202">
        <v>3.8186372999999891</v>
      </c>
      <c r="AUW20" s="202"/>
      <c r="AUX20" s="202">
        <v>3.8186372999999891</v>
      </c>
      <c r="AUY20" s="202">
        <v>16.155344599999978</v>
      </c>
      <c r="AUZ20" s="202"/>
      <c r="AVA20" s="202"/>
      <c r="AVB20" s="202"/>
      <c r="AVC20" s="202"/>
      <c r="AVD20" s="202"/>
      <c r="AVE20" s="202"/>
      <c r="AVF20" s="202"/>
      <c r="AVG20" s="202"/>
      <c r="AVH20" s="202"/>
      <c r="AVI20" s="202">
        <v>0.16126061999999999</v>
      </c>
      <c r="AVJ20" s="202"/>
      <c r="AVK20" s="202"/>
      <c r="AVL20" s="202"/>
      <c r="AVM20" s="202">
        <v>0.16126061999999999</v>
      </c>
      <c r="AVN20" s="202">
        <v>3.1649140099999902</v>
      </c>
      <c r="AVO20" s="202"/>
      <c r="AVP20" s="202"/>
      <c r="AVQ20" s="202">
        <v>2.0533178100000002</v>
      </c>
      <c r="AVR20" s="202">
        <v>0.40876901999999898</v>
      </c>
      <c r="AVS20" s="202">
        <v>5.6270008399999893</v>
      </c>
      <c r="AVT20" s="202"/>
      <c r="AVU20" s="202">
        <v>1.6397992299999999</v>
      </c>
      <c r="AVV20" s="202"/>
      <c r="AVW20" s="202"/>
      <c r="AVX20" s="202">
        <v>3.7345826600000001</v>
      </c>
      <c r="AVY20" s="202">
        <v>5.3743818900000004</v>
      </c>
      <c r="AVZ20" s="202">
        <v>11.162643349999989</v>
      </c>
      <c r="AWA20" s="202"/>
      <c r="AWB20" s="202">
        <v>1.6603183099999899</v>
      </c>
      <c r="AWC20" s="202"/>
      <c r="AWD20" s="202">
        <v>1.1556808999999999</v>
      </c>
      <c r="AWE20" s="202">
        <v>0.24488026999999998</v>
      </c>
      <c r="AWF20" s="202">
        <v>3.0608794799999894</v>
      </c>
      <c r="AWG20" s="202"/>
      <c r="AWH20" s="202">
        <v>0.24124864000000001</v>
      </c>
      <c r="AWI20" s="202">
        <v>2.1362767899999993</v>
      </c>
      <c r="AWJ20" s="202"/>
      <c r="AWK20" s="202">
        <v>0.38067894000000002</v>
      </c>
      <c r="AWL20" s="202">
        <v>2.7582043699999996</v>
      </c>
      <c r="AWM20" s="202"/>
      <c r="AWN20" s="202"/>
      <c r="AWO20" s="202">
        <v>3.8443315903790087</v>
      </c>
      <c r="AWP20" s="202"/>
      <c r="AWQ20" s="202">
        <v>0.88051967930029151</v>
      </c>
      <c r="AWR20" s="202">
        <f t="shared" si="56"/>
        <v>4.7248512696793004</v>
      </c>
      <c r="AWS20" s="202">
        <v>0</v>
      </c>
      <c r="AWT20" s="202"/>
      <c r="AWU20" s="202"/>
      <c r="AWV20" s="202">
        <v>1.5484498002915452</v>
      </c>
      <c r="AWW20" s="202">
        <f t="shared" si="57"/>
        <v>1.5484498002915452</v>
      </c>
      <c r="AWX20" s="202">
        <v>1.7376935800000002</v>
      </c>
      <c r="AWY20" s="202">
        <v>0</v>
      </c>
      <c r="AWZ20" s="202">
        <f t="shared" si="58"/>
        <v>1.7376935800000002</v>
      </c>
      <c r="AXA20" s="202">
        <f t="shared" si="59"/>
        <v>13.830078499970835</v>
      </c>
      <c r="AXB20" s="202">
        <f t="shared" si="60"/>
        <v>162.64322801997079</v>
      </c>
      <c r="AXC20" s="202">
        <v>0</v>
      </c>
      <c r="AXD20" s="202">
        <v>0.43152099999999999</v>
      </c>
      <c r="AXE20" s="202">
        <f t="shared" si="61"/>
        <v>0.43152099999999999</v>
      </c>
      <c r="AXF20" s="202">
        <v>1.7278099198250729</v>
      </c>
      <c r="AXG20" s="202">
        <v>0.65471045043731779</v>
      </c>
      <c r="AXH20" s="202">
        <v>0</v>
      </c>
      <c r="AXI20" s="202">
        <v>0</v>
      </c>
      <c r="AXJ20" s="202">
        <v>0</v>
      </c>
      <c r="AXK20" s="202">
        <f t="shared" si="62"/>
        <v>2.3825203702623909</v>
      </c>
      <c r="AXL20" s="202">
        <v>0</v>
      </c>
      <c r="AXM20" s="202">
        <v>0</v>
      </c>
      <c r="AXN20" s="202">
        <v>0.25062096064139938</v>
      </c>
      <c r="AXO20" s="202">
        <v>0</v>
      </c>
      <c r="AXP20" s="202">
        <v>0</v>
      </c>
      <c r="AXQ20" s="202">
        <f t="shared" si="63"/>
        <v>0.25062096064139938</v>
      </c>
      <c r="AXR20" s="202">
        <v>0</v>
      </c>
      <c r="AXS20" s="202">
        <v>0.42416376967930025</v>
      </c>
      <c r="AXT20" s="202">
        <v>5.2237329591836739</v>
      </c>
      <c r="AXU20" s="202">
        <v>0</v>
      </c>
      <c r="AXV20" s="202">
        <f t="shared" si="64"/>
        <v>5.6478967288629738</v>
      </c>
      <c r="AXW20" s="202">
        <v>0</v>
      </c>
      <c r="AXX20" s="202">
        <v>0</v>
      </c>
      <c r="AXY20" s="202">
        <v>0</v>
      </c>
      <c r="AXZ20" s="202"/>
      <c r="AYA20" s="202">
        <v>0.88598167930029159</v>
      </c>
      <c r="AYB20" s="202">
        <f t="shared" si="65"/>
        <v>0.88598167930029159</v>
      </c>
      <c r="AYC20" s="202">
        <f t="shared" si="23"/>
        <v>9.5985407390670563</v>
      </c>
      <c r="AYD20" s="202"/>
      <c r="AYE20" s="202">
        <v>3.0741771399416908</v>
      </c>
      <c r="AYF20" s="202"/>
      <c r="AYG20" s="202"/>
      <c r="AYH20" s="202"/>
      <c r="AYI20" s="202">
        <f t="shared" si="66"/>
        <v>3.0741771399416908</v>
      </c>
      <c r="AYJ20" s="202">
        <v>3.3517069591836735</v>
      </c>
      <c r="AYK20" s="202"/>
      <c r="AYL20" s="202">
        <v>0.18551509037900873</v>
      </c>
      <c r="AYM20" s="202">
        <v>3.5483460204081627</v>
      </c>
      <c r="AYN20" s="202"/>
      <c r="AYO20" s="202">
        <f t="shared" si="67"/>
        <v>7.0855680699708454</v>
      </c>
      <c r="AYP20" s="202"/>
      <c r="AYQ20" s="202">
        <v>1.4814236297376093</v>
      </c>
      <c r="AYR20" s="202">
        <v>1.6389177594752187</v>
      </c>
      <c r="AYS20" s="202">
        <v>0.20206937026239064</v>
      </c>
      <c r="AYT20" s="202"/>
      <c r="AYU20" s="202">
        <f t="shared" si="68"/>
        <v>3.3224107594752188</v>
      </c>
      <c r="AYV20" s="202"/>
      <c r="AYW20" s="202">
        <v>0.82568226967930025</v>
      </c>
      <c r="AYX20" s="202">
        <v>3.7687562303206996</v>
      </c>
      <c r="AYY20" s="202">
        <f t="shared" si="69"/>
        <v>4.5944384999999999</v>
      </c>
      <c r="AYZ20" s="202">
        <f t="shared" si="70"/>
        <v>18.076594469387754</v>
      </c>
      <c r="AZA20" s="202">
        <v>0.20779315014577257</v>
      </c>
      <c r="AZB20" s="202">
        <v>0.18796997959183676</v>
      </c>
      <c r="AZC20" s="202">
        <v>0.19537245043731777</v>
      </c>
      <c r="AZD20" s="202"/>
      <c r="AZE20" s="202"/>
      <c r="AZF20" s="202">
        <f t="shared" si="71"/>
        <v>0.59113558017492707</v>
      </c>
      <c r="AZG20" s="202">
        <v>4.3348819897959183</v>
      </c>
      <c r="AZH20" s="202"/>
      <c r="AZI20" s="202">
        <v>0.57908217930029149</v>
      </c>
      <c r="AZJ20" s="202">
        <v>3.3026846093294457</v>
      </c>
      <c r="AZK20" s="202"/>
      <c r="AZL20" s="202">
        <f t="shared" si="72"/>
        <v>8.2166487784256557</v>
      </c>
      <c r="AZM20" s="202">
        <v>0.15500587026239068</v>
      </c>
      <c r="AZN20" s="202"/>
      <c r="AZO20" s="202"/>
      <c r="AZP20" s="202"/>
      <c r="AZQ20" s="202">
        <v>1.6336694402332359</v>
      </c>
      <c r="AZR20" s="202">
        <f t="shared" si="73"/>
        <v>1.7886753104956266</v>
      </c>
      <c r="AZS20" s="202"/>
      <c r="AZT20" s="202"/>
      <c r="AZU20" s="202"/>
      <c r="AZV20" s="202"/>
      <c r="AZW20" s="202"/>
      <c r="AZX20" s="202">
        <f t="shared" si="74"/>
        <v>0</v>
      </c>
      <c r="AZY20" s="202">
        <v>1.2664225393586006</v>
      </c>
      <c r="AZZ20" s="202"/>
      <c r="BAA20" s="202">
        <f t="shared" si="75"/>
        <v>1.2664225393586006</v>
      </c>
      <c r="BAB20" s="202">
        <f t="shared" si="76"/>
        <v>11.86288220845481</v>
      </c>
      <c r="BAC20" s="202"/>
      <c r="BAD20" s="202"/>
      <c r="BAE20" s="202"/>
      <c r="BAF20" s="202">
        <f t="shared" si="77"/>
        <v>0</v>
      </c>
      <c r="BAG20" s="202">
        <v>1.5041603498542273</v>
      </c>
      <c r="BAH20" s="202"/>
      <c r="BAI20" s="202"/>
      <c r="BAJ20" s="202"/>
      <c r="BAK20" s="202">
        <f t="shared" si="78"/>
        <v>1.5041603498542273</v>
      </c>
      <c r="BAL20" s="202"/>
      <c r="BAM20" s="202"/>
      <c r="BAN20" s="202">
        <v>0.68694958017492713</v>
      </c>
      <c r="BAO20" s="202"/>
      <c r="BAP20" s="202"/>
      <c r="BAQ20" s="202">
        <f t="shared" si="79"/>
        <v>0.68694958017492713</v>
      </c>
      <c r="BAR20" s="202"/>
      <c r="BAS20" s="202"/>
      <c r="BAT20" s="202"/>
      <c r="BAU20" s="202"/>
      <c r="BAV20" s="202"/>
      <c r="BAW20" s="202">
        <f t="shared" si="80"/>
        <v>0</v>
      </c>
      <c r="BAX20" s="202"/>
      <c r="BAY20" s="202"/>
      <c r="BAZ20" s="202"/>
      <c r="BBA20" s="202"/>
      <c r="BBB20" s="202">
        <f t="shared" si="81"/>
        <v>0</v>
      </c>
      <c r="BBC20" s="202">
        <f t="shared" si="82"/>
        <v>2.1911099300291546</v>
      </c>
      <c r="BBD20" s="202"/>
      <c r="BBE20" s="202"/>
      <c r="BBF20" s="202"/>
      <c r="BBG20" s="202"/>
      <c r="BBH20" s="202"/>
      <c r="BBI20" s="202">
        <f t="shared" si="83"/>
        <v>0</v>
      </c>
      <c r="BBJ20" s="202"/>
      <c r="BBK20" s="202"/>
      <c r="BBL20" s="202"/>
      <c r="BBM20" s="202"/>
      <c r="BBN20" s="202"/>
      <c r="BBO20" s="202">
        <f t="shared" si="84"/>
        <v>0</v>
      </c>
      <c r="BBP20" s="202"/>
      <c r="BBQ20" s="202"/>
      <c r="BBR20" s="202"/>
      <c r="BBS20" s="202"/>
      <c r="BBT20" s="202"/>
      <c r="BBU20" s="202">
        <f t="shared" si="85"/>
        <v>0</v>
      </c>
      <c r="BBV20" s="202"/>
      <c r="BBW20" s="202"/>
      <c r="BBX20" s="202">
        <v>1.1413489795918365E-2</v>
      </c>
      <c r="BBY20" s="202">
        <v>3.65410024</v>
      </c>
      <c r="BBZ20" s="202">
        <v>0.77348470991253648</v>
      </c>
      <c r="BCA20" s="202">
        <f t="shared" si="86"/>
        <v>4.4389984397084543</v>
      </c>
      <c r="BCB20" s="202">
        <f t="shared" si="87"/>
        <v>4.4389984397084543</v>
      </c>
      <c r="BCC20" s="202"/>
      <c r="BCD20" s="202"/>
      <c r="BCE20" s="202">
        <v>1.8942500903790087</v>
      </c>
      <c r="BCF20" s="202">
        <v>0.1880453906705539</v>
      </c>
      <c r="BCG20" s="202">
        <v>1.2034670102040816</v>
      </c>
      <c r="BCH20" s="202">
        <f t="shared" si="88"/>
        <v>3.2857624912536441</v>
      </c>
      <c r="BCI20" s="202">
        <v>0.16115452040816325</v>
      </c>
      <c r="BCJ20" s="202">
        <v>1.9819419825072883E-2</v>
      </c>
      <c r="BCK20" s="202"/>
      <c r="BCL20" s="202"/>
      <c r="BCM20" s="202">
        <f t="shared" si="24"/>
        <v>0.18097394023323612</v>
      </c>
      <c r="BCN20" s="202">
        <v>1.38114625</v>
      </c>
      <c r="BCO20" s="202"/>
      <c r="BCP20" s="202">
        <v>0.23192225</v>
      </c>
      <c r="BCQ20" s="202"/>
      <c r="BCR20" s="202"/>
      <c r="BCS20" s="202">
        <f t="shared" si="89"/>
        <v>1.6130685</v>
      </c>
      <c r="BCT20" s="202">
        <v>1.8810780600000001</v>
      </c>
      <c r="BCU20" s="202"/>
      <c r="BCV20" s="202"/>
      <c r="BCW20" s="202"/>
      <c r="BCX20" s="202">
        <f t="shared" si="90"/>
        <v>1.8810780600000001</v>
      </c>
      <c r="BCY20" s="202"/>
      <c r="BCZ20" s="202"/>
      <c r="BDA20" s="202">
        <f t="shared" si="91"/>
        <v>0</v>
      </c>
      <c r="BDB20" s="202">
        <f t="shared" si="92"/>
        <v>6.9608829914868799</v>
      </c>
      <c r="BDC20" s="202"/>
      <c r="BDD20" s="202"/>
      <c r="BDE20" s="202"/>
      <c r="BDF20" s="202">
        <f t="shared" si="25"/>
        <v>0</v>
      </c>
      <c r="BDG20" s="202">
        <v>0.24704629</v>
      </c>
      <c r="BDH20" s="202">
        <v>0.84019794999999997</v>
      </c>
      <c r="BDI20" s="202"/>
      <c r="BDJ20" s="202"/>
      <c r="BDK20" s="202"/>
      <c r="BDL20" s="202">
        <f t="shared" si="93"/>
        <v>1.08724424</v>
      </c>
      <c r="BDM20" s="202">
        <v>0.37238628999999995</v>
      </c>
      <c r="BDN20" s="202"/>
      <c r="BDO20" s="202"/>
      <c r="BDP20" s="202"/>
      <c r="BDQ20" s="202">
        <f t="shared" si="94"/>
        <v>0.37238628999999995</v>
      </c>
      <c r="BDR20" s="202">
        <v>3.4002299599999999</v>
      </c>
      <c r="BDS20" s="202"/>
      <c r="BDT20" s="202"/>
      <c r="BDU20" s="202"/>
      <c r="BDV20" s="202"/>
      <c r="BDW20" s="202">
        <f t="shared" si="95"/>
        <v>3.4002299599999999</v>
      </c>
      <c r="BDX20" s="202"/>
      <c r="BDY20" s="202">
        <v>1.7414529198250726</v>
      </c>
      <c r="BDZ20" s="202"/>
      <c r="BEA20" s="202"/>
      <c r="BEB20" s="202"/>
      <c r="BEC20" s="202">
        <f t="shared" si="96"/>
        <v>1.7414529198250726</v>
      </c>
      <c r="BED20" s="202">
        <f t="shared" si="97"/>
        <v>6.6013134098250728</v>
      </c>
      <c r="BEE20" s="202"/>
      <c r="BEF20" s="202"/>
      <c r="BEG20" s="202">
        <v>0.89737046064139936</v>
      </c>
      <c r="BEH20" s="202"/>
      <c r="BEI20" s="202">
        <f t="shared" si="98"/>
        <v>0.89737046064139936</v>
      </c>
      <c r="BEJ20" s="202"/>
      <c r="BEK20" s="202">
        <v>0.13423830029154518</v>
      </c>
      <c r="BEL20" s="202"/>
      <c r="BEM20" s="202">
        <v>4.0418349854227403E-2</v>
      </c>
      <c r="BEN20" s="202"/>
      <c r="BEO20" s="202">
        <f t="shared" si="99"/>
        <v>0.17465665014577259</v>
      </c>
      <c r="BEP20" s="202">
        <v>0.34453261953352771</v>
      </c>
      <c r="BEQ20" s="202"/>
      <c r="BER20" s="202"/>
      <c r="BES20" s="202"/>
      <c r="BET20" s="202"/>
      <c r="BEU20" s="202">
        <f t="shared" si="26"/>
        <v>0.34453261953352771</v>
      </c>
      <c r="BEV20" s="202"/>
      <c r="BEW20" s="202"/>
      <c r="BEX20" s="202"/>
      <c r="BEY20" s="202"/>
      <c r="BEZ20" s="202"/>
      <c r="BFA20" s="202">
        <f t="shared" si="100"/>
        <v>0</v>
      </c>
      <c r="BFB20" s="202"/>
      <c r="BFC20" s="202">
        <f t="shared" si="101"/>
        <v>0</v>
      </c>
      <c r="BFD20" s="202">
        <f t="shared" si="27"/>
        <v>1.4165597303206996</v>
      </c>
      <c r="BFE20" s="202"/>
      <c r="BFF20" s="202"/>
      <c r="BFG20" s="202"/>
      <c r="BFH20" s="202">
        <v>1.7266779999999999</v>
      </c>
      <c r="BFI20" s="202">
        <f t="shared" si="102"/>
        <v>1.7266779999999999</v>
      </c>
      <c r="BFJ20" s="202"/>
      <c r="BFK20" s="202"/>
      <c r="BFL20" s="202"/>
      <c r="BFM20" s="202"/>
      <c r="BFN20" s="202"/>
      <c r="BFO20" s="202">
        <f t="shared" si="103"/>
        <v>0</v>
      </c>
      <c r="BFP20" s="202">
        <v>0.86501887</v>
      </c>
      <c r="BFQ20" s="202">
        <v>0.17132379008746354</v>
      </c>
      <c r="BFR20" s="202">
        <v>8.0639067055393587E-4</v>
      </c>
      <c r="BFS20" s="202"/>
      <c r="BFT20" s="202"/>
      <c r="BFU20" s="202">
        <f t="shared" si="28"/>
        <v>1.0371490507580174</v>
      </c>
      <c r="BFV20" s="202"/>
      <c r="BFW20" s="202"/>
      <c r="BFX20" s="202">
        <v>0.89668404956268222</v>
      </c>
      <c r="BFY20" s="202"/>
      <c r="BFZ20" s="202"/>
      <c r="BGA20" s="202">
        <f t="shared" si="104"/>
        <v>0.89668404956268222</v>
      </c>
      <c r="BGB20" s="202"/>
      <c r="BGC20" s="202"/>
      <c r="BGD20" s="202"/>
      <c r="BGE20" s="202">
        <f t="shared" si="105"/>
        <v>0</v>
      </c>
      <c r="BGF20" s="202">
        <f t="shared" si="29"/>
        <v>3.6605111003206998</v>
      </c>
      <c r="BGG20" s="202"/>
      <c r="BGH20" s="202"/>
      <c r="BGI20" s="202">
        <f t="shared" si="106"/>
        <v>0</v>
      </c>
      <c r="BGJ20" s="202">
        <v>0.88381701020408165</v>
      </c>
      <c r="BGK20" s="202"/>
      <c r="BGL20" s="202">
        <v>0.20008182069970845</v>
      </c>
      <c r="BGM20" s="202"/>
      <c r="BGN20" s="202">
        <v>0.87601804956268214</v>
      </c>
      <c r="BGO20" s="202">
        <f t="shared" si="107"/>
        <v>1.9599168804664722</v>
      </c>
      <c r="BGP20" s="202">
        <v>0.17014824052478131</v>
      </c>
      <c r="BGQ20" s="202"/>
      <c r="BGR20" s="202"/>
      <c r="BGS20" s="202"/>
      <c r="BGT20" s="202"/>
      <c r="BGU20" s="202">
        <f t="shared" si="108"/>
        <v>0.17014824052478131</v>
      </c>
      <c r="BGV20" s="202">
        <v>0.21398798979591838</v>
      </c>
      <c r="BGW20" s="202">
        <v>1.5762995801749269</v>
      </c>
      <c r="BGX20" s="202"/>
      <c r="BGY20" s="202"/>
      <c r="BGZ20" s="202"/>
      <c r="BHA20" s="202">
        <f t="shared" si="109"/>
        <v>1.7902875699708454</v>
      </c>
      <c r="BHB20" s="202"/>
      <c r="BHC20" s="202"/>
      <c r="BHD20" s="202">
        <v>1.3828619</v>
      </c>
      <c r="BHE20" s="202">
        <v>0.91376537000000002</v>
      </c>
      <c r="BHF20" s="202"/>
      <c r="BHG20" s="202">
        <f t="shared" si="110"/>
        <v>2.2966272700000001</v>
      </c>
      <c r="BHH20" s="202">
        <f t="shared" si="111"/>
        <v>6.2169799609620995</v>
      </c>
      <c r="BHI20" s="202"/>
      <c r="BHJ20" s="202"/>
      <c r="BHK20" s="202"/>
      <c r="BHL20" s="202"/>
      <c r="BHM20" s="202">
        <f t="shared" si="112"/>
        <v>0</v>
      </c>
      <c r="BHN20" s="202"/>
      <c r="BHO20" s="202"/>
      <c r="BHP20" s="202"/>
      <c r="BHQ20" s="202">
        <v>2.0379472099125362</v>
      </c>
      <c r="BHR20" s="202">
        <v>0.89238018950437314</v>
      </c>
      <c r="BHS20" s="202">
        <f t="shared" si="113"/>
        <v>2.9303273994169095</v>
      </c>
      <c r="BHT20" s="202"/>
      <c r="BHU20" s="202">
        <v>0.22026089067055393</v>
      </c>
      <c r="BHV20" s="202">
        <v>2.6928257800000002</v>
      </c>
      <c r="BHW20" s="202"/>
      <c r="BHX20" s="202"/>
      <c r="BHY20" s="202">
        <f t="shared" si="114"/>
        <v>2.913086670670554</v>
      </c>
      <c r="BHZ20" s="202">
        <v>0.24085667055393584</v>
      </c>
      <c r="BIA20" s="202"/>
      <c r="BIB20" s="202">
        <v>1.8317643396501455</v>
      </c>
      <c r="BIC20" s="202"/>
      <c r="BID20" s="202">
        <v>1.8186493699999999</v>
      </c>
      <c r="BIE20" s="202">
        <f t="shared" si="115"/>
        <v>3.8912703802040811</v>
      </c>
      <c r="BIF20" s="202"/>
      <c r="BIG20" s="202">
        <f t="shared" si="116"/>
        <v>0</v>
      </c>
      <c r="BIH20" s="202">
        <f t="shared" si="117"/>
        <v>9.7346844502915459</v>
      </c>
      <c r="BII20" s="202"/>
      <c r="BIJ20" s="202"/>
      <c r="BIK20" s="202">
        <v>9.5366979700000005</v>
      </c>
      <c r="BIL20" s="202"/>
      <c r="BIM20" s="202">
        <f t="shared" si="118"/>
        <v>9.5366979700000005</v>
      </c>
      <c r="BIN20" s="202"/>
      <c r="BIO20" s="202">
        <v>1.8855759700000001</v>
      </c>
      <c r="BIP20" s="202"/>
      <c r="BIQ20" s="202">
        <v>2.3362775495626824</v>
      </c>
      <c r="BIR20" s="202">
        <v>0.41010986005830902</v>
      </c>
      <c r="BIS20" s="202">
        <f t="shared" si="119"/>
        <v>4.6319633796209914</v>
      </c>
      <c r="BIT20" s="202"/>
      <c r="BIU20" s="202">
        <v>0.9663255306122448</v>
      </c>
      <c r="BIV20" s="202"/>
      <c r="BIW20" s="202"/>
      <c r="BIX20" s="202">
        <v>1.6979129799999999</v>
      </c>
      <c r="BIY20" s="202">
        <f t="shared" si="120"/>
        <v>2.6642385106122446</v>
      </c>
      <c r="BIZ20" s="202">
        <v>3.5286164708454808</v>
      </c>
      <c r="BJA20" s="202"/>
      <c r="BJB20" s="202"/>
      <c r="BJC20" s="202"/>
      <c r="BJD20" s="202">
        <f t="shared" si="121"/>
        <v>3.5286164708454808</v>
      </c>
      <c r="BJE20" s="202"/>
      <c r="BJF20" s="202"/>
      <c r="BJG20" s="202">
        <v>4.6201683300000003</v>
      </c>
      <c r="BJH20" s="202">
        <v>1.6011964810495627</v>
      </c>
      <c r="BJI20" s="202">
        <f t="shared" si="122"/>
        <v>6.221364811049563</v>
      </c>
      <c r="BJJ20" s="202">
        <f t="shared" si="123"/>
        <v>26.582881142128279</v>
      </c>
      <c r="BJK20" s="202">
        <f t="shared" si="30"/>
        <v>107.34193857198252</v>
      </c>
      <c r="BJL20" s="202">
        <v>2.1676927507288628</v>
      </c>
      <c r="BJM20" s="202"/>
      <c r="BJN20" s="202"/>
      <c r="BJO20" s="202"/>
      <c r="BJP20" s="202">
        <v>0.19455972011661807</v>
      </c>
      <c r="BJQ20" s="202">
        <f t="shared" si="124"/>
        <v>2.3622524708454811</v>
      </c>
      <c r="BJR20" s="202"/>
      <c r="BJS20" s="202"/>
      <c r="BJT20" s="202">
        <v>6.5583270000000002</v>
      </c>
      <c r="BJU20" s="202"/>
      <c r="BJV20" s="202">
        <v>0.5362897696793002</v>
      </c>
      <c r="BJW20" s="202">
        <f t="shared" si="125"/>
        <v>7.0946167696793001</v>
      </c>
      <c r="BJX20" s="202"/>
      <c r="BJY20" s="202"/>
      <c r="BJZ20" s="202">
        <v>4.8618461793002918</v>
      </c>
      <c r="BKA20" s="202"/>
      <c r="BKB20" s="202">
        <f t="shared" si="126"/>
        <v>4.8618461793002918</v>
      </c>
      <c r="BKC20" s="202"/>
      <c r="BKD20" s="202">
        <v>0.32984599999999997</v>
      </c>
      <c r="BKE20" s="202"/>
      <c r="BKF20" s="202"/>
      <c r="BKG20" s="202">
        <v>2.7684790000000001</v>
      </c>
      <c r="BKH20" s="202">
        <f t="shared" si="127"/>
        <v>3.098325</v>
      </c>
      <c r="BKI20" s="202">
        <f t="shared" si="128"/>
        <v>17.417040419825074</v>
      </c>
      <c r="BKJ20" s="202"/>
      <c r="BKK20" s="202"/>
      <c r="BKL20" s="202">
        <v>1.4311051895043732</v>
      </c>
      <c r="BKM20" s="202"/>
      <c r="BKN20" s="202">
        <v>1.0665631093294461</v>
      </c>
      <c r="BKO20" s="202">
        <f t="shared" si="129"/>
        <v>2.497668298833819</v>
      </c>
      <c r="BKP20" s="202"/>
      <c r="BKQ20" s="202"/>
      <c r="BKR20" s="202"/>
      <c r="BKS20" s="202">
        <v>0.56851425947521861</v>
      </c>
      <c r="BKT20" s="202"/>
      <c r="BKU20" s="202">
        <f t="shared" si="130"/>
        <v>0.56851425947521861</v>
      </c>
      <c r="BKV20" s="202"/>
      <c r="BKW20" s="202"/>
      <c r="BKX20" s="202"/>
      <c r="BKY20" s="202">
        <f t="shared" si="131"/>
        <v>0</v>
      </c>
      <c r="BKZ20" s="202">
        <v>7.0893325510204077</v>
      </c>
      <c r="BLA20" s="202"/>
      <c r="BLB20" s="202">
        <v>5.4549000000000003</v>
      </c>
      <c r="BLC20" s="202"/>
      <c r="BLD20" s="202"/>
      <c r="BLE20" s="202">
        <f t="shared" si="132"/>
        <v>12.544232551020407</v>
      </c>
      <c r="BLF20" s="263">
        <f t="shared" si="133"/>
        <v>15.610415109329445</v>
      </c>
      <c r="BLG20" s="202"/>
      <c r="BLH20" s="202"/>
      <c r="BLI20" s="202">
        <v>0.65929987026239067</v>
      </c>
      <c r="BLJ20" s="202"/>
      <c r="BLK20" s="202">
        <v>0.75031886005830906</v>
      </c>
      <c r="BLL20" s="202">
        <f t="shared" si="134"/>
        <v>1.4096187303206997</v>
      </c>
      <c r="BLM20" s="202">
        <v>0.26863606000000001</v>
      </c>
      <c r="BLN20" s="202"/>
      <c r="BLO20" s="202">
        <v>3.8167550600000002</v>
      </c>
      <c r="BLP20" s="202"/>
      <c r="BLQ20" s="202"/>
      <c r="BLR20" s="263">
        <f t="shared" si="135"/>
        <v>4.0853911200000006</v>
      </c>
      <c r="BLS20" s="202"/>
      <c r="BLT20" s="202">
        <v>0.26249584999999998</v>
      </c>
      <c r="BLU20" s="202"/>
      <c r="BLV20" s="202">
        <v>2.4432421600000001</v>
      </c>
      <c r="BLW20" s="202">
        <v>0.56045966000000003</v>
      </c>
      <c r="BLX20" s="263">
        <f t="shared" si="31"/>
        <v>3.2661976700000004</v>
      </c>
      <c r="BLY20" s="202"/>
      <c r="BLZ20" s="202"/>
      <c r="BMA20" s="202"/>
      <c r="BMB20" s="202">
        <v>1.2478160700000001</v>
      </c>
      <c r="BMC20" s="202"/>
      <c r="BMD20" s="263">
        <f t="shared" si="136"/>
        <v>1.2478160700000001</v>
      </c>
      <c r="BME20" s="202"/>
      <c r="BMF20" s="202"/>
      <c r="BMG20" s="202"/>
      <c r="BMH20" s="263">
        <f t="shared" si="137"/>
        <v>0</v>
      </c>
      <c r="BMI20" s="263">
        <f t="shared" si="138"/>
        <v>10.009023590320702</v>
      </c>
      <c r="BMJ20" s="202">
        <v>0.65882109</v>
      </c>
      <c r="BMK20" s="263">
        <f t="shared" si="139"/>
        <v>0.65882109</v>
      </c>
      <c r="BML20" s="202">
        <v>0.19471912</v>
      </c>
      <c r="BMM20" s="202">
        <v>2.4579065</v>
      </c>
      <c r="BMN20" s="202">
        <v>0.12091916</v>
      </c>
      <c r="BMO20" s="202"/>
      <c r="BMP20" s="202"/>
      <c r="BMQ20" s="263">
        <f t="shared" si="140"/>
        <v>2.7735447799999999</v>
      </c>
      <c r="BMR20" s="202"/>
      <c r="BMS20" s="202"/>
      <c r="BMT20" s="202">
        <v>5.5065193800000003</v>
      </c>
      <c r="BMU20" s="202"/>
      <c r="BMV20" s="202">
        <v>1.21740797</v>
      </c>
      <c r="BMW20" s="263">
        <f t="shared" si="141"/>
        <v>6.7239273500000003</v>
      </c>
      <c r="BMX20" s="202"/>
      <c r="BMY20" s="202"/>
      <c r="BMZ20" s="202"/>
      <c r="BNA20" s="202">
        <v>1.0698750700000002</v>
      </c>
      <c r="BNB20" s="202"/>
      <c r="BNC20" s="263">
        <f t="shared" si="142"/>
        <v>1.0698750700000002</v>
      </c>
      <c r="BND20" s="202"/>
      <c r="BNE20" s="202">
        <v>4.0469999999999997</v>
      </c>
      <c r="BNF20" s="202"/>
      <c r="BNG20" s="202"/>
      <c r="BNH20" s="202"/>
      <c r="BNI20" s="263">
        <f t="shared" si="143"/>
        <v>4.0469999999999997</v>
      </c>
      <c r="BNJ20" s="263">
        <f t="shared" si="144"/>
        <v>15.273168290000001</v>
      </c>
      <c r="BNK20" s="202"/>
      <c r="BNL20" s="202">
        <v>0.69738983999999993</v>
      </c>
      <c r="BNM20" s="202"/>
      <c r="BNN20" s="202"/>
      <c r="BNO20" s="202"/>
      <c r="BNP20" s="263">
        <f t="shared" si="145"/>
        <v>0.69738983999999993</v>
      </c>
      <c r="BNQ20" s="202">
        <v>3.6215096899999999</v>
      </c>
      <c r="BNR20" s="202"/>
      <c r="BNS20" s="202">
        <v>4.6526643400000012</v>
      </c>
      <c r="BNT20" s="202"/>
      <c r="BNU20" s="202"/>
      <c r="BNV20" s="263">
        <f t="shared" si="146"/>
        <v>8.2741740300000011</v>
      </c>
      <c r="BNW20" s="202">
        <v>6.5636588099999997</v>
      </c>
      <c r="BNX20" s="202">
        <v>0.16329642000000003</v>
      </c>
      <c r="BNY20" s="202">
        <v>1.1281141400000001</v>
      </c>
      <c r="BNZ20" s="202"/>
      <c r="BOA20" s="202"/>
      <c r="BOB20" s="263">
        <f t="shared" si="147"/>
        <v>7.8550693699999998</v>
      </c>
      <c r="BOC20" s="202"/>
      <c r="BOD20" s="202">
        <v>1.45656808</v>
      </c>
      <c r="BOE20" s="202"/>
      <c r="BOF20" s="202">
        <v>2.2082348500000002</v>
      </c>
      <c r="BOG20" s="202"/>
      <c r="BOH20" s="263">
        <f t="shared" si="148"/>
        <v>3.6648029300000005</v>
      </c>
      <c r="BOI20" s="202"/>
      <c r="BOJ20" s="263">
        <f t="shared" si="149"/>
        <v>0</v>
      </c>
      <c r="BOK20" s="263">
        <f t="shared" si="150"/>
        <v>20.49143617</v>
      </c>
      <c r="BOL20" s="202"/>
      <c r="BOM20" s="202">
        <v>4.5592874999999999</v>
      </c>
      <c r="BON20" s="202"/>
      <c r="BOO20" s="263">
        <f t="shared" si="32"/>
        <v>4.5592874999999999</v>
      </c>
      <c r="BOP20" s="263">
        <v>0.6243918100000001</v>
      </c>
      <c r="BOQ20" s="263">
        <v>0.16542065</v>
      </c>
      <c r="BOR20" s="263"/>
      <c r="BOS20" s="263"/>
      <c r="BOT20" s="263"/>
      <c r="BOU20" s="263">
        <f t="shared" si="151"/>
        <v>0.78981246000000005</v>
      </c>
      <c r="BOV20" s="263">
        <v>0.21416511999999999</v>
      </c>
      <c r="BOW20" s="263">
        <v>6.4056040199999993</v>
      </c>
      <c r="BOX20" s="263"/>
      <c r="BOY20" s="263">
        <v>4.1221829799999998</v>
      </c>
      <c r="BOZ20" s="263"/>
      <c r="BPA20" s="263">
        <v>0.35017178999999998</v>
      </c>
      <c r="BPB20" s="263">
        <f t="shared" si="152"/>
        <v>11.092123909999998</v>
      </c>
      <c r="BPC20" s="263"/>
      <c r="BPD20" s="263">
        <v>0.52220763000000003</v>
      </c>
      <c r="BPE20" s="263"/>
      <c r="BPF20" s="263">
        <v>0.15579860999999998</v>
      </c>
      <c r="BPG20" s="263">
        <f t="shared" si="153"/>
        <v>0.67800623999999998</v>
      </c>
      <c r="BPH20" s="263">
        <v>2.9455344000000001</v>
      </c>
      <c r="BPI20" s="263">
        <v>1.88492573</v>
      </c>
      <c r="BPJ20" s="263">
        <v>0.61741111999999998</v>
      </c>
      <c r="BPK20" s="263">
        <f t="shared" si="154"/>
        <v>5.4478712500000004</v>
      </c>
      <c r="BPL20" s="263">
        <f t="shared" si="155"/>
        <v>22.567101359999995</v>
      </c>
      <c r="BPM20" s="263">
        <v>5.7760059699999999</v>
      </c>
      <c r="BPN20" s="263"/>
      <c r="BPO20" s="263">
        <f t="shared" si="156"/>
        <v>5.7760059699999999</v>
      </c>
      <c r="BPP20" s="263"/>
      <c r="BPQ20" s="263"/>
      <c r="BPR20" s="263"/>
      <c r="BPS20" s="263"/>
      <c r="BPT20" s="263"/>
      <c r="BPU20" s="263">
        <f t="shared" si="157"/>
        <v>0</v>
      </c>
      <c r="BPV20" s="263">
        <v>1.5949808300000001</v>
      </c>
      <c r="BPW20" s="263">
        <v>0.87638680000000002</v>
      </c>
      <c r="BPX20" s="263">
        <v>3.82285202</v>
      </c>
      <c r="BPY20" s="263"/>
      <c r="BPZ20" s="263">
        <f t="shared" si="33"/>
        <v>6.2942196500000005</v>
      </c>
      <c r="BQA20" s="263"/>
      <c r="BQB20" s="263">
        <v>4.9230357199999997</v>
      </c>
      <c r="BQC20" s="263"/>
      <c r="BQD20" s="263"/>
      <c r="BQE20" s="263">
        <v>6.3544173700000002</v>
      </c>
      <c r="BQF20" s="263">
        <f t="shared" si="158"/>
        <v>11.27745309</v>
      </c>
      <c r="BQG20" s="263"/>
      <c r="BQH20" s="263">
        <v>3.37182871</v>
      </c>
      <c r="BQI20" s="263"/>
      <c r="BQJ20" s="263">
        <v>4.9626764999999997</v>
      </c>
      <c r="BQK20" s="263"/>
      <c r="BQL20" s="263">
        <f t="shared" si="159"/>
        <v>8.3345052099999997</v>
      </c>
      <c r="BQM20" s="263">
        <f t="shared" si="34"/>
        <v>31.68218392</v>
      </c>
      <c r="BQN20" s="263">
        <v>0.37103821000000003</v>
      </c>
      <c r="BQO20" s="263"/>
      <c r="BQP20" s="263"/>
      <c r="BQQ20" s="263"/>
      <c r="BQR20" s="263">
        <f t="shared" si="160"/>
        <v>0.37103821000000003</v>
      </c>
      <c r="BQS20" s="263">
        <v>0.85256589999999999</v>
      </c>
      <c r="BQT20" s="263">
        <v>0.25025882999999999</v>
      </c>
      <c r="BQU20" s="263"/>
      <c r="BQV20" s="263"/>
      <c r="BQW20" s="263">
        <v>10</v>
      </c>
      <c r="BQX20" s="263">
        <f t="shared" si="161"/>
        <v>11.10282473</v>
      </c>
      <c r="BQY20" s="263">
        <v>0.21686026</v>
      </c>
      <c r="BQZ20" s="263"/>
      <c r="BRA20" s="263">
        <v>2.4639632499999999</v>
      </c>
      <c r="BRB20" s="263">
        <v>0.63678100999999998</v>
      </c>
      <c r="BRC20" s="263"/>
      <c r="BRD20" s="263">
        <f t="shared" si="162"/>
        <v>3.3176045199999997</v>
      </c>
      <c r="BRE20" s="263"/>
      <c r="BRF20" s="263"/>
      <c r="BRG20" s="263">
        <v>4.5863962100000002</v>
      </c>
      <c r="BRH20" s="263"/>
      <c r="BRI20" s="263">
        <v>4.3377677299999995</v>
      </c>
      <c r="BRJ20" s="263">
        <f t="shared" si="163"/>
        <v>8.9241639399999997</v>
      </c>
      <c r="BRK20" s="263"/>
      <c r="BRL20" s="263"/>
      <c r="BRM20" s="263">
        <f t="shared" si="164"/>
        <v>0</v>
      </c>
      <c r="BRN20" s="263">
        <f t="shared" si="35"/>
        <v>23.715631399999999</v>
      </c>
      <c r="BRO20" s="263"/>
      <c r="BRP20" s="263">
        <v>2.35350854</v>
      </c>
      <c r="BRQ20" s="263"/>
      <c r="BRR20" s="263">
        <f t="shared" si="165"/>
        <v>2.35350854</v>
      </c>
      <c r="BRS20" s="263"/>
      <c r="BRT20" s="263">
        <v>1.4140171399999999</v>
      </c>
      <c r="BRU20" s="263">
        <v>3.4892820899999997</v>
      </c>
      <c r="BRV20" s="263">
        <v>0.98545523999999995</v>
      </c>
      <c r="BRW20" s="263"/>
      <c r="BRX20" s="263">
        <f t="shared" si="166"/>
        <v>5.8887544700000003</v>
      </c>
      <c r="BRY20" s="263">
        <v>4.5307322999999995</v>
      </c>
      <c r="BRZ20" s="263"/>
      <c r="BSA20" s="263">
        <v>3.99442969</v>
      </c>
      <c r="BSB20" s="263"/>
      <c r="BSC20" s="263"/>
      <c r="BSD20" s="263">
        <f t="shared" si="167"/>
        <v>8.5251619899999991</v>
      </c>
      <c r="BSE20" s="263"/>
      <c r="BSF20" s="263"/>
      <c r="BSG20" s="263"/>
      <c r="BSH20" s="263"/>
      <c r="BSI20" s="263"/>
      <c r="BSJ20" s="263">
        <f t="shared" si="168"/>
        <v>0</v>
      </c>
      <c r="BSK20" s="263"/>
      <c r="BSL20" s="263">
        <v>0.61093573000000001</v>
      </c>
      <c r="BSM20" s="263"/>
      <c r="BSN20" s="263"/>
      <c r="BSO20" s="263">
        <f t="shared" si="169"/>
        <v>0.61093573000000001</v>
      </c>
      <c r="BSP20" s="263">
        <f t="shared" si="170"/>
        <v>17.378360730000001</v>
      </c>
      <c r="BSQ20" s="263"/>
      <c r="BSR20" s="263">
        <f t="shared" si="171"/>
        <v>0</v>
      </c>
      <c r="BSS20" s="263">
        <v>11.7934509</v>
      </c>
      <c r="BST20" s="263"/>
      <c r="BSU20" s="263"/>
      <c r="BSV20" s="263"/>
      <c r="BSW20" s="263"/>
      <c r="BSX20" s="263">
        <f t="shared" si="172"/>
        <v>11.7934509</v>
      </c>
      <c r="BSY20" s="263">
        <v>3.4765250000000001</v>
      </c>
      <c r="BSZ20" s="263">
        <v>1.4219118400000001</v>
      </c>
      <c r="BTA20" s="263"/>
      <c r="BTB20" s="263"/>
      <c r="BTC20" s="263"/>
      <c r="BTD20" s="263">
        <f t="shared" si="173"/>
        <v>4.8984368400000005</v>
      </c>
      <c r="BTE20" s="263">
        <v>0.65202892000000001</v>
      </c>
      <c r="BTF20" s="263"/>
      <c r="BTG20" s="263">
        <v>3.76675</v>
      </c>
      <c r="BTH20" s="263"/>
      <c r="BTI20" s="263"/>
      <c r="BTJ20" s="263">
        <f t="shared" si="174"/>
        <v>4.4187789200000003</v>
      </c>
      <c r="BTK20" s="263"/>
      <c r="BTL20" s="263"/>
      <c r="BTM20" s="263"/>
      <c r="BTN20" s="263">
        <v>0.91957436999999997</v>
      </c>
      <c r="BTO20" s="263">
        <v>10.807477</v>
      </c>
      <c r="BTP20" s="263">
        <f t="shared" si="175"/>
        <v>11.72705137</v>
      </c>
      <c r="BTQ20" s="263">
        <f t="shared" si="176"/>
        <v>32.837718029999998</v>
      </c>
      <c r="BTR20" s="263"/>
      <c r="BTS20" s="263">
        <v>7.0254641299999996</v>
      </c>
      <c r="BTT20" s="263"/>
      <c r="BTU20" s="263">
        <v>4.87114475</v>
      </c>
      <c r="BTV20" s="263">
        <f t="shared" si="177"/>
        <v>11.896608879999999</v>
      </c>
      <c r="BTW20" s="263">
        <v>3.3655196300000001</v>
      </c>
      <c r="BTX20" s="263"/>
      <c r="BTY20" s="263">
        <v>7.6028539299999993</v>
      </c>
      <c r="BTZ20" s="263">
        <v>0.27473316999999997</v>
      </c>
      <c r="BUA20" s="263">
        <v>3.5273592499999999</v>
      </c>
      <c r="BUB20" s="263">
        <f t="shared" si="178"/>
        <v>14.770465979999999</v>
      </c>
      <c r="BUC20" s="263"/>
      <c r="BUD20" s="263">
        <v>0.96656203000000007</v>
      </c>
      <c r="BUE20" s="263">
        <v>5.4494152300000005</v>
      </c>
      <c r="BUF20" s="263">
        <v>5.0000000000000001E-4</v>
      </c>
      <c r="BUG20" s="263">
        <v>6.8610349499999996</v>
      </c>
      <c r="BUH20" s="263">
        <f t="shared" si="179"/>
        <v>13.277512210000001</v>
      </c>
      <c r="BUI20" s="263"/>
      <c r="BUJ20" s="263"/>
      <c r="BUK20" s="263"/>
      <c r="BUL20" s="263"/>
      <c r="BUM20" s="263">
        <v>9.0387829800000006</v>
      </c>
      <c r="BUN20" s="263">
        <f t="shared" si="180"/>
        <v>9.0387829800000006</v>
      </c>
      <c r="BUO20" s="263"/>
      <c r="BUP20" s="263"/>
      <c r="BUQ20" s="263">
        <f t="shared" si="181"/>
        <v>0</v>
      </c>
      <c r="BUR20" s="263">
        <f t="shared" si="182"/>
        <v>48.983370049999998</v>
      </c>
      <c r="BUS20" s="263"/>
      <c r="BUT20" s="263">
        <v>7.5644820499999996</v>
      </c>
      <c r="BUU20" s="263"/>
      <c r="BUV20" s="263">
        <f t="shared" si="183"/>
        <v>7.5644820499999996</v>
      </c>
      <c r="BUW20" s="263">
        <v>7.7201411799999997</v>
      </c>
      <c r="BUX20" s="263"/>
      <c r="BUY20" s="263">
        <v>12.411727000000001</v>
      </c>
      <c r="BUZ20" s="263"/>
      <c r="BVA20" s="263">
        <v>6.4061363099999999</v>
      </c>
      <c r="BVB20" s="263">
        <f t="shared" si="184"/>
        <v>26.538004490000002</v>
      </c>
      <c r="BVC20" s="263">
        <v>8.8262446499999996</v>
      </c>
      <c r="BVD20" s="263">
        <v>7.1567930199999994</v>
      </c>
      <c r="BVE20" s="263"/>
      <c r="BVF20" s="263"/>
      <c r="BVG20" s="263"/>
      <c r="BVH20" s="263">
        <f t="shared" si="185"/>
        <v>15.983037669999998</v>
      </c>
      <c r="BVI20" s="263"/>
      <c r="BVJ20" s="263">
        <v>4.2014989600000003</v>
      </c>
      <c r="BVK20" s="263"/>
      <c r="BVL20" s="263"/>
      <c r="BVM20" s="263">
        <v>0.22477770999999999</v>
      </c>
      <c r="BVN20" s="263">
        <f t="shared" si="206"/>
        <v>4.42627667</v>
      </c>
      <c r="BVO20" s="263"/>
      <c r="BVP20" s="263"/>
      <c r="BVQ20" s="263">
        <v>9.3090841099999988</v>
      </c>
      <c r="BVR20" s="263"/>
      <c r="BVS20" s="263"/>
      <c r="BVT20" s="263">
        <f t="shared" si="186"/>
        <v>9.3090841099999988</v>
      </c>
      <c r="BVU20" s="263">
        <f t="shared" si="187"/>
        <v>63.820884990000003</v>
      </c>
      <c r="BVV20" s="263">
        <f t="shared" si="36"/>
        <v>319.78633405947522</v>
      </c>
      <c r="BVW20" s="263"/>
      <c r="BVX20" s="263"/>
      <c r="BVY20" s="263"/>
      <c r="BVZ20" s="263">
        <v>0.65682064000000007</v>
      </c>
      <c r="BWA20" s="263"/>
      <c r="BWB20" s="263">
        <f t="shared" si="188"/>
        <v>0.65682064000000007</v>
      </c>
      <c r="BWC20" s="263">
        <v>4.0065081100000004</v>
      </c>
      <c r="BWD20" s="263"/>
      <c r="BWE20" s="263">
        <v>5.8831160000000002</v>
      </c>
      <c r="BWF20" s="263">
        <v>8.0148777500000001</v>
      </c>
      <c r="BWG20" s="263"/>
      <c r="BWH20" s="263">
        <f t="shared" si="204"/>
        <v>17.90450186</v>
      </c>
      <c r="BWI20" s="263"/>
      <c r="BWJ20" s="263"/>
      <c r="BWK20" s="263"/>
      <c r="BWL20" s="263"/>
      <c r="BWM20" s="263">
        <v>9.4204916999999995</v>
      </c>
      <c r="BWN20" s="263">
        <f t="shared" si="209"/>
        <v>9.4204916999999995</v>
      </c>
      <c r="BWO20" s="263"/>
      <c r="BWP20" s="263">
        <v>0.22373195000000001</v>
      </c>
      <c r="BWQ20" s="263"/>
      <c r="BWR20" s="263"/>
      <c r="BWS20" s="263">
        <v>4.2918368400000002</v>
      </c>
      <c r="BWT20" s="263">
        <f t="shared" si="210"/>
        <v>4.5155687900000006</v>
      </c>
      <c r="BWU20" s="263"/>
      <c r="BWV20" s="263">
        <f t="shared" si="38"/>
        <v>0</v>
      </c>
      <c r="BWW20" s="263">
        <f t="shared" si="39"/>
        <v>32.497382989999998</v>
      </c>
      <c r="BWX20" s="263"/>
      <c r="BWY20" s="263">
        <v>2.0859286500000001</v>
      </c>
      <c r="BWZ20" s="263">
        <v>1.0560025999999991</v>
      </c>
      <c r="BXA20" s="263">
        <v>3.6101710999999996</v>
      </c>
      <c r="BXB20" s="263">
        <f t="shared" si="190"/>
        <v>6.7521023499999986</v>
      </c>
      <c r="BXC20" s="263"/>
      <c r="BXD20" s="263"/>
      <c r="BXE20" s="263">
        <v>6.163125</v>
      </c>
      <c r="BXF20" s="263">
        <v>8.7132543000000009</v>
      </c>
      <c r="BXG20" s="263"/>
      <c r="BXH20" s="263">
        <f t="shared" si="191"/>
        <v>14.8763793</v>
      </c>
      <c r="BXI20" s="263"/>
      <c r="BXJ20" s="263"/>
      <c r="BXK20" s="263">
        <v>13.848912</v>
      </c>
      <c r="BXL20" s="263">
        <v>0.78655968000000009</v>
      </c>
      <c r="BXM20" s="263">
        <v>1.0185912000000001</v>
      </c>
      <c r="BXN20" s="263">
        <f t="shared" si="192"/>
        <v>15.65406288</v>
      </c>
      <c r="BXO20" s="263"/>
      <c r="BXP20" s="263"/>
      <c r="BXQ20" s="263">
        <v>1.5594141400000001</v>
      </c>
      <c r="BXR20" s="263">
        <v>7.9975567300000003</v>
      </c>
      <c r="BXS20" s="263"/>
      <c r="BXT20" s="263">
        <f t="shared" si="193"/>
        <v>9.5569708700000007</v>
      </c>
      <c r="BXU20" s="263">
        <f t="shared" si="194"/>
        <v>46.839515399999996</v>
      </c>
      <c r="BXV20" s="263"/>
      <c r="BXW20" s="263">
        <v>8.8474864100000001</v>
      </c>
      <c r="BXX20" s="263">
        <v>10.121220740000002</v>
      </c>
      <c r="BXY20" s="263">
        <f t="shared" si="195"/>
        <v>18.96870715</v>
      </c>
      <c r="BXZ20" s="263">
        <v>5.5067460599999993</v>
      </c>
      <c r="BYA20" s="263"/>
      <c r="BYB20" s="263"/>
      <c r="BYC20" s="263">
        <v>3.1101679500000001</v>
      </c>
      <c r="BYD20" s="263">
        <v>8.4395402099999988</v>
      </c>
      <c r="BYE20" s="263">
        <f t="shared" si="196"/>
        <v>17.056454219999999</v>
      </c>
      <c r="BYF20" s="263"/>
      <c r="BYG20" s="263">
        <v>1.1441455600000001</v>
      </c>
      <c r="BYH20" s="263">
        <v>1.3565388599999999</v>
      </c>
      <c r="BYI20" s="263">
        <v>0.35910122999999999</v>
      </c>
      <c r="BYJ20" s="263"/>
      <c r="BYK20" s="263">
        <f t="shared" si="208"/>
        <v>2.8597856499999996</v>
      </c>
      <c r="BYL20" s="263"/>
      <c r="BYM20" s="263">
        <v>3.87048142</v>
      </c>
      <c r="BYN20" s="263">
        <v>8.2985703199999996</v>
      </c>
      <c r="BYO20" s="263">
        <v>0.21523716000000001</v>
      </c>
      <c r="BYP20" s="263"/>
      <c r="BYQ20" s="263">
        <f t="shared" si="205"/>
        <v>12.3842889</v>
      </c>
      <c r="BYR20" s="263">
        <v>0.85485546000000001</v>
      </c>
      <c r="BYS20" s="263"/>
      <c r="BYT20" s="263"/>
      <c r="BYU20" s="263"/>
      <c r="BYV20" s="263">
        <f t="shared" si="197"/>
        <v>0.85485546000000001</v>
      </c>
      <c r="BYW20" s="263">
        <f t="shared" si="198"/>
        <v>52.124091380000003</v>
      </c>
      <c r="BYX20" s="263">
        <v>5.2725979400000007</v>
      </c>
      <c r="BYY20" s="263">
        <f t="shared" si="199"/>
        <v>5.2725979400000007</v>
      </c>
      <c r="BYZ20" s="263">
        <v>3.4331830000000001E-2</v>
      </c>
      <c r="BZA20" s="263"/>
      <c r="BZB20" s="263"/>
      <c r="BZC20" s="263">
        <v>10.191265120000001</v>
      </c>
      <c r="BZD20" s="263">
        <v>11.184290069999999</v>
      </c>
      <c r="BZE20" s="263">
        <f t="shared" si="200"/>
        <v>21.409887019999999</v>
      </c>
      <c r="BZF20" s="263"/>
      <c r="BZG20" s="263"/>
      <c r="BZH20" s="263">
        <v>4.1399723499999999</v>
      </c>
      <c r="BZI20" s="263">
        <v>4.0324750700000003</v>
      </c>
      <c r="BZJ20" s="263">
        <f t="shared" si="201"/>
        <v>8.172447420000001</v>
      </c>
      <c r="BZK20" s="263"/>
      <c r="BZL20" s="263">
        <v>1.54874545</v>
      </c>
      <c r="BZM20" s="263"/>
      <c r="BZN20" s="263">
        <v>4.0562083300000005</v>
      </c>
      <c r="BZO20" s="263"/>
      <c r="BZP20" s="263">
        <f t="shared" si="40"/>
        <v>5.6049537800000007</v>
      </c>
      <c r="BZQ20" s="263">
        <f t="shared" si="202"/>
        <v>40.459886160000003</v>
      </c>
      <c r="BZR20" s="263">
        <f t="shared" si="203"/>
        <v>171.92087592999999</v>
      </c>
      <c r="BZS20" s="198"/>
      <c r="BZT20" s="198"/>
      <c r="BZU20" s="198"/>
      <c r="BZV20" s="198"/>
      <c r="BZW20" s="198"/>
      <c r="BZX20" s="198"/>
      <c r="BZY20" s="198"/>
      <c r="BZZ20" s="198"/>
      <c r="CAA20" s="198"/>
      <c r="CAB20" s="198"/>
      <c r="CAC20" s="198"/>
      <c r="CAD20" s="198"/>
      <c r="CAE20" s="198"/>
      <c r="CAF20" s="198"/>
      <c r="CAG20" s="198"/>
      <c r="CAH20" s="198"/>
      <c r="CAI20" s="198"/>
      <c r="CAJ20" s="198"/>
      <c r="CAK20" s="198"/>
      <c r="CAL20" s="198"/>
      <c r="CAM20" s="198"/>
      <c r="CAN20" s="198"/>
      <c r="CAO20" s="198"/>
      <c r="CAP20" s="198"/>
      <c r="CAQ20" s="198"/>
      <c r="CAR20" s="198"/>
      <c r="CAS20" s="198"/>
      <c r="CAT20" s="198"/>
      <c r="CAU20" s="198"/>
      <c r="CAV20" s="198"/>
      <c r="CAW20" s="198"/>
      <c r="CAX20" s="198"/>
      <c r="CAY20" s="198"/>
      <c r="CAZ20" s="198"/>
      <c r="CBA20" s="198"/>
      <c r="CBB20" s="198"/>
      <c r="CBC20" s="198"/>
      <c r="CBD20" s="198"/>
      <c r="CBE20" s="198"/>
      <c r="CBF20" s="198"/>
      <c r="CBG20" s="198"/>
      <c r="CBH20" s="198"/>
      <c r="CBI20" s="198"/>
      <c r="CBJ20" s="198"/>
      <c r="CBK20" s="198"/>
      <c r="CBL20" s="198"/>
      <c r="CBM20" s="198"/>
      <c r="CBN20" s="198"/>
      <c r="CBO20" s="198"/>
      <c r="CBP20" s="198"/>
      <c r="CBQ20" s="198"/>
      <c r="CBR20" s="198"/>
      <c r="CBS20" s="198"/>
      <c r="CBT20" s="198"/>
      <c r="CBU20" s="198"/>
      <c r="CBV20" s="198"/>
      <c r="CBW20" s="198"/>
      <c r="CBX20" s="198"/>
      <c r="CBY20" s="198"/>
      <c r="CBZ20" s="198"/>
      <c r="CCA20" s="198"/>
      <c r="CCB20" s="198"/>
      <c r="CCC20" s="198"/>
      <c r="CCD20" s="198"/>
      <c r="CCE20" s="198"/>
      <c r="CCF20" s="198"/>
      <c r="CCG20" s="198"/>
      <c r="CCH20" s="198"/>
      <c r="CCI20" s="198"/>
      <c r="CCJ20" s="198"/>
      <c r="CCK20" s="198"/>
      <c r="CCL20" s="198"/>
      <c r="CCM20" s="198"/>
      <c r="CCN20" s="198"/>
      <c r="CCO20" s="198"/>
      <c r="CCP20" s="198"/>
      <c r="CCQ20" s="198"/>
      <c r="CCR20" s="198"/>
      <c r="CCS20" s="198">
        <f t="shared" si="41"/>
        <v>12.013021349999978</v>
      </c>
      <c r="CCT20" s="199"/>
      <c r="CED20" s="200" t="s">
        <v>208</v>
      </c>
      <c r="CEE20" s="200" t="s">
        <v>209</v>
      </c>
      <c r="CEF20" s="200" t="s">
        <v>210</v>
      </c>
    </row>
    <row r="21" spans="1:2164" s="200" customFormat="1" outlineLevel="1" x14ac:dyDescent="0.2">
      <c r="A21" s="204" t="s">
        <v>12</v>
      </c>
      <c r="B21" s="202"/>
      <c r="C21" s="202"/>
      <c r="D21" s="202"/>
      <c r="E21" s="202"/>
      <c r="F21" s="202"/>
      <c r="G21" s="202"/>
      <c r="H21" s="202"/>
      <c r="I21" s="202">
        <v>3.1213013799999998</v>
      </c>
      <c r="J21" s="202">
        <v>13.198292449999999</v>
      </c>
      <c r="K21" s="202"/>
      <c r="L21" s="202"/>
      <c r="M21" s="202"/>
      <c r="N21" s="202">
        <v>7.4065219999999998</v>
      </c>
      <c r="O21" s="202">
        <v>23.726115829999998</v>
      </c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  <c r="GI21" s="202"/>
      <c r="GJ21" s="202"/>
      <c r="GK21" s="202"/>
      <c r="GL21" s="202"/>
      <c r="GM21" s="202"/>
      <c r="GN21" s="202"/>
      <c r="GO21" s="202"/>
      <c r="GP21" s="202"/>
      <c r="GQ21" s="202"/>
      <c r="GR21" s="202"/>
      <c r="GS21" s="202"/>
      <c r="GT21" s="202"/>
      <c r="GU21" s="202"/>
      <c r="GV21" s="202"/>
      <c r="GW21" s="202"/>
      <c r="GX21" s="202"/>
      <c r="GY21" s="202"/>
      <c r="GZ21" s="202"/>
      <c r="HA21" s="202"/>
      <c r="HB21" s="202"/>
      <c r="HC21" s="202"/>
      <c r="HD21" s="202"/>
      <c r="HE21" s="202"/>
      <c r="HF21" s="202"/>
      <c r="HG21" s="202"/>
      <c r="HH21" s="202"/>
      <c r="HI21" s="202"/>
      <c r="HJ21" s="202"/>
      <c r="HK21" s="202"/>
      <c r="HL21" s="202"/>
      <c r="HM21" s="202"/>
      <c r="HN21" s="202"/>
      <c r="HO21" s="202"/>
      <c r="HP21" s="202"/>
      <c r="HQ21" s="202"/>
      <c r="HR21" s="202"/>
      <c r="HS21" s="202"/>
      <c r="HT21" s="202"/>
      <c r="HU21" s="202">
        <v>4.5592000000000001E-2</v>
      </c>
      <c r="HV21" s="202"/>
      <c r="HW21" s="202">
        <v>4.5592000000000001E-2</v>
      </c>
      <c r="HX21" s="202"/>
      <c r="HY21" s="202"/>
      <c r="HZ21" s="202"/>
      <c r="IA21" s="202"/>
      <c r="IB21" s="202"/>
      <c r="IC21" s="202"/>
      <c r="ID21" s="202"/>
      <c r="IE21" s="202"/>
      <c r="IF21" s="202"/>
      <c r="IG21" s="202"/>
      <c r="IH21" s="202"/>
      <c r="II21" s="202"/>
      <c r="IJ21" s="202"/>
      <c r="IK21" s="202"/>
      <c r="IL21" s="202"/>
      <c r="IM21" s="202"/>
      <c r="IN21" s="202"/>
      <c r="IO21" s="202"/>
      <c r="IP21" s="202"/>
      <c r="IQ21" s="202"/>
      <c r="IR21" s="202"/>
      <c r="IS21" s="202">
        <v>4.5592000000000001E-2</v>
      </c>
      <c r="IT21" s="202"/>
      <c r="IU21" s="202">
        <v>4.5592000000000001E-2</v>
      </c>
      <c r="IV21" s="202">
        <v>9.1184000000000001E-2</v>
      </c>
      <c r="IW21" s="202"/>
      <c r="IX21" s="202"/>
      <c r="IY21" s="202"/>
      <c r="IZ21" s="202"/>
      <c r="JA21" s="202"/>
      <c r="JB21" s="202"/>
      <c r="JC21" s="202"/>
      <c r="JD21" s="202"/>
      <c r="JE21" s="202"/>
      <c r="JF21" s="202"/>
      <c r="JG21" s="202"/>
      <c r="JH21" s="202"/>
      <c r="JI21" s="202"/>
      <c r="JJ21" s="202"/>
      <c r="JK21" s="202"/>
      <c r="JL21" s="202"/>
      <c r="JM21" s="202"/>
      <c r="JN21" s="202"/>
      <c r="JO21" s="202"/>
      <c r="JP21" s="202"/>
      <c r="JQ21" s="202"/>
      <c r="JR21" s="202"/>
      <c r="JS21" s="202"/>
      <c r="JT21" s="202"/>
      <c r="JU21" s="202"/>
      <c r="JV21" s="202"/>
      <c r="JW21" s="202"/>
      <c r="JX21" s="202"/>
      <c r="JY21" s="202"/>
      <c r="JZ21" s="202"/>
      <c r="KA21" s="202"/>
      <c r="KB21" s="202"/>
      <c r="KC21" s="202"/>
      <c r="KD21" s="202"/>
      <c r="KE21" s="202"/>
      <c r="KF21" s="202"/>
      <c r="KG21" s="202"/>
      <c r="KH21" s="202"/>
      <c r="KI21" s="202"/>
      <c r="KJ21" s="202"/>
      <c r="KK21" s="202"/>
      <c r="KL21" s="202"/>
      <c r="KM21" s="202"/>
      <c r="KN21" s="202"/>
      <c r="KO21" s="202"/>
      <c r="KP21" s="202"/>
      <c r="KQ21" s="202"/>
      <c r="KR21" s="202"/>
      <c r="KS21" s="202"/>
      <c r="KT21" s="202"/>
      <c r="KU21" s="202"/>
      <c r="KV21" s="202"/>
      <c r="KW21" s="202"/>
      <c r="KX21" s="202"/>
      <c r="KY21" s="202"/>
      <c r="KZ21" s="202"/>
      <c r="LA21" s="202"/>
      <c r="LB21" s="202"/>
      <c r="LC21" s="202"/>
      <c r="LD21" s="202"/>
      <c r="LE21" s="202"/>
      <c r="LF21" s="202"/>
      <c r="LG21" s="202"/>
      <c r="LH21" s="202"/>
      <c r="LI21" s="202"/>
      <c r="LJ21" s="202"/>
      <c r="LK21" s="202"/>
      <c r="LL21" s="202"/>
      <c r="LM21" s="202"/>
      <c r="LN21" s="202"/>
      <c r="LO21" s="202"/>
      <c r="LP21" s="202"/>
      <c r="LQ21" s="202"/>
      <c r="LR21" s="202"/>
      <c r="LS21" s="202"/>
      <c r="LT21" s="202"/>
      <c r="LU21" s="202"/>
      <c r="LV21" s="202"/>
      <c r="LW21" s="202"/>
      <c r="LX21" s="202"/>
      <c r="LY21" s="202"/>
      <c r="LZ21" s="202"/>
      <c r="MA21" s="202">
        <v>9.1184000000000001E-2</v>
      </c>
      <c r="MB21" s="202">
        <v>9.8500000100000005</v>
      </c>
      <c r="MC21" s="202"/>
      <c r="MD21" s="202"/>
      <c r="ME21" s="202"/>
      <c r="MF21" s="202">
        <v>9.8500000100000005</v>
      </c>
      <c r="MG21" s="202"/>
      <c r="MH21" s="202"/>
      <c r="MI21" s="202"/>
      <c r="MJ21" s="202"/>
      <c r="MK21" s="202"/>
      <c r="ML21" s="202"/>
      <c r="MM21" s="202"/>
      <c r="MN21" s="202"/>
      <c r="MO21" s="202"/>
      <c r="MP21" s="202"/>
      <c r="MQ21" s="202"/>
      <c r="MR21" s="202"/>
      <c r="MS21" s="202"/>
      <c r="MT21" s="202"/>
      <c r="MU21" s="202"/>
      <c r="MV21" s="202"/>
      <c r="MW21" s="202"/>
      <c r="MX21" s="202"/>
      <c r="MY21" s="202"/>
      <c r="MZ21" s="202"/>
      <c r="NA21" s="202">
        <v>9.8500000100000005</v>
      </c>
      <c r="NB21" s="202"/>
      <c r="NC21" s="202"/>
      <c r="ND21" s="202"/>
      <c r="NE21" s="202"/>
      <c r="NF21" s="202"/>
      <c r="NG21" s="202"/>
      <c r="NH21" s="202"/>
      <c r="NI21" s="202"/>
      <c r="NJ21" s="202"/>
      <c r="NK21" s="202"/>
      <c r="NL21" s="202"/>
      <c r="NM21" s="202"/>
      <c r="NN21" s="202"/>
      <c r="NO21" s="202"/>
      <c r="NP21" s="202"/>
      <c r="NQ21" s="202"/>
      <c r="NR21" s="202"/>
      <c r="NS21" s="202"/>
      <c r="NT21" s="202"/>
      <c r="NU21" s="202"/>
      <c r="NV21" s="202"/>
      <c r="NW21" s="202"/>
      <c r="NX21" s="202"/>
      <c r="NY21" s="202"/>
      <c r="NZ21" s="202"/>
      <c r="OA21" s="202"/>
      <c r="OB21" s="202"/>
      <c r="OC21" s="202"/>
      <c r="OD21" s="202"/>
      <c r="OE21" s="202"/>
      <c r="OF21" s="202"/>
      <c r="OG21" s="202">
        <v>8.7480000000000002E-2</v>
      </c>
      <c r="OH21" s="202">
        <v>8.7480000000000002E-2</v>
      </c>
      <c r="OI21" s="202"/>
      <c r="OJ21" s="202"/>
      <c r="OK21" s="202"/>
      <c r="OL21" s="202"/>
      <c r="OM21" s="202"/>
      <c r="ON21" s="202"/>
      <c r="OO21" s="202"/>
      <c r="OP21" s="202"/>
      <c r="OQ21" s="202"/>
      <c r="OR21" s="202"/>
      <c r="OS21" s="202"/>
      <c r="OT21" s="202"/>
      <c r="OU21" s="202"/>
      <c r="OV21" s="202"/>
      <c r="OW21" s="202"/>
      <c r="OX21" s="202"/>
      <c r="OY21" s="202"/>
      <c r="OZ21" s="202"/>
      <c r="PA21" s="202">
        <v>8.7480000000000002E-2</v>
      </c>
      <c r="PB21" s="202"/>
      <c r="PC21" s="202"/>
      <c r="PD21" s="202"/>
      <c r="PE21" s="202"/>
      <c r="PF21" s="202"/>
      <c r="PG21" s="202"/>
      <c r="PH21" s="202"/>
      <c r="PI21" s="202"/>
      <c r="PJ21" s="202"/>
      <c r="PK21" s="202"/>
      <c r="PL21" s="202"/>
      <c r="PM21" s="202"/>
      <c r="PN21" s="202"/>
      <c r="PO21" s="202"/>
      <c r="PP21" s="202"/>
      <c r="PQ21" s="202"/>
      <c r="PR21" s="202"/>
      <c r="PS21" s="202"/>
      <c r="PT21" s="202"/>
      <c r="PU21" s="202"/>
      <c r="PV21" s="202"/>
      <c r="PW21" s="202"/>
      <c r="PX21" s="202"/>
      <c r="PY21" s="202"/>
      <c r="PZ21" s="202"/>
      <c r="QA21" s="202"/>
      <c r="QB21" s="202"/>
      <c r="QC21" s="202"/>
      <c r="QD21" s="202"/>
      <c r="QE21" s="202"/>
      <c r="QF21" s="202"/>
      <c r="QG21" s="202"/>
      <c r="QH21" s="202"/>
      <c r="QI21" s="202"/>
      <c r="QJ21" s="202"/>
      <c r="QK21" s="202"/>
      <c r="QL21" s="202"/>
      <c r="QM21" s="202"/>
      <c r="QN21" s="202"/>
      <c r="QO21" s="202"/>
      <c r="QP21" s="202"/>
      <c r="QQ21" s="202"/>
      <c r="QR21" s="202"/>
      <c r="QS21" s="202"/>
      <c r="QT21" s="202"/>
      <c r="QU21" s="202"/>
      <c r="QV21" s="202"/>
      <c r="QW21" s="202"/>
      <c r="QX21" s="202"/>
      <c r="QY21" s="202"/>
      <c r="QZ21" s="202"/>
      <c r="RA21" s="202"/>
      <c r="RB21" s="202"/>
      <c r="RC21" s="202"/>
      <c r="RD21" s="202"/>
      <c r="RE21" s="202"/>
      <c r="RF21" s="202"/>
      <c r="RG21" s="202"/>
      <c r="RH21" s="202"/>
      <c r="RI21" s="202"/>
      <c r="RJ21" s="202"/>
      <c r="RK21" s="202"/>
      <c r="RL21" s="202"/>
      <c r="RM21" s="202"/>
      <c r="RN21" s="202"/>
      <c r="RO21" s="202"/>
      <c r="RP21" s="202"/>
      <c r="RQ21" s="202"/>
      <c r="RR21" s="202"/>
      <c r="RS21" s="202"/>
      <c r="RT21" s="202"/>
      <c r="RU21" s="202"/>
      <c r="RV21" s="202"/>
      <c r="RW21" s="202"/>
      <c r="RX21" s="202"/>
      <c r="RY21" s="202"/>
      <c r="RZ21" s="202"/>
      <c r="SA21" s="202"/>
      <c r="SB21" s="202"/>
      <c r="SC21" s="202"/>
      <c r="SD21" s="202"/>
      <c r="SE21" s="202"/>
      <c r="SF21" s="202"/>
      <c r="SG21" s="202"/>
      <c r="SH21" s="202"/>
      <c r="SI21" s="202"/>
      <c r="SJ21" s="202"/>
      <c r="SK21" s="202"/>
      <c r="SL21" s="202"/>
      <c r="SM21" s="202"/>
      <c r="SN21" s="202"/>
      <c r="SO21" s="202"/>
      <c r="SP21" s="202"/>
      <c r="SQ21" s="202"/>
      <c r="SR21" s="263"/>
      <c r="SS21" s="202"/>
      <c r="ST21" s="202"/>
      <c r="SU21" s="202"/>
      <c r="SV21" s="202"/>
      <c r="SW21" s="202"/>
      <c r="SX21" s="202"/>
      <c r="SY21" s="202"/>
      <c r="SZ21" s="202"/>
      <c r="TA21" s="202"/>
      <c r="TB21" s="202"/>
      <c r="TC21" s="202"/>
      <c r="TD21" s="202"/>
      <c r="TE21" s="202"/>
      <c r="TF21" s="202"/>
      <c r="TG21" s="202"/>
      <c r="TH21" s="202"/>
      <c r="TI21" s="202"/>
      <c r="TJ21" s="202"/>
      <c r="TK21" s="202">
        <f t="shared" si="22"/>
        <v>0</v>
      </c>
      <c r="TL21" s="202"/>
      <c r="TM21" s="202"/>
      <c r="TN21" s="202"/>
      <c r="TO21" s="202"/>
      <c r="TP21" s="202"/>
      <c r="TQ21" s="202"/>
      <c r="TR21" s="202"/>
      <c r="TS21" s="202"/>
      <c r="TT21" s="202"/>
      <c r="TU21" s="202"/>
      <c r="TV21" s="202"/>
      <c r="TW21" s="202"/>
      <c r="TX21" s="202"/>
      <c r="TY21" s="202"/>
      <c r="TZ21" s="202"/>
      <c r="UA21" s="202"/>
      <c r="UB21" s="202"/>
      <c r="UC21" s="202"/>
      <c r="UD21" s="202"/>
      <c r="UE21" s="202"/>
      <c r="UF21" s="202"/>
      <c r="UG21" s="202"/>
      <c r="UH21" s="202"/>
      <c r="UI21" s="202">
        <v>0.28160000000000002</v>
      </c>
      <c r="UJ21" s="202"/>
      <c r="UK21" s="202">
        <v>0.28160000000000002</v>
      </c>
      <c r="UL21" s="202"/>
      <c r="UM21" s="202"/>
      <c r="UN21" s="202"/>
      <c r="UO21" s="202"/>
      <c r="UP21" s="202"/>
      <c r="UQ21" s="202"/>
      <c r="UR21" s="202"/>
      <c r="US21" s="202"/>
      <c r="UT21" s="202"/>
      <c r="UU21" s="202"/>
      <c r="UV21" s="202"/>
      <c r="UW21" s="202">
        <f t="shared" si="42"/>
        <v>0</v>
      </c>
      <c r="UX21" s="202"/>
      <c r="UY21" s="202"/>
      <c r="UZ21" s="202"/>
      <c r="VA21" s="202"/>
      <c r="VB21" s="202"/>
      <c r="VC21" s="202"/>
      <c r="VD21" s="202">
        <v>0.28160000000000002</v>
      </c>
      <c r="VE21" s="202"/>
      <c r="VF21" s="202"/>
      <c r="VG21" s="202"/>
      <c r="VH21" s="202"/>
      <c r="VI21" s="202"/>
      <c r="VJ21" s="202"/>
      <c r="VK21" s="202"/>
      <c r="VL21" s="202"/>
      <c r="VM21" s="202"/>
      <c r="VN21" s="202"/>
      <c r="VO21" s="202"/>
      <c r="VP21" s="202"/>
      <c r="VQ21" s="202"/>
      <c r="VR21" s="202"/>
      <c r="VS21" s="202"/>
      <c r="VT21" s="202"/>
      <c r="VU21" s="202"/>
      <c r="VV21" s="202"/>
      <c r="VW21" s="202"/>
      <c r="VX21" s="202"/>
      <c r="VY21" s="202"/>
      <c r="VZ21" s="202"/>
      <c r="WA21" s="202"/>
      <c r="WB21" s="202"/>
      <c r="WC21" s="202"/>
      <c r="WD21" s="202"/>
      <c r="WE21" s="202"/>
      <c r="WF21" s="202"/>
      <c r="WG21" s="202"/>
      <c r="WH21" s="202"/>
      <c r="WI21" s="202"/>
      <c r="WJ21" s="202"/>
      <c r="WK21" s="202"/>
      <c r="WL21" s="202"/>
      <c r="WM21" s="202"/>
      <c r="WN21" s="202"/>
      <c r="WO21" s="202"/>
      <c r="WP21" s="202"/>
      <c r="WQ21" s="202"/>
      <c r="WR21" s="202"/>
      <c r="WS21" s="202"/>
      <c r="WT21" s="202"/>
      <c r="WU21" s="202"/>
      <c r="WV21" s="202"/>
      <c r="WW21" s="202"/>
      <c r="WX21" s="202"/>
      <c r="WY21" s="202"/>
      <c r="WZ21" s="202"/>
      <c r="XA21" s="202"/>
      <c r="XB21" s="202"/>
      <c r="XC21" s="202"/>
      <c r="XD21" s="202"/>
      <c r="XE21" s="202"/>
      <c r="XF21" s="202"/>
      <c r="XG21" s="202"/>
      <c r="XH21" s="202"/>
      <c r="XI21" s="202"/>
      <c r="XJ21" s="202"/>
      <c r="XK21" s="202"/>
      <c r="XL21" s="202"/>
      <c r="XM21" s="202"/>
      <c r="XN21" s="202"/>
      <c r="XO21" s="202"/>
      <c r="XP21" s="202"/>
      <c r="XQ21" s="202"/>
      <c r="XR21" s="202"/>
      <c r="XS21" s="202"/>
      <c r="XT21" s="202"/>
      <c r="XU21" s="202"/>
      <c r="XV21" s="202"/>
      <c r="XW21" s="202"/>
      <c r="XX21" s="202"/>
      <c r="XY21" s="202"/>
      <c r="XZ21" s="202"/>
      <c r="YA21" s="202">
        <f t="shared" si="43"/>
        <v>0</v>
      </c>
      <c r="YB21" s="202"/>
      <c r="YC21" s="202">
        <v>3.0137360000000002E-2</v>
      </c>
      <c r="YD21" s="202"/>
      <c r="YE21" s="202"/>
      <c r="YF21" s="202">
        <f t="shared" si="44"/>
        <v>3.0137360000000002E-2</v>
      </c>
      <c r="YG21" s="202">
        <f t="shared" si="45"/>
        <v>3.0137360000000002E-2</v>
      </c>
      <c r="YH21" s="202">
        <f t="shared" si="46"/>
        <v>10.249217369999998</v>
      </c>
      <c r="YI21" s="202"/>
      <c r="YJ21" s="202"/>
      <c r="YK21" s="202"/>
      <c r="YL21" s="202"/>
      <c r="YM21" s="202">
        <f t="shared" si="47"/>
        <v>0</v>
      </c>
      <c r="YN21" s="202"/>
      <c r="YO21" s="202"/>
      <c r="YP21" s="202"/>
      <c r="YQ21" s="202"/>
      <c r="YR21" s="202"/>
      <c r="YS21" s="202"/>
      <c r="YT21" s="202"/>
      <c r="YU21" s="202"/>
      <c r="YV21" s="202"/>
      <c r="YW21" s="202"/>
      <c r="YX21" s="202">
        <v>9.5134789999999997E-2</v>
      </c>
      <c r="YY21" s="202">
        <v>9.5134789999999997E-2</v>
      </c>
      <c r="YZ21" s="202"/>
      <c r="ZA21" s="202"/>
      <c r="ZB21" s="202"/>
      <c r="ZC21" s="202"/>
      <c r="ZD21" s="202"/>
      <c r="ZE21" s="202"/>
      <c r="ZF21" s="202"/>
      <c r="ZG21" s="202"/>
      <c r="ZH21" s="202"/>
      <c r="ZI21" s="202">
        <v>9.5134789999999997E-2</v>
      </c>
      <c r="ZJ21" s="202"/>
      <c r="ZK21" s="202"/>
      <c r="ZL21" s="202"/>
      <c r="ZM21" s="202"/>
      <c r="ZN21" s="202"/>
      <c r="ZO21" s="202"/>
      <c r="ZP21" s="202"/>
      <c r="ZQ21" s="202"/>
      <c r="ZR21" s="202"/>
      <c r="ZS21" s="202"/>
      <c r="ZT21" s="202"/>
      <c r="ZU21" s="202"/>
      <c r="ZV21" s="202"/>
      <c r="ZW21" s="202"/>
      <c r="ZX21" s="202"/>
      <c r="ZY21" s="202"/>
      <c r="ZZ21" s="202"/>
      <c r="AAA21" s="202"/>
      <c r="AAB21" s="202"/>
      <c r="AAC21" s="202"/>
      <c r="AAD21" s="202"/>
      <c r="AAE21" s="202"/>
      <c r="AAF21" s="202"/>
      <c r="AAG21" s="202"/>
      <c r="AAH21" s="202"/>
      <c r="AAI21" s="202"/>
      <c r="AAJ21" s="202"/>
      <c r="AAK21" s="202"/>
      <c r="AAL21" s="202"/>
      <c r="AAM21" s="202"/>
      <c r="AAN21" s="202"/>
      <c r="AAO21" s="202"/>
      <c r="AAP21" s="202"/>
      <c r="AAQ21" s="202"/>
      <c r="AAR21" s="202"/>
      <c r="AAS21" s="202"/>
      <c r="AAT21" s="202"/>
      <c r="AAU21" s="202"/>
      <c r="AAV21" s="202"/>
      <c r="AAW21" s="202"/>
      <c r="AAX21" s="202"/>
      <c r="AAY21" s="202"/>
      <c r="AAZ21" s="202"/>
      <c r="ABA21" s="202"/>
      <c r="ABB21" s="202"/>
      <c r="ABC21" s="202"/>
      <c r="ABD21" s="202"/>
      <c r="ABE21" s="202"/>
      <c r="ABF21" s="202"/>
      <c r="ABG21" s="202"/>
      <c r="ABH21" s="202">
        <f t="shared" si="48"/>
        <v>9.5134789999999997E-2</v>
      </c>
      <c r="ABI21" s="202"/>
      <c r="ABJ21" s="202"/>
      <c r="ABK21" s="202"/>
      <c r="ABL21" s="202"/>
      <c r="ABM21" s="202"/>
      <c r="ABN21" s="202"/>
      <c r="ABO21" s="202"/>
      <c r="ABP21" s="202"/>
      <c r="ABQ21" s="202"/>
      <c r="ABR21" s="202"/>
      <c r="ABS21" s="202"/>
      <c r="ABT21" s="202"/>
      <c r="ABU21" s="202"/>
      <c r="ABV21" s="202"/>
      <c r="ABW21" s="202"/>
      <c r="ABX21" s="202"/>
      <c r="ABY21" s="202"/>
      <c r="ABZ21" s="202"/>
      <c r="ACA21" s="202"/>
      <c r="ACB21" s="202"/>
      <c r="ACC21" s="202"/>
      <c r="ACD21" s="202"/>
      <c r="ACE21" s="202"/>
      <c r="ACF21" s="202"/>
      <c r="ACG21" s="202"/>
      <c r="ACH21" s="202"/>
      <c r="ACI21" s="202"/>
      <c r="ACJ21" s="202"/>
      <c r="ACK21" s="202"/>
      <c r="ACL21" s="202"/>
      <c r="ACM21" s="202"/>
      <c r="ACN21" s="202"/>
      <c r="ACO21" s="202"/>
      <c r="ACP21" s="202"/>
      <c r="ACQ21" s="202"/>
      <c r="ACR21" s="202"/>
      <c r="ACS21" s="202"/>
      <c r="ACT21" s="202"/>
      <c r="ACU21" s="202"/>
      <c r="ACV21" s="202">
        <v>28.253070229999999</v>
      </c>
      <c r="ACW21" s="202"/>
      <c r="ACX21" s="202"/>
      <c r="ACY21" s="202"/>
      <c r="ACZ21" s="202">
        <v>28.253070229999999</v>
      </c>
      <c r="ADA21" s="202"/>
      <c r="ADB21" s="202"/>
      <c r="ADC21" s="202"/>
      <c r="ADD21" s="202"/>
      <c r="ADE21" s="202"/>
      <c r="ADF21" s="202"/>
      <c r="ADG21" s="202"/>
      <c r="ADH21" s="202"/>
      <c r="ADI21" s="202"/>
      <c r="ADJ21" s="202"/>
      <c r="ADK21" s="202">
        <v>28.253070229999999</v>
      </c>
      <c r="ADL21" s="202"/>
      <c r="ADM21" s="202"/>
      <c r="ADN21" s="202"/>
      <c r="ADO21" s="202"/>
      <c r="ADP21" s="202"/>
      <c r="ADQ21" s="202"/>
      <c r="ADR21" s="202"/>
      <c r="ADS21" s="202"/>
      <c r="ADT21" s="202"/>
      <c r="ADU21" s="202"/>
      <c r="ADV21" s="202"/>
      <c r="ADW21" s="202"/>
      <c r="ADX21" s="202"/>
      <c r="ADY21" s="202"/>
      <c r="ADZ21" s="202"/>
      <c r="AEA21" s="202"/>
      <c r="AEB21" s="202">
        <v>0.20331782000000001</v>
      </c>
      <c r="AEC21" s="202">
        <v>0.30616842000000005</v>
      </c>
      <c r="AED21" s="202">
        <v>0.50948624000000009</v>
      </c>
      <c r="AEE21" s="202"/>
      <c r="AEF21" s="202"/>
      <c r="AEG21" s="202"/>
      <c r="AEH21" s="202"/>
      <c r="AEI21" s="202">
        <v>3.9033430000000001E-2</v>
      </c>
      <c r="AEJ21" s="202">
        <v>3.9033430000000001E-2</v>
      </c>
      <c r="AEK21" s="202">
        <v>0.54851967000000001</v>
      </c>
      <c r="AEL21" s="202"/>
      <c r="AEM21" s="202"/>
      <c r="AEN21" s="202"/>
      <c r="AEO21" s="202"/>
      <c r="AEP21" s="202"/>
      <c r="AEQ21" s="202"/>
      <c r="AER21" s="202"/>
      <c r="AES21" s="202"/>
      <c r="AET21" s="202"/>
      <c r="AEU21" s="202"/>
      <c r="AEV21" s="202">
        <v>6.5069080000000001E-2</v>
      </c>
      <c r="AEW21" s="202">
        <v>6.5069080000000001E-2</v>
      </c>
      <c r="AEX21" s="202"/>
      <c r="AEY21" s="202"/>
      <c r="AEZ21" s="202"/>
      <c r="AFA21" s="202"/>
      <c r="AFB21" s="202"/>
      <c r="AFC21" s="202"/>
      <c r="AFD21" s="202"/>
      <c r="AFE21" s="202"/>
      <c r="AFF21" s="202"/>
      <c r="AFG21" s="202"/>
      <c r="AFH21" s="202"/>
      <c r="AFI21" s="202"/>
      <c r="AFJ21" s="202"/>
      <c r="AFK21" s="202"/>
      <c r="AFL21" s="202">
        <v>6.5069080000000001E-2</v>
      </c>
      <c r="AFM21" s="202"/>
      <c r="AFN21" s="202"/>
      <c r="AFO21" s="202"/>
      <c r="AFP21" s="202"/>
      <c r="AFQ21" s="202"/>
      <c r="AFR21" s="202"/>
      <c r="AFS21" s="202"/>
      <c r="AFT21" s="202"/>
      <c r="AFU21" s="202"/>
      <c r="AFV21" s="202"/>
      <c r="AFW21" s="202"/>
      <c r="AFX21" s="202"/>
      <c r="AFY21" s="202"/>
      <c r="AFZ21" s="202"/>
      <c r="AGA21" s="202"/>
      <c r="AGB21" s="202"/>
      <c r="AGC21" s="202"/>
      <c r="AGD21" s="202"/>
      <c r="AGE21" s="202"/>
      <c r="AGF21" s="202"/>
      <c r="AGG21" s="202"/>
      <c r="AGH21" s="202"/>
      <c r="AGI21" s="202"/>
      <c r="AGJ21" s="202"/>
      <c r="AGK21" s="202"/>
      <c r="AGL21" s="202"/>
      <c r="AGM21" s="202"/>
      <c r="AGN21" s="202"/>
      <c r="AGO21" s="202"/>
      <c r="AGP21" s="202"/>
      <c r="AGQ21" s="202">
        <v>0.17757165999999999</v>
      </c>
      <c r="AGR21" s="202"/>
      <c r="AGS21" s="202"/>
      <c r="AGT21" s="202">
        <v>0.17757165999999999</v>
      </c>
      <c r="AGU21" s="202"/>
      <c r="AGV21" s="202"/>
      <c r="AGW21" s="202"/>
      <c r="AGX21" s="202"/>
      <c r="AGY21" s="202"/>
      <c r="AGZ21" s="202"/>
      <c r="AHA21" s="202"/>
      <c r="AHB21" s="202"/>
      <c r="AHC21" s="202"/>
      <c r="AHD21" s="202"/>
      <c r="AHE21" s="202"/>
      <c r="AHF21" s="202"/>
      <c r="AHG21" s="202"/>
      <c r="AHH21" s="202"/>
      <c r="AHI21" s="202"/>
      <c r="AHJ21" s="202"/>
      <c r="AHK21" s="202"/>
      <c r="AHL21" s="202"/>
      <c r="AHM21" s="202">
        <v>0.17757165999999999</v>
      </c>
      <c r="AHN21" s="202"/>
      <c r="AHO21" s="202">
        <v>4.5969999999999997E-2</v>
      </c>
      <c r="AHP21" s="202"/>
      <c r="AHQ21" s="202"/>
      <c r="AHR21" s="202"/>
      <c r="AHS21" s="202">
        <v>4.5969999999999997E-2</v>
      </c>
      <c r="AHT21" s="202"/>
      <c r="AHU21" s="202"/>
      <c r="AHV21" s="202"/>
      <c r="AHW21" s="202"/>
      <c r="AHX21" s="202"/>
      <c r="AHY21" s="202"/>
      <c r="AHZ21" s="202"/>
      <c r="AIA21" s="202"/>
      <c r="AIB21" s="202"/>
      <c r="AIC21" s="202"/>
      <c r="AID21" s="202"/>
      <c r="AIE21" s="202"/>
      <c r="AIF21" s="202"/>
      <c r="AIG21" s="202"/>
      <c r="AIH21" s="202"/>
      <c r="AII21" s="202"/>
      <c r="AIJ21" s="202"/>
      <c r="AIK21" s="202"/>
      <c r="AIL21" s="202"/>
      <c r="AIM21" s="202"/>
      <c r="AIN21" s="202"/>
      <c r="AIO21" s="202"/>
      <c r="AIP21" s="202">
        <v>4.5969999999999997E-2</v>
      </c>
      <c r="AIQ21" s="202"/>
      <c r="AIR21" s="202"/>
      <c r="AIS21" s="202">
        <v>1.0181310000000001E-2</v>
      </c>
      <c r="AIT21" s="202"/>
      <c r="AIU21" s="202"/>
      <c r="AIV21" s="202"/>
      <c r="AIW21" s="202"/>
      <c r="AIX21" s="202">
        <v>1.0181310000000001E-2</v>
      </c>
      <c r="AIY21" s="202"/>
      <c r="AIZ21" s="202"/>
      <c r="AJA21" s="202"/>
      <c r="AJB21" s="202">
        <v>3.5999999999999997E-2</v>
      </c>
      <c r="AJC21" s="202">
        <v>0.22486363000000001</v>
      </c>
      <c r="AJD21" s="202">
        <v>0.26086363000000001</v>
      </c>
      <c r="AJE21" s="202"/>
      <c r="AJF21" s="202"/>
      <c r="AJG21" s="202"/>
      <c r="AJH21" s="202">
        <v>0.53749999999999998</v>
      </c>
      <c r="AJI21" s="202"/>
      <c r="AJJ21" s="202">
        <v>0.53749999999999998</v>
      </c>
      <c r="AJK21" s="202"/>
      <c r="AJL21" s="202"/>
      <c r="AJM21" s="202"/>
      <c r="AJN21" s="202"/>
      <c r="AJO21" s="202">
        <v>0.69639445</v>
      </c>
      <c r="AJP21" s="202">
        <v>0.69639445</v>
      </c>
      <c r="AJQ21" s="202">
        <v>1.5049393899999999</v>
      </c>
      <c r="AJR21" s="202"/>
      <c r="AJS21" s="202"/>
      <c r="AJT21" s="202"/>
      <c r="AJU21" s="202">
        <v>2.163675E-2</v>
      </c>
      <c r="AJV21" s="202"/>
      <c r="AJW21" s="202">
        <v>2.163675E-2</v>
      </c>
      <c r="AJX21" s="202">
        <v>3.2070000000000001E-2</v>
      </c>
      <c r="AJY21" s="202"/>
      <c r="AJZ21" s="202">
        <v>0.45000096000000001</v>
      </c>
      <c r="AKA21" s="202"/>
      <c r="AKB21" s="202">
        <v>0.59923298000000003</v>
      </c>
      <c r="AKC21" s="202">
        <v>1.0813039400000002</v>
      </c>
      <c r="AKD21" s="202"/>
      <c r="AKE21" s="202"/>
      <c r="AKF21" s="202">
        <v>0.1192377</v>
      </c>
      <c r="AKG21" s="202"/>
      <c r="AKH21" s="202">
        <v>4.2000000000000003E-2</v>
      </c>
      <c r="AKI21" s="202">
        <v>0.16123770000000001</v>
      </c>
      <c r="AKJ21" s="202"/>
      <c r="AKK21" s="202"/>
      <c r="AKL21" s="202"/>
      <c r="AKM21" s="202"/>
      <c r="AKN21" s="202"/>
      <c r="AKO21" s="202"/>
      <c r="AKP21" s="202"/>
      <c r="AKQ21" s="202">
        <v>1.2641783900000001</v>
      </c>
      <c r="AKR21" s="202">
        <v>31.95445321</v>
      </c>
      <c r="AKS21" s="202"/>
      <c r="AKT21" s="202"/>
      <c r="AKU21" s="202"/>
      <c r="AKV21" s="202"/>
      <c r="AKW21" s="202"/>
      <c r="AKX21" s="202"/>
      <c r="AKY21" s="202"/>
      <c r="AKZ21" s="202"/>
      <c r="ALA21" s="202">
        <v>4.1472160000000001E-2</v>
      </c>
      <c r="ALB21" s="202">
        <v>4.1472160000000001E-2</v>
      </c>
      <c r="ALC21" s="202"/>
      <c r="ALD21" s="202"/>
      <c r="ALE21" s="202"/>
      <c r="ALF21" s="202"/>
      <c r="ALG21" s="202"/>
      <c r="ALH21" s="202"/>
      <c r="ALI21" s="202"/>
      <c r="ALJ21" s="202">
        <v>0.29396672999999995</v>
      </c>
      <c r="ALK21" s="202">
        <v>0.26066521999999998</v>
      </c>
      <c r="ALL21" s="202"/>
      <c r="ALM21" s="202">
        <v>0.55463194999999987</v>
      </c>
      <c r="ALN21" s="202"/>
      <c r="ALO21" s="202"/>
      <c r="ALP21" s="202">
        <v>0.29425977000000003</v>
      </c>
      <c r="ALQ21" s="202"/>
      <c r="ALR21" s="202">
        <v>0.29425977000000003</v>
      </c>
      <c r="ALS21" s="202">
        <v>0.89036388</v>
      </c>
      <c r="ALT21" s="202"/>
      <c r="ALU21" s="202"/>
      <c r="ALV21" s="202"/>
      <c r="ALW21" s="202"/>
      <c r="ALX21" s="202"/>
      <c r="ALY21" s="202"/>
      <c r="ALZ21" s="202">
        <v>6.3699999999999998E-3</v>
      </c>
      <c r="AMA21" s="202">
        <v>6.3699999999999998E-3</v>
      </c>
      <c r="AMB21" s="202"/>
      <c r="AMC21" s="202">
        <v>0.32965499999999998</v>
      </c>
      <c r="AMD21" s="202"/>
      <c r="AME21" s="202">
        <v>1.5626979999999999E-2</v>
      </c>
      <c r="AMF21" s="202"/>
      <c r="AMG21" s="202">
        <v>0.34528197999999999</v>
      </c>
      <c r="AMH21" s="202"/>
      <c r="AMI21" s="202"/>
      <c r="AMJ21" s="202"/>
      <c r="AMK21" s="202"/>
      <c r="AML21" s="202">
        <v>6.9000000000000006E-2</v>
      </c>
      <c r="AMM21" s="202">
        <v>6.9000000000000006E-2</v>
      </c>
      <c r="AMN21" s="202"/>
      <c r="AMO21" s="202">
        <v>0.35445904000000006</v>
      </c>
      <c r="AMP21" s="202"/>
      <c r="AMQ21" s="202"/>
      <c r="AMR21" s="202">
        <f t="shared" si="49"/>
        <v>0.35445904000000006</v>
      </c>
      <c r="AMS21" s="202">
        <f t="shared" si="50"/>
        <v>0.77511101999999998</v>
      </c>
      <c r="AMT21" s="202">
        <v>4.2972290000000003E-2</v>
      </c>
      <c r="AMU21" s="202">
        <v>4.2972290000000003E-2</v>
      </c>
      <c r="AMV21" s="202">
        <v>0.17025173000000002</v>
      </c>
      <c r="AMW21" s="202">
        <v>1.4300000000000001E-3</v>
      </c>
      <c r="AMX21" s="202"/>
      <c r="AMY21" s="202">
        <v>0.17168173</v>
      </c>
      <c r="AMZ21" s="202"/>
      <c r="ANA21" s="202"/>
      <c r="ANB21" s="202"/>
      <c r="ANC21" s="202"/>
      <c r="AND21" s="202">
        <v>0.3607494</v>
      </c>
      <c r="ANE21" s="202">
        <f t="shared" si="51"/>
        <v>0.3607494</v>
      </c>
      <c r="ANF21" s="202"/>
      <c r="ANG21" s="202"/>
      <c r="ANH21" s="202"/>
      <c r="ANI21" s="202">
        <v>7.1635000000000004E-4</v>
      </c>
      <c r="ANJ21" s="202"/>
      <c r="ANK21" s="202">
        <v>7.1635000000000004E-4</v>
      </c>
      <c r="ANL21" s="202"/>
      <c r="ANM21" s="202"/>
      <c r="ANN21" s="202">
        <v>9.647E-2</v>
      </c>
      <c r="ANO21" s="202"/>
      <c r="ANP21" s="202">
        <v>0.19228000000000001</v>
      </c>
      <c r="ANQ21" s="202">
        <v>0.28875000000000001</v>
      </c>
      <c r="ANR21" s="202">
        <f t="shared" si="52"/>
        <v>0.86486976999999998</v>
      </c>
      <c r="ANS21" s="202"/>
      <c r="ANT21" s="202"/>
      <c r="ANU21" s="202">
        <v>0.20451274999999999</v>
      </c>
      <c r="ANV21" s="202"/>
      <c r="ANW21" s="202">
        <v>6.3172969999999995E-2</v>
      </c>
      <c r="ANX21" s="202">
        <v>0.26768572000000002</v>
      </c>
      <c r="ANY21" s="202">
        <v>0.49608390000000002</v>
      </c>
      <c r="ANZ21" s="202">
        <v>2.4259389999999999E-2</v>
      </c>
      <c r="AOA21" s="202">
        <v>1.2645E-2</v>
      </c>
      <c r="AOB21" s="202"/>
      <c r="AOC21" s="202">
        <v>1.4999999999999999E-4</v>
      </c>
      <c r="AOD21" s="202">
        <v>0.53313829000000001</v>
      </c>
      <c r="AOE21" s="202">
        <v>4.5000000000000003E-5</v>
      </c>
      <c r="AOF21" s="202">
        <v>6.2000000000000003E-5</v>
      </c>
      <c r="AOG21" s="202">
        <v>0.39034291000000004</v>
      </c>
      <c r="AOH21" s="202"/>
      <c r="AOI21" s="202">
        <v>0.39044991000000007</v>
      </c>
      <c r="AOJ21" s="202"/>
      <c r="AOK21" s="202"/>
      <c r="AOL21" s="202"/>
      <c r="AOM21" s="202"/>
      <c r="AON21" s="202">
        <v>2.8600509999999999E-2</v>
      </c>
      <c r="AOO21" s="202">
        <v>2.8600509999999999E-2</v>
      </c>
      <c r="AOP21" s="202"/>
      <c r="AOQ21" s="202">
        <v>0.27886082000000001</v>
      </c>
      <c r="AOR21" s="202">
        <v>0.27886082000000001</v>
      </c>
      <c r="AOS21" s="202">
        <v>1.49873525</v>
      </c>
      <c r="AOT21" s="202"/>
      <c r="AOU21" s="202"/>
      <c r="AOV21" s="202"/>
      <c r="AOW21" s="202">
        <v>0.1041392</v>
      </c>
      <c r="AOX21" s="202"/>
      <c r="AOY21" s="202"/>
      <c r="AOZ21" s="202"/>
      <c r="APA21" s="202"/>
      <c r="APB21" s="202">
        <f t="shared" si="53"/>
        <v>0.1041392</v>
      </c>
      <c r="APC21" s="202">
        <v>0.4207477</v>
      </c>
      <c r="APD21" s="202">
        <v>0.12587491000000001</v>
      </c>
      <c r="APE21" s="202"/>
      <c r="APF21" s="202"/>
      <c r="APG21" s="202">
        <v>0.10616527000000001</v>
      </c>
      <c r="APH21" s="202">
        <v>0.65278787999999999</v>
      </c>
      <c r="API21" s="202"/>
      <c r="APJ21" s="202">
        <v>0.29653600000000002</v>
      </c>
      <c r="APK21" s="202">
        <v>7.4982499999999994E-2</v>
      </c>
      <c r="APL21" s="202">
        <v>0.2151072</v>
      </c>
      <c r="APM21" s="202">
        <v>4.2910759999999999E-2</v>
      </c>
      <c r="APN21" s="202">
        <v>0.62953645999999996</v>
      </c>
      <c r="APO21" s="202"/>
      <c r="APP21" s="202"/>
      <c r="APQ21" s="202">
        <v>0.16600799999999999</v>
      </c>
      <c r="APR21" s="202"/>
      <c r="APS21" s="202"/>
      <c r="APT21" s="202">
        <v>0.16600799999999999</v>
      </c>
      <c r="APU21" s="202">
        <f t="shared" si="54"/>
        <v>1.5524715399999998</v>
      </c>
      <c r="APV21" s="202"/>
      <c r="APW21" s="202">
        <v>9.1179999999999997E-2</v>
      </c>
      <c r="APX21" s="202"/>
      <c r="APY21" s="202">
        <v>1.8360000000000001E-2</v>
      </c>
      <c r="APZ21" s="202">
        <v>2.538E-2</v>
      </c>
      <c r="AQA21" s="202">
        <v>0.13491999999999998</v>
      </c>
      <c r="AQB21" s="202"/>
      <c r="AQC21" s="202">
        <v>0.14099999999999999</v>
      </c>
      <c r="AQD21" s="202"/>
      <c r="AQE21" s="202">
        <v>3.8008E-2</v>
      </c>
      <c r="AQF21" s="202"/>
      <c r="AQG21" s="202">
        <v>0.179008</v>
      </c>
      <c r="AQH21" s="202"/>
      <c r="AQI21" s="202">
        <v>7.2321999999999997E-2</v>
      </c>
      <c r="AQJ21" s="202">
        <v>0.13924800000000001</v>
      </c>
      <c r="AQK21" s="202">
        <v>0.21157000000000001</v>
      </c>
      <c r="AQL21" s="202"/>
      <c r="AQM21" s="202"/>
      <c r="AQN21" s="202">
        <v>0.03</v>
      </c>
      <c r="AQO21" s="202"/>
      <c r="AQP21" s="202"/>
      <c r="AQQ21" s="202">
        <v>0.03</v>
      </c>
      <c r="AQR21" s="202">
        <f t="shared" si="55"/>
        <v>0.55549800000000005</v>
      </c>
      <c r="AQS21" s="202">
        <v>1.9199999999999998E-2</v>
      </c>
      <c r="AQT21" s="202"/>
      <c r="AQU21" s="202"/>
      <c r="AQV21" s="202"/>
      <c r="AQW21" s="202"/>
      <c r="AQX21" s="202">
        <v>1.9199999999999998E-2</v>
      </c>
      <c r="AQY21" s="202"/>
      <c r="AQZ21" s="202"/>
      <c r="ARA21" s="202">
        <v>0.12</v>
      </c>
      <c r="ARB21" s="202"/>
      <c r="ARC21" s="202"/>
      <c r="ARD21" s="202">
        <v>0.12</v>
      </c>
      <c r="ARE21" s="202"/>
      <c r="ARF21" s="202">
        <v>4.1319000000000002E-2</v>
      </c>
      <c r="ARG21" s="202"/>
      <c r="ARH21" s="202"/>
      <c r="ARI21" s="202">
        <v>4.1319000000000002E-2</v>
      </c>
      <c r="ARJ21" s="202"/>
      <c r="ARK21" s="202"/>
      <c r="ARL21" s="202"/>
      <c r="ARM21" s="202"/>
      <c r="ARN21" s="202"/>
      <c r="ARO21" s="202"/>
      <c r="ARP21" s="202"/>
      <c r="ARQ21" s="202"/>
      <c r="ARR21" s="202"/>
      <c r="ARS21" s="202"/>
      <c r="ART21" s="202">
        <v>0.18051899999999999</v>
      </c>
      <c r="ARU21" s="202">
        <v>2.8757990000000001E-2</v>
      </c>
      <c r="ARV21" s="202"/>
      <c r="ARW21" s="202">
        <v>2.8757990000000001E-2</v>
      </c>
      <c r="ARX21" s="202">
        <v>8.9634000000000003E-4</v>
      </c>
      <c r="ARY21" s="202"/>
      <c r="ARZ21" s="202"/>
      <c r="ASA21" s="202"/>
      <c r="ASB21" s="202">
        <v>8.9634000000000003E-4</v>
      </c>
      <c r="ASC21" s="202">
        <v>5.4155000000000002E-2</v>
      </c>
      <c r="ASD21" s="202">
        <v>0.2016</v>
      </c>
      <c r="ASE21" s="202">
        <v>9.0000000000000006E-5</v>
      </c>
      <c r="ASF21" s="202"/>
      <c r="ASG21" s="202"/>
      <c r="ASH21" s="202">
        <v>0.25584499999999999</v>
      </c>
      <c r="ASI21" s="202">
        <v>3.9672499999999999E-2</v>
      </c>
      <c r="ASJ21" s="202"/>
      <c r="ASK21" s="202"/>
      <c r="ASL21" s="202">
        <v>0.13433800000000001</v>
      </c>
      <c r="ASM21" s="202">
        <v>0.92273539999999998</v>
      </c>
      <c r="ASN21" s="202">
        <v>1.0967458999999999</v>
      </c>
      <c r="ASO21" s="202">
        <v>3.2669320000000002E-2</v>
      </c>
      <c r="ASP21" s="202">
        <v>0.44213782000000001</v>
      </c>
      <c r="ASQ21" s="202">
        <v>0.81522357999999995</v>
      </c>
      <c r="ASR21" s="202">
        <v>0.13439999999999999</v>
      </c>
      <c r="ASS21" s="202"/>
      <c r="AST21" s="202">
        <v>1.4244307199999999</v>
      </c>
      <c r="ASU21" s="202">
        <v>2.8066759500000003</v>
      </c>
      <c r="ASV21" s="202"/>
      <c r="ASW21" s="202">
        <v>2.4424999999999998E-3</v>
      </c>
      <c r="ASX21" s="202"/>
      <c r="ASY21" s="202"/>
      <c r="ASZ21" s="202"/>
      <c r="ATA21" s="202">
        <v>2.4424999999999998E-3</v>
      </c>
      <c r="ATB21" s="202">
        <v>7.0000000000000001E-3</v>
      </c>
      <c r="ATC21" s="202">
        <v>5.0000000000000002E-5</v>
      </c>
      <c r="ATD21" s="202"/>
      <c r="ATE21" s="202"/>
      <c r="ATF21" s="202"/>
      <c r="ATG21" s="202">
        <v>7.0499999999999998E-3</v>
      </c>
      <c r="ATH21" s="202">
        <v>9.3880000000000005E-2</v>
      </c>
      <c r="ATI21" s="202"/>
      <c r="ATJ21" s="202"/>
      <c r="ATK21" s="202"/>
      <c r="ATL21" s="202"/>
      <c r="ATM21" s="202">
        <v>9.3880000000000005E-2</v>
      </c>
      <c r="ATN21" s="202"/>
      <c r="ATO21" s="202"/>
      <c r="ATP21" s="202"/>
      <c r="ATQ21" s="202"/>
      <c r="ATR21" s="202"/>
      <c r="ATS21" s="202"/>
      <c r="ATT21" s="202"/>
      <c r="ATU21" s="202"/>
      <c r="ATV21" s="202">
        <v>0.10337250000000001</v>
      </c>
      <c r="ATW21" s="202"/>
      <c r="ATX21" s="202"/>
      <c r="ATY21" s="202">
        <v>6.0928000000000003E-2</v>
      </c>
      <c r="ATZ21" s="202"/>
      <c r="AUA21" s="202">
        <v>6.0928000000000003E-2</v>
      </c>
      <c r="AUB21" s="202"/>
      <c r="AUC21" s="202"/>
      <c r="AUD21" s="202"/>
      <c r="AUE21" s="202"/>
      <c r="AUF21" s="202"/>
      <c r="AUG21" s="202"/>
      <c r="AUH21" s="202"/>
      <c r="AUI21" s="202"/>
      <c r="AUJ21" s="202"/>
      <c r="AUK21" s="202">
        <v>6.6640000000000005E-2</v>
      </c>
      <c r="AUL21" s="202">
        <v>1.8180599999999901E-2</v>
      </c>
      <c r="AUM21" s="202">
        <v>8.4820599999999913E-2</v>
      </c>
      <c r="AUN21" s="202"/>
      <c r="AUO21" s="202"/>
      <c r="AUP21" s="202"/>
      <c r="AUQ21" s="202"/>
      <c r="AUR21" s="202"/>
      <c r="AUS21" s="202"/>
      <c r="AUT21" s="202"/>
      <c r="AUU21" s="202"/>
      <c r="AUV21" s="202">
        <v>2.72809E-2</v>
      </c>
      <c r="AUW21" s="202"/>
      <c r="AUX21" s="202">
        <v>2.72809E-2</v>
      </c>
      <c r="AUY21" s="202">
        <v>0.17302949999999989</v>
      </c>
      <c r="AUZ21" s="202"/>
      <c r="AVA21" s="202"/>
      <c r="AVB21" s="202">
        <v>0.99090183999999992</v>
      </c>
      <c r="AVC21" s="202"/>
      <c r="AVD21" s="202">
        <v>5.8071999999999999E-2</v>
      </c>
      <c r="AVE21" s="202"/>
      <c r="AVF21" s="202"/>
      <c r="AVG21" s="202">
        <v>1.0489738399999999</v>
      </c>
      <c r="AVH21" s="202"/>
      <c r="AVI21" s="202"/>
      <c r="AVJ21" s="202"/>
      <c r="AVK21" s="202"/>
      <c r="AVL21" s="202">
        <v>0.37150100000000003</v>
      </c>
      <c r="AVM21" s="202">
        <v>0.37150100000000003</v>
      </c>
      <c r="AVN21" s="202"/>
      <c r="AVO21" s="202">
        <v>4.2239999999999899E-4</v>
      </c>
      <c r="AVP21" s="202"/>
      <c r="AVQ21" s="202">
        <v>0.35776116999999996</v>
      </c>
      <c r="AVR21" s="202"/>
      <c r="AVS21" s="202">
        <v>0.35818356999999995</v>
      </c>
      <c r="AVT21" s="202"/>
      <c r="AVU21" s="202"/>
      <c r="AVV21" s="202">
        <v>6.6549999999999998E-2</v>
      </c>
      <c r="AVW21" s="202"/>
      <c r="AVX21" s="202"/>
      <c r="AVY21" s="202">
        <v>6.6549999999999998E-2</v>
      </c>
      <c r="AVZ21" s="202">
        <v>1.8452084099999997</v>
      </c>
      <c r="AWA21" s="202"/>
      <c r="AWB21" s="202"/>
      <c r="AWC21" s="202"/>
      <c r="AWD21" s="202"/>
      <c r="AWE21" s="202">
        <v>6.5038699999999991E-2</v>
      </c>
      <c r="AWF21" s="202">
        <v>6.5038699999999991E-2</v>
      </c>
      <c r="AWG21" s="202"/>
      <c r="AWH21" s="202"/>
      <c r="AWI21" s="202">
        <v>1.42539999999999E-4</v>
      </c>
      <c r="AWJ21" s="202"/>
      <c r="AWK21" s="202"/>
      <c r="AWL21" s="202">
        <v>1.42539999999999E-4</v>
      </c>
      <c r="AWM21" s="202"/>
      <c r="AWN21" s="202"/>
      <c r="AWO21" s="202">
        <v>3.7968000000000002E-2</v>
      </c>
      <c r="AWP21" s="202"/>
      <c r="AWQ21" s="202"/>
      <c r="AWR21" s="202">
        <f t="shared" si="56"/>
        <v>3.7968000000000002E-2</v>
      </c>
      <c r="AWS21" s="202"/>
      <c r="AWT21" s="202"/>
      <c r="AWU21" s="202"/>
      <c r="AWV21" s="202"/>
      <c r="AWW21" s="202">
        <f t="shared" si="57"/>
        <v>0</v>
      </c>
      <c r="AWX21" s="202">
        <v>3.720735E-2</v>
      </c>
      <c r="AWY21" s="202">
        <v>0</v>
      </c>
      <c r="AWZ21" s="202">
        <f t="shared" si="58"/>
        <v>3.720735E-2</v>
      </c>
      <c r="AXA21" s="202">
        <f t="shared" si="59"/>
        <v>0.14035659</v>
      </c>
      <c r="AXB21" s="202">
        <f t="shared" si="60"/>
        <v>11.386211410000001</v>
      </c>
      <c r="AXC21" s="202">
        <v>3.169606413994169E-4</v>
      </c>
      <c r="AXD21" s="202">
        <v>7.1936501457725947E-3</v>
      </c>
      <c r="AXE21" s="202">
        <f t="shared" si="61"/>
        <v>7.5106107871720116E-3</v>
      </c>
      <c r="AXF21" s="202">
        <v>0.05</v>
      </c>
      <c r="AXG21" s="202">
        <v>2.715E-3</v>
      </c>
      <c r="AXH21" s="202">
        <v>0</v>
      </c>
      <c r="AXI21" s="202">
        <v>0</v>
      </c>
      <c r="AXJ21" s="202">
        <v>0</v>
      </c>
      <c r="AXK21" s="202">
        <f t="shared" si="62"/>
        <v>5.2715000000000005E-2</v>
      </c>
      <c r="AXL21" s="202">
        <v>0</v>
      </c>
      <c r="AXM21" s="202">
        <v>0.16222457871720114</v>
      </c>
      <c r="AXN21" s="202">
        <v>0</v>
      </c>
      <c r="AXO21" s="202">
        <v>0.10412399999999999</v>
      </c>
      <c r="AXP21" s="202">
        <v>0</v>
      </c>
      <c r="AXQ21" s="202">
        <f t="shared" si="63"/>
        <v>0.26634857871720113</v>
      </c>
      <c r="AXR21" s="202">
        <v>0</v>
      </c>
      <c r="AXS21" s="202">
        <v>0</v>
      </c>
      <c r="AXT21" s="202">
        <v>0</v>
      </c>
      <c r="AXU21" s="202">
        <v>0</v>
      </c>
      <c r="AXV21" s="202">
        <f t="shared" si="64"/>
        <v>0</v>
      </c>
      <c r="AXW21" s="202">
        <v>0.17</v>
      </c>
      <c r="AXX21" s="202">
        <v>0</v>
      </c>
      <c r="AXY21" s="202">
        <v>0</v>
      </c>
      <c r="AXZ21" s="202"/>
      <c r="AYA21" s="202"/>
      <c r="AYB21" s="202">
        <f t="shared" si="65"/>
        <v>0.17</v>
      </c>
      <c r="AYC21" s="202">
        <f t="shared" si="23"/>
        <v>0.49657418950437315</v>
      </c>
      <c r="AYD21" s="202"/>
      <c r="AYE21" s="202"/>
      <c r="AYF21" s="202">
        <v>0.63148281049562682</v>
      </c>
      <c r="AYG21" s="202">
        <v>1.8525E-2</v>
      </c>
      <c r="AYH21" s="202"/>
      <c r="AYI21" s="202">
        <f t="shared" si="66"/>
        <v>0.65000781049562684</v>
      </c>
      <c r="AYJ21" s="202">
        <v>0.75445912099125356</v>
      </c>
      <c r="AYK21" s="202"/>
      <c r="AYL21" s="202"/>
      <c r="AYM21" s="202">
        <v>1.4346938775510205E-4</v>
      </c>
      <c r="AYN21" s="202"/>
      <c r="AYO21" s="202">
        <f t="shared" si="67"/>
        <v>0.75460259037900868</v>
      </c>
      <c r="AYP21" s="202"/>
      <c r="AYQ21" s="202">
        <v>1.9200119533527696E-2</v>
      </c>
      <c r="AYR21" s="202"/>
      <c r="AYS21" s="202"/>
      <c r="AYT21" s="202"/>
      <c r="AYU21" s="202">
        <f t="shared" si="68"/>
        <v>1.9200119533527696E-2</v>
      </c>
      <c r="AYV21" s="202">
        <v>0.56220903935860056</v>
      </c>
      <c r="AYW21" s="202"/>
      <c r="AYX21" s="202">
        <v>0.1006975306122449</v>
      </c>
      <c r="AYY21" s="202">
        <f t="shared" si="69"/>
        <v>0.66290656997084541</v>
      </c>
      <c r="AYZ21" s="202">
        <f t="shared" si="70"/>
        <v>2.0867170903790084</v>
      </c>
      <c r="AZA21" s="202"/>
      <c r="AZB21" s="202">
        <v>1.7764716195335277</v>
      </c>
      <c r="AZC21" s="202"/>
      <c r="AZD21" s="202"/>
      <c r="AZE21" s="202">
        <v>2.8812679300291542E-2</v>
      </c>
      <c r="AZF21" s="202">
        <f t="shared" si="71"/>
        <v>1.8052842988338194</v>
      </c>
      <c r="AZG21" s="202">
        <v>1.4075790087463557E-2</v>
      </c>
      <c r="AZH21" s="202"/>
      <c r="AZI21" s="202"/>
      <c r="AZJ21" s="202">
        <v>2.0407417099125365</v>
      </c>
      <c r="AZK21" s="202"/>
      <c r="AZL21" s="202">
        <f t="shared" si="72"/>
        <v>2.0548175</v>
      </c>
      <c r="AZM21" s="202"/>
      <c r="AZN21" s="202">
        <v>4.6079999999999996E-2</v>
      </c>
      <c r="AZO21" s="202"/>
      <c r="AZP21" s="202"/>
      <c r="AZQ21" s="202"/>
      <c r="AZR21" s="202">
        <f t="shared" si="73"/>
        <v>4.6079999999999996E-2</v>
      </c>
      <c r="AZS21" s="202"/>
      <c r="AZT21" s="202"/>
      <c r="AZU21" s="202"/>
      <c r="AZV21" s="202"/>
      <c r="AZW21" s="202"/>
      <c r="AZX21" s="202">
        <f t="shared" si="74"/>
        <v>0</v>
      </c>
      <c r="AZY21" s="202"/>
      <c r="AZZ21" s="202"/>
      <c r="BAA21" s="202">
        <f t="shared" si="75"/>
        <v>0</v>
      </c>
      <c r="BAB21" s="202">
        <f t="shared" si="76"/>
        <v>3.9061817988338192</v>
      </c>
      <c r="BAC21" s="202"/>
      <c r="BAD21" s="202"/>
      <c r="BAE21" s="202"/>
      <c r="BAF21" s="202">
        <f t="shared" si="77"/>
        <v>0</v>
      </c>
      <c r="BAG21" s="202"/>
      <c r="BAH21" s="202"/>
      <c r="BAI21" s="202"/>
      <c r="BAJ21" s="202"/>
      <c r="BAK21" s="202">
        <f t="shared" si="78"/>
        <v>0</v>
      </c>
      <c r="BAL21" s="202"/>
      <c r="BAM21" s="202"/>
      <c r="BAN21" s="202"/>
      <c r="BAO21" s="202"/>
      <c r="BAP21" s="202">
        <v>4.9051999999999991E-2</v>
      </c>
      <c r="BAQ21" s="202">
        <f t="shared" si="79"/>
        <v>4.9051999999999991E-2</v>
      </c>
      <c r="BAR21" s="202"/>
      <c r="BAS21" s="202"/>
      <c r="BAT21" s="202"/>
      <c r="BAU21" s="202"/>
      <c r="BAV21" s="202"/>
      <c r="BAW21" s="202">
        <f t="shared" si="80"/>
        <v>0</v>
      </c>
      <c r="BAX21" s="202"/>
      <c r="BAY21" s="202"/>
      <c r="BAZ21" s="202"/>
      <c r="BBA21" s="202"/>
      <c r="BBB21" s="202">
        <f t="shared" si="81"/>
        <v>0</v>
      </c>
      <c r="BBC21" s="202">
        <f t="shared" si="82"/>
        <v>4.9051999999999991E-2</v>
      </c>
      <c r="BBD21" s="202"/>
      <c r="BBE21" s="202"/>
      <c r="BBF21" s="202">
        <v>0.42388582944606412</v>
      </c>
      <c r="BBG21" s="202"/>
      <c r="BBH21" s="202"/>
      <c r="BBI21" s="202">
        <f t="shared" si="83"/>
        <v>0.42388582944606412</v>
      </c>
      <c r="BBJ21" s="202"/>
      <c r="BBK21" s="202"/>
      <c r="BBL21" s="202"/>
      <c r="BBM21" s="202">
        <v>3.4979999999999997E-2</v>
      </c>
      <c r="BBN21" s="202"/>
      <c r="BBO21" s="202">
        <f t="shared" si="84"/>
        <v>3.4979999999999997E-2</v>
      </c>
      <c r="BBP21" s="202"/>
      <c r="BBQ21" s="202"/>
      <c r="BBR21" s="202"/>
      <c r="BBS21" s="202">
        <v>4.7773870262390668E-2</v>
      </c>
      <c r="BBT21" s="202"/>
      <c r="BBU21" s="202">
        <f t="shared" si="85"/>
        <v>4.7773870262390668E-2</v>
      </c>
      <c r="BBV21" s="202"/>
      <c r="BBW21" s="202"/>
      <c r="BBX21" s="202"/>
      <c r="BBY21" s="202">
        <v>7.0209699183673313E-2</v>
      </c>
      <c r="BBZ21" s="202"/>
      <c r="BCA21" s="202">
        <f t="shared" si="86"/>
        <v>7.0209699183673313E-2</v>
      </c>
      <c r="BCB21" s="202">
        <f t="shared" si="87"/>
        <v>0.57684939889212816</v>
      </c>
      <c r="BCC21" s="202"/>
      <c r="BCD21" s="202"/>
      <c r="BCE21" s="202"/>
      <c r="BCF21" s="202"/>
      <c r="BCG21" s="202">
        <v>0.18838061953352769</v>
      </c>
      <c r="BCH21" s="202">
        <f t="shared" si="88"/>
        <v>0.18838061953352769</v>
      </c>
      <c r="BCI21" s="202"/>
      <c r="BCJ21" s="202"/>
      <c r="BCK21" s="202">
        <v>5.598896064139941E-2</v>
      </c>
      <c r="BCL21" s="202"/>
      <c r="BCM21" s="202">
        <f t="shared" si="24"/>
        <v>5.598896064139941E-2</v>
      </c>
      <c r="BCN21" s="202"/>
      <c r="BCO21" s="202"/>
      <c r="BCP21" s="202"/>
      <c r="BCQ21" s="202"/>
      <c r="BCR21" s="202"/>
      <c r="BCS21" s="202">
        <f t="shared" si="89"/>
        <v>0</v>
      </c>
      <c r="BCT21" s="202"/>
      <c r="BCU21" s="202"/>
      <c r="BCV21" s="202"/>
      <c r="BCW21" s="202"/>
      <c r="BCX21" s="202">
        <f t="shared" si="90"/>
        <v>0</v>
      </c>
      <c r="BCY21" s="202"/>
      <c r="BCZ21" s="202"/>
      <c r="BDA21" s="202">
        <f t="shared" si="91"/>
        <v>0</v>
      </c>
      <c r="BDB21" s="202">
        <f t="shared" si="92"/>
        <v>0.2443695801749271</v>
      </c>
      <c r="BDC21" s="202"/>
      <c r="BDD21" s="202"/>
      <c r="BDE21" s="202">
        <v>0.34191753999999996</v>
      </c>
      <c r="BDF21" s="202">
        <f t="shared" si="25"/>
        <v>0.34191753999999996</v>
      </c>
      <c r="BDG21" s="202"/>
      <c r="BDH21" s="202"/>
      <c r="BDI21" s="202"/>
      <c r="BDJ21" s="202"/>
      <c r="BDK21" s="202"/>
      <c r="BDL21" s="202">
        <f t="shared" si="93"/>
        <v>0</v>
      </c>
      <c r="BDM21" s="202"/>
      <c r="BDN21" s="202"/>
      <c r="BDO21" s="202"/>
      <c r="BDP21" s="202"/>
      <c r="BDQ21" s="202">
        <f t="shared" si="94"/>
        <v>0</v>
      </c>
      <c r="BDR21" s="202">
        <v>6.1662169999999995E-2</v>
      </c>
      <c r="BDS21" s="202"/>
      <c r="BDT21" s="202">
        <v>0.111</v>
      </c>
      <c r="BDU21" s="202"/>
      <c r="BDV21" s="202"/>
      <c r="BDW21" s="202">
        <f t="shared" si="95"/>
        <v>0.17266217</v>
      </c>
      <c r="BDX21" s="202">
        <v>0.91198166034985428</v>
      </c>
      <c r="BDY21" s="202"/>
      <c r="BDZ21" s="202"/>
      <c r="BEA21" s="202"/>
      <c r="BEB21" s="202"/>
      <c r="BEC21" s="202">
        <f t="shared" si="96"/>
        <v>0.91198166034985428</v>
      </c>
      <c r="BED21" s="202">
        <f t="shared" si="97"/>
        <v>1.4265613703498543</v>
      </c>
      <c r="BEE21" s="202"/>
      <c r="BEF21" s="202"/>
      <c r="BEG21" s="202"/>
      <c r="BEH21" s="202"/>
      <c r="BEI21" s="202">
        <f t="shared" si="98"/>
        <v>0</v>
      </c>
      <c r="BEJ21" s="202">
        <v>8.6867569970845493E-2</v>
      </c>
      <c r="BEK21" s="202"/>
      <c r="BEL21" s="202"/>
      <c r="BEM21" s="202"/>
      <c r="BEN21" s="202"/>
      <c r="BEO21" s="202">
        <f t="shared" si="99"/>
        <v>8.6867569970845493E-2</v>
      </c>
      <c r="BEP21" s="202">
        <v>0.31876091982507287</v>
      </c>
      <c r="BEQ21" s="202">
        <v>0.10055589941690961</v>
      </c>
      <c r="BER21" s="202">
        <v>1.5179278192419825</v>
      </c>
      <c r="BES21" s="202"/>
      <c r="BET21" s="202"/>
      <c r="BEU21" s="202">
        <f t="shared" si="26"/>
        <v>1.937244638483965</v>
      </c>
      <c r="BEV21" s="202">
        <v>5.7035999999999996E-2</v>
      </c>
      <c r="BEW21" s="202"/>
      <c r="BEX21" s="202"/>
      <c r="BEY21" s="202">
        <v>6.9795940233236153E-2</v>
      </c>
      <c r="BEZ21" s="202"/>
      <c r="BFA21" s="202">
        <f t="shared" si="100"/>
        <v>0.12683194023323616</v>
      </c>
      <c r="BFB21" s="202">
        <v>0.72104229008746357</v>
      </c>
      <c r="BFC21" s="202">
        <f t="shared" si="101"/>
        <v>0.72104229008746357</v>
      </c>
      <c r="BFD21" s="202">
        <f t="shared" si="27"/>
        <v>2.8719864387755103</v>
      </c>
      <c r="BFE21" s="202">
        <v>7.8E-2</v>
      </c>
      <c r="BFF21" s="202">
        <v>1.64</v>
      </c>
      <c r="BFG21" s="202"/>
      <c r="BFH21" s="202">
        <v>2.6476802507288628</v>
      </c>
      <c r="BFI21" s="202">
        <f t="shared" si="102"/>
        <v>4.3656802507288628</v>
      </c>
      <c r="BFJ21" s="202"/>
      <c r="BFK21" s="202">
        <v>0.12108188046647229</v>
      </c>
      <c r="BFL21" s="202">
        <v>1.9980082798833818</v>
      </c>
      <c r="BFM21" s="202">
        <v>7.0000000000000001E-3</v>
      </c>
      <c r="BFN21" s="202"/>
      <c r="BFO21" s="202">
        <f t="shared" si="103"/>
        <v>2.1260901603498543</v>
      </c>
      <c r="BFP21" s="202">
        <v>2.35701561979592</v>
      </c>
      <c r="BFQ21" s="202"/>
      <c r="BFR21" s="202"/>
      <c r="BFS21" s="202">
        <v>3.4818619533527696E-2</v>
      </c>
      <c r="BFT21" s="202">
        <v>2.4000000000000001E-4</v>
      </c>
      <c r="BFU21" s="202">
        <f t="shared" si="28"/>
        <v>2.3920742393294474</v>
      </c>
      <c r="BFV21" s="202"/>
      <c r="BFW21" s="202"/>
      <c r="BFX21" s="202">
        <v>3.4694751603498544</v>
      </c>
      <c r="BFY21" s="202"/>
      <c r="BFZ21" s="202"/>
      <c r="BGA21" s="202">
        <f t="shared" si="104"/>
        <v>3.4694751603498544</v>
      </c>
      <c r="BGB21" s="202">
        <v>1.3399025</v>
      </c>
      <c r="BGC21" s="202"/>
      <c r="BGD21" s="202">
        <v>0.19600000000000001</v>
      </c>
      <c r="BGE21" s="202">
        <f t="shared" si="105"/>
        <v>1.5359024999999999</v>
      </c>
      <c r="BGF21" s="202">
        <f t="shared" si="29"/>
        <v>13.88922231075802</v>
      </c>
      <c r="BGG21" s="202"/>
      <c r="BGH21" s="202"/>
      <c r="BGI21" s="202">
        <f t="shared" si="106"/>
        <v>0</v>
      </c>
      <c r="BGJ21" s="202">
        <v>1.3697830495626819</v>
      </c>
      <c r="BGK21" s="202"/>
      <c r="BGL21" s="202">
        <v>0.46522324052478137</v>
      </c>
      <c r="BGM21" s="202">
        <v>0.9113260903790088</v>
      </c>
      <c r="BGN21" s="202">
        <v>0.99079499999999998</v>
      </c>
      <c r="BGO21" s="202">
        <f t="shared" si="107"/>
        <v>3.7371273804664722</v>
      </c>
      <c r="BGP21" s="202">
        <v>1.6189269504373178</v>
      </c>
      <c r="BGQ21" s="202"/>
      <c r="BGR21" s="202">
        <v>1.6126253192419824</v>
      </c>
      <c r="BGS21" s="202"/>
      <c r="BGT21" s="202"/>
      <c r="BGU21" s="202">
        <f t="shared" si="108"/>
        <v>3.2315522696793</v>
      </c>
      <c r="BGV21" s="202">
        <v>3</v>
      </c>
      <c r="BGW21" s="202"/>
      <c r="BGX21" s="202"/>
      <c r="BGY21" s="202">
        <v>2.0462821793002917</v>
      </c>
      <c r="BGZ21" s="202"/>
      <c r="BHA21" s="202">
        <f t="shared" si="109"/>
        <v>5.0462821793002917</v>
      </c>
      <c r="BHB21" s="202"/>
      <c r="BHC21" s="202">
        <v>1.0736285801749268</v>
      </c>
      <c r="BHD21" s="202"/>
      <c r="BHE21" s="202">
        <v>0.27098526967930026</v>
      </c>
      <c r="BHF21" s="202">
        <v>3.8410965495626819</v>
      </c>
      <c r="BHG21" s="202">
        <f t="shared" si="110"/>
        <v>5.1857103994169087</v>
      </c>
      <c r="BHH21" s="202">
        <f t="shared" si="111"/>
        <v>17.20067222886297</v>
      </c>
      <c r="BHI21" s="202">
        <v>1.0352320699708454E-2</v>
      </c>
      <c r="BHJ21" s="202"/>
      <c r="BHK21" s="202">
        <v>0.4</v>
      </c>
      <c r="BHL21" s="202">
        <v>2.056980520408163</v>
      </c>
      <c r="BHM21" s="202">
        <f t="shared" si="112"/>
        <v>2.4673328411078717</v>
      </c>
      <c r="BHN21" s="202"/>
      <c r="BHO21" s="202">
        <v>7.7791997084548101E-3</v>
      </c>
      <c r="BHP21" s="202">
        <v>1.9007140903790087</v>
      </c>
      <c r="BHQ21" s="202"/>
      <c r="BHR21" s="202">
        <v>7.8399999999999997E-2</v>
      </c>
      <c r="BHS21" s="202">
        <f t="shared" si="113"/>
        <v>1.9868932900874636</v>
      </c>
      <c r="BHT21" s="202">
        <v>9.5984999999999987E-2</v>
      </c>
      <c r="BHU21" s="202">
        <v>0.26315715014577262</v>
      </c>
      <c r="BHV21" s="202"/>
      <c r="BHW21" s="202">
        <v>0.5</v>
      </c>
      <c r="BHX21" s="202">
        <v>1.376E-2</v>
      </c>
      <c r="BHY21" s="202">
        <f t="shared" si="114"/>
        <v>0.87290215014577255</v>
      </c>
      <c r="BHZ21" s="202"/>
      <c r="BIA21" s="202">
        <v>0.95673673032069995</v>
      </c>
      <c r="BIB21" s="202">
        <v>0.35955856997084545</v>
      </c>
      <c r="BIC21" s="202">
        <v>2.6445E-2</v>
      </c>
      <c r="BID21" s="202"/>
      <c r="BIE21" s="202">
        <f t="shared" si="115"/>
        <v>1.3427403002915455</v>
      </c>
      <c r="BIF21" s="202"/>
      <c r="BIG21" s="202">
        <f t="shared" si="116"/>
        <v>0</v>
      </c>
      <c r="BIH21" s="202">
        <f t="shared" si="117"/>
        <v>6.6698685816326542</v>
      </c>
      <c r="BII21" s="202">
        <v>1.7690690699708456</v>
      </c>
      <c r="BIJ21" s="202"/>
      <c r="BIK21" s="202">
        <v>7.2499999387749994E-2</v>
      </c>
      <c r="BIL21" s="202"/>
      <c r="BIM21" s="202">
        <f t="shared" si="118"/>
        <v>1.8415690693585955</v>
      </c>
      <c r="BIN21" s="202"/>
      <c r="BIO21" s="202">
        <v>0.99999999938775996</v>
      </c>
      <c r="BIP21" s="202">
        <v>7.8464999999999993E-2</v>
      </c>
      <c r="BIQ21" s="202"/>
      <c r="BIR21" s="202">
        <v>3.6041729198250727</v>
      </c>
      <c r="BIS21" s="202">
        <f t="shared" si="119"/>
        <v>4.6826379192128327</v>
      </c>
      <c r="BIT21" s="202"/>
      <c r="BIU21" s="202"/>
      <c r="BIV21" s="202"/>
      <c r="BIW21" s="202">
        <v>3.2996933702623905</v>
      </c>
      <c r="BIX21" s="202">
        <v>3.66620335819242</v>
      </c>
      <c r="BIY21" s="202">
        <f t="shared" si="120"/>
        <v>6.9658967284548101</v>
      </c>
      <c r="BIZ21" s="202">
        <v>0.49663525072886294</v>
      </c>
      <c r="BJA21" s="202">
        <v>0.1334968002915452</v>
      </c>
      <c r="BJB21" s="202"/>
      <c r="BJC21" s="202"/>
      <c r="BJD21" s="202">
        <f t="shared" si="121"/>
        <v>0.63013205102040815</v>
      </c>
      <c r="BJE21" s="202">
        <v>0.10299999999999999</v>
      </c>
      <c r="BJF21" s="202"/>
      <c r="BJG21" s="202"/>
      <c r="BJH21" s="202"/>
      <c r="BJI21" s="202">
        <f t="shared" si="122"/>
        <v>0.10299999999999999</v>
      </c>
      <c r="BJJ21" s="202">
        <f t="shared" si="123"/>
        <v>14.223235768046647</v>
      </c>
      <c r="BJK21" s="202">
        <f t="shared" si="30"/>
        <v>63.641290756209912</v>
      </c>
      <c r="BJL21" s="202"/>
      <c r="BJM21" s="202"/>
      <c r="BJN21" s="202">
        <f>6.35966058017493-0.599661</f>
        <v>5.75999958017493</v>
      </c>
      <c r="BJO21" s="202"/>
      <c r="BJP21" s="202"/>
      <c r="BJQ21" s="202">
        <f t="shared" si="124"/>
        <v>5.75999958017493</v>
      </c>
      <c r="BJR21" s="202"/>
      <c r="BJS21" s="202"/>
      <c r="BJT21" s="202">
        <v>0.13998258017493001</v>
      </c>
      <c r="BJU21" s="202">
        <v>2.7539999999999995E-2</v>
      </c>
      <c r="BJV21" s="202"/>
      <c r="BJW21" s="202">
        <f t="shared" si="125"/>
        <v>0.16752258017492999</v>
      </c>
      <c r="BJX21" s="202"/>
      <c r="BJY21" s="202">
        <v>8.8518999999999987E-2</v>
      </c>
      <c r="BJZ21" s="202"/>
      <c r="BKA21" s="202"/>
      <c r="BKB21" s="202">
        <f t="shared" si="126"/>
        <v>8.8518999999999987E-2</v>
      </c>
      <c r="BKC21" s="202">
        <v>1.7E-5</v>
      </c>
      <c r="BKD21" s="202">
        <v>0.112519129737609</v>
      </c>
      <c r="BKE21" s="202"/>
      <c r="BKF21" s="202"/>
      <c r="BKG21" s="202">
        <v>0.14000018075802001</v>
      </c>
      <c r="BKH21" s="202">
        <f t="shared" si="127"/>
        <v>0.25253631049562902</v>
      </c>
      <c r="BKI21" s="202">
        <f t="shared" si="128"/>
        <v>6.2685774708454893</v>
      </c>
      <c r="BKJ21" s="202">
        <v>0.21920002915451894</v>
      </c>
      <c r="BKK21" s="202">
        <v>0.69904918221574341</v>
      </c>
      <c r="BKL21" s="202"/>
      <c r="BKM21" s="202"/>
      <c r="BKN21" s="202"/>
      <c r="BKO21" s="202">
        <f t="shared" si="129"/>
        <v>0.91824921137026239</v>
      </c>
      <c r="BKP21" s="202"/>
      <c r="BKQ21" s="202"/>
      <c r="BKR21" s="202">
        <v>6.0451999999999999E-2</v>
      </c>
      <c r="BKS21" s="202"/>
      <c r="BKT21" s="202"/>
      <c r="BKU21" s="202">
        <f t="shared" si="130"/>
        <v>6.0451999999999999E-2</v>
      </c>
      <c r="BKV21" s="202">
        <v>6.5100000000000005E-2</v>
      </c>
      <c r="BKW21" s="202"/>
      <c r="BKX21" s="202">
        <v>0.49695139941690963</v>
      </c>
      <c r="BKY21" s="202">
        <f t="shared" si="131"/>
        <v>0.56205139941690963</v>
      </c>
      <c r="BKZ21" s="202"/>
      <c r="BLA21" s="202">
        <v>0.37821934839650145</v>
      </c>
      <c r="BLB21" s="202"/>
      <c r="BLC21" s="202"/>
      <c r="BLD21" s="202"/>
      <c r="BLE21" s="202">
        <f t="shared" si="132"/>
        <v>0.37821934839650145</v>
      </c>
      <c r="BLF21" s="263">
        <f t="shared" si="133"/>
        <v>1.9189719591836734</v>
      </c>
      <c r="BLG21" s="202"/>
      <c r="BLH21" s="202"/>
      <c r="BLI21" s="202"/>
      <c r="BLJ21" s="202">
        <v>2.86660349849921E-4</v>
      </c>
      <c r="BLK21" s="202"/>
      <c r="BLL21" s="202">
        <f t="shared" si="134"/>
        <v>2.86660349849921E-4</v>
      </c>
      <c r="BLM21" s="202">
        <v>0.58750002000000001</v>
      </c>
      <c r="BLN21" s="202"/>
      <c r="BLO21" s="202"/>
      <c r="BLP21" s="202"/>
      <c r="BLQ21" s="202"/>
      <c r="BLR21" s="263">
        <f t="shared" si="135"/>
        <v>0.58750002000000001</v>
      </c>
      <c r="BLS21" s="202">
        <v>0.25790441999999997</v>
      </c>
      <c r="BLT21" s="202"/>
      <c r="BLU21" s="202"/>
      <c r="BLV21" s="202"/>
      <c r="BLW21" s="202"/>
      <c r="BLX21" s="263">
        <f t="shared" si="31"/>
        <v>0.25790441999999997</v>
      </c>
      <c r="BLY21" s="202"/>
      <c r="BLZ21" s="202"/>
      <c r="BMA21" s="202"/>
      <c r="BMB21" s="202"/>
      <c r="BMC21" s="202">
        <v>0.10125022</v>
      </c>
      <c r="BMD21" s="263">
        <f t="shared" si="136"/>
        <v>0.10125022</v>
      </c>
      <c r="BME21" s="202"/>
      <c r="BMF21" s="202"/>
      <c r="BMG21" s="202"/>
      <c r="BMH21" s="263">
        <f t="shared" si="137"/>
        <v>0</v>
      </c>
      <c r="BMI21" s="263">
        <f t="shared" si="138"/>
        <v>0.94694132034985001</v>
      </c>
      <c r="BMJ21" s="202">
        <v>0.22834399999999999</v>
      </c>
      <c r="BMK21" s="263">
        <f t="shared" si="139"/>
        <v>0.22834399999999999</v>
      </c>
      <c r="BML21" s="202"/>
      <c r="BMM21" s="202"/>
      <c r="BMN21" s="202"/>
      <c r="BMO21" s="202">
        <v>1.0335000000000001</v>
      </c>
      <c r="BMP21" s="202"/>
      <c r="BMQ21" s="263">
        <f t="shared" si="140"/>
        <v>1.0335000000000001</v>
      </c>
      <c r="BMR21" s="202"/>
      <c r="BMS21" s="202"/>
      <c r="BMT21" s="202">
        <v>0.78923995999999996</v>
      </c>
      <c r="BMU21" s="202"/>
      <c r="BMV21" s="202"/>
      <c r="BMW21" s="263">
        <f t="shared" si="141"/>
        <v>0.78923995999999996</v>
      </c>
      <c r="BMX21" s="202"/>
      <c r="BMY21" s="202"/>
      <c r="BMZ21" s="202">
        <v>0.18585599999999999</v>
      </c>
      <c r="BNA21" s="202"/>
      <c r="BNB21" s="202"/>
      <c r="BNC21" s="263">
        <f t="shared" si="142"/>
        <v>0.18585599999999999</v>
      </c>
      <c r="BND21" s="202"/>
      <c r="BNE21" s="202"/>
      <c r="BNF21" s="202">
        <v>7.5719999999999996E-2</v>
      </c>
      <c r="BNG21" s="202"/>
      <c r="BNH21" s="202"/>
      <c r="BNI21" s="263">
        <f t="shared" si="143"/>
        <v>7.5719999999999996E-2</v>
      </c>
      <c r="BNJ21" s="263">
        <f t="shared" si="144"/>
        <v>2.3126599599999995</v>
      </c>
      <c r="BNK21" s="202"/>
      <c r="BNL21" s="202"/>
      <c r="BNM21" s="202"/>
      <c r="BNN21" s="202"/>
      <c r="BNO21" s="202">
        <v>2.4115000000000002</v>
      </c>
      <c r="BNP21" s="263">
        <f t="shared" si="145"/>
        <v>2.4115000000000002</v>
      </c>
      <c r="BNQ21" s="202"/>
      <c r="BNR21" s="202"/>
      <c r="BNS21" s="202"/>
      <c r="BNT21" s="202">
        <v>7.00128E-2</v>
      </c>
      <c r="BNU21" s="202"/>
      <c r="BNV21" s="263">
        <f t="shared" si="146"/>
        <v>7.00128E-2</v>
      </c>
      <c r="BNW21" s="202"/>
      <c r="BNX21" s="202"/>
      <c r="BNY21" s="202"/>
      <c r="BNZ21" s="202">
        <v>0.15205099999999999</v>
      </c>
      <c r="BOA21" s="202">
        <v>0.17668</v>
      </c>
      <c r="BOB21" s="263">
        <f t="shared" si="147"/>
        <v>0.328731</v>
      </c>
      <c r="BOC21" s="202"/>
      <c r="BOD21" s="202"/>
      <c r="BOE21" s="202"/>
      <c r="BOF21" s="202"/>
      <c r="BOG21" s="202">
        <v>8.9010000000000006E-2</v>
      </c>
      <c r="BOH21" s="263">
        <f t="shared" si="148"/>
        <v>8.9010000000000006E-2</v>
      </c>
      <c r="BOI21" s="202"/>
      <c r="BOJ21" s="263">
        <f t="shared" si="149"/>
        <v>0</v>
      </c>
      <c r="BOK21" s="263">
        <f t="shared" si="150"/>
        <v>2.8992538000000003</v>
      </c>
      <c r="BOL21" s="202"/>
      <c r="BOM21" s="202"/>
      <c r="BON21" s="202">
        <v>0.78300000000000003</v>
      </c>
      <c r="BOO21" s="263">
        <f t="shared" si="32"/>
        <v>0.78300000000000003</v>
      </c>
      <c r="BOP21" s="263"/>
      <c r="BOQ21" s="263"/>
      <c r="BOR21" s="263">
        <v>0.27</v>
      </c>
      <c r="BOS21" s="263"/>
      <c r="BOT21" s="263">
        <v>8.262847999999999E-2</v>
      </c>
      <c r="BOU21" s="263">
        <f t="shared" si="151"/>
        <v>0.35262848000000002</v>
      </c>
      <c r="BOV21" s="263"/>
      <c r="BOW21" s="263">
        <v>8.7067199999999997E-2</v>
      </c>
      <c r="BOX21" s="263"/>
      <c r="BOY21" s="263"/>
      <c r="BOZ21" s="263"/>
      <c r="BPA21" s="263">
        <v>4.2000000000000003E-2</v>
      </c>
      <c r="BPB21" s="263">
        <f t="shared" si="152"/>
        <v>0.12906719999999999</v>
      </c>
      <c r="BPC21" s="263">
        <v>0.27948372000000005</v>
      </c>
      <c r="BPD21" s="263"/>
      <c r="BPE21" s="263"/>
      <c r="BPF21" s="263"/>
      <c r="BPG21" s="263">
        <f t="shared" si="153"/>
        <v>0.27948372000000005</v>
      </c>
      <c r="BPH21" s="263"/>
      <c r="BPI21" s="263">
        <v>0.26100000000000001</v>
      </c>
      <c r="BPJ21" s="263">
        <v>0.30630000000000002</v>
      </c>
      <c r="BPK21" s="263">
        <f t="shared" si="154"/>
        <v>0.56730000000000003</v>
      </c>
      <c r="BPL21" s="263">
        <f t="shared" si="155"/>
        <v>2.1114793999999999</v>
      </c>
      <c r="BPM21" s="263">
        <v>0.1863658</v>
      </c>
      <c r="BPN21" s="263"/>
      <c r="BPO21" s="263">
        <f t="shared" si="156"/>
        <v>0.1863658</v>
      </c>
      <c r="BPP21" s="263">
        <v>0.15679999999999999</v>
      </c>
      <c r="BPQ21" s="263"/>
      <c r="BPR21" s="263"/>
      <c r="BPS21" s="263"/>
      <c r="BPT21" s="263">
        <v>0.1602616</v>
      </c>
      <c r="BPU21" s="263">
        <f t="shared" si="157"/>
        <v>0.3170616</v>
      </c>
      <c r="BPV21" s="263"/>
      <c r="BPW21" s="263">
        <v>5.6271599999999998E-2</v>
      </c>
      <c r="BPX21" s="263"/>
      <c r="BPY21" s="263"/>
      <c r="BPZ21" s="263">
        <f t="shared" si="33"/>
        <v>5.6271599999999998E-2</v>
      </c>
      <c r="BQA21" s="263">
        <v>0.7147</v>
      </c>
      <c r="BQB21" s="263">
        <v>5.5211020000000006E-2</v>
      </c>
      <c r="BQC21" s="263">
        <v>8.8427000000000006E-2</v>
      </c>
      <c r="BQD21" s="263"/>
      <c r="BQE21" s="263"/>
      <c r="BQF21" s="263">
        <f t="shared" si="158"/>
        <v>0.85833802000000003</v>
      </c>
      <c r="BQG21" s="263"/>
      <c r="BQH21" s="263"/>
      <c r="BQI21" s="263"/>
      <c r="BQJ21" s="263"/>
      <c r="BQK21" s="263"/>
      <c r="BQL21" s="263">
        <f t="shared" si="159"/>
        <v>0</v>
      </c>
      <c r="BQM21" s="263">
        <f t="shared" si="34"/>
        <v>1.4180370199999999</v>
      </c>
      <c r="BQN21" s="263"/>
      <c r="BQO21" s="263"/>
      <c r="BQP21" s="263"/>
      <c r="BQQ21" s="263"/>
      <c r="BQR21" s="263">
        <f>SUM(BQN21:BQQ21)</f>
        <v>0</v>
      </c>
      <c r="BQS21" s="263"/>
      <c r="BQT21" s="263">
        <v>5.0000000000000001E-3</v>
      </c>
      <c r="BQU21" s="263"/>
      <c r="BQV21" s="263"/>
      <c r="BQW21" s="263"/>
      <c r="BQX21" s="263">
        <f t="shared" si="161"/>
        <v>5.0000000000000001E-3</v>
      </c>
      <c r="BQY21" s="263"/>
      <c r="BQZ21" s="263">
        <v>0.281358</v>
      </c>
      <c r="BRA21" s="263"/>
      <c r="BRB21" s="263"/>
      <c r="BRC21" s="263">
        <v>8.5127999999999995E-2</v>
      </c>
      <c r="BRD21" s="263">
        <f t="shared" si="162"/>
        <v>0.36648599999999998</v>
      </c>
      <c r="BRE21" s="263">
        <v>0.281358</v>
      </c>
      <c r="BRF21" s="263"/>
      <c r="BRG21" s="263">
        <v>8.1011E-2</v>
      </c>
      <c r="BRH21" s="263">
        <v>0.2001001</v>
      </c>
      <c r="BRI21" s="263"/>
      <c r="BRJ21" s="263">
        <f t="shared" si="163"/>
        <v>0.56246909999999994</v>
      </c>
      <c r="BRK21" s="263"/>
      <c r="BRL21" s="263">
        <v>0.56271599999999999</v>
      </c>
      <c r="BRM21" s="263">
        <f t="shared" si="164"/>
        <v>0.56271599999999999</v>
      </c>
      <c r="BRN21" s="263">
        <f t="shared" si="35"/>
        <v>1.4966710999999999</v>
      </c>
      <c r="BRO21" s="263"/>
      <c r="BRP21" s="263">
        <v>0.2</v>
      </c>
      <c r="BRQ21" s="263">
        <v>1.476</v>
      </c>
      <c r="BRR21" s="263">
        <f t="shared" si="165"/>
        <v>1.6759999999999999</v>
      </c>
      <c r="BRS21" s="263"/>
      <c r="BRT21" s="263"/>
      <c r="BRU21" s="263">
        <v>0.38008640000000005</v>
      </c>
      <c r="BRV21" s="263"/>
      <c r="BRW21" s="263"/>
      <c r="BRX21" s="263">
        <f t="shared" si="166"/>
        <v>0.38008640000000005</v>
      </c>
      <c r="BRY21" s="263"/>
      <c r="BRZ21" s="263"/>
      <c r="BSA21" s="263"/>
      <c r="BSB21" s="263"/>
      <c r="BSC21" s="263">
        <v>0.42020999999999997</v>
      </c>
      <c r="BSD21" s="263">
        <f t="shared" si="167"/>
        <v>0.42020999999999997</v>
      </c>
      <c r="BSE21" s="263"/>
      <c r="BSF21" s="263"/>
      <c r="BSG21" s="263"/>
      <c r="BSH21" s="263"/>
      <c r="BSI21" s="263"/>
      <c r="BSJ21" s="263">
        <f t="shared" si="168"/>
        <v>0</v>
      </c>
      <c r="BSK21" s="263">
        <v>1.4239200000000001</v>
      </c>
      <c r="BSL21" s="263"/>
      <c r="BSM21" s="263"/>
      <c r="BSN21" s="263">
        <v>0.10584639999999999</v>
      </c>
      <c r="BSO21" s="263">
        <f t="shared" si="169"/>
        <v>1.5297664</v>
      </c>
      <c r="BSP21" s="263">
        <f t="shared" si="170"/>
        <v>4.0060627999999996</v>
      </c>
      <c r="BSQ21" s="263"/>
      <c r="BSR21" s="263">
        <f t="shared" si="171"/>
        <v>0</v>
      </c>
      <c r="BSS21" s="263"/>
      <c r="BST21" s="263"/>
      <c r="BSU21" s="263"/>
      <c r="BSV21" s="263"/>
      <c r="BSW21" s="263"/>
      <c r="BSX21" s="263">
        <f t="shared" si="172"/>
        <v>0</v>
      </c>
      <c r="BSY21" s="263"/>
      <c r="BSZ21" s="263"/>
      <c r="BTA21" s="263">
        <v>1.7583</v>
      </c>
      <c r="BTB21" s="263">
        <v>1.4080000000000001E-2</v>
      </c>
      <c r="BTC21" s="263"/>
      <c r="BTD21" s="263">
        <f t="shared" si="173"/>
        <v>1.7723800000000001</v>
      </c>
      <c r="BTE21" s="263"/>
      <c r="BTF21" s="263"/>
      <c r="BTG21" s="263">
        <v>0.31274999999999997</v>
      </c>
      <c r="BTH21" s="263"/>
      <c r="BTI21" s="263"/>
      <c r="BTJ21" s="263">
        <f t="shared" si="174"/>
        <v>0.31274999999999997</v>
      </c>
      <c r="BTK21" s="263"/>
      <c r="BTL21" s="263">
        <v>0.36340117999999999</v>
      </c>
      <c r="BTM21" s="263"/>
      <c r="BTN21" s="263"/>
      <c r="BTO21" s="263"/>
      <c r="BTP21" s="263">
        <f t="shared" si="175"/>
        <v>0.36340117999999999</v>
      </c>
      <c r="BTQ21" s="263">
        <f t="shared" si="176"/>
        <v>2.4485311799999998</v>
      </c>
      <c r="BTR21" s="263"/>
      <c r="BTS21" s="263"/>
      <c r="BTT21" s="263"/>
      <c r="BTU21" s="263"/>
      <c r="BTV21" s="263">
        <f t="shared" si="177"/>
        <v>0</v>
      </c>
      <c r="BTW21" s="263"/>
      <c r="BTX21" s="263"/>
      <c r="BTY21" s="263"/>
      <c r="BTZ21" s="263"/>
      <c r="BUA21" s="263"/>
      <c r="BUB21" s="263">
        <f t="shared" si="178"/>
        <v>0</v>
      </c>
      <c r="BUC21" s="263"/>
      <c r="BUD21" s="263"/>
      <c r="BUE21" s="263"/>
      <c r="BUF21" s="263"/>
      <c r="BUG21" s="263"/>
      <c r="BUH21" s="263">
        <f t="shared" si="179"/>
        <v>0</v>
      </c>
      <c r="BUI21" s="263"/>
      <c r="BUJ21" s="263">
        <v>1.1591262</v>
      </c>
      <c r="BUK21" s="263">
        <v>1.7718750000000001</v>
      </c>
      <c r="BUL21" s="263"/>
      <c r="BUM21" s="263"/>
      <c r="BUN21" s="263">
        <f t="shared" si="180"/>
        <v>2.9310011999999999</v>
      </c>
      <c r="BUO21" s="263">
        <v>0.09</v>
      </c>
      <c r="BUP21" s="263">
        <v>0.5</v>
      </c>
      <c r="BUQ21" s="263">
        <f t="shared" si="181"/>
        <v>0.59</v>
      </c>
      <c r="BUR21" s="263">
        <f t="shared" si="182"/>
        <v>3.5210011999999997</v>
      </c>
      <c r="BUS21" s="263"/>
      <c r="BUT21" s="263">
        <v>0.254216</v>
      </c>
      <c r="BUU21" s="263">
        <v>6.3145999999999994E-2</v>
      </c>
      <c r="BUV21" s="263">
        <f t="shared" si="183"/>
        <v>0.31736199999999998</v>
      </c>
      <c r="BUW21" s="263">
        <v>0.24640000000000001</v>
      </c>
      <c r="BUX21" s="263"/>
      <c r="BUY21" s="263">
        <v>0.33798976000000003</v>
      </c>
      <c r="BUZ21" s="263">
        <v>0.41619400000000001</v>
      </c>
      <c r="BVA21" s="263">
        <v>0.46377000000000002</v>
      </c>
      <c r="BVB21" s="263">
        <f t="shared" si="184"/>
        <v>1.4643537600000001</v>
      </c>
      <c r="BVC21" s="263"/>
      <c r="BVD21" s="263"/>
      <c r="BVE21" s="263"/>
      <c r="BVF21" s="263"/>
      <c r="BVG21" s="263"/>
      <c r="BVH21" s="263">
        <f t="shared" si="185"/>
        <v>0</v>
      </c>
      <c r="BVI21" s="263"/>
      <c r="BVJ21" s="263"/>
      <c r="BVK21" s="263"/>
      <c r="BVL21" s="263">
        <v>2.5299499999999999</v>
      </c>
      <c r="BVM21" s="263"/>
      <c r="BVN21" s="263">
        <f t="shared" si="206"/>
        <v>2.5299499999999999</v>
      </c>
      <c r="BVO21" s="263"/>
      <c r="BVP21" s="263"/>
      <c r="BVQ21" s="263">
        <v>0.1</v>
      </c>
      <c r="BVR21" s="263"/>
      <c r="BVS21" s="263"/>
      <c r="BVT21" s="263">
        <f t="shared" si="186"/>
        <v>0.1</v>
      </c>
      <c r="BVU21" s="263">
        <f t="shared" si="187"/>
        <v>4.41166576</v>
      </c>
      <c r="BVV21" s="263">
        <f t="shared" si="36"/>
        <v>33.759852970379015</v>
      </c>
      <c r="BVW21" s="263"/>
      <c r="BVX21" s="263"/>
      <c r="BVY21" s="263"/>
      <c r="BVZ21" s="263"/>
      <c r="BWA21" s="263"/>
      <c r="BWB21" s="263">
        <f t="shared" si="188"/>
        <v>0</v>
      </c>
      <c r="BWC21" s="263"/>
      <c r="BWD21" s="263"/>
      <c r="BWE21" s="263"/>
      <c r="BWF21" s="263">
        <v>0.35994999999999999</v>
      </c>
      <c r="BWG21" s="263"/>
      <c r="BWH21" s="263">
        <f t="shared" si="204"/>
        <v>0.35994999999999999</v>
      </c>
      <c r="BWI21" s="263"/>
      <c r="BWJ21" s="263">
        <v>0.3567476</v>
      </c>
      <c r="BWK21" s="263"/>
      <c r="BWL21" s="263"/>
      <c r="BWM21" s="263"/>
      <c r="BWN21" s="263">
        <f t="shared" si="209"/>
        <v>0.3567476</v>
      </c>
      <c r="BWO21" s="263">
        <v>0.56899999999999995</v>
      </c>
      <c r="BWP21" s="263"/>
      <c r="BWQ21" s="263"/>
      <c r="BWR21" s="263">
        <v>0.11441</v>
      </c>
      <c r="BWS21" s="263"/>
      <c r="BWT21" s="263">
        <f t="shared" si="210"/>
        <v>0.68340999999999996</v>
      </c>
      <c r="BWU21" s="263"/>
      <c r="BWV21" s="263">
        <f t="shared" si="38"/>
        <v>0</v>
      </c>
      <c r="BWW21" s="263">
        <f t="shared" si="39"/>
        <v>1.4001076000000001</v>
      </c>
      <c r="BWX21" s="263"/>
      <c r="BWY21" s="263">
        <v>0.27349526000000002</v>
      </c>
      <c r="BWZ21" s="263">
        <v>0.12053130000000001</v>
      </c>
      <c r="BXA21" s="263">
        <v>0.31259999999999999</v>
      </c>
      <c r="BXB21" s="263">
        <f t="shared" si="190"/>
        <v>0.70662656000000001</v>
      </c>
      <c r="BXC21" s="263"/>
      <c r="BXD21" s="263">
        <v>0.45519999999999999</v>
      </c>
      <c r="BXE21" s="263">
        <v>0.28879732000000002</v>
      </c>
      <c r="BXF21" s="263"/>
      <c r="BXG21" s="263">
        <v>0.25609999999999999</v>
      </c>
      <c r="BXH21" s="263">
        <f t="shared" si="191"/>
        <v>1.0000973200000001</v>
      </c>
      <c r="BXI21" s="263"/>
      <c r="BXJ21" s="263">
        <v>1.1157999999999999</v>
      </c>
      <c r="BXK21" s="263"/>
      <c r="BXL21" s="263"/>
      <c r="BXM21" s="263">
        <v>5.361606E-2</v>
      </c>
      <c r="BXN21" s="263">
        <f t="shared" si="192"/>
        <v>1.1694160599999999</v>
      </c>
      <c r="BXO21" s="263"/>
      <c r="BXP21" s="263"/>
      <c r="BXQ21" s="263"/>
      <c r="BXR21" s="263">
        <v>0.13349404000000001</v>
      </c>
      <c r="BXS21" s="263"/>
      <c r="BXT21" s="263">
        <f t="shared" si="193"/>
        <v>0.13349404000000001</v>
      </c>
      <c r="BXU21" s="263">
        <f t="shared" si="194"/>
        <v>3.0096339799999998</v>
      </c>
      <c r="BXV21" s="263">
        <v>0.47499999999999998</v>
      </c>
      <c r="BXW21" s="263"/>
      <c r="BXX21" s="263"/>
      <c r="BXY21" s="263">
        <f t="shared" si="195"/>
        <v>0.47499999999999998</v>
      </c>
      <c r="BXZ21" s="263"/>
      <c r="BYA21" s="263"/>
      <c r="BYB21" s="263">
        <v>2.3633999999999999E-2</v>
      </c>
      <c r="BYC21" s="263"/>
      <c r="BYD21" s="263">
        <v>0.14101875</v>
      </c>
      <c r="BYE21" s="263">
        <f t="shared" si="196"/>
        <v>0.16465274999999999</v>
      </c>
      <c r="BYF21" s="263">
        <v>4.2889999999999997</v>
      </c>
      <c r="BYG21" s="263"/>
      <c r="BYH21" s="263"/>
      <c r="BYI21" s="263">
        <v>2.8302400000000002E-2</v>
      </c>
      <c r="BYJ21" s="263"/>
      <c r="BYK21" s="263">
        <f t="shared" si="208"/>
        <v>4.3173024</v>
      </c>
      <c r="BYL21" s="263"/>
      <c r="BYM21" s="263"/>
      <c r="BYN21" s="263"/>
      <c r="BYO21" s="263"/>
      <c r="BYP21" s="263">
        <v>0.365145</v>
      </c>
      <c r="BYQ21" s="263">
        <f t="shared" si="205"/>
        <v>0.365145</v>
      </c>
      <c r="BYR21" s="263">
        <v>0.32200000000000001</v>
      </c>
      <c r="BYS21" s="263">
        <v>6.5440740000000002</v>
      </c>
      <c r="BYT21" s="263"/>
      <c r="BYU21" s="263">
        <v>0.26179999999999998</v>
      </c>
      <c r="BYV21" s="263">
        <f t="shared" si="197"/>
        <v>7.1278740000000003</v>
      </c>
      <c r="BYW21" s="263">
        <f t="shared" si="198"/>
        <v>12.449974149999999</v>
      </c>
      <c r="BYX21" s="263"/>
      <c r="BYY21" s="263">
        <f t="shared" si="199"/>
        <v>0</v>
      </c>
      <c r="BYZ21" s="263"/>
      <c r="BZA21" s="263">
        <v>0.26170199999999999</v>
      </c>
      <c r="BZB21" s="263"/>
      <c r="BZC21" s="263">
        <v>2.7100200000000001</v>
      </c>
      <c r="BZD21" s="263"/>
      <c r="BZE21" s="263">
        <f t="shared" si="200"/>
        <v>2.9717220000000002</v>
      </c>
      <c r="BZF21" s="263"/>
      <c r="BZG21" s="263">
        <v>4.4423040000000004E-2</v>
      </c>
      <c r="BZH21" s="263"/>
      <c r="BZI21" s="263">
        <v>0.26701221000000003</v>
      </c>
      <c r="BZJ21" s="263">
        <f t="shared" si="201"/>
        <v>0.31143525000000005</v>
      </c>
      <c r="BZK21" s="263"/>
      <c r="BZL21" s="263"/>
      <c r="BZM21" s="263"/>
      <c r="BZN21" s="263">
        <v>4.2000000000000003E-2</v>
      </c>
      <c r="BZO21" s="263"/>
      <c r="BZP21" s="263">
        <f t="shared" si="40"/>
        <v>4.2000000000000003E-2</v>
      </c>
      <c r="BZQ21" s="380">
        <f t="shared" si="202"/>
        <v>3.3251572500000002</v>
      </c>
      <c r="BZR21" s="263">
        <f t="shared" si="203"/>
        <v>20.184872979999998</v>
      </c>
      <c r="BZS21" s="198"/>
      <c r="BZT21" s="198"/>
      <c r="BZU21" s="198"/>
      <c r="BZV21" s="198"/>
      <c r="BZW21" s="198"/>
      <c r="BZX21" s="198"/>
      <c r="BZY21" s="198"/>
      <c r="BZZ21" s="198"/>
      <c r="CAA21" s="198"/>
      <c r="CAB21" s="198"/>
      <c r="CAC21" s="198"/>
      <c r="CAD21" s="198"/>
      <c r="CAE21" s="198"/>
      <c r="CAF21" s="198"/>
      <c r="CAG21" s="198"/>
      <c r="CAH21" s="198"/>
      <c r="CAI21" s="198"/>
      <c r="CAJ21" s="198"/>
      <c r="CAK21" s="198"/>
      <c r="CAL21" s="198"/>
      <c r="CAM21" s="198"/>
      <c r="CAN21" s="198"/>
      <c r="CAO21" s="198"/>
      <c r="CAP21" s="198"/>
      <c r="CAQ21" s="198"/>
      <c r="CAR21" s="198"/>
      <c r="CAS21" s="198"/>
      <c r="CAT21" s="198"/>
      <c r="CAU21" s="198"/>
      <c r="CAV21" s="198"/>
      <c r="CAW21" s="198"/>
      <c r="CAX21" s="198"/>
      <c r="CAY21" s="198"/>
      <c r="CAZ21" s="198"/>
      <c r="CBA21" s="198"/>
      <c r="CBB21" s="198"/>
      <c r="CBC21" s="198"/>
      <c r="CBD21" s="198"/>
      <c r="CBE21" s="198"/>
      <c r="CBF21" s="198"/>
      <c r="CBG21" s="198"/>
      <c r="CBH21" s="198"/>
      <c r="CBI21" s="198"/>
      <c r="CBJ21" s="198"/>
      <c r="CBK21" s="198"/>
      <c r="CBL21" s="198"/>
      <c r="CBM21" s="198"/>
      <c r="CBN21" s="198"/>
      <c r="CBO21" s="198"/>
      <c r="CBP21" s="198"/>
      <c r="CBQ21" s="198"/>
      <c r="CBR21" s="198"/>
      <c r="CBS21" s="198"/>
      <c r="CBT21" s="198"/>
      <c r="CBU21" s="198"/>
      <c r="CBV21" s="198"/>
      <c r="CBW21" s="198"/>
      <c r="CBX21" s="198"/>
      <c r="CBY21" s="198"/>
      <c r="CBZ21" s="198"/>
      <c r="CCA21" s="198"/>
      <c r="CCB21" s="198"/>
      <c r="CCC21" s="198"/>
      <c r="CCD21" s="198"/>
      <c r="CCE21" s="198"/>
      <c r="CCF21" s="198"/>
      <c r="CCG21" s="198"/>
      <c r="CCH21" s="198"/>
      <c r="CCI21" s="198"/>
      <c r="CCJ21" s="198"/>
      <c r="CCK21" s="198"/>
      <c r="CCL21" s="198"/>
      <c r="CCM21" s="198"/>
      <c r="CCN21" s="198"/>
      <c r="CCO21" s="198"/>
      <c r="CCP21" s="198"/>
      <c r="CCQ21" s="198"/>
      <c r="CCR21" s="198"/>
      <c r="CCS21" s="198">
        <f t="shared" si="41"/>
        <v>6.9656999999999886E-2</v>
      </c>
      <c r="CCT21" s="199"/>
      <c r="CED21" s="200" t="s">
        <v>211</v>
      </c>
      <c r="CEE21" s="200">
        <v>1.7853446793002916</v>
      </c>
      <c r="CEF21" s="200">
        <v>1.6034985422740521E-8</v>
      </c>
    </row>
    <row r="22" spans="1:2164" s="200" customFormat="1" outlineLevel="1" x14ac:dyDescent="0.2">
      <c r="A22" s="203" t="s">
        <v>13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95"/>
      <c r="DW22" s="195"/>
      <c r="DX22" s="195"/>
      <c r="DY22" s="195"/>
      <c r="DZ22" s="195"/>
      <c r="EA22" s="195"/>
      <c r="EB22" s="195"/>
      <c r="EC22" s="195"/>
      <c r="ED22" s="195"/>
      <c r="EE22" s="195"/>
      <c r="EF22" s="195"/>
      <c r="EG22" s="195"/>
      <c r="EH22" s="195"/>
      <c r="EI22" s="195"/>
      <c r="EJ22" s="195"/>
      <c r="EK22" s="195"/>
      <c r="EL22" s="195"/>
      <c r="EM22" s="195"/>
      <c r="EN22" s="195"/>
      <c r="EO22" s="195"/>
      <c r="EP22" s="195"/>
      <c r="EQ22" s="195"/>
      <c r="ER22" s="195"/>
      <c r="ES22" s="195"/>
      <c r="ET22" s="195"/>
      <c r="EU22" s="195"/>
      <c r="EV22" s="195"/>
      <c r="EW22" s="195"/>
      <c r="EX22" s="195"/>
      <c r="EY22" s="195"/>
      <c r="EZ22" s="195"/>
      <c r="FA22" s="195"/>
      <c r="FB22" s="195"/>
      <c r="FC22" s="195"/>
      <c r="FD22" s="195"/>
      <c r="FE22" s="195"/>
      <c r="FF22" s="195"/>
      <c r="FG22" s="195"/>
      <c r="FH22" s="195"/>
      <c r="FI22" s="195"/>
      <c r="FJ22" s="195"/>
      <c r="FK22" s="195"/>
      <c r="FL22" s="195"/>
      <c r="FM22" s="195"/>
      <c r="FN22" s="195"/>
      <c r="FO22" s="195"/>
      <c r="FP22" s="195"/>
      <c r="FQ22" s="195"/>
      <c r="FR22" s="195"/>
      <c r="FS22" s="195"/>
      <c r="FT22" s="195"/>
      <c r="FU22" s="195"/>
      <c r="FV22" s="195"/>
      <c r="FW22" s="195"/>
      <c r="FX22" s="195"/>
      <c r="FY22" s="195"/>
      <c r="FZ22" s="195"/>
      <c r="GA22" s="195"/>
      <c r="GB22" s="195"/>
      <c r="GC22" s="195"/>
      <c r="GD22" s="195"/>
      <c r="GE22" s="195"/>
      <c r="GF22" s="195"/>
      <c r="GG22" s="195"/>
      <c r="GH22" s="195"/>
      <c r="GI22" s="195"/>
      <c r="GJ22" s="195"/>
      <c r="GK22" s="195"/>
      <c r="GL22" s="195"/>
      <c r="GM22" s="195"/>
      <c r="GN22" s="195"/>
      <c r="GO22" s="195"/>
      <c r="GP22" s="195"/>
      <c r="GQ22" s="195"/>
      <c r="GR22" s="195"/>
      <c r="GS22" s="195"/>
      <c r="GT22" s="195"/>
      <c r="GU22" s="195"/>
      <c r="GV22" s="195"/>
      <c r="GW22" s="195"/>
      <c r="GX22" s="195"/>
      <c r="GY22" s="195"/>
      <c r="GZ22" s="195"/>
      <c r="HA22" s="195"/>
      <c r="HB22" s="195"/>
      <c r="HC22" s="195"/>
      <c r="HD22" s="195"/>
      <c r="HE22" s="195"/>
      <c r="HF22" s="195"/>
      <c r="HG22" s="195"/>
      <c r="HH22" s="195"/>
      <c r="HI22" s="195"/>
      <c r="HJ22" s="195"/>
      <c r="HK22" s="195"/>
      <c r="HL22" s="195"/>
      <c r="HM22" s="195"/>
      <c r="HN22" s="195"/>
      <c r="HO22" s="195"/>
      <c r="HP22" s="195"/>
      <c r="HQ22" s="195"/>
      <c r="HR22" s="195"/>
      <c r="HS22" s="195"/>
      <c r="HT22" s="195"/>
      <c r="HU22" s="195"/>
      <c r="HV22" s="195"/>
      <c r="HW22" s="195"/>
      <c r="HX22" s="195"/>
      <c r="HY22" s="195"/>
      <c r="HZ22" s="195"/>
      <c r="IA22" s="195"/>
      <c r="IB22" s="195"/>
      <c r="IC22" s="195"/>
      <c r="ID22" s="195"/>
      <c r="IE22" s="195"/>
      <c r="IF22" s="195"/>
      <c r="IG22" s="195"/>
      <c r="IH22" s="195"/>
      <c r="II22" s="195"/>
      <c r="IJ22" s="195"/>
      <c r="IK22" s="195"/>
      <c r="IL22" s="195"/>
      <c r="IM22" s="195"/>
      <c r="IN22" s="195"/>
      <c r="IO22" s="195"/>
      <c r="IP22" s="195"/>
      <c r="IQ22" s="195"/>
      <c r="IR22" s="195"/>
      <c r="IS22" s="195"/>
      <c r="IT22" s="195"/>
      <c r="IU22" s="195"/>
      <c r="IV22" s="195"/>
      <c r="IW22" s="195"/>
      <c r="IX22" s="195"/>
      <c r="IY22" s="195"/>
      <c r="IZ22" s="195"/>
      <c r="JA22" s="195"/>
      <c r="JB22" s="195"/>
      <c r="JC22" s="195"/>
      <c r="JD22" s="195"/>
      <c r="JE22" s="195"/>
      <c r="JF22" s="195"/>
      <c r="JG22" s="195"/>
      <c r="JH22" s="195"/>
      <c r="JI22" s="195"/>
      <c r="JJ22" s="195"/>
      <c r="JK22" s="195"/>
      <c r="JL22" s="195"/>
      <c r="JM22" s="195"/>
      <c r="JN22" s="195"/>
      <c r="JO22" s="195"/>
      <c r="JP22" s="195"/>
      <c r="JQ22" s="195"/>
      <c r="JR22" s="195"/>
      <c r="JS22" s="195"/>
      <c r="JT22" s="195"/>
      <c r="JU22" s="195"/>
      <c r="JV22" s="195"/>
      <c r="JW22" s="195"/>
      <c r="JX22" s="195"/>
      <c r="JY22" s="195"/>
      <c r="JZ22" s="195"/>
      <c r="KA22" s="195"/>
      <c r="KB22" s="195"/>
      <c r="KC22" s="195"/>
      <c r="KD22" s="195"/>
      <c r="KE22" s="195"/>
      <c r="KF22" s="195"/>
      <c r="KG22" s="195"/>
      <c r="KH22" s="195"/>
      <c r="KI22" s="195"/>
      <c r="KJ22" s="195"/>
      <c r="KK22" s="195"/>
      <c r="KL22" s="195"/>
      <c r="KM22" s="195"/>
      <c r="KN22" s="195"/>
      <c r="KO22" s="195"/>
      <c r="KP22" s="195"/>
      <c r="KQ22" s="195"/>
      <c r="KR22" s="195"/>
      <c r="KS22" s="195"/>
      <c r="KT22" s="195"/>
      <c r="KU22" s="195"/>
      <c r="KV22" s="195"/>
      <c r="KW22" s="195"/>
      <c r="KX22" s="195"/>
      <c r="KY22" s="195"/>
      <c r="KZ22" s="195"/>
      <c r="LA22" s="195"/>
      <c r="LB22" s="195"/>
      <c r="LC22" s="195"/>
      <c r="LD22" s="195"/>
      <c r="LE22" s="195"/>
      <c r="LF22" s="195"/>
      <c r="LG22" s="195"/>
      <c r="LH22" s="195"/>
      <c r="LI22" s="195"/>
      <c r="LJ22" s="195"/>
      <c r="LK22" s="195"/>
      <c r="LL22" s="195"/>
      <c r="LM22" s="195"/>
      <c r="LN22" s="195"/>
      <c r="LO22" s="195"/>
      <c r="LP22" s="195"/>
      <c r="LQ22" s="195"/>
      <c r="LR22" s="195"/>
      <c r="LS22" s="195"/>
      <c r="LT22" s="195"/>
      <c r="LU22" s="195"/>
      <c r="LV22" s="195">
        <v>3.5881699999999999E-3</v>
      </c>
      <c r="LW22" s="195"/>
      <c r="LX22" s="195"/>
      <c r="LY22" s="195">
        <v>3.5881699999999999E-3</v>
      </c>
      <c r="LZ22" s="195">
        <v>3.5881699999999999E-3</v>
      </c>
      <c r="MA22" s="195">
        <v>3.5881699999999999E-3</v>
      </c>
      <c r="MB22" s="195"/>
      <c r="MC22" s="195"/>
      <c r="MD22" s="195"/>
      <c r="ME22" s="195"/>
      <c r="MF22" s="195"/>
      <c r="MG22" s="195"/>
      <c r="MH22" s="195"/>
      <c r="MI22" s="195"/>
      <c r="MJ22" s="195"/>
      <c r="MK22" s="195"/>
      <c r="ML22" s="195"/>
      <c r="MM22" s="195"/>
      <c r="MN22" s="195"/>
      <c r="MO22" s="195"/>
      <c r="MP22" s="195"/>
      <c r="MQ22" s="195"/>
      <c r="MR22" s="195"/>
      <c r="MS22" s="195"/>
      <c r="MT22" s="195"/>
      <c r="MU22" s="195"/>
      <c r="MV22" s="195"/>
      <c r="MW22" s="195"/>
      <c r="MX22" s="195"/>
      <c r="MY22" s="195"/>
      <c r="MZ22" s="195"/>
      <c r="NA22" s="195"/>
      <c r="NB22" s="195"/>
      <c r="NC22" s="195"/>
      <c r="ND22" s="195"/>
      <c r="NE22" s="195"/>
      <c r="NF22" s="195"/>
      <c r="NG22" s="195"/>
      <c r="NH22" s="195"/>
      <c r="NI22" s="195"/>
      <c r="NJ22" s="195"/>
      <c r="NK22" s="195"/>
      <c r="NL22" s="195"/>
      <c r="NM22" s="195"/>
      <c r="NN22" s="195"/>
      <c r="NO22" s="195"/>
      <c r="NP22" s="195"/>
      <c r="NQ22" s="195"/>
      <c r="NR22" s="195"/>
      <c r="NS22" s="195"/>
      <c r="NT22" s="195"/>
      <c r="NU22" s="195"/>
      <c r="NV22" s="195"/>
      <c r="NW22" s="195"/>
      <c r="NX22" s="195"/>
      <c r="NY22" s="195"/>
      <c r="NZ22" s="195"/>
      <c r="OA22" s="195"/>
      <c r="OB22" s="195"/>
      <c r="OC22" s="195"/>
      <c r="OD22" s="195"/>
      <c r="OE22" s="195"/>
      <c r="OF22" s="195"/>
      <c r="OG22" s="195"/>
      <c r="OH22" s="195"/>
      <c r="OI22" s="195"/>
      <c r="OJ22" s="195"/>
      <c r="OK22" s="195"/>
      <c r="OL22" s="195"/>
      <c r="OM22" s="195"/>
      <c r="ON22" s="195"/>
      <c r="OO22" s="195"/>
      <c r="OP22" s="195"/>
      <c r="OQ22" s="195"/>
      <c r="OR22" s="195"/>
      <c r="OS22" s="195"/>
      <c r="OT22" s="195"/>
      <c r="OU22" s="195"/>
      <c r="OV22" s="195"/>
      <c r="OW22" s="195"/>
      <c r="OX22" s="195"/>
      <c r="OY22" s="195"/>
      <c r="OZ22" s="195"/>
      <c r="PA22" s="195"/>
      <c r="PB22" s="195"/>
      <c r="PC22" s="195"/>
      <c r="PD22" s="195"/>
      <c r="PE22" s="195"/>
      <c r="PF22" s="195"/>
      <c r="PG22" s="195"/>
      <c r="PH22" s="195"/>
      <c r="PI22" s="195"/>
      <c r="PJ22" s="195"/>
      <c r="PK22" s="195"/>
      <c r="PL22" s="195"/>
      <c r="PM22" s="195"/>
      <c r="PN22" s="195"/>
      <c r="PO22" s="195"/>
      <c r="PP22" s="195"/>
      <c r="PQ22" s="195"/>
      <c r="PR22" s="195"/>
      <c r="PS22" s="195"/>
      <c r="PT22" s="195"/>
      <c r="PU22" s="195"/>
      <c r="PV22" s="195"/>
      <c r="PW22" s="195"/>
      <c r="PX22" s="195"/>
      <c r="PY22" s="195"/>
      <c r="PZ22" s="195"/>
      <c r="QA22" s="195"/>
      <c r="QB22" s="195"/>
      <c r="QC22" s="195"/>
      <c r="QD22" s="195"/>
      <c r="QE22" s="195"/>
      <c r="QF22" s="195"/>
      <c r="QG22" s="195"/>
      <c r="QH22" s="195"/>
      <c r="QI22" s="195"/>
      <c r="QJ22" s="195"/>
      <c r="QK22" s="195"/>
      <c r="QL22" s="195"/>
      <c r="QM22" s="195"/>
      <c r="QN22" s="195"/>
      <c r="QO22" s="195"/>
      <c r="QP22" s="195"/>
      <c r="QQ22" s="195"/>
      <c r="QR22" s="195"/>
      <c r="QS22" s="195"/>
      <c r="QT22" s="195"/>
      <c r="QU22" s="195"/>
      <c r="QV22" s="195"/>
      <c r="QW22" s="195"/>
      <c r="QX22" s="195"/>
      <c r="QY22" s="195"/>
      <c r="QZ22" s="195"/>
      <c r="RA22" s="195"/>
      <c r="RB22" s="195"/>
      <c r="RC22" s="195"/>
      <c r="RD22" s="195"/>
      <c r="RE22" s="195"/>
      <c r="RF22" s="195"/>
      <c r="RG22" s="195"/>
      <c r="RH22" s="195"/>
      <c r="RI22" s="195"/>
      <c r="RJ22" s="195"/>
      <c r="RK22" s="195"/>
      <c r="RL22" s="195"/>
      <c r="RM22" s="195"/>
      <c r="RN22" s="195"/>
      <c r="RO22" s="195"/>
      <c r="RP22" s="195"/>
      <c r="RQ22" s="195"/>
      <c r="RR22" s="195"/>
      <c r="RS22" s="195"/>
      <c r="RT22" s="195"/>
      <c r="RU22" s="195"/>
      <c r="RV22" s="195"/>
      <c r="RW22" s="195"/>
      <c r="RX22" s="195"/>
      <c r="RY22" s="195"/>
      <c r="RZ22" s="195"/>
      <c r="SA22" s="195"/>
      <c r="SB22" s="195"/>
      <c r="SC22" s="195"/>
      <c r="SD22" s="195"/>
      <c r="SE22" s="195"/>
      <c r="SF22" s="195"/>
      <c r="SG22" s="195"/>
      <c r="SH22" s="195"/>
      <c r="SI22" s="195"/>
      <c r="SJ22" s="195"/>
      <c r="SK22" s="195"/>
      <c r="SL22" s="195"/>
      <c r="SM22" s="195"/>
      <c r="SN22" s="195"/>
      <c r="SO22" s="195"/>
      <c r="SP22" s="195"/>
      <c r="SQ22" s="195"/>
      <c r="SR22" s="196"/>
      <c r="SS22" s="195"/>
      <c r="ST22" s="195"/>
      <c r="SU22" s="195"/>
      <c r="SV22" s="195"/>
      <c r="SW22" s="195"/>
      <c r="SX22" s="195"/>
      <c r="SY22" s="195"/>
      <c r="SZ22" s="195"/>
      <c r="TA22" s="195"/>
      <c r="TB22" s="195"/>
      <c r="TC22" s="195"/>
      <c r="TD22" s="195"/>
      <c r="TE22" s="195"/>
      <c r="TF22" s="195"/>
      <c r="TG22" s="195"/>
      <c r="TH22" s="195"/>
      <c r="TI22" s="195"/>
      <c r="TJ22" s="195"/>
      <c r="TK22" s="195">
        <f t="shared" si="22"/>
        <v>0</v>
      </c>
      <c r="TL22" s="195"/>
      <c r="TM22" s="195"/>
      <c r="TN22" s="195"/>
      <c r="TO22" s="195"/>
      <c r="TP22" s="195"/>
      <c r="TQ22" s="195"/>
      <c r="TR22" s="195"/>
      <c r="TS22" s="195"/>
      <c r="TT22" s="195"/>
      <c r="TU22" s="195"/>
      <c r="TV22" s="195"/>
      <c r="TW22" s="195"/>
      <c r="TX22" s="195"/>
      <c r="TY22" s="195"/>
      <c r="TZ22" s="195"/>
      <c r="UA22" s="195"/>
      <c r="UB22" s="195"/>
      <c r="UC22" s="195"/>
      <c r="UD22" s="195"/>
      <c r="UE22" s="195"/>
      <c r="UF22" s="195"/>
      <c r="UG22" s="195"/>
      <c r="UH22" s="195"/>
      <c r="UI22" s="195"/>
      <c r="UJ22" s="195"/>
      <c r="UK22" s="195"/>
      <c r="UL22" s="195"/>
      <c r="UM22" s="195"/>
      <c r="UN22" s="195"/>
      <c r="UO22" s="195"/>
      <c r="UP22" s="195"/>
      <c r="UQ22" s="195"/>
      <c r="UR22" s="195"/>
      <c r="US22" s="195"/>
      <c r="UT22" s="195"/>
      <c r="UU22" s="195"/>
      <c r="UV22" s="195"/>
      <c r="UW22" s="195">
        <f t="shared" si="42"/>
        <v>0</v>
      </c>
      <c r="UX22" s="195"/>
      <c r="UY22" s="195"/>
      <c r="UZ22" s="195"/>
      <c r="VA22" s="195"/>
      <c r="VB22" s="195"/>
      <c r="VC22" s="195"/>
      <c r="VD22" s="195"/>
      <c r="VE22" s="195"/>
      <c r="VF22" s="195"/>
      <c r="VG22" s="195"/>
      <c r="VH22" s="195"/>
      <c r="VI22" s="195"/>
      <c r="VJ22" s="195"/>
      <c r="VK22" s="195"/>
      <c r="VL22" s="195"/>
      <c r="VM22" s="195"/>
      <c r="VN22" s="195"/>
      <c r="VO22" s="195"/>
      <c r="VP22" s="195"/>
      <c r="VQ22" s="195"/>
      <c r="VR22" s="195"/>
      <c r="VS22" s="195"/>
      <c r="VT22" s="195"/>
      <c r="VU22" s="195"/>
      <c r="VV22" s="195"/>
      <c r="VW22" s="195"/>
      <c r="VX22" s="195"/>
      <c r="VY22" s="195"/>
      <c r="VZ22" s="195"/>
      <c r="WA22" s="195"/>
      <c r="WB22" s="195"/>
      <c r="WC22" s="195"/>
      <c r="WD22" s="195"/>
      <c r="WE22" s="195"/>
      <c r="WF22" s="195"/>
      <c r="WG22" s="195"/>
      <c r="WH22" s="195"/>
      <c r="WI22" s="195"/>
      <c r="WJ22" s="195"/>
      <c r="WK22" s="195"/>
      <c r="WL22" s="195"/>
      <c r="WM22" s="195"/>
      <c r="WN22" s="195"/>
      <c r="WO22" s="195"/>
      <c r="WP22" s="195"/>
      <c r="WQ22" s="195"/>
      <c r="WR22" s="195"/>
      <c r="WS22" s="195"/>
      <c r="WT22" s="195"/>
      <c r="WU22" s="195"/>
      <c r="WV22" s="195"/>
      <c r="WW22" s="195"/>
      <c r="WX22" s="195"/>
      <c r="WY22" s="195"/>
      <c r="WZ22" s="195"/>
      <c r="XA22" s="195"/>
      <c r="XB22" s="195"/>
      <c r="XC22" s="195"/>
      <c r="XD22" s="195"/>
      <c r="XE22" s="195"/>
      <c r="XF22" s="195"/>
      <c r="XG22" s="195"/>
      <c r="XH22" s="195"/>
      <c r="XI22" s="195"/>
      <c r="XJ22" s="195"/>
      <c r="XK22" s="195"/>
      <c r="XL22" s="195"/>
      <c r="XM22" s="195"/>
      <c r="XN22" s="195"/>
      <c r="XO22" s="195"/>
      <c r="XP22" s="195"/>
      <c r="XQ22" s="195"/>
      <c r="XR22" s="195"/>
      <c r="XS22" s="195"/>
      <c r="XT22" s="195"/>
      <c r="XU22" s="195"/>
      <c r="XV22" s="195"/>
      <c r="XW22" s="195"/>
      <c r="XX22" s="195"/>
      <c r="XY22" s="195"/>
      <c r="XZ22" s="195"/>
      <c r="YA22" s="195">
        <f t="shared" si="43"/>
        <v>0</v>
      </c>
      <c r="YB22" s="195"/>
      <c r="YC22" s="195"/>
      <c r="YD22" s="195"/>
      <c r="YE22" s="195"/>
      <c r="YF22" s="195">
        <f t="shared" si="44"/>
        <v>0</v>
      </c>
      <c r="YG22" s="195">
        <f t="shared" si="45"/>
        <v>0</v>
      </c>
      <c r="YH22" s="195">
        <f t="shared" si="46"/>
        <v>0</v>
      </c>
      <c r="YI22" s="195"/>
      <c r="YJ22" s="195"/>
      <c r="YK22" s="195">
        <v>2.5346E-4</v>
      </c>
      <c r="YL22" s="195"/>
      <c r="YM22" s="195">
        <f t="shared" si="47"/>
        <v>2.5346E-4</v>
      </c>
      <c r="YN22" s="195"/>
      <c r="YO22" s="195"/>
      <c r="YP22" s="195"/>
      <c r="YQ22" s="195"/>
      <c r="YR22" s="195"/>
      <c r="YS22" s="195"/>
      <c r="YT22" s="195"/>
      <c r="YU22" s="195"/>
      <c r="YV22" s="195"/>
      <c r="YW22" s="195"/>
      <c r="YX22" s="195"/>
      <c r="YY22" s="195"/>
      <c r="YZ22" s="195"/>
      <c r="ZA22" s="195"/>
      <c r="ZB22" s="195"/>
      <c r="ZC22" s="195"/>
      <c r="ZD22" s="195"/>
      <c r="ZE22" s="195"/>
      <c r="ZF22" s="195"/>
      <c r="ZG22" s="195"/>
      <c r="ZH22" s="195"/>
      <c r="ZI22" s="195">
        <v>2.5346E-4</v>
      </c>
      <c r="ZJ22" s="195"/>
      <c r="ZK22" s="195"/>
      <c r="ZL22" s="195"/>
      <c r="ZM22" s="195"/>
      <c r="ZN22" s="195"/>
      <c r="ZO22" s="195"/>
      <c r="ZP22" s="195"/>
      <c r="ZQ22" s="195"/>
      <c r="ZR22" s="195"/>
      <c r="ZS22" s="195"/>
      <c r="ZT22" s="195"/>
      <c r="ZU22" s="195"/>
      <c r="ZV22" s="195"/>
      <c r="ZW22" s="195"/>
      <c r="ZX22" s="195"/>
      <c r="ZY22" s="195"/>
      <c r="ZZ22" s="195"/>
      <c r="AAA22" s="195"/>
      <c r="AAB22" s="195"/>
      <c r="AAC22" s="195"/>
      <c r="AAD22" s="195"/>
      <c r="AAE22" s="195"/>
      <c r="AAF22" s="195"/>
      <c r="AAG22" s="195"/>
      <c r="AAH22" s="195"/>
      <c r="AAI22" s="195"/>
      <c r="AAJ22" s="195"/>
      <c r="AAK22" s="195"/>
      <c r="AAL22" s="195"/>
      <c r="AAM22" s="195"/>
      <c r="AAN22" s="195"/>
      <c r="AAO22" s="195"/>
      <c r="AAP22" s="195"/>
      <c r="AAQ22" s="195"/>
      <c r="AAR22" s="195"/>
      <c r="AAS22" s="195"/>
      <c r="AAT22" s="195"/>
      <c r="AAU22" s="195"/>
      <c r="AAV22" s="195"/>
      <c r="AAW22" s="195"/>
      <c r="AAX22" s="195"/>
      <c r="AAY22" s="195"/>
      <c r="AAZ22" s="195"/>
      <c r="ABA22" s="195"/>
      <c r="ABB22" s="195"/>
      <c r="ABC22" s="195"/>
      <c r="ABD22" s="195"/>
      <c r="ABE22" s="195"/>
      <c r="ABF22" s="195"/>
      <c r="ABG22" s="195"/>
      <c r="ABH22" s="195">
        <f t="shared" si="48"/>
        <v>2.5346E-4</v>
      </c>
      <c r="ABI22" s="195"/>
      <c r="ABJ22" s="195"/>
      <c r="ABK22" s="195"/>
      <c r="ABL22" s="195"/>
      <c r="ABM22" s="195"/>
      <c r="ABN22" s="195"/>
      <c r="ABO22" s="195"/>
      <c r="ABP22" s="195"/>
      <c r="ABQ22" s="195"/>
      <c r="ABR22" s="195"/>
      <c r="ABS22" s="195"/>
      <c r="ABT22" s="195"/>
      <c r="ABU22" s="195"/>
      <c r="ABV22" s="195"/>
      <c r="ABW22" s="195"/>
      <c r="ABX22" s="195"/>
      <c r="ABY22" s="195"/>
      <c r="ABZ22" s="195"/>
      <c r="ACA22" s="195"/>
      <c r="ACB22" s="195"/>
      <c r="ACC22" s="195"/>
      <c r="ACD22" s="195"/>
      <c r="ACE22" s="195"/>
      <c r="ACF22" s="195"/>
      <c r="ACG22" s="195"/>
      <c r="ACH22" s="195"/>
      <c r="ACI22" s="195"/>
      <c r="ACJ22" s="195"/>
      <c r="ACK22" s="195"/>
      <c r="ACL22" s="195"/>
      <c r="ACM22" s="195"/>
      <c r="ACN22" s="195"/>
      <c r="ACO22" s="195"/>
      <c r="ACP22" s="195"/>
      <c r="ACQ22" s="195"/>
      <c r="ACR22" s="195"/>
      <c r="ACS22" s="195"/>
      <c r="ACT22" s="195"/>
      <c r="ACU22" s="195"/>
      <c r="ACV22" s="195"/>
      <c r="ACW22" s="195"/>
      <c r="ACX22" s="195"/>
      <c r="ACY22" s="195"/>
      <c r="ACZ22" s="195"/>
      <c r="ADA22" s="195"/>
      <c r="ADB22" s="195"/>
      <c r="ADC22" s="195"/>
      <c r="ADD22" s="195"/>
      <c r="ADE22" s="195"/>
      <c r="ADF22" s="195"/>
      <c r="ADG22" s="195"/>
      <c r="ADH22" s="195"/>
      <c r="ADI22" s="195"/>
      <c r="ADJ22" s="195"/>
      <c r="ADK22" s="195"/>
      <c r="ADL22" s="195"/>
      <c r="ADM22" s="195"/>
      <c r="ADN22" s="195"/>
      <c r="ADO22" s="195"/>
      <c r="ADP22" s="195"/>
      <c r="ADQ22" s="195"/>
      <c r="ADR22" s="195"/>
      <c r="ADS22" s="195"/>
      <c r="ADT22" s="195"/>
      <c r="ADU22" s="195"/>
      <c r="ADV22" s="195"/>
      <c r="ADW22" s="195"/>
      <c r="ADX22" s="195"/>
      <c r="ADY22" s="195"/>
      <c r="ADZ22" s="195"/>
      <c r="AEA22" s="195"/>
      <c r="AEB22" s="195"/>
      <c r="AEC22" s="195"/>
      <c r="AED22" s="195"/>
      <c r="AEE22" s="195"/>
      <c r="AEF22" s="195"/>
      <c r="AEG22" s="195"/>
      <c r="AEH22" s="195"/>
      <c r="AEI22" s="195"/>
      <c r="AEJ22" s="195"/>
      <c r="AEK22" s="195"/>
      <c r="AEL22" s="195"/>
      <c r="AEM22" s="195"/>
      <c r="AEN22" s="195"/>
      <c r="AEO22" s="195"/>
      <c r="AEP22" s="195"/>
      <c r="AEQ22" s="195"/>
      <c r="AER22" s="195"/>
      <c r="AES22" s="195"/>
      <c r="AET22" s="195"/>
      <c r="AEU22" s="195"/>
      <c r="AEV22" s="195"/>
      <c r="AEW22" s="195"/>
      <c r="AEX22" s="195"/>
      <c r="AEY22" s="195"/>
      <c r="AEZ22" s="195"/>
      <c r="AFA22" s="195"/>
      <c r="AFB22" s="195"/>
      <c r="AFC22" s="195"/>
      <c r="AFD22" s="195"/>
      <c r="AFE22" s="195"/>
      <c r="AFF22" s="195"/>
      <c r="AFG22" s="195"/>
      <c r="AFH22" s="195"/>
      <c r="AFI22" s="195"/>
      <c r="AFJ22" s="195"/>
      <c r="AFK22" s="195"/>
      <c r="AFL22" s="195"/>
      <c r="AFM22" s="195"/>
      <c r="AFN22" s="195"/>
      <c r="AFO22" s="195"/>
      <c r="AFP22" s="195"/>
      <c r="AFQ22" s="195"/>
      <c r="AFR22" s="195"/>
      <c r="AFS22" s="195"/>
      <c r="AFT22" s="195"/>
      <c r="AFU22" s="195"/>
      <c r="AFV22" s="195"/>
      <c r="AFW22" s="195"/>
      <c r="AFX22" s="195"/>
      <c r="AFY22" s="195"/>
      <c r="AFZ22" s="195"/>
      <c r="AGA22" s="195"/>
      <c r="AGB22" s="195"/>
      <c r="AGC22" s="195"/>
      <c r="AGD22" s="195"/>
      <c r="AGE22" s="195"/>
      <c r="AGF22" s="195"/>
      <c r="AGG22" s="195"/>
      <c r="AGH22" s="195"/>
      <c r="AGI22" s="195"/>
      <c r="AGJ22" s="195"/>
      <c r="AGK22" s="195"/>
      <c r="AGL22" s="195"/>
      <c r="AGM22" s="195"/>
      <c r="AGN22" s="195"/>
      <c r="AGO22" s="195"/>
      <c r="AGP22" s="195"/>
      <c r="AGQ22" s="195"/>
      <c r="AGR22" s="195"/>
      <c r="AGS22" s="195"/>
      <c r="AGT22" s="195"/>
      <c r="AGU22" s="195"/>
      <c r="AGV22" s="195"/>
      <c r="AGW22" s="195"/>
      <c r="AGX22" s="195"/>
      <c r="AGY22" s="195"/>
      <c r="AGZ22" s="195"/>
      <c r="AHA22" s="195"/>
      <c r="AHB22" s="195"/>
      <c r="AHC22" s="195"/>
      <c r="AHD22" s="195"/>
      <c r="AHE22" s="195"/>
      <c r="AHF22" s="195"/>
      <c r="AHG22" s="195"/>
      <c r="AHH22" s="195"/>
      <c r="AHI22" s="195"/>
      <c r="AHJ22" s="195"/>
      <c r="AHK22" s="195"/>
      <c r="AHL22" s="195"/>
      <c r="AHM22" s="195"/>
      <c r="AHN22" s="195"/>
      <c r="AHO22" s="195"/>
      <c r="AHP22" s="195"/>
      <c r="AHQ22" s="195"/>
      <c r="AHR22" s="195"/>
      <c r="AHS22" s="195"/>
      <c r="AHT22" s="195"/>
      <c r="AHU22" s="195"/>
      <c r="AHV22" s="195"/>
      <c r="AHW22" s="195"/>
      <c r="AHX22" s="195"/>
      <c r="AHY22" s="195"/>
      <c r="AHZ22" s="195"/>
      <c r="AIA22" s="195"/>
      <c r="AIB22" s="195"/>
      <c r="AIC22" s="195"/>
      <c r="AID22" s="195"/>
      <c r="AIE22" s="195"/>
      <c r="AIF22" s="195"/>
      <c r="AIG22" s="195"/>
      <c r="AIH22" s="195"/>
      <c r="AII22" s="195"/>
      <c r="AIJ22" s="195"/>
      <c r="AIK22" s="195"/>
      <c r="AIL22" s="195"/>
      <c r="AIM22" s="195"/>
      <c r="AIN22" s="195"/>
      <c r="AIO22" s="195"/>
      <c r="AIP22" s="195"/>
      <c r="AIQ22" s="195"/>
      <c r="AIR22" s="195"/>
      <c r="AIS22" s="195"/>
      <c r="AIT22" s="195"/>
      <c r="AIU22" s="195"/>
      <c r="AIV22" s="195"/>
      <c r="AIW22" s="195"/>
      <c r="AIX22" s="195"/>
      <c r="AIY22" s="195"/>
      <c r="AIZ22" s="195"/>
      <c r="AJA22" s="195"/>
      <c r="AJB22" s="195"/>
      <c r="AJC22" s="195"/>
      <c r="AJD22" s="195"/>
      <c r="AJE22" s="195"/>
      <c r="AJF22" s="195"/>
      <c r="AJG22" s="195"/>
      <c r="AJH22" s="195"/>
      <c r="AJI22" s="195"/>
      <c r="AJJ22" s="195"/>
      <c r="AJK22" s="195"/>
      <c r="AJL22" s="195"/>
      <c r="AJM22" s="195"/>
      <c r="AJN22" s="195"/>
      <c r="AJO22" s="195"/>
      <c r="AJP22" s="195"/>
      <c r="AJQ22" s="195"/>
      <c r="AJR22" s="195"/>
      <c r="AJS22" s="195"/>
      <c r="AJT22" s="195"/>
      <c r="AJU22" s="195"/>
      <c r="AJV22" s="195"/>
      <c r="AJW22" s="195"/>
      <c r="AJX22" s="195"/>
      <c r="AJY22" s="195"/>
      <c r="AJZ22" s="195"/>
      <c r="AKA22" s="195"/>
      <c r="AKB22" s="195"/>
      <c r="AKC22" s="195"/>
      <c r="AKD22" s="195"/>
      <c r="AKE22" s="195"/>
      <c r="AKF22" s="195"/>
      <c r="AKG22" s="195"/>
      <c r="AKH22" s="195"/>
      <c r="AKI22" s="195"/>
      <c r="AKJ22" s="195"/>
      <c r="AKK22" s="195"/>
      <c r="AKL22" s="195"/>
      <c r="AKM22" s="195"/>
      <c r="AKN22" s="195"/>
      <c r="AKO22" s="195"/>
      <c r="AKP22" s="195"/>
      <c r="AKQ22" s="195"/>
      <c r="AKR22" s="195">
        <v>2.5346E-4</v>
      </c>
      <c r="AKS22" s="195"/>
      <c r="AKT22" s="195"/>
      <c r="AKU22" s="195"/>
      <c r="AKV22" s="195"/>
      <c r="AKW22" s="195"/>
      <c r="AKX22" s="195"/>
      <c r="AKY22" s="195"/>
      <c r="AKZ22" s="195"/>
      <c r="ALA22" s="195"/>
      <c r="ALB22" s="195"/>
      <c r="ALC22" s="195"/>
      <c r="ALD22" s="195"/>
      <c r="ALE22" s="195"/>
      <c r="ALF22" s="195"/>
      <c r="ALG22" s="195"/>
      <c r="ALH22" s="195"/>
      <c r="ALI22" s="195"/>
      <c r="ALJ22" s="195"/>
      <c r="ALK22" s="195"/>
      <c r="ALL22" s="195"/>
      <c r="ALM22" s="195"/>
      <c r="ALN22" s="195"/>
      <c r="ALO22" s="195"/>
      <c r="ALP22" s="195"/>
      <c r="ALQ22" s="195"/>
      <c r="ALR22" s="195"/>
      <c r="ALS22" s="195"/>
      <c r="ALT22" s="195"/>
      <c r="ALU22" s="195"/>
      <c r="ALV22" s="195"/>
      <c r="ALW22" s="195"/>
      <c r="ALX22" s="195"/>
      <c r="ALY22" s="195"/>
      <c r="ALZ22" s="195"/>
      <c r="AMA22" s="195"/>
      <c r="AMB22" s="195"/>
      <c r="AMC22" s="195"/>
      <c r="AMD22" s="195"/>
      <c r="AME22" s="195"/>
      <c r="AMF22" s="195"/>
      <c r="AMG22" s="195"/>
      <c r="AMH22" s="195"/>
      <c r="AMI22" s="195"/>
      <c r="AMJ22" s="195"/>
      <c r="AMK22" s="195"/>
      <c r="AML22" s="195"/>
      <c r="AMM22" s="195"/>
      <c r="AMN22" s="195"/>
      <c r="AMO22" s="195"/>
      <c r="AMP22" s="195"/>
      <c r="AMQ22" s="195"/>
      <c r="AMR22" s="195">
        <f t="shared" si="49"/>
        <v>0</v>
      </c>
      <c r="AMS22" s="195">
        <f t="shared" si="50"/>
        <v>0</v>
      </c>
      <c r="AMT22" s="195"/>
      <c r="AMU22" s="195"/>
      <c r="AMV22" s="195"/>
      <c r="AMW22" s="195"/>
      <c r="AMX22" s="195"/>
      <c r="AMY22" s="195"/>
      <c r="AMZ22" s="195"/>
      <c r="ANA22" s="195"/>
      <c r="ANB22" s="195"/>
      <c r="ANC22" s="195"/>
      <c r="AND22" s="195"/>
      <c r="ANE22" s="195">
        <f t="shared" si="51"/>
        <v>0</v>
      </c>
      <c r="ANF22" s="195"/>
      <c r="ANG22" s="195"/>
      <c r="ANH22" s="195"/>
      <c r="ANI22" s="195"/>
      <c r="ANJ22" s="195"/>
      <c r="ANK22" s="195"/>
      <c r="ANL22" s="195"/>
      <c r="ANM22" s="195"/>
      <c r="ANN22" s="195"/>
      <c r="ANO22" s="195"/>
      <c r="ANP22" s="195"/>
      <c r="ANQ22" s="195"/>
      <c r="ANR22" s="195">
        <f t="shared" si="52"/>
        <v>0</v>
      </c>
      <c r="ANS22" s="195"/>
      <c r="ANT22" s="195"/>
      <c r="ANU22" s="195"/>
      <c r="ANV22" s="195"/>
      <c r="ANW22" s="195"/>
      <c r="ANX22" s="195"/>
      <c r="ANY22" s="195"/>
      <c r="ANZ22" s="195"/>
      <c r="AOA22" s="195"/>
      <c r="AOB22" s="195"/>
      <c r="AOC22" s="195"/>
      <c r="AOD22" s="195"/>
      <c r="AOE22" s="195"/>
      <c r="AOF22" s="195"/>
      <c r="AOG22" s="195"/>
      <c r="AOH22" s="195"/>
      <c r="AOI22" s="195"/>
      <c r="AOJ22" s="195"/>
      <c r="AOK22" s="195"/>
      <c r="AOL22" s="195"/>
      <c r="AOM22" s="195"/>
      <c r="AON22" s="195"/>
      <c r="AOO22" s="195"/>
      <c r="AOP22" s="195"/>
      <c r="AOQ22" s="195"/>
      <c r="AOR22" s="195"/>
      <c r="AOS22" s="195"/>
      <c r="AOT22" s="195"/>
      <c r="AOU22" s="195"/>
      <c r="AOV22" s="195"/>
      <c r="AOW22" s="195"/>
      <c r="AOX22" s="195"/>
      <c r="AOY22" s="195"/>
      <c r="AOZ22" s="195"/>
      <c r="APA22" s="195"/>
      <c r="APB22" s="195">
        <f t="shared" si="53"/>
        <v>0</v>
      </c>
      <c r="APC22" s="195"/>
      <c r="APD22" s="195"/>
      <c r="APE22" s="195"/>
      <c r="APF22" s="195"/>
      <c r="APG22" s="195"/>
      <c r="APH22" s="195"/>
      <c r="API22" s="195"/>
      <c r="APJ22" s="195"/>
      <c r="APK22" s="195"/>
      <c r="APL22" s="195"/>
      <c r="APM22" s="195"/>
      <c r="APN22" s="195"/>
      <c r="APO22" s="195"/>
      <c r="APP22" s="195"/>
      <c r="APQ22" s="195"/>
      <c r="APR22" s="195"/>
      <c r="APS22" s="195"/>
      <c r="APT22" s="195"/>
      <c r="APU22" s="195">
        <f t="shared" si="54"/>
        <v>0</v>
      </c>
      <c r="APV22" s="195"/>
      <c r="APW22" s="195"/>
      <c r="APX22" s="195"/>
      <c r="APY22" s="195"/>
      <c r="APZ22" s="195"/>
      <c r="AQA22" s="195"/>
      <c r="AQB22" s="195"/>
      <c r="AQC22" s="195"/>
      <c r="AQD22" s="195"/>
      <c r="AQE22" s="195"/>
      <c r="AQF22" s="195"/>
      <c r="AQG22" s="195"/>
      <c r="AQH22" s="195"/>
      <c r="AQI22" s="195"/>
      <c r="AQJ22" s="195"/>
      <c r="AQK22" s="195"/>
      <c r="AQL22" s="195"/>
      <c r="AQM22" s="195"/>
      <c r="AQN22" s="195"/>
      <c r="AQO22" s="195"/>
      <c r="AQP22" s="195"/>
      <c r="AQQ22" s="195"/>
      <c r="AQR22" s="195">
        <f t="shared" si="55"/>
        <v>0</v>
      </c>
      <c r="AQS22" s="195"/>
      <c r="AQT22" s="195"/>
      <c r="AQU22" s="195"/>
      <c r="AQV22" s="195"/>
      <c r="AQW22" s="195">
        <v>6.6639999999999998E-3</v>
      </c>
      <c r="AQX22" s="195">
        <v>6.6639999999999998E-3</v>
      </c>
      <c r="AQY22" s="195"/>
      <c r="AQZ22" s="195"/>
      <c r="ARA22" s="195"/>
      <c r="ARB22" s="195"/>
      <c r="ARC22" s="195"/>
      <c r="ARD22" s="195"/>
      <c r="ARE22" s="195"/>
      <c r="ARF22" s="195"/>
      <c r="ARG22" s="195"/>
      <c r="ARH22" s="195"/>
      <c r="ARI22" s="195"/>
      <c r="ARJ22" s="195"/>
      <c r="ARK22" s="195"/>
      <c r="ARL22" s="195"/>
      <c r="ARM22" s="195"/>
      <c r="ARN22" s="195"/>
      <c r="ARO22" s="195"/>
      <c r="ARP22" s="195"/>
      <c r="ARQ22" s="195"/>
      <c r="ARR22" s="195"/>
      <c r="ARS22" s="195"/>
      <c r="ART22" s="195">
        <v>6.6639999999999998E-3</v>
      </c>
      <c r="ARU22" s="195"/>
      <c r="ARV22" s="195"/>
      <c r="ARW22" s="195"/>
      <c r="ARX22" s="195"/>
      <c r="ARY22" s="195"/>
      <c r="ARZ22" s="195"/>
      <c r="ASA22" s="195"/>
      <c r="ASB22" s="195"/>
      <c r="ASC22" s="195"/>
      <c r="ASD22" s="195"/>
      <c r="ASE22" s="195"/>
      <c r="ASF22" s="195"/>
      <c r="ASG22" s="195"/>
      <c r="ASH22" s="195"/>
      <c r="ASI22" s="195"/>
      <c r="ASJ22" s="195"/>
      <c r="ASK22" s="195"/>
      <c r="ASL22" s="195"/>
      <c r="ASM22" s="195"/>
      <c r="ASN22" s="195"/>
      <c r="ASO22" s="195"/>
      <c r="ASP22" s="195"/>
      <c r="ASQ22" s="195"/>
      <c r="ASR22" s="195"/>
      <c r="ASS22" s="195"/>
      <c r="AST22" s="195"/>
      <c r="ASU22" s="195"/>
      <c r="ASV22" s="195"/>
      <c r="ASW22" s="195"/>
      <c r="ASX22" s="195"/>
      <c r="ASY22" s="195"/>
      <c r="ASZ22" s="195"/>
      <c r="ATA22" s="195"/>
      <c r="ATB22" s="195"/>
      <c r="ATC22" s="195"/>
      <c r="ATD22" s="195"/>
      <c r="ATE22" s="195"/>
      <c r="ATF22" s="195"/>
      <c r="ATG22" s="195"/>
      <c r="ATH22" s="195"/>
      <c r="ATI22" s="195"/>
      <c r="ATJ22" s="195"/>
      <c r="ATK22" s="195"/>
      <c r="ATL22" s="195"/>
      <c r="ATM22" s="195"/>
      <c r="ATN22" s="195"/>
      <c r="ATO22" s="195"/>
      <c r="ATP22" s="195"/>
      <c r="ATQ22" s="195"/>
      <c r="ATR22" s="195"/>
      <c r="ATS22" s="195"/>
      <c r="ATT22" s="195"/>
      <c r="ATU22" s="195"/>
      <c r="ATV22" s="195"/>
      <c r="ATW22" s="195"/>
      <c r="ATX22" s="195"/>
      <c r="ATY22" s="195"/>
      <c r="ATZ22" s="195"/>
      <c r="AUA22" s="195"/>
      <c r="AUB22" s="195"/>
      <c r="AUC22" s="195"/>
      <c r="AUD22" s="195"/>
      <c r="AUE22" s="195"/>
      <c r="AUF22" s="195"/>
      <c r="AUG22" s="195"/>
      <c r="AUH22" s="195"/>
      <c r="AUI22" s="195"/>
      <c r="AUJ22" s="195"/>
      <c r="AUK22" s="195"/>
      <c r="AUL22" s="195"/>
      <c r="AUM22" s="195"/>
      <c r="AUN22" s="195"/>
      <c r="AUO22" s="195"/>
      <c r="AUP22" s="195"/>
      <c r="AUQ22" s="195"/>
      <c r="AUR22" s="195"/>
      <c r="AUS22" s="195"/>
      <c r="AUT22" s="195"/>
      <c r="AUU22" s="195"/>
      <c r="AUV22" s="195"/>
      <c r="AUW22" s="195"/>
      <c r="AUX22" s="195"/>
      <c r="AUY22" s="195"/>
      <c r="AUZ22" s="195"/>
      <c r="AVA22" s="195"/>
      <c r="AVB22" s="195"/>
      <c r="AVC22" s="195"/>
      <c r="AVD22" s="195"/>
      <c r="AVE22" s="195"/>
      <c r="AVF22" s="195"/>
      <c r="AVG22" s="195"/>
      <c r="AVH22" s="195"/>
      <c r="AVI22" s="195"/>
      <c r="AVJ22" s="195"/>
      <c r="AVK22" s="195"/>
      <c r="AVL22" s="195"/>
      <c r="AVM22" s="195"/>
      <c r="AVN22" s="195"/>
      <c r="AVO22" s="195"/>
      <c r="AVP22" s="195"/>
      <c r="AVQ22" s="195"/>
      <c r="AVR22" s="195"/>
      <c r="AVS22" s="195"/>
      <c r="AVT22" s="195"/>
      <c r="AVU22" s="195"/>
      <c r="AVV22" s="195"/>
      <c r="AVW22" s="195"/>
      <c r="AVX22" s="195"/>
      <c r="AVY22" s="195"/>
      <c r="AVZ22" s="195"/>
      <c r="AWA22" s="195"/>
      <c r="AWB22" s="195"/>
      <c r="AWC22" s="195"/>
      <c r="AWD22" s="195"/>
      <c r="AWE22" s="195"/>
      <c r="AWF22" s="195"/>
      <c r="AWG22" s="195"/>
      <c r="AWH22" s="195"/>
      <c r="AWI22" s="195"/>
      <c r="AWJ22" s="195"/>
      <c r="AWK22" s="195"/>
      <c r="AWL22" s="195"/>
      <c r="AWM22" s="195"/>
      <c r="AWN22" s="195"/>
      <c r="AWO22" s="195"/>
      <c r="AWP22" s="195"/>
      <c r="AWQ22" s="195"/>
      <c r="AWR22" s="195">
        <f t="shared" si="56"/>
        <v>0</v>
      </c>
      <c r="AWS22" s="195"/>
      <c r="AWT22" s="195"/>
      <c r="AWU22" s="195"/>
      <c r="AWV22" s="195"/>
      <c r="AWW22" s="195">
        <f t="shared" si="57"/>
        <v>0</v>
      </c>
      <c r="AWX22" s="195"/>
      <c r="AWY22" s="195"/>
      <c r="AWZ22" s="195">
        <f t="shared" si="58"/>
        <v>0</v>
      </c>
      <c r="AXA22" s="195">
        <f t="shared" si="59"/>
        <v>0</v>
      </c>
      <c r="AXB22" s="195">
        <f t="shared" si="60"/>
        <v>6.6639999999999998E-3</v>
      </c>
      <c r="AXC22" s="195"/>
      <c r="AXD22" s="195"/>
      <c r="AXE22" s="195">
        <f t="shared" si="61"/>
        <v>0</v>
      </c>
      <c r="AXF22" s="195"/>
      <c r="AXG22" s="195"/>
      <c r="AXH22" s="195"/>
      <c r="AXI22" s="195"/>
      <c r="AXJ22" s="195"/>
      <c r="AXK22" s="195">
        <f t="shared" si="62"/>
        <v>0</v>
      </c>
      <c r="AXL22" s="195"/>
      <c r="AXM22" s="195"/>
      <c r="AXN22" s="195"/>
      <c r="AXO22" s="195"/>
      <c r="AXP22" s="195"/>
      <c r="AXQ22" s="195">
        <f t="shared" si="63"/>
        <v>0</v>
      </c>
      <c r="AXR22" s="195"/>
      <c r="AXS22" s="195"/>
      <c r="AXT22" s="195"/>
      <c r="AXU22" s="195"/>
      <c r="AXV22" s="195">
        <f t="shared" si="64"/>
        <v>0</v>
      </c>
      <c r="AXW22" s="195"/>
      <c r="AXX22" s="195"/>
      <c r="AXY22" s="195"/>
      <c r="AXZ22" s="195"/>
      <c r="AYA22" s="195"/>
      <c r="AYB22" s="195">
        <f t="shared" si="65"/>
        <v>0</v>
      </c>
      <c r="AYC22" s="195">
        <f t="shared" si="23"/>
        <v>0</v>
      </c>
      <c r="AYD22" s="195"/>
      <c r="AYE22" s="195"/>
      <c r="AYF22" s="195"/>
      <c r="AYG22" s="195"/>
      <c r="AYH22" s="195"/>
      <c r="AYI22" s="195">
        <f t="shared" si="66"/>
        <v>0</v>
      </c>
      <c r="AYJ22" s="195"/>
      <c r="AYK22" s="195"/>
      <c r="AYL22" s="195"/>
      <c r="AYM22" s="195"/>
      <c r="AYN22" s="195"/>
      <c r="AYO22" s="195">
        <f t="shared" si="67"/>
        <v>0</v>
      </c>
      <c r="AYP22" s="195"/>
      <c r="AYQ22" s="195"/>
      <c r="AYR22" s="195"/>
      <c r="AYS22" s="195"/>
      <c r="AYT22" s="195"/>
      <c r="AYU22" s="195">
        <f t="shared" si="68"/>
        <v>0</v>
      </c>
      <c r="AYV22" s="195"/>
      <c r="AYW22" s="195"/>
      <c r="AYX22" s="195"/>
      <c r="AYY22" s="195">
        <f t="shared" si="69"/>
        <v>0</v>
      </c>
      <c r="AYZ22" s="195">
        <f t="shared" si="70"/>
        <v>0</v>
      </c>
      <c r="AZA22" s="195"/>
      <c r="AZB22" s="195"/>
      <c r="AZC22" s="195"/>
      <c r="AZD22" s="195"/>
      <c r="AZE22" s="195"/>
      <c r="AZF22" s="195">
        <f t="shared" si="71"/>
        <v>0</v>
      </c>
      <c r="AZG22" s="195"/>
      <c r="AZH22" s="195"/>
      <c r="AZI22" s="195"/>
      <c r="AZJ22" s="195"/>
      <c r="AZK22" s="195"/>
      <c r="AZL22" s="195">
        <f t="shared" si="72"/>
        <v>0</v>
      </c>
      <c r="AZM22" s="195"/>
      <c r="AZN22" s="195"/>
      <c r="AZO22" s="195"/>
      <c r="AZP22" s="195"/>
      <c r="AZQ22" s="195"/>
      <c r="AZR22" s="195">
        <f t="shared" si="73"/>
        <v>0</v>
      </c>
      <c r="AZS22" s="195"/>
      <c r="AZT22" s="195"/>
      <c r="AZU22" s="195"/>
      <c r="AZV22" s="195"/>
      <c r="AZW22" s="195"/>
      <c r="AZX22" s="195">
        <f t="shared" si="74"/>
        <v>0</v>
      </c>
      <c r="AZY22" s="195"/>
      <c r="AZZ22" s="195"/>
      <c r="BAA22" s="195">
        <f t="shared" si="75"/>
        <v>0</v>
      </c>
      <c r="BAB22" s="195">
        <f t="shared" si="76"/>
        <v>0</v>
      </c>
      <c r="BAC22" s="195"/>
      <c r="BAD22" s="195"/>
      <c r="BAE22" s="195"/>
      <c r="BAF22" s="195">
        <f t="shared" si="77"/>
        <v>0</v>
      </c>
      <c r="BAG22" s="195"/>
      <c r="BAH22" s="195"/>
      <c r="BAI22" s="195"/>
      <c r="BAJ22" s="195"/>
      <c r="BAK22" s="195">
        <f t="shared" si="78"/>
        <v>0</v>
      </c>
      <c r="BAL22" s="195"/>
      <c r="BAM22" s="195"/>
      <c r="BAN22" s="195"/>
      <c r="BAO22" s="195"/>
      <c r="BAP22" s="195"/>
      <c r="BAQ22" s="195">
        <f t="shared" si="79"/>
        <v>0</v>
      </c>
      <c r="BAR22" s="195"/>
      <c r="BAS22" s="195"/>
      <c r="BAT22" s="195"/>
      <c r="BAU22" s="195"/>
      <c r="BAV22" s="195"/>
      <c r="BAW22" s="195">
        <f t="shared" si="80"/>
        <v>0</v>
      </c>
      <c r="BAX22" s="195"/>
      <c r="BAY22" s="195"/>
      <c r="BAZ22" s="195"/>
      <c r="BBA22" s="195"/>
      <c r="BBB22" s="195">
        <f t="shared" si="81"/>
        <v>0</v>
      </c>
      <c r="BBC22" s="195">
        <f t="shared" si="82"/>
        <v>0</v>
      </c>
      <c r="BBD22" s="195"/>
      <c r="BBE22" s="195"/>
      <c r="BBF22" s="195"/>
      <c r="BBG22" s="195"/>
      <c r="BBH22" s="195"/>
      <c r="BBI22" s="195">
        <f t="shared" si="83"/>
        <v>0</v>
      </c>
      <c r="BBJ22" s="195"/>
      <c r="BBK22" s="195"/>
      <c r="BBL22" s="195"/>
      <c r="BBM22" s="195"/>
      <c r="BBN22" s="195"/>
      <c r="BBO22" s="195">
        <f t="shared" si="84"/>
        <v>0</v>
      </c>
      <c r="BBP22" s="195"/>
      <c r="BBQ22" s="195"/>
      <c r="BBR22" s="195"/>
      <c r="BBS22" s="195"/>
      <c r="BBT22" s="195"/>
      <c r="BBU22" s="195">
        <f t="shared" si="85"/>
        <v>0</v>
      </c>
      <c r="BBV22" s="195"/>
      <c r="BBW22" s="195"/>
      <c r="BBX22" s="195"/>
      <c r="BBY22" s="195"/>
      <c r="BBZ22" s="195"/>
      <c r="BCA22" s="195">
        <f t="shared" si="86"/>
        <v>0</v>
      </c>
      <c r="BCB22" s="195">
        <f t="shared" si="87"/>
        <v>0</v>
      </c>
      <c r="BCC22" s="195"/>
      <c r="BCD22" s="195"/>
      <c r="BCE22" s="195"/>
      <c r="BCF22" s="195"/>
      <c r="BCG22" s="195"/>
      <c r="BCH22" s="195">
        <f t="shared" si="88"/>
        <v>0</v>
      </c>
      <c r="BCI22" s="195"/>
      <c r="BCJ22" s="195"/>
      <c r="BCK22" s="195"/>
      <c r="BCL22" s="195"/>
      <c r="BCM22" s="195">
        <f t="shared" si="24"/>
        <v>0</v>
      </c>
      <c r="BCN22" s="195"/>
      <c r="BCO22" s="195"/>
      <c r="BCP22" s="195"/>
      <c r="BCQ22" s="195"/>
      <c r="BCR22" s="195"/>
      <c r="BCS22" s="195">
        <f t="shared" si="89"/>
        <v>0</v>
      </c>
      <c r="BCT22" s="195"/>
      <c r="BCU22" s="195"/>
      <c r="BCV22" s="195"/>
      <c r="BCW22" s="195"/>
      <c r="BCX22" s="195">
        <f t="shared" si="90"/>
        <v>0</v>
      </c>
      <c r="BCY22" s="195"/>
      <c r="BCZ22" s="195"/>
      <c r="BDA22" s="195">
        <f t="shared" si="91"/>
        <v>0</v>
      </c>
      <c r="BDB22" s="195">
        <f t="shared" si="92"/>
        <v>0</v>
      </c>
      <c r="BDC22" s="195"/>
      <c r="BDD22" s="195"/>
      <c r="BDE22" s="195"/>
      <c r="BDF22" s="195">
        <f t="shared" si="25"/>
        <v>0</v>
      </c>
      <c r="BDG22" s="195"/>
      <c r="BDH22" s="195"/>
      <c r="BDI22" s="195"/>
      <c r="BDJ22" s="195"/>
      <c r="BDK22" s="195"/>
      <c r="BDL22" s="195">
        <f t="shared" si="93"/>
        <v>0</v>
      </c>
      <c r="BDM22" s="195"/>
      <c r="BDN22" s="195"/>
      <c r="BDO22" s="195"/>
      <c r="BDP22" s="195"/>
      <c r="BDQ22" s="195">
        <f t="shared" si="94"/>
        <v>0</v>
      </c>
      <c r="BDR22" s="195"/>
      <c r="BDS22" s="195"/>
      <c r="BDT22" s="195"/>
      <c r="BDU22" s="195"/>
      <c r="BDV22" s="195"/>
      <c r="BDW22" s="195">
        <f t="shared" si="95"/>
        <v>0</v>
      </c>
      <c r="BDX22" s="195"/>
      <c r="BDY22" s="195"/>
      <c r="BDZ22" s="195"/>
      <c r="BEA22" s="195"/>
      <c r="BEB22" s="195"/>
      <c r="BEC22" s="195">
        <f t="shared" si="96"/>
        <v>0</v>
      </c>
      <c r="BED22" s="195">
        <f t="shared" si="97"/>
        <v>0</v>
      </c>
      <c r="BEE22" s="195"/>
      <c r="BEF22" s="195"/>
      <c r="BEG22" s="195"/>
      <c r="BEH22" s="195"/>
      <c r="BEI22" s="195">
        <f t="shared" si="98"/>
        <v>0</v>
      </c>
      <c r="BEJ22" s="195"/>
      <c r="BEK22" s="195"/>
      <c r="BEL22" s="195"/>
      <c r="BEM22" s="195"/>
      <c r="BEN22" s="195"/>
      <c r="BEO22" s="195">
        <f t="shared" si="99"/>
        <v>0</v>
      </c>
      <c r="BEP22" s="195"/>
      <c r="BEQ22" s="195"/>
      <c r="BER22" s="195"/>
      <c r="BES22" s="195"/>
      <c r="BET22" s="195"/>
      <c r="BEU22" s="195">
        <f t="shared" si="26"/>
        <v>0</v>
      </c>
      <c r="BEV22" s="195"/>
      <c r="BEW22" s="195"/>
      <c r="BEX22" s="195"/>
      <c r="BEY22" s="195"/>
      <c r="BEZ22" s="195"/>
      <c r="BFA22" s="195">
        <f t="shared" si="100"/>
        <v>0</v>
      </c>
      <c r="BFB22" s="195"/>
      <c r="BFC22" s="195">
        <f t="shared" si="101"/>
        <v>0</v>
      </c>
      <c r="BFD22" s="195">
        <f t="shared" si="27"/>
        <v>0</v>
      </c>
      <c r="BFE22" s="195"/>
      <c r="BFF22" s="195"/>
      <c r="BFG22" s="195"/>
      <c r="BFH22" s="195"/>
      <c r="BFI22" s="195">
        <f t="shared" si="102"/>
        <v>0</v>
      </c>
      <c r="BFJ22" s="195"/>
      <c r="BFK22" s="195"/>
      <c r="BFL22" s="195"/>
      <c r="BFM22" s="195"/>
      <c r="BFN22" s="195"/>
      <c r="BFO22" s="195">
        <f t="shared" si="103"/>
        <v>0</v>
      </c>
      <c r="BFP22" s="195"/>
      <c r="BFQ22" s="195"/>
      <c r="BFR22" s="195"/>
      <c r="BFS22" s="195"/>
      <c r="BFT22" s="195"/>
      <c r="BFU22" s="195">
        <f t="shared" si="28"/>
        <v>0</v>
      </c>
      <c r="BFV22" s="195"/>
      <c r="BFW22" s="195"/>
      <c r="BFX22" s="195"/>
      <c r="BFY22" s="195"/>
      <c r="BFZ22" s="195"/>
      <c r="BGA22" s="195">
        <f t="shared" si="104"/>
        <v>0</v>
      </c>
      <c r="BGB22" s="195"/>
      <c r="BGC22" s="195"/>
      <c r="BGD22" s="195"/>
      <c r="BGE22" s="195">
        <f t="shared" si="105"/>
        <v>0</v>
      </c>
      <c r="BGF22" s="195">
        <f t="shared" si="29"/>
        <v>0</v>
      </c>
      <c r="BGG22" s="195"/>
      <c r="BGH22" s="195"/>
      <c r="BGI22" s="195">
        <f t="shared" si="106"/>
        <v>0</v>
      </c>
      <c r="BGJ22" s="195"/>
      <c r="BGK22" s="195"/>
      <c r="BGL22" s="195"/>
      <c r="BGM22" s="195"/>
      <c r="BGN22" s="195"/>
      <c r="BGO22" s="195">
        <f t="shared" si="107"/>
        <v>0</v>
      </c>
      <c r="BGP22" s="195"/>
      <c r="BGQ22" s="195"/>
      <c r="BGR22" s="195"/>
      <c r="BGS22" s="195"/>
      <c r="BGT22" s="195"/>
      <c r="BGU22" s="195">
        <f t="shared" si="108"/>
        <v>0</v>
      </c>
      <c r="BGV22" s="195"/>
      <c r="BGW22" s="195"/>
      <c r="BGX22" s="195"/>
      <c r="BGY22" s="195"/>
      <c r="BGZ22" s="195"/>
      <c r="BHA22" s="195">
        <f t="shared" si="109"/>
        <v>0</v>
      </c>
      <c r="BHB22" s="195"/>
      <c r="BHC22" s="195"/>
      <c r="BHD22" s="195"/>
      <c r="BHE22" s="195"/>
      <c r="BHF22" s="195"/>
      <c r="BHG22" s="195">
        <f t="shared" si="110"/>
        <v>0</v>
      </c>
      <c r="BHH22" s="195">
        <f t="shared" si="111"/>
        <v>0</v>
      </c>
      <c r="BHI22" s="195"/>
      <c r="BHJ22" s="195"/>
      <c r="BHK22" s="195"/>
      <c r="BHL22" s="195"/>
      <c r="BHM22" s="195">
        <f t="shared" si="112"/>
        <v>0</v>
      </c>
      <c r="BHN22" s="195"/>
      <c r="BHO22" s="195"/>
      <c r="BHP22" s="195"/>
      <c r="BHQ22" s="195"/>
      <c r="BHR22" s="195"/>
      <c r="BHS22" s="195">
        <f t="shared" si="113"/>
        <v>0</v>
      </c>
      <c r="BHT22" s="195"/>
      <c r="BHU22" s="195"/>
      <c r="BHV22" s="195"/>
      <c r="BHW22" s="195"/>
      <c r="BHX22" s="195"/>
      <c r="BHY22" s="195">
        <f t="shared" si="114"/>
        <v>0</v>
      </c>
      <c r="BHZ22" s="195"/>
      <c r="BIA22" s="195"/>
      <c r="BIB22" s="195"/>
      <c r="BIC22" s="195"/>
      <c r="BID22" s="195"/>
      <c r="BIE22" s="195">
        <f t="shared" si="115"/>
        <v>0</v>
      </c>
      <c r="BIF22" s="195"/>
      <c r="BIG22" s="195">
        <f t="shared" si="116"/>
        <v>0</v>
      </c>
      <c r="BIH22" s="195">
        <f t="shared" si="117"/>
        <v>0</v>
      </c>
      <c r="BII22" s="195"/>
      <c r="BIJ22" s="195"/>
      <c r="BIK22" s="195"/>
      <c r="BIL22" s="195"/>
      <c r="BIM22" s="195">
        <f t="shared" si="118"/>
        <v>0</v>
      </c>
      <c r="BIN22" s="195"/>
      <c r="BIO22" s="195"/>
      <c r="BIP22" s="195"/>
      <c r="BIQ22" s="195"/>
      <c r="BIR22" s="195"/>
      <c r="BIS22" s="195">
        <f t="shared" si="119"/>
        <v>0</v>
      </c>
      <c r="BIT22" s="195"/>
      <c r="BIU22" s="195"/>
      <c r="BIV22" s="195"/>
      <c r="BIW22" s="195"/>
      <c r="BIX22" s="195"/>
      <c r="BIY22" s="195">
        <f t="shared" si="120"/>
        <v>0</v>
      </c>
      <c r="BIZ22" s="195"/>
      <c r="BJA22" s="195"/>
      <c r="BJB22" s="195"/>
      <c r="BJC22" s="195"/>
      <c r="BJD22" s="195">
        <f t="shared" si="121"/>
        <v>0</v>
      </c>
      <c r="BJE22" s="195"/>
      <c r="BJF22" s="195"/>
      <c r="BJG22" s="195"/>
      <c r="BJH22" s="195"/>
      <c r="BJI22" s="195">
        <f t="shared" si="122"/>
        <v>0</v>
      </c>
      <c r="BJJ22" s="195">
        <f t="shared" si="123"/>
        <v>0</v>
      </c>
      <c r="BJK22" s="195">
        <f t="shared" si="30"/>
        <v>0</v>
      </c>
      <c r="BJL22" s="195"/>
      <c r="BJM22" s="195"/>
      <c r="BJN22" s="195"/>
      <c r="BJO22" s="195"/>
      <c r="BJP22" s="195"/>
      <c r="BJQ22" s="195">
        <f t="shared" si="124"/>
        <v>0</v>
      </c>
      <c r="BJR22" s="195"/>
      <c r="BJS22" s="195"/>
      <c r="BJT22" s="195"/>
      <c r="BJU22" s="195"/>
      <c r="BJV22" s="195"/>
      <c r="BJW22" s="195">
        <f t="shared" si="125"/>
        <v>0</v>
      </c>
      <c r="BJX22" s="195"/>
      <c r="BJY22" s="195"/>
      <c r="BJZ22" s="195"/>
      <c r="BKA22" s="195"/>
      <c r="BKB22" s="195">
        <f t="shared" si="126"/>
        <v>0</v>
      </c>
      <c r="BKC22" s="195"/>
      <c r="BKD22" s="195"/>
      <c r="BKE22" s="195"/>
      <c r="BKF22" s="195"/>
      <c r="BKG22" s="195"/>
      <c r="BKH22" s="195">
        <f t="shared" si="127"/>
        <v>0</v>
      </c>
      <c r="BKI22" s="195">
        <f t="shared" si="128"/>
        <v>0</v>
      </c>
      <c r="BKJ22" s="195"/>
      <c r="BKK22" s="195"/>
      <c r="BKL22" s="195"/>
      <c r="BKM22" s="195"/>
      <c r="BKN22" s="195"/>
      <c r="BKO22" s="195">
        <f t="shared" si="129"/>
        <v>0</v>
      </c>
      <c r="BKP22" s="195"/>
      <c r="BKQ22" s="195"/>
      <c r="BKR22" s="195"/>
      <c r="BKS22" s="195"/>
      <c r="BKT22" s="195"/>
      <c r="BKU22" s="195">
        <f t="shared" si="130"/>
        <v>0</v>
      </c>
      <c r="BKV22" s="195"/>
      <c r="BKW22" s="195"/>
      <c r="BKX22" s="195"/>
      <c r="BKY22" s="195">
        <f t="shared" si="131"/>
        <v>0</v>
      </c>
      <c r="BKZ22" s="195"/>
      <c r="BLA22" s="195"/>
      <c r="BLB22" s="195"/>
      <c r="BLC22" s="195"/>
      <c r="BLD22" s="195"/>
      <c r="BLE22" s="195">
        <f t="shared" si="132"/>
        <v>0</v>
      </c>
      <c r="BLF22" s="196">
        <f t="shared" si="133"/>
        <v>0</v>
      </c>
      <c r="BLG22" s="195"/>
      <c r="BLH22" s="195"/>
      <c r="BLI22" s="195"/>
      <c r="BLJ22" s="195"/>
      <c r="BLK22" s="195"/>
      <c r="BLL22" s="195">
        <f t="shared" si="134"/>
        <v>0</v>
      </c>
      <c r="BLM22" s="195"/>
      <c r="BLN22" s="195"/>
      <c r="BLO22" s="195"/>
      <c r="BLP22" s="195"/>
      <c r="BLQ22" s="195"/>
      <c r="BLR22" s="196">
        <f t="shared" si="135"/>
        <v>0</v>
      </c>
      <c r="BLS22" s="195"/>
      <c r="BLT22" s="195"/>
      <c r="BLU22" s="195"/>
      <c r="BLV22" s="195"/>
      <c r="BLW22" s="195"/>
      <c r="BLX22" s="196">
        <f t="shared" si="31"/>
        <v>0</v>
      </c>
      <c r="BLY22" s="195"/>
      <c r="BLZ22" s="195"/>
      <c r="BMA22" s="195"/>
      <c r="BMB22" s="195"/>
      <c r="BMC22" s="195"/>
      <c r="BMD22" s="196">
        <f t="shared" si="136"/>
        <v>0</v>
      </c>
      <c r="BME22" s="195"/>
      <c r="BMF22" s="195"/>
      <c r="BMG22" s="195"/>
      <c r="BMH22" s="196">
        <f t="shared" si="137"/>
        <v>0</v>
      </c>
      <c r="BMI22" s="196">
        <f t="shared" si="138"/>
        <v>0</v>
      </c>
      <c r="BMJ22" s="195"/>
      <c r="BMK22" s="196">
        <f t="shared" si="139"/>
        <v>0</v>
      </c>
      <c r="BML22" s="195"/>
      <c r="BMM22" s="195"/>
      <c r="BMN22" s="195"/>
      <c r="BMO22" s="195"/>
      <c r="BMP22" s="195"/>
      <c r="BMQ22" s="196">
        <f t="shared" si="140"/>
        <v>0</v>
      </c>
      <c r="BMR22" s="195"/>
      <c r="BMS22" s="195"/>
      <c r="BMT22" s="195"/>
      <c r="BMU22" s="195"/>
      <c r="BMV22" s="195"/>
      <c r="BMW22" s="196">
        <f t="shared" si="141"/>
        <v>0</v>
      </c>
      <c r="BMX22" s="195"/>
      <c r="BMY22" s="195"/>
      <c r="BMZ22" s="195"/>
      <c r="BNA22" s="195"/>
      <c r="BNB22" s="195"/>
      <c r="BNC22" s="196">
        <f t="shared" si="142"/>
        <v>0</v>
      </c>
      <c r="BND22" s="195"/>
      <c r="BNE22" s="195"/>
      <c r="BNF22" s="195"/>
      <c r="BNG22" s="195"/>
      <c r="BNH22" s="195"/>
      <c r="BNI22" s="196">
        <f t="shared" si="143"/>
        <v>0</v>
      </c>
      <c r="BNJ22" s="196">
        <f t="shared" si="144"/>
        <v>0</v>
      </c>
      <c r="BNK22" s="195"/>
      <c r="BNL22" s="195"/>
      <c r="BNM22" s="195"/>
      <c r="BNN22" s="195"/>
      <c r="BNO22" s="195"/>
      <c r="BNP22" s="196">
        <f t="shared" si="145"/>
        <v>0</v>
      </c>
      <c r="BNQ22" s="195"/>
      <c r="BNR22" s="195"/>
      <c r="BNS22" s="195"/>
      <c r="BNT22" s="195"/>
      <c r="BNU22" s="195"/>
      <c r="BNV22" s="196">
        <f t="shared" si="146"/>
        <v>0</v>
      </c>
      <c r="BNW22" s="195"/>
      <c r="BNX22" s="195"/>
      <c r="BNY22" s="195"/>
      <c r="BNZ22" s="195"/>
      <c r="BOA22" s="195"/>
      <c r="BOB22" s="196">
        <f t="shared" si="147"/>
        <v>0</v>
      </c>
      <c r="BOC22" s="195"/>
      <c r="BOD22" s="195"/>
      <c r="BOE22" s="195">
        <v>2.6025200000000001E-3</v>
      </c>
      <c r="BOF22" s="195"/>
      <c r="BOG22" s="195"/>
      <c r="BOH22" s="196">
        <f t="shared" si="148"/>
        <v>2.6025200000000001E-3</v>
      </c>
      <c r="BOI22" s="195"/>
      <c r="BOJ22" s="196">
        <f t="shared" si="149"/>
        <v>0</v>
      </c>
      <c r="BOK22" s="196">
        <f t="shared" si="150"/>
        <v>2.6025200000000001E-3</v>
      </c>
      <c r="BOL22" s="195"/>
      <c r="BOM22" s="195"/>
      <c r="BON22" s="195"/>
      <c r="BOO22" s="196">
        <f t="shared" si="32"/>
        <v>0</v>
      </c>
      <c r="BOP22" s="196"/>
      <c r="BOQ22" s="196"/>
      <c r="BOR22" s="196"/>
      <c r="BOS22" s="196"/>
      <c r="BOT22" s="196"/>
      <c r="BOU22" s="196">
        <f t="shared" si="151"/>
        <v>0</v>
      </c>
      <c r="BOV22" s="196"/>
      <c r="BOW22" s="196"/>
      <c r="BOX22" s="196"/>
      <c r="BOY22" s="196"/>
      <c r="BOZ22" s="196"/>
      <c r="BPA22" s="196"/>
      <c r="BPB22" s="196">
        <f t="shared" si="152"/>
        <v>0</v>
      </c>
      <c r="BPC22" s="196"/>
      <c r="BPD22" s="196"/>
      <c r="BPE22" s="196"/>
      <c r="BPF22" s="196"/>
      <c r="BPG22" s="196">
        <f t="shared" si="153"/>
        <v>0</v>
      </c>
      <c r="BPH22" s="196"/>
      <c r="BPI22" s="196"/>
      <c r="BPJ22" s="196"/>
      <c r="BPK22" s="196">
        <f t="shared" si="154"/>
        <v>0</v>
      </c>
      <c r="BPL22" s="196">
        <f t="shared" si="155"/>
        <v>0</v>
      </c>
      <c r="BPM22" s="196"/>
      <c r="BPN22" s="196"/>
      <c r="BPO22" s="196">
        <f t="shared" si="156"/>
        <v>0</v>
      </c>
      <c r="BPP22" s="196"/>
      <c r="BPQ22" s="196"/>
      <c r="BPR22" s="196"/>
      <c r="BPS22" s="196"/>
      <c r="BPT22" s="196"/>
      <c r="BPU22" s="196">
        <f t="shared" si="157"/>
        <v>0</v>
      </c>
      <c r="BPV22" s="196"/>
      <c r="BPW22" s="196"/>
      <c r="BPX22" s="196"/>
      <c r="BPY22" s="196"/>
      <c r="BPZ22" s="196">
        <f t="shared" si="33"/>
        <v>0</v>
      </c>
      <c r="BQA22" s="196"/>
      <c r="BQB22" s="196"/>
      <c r="BQC22" s="196"/>
      <c r="BQD22" s="196"/>
      <c r="BQE22" s="196"/>
      <c r="BQF22" s="196">
        <f t="shared" si="158"/>
        <v>0</v>
      </c>
      <c r="BQG22" s="196"/>
      <c r="BQH22" s="196"/>
      <c r="BQI22" s="196"/>
      <c r="BQJ22" s="196"/>
      <c r="BQK22" s="196"/>
      <c r="BQL22" s="196">
        <f t="shared" si="159"/>
        <v>0</v>
      </c>
      <c r="BQM22" s="196">
        <f t="shared" si="34"/>
        <v>0</v>
      </c>
      <c r="BQN22" s="196"/>
      <c r="BQO22" s="196"/>
      <c r="BQP22" s="196"/>
      <c r="BQQ22" s="196"/>
      <c r="BQR22" s="196">
        <f t="shared" si="160"/>
        <v>0</v>
      </c>
      <c r="BQS22" s="196"/>
      <c r="BQT22" s="196"/>
      <c r="BQU22" s="196"/>
      <c r="BQV22" s="196"/>
      <c r="BQW22" s="196"/>
      <c r="BQX22" s="196">
        <f t="shared" si="161"/>
        <v>0</v>
      </c>
      <c r="BQY22" s="196"/>
      <c r="BQZ22" s="196"/>
      <c r="BRA22" s="196"/>
      <c r="BRB22" s="196"/>
      <c r="BRC22" s="196"/>
      <c r="BRD22" s="196">
        <f t="shared" si="162"/>
        <v>0</v>
      </c>
      <c r="BRE22" s="196"/>
      <c r="BRF22" s="196"/>
      <c r="BRG22" s="196"/>
      <c r="BRH22" s="196"/>
      <c r="BRI22" s="196"/>
      <c r="BRJ22" s="196">
        <f t="shared" si="163"/>
        <v>0</v>
      </c>
      <c r="BRK22" s="196"/>
      <c r="BRL22" s="196"/>
      <c r="BRM22" s="196">
        <f t="shared" si="164"/>
        <v>0</v>
      </c>
      <c r="BRN22" s="196">
        <f t="shared" si="35"/>
        <v>0</v>
      </c>
      <c r="BRO22" s="196"/>
      <c r="BRP22" s="196"/>
      <c r="BRQ22" s="196"/>
      <c r="BRR22" s="196">
        <f t="shared" si="165"/>
        <v>0</v>
      </c>
      <c r="BRS22" s="196"/>
      <c r="BRT22" s="196"/>
      <c r="BRU22" s="196"/>
      <c r="BRV22" s="196"/>
      <c r="BRW22" s="196"/>
      <c r="BRX22" s="196">
        <f t="shared" si="166"/>
        <v>0</v>
      </c>
      <c r="BRY22" s="196"/>
      <c r="BRZ22" s="196"/>
      <c r="BSA22" s="196"/>
      <c r="BSB22" s="196"/>
      <c r="BSC22" s="196"/>
      <c r="BSD22" s="196">
        <f t="shared" si="167"/>
        <v>0</v>
      </c>
      <c r="BSE22" s="196"/>
      <c r="BSF22" s="196"/>
      <c r="BSG22" s="196"/>
      <c r="BSH22" s="196"/>
      <c r="BSI22" s="196"/>
      <c r="BSJ22" s="196">
        <f t="shared" si="168"/>
        <v>0</v>
      </c>
      <c r="BSK22" s="196"/>
      <c r="BSL22" s="196"/>
      <c r="BSM22" s="196"/>
      <c r="BSN22" s="196"/>
      <c r="BSO22" s="196">
        <f t="shared" si="169"/>
        <v>0</v>
      </c>
      <c r="BSP22" s="196">
        <f t="shared" si="170"/>
        <v>0</v>
      </c>
      <c r="BSQ22" s="196"/>
      <c r="BSR22" s="196">
        <f t="shared" si="171"/>
        <v>0</v>
      </c>
      <c r="BSS22" s="196"/>
      <c r="BST22" s="196"/>
      <c r="BSU22" s="196"/>
      <c r="BSV22" s="196"/>
      <c r="BSW22" s="196"/>
      <c r="BSX22" s="196">
        <f t="shared" si="172"/>
        <v>0</v>
      </c>
      <c r="BSY22" s="196"/>
      <c r="BSZ22" s="196"/>
      <c r="BTA22" s="196"/>
      <c r="BTB22" s="196"/>
      <c r="BTC22" s="196"/>
      <c r="BTD22" s="196">
        <f t="shared" si="173"/>
        <v>0</v>
      </c>
      <c r="BTE22" s="196"/>
      <c r="BTF22" s="196"/>
      <c r="BTG22" s="196"/>
      <c r="BTH22" s="196"/>
      <c r="BTI22" s="196"/>
      <c r="BTJ22" s="196">
        <f t="shared" si="174"/>
        <v>0</v>
      </c>
      <c r="BTK22" s="196"/>
      <c r="BTL22" s="196"/>
      <c r="BTM22" s="196"/>
      <c r="BTN22" s="196"/>
      <c r="BTO22" s="196"/>
      <c r="BTP22" s="196">
        <f t="shared" si="175"/>
        <v>0</v>
      </c>
      <c r="BTQ22" s="196">
        <f t="shared" si="176"/>
        <v>0</v>
      </c>
      <c r="BTR22" s="196"/>
      <c r="BTS22" s="196"/>
      <c r="BTT22" s="196"/>
      <c r="BTU22" s="196"/>
      <c r="BTV22" s="196">
        <f t="shared" si="177"/>
        <v>0</v>
      </c>
      <c r="BTW22" s="196"/>
      <c r="BTX22" s="196"/>
      <c r="BTY22" s="196"/>
      <c r="BTZ22" s="196"/>
      <c r="BUA22" s="196"/>
      <c r="BUB22" s="196">
        <f t="shared" si="178"/>
        <v>0</v>
      </c>
      <c r="BUC22" s="196"/>
      <c r="BUD22" s="196"/>
      <c r="BUE22" s="196"/>
      <c r="BUF22" s="196"/>
      <c r="BUG22" s="196"/>
      <c r="BUH22" s="196">
        <f t="shared" si="179"/>
        <v>0</v>
      </c>
      <c r="BUI22" s="196"/>
      <c r="BUJ22" s="196"/>
      <c r="BUK22" s="196"/>
      <c r="BUL22" s="196"/>
      <c r="BUM22" s="196"/>
      <c r="BUN22" s="196">
        <f t="shared" si="180"/>
        <v>0</v>
      </c>
      <c r="BUO22" s="196"/>
      <c r="BUP22" s="196"/>
      <c r="BUQ22" s="196">
        <f t="shared" si="181"/>
        <v>0</v>
      </c>
      <c r="BUR22" s="196">
        <f t="shared" si="182"/>
        <v>0</v>
      </c>
      <c r="BUS22" s="196"/>
      <c r="BUT22" s="196"/>
      <c r="BUU22" s="196"/>
      <c r="BUV22" s="196">
        <f t="shared" si="183"/>
        <v>0</v>
      </c>
      <c r="BUW22" s="196"/>
      <c r="BUX22" s="196"/>
      <c r="BUY22" s="196"/>
      <c r="BUZ22" s="196"/>
      <c r="BVA22" s="196"/>
      <c r="BVB22" s="196">
        <f t="shared" si="184"/>
        <v>0</v>
      </c>
      <c r="BVC22" s="196"/>
      <c r="BVD22" s="196"/>
      <c r="BVE22" s="196"/>
      <c r="BVF22" s="196"/>
      <c r="BVG22" s="196"/>
      <c r="BVH22" s="196">
        <f t="shared" si="185"/>
        <v>0</v>
      </c>
      <c r="BVI22" s="196"/>
      <c r="BVJ22" s="196"/>
      <c r="BVK22" s="196"/>
      <c r="BVL22" s="196"/>
      <c r="BVM22" s="196"/>
      <c r="BVN22" s="196">
        <f t="shared" si="206"/>
        <v>0</v>
      </c>
      <c r="BVO22" s="196"/>
      <c r="BVP22" s="196"/>
      <c r="BVQ22" s="196"/>
      <c r="BVR22" s="196"/>
      <c r="BVS22" s="196"/>
      <c r="BVT22" s="196">
        <f t="shared" si="186"/>
        <v>0</v>
      </c>
      <c r="BVU22" s="196">
        <f t="shared" si="187"/>
        <v>0</v>
      </c>
      <c r="BVV22" s="196">
        <f t="shared" si="36"/>
        <v>2.6025200000000001E-3</v>
      </c>
      <c r="BVW22" s="196"/>
      <c r="BVX22" s="196"/>
      <c r="BVY22" s="196"/>
      <c r="BVZ22" s="196"/>
      <c r="BWA22" s="196"/>
      <c r="BWB22" s="196">
        <f t="shared" si="188"/>
        <v>0</v>
      </c>
      <c r="BWC22" s="196"/>
      <c r="BWD22" s="196"/>
      <c r="BWE22" s="196"/>
      <c r="BWF22" s="196"/>
      <c r="BWG22" s="196"/>
      <c r="BWH22" s="196">
        <f t="shared" si="204"/>
        <v>0</v>
      </c>
      <c r="BWI22" s="196"/>
      <c r="BWJ22" s="196"/>
      <c r="BWK22" s="196"/>
      <c r="BWL22" s="196"/>
      <c r="BWM22" s="196"/>
      <c r="BWN22" s="196">
        <f t="shared" si="209"/>
        <v>0</v>
      </c>
      <c r="BWO22" s="196"/>
      <c r="BWP22" s="196"/>
      <c r="BWQ22" s="196"/>
      <c r="BWR22" s="196"/>
      <c r="BWS22" s="196"/>
      <c r="BWT22" s="196">
        <f t="shared" si="210"/>
        <v>0</v>
      </c>
      <c r="BWU22" s="196"/>
      <c r="BWV22" s="196">
        <f t="shared" si="38"/>
        <v>0</v>
      </c>
      <c r="BWW22" s="196">
        <f t="shared" si="39"/>
        <v>0</v>
      </c>
      <c r="BWX22" s="196"/>
      <c r="BWY22" s="196"/>
      <c r="BWZ22" s="196"/>
      <c r="BXA22" s="196"/>
      <c r="BXB22" s="196">
        <f t="shared" si="190"/>
        <v>0</v>
      </c>
      <c r="BXC22" s="196"/>
      <c r="BXD22" s="196"/>
      <c r="BXE22" s="196"/>
      <c r="BXF22" s="196"/>
      <c r="BXG22" s="196"/>
      <c r="BXH22" s="196">
        <f t="shared" si="191"/>
        <v>0</v>
      </c>
      <c r="BXI22" s="196"/>
      <c r="BXJ22" s="196"/>
      <c r="BXK22" s="196"/>
      <c r="BXL22" s="196"/>
      <c r="BXM22" s="196"/>
      <c r="BXN22" s="196">
        <f t="shared" si="192"/>
        <v>0</v>
      </c>
      <c r="BXO22" s="196"/>
      <c r="BXP22" s="196"/>
      <c r="BXQ22" s="196"/>
      <c r="BXR22" s="196"/>
      <c r="BXS22" s="196"/>
      <c r="BXT22" s="196">
        <f t="shared" si="193"/>
        <v>0</v>
      </c>
      <c r="BXU22" s="196">
        <f t="shared" si="194"/>
        <v>0</v>
      </c>
      <c r="BXV22" s="196"/>
      <c r="BXW22" s="196"/>
      <c r="BXX22" s="196"/>
      <c r="BXY22" s="196">
        <f t="shared" si="195"/>
        <v>0</v>
      </c>
      <c r="BXZ22" s="196"/>
      <c r="BYA22" s="196"/>
      <c r="BYB22" s="196"/>
      <c r="BYC22" s="196"/>
      <c r="BYD22" s="196"/>
      <c r="BYE22" s="196">
        <f t="shared" si="196"/>
        <v>0</v>
      </c>
      <c r="BYF22" s="196"/>
      <c r="BYG22" s="196"/>
      <c r="BYH22" s="196"/>
      <c r="BYI22" s="196"/>
      <c r="BYJ22" s="196"/>
      <c r="BYK22" s="196">
        <f t="shared" si="208"/>
        <v>0</v>
      </c>
      <c r="BYL22" s="196"/>
      <c r="BYM22" s="196"/>
      <c r="BYN22" s="196"/>
      <c r="BYO22" s="196"/>
      <c r="BYP22" s="196"/>
      <c r="BYQ22" s="196">
        <f t="shared" si="205"/>
        <v>0</v>
      </c>
      <c r="BYR22" s="196"/>
      <c r="BYS22" s="196"/>
      <c r="BYT22" s="196"/>
      <c r="BYU22" s="196"/>
      <c r="BYV22" s="196">
        <f t="shared" si="197"/>
        <v>0</v>
      </c>
      <c r="BYW22" s="196">
        <f t="shared" si="198"/>
        <v>0</v>
      </c>
      <c r="BYX22" s="196"/>
      <c r="BYY22" s="196">
        <f t="shared" si="199"/>
        <v>0</v>
      </c>
      <c r="BYZ22" s="196"/>
      <c r="BZA22" s="196"/>
      <c r="BZB22" s="196"/>
      <c r="BZC22" s="196"/>
      <c r="BZD22" s="196"/>
      <c r="BZE22" s="196">
        <f t="shared" si="200"/>
        <v>0</v>
      </c>
      <c r="BZF22" s="196"/>
      <c r="BZG22" s="196"/>
      <c r="BZH22" s="196"/>
      <c r="BZI22" s="196"/>
      <c r="BZJ22" s="196">
        <f t="shared" si="201"/>
        <v>0</v>
      </c>
      <c r="BZK22" s="196"/>
      <c r="BZL22" s="196"/>
      <c r="BZM22" s="196"/>
      <c r="BZN22" s="196"/>
      <c r="BZO22" s="196"/>
      <c r="BZP22" s="196">
        <f t="shared" si="40"/>
        <v>0</v>
      </c>
      <c r="BZQ22" s="196">
        <f t="shared" si="202"/>
        <v>0</v>
      </c>
      <c r="BZR22" s="196">
        <f t="shared" si="203"/>
        <v>0</v>
      </c>
      <c r="BZS22" s="197"/>
      <c r="BZT22" s="197">
        <f>+SUM(BZT15:BZT21)</f>
        <v>75</v>
      </c>
      <c r="BZU22" s="197">
        <f>+SUM(BZU15:BZU21)</f>
        <v>36</v>
      </c>
      <c r="BZV22" s="197">
        <f>+BZT22-BZU22</f>
        <v>39</v>
      </c>
      <c r="BZW22" s="197"/>
      <c r="BZX22" s="197"/>
      <c r="BZY22" s="197"/>
      <c r="BZZ22" s="197"/>
      <c r="CAA22" s="197"/>
      <c r="CAB22" s="197"/>
      <c r="CAC22" s="197"/>
      <c r="CAD22" s="197"/>
      <c r="CAE22" s="197"/>
      <c r="CAF22" s="197"/>
      <c r="CAG22" s="197"/>
      <c r="CAH22" s="197"/>
      <c r="CAI22" s="197"/>
      <c r="CAJ22" s="197">
        <v>1598.039</v>
      </c>
      <c r="CAK22" s="197"/>
      <c r="CAL22" s="197"/>
      <c r="CAM22" s="197"/>
      <c r="CAN22" s="197"/>
      <c r="CAO22" s="197"/>
      <c r="CAP22" s="197"/>
      <c r="CAQ22" s="197"/>
      <c r="CAR22" s="197"/>
      <c r="CAS22" s="197"/>
      <c r="CAT22" s="197"/>
      <c r="CAU22" s="197"/>
      <c r="CAV22" s="197"/>
      <c r="CAW22" s="197"/>
      <c r="CAX22" s="197"/>
      <c r="CAY22" s="197"/>
      <c r="CAZ22" s="197"/>
      <c r="CBA22" s="197"/>
      <c r="CBB22" s="197"/>
      <c r="CBC22" s="197"/>
      <c r="CBD22" s="197"/>
      <c r="CBE22" s="197"/>
      <c r="CBF22" s="197"/>
      <c r="CBG22" s="197"/>
      <c r="CBH22" s="197"/>
      <c r="CBI22" s="197"/>
      <c r="CBJ22" s="197"/>
      <c r="CBK22" s="197"/>
      <c r="CBL22" s="197"/>
      <c r="CBM22" s="197"/>
      <c r="CBN22" s="197"/>
      <c r="CBO22" s="197"/>
      <c r="CBP22" s="197"/>
      <c r="CBQ22" s="197"/>
      <c r="CBR22" s="197"/>
      <c r="CBS22" s="197"/>
      <c r="CBT22" s="197"/>
      <c r="CBU22" s="197"/>
      <c r="CBV22" s="197"/>
      <c r="CBW22" s="197"/>
      <c r="CBX22" s="197"/>
      <c r="CBY22" s="197"/>
      <c r="CBZ22" s="197"/>
      <c r="CCA22" s="197"/>
      <c r="CCB22" s="197"/>
      <c r="CCC22" s="197"/>
      <c r="CCD22" s="197"/>
      <c r="CCE22" s="197"/>
      <c r="CCF22" s="197"/>
      <c r="CCG22" s="197"/>
      <c r="CCH22" s="197"/>
      <c r="CCI22" s="197"/>
      <c r="CCJ22" s="197"/>
      <c r="CCK22" s="197"/>
      <c r="CCL22" s="197"/>
      <c r="CCM22" s="197"/>
      <c r="CCN22" s="197"/>
      <c r="CCO22" s="197"/>
      <c r="CCP22" s="197"/>
      <c r="CCQ22" s="197"/>
      <c r="CCR22" s="198"/>
      <c r="CCS22" s="198">
        <f t="shared" si="41"/>
        <v>0</v>
      </c>
      <c r="CCT22" s="199"/>
      <c r="CCU22" s="206"/>
      <c r="CED22" s="207" t="s">
        <v>212</v>
      </c>
      <c r="CEE22" s="208"/>
      <c r="CEF22" s="209">
        <v>6.9</v>
      </c>
    </row>
    <row r="23" spans="1:2164" s="200" customFormat="1" outlineLevel="1" x14ac:dyDescent="0.2">
      <c r="A23" s="203" t="s">
        <v>14</v>
      </c>
      <c r="B23" s="195">
        <v>1.1439999999999999</v>
      </c>
      <c r="C23" s="195">
        <v>7.7541858699999997</v>
      </c>
      <c r="D23" s="195"/>
      <c r="E23" s="195">
        <v>10.01985</v>
      </c>
      <c r="F23" s="195"/>
      <c r="G23" s="195"/>
      <c r="H23" s="195"/>
      <c r="I23" s="195">
        <v>4.1803650000000001</v>
      </c>
      <c r="J23" s="195"/>
      <c r="K23" s="195">
        <v>0.14526578000000001</v>
      </c>
      <c r="L23" s="195"/>
      <c r="M23" s="195"/>
      <c r="N23" s="195"/>
      <c r="O23" s="195">
        <v>22.099666649999996</v>
      </c>
      <c r="P23" s="195"/>
      <c r="Q23" s="195"/>
      <c r="R23" s="195"/>
      <c r="S23" s="195"/>
      <c r="T23" s="195">
        <v>24.591125699999999</v>
      </c>
      <c r="U23" s="195">
        <v>24.591125699999999</v>
      </c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>
        <v>24.591125699999999</v>
      </c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95"/>
      <c r="DW23" s="195"/>
      <c r="DX23" s="195"/>
      <c r="DY23" s="195"/>
      <c r="DZ23" s="195"/>
      <c r="EA23" s="195"/>
      <c r="EB23" s="195"/>
      <c r="EC23" s="195"/>
      <c r="ED23" s="195"/>
      <c r="EE23" s="195"/>
      <c r="EF23" s="195"/>
      <c r="EG23" s="195"/>
      <c r="EH23" s="195"/>
      <c r="EI23" s="195"/>
      <c r="EJ23" s="195"/>
      <c r="EK23" s="195"/>
      <c r="EL23" s="195"/>
      <c r="EM23" s="195"/>
      <c r="EN23" s="195"/>
      <c r="EO23" s="195"/>
      <c r="EP23" s="195"/>
      <c r="EQ23" s="195"/>
      <c r="ER23" s="195"/>
      <c r="ES23" s="195"/>
      <c r="ET23" s="195"/>
      <c r="EU23" s="195"/>
      <c r="EV23" s="195"/>
      <c r="EW23" s="195"/>
      <c r="EX23" s="195"/>
      <c r="EY23" s="195"/>
      <c r="EZ23" s="195"/>
      <c r="FA23" s="195"/>
      <c r="FB23" s="195"/>
      <c r="FC23" s="195"/>
      <c r="FD23" s="195"/>
      <c r="FE23" s="195"/>
      <c r="FF23" s="195"/>
      <c r="FG23" s="195"/>
      <c r="FH23" s="195"/>
      <c r="FI23" s="195"/>
      <c r="FJ23" s="195"/>
      <c r="FK23" s="195"/>
      <c r="FL23" s="195"/>
      <c r="FM23" s="195"/>
      <c r="FN23" s="195"/>
      <c r="FO23" s="195"/>
      <c r="FP23" s="195"/>
      <c r="FQ23" s="195"/>
      <c r="FR23" s="195"/>
      <c r="FS23" s="195"/>
      <c r="FT23" s="195"/>
      <c r="FU23" s="195"/>
      <c r="FV23" s="195"/>
      <c r="FW23" s="195"/>
      <c r="FX23" s="195"/>
      <c r="FY23" s="195"/>
      <c r="FZ23" s="195"/>
      <c r="GA23" s="195"/>
      <c r="GB23" s="195"/>
      <c r="GC23" s="195"/>
      <c r="GD23" s="195"/>
      <c r="GE23" s="195"/>
      <c r="GF23" s="195"/>
      <c r="GG23" s="195"/>
      <c r="GH23" s="195"/>
      <c r="GI23" s="195"/>
      <c r="GJ23" s="195"/>
      <c r="GK23" s="195"/>
      <c r="GL23" s="195"/>
      <c r="GM23" s="195"/>
      <c r="GN23" s="195"/>
      <c r="GO23" s="195"/>
      <c r="GP23" s="195"/>
      <c r="GQ23" s="195"/>
      <c r="GR23" s="195"/>
      <c r="GS23" s="195"/>
      <c r="GT23" s="195"/>
      <c r="GU23" s="195"/>
      <c r="GV23" s="195"/>
      <c r="GW23" s="195"/>
      <c r="GX23" s="195"/>
      <c r="GY23" s="195"/>
      <c r="GZ23" s="195"/>
      <c r="HA23" s="195"/>
      <c r="HB23" s="195"/>
      <c r="HC23" s="195"/>
      <c r="HD23" s="195"/>
      <c r="HE23" s="195"/>
      <c r="HF23" s="195"/>
      <c r="HG23" s="195"/>
      <c r="HH23" s="195"/>
      <c r="HI23" s="195"/>
      <c r="HJ23" s="195"/>
      <c r="HK23" s="195"/>
      <c r="HL23" s="195"/>
      <c r="HM23" s="195"/>
      <c r="HN23" s="195"/>
      <c r="HO23" s="195"/>
      <c r="HP23" s="195"/>
      <c r="HQ23" s="195"/>
      <c r="HR23" s="195"/>
      <c r="HS23" s="195"/>
      <c r="HT23" s="195"/>
      <c r="HU23" s="195"/>
      <c r="HV23" s="195"/>
      <c r="HW23" s="195"/>
      <c r="HX23" s="195"/>
      <c r="HY23" s="195"/>
      <c r="HZ23" s="195"/>
      <c r="IA23" s="195"/>
      <c r="IB23" s="195"/>
      <c r="IC23" s="195"/>
      <c r="ID23" s="195"/>
      <c r="IE23" s="195"/>
      <c r="IF23" s="195"/>
      <c r="IG23" s="195"/>
      <c r="IH23" s="195"/>
      <c r="II23" s="195"/>
      <c r="IJ23" s="195"/>
      <c r="IK23" s="195"/>
      <c r="IL23" s="195"/>
      <c r="IM23" s="195"/>
      <c r="IN23" s="195"/>
      <c r="IO23" s="195"/>
      <c r="IP23" s="195"/>
      <c r="IQ23" s="195"/>
      <c r="IR23" s="195"/>
      <c r="IS23" s="195"/>
      <c r="IT23" s="195"/>
      <c r="IU23" s="195"/>
      <c r="IV23" s="195"/>
      <c r="IW23" s="195"/>
      <c r="IX23" s="195"/>
      <c r="IY23" s="195"/>
      <c r="IZ23" s="195"/>
      <c r="JA23" s="195"/>
      <c r="JB23" s="195"/>
      <c r="JC23" s="195"/>
      <c r="JD23" s="195"/>
      <c r="JE23" s="195"/>
      <c r="JF23" s="195"/>
      <c r="JG23" s="195"/>
      <c r="JH23" s="195"/>
      <c r="JI23" s="195"/>
      <c r="JJ23" s="195"/>
      <c r="JK23" s="195"/>
      <c r="JL23" s="195"/>
      <c r="JM23" s="195"/>
      <c r="JN23" s="195"/>
      <c r="JO23" s="195"/>
      <c r="JP23" s="195"/>
      <c r="JQ23" s="195"/>
      <c r="JR23" s="195"/>
      <c r="JS23" s="195"/>
      <c r="JT23" s="195"/>
      <c r="JU23" s="195"/>
      <c r="JV23" s="195"/>
      <c r="JW23" s="195"/>
      <c r="JX23" s="195"/>
      <c r="JY23" s="195"/>
      <c r="JZ23" s="195"/>
      <c r="KA23" s="195"/>
      <c r="KB23" s="195"/>
      <c r="KC23" s="195"/>
      <c r="KD23" s="195"/>
      <c r="KE23" s="195"/>
      <c r="KF23" s="195"/>
      <c r="KG23" s="195"/>
      <c r="KH23" s="195"/>
      <c r="KI23" s="195"/>
      <c r="KJ23" s="195"/>
      <c r="KK23" s="195"/>
      <c r="KL23" s="195"/>
      <c r="KM23" s="195"/>
      <c r="KN23" s="195"/>
      <c r="KO23" s="195"/>
      <c r="KP23" s="195"/>
      <c r="KQ23" s="195"/>
      <c r="KR23" s="195"/>
      <c r="KS23" s="195"/>
      <c r="KT23" s="195"/>
      <c r="KU23" s="195"/>
      <c r="KV23" s="195"/>
      <c r="KW23" s="195"/>
      <c r="KX23" s="195"/>
      <c r="KY23" s="195"/>
      <c r="KZ23" s="195"/>
      <c r="LA23" s="195"/>
      <c r="LB23" s="195"/>
      <c r="LC23" s="195"/>
      <c r="LD23" s="195"/>
      <c r="LE23" s="195"/>
      <c r="LF23" s="195"/>
      <c r="LG23" s="195"/>
      <c r="LH23" s="195"/>
      <c r="LI23" s="195"/>
      <c r="LJ23" s="195"/>
      <c r="LK23" s="195"/>
      <c r="LL23" s="195"/>
      <c r="LM23" s="195"/>
      <c r="LN23" s="195"/>
      <c r="LO23" s="195"/>
      <c r="LP23" s="195"/>
      <c r="LQ23" s="195"/>
      <c r="LR23" s="195"/>
      <c r="LS23" s="195"/>
      <c r="LT23" s="195"/>
      <c r="LU23" s="195"/>
      <c r="LV23" s="195"/>
      <c r="LW23" s="195"/>
      <c r="LX23" s="195"/>
      <c r="LY23" s="195"/>
      <c r="LZ23" s="195"/>
      <c r="MA23" s="195">
        <v>24.591125699999999</v>
      </c>
      <c r="MB23" s="195"/>
      <c r="MC23" s="195"/>
      <c r="MD23" s="195"/>
      <c r="ME23" s="195"/>
      <c r="MF23" s="195"/>
      <c r="MG23" s="195"/>
      <c r="MH23" s="195"/>
      <c r="MI23" s="195"/>
      <c r="MJ23" s="195"/>
      <c r="MK23" s="195"/>
      <c r="ML23" s="195"/>
      <c r="MM23" s="195"/>
      <c r="MN23" s="195"/>
      <c r="MO23" s="195"/>
      <c r="MP23" s="195"/>
      <c r="MQ23" s="195"/>
      <c r="MR23" s="195"/>
      <c r="MS23" s="195"/>
      <c r="MT23" s="195"/>
      <c r="MU23" s="195"/>
      <c r="MV23" s="195"/>
      <c r="MW23" s="195"/>
      <c r="MX23" s="195"/>
      <c r="MY23" s="195"/>
      <c r="MZ23" s="195"/>
      <c r="NA23" s="195"/>
      <c r="NB23" s="195"/>
      <c r="NC23" s="195"/>
      <c r="ND23" s="195"/>
      <c r="NE23" s="195"/>
      <c r="NF23" s="195"/>
      <c r="NG23" s="195"/>
      <c r="NH23" s="195"/>
      <c r="NI23" s="195"/>
      <c r="NJ23" s="195"/>
      <c r="NK23" s="195"/>
      <c r="NL23" s="195"/>
      <c r="NM23" s="195"/>
      <c r="NN23" s="195"/>
      <c r="NO23" s="195"/>
      <c r="NP23" s="195"/>
      <c r="NQ23" s="195"/>
      <c r="NR23" s="195"/>
      <c r="NS23" s="195"/>
      <c r="NT23" s="195"/>
      <c r="NU23" s="195"/>
      <c r="NV23" s="195"/>
      <c r="NW23" s="195"/>
      <c r="NX23" s="195"/>
      <c r="NY23" s="195"/>
      <c r="NZ23" s="195"/>
      <c r="OA23" s="195"/>
      <c r="OB23" s="195"/>
      <c r="OC23" s="195"/>
      <c r="OD23" s="195"/>
      <c r="OE23" s="195"/>
      <c r="OF23" s="195"/>
      <c r="OG23" s="195"/>
      <c r="OH23" s="195"/>
      <c r="OI23" s="195"/>
      <c r="OJ23" s="195"/>
      <c r="OK23" s="195"/>
      <c r="OL23" s="195"/>
      <c r="OM23" s="195"/>
      <c r="ON23" s="195"/>
      <c r="OO23" s="195"/>
      <c r="OP23" s="195"/>
      <c r="OQ23" s="195"/>
      <c r="OR23" s="195"/>
      <c r="OS23" s="195"/>
      <c r="OT23" s="195"/>
      <c r="OU23" s="195"/>
      <c r="OV23" s="195"/>
      <c r="OW23" s="195"/>
      <c r="OX23" s="195"/>
      <c r="OY23" s="195"/>
      <c r="OZ23" s="195"/>
      <c r="PA23" s="195"/>
      <c r="PB23" s="195"/>
      <c r="PC23" s="195"/>
      <c r="PD23" s="195"/>
      <c r="PE23" s="195"/>
      <c r="PF23" s="195"/>
      <c r="PG23" s="195"/>
      <c r="PH23" s="195"/>
      <c r="PI23" s="195"/>
      <c r="PJ23" s="195"/>
      <c r="PK23" s="195"/>
      <c r="PL23" s="195"/>
      <c r="PM23" s="195"/>
      <c r="PN23" s="195"/>
      <c r="PO23" s="195"/>
      <c r="PP23" s="195"/>
      <c r="PQ23" s="195"/>
      <c r="PR23" s="195"/>
      <c r="PS23" s="195"/>
      <c r="PT23" s="195"/>
      <c r="PU23" s="195"/>
      <c r="PV23" s="195"/>
      <c r="PW23" s="195"/>
      <c r="PX23" s="195"/>
      <c r="PY23" s="195"/>
      <c r="PZ23" s="195"/>
      <c r="QA23" s="195"/>
      <c r="QB23" s="195"/>
      <c r="QC23" s="195"/>
      <c r="QD23" s="195"/>
      <c r="QE23" s="195"/>
      <c r="QF23" s="195"/>
      <c r="QG23" s="195"/>
      <c r="QH23" s="195"/>
      <c r="QI23" s="195"/>
      <c r="QJ23" s="195"/>
      <c r="QK23" s="195"/>
      <c r="QL23" s="195"/>
      <c r="QM23" s="195"/>
      <c r="QN23" s="195"/>
      <c r="QO23" s="195"/>
      <c r="QP23" s="195"/>
      <c r="QQ23" s="195"/>
      <c r="QR23" s="195"/>
      <c r="QS23" s="195"/>
      <c r="QT23" s="195"/>
      <c r="QU23" s="195"/>
      <c r="QV23" s="195"/>
      <c r="QW23" s="195"/>
      <c r="QX23" s="195"/>
      <c r="QY23" s="195"/>
      <c r="QZ23" s="195"/>
      <c r="RA23" s="195"/>
      <c r="RB23" s="195"/>
      <c r="RC23" s="195"/>
      <c r="RD23" s="195"/>
      <c r="RE23" s="195"/>
      <c r="RF23" s="195"/>
      <c r="RG23" s="195"/>
      <c r="RH23" s="195"/>
      <c r="RI23" s="195"/>
      <c r="RJ23" s="195"/>
      <c r="RK23" s="195"/>
      <c r="RL23" s="195"/>
      <c r="RM23" s="195"/>
      <c r="RN23" s="195"/>
      <c r="RO23" s="195"/>
      <c r="RP23" s="195"/>
      <c r="RQ23" s="195"/>
      <c r="RR23" s="195"/>
      <c r="RS23" s="195"/>
      <c r="RT23" s="195"/>
      <c r="RU23" s="195"/>
      <c r="RV23" s="195"/>
      <c r="RW23" s="195"/>
      <c r="RX23" s="195"/>
      <c r="RY23" s="195"/>
      <c r="RZ23" s="195"/>
      <c r="SA23" s="195"/>
      <c r="SB23" s="195"/>
      <c r="SC23" s="195"/>
      <c r="SD23" s="195"/>
      <c r="SE23" s="195"/>
      <c r="SF23" s="195"/>
      <c r="SG23" s="195"/>
      <c r="SH23" s="195"/>
      <c r="SI23" s="195"/>
      <c r="SJ23" s="195"/>
      <c r="SK23" s="195"/>
      <c r="SL23" s="195"/>
      <c r="SM23" s="195"/>
      <c r="SN23" s="195"/>
      <c r="SO23" s="195"/>
      <c r="SP23" s="195"/>
      <c r="SQ23" s="195"/>
      <c r="SR23" s="196"/>
      <c r="SS23" s="195"/>
      <c r="ST23" s="195"/>
      <c r="SU23" s="195"/>
      <c r="SV23" s="195"/>
      <c r="SW23" s="195"/>
      <c r="SX23" s="195"/>
      <c r="SY23" s="195"/>
      <c r="SZ23" s="195"/>
      <c r="TA23" s="195"/>
      <c r="TB23" s="195"/>
      <c r="TC23" s="195"/>
      <c r="TD23" s="195"/>
      <c r="TE23" s="195"/>
      <c r="TF23" s="195"/>
      <c r="TG23" s="195"/>
      <c r="TH23" s="195"/>
      <c r="TI23" s="195"/>
      <c r="TJ23" s="195"/>
      <c r="TK23" s="195">
        <f t="shared" si="22"/>
        <v>0</v>
      </c>
      <c r="TL23" s="195"/>
      <c r="TM23" s="195"/>
      <c r="TN23" s="195"/>
      <c r="TO23" s="195"/>
      <c r="TP23" s="195"/>
      <c r="TQ23" s="195"/>
      <c r="TR23" s="195"/>
      <c r="TS23" s="195"/>
      <c r="TT23" s="195"/>
      <c r="TU23" s="195"/>
      <c r="TV23" s="195"/>
      <c r="TW23" s="195"/>
      <c r="TX23" s="195"/>
      <c r="TY23" s="195"/>
      <c r="TZ23" s="195"/>
      <c r="UA23" s="195"/>
      <c r="UB23" s="195"/>
      <c r="UC23" s="195"/>
      <c r="UD23" s="195"/>
      <c r="UE23" s="195"/>
      <c r="UF23" s="195"/>
      <c r="UG23" s="195"/>
      <c r="UH23" s="195"/>
      <c r="UI23" s="195"/>
      <c r="UJ23" s="195"/>
      <c r="UK23" s="195"/>
      <c r="UL23" s="195"/>
      <c r="UM23" s="195"/>
      <c r="UN23" s="195"/>
      <c r="UO23" s="195"/>
      <c r="UP23" s="195"/>
      <c r="UQ23" s="195"/>
      <c r="UR23" s="195"/>
      <c r="US23" s="195"/>
      <c r="UT23" s="195"/>
      <c r="UU23" s="195"/>
      <c r="UV23" s="195"/>
      <c r="UW23" s="195">
        <f t="shared" si="42"/>
        <v>0</v>
      </c>
      <c r="UX23" s="195"/>
      <c r="UY23" s="195"/>
      <c r="UZ23" s="195"/>
      <c r="VA23" s="195"/>
      <c r="VB23" s="195"/>
      <c r="VC23" s="195"/>
      <c r="VD23" s="195"/>
      <c r="VE23" s="195"/>
      <c r="VF23" s="195"/>
      <c r="VG23" s="195"/>
      <c r="VH23" s="195"/>
      <c r="VI23" s="195"/>
      <c r="VJ23" s="195"/>
      <c r="VK23" s="195"/>
      <c r="VL23" s="195"/>
      <c r="VM23" s="195"/>
      <c r="VN23" s="195"/>
      <c r="VO23" s="195"/>
      <c r="VP23" s="195"/>
      <c r="VQ23" s="195"/>
      <c r="VR23" s="195"/>
      <c r="VS23" s="195"/>
      <c r="VT23" s="195"/>
      <c r="VU23" s="195"/>
      <c r="VV23" s="195"/>
      <c r="VW23" s="195"/>
      <c r="VX23" s="195"/>
      <c r="VY23" s="195"/>
      <c r="VZ23" s="195"/>
      <c r="WA23" s="195"/>
      <c r="WB23" s="195"/>
      <c r="WC23" s="195"/>
      <c r="WD23" s="195"/>
      <c r="WE23" s="195"/>
      <c r="WF23" s="195"/>
      <c r="WG23" s="195"/>
      <c r="WH23" s="195"/>
      <c r="WI23" s="195"/>
      <c r="WJ23" s="195"/>
      <c r="WK23" s="195"/>
      <c r="WL23" s="195"/>
      <c r="WM23" s="195"/>
      <c r="WN23" s="195"/>
      <c r="WO23" s="195"/>
      <c r="WP23" s="195"/>
      <c r="WQ23" s="195"/>
      <c r="WR23" s="195"/>
      <c r="WS23" s="195"/>
      <c r="WT23" s="195"/>
      <c r="WU23" s="195"/>
      <c r="WV23" s="195"/>
      <c r="WW23" s="195"/>
      <c r="WX23" s="195"/>
      <c r="WY23" s="195"/>
      <c r="WZ23" s="195"/>
      <c r="XA23" s="195"/>
      <c r="XB23" s="195"/>
      <c r="XC23" s="195"/>
      <c r="XD23" s="195"/>
      <c r="XE23" s="195"/>
      <c r="XF23" s="195"/>
      <c r="XG23" s="195"/>
      <c r="XH23" s="195"/>
      <c r="XI23" s="195"/>
      <c r="XJ23" s="195"/>
      <c r="XK23" s="195"/>
      <c r="XL23" s="195"/>
      <c r="XM23" s="195"/>
      <c r="XN23" s="195"/>
      <c r="XO23" s="195"/>
      <c r="XP23" s="195"/>
      <c r="XQ23" s="195"/>
      <c r="XR23" s="195"/>
      <c r="XS23" s="195"/>
      <c r="XT23" s="195"/>
      <c r="XU23" s="195"/>
      <c r="XV23" s="195"/>
      <c r="XW23" s="195"/>
      <c r="XX23" s="195"/>
      <c r="XY23" s="195"/>
      <c r="XZ23" s="195"/>
      <c r="YA23" s="195">
        <f t="shared" si="43"/>
        <v>0</v>
      </c>
      <c r="YB23" s="195"/>
      <c r="YC23" s="195"/>
      <c r="YD23" s="195"/>
      <c r="YE23" s="195"/>
      <c r="YF23" s="195">
        <f t="shared" si="44"/>
        <v>0</v>
      </c>
      <c r="YG23" s="195">
        <f t="shared" si="45"/>
        <v>0</v>
      </c>
      <c r="YH23" s="195">
        <f t="shared" si="46"/>
        <v>0</v>
      </c>
      <c r="YI23" s="195"/>
      <c r="YJ23" s="195"/>
      <c r="YK23" s="195"/>
      <c r="YL23" s="195"/>
      <c r="YM23" s="195">
        <f t="shared" si="47"/>
        <v>0</v>
      </c>
      <c r="YN23" s="195"/>
      <c r="YO23" s="195"/>
      <c r="YP23" s="195"/>
      <c r="YQ23" s="195"/>
      <c r="YR23" s="195"/>
      <c r="YS23" s="195"/>
      <c r="YT23" s="195"/>
      <c r="YU23" s="195"/>
      <c r="YV23" s="195"/>
      <c r="YW23" s="195"/>
      <c r="YX23" s="195"/>
      <c r="YY23" s="195"/>
      <c r="YZ23" s="195"/>
      <c r="ZA23" s="195"/>
      <c r="ZB23" s="195"/>
      <c r="ZC23" s="195"/>
      <c r="ZD23" s="195"/>
      <c r="ZE23" s="195"/>
      <c r="ZF23" s="195"/>
      <c r="ZG23" s="195"/>
      <c r="ZH23" s="195"/>
      <c r="ZI23" s="195"/>
      <c r="ZJ23" s="195"/>
      <c r="ZK23" s="195"/>
      <c r="ZL23" s="195"/>
      <c r="ZM23" s="195"/>
      <c r="ZN23" s="195"/>
      <c r="ZO23" s="195"/>
      <c r="ZP23" s="195"/>
      <c r="ZQ23" s="195"/>
      <c r="ZR23" s="195"/>
      <c r="ZS23" s="195"/>
      <c r="ZT23" s="195"/>
      <c r="ZU23" s="195"/>
      <c r="ZV23" s="195"/>
      <c r="ZW23" s="195"/>
      <c r="ZX23" s="195"/>
      <c r="ZY23" s="195"/>
      <c r="ZZ23" s="195"/>
      <c r="AAA23" s="195"/>
      <c r="AAB23" s="195"/>
      <c r="AAC23" s="195"/>
      <c r="AAD23" s="195"/>
      <c r="AAE23" s="195"/>
      <c r="AAF23" s="195"/>
      <c r="AAG23" s="195"/>
      <c r="AAH23" s="195"/>
      <c r="AAI23" s="195"/>
      <c r="AAJ23" s="195"/>
      <c r="AAK23" s="195"/>
      <c r="AAL23" s="195"/>
      <c r="AAM23" s="195"/>
      <c r="AAN23" s="195"/>
      <c r="AAO23" s="195"/>
      <c r="AAP23" s="195"/>
      <c r="AAQ23" s="195"/>
      <c r="AAR23" s="195"/>
      <c r="AAS23" s="195"/>
      <c r="AAT23" s="195"/>
      <c r="AAU23" s="195"/>
      <c r="AAV23" s="195"/>
      <c r="AAW23" s="195"/>
      <c r="AAX23" s="195"/>
      <c r="AAY23" s="195"/>
      <c r="AAZ23" s="195"/>
      <c r="ABA23" s="195"/>
      <c r="ABB23" s="195"/>
      <c r="ABC23" s="195"/>
      <c r="ABD23" s="195"/>
      <c r="ABE23" s="195"/>
      <c r="ABF23" s="195"/>
      <c r="ABG23" s="195"/>
      <c r="ABH23" s="195">
        <f t="shared" si="48"/>
        <v>0</v>
      </c>
      <c r="ABI23" s="195"/>
      <c r="ABJ23" s="195"/>
      <c r="ABK23" s="195"/>
      <c r="ABL23" s="195"/>
      <c r="ABM23" s="195"/>
      <c r="ABN23" s="195"/>
      <c r="ABO23" s="195"/>
      <c r="ABP23" s="195"/>
      <c r="ABQ23" s="195"/>
      <c r="ABR23" s="195"/>
      <c r="ABS23" s="195"/>
      <c r="ABT23" s="195"/>
      <c r="ABU23" s="195"/>
      <c r="ABV23" s="195"/>
      <c r="ABW23" s="195"/>
      <c r="ABX23" s="195"/>
      <c r="ABY23" s="195"/>
      <c r="ABZ23" s="195"/>
      <c r="ACA23" s="195"/>
      <c r="ACB23" s="195"/>
      <c r="ACC23" s="195"/>
      <c r="ACD23" s="195"/>
      <c r="ACE23" s="195"/>
      <c r="ACF23" s="195"/>
      <c r="ACG23" s="195"/>
      <c r="ACH23" s="195"/>
      <c r="ACI23" s="195"/>
      <c r="ACJ23" s="195"/>
      <c r="ACK23" s="195"/>
      <c r="ACL23" s="195"/>
      <c r="ACM23" s="195"/>
      <c r="ACN23" s="195"/>
      <c r="ACO23" s="195"/>
      <c r="ACP23" s="195"/>
      <c r="ACQ23" s="195"/>
      <c r="ACR23" s="195"/>
      <c r="ACS23" s="195"/>
      <c r="ACT23" s="195"/>
      <c r="ACU23" s="195"/>
      <c r="ACV23" s="195"/>
      <c r="ACW23" s="195"/>
      <c r="ACX23" s="195"/>
      <c r="ACY23" s="195"/>
      <c r="ACZ23" s="195"/>
      <c r="ADA23" s="195"/>
      <c r="ADB23" s="195"/>
      <c r="ADC23" s="195"/>
      <c r="ADD23" s="195"/>
      <c r="ADE23" s="195"/>
      <c r="ADF23" s="195"/>
      <c r="ADG23" s="195"/>
      <c r="ADH23" s="195"/>
      <c r="ADI23" s="195"/>
      <c r="ADJ23" s="195"/>
      <c r="ADK23" s="195"/>
      <c r="ADL23" s="195"/>
      <c r="ADM23" s="195"/>
      <c r="ADN23" s="195"/>
      <c r="ADO23" s="195"/>
      <c r="ADP23" s="195"/>
      <c r="ADQ23" s="195"/>
      <c r="ADR23" s="195"/>
      <c r="ADS23" s="195"/>
      <c r="ADT23" s="195"/>
      <c r="ADU23" s="195"/>
      <c r="ADV23" s="195"/>
      <c r="ADW23" s="195"/>
      <c r="ADX23" s="195"/>
      <c r="ADY23" s="195"/>
      <c r="ADZ23" s="195"/>
      <c r="AEA23" s="195"/>
      <c r="AEB23" s="195"/>
      <c r="AEC23" s="195"/>
      <c r="AED23" s="195"/>
      <c r="AEE23" s="195"/>
      <c r="AEF23" s="195"/>
      <c r="AEG23" s="195"/>
      <c r="AEH23" s="195"/>
      <c r="AEI23" s="195"/>
      <c r="AEJ23" s="195"/>
      <c r="AEK23" s="195"/>
      <c r="AEL23" s="195"/>
      <c r="AEM23" s="195"/>
      <c r="AEN23" s="195"/>
      <c r="AEO23" s="195"/>
      <c r="AEP23" s="195"/>
      <c r="AEQ23" s="195"/>
      <c r="AER23" s="195"/>
      <c r="AES23" s="195"/>
      <c r="AET23" s="195"/>
      <c r="AEU23" s="195"/>
      <c r="AEV23" s="195"/>
      <c r="AEW23" s="195"/>
      <c r="AEX23" s="195"/>
      <c r="AEY23" s="195"/>
      <c r="AEZ23" s="195"/>
      <c r="AFA23" s="195"/>
      <c r="AFB23" s="195"/>
      <c r="AFC23" s="195"/>
      <c r="AFD23" s="195"/>
      <c r="AFE23" s="195"/>
      <c r="AFF23" s="195"/>
      <c r="AFG23" s="195"/>
      <c r="AFH23" s="195"/>
      <c r="AFI23" s="195"/>
      <c r="AFJ23" s="195"/>
      <c r="AFK23" s="195"/>
      <c r="AFL23" s="195"/>
      <c r="AFM23" s="195"/>
      <c r="AFN23" s="195"/>
      <c r="AFO23" s="195"/>
      <c r="AFP23" s="195"/>
      <c r="AFQ23" s="195"/>
      <c r="AFR23" s="195"/>
      <c r="AFS23" s="195"/>
      <c r="AFT23" s="195"/>
      <c r="AFU23" s="195"/>
      <c r="AFV23" s="195"/>
      <c r="AFW23" s="195"/>
      <c r="AFX23" s="195"/>
      <c r="AFY23" s="195"/>
      <c r="AFZ23" s="195"/>
      <c r="AGA23" s="195"/>
      <c r="AGB23" s="195"/>
      <c r="AGC23" s="195"/>
      <c r="AGD23" s="195"/>
      <c r="AGE23" s="195"/>
      <c r="AGF23" s="195"/>
      <c r="AGG23" s="195"/>
      <c r="AGH23" s="195"/>
      <c r="AGI23" s="195"/>
      <c r="AGJ23" s="195"/>
      <c r="AGK23" s="195"/>
      <c r="AGL23" s="195"/>
      <c r="AGM23" s="195"/>
      <c r="AGN23" s="195"/>
      <c r="AGO23" s="195"/>
      <c r="AGP23" s="195"/>
      <c r="AGQ23" s="195"/>
      <c r="AGR23" s="195"/>
      <c r="AGS23" s="195"/>
      <c r="AGT23" s="195"/>
      <c r="AGU23" s="195"/>
      <c r="AGV23" s="195"/>
      <c r="AGW23" s="195"/>
      <c r="AGX23" s="195"/>
      <c r="AGY23" s="195"/>
      <c r="AGZ23" s="195"/>
      <c r="AHA23" s="195"/>
      <c r="AHB23" s="195"/>
      <c r="AHC23" s="195"/>
      <c r="AHD23" s="195"/>
      <c r="AHE23" s="195"/>
      <c r="AHF23" s="195"/>
      <c r="AHG23" s="195"/>
      <c r="AHH23" s="195"/>
      <c r="AHI23" s="195"/>
      <c r="AHJ23" s="195"/>
      <c r="AHK23" s="195"/>
      <c r="AHL23" s="195"/>
      <c r="AHM23" s="195"/>
      <c r="AHN23" s="195"/>
      <c r="AHO23" s="195"/>
      <c r="AHP23" s="195"/>
      <c r="AHQ23" s="195"/>
      <c r="AHR23" s="195"/>
      <c r="AHS23" s="195"/>
      <c r="AHT23" s="195"/>
      <c r="AHU23" s="195"/>
      <c r="AHV23" s="195"/>
      <c r="AHW23" s="195"/>
      <c r="AHX23" s="195"/>
      <c r="AHY23" s="195"/>
      <c r="AHZ23" s="195"/>
      <c r="AIA23" s="195"/>
      <c r="AIB23" s="195"/>
      <c r="AIC23" s="195"/>
      <c r="AID23" s="195"/>
      <c r="AIE23" s="195"/>
      <c r="AIF23" s="195"/>
      <c r="AIG23" s="195"/>
      <c r="AIH23" s="195"/>
      <c r="AII23" s="195"/>
      <c r="AIJ23" s="195"/>
      <c r="AIK23" s="195"/>
      <c r="AIL23" s="195"/>
      <c r="AIM23" s="195"/>
      <c r="AIN23" s="195"/>
      <c r="AIO23" s="195"/>
      <c r="AIP23" s="195"/>
      <c r="AIQ23" s="195"/>
      <c r="AIR23" s="195"/>
      <c r="AIS23" s="195"/>
      <c r="AIT23" s="195"/>
      <c r="AIU23" s="195"/>
      <c r="AIV23" s="195"/>
      <c r="AIW23" s="195"/>
      <c r="AIX23" s="195"/>
      <c r="AIY23" s="195"/>
      <c r="AIZ23" s="195"/>
      <c r="AJA23" s="195"/>
      <c r="AJB23" s="195"/>
      <c r="AJC23" s="195"/>
      <c r="AJD23" s="195"/>
      <c r="AJE23" s="195"/>
      <c r="AJF23" s="195"/>
      <c r="AJG23" s="195"/>
      <c r="AJH23" s="195"/>
      <c r="AJI23" s="195"/>
      <c r="AJJ23" s="195"/>
      <c r="AJK23" s="195"/>
      <c r="AJL23" s="195"/>
      <c r="AJM23" s="195"/>
      <c r="AJN23" s="195"/>
      <c r="AJO23" s="195"/>
      <c r="AJP23" s="195"/>
      <c r="AJQ23" s="195"/>
      <c r="AJR23" s="195"/>
      <c r="AJS23" s="195"/>
      <c r="AJT23" s="195"/>
      <c r="AJU23" s="195"/>
      <c r="AJV23" s="195"/>
      <c r="AJW23" s="195"/>
      <c r="AJX23" s="195"/>
      <c r="AJY23" s="195"/>
      <c r="AJZ23" s="195"/>
      <c r="AKA23" s="195"/>
      <c r="AKB23" s="195"/>
      <c r="AKC23" s="195"/>
      <c r="AKD23" s="195"/>
      <c r="AKE23" s="195"/>
      <c r="AKF23" s="195"/>
      <c r="AKG23" s="195"/>
      <c r="AKH23" s="195"/>
      <c r="AKI23" s="195"/>
      <c r="AKJ23" s="195"/>
      <c r="AKK23" s="195"/>
      <c r="AKL23" s="195"/>
      <c r="AKM23" s="195"/>
      <c r="AKN23" s="195"/>
      <c r="AKO23" s="195"/>
      <c r="AKP23" s="195"/>
      <c r="AKQ23" s="195"/>
      <c r="AKR23" s="195"/>
      <c r="AKS23" s="195"/>
      <c r="AKT23" s="195"/>
      <c r="AKU23" s="195"/>
      <c r="AKV23" s="195"/>
      <c r="AKW23" s="195"/>
      <c r="AKX23" s="195"/>
      <c r="AKY23" s="195"/>
      <c r="AKZ23" s="195"/>
      <c r="ALA23" s="195"/>
      <c r="ALB23" s="195"/>
      <c r="ALC23" s="195"/>
      <c r="ALD23" s="195"/>
      <c r="ALE23" s="195"/>
      <c r="ALF23" s="195"/>
      <c r="ALG23" s="195"/>
      <c r="ALH23" s="195"/>
      <c r="ALI23" s="195"/>
      <c r="ALJ23" s="195"/>
      <c r="ALK23" s="195"/>
      <c r="ALL23" s="195"/>
      <c r="ALM23" s="195"/>
      <c r="ALN23" s="195"/>
      <c r="ALO23" s="195"/>
      <c r="ALP23" s="195"/>
      <c r="ALQ23" s="195"/>
      <c r="ALR23" s="195"/>
      <c r="ALS23" s="195"/>
      <c r="ALT23" s="195"/>
      <c r="ALU23" s="195"/>
      <c r="ALV23" s="195"/>
      <c r="ALW23" s="195"/>
      <c r="ALX23" s="195"/>
      <c r="ALY23" s="195"/>
      <c r="ALZ23" s="195"/>
      <c r="AMA23" s="195"/>
      <c r="AMB23" s="195"/>
      <c r="AMC23" s="195"/>
      <c r="AMD23" s="195"/>
      <c r="AME23" s="195"/>
      <c r="AMF23" s="195"/>
      <c r="AMG23" s="195"/>
      <c r="AMH23" s="195"/>
      <c r="AMI23" s="195"/>
      <c r="AMJ23" s="195"/>
      <c r="AMK23" s="195"/>
      <c r="AML23" s="195"/>
      <c r="AMM23" s="195"/>
      <c r="AMN23" s="195"/>
      <c r="AMO23" s="195"/>
      <c r="AMP23" s="195"/>
      <c r="AMQ23" s="195"/>
      <c r="AMR23" s="195">
        <f t="shared" si="49"/>
        <v>0</v>
      </c>
      <c r="AMS23" s="195">
        <f t="shared" si="50"/>
        <v>0</v>
      </c>
      <c r="AMT23" s="195"/>
      <c r="AMU23" s="195"/>
      <c r="AMV23" s="195"/>
      <c r="AMW23" s="195"/>
      <c r="AMX23" s="195"/>
      <c r="AMY23" s="195"/>
      <c r="AMZ23" s="195"/>
      <c r="ANA23" s="195"/>
      <c r="ANB23" s="195"/>
      <c r="ANC23" s="195"/>
      <c r="AND23" s="195"/>
      <c r="ANE23" s="195">
        <f t="shared" si="51"/>
        <v>0</v>
      </c>
      <c r="ANF23" s="195"/>
      <c r="ANG23" s="195"/>
      <c r="ANH23" s="195"/>
      <c r="ANI23" s="195"/>
      <c r="ANJ23" s="195"/>
      <c r="ANK23" s="195"/>
      <c r="ANL23" s="195"/>
      <c r="ANM23" s="195"/>
      <c r="ANN23" s="195"/>
      <c r="ANO23" s="195"/>
      <c r="ANP23" s="195"/>
      <c r="ANQ23" s="195"/>
      <c r="ANR23" s="195">
        <f t="shared" si="52"/>
        <v>0</v>
      </c>
      <c r="ANS23" s="195"/>
      <c r="ANT23" s="195"/>
      <c r="ANU23" s="195"/>
      <c r="ANV23" s="195"/>
      <c r="ANW23" s="195"/>
      <c r="ANX23" s="195"/>
      <c r="ANY23" s="195"/>
      <c r="ANZ23" s="195"/>
      <c r="AOA23" s="195"/>
      <c r="AOB23" s="195"/>
      <c r="AOC23" s="195"/>
      <c r="AOD23" s="195"/>
      <c r="AOE23" s="195"/>
      <c r="AOF23" s="195"/>
      <c r="AOG23" s="195"/>
      <c r="AOH23" s="195"/>
      <c r="AOI23" s="195"/>
      <c r="AOJ23" s="195"/>
      <c r="AOK23" s="195"/>
      <c r="AOL23" s="195"/>
      <c r="AOM23" s="195"/>
      <c r="AON23" s="195"/>
      <c r="AOO23" s="195"/>
      <c r="AOP23" s="195"/>
      <c r="AOQ23" s="195"/>
      <c r="AOR23" s="195"/>
      <c r="AOS23" s="195"/>
      <c r="AOT23" s="195"/>
      <c r="AOU23" s="195"/>
      <c r="AOV23" s="195"/>
      <c r="AOW23" s="195"/>
      <c r="AOX23" s="195"/>
      <c r="AOY23" s="195"/>
      <c r="AOZ23" s="195"/>
      <c r="APA23" s="195"/>
      <c r="APB23" s="195">
        <f t="shared" si="53"/>
        <v>0</v>
      </c>
      <c r="APC23" s="195"/>
      <c r="APD23" s="195"/>
      <c r="APE23" s="195"/>
      <c r="APF23" s="195"/>
      <c r="APG23" s="195"/>
      <c r="APH23" s="195"/>
      <c r="API23" s="195"/>
      <c r="APJ23" s="195"/>
      <c r="APK23" s="195"/>
      <c r="APL23" s="195"/>
      <c r="APM23" s="195"/>
      <c r="APN23" s="195"/>
      <c r="APO23" s="195"/>
      <c r="APP23" s="195"/>
      <c r="APQ23" s="195"/>
      <c r="APR23" s="195"/>
      <c r="APS23" s="195"/>
      <c r="APT23" s="195"/>
      <c r="APU23" s="195">
        <f t="shared" si="54"/>
        <v>0</v>
      </c>
      <c r="APV23" s="195"/>
      <c r="APW23" s="195"/>
      <c r="APX23" s="195"/>
      <c r="APY23" s="195"/>
      <c r="APZ23" s="195"/>
      <c r="AQA23" s="195"/>
      <c r="AQB23" s="195"/>
      <c r="AQC23" s="195"/>
      <c r="AQD23" s="195"/>
      <c r="AQE23" s="195"/>
      <c r="AQF23" s="195"/>
      <c r="AQG23" s="195"/>
      <c r="AQH23" s="195"/>
      <c r="AQI23" s="195"/>
      <c r="AQJ23" s="195"/>
      <c r="AQK23" s="195"/>
      <c r="AQL23" s="195"/>
      <c r="AQM23" s="195"/>
      <c r="AQN23" s="195"/>
      <c r="AQO23" s="195"/>
      <c r="AQP23" s="195"/>
      <c r="AQQ23" s="195"/>
      <c r="AQR23" s="195">
        <f t="shared" si="55"/>
        <v>0</v>
      </c>
      <c r="AQS23" s="195"/>
      <c r="AQT23" s="195"/>
      <c r="AQU23" s="195"/>
      <c r="AQV23" s="195"/>
      <c r="AQW23" s="195"/>
      <c r="AQX23" s="195"/>
      <c r="AQY23" s="195"/>
      <c r="AQZ23" s="195"/>
      <c r="ARA23" s="195"/>
      <c r="ARB23" s="195"/>
      <c r="ARC23" s="195"/>
      <c r="ARD23" s="195"/>
      <c r="ARE23" s="195"/>
      <c r="ARF23" s="195"/>
      <c r="ARG23" s="195"/>
      <c r="ARH23" s="195"/>
      <c r="ARI23" s="195"/>
      <c r="ARJ23" s="195"/>
      <c r="ARK23" s="195"/>
      <c r="ARL23" s="195"/>
      <c r="ARM23" s="195"/>
      <c r="ARN23" s="195"/>
      <c r="ARO23" s="195"/>
      <c r="ARP23" s="195"/>
      <c r="ARQ23" s="195"/>
      <c r="ARR23" s="195"/>
      <c r="ARS23" s="195"/>
      <c r="ART23" s="195"/>
      <c r="ARU23" s="195"/>
      <c r="ARV23" s="195"/>
      <c r="ARW23" s="195"/>
      <c r="ARX23" s="195"/>
      <c r="ARY23" s="195"/>
      <c r="ARZ23" s="195"/>
      <c r="ASA23" s="195"/>
      <c r="ASB23" s="195"/>
      <c r="ASC23" s="195"/>
      <c r="ASD23" s="195"/>
      <c r="ASE23" s="195"/>
      <c r="ASF23" s="195"/>
      <c r="ASG23" s="195"/>
      <c r="ASH23" s="195"/>
      <c r="ASI23" s="195"/>
      <c r="ASJ23" s="195"/>
      <c r="ASK23" s="195"/>
      <c r="ASL23" s="195"/>
      <c r="ASM23" s="195"/>
      <c r="ASN23" s="195"/>
      <c r="ASO23" s="195"/>
      <c r="ASP23" s="195"/>
      <c r="ASQ23" s="195"/>
      <c r="ASR23" s="195"/>
      <c r="ASS23" s="195"/>
      <c r="AST23" s="195"/>
      <c r="ASU23" s="195"/>
      <c r="ASV23" s="195"/>
      <c r="ASW23" s="195"/>
      <c r="ASX23" s="195"/>
      <c r="ASY23" s="195"/>
      <c r="ASZ23" s="195"/>
      <c r="ATA23" s="195"/>
      <c r="ATB23" s="195"/>
      <c r="ATC23" s="195"/>
      <c r="ATD23" s="195"/>
      <c r="ATE23" s="195"/>
      <c r="ATF23" s="195"/>
      <c r="ATG23" s="195"/>
      <c r="ATH23" s="195"/>
      <c r="ATI23" s="195"/>
      <c r="ATJ23" s="195"/>
      <c r="ATK23" s="195"/>
      <c r="ATL23" s="195"/>
      <c r="ATM23" s="195"/>
      <c r="ATN23" s="195"/>
      <c r="ATO23" s="195"/>
      <c r="ATP23" s="195"/>
      <c r="ATQ23" s="195"/>
      <c r="ATR23" s="195"/>
      <c r="ATS23" s="195"/>
      <c r="ATT23" s="195"/>
      <c r="ATU23" s="195"/>
      <c r="ATV23" s="195"/>
      <c r="ATW23" s="195"/>
      <c r="ATX23" s="195"/>
      <c r="ATY23" s="195"/>
      <c r="ATZ23" s="195"/>
      <c r="AUA23" s="195"/>
      <c r="AUB23" s="195"/>
      <c r="AUC23" s="195"/>
      <c r="AUD23" s="195"/>
      <c r="AUE23" s="195"/>
      <c r="AUF23" s="195"/>
      <c r="AUG23" s="195"/>
      <c r="AUH23" s="195"/>
      <c r="AUI23" s="195"/>
      <c r="AUJ23" s="195"/>
      <c r="AUK23" s="195"/>
      <c r="AUL23" s="195"/>
      <c r="AUM23" s="195"/>
      <c r="AUN23" s="195"/>
      <c r="AUO23" s="195"/>
      <c r="AUP23" s="195"/>
      <c r="AUQ23" s="195"/>
      <c r="AUR23" s="195"/>
      <c r="AUS23" s="195"/>
      <c r="AUT23" s="195"/>
      <c r="AUU23" s="195"/>
      <c r="AUV23" s="195"/>
      <c r="AUW23" s="195">
        <v>3.0800000000000001E-2</v>
      </c>
      <c r="AUX23" s="195">
        <v>3.0800000000000001E-2</v>
      </c>
      <c r="AUY23" s="195">
        <v>3.0800000000000001E-2</v>
      </c>
      <c r="AUZ23" s="195"/>
      <c r="AVA23" s="195"/>
      <c r="AVB23" s="195"/>
      <c r="AVC23" s="195"/>
      <c r="AVD23" s="195"/>
      <c r="AVE23" s="195"/>
      <c r="AVF23" s="195"/>
      <c r="AVG23" s="195"/>
      <c r="AVH23" s="195"/>
      <c r="AVI23" s="195"/>
      <c r="AVJ23" s="195"/>
      <c r="AVK23" s="195"/>
      <c r="AVL23" s="195"/>
      <c r="AVM23" s="195"/>
      <c r="AVN23" s="195"/>
      <c r="AVO23" s="195"/>
      <c r="AVP23" s="195"/>
      <c r="AVQ23" s="195"/>
      <c r="AVR23" s="195"/>
      <c r="AVS23" s="195"/>
      <c r="AVT23" s="195"/>
      <c r="AVU23" s="195"/>
      <c r="AVV23" s="195"/>
      <c r="AVW23" s="195"/>
      <c r="AVX23" s="195"/>
      <c r="AVY23" s="195"/>
      <c r="AVZ23" s="195"/>
      <c r="AWA23" s="195"/>
      <c r="AWB23" s="195"/>
      <c r="AWC23" s="195"/>
      <c r="AWD23" s="195"/>
      <c r="AWE23" s="195"/>
      <c r="AWF23" s="195"/>
      <c r="AWG23" s="195"/>
      <c r="AWH23" s="195"/>
      <c r="AWI23" s="195"/>
      <c r="AWJ23" s="195"/>
      <c r="AWK23" s="195"/>
      <c r="AWL23" s="195"/>
      <c r="AWM23" s="195"/>
      <c r="AWN23" s="195"/>
      <c r="AWO23" s="195"/>
      <c r="AWP23" s="195"/>
      <c r="AWQ23" s="195"/>
      <c r="AWR23" s="195">
        <f t="shared" si="56"/>
        <v>0</v>
      </c>
      <c r="AWS23" s="195"/>
      <c r="AWT23" s="195"/>
      <c r="AWU23" s="195"/>
      <c r="AWV23" s="195"/>
      <c r="AWW23" s="195">
        <f t="shared" si="57"/>
        <v>0</v>
      </c>
      <c r="AWX23" s="195"/>
      <c r="AWY23" s="195"/>
      <c r="AWZ23" s="195">
        <f t="shared" si="58"/>
        <v>0</v>
      </c>
      <c r="AXA23" s="195">
        <f t="shared" si="59"/>
        <v>0</v>
      </c>
      <c r="AXB23" s="195">
        <f t="shared" si="60"/>
        <v>3.0800000000000001E-2</v>
      </c>
      <c r="AXC23" s="195"/>
      <c r="AXD23" s="195"/>
      <c r="AXE23" s="195">
        <f t="shared" si="61"/>
        <v>0</v>
      </c>
      <c r="AXF23" s="195"/>
      <c r="AXG23" s="195"/>
      <c r="AXH23" s="195"/>
      <c r="AXI23" s="195"/>
      <c r="AXJ23" s="195"/>
      <c r="AXK23" s="195">
        <f t="shared" si="62"/>
        <v>0</v>
      </c>
      <c r="AXL23" s="195"/>
      <c r="AXM23" s="195"/>
      <c r="AXN23" s="195"/>
      <c r="AXO23" s="195"/>
      <c r="AXP23" s="195"/>
      <c r="AXQ23" s="195">
        <f t="shared" si="63"/>
        <v>0</v>
      </c>
      <c r="AXR23" s="195"/>
      <c r="AXS23" s="195"/>
      <c r="AXT23" s="195"/>
      <c r="AXU23" s="195"/>
      <c r="AXV23" s="195">
        <f t="shared" si="64"/>
        <v>0</v>
      </c>
      <c r="AXW23" s="195"/>
      <c r="AXX23" s="195"/>
      <c r="AXY23" s="195"/>
      <c r="AXZ23" s="195"/>
      <c r="AYA23" s="195"/>
      <c r="AYB23" s="195">
        <f t="shared" si="65"/>
        <v>0</v>
      </c>
      <c r="AYC23" s="195">
        <f t="shared" si="23"/>
        <v>0</v>
      </c>
      <c r="AYD23" s="195"/>
      <c r="AYE23" s="195"/>
      <c r="AYF23" s="195"/>
      <c r="AYG23" s="195"/>
      <c r="AYH23" s="195"/>
      <c r="AYI23" s="195">
        <f t="shared" si="66"/>
        <v>0</v>
      </c>
      <c r="AYJ23" s="195"/>
      <c r="AYK23" s="195"/>
      <c r="AYL23" s="195"/>
      <c r="AYM23" s="195"/>
      <c r="AYN23" s="195"/>
      <c r="AYO23" s="195">
        <f t="shared" si="67"/>
        <v>0</v>
      </c>
      <c r="AYP23" s="195"/>
      <c r="AYQ23" s="195"/>
      <c r="AYR23" s="195"/>
      <c r="AYS23" s="195"/>
      <c r="AYT23" s="195"/>
      <c r="AYU23" s="195">
        <f t="shared" si="68"/>
        <v>0</v>
      </c>
      <c r="AYV23" s="195"/>
      <c r="AYW23" s="195"/>
      <c r="AYX23" s="195"/>
      <c r="AYY23" s="195">
        <f t="shared" si="69"/>
        <v>0</v>
      </c>
      <c r="AYZ23" s="195">
        <f t="shared" si="70"/>
        <v>0</v>
      </c>
      <c r="AZA23" s="195"/>
      <c r="AZB23" s="195"/>
      <c r="AZC23" s="195"/>
      <c r="AZD23" s="195"/>
      <c r="AZE23" s="195"/>
      <c r="AZF23" s="195">
        <f t="shared" si="71"/>
        <v>0</v>
      </c>
      <c r="AZG23" s="195"/>
      <c r="AZH23" s="195"/>
      <c r="AZI23" s="195"/>
      <c r="AZJ23" s="195"/>
      <c r="AZK23" s="195"/>
      <c r="AZL23" s="195">
        <f t="shared" si="72"/>
        <v>0</v>
      </c>
      <c r="AZM23" s="195"/>
      <c r="AZN23" s="195"/>
      <c r="AZO23" s="195"/>
      <c r="AZP23" s="195"/>
      <c r="AZQ23" s="195"/>
      <c r="AZR23" s="195">
        <f t="shared" si="73"/>
        <v>0</v>
      </c>
      <c r="AZS23" s="195"/>
      <c r="AZT23" s="195"/>
      <c r="AZU23" s="195"/>
      <c r="AZV23" s="195"/>
      <c r="AZW23" s="195"/>
      <c r="AZX23" s="195">
        <f t="shared" si="74"/>
        <v>0</v>
      </c>
      <c r="AZY23" s="195"/>
      <c r="AZZ23" s="195"/>
      <c r="BAA23" s="195">
        <f t="shared" si="75"/>
        <v>0</v>
      </c>
      <c r="BAB23" s="195">
        <f t="shared" si="76"/>
        <v>0</v>
      </c>
      <c r="BAC23" s="195"/>
      <c r="BAD23" s="195"/>
      <c r="BAE23" s="195"/>
      <c r="BAF23" s="195">
        <f t="shared" si="77"/>
        <v>0</v>
      </c>
      <c r="BAG23" s="195"/>
      <c r="BAH23" s="195"/>
      <c r="BAI23" s="195"/>
      <c r="BAJ23" s="195"/>
      <c r="BAK23" s="195">
        <f t="shared" si="78"/>
        <v>0</v>
      </c>
      <c r="BAL23" s="195"/>
      <c r="BAM23" s="195"/>
      <c r="BAN23" s="195"/>
      <c r="BAO23" s="195"/>
      <c r="BAP23" s="195"/>
      <c r="BAQ23" s="195">
        <f t="shared" si="79"/>
        <v>0</v>
      </c>
      <c r="BAR23" s="195"/>
      <c r="BAS23" s="195"/>
      <c r="BAT23" s="195"/>
      <c r="BAU23" s="195"/>
      <c r="BAV23" s="195"/>
      <c r="BAW23" s="195">
        <f t="shared" si="80"/>
        <v>0</v>
      </c>
      <c r="BAX23" s="195"/>
      <c r="BAY23" s="195"/>
      <c r="BAZ23" s="195"/>
      <c r="BBA23" s="195"/>
      <c r="BBB23" s="195">
        <f t="shared" si="81"/>
        <v>0</v>
      </c>
      <c r="BBC23" s="195">
        <f t="shared" si="82"/>
        <v>0</v>
      </c>
      <c r="BBD23" s="195"/>
      <c r="BBE23" s="195"/>
      <c r="BBF23" s="195"/>
      <c r="BBG23" s="195"/>
      <c r="BBH23" s="195"/>
      <c r="BBI23" s="195">
        <f t="shared" si="83"/>
        <v>0</v>
      </c>
      <c r="BBJ23" s="195"/>
      <c r="BBK23" s="195"/>
      <c r="BBL23" s="195"/>
      <c r="BBM23" s="195"/>
      <c r="BBN23" s="195"/>
      <c r="BBO23" s="195">
        <f t="shared" si="84"/>
        <v>0</v>
      </c>
      <c r="BBP23" s="195"/>
      <c r="BBQ23" s="195"/>
      <c r="BBR23" s="195"/>
      <c r="BBS23" s="195"/>
      <c r="BBT23" s="195"/>
      <c r="BBU23" s="195">
        <f t="shared" si="85"/>
        <v>0</v>
      </c>
      <c r="BBV23" s="195"/>
      <c r="BBW23" s="195"/>
      <c r="BBX23" s="195"/>
      <c r="BBY23" s="195"/>
      <c r="BBZ23" s="195"/>
      <c r="BCA23" s="195">
        <f t="shared" si="86"/>
        <v>0</v>
      </c>
      <c r="BCB23" s="195">
        <f t="shared" si="87"/>
        <v>0</v>
      </c>
      <c r="BCC23" s="195"/>
      <c r="BCD23" s="195"/>
      <c r="BCE23" s="195"/>
      <c r="BCF23" s="195"/>
      <c r="BCG23" s="195"/>
      <c r="BCH23" s="195">
        <f t="shared" si="88"/>
        <v>0</v>
      </c>
      <c r="BCI23" s="195"/>
      <c r="BCJ23" s="195"/>
      <c r="BCK23" s="195"/>
      <c r="BCL23" s="195"/>
      <c r="BCM23" s="195">
        <f t="shared" si="24"/>
        <v>0</v>
      </c>
      <c r="BCN23" s="195"/>
      <c r="BCO23" s="195"/>
      <c r="BCP23" s="195"/>
      <c r="BCQ23" s="195"/>
      <c r="BCR23" s="195"/>
      <c r="BCS23" s="195">
        <f t="shared" si="89"/>
        <v>0</v>
      </c>
      <c r="BCT23" s="195"/>
      <c r="BCU23" s="195"/>
      <c r="BCV23" s="195"/>
      <c r="BCW23" s="195"/>
      <c r="BCX23" s="195">
        <f t="shared" si="90"/>
        <v>0</v>
      </c>
      <c r="BCY23" s="195"/>
      <c r="BCZ23" s="195"/>
      <c r="BDA23" s="195">
        <f t="shared" si="91"/>
        <v>0</v>
      </c>
      <c r="BDB23" s="195">
        <f t="shared" si="92"/>
        <v>0</v>
      </c>
      <c r="BDC23" s="195"/>
      <c r="BDD23" s="195"/>
      <c r="BDE23" s="195"/>
      <c r="BDF23" s="195">
        <f t="shared" si="25"/>
        <v>0</v>
      </c>
      <c r="BDG23" s="195"/>
      <c r="BDH23" s="195"/>
      <c r="BDI23" s="195"/>
      <c r="BDJ23" s="195"/>
      <c r="BDK23" s="195"/>
      <c r="BDL23" s="195">
        <f t="shared" si="93"/>
        <v>0</v>
      </c>
      <c r="BDM23" s="195"/>
      <c r="BDN23" s="195"/>
      <c r="BDO23" s="195"/>
      <c r="BDP23" s="195"/>
      <c r="BDQ23" s="195">
        <f t="shared" si="94"/>
        <v>0</v>
      </c>
      <c r="BDR23" s="195"/>
      <c r="BDS23" s="195"/>
      <c r="BDT23" s="195"/>
      <c r="BDU23" s="195"/>
      <c r="BDV23" s="195"/>
      <c r="BDW23" s="195">
        <f t="shared" si="95"/>
        <v>0</v>
      </c>
      <c r="BDX23" s="195"/>
      <c r="BDY23" s="195"/>
      <c r="BDZ23" s="195"/>
      <c r="BEA23" s="195"/>
      <c r="BEB23" s="195"/>
      <c r="BEC23" s="195">
        <f t="shared" si="96"/>
        <v>0</v>
      </c>
      <c r="BED23" s="195">
        <f t="shared" si="97"/>
        <v>0</v>
      </c>
      <c r="BEE23" s="195"/>
      <c r="BEF23" s="195"/>
      <c r="BEG23" s="195"/>
      <c r="BEH23" s="195"/>
      <c r="BEI23" s="195">
        <f t="shared" si="98"/>
        <v>0</v>
      </c>
      <c r="BEJ23" s="195"/>
      <c r="BEK23" s="195"/>
      <c r="BEL23" s="195"/>
      <c r="BEM23" s="195"/>
      <c r="BEN23" s="195"/>
      <c r="BEO23" s="195">
        <f t="shared" si="99"/>
        <v>0</v>
      </c>
      <c r="BEP23" s="195"/>
      <c r="BEQ23" s="195"/>
      <c r="BER23" s="195"/>
      <c r="BES23" s="195"/>
      <c r="BET23" s="195"/>
      <c r="BEU23" s="195">
        <f t="shared" si="26"/>
        <v>0</v>
      </c>
      <c r="BEV23" s="195"/>
      <c r="BEW23" s="195"/>
      <c r="BEX23" s="195"/>
      <c r="BEY23" s="195"/>
      <c r="BEZ23" s="195"/>
      <c r="BFA23" s="195">
        <f t="shared" si="100"/>
        <v>0</v>
      </c>
      <c r="BFB23" s="195"/>
      <c r="BFC23" s="195">
        <f t="shared" si="101"/>
        <v>0</v>
      </c>
      <c r="BFD23" s="195">
        <f t="shared" si="27"/>
        <v>0</v>
      </c>
      <c r="BFE23" s="195"/>
      <c r="BFF23" s="195"/>
      <c r="BFG23" s="195"/>
      <c r="BFH23" s="195"/>
      <c r="BFI23" s="195">
        <f t="shared" si="102"/>
        <v>0</v>
      </c>
      <c r="BFJ23" s="195"/>
      <c r="BFK23" s="195"/>
      <c r="BFL23" s="195"/>
      <c r="BFM23" s="195"/>
      <c r="BFN23" s="195"/>
      <c r="BFO23" s="195">
        <f t="shared" si="103"/>
        <v>0</v>
      </c>
      <c r="BFP23" s="195"/>
      <c r="BFQ23" s="195"/>
      <c r="BFR23" s="195"/>
      <c r="BFS23" s="195"/>
      <c r="BFT23" s="195"/>
      <c r="BFU23" s="195">
        <f t="shared" si="28"/>
        <v>0</v>
      </c>
      <c r="BFV23" s="195"/>
      <c r="BFW23" s="195"/>
      <c r="BFX23" s="195"/>
      <c r="BFY23" s="195"/>
      <c r="BFZ23" s="195"/>
      <c r="BGA23" s="195">
        <f t="shared" si="104"/>
        <v>0</v>
      </c>
      <c r="BGB23" s="195"/>
      <c r="BGC23" s="195"/>
      <c r="BGD23" s="195"/>
      <c r="BGE23" s="195">
        <f t="shared" si="105"/>
        <v>0</v>
      </c>
      <c r="BGF23" s="195">
        <f t="shared" si="29"/>
        <v>0</v>
      </c>
      <c r="BGG23" s="195"/>
      <c r="BGH23" s="195"/>
      <c r="BGI23" s="195">
        <f t="shared" si="106"/>
        <v>0</v>
      </c>
      <c r="BGJ23" s="195"/>
      <c r="BGK23" s="195"/>
      <c r="BGL23" s="195"/>
      <c r="BGM23" s="195"/>
      <c r="BGN23" s="195"/>
      <c r="BGO23" s="195">
        <f t="shared" si="107"/>
        <v>0</v>
      </c>
      <c r="BGP23" s="195"/>
      <c r="BGQ23" s="195"/>
      <c r="BGR23" s="195"/>
      <c r="BGS23" s="195"/>
      <c r="BGT23" s="195"/>
      <c r="BGU23" s="195">
        <f t="shared" si="108"/>
        <v>0</v>
      </c>
      <c r="BGV23" s="195"/>
      <c r="BGW23" s="195"/>
      <c r="BGX23" s="195"/>
      <c r="BGY23" s="195"/>
      <c r="BGZ23" s="195"/>
      <c r="BHA23" s="195">
        <f t="shared" si="109"/>
        <v>0</v>
      </c>
      <c r="BHB23" s="195"/>
      <c r="BHC23" s="195"/>
      <c r="BHD23" s="195"/>
      <c r="BHE23" s="195"/>
      <c r="BHF23" s="195"/>
      <c r="BHG23" s="195">
        <f t="shared" si="110"/>
        <v>0</v>
      </c>
      <c r="BHH23" s="195">
        <f t="shared" si="111"/>
        <v>0</v>
      </c>
      <c r="BHI23" s="195"/>
      <c r="BHJ23" s="195"/>
      <c r="BHK23" s="195"/>
      <c r="BHL23" s="195"/>
      <c r="BHM23" s="195">
        <f t="shared" si="112"/>
        <v>0</v>
      </c>
      <c r="BHN23" s="195"/>
      <c r="BHO23" s="195"/>
      <c r="BHP23" s="195"/>
      <c r="BHQ23" s="195"/>
      <c r="BHR23" s="195"/>
      <c r="BHS23" s="195">
        <f t="shared" si="113"/>
        <v>0</v>
      </c>
      <c r="BHT23" s="195"/>
      <c r="BHU23" s="195"/>
      <c r="BHV23" s="195"/>
      <c r="BHW23" s="195"/>
      <c r="BHX23" s="195"/>
      <c r="BHY23" s="195">
        <f t="shared" si="114"/>
        <v>0</v>
      </c>
      <c r="BHZ23" s="195"/>
      <c r="BIA23" s="195"/>
      <c r="BIB23" s="195"/>
      <c r="BIC23" s="195"/>
      <c r="BID23" s="195"/>
      <c r="BIE23" s="195">
        <f t="shared" si="115"/>
        <v>0</v>
      </c>
      <c r="BIF23" s="195"/>
      <c r="BIG23" s="195">
        <f t="shared" si="116"/>
        <v>0</v>
      </c>
      <c r="BIH23" s="195">
        <f t="shared" si="117"/>
        <v>0</v>
      </c>
      <c r="BII23" s="195"/>
      <c r="BIJ23" s="195"/>
      <c r="BIK23" s="195"/>
      <c r="BIL23" s="195"/>
      <c r="BIM23" s="195">
        <f t="shared" si="118"/>
        <v>0</v>
      </c>
      <c r="BIN23" s="195"/>
      <c r="BIO23" s="195"/>
      <c r="BIP23" s="195"/>
      <c r="BIQ23" s="195"/>
      <c r="BIR23" s="195"/>
      <c r="BIS23" s="195">
        <f t="shared" si="119"/>
        <v>0</v>
      </c>
      <c r="BIT23" s="195"/>
      <c r="BIU23" s="195"/>
      <c r="BIV23" s="195"/>
      <c r="BIW23" s="195"/>
      <c r="BIX23" s="195"/>
      <c r="BIY23" s="195">
        <f t="shared" si="120"/>
        <v>0</v>
      </c>
      <c r="BIZ23" s="195"/>
      <c r="BJA23" s="195"/>
      <c r="BJB23" s="195"/>
      <c r="BJC23" s="195"/>
      <c r="BJD23" s="195">
        <f t="shared" si="121"/>
        <v>0</v>
      </c>
      <c r="BJE23" s="195"/>
      <c r="BJF23" s="195"/>
      <c r="BJG23" s="195"/>
      <c r="BJH23" s="195"/>
      <c r="BJI23" s="195">
        <f t="shared" si="122"/>
        <v>0</v>
      </c>
      <c r="BJJ23" s="195">
        <f t="shared" si="123"/>
        <v>0</v>
      </c>
      <c r="BJK23" s="195">
        <f t="shared" si="30"/>
        <v>0</v>
      </c>
      <c r="BJL23" s="195"/>
      <c r="BJM23" s="195"/>
      <c r="BJN23" s="195"/>
      <c r="BJO23" s="195"/>
      <c r="BJP23" s="195"/>
      <c r="BJQ23" s="195">
        <f t="shared" si="124"/>
        <v>0</v>
      </c>
      <c r="BJR23" s="195"/>
      <c r="BJS23" s="195"/>
      <c r="BJT23" s="195"/>
      <c r="BJU23" s="195"/>
      <c r="BJV23" s="195"/>
      <c r="BJW23" s="195">
        <f t="shared" si="125"/>
        <v>0</v>
      </c>
      <c r="BJX23" s="195"/>
      <c r="BJY23" s="195"/>
      <c r="BJZ23" s="195"/>
      <c r="BKA23" s="195"/>
      <c r="BKB23" s="195">
        <f t="shared" si="126"/>
        <v>0</v>
      </c>
      <c r="BKC23" s="195"/>
      <c r="BKD23" s="195"/>
      <c r="BKE23" s="195"/>
      <c r="BKF23" s="195"/>
      <c r="BKG23" s="195"/>
      <c r="BKH23" s="195">
        <f t="shared" si="127"/>
        <v>0</v>
      </c>
      <c r="BKI23" s="195">
        <f t="shared" si="128"/>
        <v>0</v>
      </c>
      <c r="BKJ23" s="195"/>
      <c r="BKK23" s="195"/>
      <c r="BKL23" s="195"/>
      <c r="BKM23" s="195"/>
      <c r="BKN23" s="195"/>
      <c r="BKO23" s="195">
        <f t="shared" si="129"/>
        <v>0</v>
      </c>
      <c r="BKP23" s="195"/>
      <c r="BKQ23" s="195"/>
      <c r="BKR23" s="195"/>
      <c r="BKS23" s="195"/>
      <c r="BKT23" s="195"/>
      <c r="BKU23" s="195">
        <f t="shared" si="130"/>
        <v>0</v>
      </c>
      <c r="BKV23" s="195"/>
      <c r="BKW23" s="195"/>
      <c r="BKX23" s="195"/>
      <c r="BKY23" s="195">
        <f t="shared" si="131"/>
        <v>0</v>
      </c>
      <c r="BKZ23" s="195"/>
      <c r="BLA23" s="195"/>
      <c r="BLB23" s="195"/>
      <c r="BLC23" s="195"/>
      <c r="BLD23" s="195"/>
      <c r="BLE23" s="195">
        <f t="shared" si="132"/>
        <v>0</v>
      </c>
      <c r="BLF23" s="196">
        <f t="shared" si="133"/>
        <v>0</v>
      </c>
      <c r="BLG23" s="195"/>
      <c r="BLH23" s="195"/>
      <c r="BLI23" s="195"/>
      <c r="BLJ23" s="195"/>
      <c r="BLK23" s="195"/>
      <c r="BLL23" s="195">
        <f t="shared" si="134"/>
        <v>0</v>
      </c>
      <c r="BLM23" s="195"/>
      <c r="BLN23" s="195"/>
      <c r="BLO23" s="195"/>
      <c r="BLP23" s="195"/>
      <c r="BLQ23" s="195"/>
      <c r="BLR23" s="196">
        <f t="shared" si="135"/>
        <v>0</v>
      </c>
      <c r="BLS23" s="195"/>
      <c r="BLT23" s="195"/>
      <c r="BLU23" s="195"/>
      <c r="BLV23" s="195"/>
      <c r="BLW23" s="195"/>
      <c r="BLX23" s="196">
        <f t="shared" si="31"/>
        <v>0</v>
      </c>
      <c r="BLY23" s="195"/>
      <c r="BLZ23" s="195"/>
      <c r="BMA23" s="195"/>
      <c r="BMB23" s="195"/>
      <c r="BMC23" s="195"/>
      <c r="BMD23" s="196">
        <f t="shared" si="136"/>
        <v>0</v>
      </c>
      <c r="BME23" s="195"/>
      <c r="BMF23" s="195"/>
      <c r="BMG23" s="195"/>
      <c r="BMH23" s="196">
        <f t="shared" si="137"/>
        <v>0</v>
      </c>
      <c r="BMI23" s="196">
        <f t="shared" si="138"/>
        <v>0</v>
      </c>
      <c r="BMJ23" s="195"/>
      <c r="BMK23" s="196">
        <f t="shared" si="139"/>
        <v>0</v>
      </c>
      <c r="BML23" s="195"/>
      <c r="BMM23" s="195"/>
      <c r="BMN23" s="195"/>
      <c r="BMO23" s="195"/>
      <c r="BMP23" s="195"/>
      <c r="BMQ23" s="196">
        <f t="shared" si="140"/>
        <v>0</v>
      </c>
      <c r="BMR23" s="195"/>
      <c r="BMS23" s="195"/>
      <c r="BMT23" s="195"/>
      <c r="BMU23" s="195"/>
      <c r="BMV23" s="195"/>
      <c r="BMW23" s="196">
        <f t="shared" si="141"/>
        <v>0</v>
      </c>
      <c r="BMX23" s="195"/>
      <c r="BMY23" s="195"/>
      <c r="BMZ23" s="195"/>
      <c r="BNA23" s="195"/>
      <c r="BNB23" s="195"/>
      <c r="BNC23" s="196">
        <f t="shared" si="142"/>
        <v>0</v>
      </c>
      <c r="BND23" s="195"/>
      <c r="BNE23" s="195"/>
      <c r="BNF23" s="195"/>
      <c r="BNG23" s="195"/>
      <c r="BNH23" s="195"/>
      <c r="BNI23" s="196">
        <f t="shared" si="143"/>
        <v>0</v>
      </c>
      <c r="BNJ23" s="196">
        <f t="shared" si="144"/>
        <v>0</v>
      </c>
      <c r="BNK23" s="195"/>
      <c r="BNL23" s="195"/>
      <c r="BNM23" s="195"/>
      <c r="BNN23" s="195"/>
      <c r="BNO23" s="195"/>
      <c r="BNP23" s="196">
        <f t="shared" si="145"/>
        <v>0</v>
      </c>
      <c r="BNQ23" s="195"/>
      <c r="BNR23" s="195"/>
      <c r="BNS23" s="195"/>
      <c r="BNT23" s="195"/>
      <c r="BNU23" s="195"/>
      <c r="BNV23" s="196">
        <f t="shared" si="146"/>
        <v>0</v>
      </c>
      <c r="BNW23" s="195"/>
      <c r="BNX23" s="195"/>
      <c r="BNY23" s="195"/>
      <c r="BNZ23" s="195"/>
      <c r="BOA23" s="195"/>
      <c r="BOB23" s="196">
        <f t="shared" si="147"/>
        <v>0</v>
      </c>
      <c r="BOC23" s="195"/>
      <c r="BOD23" s="195"/>
      <c r="BOE23" s="195"/>
      <c r="BOF23" s="195"/>
      <c r="BOG23" s="195"/>
      <c r="BOH23" s="196">
        <f t="shared" si="148"/>
        <v>0</v>
      </c>
      <c r="BOI23" s="195"/>
      <c r="BOJ23" s="196">
        <f t="shared" si="149"/>
        <v>0</v>
      </c>
      <c r="BOK23" s="196">
        <f t="shared" si="150"/>
        <v>0</v>
      </c>
      <c r="BOL23" s="195"/>
      <c r="BOM23" s="195"/>
      <c r="BON23" s="195"/>
      <c r="BOO23" s="196">
        <f t="shared" si="32"/>
        <v>0</v>
      </c>
      <c r="BOP23" s="196"/>
      <c r="BOQ23" s="196"/>
      <c r="BOR23" s="196"/>
      <c r="BOS23" s="196"/>
      <c r="BOT23" s="196"/>
      <c r="BOU23" s="196">
        <f t="shared" si="151"/>
        <v>0</v>
      </c>
      <c r="BOV23" s="196"/>
      <c r="BOW23" s="196"/>
      <c r="BOX23" s="196"/>
      <c r="BOY23" s="196"/>
      <c r="BOZ23" s="196"/>
      <c r="BPA23" s="196"/>
      <c r="BPB23" s="196">
        <f t="shared" si="152"/>
        <v>0</v>
      </c>
      <c r="BPC23" s="196"/>
      <c r="BPD23" s="196"/>
      <c r="BPE23" s="196"/>
      <c r="BPF23" s="196"/>
      <c r="BPG23" s="196">
        <f t="shared" si="153"/>
        <v>0</v>
      </c>
      <c r="BPH23" s="196"/>
      <c r="BPI23" s="196"/>
      <c r="BPJ23" s="196"/>
      <c r="BPK23" s="196">
        <f t="shared" si="154"/>
        <v>0</v>
      </c>
      <c r="BPL23" s="196">
        <f t="shared" si="155"/>
        <v>0</v>
      </c>
      <c r="BPM23" s="196"/>
      <c r="BPN23" s="196"/>
      <c r="BPO23" s="196">
        <f t="shared" si="156"/>
        <v>0</v>
      </c>
      <c r="BPP23" s="196"/>
      <c r="BPQ23" s="196"/>
      <c r="BPR23" s="196"/>
      <c r="BPS23" s="196"/>
      <c r="BPT23" s="196"/>
      <c r="BPU23" s="196">
        <f t="shared" si="157"/>
        <v>0</v>
      </c>
      <c r="BPV23" s="196"/>
      <c r="BPW23" s="196"/>
      <c r="BPX23" s="196"/>
      <c r="BPY23" s="196"/>
      <c r="BPZ23" s="196">
        <f t="shared" si="33"/>
        <v>0</v>
      </c>
      <c r="BQA23" s="196"/>
      <c r="BQB23" s="196"/>
      <c r="BQC23" s="196"/>
      <c r="BQD23" s="196"/>
      <c r="BQE23" s="196"/>
      <c r="BQF23" s="196">
        <f t="shared" si="158"/>
        <v>0</v>
      </c>
      <c r="BQG23" s="196"/>
      <c r="BQH23" s="196"/>
      <c r="BQI23" s="196"/>
      <c r="BQJ23" s="196"/>
      <c r="BQK23" s="196"/>
      <c r="BQL23" s="196">
        <f t="shared" si="159"/>
        <v>0</v>
      </c>
      <c r="BQM23" s="196">
        <f t="shared" si="34"/>
        <v>0</v>
      </c>
      <c r="BQN23" s="196"/>
      <c r="BQO23" s="196"/>
      <c r="BQP23" s="196"/>
      <c r="BQQ23" s="196"/>
      <c r="BQR23" s="196">
        <f t="shared" si="160"/>
        <v>0</v>
      </c>
      <c r="BQS23" s="196"/>
      <c r="BQT23" s="196"/>
      <c r="BQU23" s="196"/>
      <c r="BQV23" s="196"/>
      <c r="BQW23" s="196"/>
      <c r="BQX23" s="196">
        <f t="shared" si="161"/>
        <v>0</v>
      </c>
      <c r="BQY23" s="196"/>
      <c r="BQZ23" s="196"/>
      <c r="BRA23" s="196"/>
      <c r="BRB23" s="196"/>
      <c r="BRC23" s="196"/>
      <c r="BRD23" s="196">
        <f t="shared" si="162"/>
        <v>0</v>
      </c>
      <c r="BRE23" s="196"/>
      <c r="BRF23" s="196"/>
      <c r="BRG23" s="196"/>
      <c r="BRH23" s="196"/>
      <c r="BRI23" s="196"/>
      <c r="BRJ23" s="196">
        <f t="shared" si="163"/>
        <v>0</v>
      </c>
      <c r="BRK23" s="196"/>
      <c r="BRL23" s="196"/>
      <c r="BRM23" s="196">
        <f t="shared" si="164"/>
        <v>0</v>
      </c>
      <c r="BRN23" s="196">
        <f t="shared" si="35"/>
        <v>0</v>
      </c>
      <c r="BRO23" s="196"/>
      <c r="BRP23" s="196"/>
      <c r="BRQ23" s="196"/>
      <c r="BRR23" s="196">
        <f t="shared" si="165"/>
        <v>0</v>
      </c>
      <c r="BRS23" s="196"/>
      <c r="BRT23" s="196"/>
      <c r="BRU23" s="196"/>
      <c r="BRV23" s="196"/>
      <c r="BRW23" s="196"/>
      <c r="BRX23" s="196">
        <f t="shared" si="166"/>
        <v>0</v>
      </c>
      <c r="BRY23" s="196"/>
      <c r="BRZ23" s="196"/>
      <c r="BSA23" s="196"/>
      <c r="BSB23" s="196"/>
      <c r="BSC23" s="196"/>
      <c r="BSD23" s="196">
        <f t="shared" si="167"/>
        <v>0</v>
      </c>
      <c r="BSE23" s="196"/>
      <c r="BSF23" s="196"/>
      <c r="BSG23" s="196"/>
      <c r="BSH23" s="196"/>
      <c r="BSI23" s="196"/>
      <c r="BSJ23" s="196">
        <f t="shared" si="168"/>
        <v>0</v>
      </c>
      <c r="BSK23" s="196"/>
      <c r="BSL23" s="196"/>
      <c r="BSM23" s="196"/>
      <c r="BSN23" s="196"/>
      <c r="BSO23" s="196">
        <f t="shared" si="169"/>
        <v>0</v>
      </c>
      <c r="BSP23" s="196">
        <f t="shared" si="170"/>
        <v>0</v>
      </c>
      <c r="BSQ23" s="196"/>
      <c r="BSR23" s="196">
        <f t="shared" si="171"/>
        <v>0</v>
      </c>
      <c r="BSS23" s="196"/>
      <c r="BST23" s="196"/>
      <c r="BSU23" s="196"/>
      <c r="BSV23" s="196"/>
      <c r="BSW23" s="196"/>
      <c r="BSX23" s="196">
        <f t="shared" si="172"/>
        <v>0</v>
      </c>
      <c r="BSY23" s="196"/>
      <c r="BSZ23" s="196"/>
      <c r="BTA23" s="196"/>
      <c r="BTB23" s="196"/>
      <c r="BTC23" s="196"/>
      <c r="BTD23" s="196">
        <f t="shared" si="173"/>
        <v>0</v>
      </c>
      <c r="BTE23" s="196"/>
      <c r="BTF23" s="196"/>
      <c r="BTG23" s="196"/>
      <c r="BTH23" s="196"/>
      <c r="BTI23" s="196"/>
      <c r="BTJ23" s="196">
        <f t="shared" si="174"/>
        <v>0</v>
      </c>
      <c r="BTK23" s="196"/>
      <c r="BTL23" s="196"/>
      <c r="BTM23" s="196"/>
      <c r="BTN23" s="196"/>
      <c r="BTO23" s="196"/>
      <c r="BTP23" s="196">
        <f t="shared" si="175"/>
        <v>0</v>
      </c>
      <c r="BTQ23" s="196">
        <f t="shared" si="176"/>
        <v>0</v>
      </c>
      <c r="BTR23" s="196"/>
      <c r="BTS23" s="196"/>
      <c r="BTT23" s="196"/>
      <c r="BTU23" s="196"/>
      <c r="BTV23" s="196">
        <f t="shared" si="177"/>
        <v>0</v>
      </c>
      <c r="BTW23" s="196"/>
      <c r="BTX23" s="196"/>
      <c r="BTY23" s="196"/>
      <c r="BTZ23" s="196"/>
      <c r="BUA23" s="196"/>
      <c r="BUB23" s="196">
        <f t="shared" si="178"/>
        <v>0</v>
      </c>
      <c r="BUC23" s="196"/>
      <c r="BUD23" s="196"/>
      <c r="BUE23" s="196"/>
      <c r="BUF23" s="196"/>
      <c r="BUG23" s="196"/>
      <c r="BUH23" s="196">
        <f t="shared" si="179"/>
        <v>0</v>
      </c>
      <c r="BUI23" s="196"/>
      <c r="BUJ23" s="196"/>
      <c r="BUK23" s="196"/>
      <c r="BUL23" s="196"/>
      <c r="BUM23" s="196"/>
      <c r="BUN23" s="196">
        <f t="shared" si="180"/>
        <v>0</v>
      </c>
      <c r="BUO23" s="196"/>
      <c r="BUP23" s="196"/>
      <c r="BUQ23" s="196">
        <f t="shared" si="181"/>
        <v>0</v>
      </c>
      <c r="BUR23" s="196">
        <f t="shared" si="182"/>
        <v>0</v>
      </c>
      <c r="BUS23" s="196"/>
      <c r="BUT23" s="196"/>
      <c r="BUU23" s="196"/>
      <c r="BUV23" s="196">
        <f t="shared" si="183"/>
        <v>0</v>
      </c>
      <c r="BUW23" s="196"/>
      <c r="BUX23" s="196"/>
      <c r="BUY23" s="196"/>
      <c r="BUZ23" s="196"/>
      <c r="BVA23" s="196"/>
      <c r="BVB23" s="196">
        <f t="shared" si="184"/>
        <v>0</v>
      </c>
      <c r="BVC23" s="196"/>
      <c r="BVD23" s="196"/>
      <c r="BVE23" s="196"/>
      <c r="BVF23" s="196"/>
      <c r="BVG23" s="196"/>
      <c r="BVH23" s="196">
        <f t="shared" si="185"/>
        <v>0</v>
      </c>
      <c r="BVI23" s="196"/>
      <c r="BVJ23" s="196"/>
      <c r="BVK23" s="196"/>
      <c r="BVL23" s="196"/>
      <c r="BVM23" s="196"/>
      <c r="BVN23" s="196">
        <f t="shared" si="206"/>
        <v>0</v>
      </c>
      <c r="BVO23" s="196"/>
      <c r="BVP23" s="196"/>
      <c r="BVQ23" s="196"/>
      <c r="BVR23" s="196"/>
      <c r="BVS23" s="196"/>
      <c r="BVT23" s="196">
        <f t="shared" si="186"/>
        <v>0</v>
      </c>
      <c r="BVU23" s="196">
        <f t="shared" si="187"/>
        <v>0</v>
      </c>
      <c r="BVV23" s="196">
        <f t="shared" si="36"/>
        <v>0</v>
      </c>
      <c r="BVW23" s="196"/>
      <c r="BVX23" s="196"/>
      <c r="BVY23" s="196"/>
      <c r="BVZ23" s="196"/>
      <c r="BWA23" s="196"/>
      <c r="BWB23" s="196">
        <f t="shared" si="188"/>
        <v>0</v>
      </c>
      <c r="BWC23" s="196"/>
      <c r="BWD23" s="196"/>
      <c r="BWE23" s="196"/>
      <c r="BWF23" s="196"/>
      <c r="BWG23" s="196"/>
      <c r="BWH23" s="196">
        <f t="shared" si="204"/>
        <v>0</v>
      </c>
      <c r="BWI23" s="196"/>
      <c r="BWJ23" s="196"/>
      <c r="BWK23" s="196"/>
      <c r="BWL23" s="196"/>
      <c r="BWM23" s="196"/>
      <c r="BWN23" s="196">
        <f t="shared" si="209"/>
        <v>0</v>
      </c>
      <c r="BWO23" s="196"/>
      <c r="BWP23" s="196"/>
      <c r="BWQ23" s="196"/>
      <c r="BWR23" s="196"/>
      <c r="BWS23" s="196"/>
      <c r="BWT23" s="196">
        <f t="shared" si="210"/>
        <v>0</v>
      </c>
      <c r="BWU23" s="196"/>
      <c r="BWV23" s="196">
        <f t="shared" si="38"/>
        <v>0</v>
      </c>
      <c r="BWW23" s="196">
        <f t="shared" si="39"/>
        <v>0</v>
      </c>
      <c r="BWX23" s="196"/>
      <c r="BWY23" s="196"/>
      <c r="BWZ23" s="196"/>
      <c r="BXA23" s="196"/>
      <c r="BXB23" s="196">
        <f t="shared" si="190"/>
        <v>0</v>
      </c>
      <c r="BXC23" s="196"/>
      <c r="BXD23" s="196"/>
      <c r="BXE23" s="196"/>
      <c r="BXF23" s="196"/>
      <c r="BXG23" s="196"/>
      <c r="BXH23" s="196">
        <f t="shared" si="191"/>
        <v>0</v>
      </c>
      <c r="BXI23" s="196"/>
      <c r="BXJ23" s="196"/>
      <c r="BXK23" s="196"/>
      <c r="BXL23" s="196"/>
      <c r="BXM23" s="196"/>
      <c r="BXN23" s="196">
        <f t="shared" si="192"/>
        <v>0</v>
      </c>
      <c r="BXO23" s="196"/>
      <c r="BXP23" s="196"/>
      <c r="BXQ23" s="196"/>
      <c r="BXR23" s="196"/>
      <c r="BXS23" s="196"/>
      <c r="BXT23" s="196">
        <f t="shared" si="193"/>
        <v>0</v>
      </c>
      <c r="BXU23" s="196">
        <f t="shared" si="194"/>
        <v>0</v>
      </c>
      <c r="BXV23" s="196"/>
      <c r="BXW23" s="196"/>
      <c r="BXX23" s="196"/>
      <c r="BXY23" s="196">
        <f t="shared" si="195"/>
        <v>0</v>
      </c>
      <c r="BXZ23" s="196"/>
      <c r="BYA23" s="196"/>
      <c r="BYB23" s="196"/>
      <c r="BYC23" s="196"/>
      <c r="BYD23" s="196"/>
      <c r="BYE23" s="196">
        <f t="shared" si="196"/>
        <v>0</v>
      </c>
      <c r="BYF23" s="196"/>
      <c r="BYG23" s="196"/>
      <c r="BYH23" s="196"/>
      <c r="BYI23" s="196"/>
      <c r="BYJ23" s="196"/>
      <c r="BYK23" s="196">
        <f t="shared" si="208"/>
        <v>0</v>
      </c>
      <c r="BYL23" s="196"/>
      <c r="BYM23" s="196"/>
      <c r="BYN23" s="196"/>
      <c r="BYO23" s="196"/>
      <c r="BYP23" s="196"/>
      <c r="BYQ23" s="196">
        <f t="shared" si="205"/>
        <v>0</v>
      </c>
      <c r="BYR23" s="196"/>
      <c r="BYS23" s="196"/>
      <c r="BYT23" s="196"/>
      <c r="BYU23" s="196"/>
      <c r="BYV23" s="196">
        <f t="shared" si="197"/>
        <v>0</v>
      </c>
      <c r="BYW23" s="196">
        <f t="shared" si="198"/>
        <v>0</v>
      </c>
      <c r="BYX23" s="196"/>
      <c r="BYY23" s="196">
        <f t="shared" si="199"/>
        <v>0</v>
      </c>
      <c r="BYZ23" s="196"/>
      <c r="BZA23" s="196"/>
      <c r="BZB23" s="196"/>
      <c r="BZC23" s="196"/>
      <c r="BZD23" s="196"/>
      <c r="BZE23" s="196">
        <f t="shared" si="200"/>
        <v>0</v>
      </c>
      <c r="BZF23" s="196"/>
      <c r="BZG23" s="196"/>
      <c r="BZH23" s="196"/>
      <c r="BZI23" s="196"/>
      <c r="BZJ23" s="196">
        <f t="shared" si="201"/>
        <v>0</v>
      </c>
      <c r="BZK23" s="196"/>
      <c r="BZL23" s="196"/>
      <c r="BZM23" s="196"/>
      <c r="BZN23" s="196"/>
      <c r="BZO23" s="196"/>
      <c r="BZP23" s="196">
        <f t="shared" si="40"/>
        <v>0</v>
      </c>
      <c r="BZQ23" s="196">
        <f t="shared" si="202"/>
        <v>0</v>
      </c>
      <c r="BZR23" s="196">
        <f t="shared" si="203"/>
        <v>0</v>
      </c>
      <c r="BZS23" s="197"/>
      <c r="BZT23" s="197"/>
      <c r="BZU23" s="197"/>
      <c r="BZV23" s="197"/>
      <c r="BZW23" s="197"/>
      <c r="BZX23" s="197"/>
      <c r="BZY23" s="197"/>
      <c r="BZZ23" s="197"/>
      <c r="CAA23" s="197"/>
      <c r="CAB23" s="197"/>
      <c r="CAC23" s="197"/>
      <c r="CAD23" s="197"/>
      <c r="CAE23" s="197"/>
      <c r="CAF23" s="197"/>
      <c r="CAG23" s="197"/>
      <c r="CAH23" s="197"/>
      <c r="CAI23" s="197"/>
      <c r="CAJ23" s="197">
        <f>+CAJ22*2</f>
        <v>3196.078</v>
      </c>
      <c r="CAK23" s="197"/>
      <c r="CAL23" s="197"/>
      <c r="CAM23" s="197"/>
      <c r="CAN23" s="197"/>
      <c r="CAO23" s="197"/>
      <c r="CAP23" s="197"/>
      <c r="CAQ23" s="197"/>
      <c r="CAR23" s="197"/>
      <c r="CAS23" s="197"/>
      <c r="CAT23" s="197"/>
      <c r="CAU23" s="197"/>
      <c r="CAV23" s="197"/>
      <c r="CAW23" s="197"/>
      <c r="CAX23" s="197"/>
      <c r="CAY23" s="197"/>
      <c r="CAZ23" s="197"/>
      <c r="CBA23" s="197"/>
      <c r="CBB23" s="197"/>
      <c r="CBC23" s="197"/>
      <c r="CBD23" s="197"/>
      <c r="CBE23" s="197"/>
      <c r="CBF23" s="197"/>
      <c r="CBG23" s="197"/>
      <c r="CBH23" s="197"/>
      <c r="CBI23" s="197"/>
      <c r="CBJ23" s="197"/>
      <c r="CBK23" s="197"/>
      <c r="CBL23" s="197"/>
      <c r="CBM23" s="197"/>
      <c r="CBN23" s="197"/>
      <c r="CBO23" s="197"/>
      <c r="CBP23" s="197"/>
      <c r="CBQ23" s="197"/>
      <c r="CBR23" s="197"/>
      <c r="CBS23" s="197"/>
      <c r="CBT23" s="197"/>
      <c r="CBU23" s="197"/>
      <c r="CBV23" s="197"/>
      <c r="CBW23" s="197"/>
      <c r="CBX23" s="197"/>
      <c r="CBY23" s="197"/>
      <c r="CBZ23" s="197"/>
      <c r="CCA23" s="197"/>
      <c r="CCB23" s="197"/>
      <c r="CCC23" s="197"/>
      <c r="CCD23" s="197"/>
      <c r="CCE23" s="197"/>
      <c r="CCF23" s="197"/>
      <c r="CCG23" s="197"/>
      <c r="CCH23" s="197"/>
      <c r="CCI23" s="197"/>
      <c r="CCJ23" s="197"/>
      <c r="CCK23" s="197"/>
      <c r="CCL23" s="197"/>
      <c r="CCM23" s="197"/>
      <c r="CCN23" s="197"/>
      <c r="CCO23" s="197"/>
      <c r="CCP23" s="197"/>
      <c r="CCQ23" s="197"/>
      <c r="CCR23" s="198"/>
      <c r="CCS23" s="198">
        <f t="shared" si="41"/>
        <v>3.0800000000000001E-2</v>
      </c>
      <c r="CCT23" s="199"/>
      <c r="CED23" s="207" t="s">
        <v>16</v>
      </c>
      <c r="CEE23" s="208">
        <v>2.3885440233236147E-2</v>
      </c>
      <c r="CEF23" s="209"/>
    </row>
    <row r="24" spans="1:2164" s="200" customFormat="1" outlineLevel="1" x14ac:dyDescent="0.2">
      <c r="A24" s="201" t="s">
        <v>15</v>
      </c>
      <c r="B24" s="195">
        <v>10.666923120000002</v>
      </c>
      <c r="C24" s="195">
        <v>3.5573596200000011</v>
      </c>
      <c r="D24" s="195">
        <v>2.6507302699999999</v>
      </c>
      <c r="E24" s="195">
        <v>4.0941247000000009</v>
      </c>
      <c r="F24" s="195">
        <v>2.2042698299999994</v>
      </c>
      <c r="G24" s="195">
        <v>6.725220160000001</v>
      </c>
      <c r="H24" s="195">
        <v>3.7782945899999998</v>
      </c>
      <c r="I24" s="195">
        <v>3.9431271900000002</v>
      </c>
      <c r="J24" s="195">
        <v>2.3962078300000003</v>
      </c>
      <c r="K24" s="195">
        <v>10.097902359999999</v>
      </c>
      <c r="L24" s="195">
        <v>4.1179602400000004</v>
      </c>
      <c r="M24" s="195">
        <v>4.0400812699999999</v>
      </c>
      <c r="N24" s="195">
        <v>9.3712769631999997</v>
      </c>
      <c r="O24" s="202">
        <v>56.973865023199977</v>
      </c>
      <c r="P24" s="195">
        <v>5.2956260000000012E-2</v>
      </c>
      <c r="Q24" s="195">
        <v>1.15815511</v>
      </c>
      <c r="R24" s="195">
        <v>6.7580299999999982E-2</v>
      </c>
      <c r="S24" s="195">
        <v>0.21059064999999999</v>
      </c>
      <c r="T24" s="195">
        <v>0.15612314999999999</v>
      </c>
      <c r="U24" s="195">
        <v>1.64540547</v>
      </c>
      <c r="V24" s="195">
        <v>7.6291890000000015E-2</v>
      </c>
      <c r="W24" s="195">
        <v>6.1003119999999987E-2</v>
      </c>
      <c r="X24" s="195">
        <v>8.2484199999999994E-3</v>
      </c>
      <c r="Y24" s="195">
        <v>1.473472E-2</v>
      </c>
      <c r="Z24" s="195">
        <v>9.6108830000000006E-2</v>
      </c>
      <c r="AA24" s="195">
        <v>0.25638698000000004</v>
      </c>
      <c r="AB24" s="195">
        <v>1.0300000000000001E-3</v>
      </c>
      <c r="AC24" s="195">
        <v>4.7485650000000004E-2</v>
      </c>
      <c r="AD24" s="195">
        <v>0.31717867999999999</v>
      </c>
      <c r="AE24" s="195">
        <v>0.37988859000000003</v>
      </c>
      <c r="AF24" s="195">
        <v>0.74558292000000004</v>
      </c>
      <c r="AG24" s="195">
        <v>0.45147899999999996</v>
      </c>
      <c r="AH24" s="195">
        <v>4.1564980000000001E-2</v>
      </c>
      <c r="AI24" s="195">
        <v>0.11717877</v>
      </c>
      <c r="AJ24" s="195">
        <v>9.7906439999999983E-2</v>
      </c>
      <c r="AK24" s="195">
        <v>0.10092991</v>
      </c>
      <c r="AL24" s="195">
        <v>0.80905909999999992</v>
      </c>
      <c r="AM24" s="195">
        <v>3.45643447</v>
      </c>
      <c r="AN24" s="195">
        <v>8.9482049999999994E-2</v>
      </c>
      <c r="AO24" s="195">
        <v>0.12510244000000001</v>
      </c>
      <c r="AP24" s="195">
        <v>7.8836980000000001E-2</v>
      </c>
      <c r="AQ24" s="195">
        <v>0.28785674999999999</v>
      </c>
      <c r="AR24" s="195">
        <v>7.9299999999999995E-3</v>
      </c>
      <c r="AS24" s="195">
        <v>0.58920821999999995</v>
      </c>
      <c r="AT24" s="195">
        <v>0.51261996999999992</v>
      </c>
      <c r="AU24" s="195">
        <v>7.6316159999999994E-2</v>
      </c>
      <c r="AV24" s="195">
        <v>2.9540790000000001E-2</v>
      </c>
      <c r="AW24" s="195">
        <v>0.61847691999999987</v>
      </c>
      <c r="AX24" s="195">
        <v>9.7999999999999997E-4</v>
      </c>
      <c r="AY24" s="195">
        <v>2.3099600000000001E-2</v>
      </c>
      <c r="AZ24" s="195">
        <v>2.6885189999999996E-2</v>
      </c>
      <c r="BA24" s="195">
        <v>0.37423225999999998</v>
      </c>
      <c r="BB24" s="195">
        <v>6.5527850000000012E-2</v>
      </c>
      <c r="BC24" s="195">
        <v>0.49072489999999996</v>
      </c>
      <c r="BD24" s="195">
        <v>4.8615930000000002E-2</v>
      </c>
      <c r="BE24" s="195">
        <v>0.22745187</v>
      </c>
      <c r="BF24" s="195">
        <v>2.0087730000000002E-2</v>
      </c>
      <c r="BG24" s="195">
        <v>0.12125942999999999</v>
      </c>
      <c r="BH24" s="195">
        <v>0.16359725999999997</v>
      </c>
      <c r="BI24" s="195">
        <v>0.58101221999999986</v>
      </c>
      <c r="BJ24" s="195">
        <v>6.2057149999999998E-2</v>
      </c>
      <c r="BK24" s="195">
        <v>6.2057149999999998E-2</v>
      </c>
      <c r="BL24" s="195">
        <v>2.3414794099999994</v>
      </c>
      <c r="BM24" s="195">
        <v>0.11031073</v>
      </c>
      <c r="BN24" s="195">
        <v>4.9272439999999994E-2</v>
      </c>
      <c r="BO24" s="195">
        <v>0.13720879</v>
      </c>
      <c r="BP24" s="195">
        <v>2.5925190000000001E-2</v>
      </c>
      <c r="BQ24" s="195">
        <v>0.32271714999999995</v>
      </c>
      <c r="BR24" s="195">
        <v>7.9063660000000008E-2</v>
      </c>
      <c r="BS24" s="195">
        <v>3.3425090000000005E-2</v>
      </c>
      <c r="BT24" s="195">
        <v>0.12161851999999999</v>
      </c>
      <c r="BU24" s="195">
        <v>0.29385988999999996</v>
      </c>
      <c r="BV24" s="195">
        <v>5.6169400000000008E-3</v>
      </c>
      <c r="BW24" s="195">
        <v>0.53358410000000001</v>
      </c>
      <c r="BX24" s="195">
        <v>1.9812099999999999E-2</v>
      </c>
      <c r="BY24" s="195">
        <v>0.74441656</v>
      </c>
      <c r="BZ24" s="195">
        <v>0.21372034999999998</v>
      </c>
      <c r="CA24" s="195">
        <v>0.31985301999999999</v>
      </c>
      <c r="CB24" s="195">
        <v>0.15119957000000001</v>
      </c>
      <c r="CC24" s="195">
        <v>1.4490015999999999</v>
      </c>
      <c r="CD24" s="195">
        <v>2.5260330000000001E-2</v>
      </c>
      <c r="CE24" s="195">
        <v>1.1051060000000001E-2</v>
      </c>
      <c r="CF24" s="195">
        <v>6.4123699999999992E-2</v>
      </c>
      <c r="CG24" s="195">
        <v>2.628935E-2</v>
      </c>
      <c r="CH24" s="195">
        <v>0.12672443999999999</v>
      </c>
      <c r="CI24" s="195">
        <v>3.8765369999999993E-2</v>
      </c>
      <c r="CJ24" s="195">
        <v>0.40746923999999995</v>
      </c>
      <c r="CK24" s="195">
        <v>9.0236780000000003E-2</v>
      </c>
      <c r="CL24" s="195">
        <v>0.11627621</v>
      </c>
      <c r="CM24" s="195">
        <v>0.65274759999999998</v>
      </c>
      <c r="CN24" s="195">
        <v>3.0847748900000003</v>
      </c>
      <c r="CO24" s="195">
        <v>3.4930410000000002E-2</v>
      </c>
      <c r="CP24" s="195">
        <v>3.4930410000000002E-2</v>
      </c>
      <c r="CQ24" s="195">
        <v>0.20030812000000003</v>
      </c>
      <c r="CR24" s="195">
        <v>0.15454418</v>
      </c>
      <c r="CS24" s="195">
        <v>9.7575510000000004E-2</v>
      </c>
      <c r="CT24" s="195">
        <v>8.563345E-2</v>
      </c>
      <c r="CU24" s="195">
        <v>6.3113440000000007E-2</v>
      </c>
      <c r="CV24" s="195">
        <v>0.60117470000000006</v>
      </c>
      <c r="CW24" s="195">
        <v>0.31895256000000005</v>
      </c>
      <c r="CX24" s="195">
        <v>7.3017639999999995E-2</v>
      </c>
      <c r="CY24" s="195">
        <v>2.6275099999999999E-2</v>
      </c>
      <c r="CZ24" s="195">
        <v>9.1115169999999995E-2</v>
      </c>
      <c r="DA24" s="195">
        <v>0.92467885999999999</v>
      </c>
      <c r="DB24" s="195">
        <v>1.4340393300000001</v>
      </c>
      <c r="DC24" s="195">
        <v>9.0988360000000004E-2</v>
      </c>
      <c r="DD24" s="195">
        <v>8.1532229999999997E-2</v>
      </c>
      <c r="DE24" s="195">
        <v>0.14981229999999998</v>
      </c>
      <c r="DF24" s="195">
        <v>0.10187509</v>
      </c>
      <c r="DG24" s="195">
        <v>0.12580698999999998</v>
      </c>
      <c r="DH24" s="195">
        <v>0.55001496999999988</v>
      </c>
      <c r="DI24" s="195">
        <v>0.14574194000000001</v>
      </c>
      <c r="DJ24" s="195">
        <v>6.3427839999999999E-2</v>
      </c>
      <c r="DK24" s="195">
        <v>0.16356500000000002</v>
      </c>
      <c r="DL24" s="195">
        <v>0.42576647000000001</v>
      </c>
      <c r="DM24" s="195">
        <v>3.7068560000000007E-2</v>
      </c>
      <c r="DN24" s="195">
        <v>0.83556980999999997</v>
      </c>
      <c r="DO24" s="195">
        <v>3.4557292199999994</v>
      </c>
      <c r="DP24" s="195">
        <v>0.13148295000000002</v>
      </c>
      <c r="DQ24" s="195">
        <v>6.2608709999999998E-2</v>
      </c>
      <c r="DR24" s="195">
        <v>3.1127850000000002E-2</v>
      </c>
      <c r="DS24" s="195">
        <v>0.13142325999999999</v>
      </c>
      <c r="DT24" s="195">
        <v>0.35664277</v>
      </c>
      <c r="DU24" s="195">
        <v>5.3928879999999998E-2</v>
      </c>
      <c r="DV24" s="195">
        <v>3.5618810000000001E-2</v>
      </c>
      <c r="DW24" s="195">
        <v>2.5177430000000004E-2</v>
      </c>
      <c r="DX24" s="195">
        <v>1.392067E-2</v>
      </c>
      <c r="DY24" s="195">
        <v>8.1250849999999999E-2</v>
      </c>
      <c r="DZ24" s="195">
        <v>0.20989663999999997</v>
      </c>
      <c r="EA24" s="195">
        <v>4.5825419999999999E-2</v>
      </c>
      <c r="EB24" s="195">
        <v>6.0961750000000002E-2</v>
      </c>
      <c r="EC24" s="195">
        <v>0.23657124999999998</v>
      </c>
      <c r="ED24" s="195">
        <v>0.40503366999999996</v>
      </c>
      <c r="EE24" s="195">
        <v>2.3363439999999999E-2</v>
      </c>
      <c r="EF24" s="195">
        <v>0.77175552999999997</v>
      </c>
      <c r="EG24" s="195">
        <v>9.8837929999999991E-2</v>
      </c>
      <c r="EH24" s="195">
        <v>7.7096330000000005E-2</v>
      </c>
      <c r="EI24" s="195">
        <v>8.4426060000000011E-2</v>
      </c>
      <c r="EJ24" s="195">
        <v>5.7711169999999999E-2</v>
      </c>
      <c r="EK24" s="195">
        <v>0.31807149000000001</v>
      </c>
      <c r="EL24" s="195">
        <v>5.8113150000000002E-2</v>
      </c>
      <c r="EM24" s="195">
        <v>0.24420824999999996</v>
      </c>
      <c r="EN24" s="195">
        <v>0.30232139999999996</v>
      </c>
      <c r="EO24" s="195">
        <v>1.9586878299999999</v>
      </c>
      <c r="EP24" s="195">
        <v>0.11911125</v>
      </c>
      <c r="EQ24" s="195">
        <v>8.6425420000000017E-2</v>
      </c>
      <c r="ER24" s="195">
        <v>2.6548730000000003E-2</v>
      </c>
      <c r="ES24" s="195">
        <v>0.23208540000000003</v>
      </c>
      <c r="ET24" s="195">
        <v>7.3205919999999994E-2</v>
      </c>
      <c r="EU24" s="195">
        <v>3.7930930000000002E-2</v>
      </c>
      <c r="EV24" s="195">
        <v>4.9538310000000002E-2</v>
      </c>
      <c r="EW24" s="195">
        <v>1.3478580000000002E-2</v>
      </c>
      <c r="EX24" s="195">
        <v>2.2608429999999999E-2</v>
      </c>
      <c r="EY24" s="195">
        <v>0.19676216999999999</v>
      </c>
      <c r="EZ24" s="195">
        <v>6.897412E-2</v>
      </c>
      <c r="FA24" s="195">
        <v>5.5813400000000006E-2</v>
      </c>
      <c r="FB24" s="195">
        <v>3.8985599999999997E-3</v>
      </c>
      <c r="FC24" s="195">
        <v>1.8905709999999999E-2</v>
      </c>
      <c r="FD24" s="195">
        <v>1.3788440000000001E-2</v>
      </c>
      <c r="FE24" s="195">
        <v>0.16138023000000001</v>
      </c>
      <c r="FF24" s="195">
        <v>1.1044380000000001E-2</v>
      </c>
      <c r="FG24" s="195">
        <v>0.17391653999999998</v>
      </c>
      <c r="FH24" s="195">
        <v>0.11452667999999999</v>
      </c>
      <c r="FI24" s="195">
        <v>0.20521829999999999</v>
      </c>
      <c r="FJ24" s="195">
        <v>0.50470589999999993</v>
      </c>
      <c r="FK24" s="195">
        <v>5.9681749999999999E-2</v>
      </c>
      <c r="FL24" s="195">
        <v>5.8606300000000004E-3</v>
      </c>
      <c r="FM24" s="195">
        <v>0.27779133000000006</v>
      </c>
      <c r="FN24" s="195">
        <v>5.3983219999999998E-2</v>
      </c>
      <c r="FO24" s="195">
        <v>0.39731693000000007</v>
      </c>
      <c r="FP24" s="195">
        <v>1.49225063</v>
      </c>
      <c r="FQ24" s="195">
        <v>4.7834129999999996E-2</v>
      </c>
      <c r="FR24" s="195">
        <v>4.7834129999999996E-2</v>
      </c>
      <c r="FS24" s="195">
        <v>3.4588800000000001E-3</v>
      </c>
      <c r="FT24" s="195">
        <v>8.4132830000000006E-2</v>
      </c>
      <c r="FU24" s="195">
        <v>3.823754E-2</v>
      </c>
      <c r="FV24" s="195">
        <v>0.16597771000000003</v>
      </c>
      <c r="FW24" s="195">
        <v>9.5018850000000016E-2</v>
      </c>
      <c r="FX24" s="195">
        <v>0.38682580999999999</v>
      </c>
      <c r="FY24" s="195">
        <v>6.2853950000000006E-2</v>
      </c>
      <c r="FZ24" s="195">
        <v>6.1620389999999997E-2</v>
      </c>
      <c r="GA24" s="195">
        <v>0.53324783999999992</v>
      </c>
      <c r="GB24" s="195">
        <v>7.1737759999999998E-2</v>
      </c>
      <c r="GC24" s="195">
        <v>0.11172918</v>
      </c>
      <c r="GD24" s="195">
        <v>0.8411891199999999</v>
      </c>
      <c r="GE24" s="195">
        <v>5.9316590000000002E-2</v>
      </c>
      <c r="GF24" s="195">
        <v>9.538526999999998E-2</v>
      </c>
      <c r="GG24" s="195">
        <v>2.7464450000000001E-2</v>
      </c>
      <c r="GH24" s="195">
        <v>0.18612024000000002</v>
      </c>
      <c r="GI24" s="195">
        <v>3.1732739999999995E-2</v>
      </c>
      <c r="GJ24" s="195">
        <v>0.40001928999999997</v>
      </c>
      <c r="GK24" s="195">
        <v>5.5823679999999994E-2</v>
      </c>
      <c r="GL24" s="195">
        <v>1.7323710000000003E-2</v>
      </c>
      <c r="GM24" s="195">
        <v>0.33414563000000003</v>
      </c>
      <c r="GN24" s="195">
        <v>0.64217637000000016</v>
      </c>
      <c r="GO24" s="195">
        <v>0.13997037000000001</v>
      </c>
      <c r="GP24" s="195">
        <v>1.1894397600000002</v>
      </c>
      <c r="GQ24" s="195">
        <v>2.86530811</v>
      </c>
      <c r="GR24" s="195">
        <v>6.4290180000000002E-2</v>
      </c>
      <c r="GS24" s="195">
        <v>9.5270010000000016E-2</v>
      </c>
      <c r="GT24" s="195">
        <v>3.4765399999999995E-2</v>
      </c>
      <c r="GU24" s="195">
        <v>1.6766429999999999E-2</v>
      </c>
      <c r="GV24" s="195">
        <v>3.4520540000000002E-2</v>
      </c>
      <c r="GW24" s="195">
        <v>0.24561256000000001</v>
      </c>
      <c r="GX24" s="195">
        <v>0.15334433</v>
      </c>
      <c r="GY24" s="195">
        <v>0.11551127</v>
      </c>
      <c r="GZ24" s="195">
        <v>5.7318729999999998E-2</v>
      </c>
      <c r="HA24" s="195">
        <v>8.0339000000000001E-3</v>
      </c>
      <c r="HB24" s="195">
        <v>0.12396581</v>
      </c>
      <c r="HC24" s="195">
        <v>0.45817404</v>
      </c>
      <c r="HD24" s="195">
        <v>2.2933099999999998E-3</v>
      </c>
      <c r="HE24" s="195">
        <v>3.644E-2</v>
      </c>
      <c r="HF24" s="195">
        <v>1.235078E-2</v>
      </c>
      <c r="HG24" s="195">
        <v>0.15737220999999998</v>
      </c>
      <c r="HH24" s="195">
        <v>6.6552500000000001E-2</v>
      </c>
      <c r="HI24" s="195">
        <v>0.2750088</v>
      </c>
      <c r="HJ24" s="195">
        <v>0.12273705</v>
      </c>
      <c r="HK24" s="195">
        <v>1.63718422</v>
      </c>
      <c r="HL24" s="195">
        <v>7.3657499999999999E-3</v>
      </c>
      <c r="HM24" s="195">
        <v>0.19400789999999998</v>
      </c>
      <c r="HN24" s="195">
        <v>0.11738320999999999</v>
      </c>
      <c r="HO24" s="195">
        <v>2.0786781299999997</v>
      </c>
      <c r="HP24" s="195">
        <v>7.6024209999999995E-2</v>
      </c>
      <c r="HQ24" s="195">
        <v>7.0257239999999985E-2</v>
      </c>
      <c r="HR24" s="195">
        <v>3.1639500000000001E-2</v>
      </c>
      <c r="HS24" s="195">
        <v>0.17792094999999997</v>
      </c>
      <c r="HT24" s="195">
        <v>3.2353944799999996</v>
      </c>
      <c r="HU24" s="195">
        <v>9.7549529999999995E-2</v>
      </c>
      <c r="HV24" s="195">
        <v>2.0595559999999999E-2</v>
      </c>
      <c r="HW24" s="195">
        <v>0.11814508999999999</v>
      </c>
      <c r="HX24" s="195">
        <v>5.9346650000000001E-2</v>
      </c>
      <c r="HY24" s="195">
        <v>0.32161733000000003</v>
      </c>
      <c r="HZ24" s="195">
        <v>9.300311E-2</v>
      </c>
      <c r="IA24" s="195">
        <v>7.9646699999999983E-3</v>
      </c>
      <c r="IB24" s="195">
        <v>3.3682459999999997E-2</v>
      </c>
      <c r="IC24" s="195">
        <v>0.51561422000000001</v>
      </c>
      <c r="ID24" s="195">
        <v>6.0651009999999991E-2</v>
      </c>
      <c r="IE24" s="195">
        <v>0.19621376000000001</v>
      </c>
      <c r="IF24" s="195">
        <v>9.4804999999999993E-3</v>
      </c>
      <c r="IG24" s="195">
        <v>5.6636220000000001E-2</v>
      </c>
      <c r="IH24" s="195">
        <v>0.10906536999999999</v>
      </c>
      <c r="II24" s="195">
        <v>0.43204686000000003</v>
      </c>
      <c r="IJ24" s="195">
        <v>6.24976E-3</v>
      </c>
      <c r="IK24" s="195">
        <v>2.1300190000000004E-2</v>
      </c>
      <c r="IL24" s="195">
        <v>1.8866939999999999E-2</v>
      </c>
      <c r="IM24" s="195">
        <v>3.8158300000000001E-3</v>
      </c>
      <c r="IN24" s="195">
        <v>0.10515266000000002</v>
      </c>
      <c r="IO24" s="195">
        <v>0.15538538000000002</v>
      </c>
      <c r="IP24" s="195">
        <v>6.1851389999999999E-2</v>
      </c>
      <c r="IQ24" s="195">
        <v>0.12676441999999999</v>
      </c>
      <c r="IR24" s="195">
        <v>6.5331500000000001E-2</v>
      </c>
      <c r="IS24" s="195">
        <v>6.5363669999999999E-2</v>
      </c>
      <c r="IT24" s="195">
        <v>8.8318680000000011E-2</v>
      </c>
      <c r="IU24" s="195">
        <v>0.40762966</v>
      </c>
      <c r="IV24" s="195">
        <v>1.6288212100000001</v>
      </c>
      <c r="IW24" s="195">
        <v>0.12814037</v>
      </c>
      <c r="IX24" s="195">
        <v>3.0850000000000001E-3</v>
      </c>
      <c r="IY24" s="195">
        <v>8.2132499999999983E-2</v>
      </c>
      <c r="IZ24" s="195">
        <v>0.11629416000000001</v>
      </c>
      <c r="JA24" s="195">
        <v>8.8870990000000011E-2</v>
      </c>
      <c r="JB24" s="195">
        <v>0.41852301999999997</v>
      </c>
      <c r="JC24" s="195">
        <v>2.1976800000000005E-3</v>
      </c>
      <c r="JD24" s="195">
        <v>2.3341745300000003</v>
      </c>
      <c r="JE24" s="195">
        <v>0.13748969</v>
      </c>
      <c r="JF24" s="195">
        <v>3.780153E-2</v>
      </c>
      <c r="JG24" s="195">
        <v>2.2186850000000001E-2</v>
      </c>
      <c r="JH24" s="195">
        <v>2.5338502800000002</v>
      </c>
      <c r="JI24" s="195">
        <v>0.11071209</v>
      </c>
      <c r="JJ24" s="195">
        <v>0.13945495999999999</v>
      </c>
      <c r="JK24" s="195">
        <v>3.5658050000000004E-2</v>
      </c>
      <c r="JL24" s="195">
        <v>0.18780649999999999</v>
      </c>
      <c r="JM24" s="195">
        <v>9.895499000000002E-2</v>
      </c>
      <c r="JN24" s="195">
        <v>0.57258659000000001</v>
      </c>
      <c r="JO24" s="195">
        <v>5.1504339999999996E-2</v>
      </c>
      <c r="JP24" s="195">
        <v>9.9978129999999971E-2</v>
      </c>
      <c r="JQ24" s="195">
        <v>2.6440249999999998E-2</v>
      </c>
      <c r="JR24" s="195">
        <v>2.8211749999999997E-2</v>
      </c>
      <c r="JS24" s="195">
        <v>9.8560300000000003E-2</v>
      </c>
      <c r="JT24" s="195">
        <v>0.30469476999999995</v>
      </c>
      <c r="JU24" s="195">
        <v>0.24662987000000003</v>
      </c>
      <c r="JV24" s="195">
        <v>0.24662987000000003</v>
      </c>
      <c r="JW24" s="195">
        <v>4.0762845299999997</v>
      </c>
      <c r="JX24" s="195">
        <v>7.8273800000000001E-3</v>
      </c>
      <c r="JY24" s="195">
        <v>6.935783999999999E-2</v>
      </c>
      <c r="JZ24" s="195">
        <v>7.8177610000000008E-2</v>
      </c>
      <c r="KA24" s="195">
        <v>0.15536283000000001</v>
      </c>
      <c r="KB24" s="195">
        <v>3.6786239999999998E-2</v>
      </c>
      <c r="KC24" s="195">
        <v>0.46419870999999996</v>
      </c>
      <c r="KD24" s="195">
        <v>2.8029759999999994E-2</v>
      </c>
      <c r="KE24" s="195">
        <v>2.4521459999999998E-2</v>
      </c>
      <c r="KF24" s="195">
        <v>1.9273020000000002E-2</v>
      </c>
      <c r="KG24" s="195">
        <v>0.57280918999999997</v>
      </c>
      <c r="KH24" s="195">
        <v>0.11935556</v>
      </c>
      <c r="KI24" s="195">
        <v>9.8692860000000021E-2</v>
      </c>
      <c r="KJ24" s="195">
        <v>0.21340243</v>
      </c>
      <c r="KK24" s="195">
        <v>3.9575010000000001E-2</v>
      </c>
      <c r="KL24" s="195">
        <v>0.57279593000000006</v>
      </c>
      <c r="KM24" s="195">
        <v>1.0438217900000002</v>
      </c>
      <c r="KN24" s="195">
        <v>2.1662170000000001E-2</v>
      </c>
      <c r="KO24" s="195">
        <v>2.486184E-2</v>
      </c>
      <c r="KP24" s="195">
        <v>9.4532089999999999E-2</v>
      </c>
      <c r="KQ24" s="195">
        <v>9.6701499999999989E-3</v>
      </c>
      <c r="KR24" s="195">
        <v>0.23330942000000002</v>
      </c>
      <c r="KS24" s="195">
        <v>0.38403567</v>
      </c>
      <c r="KT24" s="195">
        <v>0.18813735000000001</v>
      </c>
      <c r="KU24" s="195">
        <v>0.23610044999999996</v>
      </c>
      <c r="KV24" s="195">
        <v>4.3503850000000004E-2</v>
      </c>
      <c r="KW24" s="195">
        <v>0.46774165000000001</v>
      </c>
      <c r="KX24" s="195">
        <v>2.6237711300000002</v>
      </c>
      <c r="KY24" s="195">
        <v>5.2909919999999999E-2</v>
      </c>
      <c r="KZ24" s="195">
        <v>2.6908079999999997E-2</v>
      </c>
      <c r="LA24" s="195">
        <v>7.9818E-2</v>
      </c>
      <c r="LB24" s="195">
        <v>3.2948829999999998E-2</v>
      </c>
      <c r="LC24" s="195">
        <v>7.7034199999999999E-3</v>
      </c>
      <c r="LD24" s="195">
        <v>2.7559429999999999E-2</v>
      </c>
      <c r="LE24" s="195">
        <v>5.3388030000000003E-2</v>
      </c>
      <c r="LF24" s="195">
        <v>0.15667059999999999</v>
      </c>
      <c r="LG24" s="195">
        <v>0.27827030999999997</v>
      </c>
      <c r="LH24" s="195">
        <v>8.3026100000000005E-2</v>
      </c>
      <c r="LI24" s="195">
        <v>1.04164378</v>
      </c>
      <c r="LJ24" s="195">
        <v>0.74585018999999997</v>
      </c>
      <c r="LK24" s="195">
        <v>9.3097209999999986E-2</v>
      </c>
      <c r="LL24" s="195">
        <v>1.8671800000000002E-2</v>
      </c>
      <c r="LM24" s="195">
        <v>1.9822890799999997</v>
      </c>
      <c r="LN24" s="195">
        <v>7.1018230000000016E-2</v>
      </c>
      <c r="LO24" s="195">
        <v>8.8105719999999971E-2</v>
      </c>
      <c r="LP24" s="195">
        <v>0.11289144</v>
      </c>
      <c r="LQ24" s="195">
        <v>0.11181818000000002</v>
      </c>
      <c r="LR24" s="195">
        <v>0.6184849</v>
      </c>
      <c r="LS24" s="195">
        <v>1.0023184700000001</v>
      </c>
      <c r="LT24" s="195">
        <v>0.52484089</v>
      </c>
      <c r="LU24" s="195">
        <v>8.3023459999999993E-2</v>
      </c>
      <c r="LV24" s="195">
        <v>9.5164470000000015E-2</v>
      </c>
      <c r="LW24" s="195">
        <v>0.23170778</v>
      </c>
      <c r="LX24" s="195"/>
      <c r="LY24" s="195">
        <v>0.93473660000000014</v>
      </c>
      <c r="LZ24" s="195">
        <v>4.27743246</v>
      </c>
      <c r="MA24" s="195">
        <v>34.496368369999992</v>
      </c>
      <c r="MB24" s="195">
        <v>3.4393899999999998E-2</v>
      </c>
      <c r="MC24" s="195">
        <v>1.906236E-2</v>
      </c>
      <c r="MD24" s="195">
        <v>0.12083200000000001</v>
      </c>
      <c r="ME24" s="195">
        <v>4.9221910000000001E-2</v>
      </c>
      <c r="MF24" s="195">
        <v>0.22351017000000001</v>
      </c>
      <c r="MG24" s="195">
        <v>3.3640664900000004</v>
      </c>
      <c r="MH24" s="195">
        <v>6.7069630000000005E-2</v>
      </c>
      <c r="MI24" s="195">
        <v>6.8410729999999989E-2</v>
      </c>
      <c r="MJ24" s="195">
        <v>2.2104519999999999E-2</v>
      </c>
      <c r="MK24" s="195">
        <v>8.0128059999999987E-2</v>
      </c>
      <c r="ML24" s="195">
        <v>3.6017794300000006</v>
      </c>
      <c r="MM24" s="195">
        <v>1.460474E-2</v>
      </c>
      <c r="MN24" s="195">
        <v>2.7003460000000003E-2</v>
      </c>
      <c r="MO24" s="202">
        <v>0.10315618000000001</v>
      </c>
      <c r="MP24" s="202">
        <v>1.34143302</v>
      </c>
      <c r="MQ24" s="202">
        <v>9.6306050000000004E-2</v>
      </c>
      <c r="MR24" s="202">
        <v>1.5825034499999999</v>
      </c>
      <c r="MS24" s="202">
        <v>5.2159669999999998E-2</v>
      </c>
      <c r="MT24" s="202">
        <v>0.18443880000000001</v>
      </c>
      <c r="MU24" s="202">
        <v>4.1289999999999999E-3</v>
      </c>
      <c r="MV24" s="202">
        <v>0.12726614999999999</v>
      </c>
      <c r="MW24" s="202">
        <v>0.36799361999999997</v>
      </c>
      <c r="MX24" s="202">
        <v>0.13737703000000001</v>
      </c>
      <c r="MY24" s="202">
        <v>2.221627E-2</v>
      </c>
      <c r="MZ24" s="202">
        <v>0.15959330000000002</v>
      </c>
      <c r="NA24" s="195">
        <v>5.9353799699999996</v>
      </c>
      <c r="NB24" s="195">
        <v>0.1131254</v>
      </c>
      <c r="NC24" s="195">
        <v>3.9033659999999998E-2</v>
      </c>
      <c r="ND24" s="195">
        <v>0.22961693999999999</v>
      </c>
      <c r="NE24" s="195">
        <v>0.381776</v>
      </c>
      <c r="NF24" s="195">
        <v>0.15411135000000001</v>
      </c>
      <c r="NG24" s="195">
        <v>4.8844289999999999E-2</v>
      </c>
      <c r="NH24" s="195">
        <v>0.19113394</v>
      </c>
      <c r="NI24" s="195">
        <v>2.9706809999999997E-2</v>
      </c>
      <c r="NJ24" s="195">
        <v>2.824144E-2</v>
      </c>
      <c r="NK24" s="195">
        <v>0.45203782999999997</v>
      </c>
      <c r="NL24" s="195">
        <v>0.13174221000000003</v>
      </c>
      <c r="NM24" s="195">
        <v>6.0461639999999997E-2</v>
      </c>
      <c r="NN24" s="195">
        <v>0.21535135999999999</v>
      </c>
      <c r="NO24" s="195">
        <v>9.5176330000000017E-2</v>
      </c>
      <c r="NP24" s="195">
        <v>5.3271539999999992E-2</v>
      </c>
      <c r="NQ24" s="195">
        <v>0.55600307999999998</v>
      </c>
      <c r="NR24" s="195">
        <v>4.6132010000000001E-2</v>
      </c>
      <c r="NS24" s="195">
        <v>2.0446515000000001</v>
      </c>
      <c r="NT24" s="195">
        <v>0.24093632000000001</v>
      </c>
      <c r="NU24" s="195">
        <v>0.13290885</v>
      </c>
      <c r="NV24" s="195">
        <v>1.663504E-2</v>
      </c>
      <c r="NW24" s="195">
        <v>2.4812637200000003</v>
      </c>
      <c r="NX24" s="195">
        <v>3.8710806300000002</v>
      </c>
      <c r="NY24" s="195">
        <v>0.20948700999999995</v>
      </c>
      <c r="NZ24" s="195">
        <v>2.4221289999999999E-2</v>
      </c>
      <c r="OA24" s="195">
        <v>0.14917676000000005</v>
      </c>
      <c r="OB24" s="195">
        <v>0.38288506</v>
      </c>
      <c r="OC24" s="195">
        <v>1.3747920000000002E-2</v>
      </c>
      <c r="OD24" s="195">
        <v>0.10922519</v>
      </c>
      <c r="OE24" s="195">
        <v>3.8426490000000001E-2</v>
      </c>
      <c r="OF24" s="195">
        <v>0.22722510000000001</v>
      </c>
      <c r="OG24" s="195">
        <v>6.6495940000000003E-2</v>
      </c>
      <c r="OH24" s="195">
        <v>0.45512064000000008</v>
      </c>
      <c r="OI24" s="195">
        <v>3.4263800000000004E-2</v>
      </c>
      <c r="OJ24" s="195">
        <v>6.811964999999999E-2</v>
      </c>
      <c r="OK24" s="195">
        <v>0.21669138000000002</v>
      </c>
      <c r="OL24" s="195">
        <v>4.9201060000000005E-2</v>
      </c>
      <c r="OM24" s="195">
        <v>0.48491190000000001</v>
      </c>
      <c r="ON24" s="195">
        <v>0.85318779</v>
      </c>
      <c r="OO24" s="195">
        <v>2.8694310000000001E-2</v>
      </c>
      <c r="OP24" s="195">
        <v>0.1545947</v>
      </c>
      <c r="OQ24" s="195">
        <v>6.36048E-3</v>
      </c>
      <c r="OR24" s="195">
        <v>4.5273149999999991E-2</v>
      </c>
      <c r="OS24" s="195">
        <v>3.3284340000000003E-2</v>
      </c>
      <c r="OT24" s="195">
        <v>0.26820697999999998</v>
      </c>
      <c r="OU24" s="195">
        <v>7.1412119999999996E-2</v>
      </c>
      <c r="OV24" s="195">
        <v>2.787297E-2</v>
      </c>
      <c r="OW24" s="195">
        <v>0.18041888</v>
      </c>
      <c r="OX24" s="195">
        <v>7.8032950000000004E-2</v>
      </c>
      <c r="OY24" s="195">
        <v>0.19102723000000002</v>
      </c>
      <c r="OZ24" s="195">
        <v>0.54876415000000001</v>
      </c>
      <c r="PA24" s="195">
        <v>2.5081646199999996</v>
      </c>
      <c r="PB24" s="195">
        <v>2.1913820000000001E-2</v>
      </c>
      <c r="PC24" s="195">
        <v>0.19807857000000001</v>
      </c>
      <c r="PD24" s="195">
        <v>7.1809499999999998E-2</v>
      </c>
      <c r="PE24" s="195">
        <v>0.38988949000000001</v>
      </c>
      <c r="PF24" s="195">
        <v>0.10970166000000001</v>
      </c>
      <c r="PG24" s="195">
        <v>0.79139303999999999</v>
      </c>
      <c r="PH24" s="195">
        <v>2.7083200000000002E-2</v>
      </c>
      <c r="PI24" s="195">
        <v>1.145465E-2</v>
      </c>
      <c r="PJ24" s="195">
        <v>0.17880708000000003</v>
      </c>
      <c r="PK24" s="195">
        <v>3.3485319999999992E-2</v>
      </c>
      <c r="PL24" s="195">
        <v>0.25083025000000003</v>
      </c>
      <c r="PM24" s="195">
        <v>0.10014064</v>
      </c>
      <c r="PN24" s="195">
        <v>1.8301999999999999E-3</v>
      </c>
      <c r="PO24" s="195">
        <v>0.22817156</v>
      </c>
      <c r="PP24" s="195">
        <v>3.9290270000000009E-2</v>
      </c>
      <c r="PQ24" s="195">
        <v>0.11335845000000001</v>
      </c>
      <c r="PR24" s="195">
        <v>0.48279112000000002</v>
      </c>
      <c r="PS24" s="195">
        <v>3.0250840000000001E-2</v>
      </c>
      <c r="PT24" s="195">
        <v>6.4162750000000005E-2</v>
      </c>
      <c r="PU24" s="195">
        <v>0.29071648</v>
      </c>
      <c r="PV24" s="195">
        <v>1.9733100000000003E-2</v>
      </c>
      <c r="PW24" s="195">
        <v>0.25856328000000001</v>
      </c>
      <c r="PX24" s="195">
        <v>0.66342645</v>
      </c>
      <c r="PY24" s="195">
        <v>2.18844086</v>
      </c>
      <c r="PZ24" s="195">
        <v>8.1709999999999994E-3</v>
      </c>
      <c r="QA24" s="195">
        <v>0.11034866</v>
      </c>
      <c r="QB24" s="195">
        <v>9.5653660000000015E-2</v>
      </c>
      <c r="QC24" s="195">
        <v>4.8991070000000005E-2</v>
      </c>
      <c r="QD24" s="195">
        <v>0.26316439000000003</v>
      </c>
      <c r="QE24" s="195">
        <v>0.15382291000000001</v>
      </c>
      <c r="QF24" s="195">
        <v>9.9933299999999999E-3</v>
      </c>
      <c r="QG24" s="195">
        <v>2.0029000000000002E-4</v>
      </c>
      <c r="QH24" s="195">
        <v>1.6727519999999999E-2</v>
      </c>
      <c r="QI24" s="195">
        <v>7.5025899999999993E-2</v>
      </c>
      <c r="QJ24" s="195">
        <v>0.25576995000000002</v>
      </c>
      <c r="QK24" s="195">
        <v>3.0950650000000003E-2</v>
      </c>
      <c r="QL24" s="195">
        <v>0.13051855000000001</v>
      </c>
      <c r="QM24" s="195">
        <v>8.3127200000000009E-3</v>
      </c>
      <c r="QN24" s="195">
        <v>0.1985624</v>
      </c>
      <c r="QO24" s="195">
        <v>8.7196110000000007E-2</v>
      </c>
      <c r="QP24" s="195">
        <v>0.45554043</v>
      </c>
      <c r="QQ24" s="195">
        <v>4.3222920000000005E-2</v>
      </c>
      <c r="QR24" s="195">
        <v>3.0555509999999998E-2</v>
      </c>
      <c r="QS24" s="195">
        <v>9.9022490000000005E-2</v>
      </c>
      <c r="QT24" s="195">
        <v>0.10007798000000002</v>
      </c>
      <c r="QU24" s="195">
        <v>0.13841228000000003</v>
      </c>
      <c r="QV24" s="195">
        <v>0.41129118000000009</v>
      </c>
      <c r="QW24" s="195">
        <v>6.3780500000000006E-3</v>
      </c>
      <c r="QX24" s="195">
        <v>0.5147820500000001</v>
      </c>
      <c r="QY24" s="195">
        <v>0.16857174</v>
      </c>
      <c r="QZ24" s="195">
        <v>0.6897318400000001</v>
      </c>
      <c r="RA24" s="195">
        <v>2.07549779</v>
      </c>
      <c r="RB24" s="195">
        <v>2.434296E-2</v>
      </c>
      <c r="RC24" s="195">
        <v>1.0626199999999999E-2</v>
      </c>
      <c r="RD24" s="195">
        <v>3.4969159999999999E-2</v>
      </c>
      <c r="RE24" s="195">
        <v>7.6602790000000004E-2</v>
      </c>
      <c r="RF24" s="195">
        <v>0.18422648</v>
      </c>
      <c r="RG24" s="195">
        <v>3.7272E-2</v>
      </c>
      <c r="RH24" s="195">
        <v>7.874594E-2</v>
      </c>
      <c r="RI24" s="195">
        <v>0.10067013000000001</v>
      </c>
      <c r="RJ24" s="195">
        <v>0.47751734000000001</v>
      </c>
      <c r="RK24" s="195">
        <v>1.187596E-2</v>
      </c>
      <c r="RL24" s="195">
        <v>2.3200560000000002E-2</v>
      </c>
      <c r="RM24" s="195">
        <v>4.774374E-2</v>
      </c>
      <c r="RN24" s="195">
        <v>0.11030645</v>
      </c>
      <c r="RO24" s="195">
        <v>0.19312671000000001</v>
      </c>
      <c r="RP24" s="195">
        <v>1.0838889999999999E-2</v>
      </c>
      <c r="RQ24" s="195">
        <v>2.9727489999999999E-2</v>
      </c>
      <c r="RR24" s="195">
        <v>0.12336688000000003</v>
      </c>
      <c r="RS24" s="195">
        <v>0.16816594000000001</v>
      </c>
      <c r="RT24" s="195">
        <v>0.33209920000000004</v>
      </c>
      <c r="RU24" s="195">
        <v>1.338542E-2</v>
      </c>
      <c r="RV24" s="195">
        <v>4.6236739999999998E-2</v>
      </c>
      <c r="RW24" s="195">
        <v>4.4169229999999997E-2</v>
      </c>
      <c r="RX24" s="195">
        <v>4.6831749999999998E-2</v>
      </c>
      <c r="RY24" s="195">
        <v>3.4169600000000001E-3</v>
      </c>
      <c r="RZ24" s="195">
        <v>0.15404009999999999</v>
      </c>
      <c r="SA24" s="195">
        <v>1.1917525100000002</v>
      </c>
      <c r="SB24" s="195">
        <v>1.9471739999999998E-2</v>
      </c>
      <c r="SC24" s="195">
        <v>3.735E-3</v>
      </c>
      <c r="SD24" s="195">
        <v>4.9817939999999998E-2</v>
      </c>
      <c r="SE24" s="195">
        <v>0.12900529999999999</v>
      </c>
      <c r="SF24" s="195">
        <v>0.15362273999999998</v>
      </c>
      <c r="SG24" s="195">
        <v>0.35565271999999992</v>
      </c>
      <c r="SH24" s="195">
        <v>0.14877358999999996</v>
      </c>
      <c r="SI24" s="195">
        <v>7.6146749999999999E-2</v>
      </c>
      <c r="SJ24" s="195">
        <v>5.1022940000000003E-2</v>
      </c>
      <c r="SK24" s="195">
        <v>2.3169020000000002E-2</v>
      </c>
      <c r="SL24" s="195">
        <v>9.1041609999999995E-2</v>
      </c>
      <c r="SM24" s="195">
        <v>0.39015390999999994</v>
      </c>
      <c r="SN24" s="195">
        <v>0.58402763000000002</v>
      </c>
      <c r="SO24" s="195">
        <v>0.21342929999999999</v>
      </c>
      <c r="SP24" s="195">
        <v>5.9783409999999995E-2</v>
      </c>
      <c r="SQ24" s="195">
        <v>3.8507010000000008E-2</v>
      </c>
      <c r="SR24" s="196">
        <v>0.89574735000000005</v>
      </c>
      <c r="SS24" s="195">
        <v>2.6548430000000001E-2</v>
      </c>
      <c r="ST24" s="195">
        <v>0.18239316</v>
      </c>
      <c r="SU24" s="195">
        <v>0.55739606000000008</v>
      </c>
      <c r="SV24" s="195">
        <v>6.8146220000000021E-2</v>
      </c>
      <c r="SW24" s="195">
        <v>0.32662366000000009</v>
      </c>
      <c r="SX24" s="195">
        <v>1.1611075300000002</v>
      </c>
      <c r="SY24" s="195">
        <v>0.13632456000000001</v>
      </c>
      <c r="SZ24" s="195">
        <v>0.13632456000000001</v>
      </c>
      <c r="TA24" s="195">
        <v>2.9389860699999999</v>
      </c>
      <c r="TB24" s="195">
        <v>1.8185350000000003E-2</v>
      </c>
      <c r="TC24" s="195">
        <v>0.67654819999999993</v>
      </c>
      <c r="TD24" s="195">
        <v>3.796675E-2</v>
      </c>
      <c r="TE24" s="195">
        <v>4.3576960000000005E-2</v>
      </c>
      <c r="TF24" s="195">
        <v>0.77627725999999997</v>
      </c>
      <c r="TG24" s="195">
        <v>7.9708479999999998E-2</v>
      </c>
      <c r="TH24" s="195">
        <v>3.5077380000000005E-2</v>
      </c>
      <c r="TI24" s="195">
        <v>8.2060010000000003E-2</v>
      </c>
      <c r="TJ24" s="195">
        <v>2.97176E-2</v>
      </c>
      <c r="TK24" s="195">
        <f t="shared" si="22"/>
        <v>0.22656347000000002</v>
      </c>
      <c r="TL24" s="202">
        <v>6.2741709999999978E-2</v>
      </c>
      <c r="TM24" s="202">
        <v>6.679359E-2</v>
      </c>
      <c r="TN24" s="202">
        <v>4.1443199999999999E-2</v>
      </c>
      <c r="TO24" s="202">
        <v>8.651766000000001E-2</v>
      </c>
      <c r="TP24" s="202">
        <v>0.14118296000000002</v>
      </c>
      <c r="TQ24" s="202">
        <v>0.39867912</v>
      </c>
      <c r="TR24" s="202">
        <v>2.3291880000000001E-2</v>
      </c>
      <c r="TS24" s="202">
        <v>9.8497000000000012E-3</v>
      </c>
      <c r="TT24" s="202">
        <v>4.478639999999999E-3</v>
      </c>
      <c r="TU24" s="202">
        <v>0.22270986000000001</v>
      </c>
      <c r="TV24" s="202">
        <v>5.2129580000000002E-2</v>
      </c>
      <c r="TW24" s="202">
        <v>0.31245966000000003</v>
      </c>
      <c r="TX24" s="202">
        <v>4.8296509999999994E-2</v>
      </c>
      <c r="TY24" s="202">
        <v>4.5317949999999996E-2</v>
      </c>
      <c r="TZ24" s="202">
        <v>1.8075490000000003E-2</v>
      </c>
      <c r="UA24" s="202">
        <v>0.36358227999999998</v>
      </c>
      <c r="UB24" s="202">
        <v>0.47527223000000002</v>
      </c>
      <c r="UC24" s="195">
        <v>2.18925174</v>
      </c>
      <c r="UD24" s="195">
        <v>0.35522116999999997</v>
      </c>
      <c r="UE24" s="195">
        <v>0.35522116999999997</v>
      </c>
      <c r="UF24" s="195">
        <v>3.6123499999999998E-3</v>
      </c>
      <c r="UG24" s="195">
        <v>4.8742619999999993E-2</v>
      </c>
      <c r="UH24" s="195">
        <v>0.16260293000000003</v>
      </c>
      <c r="UI24" s="195">
        <v>0.11870867</v>
      </c>
      <c r="UJ24" s="195">
        <v>5.3247439999999986E-2</v>
      </c>
      <c r="UK24" s="195">
        <v>0.38691401000000003</v>
      </c>
      <c r="UL24" s="195">
        <v>2.3242470000000001E-2</v>
      </c>
      <c r="UM24" s="195">
        <v>2.3455130000000005E-2</v>
      </c>
      <c r="UN24" s="195">
        <v>2.8756179999999999E-2</v>
      </c>
      <c r="UO24" s="195">
        <v>1.2362669999999999E-2</v>
      </c>
      <c r="UP24" s="195">
        <v>0.28352026000000002</v>
      </c>
      <c r="UQ24" s="195">
        <v>0.37133671000000007</v>
      </c>
      <c r="UR24" s="195">
        <v>0.62085720999999994</v>
      </c>
      <c r="US24" s="195">
        <v>3.50129E-2</v>
      </c>
      <c r="UT24" s="195">
        <v>0.21248601</v>
      </c>
      <c r="UU24" s="195">
        <v>5.8164279999999999E-2</v>
      </c>
      <c r="UV24" s="195">
        <v>9.6901390000000018E-2</v>
      </c>
      <c r="UW24" s="195">
        <f t="shared" si="42"/>
        <v>1.02342179</v>
      </c>
      <c r="UX24" s="195">
        <v>3.2750700000000008E-2</v>
      </c>
      <c r="UY24" s="195">
        <v>2.5331999999999989E-3</v>
      </c>
      <c r="UZ24" s="195">
        <v>0.23995664999999999</v>
      </c>
      <c r="VA24" s="195">
        <v>3.1598430000000004E-2</v>
      </c>
      <c r="VB24" s="195">
        <v>1.4497069999999999E-2</v>
      </c>
      <c r="VC24" s="195">
        <v>0.32133604999999998</v>
      </c>
      <c r="VD24" s="195">
        <v>2.4582297299999993</v>
      </c>
      <c r="VE24" s="195">
        <v>0.15177027000000001</v>
      </c>
      <c r="VF24" s="195">
        <v>1.30939538</v>
      </c>
      <c r="VG24" s="195">
        <v>3.5261250000000001E-2</v>
      </c>
      <c r="VH24" s="195">
        <v>6.3412280000000001E-2</v>
      </c>
      <c r="VI24" s="195">
        <v>0.28004667000000005</v>
      </c>
      <c r="VJ24" s="195">
        <v>1.8398858500000004</v>
      </c>
      <c r="VK24" s="195">
        <v>1.0282670000000001E-2</v>
      </c>
      <c r="VL24" s="195">
        <v>0.29313071999999996</v>
      </c>
      <c r="VM24" s="195">
        <v>7.319231000000001E-2</v>
      </c>
      <c r="VN24" s="195">
        <v>3.9248750000000006E-2</v>
      </c>
      <c r="VO24" s="195">
        <v>7.5724159999999999E-2</v>
      </c>
      <c r="VP24" s="195">
        <v>0.49157860999999997</v>
      </c>
      <c r="VQ24" s="195">
        <v>6.4213580000000006E-2</v>
      </c>
      <c r="VR24" s="195">
        <v>9.8723090000000013E-2</v>
      </c>
      <c r="VS24" s="195">
        <v>8.1840389999999999E-2</v>
      </c>
      <c r="VT24" s="195">
        <v>1.3733640000000002E-2</v>
      </c>
      <c r="VU24" s="195">
        <v>4.9509599999999999E-3</v>
      </c>
      <c r="VV24" s="195">
        <v>0.26346166000000004</v>
      </c>
      <c r="VW24" s="195">
        <v>2.027559E-2</v>
      </c>
      <c r="VX24" s="195">
        <v>4.4690490000000006E-2</v>
      </c>
      <c r="VY24" s="195">
        <v>8.1090019999999999E-2</v>
      </c>
      <c r="VZ24" s="195">
        <v>0.50666146999999995</v>
      </c>
      <c r="WA24" s="195">
        <v>2.2106189999999998E-2</v>
      </c>
      <c r="WB24" s="195">
        <v>0.67482375999999999</v>
      </c>
      <c r="WC24" s="195">
        <v>2.4512720000000002E-2</v>
      </c>
      <c r="WD24" s="195">
        <v>7.1918469999999998E-2</v>
      </c>
      <c r="WE24" s="195">
        <v>9.643119E-2</v>
      </c>
      <c r="WF24" s="195">
        <v>3.3661810700000001</v>
      </c>
      <c r="WG24" s="195">
        <v>1.200126E-2</v>
      </c>
      <c r="WH24" s="195">
        <v>9.8676340000000015E-2</v>
      </c>
      <c r="WI24" s="195">
        <v>0.11067760000000001</v>
      </c>
      <c r="WJ24" s="195">
        <v>4.4767389999999997E-2</v>
      </c>
      <c r="WK24" s="195">
        <v>2.6756599999999998E-2</v>
      </c>
      <c r="WL24" s="195">
        <v>0.11216592</v>
      </c>
      <c r="WM24" s="195">
        <v>2.5861379999999996E-2</v>
      </c>
      <c r="WN24" s="195">
        <v>6.3468570000000002E-2</v>
      </c>
      <c r="WO24" s="195">
        <v>0.27301986</v>
      </c>
      <c r="WP24" s="195">
        <v>0.22005872000000001</v>
      </c>
      <c r="WQ24" s="195">
        <v>9.8834999999999999E-3</v>
      </c>
      <c r="WR24" s="195">
        <v>9.2920509999999998E-2</v>
      </c>
      <c r="WS24" s="195">
        <v>0.10298974000000001</v>
      </c>
      <c r="WT24" s="195">
        <v>2.7703999999999997E-3</v>
      </c>
      <c r="WU24" s="195">
        <v>0.42862286999999999</v>
      </c>
      <c r="WV24" s="195">
        <v>2.085627E-2</v>
      </c>
      <c r="WW24" s="195">
        <v>4.9334399999999987E-2</v>
      </c>
      <c r="WX24" s="195">
        <v>1.9783430000000005E-2</v>
      </c>
      <c r="WY24" s="195">
        <v>2.5610499999999996E-3</v>
      </c>
      <c r="WZ24" s="195">
        <v>0.13727794000000001</v>
      </c>
      <c r="XA24" s="195">
        <v>0.22981309000000003</v>
      </c>
      <c r="XB24" s="195">
        <v>7.3092339999999992E-2</v>
      </c>
      <c r="XC24" s="195">
        <v>1.3162239999999999E-2</v>
      </c>
      <c r="XD24" s="195">
        <v>6.6832559999999999E-2</v>
      </c>
      <c r="XE24" s="195">
        <v>0.18322713000000002</v>
      </c>
      <c r="XF24" s="195">
        <v>0.33631426999999997</v>
      </c>
      <c r="XG24" s="195">
        <v>1.3784476899999998</v>
      </c>
      <c r="XH24" s="195">
        <v>0.36496081000000002</v>
      </c>
      <c r="XI24" s="195">
        <v>0.36496081000000002</v>
      </c>
      <c r="XJ24" s="195">
        <v>0.12006617</v>
      </c>
      <c r="XK24" s="195">
        <v>6.0516050000000002E-2</v>
      </c>
      <c r="XL24" s="195">
        <v>0.1202975</v>
      </c>
      <c r="XM24" s="195">
        <v>0.12052027999999999</v>
      </c>
      <c r="XN24" s="195">
        <v>1.4610699999999999E-2</v>
      </c>
      <c r="XO24" s="195">
        <v>0.43601069999999992</v>
      </c>
      <c r="XP24" s="195">
        <v>4.2515090000000005E-2</v>
      </c>
      <c r="XQ24" s="195">
        <v>3.4443260000000003E-2</v>
      </c>
      <c r="XR24" s="195">
        <v>8.4143429999999991E-2</v>
      </c>
      <c r="XS24" s="195">
        <v>3.6482800000000003E-2</v>
      </c>
      <c r="XT24" s="195">
        <v>0.12331823</v>
      </c>
      <c r="XU24" s="195">
        <v>0.32090280999999998</v>
      </c>
      <c r="XV24" s="195">
        <v>0.23124758000000001</v>
      </c>
      <c r="XW24" s="195">
        <v>9.1505099999999798E-2</v>
      </c>
      <c r="XX24" s="195">
        <v>0.32869234000000003</v>
      </c>
      <c r="XY24" s="195">
        <v>4.9689209999999998E-2</v>
      </c>
      <c r="XZ24" s="195">
        <v>0.14438207999999997</v>
      </c>
      <c r="YA24" s="195">
        <f t="shared" si="43"/>
        <v>0.84551630999999983</v>
      </c>
      <c r="YB24" s="195">
        <v>8.1663709999999987E-2</v>
      </c>
      <c r="YC24" s="195">
        <v>0.13321327000000002</v>
      </c>
      <c r="YD24" s="195">
        <v>0.66523721000000025</v>
      </c>
      <c r="YE24" s="195">
        <v>0.23047146999999987</v>
      </c>
      <c r="YF24" s="195">
        <f t="shared" si="44"/>
        <v>1.1105856600000001</v>
      </c>
      <c r="YG24" s="195">
        <f t="shared" si="45"/>
        <v>3.0779762899999996</v>
      </c>
      <c r="YH24" s="202">
        <f t="shared" si="46"/>
        <v>33.179388969999998</v>
      </c>
      <c r="YI24" s="202">
        <v>0.8689519</v>
      </c>
      <c r="YJ24" s="202">
        <v>1.1625470000000001E-2</v>
      </c>
      <c r="YK24" s="202">
        <v>0.13107821</v>
      </c>
      <c r="YL24" s="202">
        <v>8.0514709999999878E-2</v>
      </c>
      <c r="YM24" s="202">
        <f t="shared" si="47"/>
        <v>1.0921702899999999</v>
      </c>
      <c r="YN24" s="202">
        <v>1.380811999999999E-2</v>
      </c>
      <c r="YO24" s="202">
        <v>2.4133539999999992E-2</v>
      </c>
      <c r="YP24" s="202">
        <v>0.1933500499999998</v>
      </c>
      <c r="YQ24" s="202">
        <v>9.7719569999999895E-2</v>
      </c>
      <c r="YR24" s="202">
        <v>3.5447559999999982E-2</v>
      </c>
      <c r="YS24" s="202">
        <v>0.36445883999999967</v>
      </c>
      <c r="YT24" s="202">
        <v>5.15907E-3</v>
      </c>
      <c r="YU24" s="202">
        <v>0.24116026999999998</v>
      </c>
      <c r="YV24" s="202">
        <v>0.33011672999999875</v>
      </c>
      <c r="YW24" s="202">
        <v>0.19917682999999997</v>
      </c>
      <c r="YX24" s="202">
        <v>0.22042787</v>
      </c>
      <c r="YY24" s="202">
        <v>0.9960407699999988</v>
      </c>
      <c r="YZ24" s="202">
        <v>0.30485719999999999</v>
      </c>
      <c r="ZA24" s="202">
        <v>0.36083140999999996</v>
      </c>
      <c r="ZB24" s="202">
        <v>7.0915660000000005E-2</v>
      </c>
      <c r="ZC24" s="202">
        <v>2.0899400000000002E-3</v>
      </c>
      <c r="ZD24" s="202">
        <v>0.73869420999999991</v>
      </c>
      <c r="ZE24" s="202">
        <v>0.48574508</v>
      </c>
      <c r="ZF24" s="202">
        <v>6.0396840000000007E-2</v>
      </c>
      <c r="ZG24" s="202">
        <v>0.34909433999999995</v>
      </c>
      <c r="ZH24" s="202">
        <v>0.89523625999999989</v>
      </c>
      <c r="ZI24" s="202">
        <v>4.0866003699999984</v>
      </c>
      <c r="ZJ24" s="202">
        <v>5.9911150000000003E-2</v>
      </c>
      <c r="ZK24" s="202">
        <v>0.24972908999999999</v>
      </c>
      <c r="ZL24" s="202">
        <v>0.30964024000000001</v>
      </c>
      <c r="ZM24" s="202">
        <v>9.1542710000000013E-2</v>
      </c>
      <c r="ZN24" s="202">
        <v>0.26296142000000006</v>
      </c>
      <c r="ZO24" s="202">
        <v>3.3501639999999999E-2</v>
      </c>
      <c r="ZP24" s="202">
        <v>0.41055151999999995</v>
      </c>
      <c r="ZQ24" s="202">
        <v>0.10236690000000001</v>
      </c>
      <c r="ZR24" s="202">
        <v>0.90092419000000001</v>
      </c>
      <c r="ZS24" s="202">
        <v>0.15103319999999998</v>
      </c>
      <c r="ZT24" s="202">
        <v>1.6289159999999969E-2</v>
      </c>
      <c r="ZU24" s="202">
        <v>0.16758598999999999</v>
      </c>
      <c r="ZV24" s="202">
        <v>0.33490834999999997</v>
      </c>
      <c r="ZW24" s="202">
        <v>2.8075600000000006E-3</v>
      </c>
      <c r="ZX24" s="202">
        <v>0.16384226000000002</v>
      </c>
      <c r="ZY24" s="202">
        <v>0.24347778</v>
      </c>
      <c r="ZZ24" s="202">
        <v>4.8625379999999996E-2</v>
      </c>
      <c r="AAA24" s="202">
        <v>0.19156858999999993</v>
      </c>
      <c r="AAB24" s="202">
        <v>0.65032157000000002</v>
      </c>
      <c r="AAC24" s="202">
        <v>1.9847449999999999E-2</v>
      </c>
      <c r="AAD24" s="202">
        <v>8.2902610000000002E-2</v>
      </c>
      <c r="AAE24" s="202">
        <v>0.43988717999999999</v>
      </c>
      <c r="AAF24" s="202">
        <v>0.54263724000000002</v>
      </c>
      <c r="AAG24" s="202">
        <v>2.7384315899999994</v>
      </c>
      <c r="AAH24" s="202">
        <v>3.1598380000000002E-2</v>
      </c>
      <c r="AAI24" s="202">
        <v>0.24280165000000004</v>
      </c>
      <c r="AAJ24" s="202">
        <v>0.27440003000000002</v>
      </c>
      <c r="AAK24" s="202">
        <v>9.4292139999999997E-2</v>
      </c>
      <c r="AAL24" s="202">
        <v>0.92182765999999994</v>
      </c>
      <c r="AAM24" s="202">
        <v>8.8138919999999996E-2</v>
      </c>
      <c r="AAN24" s="202">
        <v>0.12578894000000002</v>
      </c>
      <c r="AAO24" s="202">
        <v>0.18372806</v>
      </c>
      <c r="AAP24" s="202">
        <v>1.4137757200000001</v>
      </c>
      <c r="AAQ24" s="202">
        <v>6.417139999999999E-2</v>
      </c>
      <c r="AAR24" s="202">
        <v>2.4445581199999999</v>
      </c>
      <c r="AAS24" s="202">
        <v>2.5521790000000003E-2</v>
      </c>
      <c r="AAT24" s="202">
        <v>9.1730700000000019E-3</v>
      </c>
      <c r="AAU24" s="202">
        <v>7.7742129999999993E-2</v>
      </c>
      <c r="AAV24" s="202">
        <v>2.6211665099999997</v>
      </c>
      <c r="AAW24" s="202">
        <v>4.4805499999999998E-3</v>
      </c>
      <c r="AAX24" s="202">
        <v>9.5713160000000019E-2</v>
      </c>
      <c r="AAY24" s="202">
        <v>2.4423969999999996E-2</v>
      </c>
      <c r="AAZ24" s="202">
        <v>0.18865509</v>
      </c>
      <c r="ABA24" s="202">
        <v>0.27635562999999996</v>
      </c>
      <c r="ABB24" s="202">
        <v>0.58962840000000005</v>
      </c>
      <c r="ABC24" s="202">
        <v>1.266891E-2</v>
      </c>
      <c r="ABD24" s="202">
        <v>3.3017559999999994E-2</v>
      </c>
      <c r="ABE24" s="202">
        <v>0.60927969999999998</v>
      </c>
      <c r="ABF24" s="202">
        <v>0.71034679000000001</v>
      </c>
      <c r="ABG24" s="202">
        <v>1.36531296</v>
      </c>
      <c r="ABH24" s="202">
        <f t="shared" si="48"/>
        <v>5.6348807099999982</v>
      </c>
      <c r="ABI24" s="202">
        <v>6.2642836200000005</v>
      </c>
      <c r="ABJ24" s="202">
        <v>1.034904E-2</v>
      </c>
      <c r="ABK24" s="202">
        <v>0.24015157999999998</v>
      </c>
      <c r="ABL24" s="202">
        <v>0.15474433000000001</v>
      </c>
      <c r="ABM24" s="202">
        <v>3.3295600000000002E-2</v>
      </c>
      <c r="ABN24" s="202">
        <v>0.37676684999999999</v>
      </c>
      <c r="ABO24" s="202">
        <v>0.81530740000000002</v>
      </c>
      <c r="ABP24" s="202">
        <v>2.9023029999999998E-2</v>
      </c>
      <c r="ABQ24" s="202">
        <v>0.11650405999999999</v>
      </c>
      <c r="ABR24" s="202">
        <v>8.2284570000000001E-2</v>
      </c>
      <c r="ABS24" s="202">
        <v>4.8758579999999996E-2</v>
      </c>
      <c r="ABT24" s="202">
        <v>5.6203400000000008E-2</v>
      </c>
      <c r="ABU24" s="202">
        <v>0.33408521999999996</v>
      </c>
      <c r="ABV24" s="202">
        <v>0.70473865999999996</v>
      </c>
      <c r="ABW24" s="202">
        <v>4.9951159999999994E-2</v>
      </c>
      <c r="ABX24" s="202">
        <v>3.6063499999999999E-3</v>
      </c>
      <c r="ABY24" s="202">
        <v>5.2852349999999999E-2</v>
      </c>
      <c r="ABZ24" s="202">
        <v>0.43617560999999994</v>
      </c>
      <c r="ACA24" s="202">
        <v>1.24732413</v>
      </c>
      <c r="ACB24" s="202">
        <v>9.1916310000000001E-2</v>
      </c>
      <c r="ACC24" s="202">
        <v>0.95148341000000003</v>
      </c>
      <c r="ACD24" s="202">
        <v>0.11362794999999999</v>
      </c>
      <c r="ACE24" s="202">
        <v>0.16439744999999997</v>
      </c>
      <c r="ACF24" s="202">
        <v>0.62789255000000022</v>
      </c>
      <c r="ACG24" s="202">
        <v>1.9493176700000001</v>
      </c>
      <c r="ACH24" s="202">
        <v>0.47600723</v>
      </c>
      <c r="ACI24" s="202">
        <v>0.47600723</v>
      </c>
      <c r="ACJ24" s="202">
        <v>4.8220416500000001</v>
      </c>
      <c r="ACK24" s="202">
        <v>7.0747480000000001E-2</v>
      </c>
      <c r="ACL24" s="202">
        <v>1.2042000000000001E-2</v>
      </c>
      <c r="ACM24" s="202">
        <v>0.21050839000000005</v>
      </c>
      <c r="ACN24" s="202">
        <v>0.29329787000000007</v>
      </c>
      <c r="ACO24" s="202">
        <v>0.13898919000000001</v>
      </c>
      <c r="ACP24" s="202">
        <v>0.45257248999999999</v>
      </c>
      <c r="ACQ24" s="202">
        <v>0.75308017000000005</v>
      </c>
      <c r="ACR24" s="202">
        <v>0.30115169000000003</v>
      </c>
      <c r="ACS24" s="202">
        <v>0.12338336999999999</v>
      </c>
      <c r="ACT24" s="202">
        <v>1.7691769099999999</v>
      </c>
      <c r="ACU24" s="202">
        <v>1.7333239999999996E-2</v>
      </c>
      <c r="ACV24" s="202">
        <v>8.4914800000000009E-3</v>
      </c>
      <c r="ACW24" s="202">
        <v>0.57114493999999993</v>
      </c>
      <c r="ACX24" s="202">
        <v>0.27433204999999999</v>
      </c>
      <c r="ACY24" s="202">
        <v>0.50654511999999996</v>
      </c>
      <c r="ACZ24" s="202">
        <v>1.3778468299999997</v>
      </c>
      <c r="ADA24" s="202">
        <v>0.10321557999999999</v>
      </c>
      <c r="ADB24" s="202">
        <v>0.34002332000000002</v>
      </c>
      <c r="ADC24" s="202">
        <v>0.16097949999999997</v>
      </c>
      <c r="ADD24" s="202">
        <v>0.19755685000000001</v>
      </c>
      <c r="ADE24" s="202">
        <v>0.74533879000000003</v>
      </c>
      <c r="ADF24" s="202">
        <v>1.5471140400000001</v>
      </c>
      <c r="ADG24" s="202">
        <v>5.2020699999999996E-3</v>
      </c>
      <c r="ADH24" s="202">
        <v>0.14202622999999995</v>
      </c>
      <c r="ADI24" s="202">
        <v>5.9068340000000011E-2</v>
      </c>
      <c r="ADJ24" s="202">
        <v>0.20629663999999998</v>
      </c>
      <c r="ADK24" s="202">
        <v>5.1937322899999989</v>
      </c>
      <c r="ADL24" s="202">
        <v>0.37905380000000005</v>
      </c>
      <c r="ADM24" s="202">
        <v>0.37905380000000005</v>
      </c>
      <c r="ADN24" s="202">
        <v>5.5251340000000003E-2</v>
      </c>
      <c r="ADO24" s="202">
        <v>7.0291409999999999E-2</v>
      </c>
      <c r="ADP24" s="202">
        <v>0.13212244000000001</v>
      </c>
      <c r="ADQ24" s="202">
        <v>0.79921416000000001</v>
      </c>
      <c r="ADR24" s="202">
        <v>0.59434784000000007</v>
      </c>
      <c r="ADS24" s="202">
        <v>1.6512271900000002</v>
      </c>
      <c r="ADT24" s="202">
        <v>0.107806</v>
      </c>
      <c r="ADU24" s="202">
        <v>0.41364121999999992</v>
      </c>
      <c r="ADV24" s="202">
        <v>1.4454420000000001E-2</v>
      </c>
      <c r="ADW24" s="202">
        <v>0.14079281999999999</v>
      </c>
      <c r="ADX24" s="202">
        <v>0.32269363000000001</v>
      </c>
      <c r="ADY24" s="202">
        <v>0.99938808999999984</v>
      </c>
      <c r="ADZ24" s="202">
        <v>4.350064E-2</v>
      </c>
      <c r="AEA24" s="202">
        <v>0.36721237999999995</v>
      </c>
      <c r="AEB24" s="202">
        <v>4.4425000000000003E-3</v>
      </c>
      <c r="AEC24" s="202">
        <v>0.15496124999999997</v>
      </c>
      <c r="AED24" s="202">
        <v>0.57011676999999994</v>
      </c>
      <c r="AEE24" s="202">
        <v>0.13508797</v>
      </c>
      <c r="AEF24" s="202">
        <v>5.3064891699999999</v>
      </c>
      <c r="AEG24" s="202">
        <v>3.9114330000000003E-2</v>
      </c>
      <c r="AEH24" s="202">
        <v>5.3238649999999998E-2</v>
      </c>
      <c r="AEI24" s="202">
        <v>7.0195727200000011</v>
      </c>
      <c r="AEJ24" s="202">
        <v>12.55350284</v>
      </c>
      <c r="AEK24" s="202">
        <v>16.15328869</v>
      </c>
      <c r="AEL24" s="202">
        <v>1.2835185299999998</v>
      </c>
      <c r="AEM24" s="202">
        <v>0.41867510999999991</v>
      </c>
      <c r="AEN24" s="202">
        <v>5.6467899999999996E-3</v>
      </c>
      <c r="AEO24" s="202">
        <v>0.22634845000000001</v>
      </c>
      <c r="AEP24" s="202">
        <v>0.24667679999999978</v>
      </c>
      <c r="AEQ24" s="202">
        <v>2.1808656799999993</v>
      </c>
      <c r="AER24" s="202">
        <v>0.68479591000000006</v>
      </c>
      <c r="AES24" s="202">
        <v>6.7711060000000003E-2</v>
      </c>
      <c r="AET24" s="202">
        <v>0.15635937</v>
      </c>
      <c r="AEU24" s="202">
        <v>0.19476029</v>
      </c>
      <c r="AEV24" s="202">
        <v>0.13421701</v>
      </c>
      <c r="AEW24" s="202">
        <v>1.2378436400000004</v>
      </c>
      <c r="AEX24" s="202">
        <v>0.59821556000000009</v>
      </c>
      <c r="AEY24" s="202">
        <v>4.1300389999999999E-2</v>
      </c>
      <c r="AEZ24" s="202">
        <v>1.7414994100000003</v>
      </c>
      <c r="AFA24" s="202">
        <v>0.54119654000000006</v>
      </c>
      <c r="AFB24" s="202">
        <v>2.9222119000000002</v>
      </c>
      <c r="AFC24" s="202">
        <v>2.0712880199999999</v>
      </c>
      <c r="AFD24" s="202">
        <v>0.47153631000000001</v>
      </c>
      <c r="AFE24" s="202">
        <v>0.18945673000000002</v>
      </c>
      <c r="AFF24" s="202">
        <v>5.2397699999999995E-3</v>
      </c>
      <c r="AFG24" s="202">
        <v>0.34273463999999998</v>
      </c>
      <c r="AFH24" s="202">
        <v>3.0802554699999996</v>
      </c>
      <c r="AFI24" s="202">
        <v>1.8693709999999999E-2</v>
      </c>
      <c r="AFJ24" s="202">
        <v>0.19526403000000001</v>
      </c>
      <c r="AFK24" s="202">
        <v>0.21395774000000001</v>
      </c>
      <c r="AFL24" s="202">
        <v>9.6351344300000008</v>
      </c>
      <c r="AFM24" s="202">
        <v>3.1811599999999995E-2</v>
      </c>
      <c r="AFN24" s="202">
        <v>3.1997659999999997E-2</v>
      </c>
      <c r="AFO24" s="202">
        <v>0.17884729000000002</v>
      </c>
      <c r="AFP24" s="202">
        <v>0.24265655000000003</v>
      </c>
      <c r="AFQ24" s="202">
        <v>0.30641892999999998</v>
      </c>
      <c r="AFR24" s="202">
        <v>8.463E-3</v>
      </c>
      <c r="AFS24" s="202">
        <v>2.9696520000000001E-2</v>
      </c>
      <c r="AFT24" s="202">
        <v>0.50659288000000002</v>
      </c>
      <c r="AFU24" s="202">
        <v>0.85117133</v>
      </c>
      <c r="AFV24" s="202">
        <v>6.6612089999999999E-2</v>
      </c>
      <c r="AFW24" s="202">
        <v>0.11164014999999999</v>
      </c>
      <c r="AFX24" s="202">
        <v>3.1291279999999998E-2</v>
      </c>
      <c r="AFY24" s="202">
        <v>1.7883649999999997E-2</v>
      </c>
      <c r="AFZ24" s="202">
        <v>1.5868E-3</v>
      </c>
      <c r="AGA24" s="202">
        <v>0.22901396999999998</v>
      </c>
      <c r="AGB24" s="202">
        <v>2.8141989999999999E-2</v>
      </c>
      <c r="AGC24" s="202">
        <v>0.20104378000000001</v>
      </c>
      <c r="AGD24" s="202">
        <v>0.29668332000000003</v>
      </c>
      <c r="AGE24" s="202">
        <v>0.10940019000000001</v>
      </c>
      <c r="AGF24" s="202">
        <v>0.19656155000000003</v>
      </c>
      <c r="AGG24" s="202">
        <v>0.83183082999999991</v>
      </c>
      <c r="AGH24" s="202">
        <v>0.53285272000000006</v>
      </c>
      <c r="AGI24" s="202">
        <v>0.19211893999999996</v>
      </c>
      <c r="AGJ24" s="202">
        <v>2.4251499999999996E-3</v>
      </c>
      <c r="AGK24" s="202">
        <v>9.4072130000000004E-2</v>
      </c>
      <c r="AGL24" s="202">
        <v>3.7083920000000006E-2</v>
      </c>
      <c r="AGM24" s="202">
        <v>0.85855286000000008</v>
      </c>
      <c r="AGN24" s="202">
        <v>3.0132255400000005</v>
      </c>
      <c r="AGO24" s="202">
        <v>2.5641799999999997E-3</v>
      </c>
      <c r="AGP24" s="202">
        <v>0.20732591</v>
      </c>
      <c r="AGQ24" s="202">
        <v>9.1805039999999963E-2</v>
      </c>
      <c r="AGR24" s="202">
        <v>6.0629550000000004E-2</v>
      </c>
      <c r="AGS24" s="202">
        <v>9.0763150000000015E-2</v>
      </c>
      <c r="AGT24" s="202">
        <v>0.45308782999999997</v>
      </c>
      <c r="AGU24" s="202">
        <v>2.4669480000000004E-2</v>
      </c>
      <c r="AGV24" s="202">
        <v>0.10126598999999999</v>
      </c>
      <c r="AGW24" s="202">
        <v>0.14671454</v>
      </c>
      <c r="AGX24" s="202">
        <v>1.6010750000000001E-2</v>
      </c>
      <c r="AGY24" s="202">
        <v>1.1162647899999998</v>
      </c>
      <c r="AGZ24" s="202">
        <v>1.4049255499999997</v>
      </c>
      <c r="AHA24" s="202">
        <v>2.6556809999999997E-2</v>
      </c>
      <c r="AHB24" s="202">
        <v>7.0374649999999997E-2</v>
      </c>
      <c r="AHC24" s="202">
        <v>1.4781849999999999E-2</v>
      </c>
      <c r="AHD24" s="202">
        <v>4.8739820000000003E-2</v>
      </c>
      <c r="AHE24" s="202">
        <v>1.504048E-2</v>
      </c>
      <c r="AHF24" s="202">
        <v>0.17549360999999999</v>
      </c>
      <c r="AHG24" s="202">
        <v>5.9392519999999997E-2</v>
      </c>
      <c r="AHH24" s="202">
        <v>2.2458499999999998E-3</v>
      </c>
      <c r="AHI24" s="202">
        <v>0.19980065</v>
      </c>
      <c r="AHJ24" s="202">
        <v>1.1222340000000001E-2</v>
      </c>
      <c r="AHK24" s="202">
        <v>0.18440928000000001</v>
      </c>
      <c r="AHL24" s="202">
        <v>0.45707064000000003</v>
      </c>
      <c r="AHM24" s="202">
        <v>2.4905776299999998</v>
      </c>
      <c r="AHN24" s="202">
        <v>0.42897410999999996</v>
      </c>
      <c r="AHO24" s="202">
        <v>2.3522150000000002E-2</v>
      </c>
      <c r="AHP24" s="202">
        <v>3.3775619999999999E-2</v>
      </c>
      <c r="AHQ24" s="202">
        <v>4.5522029999999998E-2</v>
      </c>
      <c r="AHR24" s="202">
        <v>3.312857000000001E-2</v>
      </c>
      <c r="AHS24" s="202">
        <v>0.56492248</v>
      </c>
      <c r="AHT24" s="202">
        <v>2.9144800000000001E-3</v>
      </c>
      <c r="AHU24" s="202">
        <v>0.34208894000000006</v>
      </c>
      <c r="AHV24" s="202">
        <v>0.12737318</v>
      </c>
      <c r="AHW24" s="202">
        <v>1.0532940000000001E-2</v>
      </c>
      <c r="AHX24" s="202">
        <v>0.31712445</v>
      </c>
      <c r="AHY24" s="202">
        <v>0.80003399000000008</v>
      </c>
      <c r="AHZ24" s="202">
        <v>0.49211092000000006</v>
      </c>
      <c r="AIA24" s="202">
        <v>1.6980000000000001E-3</v>
      </c>
      <c r="AIB24" s="202">
        <v>7.4276790000000009E-2</v>
      </c>
      <c r="AIC24" s="202">
        <v>9.4135839999999998E-2</v>
      </c>
      <c r="AID24" s="202">
        <v>1.4255479999999999E-2</v>
      </c>
      <c r="AIE24" s="202">
        <v>0.67647703000000003</v>
      </c>
      <c r="AIF24" s="202">
        <v>8.4794700000000011E-3</v>
      </c>
      <c r="AIG24" s="202">
        <v>9.951053E-2</v>
      </c>
      <c r="AIH24" s="202">
        <v>0.9616557200000001</v>
      </c>
      <c r="AII24" s="202">
        <v>3.8292259999999995E-2</v>
      </c>
      <c r="AIJ24" s="202">
        <v>0.12322004999999998</v>
      </c>
      <c r="AIK24" s="202">
        <v>1.23115803</v>
      </c>
      <c r="AIL24" s="202">
        <v>7.5238849999999996E-2</v>
      </c>
      <c r="AIM24" s="202">
        <v>5.9286880000000007E-2</v>
      </c>
      <c r="AIN24" s="202">
        <v>0.14429276000000002</v>
      </c>
      <c r="AIO24" s="202">
        <v>0.27881849000000003</v>
      </c>
      <c r="AIP24" s="202">
        <v>3.5514100200000001</v>
      </c>
      <c r="AIQ24" s="202">
        <v>2.9144629999999998E-2</v>
      </c>
      <c r="AIR24" s="202">
        <v>2.9144629999999998E-2</v>
      </c>
      <c r="AIS24" s="202">
        <v>9.4151289999999999E-2</v>
      </c>
      <c r="AIT24" s="202">
        <v>3.7206320000000001E-2</v>
      </c>
      <c r="AIU24" s="202">
        <v>6.6439310000000001E-2</v>
      </c>
      <c r="AIV24" s="202">
        <v>5.2145290000000011E-2</v>
      </c>
      <c r="AIW24" s="202">
        <v>2.8673579999999997E-2</v>
      </c>
      <c r="AIX24" s="202">
        <v>0.27861578999999997</v>
      </c>
      <c r="AIY24" s="202">
        <v>2.7050000000000002E-4</v>
      </c>
      <c r="AIZ24" s="202">
        <v>0.10424973000000001</v>
      </c>
      <c r="AJA24" s="202">
        <v>0.14580246999999996</v>
      </c>
      <c r="AJB24" s="202">
        <v>0.12787707999999998</v>
      </c>
      <c r="AJC24" s="202">
        <v>0.24028820999999997</v>
      </c>
      <c r="AJD24" s="202">
        <v>0.61848798999999988</v>
      </c>
      <c r="AJE24" s="202">
        <v>3.4678919999999995E-2</v>
      </c>
      <c r="AJF24" s="202">
        <v>2.0844049999999999E-2</v>
      </c>
      <c r="AJG24" s="202">
        <v>7.1446969999999999E-2</v>
      </c>
      <c r="AJH24" s="202">
        <v>3.1319999999999994E-3</v>
      </c>
      <c r="AJI24" s="202">
        <v>0.11111584000000001</v>
      </c>
      <c r="AJJ24" s="202">
        <v>0.24121777999999999</v>
      </c>
      <c r="AJK24" s="202">
        <v>0.13913084999999997</v>
      </c>
      <c r="AJL24" s="202">
        <v>4.1061470000000003E-2</v>
      </c>
      <c r="AJM24" s="202">
        <v>7.6525320000000008E-2</v>
      </c>
      <c r="AJN24" s="202">
        <v>0.13704239999999998</v>
      </c>
      <c r="AJO24" s="202">
        <v>4.994479000000001E-2</v>
      </c>
      <c r="AJP24" s="202">
        <v>0.44370482999999994</v>
      </c>
      <c r="AJQ24" s="202">
        <v>1.6111710199999998</v>
      </c>
      <c r="AJR24" s="202">
        <v>3.0161470000000003E-2</v>
      </c>
      <c r="AJS24" s="202">
        <v>0.213976</v>
      </c>
      <c r="AJT24" s="202">
        <v>0.22990680000000002</v>
      </c>
      <c r="AJU24" s="202">
        <v>6.0630860000000002E-2</v>
      </c>
      <c r="AJV24" s="202">
        <v>0.12787280000000001</v>
      </c>
      <c r="AJW24" s="202">
        <v>0.66254793000000001</v>
      </c>
      <c r="AJX24" s="202">
        <v>1.7801020000000001E-2</v>
      </c>
      <c r="AJY24" s="202">
        <v>0.19452731999999998</v>
      </c>
      <c r="AJZ24" s="202">
        <v>7.7368479999999989E-2</v>
      </c>
      <c r="AKA24" s="202">
        <v>9.4780200000000009E-2</v>
      </c>
      <c r="AKB24" s="202">
        <v>2.9709999999999997E-2</v>
      </c>
      <c r="AKC24" s="202">
        <v>0.41418701999999996</v>
      </c>
      <c r="AKD24" s="202">
        <v>6.3062119999999999E-2</v>
      </c>
      <c r="AKE24" s="202">
        <v>7.2808029999999996E-2</v>
      </c>
      <c r="AKF24" s="202">
        <v>3.9024229999999986E-2</v>
      </c>
      <c r="AKG24" s="202">
        <v>0.15658878000000001</v>
      </c>
      <c r="AKH24" s="202">
        <v>6.4222029999999999E-2</v>
      </c>
      <c r="AKI24" s="202">
        <v>0.39570518999999998</v>
      </c>
      <c r="AKJ24" s="202">
        <v>0.21692400000000001</v>
      </c>
      <c r="AKK24" s="202">
        <v>1.69956E-2</v>
      </c>
      <c r="AKL24" s="202">
        <v>2.2482099999999998E-2</v>
      </c>
      <c r="AKM24" s="202">
        <v>3.7246169999999995E-2</v>
      </c>
      <c r="AKN24" s="202">
        <v>0.29364787000000003</v>
      </c>
      <c r="AKO24" s="202">
        <v>2.9469000000000001E-3</v>
      </c>
      <c r="AKP24" s="202">
        <v>2.9469000000000001E-3</v>
      </c>
      <c r="AKQ24" s="202">
        <v>1.7690349100000002</v>
      </c>
      <c r="AKR24" s="202">
        <v>61.328931760000025</v>
      </c>
      <c r="AKS24" s="202">
        <v>2.3955750000000001E-2</v>
      </c>
      <c r="AKT24" s="202">
        <v>3.653E-3</v>
      </c>
      <c r="AKU24" s="202"/>
      <c r="AKV24" s="202">
        <v>2.7608750000000001E-2</v>
      </c>
      <c r="AKW24" s="202">
        <v>2.4190000000000001E-3</v>
      </c>
      <c r="AKX24" s="202">
        <v>8.0000000000000007E-5</v>
      </c>
      <c r="AKY24" s="202">
        <v>2.812007E-2</v>
      </c>
      <c r="AKZ24" s="202">
        <v>0.11569006</v>
      </c>
      <c r="ALA24" s="202">
        <v>8.303605E-2</v>
      </c>
      <c r="ALB24" s="202">
        <v>0.22934518000000001</v>
      </c>
      <c r="ALC24" s="202">
        <v>7.6285050000000021E-2</v>
      </c>
      <c r="ALD24" s="202">
        <v>1.80313E-3</v>
      </c>
      <c r="ALE24" s="202">
        <v>0.43054723</v>
      </c>
      <c r="ALF24" s="202">
        <v>1.7984809999999997E-2</v>
      </c>
      <c r="ALG24" s="202">
        <v>1.2839779999999999E-2</v>
      </c>
      <c r="ALH24" s="202">
        <v>0.53945999999999994</v>
      </c>
      <c r="ALI24" s="202">
        <v>2.4672110000000001E-2</v>
      </c>
      <c r="ALJ24" s="202">
        <v>0.32989452000000008</v>
      </c>
      <c r="ALK24" s="202">
        <v>2.3721879999999997E-2</v>
      </c>
      <c r="ALL24" s="202">
        <v>8.3251020000000023E-2</v>
      </c>
      <c r="ALM24" s="202">
        <v>0.46153953000000009</v>
      </c>
      <c r="ALN24" s="202">
        <v>8.8808099999999987E-2</v>
      </c>
      <c r="ALO24" s="202">
        <v>4.7775070000000003E-2</v>
      </c>
      <c r="ALP24" s="202">
        <v>1.1890189999999998E-2</v>
      </c>
      <c r="ALQ24" s="202">
        <v>0.49974685999999996</v>
      </c>
      <c r="ALR24" s="202">
        <v>0.6482202199999999</v>
      </c>
      <c r="ALS24" s="202">
        <v>1.9061736800000002</v>
      </c>
      <c r="ALT24" s="202">
        <v>0.10379519999999999</v>
      </c>
      <c r="ALU24" s="202">
        <v>0.10379519999999999</v>
      </c>
      <c r="ALV24" s="202">
        <v>9.9931419999999993E-2</v>
      </c>
      <c r="ALW24" s="202">
        <v>5.4056300000000002E-2</v>
      </c>
      <c r="ALX24" s="202">
        <v>0.67724090999999986</v>
      </c>
      <c r="ALY24" s="202">
        <v>3.8778049999999994E-2</v>
      </c>
      <c r="ALZ24" s="202">
        <v>5.9032979999999992E-2</v>
      </c>
      <c r="AMA24" s="202">
        <v>0.92903965999999993</v>
      </c>
      <c r="AMB24" s="202">
        <v>0.17270705999999997</v>
      </c>
      <c r="AMC24" s="202">
        <v>0.17016538</v>
      </c>
      <c r="AMD24" s="202">
        <v>2.6243260000000001E-2</v>
      </c>
      <c r="AME24" s="202">
        <v>0.22176220999999999</v>
      </c>
      <c r="AMF24" s="202">
        <v>9.4721599999999989E-2</v>
      </c>
      <c r="AMG24" s="202">
        <v>0.68559950999999997</v>
      </c>
      <c r="AMH24" s="202">
        <v>2.5641510000000003E-2</v>
      </c>
      <c r="AMI24" s="202">
        <v>2.7425330000000001E-2</v>
      </c>
      <c r="AMJ24" s="202">
        <v>1.904527E-2</v>
      </c>
      <c r="AMK24" s="202">
        <v>0.13245318</v>
      </c>
      <c r="AML24" s="202">
        <v>0.28032856</v>
      </c>
      <c r="AMM24" s="202">
        <v>0.48489385000000002</v>
      </c>
      <c r="AMN24" s="202">
        <v>4.2477380000000002E-2</v>
      </c>
      <c r="AMO24" s="202">
        <v>1.6872379999999996E-2</v>
      </c>
      <c r="AMP24" s="202">
        <v>0.11909425999999999</v>
      </c>
      <c r="AMQ24" s="202">
        <v>7.4588229999999991E-2</v>
      </c>
      <c r="AMR24" s="202">
        <f t="shared" si="49"/>
        <v>0.25303224999999996</v>
      </c>
      <c r="AMS24" s="202">
        <f t="shared" si="50"/>
        <v>2.4563604699999999</v>
      </c>
      <c r="AMT24" s="202">
        <v>1.7574449999999991E-2</v>
      </c>
      <c r="AMU24" s="202">
        <v>1.7574449999999991E-2</v>
      </c>
      <c r="AMV24" s="202">
        <v>2.0486487700000002</v>
      </c>
      <c r="AMW24" s="202">
        <v>1.8824110000000002E-2</v>
      </c>
      <c r="AMX24" s="202">
        <v>1.227284E-2</v>
      </c>
      <c r="AMY24" s="202">
        <v>2.0797457200000005</v>
      </c>
      <c r="AMZ24" s="202">
        <v>7.9766299999999984E-3</v>
      </c>
      <c r="ANA24" s="202">
        <v>2.932854E-2</v>
      </c>
      <c r="ANB24" s="202">
        <v>5.2860580000000004E-2</v>
      </c>
      <c r="ANC24" s="202">
        <v>1.9304089999999999E-2</v>
      </c>
      <c r="AND24" s="202">
        <v>4.7968500000000004E-2</v>
      </c>
      <c r="ANE24" s="202">
        <f t="shared" si="51"/>
        <v>0.15743834000000001</v>
      </c>
      <c r="ANF24" s="202">
        <v>1.9243060000000003E-2</v>
      </c>
      <c r="ANG24" s="202">
        <v>3.4631189999999992E-2</v>
      </c>
      <c r="ANH24" s="202">
        <v>9.1384979999999991E-2</v>
      </c>
      <c r="ANI24" s="202">
        <v>2.5839999999999999E-3</v>
      </c>
      <c r="ANJ24" s="202">
        <v>0.16622872999999999</v>
      </c>
      <c r="ANK24" s="202">
        <v>0.31407195999999998</v>
      </c>
      <c r="ANL24" s="202">
        <v>6.8636070000000007E-2</v>
      </c>
      <c r="ANM24" s="202">
        <v>9.9859600000000003E-3</v>
      </c>
      <c r="ANN24" s="202">
        <v>9.512089E-2</v>
      </c>
      <c r="ANO24" s="202">
        <v>4.3375729999999994E-2</v>
      </c>
      <c r="ANP24" s="202">
        <v>0.14476411999999997</v>
      </c>
      <c r="ANQ24" s="202">
        <v>0.36188276999999996</v>
      </c>
      <c r="ANR24" s="202">
        <f t="shared" si="52"/>
        <v>2.9307132400000007</v>
      </c>
      <c r="ANS24" s="202">
        <v>0.12850766999999999</v>
      </c>
      <c r="ANT24" s="202">
        <v>6.8663599999999993E-3</v>
      </c>
      <c r="ANU24" s="202">
        <v>2.0758139999999998E-2</v>
      </c>
      <c r="ANV24" s="202">
        <v>0.23577176</v>
      </c>
      <c r="ANW24" s="202">
        <v>2.6941E-2</v>
      </c>
      <c r="ANX24" s="202">
        <v>0.41884492999999995</v>
      </c>
      <c r="ANY24" s="202">
        <v>1.9353450000000001E-2</v>
      </c>
      <c r="ANZ24" s="202">
        <v>5.3139300000000006E-3</v>
      </c>
      <c r="AOA24" s="202">
        <v>4.9265649999999994E-2</v>
      </c>
      <c r="AOB24" s="202">
        <v>8.1695429999999999E-2</v>
      </c>
      <c r="AOC24" s="202">
        <v>3.816257E-2</v>
      </c>
      <c r="AOD24" s="202">
        <v>0.19379102999999998</v>
      </c>
      <c r="AOE24" s="202">
        <v>3.9225160000000002E-2</v>
      </c>
      <c r="AOF24" s="202">
        <v>2.8881230000000001E-2</v>
      </c>
      <c r="AOG24" s="202">
        <v>0.17602297999999997</v>
      </c>
      <c r="AOH24" s="202">
        <v>7.6930000000000002E-3</v>
      </c>
      <c r="AOI24" s="202">
        <v>0.25182237000000002</v>
      </c>
      <c r="AOJ24" s="202">
        <v>0.11783244999999998</v>
      </c>
      <c r="AOK24" s="202">
        <v>1.6402429999999999E-2</v>
      </c>
      <c r="AOL24" s="202">
        <v>8.6725280000000002E-2</v>
      </c>
      <c r="AOM24" s="202">
        <v>1.1698510000000001E-2</v>
      </c>
      <c r="AON24" s="202">
        <v>2.5034440000000002E-2</v>
      </c>
      <c r="AOO24" s="202">
        <v>0.25769311</v>
      </c>
      <c r="AOP24" s="202">
        <v>5.4187909999999999E-2</v>
      </c>
      <c r="AOQ24" s="202">
        <v>3.0512260000000003E-2</v>
      </c>
      <c r="AOR24" s="202">
        <v>8.4700170000000005E-2</v>
      </c>
      <c r="AOS24" s="202">
        <v>1.20685161</v>
      </c>
      <c r="AOT24" s="202">
        <v>0.10481066</v>
      </c>
      <c r="AOU24" s="202">
        <v>9.7674979999999995E-2</v>
      </c>
      <c r="AOV24" s="202">
        <v>0.20248563999999999</v>
      </c>
      <c r="AOW24" s="202">
        <v>4.9937770000000006E-2</v>
      </c>
      <c r="AOX24" s="202">
        <v>4.8579690000000002E-2</v>
      </c>
      <c r="AOY24" s="202">
        <v>4.3085169999999999E-2</v>
      </c>
      <c r="AOZ24" s="202">
        <v>1.8784529999999966E-2</v>
      </c>
      <c r="APA24" s="202">
        <v>5.9594499999999998E-3</v>
      </c>
      <c r="APB24" s="202">
        <f t="shared" si="53"/>
        <v>0.16634660999999998</v>
      </c>
      <c r="APC24" s="202">
        <v>0.61152544999999991</v>
      </c>
      <c r="APD24" s="202">
        <v>9.5070199999999997E-3</v>
      </c>
      <c r="APE24" s="202">
        <v>0.41198352999999999</v>
      </c>
      <c r="APF24" s="202">
        <v>9.4399999999999996E-4</v>
      </c>
      <c r="APG24" s="202">
        <v>8.5672899999999982E-3</v>
      </c>
      <c r="APH24" s="202">
        <v>1.0425272899999998</v>
      </c>
      <c r="API24" s="202">
        <v>4.8269630000000008E-2</v>
      </c>
      <c r="APJ24" s="202">
        <v>4.4305900000000002E-2</v>
      </c>
      <c r="APK24" s="202">
        <v>0.18319848999999999</v>
      </c>
      <c r="APL24" s="202">
        <v>0.12181728</v>
      </c>
      <c r="APM24" s="202">
        <v>5.8664510000000003E-2</v>
      </c>
      <c r="APN24" s="202">
        <v>0.45625581000000004</v>
      </c>
      <c r="APO24" s="202">
        <v>1.7329999999999999E-3</v>
      </c>
      <c r="APP24" s="202">
        <v>0.16013067</v>
      </c>
      <c r="APQ24" s="202">
        <v>5.9838800000000004E-2</v>
      </c>
      <c r="APR24" s="202">
        <v>9.5151599999999999E-3</v>
      </c>
      <c r="APS24" s="202">
        <v>0.21042000999999996</v>
      </c>
      <c r="APT24" s="202">
        <v>0.44163763999999994</v>
      </c>
      <c r="APU24" s="202">
        <f t="shared" si="54"/>
        <v>2.3092529900000001</v>
      </c>
      <c r="APV24" s="202">
        <v>0.14225858000000002</v>
      </c>
      <c r="APW24" s="202">
        <v>0.10538392000000001</v>
      </c>
      <c r="APX24" s="202">
        <v>2.7661999999999999E-2</v>
      </c>
      <c r="APY24" s="202">
        <v>4.1223990000000002E-2</v>
      </c>
      <c r="APZ24" s="202">
        <v>4.2193389999999997E-2</v>
      </c>
      <c r="AQA24" s="202">
        <v>0.35872188000000005</v>
      </c>
      <c r="AQB24" s="202">
        <v>3.5376700000000001E-3</v>
      </c>
      <c r="AQC24" s="202">
        <v>0.18538287000000001</v>
      </c>
      <c r="AQD24" s="202">
        <v>1.539652E-2</v>
      </c>
      <c r="AQE24" s="202">
        <v>6.1216180000000002E-2</v>
      </c>
      <c r="AQF24" s="202">
        <v>2.934997E-2</v>
      </c>
      <c r="AQG24" s="202">
        <v>0.29488321000000001</v>
      </c>
      <c r="AQH24" s="202">
        <v>4.218889E-2</v>
      </c>
      <c r="AQI24" s="202">
        <v>4.7675350000000005E-2</v>
      </c>
      <c r="AQJ24" s="202">
        <v>6.8793300000000003E-3</v>
      </c>
      <c r="AQK24" s="202">
        <v>9.6743570000000001E-2</v>
      </c>
      <c r="AQL24" s="202">
        <v>2.6045839999999997E-2</v>
      </c>
      <c r="AQM24" s="202">
        <v>2.8148070000000001E-2</v>
      </c>
      <c r="AQN24" s="202">
        <v>0.32480366000000005</v>
      </c>
      <c r="AQO24" s="202">
        <v>4.2320200000000004E-3</v>
      </c>
      <c r="AQP24" s="202">
        <v>4.3386290000000001E-2</v>
      </c>
      <c r="AQQ24" s="202">
        <v>0.42661588000000006</v>
      </c>
      <c r="AQR24" s="202">
        <f t="shared" si="55"/>
        <v>1.1769645400000002</v>
      </c>
      <c r="AQS24" s="202">
        <v>2.1101720000000001E-2</v>
      </c>
      <c r="AQT24" s="202">
        <v>7.2871869999999991E-2</v>
      </c>
      <c r="AQU24" s="202">
        <v>0.13223754000000001</v>
      </c>
      <c r="AQV24" s="202">
        <v>8.9355200000000006E-3</v>
      </c>
      <c r="AQW24" s="202">
        <v>6.6218829999999965E-2</v>
      </c>
      <c r="AQX24" s="202">
        <v>0.30136547999999996</v>
      </c>
      <c r="AQY24" s="202">
        <v>2.8632279999999899E-2</v>
      </c>
      <c r="AQZ24" s="202">
        <v>0.76459221999999993</v>
      </c>
      <c r="ARA24" s="202">
        <v>5.3484550000000006E-2</v>
      </c>
      <c r="ARB24" s="202">
        <v>0.21842679999999989</v>
      </c>
      <c r="ARC24" s="202">
        <v>3.3443000000000001E-2</v>
      </c>
      <c r="ARD24" s="202">
        <v>1.0985788499999996</v>
      </c>
      <c r="ARE24" s="202">
        <v>1.9416720000000002E-2</v>
      </c>
      <c r="ARF24" s="202">
        <v>6.1905099999999984E-2</v>
      </c>
      <c r="ARG24" s="202">
        <v>4.2489099999999974E-2</v>
      </c>
      <c r="ARH24" s="202">
        <v>7.9449269999999794E-2</v>
      </c>
      <c r="ARI24" s="202">
        <v>0.20326018999999976</v>
      </c>
      <c r="ARJ24" s="202">
        <v>7.4362439999999905E-2</v>
      </c>
      <c r="ARK24" s="202">
        <v>7.9357290000000011E-2</v>
      </c>
      <c r="ARL24" s="202">
        <v>6.5990079999999895E-2</v>
      </c>
      <c r="ARM24" s="202">
        <v>4.4364319999999798E-2</v>
      </c>
      <c r="ARN24" s="202">
        <v>9.7723839999999979E-2</v>
      </c>
      <c r="ARO24" s="202">
        <v>0.36179796999999958</v>
      </c>
      <c r="ARP24" s="202">
        <v>6.3613599999999878E-3</v>
      </c>
      <c r="ARQ24" s="202">
        <v>7.114360000000001E-3</v>
      </c>
      <c r="ARR24" s="202">
        <v>0.12609424999999988</v>
      </c>
      <c r="ARS24" s="202">
        <v>0.13956996999999988</v>
      </c>
      <c r="ART24" s="202">
        <v>2.1045724599999991</v>
      </c>
      <c r="ARU24" s="202">
        <v>9.7555299999999984E-3</v>
      </c>
      <c r="ARV24" s="202">
        <v>4.9270349999999893E-2</v>
      </c>
      <c r="ARW24" s="202">
        <v>5.9025879999999892E-2</v>
      </c>
      <c r="ARX24" s="202">
        <v>8.0727400000000001E-3</v>
      </c>
      <c r="ARY24" s="202">
        <v>0.17793708000000003</v>
      </c>
      <c r="ARZ24" s="202">
        <v>6.810861E-2</v>
      </c>
      <c r="ASA24" s="202">
        <v>7.9735710000000001E-2</v>
      </c>
      <c r="ASB24" s="202">
        <v>0.33385414000000008</v>
      </c>
      <c r="ASC24" s="202">
        <v>0.26127901000000003</v>
      </c>
      <c r="ASD24" s="202">
        <v>1.6960630000000001E-2</v>
      </c>
      <c r="ASE24" s="202">
        <v>1.2290000000000001E-3</v>
      </c>
      <c r="ASF24" s="202">
        <v>7.5088860000000007E-2</v>
      </c>
      <c r="ASG24" s="202">
        <v>0.11299482</v>
      </c>
      <c r="ASH24" s="202">
        <v>0.46755232000000002</v>
      </c>
      <c r="ASI24" s="202">
        <v>0.43272906999999999</v>
      </c>
      <c r="ASJ24" s="202">
        <v>3.0408210000000005E-2</v>
      </c>
      <c r="ASK24" s="202">
        <v>0.36020948000000003</v>
      </c>
      <c r="ASL24" s="202">
        <v>7.533115E-2</v>
      </c>
      <c r="ASM24" s="202">
        <v>0.162387</v>
      </c>
      <c r="ASN24" s="202">
        <v>1.06106491</v>
      </c>
      <c r="ASO24" s="202">
        <v>0.11286261000000002</v>
      </c>
      <c r="ASP24" s="202">
        <v>2.97E-3</v>
      </c>
      <c r="ASQ24" s="202">
        <v>3.702E-3</v>
      </c>
      <c r="ASR24" s="202">
        <v>2.9410209999999999E-2</v>
      </c>
      <c r="ASS24" s="202">
        <v>3.0416459999999999E-2</v>
      </c>
      <c r="AST24" s="202">
        <v>0.17936128000000001</v>
      </c>
      <c r="ASU24" s="202">
        <v>2.10085853</v>
      </c>
      <c r="ASV24" s="202">
        <v>4.2249999999999996E-3</v>
      </c>
      <c r="ASW24" s="202">
        <v>0.32178654999999995</v>
      </c>
      <c r="ASX24" s="202">
        <v>2.334375E-2</v>
      </c>
      <c r="ASY24" s="202">
        <v>4.7700200000000007E-3</v>
      </c>
      <c r="ASZ24" s="202">
        <v>0.18315889000000002</v>
      </c>
      <c r="ATA24" s="202">
        <v>0.53728421000000004</v>
      </c>
      <c r="ATB24" s="202">
        <v>7.9610749999999994E-2</v>
      </c>
      <c r="ATC24" s="202">
        <v>7.1095200000000002E-3</v>
      </c>
      <c r="ATD24" s="202">
        <v>9.2895700000000005E-3</v>
      </c>
      <c r="ATE24" s="202">
        <v>7.1124260000000009E-2</v>
      </c>
      <c r="ATF24" s="202">
        <v>0.49363555999999997</v>
      </c>
      <c r="ATG24" s="202">
        <v>0.66076965999999993</v>
      </c>
      <c r="ATH24" s="202">
        <v>7.1248370000000005E-2</v>
      </c>
      <c r="ATI24" s="202">
        <v>4.3957600000000003E-3</v>
      </c>
      <c r="ATJ24" s="202">
        <v>4.5704099999999996E-3</v>
      </c>
      <c r="ATK24" s="202">
        <v>2.2763240000000004E-2</v>
      </c>
      <c r="ATL24" s="202">
        <v>0.17528891999999999</v>
      </c>
      <c r="ATM24" s="202">
        <v>0.27826669999999998</v>
      </c>
      <c r="ATN24" s="202">
        <v>2.8863389999999999E-2</v>
      </c>
      <c r="ATO24" s="202">
        <v>6.1918910000000008E-2</v>
      </c>
      <c r="ATP24" s="202">
        <v>2.138139E-2</v>
      </c>
      <c r="ATQ24" s="202">
        <v>2.9521209999999999E-2</v>
      </c>
      <c r="ATR24" s="202">
        <v>9.7020720000000005E-2</v>
      </c>
      <c r="ATS24" s="202">
        <v>0.23870562000000001</v>
      </c>
      <c r="ATT24" s="202">
        <v>0.7635431800000001</v>
      </c>
      <c r="ATU24" s="202">
        <v>0.7635431800000001</v>
      </c>
      <c r="ATV24" s="202">
        <v>2.4785693699999998</v>
      </c>
      <c r="ATW24" s="202">
        <v>5.5132619999999993E-2</v>
      </c>
      <c r="ATX24" s="202">
        <v>8.5220899999999995E-3</v>
      </c>
      <c r="ATY24" s="202">
        <v>8.9076329999999995E-2</v>
      </c>
      <c r="ATZ24" s="202">
        <v>9.8634900000000011E-2</v>
      </c>
      <c r="AUA24" s="202">
        <v>0.25136594000000001</v>
      </c>
      <c r="AUB24" s="202">
        <v>2.978277E-2</v>
      </c>
      <c r="AUC24" s="202">
        <v>1.552154E-2</v>
      </c>
      <c r="AUD24" s="202">
        <v>1.4069999999999999E-2</v>
      </c>
      <c r="AUE24" s="202">
        <v>8.2219040000000007E-2</v>
      </c>
      <c r="AUF24" s="202">
        <v>4.3310390000000004E-2</v>
      </c>
      <c r="AUG24" s="202">
        <v>0.18490374000000001</v>
      </c>
      <c r="AUH24" s="202">
        <v>1.4586700000000001E-2</v>
      </c>
      <c r="AUI24" s="202">
        <v>8.5342130000000002E-2</v>
      </c>
      <c r="AUJ24" s="202">
        <v>0.52420153999999997</v>
      </c>
      <c r="AUK24" s="202">
        <v>8.5760690000000001E-2</v>
      </c>
      <c r="AUL24" s="202">
        <v>4.8912599999999997E-3</v>
      </c>
      <c r="AUM24" s="202">
        <v>0.71478231999999997</v>
      </c>
      <c r="AUN24" s="202">
        <v>2.6849669999999902E-2</v>
      </c>
      <c r="AUO24" s="202">
        <v>9.8435999999999888E-3</v>
      </c>
      <c r="AUP24" s="202">
        <v>1.8468999999999992E-3</v>
      </c>
      <c r="AUQ24" s="202">
        <v>2.250789999999999E-3</v>
      </c>
      <c r="AUR24" s="202">
        <v>0.14792848999999975</v>
      </c>
      <c r="AUS24" s="202">
        <v>0.18871944999999962</v>
      </c>
      <c r="AUT24" s="202">
        <v>2.2685790000000001E-2</v>
      </c>
      <c r="AUU24" s="202">
        <v>2.7727399999999897E-3</v>
      </c>
      <c r="AUV24" s="202">
        <v>7.7973299999999808E-3</v>
      </c>
      <c r="AUW24" s="202">
        <v>1.9742289999999971E-2</v>
      </c>
      <c r="AUX24" s="202">
        <v>5.2998149999999938E-2</v>
      </c>
      <c r="AUY24" s="202">
        <v>1.3927695999999994</v>
      </c>
      <c r="AUZ24" s="202"/>
      <c r="AVA24" s="202"/>
      <c r="AVB24" s="202">
        <v>8.1615899999999991E-2</v>
      </c>
      <c r="AVC24" s="202">
        <v>9.8663379999999981E-2</v>
      </c>
      <c r="AVD24" s="202">
        <v>5.8670869999999896E-2</v>
      </c>
      <c r="AVE24" s="202">
        <v>3.62752E-3</v>
      </c>
      <c r="AVF24" s="202">
        <v>3.9771399999999998E-2</v>
      </c>
      <c r="AVG24" s="202">
        <v>0.28234906999999987</v>
      </c>
      <c r="AVH24" s="202"/>
      <c r="AVI24" s="202">
        <v>5.0065599999999988E-2</v>
      </c>
      <c r="AVJ24" s="202">
        <v>4.8136199999999997E-2</v>
      </c>
      <c r="AVK24" s="202">
        <v>2.9344699999999981E-3</v>
      </c>
      <c r="AVL24" s="202">
        <v>0.10454156999999989</v>
      </c>
      <c r="AVM24" s="202">
        <v>0.20567783999999986</v>
      </c>
      <c r="AVN24" s="202">
        <v>1.173439999999999E-2</v>
      </c>
      <c r="AVO24" s="202">
        <v>5.7245849999999994E-2</v>
      </c>
      <c r="AVP24" s="202">
        <v>3.3898860000000003E-2</v>
      </c>
      <c r="AVQ24" s="202">
        <v>2.8250089999999988E-2</v>
      </c>
      <c r="AVR24" s="202">
        <v>3.7849669999999981E-2</v>
      </c>
      <c r="AVS24" s="202">
        <v>0.16897886999999998</v>
      </c>
      <c r="AVT24" s="202">
        <v>2.2706629999999898E-2</v>
      </c>
      <c r="AVU24" s="202">
        <v>5.1367009999999998E-2</v>
      </c>
      <c r="AVV24" s="202">
        <v>4.0078310000000006E-2</v>
      </c>
      <c r="AVW24" s="202">
        <v>2.9610500000000002E-3</v>
      </c>
      <c r="AVX24" s="202">
        <v>8.7462809999999974E-2</v>
      </c>
      <c r="AVY24" s="202">
        <v>0.20457580999999986</v>
      </c>
      <c r="AVZ24" s="202">
        <v>0.86158158999999979</v>
      </c>
      <c r="AWA24" s="202">
        <v>0.17717161999999997</v>
      </c>
      <c r="AWB24" s="202">
        <v>1.6500649999999999E-2</v>
      </c>
      <c r="AWC24" s="202">
        <v>0.11590428999999978</v>
      </c>
      <c r="AWD24" s="202">
        <v>1.4379250000000001E-2</v>
      </c>
      <c r="AWE24" s="202">
        <v>1.2130000000000001E-3</v>
      </c>
      <c r="AWF24" s="202">
        <v>0.32516880999999975</v>
      </c>
      <c r="AWG24" s="202">
        <v>2.7330000000000002E-3</v>
      </c>
      <c r="AWH24" s="202">
        <v>2.5876389999999899E-2</v>
      </c>
      <c r="AWI24" s="202">
        <v>1.108299999999999E-2</v>
      </c>
      <c r="AWJ24" s="202">
        <v>0.1120432</v>
      </c>
      <c r="AWK24" s="202">
        <v>1.1533929999999987E-2</v>
      </c>
      <c r="AWL24" s="202">
        <v>0.16326951999999989</v>
      </c>
      <c r="AWM24" s="202">
        <v>0.19719024999999979</v>
      </c>
      <c r="AWN24" s="195">
        <f>+SUM(AWN25:AWN26)</f>
        <v>2.6825903790087462E-3</v>
      </c>
      <c r="AWO24" s="195">
        <f>+SUM(AWO25:AWO26)</f>
        <v>5.4193771137026246E-2</v>
      </c>
      <c r="AWP24" s="195">
        <f>+SUM(AWP25:AWP26)</f>
        <v>1.4428839650145771E-2</v>
      </c>
      <c r="AWQ24" s="195">
        <f>+SUM(AWQ25:AWQ26)</f>
        <v>0.11015976093294455</v>
      </c>
      <c r="AWR24" s="202">
        <f t="shared" si="56"/>
        <v>0.37865521209912512</v>
      </c>
      <c r="AWS24" s="195">
        <f>+SUM(AWS25:AWS26)</f>
        <v>0.26406994606413992</v>
      </c>
      <c r="AWT24" s="195">
        <f>+SUM(AWT25:AWT26)</f>
        <v>0.5515502580174928</v>
      </c>
      <c r="AWU24" s="195">
        <f>+SUM(AWU25:AWU26)</f>
        <v>4.6287900874635553E-3</v>
      </c>
      <c r="AWV24" s="195">
        <f>+SUM(AWV25:AWV26)</f>
        <v>1.7978851603498545</v>
      </c>
      <c r="AWW24" s="202">
        <f t="shared" si="57"/>
        <v>2.6181341545189509</v>
      </c>
      <c r="AWX24" s="195">
        <f>+SUM(AWX25:AWX26)</f>
        <v>7.4787329999999999E-2</v>
      </c>
      <c r="AWY24" s="195">
        <f>+SUM(AWY25:AWY26)</f>
        <v>2.3885440233236147E-2</v>
      </c>
      <c r="AWZ24" s="202">
        <f t="shared" si="58"/>
        <v>9.8672770233236146E-2</v>
      </c>
      <c r="AXA24" s="202">
        <f t="shared" si="59"/>
        <v>3.5839004668513117</v>
      </c>
      <c r="AXB24" s="202">
        <f t="shared" si="60"/>
        <v>24.508568546851308</v>
      </c>
      <c r="AXC24" s="195">
        <f>+SUM(AXC25:AXC26)</f>
        <v>6.7304740524781345E-2</v>
      </c>
      <c r="AXD24" s="195">
        <f>+SUM(AXD25:AXD26)</f>
        <v>2.7054020408163262E-2</v>
      </c>
      <c r="AXE24" s="202">
        <f t="shared" si="61"/>
        <v>9.435876093294461E-2</v>
      </c>
      <c r="AXF24" s="195">
        <f>+SUM(AXF25:AXF26)</f>
        <v>3.6861051020408174E-2</v>
      </c>
      <c r="AXG24" s="195">
        <f>+SUM(AXG25:AXG26)</f>
        <v>0.25359189212827993</v>
      </c>
      <c r="AXH24" s="195">
        <f>+SUM(AXH25:AXH26)</f>
        <v>5.9907201166180752E-3</v>
      </c>
      <c r="AXI24" s="195">
        <f>+SUM(AXI25:AXI26)</f>
        <v>6.6241740524781295E-2</v>
      </c>
      <c r="AXJ24" s="195">
        <f>+SUM(AXJ25:AXJ26)</f>
        <v>2.8027639941690958E-2</v>
      </c>
      <c r="AXK24" s="202">
        <f t="shared" si="62"/>
        <v>0.39071304373177834</v>
      </c>
      <c r="AXL24" s="195">
        <f>+SUM(AXL25:AXL26)</f>
        <v>9.720923032069971E-2</v>
      </c>
      <c r="AXM24" s="195">
        <f>+SUM(AXM25:AXM26)</f>
        <v>5.0649206997084549E-2</v>
      </c>
      <c r="AXN24" s="195">
        <f>+SUM(AXN25:AXN26)</f>
        <v>1.5463999999999999E-2</v>
      </c>
      <c r="AXO24" s="195">
        <f>+SUM(AXO25:AXO26)</f>
        <v>3.3220339650145765E-2</v>
      </c>
      <c r="AXP24" s="195">
        <f>+SUM(AXP25:AXP26)</f>
        <v>2.7120000000000004E-3</v>
      </c>
      <c r="AXQ24" s="202">
        <f t="shared" si="63"/>
        <v>0.19925477696793001</v>
      </c>
      <c r="AXR24" s="195">
        <f>+SUM(AXR25:AXR26)</f>
        <v>1.4409999999999996E-3</v>
      </c>
      <c r="AXS24" s="195">
        <f>+SUM(AXS25:AXS26)</f>
        <v>4.2825000000000002E-2</v>
      </c>
      <c r="AXT24" s="195">
        <f>+SUM(AXT25:AXT26)</f>
        <v>0.91696230903790088</v>
      </c>
      <c r="AXU24" s="195">
        <f>+SUM(AXU25:AXU26)</f>
        <v>3.0005600495626825</v>
      </c>
      <c r="AXV24" s="202">
        <f t="shared" si="64"/>
        <v>3.9617883586005833</v>
      </c>
      <c r="AXW24" s="195">
        <f>+SUM(AXW25:AXW26)</f>
        <v>4.0399999999999998E-2</v>
      </c>
      <c r="AXX24" s="195">
        <f>+SUM(AXX25:AXX26)</f>
        <v>3.9814489795918367E-2</v>
      </c>
      <c r="AXY24" s="195">
        <f>+SUM(AXY25:AXY26)</f>
        <v>4.4120000000000006E-2</v>
      </c>
      <c r="AXZ24" s="195">
        <f>+SUM(AXZ25:AXZ26)</f>
        <v>1.0670049562682216E-2</v>
      </c>
      <c r="AYA24" s="195">
        <f>+SUM(AYA25:AYA26)</f>
        <v>1.8033434402332359E-2</v>
      </c>
      <c r="AYB24" s="202">
        <f t="shared" si="65"/>
        <v>0.15303797376093292</v>
      </c>
      <c r="AYC24" s="202">
        <f t="shared" si="23"/>
        <v>4.7991529139941687</v>
      </c>
      <c r="AYD24" s="195">
        <f>+SUM(AYD25:AYD26)</f>
        <v>0.21200518075801755</v>
      </c>
      <c r="AYE24" s="195">
        <f>+SUM(AYE25:AYE26)</f>
        <v>0.11019266034985417</v>
      </c>
      <c r="AYF24" s="195">
        <f>+SUM(AYF25:AYF26)</f>
        <v>0.16297105976676388</v>
      </c>
      <c r="AYG24" s="195">
        <f>+SUM(AYG25:AYG26)</f>
        <v>3.4489930029154507E-2</v>
      </c>
      <c r="AYH24" s="195">
        <f>+SUM(AYH25:AYH26)</f>
        <v>5.3571501457725925E-3</v>
      </c>
      <c r="AYI24" s="202">
        <f t="shared" si="66"/>
        <v>0.5250159810495626</v>
      </c>
      <c r="AYJ24" s="195">
        <f>+SUM(AYJ25:AYJ26)</f>
        <v>5.9895393586005827E-3</v>
      </c>
      <c r="AYK24" s="195">
        <f>+SUM(AYK25:AYK26)</f>
        <v>5.622769679300291E-3</v>
      </c>
      <c r="AYL24" s="195">
        <f>+SUM(AYL25:AYL26)</f>
        <v>2.3786179300291543E-2</v>
      </c>
      <c r="AYM24" s="195">
        <f>+SUM(AYM25:AYM26)</f>
        <v>1.5937000000000003E-2</v>
      </c>
      <c r="AYN24" s="195">
        <f>+SUM(AYN25:AYN26)</f>
        <v>2.1162310495626821E-2</v>
      </c>
      <c r="AYO24" s="202">
        <f t="shared" si="67"/>
        <v>7.2497798833819238E-2</v>
      </c>
      <c r="AYP24" s="195">
        <f>+SUM(AYP25:AYP26)</f>
        <v>2.5260000000000009E-3</v>
      </c>
      <c r="AYQ24" s="195">
        <f>+SUM(AYQ25:AYQ26)</f>
        <v>2.7444897959183691E-3</v>
      </c>
      <c r="AYR24" s="195">
        <f>+SUM(AYR25:AYR26)</f>
        <v>3.9920489795918376E-2</v>
      </c>
      <c r="AYS24" s="195">
        <f>+SUM(AYS25:AYS26)</f>
        <v>4.6983688046647225E-3</v>
      </c>
      <c r="AYT24" s="195">
        <f>+SUM(AYT25:AYT26)</f>
        <v>2.3476005830903785E-3</v>
      </c>
      <c r="AYU24" s="202">
        <f t="shared" si="68"/>
        <v>5.223694897959185E-2</v>
      </c>
      <c r="AYV24" s="195">
        <f>+SUM(AYV25:AYV26)</f>
        <v>5.7936290087463566E-2</v>
      </c>
      <c r="AYW24" s="195">
        <f>+SUM(AYW25:AYW26)</f>
        <v>1.4557379008746355E-2</v>
      </c>
      <c r="AYX24" s="195">
        <f>+SUM(AYX25:AYX26)</f>
        <v>0.24931562099125362</v>
      </c>
      <c r="AYY24" s="202">
        <f t="shared" si="69"/>
        <v>0.32180929008746356</v>
      </c>
      <c r="AYZ24" s="202">
        <f t="shared" si="70"/>
        <v>0.9715600189504372</v>
      </c>
      <c r="AZA24" s="195">
        <f>+SUM(AZA25:AZA26)</f>
        <v>0.20289052040816333</v>
      </c>
      <c r="AZB24" s="195">
        <f>+SUM(AZB25:AZB26)</f>
        <v>2.1260109329446067E-2</v>
      </c>
      <c r="AZC24" s="195">
        <f>+SUM(AZC25:AZC26)</f>
        <v>4.2473804664723029E-3</v>
      </c>
      <c r="AZD24" s="195">
        <f>+SUM(AZD25:AZD26)</f>
        <v>8.6047600583090356E-2</v>
      </c>
      <c r="AZE24" s="195">
        <f>+SUM(AZE25:AZE26)</f>
        <v>9.2320000000000006E-3</v>
      </c>
      <c r="AZF24" s="202">
        <f t="shared" si="71"/>
        <v>0.32367761078717205</v>
      </c>
      <c r="AZG24" s="195">
        <f>+SUM(AZG25:AZG26)</f>
        <v>1.3052320699708455E-2</v>
      </c>
      <c r="AZH24" s="195">
        <f>+SUM(AZH25:AZH26)</f>
        <v>1.8990000000000001E-3</v>
      </c>
      <c r="AZI24" s="195">
        <f>+SUM(AZI25:AZI26)</f>
        <v>3.1753230320699703E-2</v>
      </c>
      <c r="AZJ24" s="195">
        <f>+SUM(AZJ25:AZJ26)</f>
        <v>5.6793206997084542E-3</v>
      </c>
      <c r="AZK24" s="195">
        <f>+SUM(AZK25:AZK26)</f>
        <v>0.60096540962099121</v>
      </c>
      <c r="AZL24" s="202">
        <f t="shared" si="72"/>
        <v>0.65334928134110781</v>
      </c>
      <c r="AZM24" s="195">
        <f>+SUM(AZM25:AZM26)</f>
        <v>4.8947590379008754E-2</v>
      </c>
      <c r="AZN24" s="195">
        <f>+SUM(AZN25:AZN26)</f>
        <v>1.5561399416909618E-3</v>
      </c>
      <c r="AZO24" s="195">
        <f>+SUM(AZO25:AZO26)</f>
        <v>1.9293906705539357E-3</v>
      </c>
      <c r="AZP24" s="195">
        <f>+SUM(AZP25:AZP26)</f>
        <v>2.8349504373177859E-3</v>
      </c>
      <c r="AZQ24" s="195">
        <f>+SUM(AZQ25:AZQ26)</f>
        <v>2.1928600583090373E-3</v>
      </c>
      <c r="AZR24" s="202">
        <f t="shared" si="73"/>
        <v>5.7460931486880473E-2</v>
      </c>
      <c r="AZS24" s="195">
        <f>+SUM(AZS25:AZS26)</f>
        <v>1.2845597667638484E-3</v>
      </c>
      <c r="AZT24" s="195">
        <f>+SUM(AZT25:AZT26)</f>
        <v>4.8352460641399413E-2</v>
      </c>
      <c r="AZU24" s="195">
        <f>+SUM(AZU25:AZU26)</f>
        <v>1.2964569970845481E-2</v>
      </c>
      <c r="AZV24" s="195">
        <f>+SUM(AZV25:AZV26)</f>
        <v>2.7511018950437317E-2</v>
      </c>
      <c r="AZW24" s="195">
        <f>+SUM(AZW25:AZW26)</f>
        <v>0</v>
      </c>
      <c r="AZX24" s="202">
        <f t="shared" si="74"/>
        <v>9.0112609329446064E-2</v>
      </c>
      <c r="AZY24" s="195">
        <f>+SUM(AZY25:AZY26)</f>
        <v>6.9415014577259466E-4</v>
      </c>
      <c r="AZZ24" s="195">
        <f>+SUM(AZZ25:AZZ26)</f>
        <v>0</v>
      </c>
      <c r="BAA24" s="202">
        <f t="shared" si="75"/>
        <v>6.9415014577259466E-4</v>
      </c>
      <c r="BAB24" s="202">
        <f t="shared" si="76"/>
        <v>1.1252945830903791</v>
      </c>
      <c r="BAC24" s="195">
        <f>+SUM(BAC25:BAC26)</f>
        <v>3.4943530612244894E-2</v>
      </c>
      <c r="BAD24" s="195">
        <f>+SUM(BAD25:BAD26)</f>
        <v>3.5560000000000001E-3</v>
      </c>
      <c r="BAE24" s="195">
        <f>+SUM(BAE25:BAE26)</f>
        <v>0</v>
      </c>
      <c r="BAF24" s="202">
        <f t="shared" si="77"/>
        <v>3.8499530612244898E-2</v>
      </c>
      <c r="BAG24" s="195">
        <f>+SUM(BAG25:BAG26)</f>
        <v>0</v>
      </c>
      <c r="BAH24" s="195">
        <f>+SUM(BAH25:BAH26)</f>
        <v>1.6999999999999999E-3</v>
      </c>
      <c r="BAI24" s="195">
        <f>+SUM(BAI25:BAI26)</f>
        <v>2.4910892128279884E-2</v>
      </c>
      <c r="BAJ24" s="195">
        <f>+SUM(BAJ25:BAJ26)</f>
        <v>7.9910946064139926E-2</v>
      </c>
      <c r="BAK24" s="202">
        <f t="shared" si="78"/>
        <v>0.10652183819241981</v>
      </c>
      <c r="BAL24" s="195">
        <f>+SUM(BAL25:BAL26)</f>
        <v>1.0659999999999999E-3</v>
      </c>
      <c r="BAM24" s="195">
        <f>+SUM(BAM25:BAM26)</f>
        <v>0.58560489212827982</v>
      </c>
      <c r="BAN24" s="195">
        <f>+SUM(BAN25:BAN26)</f>
        <v>4.2387572886297381E-2</v>
      </c>
      <c r="BAO24" s="195">
        <f>+SUM(BAO25:BAO26)</f>
        <v>8.7529620991253637E-2</v>
      </c>
      <c r="BAP24" s="195">
        <f>+SUM(BAP25:BAP26)</f>
        <v>4.0170553935860055E-5</v>
      </c>
      <c r="BAQ24" s="202">
        <f t="shared" si="79"/>
        <v>0.7166282565597667</v>
      </c>
      <c r="BAR24" s="195">
        <f>+SUM(BAR25:BAR26)</f>
        <v>1.5404360058309037E-2</v>
      </c>
      <c r="BAS24" s="195">
        <f>+SUM(BAS25:BAS26)</f>
        <v>5.6127988338192417E-4</v>
      </c>
      <c r="BAT24" s="195">
        <f>+SUM(BAT25:BAT26)</f>
        <v>0</v>
      </c>
      <c r="BAU24" s="195">
        <f>+SUM(BAU25:BAU26)</f>
        <v>3.1064897959183673E-3</v>
      </c>
      <c r="BAV24" s="195">
        <f>+SUM(BAV25:BAV26)</f>
        <v>2.2066807580174925E-3</v>
      </c>
      <c r="BAW24" s="202">
        <f t="shared" si="80"/>
        <v>2.127881049562682E-2</v>
      </c>
      <c r="BAX24" s="195">
        <f>+SUM(BAX25:BAX26)</f>
        <v>0</v>
      </c>
      <c r="BAY24" s="195">
        <f>+SUM(BAY25:BAY26)</f>
        <v>0</v>
      </c>
      <c r="BAZ24" s="195">
        <f>+SUM(BAZ25:BAZ26)</f>
        <v>0</v>
      </c>
      <c r="BBA24" s="195">
        <f>+SUM(BBA25:BBA26)</f>
        <v>0</v>
      </c>
      <c r="BBB24" s="202">
        <f t="shared" si="81"/>
        <v>0</v>
      </c>
      <c r="BBC24" s="202">
        <f t="shared" si="82"/>
        <v>0.88292843586005831</v>
      </c>
      <c r="BBD24" s="195">
        <f>+SUM(BBD25:BBD26)</f>
        <v>1.4753206997084546E-3</v>
      </c>
      <c r="BBE24" s="195">
        <f>+SUM(BBE25:BBE26)</f>
        <v>2.4350438775510207E-2</v>
      </c>
      <c r="BBF24" s="195">
        <f>+SUM(BBF25:BBF26)</f>
        <v>0.20906462973760934</v>
      </c>
      <c r="BBG24" s="195">
        <f>+SUM(BBG25:BBG26)</f>
        <v>5.0650874635568507E-4</v>
      </c>
      <c r="BBH24" s="195">
        <f>+SUM(BBH25:BBH26)</f>
        <v>5.7687026239067055E-4</v>
      </c>
      <c r="BBI24" s="202">
        <f t="shared" si="83"/>
        <v>0.23597376822157437</v>
      </c>
      <c r="BBJ24" s="195">
        <f>+SUM(BBJ25:BBJ26)</f>
        <v>1.6258629737609328E-2</v>
      </c>
      <c r="BBK24" s="195">
        <f>+SUM(BBK25:BBK26)</f>
        <v>0.13372599999999998</v>
      </c>
      <c r="BBL24" s="195">
        <f>+SUM(BBL25:BBL26)</f>
        <v>3.138921282798834E-5</v>
      </c>
      <c r="BBM24" s="195">
        <f>+SUM(BBM25:BBM26)</f>
        <v>1.8242259475218656E-2</v>
      </c>
      <c r="BBN24" s="195">
        <f>+SUM(BBN25:BBN26)</f>
        <v>0</v>
      </c>
      <c r="BBO24" s="202">
        <f t="shared" si="84"/>
        <v>0.16825827842565597</v>
      </c>
      <c r="BBP24" s="195">
        <f>+SUM(BBP25:BBP26)</f>
        <v>9.1690612244897957E-3</v>
      </c>
      <c r="BBQ24" s="195">
        <f>+SUM(BBQ25:BBQ26)</f>
        <v>7.5049999999999992E-2</v>
      </c>
      <c r="BBR24" s="195">
        <f>+SUM(BBR25:BBR26)</f>
        <v>6.2644387755102036E-3</v>
      </c>
      <c r="BBS24" s="195">
        <f>+SUM(BBS25:BBS26)</f>
        <v>2.894561224489796E-3</v>
      </c>
      <c r="BBT24" s="195">
        <f>+SUM(BBT25:BBT26)</f>
        <v>2.003E-3</v>
      </c>
      <c r="BBU24" s="202">
        <f t="shared" si="85"/>
        <v>9.5381061224489791E-2</v>
      </c>
      <c r="BBV24" s="195">
        <f>+SUM(BBV25:BBV26)</f>
        <v>5.0000000000000002E-5</v>
      </c>
      <c r="BBW24" s="195">
        <f>+SUM(BBW25:BBW26)</f>
        <v>2.3999999999999995E-4</v>
      </c>
      <c r="BBX24" s="195">
        <f>+SUM(BBX25:BBX26)</f>
        <v>4.1000000000000003E-3</v>
      </c>
      <c r="BBY24" s="195">
        <f>+SUM(BBY25:BBY26)</f>
        <v>4.0129999999999999E-2</v>
      </c>
      <c r="BBZ24" s="195">
        <f>+SUM(BBZ25:BBZ26)</f>
        <v>0</v>
      </c>
      <c r="BCA24" s="202">
        <f t="shared" si="86"/>
        <v>4.4519999999999997E-2</v>
      </c>
      <c r="BCB24" s="202">
        <f t="shared" si="87"/>
        <v>0.54413310787172009</v>
      </c>
      <c r="BCC24" s="195">
        <f>+SUM(BCC25:BCC26)</f>
        <v>3.9999999999999996E-4</v>
      </c>
      <c r="BCD24" s="195">
        <f>+SUM(BCD25:BCD26)</f>
        <v>0.5568104606413995</v>
      </c>
      <c r="BCE24" s="195">
        <f>+SUM(BCE25:BCE26)</f>
        <v>0.12400386880466474</v>
      </c>
      <c r="BCF24" s="195">
        <f>+SUM(BCF25:BCF26)</f>
        <v>4.9320510204081628E-3</v>
      </c>
      <c r="BCG24" s="195">
        <f>+SUM(BCG25:BCG26)</f>
        <v>4.2872030612244892E-2</v>
      </c>
      <c r="BCH24" s="202">
        <f t="shared" si="88"/>
        <v>0.72901841107871723</v>
      </c>
      <c r="BCI24" s="195">
        <f>+SUM(BCI25:BCI26)</f>
        <v>1.8116160349854225E-2</v>
      </c>
      <c r="BCJ24" s="195">
        <f>+SUM(BCJ25:BCJ26)</f>
        <v>4.467970991253644E-2</v>
      </c>
      <c r="BCK24" s="195">
        <f>+SUM(BCK25:BCK26)</f>
        <v>1.1099360058309037E-2</v>
      </c>
      <c r="BCL24" s="195">
        <f>+SUM(BCL25:BCL26)</f>
        <v>4.5389402332361517E-3</v>
      </c>
      <c r="BCM24" s="202">
        <f t="shared" si="24"/>
        <v>7.8434170553935867E-2</v>
      </c>
      <c r="BCN24" s="195">
        <v>3.4430000000000002E-2</v>
      </c>
      <c r="BCO24" s="195">
        <v>5.4927099999999987E-3</v>
      </c>
      <c r="BCP24" s="195">
        <v>3.1E-7</v>
      </c>
      <c r="BCQ24" s="195">
        <v>3.1714659999999999E-2</v>
      </c>
      <c r="BCR24" s="195">
        <v>4.2319339999999997E-2</v>
      </c>
      <c r="BCS24" s="202">
        <f t="shared" si="89"/>
        <v>0.11395702000000001</v>
      </c>
      <c r="BCT24" s="195">
        <v>1.1855510000000001E-2</v>
      </c>
      <c r="BCU24" s="195">
        <v>4.8511000000000002E-4</v>
      </c>
      <c r="BCV24" s="195">
        <v>6.7078429999999994E-2</v>
      </c>
      <c r="BCW24" s="195">
        <v>0.10284715</v>
      </c>
      <c r="BCX24" s="202">
        <f t="shared" si="90"/>
        <v>0.18226619999999999</v>
      </c>
      <c r="BCY24" s="202">
        <v>3.2860519999999997E-2</v>
      </c>
      <c r="BCZ24" s="202">
        <v>0.17124185</v>
      </c>
      <c r="BDA24" s="202">
        <f t="shared" si="91"/>
        <v>0.20410237000000001</v>
      </c>
      <c r="BDB24" s="202">
        <f t="shared" si="92"/>
        <v>1.3077781716326531</v>
      </c>
      <c r="BDC24" s="202">
        <v>7.0730000000000003E-3</v>
      </c>
      <c r="BDD24" s="202">
        <v>0.19136821000000001</v>
      </c>
      <c r="BDE24" s="202">
        <v>1.5E-5</v>
      </c>
      <c r="BDF24" s="202">
        <f t="shared" si="25"/>
        <v>0.19845620999999999</v>
      </c>
      <c r="BDG24" s="202">
        <v>5.1036099999999997E-3</v>
      </c>
      <c r="BDH24" s="202">
        <v>8.0850839999999993E-2</v>
      </c>
      <c r="BDI24" s="202">
        <v>2.2125309999999999E-2</v>
      </c>
      <c r="BDJ24" s="202">
        <v>1.388263E-2</v>
      </c>
      <c r="BDK24" s="202">
        <v>2.8540700000000002E-3</v>
      </c>
      <c r="BDL24" s="202">
        <f t="shared" si="93"/>
        <v>0.12481645999999998</v>
      </c>
      <c r="BDM24" s="202">
        <v>4.7600119999999996E-2</v>
      </c>
      <c r="BDN24" s="202">
        <v>4.9882199999999995E-2</v>
      </c>
      <c r="BDO24" s="202">
        <v>2.7485200000000004E-3</v>
      </c>
      <c r="BDP24" s="202"/>
      <c r="BDQ24" s="202">
        <f t="shared" si="94"/>
        <v>0.10023083999999999</v>
      </c>
      <c r="BDR24" s="202">
        <v>4.8371999999999998E-3</v>
      </c>
      <c r="BDS24" s="202">
        <v>4.2955976676384842E-4</v>
      </c>
      <c r="BDT24" s="202">
        <v>1.4E-3</v>
      </c>
      <c r="BDU24" s="202">
        <v>2.9276997084548111E-3</v>
      </c>
      <c r="BDV24" s="202">
        <v>1.7767100000000004E-3</v>
      </c>
      <c r="BDW24" s="202">
        <f t="shared" si="95"/>
        <v>1.137116947521866E-2</v>
      </c>
      <c r="BDX24" s="202">
        <v>3.2064897959183675E-3</v>
      </c>
      <c r="BDY24" s="202">
        <v>8.5972011661807589E-4</v>
      </c>
      <c r="BDZ24" s="202">
        <v>0</v>
      </c>
      <c r="BEA24" s="202">
        <v>0.14009046938775513</v>
      </c>
      <c r="BEB24" s="202">
        <v>2.8889469387755103E-2</v>
      </c>
      <c r="BEC24" s="202">
        <f t="shared" si="96"/>
        <v>0.17304614868804669</v>
      </c>
      <c r="BED24" s="202">
        <f t="shared" si="97"/>
        <v>0.60792082816326531</v>
      </c>
      <c r="BEE24" s="202">
        <v>5.4139402332361516E-3</v>
      </c>
      <c r="BEF24" s="202">
        <v>1.3277699708454809E-2</v>
      </c>
      <c r="BEG24" s="202">
        <v>0.20787084839650147</v>
      </c>
      <c r="BEH24" s="202">
        <v>0</v>
      </c>
      <c r="BEI24" s="202">
        <f t="shared" si="98"/>
        <v>0.22656248833819242</v>
      </c>
      <c r="BEJ24" s="202">
        <v>2.0306720116618077E-3</v>
      </c>
      <c r="BEK24" s="202">
        <v>2.8966705539358595E-3</v>
      </c>
      <c r="BEL24" s="202">
        <v>4.1972201166180752E-3</v>
      </c>
      <c r="BEM24" s="202">
        <v>1.6117798833819239E-3</v>
      </c>
      <c r="BEN24" s="202">
        <v>9.0404956268221569E-4</v>
      </c>
      <c r="BEO24" s="202">
        <f t="shared" si="99"/>
        <v>1.1640392128279881E-2</v>
      </c>
      <c r="BEP24" s="202">
        <v>2.5502199708454808E-2</v>
      </c>
      <c r="BEQ24" s="202">
        <v>1.5374460641399414E-2</v>
      </c>
      <c r="BER24" s="202">
        <v>9.657985131195336E-2</v>
      </c>
      <c r="BES24" s="202">
        <v>6.4353839650145767E-2</v>
      </c>
      <c r="BET24" s="202">
        <v>0</v>
      </c>
      <c r="BEU24" s="202">
        <f t="shared" si="26"/>
        <v>0.20181035131195335</v>
      </c>
      <c r="BEV24" s="202">
        <v>9.2841190962099113E-2</v>
      </c>
      <c r="BEW24" s="202">
        <v>1.2999999999999999E-4</v>
      </c>
      <c r="BEX24" s="202">
        <v>9.0488530612244891E-2</v>
      </c>
      <c r="BEY24" s="202">
        <v>9.3536151603498536E-4</v>
      </c>
      <c r="BEZ24" s="202">
        <v>0</v>
      </c>
      <c r="BFA24" s="202">
        <f t="shared" si="100"/>
        <v>0.184395083090379</v>
      </c>
      <c r="BFB24" s="202">
        <v>0.15857867055393587</v>
      </c>
      <c r="BFC24" s="202">
        <f t="shared" si="101"/>
        <v>0.15857867055393587</v>
      </c>
      <c r="BFD24" s="202">
        <f t="shared" si="27"/>
        <v>0.78298698542274048</v>
      </c>
      <c r="BFE24" s="202">
        <v>3.8106559766763838E-2</v>
      </c>
      <c r="BFF24" s="202">
        <v>6.04648221574344E-2</v>
      </c>
      <c r="BFG24" s="202">
        <v>1.0384700495626822</v>
      </c>
      <c r="BFH24" s="202">
        <v>2.4502569970845475E-2</v>
      </c>
      <c r="BFI24" s="202">
        <f t="shared" si="102"/>
        <v>1.1615440014577258</v>
      </c>
      <c r="BFJ24" s="202">
        <v>5.8975072886297366E-4</v>
      </c>
      <c r="BFK24" s="202">
        <v>5.732899416909621E-3</v>
      </c>
      <c r="BFL24" s="202">
        <v>2.7866093294460644E-3</v>
      </c>
      <c r="BFM24" s="202">
        <v>9.2230291545189486E-3</v>
      </c>
      <c r="BFN24" s="202">
        <v>1.8551099125364436E-2</v>
      </c>
      <c r="BFO24" s="202">
        <f t="shared" si="103"/>
        <v>3.688338775510204E-2</v>
      </c>
      <c r="BFP24" s="202">
        <v>8.6338396501457713E-3</v>
      </c>
      <c r="BFQ24" s="202">
        <v>1.8082069970845483E-2</v>
      </c>
      <c r="BFR24" s="202">
        <v>6.5732451895043703E-2</v>
      </c>
      <c r="BFS24" s="202">
        <v>8.7733790087463556E-3</v>
      </c>
      <c r="BFT24" s="202">
        <v>1.873474052478134E-2</v>
      </c>
      <c r="BFU24" s="202">
        <f t="shared" si="28"/>
        <v>0.11995648104956265</v>
      </c>
      <c r="BFV24" s="202">
        <v>9.2686999999999992E-2</v>
      </c>
      <c r="BFW24" s="202">
        <v>6.2095209912536441E-2</v>
      </c>
      <c r="BFX24" s="202">
        <v>6.2536895043731758E-3</v>
      </c>
      <c r="BFY24" s="202">
        <v>2.5259119533527694E-2</v>
      </c>
      <c r="BFZ24" s="202">
        <v>6.6045408163265306E-3</v>
      </c>
      <c r="BGA24" s="202">
        <f t="shared" si="104"/>
        <v>0.19289955976676385</v>
      </c>
      <c r="BGB24" s="202">
        <v>0.12003894169096208</v>
      </c>
      <c r="BGC24" s="202">
        <v>0.19110150000000001</v>
      </c>
      <c r="BGD24" s="202">
        <v>6.3089183673469378E-3</v>
      </c>
      <c r="BGE24" s="202">
        <f t="shared" si="105"/>
        <v>0.31744936005830904</v>
      </c>
      <c r="BGF24" s="202">
        <f t="shared" si="29"/>
        <v>1.8287327900874633</v>
      </c>
      <c r="BGG24" s="202">
        <v>3.2704693877551021E-3</v>
      </c>
      <c r="BGH24" s="202">
        <v>0.12297911661807578</v>
      </c>
      <c r="BGI24" s="202">
        <f t="shared" si="106"/>
        <v>0.12624958600583089</v>
      </c>
      <c r="BGJ24" s="202">
        <v>5.4228489795918364E-2</v>
      </c>
      <c r="BGK24" s="202">
        <v>1.8816481049562683E-2</v>
      </c>
      <c r="BGL24" s="202">
        <v>1.6677209912536434E-2</v>
      </c>
      <c r="BGM24" s="202">
        <v>7.0184399416909612E-2</v>
      </c>
      <c r="BGN24" s="202">
        <v>0.17549171137026237</v>
      </c>
      <c r="BGO24" s="202">
        <f t="shared" si="107"/>
        <v>0.33539829154518946</v>
      </c>
      <c r="BGP24" s="202">
        <v>1.8751999999999998E-2</v>
      </c>
      <c r="BGQ24" s="202">
        <v>0.11052762973760934</v>
      </c>
      <c r="BGR24" s="202">
        <v>3.613897813411078E-2</v>
      </c>
      <c r="BGS24" s="202">
        <v>0.11944363994169095</v>
      </c>
      <c r="BGT24" s="202">
        <v>0.11052986005830905</v>
      </c>
      <c r="BGU24" s="202">
        <f t="shared" si="108"/>
        <v>0.39539210787172013</v>
      </c>
      <c r="BGV24" s="202">
        <v>9.7229189504373162E-2</v>
      </c>
      <c r="BGW24" s="202">
        <v>5.9828930029154515E-2</v>
      </c>
      <c r="BGX24" s="202">
        <v>7.8651997084548102E-3</v>
      </c>
      <c r="BGY24" s="202">
        <v>0.111344</v>
      </c>
      <c r="BGZ24" s="202">
        <v>0.8349356807580175</v>
      </c>
      <c r="BHA24" s="202">
        <f t="shared" si="109"/>
        <v>1.1112029999999999</v>
      </c>
      <c r="BHB24" s="202">
        <v>0.50354835860058322</v>
      </c>
      <c r="BHC24" s="202">
        <v>6.8416870262390655E-2</v>
      </c>
      <c r="BHD24" s="202">
        <v>4.9801460641399418E-2</v>
      </c>
      <c r="BHE24" s="202">
        <v>3.6124181020407903E-2</v>
      </c>
      <c r="BHF24" s="202">
        <v>4.6028680758017491E-2</v>
      </c>
      <c r="BHG24" s="202">
        <f t="shared" si="110"/>
        <v>0.70391955128279871</v>
      </c>
      <c r="BHH24" s="202">
        <f t="shared" si="111"/>
        <v>2.6721625367055388</v>
      </c>
      <c r="BHI24" s="202">
        <v>0.10922747084548104</v>
      </c>
      <c r="BHJ24" s="202">
        <v>5.5953250728862966E-2</v>
      </c>
      <c r="BHK24" s="202">
        <v>5.4497290087463554E-2</v>
      </c>
      <c r="BHL24" s="202">
        <v>4.92965E-2</v>
      </c>
      <c r="BHM24" s="202">
        <f t="shared" si="112"/>
        <v>0.26897451166180758</v>
      </c>
      <c r="BHN24" s="202">
        <v>0.1116472638483965</v>
      </c>
      <c r="BHO24" s="202">
        <v>6.5079409620991249E-2</v>
      </c>
      <c r="BHP24" s="202">
        <v>8.4250014577259471E-3</v>
      </c>
      <c r="BHQ24" s="202">
        <v>0.13625991836734694</v>
      </c>
      <c r="BHR24" s="202">
        <v>5.5574928571428567E-2</v>
      </c>
      <c r="BHS24" s="202">
        <f t="shared" si="113"/>
        <v>0.37698652186588921</v>
      </c>
      <c r="BHT24" s="202">
        <v>5.6360798833819233E-2</v>
      </c>
      <c r="BHU24" s="202">
        <v>1.0042482507288633E-2</v>
      </c>
      <c r="BHV24" s="202">
        <v>3.5254208338189902E-2</v>
      </c>
      <c r="BHW24" s="202">
        <v>3.4369858600583093E-2</v>
      </c>
      <c r="BHX24" s="202">
        <v>0.45734160932944606</v>
      </c>
      <c r="BHY24" s="202">
        <f t="shared" si="114"/>
        <v>0.59336895760932695</v>
      </c>
      <c r="BHZ24" s="202">
        <v>0.19258239067055388</v>
      </c>
      <c r="BIA24" s="202">
        <v>6.9634610787172008E-2</v>
      </c>
      <c r="BIB24" s="202">
        <v>1.3665961107871716</v>
      </c>
      <c r="BIC24" s="202">
        <v>5.0000000000000002E-5</v>
      </c>
      <c r="BID24" s="202">
        <v>0.58574970142856997</v>
      </c>
      <c r="BIE24" s="202">
        <f t="shared" si="115"/>
        <v>2.2146128136734675</v>
      </c>
      <c r="BIF24" s="202">
        <v>7.9159049562682188E-2</v>
      </c>
      <c r="BIG24" s="202">
        <f t="shared" si="116"/>
        <v>7.9159049562682188E-2</v>
      </c>
      <c r="BIH24" s="202">
        <f t="shared" si="117"/>
        <v>3.5331018543731734</v>
      </c>
      <c r="BII24" s="202">
        <v>8.2260597667638477E-3</v>
      </c>
      <c r="BIJ24" s="202">
        <v>7.0043499999999995E-2</v>
      </c>
      <c r="BIK24" s="202">
        <v>8.5599648688046606E-2</v>
      </c>
      <c r="BIL24" s="202">
        <v>1.4980320699708454E-2</v>
      </c>
      <c r="BIM24" s="202">
        <f t="shared" si="118"/>
        <v>0.1788495291545189</v>
      </c>
      <c r="BIN24" s="202">
        <v>1.3921690962099125E-2</v>
      </c>
      <c r="BIO24" s="202">
        <v>1.5835540816326529E-2</v>
      </c>
      <c r="BIP24" s="202">
        <v>5.0020081632653063E-2</v>
      </c>
      <c r="BIQ24" s="202">
        <v>9.6525510204081618E-3</v>
      </c>
      <c r="BIR24" s="202">
        <v>3.1926010204081631E-2</v>
      </c>
      <c r="BIS24" s="202">
        <f t="shared" si="119"/>
        <v>0.1213558746355685</v>
      </c>
      <c r="BIT24" s="202">
        <v>2.4948319999999993</v>
      </c>
      <c r="BIU24" s="202">
        <v>0.18896997084548098</v>
      </c>
      <c r="BIV24" s="202">
        <v>1.4592860058309039E-2</v>
      </c>
      <c r="BIW24" s="202">
        <v>6.1602400874635567E-2</v>
      </c>
      <c r="BIX24" s="202">
        <v>2.7540239067055397E-2</v>
      </c>
      <c r="BIY24" s="202">
        <f t="shared" si="120"/>
        <v>2.7875374708454803</v>
      </c>
      <c r="BIZ24" s="202">
        <v>9.0104988338192429E-2</v>
      </c>
      <c r="BJA24" s="202">
        <v>0.33140536151603495</v>
      </c>
      <c r="BJB24" s="202">
        <v>6.5067011661807568E-3</v>
      </c>
      <c r="BJC24" s="202">
        <v>5.9627709912536422E-2</v>
      </c>
      <c r="BJD24" s="202">
        <f t="shared" si="121"/>
        <v>0.48764476093294451</v>
      </c>
      <c r="BJE24" s="202">
        <v>0.12405170991253643</v>
      </c>
      <c r="BJF24" s="202">
        <v>0.29001296064139936</v>
      </c>
      <c r="BJG24" s="202">
        <v>8.7549484256594905E-3</v>
      </c>
      <c r="BJH24" s="202">
        <v>0.1727733104956268</v>
      </c>
      <c r="BJI24" s="202">
        <f t="shared" si="122"/>
        <v>0.59559292947522213</v>
      </c>
      <c r="BJJ24" s="202">
        <f t="shared" si="123"/>
        <v>4.1709805650437346</v>
      </c>
      <c r="BJK24" s="202">
        <f t="shared" si="30"/>
        <v>23.226732791195332</v>
      </c>
      <c r="BJL24" s="202">
        <v>7.6445460641399413E-2</v>
      </c>
      <c r="BJM24" s="202">
        <v>5.780345918367346E-2</v>
      </c>
      <c r="BJN24" s="202">
        <v>2.2194999999999996E-2</v>
      </c>
      <c r="BJO24" s="202">
        <v>1.0009720116618076E-2</v>
      </c>
      <c r="BJP24" s="202">
        <v>0.19031029008746356</v>
      </c>
      <c r="BJQ24" s="202">
        <f t="shared" si="124"/>
        <v>0.35676393002915452</v>
      </c>
      <c r="BJR24" s="202">
        <v>6.0891209912536442E-3</v>
      </c>
      <c r="BJS24" s="202">
        <v>0.14057768804664722</v>
      </c>
      <c r="BJT24" s="202">
        <v>2.8826795918367343E-2</v>
      </c>
      <c r="BJU24" s="202">
        <v>2.2706913994169096E-2</v>
      </c>
      <c r="BJV24" s="202">
        <v>0.70538598833819233</v>
      </c>
      <c r="BJW24" s="202">
        <f t="shared" si="125"/>
        <v>0.90358650728862966</v>
      </c>
      <c r="BJX24" s="202">
        <v>5.5123032069970843E-4</v>
      </c>
      <c r="BJY24" s="202">
        <v>1.9988860058309039E-2</v>
      </c>
      <c r="BJZ24" s="202">
        <v>9.4461909620991262E-3</v>
      </c>
      <c r="BKA24" s="202">
        <v>1.0565316676384839</v>
      </c>
      <c r="BKB24" s="202">
        <f t="shared" si="126"/>
        <v>1.0865179489795918</v>
      </c>
      <c r="BKC24" s="202">
        <v>0.13089287026239066</v>
      </c>
      <c r="BKD24" s="202">
        <v>0.43759330029154514</v>
      </c>
      <c r="BKE24" s="202">
        <v>1.3822507288629732E-3</v>
      </c>
      <c r="BKF24" s="202">
        <v>5.1757110787172003E-2</v>
      </c>
      <c r="BKG24" s="202">
        <v>8.1953104956268216E-3</v>
      </c>
      <c r="BKH24" s="202">
        <f t="shared" si="127"/>
        <v>0.62982084256559767</v>
      </c>
      <c r="BKI24" s="202">
        <f t="shared" si="128"/>
        <v>2.9766892288629738</v>
      </c>
      <c r="BKJ24" s="202">
        <v>5.5138779883381922E-2</v>
      </c>
      <c r="BKK24" s="202">
        <v>8.1735393586005838E-3</v>
      </c>
      <c r="BKL24" s="202">
        <v>0.1208544300291545</v>
      </c>
      <c r="BKM24" s="202">
        <v>5.4731849854227396E-2</v>
      </c>
      <c r="BKN24" s="202">
        <v>6.7301501457725935E-3</v>
      </c>
      <c r="BKO24" s="202">
        <f t="shared" si="129"/>
        <v>0.24562874927113704</v>
      </c>
      <c r="BKP24" s="202">
        <v>1.9473104956268218E-3</v>
      </c>
      <c r="BKQ24" s="202">
        <v>7.2137594752186562E-3</v>
      </c>
      <c r="BKR24" s="202">
        <v>8.1000000000000006E-4</v>
      </c>
      <c r="BKS24" s="202">
        <v>0.26747499999999996</v>
      </c>
      <c r="BKT24" s="202">
        <v>0.17258552040816325</v>
      </c>
      <c r="BKU24" s="202">
        <f t="shared" si="130"/>
        <v>0.45003159037900864</v>
      </c>
      <c r="BKV24" s="202">
        <v>5.2318639941690982E-2</v>
      </c>
      <c r="BKW24" s="202">
        <v>1.113359037900874E-2</v>
      </c>
      <c r="BKX24" s="202">
        <v>3.1714080174927113E-2</v>
      </c>
      <c r="BKY24" s="202">
        <f t="shared" si="131"/>
        <v>9.5166310495626821E-2</v>
      </c>
      <c r="BKZ24" s="202">
        <v>0.67809512973760955</v>
      </c>
      <c r="BLA24" s="202">
        <v>1.8316647230320698E-3</v>
      </c>
      <c r="BLB24" s="202">
        <v>0.1058324052478134</v>
      </c>
      <c r="BLC24" s="202">
        <v>8.117336005830901E-2</v>
      </c>
      <c r="BLD24" s="202">
        <v>1.1294810495626823E-2</v>
      </c>
      <c r="BLE24" s="202">
        <f t="shared" si="132"/>
        <v>0.87822737026239084</v>
      </c>
      <c r="BLF24" s="196">
        <f t="shared" si="133"/>
        <v>1.6690540204081634</v>
      </c>
      <c r="BLG24" s="202">
        <v>3.6399999999999996E-4</v>
      </c>
      <c r="BLH24" s="202">
        <v>1.3354180758017494E-2</v>
      </c>
      <c r="BLI24" s="202">
        <v>9.6742731778425628E-2</v>
      </c>
      <c r="BLJ24" s="202">
        <v>9.0069897959183676E-3</v>
      </c>
      <c r="BLK24" s="202">
        <v>2.8607489795918362E-2</v>
      </c>
      <c r="BLL24" s="202">
        <f t="shared" si="134"/>
        <v>0.14807539212827986</v>
      </c>
      <c r="BLM24" s="202">
        <v>0.10749499999999999</v>
      </c>
      <c r="BLN24" s="202">
        <v>2.31E-3</v>
      </c>
      <c r="BLO24" s="202">
        <v>8.5074519999999987E-2</v>
      </c>
      <c r="BLP24" s="202">
        <v>9.3494900000000002E-3</v>
      </c>
      <c r="BLQ24" s="202">
        <v>4.0216350000000005E-2</v>
      </c>
      <c r="BLR24" s="196">
        <f t="shared" si="135"/>
        <v>0.24444535999999997</v>
      </c>
      <c r="BLS24" s="202">
        <v>4.5730140000000002E-2</v>
      </c>
      <c r="BLT24" s="202">
        <v>0.25880096000000002</v>
      </c>
      <c r="BLU24" s="202">
        <v>2.350356E-2</v>
      </c>
      <c r="BLV24" s="202">
        <v>0.11225291</v>
      </c>
      <c r="BLW24" s="202">
        <v>3.98745496</v>
      </c>
      <c r="BLX24" s="196">
        <f t="shared" si="31"/>
        <v>4.4277425299999997</v>
      </c>
      <c r="BLY24" s="202">
        <v>0.10686426999999998</v>
      </c>
      <c r="BLZ24" s="202">
        <v>5.9966300000000002E-3</v>
      </c>
      <c r="BMA24" s="202">
        <v>0.10631203</v>
      </c>
      <c r="BMB24" s="202">
        <v>5.9822499999999989E-3</v>
      </c>
      <c r="BMC24" s="202">
        <v>1.3780840000000001E-2</v>
      </c>
      <c r="BMD24" s="196">
        <f t="shared" si="136"/>
        <v>0.23893601999999997</v>
      </c>
      <c r="BME24" s="202">
        <v>2.9688440000000003E-2</v>
      </c>
      <c r="BMF24" s="202">
        <v>9.9830769999999985E-2</v>
      </c>
      <c r="BMG24" s="202">
        <v>8.2155000000000006E-3</v>
      </c>
      <c r="BMH24" s="196">
        <f t="shared" si="137"/>
        <v>0.13773470999999998</v>
      </c>
      <c r="BMI24" s="196">
        <f t="shared" si="138"/>
        <v>5.1969340121282794</v>
      </c>
      <c r="BMJ24" s="202">
        <v>1.059822E-2</v>
      </c>
      <c r="BMK24" s="196">
        <f t="shared" si="139"/>
        <v>1.059822E-2</v>
      </c>
      <c r="BML24" s="202">
        <v>3.6078120000000005E-2</v>
      </c>
      <c r="BMM24" s="202">
        <v>5.2080920000000003E-2</v>
      </c>
      <c r="BMN24" s="202">
        <v>9.7233929999999982E-2</v>
      </c>
      <c r="BMO24" s="202">
        <v>8.7899980000000016E-2</v>
      </c>
      <c r="BMP24" s="202">
        <v>0.20115537</v>
      </c>
      <c r="BMQ24" s="196">
        <f t="shared" si="140"/>
        <v>0.47444831999999998</v>
      </c>
      <c r="BMR24" s="202">
        <v>8.1618979999999994E-2</v>
      </c>
      <c r="BMS24" s="202">
        <v>0.18149603</v>
      </c>
      <c r="BMT24" s="202">
        <v>9.304859E-2</v>
      </c>
      <c r="BMU24" s="202">
        <v>0.24595705999999998</v>
      </c>
      <c r="BMV24" s="202">
        <v>5.9665419999999997E-2</v>
      </c>
      <c r="BMW24" s="196">
        <f t="shared" si="141"/>
        <v>0.66178607999999994</v>
      </c>
      <c r="BMX24" s="202">
        <v>2.2909950000000002E-2</v>
      </c>
      <c r="BMY24" s="202">
        <v>6.1327430000000009E-2</v>
      </c>
      <c r="BMZ24" s="202">
        <v>9.3791570000000005E-2</v>
      </c>
      <c r="BNA24" s="202">
        <v>0.44694272000000002</v>
      </c>
      <c r="BNB24" s="202">
        <v>7.5980599999999994E-3</v>
      </c>
      <c r="BNC24" s="196">
        <f t="shared" si="142"/>
        <v>0.63256973000000005</v>
      </c>
      <c r="BND24" s="202">
        <v>4.3451900000000005E-3</v>
      </c>
      <c r="BNE24" s="202">
        <v>3.7392109999999999E-2</v>
      </c>
      <c r="BNF24" s="202">
        <v>4.3010140000000002E-2</v>
      </c>
      <c r="BNG24" s="202">
        <v>8.3745599999999996E-3</v>
      </c>
      <c r="BNH24" s="202">
        <v>3.9901699999999995E-3</v>
      </c>
      <c r="BNI24" s="196">
        <f t="shared" si="143"/>
        <v>9.7112170000000012E-2</v>
      </c>
      <c r="BNJ24" s="196">
        <f t="shared" si="144"/>
        <v>1.8765145199999997</v>
      </c>
      <c r="BNK24" s="202">
        <v>5.0000000000000002E-5</v>
      </c>
      <c r="BNL24" s="202">
        <v>3.3001739999999988E-2</v>
      </c>
      <c r="BNM24" s="202">
        <v>0.16204640000000001</v>
      </c>
      <c r="BNN24" s="202">
        <v>7.6199999999999998E-4</v>
      </c>
      <c r="BNO24" s="202">
        <v>4.9878009999999993E-2</v>
      </c>
      <c r="BNP24" s="196">
        <f t="shared" si="145"/>
        <v>0.24573815000000002</v>
      </c>
      <c r="BNQ24" s="202">
        <v>4.4145799999999995E-3</v>
      </c>
      <c r="BNR24" s="202">
        <v>2.8469120000000004E-2</v>
      </c>
      <c r="BNS24" s="202">
        <v>2.7674979999999998E-2</v>
      </c>
      <c r="BNT24" s="202">
        <v>4.1207940000000005E-2</v>
      </c>
      <c r="BNU24" s="202">
        <v>7.6019599999999996E-3</v>
      </c>
      <c r="BNV24" s="196">
        <f t="shared" si="146"/>
        <v>0.10936858000000001</v>
      </c>
      <c r="BNW24" s="202">
        <v>1.776664E-2</v>
      </c>
      <c r="BNX24" s="202">
        <v>5.7338890000000003E-2</v>
      </c>
      <c r="BNY24" s="202">
        <v>4.6968759999999991E-2</v>
      </c>
      <c r="BNZ24" s="202">
        <v>3.3939499999999997E-3</v>
      </c>
      <c r="BOA24" s="202">
        <v>3.9114089999999997E-2</v>
      </c>
      <c r="BOB24" s="196">
        <f t="shared" si="147"/>
        <v>0.16458233</v>
      </c>
      <c r="BOC24" s="202">
        <v>3.3880389999999996E-2</v>
      </c>
      <c r="BOD24" s="202">
        <v>2.58494E-3</v>
      </c>
      <c r="BOE24" s="202">
        <v>8.1176699999999987E-3</v>
      </c>
      <c r="BOF24" s="202">
        <v>4.3052338399999996</v>
      </c>
      <c r="BOG24" s="195">
        <f>0.19086772-0.08901</f>
        <v>0.10185771999999998</v>
      </c>
      <c r="BOH24" s="196">
        <f t="shared" si="148"/>
        <v>4.4516745599999998</v>
      </c>
      <c r="BOI24" s="202">
        <v>1.0011319999999999E-2</v>
      </c>
      <c r="BOJ24" s="196">
        <f t="shared" si="149"/>
        <v>1.0011319999999999E-2</v>
      </c>
      <c r="BOK24" s="196">
        <f t="shared" si="150"/>
        <v>4.9813749400000003</v>
      </c>
      <c r="BOL24" s="202">
        <v>5.6950799999999999E-3</v>
      </c>
      <c r="BOM24" s="202">
        <v>9.1473089999999993E-2</v>
      </c>
      <c r="BON24" s="202">
        <v>3.7244159999999998E-2</v>
      </c>
      <c r="BOO24" s="196">
        <f t="shared" si="32"/>
        <v>0.13441233</v>
      </c>
      <c r="BOP24" s="196">
        <v>6.0500180000000001E-2</v>
      </c>
      <c r="BOQ24" s="196">
        <f>0.2854452-0.16542065</f>
        <v>0.12002455000000001</v>
      </c>
      <c r="BOR24" s="196">
        <v>5.2579109999999998E-2</v>
      </c>
      <c r="BOS24" s="196">
        <v>6.0107299999999997E-3</v>
      </c>
      <c r="BOT24" s="196">
        <v>3.1452100000000004E-2</v>
      </c>
      <c r="BOU24" s="196">
        <f t="shared" si="151"/>
        <v>0.27056667000000001</v>
      </c>
      <c r="BOV24" s="196">
        <v>2.9010400000000002E-2</v>
      </c>
      <c r="BOW24" s="196">
        <v>2.3767369999999999E-2</v>
      </c>
      <c r="BOX24" s="196">
        <v>0.80241359999999995</v>
      </c>
      <c r="BOY24" s="196">
        <v>1.4506310000000001E-2</v>
      </c>
      <c r="BOZ24" s="196"/>
      <c r="BPA24" s="196">
        <v>2.0506850000000004E-2</v>
      </c>
      <c r="BPB24" s="196">
        <f t="shared" si="152"/>
        <v>0.89020452999999999</v>
      </c>
      <c r="BPC24" s="196">
        <v>0.10916126</v>
      </c>
      <c r="BPD24" s="196">
        <v>5.3134430000000003E-2</v>
      </c>
      <c r="BPE24" s="196">
        <v>2.0814360000000001E-2</v>
      </c>
      <c r="BPF24" s="196">
        <v>0.56498682999999994</v>
      </c>
      <c r="BPG24" s="196">
        <f t="shared" si="153"/>
        <v>0.74809687999999996</v>
      </c>
      <c r="BPH24" s="196">
        <v>3.1055690000000004E-2</v>
      </c>
      <c r="BPI24" s="196">
        <v>7.4797160000000001E-2</v>
      </c>
      <c r="BPJ24" s="196">
        <v>8.0376900000000015E-2</v>
      </c>
      <c r="BPK24" s="196">
        <f t="shared" si="154"/>
        <v>0.18622975000000003</v>
      </c>
      <c r="BPL24" s="196">
        <f t="shared" si="155"/>
        <v>2.2295101599999998</v>
      </c>
      <c r="BPM24" s="196">
        <v>8.1256499999999999E-3</v>
      </c>
      <c r="BPN24" s="196">
        <v>1.5398449999999999E-2</v>
      </c>
      <c r="BPO24" s="196">
        <f t="shared" si="156"/>
        <v>2.3524099999999999E-2</v>
      </c>
      <c r="BPP24" s="196">
        <v>1.4527000000000001E-3</v>
      </c>
      <c r="BPQ24" s="196">
        <v>5.4909680000000002E-2</v>
      </c>
      <c r="BPR24" s="196">
        <v>2.956284E-2</v>
      </c>
      <c r="BPS24" s="196">
        <v>2.0292599999999997E-2</v>
      </c>
      <c r="BPT24" s="196">
        <v>3.7425E-2</v>
      </c>
      <c r="BPU24" s="196">
        <f t="shared" si="157"/>
        <v>0.14364282</v>
      </c>
      <c r="BPV24" s="196">
        <f>0.05556093+0.0000638599999994039</f>
        <v>5.5624789999999404E-2</v>
      </c>
      <c r="BPW24" s="196">
        <v>7.8352130000000006E-2</v>
      </c>
      <c r="BPX24" s="196">
        <v>5.8357840000000001E-2</v>
      </c>
      <c r="BPY24" s="196">
        <v>0.21595820000000002</v>
      </c>
      <c r="BPZ24" s="196">
        <f t="shared" si="33"/>
        <v>0.40829295999999943</v>
      </c>
      <c r="BQA24" s="196">
        <v>2.5236040000000005E-2</v>
      </c>
      <c r="BQB24" s="196">
        <v>6.7273599999999999E-3</v>
      </c>
      <c r="BQC24" s="196">
        <v>2.5865340000000001E-2</v>
      </c>
      <c r="BQD24" s="196">
        <v>2.7780300000000003E-3</v>
      </c>
      <c r="BQE24" s="196">
        <v>0.13519881999999994</v>
      </c>
      <c r="BQF24" s="196">
        <f t="shared" si="158"/>
        <v>0.19580558999999995</v>
      </c>
      <c r="BQG24" s="196">
        <v>2.2046739999999999E-2</v>
      </c>
      <c r="BQH24" s="196">
        <v>2.0100000000000001E-4</v>
      </c>
      <c r="BQI24" s="196">
        <v>1.930337E-2</v>
      </c>
      <c r="BQJ24" s="196">
        <v>1.2381299999999998E-3</v>
      </c>
      <c r="BQK24" s="196">
        <v>3.4761099999999997E-3</v>
      </c>
      <c r="BQL24" s="196">
        <f t="shared" si="159"/>
        <v>4.6265349999999997E-2</v>
      </c>
      <c r="BQM24" s="196">
        <f t="shared" si="34"/>
        <v>0.81753081999999944</v>
      </c>
      <c r="BQN24" s="196">
        <v>1.28454E-3</v>
      </c>
      <c r="BQO24" s="196">
        <v>1.7869380000000001E-2</v>
      </c>
      <c r="BQP24" s="196">
        <v>1.4964450000000001E-2</v>
      </c>
      <c r="BQQ24" s="196">
        <v>3.4067699999999999E-2</v>
      </c>
      <c r="BQR24" s="196">
        <f t="shared" si="160"/>
        <v>6.8186070000000001E-2</v>
      </c>
      <c r="BQS24" s="196">
        <v>3.4961260000000001E-2</v>
      </c>
      <c r="BQT24" s="196">
        <v>3.1929969999999995E-2</v>
      </c>
      <c r="BQU24" s="196">
        <v>9.2135000000000009E-2</v>
      </c>
      <c r="BQV24" s="196">
        <v>0.25211295</v>
      </c>
      <c r="BQW24" s="196">
        <v>0.18772961999999996</v>
      </c>
      <c r="BQX24" s="196">
        <f t="shared" si="161"/>
        <v>0.59886879999999998</v>
      </c>
      <c r="BQY24" s="196">
        <v>3.4062349999999998E-2</v>
      </c>
      <c r="BQZ24" s="196">
        <v>9.3635469999999998E-2</v>
      </c>
      <c r="BRA24" s="196">
        <v>2.211105E-2</v>
      </c>
      <c r="BRB24" s="196">
        <v>3.6731889999999996E-2</v>
      </c>
      <c r="BRC24" s="196">
        <v>0.12268633</v>
      </c>
      <c r="BRD24" s="196">
        <f t="shared" si="162"/>
        <v>0.30922708999999998</v>
      </c>
      <c r="BRE24" s="196">
        <v>2.5960790000000001E-2</v>
      </c>
      <c r="BRF24" s="196">
        <v>0.14754396000000003</v>
      </c>
      <c r="BRG24" s="196">
        <v>7.3611600000000003E-3</v>
      </c>
      <c r="BRH24" s="196">
        <v>9.6703399999999995E-3</v>
      </c>
      <c r="BRI24" s="196">
        <v>7.1649500000000005E-2</v>
      </c>
      <c r="BRJ24" s="196">
        <f t="shared" si="163"/>
        <v>0.26218575000000005</v>
      </c>
      <c r="BRK24" s="196">
        <v>2.2339999999999999E-3</v>
      </c>
      <c r="BRL24" s="196">
        <v>6.0918290000000007E-2</v>
      </c>
      <c r="BRM24" s="196">
        <f t="shared" si="164"/>
        <v>6.315229E-2</v>
      </c>
      <c r="BRN24" s="196">
        <f t="shared" si="35"/>
        <v>1.3016199999999998</v>
      </c>
      <c r="BRO24" s="196">
        <v>0.16632585999999999</v>
      </c>
      <c r="BRP24" s="196">
        <v>8.88743E-3</v>
      </c>
      <c r="BRQ24" s="196">
        <v>3.3353889999999997E-2</v>
      </c>
      <c r="BRR24" s="196">
        <f t="shared" si="165"/>
        <v>0.20856717999999999</v>
      </c>
      <c r="BRS24" s="196">
        <v>5.3028999999999999E-4</v>
      </c>
      <c r="BRT24" s="196">
        <v>1.7559499999999999E-2</v>
      </c>
      <c r="BRU24" s="196">
        <v>2.6333479999999999E-2</v>
      </c>
      <c r="BRV24" s="196">
        <v>2.4143170000000002E-2</v>
      </c>
      <c r="BRW24" s="196">
        <v>2.2003160000000001E-2</v>
      </c>
      <c r="BRX24" s="196">
        <f t="shared" si="166"/>
        <v>9.05696E-2</v>
      </c>
      <c r="BRY24" s="196">
        <v>0.10207825</v>
      </c>
      <c r="BRZ24" s="196">
        <v>0.12190728999999999</v>
      </c>
      <c r="BSA24" s="196">
        <v>8.5987280000000013E-2</v>
      </c>
      <c r="BSB24" s="196">
        <v>1.9484120000000001E-2</v>
      </c>
      <c r="BSC24" s="196">
        <v>0.18731102999999999</v>
      </c>
      <c r="BSD24" s="196">
        <f t="shared" si="167"/>
        <v>0.51676796999999997</v>
      </c>
      <c r="BSE24" s="196">
        <v>2.186E-3</v>
      </c>
      <c r="BSF24" s="196">
        <v>2.1699999999999999E-4</v>
      </c>
      <c r="BSG24" s="196">
        <v>1.110003E-2</v>
      </c>
      <c r="BSH24" s="196">
        <v>9.9850000000000008E-3</v>
      </c>
      <c r="BSI24" s="196">
        <v>3.682005E-2</v>
      </c>
      <c r="BSJ24" s="196">
        <f t="shared" si="168"/>
        <v>6.030808E-2</v>
      </c>
      <c r="BSK24" s="196">
        <v>0.14270666000000001</v>
      </c>
      <c r="BSL24" s="196">
        <v>3.9512380000000007E-2</v>
      </c>
      <c r="BSM24" s="196">
        <v>0.20190870000000002</v>
      </c>
      <c r="BSN24" s="196">
        <v>9.9796799999999995E-3</v>
      </c>
      <c r="BSO24" s="196">
        <f t="shared" si="169"/>
        <v>0.39410742000000004</v>
      </c>
      <c r="BSP24" s="196">
        <f t="shared" si="170"/>
        <v>1.2703202499999999</v>
      </c>
      <c r="BSQ24" s="196">
        <v>7.3033999999999998E-3</v>
      </c>
      <c r="BSR24" s="196">
        <f t="shared" si="171"/>
        <v>7.3033999999999998E-3</v>
      </c>
      <c r="BSS24" s="196">
        <v>6.3938099999999998E-3</v>
      </c>
      <c r="BST24" s="196">
        <v>4.9556520000000007E-2</v>
      </c>
      <c r="BSU24" s="196">
        <v>0.12560871000000001</v>
      </c>
      <c r="BSV24" s="196">
        <v>8.0303360000000004E-2</v>
      </c>
      <c r="BSW24" s="196">
        <v>0.14679051999999998</v>
      </c>
      <c r="BSX24" s="196">
        <f t="shared" si="172"/>
        <v>0.40865291999999998</v>
      </c>
      <c r="BSY24" s="196">
        <v>3.9199999999999999E-4</v>
      </c>
      <c r="BSZ24" s="196">
        <v>1.8000000000000001E-4</v>
      </c>
      <c r="BTA24" s="196">
        <v>0.11623445</v>
      </c>
      <c r="BTB24" s="196">
        <v>3.0915000000000001E-3</v>
      </c>
      <c r="BTC24" s="196">
        <v>0.20404663000000001</v>
      </c>
      <c r="BTD24" s="196">
        <f t="shared" si="173"/>
        <v>0.32394458000000004</v>
      </c>
      <c r="BTE24" s="196">
        <v>8.6609129999999993E-2</v>
      </c>
      <c r="BTF24" s="196">
        <v>3.5962430000000004E-2</v>
      </c>
      <c r="BTG24" s="196">
        <v>3.7858790000000003E-2</v>
      </c>
      <c r="BTH24" s="196">
        <v>8.7957979999999991E-2</v>
      </c>
      <c r="BTI24" s="196">
        <v>6.0531500000000002E-2</v>
      </c>
      <c r="BTJ24" s="196">
        <f t="shared" si="174"/>
        <v>0.30891983000000001</v>
      </c>
      <c r="BTK24" s="196">
        <v>1.3999999999999999E-4</v>
      </c>
      <c r="BTL24" s="196">
        <v>7.5547920000000005E-2</v>
      </c>
      <c r="BTM24" s="196">
        <v>1.5756409999999998E-2</v>
      </c>
      <c r="BTN24" s="196">
        <v>0.13709926</v>
      </c>
      <c r="BTO24" s="196">
        <v>0.12722748</v>
      </c>
      <c r="BTP24" s="196">
        <f t="shared" si="175"/>
        <v>0.35577107000000002</v>
      </c>
      <c r="BTQ24" s="196">
        <f t="shared" si="176"/>
        <v>1.4045918000000002</v>
      </c>
      <c r="BTR24" s="196"/>
      <c r="BTS24" s="196">
        <v>7.8926799999999991E-2</v>
      </c>
      <c r="BTT24" s="196">
        <v>1.8868409999999995E-2</v>
      </c>
      <c r="BTU24" s="196">
        <v>2.836108E-2</v>
      </c>
      <c r="BTV24" s="196">
        <f t="shared" si="177"/>
        <v>0.12615629</v>
      </c>
      <c r="BTW24" s="196">
        <v>0.55022899999999997</v>
      </c>
      <c r="BTX24" s="196">
        <v>0.27419516999999999</v>
      </c>
      <c r="BTY24" s="196">
        <v>1.0695108399999997</v>
      </c>
      <c r="BTZ24" s="196">
        <v>5.4047000000000001E-3</v>
      </c>
      <c r="BUA24" s="196">
        <v>6.506896999999999E-2</v>
      </c>
      <c r="BUB24" s="196">
        <f t="shared" si="178"/>
        <v>1.9644086799999996</v>
      </c>
      <c r="BUC24" s="196">
        <v>0.17307085</v>
      </c>
      <c r="BUD24" s="196">
        <v>6.7958799999999998E-3</v>
      </c>
      <c r="BUE24" s="196">
        <v>0.5717698200000001</v>
      </c>
      <c r="BUF24" s="196">
        <v>3.8505600000000008E-2</v>
      </c>
      <c r="BUG24" s="196">
        <v>5.1785509999999993E-2</v>
      </c>
      <c r="BUH24" s="196">
        <f t="shared" si="179"/>
        <v>0.84192766000000008</v>
      </c>
      <c r="BUI24" s="196">
        <v>8.4634210000000001E-2</v>
      </c>
      <c r="BUJ24" s="196">
        <v>5.3130440000000001E-2</v>
      </c>
      <c r="BUK24" s="196">
        <v>9.0319599999999986E-3</v>
      </c>
      <c r="BUL24" s="196">
        <v>5.5468950000000003E-2</v>
      </c>
      <c r="BUM24" s="196">
        <v>4.2324319999999999E-2</v>
      </c>
      <c r="BUN24" s="196">
        <f t="shared" si="180"/>
        <v>0.24458988000000001</v>
      </c>
      <c r="BUO24" s="196">
        <v>8.6205249999999997E-2</v>
      </c>
      <c r="BUP24" s="196">
        <v>1.0852368399999999</v>
      </c>
      <c r="BUQ24" s="196">
        <f t="shared" si="181"/>
        <v>1.1714420899999998</v>
      </c>
      <c r="BUR24" s="196">
        <f t="shared" si="182"/>
        <v>4.3485245999999993</v>
      </c>
      <c r="BUS24" s="196">
        <v>7.9359999999999999E-5</v>
      </c>
      <c r="BUT24" s="196">
        <v>1.8237E-2</v>
      </c>
      <c r="BUU24" s="196">
        <v>3.9431899999999992E-3</v>
      </c>
      <c r="BUV24" s="196">
        <f t="shared" si="183"/>
        <v>2.2259549999999999E-2</v>
      </c>
      <c r="BUW24" s="196">
        <v>8.8387999999999997E-4</v>
      </c>
      <c r="BUX24" s="196">
        <v>0.12651181</v>
      </c>
      <c r="BUY24" s="196">
        <v>0.69646445999999995</v>
      </c>
      <c r="BUZ24" s="196">
        <v>9.0748490000000001E-2</v>
      </c>
      <c r="BVA24" s="196">
        <v>0.19944155</v>
      </c>
      <c r="BVB24" s="196">
        <f t="shared" si="184"/>
        <v>1.1140501899999999</v>
      </c>
      <c r="BVC24" s="196">
        <v>0.48552928000000006</v>
      </c>
      <c r="BVD24" s="196">
        <v>0.13362077999999999</v>
      </c>
      <c r="BVE24" s="196">
        <v>2.3296520000000001E-2</v>
      </c>
      <c r="BVF24" s="196">
        <v>0.15730299</v>
      </c>
      <c r="BVG24" s="196">
        <v>3.1320000000000007E-3</v>
      </c>
      <c r="BVH24" s="196">
        <f t="shared" si="185"/>
        <v>0.80288157000000016</v>
      </c>
      <c r="BVI24" s="196">
        <v>2.0143000000000001E-2</v>
      </c>
      <c r="BVJ24" s="196">
        <v>2.472535E-2</v>
      </c>
      <c r="BVK24" s="196">
        <v>7.9769400000000001E-3</v>
      </c>
      <c r="BVL24" s="196">
        <v>5.8650000000000004E-3</v>
      </c>
      <c r="BVM24" s="196">
        <v>4.5731E-4</v>
      </c>
      <c r="BVN24" s="196">
        <f t="shared" si="206"/>
        <v>5.9167600000000008E-2</v>
      </c>
      <c r="BVO24" s="196">
        <v>1.0610000000000001E-3</v>
      </c>
      <c r="BVP24" s="196">
        <v>6.5085119999999996E-2</v>
      </c>
      <c r="BVQ24" s="196">
        <v>8.0460900000000005E-3</v>
      </c>
      <c r="BVR24" s="196">
        <v>0.89850736999999981</v>
      </c>
      <c r="BVS24" s="196">
        <v>9.0269000000000005E-4</v>
      </c>
      <c r="BVT24" s="196">
        <f t="shared" si="186"/>
        <v>0.97360226999999977</v>
      </c>
      <c r="BVU24" s="196">
        <f t="shared" si="187"/>
        <v>2.9719611800000001</v>
      </c>
      <c r="BVV24" s="196">
        <f t="shared" si="36"/>
        <v>31.044625531399419</v>
      </c>
      <c r="BVW24" s="196">
        <v>5.3611200000000005E-3</v>
      </c>
      <c r="BVX24" s="196">
        <v>1.9078310000000001E-2</v>
      </c>
      <c r="BVY24" s="196">
        <v>5.9530120000000006E-2</v>
      </c>
      <c r="BVZ24" s="196">
        <v>4.6941069999999994E-2</v>
      </c>
      <c r="BWA24" s="196">
        <v>1.8513180000000004E-2</v>
      </c>
      <c r="BWB24" s="196">
        <f t="shared" si="188"/>
        <v>0.1494238</v>
      </c>
      <c r="BWC24" s="196">
        <v>7.9650099999999998E-3</v>
      </c>
      <c r="BWD24" s="196">
        <v>2.1972540000000002E-2</v>
      </c>
      <c r="BWE24" s="196">
        <v>3.6388869999999997E-2</v>
      </c>
      <c r="BWF24" s="196">
        <v>0.21212329999999999</v>
      </c>
      <c r="BWG24" s="196">
        <v>1.2578060000000002E-2</v>
      </c>
      <c r="BWH24" s="196">
        <f t="shared" si="204"/>
        <v>0.29102778000000001</v>
      </c>
      <c r="BWI24" s="196">
        <v>6.1209039999999999E-2</v>
      </c>
      <c r="BWJ24" s="196">
        <v>5.6433139999999993E-2</v>
      </c>
      <c r="BWK24" s="196">
        <v>3.3644380000000002E-2</v>
      </c>
      <c r="BWL24" s="196"/>
      <c r="BWM24" s="196">
        <v>1.2E-4</v>
      </c>
      <c r="BWN24" s="196">
        <f t="shared" si="209"/>
        <v>0.15140656</v>
      </c>
      <c r="BWO24" s="196">
        <v>5.6688429999999998E-2</v>
      </c>
      <c r="BWP24" s="196">
        <v>2.5356199999999997E-3</v>
      </c>
      <c r="BWQ24" s="196">
        <v>4.4242799999999992E-3</v>
      </c>
      <c r="BWR24" s="196">
        <v>2.2421980000000001E-2</v>
      </c>
      <c r="BWS24" s="196">
        <v>3.1262779999999997E-2</v>
      </c>
      <c r="BWT24" s="196">
        <f t="shared" si="210"/>
        <v>0.11733309</v>
      </c>
      <c r="BWU24" s="196">
        <v>1.202839E-2</v>
      </c>
      <c r="BWV24" s="196">
        <f t="shared" si="38"/>
        <v>1.202839E-2</v>
      </c>
      <c r="BWW24" s="196">
        <f t="shared" si="39"/>
        <v>0.72121962000000006</v>
      </c>
      <c r="BWX24" s="196">
        <v>5.4039999999999999E-3</v>
      </c>
      <c r="BWY24" s="196">
        <v>0.11057417</v>
      </c>
      <c r="BWZ24" s="196">
        <v>0.421678</v>
      </c>
      <c r="BXA24" s="196">
        <v>5.4159739999999998E-2</v>
      </c>
      <c r="BXB24" s="196">
        <f t="shared" si="190"/>
        <v>0.59181591</v>
      </c>
      <c r="BXC24" s="196">
        <v>1.1133049999999999E-2</v>
      </c>
      <c r="BXD24" s="196">
        <v>2.8495760000000002E-2</v>
      </c>
      <c r="BXE24" s="196">
        <v>6.8746060000000012E-2</v>
      </c>
      <c r="BXF24" s="196">
        <v>3.2252700000000002E-2</v>
      </c>
      <c r="BXG24" s="196">
        <v>0.14031512999999998</v>
      </c>
      <c r="BXH24" s="196">
        <f t="shared" si="191"/>
        <v>0.28094269999999999</v>
      </c>
      <c r="BXI24" s="196">
        <v>5.0951199999999999E-3</v>
      </c>
      <c r="BXJ24" s="196">
        <v>2.7824810000000002E-2</v>
      </c>
      <c r="BXK24" s="196">
        <v>8.1786700000000007E-3</v>
      </c>
      <c r="BXL24" s="196">
        <v>7.2082259999999995E-2</v>
      </c>
      <c r="BXM24" s="196">
        <v>6.9492109999999996E-2</v>
      </c>
      <c r="BXN24" s="196">
        <f t="shared" si="192"/>
        <v>0.18267296999999999</v>
      </c>
      <c r="BXO24" s="196">
        <v>7.7321879999999996E-2</v>
      </c>
      <c r="BXP24" s="196">
        <v>4.083121E-2</v>
      </c>
      <c r="BXQ24" s="196">
        <v>8.0445300000000011E-3</v>
      </c>
      <c r="BXR24" s="196">
        <v>5.2339300000000004E-3</v>
      </c>
      <c r="BXS24" s="196">
        <v>1.462694E-2</v>
      </c>
      <c r="BXT24" s="196">
        <f t="shared" si="193"/>
        <v>0.14605848999999999</v>
      </c>
      <c r="BXU24" s="196">
        <f t="shared" si="194"/>
        <v>1.20149007</v>
      </c>
      <c r="BXV24" s="196">
        <v>7.7751399999999998E-2</v>
      </c>
      <c r="BXW24" s="196">
        <v>7.9000000000000001E-4</v>
      </c>
      <c r="BXX24" s="196">
        <v>1.7249179999999999E-2</v>
      </c>
      <c r="BXY24" s="196">
        <f t="shared" si="195"/>
        <v>9.579058E-2</v>
      </c>
      <c r="BXZ24" s="196">
        <v>6.2532799999999999E-3</v>
      </c>
      <c r="BYA24" s="196">
        <v>2.8981739999999999E-2</v>
      </c>
      <c r="BYB24" s="196">
        <v>0.14776988999999999</v>
      </c>
      <c r="BYC24" s="196">
        <v>9.2130100000000006E-3</v>
      </c>
      <c r="BYD24" s="196">
        <v>0.12995080000000001</v>
      </c>
      <c r="BYE24" s="196">
        <f t="shared" si="196"/>
        <v>0.32216871999999996</v>
      </c>
      <c r="BYF24" s="196">
        <v>6.346091999999999E-2</v>
      </c>
      <c r="BYG24" s="196">
        <v>3.6989000000000001E-2</v>
      </c>
      <c r="BYH24" s="196">
        <v>3.8179289999999998E-2</v>
      </c>
      <c r="BYI24" s="196">
        <v>0.43331952000000001</v>
      </c>
      <c r="BYJ24" s="196">
        <v>1E-4</v>
      </c>
      <c r="BYK24" s="196">
        <f t="shared" si="208"/>
        <v>0.57204873000000001</v>
      </c>
      <c r="BYL24" s="196">
        <v>4.297542E-2</v>
      </c>
      <c r="BYM24" s="196">
        <v>6.0211019999999997E-2</v>
      </c>
      <c r="BYN24" s="196">
        <v>0.33928002999999995</v>
      </c>
      <c r="BYO24" s="196">
        <v>1.3349940000000001E-2</v>
      </c>
      <c r="BYP24" s="196">
        <v>2.0008330000000001E-2</v>
      </c>
      <c r="BYQ24" s="196">
        <f t="shared" si="205"/>
        <v>0.47582473999999997</v>
      </c>
      <c r="BYR24" s="196">
        <v>2.0404289999999999E-2</v>
      </c>
      <c r="BYS24" s="196">
        <v>3.1673859999999998E-2</v>
      </c>
      <c r="BYT24" s="196">
        <v>4.6198650000000001E-2</v>
      </c>
      <c r="BYU24" s="196">
        <v>2.3885779999999999E-2</v>
      </c>
      <c r="BYV24" s="196">
        <f t="shared" si="197"/>
        <v>0.12216257999999999</v>
      </c>
      <c r="BYW24" s="196">
        <f t="shared" si="198"/>
        <v>1.5879953499999999</v>
      </c>
      <c r="BYX24" s="196">
        <v>1.468034E-2</v>
      </c>
      <c r="BYY24" s="196">
        <f t="shared" si="199"/>
        <v>1.468034E-2</v>
      </c>
      <c r="BYZ24" s="196">
        <v>0.20798663999999997</v>
      </c>
      <c r="BZA24" s="196">
        <v>3.1613410000000002E-2</v>
      </c>
      <c r="BZB24" s="196">
        <v>6.2834670000000009E-2</v>
      </c>
      <c r="BZC24" s="196">
        <v>7.0419799999999991E-2</v>
      </c>
      <c r="BZD24" s="196">
        <v>2.4592939999999997E-2</v>
      </c>
      <c r="BZE24" s="196">
        <f t="shared" si="200"/>
        <v>0.39744745999999997</v>
      </c>
      <c r="BZF24" s="196">
        <v>0.14821002</v>
      </c>
      <c r="BZG24" s="196">
        <v>0.11695668000000001</v>
      </c>
      <c r="BZH24" s="196">
        <v>3.7451999999999999E-2</v>
      </c>
      <c r="BZI24" s="196">
        <v>5.747047000000001E-2</v>
      </c>
      <c r="BZJ24" s="196">
        <f t="shared" si="201"/>
        <v>0.36008916999999996</v>
      </c>
      <c r="BZK24" s="196">
        <v>7.8358709999999998E-2</v>
      </c>
      <c r="BZL24" s="196">
        <v>1.27794E-2</v>
      </c>
      <c r="BZM24" s="196">
        <v>0.17309751000000001</v>
      </c>
      <c r="BZN24" s="196">
        <v>5.3147000000000003E-3</v>
      </c>
      <c r="BZO24" s="196"/>
      <c r="BZP24" s="196">
        <f t="shared" si="40"/>
        <v>0.26955032000000001</v>
      </c>
      <c r="BZQ24" s="196">
        <f t="shared" si="202"/>
        <v>1.0417672899999999</v>
      </c>
      <c r="BZR24" s="196">
        <f t="shared" si="203"/>
        <v>4.5524723299999996</v>
      </c>
      <c r="BZS24" s="198"/>
      <c r="BZT24" s="198"/>
      <c r="BZU24" s="198"/>
      <c r="BZV24" s="198"/>
      <c r="BZW24" s="198"/>
      <c r="BZX24" s="198"/>
      <c r="BZY24" s="198"/>
      <c r="BZZ24" s="198"/>
      <c r="CAA24" s="198"/>
      <c r="CAB24" s="198"/>
      <c r="CAC24" s="198"/>
      <c r="CAD24" s="198"/>
      <c r="CAE24" s="198"/>
      <c r="CAF24" s="198"/>
      <c r="CAG24" s="198"/>
      <c r="CAH24" s="198"/>
      <c r="CAI24" s="198"/>
      <c r="CAJ24" s="198"/>
      <c r="CAK24" s="198"/>
      <c r="CAL24" s="198"/>
      <c r="CAM24" s="198"/>
      <c r="CAN24" s="198"/>
      <c r="CAO24" s="198"/>
      <c r="CAP24" s="198"/>
      <c r="CAQ24" s="198"/>
      <c r="CAR24" s="198"/>
      <c r="CAS24" s="198"/>
      <c r="CAT24" s="198"/>
      <c r="CAU24" s="198"/>
      <c r="CAV24" s="198"/>
      <c r="CAW24" s="198"/>
      <c r="CAX24" s="198"/>
      <c r="CAY24" s="198"/>
      <c r="CAZ24" s="198"/>
      <c r="CBA24" s="198"/>
      <c r="CBB24" s="198"/>
      <c r="CBC24" s="198"/>
      <c r="CBD24" s="198"/>
      <c r="CBE24" s="198"/>
      <c r="CBF24" s="198"/>
      <c r="CBG24" s="198"/>
      <c r="CBH24" s="198"/>
      <c r="CBI24" s="198"/>
      <c r="CBJ24" s="198"/>
      <c r="CBK24" s="198"/>
      <c r="CBL24" s="198"/>
      <c r="CBM24" s="198"/>
      <c r="CBN24" s="198"/>
      <c r="CBO24" s="198"/>
      <c r="CBP24" s="198"/>
      <c r="CBQ24" s="198"/>
      <c r="CBR24" s="198"/>
      <c r="CBS24" s="198"/>
      <c r="CBT24" s="198"/>
      <c r="CBU24" s="198"/>
      <c r="CBV24" s="198"/>
      <c r="CBW24" s="198"/>
      <c r="CBX24" s="198"/>
      <c r="CBY24" s="198"/>
      <c r="CBZ24" s="198"/>
      <c r="CCA24" s="198"/>
      <c r="CCB24" s="198"/>
      <c r="CCC24" s="198"/>
      <c r="CCD24" s="198"/>
      <c r="CCE24" s="198"/>
      <c r="CCF24" s="198"/>
      <c r="CCG24" s="198"/>
      <c r="CCH24" s="198"/>
      <c r="CCI24" s="198"/>
      <c r="CCJ24" s="198"/>
      <c r="CCK24" s="198"/>
      <c r="CCL24" s="198"/>
      <c r="CCM24" s="198"/>
      <c r="CCN24" s="198"/>
      <c r="CCO24" s="198"/>
      <c r="CCP24" s="198"/>
      <c r="CCQ24" s="198"/>
      <c r="CCR24" s="198"/>
      <c r="CCS24" s="198">
        <f t="shared" si="41"/>
        <v>-1.0857997700000004</v>
      </c>
      <c r="CCT24" s="199"/>
      <c r="CED24" s="207" t="s">
        <v>232</v>
      </c>
      <c r="CEE24" s="208"/>
      <c r="CEF24" s="209">
        <v>1.9855979999999998</v>
      </c>
    </row>
    <row r="25" spans="1:2164" s="200" customFormat="1" outlineLevel="1" x14ac:dyDescent="0.2">
      <c r="A25" s="264" t="s">
        <v>16</v>
      </c>
      <c r="B25" s="202">
        <v>10.666923120000002</v>
      </c>
      <c r="C25" s="202">
        <v>3.5573596200000011</v>
      </c>
      <c r="D25" s="202">
        <v>2.6507302699999999</v>
      </c>
      <c r="E25" s="202">
        <v>4.0941247000000009</v>
      </c>
      <c r="F25" s="202">
        <v>2.2042698299999994</v>
      </c>
      <c r="G25" s="202">
        <v>6.725220160000001</v>
      </c>
      <c r="H25" s="202">
        <v>3.7782945899999998</v>
      </c>
      <c r="I25" s="202">
        <v>3.9431271900000002</v>
      </c>
      <c r="J25" s="202">
        <v>2.3962078300000003</v>
      </c>
      <c r="K25" s="202">
        <v>10.097902359999999</v>
      </c>
      <c r="L25" s="202">
        <v>4.1179602400000004</v>
      </c>
      <c r="M25" s="202">
        <v>4.0400812699999999</v>
      </c>
      <c r="N25" s="202">
        <v>9.3712769631999997</v>
      </c>
      <c r="O25" s="202">
        <v>56.973865023199977</v>
      </c>
      <c r="P25" s="202">
        <v>5.2956260000000012E-2</v>
      </c>
      <c r="Q25" s="202">
        <v>1.15815511</v>
      </c>
      <c r="R25" s="202">
        <v>6.7580299999999982E-2</v>
      </c>
      <c r="S25" s="202">
        <v>0.21059064999999999</v>
      </c>
      <c r="T25" s="202">
        <v>0.15612314999999999</v>
      </c>
      <c r="U25" s="202">
        <v>1.64540547</v>
      </c>
      <c r="V25" s="202">
        <v>7.6291890000000015E-2</v>
      </c>
      <c r="W25" s="202">
        <v>6.1003119999999987E-2</v>
      </c>
      <c r="X25" s="202">
        <v>8.2484199999999994E-3</v>
      </c>
      <c r="Y25" s="202">
        <v>1.473472E-2</v>
      </c>
      <c r="Z25" s="202">
        <v>9.6108830000000006E-2</v>
      </c>
      <c r="AA25" s="202">
        <v>0.25638698000000004</v>
      </c>
      <c r="AB25" s="202">
        <v>1.0300000000000001E-3</v>
      </c>
      <c r="AC25" s="202">
        <v>4.7485650000000004E-2</v>
      </c>
      <c r="AD25" s="202">
        <v>0.31717867999999999</v>
      </c>
      <c r="AE25" s="202">
        <v>0.37988859000000003</v>
      </c>
      <c r="AF25" s="202">
        <v>0.74558292000000004</v>
      </c>
      <c r="AG25" s="202">
        <v>0.45147899999999996</v>
      </c>
      <c r="AH25" s="202">
        <v>4.1564980000000001E-2</v>
      </c>
      <c r="AI25" s="202">
        <v>0.11717877</v>
      </c>
      <c r="AJ25" s="202">
        <v>9.7906439999999983E-2</v>
      </c>
      <c r="AK25" s="202">
        <v>0.10092991</v>
      </c>
      <c r="AL25" s="202">
        <v>0.80905909999999992</v>
      </c>
      <c r="AM25" s="202">
        <v>3.45643447</v>
      </c>
      <c r="AN25" s="202">
        <v>8.9482049999999994E-2</v>
      </c>
      <c r="AO25" s="202">
        <v>0.12510244000000001</v>
      </c>
      <c r="AP25" s="202">
        <v>7.8836980000000001E-2</v>
      </c>
      <c r="AQ25" s="202">
        <v>0.28785674999999999</v>
      </c>
      <c r="AR25" s="202">
        <v>7.9299999999999995E-3</v>
      </c>
      <c r="AS25" s="202">
        <v>0.58920821999999995</v>
      </c>
      <c r="AT25" s="202">
        <v>0.51261996999999992</v>
      </c>
      <c r="AU25" s="202">
        <v>7.6316159999999994E-2</v>
      </c>
      <c r="AV25" s="202">
        <v>2.9540790000000001E-2</v>
      </c>
      <c r="AW25" s="202">
        <v>0.61847691999999987</v>
      </c>
      <c r="AX25" s="202">
        <v>9.7999999999999997E-4</v>
      </c>
      <c r="AY25" s="202">
        <v>2.3099600000000001E-2</v>
      </c>
      <c r="AZ25" s="202">
        <v>2.6885189999999996E-2</v>
      </c>
      <c r="BA25" s="202">
        <v>0.37423225999999998</v>
      </c>
      <c r="BB25" s="202">
        <v>6.5527850000000012E-2</v>
      </c>
      <c r="BC25" s="202">
        <v>0.49072489999999996</v>
      </c>
      <c r="BD25" s="202">
        <v>4.8615930000000002E-2</v>
      </c>
      <c r="BE25" s="202">
        <v>0.22745187</v>
      </c>
      <c r="BF25" s="202">
        <v>2.0087730000000002E-2</v>
      </c>
      <c r="BG25" s="202">
        <v>0.12125942999999999</v>
      </c>
      <c r="BH25" s="202">
        <v>0.16359725999999997</v>
      </c>
      <c r="BI25" s="202">
        <v>0.58101221999999986</v>
      </c>
      <c r="BJ25" s="202">
        <v>6.2057149999999998E-2</v>
      </c>
      <c r="BK25" s="202">
        <v>6.2057149999999998E-2</v>
      </c>
      <c r="BL25" s="202">
        <v>2.3414794099999994</v>
      </c>
      <c r="BM25" s="202">
        <v>0.11031073</v>
      </c>
      <c r="BN25" s="202">
        <v>4.9272439999999994E-2</v>
      </c>
      <c r="BO25" s="202">
        <v>0.13720879</v>
      </c>
      <c r="BP25" s="202">
        <v>2.5925190000000001E-2</v>
      </c>
      <c r="BQ25" s="202">
        <v>0.32271714999999995</v>
      </c>
      <c r="BR25" s="202">
        <v>7.9063660000000008E-2</v>
      </c>
      <c r="BS25" s="202">
        <v>3.3425090000000005E-2</v>
      </c>
      <c r="BT25" s="202">
        <v>0.12161851999999999</v>
      </c>
      <c r="BU25" s="202">
        <v>0.29385988999999996</v>
      </c>
      <c r="BV25" s="202">
        <v>5.6169400000000008E-3</v>
      </c>
      <c r="BW25" s="202">
        <v>0.53358410000000001</v>
      </c>
      <c r="BX25" s="202">
        <v>1.9812099999999999E-2</v>
      </c>
      <c r="BY25" s="202">
        <v>0.74441656</v>
      </c>
      <c r="BZ25" s="202">
        <v>0.21372034999999998</v>
      </c>
      <c r="CA25" s="202">
        <v>0.31985301999999999</v>
      </c>
      <c r="CB25" s="202">
        <v>0.15119957000000001</v>
      </c>
      <c r="CC25" s="202">
        <v>1.4490015999999999</v>
      </c>
      <c r="CD25" s="202">
        <v>2.5260330000000001E-2</v>
      </c>
      <c r="CE25" s="202">
        <v>1.1051060000000001E-2</v>
      </c>
      <c r="CF25" s="202">
        <v>6.4123699999999992E-2</v>
      </c>
      <c r="CG25" s="202">
        <v>2.628935E-2</v>
      </c>
      <c r="CH25" s="202">
        <v>0.12672443999999999</v>
      </c>
      <c r="CI25" s="202">
        <v>3.8765369999999993E-2</v>
      </c>
      <c r="CJ25" s="202">
        <v>0.40746923999999995</v>
      </c>
      <c r="CK25" s="202">
        <v>9.0236780000000003E-2</v>
      </c>
      <c r="CL25" s="202">
        <v>0.11627621</v>
      </c>
      <c r="CM25" s="202">
        <v>0.65274759999999998</v>
      </c>
      <c r="CN25" s="202">
        <v>3.0847748900000003</v>
      </c>
      <c r="CO25" s="202">
        <v>3.4930410000000002E-2</v>
      </c>
      <c r="CP25" s="202">
        <v>3.4930410000000002E-2</v>
      </c>
      <c r="CQ25" s="202">
        <v>0.20030812000000003</v>
      </c>
      <c r="CR25" s="202">
        <v>0.15454418</v>
      </c>
      <c r="CS25" s="202">
        <v>9.7575510000000004E-2</v>
      </c>
      <c r="CT25" s="202">
        <v>8.563345E-2</v>
      </c>
      <c r="CU25" s="202">
        <v>6.3113440000000007E-2</v>
      </c>
      <c r="CV25" s="202">
        <v>0.60117470000000006</v>
      </c>
      <c r="CW25" s="202">
        <v>0.31895256000000005</v>
      </c>
      <c r="CX25" s="202">
        <v>7.3017639999999995E-2</v>
      </c>
      <c r="CY25" s="202">
        <v>2.6275099999999999E-2</v>
      </c>
      <c r="CZ25" s="202">
        <v>9.1115169999999995E-2</v>
      </c>
      <c r="DA25" s="202">
        <v>0.92467885999999999</v>
      </c>
      <c r="DB25" s="202">
        <v>1.4340393300000001</v>
      </c>
      <c r="DC25" s="202">
        <v>9.0988360000000004E-2</v>
      </c>
      <c r="DD25" s="202">
        <v>8.1532229999999997E-2</v>
      </c>
      <c r="DE25" s="202">
        <v>0.14981229999999998</v>
      </c>
      <c r="DF25" s="202">
        <v>0.10187509</v>
      </c>
      <c r="DG25" s="202">
        <v>0.12580698999999998</v>
      </c>
      <c r="DH25" s="202">
        <v>0.55001496999999988</v>
      </c>
      <c r="DI25" s="202">
        <v>0.14574194000000001</v>
      </c>
      <c r="DJ25" s="202">
        <v>6.3427839999999999E-2</v>
      </c>
      <c r="DK25" s="202">
        <v>0.16356500000000002</v>
      </c>
      <c r="DL25" s="202">
        <v>0.42576647000000001</v>
      </c>
      <c r="DM25" s="202">
        <v>3.7068560000000007E-2</v>
      </c>
      <c r="DN25" s="202">
        <v>0.83556980999999997</v>
      </c>
      <c r="DO25" s="202">
        <v>3.4557292199999994</v>
      </c>
      <c r="DP25" s="202">
        <v>0.13148295000000002</v>
      </c>
      <c r="DQ25" s="202">
        <v>6.2608709999999998E-2</v>
      </c>
      <c r="DR25" s="202">
        <v>3.1127850000000002E-2</v>
      </c>
      <c r="DS25" s="202">
        <v>0.13142325999999999</v>
      </c>
      <c r="DT25" s="202">
        <v>0.35664277</v>
      </c>
      <c r="DU25" s="202">
        <v>5.3928879999999998E-2</v>
      </c>
      <c r="DV25" s="202">
        <v>3.5618810000000001E-2</v>
      </c>
      <c r="DW25" s="202">
        <v>2.5177430000000004E-2</v>
      </c>
      <c r="DX25" s="202">
        <v>1.392067E-2</v>
      </c>
      <c r="DY25" s="202">
        <v>8.1250849999999999E-2</v>
      </c>
      <c r="DZ25" s="202">
        <v>0.20989663999999997</v>
      </c>
      <c r="EA25" s="202">
        <v>4.5825419999999999E-2</v>
      </c>
      <c r="EB25" s="202">
        <v>6.0961750000000002E-2</v>
      </c>
      <c r="EC25" s="202">
        <v>0.23657124999999998</v>
      </c>
      <c r="ED25" s="202">
        <v>0.40503366999999996</v>
      </c>
      <c r="EE25" s="202">
        <v>2.3363439999999999E-2</v>
      </c>
      <c r="EF25" s="202">
        <v>0.77175552999999997</v>
      </c>
      <c r="EG25" s="202">
        <v>9.8837929999999991E-2</v>
      </c>
      <c r="EH25" s="202">
        <v>7.7096330000000005E-2</v>
      </c>
      <c r="EI25" s="202">
        <v>8.4426060000000011E-2</v>
      </c>
      <c r="EJ25" s="202">
        <v>5.7711169999999999E-2</v>
      </c>
      <c r="EK25" s="202">
        <v>0.31807149000000001</v>
      </c>
      <c r="EL25" s="202">
        <v>5.8113150000000002E-2</v>
      </c>
      <c r="EM25" s="202">
        <v>0.24420824999999996</v>
      </c>
      <c r="EN25" s="202">
        <v>0.30232139999999996</v>
      </c>
      <c r="EO25" s="202">
        <v>1.9586878299999999</v>
      </c>
      <c r="EP25" s="202">
        <v>0.11911125</v>
      </c>
      <c r="EQ25" s="202">
        <v>8.6425420000000017E-2</v>
      </c>
      <c r="ER25" s="202">
        <v>2.6548730000000003E-2</v>
      </c>
      <c r="ES25" s="202">
        <v>0.23208540000000003</v>
      </c>
      <c r="ET25" s="202">
        <v>7.3205919999999994E-2</v>
      </c>
      <c r="EU25" s="202">
        <v>3.7930930000000002E-2</v>
      </c>
      <c r="EV25" s="202">
        <v>4.9538310000000002E-2</v>
      </c>
      <c r="EW25" s="202">
        <v>1.3478580000000002E-2</v>
      </c>
      <c r="EX25" s="202">
        <v>2.2608429999999999E-2</v>
      </c>
      <c r="EY25" s="202">
        <v>0.19676216999999999</v>
      </c>
      <c r="EZ25" s="202">
        <v>6.897412E-2</v>
      </c>
      <c r="FA25" s="202">
        <v>5.5813400000000006E-2</v>
      </c>
      <c r="FB25" s="202">
        <v>3.8985599999999997E-3</v>
      </c>
      <c r="FC25" s="202">
        <v>1.8905709999999999E-2</v>
      </c>
      <c r="FD25" s="202">
        <v>1.3788440000000001E-2</v>
      </c>
      <c r="FE25" s="202">
        <v>0.16138023000000001</v>
      </c>
      <c r="FF25" s="202">
        <v>1.1044380000000001E-2</v>
      </c>
      <c r="FG25" s="202">
        <v>0.17391653999999998</v>
      </c>
      <c r="FH25" s="202">
        <v>0.11452667999999999</v>
      </c>
      <c r="FI25" s="202">
        <v>0.20521829999999999</v>
      </c>
      <c r="FJ25" s="202">
        <v>0.50470589999999993</v>
      </c>
      <c r="FK25" s="202">
        <v>5.9681749999999999E-2</v>
      </c>
      <c r="FL25" s="202">
        <v>5.8606300000000004E-3</v>
      </c>
      <c r="FM25" s="202">
        <v>0.27779133000000006</v>
      </c>
      <c r="FN25" s="202">
        <v>5.3983219999999998E-2</v>
      </c>
      <c r="FO25" s="202">
        <v>0.39731693000000007</v>
      </c>
      <c r="FP25" s="202">
        <v>1.49225063</v>
      </c>
      <c r="FQ25" s="202">
        <v>4.7834129999999996E-2</v>
      </c>
      <c r="FR25" s="202">
        <v>4.7834129999999996E-2</v>
      </c>
      <c r="FS25" s="202">
        <v>3.4588800000000001E-3</v>
      </c>
      <c r="FT25" s="202">
        <v>8.4132830000000006E-2</v>
      </c>
      <c r="FU25" s="202">
        <v>3.823754E-2</v>
      </c>
      <c r="FV25" s="202">
        <v>0.16597771000000003</v>
      </c>
      <c r="FW25" s="202">
        <v>9.5018850000000016E-2</v>
      </c>
      <c r="FX25" s="202">
        <v>0.38682580999999999</v>
      </c>
      <c r="FY25" s="202">
        <v>6.2853950000000006E-2</v>
      </c>
      <c r="FZ25" s="202">
        <v>6.1620389999999997E-2</v>
      </c>
      <c r="GA25" s="202">
        <v>0.53324783999999992</v>
      </c>
      <c r="GB25" s="202">
        <v>7.1737759999999998E-2</v>
      </c>
      <c r="GC25" s="202">
        <v>0.11172918</v>
      </c>
      <c r="GD25" s="202">
        <v>0.8411891199999999</v>
      </c>
      <c r="GE25" s="202">
        <v>5.9316590000000002E-2</v>
      </c>
      <c r="GF25" s="202">
        <v>9.538526999999998E-2</v>
      </c>
      <c r="GG25" s="202">
        <v>2.7464450000000001E-2</v>
      </c>
      <c r="GH25" s="202">
        <v>0.18612024000000002</v>
      </c>
      <c r="GI25" s="202">
        <v>3.1732739999999995E-2</v>
      </c>
      <c r="GJ25" s="202">
        <v>0.40001928999999997</v>
      </c>
      <c r="GK25" s="202">
        <v>5.5823679999999994E-2</v>
      </c>
      <c r="GL25" s="202">
        <v>1.7323710000000003E-2</v>
      </c>
      <c r="GM25" s="202">
        <v>0.33414563000000003</v>
      </c>
      <c r="GN25" s="202">
        <v>0.64217637000000016</v>
      </c>
      <c r="GO25" s="202">
        <v>0.13997037000000001</v>
      </c>
      <c r="GP25" s="202">
        <v>1.1894397600000002</v>
      </c>
      <c r="GQ25" s="202">
        <v>2.86530811</v>
      </c>
      <c r="GR25" s="202">
        <v>6.4290180000000002E-2</v>
      </c>
      <c r="GS25" s="202">
        <v>9.5270010000000016E-2</v>
      </c>
      <c r="GT25" s="202">
        <v>3.4765399999999995E-2</v>
      </c>
      <c r="GU25" s="202">
        <v>1.6766429999999999E-2</v>
      </c>
      <c r="GV25" s="202">
        <v>3.4520540000000002E-2</v>
      </c>
      <c r="GW25" s="202">
        <v>0.24561256000000001</v>
      </c>
      <c r="GX25" s="202">
        <v>0.15334433</v>
      </c>
      <c r="GY25" s="202">
        <v>0.11551127</v>
      </c>
      <c r="GZ25" s="202">
        <v>5.7318729999999998E-2</v>
      </c>
      <c r="HA25" s="202">
        <v>8.0339000000000001E-3</v>
      </c>
      <c r="HB25" s="202">
        <v>0.12396581</v>
      </c>
      <c r="HC25" s="202">
        <v>0.45817404</v>
      </c>
      <c r="HD25" s="202">
        <v>2.2933099999999998E-3</v>
      </c>
      <c r="HE25" s="202">
        <v>3.644E-2</v>
      </c>
      <c r="HF25" s="202">
        <v>1.235078E-2</v>
      </c>
      <c r="HG25" s="202">
        <v>0.15737220999999998</v>
      </c>
      <c r="HH25" s="202">
        <v>6.6552500000000001E-2</v>
      </c>
      <c r="HI25" s="202">
        <v>0.2750088</v>
      </c>
      <c r="HJ25" s="202">
        <v>0.12273705</v>
      </c>
      <c r="HK25" s="202">
        <v>1.63718422</v>
      </c>
      <c r="HL25" s="202">
        <v>7.3657499999999999E-3</v>
      </c>
      <c r="HM25" s="202">
        <v>0.19400789999999998</v>
      </c>
      <c r="HN25" s="202">
        <v>0.11738320999999999</v>
      </c>
      <c r="HO25" s="202">
        <v>2.0786781299999997</v>
      </c>
      <c r="HP25" s="202">
        <v>7.6024209999999995E-2</v>
      </c>
      <c r="HQ25" s="202">
        <v>7.0257239999999985E-2</v>
      </c>
      <c r="HR25" s="202">
        <v>3.1639500000000001E-2</v>
      </c>
      <c r="HS25" s="202">
        <v>0.17792094999999997</v>
      </c>
      <c r="HT25" s="202">
        <v>3.2353944799999996</v>
      </c>
      <c r="HU25" s="202">
        <v>9.7549529999999995E-2</v>
      </c>
      <c r="HV25" s="202">
        <v>2.0595559999999999E-2</v>
      </c>
      <c r="HW25" s="202">
        <v>0.11814508999999999</v>
      </c>
      <c r="HX25" s="202">
        <v>5.9346650000000001E-2</v>
      </c>
      <c r="HY25" s="202">
        <v>0.32161733000000003</v>
      </c>
      <c r="HZ25" s="202">
        <v>9.300311E-2</v>
      </c>
      <c r="IA25" s="202">
        <v>7.9646699999999983E-3</v>
      </c>
      <c r="IB25" s="202">
        <v>3.3682459999999997E-2</v>
      </c>
      <c r="IC25" s="202">
        <v>0.51561422000000001</v>
      </c>
      <c r="ID25" s="202">
        <v>6.0651009999999991E-2</v>
      </c>
      <c r="IE25" s="202">
        <v>0.19621376000000001</v>
      </c>
      <c r="IF25" s="202">
        <v>9.4804999999999993E-3</v>
      </c>
      <c r="IG25" s="202">
        <v>5.6636220000000001E-2</v>
      </c>
      <c r="IH25" s="202">
        <v>0.10906536999999999</v>
      </c>
      <c r="II25" s="202">
        <v>0.43204686000000003</v>
      </c>
      <c r="IJ25" s="202">
        <v>6.24976E-3</v>
      </c>
      <c r="IK25" s="202">
        <v>2.1300190000000004E-2</v>
      </c>
      <c r="IL25" s="202">
        <v>1.8866939999999999E-2</v>
      </c>
      <c r="IM25" s="202">
        <v>3.8158300000000001E-3</v>
      </c>
      <c r="IN25" s="202">
        <v>0.10515266000000002</v>
      </c>
      <c r="IO25" s="202">
        <v>0.15538538000000002</v>
      </c>
      <c r="IP25" s="202">
        <v>6.1851389999999999E-2</v>
      </c>
      <c r="IQ25" s="202">
        <v>0.12676441999999999</v>
      </c>
      <c r="IR25" s="202">
        <v>6.5331500000000001E-2</v>
      </c>
      <c r="IS25" s="202">
        <v>6.5363669999999999E-2</v>
      </c>
      <c r="IT25" s="202">
        <v>8.8318680000000011E-2</v>
      </c>
      <c r="IU25" s="202">
        <v>0.40762966</v>
      </c>
      <c r="IV25" s="202">
        <v>1.6288212100000001</v>
      </c>
      <c r="IW25" s="202">
        <v>0.12814037</v>
      </c>
      <c r="IX25" s="202">
        <v>3.0850000000000001E-3</v>
      </c>
      <c r="IY25" s="202">
        <v>8.2132499999999983E-2</v>
      </c>
      <c r="IZ25" s="202">
        <v>0.11629416000000001</v>
      </c>
      <c r="JA25" s="202">
        <v>8.8870990000000011E-2</v>
      </c>
      <c r="JB25" s="202">
        <v>0.41852301999999997</v>
      </c>
      <c r="JC25" s="202">
        <v>2.1976800000000005E-3</v>
      </c>
      <c r="JD25" s="202">
        <v>2.3341745300000003</v>
      </c>
      <c r="JE25" s="202">
        <v>0.13748969</v>
      </c>
      <c r="JF25" s="202">
        <v>3.780153E-2</v>
      </c>
      <c r="JG25" s="202">
        <v>2.2186850000000001E-2</v>
      </c>
      <c r="JH25" s="202">
        <v>2.5338502800000002</v>
      </c>
      <c r="JI25" s="202">
        <v>0.11071209</v>
      </c>
      <c r="JJ25" s="202">
        <v>0.13945495999999999</v>
      </c>
      <c r="JK25" s="202">
        <v>3.5658050000000004E-2</v>
      </c>
      <c r="JL25" s="202">
        <v>0.18780649999999999</v>
      </c>
      <c r="JM25" s="202">
        <v>9.895499000000002E-2</v>
      </c>
      <c r="JN25" s="202">
        <v>0.57258659000000001</v>
      </c>
      <c r="JO25" s="202">
        <v>5.1504339999999996E-2</v>
      </c>
      <c r="JP25" s="202">
        <v>9.9978129999999971E-2</v>
      </c>
      <c r="JQ25" s="202">
        <v>2.6440249999999998E-2</v>
      </c>
      <c r="JR25" s="202">
        <v>2.8211749999999997E-2</v>
      </c>
      <c r="JS25" s="202">
        <v>9.8560300000000003E-2</v>
      </c>
      <c r="JT25" s="202">
        <v>0.30469476999999995</v>
      </c>
      <c r="JU25" s="202">
        <v>0.24662987000000003</v>
      </c>
      <c r="JV25" s="202">
        <v>0.24662987000000003</v>
      </c>
      <c r="JW25" s="202">
        <v>4.0762845299999997</v>
      </c>
      <c r="JX25" s="202">
        <v>7.8273800000000001E-3</v>
      </c>
      <c r="JY25" s="202">
        <v>6.935783999999999E-2</v>
      </c>
      <c r="JZ25" s="202">
        <v>7.8177610000000008E-2</v>
      </c>
      <c r="KA25" s="202">
        <v>0.15536283000000001</v>
      </c>
      <c r="KB25" s="202">
        <v>3.6786239999999998E-2</v>
      </c>
      <c r="KC25" s="202">
        <v>0.46419870999999996</v>
      </c>
      <c r="KD25" s="202">
        <v>2.8029759999999994E-2</v>
      </c>
      <c r="KE25" s="202">
        <v>2.4521459999999998E-2</v>
      </c>
      <c r="KF25" s="202">
        <v>1.9273020000000002E-2</v>
      </c>
      <c r="KG25" s="202">
        <v>0.57280918999999997</v>
      </c>
      <c r="KH25" s="202">
        <v>0.11935556</v>
      </c>
      <c r="KI25" s="202">
        <v>9.8692860000000021E-2</v>
      </c>
      <c r="KJ25" s="202">
        <v>0.21340243</v>
      </c>
      <c r="KK25" s="202">
        <v>3.9575010000000001E-2</v>
      </c>
      <c r="KL25" s="202">
        <v>0.57279593000000006</v>
      </c>
      <c r="KM25" s="202">
        <v>1.0438217900000002</v>
      </c>
      <c r="KN25" s="202">
        <v>2.1662170000000001E-2</v>
      </c>
      <c r="KO25" s="202">
        <v>2.486184E-2</v>
      </c>
      <c r="KP25" s="202">
        <v>9.4532089999999999E-2</v>
      </c>
      <c r="KQ25" s="202">
        <v>9.6701499999999989E-3</v>
      </c>
      <c r="KR25" s="202">
        <v>0.23330942000000002</v>
      </c>
      <c r="KS25" s="202">
        <v>0.38403567</v>
      </c>
      <c r="KT25" s="202">
        <v>0.18813735000000001</v>
      </c>
      <c r="KU25" s="202">
        <v>0.23610044999999996</v>
      </c>
      <c r="KV25" s="202">
        <v>4.3503850000000004E-2</v>
      </c>
      <c r="KW25" s="202">
        <v>0.46774165000000001</v>
      </c>
      <c r="KX25" s="202">
        <v>2.6237711300000002</v>
      </c>
      <c r="KY25" s="202">
        <v>5.2909919999999999E-2</v>
      </c>
      <c r="KZ25" s="202">
        <v>2.6908079999999997E-2</v>
      </c>
      <c r="LA25" s="202">
        <v>7.9818E-2</v>
      </c>
      <c r="LB25" s="202">
        <v>3.2948829999999998E-2</v>
      </c>
      <c r="LC25" s="202">
        <v>7.7034199999999999E-3</v>
      </c>
      <c r="LD25" s="202">
        <v>2.7559429999999999E-2</v>
      </c>
      <c r="LE25" s="202">
        <v>5.3388030000000003E-2</v>
      </c>
      <c r="LF25" s="202">
        <v>0.15667059999999999</v>
      </c>
      <c r="LG25" s="202">
        <v>0.27827030999999997</v>
      </c>
      <c r="LH25" s="202">
        <v>8.3026100000000005E-2</v>
      </c>
      <c r="LI25" s="202">
        <v>1.04164378</v>
      </c>
      <c r="LJ25" s="202">
        <v>0.74585018999999997</v>
      </c>
      <c r="LK25" s="202">
        <v>9.3097209999999986E-2</v>
      </c>
      <c r="LL25" s="202">
        <v>1.8671800000000002E-2</v>
      </c>
      <c r="LM25" s="202">
        <v>1.9822890799999997</v>
      </c>
      <c r="LN25" s="202">
        <v>7.1018230000000016E-2</v>
      </c>
      <c r="LO25" s="202">
        <v>8.8105719999999971E-2</v>
      </c>
      <c r="LP25" s="202">
        <v>0.11289144</v>
      </c>
      <c r="LQ25" s="202">
        <v>0.11181818000000002</v>
      </c>
      <c r="LR25" s="202">
        <v>0.6184849</v>
      </c>
      <c r="LS25" s="202">
        <v>1.0023184700000001</v>
      </c>
      <c r="LT25" s="202">
        <v>0.52484089</v>
      </c>
      <c r="LU25" s="202">
        <v>8.3023459999999993E-2</v>
      </c>
      <c r="LV25" s="202">
        <v>9.5164470000000015E-2</v>
      </c>
      <c r="LW25" s="202">
        <v>0.23170778</v>
      </c>
      <c r="LX25" s="202"/>
      <c r="LY25" s="202">
        <v>0.93473660000000014</v>
      </c>
      <c r="LZ25" s="202">
        <v>4.27743246</v>
      </c>
      <c r="MA25" s="202">
        <v>34.496368369999992</v>
      </c>
      <c r="MB25" s="202">
        <v>3.4393899999999998E-2</v>
      </c>
      <c r="MC25" s="202">
        <v>1.906236E-2</v>
      </c>
      <c r="MD25" s="202">
        <v>0.12083200000000001</v>
      </c>
      <c r="ME25" s="202">
        <v>4.9221910000000001E-2</v>
      </c>
      <c r="MF25" s="202">
        <v>0.22351017000000001</v>
      </c>
      <c r="MG25" s="202">
        <v>3.3640664900000004</v>
      </c>
      <c r="MH25" s="202">
        <v>6.7069630000000005E-2</v>
      </c>
      <c r="MI25" s="202">
        <v>6.8410729999999989E-2</v>
      </c>
      <c r="MJ25" s="202">
        <v>2.2104519999999999E-2</v>
      </c>
      <c r="MK25" s="202">
        <v>8.0128059999999987E-2</v>
      </c>
      <c r="ML25" s="202">
        <v>3.6017794300000006</v>
      </c>
      <c r="MM25" s="202">
        <v>1.460474E-2</v>
      </c>
      <c r="MN25" s="202">
        <v>2.7003460000000003E-2</v>
      </c>
      <c r="MO25" s="202">
        <v>0.10315618000000001</v>
      </c>
      <c r="MP25" s="202">
        <v>1.34143302</v>
      </c>
      <c r="MQ25" s="202">
        <v>9.6306050000000004E-2</v>
      </c>
      <c r="MR25" s="202">
        <v>1.5825034499999999</v>
      </c>
      <c r="MS25" s="202">
        <v>5.2159669999999998E-2</v>
      </c>
      <c r="MT25" s="202">
        <v>0.18443880000000001</v>
      </c>
      <c r="MU25" s="202">
        <v>4.1289999999999999E-3</v>
      </c>
      <c r="MV25" s="202">
        <v>0.12726614999999999</v>
      </c>
      <c r="MW25" s="202">
        <v>0.36799361999999997</v>
      </c>
      <c r="MX25" s="202">
        <v>0.13737703000000001</v>
      </c>
      <c r="MY25" s="202">
        <v>2.221627E-2</v>
      </c>
      <c r="MZ25" s="202">
        <v>0.15959330000000002</v>
      </c>
      <c r="NA25" s="202">
        <v>5.9353799699999996</v>
      </c>
      <c r="NB25" s="202">
        <v>0.1131254</v>
      </c>
      <c r="NC25" s="202">
        <v>3.9033659999999998E-2</v>
      </c>
      <c r="ND25" s="202">
        <v>0.22961693999999999</v>
      </c>
      <c r="NE25" s="202">
        <v>0.381776</v>
      </c>
      <c r="NF25" s="202">
        <v>0.15411135000000001</v>
      </c>
      <c r="NG25" s="202">
        <v>4.8844289999999999E-2</v>
      </c>
      <c r="NH25" s="202">
        <v>0.19113394</v>
      </c>
      <c r="NI25" s="202">
        <v>2.9706809999999997E-2</v>
      </c>
      <c r="NJ25" s="202">
        <v>2.824144E-2</v>
      </c>
      <c r="NK25" s="202">
        <v>0.45203782999999997</v>
      </c>
      <c r="NL25" s="202">
        <v>0.13174221000000003</v>
      </c>
      <c r="NM25" s="202">
        <v>6.0461639999999997E-2</v>
      </c>
      <c r="NN25" s="202">
        <v>0.21535135999999999</v>
      </c>
      <c r="NO25" s="202">
        <v>9.5176330000000017E-2</v>
      </c>
      <c r="NP25" s="202">
        <v>5.3271539999999992E-2</v>
      </c>
      <c r="NQ25" s="202">
        <v>0.55600307999999998</v>
      </c>
      <c r="NR25" s="202">
        <v>4.6132010000000001E-2</v>
      </c>
      <c r="NS25" s="202">
        <v>2.0446515000000001</v>
      </c>
      <c r="NT25" s="202">
        <v>0.24093632000000001</v>
      </c>
      <c r="NU25" s="202">
        <v>0.13290885</v>
      </c>
      <c r="NV25" s="202">
        <v>1.663504E-2</v>
      </c>
      <c r="NW25" s="202">
        <v>2.4812637200000003</v>
      </c>
      <c r="NX25" s="202">
        <v>3.8710806300000002</v>
      </c>
      <c r="NY25" s="202">
        <v>0.20948700999999995</v>
      </c>
      <c r="NZ25" s="202">
        <v>2.4221289999999999E-2</v>
      </c>
      <c r="OA25" s="202">
        <v>0.14917676000000005</v>
      </c>
      <c r="OB25" s="202">
        <v>0.38288506</v>
      </c>
      <c r="OC25" s="202">
        <v>1.3747920000000002E-2</v>
      </c>
      <c r="OD25" s="202">
        <v>0.10922519</v>
      </c>
      <c r="OE25" s="202">
        <v>3.8426490000000001E-2</v>
      </c>
      <c r="OF25" s="202">
        <v>0.22722510000000001</v>
      </c>
      <c r="OG25" s="202">
        <v>6.6495940000000003E-2</v>
      </c>
      <c r="OH25" s="202">
        <v>0.45512064000000008</v>
      </c>
      <c r="OI25" s="202">
        <v>3.4263800000000004E-2</v>
      </c>
      <c r="OJ25" s="202">
        <v>6.811964999999999E-2</v>
      </c>
      <c r="OK25" s="202">
        <v>0.21669138000000002</v>
      </c>
      <c r="OL25" s="202">
        <v>4.9201060000000005E-2</v>
      </c>
      <c r="OM25" s="202">
        <v>0.48491190000000001</v>
      </c>
      <c r="ON25" s="202">
        <v>0.85318779</v>
      </c>
      <c r="OO25" s="202">
        <v>2.8694310000000001E-2</v>
      </c>
      <c r="OP25" s="202">
        <v>0.1545947</v>
      </c>
      <c r="OQ25" s="202">
        <v>6.36048E-3</v>
      </c>
      <c r="OR25" s="202">
        <v>4.5273149999999991E-2</v>
      </c>
      <c r="OS25" s="202">
        <v>3.3284340000000003E-2</v>
      </c>
      <c r="OT25" s="202">
        <v>0.26820697999999998</v>
      </c>
      <c r="OU25" s="202">
        <v>7.1412119999999996E-2</v>
      </c>
      <c r="OV25" s="202">
        <v>2.787297E-2</v>
      </c>
      <c r="OW25" s="202">
        <v>0.18041888</v>
      </c>
      <c r="OX25" s="202">
        <v>7.8032950000000004E-2</v>
      </c>
      <c r="OY25" s="202">
        <v>0.19102723000000002</v>
      </c>
      <c r="OZ25" s="202">
        <v>0.54876415000000001</v>
      </c>
      <c r="PA25" s="202">
        <v>2.5081646199999996</v>
      </c>
      <c r="PB25" s="202">
        <v>2.1913820000000001E-2</v>
      </c>
      <c r="PC25" s="202">
        <v>0.19807857000000001</v>
      </c>
      <c r="PD25" s="202">
        <v>7.1809499999999998E-2</v>
      </c>
      <c r="PE25" s="202">
        <v>0.38988949000000001</v>
      </c>
      <c r="PF25" s="202">
        <v>0.10970166000000001</v>
      </c>
      <c r="PG25" s="202">
        <v>0.79139303999999999</v>
      </c>
      <c r="PH25" s="202">
        <v>2.7083200000000002E-2</v>
      </c>
      <c r="PI25" s="202">
        <v>1.145465E-2</v>
      </c>
      <c r="PJ25" s="202">
        <v>0.17880708000000003</v>
      </c>
      <c r="PK25" s="202">
        <v>3.3485319999999992E-2</v>
      </c>
      <c r="PL25" s="202">
        <v>0.25083025000000003</v>
      </c>
      <c r="PM25" s="202">
        <v>0.10014064</v>
      </c>
      <c r="PN25" s="202">
        <v>1.8301999999999999E-3</v>
      </c>
      <c r="PO25" s="202">
        <v>0.22817156</v>
      </c>
      <c r="PP25" s="202">
        <v>3.9290270000000009E-2</v>
      </c>
      <c r="PQ25" s="202">
        <v>0.11335845000000001</v>
      </c>
      <c r="PR25" s="202">
        <v>0.48279112000000002</v>
      </c>
      <c r="PS25" s="202">
        <v>3.0250840000000001E-2</v>
      </c>
      <c r="PT25" s="202">
        <v>6.4162750000000005E-2</v>
      </c>
      <c r="PU25" s="202">
        <v>0.29071648</v>
      </c>
      <c r="PV25" s="202">
        <v>1.9733100000000003E-2</v>
      </c>
      <c r="PW25" s="202">
        <v>0.25856328000000001</v>
      </c>
      <c r="PX25" s="202">
        <v>0.66342645</v>
      </c>
      <c r="PY25" s="202">
        <v>2.18844086</v>
      </c>
      <c r="PZ25" s="202">
        <v>8.1709999999999994E-3</v>
      </c>
      <c r="QA25" s="202">
        <v>0.11034866</v>
      </c>
      <c r="QB25" s="202">
        <v>9.5653660000000015E-2</v>
      </c>
      <c r="QC25" s="202">
        <v>4.8991070000000005E-2</v>
      </c>
      <c r="QD25" s="202">
        <v>0.26316439000000003</v>
      </c>
      <c r="QE25" s="202">
        <v>0.15382291000000001</v>
      </c>
      <c r="QF25" s="202">
        <v>9.9933299999999999E-3</v>
      </c>
      <c r="QG25" s="202">
        <v>2.0029000000000002E-4</v>
      </c>
      <c r="QH25" s="202">
        <v>1.6727519999999999E-2</v>
      </c>
      <c r="QI25" s="202">
        <v>7.5025899999999993E-2</v>
      </c>
      <c r="QJ25" s="202">
        <v>0.25576995000000002</v>
      </c>
      <c r="QK25" s="202">
        <v>3.0950650000000003E-2</v>
      </c>
      <c r="QL25" s="202">
        <v>0.13051855000000001</v>
      </c>
      <c r="QM25" s="202">
        <v>8.3127200000000009E-3</v>
      </c>
      <c r="QN25" s="202">
        <v>0.1985624</v>
      </c>
      <c r="QO25" s="202">
        <v>8.7196110000000007E-2</v>
      </c>
      <c r="QP25" s="202">
        <v>0.45554043</v>
      </c>
      <c r="QQ25" s="202">
        <v>4.3222920000000005E-2</v>
      </c>
      <c r="QR25" s="202">
        <v>3.0555509999999998E-2</v>
      </c>
      <c r="QS25" s="202">
        <v>9.9022490000000005E-2</v>
      </c>
      <c r="QT25" s="202">
        <v>0.10007798000000002</v>
      </c>
      <c r="QU25" s="202">
        <v>0.13841228000000003</v>
      </c>
      <c r="QV25" s="202">
        <v>0.41129118000000009</v>
      </c>
      <c r="QW25" s="202">
        <v>6.3780500000000006E-3</v>
      </c>
      <c r="QX25" s="202">
        <v>0.5147820500000001</v>
      </c>
      <c r="QY25" s="202">
        <v>0.16857174</v>
      </c>
      <c r="QZ25" s="202">
        <v>0.6897318400000001</v>
      </c>
      <c r="RA25" s="202">
        <v>2.07549779</v>
      </c>
      <c r="RB25" s="202">
        <v>2.434296E-2</v>
      </c>
      <c r="RC25" s="202">
        <v>1.0626199999999999E-2</v>
      </c>
      <c r="RD25" s="202">
        <v>3.4969159999999999E-2</v>
      </c>
      <c r="RE25" s="202">
        <v>7.6602790000000004E-2</v>
      </c>
      <c r="RF25" s="202">
        <v>0.18422648</v>
      </c>
      <c r="RG25" s="202">
        <v>3.7272E-2</v>
      </c>
      <c r="RH25" s="202">
        <v>7.874594E-2</v>
      </c>
      <c r="RI25" s="202">
        <v>0.10067013000000001</v>
      </c>
      <c r="RJ25" s="202">
        <v>0.47751734000000001</v>
      </c>
      <c r="RK25" s="202">
        <v>1.187596E-2</v>
      </c>
      <c r="RL25" s="202">
        <v>2.3200560000000002E-2</v>
      </c>
      <c r="RM25" s="202">
        <v>4.774374E-2</v>
      </c>
      <c r="RN25" s="202">
        <v>0.11030645</v>
      </c>
      <c r="RO25" s="202">
        <v>0.19312671000000001</v>
      </c>
      <c r="RP25" s="202">
        <v>1.0838889999999999E-2</v>
      </c>
      <c r="RQ25" s="202">
        <v>2.9727489999999999E-2</v>
      </c>
      <c r="RR25" s="202">
        <v>0.12336688000000003</v>
      </c>
      <c r="RS25" s="202">
        <v>0.16816594000000001</v>
      </c>
      <c r="RT25" s="202">
        <v>0.33209920000000004</v>
      </c>
      <c r="RU25" s="202">
        <v>1.338542E-2</v>
      </c>
      <c r="RV25" s="202">
        <v>4.6236739999999998E-2</v>
      </c>
      <c r="RW25" s="202">
        <v>4.4169229999999997E-2</v>
      </c>
      <c r="RX25" s="202">
        <v>4.6831749999999998E-2</v>
      </c>
      <c r="RY25" s="202">
        <v>3.4169600000000001E-3</v>
      </c>
      <c r="RZ25" s="202">
        <v>0.15404009999999999</v>
      </c>
      <c r="SA25" s="202">
        <v>1.1917525100000002</v>
      </c>
      <c r="SB25" s="202">
        <v>1.9471739999999998E-2</v>
      </c>
      <c r="SC25" s="202">
        <v>3.735E-3</v>
      </c>
      <c r="SD25" s="202">
        <v>4.9817939999999998E-2</v>
      </c>
      <c r="SE25" s="202">
        <v>0.12900529999999999</v>
      </c>
      <c r="SF25" s="202">
        <v>0.15362273999999998</v>
      </c>
      <c r="SG25" s="202">
        <v>0.35565271999999992</v>
      </c>
      <c r="SH25" s="202">
        <v>0.14877358999999996</v>
      </c>
      <c r="SI25" s="202">
        <v>7.6146749999999999E-2</v>
      </c>
      <c r="SJ25" s="202">
        <v>5.1022940000000003E-2</v>
      </c>
      <c r="SK25" s="202">
        <v>2.3169020000000002E-2</v>
      </c>
      <c r="SL25" s="202">
        <v>9.1041609999999995E-2</v>
      </c>
      <c r="SM25" s="202">
        <v>0.39015390999999994</v>
      </c>
      <c r="SN25" s="202">
        <v>0.58402763000000002</v>
      </c>
      <c r="SO25" s="202">
        <v>0.21342929999999999</v>
      </c>
      <c r="SP25" s="202">
        <v>5.9783409999999995E-2</v>
      </c>
      <c r="SQ25" s="202">
        <v>3.8507010000000008E-2</v>
      </c>
      <c r="SR25" s="263">
        <v>0.89574735000000005</v>
      </c>
      <c r="SS25" s="202">
        <v>2.6548430000000001E-2</v>
      </c>
      <c r="ST25" s="202">
        <v>0.18239316</v>
      </c>
      <c r="SU25" s="202">
        <v>0.55739606000000008</v>
      </c>
      <c r="SV25" s="202">
        <v>6.8146220000000021E-2</v>
      </c>
      <c r="SW25" s="202">
        <v>0.32662366000000009</v>
      </c>
      <c r="SX25" s="202">
        <v>1.1611075300000002</v>
      </c>
      <c r="SY25" s="202">
        <v>0.13632456000000001</v>
      </c>
      <c r="SZ25" s="202">
        <v>0.13632456000000001</v>
      </c>
      <c r="TA25" s="202">
        <v>2.9389860699999999</v>
      </c>
      <c r="TB25" s="202">
        <v>1.8185350000000003E-2</v>
      </c>
      <c r="TC25" s="202">
        <v>0.67654819999999993</v>
      </c>
      <c r="TD25" s="202">
        <v>3.796675E-2</v>
      </c>
      <c r="TE25" s="202">
        <v>4.3576960000000005E-2</v>
      </c>
      <c r="TF25" s="202">
        <v>0.77627725999999997</v>
      </c>
      <c r="TG25" s="202">
        <v>7.9708479999999998E-2</v>
      </c>
      <c r="TH25" s="202">
        <v>3.5077380000000005E-2</v>
      </c>
      <c r="TI25" s="202">
        <v>8.2060010000000003E-2</v>
      </c>
      <c r="TJ25" s="202">
        <v>2.97176E-2</v>
      </c>
      <c r="TK25" s="202">
        <f t="shared" si="22"/>
        <v>0.22656347000000002</v>
      </c>
      <c r="TL25" s="202">
        <v>6.2741709999999978E-2</v>
      </c>
      <c r="TM25" s="202">
        <v>6.679359E-2</v>
      </c>
      <c r="TN25" s="202">
        <v>4.1443199999999999E-2</v>
      </c>
      <c r="TO25" s="202">
        <v>8.651766000000001E-2</v>
      </c>
      <c r="TP25" s="202">
        <v>0.14118296000000002</v>
      </c>
      <c r="TQ25" s="202">
        <v>0.39867912</v>
      </c>
      <c r="TR25" s="202">
        <v>2.3291880000000001E-2</v>
      </c>
      <c r="TS25" s="202">
        <v>9.8497000000000012E-3</v>
      </c>
      <c r="TT25" s="202">
        <v>4.478639999999999E-3</v>
      </c>
      <c r="TU25" s="202">
        <v>0.22270986000000001</v>
      </c>
      <c r="TV25" s="202">
        <v>5.2129580000000002E-2</v>
      </c>
      <c r="TW25" s="202">
        <v>0.31245966000000003</v>
      </c>
      <c r="TX25" s="202">
        <v>4.8296509999999994E-2</v>
      </c>
      <c r="TY25" s="202">
        <v>4.5317949999999996E-2</v>
      </c>
      <c r="TZ25" s="202">
        <v>1.8075490000000003E-2</v>
      </c>
      <c r="UA25" s="202">
        <v>0.36358227999999998</v>
      </c>
      <c r="UB25" s="202">
        <v>0.47527223000000002</v>
      </c>
      <c r="UC25" s="202">
        <v>2.18925174</v>
      </c>
      <c r="UD25" s="202">
        <v>0.35522116999999997</v>
      </c>
      <c r="UE25" s="202">
        <v>0.35522116999999997</v>
      </c>
      <c r="UF25" s="202">
        <v>3.6123499999999998E-3</v>
      </c>
      <c r="UG25" s="202">
        <v>4.8742619999999993E-2</v>
      </c>
      <c r="UH25" s="202">
        <v>0.16260293000000003</v>
      </c>
      <c r="UI25" s="202">
        <v>0.11870867</v>
      </c>
      <c r="UJ25" s="202">
        <v>5.3247439999999986E-2</v>
      </c>
      <c r="UK25" s="202">
        <v>0.38691401000000003</v>
      </c>
      <c r="UL25" s="202">
        <v>2.3242470000000001E-2</v>
      </c>
      <c r="UM25" s="202">
        <v>2.3455130000000005E-2</v>
      </c>
      <c r="UN25" s="202">
        <v>2.8756179999999999E-2</v>
      </c>
      <c r="UO25" s="202">
        <v>1.2362669999999999E-2</v>
      </c>
      <c r="UP25" s="202">
        <v>0.28352026000000002</v>
      </c>
      <c r="UQ25" s="202">
        <v>0.37133671000000007</v>
      </c>
      <c r="UR25" s="202">
        <v>0.62085720999999994</v>
      </c>
      <c r="US25" s="202">
        <v>3.50129E-2</v>
      </c>
      <c r="UT25" s="202">
        <v>0.21248601</v>
      </c>
      <c r="UU25" s="202">
        <v>5.8164279999999999E-2</v>
      </c>
      <c r="UV25" s="202">
        <v>9.6901390000000018E-2</v>
      </c>
      <c r="UW25" s="202">
        <f t="shared" si="42"/>
        <v>1.02342179</v>
      </c>
      <c r="UX25" s="202">
        <v>3.2750700000000008E-2</v>
      </c>
      <c r="UY25" s="202">
        <v>2.5331999999999989E-3</v>
      </c>
      <c r="UZ25" s="202">
        <v>0.23995664999999999</v>
      </c>
      <c r="VA25" s="202">
        <v>3.1598430000000004E-2</v>
      </c>
      <c r="VB25" s="202">
        <v>1.4497069999999999E-2</v>
      </c>
      <c r="VC25" s="202">
        <v>0.32133604999999998</v>
      </c>
      <c r="VD25" s="202">
        <v>2.4582297299999993</v>
      </c>
      <c r="VE25" s="202">
        <v>0.15177027000000001</v>
      </c>
      <c r="VF25" s="202">
        <v>1.30939538</v>
      </c>
      <c r="VG25" s="202">
        <v>3.5261250000000001E-2</v>
      </c>
      <c r="VH25" s="202">
        <v>6.3412280000000001E-2</v>
      </c>
      <c r="VI25" s="202">
        <v>0.28004667000000005</v>
      </c>
      <c r="VJ25" s="202">
        <v>1.8398858500000004</v>
      </c>
      <c r="VK25" s="202">
        <v>1.0282670000000001E-2</v>
      </c>
      <c r="VL25" s="202">
        <v>0.29313071999999996</v>
      </c>
      <c r="VM25" s="202">
        <v>7.319231000000001E-2</v>
      </c>
      <c r="VN25" s="202">
        <v>3.9248750000000006E-2</v>
      </c>
      <c r="VO25" s="202">
        <v>7.5724159999999999E-2</v>
      </c>
      <c r="VP25" s="202">
        <v>0.49157860999999997</v>
      </c>
      <c r="VQ25" s="202">
        <v>6.4213580000000006E-2</v>
      </c>
      <c r="VR25" s="202">
        <v>9.8723090000000013E-2</v>
      </c>
      <c r="VS25" s="202">
        <v>8.1840389999999999E-2</v>
      </c>
      <c r="VT25" s="202">
        <v>1.3733640000000002E-2</v>
      </c>
      <c r="VU25" s="202">
        <v>4.9509599999999999E-3</v>
      </c>
      <c r="VV25" s="202">
        <v>0.26346166000000004</v>
      </c>
      <c r="VW25" s="202">
        <v>2.027559E-2</v>
      </c>
      <c r="VX25" s="202">
        <v>4.4690490000000006E-2</v>
      </c>
      <c r="VY25" s="202">
        <v>8.1090019999999999E-2</v>
      </c>
      <c r="VZ25" s="202">
        <v>0.50666146999999995</v>
      </c>
      <c r="WA25" s="202">
        <v>2.2106189999999998E-2</v>
      </c>
      <c r="WB25" s="202">
        <v>0.67482375999999999</v>
      </c>
      <c r="WC25" s="202">
        <v>2.4512720000000002E-2</v>
      </c>
      <c r="WD25" s="202">
        <v>7.1918469999999998E-2</v>
      </c>
      <c r="WE25" s="202">
        <v>9.643119E-2</v>
      </c>
      <c r="WF25" s="202">
        <v>3.3661810700000001</v>
      </c>
      <c r="WG25" s="202">
        <v>1.200126E-2</v>
      </c>
      <c r="WH25" s="202">
        <v>9.8676340000000015E-2</v>
      </c>
      <c r="WI25" s="202">
        <v>0.11067760000000001</v>
      </c>
      <c r="WJ25" s="202">
        <v>4.4767389999999997E-2</v>
      </c>
      <c r="WK25" s="202">
        <v>2.6756599999999998E-2</v>
      </c>
      <c r="WL25" s="202">
        <v>0.11216592</v>
      </c>
      <c r="WM25" s="202">
        <v>2.5861379999999996E-2</v>
      </c>
      <c r="WN25" s="202">
        <v>6.3468570000000002E-2</v>
      </c>
      <c r="WO25" s="202">
        <v>0.27301986</v>
      </c>
      <c r="WP25" s="202">
        <v>0.22005872000000001</v>
      </c>
      <c r="WQ25" s="202">
        <v>9.8834999999999999E-3</v>
      </c>
      <c r="WR25" s="202">
        <v>9.2920509999999998E-2</v>
      </c>
      <c r="WS25" s="202">
        <v>0.10298974000000001</v>
      </c>
      <c r="WT25" s="202">
        <v>2.7703999999999997E-3</v>
      </c>
      <c r="WU25" s="202">
        <v>0.42862286999999999</v>
      </c>
      <c r="WV25" s="202">
        <v>2.085627E-2</v>
      </c>
      <c r="WW25" s="202">
        <v>4.9334399999999987E-2</v>
      </c>
      <c r="WX25" s="202">
        <v>1.9783430000000005E-2</v>
      </c>
      <c r="WY25" s="202">
        <v>2.5610499999999996E-3</v>
      </c>
      <c r="WZ25" s="202">
        <v>0.13727794000000001</v>
      </c>
      <c r="XA25" s="202">
        <v>0.22981309000000003</v>
      </c>
      <c r="XB25" s="202">
        <v>7.3092339999999992E-2</v>
      </c>
      <c r="XC25" s="202">
        <v>1.3162239999999999E-2</v>
      </c>
      <c r="XD25" s="202">
        <v>6.6832559999999999E-2</v>
      </c>
      <c r="XE25" s="202">
        <v>0.18322713000000002</v>
      </c>
      <c r="XF25" s="202">
        <v>0.33631426999999997</v>
      </c>
      <c r="XG25" s="202">
        <v>1.3784476899999998</v>
      </c>
      <c r="XH25" s="202">
        <v>0.36496081000000002</v>
      </c>
      <c r="XI25" s="202">
        <v>0.36496081000000002</v>
      </c>
      <c r="XJ25" s="202">
        <v>0.12006617</v>
      </c>
      <c r="XK25" s="202">
        <v>6.0516050000000002E-2</v>
      </c>
      <c r="XL25" s="202">
        <v>0.1202975</v>
      </c>
      <c r="XM25" s="202">
        <v>0.12052027999999999</v>
      </c>
      <c r="XN25" s="202">
        <v>1.4610699999999999E-2</v>
      </c>
      <c r="XO25" s="202">
        <v>0.43601069999999992</v>
      </c>
      <c r="XP25" s="202">
        <v>4.2515090000000005E-2</v>
      </c>
      <c r="XQ25" s="202">
        <v>3.4443260000000003E-2</v>
      </c>
      <c r="XR25" s="202">
        <v>8.4143429999999991E-2</v>
      </c>
      <c r="XS25" s="202">
        <v>3.6482800000000003E-2</v>
      </c>
      <c r="XT25" s="202">
        <v>0.12331823</v>
      </c>
      <c r="XU25" s="202">
        <v>0.32090280999999998</v>
      </c>
      <c r="XV25" s="202">
        <v>0.23124758000000001</v>
      </c>
      <c r="XW25" s="202">
        <v>9.1505099999999798E-2</v>
      </c>
      <c r="XX25" s="202">
        <v>0.32869234000000003</v>
      </c>
      <c r="XY25" s="202">
        <v>4.9689209999999998E-2</v>
      </c>
      <c r="XZ25" s="202">
        <v>0.14438207999999997</v>
      </c>
      <c r="YA25" s="202">
        <f t="shared" si="43"/>
        <v>0.84551630999999983</v>
      </c>
      <c r="YB25" s="202">
        <v>8.1663709999999987E-2</v>
      </c>
      <c r="YC25" s="202">
        <v>0.13321327000000002</v>
      </c>
      <c r="YD25" s="202">
        <v>0.66523721000000025</v>
      </c>
      <c r="YE25" s="202">
        <v>0.23047146999999987</v>
      </c>
      <c r="YF25" s="202">
        <f t="shared" si="44"/>
        <v>1.1105856600000001</v>
      </c>
      <c r="YG25" s="202">
        <f t="shared" si="45"/>
        <v>3.0779762899999996</v>
      </c>
      <c r="YH25" s="202">
        <f t="shared" si="46"/>
        <v>33.179388969999998</v>
      </c>
      <c r="YI25" s="202">
        <v>0.8689519</v>
      </c>
      <c r="YJ25" s="202">
        <v>1.1625470000000001E-2</v>
      </c>
      <c r="YK25" s="202">
        <v>0.13107821</v>
      </c>
      <c r="YL25" s="202">
        <v>8.0514709999999878E-2</v>
      </c>
      <c r="YM25" s="202">
        <f t="shared" si="47"/>
        <v>1.0921702899999999</v>
      </c>
      <c r="YN25" s="202">
        <v>1.380811999999999E-2</v>
      </c>
      <c r="YO25" s="202">
        <v>2.4133539999999992E-2</v>
      </c>
      <c r="YP25" s="202">
        <v>0.1933500499999998</v>
      </c>
      <c r="YQ25" s="202">
        <v>9.7719569999999895E-2</v>
      </c>
      <c r="YR25" s="202">
        <v>3.5447559999999982E-2</v>
      </c>
      <c r="YS25" s="202">
        <v>0.36445883999999967</v>
      </c>
      <c r="YT25" s="202">
        <v>5.15907E-3</v>
      </c>
      <c r="YU25" s="202">
        <v>0.24116026999999998</v>
      </c>
      <c r="YV25" s="202">
        <v>0.33011672999999875</v>
      </c>
      <c r="YW25" s="202">
        <v>0.19917682999999997</v>
      </c>
      <c r="YX25" s="202">
        <v>0.22042787</v>
      </c>
      <c r="YY25" s="202">
        <v>0.9960407699999988</v>
      </c>
      <c r="YZ25" s="202">
        <v>0.30485719999999999</v>
      </c>
      <c r="ZA25" s="202">
        <v>0.36083140999999996</v>
      </c>
      <c r="ZB25" s="202">
        <v>7.0915660000000005E-2</v>
      </c>
      <c r="ZC25" s="202">
        <v>2.0899400000000002E-3</v>
      </c>
      <c r="ZD25" s="202">
        <v>0.73869420999999991</v>
      </c>
      <c r="ZE25" s="202">
        <v>0.48574508</v>
      </c>
      <c r="ZF25" s="202">
        <v>6.0396840000000007E-2</v>
      </c>
      <c r="ZG25" s="202">
        <v>0.34909433999999995</v>
      </c>
      <c r="ZH25" s="202">
        <v>0.89523625999999989</v>
      </c>
      <c r="ZI25" s="202">
        <v>4.0866003699999984</v>
      </c>
      <c r="ZJ25" s="202">
        <v>5.9911150000000003E-2</v>
      </c>
      <c r="ZK25" s="202">
        <v>0.24972908999999999</v>
      </c>
      <c r="ZL25" s="202">
        <v>0.30964024000000001</v>
      </c>
      <c r="ZM25" s="202">
        <v>9.1542710000000013E-2</v>
      </c>
      <c r="ZN25" s="202">
        <v>0.26296142000000006</v>
      </c>
      <c r="ZO25" s="202">
        <v>3.3501639999999999E-2</v>
      </c>
      <c r="ZP25" s="202">
        <v>0.41055151999999995</v>
      </c>
      <c r="ZQ25" s="202">
        <v>0.10236690000000001</v>
      </c>
      <c r="ZR25" s="202">
        <v>0.90092419000000001</v>
      </c>
      <c r="ZS25" s="202">
        <v>0.15103319999999998</v>
      </c>
      <c r="ZT25" s="202">
        <v>1.6289159999999969E-2</v>
      </c>
      <c r="ZU25" s="202">
        <v>0.16758598999999999</v>
      </c>
      <c r="ZV25" s="202">
        <v>0.33490834999999997</v>
      </c>
      <c r="ZW25" s="202">
        <v>2.8075600000000006E-3</v>
      </c>
      <c r="ZX25" s="202">
        <v>0.16384226000000002</v>
      </c>
      <c r="ZY25" s="202">
        <v>0.24347778</v>
      </c>
      <c r="ZZ25" s="202">
        <v>4.8625379999999996E-2</v>
      </c>
      <c r="AAA25" s="202">
        <v>0.19156858999999993</v>
      </c>
      <c r="AAB25" s="202">
        <v>0.65032157000000002</v>
      </c>
      <c r="AAC25" s="202">
        <v>1.9847449999999999E-2</v>
      </c>
      <c r="AAD25" s="202">
        <v>8.2902610000000002E-2</v>
      </c>
      <c r="AAE25" s="202">
        <v>0.43988717999999999</v>
      </c>
      <c r="AAF25" s="202">
        <v>0.54263724000000002</v>
      </c>
      <c r="AAG25" s="202">
        <v>2.7384315899999994</v>
      </c>
      <c r="AAH25" s="202">
        <v>3.1598380000000002E-2</v>
      </c>
      <c r="AAI25" s="202">
        <v>0.24280165000000004</v>
      </c>
      <c r="AAJ25" s="202">
        <v>0.27440003000000002</v>
      </c>
      <c r="AAK25" s="202">
        <v>9.4292139999999997E-2</v>
      </c>
      <c r="AAL25" s="202">
        <v>0.92182765999999994</v>
      </c>
      <c r="AAM25" s="202">
        <v>8.8138919999999996E-2</v>
      </c>
      <c r="AAN25" s="202">
        <v>0.12578894000000002</v>
      </c>
      <c r="AAO25" s="202">
        <v>0.18372806</v>
      </c>
      <c r="AAP25" s="202">
        <v>1.4137757200000001</v>
      </c>
      <c r="AAQ25" s="202">
        <v>6.417139999999999E-2</v>
      </c>
      <c r="AAR25" s="202">
        <v>2.4445581199999999</v>
      </c>
      <c r="AAS25" s="202">
        <v>2.5521790000000003E-2</v>
      </c>
      <c r="AAT25" s="202">
        <v>9.1730700000000019E-3</v>
      </c>
      <c r="AAU25" s="202">
        <v>7.7742129999999993E-2</v>
      </c>
      <c r="AAV25" s="202">
        <v>2.6211665099999997</v>
      </c>
      <c r="AAW25" s="202">
        <v>4.4805499999999998E-3</v>
      </c>
      <c r="AAX25" s="202">
        <v>9.5713160000000019E-2</v>
      </c>
      <c r="AAY25" s="202">
        <v>2.4423969999999996E-2</v>
      </c>
      <c r="AAZ25" s="202">
        <v>0.18865509</v>
      </c>
      <c r="ABA25" s="202">
        <v>0.27635562999999996</v>
      </c>
      <c r="ABB25" s="202">
        <v>0.58962840000000005</v>
      </c>
      <c r="ABC25" s="202">
        <v>1.266891E-2</v>
      </c>
      <c r="ABD25" s="202">
        <v>3.3017559999999994E-2</v>
      </c>
      <c r="ABE25" s="202">
        <v>0.60927969999999998</v>
      </c>
      <c r="ABF25" s="202">
        <v>0.71034679000000001</v>
      </c>
      <c r="ABG25" s="202">
        <v>1.36531296</v>
      </c>
      <c r="ABH25" s="202">
        <f t="shared" si="48"/>
        <v>5.6348807099999982</v>
      </c>
      <c r="ABI25" s="202">
        <v>6.2642836200000005</v>
      </c>
      <c r="ABJ25" s="202">
        <v>1.034904E-2</v>
      </c>
      <c r="ABK25" s="202">
        <v>0.24015157999999998</v>
      </c>
      <c r="ABL25" s="202">
        <v>0.15474433000000001</v>
      </c>
      <c r="ABM25" s="202">
        <v>3.3295600000000002E-2</v>
      </c>
      <c r="ABN25" s="202">
        <v>0.37676684999999999</v>
      </c>
      <c r="ABO25" s="202">
        <v>0.81530740000000002</v>
      </c>
      <c r="ABP25" s="202">
        <v>2.9023029999999998E-2</v>
      </c>
      <c r="ABQ25" s="202">
        <v>0.11650405999999999</v>
      </c>
      <c r="ABR25" s="202">
        <v>8.2284570000000001E-2</v>
      </c>
      <c r="ABS25" s="202">
        <v>4.8758579999999996E-2</v>
      </c>
      <c r="ABT25" s="202">
        <v>5.6203400000000008E-2</v>
      </c>
      <c r="ABU25" s="202">
        <v>0.33408521999999996</v>
      </c>
      <c r="ABV25" s="202">
        <v>0.70473865999999996</v>
      </c>
      <c r="ABW25" s="202">
        <v>4.9951159999999994E-2</v>
      </c>
      <c r="ABX25" s="202">
        <v>3.6063499999999999E-3</v>
      </c>
      <c r="ABY25" s="202">
        <v>5.2852349999999999E-2</v>
      </c>
      <c r="ABZ25" s="202">
        <v>0.43617560999999994</v>
      </c>
      <c r="ACA25" s="202">
        <v>1.24732413</v>
      </c>
      <c r="ACB25" s="202">
        <v>9.1916310000000001E-2</v>
      </c>
      <c r="ACC25" s="202">
        <v>0.95148341000000003</v>
      </c>
      <c r="ACD25" s="202">
        <v>0.11362794999999999</v>
      </c>
      <c r="ACE25" s="202">
        <v>0.16439744999999997</v>
      </c>
      <c r="ACF25" s="202">
        <v>0.62789255000000022</v>
      </c>
      <c r="ACG25" s="202">
        <v>1.9493176700000001</v>
      </c>
      <c r="ACH25" s="202">
        <v>0.47600723</v>
      </c>
      <c r="ACI25" s="202">
        <v>0.47600723</v>
      </c>
      <c r="ACJ25" s="202">
        <v>4.8220416500000001</v>
      </c>
      <c r="ACK25" s="202">
        <v>7.0747480000000001E-2</v>
      </c>
      <c r="ACL25" s="202">
        <v>1.2042000000000001E-2</v>
      </c>
      <c r="ACM25" s="202">
        <v>0.21050839000000005</v>
      </c>
      <c r="ACN25" s="202">
        <v>0.29329787000000007</v>
      </c>
      <c r="ACO25" s="202">
        <v>0.13898919000000001</v>
      </c>
      <c r="ACP25" s="202">
        <v>0.45257248999999999</v>
      </c>
      <c r="ACQ25" s="202">
        <v>0.75308017000000005</v>
      </c>
      <c r="ACR25" s="202">
        <v>0.30115169000000003</v>
      </c>
      <c r="ACS25" s="202">
        <v>0.12338336999999999</v>
      </c>
      <c r="ACT25" s="202">
        <v>1.7691769099999999</v>
      </c>
      <c r="ACU25" s="202">
        <v>1.7333239999999996E-2</v>
      </c>
      <c r="ACV25" s="202">
        <v>8.4914800000000009E-3</v>
      </c>
      <c r="ACW25" s="202">
        <v>0.57114493999999993</v>
      </c>
      <c r="ACX25" s="202">
        <v>0.27433204999999999</v>
      </c>
      <c r="ACY25" s="202">
        <v>0.50654511999999996</v>
      </c>
      <c r="ACZ25" s="202">
        <v>1.3778468299999997</v>
      </c>
      <c r="ADA25" s="202">
        <v>0.10321557999999999</v>
      </c>
      <c r="ADB25" s="202">
        <v>0.34002332000000002</v>
      </c>
      <c r="ADC25" s="202">
        <v>0.16097949999999997</v>
      </c>
      <c r="ADD25" s="202">
        <v>0.19755685000000001</v>
      </c>
      <c r="ADE25" s="202">
        <v>0.74533879000000003</v>
      </c>
      <c r="ADF25" s="202">
        <v>1.5471140400000001</v>
      </c>
      <c r="ADG25" s="202">
        <v>5.2020699999999996E-3</v>
      </c>
      <c r="ADH25" s="202">
        <v>0.14202622999999995</v>
      </c>
      <c r="ADI25" s="202">
        <v>5.9068340000000011E-2</v>
      </c>
      <c r="ADJ25" s="202">
        <v>0.20629663999999998</v>
      </c>
      <c r="ADK25" s="202">
        <v>5.1937322899999989</v>
      </c>
      <c r="ADL25" s="202">
        <v>0.37905380000000005</v>
      </c>
      <c r="ADM25" s="202">
        <v>0.37905380000000005</v>
      </c>
      <c r="ADN25" s="202">
        <v>5.5251340000000003E-2</v>
      </c>
      <c r="ADO25" s="202">
        <v>7.0291409999999999E-2</v>
      </c>
      <c r="ADP25" s="202">
        <v>0.13212244000000001</v>
      </c>
      <c r="ADQ25" s="202">
        <v>0.79921416000000001</v>
      </c>
      <c r="ADR25" s="202">
        <v>0.59434784000000007</v>
      </c>
      <c r="ADS25" s="202">
        <v>1.6512271900000002</v>
      </c>
      <c r="ADT25" s="202">
        <v>0.107806</v>
      </c>
      <c r="ADU25" s="202">
        <v>0.41364121999999992</v>
      </c>
      <c r="ADV25" s="202">
        <v>1.4454420000000001E-2</v>
      </c>
      <c r="ADW25" s="202">
        <v>0.14079281999999999</v>
      </c>
      <c r="ADX25" s="202">
        <v>0.32269363000000001</v>
      </c>
      <c r="ADY25" s="202">
        <v>0.99938808999999984</v>
      </c>
      <c r="ADZ25" s="202">
        <v>4.350064E-2</v>
      </c>
      <c r="AEA25" s="202">
        <v>0.36721237999999995</v>
      </c>
      <c r="AEB25" s="202">
        <v>4.4425000000000003E-3</v>
      </c>
      <c r="AEC25" s="202">
        <v>0.15496124999999997</v>
      </c>
      <c r="AED25" s="202">
        <v>0.57011676999999994</v>
      </c>
      <c r="AEE25" s="202">
        <v>0.13508797</v>
      </c>
      <c r="AEF25" s="202">
        <v>5.3064891699999999</v>
      </c>
      <c r="AEG25" s="202">
        <v>3.9114330000000003E-2</v>
      </c>
      <c r="AEH25" s="202">
        <v>5.3238649999999998E-2</v>
      </c>
      <c r="AEI25" s="202">
        <v>7.0195727200000011</v>
      </c>
      <c r="AEJ25" s="202">
        <v>12.55350284</v>
      </c>
      <c r="AEK25" s="202">
        <v>16.15328869</v>
      </c>
      <c r="AEL25" s="202">
        <v>1.2835185299999998</v>
      </c>
      <c r="AEM25" s="202">
        <v>0.41867510999999991</v>
      </c>
      <c r="AEN25" s="202">
        <v>5.6467899999999996E-3</v>
      </c>
      <c r="AEO25" s="202">
        <v>0.22634845000000001</v>
      </c>
      <c r="AEP25" s="202">
        <v>0.24667679999999978</v>
      </c>
      <c r="AEQ25" s="202">
        <v>2.1808656799999993</v>
      </c>
      <c r="AER25" s="202">
        <v>0.68479591000000006</v>
      </c>
      <c r="AES25" s="202">
        <v>6.7711060000000003E-2</v>
      </c>
      <c r="AET25" s="202">
        <v>0.15635937</v>
      </c>
      <c r="AEU25" s="202">
        <v>0.19476029</v>
      </c>
      <c r="AEV25" s="202">
        <v>0.13421701</v>
      </c>
      <c r="AEW25" s="202">
        <v>1.2378436400000004</v>
      </c>
      <c r="AEX25" s="202">
        <v>0.59821556000000009</v>
      </c>
      <c r="AEY25" s="202">
        <v>4.1300389999999999E-2</v>
      </c>
      <c r="AEZ25" s="202">
        <v>1.7414994100000003</v>
      </c>
      <c r="AFA25" s="202">
        <v>0.54119654000000006</v>
      </c>
      <c r="AFB25" s="202">
        <v>2.9222119000000002</v>
      </c>
      <c r="AFC25" s="202">
        <v>2.0712880199999999</v>
      </c>
      <c r="AFD25" s="202">
        <v>0.47153631000000001</v>
      </c>
      <c r="AFE25" s="202">
        <v>0.18945673000000002</v>
      </c>
      <c r="AFF25" s="202">
        <v>5.2397699999999995E-3</v>
      </c>
      <c r="AFG25" s="202">
        <v>0.34273463999999998</v>
      </c>
      <c r="AFH25" s="202">
        <v>3.0802554699999996</v>
      </c>
      <c r="AFI25" s="202">
        <v>1.8693709999999999E-2</v>
      </c>
      <c r="AFJ25" s="202">
        <v>0.19526403000000001</v>
      </c>
      <c r="AFK25" s="202">
        <v>0.21395774000000001</v>
      </c>
      <c r="AFL25" s="202">
        <v>9.6351344300000008</v>
      </c>
      <c r="AFM25" s="202">
        <v>3.1811599999999995E-2</v>
      </c>
      <c r="AFN25" s="202">
        <v>3.1997659999999997E-2</v>
      </c>
      <c r="AFO25" s="202">
        <v>0.17884729000000002</v>
      </c>
      <c r="AFP25" s="202">
        <v>0.24265655000000003</v>
      </c>
      <c r="AFQ25" s="202">
        <v>0.30641892999999998</v>
      </c>
      <c r="AFR25" s="202">
        <v>8.463E-3</v>
      </c>
      <c r="AFS25" s="202">
        <v>2.9696520000000001E-2</v>
      </c>
      <c r="AFT25" s="202">
        <v>0.50659288000000002</v>
      </c>
      <c r="AFU25" s="202">
        <v>0.85117133</v>
      </c>
      <c r="AFV25" s="202">
        <v>6.6612089999999999E-2</v>
      </c>
      <c r="AFW25" s="202">
        <v>0.11164014999999999</v>
      </c>
      <c r="AFX25" s="202">
        <v>3.1291279999999998E-2</v>
      </c>
      <c r="AFY25" s="202">
        <v>1.7883649999999997E-2</v>
      </c>
      <c r="AFZ25" s="202">
        <v>1.5868E-3</v>
      </c>
      <c r="AGA25" s="202">
        <v>0.22901396999999998</v>
      </c>
      <c r="AGB25" s="202">
        <v>2.8141989999999999E-2</v>
      </c>
      <c r="AGC25" s="202">
        <v>0.20104378000000001</v>
      </c>
      <c r="AGD25" s="202">
        <v>0.29668332000000003</v>
      </c>
      <c r="AGE25" s="202">
        <v>0.10940019000000001</v>
      </c>
      <c r="AGF25" s="202">
        <v>0.19656155000000003</v>
      </c>
      <c r="AGG25" s="202">
        <v>0.83183082999999991</v>
      </c>
      <c r="AGH25" s="202">
        <v>0.53285272000000006</v>
      </c>
      <c r="AGI25" s="202">
        <v>0.19211893999999996</v>
      </c>
      <c r="AGJ25" s="202">
        <v>2.4251499999999996E-3</v>
      </c>
      <c r="AGK25" s="202">
        <v>9.4072130000000004E-2</v>
      </c>
      <c r="AGL25" s="202">
        <v>3.7083920000000006E-2</v>
      </c>
      <c r="AGM25" s="202">
        <v>0.85855286000000008</v>
      </c>
      <c r="AGN25" s="202">
        <v>3.0132255400000005</v>
      </c>
      <c r="AGO25" s="202">
        <v>2.5641799999999997E-3</v>
      </c>
      <c r="AGP25" s="202">
        <v>0.20732591</v>
      </c>
      <c r="AGQ25" s="202">
        <v>9.1805039999999963E-2</v>
      </c>
      <c r="AGR25" s="202">
        <v>6.0629550000000004E-2</v>
      </c>
      <c r="AGS25" s="202">
        <v>9.0763150000000015E-2</v>
      </c>
      <c r="AGT25" s="202">
        <v>0.45308782999999997</v>
      </c>
      <c r="AGU25" s="202">
        <v>2.4669480000000004E-2</v>
      </c>
      <c r="AGV25" s="202">
        <v>0.10126598999999999</v>
      </c>
      <c r="AGW25" s="202">
        <v>0.14671454</v>
      </c>
      <c r="AGX25" s="202">
        <v>1.6010750000000001E-2</v>
      </c>
      <c r="AGY25" s="202">
        <v>1.1162647899999998</v>
      </c>
      <c r="AGZ25" s="202">
        <v>1.4049255499999997</v>
      </c>
      <c r="AHA25" s="202">
        <v>2.6556809999999997E-2</v>
      </c>
      <c r="AHB25" s="202">
        <v>7.0374649999999997E-2</v>
      </c>
      <c r="AHC25" s="202">
        <v>1.4781849999999999E-2</v>
      </c>
      <c r="AHD25" s="202">
        <v>4.8739820000000003E-2</v>
      </c>
      <c r="AHE25" s="202">
        <v>1.504048E-2</v>
      </c>
      <c r="AHF25" s="202">
        <v>0.17549360999999999</v>
      </c>
      <c r="AHG25" s="202">
        <v>5.9392519999999997E-2</v>
      </c>
      <c r="AHH25" s="202">
        <v>2.2458499999999998E-3</v>
      </c>
      <c r="AHI25" s="202">
        <v>0.19980065</v>
      </c>
      <c r="AHJ25" s="202">
        <v>1.1222340000000001E-2</v>
      </c>
      <c r="AHK25" s="202">
        <v>0.18440928000000001</v>
      </c>
      <c r="AHL25" s="202">
        <v>0.45707064000000003</v>
      </c>
      <c r="AHM25" s="202">
        <v>2.4905776299999998</v>
      </c>
      <c r="AHN25" s="202">
        <v>0.42897410999999996</v>
      </c>
      <c r="AHO25" s="202">
        <v>2.3522150000000002E-2</v>
      </c>
      <c r="AHP25" s="202">
        <v>3.3775619999999999E-2</v>
      </c>
      <c r="AHQ25" s="202">
        <v>4.5522029999999998E-2</v>
      </c>
      <c r="AHR25" s="202">
        <v>3.312857000000001E-2</v>
      </c>
      <c r="AHS25" s="202">
        <v>0.56492248</v>
      </c>
      <c r="AHT25" s="202">
        <v>2.9144800000000001E-3</v>
      </c>
      <c r="AHU25" s="202">
        <v>0.34208894000000006</v>
      </c>
      <c r="AHV25" s="202">
        <v>0.12737318</v>
      </c>
      <c r="AHW25" s="202">
        <v>1.0532940000000001E-2</v>
      </c>
      <c r="AHX25" s="202">
        <v>0.31712445</v>
      </c>
      <c r="AHY25" s="202">
        <v>0.80003399000000008</v>
      </c>
      <c r="AHZ25" s="202">
        <v>0.49211092000000006</v>
      </c>
      <c r="AIA25" s="202">
        <v>1.6980000000000001E-3</v>
      </c>
      <c r="AIB25" s="202">
        <v>7.4276790000000009E-2</v>
      </c>
      <c r="AIC25" s="202">
        <v>9.4135839999999998E-2</v>
      </c>
      <c r="AID25" s="202">
        <v>1.4255479999999999E-2</v>
      </c>
      <c r="AIE25" s="202">
        <v>0.67647703000000003</v>
      </c>
      <c r="AIF25" s="202">
        <v>8.4794700000000011E-3</v>
      </c>
      <c r="AIG25" s="202">
        <v>9.951053E-2</v>
      </c>
      <c r="AIH25" s="202">
        <v>0.9616557200000001</v>
      </c>
      <c r="AII25" s="202">
        <v>3.8292259999999995E-2</v>
      </c>
      <c r="AIJ25" s="202">
        <v>0.12322004999999998</v>
      </c>
      <c r="AIK25" s="202">
        <v>1.23115803</v>
      </c>
      <c r="AIL25" s="202">
        <v>7.5238849999999996E-2</v>
      </c>
      <c r="AIM25" s="202">
        <v>5.9286880000000007E-2</v>
      </c>
      <c r="AIN25" s="202">
        <v>0.14429276000000002</v>
      </c>
      <c r="AIO25" s="202">
        <v>0.27881849000000003</v>
      </c>
      <c r="AIP25" s="202">
        <v>3.5514100200000001</v>
      </c>
      <c r="AIQ25" s="202">
        <v>2.9144629999999998E-2</v>
      </c>
      <c r="AIR25" s="202">
        <v>2.9144629999999998E-2</v>
      </c>
      <c r="AIS25" s="202">
        <v>9.4151289999999999E-2</v>
      </c>
      <c r="AIT25" s="202">
        <v>3.7206320000000001E-2</v>
      </c>
      <c r="AIU25" s="202">
        <v>6.6439310000000001E-2</v>
      </c>
      <c r="AIV25" s="202">
        <v>5.2145290000000011E-2</v>
      </c>
      <c r="AIW25" s="202">
        <v>2.8673579999999997E-2</v>
      </c>
      <c r="AIX25" s="202">
        <v>0.27861578999999997</v>
      </c>
      <c r="AIY25" s="202">
        <v>2.7050000000000002E-4</v>
      </c>
      <c r="AIZ25" s="202">
        <v>0.10424973000000001</v>
      </c>
      <c r="AJA25" s="202">
        <v>0.14580246999999996</v>
      </c>
      <c r="AJB25" s="202">
        <v>0.12787707999999998</v>
      </c>
      <c r="AJC25" s="202">
        <v>0.24028820999999997</v>
      </c>
      <c r="AJD25" s="202">
        <v>0.61848798999999988</v>
      </c>
      <c r="AJE25" s="202">
        <v>3.4678919999999995E-2</v>
      </c>
      <c r="AJF25" s="202">
        <v>2.0844049999999999E-2</v>
      </c>
      <c r="AJG25" s="202">
        <v>7.1446969999999999E-2</v>
      </c>
      <c r="AJH25" s="202">
        <v>3.1319999999999994E-3</v>
      </c>
      <c r="AJI25" s="202">
        <v>0.11111584000000001</v>
      </c>
      <c r="AJJ25" s="202">
        <v>0.24121777999999999</v>
      </c>
      <c r="AJK25" s="202">
        <v>0.13913084999999997</v>
      </c>
      <c r="AJL25" s="202">
        <v>4.1061470000000003E-2</v>
      </c>
      <c r="AJM25" s="202">
        <v>7.6525320000000008E-2</v>
      </c>
      <c r="AJN25" s="202">
        <v>0.13704239999999998</v>
      </c>
      <c r="AJO25" s="202">
        <v>4.994479000000001E-2</v>
      </c>
      <c r="AJP25" s="202">
        <v>0.44370482999999994</v>
      </c>
      <c r="AJQ25" s="202">
        <v>1.6111710199999998</v>
      </c>
      <c r="AJR25" s="202">
        <v>3.0161470000000003E-2</v>
      </c>
      <c r="AJS25" s="202">
        <v>0.213976</v>
      </c>
      <c r="AJT25" s="202">
        <v>0.22990680000000002</v>
      </c>
      <c r="AJU25" s="202">
        <v>6.0630860000000002E-2</v>
      </c>
      <c r="AJV25" s="202">
        <v>0.12787280000000001</v>
      </c>
      <c r="AJW25" s="202">
        <v>0.66254793000000001</v>
      </c>
      <c r="AJX25" s="202">
        <v>1.7801020000000001E-2</v>
      </c>
      <c r="AJY25" s="202">
        <v>0.19452731999999998</v>
      </c>
      <c r="AJZ25" s="202">
        <v>7.7368479999999989E-2</v>
      </c>
      <c r="AKA25" s="202">
        <v>9.4780200000000009E-2</v>
      </c>
      <c r="AKB25" s="202">
        <v>2.9709999999999997E-2</v>
      </c>
      <c r="AKC25" s="202">
        <v>0.41418701999999996</v>
      </c>
      <c r="AKD25" s="202">
        <v>6.3062119999999999E-2</v>
      </c>
      <c r="AKE25" s="202">
        <v>7.2808029999999996E-2</v>
      </c>
      <c r="AKF25" s="202">
        <v>3.9024229999999986E-2</v>
      </c>
      <c r="AKG25" s="202">
        <v>0.15658878000000001</v>
      </c>
      <c r="AKH25" s="202">
        <v>6.4222029999999999E-2</v>
      </c>
      <c r="AKI25" s="202">
        <v>0.39570518999999998</v>
      </c>
      <c r="AKJ25" s="202">
        <v>0.21692400000000001</v>
      </c>
      <c r="AKK25" s="202">
        <v>1.69956E-2</v>
      </c>
      <c r="AKL25" s="202">
        <v>2.2482099999999998E-2</v>
      </c>
      <c r="AKM25" s="202">
        <v>3.7246169999999995E-2</v>
      </c>
      <c r="AKN25" s="202">
        <v>0.29364787000000003</v>
      </c>
      <c r="AKO25" s="202">
        <v>2.9469000000000001E-3</v>
      </c>
      <c r="AKP25" s="202">
        <v>2.9469000000000001E-3</v>
      </c>
      <c r="AKQ25" s="202">
        <v>1.7690349100000002</v>
      </c>
      <c r="AKR25" s="202">
        <v>61.328931760000025</v>
      </c>
      <c r="AKS25" s="202">
        <v>2.3955750000000001E-2</v>
      </c>
      <c r="AKT25" s="202">
        <v>3.653E-3</v>
      </c>
      <c r="AKU25" s="202"/>
      <c r="AKV25" s="202">
        <v>2.7608750000000001E-2</v>
      </c>
      <c r="AKW25" s="202">
        <v>2.4190000000000001E-3</v>
      </c>
      <c r="AKX25" s="202">
        <v>8.0000000000000007E-5</v>
      </c>
      <c r="AKY25" s="202">
        <v>2.812007E-2</v>
      </c>
      <c r="AKZ25" s="202">
        <v>0.11569006</v>
      </c>
      <c r="ALA25" s="202">
        <v>8.303605E-2</v>
      </c>
      <c r="ALB25" s="202">
        <v>0.22934518000000001</v>
      </c>
      <c r="ALC25" s="202">
        <v>7.6285050000000021E-2</v>
      </c>
      <c r="ALD25" s="202">
        <v>1.80313E-3</v>
      </c>
      <c r="ALE25" s="202">
        <v>0.43054723</v>
      </c>
      <c r="ALF25" s="202">
        <v>1.7984809999999997E-2</v>
      </c>
      <c r="ALG25" s="202">
        <v>1.2839779999999999E-2</v>
      </c>
      <c r="ALH25" s="202">
        <v>0.53945999999999994</v>
      </c>
      <c r="ALI25" s="202">
        <v>2.4672110000000001E-2</v>
      </c>
      <c r="ALJ25" s="202">
        <v>0.32989452000000008</v>
      </c>
      <c r="ALK25" s="202">
        <v>2.3721879999999997E-2</v>
      </c>
      <c r="ALL25" s="202">
        <v>8.3251020000000023E-2</v>
      </c>
      <c r="ALM25" s="202">
        <v>0.46153953000000009</v>
      </c>
      <c r="ALN25" s="202">
        <v>8.8808099999999987E-2</v>
      </c>
      <c r="ALO25" s="202">
        <v>4.7775070000000003E-2</v>
      </c>
      <c r="ALP25" s="202">
        <v>1.1890189999999998E-2</v>
      </c>
      <c r="ALQ25" s="202">
        <v>0.49974685999999996</v>
      </c>
      <c r="ALR25" s="202">
        <v>0.6482202199999999</v>
      </c>
      <c r="ALS25" s="202">
        <v>1.9061736800000002</v>
      </c>
      <c r="ALT25" s="202">
        <v>0.10379519999999999</v>
      </c>
      <c r="ALU25" s="202">
        <v>0.10379519999999999</v>
      </c>
      <c r="ALV25" s="202">
        <v>9.9931419999999993E-2</v>
      </c>
      <c r="ALW25" s="202">
        <v>5.4056300000000002E-2</v>
      </c>
      <c r="ALX25" s="202">
        <v>0.67724090999999986</v>
      </c>
      <c r="ALY25" s="202">
        <v>3.8778049999999994E-2</v>
      </c>
      <c r="ALZ25" s="202">
        <v>5.9032979999999992E-2</v>
      </c>
      <c r="AMA25" s="202">
        <v>0.92903965999999993</v>
      </c>
      <c r="AMB25" s="202">
        <v>0.17270705999999997</v>
      </c>
      <c r="AMC25" s="202">
        <v>0.17016538</v>
      </c>
      <c r="AMD25" s="202">
        <v>2.6243260000000001E-2</v>
      </c>
      <c r="AME25" s="202">
        <v>0.22176220999999999</v>
      </c>
      <c r="AMF25" s="202">
        <v>9.4721599999999989E-2</v>
      </c>
      <c r="AMG25" s="202">
        <v>0.68559950999999997</v>
      </c>
      <c r="AMH25" s="202">
        <v>2.5641510000000003E-2</v>
      </c>
      <c r="AMI25" s="202">
        <v>2.7425330000000001E-2</v>
      </c>
      <c r="AMJ25" s="202">
        <v>1.904527E-2</v>
      </c>
      <c r="AMK25" s="202">
        <v>0.13245318</v>
      </c>
      <c r="AML25" s="202">
        <v>0.28032856</v>
      </c>
      <c r="AMM25" s="202">
        <v>0.48489385000000002</v>
      </c>
      <c r="AMN25" s="202">
        <v>4.2477380000000002E-2</v>
      </c>
      <c r="AMO25" s="202">
        <v>1.6872379999999996E-2</v>
      </c>
      <c r="AMP25" s="202">
        <v>0.11909425999999999</v>
      </c>
      <c r="AMQ25" s="202">
        <v>7.4588229999999991E-2</v>
      </c>
      <c r="AMR25" s="202">
        <f t="shared" si="49"/>
        <v>0.25303224999999996</v>
      </c>
      <c r="AMS25" s="202">
        <f t="shared" si="50"/>
        <v>2.4563604699999999</v>
      </c>
      <c r="AMT25" s="202">
        <v>1.7574449999999991E-2</v>
      </c>
      <c r="AMU25" s="202">
        <v>1.7574449999999991E-2</v>
      </c>
      <c r="AMV25" s="202">
        <v>2.0486487700000002</v>
      </c>
      <c r="AMW25" s="202">
        <v>1.8824110000000002E-2</v>
      </c>
      <c r="AMX25" s="202">
        <v>1.227284E-2</v>
      </c>
      <c r="AMY25" s="202">
        <v>2.0797457200000005</v>
      </c>
      <c r="AMZ25" s="202">
        <v>7.9766299999999984E-3</v>
      </c>
      <c r="ANA25" s="202">
        <v>2.932854E-2</v>
      </c>
      <c r="ANB25" s="202">
        <v>5.2860580000000004E-2</v>
      </c>
      <c r="ANC25" s="202">
        <v>1.9304089999999999E-2</v>
      </c>
      <c r="AND25" s="202">
        <v>4.7968500000000004E-2</v>
      </c>
      <c r="ANE25" s="202">
        <f t="shared" si="51"/>
        <v>0.15743834000000001</v>
      </c>
      <c r="ANF25" s="202">
        <v>1.9243060000000003E-2</v>
      </c>
      <c r="ANG25" s="202">
        <v>3.4631189999999992E-2</v>
      </c>
      <c r="ANH25" s="202">
        <v>9.1384979999999991E-2</v>
      </c>
      <c r="ANI25" s="202">
        <v>2.5839999999999999E-3</v>
      </c>
      <c r="ANJ25" s="202">
        <v>0.16622872999999999</v>
      </c>
      <c r="ANK25" s="202">
        <v>0.31407195999999998</v>
      </c>
      <c r="ANL25" s="202">
        <v>6.8636070000000007E-2</v>
      </c>
      <c r="ANM25" s="202">
        <v>9.9859600000000003E-3</v>
      </c>
      <c r="ANN25" s="202">
        <v>9.512089E-2</v>
      </c>
      <c r="ANO25" s="202">
        <v>4.3375729999999994E-2</v>
      </c>
      <c r="ANP25" s="202">
        <v>0.14476411999999997</v>
      </c>
      <c r="ANQ25" s="202">
        <v>0.36188276999999996</v>
      </c>
      <c r="ANR25" s="202">
        <f t="shared" si="52"/>
        <v>2.9307132400000007</v>
      </c>
      <c r="ANS25" s="202">
        <v>0.12850766999999999</v>
      </c>
      <c r="ANT25" s="202">
        <v>6.8663599999999993E-3</v>
      </c>
      <c r="ANU25" s="202">
        <v>2.0758139999999998E-2</v>
      </c>
      <c r="ANV25" s="202">
        <v>0.23577176</v>
      </c>
      <c r="ANW25" s="202">
        <v>2.6941E-2</v>
      </c>
      <c r="ANX25" s="202">
        <v>0.41884492999999995</v>
      </c>
      <c r="ANY25" s="202">
        <v>1.9353450000000001E-2</v>
      </c>
      <c r="ANZ25" s="202">
        <v>5.3139300000000006E-3</v>
      </c>
      <c r="AOA25" s="202">
        <v>4.9265649999999994E-2</v>
      </c>
      <c r="AOB25" s="202">
        <v>8.1695429999999999E-2</v>
      </c>
      <c r="AOC25" s="202">
        <v>3.816257E-2</v>
      </c>
      <c r="AOD25" s="202">
        <v>0.19379102999999998</v>
      </c>
      <c r="AOE25" s="202">
        <v>3.9225160000000002E-2</v>
      </c>
      <c r="AOF25" s="202">
        <v>2.8881230000000001E-2</v>
      </c>
      <c r="AOG25" s="202">
        <v>0.17602297999999997</v>
      </c>
      <c r="AOH25" s="202">
        <v>7.6930000000000002E-3</v>
      </c>
      <c r="AOI25" s="202">
        <v>0.25182237000000002</v>
      </c>
      <c r="AOJ25" s="202">
        <v>0.11783244999999998</v>
      </c>
      <c r="AOK25" s="202">
        <v>1.6402429999999999E-2</v>
      </c>
      <c r="AOL25" s="202">
        <v>8.6725280000000002E-2</v>
      </c>
      <c r="AOM25" s="202">
        <v>1.1698510000000001E-2</v>
      </c>
      <c r="AON25" s="202">
        <v>2.5034440000000002E-2</v>
      </c>
      <c r="AOO25" s="202">
        <v>0.25769311</v>
      </c>
      <c r="AOP25" s="202">
        <v>5.4187909999999999E-2</v>
      </c>
      <c r="AOQ25" s="202">
        <v>3.0512260000000003E-2</v>
      </c>
      <c r="AOR25" s="202">
        <v>8.4700170000000005E-2</v>
      </c>
      <c r="AOS25" s="202">
        <v>1.20685161</v>
      </c>
      <c r="AOT25" s="202">
        <v>0.10481066</v>
      </c>
      <c r="AOU25" s="202">
        <v>9.7674979999999995E-2</v>
      </c>
      <c r="AOV25" s="202">
        <v>0.20248563999999999</v>
      </c>
      <c r="AOW25" s="202">
        <v>4.9937770000000006E-2</v>
      </c>
      <c r="AOX25" s="202">
        <v>4.8579690000000002E-2</v>
      </c>
      <c r="AOY25" s="202">
        <v>4.3085169999999999E-2</v>
      </c>
      <c r="AOZ25" s="202">
        <v>1.8784529999999966E-2</v>
      </c>
      <c r="APA25" s="202">
        <v>5.9594499999999998E-3</v>
      </c>
      <c r="APB25" s="202">
        <f t="shared" si="53"/>
        <v>0.16634660999999998</v>
      </c>
      <c r="APC25" s="202">
        <v>0.61152544999999991</v>
      </c>
      <c r="APD25" s="202">
        <v>9.5070199999999997E-3</v>
      </c>
      <c r="APE25" s="202">
        <v>0.41198352999999999</v>
      </c>
      <c r="APF25" s="202">
        <v>9.4399999999999996E-4</v>
      </c>
      <c r="APG25" s="202">
        <v>8.5672899999999982E-3</v>
      </c>
      <c r="APH25" s="202">
        <v>1.0425272899999998</v>
      </c>
      <c r="API25" s="202">
        <v>4.8269630000000008E-2</v>
      </c>
      <c r="APJ25" s="202">
        <v>4.4305900000000002E-2</v>
      </c>
      <c r="APK25" s="202">
        <v>0.18319848999999999</v>
      </c>
      <c r="APL25" s="202">
        <v>0.12181728</v>
      </c>
      <c r="APM25" s="202">
        <v>5.8664510000000003E-2</v>
      </c>
      <c r="APN25" s="202">
        <v>0.45625581000000004</v>
      </c>
      <c r="APO25" s="202">
        <v>1.7329999999999999E-3</v>
      </c>
      <c r="APP25" s="202">
        <v>0.16013067</v>
      </c>
      <c r="APQ25" s="202">
        <v>5.9838800000000004E-2</v>
      </c>
      <c r="APR25" s="202">
        <v>9.5151599999999999E-3</v>
      </c>
      <c r="APS25" s="202">
        <v>0.21042000999999996</v>
      </c>
      <c r="APT25" s="202">
        <v>0.44163763999999994</v>
      </c>
      <c r="APU25" s="202">
        <f t="shared" si="54"/>
        <v>2.3092529900000001</v>
      </c>
      <c r="APV25" s="202">
        <v>0.14225858000000002</v>
      </c>
      <c r="APW25" s="202">
        <v>0.10538392000000001</v>
      </c>
      <c r="APX25" s="202">
        <v>2.7661999999999999E-2</v>
      </c>
      <c r="APY25" s="202">
        <v>4.1223990000000002E-2</v>
      </c>
      <c r="APZ25" s="202">
        <v>4.2193389999999997E-2</v>
      </c>
      <c r="AQA25" s="202">
        <v>0.35872188000000005</v>
      </c>
      <c r="AQB25" s="202">
        <v>3.5376700000000001E-3</v>
      </c>
      <c r="AQC25" s="202">
        <v>0.18538287000000001</v>
      </c>
      <c r="AQD25" s="202">
        <v>1.539652E-2</v>
      </c>
      <c r="AQE25" s="202">
        <v>6.1216180000000002E-2</v>
      </c>
      <c r="AQF25" s="202">
        <v>2.934997E-2</v>
      </c>
      <c r="AQG25" s="202">
        <v>0.29488321000000001</v>
      </c>
      <c r="AQH25" s="202">
        <v>4.218889E-2</v>
      </c>
      <c r="AQI25" s="202">
        <v>4.7675350000000005E-2</v>
      </c>
      <c r="AQJ25" s="202">
        <v>6.8793300000000003E-3</v>
      </c>
      <c r="AQK25" s="202">
        <v>9.6743570000000001E-2</v>
      </c>
      <c r="AQL25" s="202">
        <v>2.6045839999999997E-2</v>
      </c>
      <c r="AQM25" s="202">
        <v>2.8148070000000001E-2</v>
      </c>
      <c r="AQN25" s="202">
        <v>0.32480366000000005</v>
      </c>
      <c r="AQO25" s="202">
        <v>4.2320200000000004E-3</v>
      </c>
      <c r="AQP25" s="202">
        <v>4.3386290000000001E-2</v>
      </c>
      <c r="AQQ25" s="202">
        <v>0.42661588000000006</v>
      </c>
      <c r="AQR25" s="202">
        <f t="shared" si="55"/>
        <v>1.1769645400000002</v>
      </c>
      <c r="AQS25" s="202">
        <v>2.1101720000000001E-2</v>
      </c>
      <c r="AQT25" s="202">
        <v>7.2871869999999991E-2</v>
      </c>
      <c r="AQU25" s="202">
        <v>0.13223754000000001</v>
      </c>
      <c r="AQV25" s="202">
        <v>8.9355200000000006E-3</v>
      </c>
      <c r="AQW25" s="202">
        <v>6.6218829999999965E-2</v>
      </c>
      <c r="AQX25" s="202">
        <v>0.30136547999999996</v>
      </c>
      <c r="AQY25" s="202">
        <v>2.8632279999999899E-2</v>
      </c>
      <c r="AQZ25" s="202">
        <v>0.76459221999999993</v>
      </c>
      <c r="ARA25" s="202">
        <v>5.3484550000000006E-2</v>
      </c>
      <c r="ARB25" s="202">
        <v>0.21842679999999989</v>
      </c>
      <c r="ARC25" s="202">
        <v>3.3443000000000001E-2</v>
      </c>
      <c r="ARD25" s="202">
        <v>1.0985788499999996</v>
      </c>
      <c r="ARE25" s="202">
        <v>1.9416720000000002E-2</v>
      </c>
      <c r="ARF25" s="202">
        <v>6.1905099999999984E-2</v>
      </c>
      <c r="ARG25" s="202">
        <v>4.2489099999999974E-2</v>
      </c>
      <c r="ARH25" s="202">
        <v>7.9449269999999794E-2</v>
      </c>
      <c r="ARI25" s="202">
        <v>0.20326018999999976</v>
      </c>
      <c r="ARJ25" s="202">
        <v>7.4362439999999905E-2</v>
      </c>
      <c r="ARK25" s="202">
        <v>7.9357290000000011E-2</v>
      </c>
      <c r="ARL25" s="202">
        <v>6.5990079999999895E-2</v>
      </c>
      <c r="ARM25" s="202">
        <v>4.4364319999999798E-2</v>
      </c>
      <c r="ARN25" s="202">
        <v>9.7723839999999979E-2</v>
      </c>
      <c r="ARO25" s="202">
        <v>0.36179796999999958</v>
      </c>
      <c r="ARP25" s="202">
        <v>6.3613599999999878E-3</v>
      </c>
      <c r="ARQ25" s="202">
        <v>7.114360000000001E-3</v>
      </c>
      <c r="ARR25" s="202">
        <v>0.12609424999999988</v>
      </c>
      <c r="ARS25" s="202">
        <v>0.13956996999999988</v>
      </c>
      <c r="ART25" s="202">
        <v>2.1045724599999991</v>
      </c>
      <c r="ARU25" s="202">
        <v>9.7555299999999984E-3</v>
      </c>
      <c r="ARV25" s="202">
        <v>4.9270349999999893E-2</v>
      </c>
      <c r="ARW25" s="202">
        <v>5.9025879999999892E-2</v>
      </c>
      <c r="ARX25" s="202">
        <v>8.0727400000000001E-3</v>
      </c>
      <c r="ARY25" s="202">
        <v>0.17793708000000003</v>
      </c>
      <c r="ARZ25" s="202">
        <v>6.810861E-2</v>
      </c>
      <c r="ASA25" s="202">
        <v>7.9735710000000001E-2</v>
      </c>
      <c r="ASB25" s="202">
        <v>0.33385414000000008</v>
      </c>
      <c r="ASC25" s="202">
        <v>0.26127901000000003</v>
      </c>
      <c r="ASD25" s="202">
        <v>1.6960630000000001E-2</v>
      </c>
      <c r="ASE25" s="202">
        <v>1.2290000000000001E-3</v>
      </c>
      <c r="ASF25" s="202">
        <v>7.5088860000000007E-2</v>
      </c>
      <c r="ASG25" s="202">
        <v>0.11299482</v>
      </c>
      <c r="ASH25" s="202">
        <v>0.46755232000000002</v>
      </c>
      <c r="ASI25" s="202">
        <v>0.43272906999999999</v>
      </c>
      <c r="ASJ25" s="202">
        <v>3.0408210000000005E-2</v>
      </c>
      <c r="ASK25" s="202">
        <v>0.36020948000000003</v>
      </c>
      <c r="ASL25" s="202">
        <v>7.533115E-2</v>
      </c>
      <c r="ASM25" s="202">
        <v>0.162387</v>
      </c>
      <c r="ASN25" s="202">
        <v>1.06106491</v>
      </c>
      <c r="ASO25" s="202">
        <v>0.11286261000000002</v>
      </c>
      <c r="ASP25" s="202">
        <v>2.97E-3</v>
      </c>
      <c r="ASQ25" s="202">
        <v>3.702E-3</v>
      </c>
      <c r="ASR25" s="202">
        <v>2.9410209999999999E-2</v>
      </c>
      <c r="ASS25" s="202">
        <v>3.0416459999999999E-2</v>
      </c>
      <c r="AST25" s="202">
        <v>0.17936128000000001</v>
      </c>
      <c r="ASU25" s="202">
        <v>2.10085853</v>
      </c>
      <c r="ASV25" s="202">
        <v>4.2249999999999996E-3</v>
      </c>
      <c r="ASW25" s="202">
        <v>0.32178654999999995</v>
      </c>
      <c r="ASX25" s="202">
        <v>2.334375E-2</v>
      </c>
      <c r="ASY25" s="202">
        <v>4.7700200000000007E-3</v>
      </c>
      <c r="ASZ25" s="202">
        <v>0.18315889000000002</v>
      </c>
      <c r="ATA25" s="202">
        <v>0.53728421000000004</v>
      </c>
      <c r="ATB25" s="202">
        <v>7.9610749999999994E-2</v>
      </c>
      <c r="ATC25" s="202">
        <v>7.1095200000000002E-3</v>
      </c>
      <c r="ATD25" s="202">
        <v>9.2895700000000005E-3</v>
      </c>
      <c r="ATE25" s="202">
        <v>7.1124260000000009E-2</v>
      </c>
      <c r="ATF25" s="202">
        <v>0.49363555999999997</v>
      </c>
      <c r="ATG25" s="202">
        <v>0.66076965999999993</v>
      </c>
      <c r="ATH25" s="202">
        <v>7.1248370000000005E-2</v>
      </c>
      <c r="ATI25" s="202">
        <v>4.3957600000000003E-3</v>
      </c>
      <c r="ATJ25" s="202">
        <v>4.5704099999999996E-3</v>
      </c>
      <c r="ATK25" s="202">
        <v>2.2763240000000004E-2</v>
      </c>
      <c r="ATL25" s="202">
        <v>0.17528891999999999</v>
      </c>
      <c r="ATM25" s="202">
        <v>0.27826669999999998</v>
      </c>
      <c r="ATN25" s="202">
        <v>2.8863389999999999E-2</v>
      </c>
      <c r="ATO25" s="202">
        <v>6.1918910000000008E-2</v>
      </c>
      <c r="ATP25" s="202">
        <v>2.138139E-2</v>
      </c>
      <c r="ATQ25" s="202">
        <v>2.9521209999999999E-2</v>
      </c>
      <c r="ATR25" s="202">
        <v>9.7020720000000005E-2</v>
      </c>
      <c r="ATS25" s="202">
        <v>0.23870562000000001</v>
      </c>
      <c r="ATT25" s="202">
        <v>0.7635431800000001</v>
      </c>
      <c r="ATU25" s="202">
        <v>0.7635431800000001</v>
      </c>
      <c r="ATV25" s="202">
        <v>2.4785693699999998</v>
      </c>
      <c r="ATW25" s="202">
        <v>5.5132619999999993E-2</v>
      </c>
      <c r="ATX25" s="202">
        <v>8.5220899999999995E-3</v>
      </c>
      <c r="ATY25" s="202">
        <v>8.9076329999999995E-2</v>
      </c>
      <c r="ATZ25" s="202">
        <v>9.8634900000000011E-2</v>
      </c>
      <c r="AUA25" s="202">
        <v>0.25136594000000001</v>
      </c>
      <c r="AUB25" s="202">
        <v>2.978277E-2</v>
      </c>
      <c r="AUC25" s="202">
        <v>1.552154E-2</v>
      </c>
      <c r="AUD25" s="202">
        <v>1.4069999999999999E-2</v>
      </c>
      <c r="AUE25" s="202">
        <v>8.2219040000000007E-2</v>
      </c>
      <c r="AUF25" s="202">
        <v>4.3310390000000004E-2</v>
      </c>
      <c r="AUG25" s="202">
        <v>0.18490374000000001</v>
      </c>
      <c r="AUH25" s="202">
        <v>1.4586700000000001E-2</v>
      </c>
      <c r="AUI25" s="202">
        <v>8.5342130000000002E-2</v>
      </c>
      <c r="AUJ25" s="202">
        <v>0.52420153999999997</v>
      </c>
      <c r="AUK25" s="202">
        <v>8.5760690000000001E-2</v>
      </c>
      <c r="AUL25" s="202">
        <v>4.8912599999999997E-3</v>
      </c>
      <c r="AUM25" s="202">
        <v>0.71478231999999997</v>
      </c>
      <c r="AUN25" s="202">
        <v>2.6849669999999902E-2</v>
      </c>
      <c r="AUO25" s="202">
        <v>9.8435999999999888E-3</v>
      </c>
      <c r="AUP25" s="202">
        <v>1.8468999999999992E-3</v>
      </c>
      <c r="AUQ25" s="202">
        <v>2.250789999999999E-3</v>
      </c>
      <c r="AUR25" s="202">
        <v>0.14792848999999975</v>
      </c>
      <c r="AUS25" s="202">
        <v>0.18871944999999962</v>
      </c>
      <c r="AUT25" s="202">
        <v>2.2685790000000001E-2</v>
      </c>
      <c r="AUU25" s="202">
        <v>2.7727399999999897E-3</v>
      </c>
      <c r="AUV25" s="202">
        <v>7.7973299999999808E-3</v>
      </c>
      <c r="AUW25" s="202">
        <v>1.9742289999999971E-2</v>
      </c>
      <c r="AUX25" s="202">
        <v>5.2998149999999938E-2</v>
      </c>
      <c r="AUY25" s="202">
        <v>1.3927695999999994</v>
      </c>
      <c r="AUZ25" s="202"/>
      <c r="AVA25" s="202"/>
      <c r="AVB25" s="202">
        <v>8.1615899999999991E-2</v>
      </c>
      <c r="AVC25" s="202">
        <v>9.8663379999999981E-2</v>
      </c>
      <c r="AVD25" s="202">
        <v>5.8670869999999896E-2</v>
      </c>
      <c r="AVE25" s="202">
        <v>3.62752E-3</v>
      </c>
      <c r="AVF25" s="202">
        <v>3.9771399999999998E-2</v>
      </c>
      <c r="AVG25" s="202">
        <v>0.28234906999999987</v>
      </c>
      <c r="AVH25" s="202"/>
      <c r="AVI25" s="202">
        <v>5.0065599999999988E-2</v>
      </c>
      <c r="AVJ25" s="202">
        <v>4.8136199999999997E-2</v>
      </c>
      <c r="AVK25" s="202">
        <v>2.9344699999999981E-3</v>
      </c>
      <c r="AVL25" s="202">
        <v>0.10454156999999989</v>
      </c>
      <c r="AVM25" s="202">
        <v>0.20567783999999986</v>
      </c>
      <c r="AVN25" s="202">
        <v>1.173439999999999E-2</v>
      </c>
      <c r="AVO25" s="202">
        <v>5.7245849999999994E-2</v>
      </c>
      <c r="AVP25" s="202">
        <v>3.3898860000000003E-2</v>
      </c>
      <c r="AVQ25" s="202">
        <v>2.8250089999999988E-2</v>
      </c>
      <c r="AVR25" s="202">
        <v>3.7849669999999981E-2</v>
      </c>
      <c r="AVS25" s="202">
        <v>0.16897886999999998</v>
      </c>
      <c r="AVT25" s="202">
        <v>2.2706629999999898E-2</v>
      </c>
      <c r="AVU25" s="202">
        <v>5.1367009999999998E-2</v>
      </c>
      <c r="AVV25" s="202">
        <v>4.0078310000000006E-2</v>
      </c>
      <c r="AVW25" s="202">
        <v>2.9610500000000002E-3</v>
      </c>
      <c r="AVX25" s="202">
        <v>8.7462809999999974E-2</v>
      </c>
      <c r="AVY25" s="202">
        <v>0.20457580999999986</v>
      </c>
      <c r="AVZ25" s="202">
        <v>0.86158158999999979</v>
      </c>
      <c r="AWA25" s="202">
        <v>0.17717161999999997</v>
      </c>
      <c r="AWB25" s="202">
        <v>1.6500649999999999E-2</v>
      </c>
      <c r="AWC25" s="202">
        <v>0.11590428999999978</v>
      </c>
      <c r="AWD25" s="202">
        <v>1.4379250000000001E-2</v>
      </c>
      <c r="AWE25" s="202">
        <v>1.2130000000000001E-3</v>
      </c>
      <c r="AWF25" s="202">
        <v>0.32516880999999975</v>
      </c>
      <c r="AWG25" s="202">
        <v>2.7330000000000002E-3</v>
      </c>
      <c r="AWH25" s="202">
        <v>2.5876389999999899E-2</v>
      </c>
      <c r="AWI25" s="202">
        <v>1.108299999999999E-2</v>
      </c>
      <c r="AWJ25" s="202">
        <v>0.1120432</v>
      </c>
      <c r="AWK25" s="202">
        <v>1.1533929999999987E-2</v>
      </c>
      <c r="AWL25" s="202">
        <v>0.16326951999999989</v>
      </c>
      <c r="AWM25" s="202">
        <v>0.19719024999999979</v>
      </c>
      <c r="AWN25" s="202">
        <v>2.6825903790087462E-3</v>
      </c>
      <c r="AWO25" s="202">
        <v>5.4193771137026246E-2</v>
      </c>
      <c r="AWP25" s="202">
        <v>1.4428839650145771E-2</v>
      </c>
      <c r="AWQ25" s="202">
        <v>0.11015976093294455</v>
      </c>
      <c r="AWR25" s="202">
        <f t="shared" si="56"/>
        <v>0.37865521209912512</v>
      </c>
      <c r="AWS25" s="202">
        <v>0.26406994606413992</v>
      </c>
      <c r="AWT25" s="202">
        <v>0.5515502580174928</v>
      </c>
      <c r="AWU25" s="202">
        <f>+CDN33</f>
        <v>4.6287900874635553E-3</v>
      </c>
      <c r="AWV25" s="202">
        <v>1.7978851603498545</v>
      </c>
      <c r="AWW25" s="202">
        <f t="shared" si="57"/>
        <v>2.6181341545189509</v>
      </c>
      <c r="AWX25" s="202">
        <v>7.4787329999999999E-2</v>
      </c>
      <c r="AWY25" s="202">
        <v>2.3885440233236147E-2</v>
      </c>
      <c r="AWZ25" s="202">
        <f t="shared" si="58"/>
        <v>9.8672770233236146E-2</v>
      </c>
      <c r="AXA25" s="202">
        <f t="shared" si="59"/>
        <v>3.5839004668513117</v>
      </c>
      <c r="AXB25" s="202">
        <f t="shared" si="60"/>
        <v>24.508568546851308</v>
      </c>
      <c r="AXC25" s="202">
        <v>6.7304740524781345E-2</v>
      </c>
      <c r="AXD25" s="202">
        <v>2.7054020408163262E-2</v>
      </c>
      <c r="AXE25" s="202">
        <f t="shared" si="61"/>
        <v>9.435876093294461E-2</v>
      </c>
      <c r="AXF25" s="202">
        <v>3.6861051020408174E-2</v>
      </c>
      <c r="AXG25" s="202">
        <v>0.25359189212827993</v>
      </c>
      <c r="AXH25" s="202">
        <v>5.9907201166180752E-3</v>
      </c>
      <c r="AXI25" s="202">
        <v>6.6241740524781295E-2</v>
      </c>
      <c r="AXJ25" s="202">
        <v>2.8027639941690958E-2</v>
      </c>
      <c r="AXK25" s="202">
        <f t="shared" si="62"/>
        <v>0.39071304373177834</v>
      </c>
      <c r="AXL25" s="202">
        <v>9.720923032069971E-2</v>
      </c>
      <c r="AXM25" s="202">
        <v>5.0649206997084549E-2</v>
      </c>
      <c r="AXN25" s="202">
        <v>1.5463999999999999E-2</v>
      </c>
      <c r="AXO25" s="202">
        <v>3.3220339650145765E-2</v>
      </c>
      <c r="AXP25" s="202">
        <v>2.7120000000000004E-3</v>
      </c>
      <c r="AXQ25" s="202">
        <f t="shared" si="63"/>
        <v>0.19925477696793001</v>
      </c>
      <c r="AXR25" s="202">
        <v>1.4409999999999996E-3</v>
      </c>
      <c r="AXS25" s="202">
        <v>4.2825000000000002E-2</v>
      </c>
      <c r="AXT25" s="202">
        <v>0.91696230903790088</v>
      </c>
      <c r="AXU25" s="202">
        <v>3.0005600495626825</v>
      </c>
      <c r="AXV25" s="202">
        <f t="shared" si="64"/>
        <v>3.9617883586005833</v>
      </c>
      <c r="AXW25" s="202">
        <v>4.0399999999999998E-2</v>
      </c>
      <c r="AXX25" s="202">
        <v>3.9814489795918367E-2</v>
      </c>
      <c r="AXY25" s="202">
        <v>4.4120000000000006E-2</v>
      </c>
      <c r="AXZ25" s="202">
        <v>1.0670049562682216E-2</v>
      </c>
      <c r="AYA25" s="202">
        <v>1.8033434402332359E-2</v>
      </c>
      <c r="AYB25" s="202">
        <f t="shared" si="65"/>
        <v>0.15303797376093292</v>
      </c>
      <c r="AYC25" s="202">
        <f t="shared" si="23"/>
        <v>4.7991529139941687</v>
      </c>
      <c r="AYD25" s="202">
        <v>0.21200518075801755</v>
      </c>
      <c r="AYE25" s="202">
        <v>0.11019266034985417</v>
      </c>
      <c r="AYF25" s="202">
        <v>0.16297105976676388</v>
      </c>
      <c r="AYG25" s="202">
        <v>3.4489930029154507E-2</v>
      </c>
      <c r="AYH25" s="202">
        <v>5.3571501457725925E-3</v>
      </c>
      <c r="AYI25" s="202">
        <f t="shared" si="66"/>
        <v>0.5250159810495626</v>
      </c>
      <c r="AYJ25" s="202">
        <v>5.9895393586005827E-3</v>
      </c>
      <c r="AYK25" s="202">
        <v>5.622769679300291E-3</v>
      </c>
      <c r="AYL25" s="202">
        <v>2.3786179300291543E-2</v>
      </c>
      <c r="AYM25" s="202">
        <v>1.5937000000000003E-2</v>
      </c>
      <c r="AYN25" s="202">
        <v>2.1162310495626821E-2</v>
      </c>
      <c r="AYO25" s="202">
        <f t="shared" si="67"/>
        <v>7.2497798833819238E-2</v>
      </c>
      <c r="AYP25" s="202">
        <v>2.5260000000000009E-3</v>
      </c>
      <c r="AYQ25" s="202">
        <v>2.7444897959183691E-3</v>
      </c>
      <c r="AYR25" s="202">
        <v>3.9920489795918376E-2</v>
      </c>
      <c r="AYS25" s="202">
        <v>4.6983688046647225E-3</v>
      </c>
      <c r="AYT25" s="202">
        <v>2.3476005830903785E-3</v>
      </c>
      <c r="AYU25" s="202">
        <f t="shared" si="68"/>
        <v>5.223694897959185E-2</v>
      </c>
      <c r="AYV25" s="202">
        <v>5.7936290087463566E-2</v>
      </c>
      <c r="AYW25" s="202">
        <v>1.4557379008746355E-2</v>
      </c>
      <c r="AYX25" s="202">
        <v>0.24931562099125362</v>
      </c>
      <c r="AYY25" s="202">
        <f t="shared" si="69"/>
        <v>0.32180929008746356</v>
      </c>
      <c r="AYZ25" s="202">
        <f t="shared" si="70"/>
        <v>0.9715600189504372</v>
      </c>
      <c r="AZA25" s="202">
        <v>0.20289052040816333</v>
      </c>
      <c r="AZB25" s="202">
        <v>2.1260109329446067E-2</v>
      </c>
      <c r="AZC25" s="202">
        <v>4.2473804664723029E-3</v>
      </c>
      <c r="AZD25" s="202">
        <v>8.6047600583090356E-2</v>
      </c>
      <c r="AZE25" s="202">
        <v>9.2320000000000006E-3</v>
      </c>
      <c r="AZF25" s="202">
        <f t="shared" si="71"/>
        <v>0.32367761078717205</v>
      </c>
      <c r="AZG25" s="202">
        <v>1.3052320699708455E-2</v>
      </c>
      <c r="AZH25" s="202">
        <v>1.8990000000000001E-3</v>
      </c>
      <c r="AZI25" s="202">
        <v>3.1753230320699703E-2</v>
      </c>
      <c r="AZJ25" s="202">
        <v>5.6793206997084542E-3</v>
      </c>
      <c r="AZK25" s="202">
        <v>0.60096540962099121</v>
      </c>
      <c r="AZL25" s="202">
        <f t="shared" si="72"/>
        <v>0.65334928134110781</v>
      </c>
      <c r="AZM25" s="202">
        <v>4.8947590379008754E-2</v>
      </c>
      <c r="AZN25" s="202">
        <v>1.5561399416909618E-3</v>
      </c>
      <c r="AZO25" s="202">
        <v>1.9293906705539357E-3</v>
      </c>
      <c r="AZP25" s="202">
        <v>2.8349504373177859E-3</v>
      </c>
      <c r="AZQ25" s="202">
        <v>2.1928600583090373E-3</v>
      </c>
      <c r="AZR25" s="202">
        <f t="shared" si="73"/>
        <v>5.7460931486880473E-2</v>
      </c>
      <c r="AZS25" s="202">
        <v>1.2845597667638484E-3</v>
      </c>
      <c r="AZT25" s="202">
        <v>4.8352460641399413E-2</v>
      </c>
      <c r="AZU25" s="202">
        <v>1.2964569970845481E-2</v>
      </c>
      <c r="AZV25" s="202">
        <v>2.7511018950437317E-2</v>
      </c>
      <c r="AZW25" s="202"/>
      <c r="AZX25" s="202">
        <f t="shared" si="74"/>
        <v>9.0112609329446064E-2</v>
      </c>
      <c r="AZY25" s="202">
        <v>6.9415014577259466E-4</v>
      </c>
      <c r="AZZ25" s="202"/>
      <c r="BAA25" s="202">
        <f t="shared" si="75"/>
        <v>6.9415014577259466E-4</v>
      </c>
      <c r="BAB25" s="202">
        <f t="shared" si="76"/>
        <v>1.1252945830903791</v>
      </c>
      <c r="BAC25" s="202">
        <v>3.4943530612244894E-2</v>
      </c>
      <c r="BAD25" s="202">
        <v>3.5560000000000001E-3</v>
      </c>
      <c r="BAE25" s="202"/>
      <c r="BAF25" s="202">
        <f t="shared" si="77"/>
        <v>3.8499530612244898E-2</v>
      </c>
      <c r="BAG25" s="202"/>
      <c r="BAH25" s="202">
        <v>1.6999999999999999E-3</v>
      </c>
      <c r="BAI25" s="202">
        <v>2.4910892128279884E-2</v>
      </c>
      <c r="BAJ25" s="202">
        <v>7.9910946064139926E-2</v>
      </c>
      <c r="BAK25" s="202">
        <f t="shared" si="78"/>
        <v>0.10652183819241981</v>
      </c>
      <c r="BAL25" s="202">
        <v>1.0659999999999999E-3</v>
      </c>
      <c r="BAM25" s="202">
        <v>0.58560489212827982</v>
      </c>
      <c r="BAN25" s="202">
        <v>4.2387572886297381E-2</v>
      </c>
      <c r="BAO25" s="202">
        <v>8.7529620991253637E-2</v>
      </c>
      <c r="BAP25" s="202">
        <v>4.0170553935860055E-5</v>
      </c>
      <c r="BAQ25" s="202">
        <f t="shared" si="79"/>
        <v>0.7166282565597667</v>
      </c>
      <c r="BAR25" s="202">
        <v>1.5404360058309037E-2</v>
      </c>
      <c r="BAS25" s="202">
        <v>5.6127988338192417E-4</v>
      </c>
      <c r="BAT25" s="202"/>
      <c r="BAU25" s="202">
        <v>3.1064897959183673E-3</v>
      </c>
      <c r="BAV25" s="202">
        <v>2.2066807580174925E-3</v>
      </c>
      <c r="BAW25" s="202">
        <f t="shared" si="80"/>
        <v>2.127881049562682E-2</v>
      </c>
      <c r="BAX25" s="202"/>
      <c r="BAY25" s="202"/>
      <c r="BAZ25" s="202"/>
      <c r="BBA25" s="202"/>
      <c r="BBB25" s="202">
        <f t="shared" si="81"/>
        <v>0</v>
      </c>
      <c r="BBC25" s="202">
        <f t="shared" si="82"/>
        <v>0.88292843586005831</v>
      </c>
      <c r="BBD25" s="202">
        <v>1.4753206997084546E-3</v>
      </c>
      <c r="BBE25" s="202">
        <v>2.4350438775510207E-2</v>
      </c>
      <c r="BBF25" s="202">
        <v>0.20906462973760934</v>
      </c>
      <c r="BBG25" s="202">
        <v>5.0650874635568507E-4</v>
      </c>
      <c r="BBH25" s="202">
        <v>5.7687026239067055E-4</v>
      </c>
      <c r="BBI25" s="202">
        <f t="shared" si="83"/>
        <v>0.23597376822157437</v>
      </c>
      <c r="BBJ25" s="202">
        <v>1.6258629737609328E-2</v>
      </c>
      <c r="BBK25" s="202">
        <v>0.13372599999999998</v>
      </c>
      <c r="BBL25" s="202">
        <v>3.138921282798834E-5</v>
      </c>
      <c r="BBM25" s="202">
        <v>1.8242259475218656E-2</v>
      </c>
      <c r="BBN25" s="202"/>
      <c r="BBO25" s="202">
        <f t="shared" si="84"/>
        <v>0.16825827842565597</v>
      </c>
      <c r="BBP25" s="202">
        <v>9.1690612244897957E-3</v>
      </c>
      <c r="BBQ25" s="202">
        <v>7.5049999999999992E-2</v>
      </c>
      <c r="BBR25" s="202">
        <v>6.2644387755102036E-3</v>
      </c>
      <c r="BBS25" s="202">
        <v>2.894561224489796E-3</v>
      </c>
      <c r="BBT25" s="202">
        <v>2.003E-3</v>
      </c>
      <c r="BBU25" s="202">
        <f t="shared" si="85"/>
        <v>9.5381061224489791E-2</v>
      </c>
      <c r="BBV25" s="202">
        <v>5.0000000000000002E-5</v>
      </c>
      <c r="BBW25" s="202">
        <v>2.3999999999999995E-4</v>
      </c>
      <c r="BBX25" s="202">
        <v>4.1000000000000003E-3</v>
      </c>
      <c r="BBY25" s="202">
        <v>4.0129999999999999E-2</v>
      </c>
      <c r="BBZ25" s="202"/>
      <c r="BCA25" s="202">
        <f t="shared" si="86"/>
        <v>4.4519999999999997E-2</v>
      </c>
      <c r="BCB25" s="202">
        <f t="shared" si="87"/>
        <v>0.54413310787172009</v>
      </c>
      <c r="BCC25" s="202">
        <v>3.9999999999999996E-4</v>
      </c>
      <c r="BCD25" s="202">
        <v>0.5568104606413995</v>
      </c>
      <c r="BCE25" s="202">
        <v>0.12400386880466474</v>
      </c>
      <c r="BCF25" s="202">
        <v>4.9320510204081628E-3</v>
      </c>
      <c r="BCG25" s="202">
        <v>4.2872030612244892E-2</v>
      </c>
      <c r="BCH25" s="202">
        <f t="shared" si="88"/>
        <v>0.72901841107871723</v>
      </c>
      <c r="BCI25" s="202">
        <v>1.8116160349854225E-2</v>
      </c>
      <c r="BCJ25" s="202">
        <v>4.467970991253644E-2</v>
      </c>
      <c r="BCK25" s="202">
        <v>1.1099360058309037E-2</v>
      </c>
      <c r="BCL25" s="202">
        <v>4.5389402332361517E-3</v>
      </c>
      <c r="BCM25" s="202">
        <f t="shared" si="24"/>
        <v>7.8434170553935867E-2</v>
      </c>
      <c r="BCN25" s="202">
        <v>3.4430000000000002E-2</v>
      </c>
      <c r="BCO25" s="202">
        <v>5.4927099999999987E-3</v>
      </c>
      <c r="BCP25" s="202">
        <v>3.1E-7</v>
      </c>
      <c r="BCQ25" s="202">
        <v>3.1714659999999999E-2</v>
      </c>
      <c r="BCR25" s="202">
        <v>4.2319339999999997E-2</v>
      </c>
      <c r="BCS25" s="202">
        <f t="shared" si="89"/>
        <v>0.11395702000000001</v>
      </c>
      <c r="BCT25" s="202">
        <v>1.1855510000000001E-2</v>
      </c>
      <c r="BCU25" s="202">
        <v>4.8511000000000002E-4</v>
      </c>
      <c r="BCV25" s="202">
        <v>6.7078429999999994E-2</v>
      </c>
      <c r="BCW25" s="202">
        <v>0.10284715</v>
      </c>
      <c r="BCX25" s="202">
        <f t="shared" si="90"/>
        <v>0.18226619999999999</v>
      </c>
      <c r="BCY25" s="202">
        <v>3.2860519999999997E-2</v>
      </c>
      <c r="BCZ25" s="202">
        <v>0.17124185</v>
      </c>
      <c r="BDA25" s="202">
        <f t="shared" si="91"/>
        <v>0.20410237000000001</v>
      </c>
      <c r="BDB25" s="202">
        <f t="shared" si="92"/>
        <v>1.3077781716326531</v>
      </c>
      <c r="BDC25" s="202">
        <v>7.0730000000000003E-3</v>
      </c>
      <c r="BDD25" s="202">
        <v>0.19136821000000001</v>
      </c>
      <c r="BDE25" s="202">
        <v>1.5E-5</v>
      </c>
      <c r="BDF25" s="202">
        <f t="shared" si="25"/>
        <v>0.19845620999999999</v>
      </c>
      <c r="BDG25" s="202">
        <v>5.1036099999999997E-3</v>
      </c>
      <c r="BDH25" s="202">
        <v>8.0850839999999993E-2</v>
      </c>
      <c r="BDI25" s="202">
        <v>2.2125309999999999E-2</v>
      </c>
      <c r="BDJ25" s="202">
        <v>1.388263E-2</v>
      </c>
      <c r="BDK25" s="202">
        <v>2.8540700000000002E-3</v>
      </c>
      <c r="BDL25" s="202">
        <f t="shared" si="93"/>
        <v>0.12481645999999998</v>
      </c>
      <c r="BDM25" s="202">
        <v>4.7600119999999996E-2</v>
      </c>
      <c r="BDN25" s="202">
        <v>4.9882199999999995E-2</v>
      </c>
      <c r="BDO25" s="202">
        <v>2.7485200000000004E-3</v>
      </c>
      <c r="BDP25" s="202"/>
      <c r="BDQ25" s="202">
        <f t="shared" si="94"/>
        <v>0.10023083999999999</v>
      </c>
      <c r="BDR25" s="202">
        <v>4.8371999999999998E-3</v>
      </c>
      <c r="BDS25" s="202">
        <v>4.2955976676384842E-4</v>
      </c>
      <c r="BDT25" s="202">
        <v>1.4E-3</v>
      </c>
      <c r="BDU25" s="202">
        <v>2.9276997084548111E-3</v>
      </c>
      <c r="BDV25" s="202">
        <v>1.7767100000000004E-3</v>
      </c>
      <c r="BDW25" s="202">
        <f t="shared" si="95"/>
        <v>1.137116947521866E-2</v>
      </c>
      <c r="BDX25" s="202">
        <v>3.2064897959183675E-3</v>
      </c>
      <c r="BDY25" s="202">
        <v>8.5972011661807589E-4</v>
      </c>
      <c r="BDZ25" s="202"/>
      <c r="BEA25" s="202">
        <v>0.14009046938775513</v>
      </c>
      <c r="BEB25" s="202">
        <v>2.8889469387755103E-2</v>
      </c>
      <c r="BEC25" s="202">
        <f t="shared" si="96"/>
        <v>0.17304614868804669</v>
      </c>
      <c r="BED25" s="202">
        <f t="shared" si="97"/>
        <v>0.60792082816326531</v>
      </c>
      <c r="BEE25" s="202">
        <v>5.4139402332361516E-3</v>
      </c>
      <c r="BEF25" s="202">
        <v>1.3277699708454809E-2</v>
      </c>
      <c r="BEG25" s="202">
        <v>0.20787084839650147</v>
      </c>
      <c r="BEH25" s="202"/>
      <c r="BEI25" s="202">
        <f t="shared" si="98"/>
        <v>0.22656248833819242</v>
      </c>
      <c r="BEJ25" s="202">
        <v>2.0306720116618077E-3</v>
      </c>
      <c r="BEK25" s="202">
        <v>2.8966705539358595E-3</v>
      </c>
      <c r="BEL25" s="202">
        <v>4.1972201166180752E-3</v>
      </c>
      <c r="BEM25" s="202">
        <v>1.6117798833819239E-3</v>
      </c>
      <c r="BEN25" s="202">
        <v>9.0404956268221569E-4</v>
      </c>
      <c r="BEO25" s="202">
        <f t="shared" si="99"/>
        <v>1.1640392128279881E-2</v>
      </c>
      <c r="BEP25" s="202">
        <v>2.5502199708454808E-2</v>
      </c>
      <c r="BEQ25" s="202">
        <v>1.5374460641399414E-2</v>
      </c>
      <c r="BER25" s="202">
        <v>9.657985131195336E-2</v>
      </c>
      <c r="BES25" s="202">
        <v>6.4353839650145767E-2</v>
      </c>
      <c r="BET25" s="202"/>
      <c r="BEU25" s="202">
        <f t="shared" si="26"/>
        <v>0.20181035131195335</v>
      </c>
      <c r="BEV25" s="202">
        <v>9.2841190962099113E-2</v>
      </c>
      <c r="BEW25" s="202">
        <v>1.2999999999999999E-4</v>
      </c>
      <c r="BEX25" s="202">
        <v>9.0488530612244891E-2</v>
      </c>
      <c r="BEY25" s="202">
        <v>9.3536151603498536E-4</v>
      </c>
      <c r="BEZ25" s="202"/>
      <c r="BFA25" s="202">
        <f t="shared" si="100"/>
        <v>0.184395083090379</v>
      </c>
      <c r="BFB25" s="202">
        <v>0.15857867055393587</v>
      </c>
      <c r="BFC25" s="202">
        <f t="shared" si="101"/>
        <v>0.15857867055393587</v>
      </c>
      <c r="BFD25" s="202">
        <f t="shared" si="27"/>
        <v>0.78298698542274048</v>
      </c>
      <c r="BFE25" s="202">
        <v>3.8106559766763838E-2</v>
      </c>
      <c r="BFF25" s="202">
        <v>6.04648221574344E-2</v>
      </c>
      <c r="BFG25" s="202">
        <v>1.0384700495626822</v>
      </c>
      <c r="BFH25" s="202">
        <v>2.4502569970845475E-2</v>
      </c>
      <c r="BFI25" s="202">
        <f t="shared" si="102"/>
        <v>1.1615440014577258</v>
      </c>
      <c r="BFJ25" s="202">
        <v>5.8975072886297366E-4</v>
      </c>
      <c r="BFK25" s="202">
        <v>5.732899416909621E-3</v>
      </c>
      <c r="BFL25" s="202">
        <v>2.7866093294460644E-3</v>
      </c>
      <c r="BFM25" s="202">
        <v>9.2230291545189486E-3</v>
      </c>
      <c r="BFN25" s="202">
        <v>1.8551099125364436E-2</v>
      </c>
      <c r="BFO25" s="202">
        <f t="shared" si="103"/>
        <v>3.688338775510204E-2</v>
      </c>
      <c r="BFP25" s="202">
        <v>8.6338396501457713E-3</v>
      </c>
      <c r="BFQ25" s="202">
        <v>1.8082069970845483E-2</v>
      </c>
      <c r="BFR25" s="202">
        <v>6.5732451895043703E-2</v>
      </c>
      <c r="BFS25" s="202">
        <v>8.7733790087463556E-3</v>
      </c>
      <c r="BFT25" s="202">
        <v>1.873474052478134E-2</v>
      </c>
      <c r="BFU25" s="202">
        <f t="shared" si="28"/>
        <v>0.11995648104956265</v>
      </c>
      <c r="BFV25" s="202">
        <v>9.2686999999999992E-2</v>
      </c>
      <c r="BFW25" s="202">
        <v>6.2095209912536441E-2</v>
      </c>
      <c r="BFX25" s="202">
        <v>6.2536895043731758E-3</v>
      </c>
      <c r="BFY25" s="202">
        <v>2.5259119533527694E-2</v>
      </c>
      <c r="BFZ25" s="202">
        <v>6.6045408163265306E-3</v>
      </c>
      <c r="BGA25" s="202">
        <f t="shared" si="104"/>
        <v>0.19289955976676385</v>
      </c>
      <c r="BGB25" s="202">
        <v>0.12003894169096208</v>
      </c>
      <c r="BGC25" s="202">
        <v>0.19110150000000001</v>
      </c>
      <c r="BGD25" s="202">
        <v>6.3089183673469378E-3</v>
      </c>
      <c r="BGE25" s="202">
        <f t="shared" si="105"/>
        <v>0.31744936005830904</v>
      </c>
      <c r="BGF25" s="202">
        <f t="shared" si="29"/>
        <v>1.8287327900874633</v>
      </c>
      <c r="BGG25" s="202">
        <v>3.2704693877551021E-3</v>
      </c>
      <c r="BGH25" s="202">
        <v>0.12297911661807578</v>
      </c>
      <c r="BGI25" s="202">
        <f t="shared" si="106"/>
        <v>0.12624958600583089</v>
      </c>
      <c r="BGJ25" s="202">
        <v>5.4228489795918364E-2</v>
      </c>
      <c r="BGK25" s="202">
        <v>1.8816481049562683E-2</v>
      </c>
      <c r="BGL25" s="202">
        <v>1.6677209912536434E-2</v>
      </c>
      <c r="BGM25" s="202">
        <v>7.0184399416909612E-2</v>
      </c>
      <c r="BGN25" s="202">
        <v>0.17549171137026237</v>
      </c>
      <c r="BGO25" s="202">
        <f t="shared" si="107"/>
        <v>0.33539829154518946</v>
      </c>
      <c r="BGP25" s="202">
        <v>1.8751999999999998E-2</v>
      </c>
      <c r="BGQ25" s="202">
        <v>0.11052762973760934</v>
      </c>
      <c r="BGR25" s="202">
        <v>3.613897813411078E-2</v>
      </c>
      <c r="BGS25" s="202">
        <v>0.11944363994169095</v>
      </c>
      <c r="BGT25" s="202">
        <v>0.11052986005830905</v>
      </c>
      <c r="BGU25" s="202">
        <f t="shared" si="108"/>
        <v>0.39539210787172013</v>
      </c>
      <c r="BGV25" s="202">
        <v>9.7229189504373162E-2</v>
      </c>
      <c r="BGW25" s="202">
        <v>5.9828930029154515E-2</v>
      </c>
      <c r="BGX25" s="202">
        <v>7.8651997084548102E-3</v>
      </c>
      <c r="BGY25" s="202">
        <v>0.111344</v>
      </c>
      <c r="BGZ25" s="202">
        <v>0.8349356807580175</v>
      </c>
      <c r="BHA25" s="202">
        <f t="shared" si="109"/>
        <v>1.1112029999999999</v>
      </c>
      <c r="BHB25" s="202">
        <v>0.50354835860058322</v>
      </c>
      <c r="BHC25" s="202">
        <v>6.8416870262390655E-2</v>
      </c>
      <c r="BHD25" s="202">
        <v>4.9801460641399418E-2</v>
      </c>
      <c r="BHE25" s="202">
        <f>+BHE24</f>
        <v>3.6124181020407903E-2</v>
      </c>
      <c r="BHF25" s="202">
        <v>4.6028680758017491E-2</v>
      </c>
      <c r="BHG25" s="202">
        <f t="shared" si="110"/>
        <v>0.70391955128279871</v>
      </c>
      <c r="BHH25" s="202">
        <f t="shared" si="111"/>
        <v>2.6721625367055388</v>
      </c>
      <c r="BHI25" s="202">
        <v>0.10922747084548104</v>
      </c>
      <c r="BHJ25" s="202">
        <v>5.5953250728862966E-2</v>
      </c>
      <c r="BHK25" s="202">
        <v>5.4497290087463554E-2</v>
      </c>
      <c r="BHL25" s="202">
        <v>4.92965E-2</v>
      </c>
      <c r="BHM25" s="202">
        <f t="shared" si="112"/>
        <v>0.26897451166180758</v>
      </c>
      <c r="BHN25" s="202">
        <v>0.1116472638483965</v>
      </c>
      <c r="BHO25" s="202">
        <v>6.5079409620991249E-2</v>
      </c>
      <c r="BHP25" s="202">
        <v>8.4250014577259471E-3</v>
      </c>
      <c r="BHQ25" s="202">
        <v>0.13625991836734694</v>
      </c>
      <c r="BHR25" s="202">
        <v>5.5574928571428567E-2</v>
      </c>
      <c r="BHS25" s="202">
        <f t="shared" si="113"/>
        <v>0.37698652186588921</v>
      </c>
      <c r="BHT25" s="202">
        <v>5.6360798833819233E-2</v>
      </c>
      <c r="BHU25" s="202">
        <v>1.0042482507288633E-2</v>
      </c>
      <c r="BHV25" s="202">
        <f>+BHV24</f>
        <v>3.5254208338189902E-2</v>
      </c>
      <c r="BHW25" s="202">
        <v>3.4369858600583093E-2</v>
      </c>
      <c r="BHX25" s="202">
        <v>0.45734160932944606</v>
      </c>
      <c r="BHY25" s="202">
        <f t="shared" si="114"/>
        <v>0.59336895760932695</v>
      </c>
      <c r="BHZ25" s="202">
        <v>0.19258239067055388</v>
      </c>
      <c r="BIA25" s="202">
        <v>6.9634610787172008E-2</v>
      </c>
      <c r="BIB25" s="202">
        <v>1.3665961107871716</v>
      </c>
      <c r="BIC25" s="202">
        <v>5.0000000000000002E-5</v>
      </c>
      <c r="BID25" s="202">
        <f>+BID24</f>
        <v>0.58574970142856997</v>
      </c>
      <c r="BIE25" s="202">
        <f t="shared" si="115"/>
        <v>2.2146128136734675</v>
      </c>
      <c r="BIF25" s="202">
        <v>7.9159049562682188E-2</v>
      </c>
      <c r="BIG25" s="202">
        <f t="shared" si="116"/>
        <v>7.9159049562682188E-2</v>
      </c>
      <c r="BIH25" s="202">
        <f t="shared" si="117"/>
        <v>3.5331018543731734</v>
      </c>
      <c r="BII25" s="202">
        <v>8.2260597667638477E-3</v>
      </c>
      <c r="BIJ25" s="202">
        <v>7.0043499999999995E-2</v>
      </c>
      <c r="BIK25" s="202">
        <v>8.5599648688046606E-2</v>
      </c>
      <c r="BIL25" s="202">
        <v>1.4980320699708454E-2</v>
      </c>
      <c r="BIM25" s="202">
        <f t="shared" si="118"/>
        <v>0.1788495291545189</v>
      </c>
      <c r="BIN25" s="202">
        <v>1.3921690962099125E-2</v>
      </c>
      <c r="BIO25" s="202">
        <v>1.5835540816326529E-2</v>
      </c>
      <c r="BIP25" s="202">
        <v>5.0020081632653063E-2</v>
      </c>
      <c r="BIQ25" s="202">
        <v>9.6525510204081618E-3</v>
      </c>
      <c r="BIR25" s="202">
        <v>3.1926010204081631E-2</v>
      </c>
      <c r="BIS25" s="202">
        <f t="shared" si="119"/>
        <v>0.1213558746355685</v>
      </c>
      <c r="BIT25" s="202">
        <v>2.4948319999999993</v>
      </c>
      <c r="BIU25" s="202">
        <v>0.18896997084548098</v>
      </c>
      <c r="BIV25" s="202">
        <v>1.4592860058309039E-2</v>
      </c>
      <c r="BIW25" s="202">
        <v>6.1602400874635567E-2</v>
      </c>
      <c r="BIX25" s="202">
        <v>2.7540239067055397E-2</v>
      </c>
      <c r="BIY25" s="202">
        <f t="shared" si="120"/>
        <v>2.7875374708454803</v>
      </c>
      <c r="BIZ25" s="202">
        <v>9.0104988338192429E-2</v>
      </c>
      <c r="BJA25" s="202">
        <v>0.33140536151603495</v>
      </c>
      <c r="BJB25" s="202">
        <v>6.5067011661807568E-3</v>
      </c>
      <c r="BJC25" s="202">
        <v>5.9627709912536422E-2</v>
      </c>
      <c r="BJD25" s="202">
        <f t="shared" si="121"/>
        <v>0.48764476093294451</v>
      </c>
      <c r="BJE25" s="202">
        <v>0.12405170991253643</v>
      </c>
      <c r="BJF25" s="202">
        <v>0.29001296064139936</v>
      </c>
      <c r="BJG25" s="202">
        <f>+BJG24</f>
        <v>8.7549484256594905E-3</v>
      </c>
      <c r="BJH25" s="202">
        <v>0.1727733104956268</v>
      </c>
      <c r="BJI25" s="202">
        <f t="shared" si="122"/>
        <v>0.59559292947522213</v>
      </c>
      <c r="BJJ25" s="202">
        <f t="shared" si="123"/>
        <v>4.1709805650437346</v>
      </c>
      <c r="BJK25" s="202">
        <f t="shared" si="30"/>
        <v>23.226732791195332</v>
      </c>
      <c r="BJL25" s="202">
        <v>7.6445460641399413E-2</v>
      </c>
      <c r="BJM25" s="202">
        <v>5.780345918367346E-2</v>
      </c>
      <c r="BJN25" s="202">
        <v>2.2194999999999996E-2</v>
      </c>
      <c r="BJO25" s="202">
        <v>1.0009720116618076E-2</v>
      </c>
      <c r="BJP25" s="202">
        <v>0.19031029008746356</v>
      </c>
      <c r="BJQ25" s="202">
        <f t="shared" si="124"/>
        <v>0.35676393002915452</v>
      </c>
      <c r="BJR25" s="202">
        <v>6.0891209912536442E-3</v>
      </c>
      <c r="BJS25" s="202">
        <v>0.14057768804664722</v>
      </c>
      <c r="BJT25" s="202">
        <v>2.8826795918367343E-2</v>
      </c>
      <c r="BJU25" s="202">
        <v>2.2706913994169096E-2</v>
      </c>
      <c r="BJV25" s="202">
        <v>0.70538598833819233</v>
      </c>
      <c r="BJW25" s="202">
        <f t="shared" si="125"/>
        <v>0.90358650728862966</v>
      </c>
      <c r="BJX25" s="202">
        <v>5.5123032069970843E-4</v>
      </c>
      <c r="BJY25" s="202">
        <v>1.9988860058309039E-2</v>
      </c>
      <c r="BJZ25" s="202">
        <v>9.4461909620991262E-3</v>
      </c>
      <c r="BKA25" s="202">
        <v>1.0565316676384839</v>
      </c>
      <c r="BKB25" s="202">
        <f t="shared" si="126"/>
        <v>1.0865179489795918</v>
      </c>
      <c r="BKC25" s="202">
        <v>0.13089287026239066</v>
      </c>
      <c r="BKD25" s="202">
        <v>0.43759330029154514</v>
      </c>
      <c r="BKE25" s="202"/>
      <c r="BKF25" s="202">
        <v>5.1757110787172003E-2</v>
      </c>
      <c r="BKG25" s="202">
        <v>8.1953104956268216E-3</v>
      </c>
      <c r="BKH25" s="202">
        <f t="shared" si="127"/>
        <v>0.62843859183673467</v>
      </c>
      <c r="BKI25" s="202">
        <f t="shared" si="128"/>
        <v>2.9753069781341108</v>
      </c>
      <c r="BKJ25" s="202">
        <v>5.5138779883381922E-2</v>
      </c>
      <c r="BKK25" s="202">
        <v>8.1735393586005838E-3</v>
      </c>
      <c r="BKL25" s="202">
        <v>0.1208544300291545</v>
      </c>
      <c r="BKM25" s="202">
        <v>5.4731849854227396E-2</v>
      </c>
      <c r="BKN25" s="202">
        <v>6.7301501457725935E-3</v>
      </c>
      <c r="BKO25" s="202">
        <f t="shared" si="129"/>
        <v>0.24562874927113704</v>
      </c>
      <c r="BKP25" s="202">
        <v>1.9473104956268218E-3</v>
      </c>
      <c r="BKQ25" s="202">
        <v>7.2137594752186562E-3</v>
      </c>
      <c r="BKR25" s="202">
        <v>8.1000000000000006E-4</v>
      </c>
      <c r="BKS25" s="202">
        <v>0.26747499999999996</v>
      </c>
      <c r="BKT25" s="202">
        <v>0.17258552040816325</v>
      </c>
      <c r="BKU25" s="202">
        <f t="shared" si="130"/>
        <v>0.45003159037900864</v>
      </c>
      <c r="BKV25" s="202">
        <v>5.2318639941690982E-2</v>
      </c>
      <c r="BKW25" s="202">
        <v>1.113359037900874E-2</v>
      </c>
      <c r="BKX25" s="202">
        <v>3.1714080174927113E-2</v>
      </c>
      <c r="BKY25" s="202">
        <f t="shared" si="131"/>
        <v>9.5166310495626821E-2</v>
      </c>
      <c r="BKZ25" s="202">
        <v>0.67809512973760955</v>
      </c>
      <c r="BLA25" s="202">
        <v>1.8316647230320698E-3</v>
      </c>
      <c r="BLB25" s="202">
        <v>0.1058324052478134</v>
      </c>
      <c r="BLC25" s="202">
        <v>8.117336005830901E-2</v>
      </c>
      <c r="BLD25" s="202">
        <v>1.1294810495626823E-2</v>
      </c>
      <c r="BLE25" s="202">
        <f t="shared" si="132"/>
        <v>0.87822737026239084</v>
      </c>
      <c r="BLF25" s="263">
        <f t="shared" si="133"/>
        <v>1.6690540204081634</v>
      </c>
      <c r="BLG25" s="202">
        <v>3.6399999999999996E-4</v>
      </c>
      <c r="BLH25" s="202">
        <v>1.3354180758017494E-2</v>
      </c>
      <c r="BLI25" s="202">
        <v>9.6742731778425628E-2</v>
      </c>
      <c r="BLJ25" s="202">
        <v>9.0069897959183676E-3</v>
      </c>
      <c r="BLK25" s="202">
        <v>2.8607489795918362E-2</v>
      </c>
      <c r="BLL25" s="202">
        <f t="shared" si="134"/>
        <v>0.14807539212827986</v>
      </c>
      <c r="BLM25" s="202">
        <v>0.10749499999999999</v>
      </c>
      <c r="BLN25" s="202">
        <v>2.31E-3</v>
      </c>
      <c r="BLO25" s="202">
        <v>8.5074519999999987E-2</v>
      </c>
      <c r="BLP25" s="202">
        <v>9.3494900000000002E-3</v>
      </c>
      <c r="BLQ25" s="202">
        <v>4.0216350000000005E-2</v>
      </c>
      <c r="BLR25" s="263">
        <f t="shared" si="135"/>
        <v>0.24444535999999997</v>
      </c>
      <c r="BLS25" s="202">
        <v>4.5730140000000002E-2</v>
      </c>
      <c r="BLT25" s="202">
        <v>0.25880096000000002</v>
      </c>
      <c r="BLU25" s="202">
        <v>2.350356E-2</v>
      </c>
      <c r="BLV25" s="202">
        <v>0.11225291</v>
      </c>
      <c r="BLW25" s="202">
        <v>3.98745496</v>
      </c>
      <c r="BLX25" s="263">
        <f t="shared" si="31"/>
        <v>4.4277425299999997</v>
      </c>
      <c r="BLY25" s="202">
        <v>0.10686426999999998</v>
      </c>
      <c r="BLZ25" s="202">
        <v>5.9966300000000002E-3</v>
      </c>
      <c r="BMA25" s="202">
        <v>0.10631203</v>
      </c>
      <c r="BMB25" s="202">
        <v>5.9822499999999989E-3</v>
      </c>
      <c r="BMC25" s="202">
        <v>1.3780840000000001E-2</v>
      </c>
      <c r="BMD25" s="263">
        <f t="shared" si="136"/>
        <v>0.23893601999999997</v>
      </c>
      <c r="BME25" s="202">
        <v>2.9688440000000003E-2</v>
      </c>
      <c r="BMF25" s="202">
        <v>9.9830769999999985E-2</v>
      </c>
      <c r="BMG25" s="202">
        <v>8.2155000000000006E-3</v>
      </c>
      <c r="BMH25" s="263">
        <f t="shared" si="137"/>
        <v>0.13773470999999998</v>
      </c>
      <c r="BMI25" s="263">
        <f t="shared" si="138"/>
        <v>5.1969340121282794</v>
      </c>
      <c r="BMJ25" s="202">
        <v>1.059822E-2</v>
      </c>
      <c r="BMK25" s="263">
        <f t="shared" si="139"/>
        <v>1.059822E-2</v>
      </c>
      <c r="BML25" s="202">
        <v>3.6078120000000005E-2</v>
      </c>
      <c r="BMM25" s="202">
        <v>5.2080920000000003E-2</v>
      </c>
      <c r="BMN25" s="202">
        <v>9.7233929999999982E-2</v>
      </c>
      <c r="BMO25" s="202">
        <v>8.7899980000000016E-2</v>
      </c>
      <c r="BMP25" s="202">
        <v>0.20115537</v>
      </c>
      <c r="BMQ25" s="263">
        <f t="shared" si="140"/>
        <v>0.47444831999999998</v>
      </c>
      <c r="BMR25" s="202">
        <v>8.1618979999999994E-2</v>
      </c>
      <c r="BMS25" s="202">
        <v>0.18149603</v>
      </c>
      <c r="BMT25" s="202">
        <v>9.304859E-2</v>
      </c>
      <c r="BMU25" s="202">
        <v>0.24595705999999998</v>
      </c>
      <c r="BMV25" s="202">
        <v>5.9665419999999997E-2</v>
      </c>
      <c r="BMW25" s="263">
        <f t="shared" si="141"/>
        <v>0.66178607999999994</v>
      </c>
      <c r="BMX25" s="202">
        <v>2.2909950000000002E-2</v>
      </c>
      <c r="BMY25" s="202">
        <v>6.1327430000000009E-2</v>
      </c>
      <c r="BMZ25" s="202">
        <v>9.3791570000000005E-2</v>
      </c>
      <c r="BNA25" s="202">
        <v>0.44694272000000002</v>
      </c>
      <c r="BNB25" s="202">
        <v>7.5980599999999994E-3</v>
      </c>
      <c r="BNC25" s="263">
        <f t="shared" si="142"/>
        <v>0.63256973000000005</v>
      </c>
      <c r="BND25" s="202">
        <v>4.3451900000000005E-3</v>
      </c>
      <c r="BNE25" s="202">
        <v>3.7392109999999999E-2</v>
      </c>
      <c r="BNF25" s="202">
        <v>4.3010140000000002E-2</v>
      </c>
      <c r="BNG25" s="202">
        <v>8.3745599999999996E-3</v>
      </c>
      <c r="BNH25" s="202">
        <v>3.9901699999999995E-3</v>
      </c>
      <c r="BNI25" s="263">
        <f t="shared" si="143"/>
        <v>9.7112170000000012E-2</v>
      </c>
      <c r="BNJ25" s="263">
        <f t="shared" si="144"/>
        <v>1.8765145199999997</v>
      </c>
      <c r="BNK25" s="202">
        <v>5.0000000000000002E-5</v>
      </c>
      <c r="BNL25" s="202">
        <v>3.3001739999999988E-2</v>
      </c>
      <c r="BNM25" s="202">
        <v>0.16204640000000001</v>
      </c>
      <c r="BNN25" s="202">
        <v>7.6199999999999998E-4</v>
      </c>
      <c r="BNO25" s="202">
        <v>4.9878009999999993E-2</v>
      </c>
      <c r="BNP25" s="263">
        <f t="shared" si="145"/>
        <v>0.24573815000000002</v>
      </c>
      <c r="BNQ25" s="202">
        <v>4.4145799999999995E-3</v>
      </c>
      <c r="BNR25" s="202">
        <v>2.8469120000000004E-2</v>
      </c>
      <c r="BNS25" s="202">
        <v>2.7674979999999998E-2</v>
      </c>
      <c r="BNT25" s="202">
        <v>4.1207940000000005E-2</v>
      </c>
      <c r="BNU25" s="202">
        <v>7.6019599999999996E-3</v>
      </c>
      <c r="BNV25" s="263">
        <f t="shared" si="146"/>
        <v>0.10936858000000001</v>
      </c>
      <c r="BNW25" s="202">
        <v>1.776664E-2</v>
      </c>
      <c r="BNX25" s="202">
        <v>5.7338890000000003E-2</v>
      </c>
      <c r="BNY25" s="202">
        <v>4.6968759999999991E-2</v>
      </c>
      <c r="BNZ25" s="202">
        <v>3.3939499999999997E-3</v>
      </c>
      <c r="BOA25" s="202">
        <v>3.9114089999999997E-2</v>
      </c>
      <c r="BOB25" s="263">
        <f t="shared" si="147"/>
        <v>0.16458233</v>
      </c>
      <c r="BOC25" s="202">
        <v>3.3880389999999996E-2</v>
      </c>
      <c r="BOD25" s="202">
        <v>2.58494E-3</v>
      </c>
      <c r="BOE25" s="202">
        <v>8.1176699999999987E-3</v>
      </c>
      <c r="BOF25" s="202">
        <v>4.3052338399999996</v>
      </c>
      <c r="BOG25" s="202">
        <f>0.19086772-0.08901</f>
        <v>0.10185771999999998</v>
      </c>
      <c r="BOH25" s="263">
        <f t="shared" si="148"/>
        <v>4.4516745599999998</v>
      </c>
      <c r="BOI25" s="202">
        <v>1.0011319999999999E-2</v>
      </c>
      <c r="BOJ25" s="263">
        <f t="shared" si="149"/>
        <v>1.0011319999999999E-2</v>
      </c>
      <c r="BOK25" s="263">
        <f t="shared" si="150"/>
        <v>4.9813749400000003</v>
      </c>
      <c r="BOL25" s="202">
        <v>5.6950799999999999E-3</v>
      </c>
      <c r="BOM25" s="202">
        <v>9.1473089999999993E-2</v>
      </c>
      <c r="BON25" s="202">
        <v>3.7244159999999998E-2</v>
      </c>
      <c r="BOO25" s="263">
        <f t="shared" si="32"/>
        <v>0.13441233</v>
      </c>
      <c r="BOP25" s="263">
        <v>6.0500180000000001E-2</v>
      </c>
      <c r="BOQ25" s="263">
        <f>0.2854452-0.16542065</f>
        <v>0.12002455000000001</v>
      </c>
      <c r="BOR25" s="263">
        <v>5.2579109999999998E-2</v>
      </c>
      <c r="BOS25" s="263">
        <v>6.0107299999999997E-3</v>
      </c>
      <c r="BOT25" s="263">
        <v>3.1452100000000004E-2</v>
      </c>
      <c r="BOU25" s="263">
        <f t="shared" si="151"/>
        <v>0.27056667000000001</v>
      </c>
      <c r="BOV25" s="263">
        <v>2.9010400000000002E-2</v>
      </c>
      <c r="BOW25" s="263">
        <v>2.3767369999999999E-2</v>
      </c>
      <c r="BOX25" s="263">
        <v>0.80241359999999995</v>
      </c>
      <c r="BOY25" s="263">
        <v>1.4506310000000001E-2</v>
      </c>
      <c r="BOZ25" s="263"/>
      <c r="BPA25" s="263">
        <v>2.0506850000000004E-2</v>
      </c>
      <c r="BPB25" s="263">
        <f t="shared" si="152"/>
        <v>0.89020452999999999</v>
      </c>
      <c r="BPC25" s="263">
        <v>0.10916126</v>
      </c>
      <c r="BPD25" s="263">
        <v>5.3134430000000003E-2</v>
      </c>
      <c r="BPE25" s="263">
        <v>2.0814360000000001E-2</v>
      </c>
      <c r="BPF25" s="263">
        <v>0.56498682999999994</v>
      </c>
      <c r="BPG25" s="263">
        <f t="shared" si="153"/>
        <v>0.74809687999999996</v>
      </c>
      <c r="BPH25" s="263">
        <v>3.1055690000000004E-2</v>
      </c>
      <c r="BPI25" s="263">
        <v>7.4797160000000001E-2</v>
      </c>
      <c r="BPJ25" s="263">
        <v>8.0376900000000015E-2</v>
      </c>
      <c r="BPK25" s="263">
        <f t="shared" si="154"/>
        <v>0.18622975000000003</v>
      </c>
      <c r="BPL25" s="263">
        <f t="shared" si="155"/>
        <v>2.2295101599999998</v>
      </c>
      <c r="BPM25" s="263">
        <v>8.1256499999999999E-3</v>
      </c>
      <c r="BPN25" s="263">
        <v>1.5398449999999999E-2</v>
      </c>
      <c r="BPO25" s="263">
        <f t="shared" si="156"/>
        <v>2.3524099999999999E-2</v>
      </c>
      <c r="BPP25" s="263">
        <v>1.4527000000000001E-3</v>
      </c>
      <c r="BPQ25" s="263">
        <v>5.4909680000000002E-2</v>
      </c>
      <c r="BPR25" s="263">
        <v>2.956284E-2</v>
      </c>
      <c r="BPS25" s="263">
        <v>2.0292599999999997E-2</v>
      </c>
      <c r="BPT25" s="263">
        <v>3.7425E-2</v>
      </c>
      <c r="BPU25" s="263">
        <f t="shared" si="157"/>
        <v>0.14364282</v>
      </c>
      <c r="BPV25" s="263">
        <f>0.05556093+0.0000638599999994039</f>
        <v>5.5624789999999404E-2</v>
      </c>
      <c r="BPW25" s="263">
        <v>7.8352130000000006E-2</v>
      </c>
      <c r="BPX25" s="263">
        <v>5.8357840000000001E-2</v>
      </c>
      <c r="BPY25" s="263">
        <v>0.21595820000000002</v>
      </c>
      <c r="BPZ25" s="263">
        <f t="shared" si="33"/>
        <v>0.40829295999999943</v>
      </c>
      <c r="BQA25" s="263">
        <v>2.5236040000000005E-2</v>
      </c>
      <c r="BQB25" s="263">
        <v>6.7273599999999999E-3</v>
      </c>
      <c r="BQC25" s="263">
        <v>2.5865340000000001E-2</v>
      </c>
      <c r="BQD25" s="263">
        <v>2.7780300000000003E-3</v>
      </c>
      <c r="BQE25" s="263">
        <v>0.13519881999999994</v>
      </c>
      <c r="BQF25" s="263">
        <f t="shared" si="158"/>
        <v>0.19580558999999995</v>
      </c>
      <c r="BQG25" s="263">
        <v>2.2046739999999999E-2</v>
      </c>
      <c r="BQH25" s="263">
        <v>2.0100000000000001E-4</v>
      </c>
      <c r="BQI25" s="263">
        <v>1.930337E-2</v>
      </c>
      <c r="BQJ25" s="263">
        <v>1.2381299999999998E-3</v>
      </c>
      <c r="BQK25" s="263">
        <v>3.4761099999999997E-3</v>
      </c>
      <c r="BQL25" s="263">
        <f t="shared" si="159"/>
        <v>4.6265349999999997E-2</v>
      </c>
      <c r="BQM25" s="263">
        <f t="shared" si="34"/>
        <v>0.81753081999999944</v>
      </c>
      <c r="BQN25" s="263">
        <v>1.28454E-3</v>
      </c>
      <c r="BQO25" s="263">
        <v>1.7869380000000001E-2</v>
      </c>
      <c r="BQP25" s="263">
        <v>1.4964450000000001E-2</v>
      </c>
      <c r="BQQ25" s="263">
        <v>3.4067699999999999E-2</v>
      </c>
      <c r="BQR25" s="263">
        <f t="shared" si="160"/>
        <v>6.8186070000000001E-2</v>
      </c>
      <c r="BQS25" s="263">
        <v>3.4961260000000001E-2</v>
      </c>
      <c r="BQT25" s="263">
        <v>3.1929969999999995E-2</v>
      </c>
      <c r="BQU25" s="263">
        <v>9.2135000000000009E-2</v>
      </c>
      <c r="BQV25" s="263">
        <v>0.25211295</v>
      </c>
      <c r="BQW25" s="263">
        <v>0.18772961999999996</v>
      </c>
      <c r="BQX25" s="263">
        <f t="shared" si="161"/>
        <v>0.59886879999999998</v>
      </c>
      <c r="BQY25" s="263">
        <v>3.4062349999999998E-2</v>
      </c>
      <c r="BQZ25" s="263">
        <v>9.3635469999999998E-2</v>
      </c>
      <c r="BRA25" s="263">
        <v>2.211105E-2</v>
      </c>
      <c r="BRB25" s="263">
        <v>3.6731889999999996E-2</v>
      </c>
      <c r="BRC25" s="263">
        <v>0.12268633</v>
      </c>
      <c r="BRD25" s="263">
        <f t="shared" si="162"/>
        <v>0.30922708999999998</v>
      </c>
      <c r="BRE25" s="263">
        <v>2.5960790000000001E-2</v>
      </c>
      <c r="BRF25" s="263">
        <v>0.14754396000000003</v>
      </c>
      <c r="BRG25" s="263">
        <v>7.3611600000000003E-3</v>
      </c>
      <c r="BRH25" s="263">
        <v>9.6703399999999995E-3</v>
      </c>
      <c r="BRI25" s="263">
        <v>7.1649500000000005E-2</v>
      </c>
      <c r="BRJ25" s="263">
        <f t="shared" si="163"/>
        <v>0.26218575000000005</v>
      </c>
      <c r="BRK25" s="263">
        <v>2.2339999999999999E-3</v>
      </c>
      <c r="BRL25" s="263">
        <v>6.0918290000000007E-2</v>
      </c>
      <c r="BRM25" s="263">
        <f t="shared" si="164"/>
        <v>6.315229E-2</v>
      </c>
      <c r="BRN25" s="263">
        <f t="shared" si="35"/>
        <v>1.3016199999999998</v>
      </c>
      <c r="BRO25" s="263">
        <v>0.16632585999999999</v>
      </c>
      <c r="BRP25" s="263">
        <v>8.88743E-3</v>
      </c>
      <c r="BRQ25" s="263">
        <v>3.3353889999999997E-2</v>
      </c>
      <c r="BRR25" s="263">
        <f t="shared" si="165"/>
        <v>0.20856717999999999</v>
      </c>
      <c r="BRS25" s="263">
        <v>5.3028999999999999E-4</v>
      </c>
      <c r="BRT25" s="263">
        <v>1.7559499999999999E-2</v>
      </c>
      <c r="BRU25" s="263">
        <v>2.6333479999999999E-2</v>
      </c>
      <c r="BRV25" s="263">
        <v>2.4143170000000002E-2</v>
      </c>
      <c r="BRW25" s="263">
        <v>2.2003160000000001E-2</v>
      </c>
      <c r="BRX25" s="263">
        <f t="shared" si="166"/>
        <v>9.05696E-2</v>
      </c>
      <c r="BRY25" s="263">
        <v>0.10207825</v>
      </c>
      <c r="BRZ25" s="263">
        <v>0.12190728999999999</v>
      </c>
      <c r="BSA25" s="263">
        <v>8.5987280000000013E-2</v>
      </c>
      <c r="BSB25" s="263">
        <v>1.9484120000000001E-2</v>
      </c>
      <c r="BSC25" s="263">
        <v>0.18731102999999999</v>
      </c>
      <c r="BSD25" s="263">
        <f t="shared" si="167"/>
        <v>0.51676796999999997</v>
      </c>
      <c r="BSE25" s="263">
        <v>2.186E-3</v>
      </c>
      <c r="BSF25" s="263">
        <v>2.1699999999999999E-4</v>
      </c>
      <c r="BSG25" s="263">
        <v>1.110003E-2</v>
      </c>
      <c r="BSH25" s="263">
        <v>9.9850000000000008E-3</v>
      </c>
      <c r="BSI25" s="263">
        <v>3.682005E-2</v>
      </c>
      <c r="BSJ25" s="263">
        <f t="shared" si="168"/>
        <v>6.030808E-2</v>
      </c>
      <c r="BSK25" s="263">
        <v>0.14270666000000001</v>
      </c>
      <c r="BSL25" s="263">
        <v>3.9512380000000007E-2</v>
      </c>
      <c r="BSM25" s="263">
        <v>0.20190870000000002</v>
      </c>
      <c r="BSN25" s="263">
        <v>9.9796799999999995E-3</v>
      </c>
      <c r="BSO25" s="263">
        <f t="shared" si="169"/>
        <v>0.39410742000000004</v>
      </c>
      <c r="BSP25" s="263">
        <f t="shared" si="170"/>
        <v>1.2703202499999999</v>
      </c>
      <c r="BSQ25" s="263">
        <v>7.3033999999999998E-3</v>
      </c>
      <c r="BSR25" s="263">
        <f t="shared" si="171"/>
        <v>7.3033999999999998E-3</v>
      </c>
      <c r="BSS25" s="263">
        <v>6.3938099999999998E-3</v>
      </c>
      <c r="BST25" s="263">
        <v>4.9556520000000007E-2</v>
      </c>
      <c r="BSU25" s="263">
        <v>0.12560871000000001</v>
      </c>
      <c r="BSV25" s="263">
        <v>8.0303360000000004E-2</v>
      </c>
      <c r="BSW25" s="263">
        <v>0.14679051999999998</v>
      </c>
      <c r="BSX25" s="263">
        <f t="shared" si="172"/>
        <v>0.40865291999999998</v>
      </c>
      <c r="BSY25" s="263">
        <v>3.9199999999999999E-4</v>
      </c>
      <c r="BSZ25" s="263">
        <v>1.8000000000000001E-4</v>
      </c>
      <c r="BTA25" s="263">
        <v>0.11623445</v>
      </c>
      <c r="BTB25" s="263">
        <v>3.0915000000000001E-3</v>
      </c>
      <c r="BTC25" s="263">
        <v>0.20404663000000001</v>
      </c>
      <c r="BTD25" s="263">
        <f t="shared" si="173"/>
        <v>0.32394458000000004</v>
      </c>
      <c r="BTE25" s="263">
        <v>8.6609129999999993E-2</v>
      </c>
      <c r="BTF25" s="263">
        <v>3.5962430000000004E-2</v>
      </c>
      <c r="BTG25" s="263">
        <v>3.7858790000000003E-2</v>
      </c>
      <c r="BTH25" s="263">
        <v>8.7957979999999991E-2</v>
      </c>
      <c r="BTI25" s="263">
        <v>6.0531500000000002E-2</v>
      </c>
      <c r="BTJ25" s="263">
        <f t="shared" si="174"/>
        <v>0.30891983000000001</v>
      </c>
      <c r="BTK25" s="263">
        <v>1.3999999999999999E-4</v>
      </c>
      <c r="BTL25" s="263">
        <v>7.5547920000000005E-2</v>
      </c>
      <c r="BTM25" s="263">
        <v>1.5756409999999998E-2</v>
      </c>
      <c r="BTN25" s="263">
        <v>0.13709926</v>
      </c>
      <c r="BTO25" s="263">
        <v>0.12722748</v>
      </c>
      <c r="BTP25" s="263">
        <f t="shared" si="175"/>
        <v>0.35577107000000002</v>
      </c>
      <c r="BTQ25" s="263">
        <f t="shared" si="176"/>
        <v>1.4045918000000002</v>
      </c>
      <c r="BTR25" s="263"/>
      <c r="BTS25" s="263">
        <v>7.8926799999999991E-2</v>
      </c>
      <c r="BTT25" s="263">
        <v>1.8868409999999995E-2</v>
      </c>
      <c r="BTU25" s="263">
        <v>2.836108E-2</v>
      </c>
      <c r="BTV25" s="263">
        <f t="shared" si="177"/>
        <v>0.12615629</v>
      </c>
      <c r="BTW25" s="263">
        <v>0.55022899999999997</v>
      </c>
      <c r="BTX25" s="263">
        <v>0.27419516999999999</v>
      </c>
      <c r="BTY25" s="263">
        <v>1.0695108399999997</v>
      </c>
      <c r="BTZ25" s="263">
        <v>5.4047000000000001E-3</v>
      </c>
      <c r="BUA25" s="263">
        <v>6.506896999999999E-2</v>
      </c>
      <c r="BUB25" s="263">
        <f t="shared" si="178"/>
        <v>1.9644086799999996</v>
      </c>
      <c r="BUC25" s="263">
        <v>0.17307085</v>
      </c>
      <c r="BUD25" s="263">
        <v>6.7958799999999998E-3</v>
      </c>
      <c r="BUE25" s="263">
        <v>0.5717698200000001</v>
      </c>
      <c r="BUF25" s="263">
        <v>3.8505600000000008E-2</v>
      </c>
      <c r="BUG25" s="263">
        <v>5.1785509999999993E-2</v>
      </c>
      <c r="BUH25" s="263">
        <f t="shared" si="179"/>
        <v>0.84192766000000008</v>
      </c>
      <c r="BUI25" s="263">
        <v>8.4634210000000001E-2</v>
      </c>
      <c r="BUJ25" s="263">
        <v>5.3130440000000001E-2</v>
      </c>
      <c r="BUK25" s="263">
        <v>9.0319599999999986E-3</v>
      </c>
      <c r="BUL25" s="263">
        <v>5.5468950000000003E-2</v>
      </c>
      <c r="BUM25" s="263">
        <v>4.2324319999999999E-2</v>
      </c>
      <c r="BUN25" s="263">
        <f t="shared" si="180"/>
        <v>0.24458988000000001</v>
      </c>
      <c r="BUO25" s="263">
        <v>8.6205249999999997E-2</v>
      </c>
      <c r="BUP25" s="263">
        <v>1.0852368399999999</v>
      </c>
      <c r="BUQ25" s="263">
        <f t="shared" si="181"/>
        <v>1.1714420899999998</v>
      </c>
      <c r="BUR25" s="263">
        <f t="shared" si="182"/>
        <v>4.3485245999999993</v>
      </c>
      <c r="BUS25" s="263">
        <v>7.9359999999999999E-5</v>
      </c>
      <c r="BUT25" s="263">
        <v>1.8237E-2</v>
      </c>
      <c r="BUU25" s="263">
        <v>3.9431899999999992E-3</v>
      </c>
      <c r="BUV25" s="263">
        <f t="shared" si="183"/>
        <v>2.2259549999999999E-2</v>
      </c>
      <c r="BUW25" s="263">
        <v>8.8387999999999997E-4</v>
      </c>
      <c r="BUX25" s="263">
        <v>0.12651181</v>
      </c>
      <c r="BUY25" s="263">
        <v>0.69646445999999995</v>
      </c>
      <c r="BUZ25" s="263">
        <v>9.0748490000000001E-2</v>
      </c>
      <c r="BVA25" s="263">
        <v>0.19944155</v>
      </c>
      <c r="BVB25" s="263">
        <f t="shared" si="184"/>
        <v>1.1140501899999999</v>
      </c>
      <c r="BVC25" s="263">
        <v>0.48552928000000006</v>
      </c>
      <c r="BVD25" s="263">
        <v>0.13362077999999999</v>
      </c>
      <c r="BVE25" s="263">
        <v>2.3296520000000001E-2</v>
      </c>
      <c r="BVF25" s="263">
        <v>0.15730299</v>
      </c>
      <c r="BVG25" s="263">
        <v>3.1320000000000007E-3</v>
      </c>
      <c r="BVH25" s="263">
        <f t="shared" si="185"/>
        <v>0.80288157000000016</v>
      </c>
      <c r="BVI25" s="263">
        <v>2.0143000000000001E-2</v>
      </c>
      <c r="BVJ25" s="263">
        <v>2.472535E-2</v>
      </c>
      <c r="BVK25" s="263">
        <v>7.9769400000000001E-3</v>
      </c>
      <c r="BVL25" s="263">
        <v>5.8650000000000004E-3</v>
      </c>
      <c r="BVM25" s="263">
        <v>4.5731E-4</v>
      </c>
      <c r="BVN25" s="263">
        <f t="shared" si="206"/>
        <v>5.9167600000000008E-2</v>
      </c>
      <c r="BVO25" s="263">
        <v>1.0610000000000001E-3</v>
      </c>
      <c r="BVP25" s="263">
        <v>6.5085119999999996E-2</v>
      </c>
      <c r="BVQ25" s="263">
        <v>8.0460900000000005E-3</v>
      </c>
      <c r="BVR25" s="263">
        <v>0.89850736999999981</v>
      </c>
      <c r="BVS25" s="263">
        <v>9.0269000000000005E-4</v>
      </c>
      <c r="BVT25" s="263">
        <f t="shared" si="186"/>
        <v>0.97360226999999977</v>
      </c>
      <c r="BVU25" s="263">
        <f t="shared" si="187"/>
        <v>2.9719611800000001</v>
      </c>
      <c r="BVV25" s="263">
        <f t="shared" si="36"/>
        <v>31.043243280670552</v>
      </c>
      <c r="BVW25" s="263">
        <v>5.3611200000000005E-3</v>
      </c>
      <c r="BVX25" s="263">
        <v>1.9078310000000001E-2</v>
      </c>
      <c r="BVY25" s="263">
        <v>5.9530120000000006E-2</v>
      </c>
      <c r="BVZ25" s="263">
        <v>4.6941069999999994E-2</v>
      </c>
      <c r="BWA25" s="263">
        <v>1.8513180000000004E-2</v>
      </c>
      <c r="BWB25" s="263">
        <f t="shared" si="188"/>
        <v>0.1494238</v>
      </c>
      <c r="BWC25" s="263">
        <v>7.9650099999999998E-3</v>
      </c>
      <c r="BWD25" s="263">
        <v>2.1972540000000002E-2</v>
      </c>
      <c r="BWE25" s="263">
        <v>3.6388869999999997E-2</v>
      </c>
      <c r="BWF25" s="263">
        <v>0.21212329999999999</v>
      </c>
      <c r="BWG25" s="263">
        <v>1.2578060000000002E-2</v>
      </c>
      <c r="BWH25" s="263">
        <f t="shared" si="204"/>
        <v>0.29102778000000001</v>
      </c>
      <c r="BWI25" s="263">
        <v>6.1209039999999999E-2</v>
      </c>
      <c r="BWJ25" s="263">
        <v>5.6433139999999993E-2</v>
      </c>
      <c r="BWK25" s="263">
        <v>3.3644380000000002E-2</v>
      </c>
      <c r="BWL25" s="263"/>
      <c r="BWM25" s="263">
        <v>1.2E-4</v>
      </c>
      <c r="BWN25" s="263">
        <f t="shared" si="209"/>
        <v>0.15140656</v>
      </c>
      <c r="BWO25" s="263">
        <v>5.6688429999999998E-2</v>
      </c>
      <c r="BWP25" s="263">
        <v>2.5356199999999997E-3</v>
      </c>
      <c r="BWQ25" s="263">
        <v>4.4242799999999992E-3</v>
      </c>
      <c r="BWR25" s="263">
        <v>2.2421980000000001E-2</v>
      </c>
      <c r="BWS25" s="263">
        <v>3.1262779999999997E-2</v>
      </c>
      <c r="BWT25" s="263">
        <f t="shared" si="210"/>
        <v>0.11733309</v>
      </c>
      <c r="BWU25" s="263">
        <v>1.202839E-2</v>
      </c>
      <c r="BWV25" s="263">
        <f t="shared" si="38"/>
        <v>1.202839E-2</v>
      </c>
      <c r="BWW25" s="263">
        <f t="shared" si="39"/>
        <v>0.72121962000000006</v>
      </c>
      <c r="BWX25" s="263">
        <v>5.4039999999999999E-3</v>
      </c>
      <c r="BWY25" s="263">
        <v>0.11057417</v>
      </c>
      <c r="BWZ25" s="263">
        <v>0.421678</v>
      </c>
      <c r="BXA25" s="263">
        <v>5.4159739999999998E-2</v>
      </c>
      <c r="BXB25" s="263">
        <f t="shared" si="190"/>
        <v>0.59181591</v>
      </c>
      <c r="BXC25" s="263">
        <v>1.1133049999999999E-2</v>
      </c>
      <c r="BXD25" s="263">
        <v>2.8495760000000002E-2</v>
      </c>
      <c r="BXE25" s="263">
        <v>6.8746060000000012E-2</v>
      </c>
      <c r="BXF25" s="263">
        <v>3.2252700000000002E-2</v>
      </c>
      <c r="BXG25" s="263">
        <v>0.14031512999999998</v>
      </c>
      <c r="BXH25" s="263">
        <f t="shared" si="191"/>
        <v>0.28094269999999999</v>
      </c>
      <c r="BXI25" s="263">
        <v>5.0951199999999999E-3</v>
      </c>
      <c r="BXJ25" s="263">
        <v>2.7824810000000002E-2</v>
      </c>
      <c r="BXK25" s="263">
        <v>8.1786700000000007E-3</v>
      </c>
      <c r="BXL25" s="263">
        <v>7.2082259999999995E-2</v>
      </c>
      <c r="BXM25" s="263">
        <v>6.9492109999999996E-2</v>
      </c>
      <c r="BXN25" s="263">
        <f t="shared" si="192"/>
        <v>0.18267296999999999</v>
      </c>
      <c r="BXO25" s="263">
        <v>7.7321879999999996E-2</v>
      </c>
      <c r="BXP25" s="263">
        <v>4.083121E-2</v>
      </c>
      <c r="BXQ25" s="263">
        <v>8.0445300000000011E-3</v>
      </c>
      <c r="BXR25" s="263">
        <v>5.2339300000000004E-3</v>
      </c>
      <c r="BXS25" s="263">
        <v>1.462694E-2</v>
      </c>
      <c r="BXT25" s="263">
        <f t="shared" si="193"/>
        <v>0.14605848999999999</v>
      </c>
      <c r="BXU25" s="263">
        <f t="shared" si="194"/>
        <v>1.20149007</v>
      </c>
      <c r="BXV25" s="263">
        <v>7.7751399999999998E-2</v>
      </c>
      <c r="BXW25" s="263">
        <v>7.9000000000000001E-4</v>
      </c>
      <c r="BXX25" s="263">
        <v>1.7249179999999999E-2</v>
      </c>
      <c r="BXY25" s="263">
        <f t="shared" si="195"/>
        <v>9.579058E-2</v>
      </c>
      <c r="BXZ25" s="263">
        <v>6.2532799999999999E-3</v>
      </c>
      <c r="BYA25" s="263">
        <v>2.8981739999999999E-2</v>
      </c>
      <c r="BYB25" s="263">
        <v>0.14776988999999999</v>
      </c>
      <c r="BYC25" s="263">
        <v>9.2130100000000006E-3</v>
      </c>
      <c r="BYD25" s="263">
        <v>0.12995080000000001</v>
      </c>
      <c r="BYE25" s="263">
        <f t="shared" si="196"/>
        <v>0.32216871999999996</v>
      </c>
      <c r="BYF25" s="263">
        <v>6.346091999999999E-2</v>
      </c>
      <c r="BYG25" s="263">
        <v>3.6989000000000001E-2</v>
      </c>
      <c r="BYH25" s="263">
        <v>3.8179289999999998E-2</v>
      </c>
      <c r="BYI25" s="263">
        <v>0.43331952000000001</v>
      </c>
      <c r="BYJ25" s="263">
        <v>1E-4</v>
      </c>
      <c r="BYK25" s="263">
        <f t="shared" si="208"/>
        <v>0.57204873000000001</v>
      </c>
      <c r="BYL25" s="263">
        <v>4.297542E-2</v>
      </c>
      <c r="BYM25" s="263">
        <v>6.0211019999999997E-2</v>
      </c>
      <c r="BYN25" s="263">
        <v>0.33928002999999995</v>
      </c>
      <c r="BYO25" s="263">
        <v>1.3349940000000001E-2</v>
      </c>
      <c r="BYP25" s="263">
        <v>2.0008330000000001E-2</v>
      </c>
      <c r="BYQ25" s="263">
        <f t="shared" si="205"/>
        <v>0.47582473999999997</v>
      </c>
      <c r="BYR25" s="263">
        <v>2.0404289999999999E-2</v>
      </c>
      <c r="BYS25" s="263">
        <v>3.1673859999999998E-2</v>
      </c>
      <c r="BYT25" s="263">
        <v>4.6198650000000001E-2</v>
      </c>
      <c r="BYU25" s="263">
        <v>2.3885779999999999E-2</v>
      </c>
      <c r="BYV25" s="263">
        <f t="shared" si="197"/>
        <v>0.12216257999999999</v>
      </c>
      <c r="BYW25" s="263">
        <f t="shared" si="198"/>
        <v>1.5879953499999999</v>
      </c>
      <c r="BYX25" s="263">
        <v>1.468034E-2</v>
      </c>
      <c r="BYY25" s="263">
        <f t="shared" si="199"/>
        <v>1.468034E-2</v>
      </c>
      <c r="BYZ25" s="263">
        <v>0.20798663999999997</v>
      </c>
      <c r="BZA25" s="263">
        <v>3.1613410000000002E-2</v>
      </c>
      <c r="BZB25" s="263">
        <v>6.2834670000000009E-2</v>
      </c>
      <c r="BZC25" s="263">
        <v>7.0419799999999991E-2</v>
      </c>
      <c r="BZD25" s="263">
        <v>2.4592939999999997E-2</v>
      </c>
      <c r="BZE25" s="263">
        <f t="shared" si="200"/>
        <v>0.39744745999999997</v>
      </c>
      <c r="BZF25" s="263">
        <v>0.14821002</v>
      </c>
      <c r="BZG25" s="263">
        <v>0.11695668000000001</v>
      </c>
      <c r="BZH25" s="263">
        <v>3.7451999999999999E-2</v>
      </c>
      <c r="BZI25" s="263">
        <v>5.747047000000001E-2</v>
      </c>
      <c r="BZJ25" s="263">
        <f t="shared" si="201"/>
        <v>0.36008916999999996</v>
      </c>
      <c r="BZK25" s="263">
        <v>7.8358709999999998E-2</v>
      </c>
      <c r="BZL25" s="263">
        <v>1.27794E-2</v>
      </c>
      <c r="BZM25" s="263">
        <v>0.17309751000000001</v>
      </c>
      <c r="BZN25" s="263">
        <v>5.3147000000000003E-3</v>
      </c>
      <c r="BZO25" s="263"/>
      <c r="BZP25" s="263">
        <f t="shared" si="40"/>
        <v>0.26955032000000001</v>
      </c>
      <c r="BZQ25" s="263">
        <f t="shared" si="202"/>
        <v>1.0417672899999999</v>
      </c>
      <c r="BZR25" s="263">
        <f t="shared" si="203"/>
        <v>4.5524723299999996</v>
      </c>
      <c r="BZS25" s="198"/>
      <c r="BZT25" s="198"/>
      <c r="BZU25" s="198"/>
      <c r="BZV25" s="198"/>
      <c r="BZW25" s="198"/>
      <c r="BZX25" s="198"/>
      <c r="BZY25" s="198"/>
      <c r="BZZ25" s="198"/>
      <c r="CAA25" s="198"/>
      <c r="CAB25" s="198"/>
      <c r="CAC25" s="198"/>
      <c r="CAD25" s="198"/>
      <c r="CAE25" s="198"/>
      <c r="CAF25" s="198"/>
      <c r="CAG25" s="198"/>
      <c r="CAH25" s="198"/>
      <c r="CAI25" s="198"/>
      <c r="CAJ25" s="198"/>
      <c r="CAK25" s="198"/>
      <c r="CAL25" s="198"/>
      <c r="CAM25" s="198"/>
      <c r="CAN25" s="198"/>
      <c r="CAO25" s="198"/>
      <c r="CAP25" s="198"/>
      <c r="CAQ25" s="198"/>
      <c r="CAR25" s="198"/>
      <c r="CAS25" s="198"/>
      <c r="CAT25" s="198"/>
      <c r="CAU25" s="198"/>
      <c r="CAV25" s="198"/>
      <c r="CAW25" s="198"/>
      <c r="CAX25" s="198"/>
      <c r="CAY25" s="198"/>
      <c r="CAZ25" s="198"/>
      <c r="CBA25" s="198"/>
      <c r="CBB25" s="198"/>
      <c r="CBC25" s="198"/>
      <c r="CBD25" s="198"/>
      <c r="CBE25" s="198"/>
      <c r="CBF25" s="198"/>
      <c r="CBG25" s="198"/>
      <c r="CBH25" s="198"/>
      <c r="CBI25" s="198"/>
      <c r="CBJ25" s="198"/>
      <c r="CBK25" s="198"/>
      <c r="CBL25" s="198"/>
      <c r="CBM25" s="198"/>
      <c r="CBN25" s="198"/>
      <c r="CBO25" s="198"/>
      <c r="CBP25" s="198"/>
      <c r="CBQ25" s="198"/>
      <c r="CBR25" s="198"/>
      <c r="CBS25" s="198"/>
      <c r="CBT25" s="198"/>
      <c r="CBU25" s="198"/>
      <c r="CBV25" s="198"/>
      <c r="CBW25" s="198"/>
      <c r="CBX25" s="198"/>
      <c r="CBY25" s="198"/>
      <c r="CBZ25" s="198"/>
      <c r="CCA25" s="198"/>
      <c r="CCB25" s="198"/>
      <c r="CCC25" s="198"/>
      <c r="CCD25" s="198"/>
      <c r="CCE25" s="198"/>
      <c r="CCF25" s="198"/>
      <c r="CCG25" s="198"/>
      <c r="CCH25" s="198"/>
      <c r="CCI25" s="198"/>
      <c r="CCJ25" s="198"/>
      <c r="CCK25" s="198"/>
      <c r="CCL25" s="198"/>
      <c r="CCM25" s="198"/>
      <c r="CCN25" s="198"/>
      <c r="CCO25" s="198"/>
      <c r="CCP25" s="198"/>
      <c r="CCQ25" s="198"/>
      <c r="CCR25" s="198"/>
      <c r="CCS25" s="198">
        <f t="shared" si="41"/>
        <v>-1.0857997700000004</v>
      </c>
      <c r="CCT25" s="199"/>
      <c r="CED25" s="207" t="s">
        <v>26</v>
      </c>
      <c r="CEE25" s="208"/>
      <c r="CEF25" s="209">
        <v>1.6186447565597666</v>
      </c>
    </row>
    <row r="26" spans="1:2164" s="200" customFormat="1" outlineLevel="1" x14ac:dyDescent="0.2">
      <c r="A26" s="264" t="s">
        <v>17</v>
      </c>
      <c r="B26" s="202"/>
      <c r="C26" s="202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  <c r="GI26" s="202"/>
      <c r="GJ26" s="202"/>
      <c r="GK26" s="202"/>
      <c r="GL26" s="202"/>
      <c r="GM26" s="202"/>
      <c r="GN26" s="202"/>
      <c r="GO26" s="202"/>
      <c r="GP26" s="202"/>
      <c r="GQ26" s="202"/>
      <c r="GR26" s="202"/>
      <c r="GS26" s="202"/>
      <c r="GT26" s="202"/>
      <c r="GU26" s="202"/>
      <c r="GV26" s="202"/>
      <c r="GW26" s="202"/>
      <c r="GX26" s="202"/>
      <c r="GY26" s="202"/>
      <c r="GZ26" s="202"/>
      <c r="HA26" s="202"/>
      <c r="HB26" s="202"/>
      <c r="HC26" s="202"/>
      <c r="HD26" s="202"/>
      <c r="HE26" s="202"/>
      <c r="HF26" s="202"/>
      <c r="HG26" s="202"/>
      <c r="HH26" s="202"/>
      <c r="HI26" s="202"/>
      <c r="HJ26" s="202"/>
      <c r="HK26" s="202"/>
      <c r="HL26" s="202"/>
      <c r="HM26" s="202"/>
      <c r="HN26" s="202"/>
      <c r="HO26" s="202"/>
      <c r="HP26" s="202"/>
      <c r="HQ26" s="202"/>
      <c r="HR26" s="202"/>
      <c r="HS26" s="202"/>
      <c r="HT26" s="202"/>
      <c r="HU26" s="202"/>
      <c r="HV26" s="202"/>
      <c r="HW26" s="202"/>
      <c r="HX26" s="202"/>
      <c r="HY26" s="202"/>
      <c r="HZ26" s="202"/>
      <c r="IA26" s="202"/>
      <c r="IB26" s="202"/>
      <c r="IC26" s="202"/>
      <c r="ID26" s="202"/>
      <c r="IE26" s="202"/>
      <c r="IF26" s="202"/>
      <c r="IG26" s="202"/>
      <c r="IH26" s="202"/>
      <c r="II26" s="202"/>
      <c r="IJ26" s="202"/>
      <c r="IK26" s="202"/>
      <c r="IL26" s="202"/>
      <c r="IM26" s="202"/>
      <c r="IN26" s="202"/>
      <c r="IO26" s="202"/>
      <c r="IP26" s="202"/>
      <c r="IQ26" s="202"/>
      <c r="IR26" s="202"/>
      <c r="IS26" s="202"/>
      <c r="IT26" s="202"/>
      <c r="IU26" s="202"/>
      <c r="IV26" s="202"/>
      <c r="IW26" s="202"/>
      <c r="IX26" s="202"/>
      <c r="IY26" s="202"/>
      <c r="IZ26" s="202"/>
      <c r="JA26" s="202"/>
      <c r="JB26" s="202"/>
      <c r="JC26" s="202"/>
      <c r="JD26" s="202"/>
      <c r="JE26" s="202"/>
      <c r="JF26" s="202"/>
      <c r="JG26" s="202"/>
      <c r="JH26" s="202"/>
      <c r="JI26" s="202"/>
      <c r="JJ26" s="202"/>
      <c r="JK26" s="202"/>
      <c r="JL26" s="202"/>
      <c r="JM26" s="202"/>
      <c r="JN26" s="202"/>
      <c r="JO26" s="202"/>
      <c r="JP26" s="202"/>
      <c r="JQ26" s="202"/>
      <c r="JR26" s="202"/>
      <c r="JS26" s="202"/>
      <c r="JT26" s="202"/>
      <c r="JU26" s="202"/>
      <c r="JV26" s="202"/>
      <c r="JW26" s="202"/>
      <c r="JX26" s="202"/>
      <c r="JY26" s="202"/>
      <c r="JZ26" s="202"/>
      <c r="KA26" s="202"/>
      <c r="KB26" s="202"/>
      <c r="KC26" s="202"/>
      <c r="KD26" s="202"/>
      <c r="KE26" s="202"/>
      <c r="KF26" s="202"/>
      <c r="KG26" s="202"/>
      <c r="KH26" s="202"/>
      <c r="KI26" s="202"/>
      <c r="KJ26" s="202"/>
      <c r="KK26" s="202"/>
      <c r="KL26" s="202"/>
      <c r="KM26" s="202"/>
      <c r="KN26" s="202"/>
      <c r="KO26" s="202"/>
      <c r="KP26" s="202"/>
      <c r="KQ26" s="202"/>
      <c r="KR26" s="202"/>
      <c r="KS26" s="202"/>
      <c r="KT26" s="202"/>
      <c r="KU26" s="202"/>
      <c r="KV26" s="202"/>
      <c r="KW26" s="202"/>
      <c r="KX26" s="202"/>
      <c r="KY26" s="202"/>
      <c r="KZ26" s="202"/>
      <c r="LA26" s="202"/>
      <c r="LB26" s="202"/>
      <c r="LC26" s="202"/>
      <c r="LD26" s="202"/>
      <c r="LE26" s="202"/>
      <c r="LF26" s="202"/>
      <c r="LG26" s="202"/>
      <c r="LH26" s="202"/>
      <c r="LI26" s="202"/>
      <c r="LJ26" s="202"/>
      <c r="LK26" s="202"/>
      <c r="LL26" s="202"/>
      <c r="LM26" s="202"/>
      <c r="LN26" s="202"/>
      <c r="LO26" s="202"/>
      <c r="LP26" s="202"/>
      <c r="LQ26" s="202"/>
      <c r="LR26" s="202"/>
      <c r="LS26" s="202"/>
      <c r="LT26" s="202"/>
      <c r="LU26" s="202"/>
      <c r="LV26" s="202"/>
      <c r="LW26" s="202"/>
      <c r="LX26" s="202"/>
      <c r="LY26" s="202"/>
      <c r="LZ26" s="202"/>
      <c r="MA26" s="202"/>
      <c r="MB26" s="202"/>
      <c r="MC26" s="202"/>
      <c r="MD26" s="202"/>
      <c r="ME26" s="202"/>
      <c r="MF26" s="202"/>
      <c r="MG26" s="202"/>
      <c r="MH26" s="202"/>
      <c r="MI26" s="202"/>
      <c r="MJ26" s="202"/>
      <c r="MK26" s="202"/>
      <c r="ML26" s="202"/>
      <c r="MM26" s="202"/>
      <c r="MN26" s="202"/>
      <c r="MO26" s="202"/>
      <c r="MP26" s="202"/>
      <c r="MQ26" s="202"/>
      <c r="MR26" s="202"/>
      <c r="MS26" s="202"/>
      <c r="MT26" s="202"/>
      <c r="MU26" s="202"/>
      <c r="MV26" s="202"/>
      <c r="MW26" s="202"/>
      <c r="MX26" s="202"/>
      <c r="MY26" s="202"/>
      <c r="MZ26" s="202"/>
      <c r="NA26" s="202"/>
      <c r="NB26" s="202"/>
      <c r="NC26" s="202"/>
      <c r="ND26" s="202"/>
      <c r="NE26" s="202"/>
      <c r="NF26" s="202"/>
      <c r="NG26" s="202"/>
      <c r="NH26" s="202"/>
      <c r="NI26" s="202"/>
      <c r="NJ26" s="202"/>
      <c r="NK26" s="202"/>
      <c r="NL26" s="202"/>
      <c r="NM26" s="202"/>
      <c r="NN26" s="202"/>
      <c r="NO26" s="202"/>
      <c r="NP26" s="202"/>
      <c r="NQ26" s="202"/>
      <c r="NR26" s="202"/>
      <c r="NS26" s="202"/>
      <c r="NT26" s="202"/>
      <c r="NU26" s="202"/>
      <c r="NV26" s="202"/>
      <c r="NW26" s="202"/>
      <c r="NX26" s="202"/>
      <c r="NY26" s="202"/>
      <c r="NZ26" s="202"/>
      <c r="OA26" s="202"/>
      <c r="OB26" s="202"/>
      <c r="OC26" s="202"/>
      <c r="OD26" s="202"/>
      <c r="OE26" s="202"/>
      <c r="OF26" s="202"/>
      <c r="OG26" s="202"/>
      <c r="OH26" s="202"/>
      <c r="OI26" s="202"/>
      <c r="OJ26" s="202"/>
      <c r="OK26" s="202"/>
      <c r="OL26" s="202"/>
      <c r="OM26" s="202"/>
      <c r="ON26" s="202"/>
      <c r="OO26" s="202"/>
      <c r="OP26" s="202"/>
      <c r="OQ26" s="202"/>
      <c r="OR26" s="202"/>
      <c r="OS26" s="202"/>
      <c r="OT26" s="202"/>
      <c r="OU26" s="202"/>
      <c r="OV26" s="202"/>
      <c r="OW26" s="202"/>
      <c r="OX26" s="202"/>
      <c r="OY26" s="202"/>
      <c r="OZ26" s="202"/>
      <c r="PA26" s="202"/>
      <c r="PB26" s="202"/>
      <c r="PC26" s="202"/>
      <c r="PD26" s="202"/>
      <c r="PE26" s="202"/>
      <c r="PF26" s="202"/>
      <c r="PG26" s="202"/>
      <c r="PH26" s="202"/>
      <c r="PI26" s="202"/>
      <c r="PJ26" s="202"/>
      <c r="PK26" s="202"/>
      <c r="PL26" s="202"/>
      <c r="PM26" s="202"/>
      <c r="PN26" s="202"/>
      <c r="PO26" s="202"/>
      <c r="PP26" s="202"/>
      <c r="PQ26" s="202"/>
      <c r="PR26" s="202"/>
      <c r="PS26" s="202"/>
      <c r="PT26" s="202"/>
      <c r="PU26" s="202"/>
      <c r="PV26" s="202"/>
      <c r="PW26" s="202"/>
      <c r="PX26" s="202"/>
      <c r="PY26" s="202"/>
      <c r="PZ26" s="202"/>
      <c r="QA26" s="202"/>
      <c r="QB26" s="202"/>
      <c r="QC26" s="202"/>
      <c r="QD26" s="202"/>
      <c r="QE26" s="202"/>
      <c r="QF26" s="202"/>
      <c r="QG26" s="202"/>
      <c r="QH26" s="202"/>
      <c r="QI26" s="202"/>
      <c r="QJ26" s="202"/>
      <c r="QK26" s="202"/>
      <c r="QL26" s="202"/>
      <c r="QM26" s="202"/>
      <c r="QN26" s="202"/>
      <c r="QO26" s="202"/>
      <c r="QP26" s="202"/>
      <c r="QQ26" s="202"/>
      <c r="QR26" s="202"/>
      <c r="QS26" s="202"/>
      <c r="QT26" s="202"/>
      <c r="QU26" s="202"/>
      <c r="QV26" s="202"/>
      <c r="QW26" s="202"/>
      <c r="QX26" s="202"/>
      <c r="QY26" s="202"/>
      <c r="QZ26" s="202"/>
      <c r="RA26" s="202"/>
      <c r="RB26" s="202"/>
      <c r="RC26" s="202"/>
      <c r="RD26" s="202"/>
      <c r="RE26" s="202"/>
      <c r="RF26" s="202"/>
      <c r="RG26" s="202"/>
      <c r="RH26" s="202"/>
      <c r="RI26" s="202"/>
      <c r="RJ26" s="202"/>
      <c r="RK26" s="202"/>
      <c r="RL26" s="202"/>
      <c r="RM26" s="202"/>
      <c r="RN26" s="202"/>
      <c r="RO26" s="202"/>
      <c r="RP26" s="202"/>
      <c r="RQ26" s="202"/>
      <c r="RR26" s="202"/>
      <c r="RS26" s="202"/>
      <c r="RT26" s="202"/>
      <c r="RU26" s="202"/>
      <c r="RV26" s="202"/>
      <c r="RW26" s="202"/>
      <c r="RX26" s="202"/>
      <c r="RY26" s="202"/>
      <c r="RZ26" s="202"/>
      <c r="SA26" s="202"/>
      <c r="SB26" s="202"/>
      <c r="SC26" s="202"/>
      <c r="SD26" s="202"/>
      <c r="SE26" s="202"/>
      <c r="SF26" s="202"/>
      <c r="SG26" s="202"/>
      <c r="SH26" s="202"/>
      <c r="SI26" s="202"/>
      <c r="SJ26" s="202"/>
      <c r="SK26" s="202"/>
      <c r="SL26" s="202"/>
      <c r="SM26" s="202"/>
      <c r="SN26" s="202"/>
      <c r="SO26" s="202"/>
      <c r="SP26" s="202"/>
      <c r="SQ26" s="202"/>
      <c r="SR26" s="263"/>
      <c r="SS26" s="202"/>
      <c r="ST26" s="202"/>
      <c r="SU26" s="202"/>
      <c r="SV26" s="202"/>
      <c r="SW26" s="202"/>
      <c r="SX26" s="202"/>
      <c r="SY26" s="202"/>
      <c r="SZ26" s="202"/>
      <c r="TA26" s="202"/>
      <c r="TB26" s="202"/>
      <c r="TC26" s="202"/>
      <c r="TD26" s="202"/>
      <c r="TE26" s="202"/>
      <c r="TF26" s="202"/>
      <c r="TG26" s="202"/>
      <c r="TH26" s="202"/>
      <c r="TI26" s="202"/>
      <c r="TJ26" s="202"/>
      <c r="TK26" s="202">
        <f t="shared" si="22"/>
        <v>0</v>
      </c>
      <c r="TL26" s="202"/>
      <c r="TM26" s="202"/>
      <c r="TN26" s="202"/>
      <c r="TO26" s="202"/>
      <c r="TP26" s="202"/>
      <c r="TQ26" s="202"/>
      <c r="TR26" s="202"/>
      <c r="TS26" s="202"/>
      <c r="TT26" s="202"/>
      <c r="TU26" s="202"/>
      <c r="TV26" s="202"/>
      <c r="TW26" s="202"/>
      <c r="TX26" s="202"/>
      <c r="TY26" s="202"/>
      <c r="TZ26" s="202"/>
      <c r="UA26" s="202"/>
      <c r="UB26" s="202"/>
      <c r="UC26" s="202"/>
      <c r="UD26" s="202"/>
      <c r="UE26" s="202"/>
      <c r="UF26" s="202"/>
      <c r="UG26" s="202"/>
      <c r="UH26" s="202"/>
      <c r="UI26" s="202"/>
      <c r="UJ26" s="202"/>
      <c r="UK26" s="202"/>
      <c r="UL26" s="202"/>
      <c r="UM26" s="202"/>
      <c r="UN26" s="202"/>
      <c r="UO26" s="202"/>
      <c r="UP26" s="202"/>
      <c r="UQ26" s="202"/>
      <c r="UR26" s="202"/>
      <c r="US26" s="202"/>
      <c r="UT26" s="202"/>
      <c r="UU26" s="202"/>
      <c r="UV26" s="202"/>
      <c r="UW26" s="202">
        <f t="shared" si="42"/>
        <v>0</v>
      </c>
      <c r="UX26" s="202"/>
      <c r="UY26" s="202"/>
      <c r="UZ26" s="202"/>
      <c r="VA26" s="202"/>
      <c r="VB26" s="202"/>
      <c r="VC26" s="202"/>
      <c r="VD26" s="202"/>
      <c r="VE26" s="202"/>
      <c r="VF26" s="202"/>
      <c r="VG26" s="202"/>
      <c r="VH26" s="202"/>
      <c r="VI26" s="202"/>
      <c r="VJ26" s="202"/>
      <c r="VK26" s="202"/>
      <c r="VL26" s="202"/>
      <c r="VM26" s="202"/>
      <c r="VN26" s="202"/>
      <c r="VO26" s="202"/>
      <c r="VP26" s="202"/>
      <c r="VQ26" s="202"/>
      <c r="VR26" s="202"/>
      <c r="VS26" s="202"/>
      <c r="VT26" s="202"/>
      <c r="VU26" s="202"/>
      <c r="VV26" s="202"/>
      <c r="VW26" s="202"/>
      <c r="VX26" s="202"/>
      <c r="VY26" s="202"/>
      <c r="VZ26" s="202"/>
      <c r="WA26" s="202"/>
      <c r="WB26" s="202"/>
      <c r="WC26" s="202"/>
      <c r="WD26" s="202"/>
      <c r="WE26" s="202"/>
      <c r="WF26" s="202"/>
      <c r="WG26" s="202"/>
      <c r="WH26" s="202"/>
      <c r="WI26" s="202"/>
      <c r="WJ26" s="202"/>
      <c r="WK26" s="202"/>
      <c r="WL26" s="202"/>
      <c r="WM26" s="202"/>
      <c r="WN26" s="202"/>
      <c r="WO26" s="202"/>
      <c r="WP26" s="202"/>
      <c r="WQ26" s="202"/>
      <c r="WR26" s="202"/>
      <c r="WS26" s="202"/>
      <c r="WT26" s="202"/>
      <c r="WU26" s="202"/>
      <c r="WV26" s="202"/>
      <c r="WW26" s="202"/>
      <c r="WX26" s="202"/>
      <c r="WY26" s="202"/>
      <c r="WZ26" s="202"/>
      <c r="XA26" s="202"/>
      <c r="XB26" s="202"/>
      <c r="XC26" s="202"/>
      <c r="XD26" s="202"/>
      <c r="XE26" s="202"/>
      <c r="XF26" s="202"/>
      <c r="XG26" s="202"/>
      <c r="XH26" s="202"/>
      <c r="XI26" s="202"/>
      <c r="XJ26" s="202"/>
      <c r="XK26" s="202"/>
      <c r="XL26" s="202"/>
      <c r="XM26" s="202"/>
      <c r="XN26" s="202"/>
      <c r="XO26" s="202"/>
      <c r="XP26" s="202"/>
      <c r="XQ26" s="202"/>
      <c r="XR26" s="202"/>
      <c r="XS26" s="202"/>
      <c r="XT26" s="202"/>
      <c r="XU26" s="202"/>
      <c r="XV26" s="202"/>
      <c r="XW26" s="202"/>
      <c r="XX26" s="202"/>
      <c r="XY26" s="202"/>
      <c r="XZ26" s="202"/>
      <c r="YA26" s="202">
        <f t="shared" si="43"/>
        <v>0</v>
      </c>
      <c r="YB26" s="202"/>
      <c r="YC26" s="202"/>
      <c r="YD26" s="202"/>
      <c r="YE26" s="202"/>
      <c r="YF26" s="202">
        <f t="shared" si="44"/>
        <v>0</v>
      </c>
      <c r="YG26" s="202">
        <f t="shared" si="45"/>
        <v>0</v>
      </c>
      <c r="YH26" s="202">
        <f t="shared" si="46"/>
        <v>0</v>
      </c>
      <c r="YI26" s="202"/>
      <c r="YJ26" s="202"/>
      <c r="YK26" s="202"/>
      <c r="YL26" s="202"/>
      <c r="YM26" s="202">
        <f t="shared" si="47"/>
        <v>0</v>
      </c>
      <c r="YN26" s="202"/>
      <c r="YO26" s="202"/>
      <c r="YP26" s="202"/>
      <c r="YQ26" s="202"/>
      <c r="YR26" s="202"/>
      <c r="YS26" s="202"/>
      <c r="YT26" s="202"/>
      <c r="YU26" s="202"/>
      <c r="YV26" s="202"/>
      <c r="YW26" s="202"/>
      <c r="YX26" s="202"/>
      <c r="YY26" s="202"/>
      <c r="YZ26" s="202"/>
      <c r="ZA26" s="202"/>
      <c r="ZB26" s="202"/>
      <c r="ZC26" s="202"/>
      <c r="ZD26" s="202"/>
      <c r="ZE26" s="202"/>
      <c r="ZF26" s="202"/>
      <c r="ZG26" s="202"/>
      <c r="ZH26" s="202"/>
      <c r="ZI26" s="202"/>
      <c r="ZJ26" s="202"/>
      <c r="ZK26" s="202"/>
      <c r="ZL26" s="202"/>
      <c r="ZM26" s="202"/>
      <c r="ZN26" s="202"/>
      <c r="ZO26" s="202"/>
      <c r="ZP26" s="202"/>
      <c r="ZQ26" s="202"/>
      <c r="ZR26" s="202"/>
      <c r="ZS26" s="202"/>
      <c r="ZT26" s="202"/>
      <c r="ZU26" s="202"/>
      <c r="ZV26" s="202"/>
      <c r="ZW26" s="202"/>
      <c r="ZX26" s="202"/>
      <c r="ZY26" s="202"/>
      <c r="ZZ26" s="202"/>
      <c r="AAA26" s="202"/>
      <c r="AAB26" s="202"/>
      <c r="AAC26" s="202"/>
      <c r="AAD26" s="202"/>
      <c r="AAE26" s="202"/>
      <c r="AAF26" s="202"/>
      <c r="AAG26" s="202"/>
      <c r="AAH26" s="202"/>
      <c r="AAI26" s="202"/>
      <c r="AAJ26" s="202"/>
      <c r="AAK26" s="202"/>
      <c r="AAL26" s="202"/>
      <c r="AAM26" s="202"/>
      <c r="AAN26" s="202"/>
      <c r="AAO26" s="202"/>
      <c r="AAP26" s="202"/>
      <c r="AAQ26" s="202"/>
      <c r="AAR26" s="202"/>
      <c r="AAS26" s="202"/>
      <c r="AAT26" s="202"/>
      <c r="AAU26" s="202"/>
      <c r="AAV26" s="202"/>
      <c r="AAW26" s="202"/>
      <c r="AAX26" s="202"/>
      <c r="AAY26" s="202"/>
      <c r="AAZ26" s="202"/>
      <c r="ABA26" s="202"/>
      <c r="ABB26" s="202"/>
      <c r="ABC26" s="202"/>
      <c r="ABD26" s="202"/>
      <c r="ABE26" s="202"/>
      <c r="ABF26" s="202"/>
      <c r="ABG26" s="202"/>
      <c r="ABH26" s="202">
        <f t="shared" si="48"/>
        <v>0</v>
      </c>
      <c r="ABI26" s="202"/>
      <c r="ABJ26" s="202"/>
      <c r="ABK26" s="202"/>
      <c r="ABL26" s="202"/>
      <c r="ABM26" s="202"/>
      <c r="ABN26" s="202"/>
      <c r="ABO26" s="202"/>
      <c r="ABP26" s="202"/>
      <c r="ABQ26" s="202"/>
      <c r="ABR26" s="202"/>
      <c r="ABS26" s="202"/>
      <c r="ABT26" s="202"/>
      <c r="ABU26" s="202"/>
      <c r="ABV26" s="202"/>
      <c r="ABW26" s="202"/>
      <c r="ABX26" s="202"/>
      <c r="ABY26" s="202"/>
      <c r="ABZ26" s="202"/>
      <c r="ACA26" s="202"/>
      <c r="ACB26" s="202"/>
      <c r="ACC26" s="202"/>
      <c r="ACD26" s="202"/>
      <c r="ACE26" s="202"/>
      <c r="ACF26" s="202"/>
      <c r="ACG26" s="202"/>
      <c r="ACH26" s="202"/>
      <c r="ACI26" s="202"/>
      <c r="ACJ26" s="202"/>
      <c r="ACK26" s="202"/>
      <c r="ACL26" s="202"/>
      <c r="ACM26" s="202"/>
      <c r="ACN26" s="202"/>
      <c r="ACO26" s="202"/>
      <c r="ACP26" s="202"/>
      <c r="ACQ26" s="202"/>
      <c r="ACR26" s="202"/>
      <c r="ACS26" s="202"/>
      <c r="ACT26" s="202"/>
      <c r="ACU26" s="202"/>
      <c r="ACV26" s="202"/>
      <c r="ACW26" s="202"/>
      <c r="ACX26" s="202"/>
      <c r="ACY26" s="202"/>
      <c r="ACZ26" s="202"/>
      <c r="ADA26" s="202"/>
      <c r="ADB26" s="202"/>
      <c r="ADC26" s="202"/>
      <c r="ADD26" s="202"/>
      <c r="ADE26" s="202"/>
      <c r="ADF26" s="202"/>
      <c r="ADG26" s="202"/>
      <c r="ADH26" s="202"/>
      <c r="ADI26" s="202"/>
      <c r="ADJ26" s="202"/>
      <c r="ADK26" s="202"/>
      <c r="ADL26" s="202"/>
      <c r="ADM26" s="202"/>
      <c r="ADN26" s="202"/>
      <c r="ADO26" s="202"/>
      <c r="ADP26" s="202"/>
      <c r="ADQ26" s="202"/>
      <c r="ADR26" s="202"/>
      <c r="ADS26" s="202"/>
      <c r="ADT26" s="202"/>
      <c r="ADU26" s="202"/>
      <c r="ADV26" s="202"/>
      <c r="ADW26" s="202"/>
      <c r="ADX26" s="202"/>
      <c r="ADY26" s="202"/>
      <c r="ADZ26" s="202"/>
      <c r="AEA26" s="202"/>
      <c r="AEB26" s="202"/>
      <c r="AEC26" s="202"/>
      <c r="AED26" s="202"/>
      <c r="AEE26" s="202"/>
      <c r="AEF26" s="202"/>
      <c r="AEG26" s="202"/>
      <c r="AEH26" s="202"/>
      <c r="AEI26" s="202"/>
      <c r="AEJ26" s="202"/>
      <c r="AEK26" s="202"/>
      <c r="AEL26" s="202"/>
      <c r="AEM26" s="202"/>
      <c r="AEN26" s="202"/>
      <c r="AEO26" s="202"/>
      <c r="AEP26" s="202"/>
      <c r="AEQ26" s="202"/>
      <c r="AER26" s="202"/>
      <c r="AES26" s="202"/>
      <c r="AET26" s="202"/>
      <c r="AEU26" s="202"/>
      <c r="AEV26" s="202"/>
      <c r="AEW26" s="202"/>
      <c r="AEX26" s="202"/>
      <c r="AEY26" s="202"/>
      <c r="AEZ26" s="202"/>
      <c r="AFA26" s="202"/>
      <c r="AFB26" s="202"/>
      <c r="AFC26" s="202"/>
      <c r="AFD26" s="202"/>
      <c r="AFE26" s="202"/>
      <c r="AFF26" s="202"/>
      <c r="AFG26" s="202"/>
      <c r="AFH26" s="202"/>
      <c r="AFI26" s="202"/>
      <c r="AFJ26" s="202"/>
      <c r="AFK26" s="202"/>
      <c r="AFL26" s="202"/>
      <c r="AFM26" s="202"/>
      <c r="AFN26" s="202"/>
      <c r="AFO26" s="202"/>
      <c r="AFP26" s="202"/>
      <c r="AFQ26" s="202"/>
      <c r="AFR26" s="202"/>
      <c r="AFS26" s="202"/>
      <c r="AFT26" s="202"/>
      <c r="AFU26" s="202"/>
      <c r="AFV26" s="202"/>
      <c r="AFW26" s="202"/>
      <c r="AFX26" s="202"/>
      <c r="AFY26" s="202"/>
      <c r="AFZ26" s="202"/>
      <c r="AGA26" s="202"/>
      <c r="AGB26" s="202"/>
      <c r="AGC26" s="202"/>
      <c r="AGD26" s="202"/>
      <c r="AGE26" s="202"/>
      <c r="AGF26" s="202"/>
      <c r="AGG26" s="202"/>
      <c r="AGH26" s="202"/>
      <c r="AGI26" s="202"/>
      <c r="AGJ26" s="202"/>
      <c r="AGK26" s="202"/>
      <c r="AGL26" s="202"/>
      <c r="AGM26" s="202"/>
      <c r="AGN26" s="202"/>
      <c r="AGO26" s="202"/>
      <c r="AGP26" s="202"/>
      <c r="AGQ26" s="202"/>
      <c r="AGR26" s="202"/>
      <c r="AGS26" s="202"/>
      <c r="AGT26" s="202"/>
      <c r="AGU26" s="202"/>
      <c r="AGV26" s="202"/>
      <c r="AGW26" s="202"/>
      <c r="AGX26" s="202"/>
      <c r="AGY26" s="202"/>
      <c r="AGZ26" s="202"/>
      <c r="AHA26" s="202"/>
      <c r="AHB26" s="202"/>
      <c r="AHC26" s="202"/>
      <c r="AHD26" s="202"/>
      <c r="AHE26" s="202"/>
      <c r="AHF26" s="202"/>
      <c r="AHG26" s="202"/>
      <c r="AHH26" s="202"/>
      <c r="AHI26" s="202"/>
      <c r="AHJ26" s="202"/>
      <c r="AHK26" s="202"/>
      <c r="AHL26" s="202"/>
      <c r="AHM26" s="202"/>
      <c r="AHN26" s="202"/>
      <c r="AHO26" s="202"/>
      <c r="AHP26" s="202"/>
      <c r="AHQ26" s="202"/>
      <c r="AHR26" s="202"/>
      <c r="AHS26" s="202"/>
      <c r="AHT26" s="202"/>
      <c r="AHU26" s="202"/>
      <c r="AHV26" s="202"/>
      <c r="AHW26" s="202"/>
      <c r="AHX26" s="202"/>
      <c r="AHY26" s="202"/>
      <c r="AHZ26" s="202"/>
      <c r="AIA26" s="202"/>
      <c r="AIB26" s="202"/>
      <c r="AIC26" s="202"/>
      <c r="AID26" s="202"/>
      <c r="AIE26" s="202"/>
      <c r="AIF26" s="202"/>
      <c r="AIG26" s="202"/>
      <c r="AIH26" s="202"/>
      <c r="AII26" s="202"/>
      <c r="AIJ26" s="202"/>
      <c r="AIK26" s="202"/>
      <c r="AIL26" s="202"/>
      <c r="AIM26" s="202"/>
      <c r="AIN26" s="202"/>
      <c r="AIO26" s="202"/>
      <c r="AIP26" s="202"/>
      <c r="AIQ26" s="202"/>
      <c r="AIR26" s="202"/>
      <c r="AIS26" s="202"/>
      <c r="AIT26" s="202"/>
      <c r="AIU26" s="202"/>
      <c r="AIV26" s="202"/>
      <c r="AIW26" s="202"/>
      <c r="AIX26" s="202"/>
      <c r="AIY26" s="202"/>
      <c r="AIZ26" s="202"/>
      <c r="AJA26" s="202"/>
      <c r="AJB26" s="202"/>
      <c r="AJC26" s="202"/>
      <c r="AJD26" s="202"/>
      <c r="AJE26" s="202"/>
      <c r="AJF26" s="202"/>
      <c r="AJG26" s="202"/>
      <c r="AJH26" s="202"/>
      <c r="AJI26" s="202"/>
      <c r="AJJ26" s="202"/>
      <c r="AJK26" s="202"/>
      <c r="AJL26" s="202"/>
      <c r="AJM26" s="202"/>
      <c r="AJN26" s="202"/>
      <c r="AJO26" s="202"/>
      <c r="AJP26" s="202"/>
      <c r="AJQ26" s="202"/>
      <c r="AJR26" s="202"/>
      <c r="AJS26" s="202"/>
      <c r="AJT26" s="202"/>
      <c r="AJU26" s="202"/>
      <c r="AJV26" s="202"/>
      <c r="AJW26" s="202"/>
      <c r="AJX26" s="202"/>
      <c r="AJY26" s="202"/>
      <c r="AJZ26" s="202"/>
      <c r="AKA26" s="202"/>
      <c r="AKB26" s="202"/>
      <c r="AKC26" s="202"/>
      <c r="AKD26" s="202"/>
      <c r="AKE26" s="202"/>
      <c r="AKF26" s="202"/>
      <c r="AKG26" s="202"/>
      <c r="AKH26" s="202"/>
      <c r="AKI26" s="202"/>
      <c r="AKJ26" s="202"/>
      <c r="AKK26" s="202"/>
      <c r="AKL26" s="202"/>
      <c r="AKM26" s="202"/>
      <c r="AKN26" s="202"/>
      <c r="AKO26" s="202"/>
      <c r="AKP26" s="202"/>
      <c r="AKQ26" s="202"/>
      <c r="AKR26" s="202"/>
      <c r="AKS26" s="202"/>
      <c r="AKT26" s="202"/>
      <c r="AKU26" s="202"/>
      <c r="AKV26" s="202"/>
      <c r="AKW26" s="202"/>
      <c r="AKX26" s="202"/>
      <c r="AKY26" s="202"/>
      <c r="AKZ26" s="202"/>
      <c r="ALA26" s="202"/>
      <c r="ALB26" s="202"/>
      <c r="ALC26" s="202"/>
      <c r="ALD26" s="202"/>
      <c r="ALE26" s="202"/>
      <c r="ALF26" s="202"/>
      <c r="ALG26" s="202"/>
      <c r="ALH26" s="202"/>
      <c r="ALI26" s="202"/>
      <c r="ALJ26" s="202"/>
      <c r="ALK26" s="202"/>
      <c r="ALL26" s="202"/>
      <c r="ALM26" s="202"/>
      <c r="ALN26" s="202"/>
      <c r="ALO26" s="202"/>
      <c r="ALP26" s="202"/>
      <c r="ALQ26" s="202"/>
      <c r="ALR26" s="202"/>
      <c r="ALS26" s="202"/>
      <c r="ALT26" s="202"/>
      <c r="ALU26" s="202"/>
      <c r="ALV26" s="202"/>
      <c r="ALW26" s="202"/>
      <c r="ALX26" s="202"/>
      <c r="ALY26" s="202"/>
      <c r="ALZ26" s="202"/>
      <c r="AMA26" s="202"/>
      <c r="AMB26" s="202"/>
      <c r="AMC26" s="202"/>
      <c r="AMD26" s="202"/>
      <c r="AME26" s="202"/>
      <c r="AMF26" s="202"/>
      <c r="AMG26" s="202"/>
      <c r="AMH26" s="202"/>
      <c r="AMI26" s="202"/>
      <c r="AMJ26" s="202"/>
      <c r="AMK26" s="202"/>
      <c r="AML26" s="202"/>
      <c r="AMM26" s="202"/>
      <c r="AMN26" s="202"/>
      <c r="AMO26" s="202"/>
      <c r="AMP26" s="202"/>
      <c r="AMQ26" s="202"/>
      <c r="AMR26" s="202">
        <f t="shared" si="49"/>
        <v>0</v>
      </c>
      <c r="AMS26" s="202">
        <f t="shared" si="50"/>
        <v>0</v>
      </c>
      <c r="AMT26" s="202"/>
      <c r="AMU26" s="202"/>
      <c r="AMV26" s="202"/>
      <c r="AMW26" s="202"/>
      <c r="AMX26" s="202"/>
      <c r="AMY26" s="202"/>
      <c r="AMZ26" s="202"/>
      <c r="ANA26" s="202"/>
      <c r="ANB26" s="202"/>
      <c r="ANC26" s="202"/>
      <c r="AND26" s="202"/>
      <c r="ANE26" s="202">
        <f t="shared" si="51"/>
        <v>0</v>
      </c>
      <c r="ANF26" s="202"/>
      <c r="ANG26" s="202"/>
      <c r="ANH26" s="202"/>
      <c r="ANI26" s="202"/>
      <c r="ANJ26" s="202"/>
      <c r="ANK26" s="202"/>
      <c r="ANL26" s="202"/>
      <c r="ANM26" s="202"/>
      <c r="ANN26" s="202"/>
      <c r="ANO26" s="202"/>
      <c r="ANP26" s="202"/>
      <c r="ANQ26" s="202"/>
      <c r="ANR26" s="202">
        <f t="shared" si="52"/>
        <v>0</v>
      </c>
      <c r="ANS26" s="202"/>
      <c r="ANT26" s="202"/>
      <c r="ANU26" s="202"/>
      <c r="ANV26" s="202"/>
      <c r="ANW26" s="202"/>
      <c r="ANX26" s="202"/>
      <c r="ANY26" s="202"/>
      <c r="ANZ26" s="202"/>
      <c r="AOA26" s="202"/>
      <c r="AOB26" s="202"/>
      <c r="AOC26" s="202"/>
      <c r="AOD26" s="202"/>
      <c r="AOE26" s="202"/>
      <c r="AOF26" s="202"/>
      <c r="AOG26" s="202"/>
      <c r="AOH26" s="202"/>
      <c r="AOI26" s="202"/>
      <c r="AOJ26" s="202"/>
      <c r="AOK26" s="202"/>
      <c r="AOL26" s="202"/>
      <c r="AOM26" s="202"/>
      <c r="AON26" s="202"/>
      <c r="AOO26" s="202"/>
      <c r="AOP26" s="202"/>
      <c r="AOQ26" s="202"/>
      <c r="AOR26" s="202"/>
      <c r="AOS26" s="202"/>
      <c r="AOT26" s="202"/>
      <c r="AOU26" s="202"/>
      <c r="AOV26" s="202"/>
      <c r="AOW26" s="202"/>
      <c r="AOX26" s="202"/>
      <c r="AOY26" s="202"/>
      <c r="AOZ26" s="202"/>
      <c r="APA26" s="202"/>
      <c r="APB26" s="202">
        <f t="shared" si="53"/>
        <v>0</v>
      </c>
      <c r="APC26" s="202"/>
      <c r="APD26" s="202"/>
      <c r="APE26" s="202"/>
      <c r="APF26" s="202"/>
      <c r="APG26" s="202"/>
      <c r="APH26" s="202"/>
      <c r="API26" s="202"/>
      <c r="APJ26" s="202"/>
      <c r="APK26" s="202"/>
      <c r="APL26" s="202"/>
      <c r="APM26" s="202"/>
      <c r="APN26" s="202"/>
      <c r="APO26" s="202"/>
      <c r="APP26" s="202"/>
      <c r="APQ26" s="202"/>
      <c r="APR26" s="202"/>
      <c r="APS26" s="202"/>
      <c r="APT26" s="202"/>
      <c r="APU26" s="202">
        <f t="shared" si="54"/>
        <v>0</v>
      </c>
      <c r="APV26" s="202"/>
      <c r="APW26" s="202"/>
      <c r="APX26" s="202"/>
      <c r="APY26" s="202"/>
      <c r="APZ26" s="202"/>
      <c r="AQA26" s="202"/>
      <c r="AQB26" s="202"/>
      <c r="AQC26" s="202"/>
      <c r="AQD26" s="202"/>
      <c r="AQE26" s="202"/>
      <c r="AQF26" s="202"/>
      <c r="AQG26" s="202"/>
      <c r="AQH26" s="202"/>
      <c r="AQI26" s="202"/>
      <c r="AQJ26" s="202"/>
      <c r="AQK26" s="202"/>
      <c r="AQL26" s="202"/>
      <c r="AQM26" s="202"/>
      <c r="AQN26" s="202"/>
      <c r="AQO26" s="202"/>
      <c r="AQP26" s="202"/>
      <c r="AQQ26" s="202"/>
      <c r="AQR26" s="202">
        <f t="shared" si="55"/>
        <v>0</v>
      </c>
      <c r="AQS26" s="202"/>
      <c r="AQT26" s="202"/>
      <c r="AQU26" s="202"/>
      <c r="AQV26" s="202"/>
      <c r="AQW26" s="202"/>
      <c r="AQX26" s="202"/>
      <c r="AQY26" s="202"/>
      <c r="AQZ26" s="202"/>
      <c r="ARA26" s="202"/>
      <c r="ARB26" s="202"/>
      <c r="ARC26" s="202"/>
      <c r="ARD26" s="202"/>
      <c r="ARE26" s="202"/>
      <c r="ARF26" s="202"/>
      <c r="ARG26" s="202"/>
      <c r="ARH26" s="202"/>
      <c r="ARI26" s="202"/>
      <c r="ARJ26" s="202"/>
      <c r="ARK26" s="202"/>
      <c r="ARL26" s="202"/>
      <c r="ARM26" s="202"/>
      <c r="ARN26" s="202"/>
      <c r="ARO26" s="202"/>
      <c r="ARP26" s="202"/>
      <c r="ARQ26" s="202"/>
      <c r="ARR26" s="202"/>
      <c r="ARS26" s="202"/>
      <c r="ART26" s="202"/>
      <c r="ARU26" s="202"/>
      <c r="ARV26" s="202"/>
      <c r="ARW26" s="202"/>
      <c r="ARX26" s="202"/>
      <c r="ARY26" s="202"/>
      <c r="ARZ26" s="202"/>
      <c r="ASA26" s="202"/>
      <c r="ASB26" s="202"/>
      <c r="ASC26" s="202"/>
      <c r="ASD26" s="202"/>
      <c r="ASE26" s="202"/>
      <c r="ASF26" s="202"/>
      <c r="ASG26" s="202"/>
      <c r="ASH26" s="202"/>
      <c r="ASI26" s="202"/>
      <c r="ASJ26" s="202"/>
      <c r="ASK26" s="202"/>
      <c r="ASL26" s="202"/>
      <c r="ASM26" s="202"/>
      <c r="ASN26" s="202"/>
      <c r="ASO26" s="202"/>
      <c r="ASP26" s="202"/>
      <c r="ASQ26" s="202"/>
      <c r="ASR26" s="202"/>
      <c r="ASS26" s="202"/>
      <c r="AST26" s="202"/>
      <c r="ASU26" s="202"/>
      <c r="ASV26" s="202"/>
      <c r="ASW26" s="202"/>
      <c r="ASX26" s="202"/>
      <c r="ASY26" s="202"/>
      <c r="ASZ26" s="202"/>
      <c r="ATA26" s="202"/>
      <c r="ATB26" s="202"/>
      <c r="ATC26" s="202"/>
      <c r="ATD26" s="202"/>
      <c r="ATE26" s="202"/>
      <c r="ATF26" s="202"/>
      <c r="ATG26" s="202"/>
      <c r="ATH26" s="202"/>
      <c r="ATI26" s="202"/>
      <c r="ATJ26" s="202"/>
      <c r="ATK26" s="202"/>
      <c r="ATL26" s="202"/>
      <c r="ATM26" s="202"/>
      <c r="ATN26" s="202"/>
      <c r="ATO26" s="202"/>
      <c r="ATP26" s="202"/>
      <c r="ATQ26" s="202"/>
      <c r="ATR26" s="202"/>
      <c r="ATS26" s="202"/>
      <c r="ATT26" s="202"/>
      <c r="ATU26" s="202"/>
      <c r="ATV26" s="202"/>
      <c r="ATW26" s="202"/>
      <c r="ATX26" s="202"/>
      <c r="ATY26" s="202"/>
      <c r="ATZ26" s="202"/>
      <c r="AUA26" s="202"/>
      <c r="AUB26" s="202"/>
      <c r="AUC26" s="202"/>
      <c r="AUD26" s="202"/>
      <c r="AUE26" s="202"/>
      <c r="AUF26" s="202"/>
      <c r="AUG26" s="202"/>
      <c r="AUH26" s="202"/>
      <c r="AUI26" s="202"/>
      <c r="AUJ26" s="202"/>
      <c r="AUK26" s="202"/>
      <c r="AUL26" s="202"/>
      <c r="AUM26" s="202"/>
      <c r="AUN26" s="202"/>
      <c r="AUO26" s="202"/>
      <c r="AUP26" s="202"/>
      <c r="AUQ26" s="202"/>
      <c r="AUR26" s="202"/>
      <c r="AUS26" s="202"/>
      <c r="AUT26" s="202"/>
      <c r="AUU26" s="202"/>
      <c r="AUV26" s="202"/>
      <c r="AUW26" s="202"/>
      <c r="AUX26" s="202"/>
      <c r="AUY26" s="202"/>
      <c r="AUZ26" s="202"/>
      <c r="AVA26" s="202"/>
      <c r="AVB26" s="202"/>
      <c r="AVC26" s="202"/>
      <c r="AVD26" s="202"/>
      <c r="AVE26" s="202"/>
      <c r="AVF26" s="202"/>
      <c r="AVG26" s="202"/>
      <c r="AVH26" s="202"/>
      <c r="AVI26" s="202"/>
      <c r="AVJ26" s="202"/>
      <c r="AVK26" s="202"/>
      <c r="AVL26" s="202"/>
      <c r="AVM26" s="202"/>
      <c r="AVN26" s="202"/>
      <c r="AVO26" s="202"/>
      <c r="AVP26" s="202"/>
      <c r="AVQ26" s="202"/>
      <c r="AVR26" s="202"/>
      <c r="AVS26" s="202"/>
      <c r="AVT26" s="202"/>
      <c r="AVU26" s="202"/>
      <c r="AVV26" s="202"/>
      <c r="AVW26" s="202"/>
      <c r="AVX26" s="202"/>
      <c r="AVY26" s="202"/>
      <c r="AVZ26" s="202"/>
      <c r="AWA26" s="202"/>
      <c r="AWB26" s="202"/>
      <c r="AWC26" s="202"/>
      <c r="AWD26" s="202"/>
      <c r="AWE26" s="202"/>
      <c r="AWF26" s="202"/>
      <c r="AWG26" s="202"/>
      <c r="AWH26" s="202"/>
      <c r="AWI26" s="202"/>
      <c r="AWJ26" s="202"/>
      <c r="AWK26" s="202"/>
      <c r="AWL26" s="202"/>
      <c r="AWM26" s="202"/>
      <c r="AWN26" s="202"/>
      <c r="AWO26" s="202"/>
      <c r="AWP26" s="202"/>
      <c r="AWQ26" s="202"/>
      <c r="AWR26" s="202">
        <f t="shared" si="56"/>
        <v>0</v>
      </c>
      <c r="AWS26" s="202"/>
      <c r="AWT26" s="202"/>
      <c r="AWU26" s="202"/>
      <c r="AWV26" s="202"/>
      <c r="AWW26" s="202">
        <f t="shared" si="57"/>
        <v>0</v>
      </c>
      <c r="AWX26" s="202"/>
      <c r="AWY26" s="202"/>
      <c r="AWZ26" s="202">
        <f t="shared" si="58"/>
        <v>0</v>
      </c>
      <c r="AXA26" s="202">
        <f t="shared" si="59"/>
        <v>0</v>
      </c>
      <c r="AXB26" s="202">
        <f t="shared" si="60"/>
        <v>0</v>
      </c>
      <c r="AXC26" s="202"/>
      <c r="AXD26" s="202"/>
      <c r="AXE26" s="202">
        <f t="shared" si="61"/>
        <v>0</v>
      </c>
      <c r="AXF26" s="202"/>
      <c r="AXG26" s="202"/>
      <c r="AXH26" s="202"/>
      <c r="AXI26" s="202"/>
      <c r="AXJ26" s="202"/>
      <c r="AXK26" s="202">
        <f t="shared" si="62"/>
        <v>0</v>
      </c>
      <c r="AXL26" s="202"/>
      <c r="AXM26" s="202"/>
      <c r="AXN26" s="202"/>
      <c r="AXO26" s="202"/>
      <c r="AXP26" s="202"/>
      <c r="AXQ26" s="202">
        <f t="shared" si="63"/>
        <v>0</v>
      </c>
      <c r="AXR26" s="202"/>
      <c r="AXS26" s="202"/>
      <c r="AXT26" s="202"/>
      <c r="AXU26" s="202"/>
      <c r="AXV26" s="202">
        <f t="shared" si="64"/>
        <v>0</v>
      </c>
      <c r="AXW26" s="202"/>
      <c r="AXX26" s="202"/>
      <c r="AXY26" s="202"/>
      <c r="AXZ26" s="202"/>
      <c r="AYA26" s="202"/>
      <c r="AYB26" s="202">
        <f t="shared" si="65"/>
        <v>0</v>
      </c>
      <c r="AYC26" s="202">
        <f t="shared" si="23"/>
        <v>0</v>
      </c>
      <c r="AYD26" s="202"/>
      <c r="AYE26" s="202"/>
      <c r="AYF26" s="202"/>
      <c r="AYG26" s="202"/>
      <c r="AYH26" s="202"/>
      <c r="AYI26" s="202">
        <f t="shared" si="66"/>
        <v>0</v>
      </c>
      <c r="AYJ26" s="202"/>
      <c r="AYK26" s="202"/>
      <c r="AYL26" s="202"/>
      <c r="AYM26" s="202"/>
      <c r="AYN26" s="202"/>
      <c r="AYO26" s="202">
        <f t="shared" si="67"/>
        <v>0</v>
      </c>
      <c r="AYP26" s="202"/>
      <c r="AYQ26" s="202"/>
      <c r="AYR26" s="202"/>
      <c r="AYS26" s="202"/>
      <c r="AYT26" s="202"/>
      <c r="AYU26" s="202">
        <f t="shared" si="68"/>
        <v>0</v>
      </c>
      <c r="AYV26" s="202"/>
      <c r="AYW26" s="202"/>
      <c r="AYX26" s="202"/>
      <c r="AYY26" s="202">
        <f t="shared" si="69"/>
        <v>0</v>
      </c>
      <c r="AYZ26" s="202">
        <f t="shared" si="70"/>
        <v>0</v>
      </c>
      <c r="AZA26" s="202"/>
      <c r="AZB26" s="202"/>
      <c r="AZC26" s="202"/>
      <c r="AZD26" s="202"/>
      <c r="AZE26" s="202"/>
      <c r="AZF26" s="202">
        <f t="shared" si="71"/>
        <v>0</v>
      </c>
      <c r="AZG26" s="202"/>
      <c r="AZH26" s="202"/>
      <c r="AZI26" s="202"/>
      <c r="AZJ26" s="202"/>
      <c r="AZK26" s="202"/>
      <c r="AZL26" s="202">
        <f t="shared" si="72"/>
        <v>0</v>
      </c>
      <c r="AZM26" s="202"/>
      <c r="AZN26" s="202"/>
      <c r="AZO26" s="202"/>
      <c r="AZP26" s="202"/>
      <c r="AZQ26" s="202"/>
      <c r="AZR26" s="202">
        <f t="shared" si="73"/>
        <v>0</v>
      </c>
      <c r="AZS26" s="202"/>
      <c r="AZT26" s="202"/>
      <c r="AZU26" s="202"/>
      <c r="AZV26" s="202"/>
      <c r="AZW26" s="202"/>
      <c r="AZX26" s="202">
        <f t="shared" si="74"/>
        <v>0</v>
      </c>
      <c r="AZY26" s="202"/>
      <c r="AZZ26" s="202"/>
      <c r="BAA26" s="202">
        <f t="shared" si="75"/>
        <v>0</v>
      </c>
      <c r="BAB26" s="202">
        <f t="shared" si="76"/>
        <v>0</v>
      </c>
      <c r="BAC26" s="202"/>
      <c r="BAD26" s="202"/>
      <c r="BAE26" s="202"/>
      <c r="BAF26" s="202">
        <f t="shared" si="77"/>
        <v>0</v>
      </c>
      <c r="BAG26" s="202"/>
      <c r="BAH26" s="202"/>
      <c r="BAI26" s="202"/>
      <c r="BAJ26" s="202"/>
      <c r="BAK26" s="202">
        <f t="shared" si="78"/>
        <v>0</v>
      </c>
      <c r="BAL26" s="202"/>
      <c r="BAM26" s="202"/>
      <c r="BAN26" s="202"/>
      <c r="BAO26" s="202"/>
      <c r="BAP26" s="202"/>
      <c r="BAQ26" s="202">
        <f t="shared" si="79"/>
        <v>0</v>
      </c>
      <c r="BAR26" s="202"/>
      <c r="BAS26" s="202"/>
      <c r="BAT26" s="202"/>
      <c r="BAU26" s="202"/>
      <c r="BAV26" s="202"/>
      <c r="BAW26" s="202">
        <f t="shared" si="80"/>
        <v>0</v>
      </c>
      <c r="BAX26" s="202"/>
      <c r="BAY26" s="202"/>
      <c r="BAZ26" s="202"/>
      <c r="BBA26" s="202"/>
      <c r="BBB26" s="202">
        <f t="shared" si="81"/>
        <v>0</v>
      </c>
      <c r="BBC26" s="202">
        <f t="shared" si="82"/>
        <v>0</v>
      </c>
      <c r="BBD26" s="202"/>
      <c r="BBE26" s="202"/>
      <c r="BBF26" s="202"/>
      <c r="BBG26" s="202"/>
      <c r="BBH26" s="202"/>
      <c r="BBI26" s="202">
        <f t="shared" si="83"/>
        <v>0</v>
      </c>
      <c r="BBJ26" s="202"/>
      <c r="BBK26" s="202"/>
      <c r="BBL26" s="202"/>
      <c r="BBM26" s="202"/>
      <c r="BBN26" s="202"/>
      <c r="BBO26" s="202">
        <f t="shared" si="84"/>
        <v>0</v>
      </c>
      <c r="BBP26" s="202"/>
      <c r="BBQ26" s="202"/>
      <c r="BBR26" s="202"/>
      <c r="BBS26" s="202"/>
      <c r="BBT26" s="202"/>
      <c r="BBU26" s="202">
        <f t="shared" si="85"/>
        <v>0</v>
      </c>
      <c r="BBV26" s="202"/>
      <c r="BBW26" s="202"/>
      <c r="BBX26" s="202"/>
      <c r="BBY26" s="202"/>
      <c r="BBZ26" s="202"/>
      <c r="BCA26" s="202">
        <f t="shared" si="86"/>
        <v>0</v>
      </c>
      <c r="BCB26" s="202">
        <f t="shared" si="87"/>
        <v>0</v>
      </c>
      <c r="BCC26" s="202"/>
      <c r="BCD26" s="202"/>
      <c r="BCE26" s="202"/>
      <c r="BCF26" s="202"/>
      <c r="BCG26" s="202"/>
      <c r="BCH26" s="202">
        <f t="shared" si="88"/>
        <v>0</v>
      </c>
      <c r="BCI26" s="202"/>
      <c r="BCJ26" s="202"/>
      <c r="BCK26" s="202"/>
      <c r="BCL26" s="202"/>
      <c r="BCM26" s="202">
        <f t="shared" si="24"/>
        <v>0</v>
      </c>
      <c r="BCN26" s="202"/>
      <c r="BCO26" s="202"/>
      <c r="BCP26" s="202"/>
      <c r="BCQ26" s="202"/>
      <c r="BCR26" s="202"/>
      <c r="BCS26" s="202">
        <f t="shared" si="89"/>
        <v>0</v>
      </c>
      <c r="BCT26" s="202"/>
      <c r="BCU26" s="202"/>
      <c r="BCV26" s="202"/>
      <c r="BCW26" s="202"/>
      <c r="BCX26" s="202">
        <f t="shared" si="90"/>
        <v>0</v>
      </c>
      <c r="BCY26" s="202"/>
      <c r="BCZ26" s="202"/>
      <c r="BDA26" s="202">
        <f t="shared" si="91"/>
        <v>0</v>
      </c>
      <c r="BDB26" s="202">
        <f t="shared" si="92"/>
        <v>0</v>
      </c>
      <c r="BDC26" s="202"/>
      <c r="BDD26" s="202"/>
      <c r="BDE26" s="202"/>
      <c r="BDF26" s="202">
        <f t="shared" si="25"/>
        <v>0</v>
      </c>
      <c r="BDG26" s="202"/>
      <c r="BDH26" s="202"/>
      <c r="BDI26" s="202"/>
      <c r="BDJ26" s="202"/>
      <c r="BDK26" s="202"/>
      <c r="BDL26" s="202">
        <f t="shared" si="93"/>
        <v>0</v>
      </c>
      <c r="BDM26" s="202"/>
      <c r="BDN26" s="202"/>
      <c r="BDO26" s="202"/>
      <c r="BDP26" s="202"/>
      <c r="BDQ26" s="202">
        <f t="shared" si="94"/>
        <v>0</v>
      </c>
      <c r="BDR26" s="202"/>
      <c r="BDS26" s="202"/>
      <c r="BDT26" s="202"/>
      <c r="BDU26" s="202"/>
      <c r="BDV26" s="202"/>
      <c r="BDW26" s="202">
        <f t="shared" si="95"/>
        <v>0</v>
      </c>
      <c r="BDX26" s="202"/>
      <c r="BDY26" s="202"/>
      <c r="BDZ26" s="202"/>
      <c r="BEA26" s="202"/>
      <c r="BEB26" s="202"/>
      <c r="BEC26" s="202">
        <f t="shared" si="96"/>
        <v>0</v>
      </c>
      <c r="BED26" s="202">
        <f t="shared" si="97"/>
        <v>0</v>
      </c>
      <c r="BEE26" s="202"/>
      <c r="BEF26" s="202"/>
      <c r="BEG26" s="202"/>
      <c r="BEH26" s="202"/>
      <c r="BEI26" s="202">
        <f t="shared" si="98"/>
        <v>0</v>
      </c>
      <c r="BEJ26" s="202"/>
      <c r="BEK26" s="202"/>
      <c r="BEL26" s="202"/>
      <c r="BEM26" s="202"/>
      <c r="BEN26" s="202"/>
      <c r="BEO26" s="202">
        <f t="shared" si="99"/>
        <v>0</v>
      </c>
      <c r="BEP26" s="202"/>
      <c r="BEQ26" s="202"/>
      <c r="BER26" s="202"/>
      <c r="BES26" s="202"/>
      <c r="BET26" s="202"/>
      <c r="BEU26" s="202">
        <f t="shared" si="26"/>
        <v>0</v>
      </c>
      <c r="BEV26" s="202"/>
      <c r="BEW26" s="202"/>
      <c r="BEX26" s="202"/>
      <c r="BEY26" s="202"/>
      <c r="BEZ26" s="202"/>
      <c r="BFA26" s="202">
        <f t="shared" si="100"/>
        <v>0</v>
      </c>
      <c r="BFB26" s="202"/>
      <c r="BFC26" s="202">
        <f t="shared" si="101"/>
        <v>0</v>
      </c>
      <c r="BFD26" s="202">
        <f t="shared" si="27"/>
        <v>0</v>
      </c>
      <c r="BFE26" s="202"/>
      <c r="BFF26" s="202"/>
      <c r="BFG26" s="202"/>
      <c r="BFH26" s="202"/>
      <c r="BFI26" s="202">
        <f t="shared" si="102"/>
        <v>0</v>
      </c>
      <c r="BFJ26" s="202"/>
      <c r="BFK26" s="202"/>
      <c r="BFL26" s="202"/>
      <c r="BFM26" s="202"/>
      <c r="BFN26" s="202"/>
      <c r="BFO26" s="202">
        <f t="shared" si="103"/>
        <v>0</v>
      </c>
      <c r="BFP26" s="202"/>
      <c r="BFQ26" s="202"/>
      <c r="BFR26" s="202"/>
      <c r="BFS26" s="202"/>
      <c r="BFT26" s="202"/>
      <c r="BFU26" s="202">
        <f t="shared" si="28"/>
        <v>0</v>
      </c>
      <c r="BFV26" s="202"/>
      <c r="BFW26" s="202"/>
      <c r="BFX26" s="202"/>
      <c r="BFY26" s="202"/>
      <c r="BFZ26" s="202"/>
      <c r="BGA26" s="202">
        <f t="shared" si="104"/>
        <v>0</v>
      </c>
      <c r="BGB26" s="202"/>
      <c r="BGC26" s="202"/>
      <c r="BGD26" s="202"/>
      <c r="BGE26" s="202">
        <f t="shared" si="105"/>
        <v>0</v>
      </c>
      <c r="BGF26" s="202">
        <f t="shared" si="29"/>
        <v>0</v>
      </c>
      <c r="BGG26" s="202"/>
      <c r="BGH26" s="202"/>
      <c r="BGI26" s="202">
        <f t="shared" si="106"/>
        <v>0</v>
      </c>
      <c r="BGJ26" s="202"/>
      <c r="BGK26" s="202"/>
      <c r="BGL26" s="202"/>
      <c r="BGM26" s="202"/>
      <c r="BGN26" s="202"/>
      <c r="BGO26" s="202">
        <f t="shared" si="107"/>
        <v>0</v>
      </c>
      <c r="BGP26" s="202"/>
      <c r="BGQ26" s="202"/>
      <c r="BGR26" s="202"/>
      <c r="BGS26" s="202"/>
      <c r="BGT26" s="202"/>
      <c r="BGU26" s="202">
        <f t="shared" si="108"/>
        <v>0</v>
      </c>
      <c r="BGV26" s="202"/>
      <c r="BGW26" s="202"/>
      <c r="BGX26" s="202"/>
      <c r="BGY26" s="202"/>
      <c r="BGZ26" s="202"/>
      <c r="BHA26" s="202">
        <f t="shared" si="109"/>
        <v>0</v>
      </c>
      <c r="BHB26" s="202"/>
      <c r="BHC26" s="202"/>
      <c r="BHD26" s="202"/>
      <c r="BHE26" s="202"/>
      <c r="BHF26" s="202"/>
      <c r="BHG26" s="202">
        <f t="shared" si="110"/>
        <v>0</v>
      </c>
      <c r="BHH26" s="202">
        <f t="shared" si="111"/>
        <v>0</v>
      </c>
      <c r="BHI26" s="202"/>
      <c r="BHJ26" s="202"/>
      <c r="BHK26" s="202"/>
      <c r="BHL26" s="202"/>
      <c r="BHM26" s="202">
        <f t="shared" si="112"/>
        <v>0</v>
      </c>
      <c r="BHN26" s="202"/>
      <c r="BHO26" s="202"/>
      <c r="BHP26" s="202"/>
      <c r="BHQ26" s="202"/>
      <c r="BHR26" s="202"/>
      <c r="BHS26" s="202">
        <f t="shared" si="113"/>
        <v>0</v>
      </c>
      <c r="BHT26" s="202"/>
      <c r="BHU26" s="202"/>
      <c r="BHV26" s="202"/>
      <c r="BHW26" s="202"/>
      <c r="BHX26" s="202"/>
      <c r="BHY26" s="202">
        <f t="shared" si="114"/>
        <v>0</v>
      </c>
      <c r="BHZ26" s="202"/>
      <c r="BIA26" s="202"/>
      <c r="BIB26" s="202"/>
      <c r="BIC26" s="202"/>
      <c r="BID26" s="202"/>
      <c r="BIE26" s="202">
        <f t="shared" si="115"/>
        <v>0</v>
      </c>
      <c r="BIF26" s="202"/>
      <c r="BIG26" s="202">
        <f t="shared" si="116"/>
        <v>0</v>
      </c>
      <c r="BIH26" s="202">
        <f t="shared" si="117"/>
        <v>0</v>
      </c>
      <c r="BII26" s="202"/>
      <c r="BIJ26" s="202"/>
      <c r="BIK26" s="202"/>
      <c r="BIL26" s="202"/>
      <c r="BIM26" s="202">
        <f t="shared" si="118"/>
        <v>0</v>
      </c>
      <c r="BIN26" s="202"/>
      <c r="BIO26" s="202"/>
      <c r="BIP26" s="202"/>
      <c r="BIQ26" s="202"/>
      <c r="BIR26" s="202"/>
      <c r="BIS26" s="202">
        <f t="shared" si="119"/>
        <v>0</v>
      </c>
      <c r="BIT26" s="202"/>
      <c r="BIU26" s="202"/>
      <c r="BIV26" s="202"/>
      <c r="BIW26" s="202"/>
      <c r="BIX26" s="202"/>
      <c r="BIY26" s="202">
        <f t="shared" si="120"/>
        <v>0</v>
      </c>
      <c r="BIZ26" s="202"/>
      <c r="BJA26" s="202"/>
      <c r="BJB26" s="202"/>
      <c r="BJC26" s="202"/>
      <c r="BJD26" s="202">
        <f t="shared" si="121"/>
        <v>0</v>
      </c>
      <c r="BJE26" s="202"/>
      <c r="BJF26" s="202"/>
      <c r="BJG26" s="202"/>
      <c r="BJH26" s="202"/>
      <c r="BJI26" s="202">
        <f t="shared" si="122"/>
        <v>0</v>
      </c>
      <c r="BJJ26" s="202">
        <f t="shared" si="123"/>
        <v>0</v>
      </c>
      <c r="BJK26" s="202">
        <f t="shared" si="30"/>
        <v>0</v>
      </c>
      <c r="BJL26" s="202"/>
      <c r="BJM26" s="202"/>
      <c r="BJN26" s="202"/>
      <c r="BJO26" s="202"/>
      <c r="BJP26" s="202"/>
      <c r="BJQ26" s="202">
        <f t="shared" si="124"/>
        <v>0</v>
      </c>
      <c r="BJR26" s="202"/>
      <c r="BJS26" s="202"/>
      <c r="BJT26" s="202"/>
      <c r="BJU26" s="202"/>
      <c r="BJV26" s="202"/>
      <c r="BJW26" s="202">
        <f t="shared" si="125"/>
        <v>0</v>
      </c>
      <c r="BJX26" s="202"/>
      <c r="BJY26" s="202"/>
      <c r="BJZ26" s="202"/>
      <c r="BKA26" s="202"/>
      <c r="BKB26" s="202">
        <f t="shared" si="126"/>
        <v>0</v>
      </c>
      <c r="BKC26" s="202"/>
      <c r="BKD26" s="202"/>
      <c r="BKE26" s="202">
        <v>1.3822507288629732E-3</v>
      </c>
      <c r="BKF26" s="202"/>
      <c r="BKG26" s="202"/>
      <c r="BKH26" s="202">
        <f t="shared" si="127"/>
        <v>1.3822507288629732E-3</v>
      </c>
      <c r="BKI26" s="202">
        <f t="shared" si="128"/>
        <v>1.3822507288629732E-3</v>
      </c>
      <c r="BKJ26" s="202"/>
      <c r="BKK26" s="202"/>
      <c r="BKL26" s="202"/>
      <c r="BKM26" s="202"/>
      <c r="BKN26" s="202"/>
      <c r="BKO26" s="202">
        <f t="shared" si="129"/>
        <v>0</v>
      </c>
      <c r="BKP26" s="202"/>
      <c r="BKQ26" s="202"/>
      <c r="BKR26" s="202"/>
      <c r="BKS26" s="202"/>
      <c r="BKT26" s="202"/>
      <c r="BKU26" s="202">
        <f t="shared" si="130"/>
        <v>0</v>
      </c>
      <c r="BKV26" s="202"/>
      <c r="BKW26" s="202"/>
      <c r="BKX26" s="202"/>
      <c r="BKY26" s="202">
        <f t="shared" si="131"/>
        <v>0</v>
      </c>
      <c r="BKZ26" s="202"/>
      <c r="BLA26" s="202"/>
      <c r="BLB26" s="202"/>
      <c r="BLC26" s="202"/>
      <c r="BLD26" s="202"/>
      <c r="BLE26" s="202">
        <f t="shared" si="132"/>
        <v>0</v>
      </c>
      <c r="BLF26" s="263">
        <f t="shared" si="133"/>
        <v>0</v>
      </c>
      <c r="BLG26" s="202"/>
      <c r="BLH26" s="202"/>
      <c r="BLI26" s="202"/>
      <c r="BLJ26" s="202"/>
      <c r="BLK26" s="202"/>
      <c r="BLL26" s="202">
        <f t="shared" si="134"/>
        <v>0</v>
      </c>
      <c r="BLM26" s="202"/>
      <c r="BLN26" s="202"/>
      <c r="BLO26" s="202"/>
      <c r="BLP26" s="202"/>
      <c r="BLQ26" s="202"/>
      <c r="BLR26" s="263">
        <f t="shared" si="135"/>
        <v>0</v>
      </c>
      <c r="BLS26" s="202"/>
      <c r="BLT26" s="202"/>
      <c r="BLU26" s="202"/>
      <c r="BLV26" s="202"/>
      <c r="BLW26" s="202"/>
      <c r="BLX26" s="263">
        <f t="shared" si="31"/>
        <v>0</v>
      </c>
      <c r="BLY26" s="202"/>
      <c r="BLZ26" s="202"/>
      <c r="BMA26" s="202"/>
      <c r="BMB26" s="202"/>
      <c r="BMC26" s="202"/>
      <c r="BMD26" s="263">
        <f t="shared" si="136"/>
        <v>0</v>
      </c>
      <c r="BME26" s="202"/>
      <c r="BMF26" s="202"/>
      <c r="BMG26" s="202"/>
      <c r="BMH26" s="263">
        <f t="shared" si="137"/>
        <v>0</v>
      </c>
      <c r="BMI26" s="263">
        <f t="shared" si="138"/>
        <v>0</v>
      </c>
      <c r="BMJ26" s="202"/>
      <c r="BMK26" s="263">
        <f t="shared" si="139"/>
        <v>0</v>
      </c>
      <c r="BML26" s="202"/>
      <c r="BMM26" s="202"/>
      <c r="BMN26" s="202"/>
      <c r="BMO26" s="202"/>
      <c r="BMP26" s="202"/>
      <c r="BMQ26" s="263">
        <f t="shared" si="140"/>
        <v>0</v>
      </c>
      <c r="BMR26" s="202"/>
      <c r="BMS26" s="202"/>
      <c r="BMT26" s="202"/>
      <c r="BMU26" s="202"/>
      <c r="BMV26" s="202"/>
      <c r="BMW26" s="263">
        <f t="shared" si="141"/>
        <v>0</v>
      </c>
      <c r="BMX26" s="202"/>
      <c r="BMY26" s="202"/>
      <c r="BMZ26" s="202"/>
      <c r="BNA26" s="202"/>
      <c r="BNB26" s="202"/>
      <c r="BNC26" s="263">
        <f t="shared" si="142"/>
        <v>0</v>
      </c>
      <c r="BND26" s="202"/>
      <c r="BNE26" s="202"/>
      <c r="BNF26" s="202"/>
      <c r="BNG26" s="202"/>
      <c r="BNH26" s="202"/>
      <c r="BNI26" s="263">
        <f t="shared" si="143"/>
        <v>0</v>
      </c>
      <c r="BNJ26" s="263">
        <f t="shared" si="144"/>
        <v>0</v>
      </c>
      <c r="BNK26" s="202"/>
      <c r="BNL26" s="202"/>
      <c r="BNM26" s="202"/>
      <c r="BNN26" s="202"/>
      <c r="BNO26" s="202"/>
      <c r="BNP26" s="263">
        <f t="shared" si="145"/>
        <v>0</v>
      </c>
      <c r="BNQ26" s="202"/>
      <c r="BNR26" s="202"/>
      <c r="BNS26" s="202"/>
      <c r="BNT26" s="202"/>
      <c r="BNU26" s="202"/>
      <c r="BNV26" s="263">
        <f t="shared" si="146"/>
        <v>0</v>
      </c>
      <c r="BNW26" s="202"/>
      <c r="BNX26" s="202"/>
      <c r="BNY26" s="202"/>
      <c r="BNZ26" s="202"/>
      <c r="BOA26" s="202"/>
      <c r="BOB26" s="263">
        <f t="shared" si="147"/>
        <v>0</v>
      </c>
      <c r="BOC26" s="202"/>
      <c r="BOD26" s="202"/>
      <c r="BOE26" s="202"/>
      <c r="BOF26" s="202"/>
      <c r="BOG26" s="202"/>
      <c r="BOH26" s="263">
        <f t="shared" si="148"/>
        <v>0</v>
      </c>
      <c r="BOI26" s="202"/>
      <c r="BOJ26" s="263">
        <f t="shared" si="149"/>
        <v>0</v>
      </c>
      <c r="BOK26" s="263">
        <f t="shared" si="150"/>
        <v>0</v>
      </c>
      <c r="BOL26" s="202"/>
      <c r="BOM26" s="202"/>
      <c r="BON26" s="202"/>
      <c r="BOO26" s="263">
        <f t="shared" si="32"/>
        <v>0</v>
      </c>
      <c r="BOP26" s="263"/>
      <c r="BOQ26" s="263"/>
      <c r="BOR26" s="263"/>
      <c r="BOS26" s="263"/>
      <c r="BOT26" s="263"/>
      <c r="BOU26" s="263">
        <f t="shared" si="151"/>
        <v>0</v>
      </c>
      <c r="BOV26" s="263"/>
      <c r="BOW26" s="263"/>
      <c r="BOX26" s="263"/>
      <c r="BOY26" s="263"/>
      <c r="BOZ26" s="263"/>
      <c r="BPA26" s="263"/>
      <c r="BPB26" s="263">
        <f t="shared" si="152"/>
        <v>0</v>
      </c>
      <c r="BPC26" s="263"/>
      <c r="BPD26" s="263"/>
      <c r="BPE26" s="263"/>
      <c r="BPF26" s="263"/>
      <c r="BPG26" s="263">
        <f t="shared" si="153"/>
        <v>0</v>
      </c>
      <c r="BPH26" s="263"/>
      <c r="BPI26" s="263"/>
      <c r="BPJ26" s="263"/>
      <c r="BPK26" s="263">
        <f t="shared" si="154"/>
        <v>0</v>
      </c>
      <c r="BPL26" s="263">
        <f t="shared" si="155"/>
        <v>0</v>
      </c>
      <c r="BPM26" s="263"/>
      <c r="BPN26" s="263"/>
      <c r="BPO26" s="263">
        <f t="shared" si="156"/>
        <v>0</v>
      </c>
      <c r="BPP26" s="263"/>
      <c r="BPQ26" s="263"/>
      <c r="BPR26" s="263"/>
      <c r="BPS26" s="263"/>
      <c r="BPT26" s="263"/>
      <c r="BPU26" s="263">
        <f t="shared" si="157"/>
        <v>0</v>
      </c>
      <c r="BPV26" s="263"/>
      <c r="BPW26" s="263"/>
      <c r="BPX26" s="263"/>
      <c r="BPY26" s="263"/>
      <c r="BPZ26" s="263">
        <f t="shared" si="33"/>
        <v>0</v>
      </c>
      <c r="BQA26" s="263"/>
      <c r="BQB26" s="263"/>
      <c r="BQC26" s="263"/>
      <c r="BQD26" s="263"/>
      <c r="BQE26" s="263"/>
      <c r="BQF26" s="263">
        <f t="shared" si="158"/>
        <v>0</v>
      </c>
      <c r="BQG26" s="263"/>
      <c r="BQH26" s="263"/>
      <c r="BQI26" s="263"/>
      <c r="BQJ26" s="263"/>
      <c r="BQK26" s="263"/>
      <c r="BQL26" s="263">
        <f t="shared" si="159"/>
        <v>0</v>
      </c>
      <c r="BQM26" s="263">
        <f t="shared" si="34"/>
        <v>0</v>
      </c>
      <c r="BQN26" s="263"/>
      <c r="BQO26" s="263"/>
      <c r="BQP26" s="263"/>
      <c r="BQQ26" s="263"/>
      <c r="BQR26" s="263">
        <f t="shared" si="160"/>
        <v>0</v>
      </c>
      <c r="BQS26" s="263"/>
      <c r="BQT26" s="263"/>
      <c r="BQU26" s="263"/>
      <c r="BQV26" s="263"/>
      <c r="BQW26" s="263"/>
      <c r="BQX26" s="263">
        <f t="shared" si="161"/>
        <v>0</v>
      </c>
      <c r="BQY26" s="263"/>
      <c r="BQZ26" s="263"/>
      <c r="BRA26" s="263"/>
      <c r="BRB26" s="263"/>
      <c r="BRC26" s="263"/>
      <c r="BRD26" s="263">
        <f t="shared" si="162"/>
        <v>0</v>
      </c>
      <c r="BRE26" s="263"/>
      <c r="BRF26" s="263"/>
      <c r="BRG26" s="263"/>
      <c r="BRH26" s="263"/>
      <c r="BRI26" s="263"/>
      <c r="BRJ26" s="263">
        <f t="shared" si="163"/>
        <v>0</v>
      </c>
      <c r="BRK26" s="263"/>
      <c r="BRL26" s="263"/>
      <c r="BRM26" s="263">
        <f t="shared" si="164"/>
        <v>0</v>
      </c>
      <c r="BRN26" s="263">
        <f t="shared" si="35"/>
        <v>0</v>
      </c>
      <c r="BRO26" s="263"/>
      <c r="BRP26" s="263"/>
      <c r="BRQ26" s="263"/>
      <c r="BRR26" s="263">
        <f t="shared" si="165"/>
        <v>0</v>
      </c>
      <c r="BRS26" s="263"/>
      <c r="BRT26" s="263"/>
      <c r="BRU26" s="263"/>
      <c r="BRV26" s="263"/>
      <c r="BRW26" s="263"/>
      <c r="BRX26" s="263">
        <f t="shared" si="166"/>
        <v>0</v>
      </c>
      <c r="BRY26" s="263"/>
      <c r="BRZ26" s="263"/>
      <c r="BSA26" s="263"/>
      <c r="BSB26" s="263"/>
      <c r="BSC26" s="263"/>
      <c r="BSD26" s="263">
        <f t="shared" si="167"/>
        <v>0</v>
      </c>
      <c r="BSE26" s="263"/>
      <c r="BSF26" s="263"/>
      <c r="BSG26" s="263"/>
      <c r="BSH26" s="263"/>
      <c r="BSI26" s="263"/>
      <c r="BSJ26" s="263">
        <f t="shared" si="168"/>
        <v>0</v>
      </c>
      <c r="BSK26" s="263"/>
      <c r="BSL26" s="263"/>
      <c r="BSM26" s="263"/>
      <c r="BSN26" s="263"/>
      <c r="BSO26" s="263">
        <f t="shared" si="169"/>
        <v>0</v>
      </c>
      <c r="BSP26" s="263">
        <f t="shared" si="170"/>
        <v>0</v>
      </c>
      <c r="BSQ26" s="263"/>
      <c r="BSR26" s="263">
        <f t="shared" si="171"/>
        <v>0</v>
      </c>
      <c r="BSS26" s="263"/>
      <c r="BST26" s="263"/>
      <c r="BSU26" s="263"/>
      <c r="BSV26" s="263"/>
      <c r="BSW26" s="263"/>
      <c r="BSX26" s="263">
        <f t="shared" si="172"/>
        <v>0</v>
      </c>
      <c r="BSY26" s="263"/>
      <c r="BSZ26" s="263"/>
      <c r="BTA26" s="263"/>
      <c r="BTB26" s="263"/>
      <c r="BTC26" s="263"/>
      <c r="BTD26" s="263">
        <f t="shared" si="173"/>
        <v>0</v>
      </c>
      <c r="BTE26" s="263"/>
      <c r="BTF26" s="263"/>
      <c r="BTG26" s="263"/>
      <c r="BTH26" s="263"/>
      <c r="BTI26" s="263"/>
      <c r="BTJ26" s="263">
        <f t="shared" si="174"/>
        <v>0</v>
      </c>
      <c r="BTK26" s="263"/>
      <c r="BTL26" s="263"/>
      <c r="BTM26" s="263"/>
      <c r="BTN26" s="263"/>
      <c r="BTO26" s="263"/>
      <c r="BTP26" s="263">
        <f t="shared" si="175"/>
        <v>0</v>
      </c>
      <c r="BTQ26" s="263">
        <f t="shared" si="176"/>
        <v>0</v>
      </c>
      <c r="BTR26" s="263"/>
      <c r="BTS26" s="263"/>
      <c r="BTT26" s="263"/>
      <c r="BTU26" s="263"/>
      <c r="BTV26" s="263">
        <f t="shared" si="177"/>
        <v>0</v>
      </c>
      <c r="BTW26" s="263"/>
      <c r="BTX26" s="263"/>
      <c r="BTY26" s="263"/>
      <c r="BTZ26" s="263"/>
      <c r="BUA26" s="263"/>
      <c r="BUB26" s="263">
        <f t="shared" si="178"/>
        <v>0</v>
      </c>
      <c r="BUC26" s="263"/>
      <c r="BUD26" s="263"/>
      <c r="BUE26" s="263"/>
      <c r="BUF26" s="263"/>
      <c r="BUG26" s="263"/>
      <c r="BUH26" s="263">
        <f t="shared" si="179"/>
        <v>0</v>
      </c>
      <c r="BUI26" s="263"/>
      <c r="BUJ26" s="263"/>
      <c r="BUK26" s="263"/>
      <c r="BUL26" s="263"/>
      <c r="BUM26" s="263"/>
      <c r="BUN26" s="263">
        <f t="shared" si="180"/>
        <v>0</v>
      </c>
      <c r="BUO26" s="263"/>
      <c r="BUP26" s="263"/>
      <c r="BUQ26" s="263">
        <f t="shared" si="181"/>
        <v>0</v>
      </c>
      <c r="BUR26" s="263">
        <f t="shared" si="182"/>
        <v>0</v>
      </c>
      <c r="BUS26" s="263"/>
      <c r="BUT26" s="263"/>
      <c r="BUU26" s="263"/>
      <c r="BUV26" s="263">
        <f t="shared" si="183"/>
        <v>0</v>
      </c>
      <c r="BUW26" s="263"/>
      <c r="BUX26" s="263"/>
      <c r="BUY26" s="263"/>
      <c r="BUZ26" s="263"/>
      <c r="BVA26" s="263"/>
      <c r="BVB26" s="263">
        <f t="shared" si="184"/>
        <v>0</v>
      </c>
      <c r="BVC26" s="263"/>
      <c r="BVD26" s="263"/>
      <c r="BVE26" s="263"/>
      <c r="BVF26" s="263"/>
      <c r="BVG26" s="263"/>
      <c r="BVH26" s="263">
        <f t="shared" si="185"/>
        <v>0</v>
      </c>
      <c r="BVI26" s="263"/>
      <c r="BVJ26" s="263"/>
      <c r="BVK26" s="263"/>
      <c r="BVL26" s="263"/>
      <c r="BVM26" s="263"/>
      <c r="BVN26" s="263">
        <f t="shared" si="206"/>
        <v>0</v>
      </c>
      <c r="BVO26" s="263"/>
      <c r="BVP26" s="263"/>
      <c r="BVQ26" s="263"/>
      <c r="BVR26" s="263"/>
      <c r="BVS26" s="263"/>
      <c r="BVT26" s="263">
        <f t="shared" si="186"/>
        <v>0</v>
      </c>
      <c r="BVU26" s="263">
        <f t="shared" si="187"/>
        <v>0</v>
      </c>
      <c r="BVV26" s="263">
        <f t="shared" si="36"/>
        <v>1.3822507288629732E-3</v>
      </c>
      <c r="BVW26" s="263"/>
      <c r="BVX26" s="263"/>
      <c r="BVY26" s="263"/>
      <c r="BVZ26" s="263"/>
      <c r="BWA26" s="263"/>
      <c r="BWB26" s="263">
        <f t="shared" si="188"/>
        <v>0</v>
      </c>
      <c r="BWC26" s="263"/>
      <c r="BWD26" s="263"/>
      <c r="BWE26" s="263"/>
      <c r="BWF26" s="263"/>
      <c r="BWG26" s="263"/>
      <c r="BWH26" s="263">
        <f t="shared" si="204"/>
        <v>0</v>
      </c>
      <c r="BWI26" s="263"/>
      <c r="BWJ26" s="263"/>
      <c r="BWK26" s="263"/>
      <c r="BWL26" s="263"/>
      <c r="BWM26" s="263"/>
      <c r="BWN26" s="263">
        <f t="shared" si="209"/>
        <v>0</v>
      </c>
      <c r="BWO26" s="263"/>
      <c r="BWP26" s="263"/>
      <c r="BWQ26" s="263"/>
      <c r="BWR26" s="263"/>
      <c r="BWS26" s="263"/>
      <c r="BWT26" s="263">
        <f t="shared" si="210"/>
        <v>0</v>
      </c>
      <c r="BWU26" s="263"/>
      <c r="BWV26" s="263">
        <f t="shared" si="38"/>
        <v>0</v>
      </c>
      <c r="BWW26" s="263">
        <f t="shared" si="39"/>
        <v>0</v>
      </c>
      <c r="BWX26" s="263"/>
      <c r="BWY26" s="263"/>
      <c r="BWZ26" s="263"/>
      <c r="BXA26" s="263"/>
      <c r="BXB26" s="263">
        <f t="shared" si="190"/>
        <v>0</v>
      </c>
      <c r="BXC26" s="263"/>
      <c r="BXD26" s="263"/>
      <c r="BXE26" s="263"/>
      <c r="BXF26" s="263"/>
      <c r="BXG26" s="263"/>
      <c r="BXH26" s="263">
        <f t="shared" si="191"/>
        <v>0</v>
      </c>
      <c r="BXI26" s="263"/>
      <c r="BXJ26" s="263"/>
      <c r="BXK26" s="263"/>
      <c r="BXL26" s="263"/>
      <c r="BXM26" s="263"/>
      <c r="BXN26" s="263">
        <f t="shared" si="192"/>
        <v>0</v>
      </c>
      <c r="BXO26" s="263"/>
      <c r="BXP26" s="263"/>
      <c r="BXQ26" s="263"/>
      <c r="BXR26" s="263"/>
      <c r="BXS26" s="263"/>
      <c r="BXT26" s="263">
        <f t="shared" si="193"/>
        <v>0</v>
      </c>
      <c r="BXU26" s="263">
        <f t="shared" si="194"/>
        <v>0</v>
      </c>
      <c r="BXV26" s="263"/>
      <c r="BXW26" s="263"/>
      <c r="BXX26" s="263"/>
      <c r="BXY26" s="263">
        <f t="shared" si="195"/>
        <v>0</v>
      </c>
      <c r="BXZ26" s="263"/>
      <c r="BYA26" s="263"/>
      <c r="BYB26" s="263"/>
      <c r="BYC26" s="263"/>
      <c r="BYD26" s="263"/>
      <c r="BYE26" s="263">
        <f t="shared" si="196"/>
        <v>0</v>
      </c>
      <c r="BYF26" s="263"/>
      <c r="BYG26" s="263"/>
      <c r="BYH26" s="263"/>
      <c r="BYI26" s="263"/>
      <c r="BYJ26" s="263"/>
      <c r="BYK26" s="263">
        <f t="shared" si="208"/>
        <v>0</v>
      </c>
      <c r="BYL26" s="263"/>
      <c r="BYM26" s="263"/>
      <c r="BYN26" s="263"/>
      <c r="BYO26" s="263"/>
      <c r="BYP26" s="263"/>
      <c r="BYQ26" s="263">
        <f t="shared" si="205"/>
        <v>0</v>
      </c>
      <c r="BYR26" s="263"/>
      <c r="BYS26" s="263"/>
      <c r="BYT26" s="263"/>
      <c r="BYU26" s="263"/>
      <c r="BYV26" s="263">
        <f t="shared" si="197"/>
        <v>0</v>
      </c>
      <c r="BYW26" s="263">
        <f t="shared" si="198"/>
        <v>0</v>
      </c>
      <c r="BYX26" s="263"/>
      <c r="BYY26" s="263">
        <f t="shared" si="199"/>
        <v>0</v>
      </c>
      <c r="BYZ26" s="263"/>
      <c r="BZA26" s="263"/>
      <c r="BZB26" s="263"/>
      <c r="BZC26" s="263"/>
      <c r="BZD26" s="263"/>
      <c r="BZE26" s="263">
        <f t="shared" si="200"/>
        <v>0</v>
      </c>
      <c r="BZF26" s="263"/>
      <c r="BZG26" s="263"/>
      <c r="BZH26" s="263"/>
      <c r="BZI26" s="263"/>
      <c r="BZJ26" s="263">
        <f t="shared" si="201"/>
        <v>0</v>
      </c>
      <c r="BZK26" s="263"/>
      <c r="BZL26" s="263"/>
      <c r="BZM26" s="263"/>
      <c r="BZN26" s="263"/>
      <c r="BZO26" s="263"/>
      <c r="BZP26" s="263">
        <f t="shared" si="40"/>
        <v>0</v>
      </c>
      <c r="BZQ26" s="263">
        <f t="shared" si="202"/>
        <v>0</v>
      </c>
      <c r="BZR26" s="263">
        <f t="shared" si="203"/>
        <v>0</v>
      </c>
      <c r="BZS26" s="198"/>
      <c r="BZT26" s="198">
        <f>12.5/6.86</f>
        <v>1.8221574344023324</v>
      </c>
      <c r="BZU26" s="198"/>
      <c r="BZV26" s="198"/>
      <c r="BZW26" s="198"/>
      <c r="BZX26" s="198"/>
      <c r="BZY26" s="198"/>
      <c r="BZZ26" s="198"/>
      <c r="CAA26" s="198"/>
      <c r="CAB26" s="198"/>
      <c r="CAC26" s="198"/>
      <c r="CAD26" s="198"/>
      <c r="CAE26" s="198"/>
      <c r="CAF26" s="198"/>
      <c r="CAG26" s="198"/>
      <c r="CAH26" s="198"/>
      <c r="CAI26" s="198"/>
      <c r="CAJ26" s="198"/>
      <c r="CAK26" s="198"/>
      <c r="CAL26" s="198"/>
      <c r="CAM26" s="198"/>
      <c r="CAN26" s="198"/>
      <c r="CAO26" s="198"/>
      <c r="CAP26" s="198"/>
      <c r="CAQ26" s="198"/>
      <c r="CAR26" s="198"/>
      <c r="CAS26" s="198"/>
      <c r="CAT26" s="198"/>
      <c r="CAU26" s="198"/>
      <c r="CAV26" s="198"/>
      <c r="CAW26" s="198"/>
      <c r="CAX26" s="198"/>
      <c r="CAY26" s="198"/>
      <c r="CAZ26" s="198"/>
      <c r="CBA26" s="198"/>
      <c r="CBB26" s="198"/>
      <c r="CBC26" s="198"/>
      <c r="CBD26" s="198"/>
      <c r="CBE26" s="198"/>
      <c r="CBF26" s="198"/>
      <c r="CBG26" s="198"/>
      <c r="CBH26" s="198"/>
      <c r="CBI26" s="198"/>
      <c r="CBJ26" s="198"/>
      <c r="CBK26" s="198"/>
      <c r="CBL26" s="198"/>
      <c r="CBM26" s="198"/>
      <c r="CBN26" s="198"/>
      <c r="CBO26" s="198"/>
      <c r="CBP26" s="198"/>
      <c r="CBQ26" s="198"/>
      <c r="CBR26" s="198"/>
      <c r="CBS26" s="198"/>
      <c r="CBT26" s="198"/>
      <c r="CBU26" s="198"/>
      <c r="CBV26" s="198"/>
      <c r="CBW26" s="198"/>
      <c r="CBX26" s="198"/>
      <c r="CBY26" s="198"/>
      <c r="CBZ26" s="198"/>
      <c r="CCA26" s="198"/>
      <c r="CCB26" s="198"/>
      <c r="CCC26" s="198"/>
      <c r="CCD26" s="198"/>
      <c r="CCE26" s="198"/>
      <c r="CCF26" s="198"/>
      <c r="CCG26" s="198"/>
      <c r="CCH26" s="198"/>
      <c r="CCI26" s="198"/>
      <c r="CCJ26" s="198"/>
      <c r="CCK26" s="198"/>
      <c r="CCL26" s="198"/>
      <c r="CCM26" s="198"/>
      <c r="CCN26" s="198"/>
      <c r="CCO26" s="198"/>
      <c r="CCP26" s="198"/>
      <c r="CCQ26" s="198"/>
      <c r="CCR26" s="198"/>
      <c r="CCS26" s="198">
        <f t="shared" si="41"/>
        <v>0</v>
      </c>
      <c r="CCT26" s="199"/>
      <c r="CED26" s="207" t="s">
        <v>19</v>
      </c>
      <c r="CEE26" s="208">
        <v>0.67946404227405255</v>
      </c>
      <c r="CEF26" s="209"/>
    </row>
    <row r="27" spans="1:2164" s="200" customFormat="1" outlineLevel="1" x14ac:dyDescent="0.2">
      <c r="A27" s="194" t="s">
        <v>18</v>
      </c>
      <c r="B27" s="195">
        <v>19.080982860000002</v>
      </c>
      <c r="C27" s="195">
        <v>28.787533269999997</v>
      </c>
      <c r="D27" s="195">
        <v>23.333240349999997</v>
      </c>
      <c r="E27" s="195">
        <v>30.792108980000009</v>
      </c>
      <c r="F27" s="195">
        <v>44.172317220000004</v>
      </c>
      <c r="G27" s="195">
        <v>31.782739759999991</v>
      </c>
      <c r="H27" s="195">
        <v>28.75193360999997</v>
      </c>
      <c r="I27" s="195">
        <v>26.225795230000003</v>
      </c>
      <c r="J27" s="195">
        <v>23.96239078000001</v>
      </c>
      <c r="K27" s="195">
        <v>25.950327869999988</v>
      </c>
      <c r="L27" s="195">
        <v>31.821744239999994</v>
      </c>
      <c r="M27" s="195">
        <v>21.457475839999997</v>
      </c>
      <c r="N27" s="195">
        <v>25.439715899999971</v>
      </c>
      <c r="O27" s="195">
        <v>342.46973434999978</v>
      </c>
      <c r="P27" s="195">
        <v>2.8547098099999992</v>
      </c>
      <c r="Q27" s="195">
        <v>1.5367960199999999</v>
      </c>
      <c r="R27" s="195">
        <v>0.68888992999999299</v>
      </c>
      <c r="S27" s="195">
        <v>2.3775248200000001</v>
      </c>
      <c r="T27" s="195">
        <v>1.98256202</v>
      </c>
      <c r="U27" s="195">
        <v>9.4404825999999922</v>
      </c>
      <c r="V27" s="195">
        <v>1.4015414900000001</v>
      </c>
      <c r="W27" s="195">
        <v>0.76926572000001436</v>
      </c>
      <c r="X27" s="195">
        <v>1.3178260899999998</v>
      </c>
      <c r="Y27" s="195">
        <v>2.2366437699999873</v>
      </c>
      <c r="Z27" s="195">
        <v>1.2930083800000003</v>
      </c>
      <c r="AA27" s="195">
        <v>7.0182854500000023</v>
      </c>
      <c r="AB27" s="195">
        <v>1.6034213300000002</v>
      </c>
      <c r="AC27" s="195">
        <v>0.28106607</v>
      </c>
      <c r="AD27" s="195">
        <v>0.68962105999999979</v>
      </c>
      <c r="AE27" s="195">
        <v>1.2841637199999998</v>
      </c>
      <c r="AF27" s="195">
        <v>3.8582721800000002</v>
      </c>
      <c r="AG27" s="195">
        <v>1.6553167900000001</v>
      </c>
      <c r="AH27" s="195">
        <v>0.83880898000000015</v>
      </c>
      <c r="AI27" s="195">
        <v>1.6290673499999997</v>
      </c>
      <c r="AJ27" s="195">
        <v>0.80129971</v>
      </c>
      <c r="AK27" s="195">
        <v>2.7739834399999999</v>
      </c>
      <c r="AL27" s="195">
        <v>7.6984762700000005</v>
      </c>
      <c r="AM27" s="195">
        <v>28.015516499999993</v>
      </c>
      <c r="AN27" s="195">
        <v>2.8698994300000047</v>
      </c>
      <c r="AO27" s="195">
        <v>1.4899345999999773</v>
      </c>
      <c r="AP27" s="195">
        <v>3.4665651200000012</v>
      </c>
      <c r="AQ27" s="195">
        <v>0.63504269999999996</v>
      </c>
      <c r="AR27" s="195">
        <v>1.3470051399999998</v>
      </c>
      <c r="AS27" s="195">
        <v>9.8084469899999824</v>
      </c>
      <c r="AT27" s="195">
        <v>1.9060839400000003</v>
      </c>
      <c r="AU27" s="195">
        <v>1.3544126099999998</v>
      </c>
      <c r="AV27" s="195">
        <v>1.6731278100000024</v>
      </c>
      <c r="AW27" s="195">
        <v>4.9336243600000023</v>
      </c>
      <c r="AX27" s="195">
        <v>0.77136947</v>
      </c>
      <c r="AY27" s="195">
        <v>0.57646757999999843</v>
      </c>
      <c r="AZ27" s="195">
        <v>0.72461790000000004</v>
      </c>
      <c r="BA27" s="195">
        <v>0.42906403999999998</v>
      </c>
      <c r="BB27" s="195">
        <v>1.20859282</v>
      </c>
      <c r="BC27" s="195">
        <v>3.710111809999999</v>
      </c>
      <c r="BD27" s="195">
        <v>0.84944666999999996</v>
      </c>
      <c r="BE27" s="195">
        <v>1.6779164199999999</v>
      </c>
      <c r="BF27" s="195">
        <v>1.3630853900000004</v>
      </c>
      <c r="BG27" s="195">
        <v>1.8004757800000002</v>
      </c>
      <c r="BH27" s="195">
        <v>3.2191075200000001</v>
      </c>
      <c r="BI27" s="195">
        <v>8.9100317800000006</v>
      </c>
      <c r="BJ27" s="195">
        <v>0.84667972000000002</v>
      </c>
      <c r="BK27" s="195">
        <v>0.84667972000000002</v>
      </c>
      <c r="BL27" s="195">
        <v>28.208894659999988</v>
      </c>
      <c r="BM27" s="195">
        <v>0.74384550000000016</v>
      </c>
      <c r="BN27" s="195">
        <v>0.90915608000000359</v>
      </c>
      <c r="BO27" s="195">
        <v>0.72604267</v>
      </c>
      <c r="BP27" s="195">
        <v>1.4035166800000007</v>
      </c>
      <c r="BQ27" s="195">
        <v>3.7825609300000043</v>
      </c>
      <c r="BR27" s="195">
        <v>0.75568884000000003</v>
      </c>
      <c r="BS27" s="195">
        <v>0.50418651999999997</v>
      </c>
      <c r="BT27" s="195">
        <v>1.73493834</v>
      </c>
      <c r="BU27" s="195">
        <v>0.62576923999999801</v>
      </c>
      <c r="BV27" s="195">
        <v>1.4300432900000031</v>
      </c>
      <c r="BW27" s="195">
        <v>5.0506262300000015</v>
      </c>
      <c r="BX27" s="195">
        <v>1.1380581200000002</v>
      </c>
      <c r="BY27" s="195">
        <v>0.64442327999999993</v>
      </c>
      <c r="BZ27" s="195">
        <v>0.48433114000000599</v>
      </c>
      <c r="CA27" s="195">
        <v>4.5742301999999881</v>
      </c>
      <c r="CB27" s="195">
        <v>2.1164053300000116</v>
      </c>
      <c r="CC27" s="195">
        <v>8.9574480700000052</v>
      </c>
      <c r="CD27" s="195">
        <v>2.5909182400000002</v>
      </c>
      <c r="CE27" s="195">
        <v>0.58202089000000001</v>
      </c>
      <c r="CF27" s="195">
        <v>0.53689050999999999</v>
      </c>
      <c r="CG27" s="195">
        <v>1.2679110600000001</v>
      </c>
      <c r="CH27" s="195">
        <v>4.9777407</v>
      </c>
      <c r="CI27" s="195">
        <v>0.85769762999999988</v>
      </c>
      <c r="CJ27" s="195">
        <v>0.68956257999999981</v>
      </c>
      <c r="CK27" s="195">
        <v>5.3318399799999998</v>
      </c>
      <c r="CL27" s="195">
        <v>7.5347192400000065</v>
      </c>
      <c r="CM27" s="195">
        <v>14.413819430000006</v>
      </c>
      <c r="CN27" s="195">
        <v>37.182195360000016</v>
      </c>
      <c r="CO27" s="195">
        <v>1.8179225700000008</v>
      </c>
      <c r="CP27" s="195">
        <v>1.8179225700000008</v>
      </c>
      <c r="CQ27" s="195">
        <v>0.63179069999999993</v>
      </c>
      <c r="CR27" s="195">
        <v>0.99917934000000008</v>
      </c>
      <c r="CS27" s="195">
        <v>0.47882395</v>
      </c>
      <c r="CT27" s="195">
        <v>1.01465264</v>
      </c>
      <c r="CU27" s="195">
        <v>2.0991234599999973</v>
      </c>
      <c r="CV27" s="195">
        <v>5.2235700899999973</v>
      </c>
      <c r="CW27" s="195">
        <v>0.7591042400000001</v>
      </c>
      <c r="CX27" s="195">
        <v>0.69558597</v>
      </c>
      <c r="CY27" s="195">
        <v>0.32336839000000001</v>
      </c>
      <c r="CZ27" s="195">
        <v>0.68521142000001323</v>
      </c>
      <c r="DA27" s="195">
        <v>0.74387048999999994</v>
      </c>
      <c r="DB27" s="195">
        <v>3.2071405100000128</v>
      </c>
      <c r="DC27" s="195">
        <v>1.4163154700000002</v>
      </c>
      <c r="DD27" s="195">
        <v>0.53698836000000005</v>
      </c>
      <c r="DE27" s="195">
        <v>1.1913901099999999</v>
      </c>
      <c r="DF27" s="195">
        <v>0.39835150000000003</v>
      </c>
      <c r="DG27" s="195">
        <v>0.57592181999999992</v>
      </c>
      <c r="DH27" s="195">
        <v>4.1189672600000007</v>
      </c>
      <c r="DI27" s="195">
        <v>0.58044349000000406</v>
      </c>
      <c r="DJ27" s="195">
        <v>1.6957716400000005</v>
      </c>
      <c r="DK27" s="195">
        <v>0.35326990000000003</v>
      </c>
      <c r="DL27" s="195">
        <v>2.43035494</v>
      </c>
      <c r="DM27" s="195">
        <v>4.0838561000000038</v>
      </c>
      <c r="DN27" s="195">
        <v>9.1436960700000096</v>
      </c>
      <c r="DO27" s="195">
        <v>23.511296500000025</v>
      </c>
      <c r="DP27" s="195">
        <v>1.1909989500000002</v>
      </c>
      <c r="DQ27" s="195">
        <v>1.4955653200000119</v>
      </c>
      <c r="DR27" s="195">
        <v>0.99127593000000602</v>
      </c>
      <c r="DS27" s="195">
        <v>1.0970627999999998</v>
      </c>
      <c r="DT27" s="195">
        <v>4.7749030000000179</v>
      </c>
      <c r="DU27" s="195">
        <v>0.64064809000000011</v>
      </c>
      <c r="DV27" s="195">
        <v>6.561155450000002</v>
      </c>
      <c r="DW27" s="195">
        <v>1.3291604700000001</v>
      </c>
      <c r="DX27" s="195">
        <v>0.61486476000000001</v>
      </c>
      <c r="DY27" s="195">
        <v>0.78657028000000095</v>
      </c>
      <c r="DZ27" s="195">
        <v>9.9323990500000043</v>
      </c>
      <c r="EA27" s="195">
        <v>0.74724593000000006</v>
      </c>
      <c r="EB27" s="195">
        <v>1.7134205699999998</v>
      </c>
      <c r="EC27" s="195">
        <v>0.77514446999999742</v>
      </c>
      <c r="ED27" s="195">
        <v>1.2942817600000023</v>
      </c>
      <c r="EE27" s="195">
        <v>0.98258827000000004</v>
      </c>
      <c r="EF27" s="195">
        <v>5.5126809999999997</v>
      </c>
      <c r="EG27" s="195">
        <v>0.62369056</v>
      </c>
      <c r="EH27" s="195">
        <v>0.50270845000000008</v>
      </c>
      <c r="EI27" s="195">
        <v>0.27093052999999995</v>
      </c>
      <c r="EJ27" s="195">
        <v>3.0575853499999996</v>
      </c>
      <c r="EK27" s="195">
        <v>4.4549148899999995</v>
      </c>
      <c r="EL27" s="195">
        <v>0.69020370999999991</v>
      </c>
      <c r="EM27" s="195">
        <v>0.40262095000000214</v>
      </c>
      <c r="EN27" s="195">
        <v>1.092824660000002</v>
      </c>
      <c r="EO27" s="195">
        <v>25.767722600000024</v>
      </c>
      <c r="EP27" s="195">
        <v>0.59466189000000003</v>
      </c>
      <c r="EQ27" s="195">
        <v>0.76587610000000161</v>
      </c>
      <c r="ER27" s="195">
        <v>1.3980957000000001</v>
      </c>
      <c r="ES27" s="195">
        <v>2.7586336900000017</v>
      </c>
      <c r="ET27" s="195">
        <v>4.3252334700000006</v>
      </c>
      <c r="EU27" s="195">
        <v>1.3231707999999998</v>
      </c>
      <c r="EV27" s="195">
        <v>1.6954284399999997</v>
      </c>
      <c r="EW27" s="195">
        <v>0.91703819000000009</v>
      </c>
      <c r="EX27" s="195">
        <v>0.53354646999999999</v>
      </c>
      <c r="EY27" s="195">
        <v>8.7944173699999997</v>
      </c>
      <c r="EZ27" s="195">
        <v>1.3377687800000002</v>
      </c>
      <c r="FA27" s="195">
        <v>0.734669879999993</v>
      </c>
      <c r="FB27" s="195">
        <v>0.55619424000000706</v>
      </c>
      <c r="FC27" s="195">
        <v>1.8258491500000027</v>
      </c>
      <c r="FD27" s="195">
        <v>0.72363742999998559</v>
      </c>
      <c r="FE27" s="195">
        <v>5.1781194799999888</v>
      </c>
      <c r="FF27" s="195">
        <v>0.8481935599999938</v>
      </c>
      <c r="FG27" s="195">
        <v>0.86051100000000014</v>
      </c>
      <c r="FH27" s="195">
        <v>0.34583797999999999</v>
      </c>
      <c r="FI27" s="195">
        <v>0.50338687000000004</v>
      </c>
      <c r="FJ27" s="195">
        <v>2.5579294099999936</v>
      </c>
      <c r="FK27" s="195">
        <v>3.1276498799999999</v>
      </c>
      <c r="FL27" s="195">
        <v>1.4163689700000048</v>
      </c>
      <c r="FM27" s="195">
        <v>0.73840518999999993</v>
      </c>
      <c r="FN27" s="195">
        <v>2.43540549</v>
      </c>
      <c r="FO27" s="195">
        <v>7.7178295300000048</v>
      </c>
      <c r="FP27" s="195">
        <v>27.006929479999989</v>
      </c>
      <c r="FQ27" s="195">
        <v>0.88588853000000056</v>
      </c>
      <c r="FR27" s="195">
        <v>0.88588853000000056</v>
      </c>
      <c r="FS27" s="195">
        <v>2.0964003400000002</v>
      </c>
      <c r="FT27" s="195">
        <v>0.20713355</v>
      </c>
      <c r="FU27" s="195">
        <v>1.8367251999999994</v>
      </c>
      <c r="FV27" s="195">
        <v>0.91336058000000009</v>
      </c>
      <c r="FW27" s="195">
        <v>0.79942687999998985</v>
      </c>
      <c r="FX27" s="195">
        <v>5.8530465499999895</v>
      </c>
      <c r="FY27" s="195">
        <v>0.9621044299999999</v>
      </c>
      <c r="FZ27" s="195">
        <v>0.53639782999999996</v>
      </c>
      <c r="GA27" s="195">
        <v>0.32540486999999252</v>
      </c>
      <c r="GB27" s="195">
        <v>0.78773890000000002</v>
      </c>
      <c r="GC27" s="195">
        <v>0.51070720000000003</v>
      </c>
      <c r="GD27" s="195">
        <v>3.1223532299999928</v>
      </c>
      <c r="GE27" s="195">
        <v>0.77104054</v>
      </c>
      <c r="GF27" s="195">
        <v>1.5258451800000001</v>
      </c>
      <c r="GG27" s="195">
        <v>0.78432182000000006</v>
      </c>
      <c r="GH27" s="195">
        <v>0.3827989799999999</v>
      </c>
      <c r="GI27" s="195">
        <v>0.90581991000000006</v>
      </c>
      <c r="GJ27" s="195">
        <v>4.3698264299999998</v>
      </c>
      <c r="GK27" s="195">
        <v>0.73614114999999991</v>
      </c>
      <c r="GL27" s="195">
        <v>1.68146928</v>
      </c>
      <c r="GM27" s="195">
        <v>0.32863299999999995</v>
      </c>
      <c r="GN27" s="195">
        <v>0.75811947000000002</v>
      </c>
      <c r="GO27" s="195">
        <v>0.76578173000000005</v>
      </c>
      <c r="GP27" s="195">
        <v>4.2701446299999999</v>
      </c>
      <c r="GQ27" s="195">
        <v>18.501259369999989</v>
      </c>
      <c r="GR27" s="195">
        <v>0.68843708000000081</v>
      </c>
      <c r="GS27" s="195">
        <v>0.60094796999999966</v>
      </c>
      <c r="GT27" s="195">
        <v>0.63475931000000008</v>
      </c>
      <c r="GU27" s="195">
        <v>0.71363280000000007</v>
      </c>
      <c r="GV27" s="195">
        <v>1.18952798</v>
      </c>
      <c r="GW27" s="195">
        <v>3.8273051400000009</v>
      </c>
      <c r="GX27" s="195">
        <v>1.08561639</v>
      </c>
      <c r="GY27" s="195">
        <v>3.0174484000000006</v>
      </c>
      <c r="GZ27" s="195">
        <v>0.78318209000000005</v>
      </c>
      <c r="HA27" s="195">
        <v>0.88271092999999989</v>
      </c>
      <c r="HB27" s="195">
        <v>0.44883074000000006</v>
      </c>
      <c r="HC27" s="195">
        <v>6.2177885500000007</v>
      </c>
      <c r="HD27" s="195">
        <v>0.91615028000000009</v>
      </c>
      <c r="HE27" s="195">
        <v>0.63486889000000013</v>
      </c>
      <c r="HF27" s="195">
        <v>0.5982975599999999</v>
      </c>
      <c r="HG27" s="195">
        <v>0.36459410000000003</v>
      </c>
      <c r="HH27" s="195">
        <v>1.0996055400000002</v>
      </c>
      <c r="HI27" s="195">
        <v>3.6135163700000006</v>
      </c>
      <c r="HJ27" s="195">
        <v>0.64059699000000014</v>
      </c>
      <c r="HK27" s="195">
        <v>0.79066412999999791</v>
      </c>
      <c r="HL27" s="195">
        <v>0.37529404000000005</v>
      </c>
      <c r="HM27" s="195">
        <v>0.24140021</v>
      </c>
      <c r="HN27" s="195">
        <v>1.2577268599999993</v>
      </c>
      <c r="HO27" s="195">
        <v>3.3056822299999977</v>
      </c>
      <c r="HP27" s="195">
        <v>0.83921396000000004</v>
      </c>
      <c r="HQ27" s="195">
        <v>0.72406901000000001</v>
      </c>
      <c r="HR27" s="195">
        <v>0.57669125999999604</v>
      </c>
      <c r="HS27" s="195">
        <v>2.139974229999996</v>
      </c>
      <c r="HT27" s="195">
        <v>19.104266519999999</v>
      </c>
      <c r="HU27" s="195">
        <v>0.34581124000000224</v>
      </c>
      <c r="HV27" s="195">
        <v>0.90687854000000001</v>
      </c>
      <c r="HW27" s="195">
        <v>1.2526897800000023</v>
      </c>
      <c r="HX27" s="195">
        <v>0.69122391999999999</v>
      </c>
      <c r="HY27" s="195">
        <v>0.92668360999999999</v>
      </c>
      <c r="HZ27" s="195">
        <v>0.9926549699999998</v>
      </c>
      <c r="IA27" s="195">
        <v>0.24600882000000002</v>
      </c>
      <c r="IB27" s="195">
        <v>1.1148120499999945</v>
      </c>
      <c r="IC27" s="195">
        <v>3.9713833699999945</v>
      </c>
      <c r="ID27" s="195">
        <v>0.96495838</v>
      </c>
      <c r="IE27" s="195">
        <v>0.5198516299999999</v>
      </c>
      <c r="IF27" s="195">
        <v>0.43934059999999997</v>
      </c>
      <c r="IG27" s="195">
        <v>0.78735973999999997</v>
      </c>
      <c r="IH27" s="195">
        <v>0.64393992</v>
      </c>
      <c r="II27" s="195">
        <v>3.3554502699999995</v>
      </c>
      <c r="IJ27" s="195">
        <v>0.64983738999999985</v>
      </c>
      <c r="IK27" s="195">
        <v>0.99706758000000018</v>
      </c>
      <c r="IL27" s="195">
        <v>0.69251627999999987</v>
      </c>
      <c r="IM27" s="195">
        <v>0.34802586000000268</v>
      </c>
      <c r="IN27" s="195">
        <v>0.71339686000000002</v>
      </c>
      <c r="IO27" s="195">
        <v>3.4008439700000022</v>
      </c>
      <c r="IP27" s="195">
        <v>2.1538826600000003</v>
      </c>
      <c r="IQ27" s="195">
        <v>0.93414399000000004</v>
      </c>
      <c r="IR27" s="195">
        <v>0.80668661000000019</v>
      </c>
      <c r="IS27" s="195">
        <v>1.3284993700000005</v>
      </c>
      <c r="IT27" s="195">
        <v>1.0604700500000004</v>
      </c>
      <c r="IU27" s="195">
        <v>6.283682680000001</v>
      </c>
      <c r="IV27" s="195">
        <v>18.26405007</v>
      </c>
      <c r="IW27" s="195">
        <v>1.8982841100000054</v>
      </c>
      <c r="IX27" s="195">
        <v>0.5474066099999999</v>
      </c>
      <c r="IY27" s="195">
        <v>0.39273283999999997</v>
      </c>
      <c r="IZ27" s="195">
        <v>0.34532640000000003</v>
      </c>
      <c r="JA27" s="195">
        <v>0.31362352000000004</v>
      </c>
      <c r="JB27" s="195">
        <v>3.4973734800000056</v>
      </c>
      <c r="JC27" s="195">
        <v>0.58015222000000011</v>
      </c>
      <c r="JD27" s="195">
        <v>0.9775619200000002</v>
      </c>
      <c r="JE27" s="195">
        <v>0.33743024999999999</v>
      </c>
      <c r="JF27" s="195">
        <v>0.24738509999999994</v>
      </c>
      <c r="JG27" s="195">
        <v>0.66627002000000002</v>
      </c>
      <c r="JH27" s="195">
        <v>2.8087995100000001</v>
      </c>
      <c r="JI27" s="195">
        <v>0.84625196999999985</v>
      </c>
      <c r="JJ27" s="195">
        <v>0.68196234999999983</v>
      </c>
      <c r="JK27" s="195">
        <v>0.74224400000000001</v>
      </c>
      <c r="JL27" s="195">
        <v>0.60894458000000007</v>
      </c>
      <c r="JM27" s="195">
        <v>1.4279284999999997</v>
      </c>
      <c r="JN27" s="195">
        <v>4.3073313999999998</v>
      </c>
      <c r="JO27" s="195">
        <v>0.76682748999999972</v>
      </c>
      <c r="JP27" s="195">
        <v>0.51654901000000475</v>
      </c>
      <c r="JQ27" s="195">
        <v>0.33509004999999997</v>
      </c>
      <c r="JR27" s="195">
        <v>0.26325826999999924</v>
      </c>
      <c r="JS27" s="195">
        <v>2.4162185800000122</v>
      </c>
      <c r="JT27" s="195">
        <v>4.2979434000000163</v>
      </c>
      <c r="JU27" s="195">
        <v>1.1957651899999999</v>
      </c>
      <c r="JV27" s="195">
        <v>1.1957651899999999</v>
      </c>
      <c r="JW27" s="195">
        <v>16.107212980000021</v>
      </c>
      <c r="JX27" s="195">
        <v>0.6250175</v>
      </c>
      <c r="JY27" s="195">
        <v>0.94390792999999973</v>
      </c>
      <c r="JZ27" s="195">
        <v>0.3940525700000001</v>
      </c>
      <c r="KA27" s="195">
        <v>1.9629779999999999</v>
      </c>
      <c r="KB27" s="195">
        <v>0.75894424000000027</v>
      </c>
      <c r="KC27" s="195">
        <v>0.49200545000000001</v>
      </c>
      <c r="KD27" s="195">
        <v>0.42984493000000007</v>
      </c>
      <c r="KE27" s="195">
        <v>0.44855291000000003</v>
      </c>
      <c r="KF27" s="195">
        <v>0.25912422000000002</v>
      </c>
      <c r="KG27" s="195">
        <v>2.3884717500000003</v>
      </c>
      <c r="KH27" s="195">
        <v>0.73536024</v>
      </c>
      <c r="KI27" s="195">
        <v>0.50939103000000008</v>
      </c>
      <c r="KJ27" s="195">
        <v>0.62695850999999991</v>
      </c>
      <c r="KK27" s="195">
        <v>0.38529271999999992</v>
      </c>
      <c r="KL27" s="195">
        <v>0.73957262999999995</v>
      </c>
      <c r="KM27" s="195">
        <v>2.9965751300000001</v>
      </c>
      <c r="KN27" s="195">
        <v>0.92508973999999988</v>
      </c>
      <c r="KO27" s="195">
        <v>0.50435991999999974</v>
      </c>
      <c r="KP27" s="195">
        <v>0.40063337000000004</v>
      </c>
      <c r="KQ27" s="195">
        <v>0.39461605000000005</v>
      </c>
      <c r="KR27" s="195">
        <v>0.39898226999999997</v>
      </c>
      <c r="KS27" s="195">
        <v>2.6236813499999996</v>
      </c>
      <c r="KT27" s="195">
        <v>0.57215637999999991</v>
      </c>
      <c r="KU27" s="195">
        <v>0.96100943999999999</v>
      </c>
      <c r="KV27" s="195">
        <v>0.69385320000000006</v>
      </c>
      <c r="KW27" s="195">
        <v>2.2270190200000002</v>
      </c>
      <c r="KX27" s="195">
        <v>12.198725249999999</v>
      </c>
      <c r="KY27" s="195">
        <v>0.30420078</v>
      </c>
      <c r="KZ27" s="195">
        <v>0.3973017299999998</v>
      </c>
      <c r="LA27" s="195">
        <v>0.70150250999999986</v>
      </c>
      <c r="LB27" s="195">
        <v>1.0553718900000035</v>
      </c>
      <c r="LC27" s="195">
        <v>0.49383808999999934</v>
      </c>
      <c r="LD27" s="195">
        <v>0.34070375000000008</v>
      </c>
      <c r="LE27" s="195">
        <v>0.56907987000000004</v>
      </c>
      <c r="LF27" s="195">
        <v>0.48650242000000216</v>
      </c>
      <c r="LG27" s="195">
        <v>2.9454960200000051</v>
      </c>
      <c r="LH27" s="195">
        <v>0.81315355999999994</v>
      </c>
      <c r="LI27" s="195">
        <v>0.51543588999999645</v>
      </c>
      <c r="LJ27" s="195">
        <v>0.23087666999999995</v>
      </c>
      <c r="LK27" s="195">
        <v>0.54149283999999998</v>
      </c>
      <c r="LL27" s="195">
        <v>0.29270365000000004</v>
      </c>
      <c r="LM27" s="195">
        <v>2.3936626099999962</v>
      </c>
      <c r="LN27" s="195">
        <v>0.64551209000000331</v>
      </c>
      <c r="LO27" s="195">
        <v>0.84193343000000009</v>
      </c>
      <c r="LP27" s="195">
        <v>0.32723254999999979</v>
      </c>
      <c r="LQ27" s="195">
        <v>0.93047495000000546</v>
      </c>
      <c r="LR27" s="195">
        <v>0.79737077000000012</v>
      </c>
      <c r="LS27" s="195">
        <v>3.5425237900000091</v>
      </c>
      <c r="LT27" s="195">
        <v>1.5299129700000003</v>
      </c>
      <c r="LU27" s="195">
        <v>0.83111664000000018</v>
      </c>
      <c r="LV27" s="195">
        <v>1.0912581900000002</v>
      </c>
      <c r="LW27" s="195">
        <v>1.5561846799999999</v>
      </c>
      <c r="LX27" s="195">
        <v>5.4127999999999999E-4</v>
      </c>
      <c r="LY27" s="195">
        <v>5.0090137600000011</v>
      </c>
      <c r="LZ27" s="195">
        <v>14.592198690000011</v>
      </c>
      <c r="MA27" s="195">
        <v>268.46026798000008</v>
      </c>
      <c r="MB27" s="195">
        <v>1.2810152999999997</v>
      </c>
      <c r="MC27" s="195">
        <v>0.22163361999999998</v>
      </c>
      <c r="MD27" s="195">
        <v>0.24301888999999763</v>
      </c>
      <c r="ME27" s="195">
        <v>1.0288102400000003</v>
      </c>
      <c r="MF27" s="195">
        <v>2.7744780499999977</v>
      </c>
      <c r="MG27" s="195">
        <v>0.63331872000000011</v>
      </c>
      <c r="MH27" s="195">
        <v>0.8249551799999999</v>
      </c>
      <c r="MI27" s="195">
        <v>0.52259498000000359</v>
      </c>
      <c r="MJ27" s="195">
        <v>0.38824502999999883</v>
      </c>
      <c r="MK27" s="195">
        <v>0.63286047999999995</v>
      </c>
      <c r="ML27" s="195">
        <v>3.0019743900000022</v>
      </c>
      <c r="MM27" s="195">
        <v>0.91264320999999982</v>
      </c>
      <c r="MN27" s="195">
        <v>0.69397462999999993</v>
      </c>
      <c r="MO27" s="195">
        <v>0.79105354000000017</v>
      </c>
      <c r="MP27" s="195">
        <v>0.55264213000000018</v>
      </c>
      <c r="MQ27" s="195">
        <v>0.40536427000000042</v>
      </c>
      <c r="MR27" s="195">
        <v>3.3556777800000006</v>
      </c>
      <c r="MS27" s="195">
        <v>1.7489868500000001</v>
      </c>
      <c r="MT27" s="195">
        <v>0.328318</v>
      </c>
      <c r="MU27" s="195">
        <v>0.25825552999999996</v>
      </c>
      <c r="MV27" s="195">
        <v>0.39052996999999989</v>
      </c>
      <c r="MW27" s="195">
        <v>2.7260903499999998</v>
      </c>
      <c r="MX27" s="195">
        <v>0.90606416000000012</v>
      </c>
      <c r="MY27" s="195">
        <v>0.95805990999999957</v>
      </c>
      <c r="MZ27" s="195">
        <v>1.8641240699999997</v>
      </c>
      <c r="NA27" s="195">
        <v>13.722344639999998</v>
      </c>
      <c r="NB27" s="195">
        <v>1.3702895200000023</v>
      </c>
      <c r="NC27" s="195">
        <v>1.64606374</v>
      </c>
      <c r="ND27" s="195">
        <v>0.9298142800000001</v>
      </c>
      <c r="NE27" s="195">
        <v>3.9461675400000025</v>
      </c>
      <c r="NF27" s="195">
        <v>0.81562861999999914</v>
      </c>
      <c r="NG27" s="195">
        <v>1.10153342</v>
      </c>
      <c r="NH27" s="195">
        <v>0.58331669999999991</v>
      </c>
      <c r="NI27" s="195">
        <v>1.2406376199999998</v>
      </c>
      <c r="NJ27" s="195">
        <v>1.2259172899999999</v>
      </c>
      <c r="NK27" s="195">
        <v>4.9670336499999994</v>
      </c>
      <c r="NL27" s="195">
        <v>0.56883867999999993</v>
      </c>
      <c r="NM27" s="195">
        <v>0.56445489999999998</v>
      </c>
      <c r="NN27" s="195">
        <v>0.35531077999999955</v>
      </c>
      <c r="NO27" s="195">
        <v>0.40006064000000036</v>
      </c>
      <c r="NP27" s="195">
        <v>0.90389570000000707</v>
      </c>
      <c r="NQ27" s="195">
        <v>2.7925607000000072</v>
      </c>
      <c r="NR27" s="195">
        <v>1.3047375700000001</v>
      </c>
      <c r="NS27" s="195">
        <v>1.2395633699999997</v>
      </c>
      <c r="NT27" s="195">
        <v>0.47953755999999997</v>
      </c>
      <c r="NU27" s="195">
        <v>0.62140145000000002</v>
      </c>
      <c r="NV27" s="195">
        <v>3.8824234899999999</v>
      </c>
      <c r="NW27" s="195">
        <v>7.5276634399999995</v>
      </c>
      <c r="NX27" s="195">
        <v>19.233425330000006</v>
      </c>
      <c r="NY27" s="195">
        <v>1.1237676699999999</v>
      </c>
      <c r="NZ27" s="195">
        <v>0.34171347999999468</v>
      </c>
      <c r="OA27" s="195">
        <v>0.29809019000000175</v>
      </c>
      <c r="OB27" s="195">
        <v>1.7635713399999964</v>
      </c>
      <c r="OC27" s="195">
        <v>0.54304834999999996</v>
      </c>
      <c r="OD27" s="195">
        <v>0.50552704000000015</v>
      </c>
      <c r="OE27" s="195">
        <v>0.54053915000000019</v>
      </c>
      <c r="OF27" s="195">
        <v>0.36492139000000007</v>
      </c>
      <c r="OG27" s="195">
        <v>0.43071339000001441</v>
      </c>
      <c r="OH27" s="195">
        <v>2.3847493200000147</v>
      </c>
      <c r="OI27" s="195">
        <v>1.1159409999999998</v>
      </c>
      <c r="OJ27" s="195">
        <v>0.64471665</v>
      </c>
      <c r="OK27" s="195">
        <v>0.31062468000000359</v>
      </c>
      <c r="OL27" s="195">
        <v>1.1085982599999979</v>
      </c>
      <c r="OM27" s="195">
        <v>1.1197036299999996</v>
      </c>
      <c r="ON27" s="195">
        <v>4.2995842200000007</v>
      </c>
      <c r="OO27" s="195">
        <v>0.66127781999999991</v>
      </c>
      <c r="OP27" s="195">
        <v>0.61482014999999957</v>
      </c>
      <c r="OQ27" s="195">
        <v>0.47959447000000005</v>
      </c>
      <c r="OR27" s="195">
        <v>0.58083886000000007</v>
      </c>
      <c r="OS27" s="195">
        <v>1.2418979000000101</v>
      </c>
      <c r="OT27" s="195">
        <v>3.5784292000000093</v>
      </c>
      <c r="OU27" s="195">
        <v>1.0264371599999997</v>
      </c>
      <c r="OV27" s="195">
        <v>0.85219196000000008</v>
      </c>
      <c r="OW27" s="195">
        <v>0.65722068000000011</v>
      </c>
      <c r="OX27" s="195">
        <v>0.82112393000000083</v>
      </c>
      <c r="OY27" s="195">
        <v>1.4148260899999998</v>
      </c>
      <c r="OZ27" s="195">
        <v>4.7717998200000009</v>
      </c>
      <c r="PA27" s="195">
        <v>16.798133900000021</v>
      </c>
      <c r="PB27" s="195">
        <v>0.91988884999999876</v>
      </c>
      <c r="PC27" s="195">
        <v>1.1919389199999999</v>
      </c>
      <c r="PD27" s="195">
        <v>0.54854945000000011</v>
      </c>
      <c r="PE27" s="195">
        <v>0.75895110000000221</v>
      </c>
      <c r="PF27" s="195">
        <v>0.91705391999999541</v>
      </c>
      <c r="PG27" s="195">
        <v>4.3363822399999963</v>
      </c>
      <c r="PH27" s="195">
        <v>0.89011357999999974</v>
      </c>
      <c r="PI27" s="195">
        <v>0.77165244999999993</v>
      </c>
      <c r="PJ27" s="195">
        <v>0.68616833999999982</v>
      </c>
      <c r="PK27" s="195">
        <v>0.69897630000000111</v>
      </c>
      <c r="PL27" s="195">
        <v>3.0469106700000004</v>
      </c>
      <c r="PM27" s="195">
        <v>1.2781322800000001</v>
      </c>
      <c r="PN27" s="195">
        <v>0.47407981999999999</v>
      </c>
      <c r="PO27" s="195">
        <v>0.62256169000000017</v>
      </c>
      <c r="PP27" s="195">
        <v>0.35590819000000146</v>
      </c>
      <c r="PQ27" s="195">
        <v>0.65119336999999988</v>
      </c>
      <c r="PR27" s="195">
        <v>3.3818753500000018</v>
      </c>
      <c r="PS27" s="195">
        <v>0.86751701999999997</v>
      </c>
      <c r="PT27" s="195">
        <v>1.2697607199999987</v>
      </c>
      <c r="PU27" s="195">
        <v>0.53339433999999986</v>
      </c>
      <c r="PV27" s="195">
        <v>0.47261042000000192</v>
      </c>
      <c r="PW27" s="195">
        <v>1.7803134000000029</v>
      </c>
      <c r="PX27" s="195">
        <v>4.923595900000004</v>
      </c>
      <c r="PY27" s="195">
        <v>15.688764160000002</v>
      </c>
      <c r="PZ27" s="195">
        <v>1.2836681699999983</v>
      </c>
      <c r="QA27" s="195">
        <v>0.47452519999999998</v>
      </c>
      <c r="QB27" s="195">
        <v>0.607030030000001</v>
      </c>
      <c r="QC27" s="195">
        <v>0.28436413999999999</v>
      </c>
      <c r="QD27" s="195">
        <v>2.6495875399999993</v>
      </c>
      <c r="QE27" s="195">
        <v>0.61016652999999998</v>
      </c>
      <c r="QF27" s="195">
        <v>0.42271563999999706</v>
      </c>
      <c r="QG27" s="195">
        <v>0.46890971999999997</v>
      </c>
      <c r="QH27" s="195">
        <v>0.31616420999999995</v>
      </c>
      <c r="QI27" s="195">
        <v>0.88917580000000007</v>
      </c>
      <c r="QJ27" s="195">
        <v>2.7071318999999967</v>
      </c>
      <c r="QK27" s="195">
        <v>1.31481352</v>
      </c>
      <c r="QL27" s="195">
        <v>0.76411966000000031</v>
      </c>
      <c r="QM27" s="195">
        <v>0.37167597999999996</v>
      </c>
      <c r="QN27" s="195">
        <v>1.5959290199999994</v>
      </c>
      <c r="QO27" s="195">
        <v>0.69383733000000003</v>
      </c>
      <c r="QP27" s="195">
        <v>4.7403755099999998</v>
      </c>
      <c r="QQ27" s="195">
        <v>0.66500543999999995</v>
      </c>
      <c r="QR27" s="195">
        <v>0.51391169999999997</v>
      </c>
      <c r="QS27" s="195">
        <v>0.46835484000000011</v>
      </c>
      <c r="QT27" s="195">
        <v>0.31932203999999997</v>
      </c>
      <c r="QU27" s="195">
        <v>1.2405982900000001</v>
      </c>
      <c r="QV27" s="195">
        <v>3.2071923099999999</v>
      </c>
      <c r="QW27" s="195">
        <v>1.1549731799999996</v>
      </c>
      <c r="QX27" s="195">
        <v>0.75187476999999758</v>
      </c>
      <c r="QY27" s="195">
        <v>0.9464686699999999</v>
      </c>
      <c r="QZ27" s="195">
        <v>2.8533166199999971</v>
      </c>
      <c r="RA27" s="195">
        <v>16.157603879999989</v>
      </c>
      <c r="RB27" s="195">
        <v>0.84403139000000016</v>
      </c>
      <c r="RC27" s="195">
        <v>0.28932970000000008</v>
      </c>
      <c r="RD27" s="195">
        <v>1.1333610900000002</v>
      </c>
      <c r="RE27" s="195">
        <v>0.95665314999999995</v>
      </c>
      <c r="RF27" s="195">
        <v>0.47925456000000005</v>
      </c>
      <c r="RG27" s="195">
        <v>0.45480261000000005</v>
      </c>
      <c r="RH27" s="195">
        <v>0.36571171999999996</v>
      </c>
      <c r="RI27" s="195">
        <v>0.83199411000000001</v>
      </c>
      <c r="RJ27" s="195">
        <v>3.08841615</v>
      </c>
      <c r="RK27" s="195">
        <v>0.93789376999999985</v>
      </c>
      <c r="RL27" s="195">
        <v>0.96631785000000014</v>
      </c>
      <c r="RM27" s="195">
        <v>0.46128068000000005</v>
      </c>
      <c r="RN27" s="195">
        <v>0.94483879000000004</v>
      </c>
      <c r="RO27" s="195">
        <v>3.31033109</v>
      </c>
      <c r="RP27" s="195">
        <v>0.8710236100000015</v>
      </c>
      <c r="RQ27" s="195">
        <v>1.1960913400000002</v>
      </c>
      <c r="RR27" s="195">
        <v>0.98781691000000005</v>
      </c>
      <c r="RS27" s="195">
        <v>0.53117661999999988</v>
      </c>
      <c r="RT27" s="195">
        <v>3.5861084800000018</v>
      </c>
      <c r="RU27" s="195">
        <v>0.87913190000000019</v>
      </c>
      <c r="RV27" s="195">
        <v>1.0642763900000001</v>
      </c>
      <c r="RW27" s="195">
        <v>0.67499391000000208</v>
      </c>
      <c r="RX27" s="195">
        <v>0.54355744999999989</v>
      </c>
      <c r="RY27" s="195">
        <v>0.98075855999999983</v>
      </c>
      <c r="RZ27" s="195">
        <v>4.1427182100000017</v>
      </c>
      <c r="SA27" s="195">
        <v>15.260935020000003</v>
      </c>
      <c r="SB27" s="195">
        <v>0.8185088000000007</v>
      </c>
      <c r="SC27" s="195">
        <v>0.57120469000000007</v>
      </c>
      <c r="SD27" s="195">
        <v>0.56783810999999995</v>
      </c>
      <c r="SE27" s="195">
        <v>0.84915819999999997</v>
      </c>
      <c r="SF27" s="195">
        <v>0.77878225000000012</v>
      </c>
      <c r="SG27" s="195">
        <v>3.5854920500000009</v>
      </c>
      <c r="SH27" s="195">
        <v>0.76323116999999996</v>
      </c>
      <c r="SI27" s="195">
        <v>0.74651962000000016</v>
      </c>
      <c r="SJ27" s="195">
        <v>0.45696997999999911</v>
      </c>
      <c r="SK27" s="195">
        <v>1.18379905</v>
      </c>
      <c r="SL27" s="195">
        <v>3.3276335299999995</v>
      </c>
      <c r="SM27" s="195">
        <v>6.4781533499999995</v>
      </c>
      <c r="SN27" s="195">
        <v>1.7381110300000002</v>
      </c>
      <c r="SO27" s="195">
        <v>1.2673932699999955</v>
      </c>
      <c r="SP27" s="195">
        <v>0.62765649999999995</v>
      </c>
      <c r="SQ27" s="195">
        <v>0.56393673000001432</v>
      </c>
      <c r="SR27" s="196">
        <v>4.1970975300000095</v>
      </c>
      <c r="SS27" s="195">
        <v>1.0848986300000001</v>
      </c>
      <c r="ST27" s="195">
        <v>0.82799641999999984</v>
      </c>
      <c r="SU27" s="195">
        <v>0.56045291000000008</v>
      </c>
      <c r="SV27" s="195">
        <v>0.73205153000000045</v>
      </c>
      <c r="SW27" s="195">
        <v>0.53681384999999993</v>
      </c>
      <c r="SX27" s="195">
        <v>3.7422133400000002</v>
      </c>
      <c r="SY27" s="195">
        <v>1.4248642399999998</v>
      </c>
      <c r="SZ27" s="195">
        <v>1.4248642399999998</v>
      </c>
      <c r="TA27" s="195">
        <v>19.427820510000011</v>
      </c>
      <c r="TB27" s="195">
        <v>0.54376004</v>
      </c>
      <c r="TC27" s="195">
        <v>0.91841075999999577</v>
      </c>
      <c r="TD27" s="195">
        <v>0.86269715000000013</v>
      </c>
      <c r="TE27" s="195">
        <v>0.54225103000000008</v>
      </c>
      <c r="TF27" s="195">
        <v>2.8671189799999959</v>
      </c>
      <c r="TG27" s="195">
        <v>1.50802905</v>
      </c>
      <c r="TH27" s="195">
        <v>0.26239463000000002</v>
      </c>
      <c r="TI27" s="195">
        <v>0.92019383999999982</v>
      </c>
      <c r="TJ27" s="195">
        <v>0.74366548000000021</v>
      </c>
      <c r="TK27" s="195">
        <f t="shared" si="22"/>
        <v>3.4342830000000002</v>
      </c>
      <c r="TL27" s="195">
        <v>1.3806941799999988</v>
      </c>
      <c r="TM27" s="195">
        <v>0.84131130999999992</v>
      </c>
      <c r="TN27" s="195">
        <v>0.60500118999999997</v>
      </c>
      <c r="TO27" s="195">
        <v>0.49994835999999993</v>
      </c>
      <c r="TP27" s="195">
        <v>0.36242990000000225</v>
      </c>
      <c r="TQ27" s="195">
        <v>3.6893849400000005</v>
      </c>
      <c r="TR27" s="195">
        <v>9.7295699999999999E-3</v>
      </c>
      <c r="TS27" s="195">
        <v>1.9971824800000002</v>
      </c>
      <c r="TT27" s="195">
        <v>0.55526637000000012</v>
      </c>
      <c r="TU27" s="195">
        <v>0.8399668400000001</v>
      </c>
      <c r="TV27" s="195">
        <v>0.45331368999999822</v>
      </c>
      <c r="TW27" s="195">
        <v>3.8554589499999983</v>
      </c>
      <c r="TX27" s="195">
        <v>1.3396005899999996</v>
      </c>
      <c r="TY27" s="195">
        <v>0.64120099000000308</v>
      </c>
      <c r="TZ27" s="195">
        <v>0.74812566000000003</v>
      </c>
      <c r="UA27" s="195">
        <v>0.85640299000000064</v>
      </c>
      <c r="UB27" s="195">
        <v>3.5853302300000034</v>
      </c>
      <c r="UC27" s="195">
        <v>17.431576099999997</v>
      </c>
      <c r="UD27" s="195">
        <v>0.83111449999999987</v>
      </c>
      <c r="UE27" s="195">
        <v>0.83111449999999987</v>
      </c>
      <c r="UF27" s="195">
        <v>0.86234098000000015</v>
      </c>
      <c r="UG27" s="195">
        <v>1.4133268600000002</v>
      </c>
      <c r="UH27" s="195">
        <v>0.97629041000000005</v>
      </c>
      <c r="UI27" s="195">
        <v>0.40916177000000065</v>
      </c>
      <c r="UJ27" s="195">
        <v>1.5046786399999998</v>
      </c>
      <c r="UK27" s="195">
        <v>5.165798660000001</v>
      </c>
      <c r="UL27" s="195">
        <v>1.4288592500000008</v>
      </c>
      <c r="UM27" s="195">
        <v>0.77421314000000008</v>
      </c>
      <c r="UN27" s="195">
        <v>0.6533534000000002</v>
      </c>
      <c r="UO27" s="195">
        <v>0.28013784000000003</v>
      </c>
      <c r="UP27" s="195">
        <v>0.97313068000000003</v>
      </c>
      <c r="UQ27" s="195">
        <v>4.109694310000001</v>
      </c>
      <c r="UR27" s="195">
        <v>0.85651633000000005</v>
      </c>
      <c r="US27" s="195">
        <v>0.76711485000000001</v>
      </c>
      <c r="UT27" s="195">
        <v>0.4260695700000004</v>
      </c>
      <c r="UU27" s="195">
        <v>0.45451548999999997</v>
      </c>
      <c r="UV27" s="195">
        <v>0.32254149000000293</v>
      </c>
      <c r="UW27" s="195">
        <f t="shared" si="42"/>
        <v>2.8267577300000033</v>
      </c>
      <c r="UX27" s="195">
        <v>0.79230146999998907</v>
      </c>
      <c r="UY27" s="195">
        <v>1.2258474999998996</v>
      </c>
      <c r="UZ27" s="195">
        <v>0.43912948000000002</v>
      </c>
      <c r="VA27" s="195">
        <v>0.39399240000000002</v>
      </c>
      <c r="VB27" s="195">
        <v>2.4077985099999859</v>
      </c>
      <c r="VC27" s="195">
        <v>5.2590693599998746</v>
      </c>
      <c r="VD27" s="195">
        <v>18.192434559999882</v>
      </c>
      <c r="VE27" s="195">
        <v>1.2570232300000002</v>
      </c>
      <c r="VF27" s="195">
        <v>0.49606193999999998</v>
      </c>
      <c r="VG27" s="195">
        <v>0.50316996999999997</v>
      </c>
      <c r="VH27" s="195">
        <v>0.34568379000000005</v>
      </c>
      <c r="VI27" s="195">
        <v>0.33131365000000002</v>
      </c>
      <c r="VJ27" s="195">
        <v>2.9332525800000004</v>
      </c>
      <c r="VK27" s="195">
        <v>0.73392895000000014</v>
      </c>
      <c r="VL27" s="195">
        <v>0.54722371999999997</v>
      </c>
      <c r="VM27" s="195">
        <v>0.46585772999999997</v>
      </c>
      <c r="VN27" s="195">
        <v>0.47050493000000004</v>
      </c>
      <c r="VO27" s="195">
        <v>0.92867256999999992</v>
      </c>
      <c r="VP27" s="195">
        <v>3.1461879000000001</v>
      </c>
      <c r="VQ27" s="195">
        <v>0.97779554999999996</v>
      </c>
      <c r="VR27" s="195">
        <v>0.90695692000000006</v>
      </c>
      <c r="VS27" s="195">
        <v>0.34560617000000005</v>
      </c>
      <c r="VT27" s="195">
        <v>0.35013732000000003</v>
      </c>
      <c r="VU27" s="195">
        <v>0.8235160900000047</v>
      </c>
      <c r="VV27" s="195">
        <v>3.4040120500000048</v>
      </c>
      <c r="VW27" s="195">
        <v>1.2282087999999998</v>
      </c>
      <c r="VX27" s="195">
        <v>0.82824239000000088</v>
      </c>
      <c r="VY27" s="195">
        <v>0.51349338</v>
      </c>
      <c r="VZ27" s="195">
        <v>0.34166649999999998</v>
      </c>
      <c r="WA27" s="195">
        <v>1.1036618</v>
      </c>
      <c r="WB27" s="195">
        <v>4.0152728700000004</v>
      </c>
      <c r="WC27" s="195">
        <v>1.2200472900000001</v>
      </c>
      <c r="WD27" s="195">
        <v>1.5333285800000003</v>
      </c>
      <c r="WE27" s="195">
        <v>2.7533758700000002</v>
      </c>
      <c r="WF27" s="195">
        <v>16.252101270000004</v>
      </c>
      <c r="WG27" s="195">
        <v>0.4103940300000013</v>
      </c>
      <c r="WH27" s="195">
        <v>0.77899033000000006</v>
      </c>
      <c r="WI27" s="195">
        <v>1.1893843600000014</v>
      </c>
      <c r="WJ27" s="195">
        <v>1.0109862300000001</v>
      </c>
      <c r="WK27" s="195">
        <v>0.66841892000000003</v>
      </c>
      <c r="WL27" s="195">
        <v>0.33340029000000004</v>
      </c>
      <c r="WM27" s="195">
        <v>0.31055836000000003</v>
      </c>
      <c r="WN27" s="195">
        <v>0.36313081999999913</v>
      </c>
      <c r="WO27" s="195">
        <v>2.6864946199999991</v>
      </c>
      <c r="WP27" s="195">
        <v>0.81251571999999994</v>
      </c>
      <c r="WQ27" s="195">
        <v>0.66524066000000004</v>
      </c>
      <c r="WR27" s="195">
        <v>0.32784078000000005</v>
      </c>
      <c r="WS27" s="195">
        <v>0.5831130699999999</v>
      </c>
      <c r="WT27" s="195">
        <v>5.4345710799999969</v>
      </c>
      <c r="WU27" s="195">
        <v>7.8232813099999969</v>
      </c>
      <c r="WV27" s="195">
        <v>0.75575550999999985</v>
      </c>
      <c r="WW27" s="195">
        <v>0.75534555999999997</v>
      </c>
      <c r="WX27" s="195">
        <v>0.44293191000000004</v>
      </c>
      <c r="WY27" s="195">
        <v>0.79447098000000005</v>
      </c>
      <c r="WZ27" s="195">
        <v>0.60952928999999989</v>
      </c>
      <c r="XA27" s="195">
        <v>3.3580332499999996</v>
      </c>
      <c r="XB27" s="195">
        <v>1.27453437</v>
      </c>
      <c r="XC27" s="195">
        <v>0.64288203999999993</v>
      </c>
      <c r="XD27" s="195">
        <v>0.91904431999999991</v>
      </c>
      <c r="XE27" s="195">
        <v>1.4323455099999998</v>
      </c>
      <c r="XF27" s="195">
        <v>4.26880624</v>
      </c>
      <c r="XG27" s="195">
        <v>19.325999779999997</v>
      </c>
      <c r="XH27" s="195">
        <v>0.82464377</v>
      </c>
      <c r="XI27" s="195">
        <v>0.82464377</v>
      </c>
      <c r="XJ27" s="195">
        <v>0.98656139000000176</v>
      </c>
      <c r="XK27" s="195">
        <v>2.6177818800000012</v>
      </c>
      <c r="XL27" s="195">
        <v>1.1651251899999961</v>
      </c>
      <c r="XM27" s="195">
        <v>0.79273910999999997</v>
      </c>
      <c r="XN27" s="195">
        <v>0.50346304999999858</v>
      </c>
      <c r="XO27" s="195">
        <v>6.0656706199999979</v>
      </c>
      <c r="XP27" s="195">
        <v>0.85533689000000002</v>
      </c>
      <c r="XQ27" s="195">
        <v>0.68006462000000001</v>
      </c>
      <c r="XR27" s="195">
        <v>0.37241668999999583</v>
      </c>
      <c r="XS27" s="195">
        <v>0.74021214999999996</v>
      </c>
      <c r="XT27" s="195">
        <v>0.52517380000000002</v>
      </c>
      <c r="XU27" s="195">
        <v>3.1732041499999957</v>
      </c>
      <c r="XV27" s="195">
        <v>1.1053193199999998</v>
      </c>
      <c r="XW27" s="195">
        <v>0.66390642999999883</v>
      </c>
      <c r="XX27" s="195">
        <v>0.60394008000000166</v>
      </c>
      <c r="XY27" s="195">
        <v>0.36066364000000006</v>
      </c>
      <c r="XZ27" s="195">
        <v>0.42500679999999996</v>
      </c>
      <c r="YA27" s="195">
        <f t="shared" si="43"/>
        <v>3.1588362700000006</v>
      </c>
      <c r="YB27" s="195">
        <v>1.4364038300000002</v>
      </c>
      <c r="YC27" s="195">
        <v>0.45057503999999987</v>
      </c>
      <c r="YD27" s="195">
        <v>0.56103421999999992</v>
      </c>
      <c r="YE27" s="195">
        <v>1.1309916699999973</v>
      </c>
      <c r="YF27" s="195">
        <f t="shared" si="44"/>
        <v>3.5790047599999975</v>
      </c>
      <c r="YG27" s="195">
        <f t="shared" si="45"/>
        <v>16.801359569999992</v>
      </c>
      <c r="YH27" s="195">
        <f t="shared" si="46"/>
        <v>204.29249871999991</v>
      </c>
      <c r="YI27" s="195">
        <v>1.214198770000001</v>
      </c>
      <c r="YJ27" s="195">
        <v>0.84771328000000001</v>
      </c>
      <c r="YK27" s="195">
        <v>0.52432575999999986</v>
      </c>
      <c r="YL27" s="195">
        <v>0.59412479999999956</v>
      </c>
      <c r="YM27" s="195">
        <f t="shared" si="47"/>
        <v>3.1803626100000004</v>
      </c>
      <c r="YN27" s="195">
        <v>1.1079492899999994</v>
      </c>
      <c r="YO27" s="195">
        <v>0.9567734799999964</v>
      </c>
      <c r="YP27" s="195">
        <v>0.5315905799999987</v>
      </c>
      <c r="YQ27" s="195">
        <v>0.51375243000000204</v>
      </c>
      <c r="YR27" s="195">
        <v>0.48451566999999951</v>
      </c>
      <c r="YS27" s="195">
        <v>3.5945814499999962</v>
      </c>
      <c r="YT27" s="195">
        <v>0.89466262999999968</v>
      </c>
      <c r="YU27" s="195">
        <v>0.70277761999999999</v>
      </c>
      <c r="YV27" s="195">
        <v>0.62342694999999837</v>
      </c>
      <c r="YW27" s="195">
        <v>1.102122</v>
      </c>
      <c r="YX27" s="195">
        <v>0.54002443000000588</v>
      </c>
      <c r="YY27" s="195">
        <v>3.8630136300000038</v>
      </c>
      <c r="YZ27" s="195">
        <v>1.6999686500000002</v>
      </c>
      <c r="ZA27" s="195">
        <v>0.7145728999999954</v>
      </c>
      <c r="ZB27" s="195">
        <v>0.47453573000000004</v>
      </c>
      <c r="ZC27" s="195">
        <v>0.40546951000000003</v>
      </c>
      <c r="ZD27" s="195">
        <v>3.2945467899999956</v>
      </c>
      <c r="ZE27" s="195">
        <v>1.0190517100000001</v>
      </c>
      <c r="ZF27" s="195">
        <v>0.61987996000000001</v>
      </c>
      <c r="ZG27" s="195">
        <v>0.97570155000000147</v>
      </c>
      <c r="ZH27" s="195">
        <v>2.6146332200000018</v>
      </c>
      <c r="ZI27" s="195">
        <v>16.547137699999997</v>
      </c>
      <c r="ZJ27" s="195">
        <v>1.1847710599999999</v>
      </c>
      <c r="ZK27" s="195">
        <v>1.1546949799999999</v>
      </c>
      <c r="ZL27" s="195">
        <v>2.3394660399999996</v>
      </c>
      <c r="ZM27" s="195">
        <v>0.85975601000000013</v>
      </c>
      <c r="ZN27" s="195">
        <v>1.0919184399999999</v>
      </c>
      <c r="ZO27" s="195">
        <v>1.1150131000000001</v>
      </c>
      <c r="ZP27" s="195">
        <v>0.47057705999999999</v>
      </c>
      <c r="ZQ27" s="195">
        <v>0.63956313000000831</v>
      </c>
      <c r="ZR27" s="195">
        <v>4.1768277400000082</v>
      </c>
      <c r="ZS27" s="195">
        <v>2.5505339099999995</v>
      </c>
      <c r="ZT27" s="195">
        <v>0.73104842999999864</v>
      </c>
      <c r="ZU27" s="195">
        <v>0.70027209999999407</v>
      </c>
      <c r="ZV27" s="195">
        <v>3.9818544399999922</v>
      </c>
      <c r="ZW27" s="195">
        <v>0.87939705999999995</v>
      </c>
      <c r="ZX27" s="195">
        <v>0.61408300000000238</v>
      </c>
      <c r="ZY27" s="195">
        <v>0.53969559999999983</v>
      </c>
      <c r="ZZ27" s="195">
        <v>0.61703417000000005</v>
      </c>
      <c r="AAA27" s="195">
        <v>1.1190516700000004</v>
      </c>
      <c r="AAB27" s="195">
        <v>3.8071281700000026</v>
      </c>
      <c r="AAC27" s="195">
        <v>1.0842149100000003</v>
      </c>
      <c r="AAD27" s="195">
        <v>1.2204034000000001</v>
      </c>
      <c r="AAE27" s="195">
        <v>1.1439493699999999</v>
      </c>
      <c r="AAF27" s="195">
        <v>3.44856768</v>
      </c>
      <c r="AAG27" s="195">
        <v>17.753844070000003</v>
      </c>
      <c r="AAH27" s="195">
        <v>0.60275108000000099</v>
      </c>
      <c r="AAI27" s="195">
        <v>1.0165887399999993</v>
      </c>
      <c r="AAJ27" s="195">
        <v>1.6193398200000004</v>
      </c>
      <c r="AAK27" s="195">
        <v>0.76139426999999993</v>
      </c>
      <c r="AAL27" s="195">
        <v>0.64301582999999995</v>
      </c>
      <c r="AAM27" s="195">
        <v>0.42038269999999994</v>
      </c>
      <c r="AAN27" s="195">
        <v>0.68929593999999983</v>
      </c>
      <c r="AAO27" s="195">
        <v>0.522111400000006</v>
      </c>
      <c r="AAP27" s="195">
        <v>3.0362001400000054</v>
      </c>
      <c r="AAQ27" s="195">
        <v>1.2316720999999999</v>
      </c>
      <c r="AAR27" s="195">
        <v>0.73293193999999984</v>
      </c>
      <c r="AAS27" s="195">
        <v>0.54591782999999461</v>
      </c>
      <c r="AAT27" s="195">
        <v>0.4839149499999999</v>
      </c>
      <c r="AAU27" s="195">
        <v>1.1566016000000001</v>
      </c>
      <c r="AAV27" s="195">
        <v>4.1510384199999946</v>
      </c>
      <c r="AAW27" s="195">
        <v>1.09536531</v>
      </c>
      <c r="AAX27" s="195">
        <v>2.2431931699999996</v>
      </c>
      <c r="AAY27" s="195">
        <v>0.68253772000000301</v>
      </c>
      <c r="AAZ27" s="195">
        <v>0.72892696000000012</v>
      </c>
      <c r="ABA27" s="195">
        <v>1.5281434900000062</v>
      </c>
      <c r="ABB27" s="195">
        <v>6.2781666500000091</v>
      </c>
      <c r="ABC27" s="195">
        <v>1.4097354700000002</v>
      </c>
      <c r="ABD27" s="195">
        <v>0.88447489000000012</v>
      </c>
      <c r="ABE27" s="195">
        <v>0.76738868999999998</v>
      </c>
      <c r="ABF27" s="195">
        <v>1.22627028</v>
      </c>
      <c r="ABG27" s="195">
        <v>4.2878693300000004</v>
      </c>
      <c r="ABH27" s="195">
        <f t="shared" si="48"/>
        <v>27.962549649999996</v>
      </c>
      <c r="ABI27" s="195">
        <v>19.372614360000007</v>
      </c>
      <c r="ABJ27" s="195">
        <v>0.94841556000000016</v>
      </c>
      <c r="ABK27" s="195">
        <v>0.75534079999999981</v>
      </c>
      <c r="ABL27" s="195">
        <v>0.73236543999999981</v>
      </c>
      <c r="ABM27" s="195">
        <v>0.77105059999999981</v>
      </c>
      <c r="ABN27" s="195">
        <v>1.2469761800000019</v>
      </c>
      <c r="ABO27" s="195">
        <v>4.4541485800000018</v>
      </c>
      <c r="ABP27" s="195">
        <v>1.2561031200000001</v>
      </c>
      <c r="ABQ27" s="195">
        <v>1.1029002699999997</v>
      </c>
      <c r="ABR27" s="195">
        <v>0.59831068999999992</v>
      </c>
      <c r="ABS27" s="195">
        <v>0.5507473100000001</v>
      </c>
      <c r="ABT27" s="195">
        <v>1.04117715</v>
      </c>
      <c r="ABU27" s="195">
        <v>4.5479269599999999</v>
      </c>
      <c r="ABV27" s="195">
        <v>1.15703132</v>
      </c>
      <c r="ABW27" s="195">
        <v>0.94906286000000006</v>
      </c>
      <c r="ABX27" s="195">
        <v>0.68292897999999991</v>
      </c>
      <c r="ABY27" s="195">
        <v>1.9593326799999999</v>
      </c>
      <c r="ABZ27" s="195">
        <v>0.48653776999998799</v>
      </c>
      <c r="ACA27" s="195">
        <v>5.2348936099999879</v>
      </c>
      <c r="ACB27" s="195">
        <v>0.84717463000000015</v>
      </c>
      <c r="ACC27" s="195">
        <v>0.58401618000000433</v>
      </c>
      <c r="ACD27" s="195">
        <v>0.57412666000000001</v>
      </c>
      <c r="ACE27" s="195">
        <v>0.37144366000000001</v>
      </c>
      <c r="ACF27" s="195">
        <v>0.56071585000000002</v>
      </c>
      <c r="ACG27" s="195">
        <v>2.9374769800000049</v>
      </c>
      <c r="ACH27" s="195">
        <v>1.0815564200000001</v>
      </c>
      <c r="ACI27" s="195">
        <v>1.0815564200000001</v>
      </c>
      <c r="ACJ27" s="195">
        <v>18.256002549999987</v>
      </c>
      <c r="ACK27" s="195">
        <v>2.2228054099999994</v>
      </c>
      <c r="ACL27" s="195">
        <v>0.19725624</v>
      </c>
      <c r="ACM27" s="195">
        <v>0.75462015000000005</v>
      </c>
      <c r="ACN27" s="195">
        <v>3.1746817999999997</v>
      </c>
      <c r="ACO27" s="195">
        <v>1.03739447</v>
      </c>
      <c r="ACP27" s="195">
        <v>0.58074216999999984</v>
      </c>
      <c r="ACQ27" s="195">
        <v>0.31864162999999995</v>
      </c>
      <c r="ACR27" s="195">
        <v>0.35863664000000001</v>
      </c>
      <c r="ACS27" s="195">
        <v>3.0168049900000047</v>
      </c>
      <c r="ACT27" s="195">
        <v>5.3122199000000041</v>
      </c>
      <c r="ACU27" s="195">
        <v>1.0432343900000001</v>
      </c>
      <c r="ACV27" s="195">
        <v>0.68807441999999996</v>
      </c>
      <c r="ACW27" s="195">
        <v>0.87637181000000042</v>
      </c>
      <c r="ACX27" s="195">
        <v>0.64684498000000001</v>
      </c>
      <c r="ACY27" s="195">
        <v>0.5966003100000018</v>
      </c>
      <c r="ACZ27" s="195">
        <v>3.8511259100000022</v>
      </c>
      <c r="ADA27" s="195">
        <v>1.26846203</v>
      </c>
      <c r="ADB27" s="195">
        <v>0.88782354999999991</v>
      </c>
      <c r="ADC27" s="195">
        <v>0.60348959000000002</v>
      </c>
      <c r="ADD27" s="195">
        <v>1.0788579300000001</v>
      </c>
      <c r="ADE27" s="195">
        <v>1.0776863900000002</v>
      </c>
      <c r="ADF27" s="195">
        <v>4.9163194900000002</v>
      </c>
      <c r="ADG27" s="195">
        <v>1.42524541</v>
      </c>
      <c r="ADH27" s="195">
        <v>0.85240000999999377</v>
      </c>
      <c r="ADI27" s="195">
        <v>2.5644773000000001</v>
      </c>
      <c r="ADJ27" s="195">
        <v>4.8421227199999937</v>
      </c>
      <c r="ADK27" s="195">
        <v>22.096469819999996</v>
      </c>
      <c r="ADL27" s="195">
        <v>1.1157316600000002</v>
      </c>
      <c r="ADM27" s="195">
        <v>1.1157316600000002</v>
      </c>
      <c r="ADN27" s="195">
        <v>0.96364101000000002</v>
      </c>
      <c r="ADO27" s="195">
        <v>0.89526101000000002</v>
      </c>
      <c r="ADP27" s="195">
        <v>0.71743599000000013</v>
      </c>
      <c r="ADQ27" s="195">
        <v>0.71536791000000011</v>
      </c>
      <c r="ADR27" s="195">
        <v>0.49129093000000007</v>
      </c>
      <c r="ADS27" s="195">
        <v>3.78299685</v>
      </c>
      <c r="ADT27" s="195">
        <v>1.3016266099999998</v>
      </c>
      <c r="ADU27" s="195">
        <v>0.79552325999999984</v>
      </c>
      <c r="ADV27" s="195">
        <v>0.40195422000000003</v>
      </c>
      <c r="ADW27" s="195">
        <v>0.59492469999999997</v>
      </c>
      <c r="ADX27" s="195">
        <v>0.97218637000000008</v>
      </c>
      <c r="ADY27" s="195">
        <v>4.0662151599999996</v>
      </c>
      <c r="ADZ27" s="195">
        <v>3.6248617400000036</v>
      </c>
      <c r="AEA27" s="195">
        <v>0.79602835000000005</v>
      </c>
      <c r="AEB27" s="195">
        <v>1.1039105299999987</v>
      </c>
      <c r="AEC27" s="195">
        <v>0.79068238999999985</v>
      </c>
      <c r="AED27" s="195">
        <v>6.3154830100000021</v>
      </c>
      <c r="AEE27" s="195">
        <v>0.90432881000000009</v>
      </c>
      <c r="AEF27" s="195">
        <v>0.97953808000000009</v>
      </c>
      <c r="AEG27" s="195">
        <v>0.46509207000000002</v>
      </c>
      <c r="AEH27" s="195">
        <v>1.1640822999999998</v>
      </c>
      <c r="AEI27" s="195">
        <v>0.74295068999999991</v>
      </c>
      <c r="AEJ27" s="195">
        <v>4.2559919499999994</v>
      </c>
      <c r="AEK27" s="195">
        <v>19.536418630000004</v>
      </c>
      <c r="AEL27" s="195">
        <v>1.15876771</v>
      </c>
      <c r="AEM27" s="195">
        <v>0.94266569999999861</v>
      </c>
      <c r="AEN27" s="195">
        <v>0.71375226000000003</v>
      </c>
      <c r="AEO27" s="195">
        <v>0.6695490500000002</v>
      </c>
      <c r="AEP27" s="195">
        <v>0.88878079999999815</v>
      </c>
      <c r="AEQ27" s="195">
        <v>4.3735155199999971</v>
      </c>
      <c r="AER27" s="195">
        <v>1.05530027</v>
      </c>
      <c r="AES27" s="195">
        <v>0.82187161999999991</v>
      </c>
      <c r="AET27" s="195">
        <v>0.49625008999999998</v>
      </c>
      <c r="AEU27" s="195">
        <v>0.74979425000000011</v>
      </c>
      <c r="AEV27" s="195">
        <v>1.8000783699999956</v>
      </c>
      <c r="AEW27" s="195">
        <v>4.9232945999999957</v>
      </c>
      <c r="AEX27" s="195">
        <v>1.9128490300000003</v>
      </c>
      <c r="AEY27" s="195">
        <v>0.62225109999999995</v>
      </c>
      <c r="AEZ27" s="195">
        <v>0.43181469000000006</v>
      </c>
      <c r="AFA27" s="195">
        <v>0.76830071000000766</v>
      </c>
      <c r="AFB27" s="195">
        <v>3.7352155300000081</v>
      </c>
      <c r="AFC27" s="195">
        <v>0.96231411000000011</v>
      </c>
      <c r="AFD27" s="195">
        <v>0.83837465</v>
      </c>
      <c r="AFE27" s="195">
        <v>0.43076794999999968</v>
      </c>
      <c r="AFF27" s="195">
        <v>0.52177808000000003</v>
      </c>
      <c r="AFG27" s="195">
        <v>0.85277365999999399</v>
      </c>
      <c r="AFH27" s="195">
        <v>3.6060084499999934</v>
      </c>
      <c r="AFI27" s="195">
        <v>1.13776864</v>
      </c>
      <c r="AFJ27" s="195">
        <v>1.29751481</v>
      </c>
      <c r="AFK27" s="195">
        <v>2.43528345</v>
      </c>
      <c r="AFL27" s="195">
        <v>19.073317549999999</v>
      </c>
      <c r="AFM27" s="195">
        <v>0.75961153999999342</v>
      </c>
      <c r="AFN27" s="195">
        <v>0.88296907999999996</v>
      </c>
      <c r="AFO27" s="195">
        <v>1.0656592000000003</v>
      </c>
      <c r="AFP27" s="195">
        <v>2.7082398199999935</v>
      </c>
      <c r="AFQ27" s="195">
        <v>2.2900650599999999</v>
      </c>
      <c r="AFR27" s="195">
        <v>0.69999395000000131</v>
      </c>
      <c r="AFS27" s="195">
        <v>0.43784023000000005</v>
      </c>
      <c r="AFT27" s="195">
        <v>1.0950200400000003</v>
      </c>
      <c r="AFU27" s="195">
        <v>4.5229192800000018</v>
      </c>
      <c r="AFV27" s="195">
        <v>1.522216209999995</v>
      </c>
      <c r="AFW27" s="195">
        <v>0.84936306000000006</v>
      </c>
      <c r="AFX27" s="195">
        <v>0.38487679000000002</v>
      </c>
      <c r="AFY27" s="195">
        <v>0.9216349300000003</v>
      </c>
      <c r="AFZ27" s="195">
        <v>0.67357750999999921</v>
      </c>
      <c r="AGA27" s="195">
        <v>4.3516684999999944</v>
      </c>
      <c r="AGB27" s="195">
        <v>1.0444952600000001</v>
      </c>
      <c r="AGC27" s="195">
        <v>1.02184049</v>
      </c>
      <c r="AGD27" s="195">
        <v>0.38939673000000002</v>
      </c>
      <c r="AGE27" s="195">
        <v>0.72178344999999999</v>
      </c>
      <c r="AGF27" s="195">
        <v>0.77969536999999822</v>
      </c>
      <c r="AGG27" s="195">
        <v>3.9572112999999982</v>
      </c>
      <c r="AGH27" s="195">
        <v>0.82478059000000004</v>
      </c>
      <c r="AGI27" s="195">
        <v>1.3214644000000058</v>
      </c>
      <c r="AGJ27" s="195">
        <v>0.33674175999999995</v>
      </c>
      <c r="AGK27" s="195">
        <v>1.0445309300000007</v>
      </c>
      <c r="AGL27" s="195">
        <v>1.4735609699999994</v>
      </c>
      <c r="AGM27" s="195">
        <v>5.0010786500000064</v>
      </c>
      <c r="AGN27" s="195">
        <v>20.541117549999996</v>
      </c>
      <c r="AGO27" s="195">
        <v>1.0991691499999998</v>
      </c>
      <c r="AGP27" s="195">
        <v>0.72377600000000009</v>
      </c>
      <c r="AGQ27" s="195">
        <v>0.46292477000000076</v>
      </c>
      <c r="AGR27" s="195">
        <v>0.40314797999999991</v>
      </c>
      <c r="AGS27" s="195">
        <v>1.5700600900000108</v>
      </c>
      <c r="AGT27" s="195">
        <v>4.2590779900000113</v>
      </c>
      <c r="AGU27" s="195">
        <v>0.91300568000000015</v>
      </c>
      <c r="AGV27" s="195">
        <v>0.66194043999999053</v>
      </c>
      <c r="AGW27" s="195">
        <v>0.57666936999999996</v>
      </c>
      <c r="AGX27" s="195">
        <v>0.51089617999999992</v>
      </c>
      <c r="AGY27" s="195">
        <v>1.3405286299999999</v>
      </c>
      <c r="AGZ27" s="195">
        <v>4.0030402999999906</v>
      </c>
      <c r="AHA27" s="195">
        <v>0.93095609000000001</v>
      </c>
      <c r="AHB27" s="195">
        <v>0.77183680999999982</v>
      </c>
      <c r="AHC27" s="195">
        <v>0.50721395999999985</v>
      </c>
      <c r="AHD27" s="195">
        <v>0.48305678000000946</v>
      </c>
      <c r="AHE27" s="195">
        <v>0.37752492000000309</v>
      </c>
      <c r="AHF27" s="195">
        <v>3.070588560000012</v>
      </c>
      <c r="AHG27" s="195">
        <v>1.2628431700000002</v>
      </c>
      <c r="AHH27" s="195">
        <v>0.77688406000000021</v>
      </c>
      <c r="AHI27" s="195">
        <v>0.54535311999999991</v>
      </c>
      <c r="AHJ27" s="195">
        <v>0.69711198000000008</v>
      </c>
      <c r="AHK27" s="195">
        <v>1.2438535100000006</v>
      </c>
      <c r="AHL27" s="195">
        <v>4.5260458400000001</v>
      </c>
      <c r="AHM27" s="195">
        <v>15.858752690000014</v>
      </c>
      <c r="AHN27" s="195">
        <v>1.5474073699999995</v>
      </c>
      <c r="AHO27" s="195">
        <v>1.197384819999997</v>
      </c>
      <c r="AHP27" s="195">
        <v>0.86048995000000672</v>
      </c>
      <c r="AHQ27" s="195">
        <v>1.2488758899999999</v>
      </c>
      <c r="AHR27" s="195">
        <v>0.43727417999999996</v>
      </c>
      <c r="AHS27" s="195">
        <v>5.2914322100000035</v>
      </c>
      <c r="AHT27" s="195">
        <v>0.71395635999999996</v>
      </c>
      <c r="AHU27" s="195">
        <v>0.88310285000000022</v>
      </c>
      <c r="AHV27" s="195">
        <v>0.52782992999999989</v>
      </c>
      <c r="AHW27" s="195">
        <v>0.67382993000000013</v>
      </c>
      <c r="AHX27" s="195">
        <v>3.5844427800000007</v>
      </c>
      <c r="AHY27" s="195">
        <v>6.3831618500000005</v>
      </c>
      <c r="AHZ27" s="195">
        <v>1.5315213399999998</v>
      </c>
      <c r="AIA27" s="195">
        <v>0.88566765000000003</v>
      </c>
      <c r="AIB27" s="195">
        <v>0.797516</v>
      </c>
      <c r="AIC27" s="195">
        <v>1.2125699399999996</v>
      </c>
      <c r="AID27" s="195">
        <v>0.62086339999999607</v>
      </c>
      <c r="AIE27" s="195">
        <v>5.0481383299999951</v>
      </c>
      <c r="AIF27" s="195">
        <v>1.46948736</v>
      </c>
      <c r="AIG27" s="195">
        <v>0.79714785000000021</v>
      </c>
      <c r="AIH27" s="195">
        <v>1.0248340499999999</v>
      </c>
      <c r="AII27" s="195">
        <v>1.11445499</v>
      </c>
      <c r="AIJ27" s="195">
        <v>0.4568483500000024</v>
      </c>
      <c r="AIK27" s="195">
        <v>4.8627726000000022</v>
      </c>
      <c r="AIL27" s="195">
        <v>1.7855548999999999</v>
      </c>
      <c r="AIM27" s="195">
        <v>1.1967792899999996</v>
      </c>
      <c r="AIN27" s="195">
        <v>0.62217910999999992</v>
      </c>
      <c r="AIO27" s="195">
        <v>3.6045132999999998</v>
      </c>
      <c r="AIP27" s="195">
        <v>25.190018290000005</v>
      </c>
      <c r="AIQ27" s="195">
        <v>0.64790764000000001</v>
      </c>
      <c r="AIR27" s="195">
        <v>0.64790764000000001</v>
      </c>
      <c r="AIS27" s="195">
        <v>1.7109210399999988</v>
      </c>
      <c r="AIT27" s="195">
        <v>0.72758495000000833</v>
      </c>
      <c r="AIU27" s="195">
        <v>0.80698375</v>
      </c>
      <c r="AIV27" s="195">
        <v>0.62996363</v>
      </c>
      <c r="AIW27" s="195">
        <v>0.64912003000000007</v>
      </c>
      <c r="AIX27" s="195">
        <v>4.5245734000000075</v>
      </c>
      <c r="AIY27" s="195">
        <v>1.2051407700000001</v>
      </c>
      <c r="AIZ27" s="195">
        <v>1.3384241800000001</v>
      </c>
      <c r="AJA27" s="195">
        <v>0.8837069099999999</v>
      </c>
      <c r="AJB27" s="195">
        <v>1.5753415200000003</v>
      </c>
      <c r="AJC27" s="195">
        <v>0.93213254999999851</v>
      </c>
      <c r="AJD27" s="195">
        <v>5.9347459299999992</v>
      </c>
      <c r="AJE27" s="195">
        <v>1.6867449699999997</v>
      </c>
      <c r="AJF27" s="195">
        <v>1.6999285699999998</v>
      </c>
      <c r="AJG27" s="195">
        <v>0.40328897999999991</v>
      </c>
      <c r="AJH27" s="195">
        <v>0.49838008000000006</v>
      </c>
      <c r="AJI27" s="195">
        <v>0.34449979000000713</v>
      </c>
      <c r="AJJ27" s="195">
        <v>4.6328423900000075</v>
      </c>
      <c r="AJK27" s="195">
        <v>0.81516688999999354</v>
      </c>
      <c r="AJL27" s="195">
        <v>0.97722951000000002</v>
      </c>
      <c r="AJM27" s="195">
        <v>0.61177074999999992</v>
      </c>
      <c r="AJN27" s="195">
        <v>0.67895793000000282</v>
      </c>
      <c r="AJO27" s="195">
        <v>1.1255281100000007</v>
      </c>
      <c r="AJP27" s="195">
        <v>4.208653189999997</v>
      </c>
      <c r="AJQ27" s="195">
        <v>19.94872255000001</v>
      </c>
      <c r="AJR27" s="195">
        <v>1.4141750899999999</v>
      </c>
      <c r="AJS27" s="195">
        <v>0.93238267000000008</v>
      </c>
      <c r="AJT27" s="195">
        <v>0.94851862000000009</v>
      </c>
      <c r="AJU27" s="195">
        <v>0.53572693000000005</v>
      </c>
      <c r="AJV27" s="195">
        <v>1.1385521099999998</v>
      </c>
      <c r="AJW27" s="195">
        <v>4.9693554199999994</v>
      </c>
      <c r="AJX27" s="195">
        <v>1.7073910000000005</v>
      </c>
      <c r="AJY27" s="195">
        <v>0.88231061999999993</v>
      </c>
      <c r="AJZ27" s="195">
        <v>0.48131715999999991</v>
      </c>
      <c r="AKA27" s="195">
        <v>0.40605663000000003</v>
      </c>
      <c r="AKB27" s="195">
        <v>0.99415920999999685</v>
      </c>
      <c r="AKC27" s="195">
        <v>4.4712346199999971</v>
      </c>
      <c r="AKD27" s="195">
        <v>1.0248882999999998</v>
      </c>
      <c r="AKE27" s="195">
        <v>1.4533904199999998</v>
      </c>
      <c r="AKF27" s="195">
        <v>1.0196971400000043</v>
      </c>
      <c r="AKG27" s="195">
        <v>0.62438669000000002</v>
      </c>
      <c r="AKH27" s="195">
        <v>0.45567624999999995</v>
      </c>
      <c r="AKI27" s="195">
        <v>4.5780388000000034</v>
      </c>
      <c r="AKJ27" s="195">
        <v>0.85022677999999996</v>
      </c>
      <c r="AKK27" s="195">
        <v>1.9305151299999999</v>
      </c>
      <c r="AKL27" s="195">
        <v>0.99244169999999998</v>
      </c>
      <c r="AKM27" s="195">
        <v>2.4530605199999997</v>
      </c>
      <c r="AKN27" s="195">
        <v>6.2262441299999995</v>
      </c>
      <c r="AKO27" s="195">
        <v>1.8745728099999999</v>
      </c>
      <c r="AKP27" s="195">
        <v>1.8745728099999999</v>
      </c>
      <c r="AKQ27" s="195">
        <v>22.119445779999996</v>
      </c>
      <c r="AKR27" s="195">
        <v>236.29386154000002</v>
      </c>
      <c r="AKS27" s="195">
        <v>1.7004360500000002</v>
      </c>
      <c r="AKT27" s="195">
        <v>1.45638227</v>
      </c>
      <c r="AKU27" s="195">
        <v>1.47415067</v>
      </c>
      <c r="AKV27" s="195">
        <v>4.6309689900000004</v>
      </c>
      <c r="AKW27" s="195">
        <v>1.2460736299999999</v>
      </c>
      <c r="AKX27" s="195">
        <v>0.98074941999999976</v>
      </c>
      <c r="AKY27" s="195">
        <v>1.02268402</v>
      </c>
      <c r="AKZ27" s="195">
        <v>0.73048900000000005</v>
      </c>
      <c r="ALA27" s="195">
        <v>0.51482210000000239</v>
      </c>
      <c r="ALB27" s="195">
        <v>4.4948181700000021</v>
      </c>
      <c r="ALC27" s="195">
        <v>1.2521664699999999</v>
      </c>
      <c r="ALD27" s="195">
        <v>0.97066210000000008</v>
      </c>
      <c r="ALE27" s="195">
        <v>0.55589892000000007</v>
      </c>
      <c r="ALF27" s="195">
        <v>0.91093247000000022</v>
      </c>
      <c r="ALG27" s="195">
        <v>0.53574377999998812</v>
      </c>
      <c r="ALH27" s="195">
        <v>4.2254037399999884</v>
      </c>
      <c r="ALI27" s="195">
        <v>0.87764940999999996</v>
      </c>
      <c r="ALJ27" s="195">
        <v>1.61116445</v>
      </c>
      <c r="ALK27" s="195">
        <v>0.47867290000000301</v>
      </c>
      <c r="ALL27" s="195">
        <v>1.7386089499999999</v>
      </c>
      <c r="ALM27" s="195">
        <v>4.7060957100000032</v>
      </c>
      <c r="ALN27" s="195">
        <v>0.83163287999999991</v>
      </c>
      <c r="ALO27" s="195">
        <v>0.68310866000000003</v>
      </c>
      <c r="ALP27" s="195">
        <v>0.86883173000000047</v>
      </c>
      <c r="ALQ27" s="195">
        <v>0.93201234000000011</v>
      </c>
      <c r="ALR27" s="195">
        <v>3.3155856100000007</v>
      </c>
      <c r="ALS27" s="195">
        <v>21.372872219999991</v>
      </c>
      <c r="ALT27" s="195">
        <v>1.0265266399999995</v>
      </c>
      <c r="ALU27" s="195">
        <v>1.0265266399999995</v>
      </c>
      <c r="ALV27" s="195">
        <v>1.2296041500000001</v>
      </c>
      <c r="ALW27" s="195">
        <v>1.39412358</v>
      </c>
      <c r="ALX27" s="195">
        <v>0.65878420999999998</v>
      </c>
      <c r="ALY27" s="195">
        <v>0.80806911999999986</v>
      </c>
      <c r="ALZ27" s="195">
        <v>0.77335754999999995</v>
      </c>
      <c r="AMA27" s="195">
        <v>4.8639386099999999</v>
      </c>
      <c r="AMB27" s="195">
        <v>1.4041673099999998</v>
      </c>
      <c r="AMC27" s="195">
        <v>0.83867437999999994</v>
      </c>
      <c r="AMD27" s="195">
        <v>0.53499823999999996</v>
      </c>
      <c r="AME27" s="195">
        <v>0.40597699999999992</v>
      </c>
      <c r="AMF27" s="195">
        <v>1.106267670000004</v>
      </c>
      <c r="AMG27" s="195">
        <v>4.2900846000000037</v>
      </c>
      <c r="AMH27" s="195">
        <v>0.76229937000000003</v>
      </c>
      <c r="AMI27" s="195">
        <v>0.82518093999999997</v>
      </c>
      <c r="AMJ27" s="195">
        <v>0.59410832000000002</v>
      </c>
      <c r="AMK27" s="195">
        <v>0.68793144000000006</v>
      </c>
      <c r="AML27" s="195">
        <v>0.50525849999999994</v>
      </c>
      <c r="AMM27" s="195">
        <v>3.3747785700000001</v>
      </c>
      <c r="AMN27" s="195">
        <v>1.2709877200000002</v>
      </c>
      <c r="AMO27" s="195">
        <v>0.79107896999999994</v>
      </c>
      <c r="AMP27" s="195">
        <v>0.58549691000000248</v>
      </c>
      <c r="AMQ27" s="195">
        <v>0.6532217600000001</v>
      </c>
      <c r="AMR27" s="195">
        <f t="shared" si="49"/>
        <v>3.3007853600000026</v>
      </c>
      <c r="AMS27" s="195">
        <f t="shared" si="50"/>
        <v>16.856113780000005</v>
      </c>
      <c r="AMT27" s="195">
        <v>0.62594473999999845</v>
      </c>
      <c r="AMU27" s="195">
        <v>0.62594473999999845</v>
      </c>
      <c r="AMV27" s="195">
        <v>1.7421525499999979</v>
      </c>
      <c r="AMW27" s="195">
        <v>0.69174682999999959</v>
      </c>
      <c r="AMX27" s="195">
        <v>1.5071689899999998</v>
      </c>
      <c r="AMY27" s="195">
        <v>3.9410683699999973</v>
      </c>
      <c r="AMZ27" s="195">
        <v>1.01517466</v>
      </c>
      <c r="ANA27" s="195">
        <v>0.79496019000000007</v>
      </c>
      <c r="ANB27" s="195">
        <v>0.52187043</v>
      </c>
      <c r="ANC27" s="195">
        <v>0.43711136000000483</v>
      </c>
      <c r="AND27" s="195">
        <v>0.53487602000000001</v>
      </c>
      <c r="ANE27" s="195">
        <f t="shared" si="51"/>
        <v>3.3039926600000049</v>
      </c>
      <c r="ANF27" s="195">
        <v>0.95933665000000068</v>
      </c>
      <c r="ANG27" s="195">
        <v>0.90292411999999855</v>
      </c>
      <c r="ANH27" s="195">
        <v>0.73636153000000004</v>
      </c>
      <c r="ANI27" s="195">
        <v>1.1408985799999976</v>
      </c>
      <c r="ANJ27" s="195">
        <v>1.7888334999999953</v>
      </c>
      <c r="ANK27" s="195">
        <v>5.5283543799999926</v>
      </c>
      <c r="ANL27" s="195">
        <v>1.7934785099999999</v>
      </c>
      <c r="ANM27" s="195">
        <v>1.17583266</v>
      </c>
      <c r="ANN27" s="195">
        <v>0.59148681999999997</v>
      </c>
      <c r="ANO27" s="195">
        <v>0.74007342999999992</v>
      </c>
      <c r="ANP27" s="195">
        <v>1.5510631799999985</v>
      </c>
      <c r="ANQ27" s="195">
        <v>5.851934599999999</v>
      </c>
      <c r="ANR27" s="195">
        <f t="shared" si="52"/>
        <v>19.251294749999992</v>
      </c>
      <c r="ANS27" s="195">
        <v>0.76743097999999998</v>
      </c>
      <c r="ANT27" s="195">
        <v>0.76465516</v>
      </c>
      <c r="ANU27" s="195">
        <v>0.45325619999999994</v>
      </c>
      <c r="ANV27" s="195">
        <v>0.34284829000000033</v>
      </c>
      <c r="ANW27" s="195">
        <v>0.57877963000000121</v>
      </c>
      <c r="ANX27" s="195">
        <v>2.9069702600000014</v>
      </c>
      <c r="ANY27" s="195">
        <v>0.6387379299999999</v>
      </c>
      <c r="ANZ27" s="195">
        <v>0.70291366</v>
      </c>
      <c r="AOA27" s="195">
        <v>0.53637243000000001</v>
      </c>
      <c r="AOB27" s="195">
        <v>0.78673003000000008</v>
      </c>
      <c r="AOC27" s="195">
        <v>0.54396183000000031</v>
      </c>
      <c r="AOD27" s="195">
        <v>3.2087158800000002</v>
      </c>
      <c r="AOE27" s="195">
        <v>0.83611631999999991</v>
      </c>
      <c r="AOF27" s="195">
        <v>1.5638855999999974</v>
      </c>
      <c r="AOG27" s="195">
        <v>0.34479645000000009</v>
      </c>
      <c r="AOH27" s="195">
        <v>0.67660419000000005</v>
      </c>
      <c r="AOI27" s="195">
        <v>3.4214025599999975</v>
      </c>
      <c r="AOJ27" s="195">
        <v>1.2743538299999999</v>
      </c>
      <c r="AOK27" s="195">
        <v>0.69810062999999856</v>
      </c>
      <c r="AOL27" s="195">
        <v>0.97330857999999998</v>
      </c>
      <c r="AOM27" s="195">
        <v>0.75804221999999988</v>
      </c>
      <c r="AON27" s="195">
        <v>0.41029972000000564</v>
      </c>
      <c r="AOO27" s="195">
        <v>4.114104980000004</v>
      </c>
      <c r="AOP27" s="195">
        <v>1.1412471799999999</v>
      </c>
      <c r="AOQ27" s="195">
        <v>1.8376733600000004</v>
      </c>
      <c r="AOR27" s="195">
        <v>2.9789205400000003</v>
      </c>
      <c r="AOS27" s="195">
        <v>16.630114220000006</v>
      </c>
      <c r="AOT27" s="195">
        <v>0.60545728000000054</v>
      </c>
      <c r="AOU27" s="195">
        <v>0.90462802000000009</v>
      </c>
      <c r="AOV27" s="195">
        <v>1.5100853000000005</v>
      </c>
      <c r="AOW27" s="195">
        <v>0.96193677999999982</v>
      </c>
      <c r="AOX27" s="195">
        <v>0.87316543000000213</v>
      </c>
      <c r="AOY27" s="195">
        <v>0.98826234000000013</v>
      </c>
      <c r="AOZ27" s="195">
        <v>0.35751941000009729</v>
      </c>
      <c r="APA27" s="195">
        <v>0.59659498999999994</v>
      </c>
      <c r="APB27" s="195">
        <f t="shared" si="53"/>
        <v>3.7774789500000989</v>
      </c>
      <c r="APC27" s="195">
        <v>0.80012107999999993</v>
      </c>
      <c r="APD27" s="195">
        <v>3.1825142299999993</v>
      </c>
      <c r="APE27" s="195">
        <v>0.53462701000000201</v>
      </c>
      <c r="APF27" s="195">
        <v>0.78446464999999999</v>
      </c>
      <c r="APG27" s="195">
        <v>0.57081253000000076</v>
      </c>
      <c r="APH27" s="195">
        <v>5.8725395000000029</v>
      </c>
      <c r="API27" s="195">
        <v>0.87876828000000018</v>
      </c>
      <c r="APJ27" s="195">
        <v>0.71692244999999999</v>
      </c>
      <c r="APK27" s="195">
        <v>0.39431282999999995</v>
      </c>
      <c r="APL27" s="195">
        <v>0.5526747500000001</v>
      </c>
      <c r="APM27" s="195">
        <v>1.2470761599999993</v>
      </c>
      <c r="APN27" s="195">
        <v>3.7897544699999992</v>
      </c>
      <c r="APO27" s="195">
        <v>1.1808349800000002</v>
      </c>
      <c r="APP27" s="195">
        <v>0.76815841000001672</v>
      </c>
      <c r="APQ27" s="195">
        <v>4.06267654</v>
      </c>
      <c r="APR27" s="195">
        <v>0.46031062</v>
      </c>
      <c r="APS27" s="195">
        <v>1.02697405</v>
      </c>
      <c r="APT27" s="195">
        <v>7.4989546000000171</v>
      </c>
      <c r="APU27" s="195">
        <f t="shared" si="54"/>
        <v>22.448812820000121</v>
      </c>
      <c r="APV27" s="195">
        <v>2.0086420300000052</v>
      </c>
      <c r="APW27" s="195">
        <v>1.8205988200000001</v>
      </c>
      <c r="APX27" s="195">
        <v>0.57332489999999936</v>
      </c>
      <c r="APY27" s="195">
        <v>1.0858733999999999</v>
      </c>
      <c r="APZ27" s="195">
        <v>0.47101737000000116</v>
      </c>
      <c r="AQA27" s="195">
        <v>5.959456520000006</v>
      </c>
      <c r="AQB27" s="195">
        <v>1.3686196999999998</v>
      </c>
      <c r="AQC27" s="195">
        <v>0.68208357000000086</v>
      </c>
      <c r="AQD27" s="195">
        <v>0.49824858</v>
      </c>
      <c r="AQE27" s="195">
        <v>0.79340843000000005</v>
      </c>
      <c r="AQF27" s="195">
        <v>0.68797415999999989</v>
      </c>
      <c r="AQG27" s="195">
        <v>4.0303344400000007</v>
      </c>
      <c r="AQH27" s="195">
        <v>0.83862195999999634</v>
      </c>
      <c r="AQI27" s="195">
        <v>0.93237470000000011</v>
      </c>
      <c r="AQJ27" s="195">
        <v>0.88333082999999357</v>
      </c>
      <c r="AQK27" s="195">
        <v>2.6543274899999898</v>
      </c>
      <c r="AQL27" s="195">
        <v>2.7840642999999998</v>
      </c>
      <c r="AQM27" s="195">
        <v>0.99078714999999995</v>
      </c>
      <c r="AQN27" s="195">
        <v>0.34397126</v>
      </c>
      <c r="AQO27" s="195">
        <v>0.53299330999999994</v>
      </c>
      <c r="AQP27" s="195">
        <v>1.2275126099999998</v>
      </c>
      <c r="AQQ27" s="195">
        <v>5.8793286299999998</v>
      </c>
      <c r="AQR27" s="195">
        <f t="shared" si="55"/>
        <v>18.523447079999997</v>
      </c>
      <c r="AQS27" s="195">
        <v>0.38867074999999995</v>
      </c>
      <c r="AQT27" s="195">
        <v>1.19615322</v>
      </c>
      <c r="AQU27" s="195">
        <v>0.73155553000000129</v>
      </c>
      <c r="AQV27" s="195">
        <v>1.0452238500000002</v>
      </c>
      <c r="AQW27" s="195">
        <v>0.52388375999999848</v>
      </c>
      <c r="AQX27" s="195">
        <v>3.8854871100000001</v>
      </c>
      <c r="AQY27" s="195">
        <v>0.9064493699999997</v>
      </c>
      <c r="AQZ27" s="195">
        <v>0.37841548999999958</v>
      </c>
      <c r="ARA27" s="195">
        <v>0.56723381999999867</v>
      </c>
      <c r="ARB27" s="195">
        <v>0.96070025999999953</v>
      </c>
      <c r="ARC27" s="195">
        <v>0.58416707999999529</v>
      </c>
      <c r="ARD27" s="195">
        <v>3.3969660199999927</v>
      </c>
      <c r="ARE27" s="195">
        <v>1.0956636799999975</v>
      </c>
      <c r="ARF27" s="195">
        <v>2.6107046299999994</v>
      </c>
      <c r="ARG27" s="195">
        <v>1.2046233399999995</v>
      </c>
      <c r="ARH27" s="195">
        <v>0.87998919999999892</v>
      </c>
      <c r="ARI27" s="195">
        <v>5.7909808499999951</v>
      </c>
      <c r="ARJ27" s="195">
        <v>1.8277839799999995</v>
      </c>
      <c r="ARK27" s="195">
        <v>0.59067562999999967</v>
      </c>
      <c r="ARL27" s="195">
        <v>0.87397244999999746</v>
      </c>
      <c r="ARM27" s="195">
        <v>1.4572962600000976</v>
      </c>
      <c r="ARN27" s="195">
        <v>0.39198406999999974</v>
      </c>
      <c r="ARO27" s="195">
        <v>5.1417123900000945</v>
      </c>
      <c r="ARP27" s="195">
        <v>0.75897305999999987</v>
      </c>
      <c r="ARQ27" s="195">
        <v>0.61913723999999937</v>
      </c>
      <c r="ARR27" s="195">
        <v>0.95204061999980072</v>
      </c>
      <c r="ARS27" s="195">
        <v>2.3301509199998001</v>
      </c>
      <c r="ART27" s="195">
        <v>20.54529728999988</v>
      </c>
      <c r="ARU27" s="195">
        <v>1.5823341599999972</v>
      </c>
      <c r="ARV27" s="195">
        <v>1.7074204799999988</v>
      </c>
      <c r="ARW27" s="195">
        <v>3.289754639999996</v>
      </c>
      <c r="ARX27" s="195">
        <v>1.1794423300000003</v>
      </c>
      <c r="ARY27" s="195">
        <v>3.3835346399999997</v>
      </c>
      <c r="ARZ27" s="195">
        <v>0.44092935999999988</v>
      </c>
      <c r="ASA27" s="195">
        <v>0.47506146999999999</v>
      </c>
      <c r="ASB27" s="195">
        <v>5.4789678000000004</v>
      </c>
      <c r="ASC27" s="195">
        <v>0.59879144999999878</v>
      </c>
      <c r="ASD27" s="195">
        <v>1.0954881400000001</v>
      </c>
      <c r="ASE27" s="195">
        <v>0.61573156999999989</v>
      </c>
      <c r="ASF27" s="195">
        <v>3.59665591</v>
      </c>
      <c r="ASG27" s="195">
        <v>1.7167823599999978</v>
      </c>
      <c r="ASH27" s="195">
        <v>7.6234494299999955</v>
      </c>
      <c r="ASI27" s="195">
        <v>0.71195129999999995</v>
      </c>
      <c r="ASJ27" s="195">
        <v>0.68371048000000001</v>
      </c>
      <c r="ASK27" s="195">
        <v>0.83854291000000003</v>
      </c>
      <c r="ASL27" s="195">
        <v>1.6550331100000046</v>
      </c>
      <c r="ASM27" s="195">
        <v>1.4451097600000011</v>
      </c>
      <c r="ASN27" s="195">
        <v>5.3343475600000057</v>
      </c>
      <c r="ASO27" s="195">
        <v>1.659848069999998</v>
      </c>
      <c r="ASP27" s="195">
        <v>1.1407959399999996</v>
      </c>
      <c r="ASQ27" s="195">
        <v>1.2035811600000001</v>
      </c>
      <c r="ASR27" s="195">
        <v>0.64533702999999998</v>
      </c>
      <c r="ASS27" s="195">
        <v>1.2396432500000001</v>
      </c>
      <c r="AST27" s="195">
        <v>5.8892054499999986</v>
      </c>
      <c r="ASU27" s="195">
        <v>27.615724880000002</v>
      </c>
      <c r="ASV27" s="195">
        <v>0.42102907999999994</v>
      </c>
      <c r="ASW27" s="195">
        <v>0.6016774399999999</v>
      </c>
      <c r="ASX27" s="195">
        <v>0.97553998999999991</v>
      </c>
      <c r="ASY27" s="195">
        <v>1.8005134799999936</v>
      </c>
      <c r="ASZ27" s="195">
        <v>0.8126584099999995</v>
      </c>
      <c r="ATA27" s="195">
        <v>4.6114183999999927</v>
      </c>
      <c r="ATB27" s="195">
        <v>0.61503810000000014</v>
      </c>
      <c r="ATC27" s="195">
        <v>0.56237319999999769</v>
      </c>
      <c r="ATD27" s="195">
        <v>0.95402680999999989</v>
      </c>
      <c r="ATE27" s="195">
        <v>0.78120198999999846</v>
      </c>
      <c r="ATF27" s="195">
        <v>0.29004682999999998</v>
      </c>
      <c r="ATG27" s="195">
        <v>3.202686929999996</v>
      </c>
      <c r="ATH27" s="195">
        <v>0.31251737000000002</v>
      </c>
      <c r="ATI27" s="195">
        <v>1.2849168499999999</v>
      </c>
      <c r="ATJ27" s="195">
        <v>0.35387914000000004</v>
      </c>
      <c r="ATK27" s="195">
        <v>1.6055734699999999</v>
      </c>
      <c r="ATL27" s="195">
        <v>0.82907126999999847</v>
      </c>
      <c r="ATM27" s="195">
        <v>4.3859580999999981</v>
      </c>
      <c r="ATN27" s="195">
        <v>0.47607536999999894</v>
      </c>
      <c r="ATO27" s="195">
        <v>1.0963357</v>
      </c>
      <c r="ATP27" s="195">
        <v>1.0758960200000001</v>
      </c>
      <c r="ATQ27" s="195">
        <v>0.22546647000000003</v>
      </c>
      <c r="ATR27" s="195">
        <v>1.6211473499999991</v>
      </c>
      <c r="ATS27" s="195">
        <v>4.4949209099999985</v>
      </c>
      <c r="ATT27" s="195">
        <v>0.98603877000000006</v>
      </c>
      <c r="ATU27" s="195">
        <v>0.98603877000000006</v>
      </c>
      <c r="ATV27" s="195">
        <v>17.681023109999984</v>
      </c>
      <c r="ATW27" s="195">
        <v>1.0569213800000001</v>
      </c>
      <c r="ATX27" s="195">
        <v>0.56829737999999996</v>
      </c>
      <c r="ATY27" s="195">
        <v>0.80680497999999556</v>
      </c>
      <c r="ATZ27" s="195">
        <v>1.4471176900000002</v>
      </c>
      <c r="AUA27" s="195">
        <v>3.8791414299999953</v>
      </c>
      <c r="AUB27" s="195">
        <v>0.46666916000000064</v>
      </c>
      <c r="AUC27" s="195">
        <v>0.66115683999999997</v>
      </c>
      <c r="AUD27" s="195">
        <v>2.7974392300000002</v>
      </c>
      <c r="AUE27" s="195">
        <v>0.30308448999999826</v>
      </c>
      <c r="AUF27" s="195">
        <v>0.23694000000000001</v>
      </c>
      <c r="AUG27" s="195">
        <v>4.4652897199999986</v>
      </c>
      <c r="AUH27" s="195">
        <v>1.81578901</v>
      </c>
      <c r="AUI27" s="195">
        <v>0.80192231999999997</v>
      </c>
      <c r="AUJ27" s="195">
        <v>0.51620549000000004</v>
      </c>
      <c r="AUK27" s="195">
        <v>0.92157537999999872</v>
      </c>
      <c r="AUL27" s="195">
        <v>1.3340048399999047</v>
      </c>
      <c r="AUM27" s="195">
        <v>5.3894970399999034</v>
      </c>
      <c r="AUN27" s="195">
        <v>0.33826341999999948</v>
      </c>
      <c r="AUO27" s="195">
        <v>0.81771062999999977</v>
      </c>
      <c r="AUP27" s="195">
        <v>0.63717625000011524</v>
      </c>
      <c r="AUQ27" s="195">
        <v>0.30909059999999522</v>
      </c>
      <c r="AUR27" s="195">
        <v>0.32748811999999977</v>
      </c>
      <c r="AUS27" s="195">
        <v>2.4297290200001096</v>
      </c>
      <c r="AUT27" s="195">
        <v>1.9024756799999998</v>
      </c>
      <c r="AUU27" s="195">
        <v>0.46831936999999885</v>
      </c>
      <c r="AUV27" s="195">
        <v>0.1765741799999998</v>
      </c>
      <c r="AUW27" s="195">
        <v>0.67979272000000002</v>
      </c>
      <c r="AUX27" s="195">
        <v>3.2271619499999984</v>
      </c>
      <c r="AUY27" s="195">
        <v>19.39081916000001</v>
      </c>
      <c r="AUZ27" s="195"/>
      <c r="AVA27" s="195"/>
      <c r="AVB27" s="195">
        <v>1.7763089100000002</v>
      </c>
      <c r="AVC27" s="195">
        <v>0.56904855999999993</v>
      </c>
      <c r="AVD27" s="195">
        <v>0.96310420999999891</v>
      </c>
      <c r="AVE27" s="195">
        <v>0.85683339999999875</v>
      </c>
      <c r="AVF27" s="195">
        <v>0.31247787999999982</v>
      </c>
      <c r="AVG27" s="195">
        <v>4.4777729599999976</v>
      </c>
      <c r="AVH27" s="195"/>
      <c r="AVI27" s="195">
        <v>2.6376765699999902</v>
      </c>
      <c r="AVJ27" s="195">
        <v>3.4650864599999998</v>
      </c>
      <c r="AVK27" s="195">
        <v>0.41698797999999898</v>
      </c>
      <c r="AVL27" s="195">
        <v>1.6982634399999998</v>
      </c>
      <c r="AVM27" s="195">
        <v>8.2180144499999894</v>
      </c>
      <c r="AVN27" s="195">
        <v>0.37105369999999965</v>
      </c>
      <c r="AVO27" s="195">
        <v>1.0965607199999998</v>
      </c>
      <c r="AVP27" s="195">
        <v>0.7511028799999977</v>
      </c>
      <c r="AVQ27" s="195">
        <v>0.3669783299999988</v>
      </c>
      <c r="AVR27" s="195">
        <v>0.39497940999971798</v>
      </c>
      <c r="AVS27" s="195">
        <v>2.9806750399997139</v>
      </c>
      <c r="AVT27" s="195">
        <v>1.6511215300000002</v>
      </c>
      <c r="AVU27" s="195">
        <v>0.99255970999999998</v>
      </c>
      <c r="AVV27" s="195">
        <v>1.8751765799999998</v>
      </c>
      <c r="AVW27" s="195">
        <v>0.50385459999999993</v>
      </c>
      <c r="AVX27" s="195">
        <v>0.53875916000000001</v>
      </c>
      <c r="AVY27" s="195">
        <v>5.5614715800000001</v>
      </c>
      <c r="AVZ27" s="195">
        <v>21.2379340299997</v>
      </c>
      <c r="AWA27" s="195">
        <v>0.30853623999999991</v>
      </c>
      <c r="AWB27" s="195">
        <v>0.50328069999999869</v>
      </c>
      <c r="AWC27" s="195">
        <v>2.3438729</v>
      </c>
      <c r="AWD27" s="195">
        <v>0.28824381000000004</v>
      </c>
      <c r="AWE27" s="195">
        <v>0.36836960000000052</v>
      </c>
      <c r="AWF27" s="195">
        <v>3.8123032499999994</v>
      </c>
      <c r="AWG27" s="195">
        <v>0.31061751999999965</v>
      </c>
      <c r="AWH27" s="195">
        <v>0.3211533399999999</v>
      </c>
      <c r="AWI27" s="195">
        <v>0.52002570999999898</v>
      </c>
      <c r="AWJ27" s="195">
        <v>0.92923305999999872</v>
      </c>
      <c r="AWK27" s="195">
        <v>0.36233625000000003</v>
      </c>
      <c r="AWL27" s="195">
        <v>2.4433658799999973</v>
      </c>
      <c r="AWM27" s="195">
        <v>2.3883531600000891</v>
      </c>
      <c r="AWN27" s="195">
        <f>+AWN28</f>
        <v>0.33431118367346935</v>
      </c>
      <c r="AWO27" s="195">
        <f>+AWO28</f>
        <v>0.93110720408163261</v>
      </c>
      <c r="AWP27" s="195">
        <f>+AWP28</f>
        <v>0.19392754956268218</v>
      </c>
      <c r="AWQ27" s="195">
        <f>+AWQ28</f>
        <v>0.67218768658892147</v>
      </c>
      <c r="AWR27" s="195">
        <f t="shared" si="56"/>
        <v>4.5198867839067951</v>
      </c>
      <c r="AWS27" s="195">
        <f>+AWS28</f>
        <v>1.7254340145772595</v>
      </c>
      <c r="AWT27" s="195">
        <f>+AWT28</f>
        <v>0.49944454810495631</v>
      </c>
      <c r="AWU27" s="195">
        <f>+AWU28</f>
        <v>0.30926817055393591</v>
      </c>
      <c r="AWV27" s="195">
        <f>+AWV28</f>
        <v>0.33732018221574345</v>
      </c>
      <c r="AWW27" s="195">
        <f t="shared" si="57"/>
        <v>2.871466915451895</v>
      </c>
      <c r="AWX27" s="195">
        <f>+AWX28</f>
        <v>1.4866255307409473</v>
      </c>
      <c r="AWY27" s="195">
        <f>+AWY28</f>
        <v>0.67946404227405255</v>
      </c>
      <c r="AWZ27" s="195">
        <f t="shared" si="58"/>
        <v>2.1660895730149998</v>
      </c>
      <c r="AXA27" s="195">
        <f t="shared" si="59"/>
        <v>15.813112402373688</v>
      </c>
      <c r="AXB27" s="195">
        <f t="shared" si="60"/>
        <v>237.36656574237335</v>
      </c>
      <c r="AXC27" s="195">
        <f>+AXC28</f>
        <v>1.4304248075801747</v>
      </c>
      <c r="AXD27" s="195">
        <f>+AXD28</f>
        <v>1.1097404373178066</v>
      </c>
      <c r="AXE27" s="195">
        <f t="shared" si="61"/>
        <v>2.540165244897981</v>
      </c>
      <c r="AXF27" s="195">
        <f>+AXF28</f>
        <v>0.5648500335276968</v>
      </c>
      <c r="AXG27" s="195">
        <f>+AXG28</f>
        <v>0.42120261953352761</v>
      </c>
      <c r="AXH27" s="195">
        <f>+AXH28</f>
        <v>0.47545637900874632</v>
      </c>
      <c r="AXI27" s="195">
        <f>+AXI28</f>
        <v>0.28903058163264717</v>
      </c>
      <c r="AXJ27" s="195">
        <f>+AXJ28</f>
        <v>1.2360907492711368</v>
      </c>
      <c r="AXK27" s="195">
        <f t="shared" si="62"/>
        <v>2.9866303629737549</v>
      </c>
      <c r="AXL27" s="195">
        <f>+AXL28</f>
        <v>1.6802291909620988</v>
      </c>
      <c r="AXM27" s="195">
        <f>+AXM28</f>
        <v>0.29176859620991252</v>
      </c>
      <c r="AXN27" s="195">
        <f>+AXN28</f>
        <v>1.2455524329446064</v>
      </c>
      <c r="AXO27" s="195">
        <f>+AXO28</f>
        <v>0.26100013556852636</v>
      </c>
      <c r="AXP27" s="195">
        <f>+AXP28</f>
        <v>0.93898595043731581</v>
      </c>
      <c r="AXQ27" s="195">
        <f t="shared" si="63"/>
        <v>4.41753630612246</v>
      </c>
      <c r="AXR27" s="195">
        <f>+AXR28</f>
        <v>0.41496684548104951</v>
      </c>
      <c r="AXS27" s="195">
        <f>+AXS28</f>
        <v>0.6721271064139942</v>
      </c>
      <c r="AXT27" s="195">
        <f t="shared" ref="AXT27:AYA27" si="217">+AXT28</f>
        <v>0.88733198104949229</v>
      </c>
      <c r="AXU27" s="195">
        <f t="shared" si="217"/>
        <v>1.9642472463556848</v>
      </c>
      <c r="AXV27" s="195">
        <f t="shared" si="64"/>
        <v>3.9386731793002205</v>
      </c>
      <c r="AXW27" s="195">
        <f t="shared" si="217"/>
        <v>0.53631790962099124</v>
      </c>
      <c r="AXX27" s="195">
        <f t="shared" si="217"/>
        <v>0.65624094169095837</v>
      </c>
      <c r="AXY27" s="195">
        <f t="shared" si="217"/>
        <v>0.15187907288629945</v>
      </c>
      <c r="AXZ27" s="195">
        <f t="shared" si="217"/>
        <v>2.3507669183673299</v>
      </c>
      <c r="AYA27" s="195">
        <f t="shared" si="217"/>
        <v>0.52355329008746332</v>
      </c>
      <c r="AYB27" s="195">
        <f t="shared" si="65"/>
        <v>4.2187581326530426</v>
      </c>
      <c r="AYC27" s="195">
        <f t="shared" si="23"/>
        <v>18.101763225947458</v>
      </c>
      <c r="AYD27" s="195">
        <f t="shared" ref="AYD27:AYX27" si="218">+AYD28</f>
        <v>1.5252185131195335</v>
      </c>
      <c r="AYE27" s="195">
        <f t="shared" si="218"/>
        <v>1.4953453396501459</v>
      </c>
      <c r="AYF27" s="195">
        <f t="shared" si="218"/>
        <v>0.33204995189504372</v>
      </c>
      <c r="AYG27" s="195">
        <f t="shared" si="218"/>
        <v>0.17204727113702623</v>
      </c>
      <c r="AYH27" s="195">
        <f t="shared" si="218"/>
        <v>0.61049374489798491</v>
      </c>
      <c r="AYI27" s="195">
        <f t="shared" si="66"/>
        <v>4.1351548206997339</v>
      </c>
      <c r="AYJ27" s="195">
        <f t="shared" si="218"/>
        <v>1.1399364795918367</v>
      </c>
      <c r="AYK27" s="195">
        <f t="shared" si="218"/>
        <v>0.72694913702623898</v>
      </c>
      <c r="AYL27" s="195">
        <f t="shared" si="218"/>
        <v>0.18919947084554575</v>
      </c>
      <c r="AYM27" s="195">
        <f t="shared" si="218"/>
        <v>0.73361351020408472</v>
      </c>
      <c r="AYN27" s="195">
        <f t="shared" si="218"/>
        <v>0.30752555830903788</v>
      </c>
      <c r="AYO27" s="195">
        <f t="shared" si="67"/>
        <v>3.0972241559767437</v>
      </c>
      <c r="AYP27" s="195">
        <f t="shared" si="218"/>
        <v>0.78566229154518952</v>
      </c>
      <c r="AYQ27" s="195">
        <f t="shared" si="218"/>
        <v>0.2492718731778524</v>
      </c>
      <c r="AYR27" s="195">
        <f t="shared" si="218"/>
        <v>0.30409388483964411</v>
      </c>
      <c r="AYS27" s="195">
        <f t="shared" si="218"/>
        <v>0.71037251603498541</v>
      </c>
      <c r="AYT27" s="195">
        <f t="shared" si="218"/>
        <v>0.88148711661807566</v>
      </c>
      <c r="AYU27" s="195">
        <f t="shared" si="68"/>
        <v>2.9308876822157468</v>
      </c>
      <c r="AYV27" s="195">
        <f t="shared" si="218"/>
        <v>2.0071768061224478</v>
      </c>
      <c r="AYW27" s="195">
        <f t="shared" si="218"/>
        <v>0.32573864431486876</v>
      </c>
      <c r="AYX27" s="195">
        <f t="shared" si="218"/>
        <v>0.6337547653061224</v>
      </c>
      <c r="AYY27" s="195">
        <f t="shared" si="69"/>
        <v>2.9666702157434388</v>
      </c>
      <c r="AYZ27" s="195">
        <f t="shared" si="70"/>
        <v>13.129936874635664</v>
      </c>
      <c r="AZA27" s="195">
        <f t="shared" ref="AZA27:AZZ27" si="219">+AZA28</f>
        <v>4.8045341559766763</v>
      </c>
      <c r="AZB27" s="195">
        <f t="shared" si="219"/>
        <v>1.2214148323615577</v>
      </c>
      <c r="AZC27" s="195">
        <f t="shared" si="219"/>
        <v>4.4778778396501462</v>
      </c>
      <c r="AZD27" s="195">
        <f t="shared" si="219"/>
        <v>1.1257015510204083</v>
      </c>
      <c r="AZE27" s="195">
        <f t="shared" si="219"/>
        <v>0.67713671574344014</v>
      </c>
      <c r="AZF27" s="195">
        <f t="shared" si="71"/>
        <v>12.30666509475223</v>
      </c>
      <c r="AZG27" s="195">
        <f t="shared" si="219"/>
        <v>0.49931266909620992</v>
      </c>
      <c r="AZH27" s="195">
        <f t="shared" si="219"/>
        <v>1.757446978134104</v>
      </c>
      <c r="AZI27" s="195">
        <f t="shared" si="219"/>
        <v>6.1964391836734682</v>
      </c>
      <c r="AZJ27" s="195">
        <f t="shared" si="219"/>
        <v>2.6595095962099125</v>
      </c>
      <c r="AZK27" s="195">
        <f t="shared" si="219"/>
        <v>0.22636983673469388</v>
      </c>
      <c r="AZL27" s="195">
        <f t="shared" si="72"/>
        <v>11.339078263848389</v>
      </c>
      <c r="AZM27" s="195">
        <f t="shared" si="219"/>
        <v>5.1007001020408165</v>
      </c>
      <c r="AZN27" s="195">
        <f t="shared" si="219"/>
        <v>0.76465853061224476</v>
      </c>
      <c r="AZO27" s="195">
        <f t="shared" si="219"/>
        <v>0.96767413411080594</v>
      </c>
      <c r="AZP27" s="195">
        <f t="shared" si="219"/>
        <v>0.11060748542274054</v>
      </c>
      <c r="AZQ27" s="195">
        <f t="shared" si="219"/>
        <v>0.18477332507288627</v>
      </c>
      <c r="AZR27" s="195">
        <f t="shared" si="73"/>
        <v>7.1284135772594936</v>
      </c>
      <c r="AZS27" s="195">
        <f t="shared" si="219"/>
        <v>3.5604514635568503</v>
      </c>
      <c r="AZT27" s="195">
        <f t="shared" si="219"/>
        <v>0.9494472798833774</v>
      </c>
      <c r="AZU27" s="195">
        <f t="shared" si="219"/>
        <v>2.0162703396501458</v>
      </c>
      <c r="AZV27" s="195">
        <f t="shared" si="219"/>
        <v>0.14324535860058304</v>
      </c>
      <c r="AZW27" s="195">
        <f t="shared" si="219"/>
        <v>1.4983676967930029</v>
      </c>
      <c r="AZX27" s="195">
        <f t="shared" si="74"/>
        <v>8.1677821384839593</v>
      </c>
      <c r="AZY27" s="195">
        <f t="shared" si="219"/>
        <v>1.1032020218658893</v>
      </c>
      <c r="AZZ27" s="195">
        <f t="shared" si="219"/>
        <v>0.3396887900874761</v>
      </c>
      <c r="BAA27" s="195">
        <f t="shared" si="75"/>
        <v>1.4428908119533654</v>
      </c>
      <c r="BAB27" s="195">
        <f t="shared" si="76"/>
        <v>40.384829886297439</v>
      </c>
      <c r="BAC27" s="195">
        <f t="shared" ref="BAC27:BBA27" si="220">+BAC28</f>
        <v>4.972368881924198</v>
      </c>
      <c r="BAD27" s="195">
        <f t="shared" si="220"/>
        <v>0.7032417069970851</v>
      </c>
      <c r="BAE27" s="195">
        <f t="shared" si="220"/>
        <v>0.4045512026239067</v>
      </c>
      <c r="BAF27" s="195">
        <f t="shared" si="77"/>
        <v>6.0801617915451898</v>
      </c>
      <c r="BAG27" s="195">
        <f t="shared" si="220"/>
        <v>1.1764732653061223</v>
      </c>
      <c r="BAH27" s="195">
        <f t="shared" si="220"/>
        <v>2.0041938833819244</v>
      </c>
      <c r="BAI27" s="195">
        <f t="shared" si="220"/>
        <v>1.5249149548104954</v>
      </c>
      <c r="BAJ27" s="195">
        <f t="shared" si="220"/>
        <v>1.0637740204081632</v>
      </c>
      <c r="BAK27" s="195">
        <f t="shared" si="78"/>
        <v>5.7693561239067055</v>
      </c>
      <c r="BAL27" s="195">
        <f t="shared" si="220"/>
        <v>1.0472010714285713</v>
      </c>
      <c r="BAM27" s="195">
        <f t="shared" si="220"/>
        <v>0.30717770699708458</v>
      </c>
      <c r="BAN27" s="195">
        <f t="shared" si="220"/>
        <v>1.347318698250729</v>
      </c>
      <c r="BAO27" s="195">
        <f t="shared" si="220"/>
        <v>0.42792750145772596</v>
      </c>
      <c r="BAP27" s="195">
        <f t="shared" si="220"/>
        <v>0.48318244314868802</v>
      </c>
      <c r="BAQ27" s="195">
        <f t="shared" si="79"/>
        <v>3.612807421282799</v>
      </c>
      <c r="BAR27" s="195">
        <f t="shared" si="220"/>
        <v>0.36327001457726354</v>
      </c>
      <c r="BAS27" s="195">
        <f t="shared" si="220"/>
        <v>0.19302951749271136</v>
      </c>
      <c r="BAT27" s="195">
        <f t="shared" si="220"/>
        <v>0.13731439212827989</v>
      </c>
      <c r="BAU27" s="195">
        <f t="shared" si="220"/>
        <v>0.41653826239068326</v>
      </c>
      <c r="BAV27" s="195">
        <f t="shared" si="220"/>
        <v>1.267726298833836</v>
      </c>
      <c r="BAW27" s="195">
        <f t="shared" si="80"/>
        <v>2.3778784854227739</v>
      </c>
      <c r="BAX27" s="195">
        <f t="shared" si="220"/>
        <v>0.87247530758017477</v>
      </c>
      <c r="BAY27" s="195">
        <f t="shared" si="220"/>
        <v>0.41123252186588916</v>
      </c>
      <c r="BAZ27" s="195">
        <f t="shared" si="220"/>
        <v>0.4303996282798806</v>
      </c>
      <c r="BBA27" s="195">
        <f t="shared" si="220"/>
        <v>0.79904443294460636</v>
      </c>
      <c r="BBB27" s="195">
        <f t="shared" si="81"/>
        <v>2.5131518906705508</v>
      </c>
      <c r="BBC27" s="195">
        <f t="shared" si="82"/>
        <v>20.353355712828016</v>
      </c>
      <c r="BBD27" s="195">
        <f t="shared" ref="BBD27:BBZ27" si="221">+BBD28</f>
        <v>0.90359497230320684</v>
      </c>
      <c r="BBE27" s="195">
        <f t="shared" si="221"/>
        <v>0.23275929446064139</v>
      </c>
      <c r="BBF27" s="195">
        <f t="shared" si="221"/>
        <v>0.37828883673469554</v>
      </c>
      <c r="BBG27" s="195">
        <f t="shared" si="221"/>
        <v>0.20096047376093293</v>
      </c>
      <c r="BBH27" s="195">
        <f t="shared" si="221"/>
        <v>0.86083465451895036</v>
      </c>
      <c r="BBI27" s="195">
        <f t="shared" si="83"/>
        <v>2.5764382317784271</v>
      </c>
      <c r="BBJ27" s="195">
        <f t="shared" si="221"/>
        <v>0.28304682069970938</v>
      </c>
      <c r="BBK27" s="195">
        <f t="shared" si="221"/>
        <v>0.21577581778425653</v>
      </c>
      <c r="BBL27" s="195">
        <f t="shared" si="221"/>
        <v>0.3035883367347087</v>
      </c>
      <c r="BBM27" s="195">
        <f t="shared" si="221"/>
        <v>0.13782049125364429</v>
      </c>
      <c r="BBN27" s="195">
        <f t="shared" si="221"/>
        <v>0.26490182507288629</v>
      </c>
      <c r="BBO27" s="195">
        <f t="shared" si="84"/>
        <v>1.2051332915452051</v>
      </c>
      <c r="BBP27" s="195">
        <f t="shared" si="221"/>
        <v>0.32135042565597666</v>
      </c>
      <c r="BBQ27" s="195">
        <f t="shared" si="221"/>
        <v>0.42918670845481066</v>
      </c>
      <c r="BBR27" s="195">
        <f t="shared" si="221"/>
        <v>0.15057871428573674</v>
      </c>
      <c r="BBS27" s="195">
        <f t="shared" si="221"/>
        <v>0.62759668658892132</v>
      </c>
      <c r="BBT27" s="195">
        <f t="shared" si="221"/>
        <v>0.4062274314868804</v>
      </c>
      <c r="BBU27" s="195">
        <f t="shared" si="85"/>
        <v>1.9349399664723257</v>
      </c>
      <c r="BBV27" s="195">
        <f t="shared" si="221"/>
        <v>0.23011454664723033</v>
      </c>
      <c r="BBW27" s="195">
        <f t="shared" si="221"/>
        <v>1.3047380174927115</v>
      </c>
      <c r="BBX27" s="195">
        <f t="shared" si="221"/>
        <v>0.10314846938776071</v>
      </c>
      <c r="BBY27" s="195">
        <f t="shared" si="221"/>
        <v>2.1347551865889209</v>
      </c>
      <c r="BBZ27" s="195">
        <f t="shared" si="221"/>
        <v>0.22510380320699708</v>
      </c>
      <c r="BCA27" s="195">
        <f t="shared" si="86"/>
        <v>3.9978600233236206</v>
      </c>
      <c r="BCB27" s="195">
        <f t="shared" si="87"/>
        <v>9.7143715131195769</v>
      </c>
      <c r="BCC27" s="195">
        <f t="shared" ref="BCC27:BCL27" si="222">+BCC28</f>
        <v>0.38058494460641396</v>
      </c>
      <c r="BCD27" s="195">
        <f t="shared" si="222"/>
        <v>1.2559360816326515</v>
      </c>
      <c r="BCE27" s="195">
        <f t="shared" si="222"/>
        <v>0.30665836880466468</v>
      </c>
      <c r="BCF27" s="195">
        <f t="shared" si="222"/>
        <v>0.89870604664723031</v>
      </c>
      <c r="BCG27" s="195">
        <f t="shared" si="222"/>
        <v>9.5289908163265297E-2</v>
      </c>
      <c r="BCH27" s="195">
        <f t="shared" si="88"/>
        <v>2.9371753498542259</v>
      </c>
      <c r="BCI27" s="195">
        <f t="shared" si="222"/>
        <v>0.89372644169096205</v>
      </c>
      <c r="BCJ27" s="195">
        <f t="shared" si="222"/>
        <v>0.48244617492711867</v>
      </c>
      <c r="BCK27" s="195">
        <f t="shared" si="222"/>
        <v>0.30830104518950435</v>
      </c>
      <c r="BCL27" s="195">
        <f t="shared" si="222"/>
        <v>0.51555520845480818</v>
      </c>
      <c r="BCM27" s="195">
        <f t="shared" si="24"/>
        <v>2.2000288702623934</v>
      </c>
      <c r="BCN27" s="195">
        <v>1.2738539499999979</v>
      </c>
      <c r="BCO27" s="195">
        <v>0.43117741999999998</v>
      </c>
      <c r="BCP27" s="195">
        <v>2.1681375699999998</v>
      </c>
      <c r="BCQ27" s="195">
        <v>0.10583822</v>
      </c>
      <c r="BCR27" s="195">
        <v>0.11201745000000002</v>
      </c>
      <c r="BCS27" s="195">
        <f t="shared" si="89"/>
        <v>4.0910246099999972</v>
      </c>
      <c r="BCT27" s="195">
        <v>0.40862942000000002</v>
      </c>
      <c r="BCU27" s="195">
        <v>0.52145014999999995</v>
      </c>
      <c r="BCV27" s="195">
        <v>0.71438610000000002</v>
      </c>
      <c r="BCW27" s="195">
        <v>0.19324859</v>
      </c>
      <c r="BCX27" s="195">
        <f t="shared" si="90"/>
        <v>1.83771426</v>
      </c>
      <c r="BCY27" s="195">
        <v>0.91330701000000003</v>
      </c>
      <c r="BCZ27" s="195">
        <v>1.2748947900000001</v>
      </c>
      <c r="BDA27" s="195">
        <f t="shared" si="91"/>
        <v>2.1882017999999999</v>
      </c>
      <c r="BDB27" s="195">
        <f t="shared" si="92"/>
        <v>13.254144890116617</v>
      </c>
      <c r="BDC27" s="195">
        <v>0.92301833000000122</v>
      </c>
      <c r="BDD27" s="195">
        <v>0.21441560000000004</v>
      </c>
      <c r="BDE27" s="195">
        <v>0.30914574000000006</v>
      </c>
      <c r="BDF27" s="195">
        <f t="shared" si="25"/>
        <v>1.4465796700000011</v>
      </c>
      <c r="BDG27" s="195">
        <v>0.30912743000000004</v>
      </c>
      <c r="BDH27" s="195">
        <v>0.52110702000000009</v>
      </c>
      <c r="BDI27" s="195">
        <v>9.1900809999999999E-2</v>
      </c>
      <c r="BDJ27" s="195">
        <v>0.18853972999999999</v>
      </c>
      <c r="BDK27" s="195">
        <v>1.6105500899999998</v>
      </c>
      <c r="BDL27" s="195">
        <f t="shared" si="93"/>
        <v>2.72122508</v>
      </c>
      <c r="BDM27" s="195">
        <v>0.16847514999999999</v>
      </c>
      <c r="BDN27" s="195">
        <v>1.3212097</v>
      </c>
      <c r="BDO27" s="195">
        <v>0.45445239999999992</v>
      </c>
      <c r="BDP27" s="195"/>
      <c r="BDQ27" s="195">
        <f t="shared" si="94"/>
        <v>1.9441372499999998</v>
      </c>
      <c r="BDR27" s="195">
        <v>1.63796184</v>
      </c>
      <c r="BDS27" s="195">
        <v>0.92574346064141866</v>
      </c>
      <c r="BDT27" s="195">
        <v>0.26323706705539363</v>
      </c>
      <c r="BDU27" s="195">
        <v>0.74154287900874616</v>
      </c>
      <c r="BDV27" s="195">
        <v>0.20445229319065597</v>
      </c>
      <c r="BDW27" s="195">
        <f t="shared" si="95"/>
        <v>3.7729375398962146</v>
      </c>
      <c r="BDX27" s="195">
        <v>0.15877564285711535</v>
      </c>
      <c r="BDY27" s="195">
        <v>1.5680606865888702</v>
      </c>
      <c r="BDZ27" s="195">
        <v>7.7987728862973754E-2</v>
      </c>
      <c r="BEA27" s="195">
        <v>7.9423855685131189E-2</v>
      </c>
      <c r="BEB27" s="195">
        <v>0.56602373469387768</v>
      </c>
      <c r="BEC27" s="195">
        <f t="shared" si="96"/>
        <v>2.4502716486879681</v>
      </c>
      <c r="BED27" s="195">
        <f t="shared" si="97"/>
        <v>12.335151188584183</v>
      </c>
      <c r="BEE27" s="195">
        <v>0.26124010787172008</v>
      </c>
      <c r="BEF27" s="195">
        <v>0.46180734548105212</v>
      </c>
      <c r="BEG27" s="195">
        <v>0.59013544314868815</v>
      </c>
      <c r="BEH27" s="195">
        <v>0</v>
      </c>
      <c r="BEI27" s="195">
        <f t="shared" si="98"/>
        <v>1.3131828965014605</v>
      </c>
      <c r="BEJ27" s="195">
        <v>0.25570823323615161</v>
      </c>
      <c r="BEK27" s="195">
        <v>0.83552768513119524</v>
      </c>
      <c r="BEL27" s="195">
        <v>0.22599375801750032</v>
      </c>
      <c r="BEM27" s="195">
        <v>0.38758999271137029</v>
      </c>
      <c r="BEN27" s="195">
        <v>6.7867721574344023E-2</v>
      </c>
      <c r="BEO27" s="195">
        <f t="shared" si="99"/>
        <v>1.7726873906705611</v>
      </c>
      <c r="BEP27" s="195">
        <v>0.31427702478134112</v>
      </c>
      <c r="BEQ27" s="195">
        <v>0.30913606851312847</v>
      </c>
      <c r="BER27" s="195">
        <v>1.4091313658892128</v>
      </c>
      <c r="BES27" s="195">
        <v>0.12850571428571428</v>
      </c>
      <c r="BET27" s="195">
        <v>0</v>
      </c>
      <c r="BEU27" s="195">
        <f t="shared" si="26"/>
        <v>2.1610501734693965</v>
      </c>
      <c r="BEV27" s="195">
        <v>0.91118463556851315</v>
      </c>
      <c r="BEW27" s="195">
        <v>0.30340748542274687</v>
      </c>
      <c r="BEX27" s="195">
        <v>0.77508367201166162</v>
      </c>
      <c r="BEY27" s="195">
        <v>0.1462845889212829</v>
      </c>
      <c r="BEZ27" s="195">
        <v>0</v>
      </c>
      <c r="BFA27" s="195">
        <f t="shared" si="100"/>
        <v>2.1359603819242046</v>
      </c>
      <c r="BFB27" s="195">
        <v>0.4846795335276991</v>
      </c>
      <c r="BFC27" s="195">
        <f t="shared" si="101"/>
        <v>0.4846795335276991</v>
      </c>
      <c r="BFD27" s="195">
        <f t="shared" si="27"/>
        <v>7.8675603760933219</v>
      </c>
      <c r="BFE27" s="195">
        <v>0.16691636297376097</v>
      </c>
      <c r="BFF27" s="195">
        <v>1.5238772623906702</v>
      </c>
      <c r="BFG27" s="195">
        <v>1.6296404999999998</v>
      </c>
      <c r="BFH27" s="195">
        <v>0.4380578367346939</v>
      </c>
      <c r="BFI27" s="195">
        <f t="shared" si="102"/>
        <v>3.7584919620991251</v>
      </c>
      <c r="BFJ27" s="195">
        <v>0.10920327259475218</v>
      </c>
      <c r="BFK27" s="195">
        <v>0.460800861516035</v>
      </c>
      <c r="BFL27" s="195">
        <v>8.7833822157438138E-2</v>
      </c>
      <c r="BFM27" s="195">
        <v>0.6088988250728864</v>
      </c>
      <c r="BFN27" s="195">
        <v>0.53205581924198253</v>
      </c>
      <c r="BFO27" s="195">
        <f t="shared" si="103"/>
        <v>1.7987926005830941</v>
      </c>
      <c r="BFP27" s="195">
        <v>1.0372319402332362</v>
      </c>
      <c r="BFQ27" s="195">
        <v>9.2956989795918349E-2</v>
      </c>
      <c r="BFR27" s="195">
        <v>0.72219862099124876</v>
      </c>
      <c r="BFS27" s="195">
        <v>0.48503191399416906</v>
      </c>
      <c r="BFT27" s="195">
        <v>0.5954372725947521</v>
      </c>
      <c r="BFU27" s="195">
        <f t="shared" si="28"/>
        <v>2.9328567376093244</v>
      </c>
      <c r="BFV27" s="195">
        <v>0.1310310342856954</v>
      </c>
      <c r="BFW27" s="195">
        <v>0.35651205685131193</v>
      </c>
      <c r="BFX27" s="195">
        <v>0.6243649300291596</v>
      </c>
      <c r="BFY27" s="195">
        <v>0.78206496064139941</v>
      </c>
      <c r="BFZ27" s="195">
        <v>4.6623329446064142E-2</v>
      </c>
      <c r="BGA27" s="195">
        <f t="shared" si="104"/>
        <v>1.9405963112536304</v>
      </c>
      <c r="BGB27" s="195">
        <v>0.14811638775510205</v>
      </c>
      <c r="BGC27" s="195">
        <v>1.7266365772594749</v>
      </c>
      <c r="BGD27" s="195">
        <v>9.950651311952835E-2</v>
      </c>
      <c r="BGE27" s="195">
        <f t="shared" si="105"/>
        <v>1.9742594781341054</v>
      </c>
      <c r="BGF27" s="195">
        <f t="shared" si="29"/>
        <v>12.404997089679279</v>
      </c>
      <c r="BGG27" s="195">
        <v>0.18882119387755103</v>
      </c>
      <c r="BGH27" s="195">
        <v>2.8304170335276972</v>
      </c>
      <c r="BGI27" s="195">
        <f t="shared" si="106"/>
        <v>3.0192382274052481</v>
      </c>
      <c r="BGJ27" s="195">
        <v>0.1090183411078717</v>
      </c>
      <c r="BGK27" s="195">
        <v>0.3499978790087464</v>
      </c>
      <c r="BGL27" s="195">
        <v>5.8823215743440238E-2</v>
      </c>
      <c r="BGM27" s="195">
        <v>0.46547491545189501</v>
      </c>
      <c r="BGN27" s="195">
        <v>0.67431559183677892</v>
      </c>
      <c r="BGO27" s="195">
        <f t="shared" si="107"/>
        <v>1.6576299431487325</v>
      </c>
      <c r="BGP27" s="195">
        <v>8.7208043731778428E-2</v>
      </c>
      <c r="BGQ27" s="195">
        <v>0.43390810932944601</v>
      </c>
      <c r="BGR27" s="195">
        <v>0.12434416326530824</v>
      </c>
      <c r="BGS27" s="195">
        <v>0.37382484256559761</v>
      </c>
      <c r="BGT27" s="195">
        <v>3.2861728862973762E-2</v>
      </c>
      <c r="BGU27" s="195">
        <f t="shared" si="108"/>
        <v>1.0521468877551041</v>
      </c>
      <c r="BGV27" s="195">
        <v>1.7168389300291547</v>
      </c>
      <c r="BGW27" s="195">
        <v>0.17694460495626821</v>
      </c>
      <c r="BGX27" s="195">
        <v>2.7399346938775514E-2</v>
      </c>
      <c r="BGY27" s="195">
        <v>0.70762638483965012</v>
      </c>
      <c r="BGZ27" s="195">
        <v>2.9609432944606419E-2</v>
      </c>
      <c r="BHA27" s="195">
        <f t="shared" si="109"/>
        <v>2.6584186997084549</v>
      </c>
      <c r="BHB27" s="195">
        <v>0.7396489256559714</v>
      </c>
      <c r="BHC27" s="195">
        <v>4.5696498542274047E-2</v>
      </c>
      <c r="BHD27" s="195">
        <v>1.5598262507288625</v>
      </c>
      <c r="BHE27" s="195">
        <v>3.0535051020408162E-2</v>
      </c>
      <c r="BHF27" s="195">
        <v>0.61697171574343368</v>
      </c>
      <c r="BHG27" s="195">
        <f t="shared" si="110"/>
        <v>2.9926784416909502</v>
      </c>
      <c r="BHH27" s="195">
        <f t="shared" si="111"/>
        <v>11.38011219970849</v>
      </c>
      <c r="BHI27" s="195">
        <v>1.414557497084548</v>
      </c>
      <c r="BHJ27" s="195">
        <v>2.7720676384839649E-2</v>
      </c>
      <c r="BHK27" s="195">
        <v>1.1120358309038088</v>
      </c>
      <c r="BHL27" s="195">
        <v>0.94921338338190453</v>
      </c>
      <c r="BHM27" s="195">
        <f t="shared" si="112"/>
        <v>3.503527387755101</v>
      </c>
      <c r="BHN27" s="195">
        <v>6.609243294462519E-2</v>
      </c>
      <c r="BHO27" s="195">
        <v>0.19118525655976165</v>
      </c>
      <c r="BHP27" s="195">
        <v>3.3436202623906702E-2</v>
      </c>
      <c r="BHQ27" s="195">
        <v>1.5481786924198251</v>
      </c>
      <c r="BHR27" s="195">
        <v>0.13128266034985653</v>
      </c>
      <c r="BHS27" s="195">
        <f t="shared" si="113"/>
        <v>1.9701752448979752</v>
      </c>
      <c r="BHT27" s="195">
        <v>0.14923204518950436</v>
      </c>
      <c r="BHU27" s="195">
        <v>0.96491582653061736</v>
      </c>
      <c r="BHV27" s="195">
        <v>3.7430590378944181E-2</v>
      </c>
      <c r="BHW27" s="195">
        <v>0.57826190087463558</v>
      </c>
      <c r="BHX27" s="195">
        <v>2.2334486880466475E-2</v>
      </c>
      <c r="BHY27" s="195">
        <f t="shared" si="114"/>
        <v>1.752174849854168</v>
      </c>
      <c r="BHZ27" s="195">
        <v>0.75062526384839656</v>
      </c>
      <c r="BIA27" s="195">
        <v>4.766728279883381E-2</v>
      </c>
      <c r="BIB27" s="195">
        <v>0.2079224387755102</v>
      </c>
      <c r="BIC27" s="195">
        <v>2.2283756559766763E-2</v>
      </c>
      <c r="BID27" s="195">
        <v>0.27968694606413991</v>
      </c>
      <c r="BIE27" s="195">
        <f t="shared" si="115"/>
        <v>1.3081856880466471</v>
      </c>
      <c r="BIF27" s="195">
        <v>8.5565338192419821E-2</v>
      </c>
      <c r="BIG27" s="195">
        <f t="shared" si="116"/>
        <v>8.5565338192419821E-2</v>
      </c>
      <c r="BIH27" s="195">
        <f t="shared" si="117"/>
        <v>8.6196285087463114</v>
      </c>
      <c r="BII27" s="195">
        <v>0.31597731195335277</v>
      </c>
      <c r="BIJ27" s="195">
        <v>5.4099149781341103</v>
      </c>
      <c r="BIK27" s="195">
        <v>2.4798151603498544E-2</v>
      </c>
      <c r="BIL27" s="195">
        <v>0.59330557725947497</v>
      </c>
      <c r="BIM27" s="195">
        <f t="shared" si="118"/>
        <v>6.3439960189504365</v>
      </c>
      <c r="BIN27" s="195">
        <v>7.0412948979591827E-2</v>
      </c>
      <c r="BIO27" s="195">
        <v>4.7926313411078711E-2</v>
      </c>
      <c r="BIP27" s="195">
        <v>0.77821681778425655</v>
      </c>
      <c r="BIQ27" s="195">
        <v>0.26852597230320702</v>
      </c>
      <c r="BIR27" s="195">
        <v>6.6762354227405243E-2</v>
      </c>
      <c r="BIS27" s="195">
        <f t="shared" si="119"/>
        <v>1.2318444067055392</v>
      </c>
      <c r="BIT27" s="195">
        <v>6.1667518950437317E-2</v>
      </c>
      <c r="BIU27" s="195">
        <v>1.0957162696793004</v>
      </c>
      <c r="BIV27" s="195">
        <v>2.7727183673469387E-2</v>
      </c>
      <c r="BIW27" s="195">
        <v>8.8680931486880471E-2</v>
      </c>
      <c r="BIX27" s="195">
        <v>1.3077459023323612</v>
      </c>
      <c r="BIY27" s="195">
        <f t="shared" si="120"/>
        <v>2.5815378061224488</v>
      </c>
      <c r="BIZ27" s="195">
        <v>7.8556594752186584E-2</v>
      </c>
      <c r="BJA27" s="195">
        <v>2.9838954810495623E-2</v>
      </c>
      <c r="BJB27" s="195">
        <v>0.31692546209913725</v>
      </c>
      <c r="BJC27" s="195">
        <v>8.094778083090393</v>
      </c>
      <c r="BJD27" s="195">
        <f t="shared" si="121"/>
        <v>8.5200990947522133</v>
      </c>
      <c r="BJE27" s="195">
        <v>0.10524264577259471</v>
      </c>
      <c r="BJF27" s="195">
        <v>0.3367446559766844</v>
      </c>
      <c r="BJG27" s="195">
        <v>2.8798739067060264E-2</v>
      </c>
      <c r="BJH27" s="195">
        <v>2.4260281341107873E-2</v>
      </c>
      <c r="BJI27" s="195">
        <f t="shared" si="122"/>
        <v>0.49504632215744726</v>
      </c>
      <c r="BJJ27" s="195">
        <f t="shared" si="123"/>
        <v>19.172523648688081</v>
      </c>
      <c r="BJK27" s="195">
        <f t="shared" si="30"/>
        <v>186.71837511444443</v>
      </c>
      <c r="BJL27" s="195">
        <v>1.5604884256558722</v>
      </c>
      <c r="BJM27" s="195">
        <v>1.3401517886297374</v>
      </c>
      <c r="BJN27" s="195">
        <v>2.3142510204089028E-2</v>
      </c>
      <c r="BJO27" s="195">
        <v>0.92393246647230309</v>
      </c>
      <c r="BJP27" s="195">
        <v>2.2963419825072884E-2</v>
      </c>
      <c r="BJQ27" s="195">
        <f t="shared" si="124"/>
        <v>3.870678610787075</v>
      </c>
      <c r="BJR27" s="195">
        <v>5.8568275510204076E-2</v>
      </c>
      <c r="BJS27" s="195">
        <v>0.53823455976676382</v>
      </c>
      <c r="BJT27" s="195">
        <v>0.5117702201166181</v>
      </c>
      <c r="BJU27" s="195">
        <v>0.42609913994169135</v>
      </c>
      <c r="BJV27" s="195">
        <v>0.49382202623906707</v>
      </c>
      <c r="BJW27" s="195">
        <f t="shared" si="125"/>
        <v>2.0284942215743444</v>
      </c>
      <c r="BJX27" s="195">
        <v>9.8454002915451894E-2</v>
      </c>
      <c r="BJY27" s="195">
        <v>2.3851798833858254E-2</v>
      </c>
      <c r="BJZ27" s="195">
        <v>0.53511653644314083</v>
      </c>
      <c r="BKA27" s="195">
        <v>5.6228555393586004E-2</v>
      </c>
      <c r="BKB27" s="195">
        <f t="shared" si="126"/>
        <v>0.71365089358603695</v>
      </c>
      <c r="BKC27" s="195">
        <v>9.0282906705535182E-2</v>
      </c>
      <c r="BKD27" s="195">
        <v>0.11594270116618074</v>
      </c>
      <c r="BKE27" s="195">
        <v>2.8160979591833141E-2</v>
      </c>
      <c r="BKF27" s="195">
        <v>7.4904110787172004E-2</v>
      </c>
      <c r="BKG27" s="195">
        <v>0.16644113994169099</v>
      </c>
      <c r="BKH27" s="195">
        <f t="shared" si="127"/>
        <v>0.47573183819241205</v>
      </c>
      <c r="BKI27" s="195">
        <f t="shared" si="128"/>
        <v>7.0885555641398676</v>
      </c>
      <c r="BKJ27" s="195">
        <v>1.1823012740524779</v>
      </c>
      <c r="BKK27" s="195">
        <v>0.10643264431486882</v>
      </c>
      <c r="BKL27" s="195">
        <v>2.3243166180759903E-2</v>
      </c>
      <c r="BKM27" s="195">
        <v>2.1643474402332359</v>
      </c>
      <c r="BKN27" s="195">
        <v>2.4454029154518948E-2</v>
      </c>
      <c r="BKO27" s="195">
        <f t="shared" si="129"/>
        <v>3.5007785539358616</v>
      </c>
      <c r="BKP27" s="195">
        <v>0.15939029446064137</v>
      </c>
      <c r="BKQ27" s="195">
        <v>2.5335151603498543E-2</v>
      </c>
      <c r="BKR27" s="195">
        <v>4.8075978134140607E-2</v>
      </c>
      <c r="BKS27" s="195">
        <v>9.9767669096249137E-2</v>
      </c>
      <c r="BKT27" s="195">
        <v>8.7629084548028605E-2</v>
      </c>
      <c r="BKU27" s="195">
        <f t="shared" si="130"/>
        <v>0.42019817784255825</v>
      </c>
      <c r="BKV27" s="195">
        <v>0.11357183819241985</v>
      </c>
      <c r="BKW27" s="195">
        <v>0.59999906122449564</v>
      </c>
      <c r="BKX27" s="195">
        <v>2.0706622448979594E-2</v>
      </c>
      <c r="BKY27" s="195">
        <f t="shared" si="131"/>
        <v>0.73427752186589512</v>
      </c>
      <c r="BKZ27" s="195">
        <v>5.8269857142859587E-2</v>
      </c>
      <c r="BLA27" s="195">
        <v>9.2872612244897956E-2</v>
      </c>
      <c r="BLB27" s="195">
        <v>2.2471488338192416E-2</v>
      </c>
      <c r="BLC27" s="195">
        <v>2.2556728862972157E-2</v>
      </c>
      <c r="BLD27" s="195">
        <v>5.3794892128279884E-2</v>
      </c>
      <c r="BLE27" s="195">
        <f t="shared" si="132"/>
        <v>0.24996557871720199</v>
      </c>
      <c r="BLF27" s="196">
        <f t="shared" si="133"/>
        <v>4.9052198323615164</v>
      </c>
      <c r="BLG27" s="195">
        <v>0.12139766180758016</v>
      </c>
      <c r="BLH27" s="195">
        <v>0.51057950728862966</v>
      </c>
      <c r="BLI27" s="195">
        <v>7.9727558309037896E-2</v>
      </c>
      <c r="BLJ27" s="195">
        <v>4.2976228862970048E-2</v>
      </c>
      <c r="BLK27" s="195">
        <v>2.1592500000000001E-2</v>
      </c>
      <c r="BLL27" s="195">
        <f t="shared" si="134"/>
        <v>0.77627345626821775</v>
      </c>
      <c r="BLM27" s="195">
        <v>0.32517091000000004</v>
      </c>
      <c r="BLN27" s="195">
        <v>2.239288E-2</v>
      </c>
      <c r="BLO27" s="195">
        <v>3.2468050000001331E-2</v>
      </c>
      <c r="BLP27" s="195">
        <v>7.0177569999999398E-2</v>
      </c>
      <c r="BLQ27" s="195">
        <v>0.30985068999999998</v>
      </c>
      <c r="BLR27" s="196">
        <f t="shared" si="135"/>
        <v>0.76006010000000068</v>
      </c>
      <c r="BLS27" s="195">
        <v>0.54523135000000011</v>
      </c>
      <c r="BLT27" s="195">
        <v>0.61577161000000002</v>
      </c>
      <c r="BLU27" s="195">
        <v>4.911422E-2</v>
      </c>
      <c r="BLV27" s="195">
        <v>0.37382781000000004</v>
      </c>
      <c r="BLW27" s="195">
        <v>2.2066440000000003E-2</v>
      </c>
      <c r="BLX27" s="196">
        <f t="shared" si="31"/>
        <v>1.6060114300000004</v>
      </c>
      <c r="BLY27" s="195">
        <v>0.26539927999999996</v>
      </c>
      <c r="BLZ27" s="195">
        <v>0.59280160000000004</v>
      </c>
      <c r="BMA27" s="195">
        <v>4.7261990000000004E-2</v>
      </c>
      <c r="BMB27" s="195">
        <v>9.2957109999999982E-2</v>
      </c>
      <c r="BMC27" s="195">
        <v>0.22826407999999998</v>
      </c>
      <c r="BMD27" s="196">
        <f t="shared" si="136"/>
        <v>1.22668406</v>
      </c>
      <c r="BME27" s="195">
        <v>9.6574750000000015E-2</v>
      </c>
      <c r="BMF27" s="195">
        <v>2.2048599999999998E-2</v>
      </c>
      <c r="BMG27" s="195">
        <v>0.32112193</v>
      </c>
      <c r="BMH27" s="196">
        <f t="shared" si="137"/>
        <v>0.43974528000000002</v>
      </c>
      <c r="BMI27" s="196">
        <f t="shared" si="138"/>
        <v>4.8087743262682192</v>
      </c>
      <c r="BMJ27" s="195">
        <v>0.22473692000000001</v>
      </c>
      <c r="BMK27" s="196">
        <f t="shared" si="139"/>
        <v>0.22473692000000001</v>
      </c>
      <c r="BML27" s="195">
        <v>0.16759905999999999</v>
      </c>
      <c r="BMM27" s="195">
        <v>1.9639210000000001E-2</v>
      </c>
      <c r="BMN27" s="195">
        <v>6.9515939999999998E-2</v>
      </c>
      <c r="BMO27" s="195">
        <v>0.17392127999999996</v>
      </c>
      <c r="BMP27" s="195">
        <v>9.069917999999999E-2</v>
      </c>
      <c r="BMQ27" s="196">
        <f t="shared" si="140"/>
        <v>0.52137466999999993</v>
      </c>
      <c r="BMR27" s="195">
        <v>5.8227170000000002E-2</v>
      </c>
      <c r="BMS27" s="195">
        <v>2.0787519999999997E-2</v>
      </c>
      <c r="BMT27" s="195">
        <v>7.9496480000005365E-2</v>
      </c>
      <c r="BMU27" s="195">
        <v>2.4950959999999998E-2</v>
      </c>
      <c r="BMV27" s="195">
        <v>0.10337753</v>
      </c>
      <c r="BMW27" s="196">
        <f t="shared" si="141"/>
        <v>0.28683966000000538</v>
      </c>
      <c r="BMX27" s="195">
        <v>0.22100078000000004</v>
      </c>
      <c r="BMY27" s="195">
        <v>3.064652E-2</v>
      </c>
      <c r="BMZ27" s="195">
        <v>0.47981931999999999</v>
      </c>
      <c r="BNA27" s="195">
        <v>0.15536977999999999</v>
      </c>
      <c r="BNB27" s="195">
        <v>2.0281190000000001E-2</v>
      </c>
      <c r="BNC27" s="196">
        <f t="shared" si="142"/>
        <v>0.90711758999999992</v>
      </c>
      <c r="BND27" s="195">
        <v>0.38496118000000001</v>
      </c>
      <c r="BNE27" s="195">
        <v>2.11773E-2</v>
      </c>
      <c r="BNF27" s="195">
        <v>0.13440941999999997</v>
      </c>
      <c r="BNG27" s="195">
        <v>0.40900458000000001</v>
      </c>
      <c r="BNH27" s="195">
        <v>2.037914E-2</v>
      </c>
      <c r="BNI27" s="196">
        <f t="shared" si="143"/>
        <v>0.96993161999999988</v>
      </c>
      <c r="BNJ27" s="196">
        <f t="shared" si="144"/>
        <v>2.9100004600000053</v>
      </c>
      <c r="BNK27" s="195">
        <v>0.14335279000000001</v>
      </c>
      <c r="BNL27" s="195">
        <v>0.17116306999999997</v>
      </c>
      <c r="BNM27" s="195">
        <v>0.11929530000000001</v>
      </c>
      <c r="BNN27" s="195">
        <v>0.48881721000000006</v>
      </c>
      <c r="BNO27" s="195">
        <v>0.13471731000000001</v>
      </c>
      <c r="BNP27" s="196">
        <f t="shared" si="145"/>
        <v>1.0573456800000001</v>
      </c>
      <c r="BNQ27" s="195">
        <v>9.4873240000000011E-2</v>
      </c>
      <c r="BNR27" s="195">
        <v>2.3186999999999999E-2</v>
      </c>
      <c r="BNS27" s="195">
        <v>2.1255759999999999E-2</v>
      </c>
      <c r="BNT27" s="195">
        <v>0.30967345999999996</v>
      </c>
      <c r="BNU27" s="195">
        <v>4.1554239999999999E-2</v>
      </c>
      <c r="BNV27" s="196">
        <f t="shared" si="146"/>
        <v>0.49054369999999997</v>
      </c>
      <c r="BNW27" s="195">
        <v>0.13141670999999999</v>
      </c>
      <c r="BNX27" s="195">
        <v>2.2011750000000059E-2</v>
      </c>
      <c r="BNY27" s="195">
        <v>2.4226440000000002E-2</v>
      </c>
      <c r="BNZ27" s="195">
        <v>1.9233590000000002E-2</v>
      </c>
      <c r="BOA27" s="195">
        <v>4.1922050000000002E-2</v>
      </c>
      <c r="BOB27" s="196">
        <f t="shared" si="147"/>
        <v>0.23881054000000007</v>
      </c>
      <c r="BOC27" s="195">
        <v>0.13857502999999999</v>
      </c>
      <c r="BOD27" s="195">
        <v>0.13037305999999999</v>
      </c>
      <c r="BOE27" s="195">
        <v>0.10315022</v>
      </c>
      <c r="BOF27" s="195">
        <v>0.1354012</v>
      </c>
      <c r="BOG27" s="195">
        <v>2.7035640000000003E-2</v>
      </c>
      <c r="BOH27" s="196">
        <f t="shared" si="148"/>
        <v>0.53453514999999996</v>
      </c>
      <c r="BOI27" s="195">
        <v>0.16301744000000001</v>
      </c>
      <c r="BOJ27" s="196">
        <f t="shared" si="149"/>
        <v>0.16301744000000001</v>
      </c>
      <c r="BOK27" s="196">
        <f t="shared" si="150"/>
        <v>2.4842525100000001</v>
      </c>
      <c r="BOL27" s="195">
        <v>0.26688330000000005</v>
      </c>
      <c r="BOM27" s="195">
        <v>2.2665020000000001E-2</v>
      </c>
      <c r="BON27" s="195">
        <v>4.2856039999999998E-2</v>
      </c>
      <c r="BOO27" s="196">
        <f t="shared" si="32"/>
        <v>0.33240436000000001</v>
      </c>
      <c r="BOP27" s="196">
        <v>0.16331512000000001</v>
      </c>
      <c r="BOQ27" s="196">
        <v>2.0472969999999997E-2</v>
      </c>
      <c r="BOR27" s="196">
        <v>9.1342730000000011E-2</v>
      </c>
      <c r="BOS27" s="196">
        <v>0.28371246999999999</v>
      </c>
      <c r="BOT27" s="196">
        <v>3.3905360000000002E-2</v>
      </c>
      <c r="BOU27" s="196">
        <f t="shared" si="151"/>
        <v>0.59274864999999999</v>
      </c>
      <c r="BOV27" s="196">
        <v>0.11224562</v>
      </c>
      <c r="BOW27" s="196">
        <v>2.0570109999999999E-2</v>
      </c>
      <c r="BOX27" s="196">
        <v>2.0121360000002982E-2</v>
      </c>
      <c r="BOY27" s="196">
        <v>0.25339834999999999</v>
      </c>
      <c r="BOZ27" s="196"/>
      <c r="BPA27" s="196">
        <v>1.906913E-2</v>
      </c>
      <c r="BPB27" s="196">
        <f t="shared" si="152"/>
        <v>0.42540457000000298</v>
      </c>
      <c r="BPC27" s="196">
        <v>8.3409770000000008E-2</v>
      </c>
      <c r="BPD27" s="196">
        <v>7.5145970000000006E-2</v>
      </c>
      <c r="BPE27" s="196">
        <v>9.8322629999999994E-2</v>
      </c>
      <c r="BPF27" s="196">
        <v>1.9204349999999999E-2</v>
      </c>
      <c r="BPG27" s="196">
        <f t="shared" si="153"/>
        <v>0.27608272</v>
      </c>
      <c r="BPH27" s="196">
        <v>8.9268800000000009E-2</v>
      </c>
      <c r="BPI27" s="196">
        <v>0.24672990999999997</v>
      </c>
      <c r="BPJ27" s="196">
        <v>3.02375E-2</v>
      </c>
      <c r="BPK27" s="196">
        <f t="shared" si="154"/>
        <v>0.36623620999999995</v>
      </c>
      <c r="BPL27" s="196">
        <f t="shared" si="155"/>
        <v>1.992876510000003</v>
      </c>
      <c r="BPM27" s="196">
        <v>0.30892581000000002</v>
      </c>
      <c r="BPN27" s="196">
        <v>1.9385389999999999E-2</v>
      </c>
      <c r="BPO27" s="196">
        <f t="shared" si="156"/>
        <v>0.32831120000000003</v>
      </c>
      <c r="BPP27" s="196">
        <v>0.19229903000000004</v>
      </c>
      <c r="BPQ27" s="196">
        <v>5.7114430000000001E-2</v>
      </c>
      <c r="BPR27" s="196">
        <v>0.21002838000000001</v>
      </c>
      <c r="BPS27" s="196">
        <v>0.25948874</v>
      </c>
      <c r="BPT27" s="196">
        <v>7.9698060000000001E-2</v>
      </c>
      <c r="BPU27" s="196">
        <f t="shared" si="157"/>
        <v>0.79862864000000011</v>
      </c>
      <c r="BPV27" s="196">
        <v>5.764942E-2</v>
      </c>
      <c r="BPW27" s="196">
        <v>2.0011920000000002E-2</v>
      </c>
      <c r="BPX27" s="196">
        <v>1.9645619999999999E-2</v>
      </c>
      <c r="BPY27" s="196">
        <v>9.2407519999999993E-2</v>
      </c>
      <c r="BPZ27" s="196">
        <f t="shared" si="33"/>
        <v>0.18971447999999999</v>
      </c>
      <c r="BQA27" s="196">
        <v>7.9534499999999994E-2</v>
      </c>
      <c r="BQB27" s="196">
        <v>9.2889740000000026E-2</v>
      </c>
      <c r="BQC27" s="196">
        <v>0.28556925000000005</v>
      </c>
      <c r="BQD27" s="196">
        <v>3.9041729999999997E-2</v>
      </c>
      <c r="BQE27" s="196">
        <v>0.10174327000000001</v>
      </c>
      <c r="BQF27" s="196">
        <f t="shared" si="158"/>
        <v>0.59877849000000005</v>
      </c>
      <c r="BQG27" s="196">
        <v>0.10469682000000001</v>
      </c>
      <c r="BQH27" s="196">
        <v>5.6891192199999994</v>
      </c>
      <c r="BQI27" s="196">
        <v>6.9495070000000006E-2</v>
      </c>
      <c r="BQJ27" s="196">
        <v>1.9454019999999995E-2</v>
      </c>
      <c r="BQK27" s="196">
        <v>0.79693121</v>
      </c>
      <c r="BQL27" s="196">
        <f t="shared" si="159"/>
        <v>6.6796963400000005</v>
      </c>
      <c r="BQM27" s="196">
        <f t="shared" si="34"/>
        <v>8.59512915</v>
      </c>
      <c r="BQN27" s="196">
        <v>9.1726840000000018E-2</v>
      </c>
      <c r="BQO27" s="196">
        <v>7.7650180000000013E-2</v>
      </c>
      <c r="BQP27" s="196">
        <v>3.8666189999999996E-2</v>
      </c>
      <c r="BQQ27" s="196">
        <v>1.9650690000000002E-2</v>
      </c>
      <c r="BQR27" s="196">
        <f t="shared" si="160"/>
        <v>0.22769390000000003</v>
      </c>
      <c r="BQS27" s="196">
        <v>14.72789762</v>
      </c>
      <c r="BQT27" s="196">
        <v>0.2328721</v>
      </c>
      <c r="BQU27" s="196">
        <v>1.9912929999999999E-2</v>
      </c>
      <c r="BQV27" s="196">
        <v>0.19373886000000001</v>
      </c>
      <c r="BQW27" s="196">
        <v>0.12349100000000002</v>
      </c>
      <c r="BQX27" s="196">
        <f t="shared" si="161"/>
        <v>15.29791251</v>
      </c>
      <c r="BQY27" s="196">
        <v>0.10958278000000006</v>
      </c>
      <c r="BQZ27" s="196">
        <v>8.9457100000000012E-2</v>
      </c>
      <c r="BRA27" s="196">
        <v>1.8870840000000597E-2</v>
      </c>
      <c r="BRB27" s="196">
        <v>2.862634E-2</v>
      </c>
      <c r="BRC27" s="196">
        <v>1.8357290000000002E-2</v>
      </c>
      <c r="BRD27" s="196">
        <f t="shared" si="162"/>
        <v>0.26489435000000067</v>
      </c>
      <c r="BRE27" s="196">
        <v>5.8786240000000003E-2</v>
      </c>
      <c r="BRF27" s="196">
        <v>1.892193E-2</v>
      </c>
      <c r="BRG27" s="196">
        <v>2.32903E-2</v>
      </c>
      <c r="BRH27" s="196">
        <v>7.7524140000000019E-2</v>
      </c>
      <c r="BRI27" s="196">
        <v>1.9919160000000005E-2</v>
      </c>
      <c r="BRJ27" s="196">
        <f t="shared" si="163"/>
        <v>0.19844177000000002</v>
      </c>
      <c r="BRK27" s="196">
        <v>0.13274255000000007</v>
      </c>
      <c r="BRL27" s="196">
        <v>8.0910450000000009E-2</v>
      </c>
      <c r="BRM27" s="196">
        <f t="shared" si="164"/>
        <v>0.21365300000000009</v>
      </c>
      <c r="BRN27" s="196">
        <f t="shared" si="35"/>
        <v>16.20259553</v>
      </c>
      <c r="BRO27" s="196">
        <v>1.6537659999999999E-2</v>
      </c>
      <c r="BRP27" s="196">
        <v>1.9019940000000003E-2</v>
      </c>
      <c r="BRQ27" s="196">
        <v>1.912759E-2</v>
      </c>
      <c r="BRR27" s="196">
        <f t="shared" si="165"/>
        <v>5.4685190000000002E-2</v>
      </c>
      <c r="BRS27" s="196">
        <v>6.304267999999999E-2</v>
      </c>
      <c r="BRT27" s="196">
        <v>1.4628879999999999E-2</v>
      </c>
      <c r="BRU27" s="196">
        <v>1.9471660000000005E-2</v>
      </c>
      <c r="BRV27" s="196">
        <v>1.9712189999999997E-2</v>
      </c>
      <c r="BRW27" s="196">
        <v>2.3639580000000011E-2</v>
      </c>
      <c r="BRX27" s="196">
        <f t="shared" si="166"/>
        <v>0.14049499000000001</v>
      </c>
      <c r="BRY27" s="196">
        <v>5.7076760000000004E-2</v>
      </c>
      <c r="BRZ27" s="196">
        <v>6.0977700000000003E-2</v>
      </c>
      <c r="BSA27" s="196">
        <v>3.1127820000000004E-2</v>
      </c>
      <c r="BSB27" s="196">
        <v>8.4629009999999991E-2</v>
      </c>
      <c r="BSC27" s="196">
        <v>1.9390280000000003E-2</v>
      </c>
      <c r="BSD27" s="196">
        <f t="shared" si="167"/>
        <v>0.25320156999999999</v>
      </c>
      <c r="BSE27" s="196">
        <v>5.5879249999999998E-2</v>
      </c>
      <c r="BSF27" s="196">
        <v>7.3105649999999994E-2</v>
      </c>
      <c r="BSG27" s="196">
        <v>2.1816249999999999E-2</v>
      </c>
      <c r="BSH27" s="196">
        <v>1.8068949999999997E-2</v>
      </c>
      <c r="BSI27" s="196">
        <v>1.7991610000000002E-2</v>
      </c>
      <c r="BSJ27" s="196">
        <f t="shared" si="168"/>
        <v>0.18686170999999999</v>
      </c>
      <c r="BSK27" s="196">
        <v>5.4524530000000009E-2</v>
      </c>
      <c r="BSL27" s="196">
        <v>3.6227790000000003E-2</v>
      </c>
      <c r="BSM27" s="196">
        <v>2.6231750000000002E-2</v>
      </c>
      <c r="BSN27" s="196">
        <v>0.11110552999999999</v>
      </c>
      <c r="BSO27" s="196">
        <f t="shared" si="169"/>
        <v>0.2280896</v>
      </c>
      <c r="BSP27" s="196">
        <f t="shared" si="170"/>
        <v>0.86333305999999999</v>
      </c>
      <c r="BSQ27" s="196">
        <v>2.3761120000000004E-2</v>
      </c>
      <c r="BSR27" s="196">
        <f t="shared" si="171"/>
        <v>2.3761120000000004E-2</v>
      </c>
      <c r="BSS27" s="196">
        <v>0.18121300000000001</v>
      </c>
      <c r="BST27" s="196">
        <v>1.8539170000000001E-2</v>
      </c>
      <c r="BSU27" s="196">
        <v>4.4713969999999471E-2</v>
      </c>
      <c r="BSV27" s="196">
        <v>1.7664289999999999E-2</v>
      </c>
      <c r="BSW27" s="196">
        <v>1.6943800000000002E-2</v>
      </c>
      <c r="BSX27" s="196">
        <f t="shared" si="172"/>
        <v>0.27907422999999948</v>
      </c>
      <c r="BSY27" s="196">
        <v>5.7711749999999992E-2</v>
      </c>
      <c r="BSZ27" s="196">
        <v>1.3846629999999993E-2</v>
      </c>
      <c r="BTA27" s="196">
        <v>3.8211040000000002E-2</v>
      </c>
      <c r="BTB27" s="196">
        <v>0.19354609</v>
      </c>
      <c r="BTC27" s="196">
        <v>1.8051250000000001E-2</v>
      </c>
      <c r="BTD27" s="196">
        <f t="shared" si="173"/>
        <v>0.32136676000000003</v>
      </c>
      <c r="BTE27" s="196">
        <v>5.2326620000000011E-2</v>
      </c>
      <c r="BTF27" s="196">
        <v>3.2035549999999996E-2</v>
      </c>
      <c r="BTG27" s="196">
        <v>8.1676029999999997E-2</v>
      </c>
      <c r="BTH27" s="196">
        <v>0.58365423999999999</v>
      </c>
      <c r="BTI27" s="196">
        <v>1.6951189999999998E-2</v>
      </c>
      <c r="BTJ27" s="196">
        <f t="shared" si="174"/>
        <v>0.76664363000000002</v>
      </c>
      <c r="BTK27" s="196">
        <v>5.1650150000000006E-2</v>
      </c>
      <c r="BTL27" s="196">
        <v>0.10718094</v>
      </c>
      <c r="BTM27" s="196">
        <v>0.10313548</v>
      </c>
      <c r="BTN27" s="196">
        <v>0.11955502</v>
      </c>
      <c r="BTO27" s="196">
        <v>3.7320119999999998E-2</v>
      </c>
      <c r="BTP27" s="196">
        <f t="shared" si="175"/>
        <v>0.41884171000000003</v>
      </c>
      <c r="BTQ27" s="196">
        <f t="shared" si="176"/>
        <v>1.8096874499999998</v>
      </c>
      <c r="BTR27" s="196">
        <v>0.21854289999999998</v>
      </c>
      <c r="BTS27" s="196">
        <v>0.42443406999999994</v>
      </c>
      <c r="BTT27" s="196">
        <v>1.6501660000000001E-2</v>
      </c>
      <c r="BTU27" s="196">
        <v>0.45656305000000003</v>
      </c>
      <c r="BTV27" s="196">
        <f t="shared" si="177"/>
        <v>1.1160416799999999</v>
      </c>
      <c r="BTW27" s="196">
        <v>0.19109841000000002</v>
      </c>
      <c r="BTX27" s="196">
        <v>6.44792E-2</v>
      </c>
      <c r="BTY27" s="196">
        <v>0.18209090000000003</v>
      </c>
      <c r="BTZ27" s="196">
        <v>1.090441E-2</v>
      </c>
      <c r="BUA27" s="196">
        <v>2.0512889999999999E-2</v>
      </c>
      <c r="BUB27" s="196">
        <f t="shared" si="178"/>
        <v>0.46908581000000005</v>
      </c>
      <c r="BUC27" s="196">
        <v>0.21550490000000003</v>
      </c>
      <c r="BUD27" s="196">
        <v>2.30911E-2</v>
      </c>
      <c r="BUE27" s="196">
        <v>9.5395160000000603E-2</v>
      </c>
      <c r="BUF27" s="196">
        <v>0.12775702000000003</v>
      </c>
      <c r="BUG27" s="196">
        <v>1.7088219999999998E-2</v>
      </c>
      <c r="BUH27" s="196">
        <f t="shared" si="179"/>
        <v>0.47883640000000061</v>
      </c>
      <c r="BUI27" s="196">
        <v>0.25027927</v>
      </c>
      <c r="BUJ27" s="196">
        <v>1.5957570000000001E-2</v>
      </c>
      <c r="BUK27" s="196">
        <v>3.4440529999999997E-2</v>
      </c>
      <c r="BUL27" s="196">
        <v>1.1052699999999999E-2</v>
      </c>
      <c r="BUM27" s="196">
        <v>6.1976449999999995E-2</v>
      </c>
      <c r="BUN27" s="196">
        <f t="shared" si="180"/>
        <v>0.37370651999999999</v>
      </c>
      <c r="BUO27" s="196">
        <v>0.45468104000000004</v>
      </c>
      <c r="BUP27" s="196">
        <v>1.7730360000000001E-2</v>
      </c>
      <c r="BUQ27" s="196">
        <f t="shared" si="181"/>
        <v>0.47241140000000004</v>
      </c>
      <c r="BUR27" s="196">
        <f t="shared" si="182"/>
        <v>2.9100818100000003</v>
      </c>
      <c r="BUS27" s="196">
        <v>1.489007E-2</v>
      </c>
      <c r="BUT27" s="196">
        <v>1.4394580000000001E-2</v>
      </c>
      <c r="BUU27" s="196">
        <v>0.15372527999999999</v>
      </c>
      <c r="BUV27" s="196">
        <f t="shared" si="183"/>
        <v>0.18300992999999999</v>
      </c>
      <c r="BUW27" s="196">
        <v>0.15642629999999999</v>
      </c>
      <c r="BUX27" s="196">
        <v>1.5279730000000002E-2</v>
      </c>
      <c r="BUY27" s="196">
        <v>1.530607E-2</v>
      </c>
      <c r="BUZ27" s="196">
        <v>2.6362649999999998E-2</v>
      </c>
      <c r="BVA27" s="196">
        <v>0.16580910000000001</v>
      </c>
      <c r="BVB27" s="196">
        <f t="shared" si="184"/>
        <v>0.37918384999999999</v>
      </c>
      <c r="BVC27" s="196">
        <v>6.8480340000000001E-2</v>
      </c>
      <c r="BVD27" s="196">
        <v>6.7649420000000002E-2</v>
      </c>
      <c r="BVE27" s="196">
        <v>0.41301944000000007</v>
      </c>
      <c r="BVF27" s="196">
        <v>1.4250380000000002E-2</v>
      </c>
      <c r="BVG27" s="196">
        <v>0.11910916999999999</v>
      </c>
      <c r="BVH27" s="196">
        <f t="shared" si="185"/>
        <v>0.68250875</v>
      </c>
      <c r="BVI27" s="196">
        <v>0.12657370999999998</v>
      </c>
      <c r="BVJ27" s="196">
        <v>6.8437169999999353E-2</v>
      </c>
      <c r="BVK27" s="196">
        <v>3.7577430000000002E-2</v>
      </c>
      <c r="BVL27" s="196">
        <v>0.12608944999999999</v>
      </c>
      <c r="BVM27" s="196">
        <v>1.2765479999999999E-2</v>
      </c>
      <c r="BVN27" s="196">
        <f t="shared" si="206"/>
        <v>0.37144323999999929</v>
      </c>
      <c r="BVO27" s="196">
        <v>3.9057230000000005E-2</v>
      </c>
      <c r="BVP27" s="196">
        <v>1.2994469999999999E-2</v>
      </c>
      <c r="BVQ27" s="196">
        <v>1.2313649999999999E-2</v>
      </c>
      <c r="BVR27" s="196">
        <v>1.5864290000000069E-2</v>
      </c>
      <c r="BVS27" s="196">
        <v>6.4354120000000001E-2</v>
      </c>
      <c r="BVT27" s="196">
        <f t="shared" si="186"/>
        <v>0.14458376000000006</v>
      </c>
      <c r="BVU27" s="196">
        <f t="shared" si="187"/>
        <v>1.7607295299999994</v>
      </c>
      <c r="BVV27" s="196">
        <f t="shared" si="36"/>
        <v>56.331235732769613</v>
      </c>
      <c r="BVW27" s="196">
        <v>4.402826E-2</v>
      </c>
      <c r="BVX27" s="196">
        <v>1.7267819999986878E-2</v>
      </c>
      <c r="BVY27" s="196">
        <v>5.0866210000000009E-2</v>
      </c>
      <c r="BVZ27" s="196">
        <v>1.4867110000000001E-2</v>
      </c>
      <c r="BWA27" s="196">
        <v>9.7474299999999996E-3</v>
      </c>
      <c r="BWB27" s="196">
        <f t="shared" si="188"/>
        <v>0.13677682999998689</v>
      </c>
      <c r="BWC27" s="196">
        <v>2.8026990000000005E-2</v>
      </c>
      <c r="BWD27" s="196">
        <v>2.5173256400000001</v>
      </c>
      <c r="BWE27" s="196">
        <v>0.90780559999999999</v>
      </c>
      <c r="BWF27" s="196">
        <v>1.3117687899999999</v>
      </c>
      <c r="BWG27" s="196">
        <v>1.0248879999999998E-2</v>
      </c>
      <c r="BWH27" s="196">
        <f t="shared" si="204"/>
        <v>4.7751758999999998</v>
      </c>
      <c r="BWI27" s="196">
        <v>1.8163729999999999E-2</v>
      </c>
      <c r="BWJ27" s="196">
        <v>2.3155180000000001E-2</v>
      </c>
      <c r="BWK27" s="196">
        <v>9.4132409999999986E-2</v>
      </c>
      <c r="BWL27" s="196">
        <v>1.03079E-2</v>
      </c>
      <c r="BWM27" s="196">
        <v>0.33151183000000001</v>
      </c>
      <c r="BWN27" s="196">
        <f t="shared" si="209"/>
        <v>0.47727105000000003</v>
      </c>
      <c r="BWO27" s="196">
        <v>5.0211569999999997E-2</v>
      </c>
      <c r="BWP27" s="196">
        <v>0.11791866000000001</v>
      </c>
      <c r="BWQ27" s="196">
        <v>4.6687429999999891E-2</v>
      </c>
      <c r="BWR27" s="196">
        <v>0.14450188999999999</v>
      </c>
      <c r="BWS27" s="196">
        <v>9.3611299999999988E-3</v>
      </c>
      <c r="BWT27" s="196">
        <f t="shared" si="210"/>
        <v>0.36868067999999987</v>
      </c>
      <c r="BWU27" s="196">
        <v>2.0947160000000003E-2</v>
      </c>
      <c r="BWV27" s="196">
        <f t="shared" si="38"/>
        <v>2.0947160000000003E-2</v>
      </c>
      <c r="BWW27" s="196">
        <f t="shared" si="39"/>
        <v>5.7788516199999869</v>
      </c>
      <c r="BWX27" s="196">
        <v>8.7635899999999808E-3</v>
      </c>
      <c r="BWY27" s="196">
        <v>8.5090400000000007E-3</v>
      </c>
      <c r="BWZ27" s="196">
        <v>5.5174609999999992E-2</v>
      </c>
      <c r="BXA27" s="196">
        <v>8.3389699999999994E-3</v>
      </c>
      <c r="BXB27" s="196">
        <f t="shared" si="190"/>
        <v>8.0786209999999969E-2</v>
      </c>
      <c r="BXC27" s="196">
        <v>2.5526069999999994E-2</v>
      </c>
      <c r="BXD27" s="196">
        <v>8.592230000000001E-3</v>
      </c>
      <c r="BXE27" s="196">
        <v>8.98032E-3</v>
      </c>
      <c r="BXF27" s="196">
        <v>1.2207849999999795E-2</v>
      </c>
      <c r="BXG27" s="196">
        <v>8.1539799999999999E-3</v>
      </c>
      <c r="BXH27" s="196">
        <f t="shared" si="191"/>
        <v>6.3460449999999793E-2</v>
      </c>
      <c r="BXI27" s="196">
        <v>2.4581090000000003E-2</v>
      </c>
      <c r="BXJ27" s="196">
        <v>0.97910573000000012</v>
      </c>
      <c r="BXK27" s="196">
        <v>8.4769600000000004E-3</v>
      </c>
      <c r="BXL27" s="196">
        <v>8.9551689999999989E-2</v>
      </c>
      <c r="BXM27" s="196">
        <v>0.64442434999999998</v>
      </c>
      <c r="BXN27" s="196">
        <f t="shared" si="192"/>
        <v>1.7461398200000002</v>
      </c>
      <c r="BXO27" s="196">
        <v>1.80407E-2</v>
      </c>
      <c r="BXP27" s="196">
        <v>0.43781383000000001</v>
      </c>
      <c r="BXQ27" s="196">
        <v>7.6437900000000001E-3</v>
      </c>
      <c r="BXR27" s="196">
        <v>7.4687859999999981E-2</v>
      </c>
      <c r="BXS27" s="196">
        <v>0.45893624</v>
      </c>
      <c r="BXT27" s="196">
        <f t="shared" si="193"/>
        <v>0.99712241999999995</v>
      </c>
      <c r="BXU27" s="196">
        <f t="shared" si="194"/>
        <v>2.8875089000000003</v>
      </c>
      <c r="BXV27" s="196">
        <v>2.6424162700000005</v>
      </c>
      <c r="BXW27" s="196">
        <v>7.5597499999999996E-3</v>
      </c>
      <c r="BXX27" s="196">
        <v>8.0014299999999986E-3</v>
      </c>
      <c r="BXY27" s="196">
        <f t="shared" si="195"/>
        <v>2.6579774500000006</v>
      </c>
      <c r="BXZ27" s="196">
        <v>0.13373563999999999</v>
      </c>
      <c r="BYA27" s="196">
        <v>7.3158399999999997E-3</v>
      </c>
      <c r="BYB27" s="196">
        <v>0.12065206000000001</v>
      </c>
      <c r="BYC27" s="196">
        <v>0.46102583999999996</v>
      </c>
      <c r="BYD27" s="196">
        <v>7.4712600000000004E-3</v>
      </c>
      <c r="BYE27" s="196">
        <f t="shared" si="196"/>
        <v>0.73020063999999985</v>
      </c>
      <c r="BYF27" s="196">
        <v>2.4091530000000003E-2</v>
      </c>
      <c r="BYG27" s="196">
        <v>7.7149999999999996E-3</v>
      </c>
      <c r="BYH27" s="196">
        <v>0.13006986000000001</v>
      </c>
      <c r="BYI27" s="196">
        <v>8.0941400000000014E-3</v>
      </c>
      <c r="BYJ27" s="196">
        <v>0.12331886</v>
      </c>
      <c r="BYK27" s="196">
        <f t="shared" si="208"/>
        <v>0.29328938999999998</v>
      </c>
      <c r="BYL27" s="196">
        <v>4.9144280000000005E-2</v>
      </c>
      <c r="BYM27" s="196">
        <v>9.4770399999997024E-3</v>
      </c>
      <c r="BYN27" s="196">
        <v>9.9947600000000331E-3</v>
      </c>
      <c r="BYO27" s="196">
        <v>0.32573236</v>
      </c>
      <c r="BYP27" s="196">
        <v>9.7567200000000017E-3</v>
      </c>
      <c r="BYQ27" s="196">
        <f t="shared" si="205"/>
        <v>0.40410515999999974</v>
      </c>
      <c r="BYR27" s="196">
        <v>3.0985019999999995E-2</v>
      </c>
      <c r="BYS27" s="196">
        <v>1.043795E-2</v>
      </c>
      <c r="BYT27" s="196">
        <v>9.9405099999999996E-3</v>
      </c>
      <c r="BYU27" s="196">
        <v>7.9859099999999815E-3</v>
      </c>
      <c r="BYV27" s="196">
        <f t="shared" si="197"/>
        <v>5.9349389999999974E-2</v>
      </c>
      <c r="BYW27" s="196">
        <f t="shared" si="198"/>
        <v>4.14492203</v>
      </c>
      <c r="BYX27" s="196">
        <v>9.5783399999999994E-3</v>
      </c>
      <c r="BYY27" s="196">
        <f t="shared" si="199"/>
        <v>9.5783399999999994E-3</v>
      </c>
      <c r="BYZ27" s="196">
        <v>2.8911119999999998E-2</v>
      </c>
      <c r="BZA27" s="196">
        <v>9.758720000000002E-3</v>
      </c>
      <c r="BZB27" s="196">
        <v>9.8941600000000251E-3</v>
      </c>
      <c r="BZC27" s="196">
        <v>1.0171389999999999E-2</v>
      </c>
      <c r="BZD27" s="196">
        <v>1.0178529999999998E-2</v>
      </c>
      <c r="BZE27" s="196">
        <f t="shared" si="200"/>
        <v>6.8913920000000017E-2</v>
      </c>
      <c r="BZF27" s="196">
        <v>3.189724E-2</v>
      </c>
      <c r="BZG27" s="196">
        <v>9.9607900000000006E-3</v>
      </c>
      <c r="BZH27" s="196">
        <v>1.065429E-2</v>
      </c>
      <c r="BZI27" s="196">
        <v>1.1474299999999998E-2</v>
      </c>
      <c r="BZJ27" s="196">
        <f t="shared" si="201"/>
        <v>6.3986619999999994E-2</v>
      </c>
      <c r="BZK27" s="196">
        <v>4.433177E-2</v>
      </c>
      <c r="BZL27" s="196">
        <v>1.126019E-2</v>
      </c>
      <c r="BZM27" s="196">
        <v>1.1525480000000001E-2</v>
      </c>
      <c r="BZN27" s="196">
        <v>1.0653990000000002E-2</v>
      </c>
      <c r="BZO27" s="196"/>
      <c r="BZP27" s="196">
        <f t="shared" si="40"/>
        <v>7.7771430000000003E-2</v>
      </c>
      <c r="BZQ27" s="196">
        <f t="shared" si="202"/>
        <v>0.22025031000000003</v>
      </c>
      <c r="BZR27" s="196">
        <f t="shared" si="203"/>
        <v>13.031532859999988</v>
      </c>
      <c r="BZS27" s="197"/>
      <c r="BZT27" s="197"/>
      <c r="BZU27" s="197"/>
      <c r="BZV27" s="197"/>
      <c r="BZW27" s="197"/>
      <c r="BZX27" s="197"/>
      <c r="BZY27" s="197"/>
      <c r="BZZ27" s="197"/>
      <c r="CAA27" s="197"/>
      <c r="CAB27" s="197"/>
      <c r="CAC27" s="197"/>
      <c r="CAD27" s="197"/>
      <c r="CAE27" s="197"/>
      <c r="CAF27" s="197"/>
      <c r="CAG27" s="197"/>
      <c r="CAH27" s="197"/>
      <c r="CAI27" s="197"/>
      <c r="CAJ27" s="197"/>
      <c r="CAK27" s="197"/>
      <c r="CAL27" s="197"/>
      <c r="CAM27" s="197"/>
      <c r="CAN27" s="197"/>
      <c r="CAO27" s="197"/>
      <c r="CAP27" s="197"/>
      <c r="CAQ27" s="197"/>
      <c r="CAR27" s="197"/>
      <c r="CAS27" s="197"/>
      <c r="CAT27" s="197"/>
      <c r="CAU27" s="197"/>
      <c r="CAV27" s="197"/>
      <c r="CAW27" s="197"/>
      <c r="CAX27" s="197"/>
      <c r="CAY27" s="197"/>
      <c r="CAZ27" s="197"/>
      <c r="CBA27" s="197"/>
      <c r="CBB27" s="197"/>
      <c r="CBC27" s="197"/>
      <c r="CBD27" s="197"/>
      <c r="CBE27" s="197"/>
      <c r="CBF27" s="197"/>
      <c r="CBG27" s="197"/>
      <c r="CBH27" s="197"/>
      <c r="CBI27" s="197"/>
      <c r="CBJ27" s="197"/>
      <c r="CBK27" s="197"/>
      <c r="CBL27" s="197"/>
      <c r="CBM27" s="197"/>
      <c r="CBN27" s="197"/>
      <c r="CBO27" s="197"/>
      <c r="CBP27" s="197"/>
      <c r="CBQ27" s="197"/>
      <c r="CBR27" s="197"/>
      <c r="CBS27" s="197"/>
      <c r="CBT27" s="197"/>
      <c r="CBU27" s="197"/>
      <c r="CBV27" s="197"/>
      <c r="CBW27" s="197"/>
      <c r="CBX27" s="197"/>
      <c r="CBY27" s="197"/>
      <c r="CBZ27" s="197"/>
      <c r="CCA27" s="197"/>
      <c r="CCB27" s="197"/>
      <c r="CCC27" s="197"/>
      <c r="CCD27" s="197"/>
      <c r="CCE27" s="197"/>
      <c r="CCF27" s="197"/>
      <c r="CCG27" s="197"/>
      <c r="CCH27" s="197"/>
      <c r="CCI27" s="197"/>
      <c r="CCJ27" s="197"/>
      <c r="CCK27" s="197"/>
      <c r="CCL27" s="197"/>
      <c r="CCM27" s="197"/>
      <c r="CCN27" s="197"/>
      <c r="CCO27" s="197"/>
      <c r="CCP27" s="197"/>
      <c r="CCQ27" s="197"/>
      <c r="CCR27" s="198"/>
      <c r="CCS27" s="198">
        <f t="shared" si="41"/>
        <v>1.7097960500000262</v>
      </c>
      <c r="CCT27" s="199"/>
      <c r="CED27" s="207" t="s">
        <v>229</v>
      </c>
      <c r="CEE27" s="208"/>
      <c r="CEF27" s="209">
        <v>23</v>
      </c>
    </row>
    <row r="28" spans="1:2164" s="200" customFormat="1" outlineLevel="1" x14ac:dyDescent="0.2">
      <c r="A28" s="201" t="s">
        <v>19</v>
      </c>
      <c r="B28" s="195">
        <v>19.080982860000002</v>
      </c>
      <c r="C28" s="195">
        <v>28.787533269999997</v>
      </c>
      <c r="D28" s="195">
        <v>23.333240349999997</v>
      </c>
      <c r="E28" s="195">
        <v>30.792108980000009</v>
      </c>
      <c r="F28" s="195">
        <v>44.172317220000004</v>
      </c>
      <c r="G28" s="195">
        <v>31.782739759999991</v>
      </c>
      <c r="H28" s="195">
        <v>28.75193360999997</v>
      </c>
      <c r="I28" s="195">
        <v>26.225795230000003</v>
      </c>
      <c r="J28" s="195">
        <v>23.96239078000001</v>
      </c>
      <c r="K28" s="195">
        <v>25.950327869999988</v>
      </c>
      <c r="L28" s="195">
        <v>31.821744239999994</v>
      </c>
      <c r="M28" s="195">
        <v>21.457475839999997</v>
      </c>
      <c r="N28" s="195">
        <v>25.439715899999971</v>
      </c>
      <c r="O28" s="202">
        <v>342.46973434999978</v>
      </c>
      <c r="P28" s="195">
        <v>2.8547098099999992</v>
      </c>
      <c r="Q28" s="195">
        <v>1.5367960199999999</v>
      </c>
      <c r="R28" s="195">
        <v>0.68888992999999299</v>
      </c>
      <c r="S28" s="195">
        <v>2.3775248200000001</v>
      </c>
      <c r="T28" s="195">
        <v>1.98256202</v>
      </c>
      <c r="U28" s="195">
        <v>9.4404825999999922</v>
      </c>
      <c r="V28" s="195">
        <v>1.4015414900000001</v>
      </c>
      <c r="W28" s="195">
        <v>0.76926572000001436</v>
      </c>
      <c r="X28" s="195">
        <v>1.3178260899999998</v>
      </c>
      <c r="Y28" s="195">
        <v>2.2366437699999873</v>
      </c>
      <c r="Z28" s="195">
        <v>1.2930083800000003</v>
      </c>
      <c r="AA28" s="195">
        <v>7.0182854500000023</v>
      </c>
      <c r="AB28" s="195">
        <v>1.6034213300000002</v>
      </c>
      <c r="AC28" s="195">
        <v>0.28106607</v>
      </c>
      <c r="AD28" s="195">
        <v>0.68962105999999979</v>
      </c>
      <c r="AE28" s="195">
        <v>1.2841637199999998</v>
      </c>
      <c r="AF28" s="195">
        <v>3.8582721800000002</v>
      </c>
      <c r="AG28" s="195">
        <v>1.6553167900000001</v>
      </c>
      <c r="AH28" s="195">
        <v>0.83880898000000015</v>
      </c>
      <c r="AI28" s="195">
        <v>1.6290673499999997</v>
      </c>
      <c r="AJ28" s="195">
        <v>0.80129971</v>
      </c>
      <c r="AK28" s="195">
        <v>2.7739834399999999</v>
      </c>
      <c r="AL28" s="195">
        <v>7.6984762700000005</v>
      </c>
      <c r="AM28" s="195">
        <v>28.015516499999993</v>
      </c>
      <c r="AN28" s="195">
        <v>2.8698994300000047</v>
      </c>
      <c r="AO28" s="195">
        <v>1.4899345999999773</v>
      </c>
      <c r="AP28" s="195">
        <v>3.4665651200000012</v>
      </c>
      <c r="AQ28" s="195">
        <v>0.63504269999999996</v>
      </c>
      <c r="AR28" s="195">
        <v>1.3470051399999998</v>
      </c>
      <c r="AS28" s="195">
        <v>9.8084469899999824</v>
      </c>
      <c r="AT28" s="195">
        <v>1.9060839400000003</v>
      </c>
      <c r="AU28" s="195">
        <v>1.3544126099999998</v>
      </c>
      <c r="AV28" s="195">
        <v>1.6731278100000024</v>
      </c>
      <c r="AW28" s="195">
        <v>4.9336243600000023</v>
      </c>
      <c r="AX28" s="195">
        <v>0.77136947</v>
      </c>
      <c r="AY28" s="195">
        <v>0.57646757999999843</v>
      </c>
      <c r="AZ28" s="195">
        <v>0.72461790000000004</v>
      </c>
      <c r="BA28" s="195">
        <v>0.42906403999999998</v>
      </c>
      <c r="BB28" s="195">
        <v>1.20859282</v>
      </c>
      <c r="BC28" s="195">
        <v>3.710111809999999</v>
      </c>
      <c r="BD28" s="195">
        <v>0.84944666999999996</v>
      </c>
      <c r="BE28" s="195">
        <v>1.6779164199999999</v>
      </c>
      <c r="BF28" s="195">
        <v>1.3630853900000004</v>
      </c>
      <c r="BG28" s="195">
        <v>1.8004757800000002</v>
      </c>
      <c r="BH28" s="195">
        <v>3.2191075200000001</v>
      </c>
      <c r="BI28" s="195">
        <v>8.9100317800000006</v>
      </c>
      <c r="BJ28" s="195">
        <v>0.84667972000000002</v>
      </c>
      <c r="BK28" s="195">
        <v>0.84667972000000002</v>
      </c>
      <c r="BL28" s="195">
        <v>28.208894659999988</v>
      </c>
      <c r="BM28" s="195">
        <v>0.74384550000000016</v>
      </c>
      <c r="BN28" s="195">
        <v>0.90915608000000359</v>
      </c>
      <c r="BO28" s="195">
        <v>0.72604267</v>
      </c>
      <c r="BP28" s="195">
        <v>1.4035166800000007</v>
      </c>
      <c r="BQ28" s="195">
        <v>3.7825609300000043</v>
      </c>
      <c r="BR28" s="195">
        <v>0.75568884000000003</v>
      </c>
      <c r="BS28" s="195">
        <v>0.50418651999999997</v>
      </c>
      <c r="BT28" s="195">
        <v>1.73493834</v>
      </c>
      <c r="BU28" s="195">
        <v>0.62576923999999801</v>
      </c>
      <c r="BV28" s="195">
        <v>1.4300432900000031</v>
      </c>
      <c r="BW28" s="195">
        <v>5.0506262300000015</v>
      </c>
      <c r="BX28" s="195">
        <v>1.1380581200000002</v>
      </c>
      <c r="BY28" s="195">
        <v>0.64442327999999993</v>
      </c>
      <c r="BZ28" s="195">
        <v>0.48433114000000599</v>
      </c>
      <c r="CA28" s="195">
        <v>4.5742301999999881</v>
      </c>
      <c r="CB28" s="195">
        <v>2.1164053300000116</v>
      </c>
      <c r="CC28" s="195">
        <v>8.9574480700000052</v>
      </c>
      <c r="CD28" s="195">
        <v>2.5909182400000002</v>
      </c>
      <c r="CE28" s="195">
        <v>0.58202089000000001</v>
      </c>
      <c r="CF28" s="195">
        <v>0.53689050999999999</v>
      </c>
      <c r="CG28" s="195">
        <v>1.2679110600000001</v>
      </c>
      <c r="CH28" s="195">
        <v>4.9777407</v>
      </c>
      <c r="CI28" s="195">
        <v>0.85769762999999988</v>
      </c>
      <c r="CJ28" s="195">
        <v>0.68956257999999981</v>
      </c>
      <c r="CK28" s="195">
        <v>5.3318399799999998</v>
      </c>
      <c r="CL28" s="195">
        <v>7.5347192400000065</v>
      </c>
      <c r="CM28" s="195">
        <v>14.413819430000006</v>
      </c>
      <c r="CN28" s="195">
        <v>37.182195360000016</v>
      </c>
      <c r="CO28" s="195">
        <v>1.8179225700000008</v>
      </c>
      <c r="CP28" s="195">
        <v>1.8179225700000008</v>
      </c>
      <c r="CQ28" s="195">
        <v>0.63179069999999993</v>
      </c>
      <c r="CR28" s="195">
        <v>0.99917934000000008</v>
      </c>
      <c r="CS28" s="195">
        <v>0.47882395</v>
      </c>
      <c r="CT28" s="195">
        <v>1.01465264</v>
      </c>
      <c r="CU28" s="195">
        <v>2.0991234599999973</v>
      </c>
      <c r="CV28" s="195">
        <v>5.2235700899999973</v>
      </c>
      <c r="CW28" s="195">
        <v>0.7591042400000001</v>
      </c>
      <c r="CX28" s="195">
        <v>0.69558597</v>
      </c>
      <c r="CY28" s="195">
        <v>0.32336839000000001</v>
      </c>
      <c r="CZ28" s="195">
        <v>0.68521142000001323</v>
      </c>
      <c r="DA28" s="195">
        <v>0.74387048999999994</v>
      </c>
      <c r="DB28" s="195">
        <v>3.2071405100000128</v>
      </c>
      <c r="DC28" s="195">
        <v>1.4163154700000002</v>
      </c>
      <c r="DD28" s="195">
        <v>0.53698836000000005</v>
      </c>
      <c r="DE28" s="195">
        <v>1.1913901099999999</v>
      </c>
      <c r="DF28" s="195">
        <v>0.39835150000000003</v>
      </c>
      <c r="DG28" s="195">
        <v>0.57592181999999992</v>
      </c>
      <c r="DH28" s="195">
        <v>4.1189672600000007</v>
      </c>
      <c r="DI28" s="195">
        <v>0.58044349000000406</v>
      </c>
      <c r="DJ28" s="195">
        <v>1.6957716400000005</v>
      </c>
      <c r="DK28" s="195">
        <v>0.35326990000000003</v>
      </c>
      <c r="DL28" s="195">
        <v>2.43035494</v>
      </c>
      <c r="DM28" s="195">
        <v>4.0838561000000038</v>
      </c>
      <c r="DN28" s="195">
        <v>9.1436960700000096</v>
      </c>
      <c r="DO28" s="195">
        <v>23.511296500000025</v>
      </c>
      <c r="DP28" s="195">
        <v>1.1909989500000002</v>
      </c>
      <c r="DQ28" s="195">
        <v>1.4955653200000119</v>
      </c>
      <c r="DR28" s="195">
        <v>0.99127593000000602</v>
      </c>
      <c r="DS28" s="195">
        <v>1.0970627999999998</v>
      </c>
      <c r="DT28" s="195">
        <v>4.7749030000000179</v>
      </c>
      <c r="DU28" s="195">
        <v>0.64064809000000011</v>
      </c>
      <c r="DV28" s="195">
        <v>6.561155450000002</v>
      </c>
      <c r="DW28" s="195">
        <v>1.3291604700000001</v>
      </c>
      <c r="DX28" s="195">
        <v>0.61486476000000001</v>
      </c>
      <c r="DY28" s="195">
        <v>0.78657028000000095</v>
      </c>
      <c r="DZ28" s="195">
        <v>9.9323990500000043</v>
      </c>
      <c r="EA28" s="195">
        <v>0.74724593000000006</v>
      </c>
      <c r="EB28" s="195">
        <v>1.7134205699999998</v>
      </c>
      <c r="EC28" s="195">
        <v>0.77514446999999742</v>
      </c>
      <c r="ED28" s="195">
        <v>1.2942817600000023</v>
      </c>
      <c r="EE28" s="195">
        <v>0.98258827000000004</v>
      </c>
      <c r="EF28" s="195">
        <v>5.5126809999999997</v>
      </c>
      <c r="EG28" s="195">
        <v>0.62369056</v>
      </c>
      <c r="EH28" s="195">
        <v>0.50270845000000008</v>
      </c>
      <c r="EI28" s="195">
        <v>0.27093052999999995</v>
      </c>
      <c r="EJ28" s="195">
        <v>3.0575853499999996</v>
      </c>
      <c r="EK28" s="195">
        <v>4.4549148899999995</v>
      </c>
      <c r="EL28" s="195">
        <v>0.69020370999999991</v>
      </c>
      <c r="EM28" s="195">
        <v>0.40262095000000214</v>
      </c>
      <c r="EN28" s="195">
        <v>1.092824660000002</v>
      </c>
      <c r="EO28" s="195">
        <v>25.767722600000024</v>
      </c>
      <c r="EP28" s="195">
        <v>0.59466189000000003</v>
      </c>
      <c r="EQ28" s="195">
        <v>0.76587610000000161</v>
      </c>
      <c r="ER28" s="195">
        <v>1.3980957000000001</v>
      </c>
      <c r="ES28" s="195">
        <v>2.7586336900000017</v>
      </c>
      <c r="ET28" s="195">
        <v>4.3252334700000006</v>
      </c>
      <c r="EU28" s="195">
        <v>1.3231707999999998</v>
      </c>
      <c r="EV28" s="195">
        <v>1.6954284399999997</v>
      </c>
      <c r="EW28" s="195">
        <v>0.91703819000000009</v>
      </c>
      <c r="EX28" s="195">
        <v>0.53354646999999999</v>
      </c>
      <c r="EY28" s="195">
        <v>8.7944173699999997</v>
      </c>
      <c r="EZ28" s="195">
        <v>1.3377687800000002</v>
      </c>
      <c r="FA28" s="195">
        <v>0.734669879999993</v>
      </c>
      <c r="FB28" s="195">
        <v>0.55619424000000706</v>
      </c>
      <c r="FC28" s="195">
        <v>1.8258491500000027</v>
      </c>
      <c r="FD28" s="195">
        <v>0.72363742999998559</v>
      </c>
      <c r="FE28" s="195">
        <v>5.1781194799999888</v>
      </c>
      <c r="FF28" s="195">
        <v>0.8481935599999938</v>
      </c>
      <c r="FG28" s="195">
        <v>0.86051100000000014</v>
      </c>
      <c r="FH28" s="195">
        <v>0.34583797999999999</v>
      </c>
      <c r="FI28" s="195">
        <v>0.50338687000000004</v>
      </c>
      <c r="FJ28" s="195">
        <v>2.5579294099999936</v>
      </c>
      <c r="FK28" s="195">
        <v>3.1276498799999999</v>
      </c>
      <c r="FL28" s="195">
        <v>1.4163689700000048</v>
      </c>
      <c r="FM28" s="195">
        <v>0.73840518999999993</v>
      </c>
      <c r="FN28" s="195">
        <v>2.43540549</v>
      </c>
      <c r="FO28" s="195">
        <v>7.7178295300000048</v>
      </c>
      <c r="FP28" s="195">
        <v>27.006929479999989</v>
      </c>
      <c r="FQ28" s="195">
        <v>0.88588853000000056</v>
      </c>
      <c r="FR28" s="195">
        <v>0.88588853000000056</v>
      </c>
      <c r="FS28" s="195">
        <v>2.0964003400000002</v>
      </c>
      <c r="FT28" s="195">
        <v>0.20713355</v>
      </c>
      <c r="FU28" s="195">
        <v>1.8367251999999994</v>
      </c>
      <c r="FV28" s="195">
        <v>0.91336058000000009</v>
      </c>
      <c r="FW28" s="195">
        <v>0.79942687999998985</v>
      </c>
      <c r="FX28" s="195">
        <v>5.8530465499999895</v>
      </c>
      <c r="FY28" s="195">
        <v>0.9621044299999999</v>
      </c>
      <c r="FZ28" s="195">
        <v>0.53639782999999996</v>
      </c>
      <c r="GA28" s="195">
        <v>0.32540486999999252</v>
      </c>
      <c r="GB28" s="195">
        <v>0.78773890000000002</v>
      </c>
      <c r="GC28" s="195">
        <v>0.51070720000000003</v>
      </c>
      <c r="GD28" s="195">
        <v>3.1223532299999928</v>
      </c>
      <c r="GE28" s="195">
        <v>0.77104054</v>
      </c>
      <c r="GF28" s="195">
        <v>1.5258451800000001</v>
      </c>
      <c r="GG28" s="195">
        <v>0.78432182000000006</v>
      </c>
      <c r="GH28" s="195">
        <v>0.3827989799999999</v>
      </c>
      <c r="GI28" s="195">
        <v>0.90581991000000006</v>
      </c>
      <c r="GJ28" s="195">
        <v>4.3698264299999998</v>
      </c>
      <c r="GK28" s="195">
        <v>0.73614114999999991</v>
      </c>
      <c r="GL28" s="195">
        <v>1.68146928</v>
      </c>
      <c r="GM28" s="195">
        <v>0.32863299999999995</v>
      </c>
      <c r="GN28" s="195">
        <v>0.75811947000000002</v>
      </c>
      <c r="GO28" s="195">
        <v>0.76578173000000005</v>
      </c>
      <c r="GP28" s="195">
        <v>4.2701446299999999</v>
      </c>
      <c r="GQ28" s="195">
        <v>18.501259369999989</v>
      </c>
      <c r="GR28" s="195">
        <v>0.68843708000000081</v>
      </c>
      <c r="GS28" s="195">
        <v>0.60094796999999966</v>
      </c>
      <c r="GT28" s="195">
        <v>0.63475931000000008</v>
      </c>
      <c r="GU28" s="195">
        <v>0.71363280000000007</v>
      </c>
      <c r="GV28" s="195">
        <v>1.18952798</v>
      </c>
      <c r="GW28" s="195">
        <v>3.8273051400000009</v>
      </c>
      <c r="GX28" s="195">
        <v>1.08561639</v>
      </c>
      <c r="GY28" s="195">
        <v>3.0174484000000006</v>
      </c>
      <c r="GZ28" s="195">
        <v>0.78318209000000005</v>
      </c>
      <c r="HA28" s="195">
        <v>0.88271092999999989</v>
      </c>
      <c r="HB28" s="195">
        <v>0.44883074000000006</v>
      </c>
      <c r="HC28" s="195">
        <v>6.2177885500000007</v>
      </c>
      <c r="HD28" s="195">
        <v>0.91615028000000009</v>
      </c>
      <c r="HE28" s="195">
        <v>0.63486889000000013</v>
      </c>
      <c r="HF28" s="195">
        <v>0.5982975599999999</v>
      </c>
      <c r="HG28" s="195">
        <v>0.36459410000000003</v>
      </c>
      <c r="HH28" s="195">
        <v>1.0996055400000002</v>
      </c>
      <c r="HI28" s="195">
        <v>3.6135163700000006</v>
      </c>
      <c r="HJ28" s="195">
        <v>0.64059699000000014</v>
      </c>
      <c r="HK28" s="195">
        <v>0.79066412999999791</v>
      </c>
      <c r="HL28" s="195">
        <v>0.37529404000000005</v>
      </c>
      <c r="HM28" s="195">
        <v>0.24140021</v>
      </c>
      <c r="HN28" s="195">
        <v>1.2577268599999993</v>
      </c>
      <c r="HO28" s="195">
        <v>3.3056822299999977</v>
      </c>
      <c r="HP28" s="195">
        <v>0.83921396000000004</v>
      </c>
      <c r="HQ28" s="195">
        <v>0.72406901000000001</v>
      </c>
      <c r="HR28" s="195">
        <v>0.57669125999999604</v>
      </c>
      <c r="HS28" s="195">
        <v>2.139974229999996</v>
      </c>
      <c r="HT28" s="195">
        <v>19.104266519999999</v>
      </c>
      <c r="HU28" s="195">
        <v>0.34581124000000224</v>
      </c>
      <c r="HV28" s="195">
        <v>0.90687854000000001</v>
      </c>
      <c r="HW28" s="195">
        <v>1.2526897800000023</v>
      </c>
      <c r="HX28" s="195">
        <v>0.69122391999999999</v>
      </c>
      <c r="HY28" s="195">
        <v>0.92668360999999999</v>
      </c>
      <c r="HZ28" s="195">
        <v>0.9926549699999998</v>
      </c>
      <c r="IA28" s="195">
        <v>0.24600882000000002</v>
      </c>
      <c r="IB28" s="195">
        <v>1.1148120499999945</v>
      </c>
      <c r="IC28" s="195">
        <v>3.9713833699999945</v>
      </c>
      <c r="ID28" s="195">
        <v>0.96495838</v>
      </c>
      <c r="IE28" s="195">
        <v>0.5198516299999999</v>
      </c>
      <c r="IF28" s="195">
        <v>0.43934059999999997</v>
      </c>
      <c r="IG28" s="195">
        <v>0.78735973999999997</v>
      </c>
      <c r="IH28" s="195">
        <v>0.64393992</v>
      </c>
      <c r="II28" s="195">
        <v>3.3554502699999995</v>
      </c>
      <c r="IJ28" s="195">
        <v>0.64983738999999985</v>
      </c>
      <c r="IK28" s="195">
        <v>0.99706758000000018</v>
      </c>
      <c r="IL28" s="195">
        <v>0.69251627999999987</v>
      </c>
      <c r="IM28" s="195">
        <v>0.34802586000000268</v>
      </c>
      <c r="IN28" s="195">
        <v>0.71339686000000002</v>
      </c>
      <c r="IO28" s="195">
        <v>3.4008439700000022</v>
      </c>
      <c r="IP28" s="195">
        <v>2.1538826600000003</v>
      </c>
      <c r="IQ28" s="195">
        <v>0.93414399000000004</v>
      </c>
      <c r="IR28" s="195">
        <v>0.80668661000000019</v>
      </c>
      <c r="IS28" s="195">
        <v>1.3284993700000005</v>
      </c>
      <c r="IT28" s="195">
        <v>1.0604700500000004</v>
      </c>
      <c r="IU28" s="195">
        <v>6.283682680000001</v>
      </c>
      <c r="IV28" s="195">
        <v>18.26405007</v>
      </c>
      <c r="IW28" s="195">
        <v>1.8982841100000054</v>
      </c>
      <c r="IX28" s="195">
        <v>0.5474066099999999</v>
      </c>
      <c r="IY28" s="195">
        <v>0.39273283999999997</v>
      </c>
      <c r="IZ28" s="195">
        <v>0.34532640000000003</v>
      </c>
      <c r="JA28" s="195">
        <v>0.31362352000000004</v>
      </c>
      <c r="JB28" s="195">
        <v>3.4973734800000056</v>
      </c>
      <c r="JC28" s="195">
        <v>0.58015222000000011</v>
      </c>
      <c r="JD28" s="195">
        <v>0.9775619200000002</v>
      </c>
      <c r="JE28" s="195">
        <v>0.33743024999999999</v>
      </c>
      <c r="JF28" s="195">
        <v>0.24738509999999994</v>
      </c>
      <c r="JG28" s="195">
        <v>0.66627002000000002</v>
      </c>
      <c r="JH28" s="195">
        <v>2.8087995100000001</v>
      </c>
      <c r="JI28" s="195">
        <v>0.84625196999999985</v>
      </c>
      <c r="JJ28" s="195">
        <v>0.68196234999999983</v>
      </c>
      <c r="JK28" s="195">
        <v>0.74224400000000001</v>
      </c>
      <c r="JL28" s="195">
        <v>0.60894458000000007</v>
      </c>
      <c r="JM28" s="195">
        <v>1.4279284999999997</v>
      </c>
      <c r="JN28" s="195">
        <v>4.3073313999999998</v>
      </c>
      <c r="JO28" s="195">
        <v>0.76682748999999972</v>
      </c>
      <c r="JP28" s="195">
        <v>0.51654901000000475</v>
      </c>
      <c r="JQ28" s="195">
        <v>0.33509004999999997</v>
      </c>
      <c r="JR28" s="195">
        <v>0.26325826999999924</v>
      </c>
      <c r="JS28" s="195">
        <v>2.4162185800000122</v>
      </c>
      <c r="JT28" s="195">
        <v>4.2979434000000163</v>
      </c>
      <c r="JU28" s="195">
        <v>1.1957651899999999</v>
      </c>
      <c r="JV28" s="195">
        <v>1.1957651899999999</v>
      </c>
      <c r="JW28" s="195">
        <v>16.107212980000021</v>
      </c>
      <c r="JX28" s="195">
        <v>0.6250175</v>
      </c>
      <c r="JY28" s="195">
        <v>0.94390792999999973</v>
      </c>
      <c r="JZ28" s="195">
        <v>0.3940525700000001</v>
      </c>
      <c r="KA28" s="195">
        <v>1.9629779999999999</v>
      </c>
      <c r="KB28" s="195">
        <v>0.75894424000000027</v>
      </c>
      <c r="KC28" s="195">
        <v>0.49200545000000001</v>
      </c>
      <c r="KD28" s="195">
        <v>0.42984493000000007</v>
      </c>
      <c r="KE28" s="195">
        <v>0.44855291000000003</v>
      </c>
      <c r="KF28" s="195">
        <v>0.25912422000000002</v>
      </c>
      <c r="KG28" s="195">
        <v>2.3884717500000003</v>
      </c>
      <c r="KH28" s="195">
        <v>0.73536024</v>
      </c>
      <c r="KI28" s="195">
        <v>0.50939103000000008</v>
      </c>
      <c r="KJ28" s="195">
        <v>0.62695850999999991</v>
      </c>
      <c r="KK28" s="195">
        <v>0.38529271999999992</v>
      </c>
      <c r="KL28" s="195">
        <v>0.73957262999999995</v>
      </c>
      <c r="KM28" s="195">
        <v>2.9965751300000001</v>
      </c>
      <c r="KN28" s="195">
        <v>0.92508973999999988</v>
      </c>
      <c r="KO28" s="195">
        <v>0.50435991999999974</v>
      </c>
      <c r="KP28" s="195">
        <v>0.40063337000000004</v>
      </c>
      <c r="KQ28" s="195">
        <v>0.39461605000000005</v>
      </c>
      <c r="KR28" s="195">
        <v>0.39898226999999997</v>
      </c>
      <c r="KS28" s="195">
        <v>2.6236813499999996</v>
      </c>
      <c r="KT28" s="195">
        <v>0.57215637999999991</v>
      </c>
      <c r="KU28" s="195">
        <v>0.96100943999999999</v>
      </c>
      <c r="KV28" s="195">
        <v>0.69385320000000006</v>
      </c>
      <c r="KW28" s="195">
        <v>2.2270190200000002</v>
      </c>
      <c r="KX28" s="195">
        <v>12.198725249999999</v>
      </c>
      <c r="KY28" s="195">
        <v>0.30420078</v>
      </c>
      <c r="KZ28" s="195">
        <v>0.3973017299999998</v>
      </c>
      <c r="LA28" s="195">
        <v>0.70150250999999986</v>
      </c>
      <c r="LB28" s="195">
        <v>1.0553718900000035</v>
      </c>
      <c r="LC28" s="195">
        <v>0.49383808999999934</v>
      </c>
      <c r="LD28" s="195">
        <v>0.34070375000000008</v>
      </c>
      <c r="LE28" s="195">
        <v>0.56907987000000004</v>
      </c>
      <c r="LF28" s="195">
        <v>0.48650242000000216</v>
      </c>
      <c r="LG28" s="195">
        <v>2.9454960200000051</v>
      </c>
      <c r="LH28" s="195">
        <v>0.81315355999999994</v>
      </c>
      <c r="LI28" s="195">
        <v>0.51543588999999645</v>
      </c>
      <c r="LJ28" s="195">
        <v>0.23087666999999995</v>
      </c>
      <c r="LK28" s="195">
        <v>0.54149283999999998</v>
      </c>
      <c r="LL28" s="195">
        <v>0.29270365000000004</v>
      </c>
      <c r="LM28" s="195">
        <v>2.3936626099999962</v>
      </c>
      <c r="LN28" s="195">
        <v>0.64551209000000331</v>
      </c>
      <c r="LO28" s="195">
        <v>0.84193343000000009</v>
      </c>
      <c r="LP28" s="195">
        <v>0.32723254999999979</v>
      </c>
      <c r="LQ28" s="195">
        <v>0.93047495000000546</v>
      </c>
      <c r="LR28" s="195">
        <v>0.79737077000000012</v>
      </c>
      <c r="LS28" s="195">
        <v>3.5425237900000091</v>
      </c>
      <c r="LT28" s="195">
        <v>1.5299129700000003</v>
      </c>
      <c r="LU28" s="195">
        <v>0.83111664000000018</v>
      </c>
      <c r="LV28" s="195">
        <v>1.0912581900000002</v>
      </c>
      <c r="LW28" s="195">
        <v>1.5561846799999999</v>
      </c>
      <c r="LX28" s="195">
        <v>5.4127999999999999E-4</v>
      </c>
      <c r="LY28" s="195">
        <v>5.0090137600000011</v>
      </c>
      <c r="LZ28" s="195">
        <v>14.592198690000011</v>
      </c>
      <c r="MA28" s="195">
        <v>268.46026798000008</v>
      </c>
      <c r="MB28" s="195">
        <v>1.2810152999999997</v>
      </c>
      <c r="MC28" s="195">
        <v>0.22163361999999998</v>
      </c>
      <c r="MD28" s="195">
        <v>0.24301888999999763</v>
      </c>
      <c r="ME28" s="195">
        <v>1.0288102400000003</v>
      </c>
      <c r="MF28" s="195">
        <v>2.7744780499999977</v>
      </c>
      <c r="MG28" s="195">
        <v>0.63331872000000011</v>
      </c>
      <c r="MH28" s="195">
        <v>0.8249551799999999</v>
      </c>
      <c r="MI28" s="195">
        <v>0.52259498000000359</v>
      </c>
      <c r="MJ28" s="195">
        <v>0.38824502999999883</v>
      </c>
      <c r="MK28" s="195">
        <v>0.63286047999999995</v>
      </c>
      <c r="ML28" s="195">
        <v>3.0019743900000022</v>
      </c>
      <c r="MM28" s="195">
        <v>0.91264320999999982</v>
      </c>
      <c r="MN28" s="195">
        <v>0.69397462999999993</v>
      </c>
      <c r="MO28" s="202">
        <v>0.79105354000000017</v>
      </c>
      <c r="MP28" s="202">
        <v>0.55264213000000018</v>
      </c>
      <c r="MQ28" s="202">
        <v>0.40536427000000042</v>
      </c>
      <c r="MR28" s="202">
        <v>3.3556777800000006</v>
      </c>
      <c r="MS28" s="202">
        <v>1.7489868500000001</v>
      </c>
      <c r="MT28" s="202">
        <v>0.328318</v>
      </c>
      <c r="MU28" s="202">
        <v>0.25825552999999996</v>
      </c>
      <c r="MV28" s="202">
        <v>0.39052996999999989</v>
      </c>
      <c r="MW28" s="202">
        <v>2.7260903499999998</v>
      </c>
      <c r="MX28" s="202">
        <v>0.90606416000000012</v>
      </c>
      <c r="MY28" s="202">
        <v>0.95805990999999957</v>
      </c>
      <c r="MZ28" s="202">
        <v>1.8641240699999997</v>
      </c>
      <c r="NA28" s="195">
        <v>13.722344639999998</v>
      </c>
      <c r="NB28" s="195">
        <v>1.3702895200000023</v>
      </c>
      <c r="NC28" s="195">
        <v>1.64606374</v>
      </c>
      <c r="ND28" s="195">
        <v>0.9298142800000001</v>
      </c>
      <c r="NE28" s="195">
        <v>3.9461675400000025</v>
      </c>
      <c r="NF28" s="195">
        <v>0.81562861999999914</v>
      </c>
      <c r="NG28" s="195">
        <v>1.10153342</v>
      </c>
      <c r="NH28" s="195">
        <v>0.58331669999999991</v>
      </c>
      <c r="NI28" s="195">
        <v>1.2406376199999998</v>
      </c>
      <c r="NJ28" s="195">
        <v>1.2259172899999999</v>
      </c>
      <c r="NK28" s="195">
        <v>4.9670336499999994</v>
      </c>
      <c r="NL28" s="195">
        <v>0.56883867999999993</v>
      </c>
      <c r="NM28" s="195">
        <v>0.56445489999999998</v>
      </c>
      <c r="NN28" s="195">
        <v>0.35531077999999955</v>
      </c>
      <c r="NO28" s="195">
        <v>0.40006064000000036</v>
      </c>
      <c r="NP28" s="195">
        <v>0.90389570000000707</v>
      </c>
      <c r="NQ28" s="195">
        <v>2.7925607000000072</v>
      </c>
      <c r="NR28" s="195">
        <v>1.3047375700000001</v>
      </c>
      <c r="NS28" s="195">
        <v>1.2395633699999997</v>
      </c>
      <c r="NT28" s="195">
        <v>0.47953755999999997</v>
      </c>
      <c r="NU28" s="195">
        <v>0.62140145000000002</v>
      </c>
      <c r="NV28" s="195">
        <v>3.8824234899999999</v>
      </c>
      <c r="NW28" s="195">
        <v>7.5276634399999995</v>
      </c>
      <c r="NX28" s="195">
        <v>19.233425330000006</v>
      </c>
      <c r="NY28" s="195">
        <v>1.1237676699999999</v>
      </c>
      <c r="NZ28" s="195">
        <v>0.34171347999999468</v>
      </c>
      <c r="OA28" s="195">
        <v>0.29809019000000175</v>
      </c>
      <c r="OB28" s="195">
        <v>1.7635713399999964</v>
      </c>
      <c r="OC28" s="195">
        <v>0.54304834999999996</v>
      </c>
      <c r="OD28" s="195">
        <v>0.50552704000000015</v>
      </c>
      <c r="OE28" s="195">
        <v>0.54053915000000019</v>
      </c>
      <c r="OF28" s="195">
        <v>0.36492139000000007</v>
      </c>
      <c r="OG28" s="195">
        <v>0.43071339000001441</v>
      </c>
      <c r="OH28" s="195">
        <v>2.3847493200000147</v>
      </c>
      <c r="OI28" s="195">
        <v>1.1159409999999998</v>
      </c>
      <c r="OJ28" s="195">
        <v>0.64471665</v>
      </c>
      <c r="OK28" s="195">
        <v>0.31062468000000359</v>
      </c>
      <c r="OL28" s="195">
        <v>1.1085982599999979</v>
      </c>
      <c r="OM28" s="195">
        <v>1.1197036299999996</v>
      </c>
      <c r="ON28" s="195">
        <v>4.2995842200000007</v>
      </c>
      <c r="OO28" s="195">
        <v>0.66127781999999991</v>
      </c>
      <c r="OP28" s="195">
        <v>0.61482014999999957</v>
      </c>
      <c r="OQ28" s="195">
        <v>0.47959447000000005</v>
      </c>
      <c r="OR28" s="195">
        <v>0.58083886000000007</v>
      </c>
      <c r="OS28" s="195">
        <v>1.2418979000000101</v>
      </c>
      <c r="OT28" s="195">
        <v>3.5784292000000093</v>
      </c>
      <c r="OU28" s="195">
        <v>1.0264371599999997</v>
      </c>
      <c r="OV28" s="195">
        <v>0.85219196000000008</v>
      </c>
      <c r="OW28" s="195">
        <v>0.65722068000000011</v>
      </c>
      <c r="OX28" s="195">
        <v>0.82112393000000083</v>
      </c>
      <c r="OY28" s="195">
        <v>1.4148260899999998</v>
      </c>
      <c r="OZ28" s="195">
        <v>4.7717998200000009</v>
      </c>
      <c r="PA28" s="195">
        <v>16.798133900000021</v>
      </c>
      <c r="PB28" s="195">
        <v>0.91988884999999876</v>
      </c>
      <c r="PC28" s="195">
        <v>1.1919389199999999</v>
      </c>
      <c r="PD28" s="195">
        <v>0.54854945000000011</v>
      </c>
      <c r="PE28" s="195">
        <v>0.75895110000000221</v>
      </c>
      <c r="PF28" s="195">
        <v>0.91705391999999541</v>
      </c>
      <c r="PG28" s="195">
        <v>4.3363822399999963</v>
      </c>
      <c r="PH28" s="195">
        <v>0.89011357999999974</v>
      </c>
      <c r="PI28" s="195">
        <v>0.77165244999999993</v>
      </c>
      <c r="PJ28" s="195">
        <v>0.68616833999999982</v>
      </c>
      <c r="PK28" s="195">
        <v>0.69897630000000111</v>
      </c>
      <c r="PL28" s="195">
        <v>3.0469106700000004</v>
      </c>
      <c r="PM28" s="195">
        <v>1.2781322800000001</v>
      </c>
      <c r="PN28" s="195">
        <v>0.47407981999999999</v>
      </c>
      <c r="PO28" s="195">
        <v>0.62256169000000017</v>
      </c>
      <c r="PP28" s="195">
        <v>0.35590819000000146</v>
      </c>
      <c r="PQ28" s="195">
        <v>0.65119336999999988</v>
      </c>
      <c r="PR28" s="195">
        <v>3.3818753500000018</v>
      </c>
      <c r="PS28" s="195">
        <v>0.86751701999999997</v>
      </c>
      <c r="PT28" s="195">
        <v>1.2697607199999987</v>
      </c>
      <c r="PU28" s="195">
        <v>0.53339433999999986</v>
      </c>
      <c r="PV28" s="195">
        <v>0.47261042000000192</v>
      </c>
      <c r="PW28" s="195">
        <v>1.7803134000000029</v>
      </c>
      <c r="PX28" s="195">
        <v>4.923595900000004</v>
      </c>
      <c r="PY28" s="195">
        <v>15.688764160000002</v>
      </c>
      <c r="PZ28" s="195">
        <v>1.2836681699999983</v>
      </c>
      <c r="QA28" s="195">
        <v>0.47452519999999998</v>
      </c>
      <c r="QB28" s="195">
        <v>0.607030030000001</v>
      </c>
      <c r="QC28" s="195">
        <v>0.28436413999999999</v>
      </c>
      <c r="QD28" s="195">
        <v>2.6495875399999993</v>
      </c>
      <c r="QE28" s="195">
        <v>0.61016652999999998</v>
      </c>
      <c r="QF28" s="195">
        <v>0.42271563999999706</v>
      </c>
      <c r="QG28" s="195">
        <v>0.46890971999999997</v>
      </c>
      <c r="QH28" s="195">
        <v>0.31616420999999995</v>
      </c>
      <c r="QI28" s="195">
        <v>0.88917580000000007</v>
      </c>
      <c r="QJ28" s="195">
        <v>2.7071318999999967</v>
      </c>
      <c r="QK28" s="195">
        <v>1.31481352</v>
      </c>
      <c r="QL28" s="195">
        <v>0.76411966000000031</v>
      </c>
      <c r="QM28" s="195">
        <v>0.37167597999999996</v>
      </c>
      <c r="QN28" s="195">
        <v>1.5959290199999994</v>
      </c>
      <c r="QO28" s="195">
        <v>0.69383733000000003</v>
      </c>
      <c r="QP28" s="195">
        <v>4.7403755099999998</v>
      </c>
      <c r="QQ28" s="195">
        <v>0.66500543999999995</v>
      </c>
      <c r="QR28" s="195">
        <v>0.51391169999999997</v>
      </c>
      <c r="QS28" s="195">
        <v>0.46835484000000011</v>
      </c>
      <c r="QT28" s="195">
        <v>0.31932203999999997</v>
      </c>
      <c r="QU28" s="195">
        <v>1.2405982900000001</v>
      </c>
      <c r="QV28" s="195">
        <v>3.2071923099999999</v>
      </c>
      <c r="QW28" s="195">
        <v>1.1549731799999996</v>
      </c>
      <c r="QX28" s="195">
        <v>0.75187476999999758</v>
      </c>
      <c r="QY28" s="195">
        <v>0.9464686699999999</v>
      </c>
      <c r="QZ28" s="195">
        <v>2.8533166199999971</v>
      </c>
      <c r="RA28" s="195">
        <v>16.157603879999989</v>
      </c>
      <c r="RB28" s="195">
        <v>0.84403139000000016</v>
      </c>
      <c r="RC28" s="195">
        <v>0.28932970000000008</v>
      </c>
      <c r="RD28" s="195">
        <v>1.1333610900000002</v>
      </c>
      <c r="RE28" s="195">
        <v>0.95665314999999995</v>
      </c>
      <c r="RF28" s="195">
        <v>0.47925456000000005</v>
      </c>
      <c r="RG28" s="195">
        <v>0.45480261000000005</v>
      </c>
      <c r="RH28" s="195">
        <v>0.36571171999999996</v>
      </c>
      <c r="RI28" s="195">
        <v>0.83199411000000001</v>
      </c>
      <c r="RJ28" s="195">
        <v>3.08841615</v>
      </c>
      <c r="RK28" s="195">
        <v>0.93789376999999985</v>
      </c>
      <c r="RL28" s="195">
        <v>0.96631785000000014</v>
      </c>
      <c r="RM28" s="195">
        <v>0.46128068000000005</v>
      </c>
      <c r="RN28" s="195">
        <v>0.94483879000000004</v>
      </c>
      <c r="RO28" s="195">
        <v>3.31033109</v>
      </c>
      <c r="RP28" s="195">
        <v>0.8710236100000015</v>
      </c>
      <c r="RQ28" s="195">
        <v>1.1960913400000002</v>
      </c>
      <c r="RR28" s="195">
        <v>0.98781691000000005</v>
      </c>
      <c r="RS28" s="195">
        <v>0.53117661999999988</v>
      </c>
      <c r="RT28" s="195">
        <v>3.5861084800000018</v>
      </c>
      <c r="RU28" s="195">
        <v>0.87913190000000019</v>
      </c>
      <c r="RV28" s="195">
        <v>1.0642763900000001</v>
      </c>
      <c r="RW28" s="195">
        <v>0.67499391000000208</v>
      </c>
      <c r="RX28" s="195">
        <v>0.54355744999999989</v>
      </c>
      <c r="RY28" s="195">
        <v>0.98075855999999983</v>
      </c>
      <c r="RZ28" s="195">
        <v>4.1427182100000017</v>
      </c>
      <c r="SA28" s="195">
        <v>15.260935020000003</v>
      </c>
      <c r="SB28" s="195">
        <v>0.8185088000000007</v>
      </c>
      <c r="SC28" s="195">
        <v>0.57120469000000007</v>
      </c>
      <c r="SD28" s="195">
        <v>0.56783810999999995</v>
      </c>
      <c r="SE28" s="195">
        <v>0.84915819999999997</v>
      </c>
      <c r="SF28" s="195">
        <v>0.77878225000000012</v>
      </c>
      <c r="SG28" s="195">
        <v>3.5854920500000009</v>
      </c>
      <c r="SH28" s="195">
        <v>0.76323116999999996</v>
      </c>
      <c r="SI28" s="195">
        <v>0.74651962000000016</v>
      </c>
      <c r="SJ28" s="195">
        <v>0.45696997999999911</v>
      </c>
      <c r="SK28" s="195">
        <v>1.18379905</v>
      </c>
      <c r="SL28" s="195">
        <v>3.3276335299999995</v>
      </c>
      <c r="SM28" s="195">
        <v>6.4781533499999995</v>
      </c>
      <c r="SN28" s="195">
        <v>1.7381110300000002</v>
      </c>
      <c r="SO28" s="195">
        <v>1.2673932699999955</v>
      </c>
      <c r="SP28" s="195">
        <v>0.62765649999999995</v>
      </c>
      <c r="SQ28" s="195">
        <v>0.56393673000001432</v>
      </c>
      <c r="SR28" s="196">
        <v>4.1970975300000095</v>
      </c>
      <c r="SS28" s="195">
        <v>1.0848986300000001</v>
      </c>
      <c r="ST28" s="195">
        <v>0.82799641999999984</v>
      </c>
      <c r="SU28" s="195">
        <v>0.56045291000000008</v>
      </c>
      <c r="SV28" s="195">
        <v>0.73205153000000045</v>
      </c>
      <c r="SW28" s="195">
        <v>0.53681384999999993</v>
      </c>
      <c r="SX28" s="195">
        <v>3.7422133400000002</v>
      </c>
      <c r="SY28" s="195">
        <v>1.4248642399999998</v>
      </c>
      <c r="SZ28" s="195">
        <v>1.4248642399999998</v>
      </c>
      <c r="TA28" s="195">
        <v>19.427820510000011</v>
      </c>
      <c r="TB28" s="195">
        <v>0.54376004</v>
      </c>
      <c r="TC28" s="195">
        <v>0.91841075999999577</v>
      </c>
      <c r="TD28" s="195">
        <v>0.86269715000000013</v>
      </c>
      <c r="TE28" s="195">
        <v>0.54225103000000008</v>
      </c>
      <c r="TF28" s="195">
        <v>2.8671189799999959</v>
      </c>
      <c r="TG28" s="195">
        <v>1.50802905</v>
      </c>
      <c r="TH28" s="195">
        <v>0.26239463000000002</v>
      </c>
      <c r="TI28" s="195">
        <v>0.92019383999999982</v>
      </c>
      <c r="TJ28" s="195">
        <v>0.74366548000000021</v>
      </c>
      <c r="TK28" s="195">
        <f t="shared" si="22"/>
        <v>3.4342830000000002</v>
      </c>
      <c r="TL28" s="202">
        <v>1.3806941799999988</v>
      </c>
      <c r="TM28" s="202">
        <v>0.84131130999999992</v>
      </c>
      <c r="TN28" s="202">
        <v>0.60500118999999997</v>
      </c>
      <c r="TO28" s="202">
        <v>0.49994835999999993</v>
      </c>
      <c r="TP28" s="202">
        <v>0.36242990000000225</v>
      </c>
      <c r="TQ28" s="202">
        <v>3.6893849400000005</v>
      </c>
      <c r="TR28" s="202">
        <v>9.7295699999999999E-3</v>
      </c>
      <c r="TS28" s="202">
        <v>1.9971824800000002</v>
      </c>
      <c r="TT28" s="202">
        <v>0.55526637000000012</v>
      </c>
      <c r="TU28" s="202">
        <v>0.8399668400000001</v>
      </c>
      <c r="TV28" s="202">
        <v>0.45331368999999822</v>
      </c>
      <c r="TW28" s="202">
        <v>3.8554589499999983</v>
      </c>
      <c r="TX28" s="202">
        <v>1.3396005899999996</v>
      </c>
      <c r="TY28" s="202">
        <v>0.64120099000000308</v>
      </c>
      <c r="TZ28" s="202">
        <v>0.74812566000000003</v>
      </c>
      <c r="UA28" s="202">
        <v>0.85640299000000064</v>
      </c>
      <c r="UB28" s="202">
        <v>3.5853302300000034</v>
      </c>
      <c r="UC28" s="195">
        <v>17.431576099999997</v>
      </c>
      <c r="UD28" s="195">
        <v>0.83111449999999987</v>
      </c>
      <c r="UE28" s="195">
        <v>0.83111449999999987</v>
      </c>
      <c r="UF28" s="195">
        <v>0.86234098000000015</v>
      </c>
      <c r="UG28" s="195">
        <v>1.4133268600000002</v>
      </c>
      <c r="UH28" s="195">
        <v>0.97629041000000005</v>
      </c>
      <c r="UI28" s="195">
        <v>0.40916177000000065</v>
      </c>
      <c r="UJ28" s="195">
        <v>1.5046786399999998</v>
      </c>
      <c r="UK28" s="195">
        <v>5.165798660000001</v>
      </c>
      <c r="UL28" s="195">
        <v>1.4288592500000008</v>
      </c>
      <c r="UM28" s="195">
        <v>0.77421314000000008</v>
      </c>
      <c r="UN28" s="195">
        <v>0.6533534000000002</v>
      </c>
      <c r="UO28" s="195">
        <v>0.28013784000000003</v>
      </c>
      <c r="UP28" s="195">
        <v>0.97313068000000003</v>
      </c>
      <c r="UQ28" s="195">
        <v>4.109694310000001</v>
      </c>
      <c r="UR28" s="195">
        <v>0.85651633000000005</v>
      </c>
      <c r="US28" s="195">
        <v>0.76711485000000001</v>
      </c>
      <c r="UT28" s="195">
        <v>0.4260695700000004</v>
      </c>
      <c r="UU28" s="195">
        <v>0.45451548999999997</v>
      </c>
      <c r="UV28" s="195">
        <v>0.32254149000000293</v>
      </c>
      <c r="UW28" s="195">
        <f t="shared" si="42"/>
        <v>2.8267577300000033</v>
      </c>
      <c r="UX28" s="195">
        <v>0.79230146999998907</v>
      </c>
      <c r="UY28" s="195">
        <v>1.2258474999998996</v>
      </c>
      <c r="UZ28" s="195">
        <v>0.43912948000000002</v>
      </c>
      <c r="VA28" s="195">
        <v>0.39399240000000002</v>
      </c>
      <c r="VB28" s="195">
        <v>2.4077985099999859</v>
      </c>
      <c r="VC28" s="195">
        <v>5.2590693599998746</v>
      </c>
      <c r="VD28" s="195">
        <v>18.192434559999882</v>
      </c>
      <c r="VE28" s="195">
        <v>1.2570232300000002</v>
      </c>
      <c r="VF28" s="195">
        <v>0.49606193999999998</v>
      </c>
      <c r="VG28" s="195">
        <v>0.50316996999999997</v>
      </c>
      <c r="VH28" s="195">
        <v>0.34568379000000005</v>
      </c>
      <c r="VI28" s="195">
        <v>0.33131365000000002</v>
      </c>
      <c r="VJ28" s="195">
        <v>2.9332525800000004</v>
      </c>
      <c r="VK28" s="195">
        <v>0.73392895000000014</v>
      </c>
      <c r="VL28" s="195">
        <v>0.54722371999999997</v>
      </c>
      <c r="VM28" s="195">
        <v>0.46585772999999997</v>
      </c>
      <c r="VN28" s="195">
        <v>0.47050493000000004</v>
      </c>
      <c r="VO28" s="195">
        <v>0.92867256999999992</v>
      </c>
      <c r="VP28" s="195">
        <v>3.1461879000000001</v>
      </c>
      <c r="VQ28" s="195">
        <v>0.97779554999999996</v>
      </c>
      <c r="VR28" s="195">
        <v>0.90695692000000006</v>
      </c>
      <c r="VS28" s="195">
        <v>0.34560617000000005</v>
      </c>
      <c r="VT28" s="195">
        <v>0.35013732000000003</v>
      </c>
      <c r="VU28" s="195">
        <v>0.8235160900000047</v>
      </c>
      <c r="VV28" s="195">
        <v>3.4040120500000048</v>
      </c>
      <c r="VW28" s="195">
        <v>1.2282087999999998</v>
      </c>
      <c r="VX28" s="195">
        <v>0.82824239000000088</v>
      </c>
      <c r="VY28" s="195">
        <v>0.51349338</v>
      </c>
      <c r="VZ28" s="195">
        <v>0.34166649999999998</v>
      </c>
      <c r="WA28" s="195">
        <v>1.1036618</v>
      </c>
      <c r="WB28" s="195">
        <v>4.0152728700000004</v>
      </c>
      <c r="WC28" s="195">
        <v>1.2200472900000001</v>
      </c>
      <c r="WD28" s="195">
        <v>1.5333285800000003</v>
      </c>
      <c r="WE28" s="195">
        <v>2.7533758700000002</v>
      </c>
      <c r="WF28" s="195">
        <v>16.252101270000004</v>
      </c>
      <c r="WG28" s="195">
        <v>0.4103940300000013</v>
      </c>
      <c r="WH28" s="195">
        <v>0.77899033000000006</v>
      </c>
      <c r="WI28" s="195">
        <v>1.1893843600000014</v>
      </c>
      <c r="WJ28" s="195">
        <v>1.0109862300000001</v>
      </c>
      <c r="WK28" s="195">
        <v>0.66841892000000003</v>
      </c>
      <c r="WL28" s="195">
        <v>0.33340029000000004</v>
      </c>
      <c r="WM28" s="195">
        <v>0.31055836000000003</v>
      </c>
      <c r="WN28" s="195">
        <v>0.36313081999999913</v>
      </c>
      <c r="WO28" s="195">
        <v>2.6864946199999991</v>
      </c>
      <c r="WP28" s="195">
        <v>0.81251571999999994</v>
      </c>
      <c r="WQ28" s="195">
        <v>0.66524066000000004</v>
      </c>
      <c r="WR28" s="195">
        <v>0.32784078000000005</v>
      </c>
      <c r="WS28" s="195">
        <v>0.5831130699999999</v>
      </c>
      <c r="WT28" s="195">
        <v>5.4345710799999969</v>
      </c>
      <c r="WU28" s="195">
        <v>7.8232813099999969</v>
      </c>
      <c r="WV28" s="195">
        <v>0.75575550999999985</v>
      </c>
      <c r="WW28" s="195">
        <v>0.75534555999999997</v>
      </c>
      <c r="WX28" s="195">
        <v>0.44293191000000004</v>
      </c>
      <c r="WY28" s="195">
        <v>0.79447098000000005</v>
      </c>
      <c r="WZ28" s="195">
        <v>0.60952928999999989</v>
      </c>
      <c r="XA28" s="195">
        <v>3.3580332499999996</v>
      </c>
      <c r="XB28" s="195">
        <v>1.27453437</v>
      </c>
      <c r="XC28" s="195">
        <v>0.64288203999999993</v>
      </c>
      <c r="XD28" s="195">
        <v>0.91904431999999991</v>
      </c>
      <c r="XE28" s="195">
        <v>1.4323455099999998</v>
      </c>
      <c r="XF28" s="195">
        <v>4.26880624</v>
      </c>
      <c r="XG28" s="195">
        <v>19.325999779999997</v>
      </c>
      <c r="XH28" s="195">
        <v>0.82464377</v>
      </c>
      <c r="XI28" s="195">
        <v>0.82464377</v>
      </c>
      <c r="XJ28" s="195">
        <v>0.98656139000000176</v>
      </c>
      <c r="XK28" s="195">
        <v>2.6177818800000012</v>
      </c>
      <c r="XL28" s="195">
        <v>1.1651251899999961</v>
      </c>
      <c r="XM28" s="195">
        <v>0.79273910999999997</v>
      </c>
      <c r="XN28" s="195">
        <v>0.50346304999999858</v>
      </c>
      <c r="XO28" s="195">
        <v>6.0656706199999979</v>
      </c>
      <c r="XP28" s="195">
        <v>0.85533689000000002</v>
      </c>
      <c r="XQ28" s="195">
        <v>0.68006462000000001</v>
      </c>
      <c r="XR28" s="195">
        <v>0.37241668999999583</v>
      </c>
      <c r="XS28" s="195">
        <v>0.74021214999999996</v>
      </c>
      <c r="XT28" s="195">
        <v>0.52517380000000002</v>
      </c>
      <c r="XU28" s="195">
        <v>3.1732041499999957</v>
      </c>
      <c r="XV28" s="195">
        <v>1.1053193199999998</v>
      </c>
      <c r="XW28" s="195">
        <v>0.66390642999999883</v>
      </c>
      <c r="XX28" s="195">
        <v>0.60394008000000166</v>
      </c>
      <c r="XY28" s="195">
        <v>0.36066364000000006</v>
      </c>
      <c r="XZ28" s="195">
        <v>0.42500679999999996</v>
      </c>
      <c r="YA28" s="195">
        <f t="shared" si="43"/>
        <v>3.1588362700000006</v>
      </c>
      <c r="YB28" s="195">
        <v>1.4364038300000002</v>
      </c>
      <c r="YC28" s="195">
        <v>0.45057503999999987</v>
      </c>
      <c r="YD28" s="195">
        <v>0.56103421999999992</v>
      </c>
      <c r="YE28" s="195">
        <v>1.1309916699999973</v>
      </c>
      <c r="YF28" s="195">
        <f t="shared" si="44"/>
        <v>3.5790047599999975</v>
      </c>
      <c r="YG28" s="195">
        <f t="shared" si="45"/>
        <v>16.801359569999992</v>
      </c>
      <c r="YH28" s="202">
        <f t="shared" si="46"/>
        <v>204.29249871999991</v>
      </c>
      <c r="YI28" s="202">
        <v>1.214198770000001</v>
      </c>
      <c r="YJ28" s="202">
        <v>0.84771328000000001</v>
      </c>
      <c r="YK28" s="202">
        <v>0.52432575999999986</v>
      </c>
      <c r="YL28" s="202">
        <v>0.59412479999999956</v>
      </c>
      <c r="YM28" s="202">
        <f t="shared" si="47"/>
        <v>3.1803626100000004</v>
      </c>
      <c r="YN28" s="202">
        <v>1.1079492899999994</v>
      </c>
      <c r="YO28" s="202">
        <v>0.9567734799999964</v>
      </c>
      <c r="YP28" s="202">
        <v>0.5315905799999987</v>
      </c>
      <c r="YQ28" s="202">
        <v>0.51375243000000204</v>
      </c>
      <c r="YR28" s="202">
        <v>0.48451566999999951</v>
      </c>
      <c r="YS28" s="202">
        <v>3.5945814499999962</v>
      </c>
      <c r="YT28" s="202">
        <v>0.89466262999999968</v>
      </c>
      <c r="YU28" s="202">
        <v>0.70277761999999999</v>
      </c>
      <c r="YV28" s="202">
        <v>0.62342694999999837</v>
      </c>
      <c r="YW28" s="202">
        <v>1.102122</v>
      </c>
      <c r="YX28" s="202">
        <v>0.54002443000000588</v>
      </c>
      <c r="YY28" s="202">
        <v>3.8630136300000038</v>
      </c>
      <c r="YZ28" s="202">
        <v>1.6999686500000002</v>
      </c>
      <c r="ZA28" s="202">
        <v>0.7145728999999954</v>
      </c>
      <c r="ZB28" s="202">
        <v>0.47453573000000004</v>
      </c>
      <c r="ZC28" s="202">
        <v>0.40546951000000003</v>
      </c>
      <c r="ZD28" s="202">
        <v>3.2945467899999956</v>
      </c>
      <c r="ZE28" s="202">
        <v>1.0190517100000001</v>
      </c>
      <c r="ZF28" s="202">
        <v>0.61987996000000001</v>
      </c>
      <c r="ZG28" s="202">
        <v>0.97570155000000147</v>
      </c>
      <c r="ZH28" s="202">
        <v>2.6146332200000018</v>
      </c>
      <c r="ZI28" s="202">
        <v>16.547137699999997</v>
      </c>
      <c r="ZJ28" s="202">
        <v>1.1847710599999999</v>
      </c>
      <c r="ZK28" s="202">
        <v>1.1546949799999999</v>
      </c>
      <c r="ZL28" s="202">
        <v>2.3394660399999996</v>
      </c>
      <c r="ZM28" s="202">
        <v>0.85975601000000013</v>
      </c>
      <c r="ZN28" s="202">
        <v>1.0919184399999999</v>
      </c>
      <c r="ZO28" s="202">
        <v>1.1150131000000001</v>
      </c>
      <c r="ZP28" s="202">
        <v>0.47057705999999999</v>
      </c>
      <c r="ZQ28" s="202">
        <v>0.63956313000000831</v>
      </c>
      <c r="ZR28" s="202">
        <v>4.1768277400000082</v>
      </c>
      <c r="ZS28" s="202">
        <v>2.5505339099999995</v>
      </c>
      <c r="ZT28" s="202">
        <v>0.73104842999999864</v>
      </c>
      <c r="ZU28" s="202">
        <v>0.70027209999999407</v>
      </c>
      <c r="ZV28" s="202">
        <v>3.9818544399999922</v>
      </c>
      <c r="ZW28" s="202">
        <v>0.87939705999999995</v>
      </c>
      <c r="ZX28" s="202">
        <v>0.61408300000000238</v>
      </c>
      <c r="ZY28" s="202">
        <v>0.53969559999999983</v>
      </c>
      <c r="ZZ28" s="202">
        <v>0.61703417000000005</v>
      </c>
      <c r="AAA28" s="202">
        <v>1.1190516700000004</v>
      </c>
      <c r="AAB28" s="202">
        <v>3.8071281700000026</v>
      </c>
      <c r="AAC28" s="202">
        <v>1.0842149100000003</v>
      </c>
      <c r="AAD28" s="202">
        <v>1.2204034000000001</v>
      </c>
      <c r="AAE28" s="202">
        <v>1.1439493699999999</v>
      </c>
      <c r="AAF28" s="202">
        <v>3.44856768</v>
      </c>
      <c r="AAG28" s="202">
        <v>17.753844070000003</v>
      </c>
      <c r="AAH28" s="202">
        <v>0.60275108000000099</v>
      </c>
      <c r="AAI28" s="202">
        <v>1.0165887399999993</v>
      </c>
      <c r="AAJ28" s="202">
        <v>1.6193398200000004</v>
      </c>
      <c r="AAK28" s="202">
        <v>0.76139426999999993</v>
      </c>
      <c r="AAL28" s="202">
        <v>0.64301582999999995</v>
      </c>
      <c r="AAM28" s="202">
        <v>0.42038269999999994</v>
      </c>
      <c r="AAN28" s="202">
        <v>0.68929593999999983</v>
      </c>
      <c r="AAO28" s="202">
        <v>0.522111400000006</v>
      </c>
      <c r="AAP28" s="202">
        <v>3.0362001400000054</v>
      </c>
      <c r="AAQ28" s="202">
        <v>1.2316720999999999</v>
      </c>
      <c r="AAR28" s="202">
        <v>0.73293193999999984</v>
      </c>
      <c r="AAS28" s="202">
        <v>0.54591782999999461</v>
      </c>
      <c r="AAT28" s="202">
        <v>0.4839149499999999</v>
      </c>
      <c r="AAU28" s="202">
        <v>1.1566016000000001</v>
      </c>
      <c r="AAV28" s="202">
        <v>4.1510384199999946</v>
      </c>
      <c r="AAW28" s="202">
        <v>1.09536531</v>
      </c>
      <c r="AAX28" s="202">
        <v>2.2431931699999996</v>
      </c>
      <c r="AAY28" s="202">
        <v>0.68253772000000301</v>
      </c>
      <c r="AAZ28" s="202">
        <v>0.72892696000000012</v>
      </c>
      <c r="ABA28" s="202">
        <v>1.5281434900000062</v>
      </c>
      <c r="ABB28" s="202">
        <v>6.2781666500000091</v>
      </c>
      <c r="ABC28" s="202">
        <v>1.4097354700000002</v>
      </c>
      <c r="ABD28" s="202">
        <v>0.88447489000000012</v>
      </c>
      <c r="ABE28" s="202">
        <v>0.76738868999999998</v>
      </c>
      <c r="ABF28" s="202">
        <v>1.22627028</v>
      </c>
      <c r="ABG28" s="202">
        <v>4.2878693300000004</v>
      </c>
      <c r="ABH28" s="202">
        <f t="shared" si="48"/>
        <v>27.962549649999996</v>
      </c>
      <c r="ABI28" s="202">
        <v>19.372614360000007</v>
      </c>
      <c r="ABJ28" s="202">
        <v>0.94841556000000016</v>
      </c>
      <c r="ABK28" s="202">
        <v>0.75534079999999981</v>
      </c>
      <c r="ABL28" s="202">
        <v>0.73236543999999981</v>
      </c>
      <c r="ABM28" s="202">
        <v>0.77105059999999981</v>
      </c>
      <c r="ABN28" s="202">
        <v>1.2469761800000019</v>
      </c>
      <c r="ABO28" s="202">
        <v>4.4541485800000018</v>
      </c>
      <c r="ABP28" s="202">
        <v>1.2561031200000001</v>
      </c>
      <c r="ABQ28" s="202">
        <v>1.1029002699999997</v>
      </c>
      <c r="ABR28" s="202">
        <v>0.59831068999999992</v>
      </c>
      <c r="ABS28" s="202">
        <v>0.5507473100000001</v>
      </c>
      <c r="ABT28" s="202">
        <v>1.04117715</v>
      </c>
      <c r="ABU28" s="202">
        <v>4.5479269599999999</v>
      </c>
      <c r="ABV28" s="202">
        <v>1.15703132</v>
      </c>
      <c r="ABW28" s="202">
        <v>0.94906286000000006</v>
      </c>
      <c r="ABX28" s="202">
        <v>0.68292897999999991</v>
      </c>
      <c r="ABY28" s="202">
        <v>1.9593326799999999</v>
      </c>
      <c r="ABZ28" s="202">
        <v>0.48653776999998799</v>
      </c>
      <c r="ACA28" s="202">
        <v>5.2348936099999879</v>
      </c>
      <c r="ACB28" s="202">
        <v>0.84717463000000015</v>
      </c>
      <c r="ACC28" s="202">
        <v>0.58401618000000433</v>
      </c>
      <c r="ACD28" s="202">
        <v>0.57412666000000001</v>
      </c>
      <c r="ACE28" s="202">
        <v>0.37144366000000001</v>
      </c>
      <c r="ACF28" s="202">
        <v>0.56071585000000002</v>
      </c>
      <c r="ACG28" s="202">
        <v>2.9374769800000049</v>
      </c>
      <c r="ACH28" s="202">
        <v>1.0815564200000001</v>
      </c>
      <c r="ACI28" s="202">
        <v>1.0815564200000001</v>
      </c>
      <c r="ACJ28" s="202">
        <v>18.256002549999987</v>
      </c>
      <c r="ACK28" s="202">
        <v>2.2228054099999994</v>
      </c>
      <c r="ACL28" s="202">
        <v>0.19725624</v>
      </c>
      <c r="ACM28" s="202">
        <v>0.75462015000000005</v>
      </c>
      <c r="ACN28" s="202">
        <v>3.1746817999999997</v>
      </c>
      <c r="ACO28" s="202">
        <v>1.03739447</v>
      </c>
      <c r="ACP28" s="202">
        <v>0.58074216999999984</v>
      </c>
      <c r="ACQ28" s="202">
        <v>0.31864162999999995</v>
      </c>
      <c r="ACR28" s="202">
        <v>0.35863664000000001</v>
      </c>
      <c r="ACS28" s="202">
        <v>3.0168049900000047</v>
      </c>
      <c r="ACT28" s="202">
        <v>5.3122199000000041</v>
      </c>
      <c r="ACU28" s="202">
        <v>1.0432343900000001</v>
      </c>
      <c r="ACV28" s="202">
        <v>0.68807441999999996</v>
      </c>
      <c r="ACW28" s="202">
        <v>0.87637181000000042</v>
      </c>
      <c r="ACX28" s="202">
        <v>0.64684498000000001</v>
      </c>
      <c r="ACY28" s="202">
        <v>0.5966003100000018</v>
      </c>
      <c r="ACZ28" s="202">
        <v>3.8511259100000022</v>
      </c>
      <c r="ADA28" s="202">
        <v>1.26846203</v>
      </c>
      <c r="ADB28" s="202">
        <v>0.88782354999999991</v>
      </c>
      <c r="ADC28" s="202">
        <v>0.60348959000000002</v>
      </c>
      <c r="ADD28" s="202">
        <v>1.0788579300000001</v>
      </c>
      <c r="ADE28" s="202">
        <v>1.0776863900000002</v>
      </c>
      <c r="ADF28" s="202">
        <v>4.9163194900000002</v>
      </c>
      <c r="ADG28" s="202">
        <v>1.42524541</v>
      </c>
      <c r="ADH28" s="202">
        <v>0.85240000999999377</v>
      </c>
      <c r="ADI28" s="202">
        <v>2.5644773000000001</v>
      </c>
      <c r="ADJ28" s="202">
        <v>4.8421227199999937</v>
      </c>
      <c r="ADK28" s="202">
        <v>22.096469819999996</v>
      </c>
      <c r="ADL28" s="202">
        <v>1.1157316600000002</v>
      </c>
      <c r="ADM28" s="202">
        <v>1.1157316600000002</v>
      </c>
      <c r="ADN28" s="202">
        <v>0.96364101000000002</v>
      </c>
      <c r="ADO28" s="202">
        <v>0.89526101000000002</v>
      </c>
      <c r="ADP28" s="202">
        <v>0.71743599000000013</v>
      </c>
      <c r="ADQ28" s="202">
        <v>0.71536791000000011</v>
      </c>
      <c r="ADR28" s="202">
        <v>0.49129093000000007</v>
      </c>
      <c r="ADS28" s="202">
        <v>3.78299685</v>
      </c>
      <c r="ADT28" s="202">
        <v>1.3016266099999998</v>
      </c>
      <c r="ADU28" s="202">
        <v>0.79552325999999984</v>
      </c>
      <c r="ADV28" s="202">
        <v>0.40195422000000003</v>
      </c>
      <c r="ADW28" s="202">
        <v>0.59492469999999997</v>
      </c>
      <c r="ADX28" s="202">
        <v>0.97218637000000008</v>
      </c>
      <c r="ADY28" s="202">
        <v>4.0662151599999996</v>
      </c>
      <c r="ADZ28" s="202">
        <v>3.6248617400000036</v>
      </c>
      <c r="AEA28" s="202">
        <v>0.79602835000000005</v>
      </c>
      <c r="AEB28" s="202">
        <v>1.1039105299999987</v>
      </c>
      <c r="AEC28" s="202">
        <v>0.79068238999999985</v>
      </c>
      <c r="AED28" s="202">
        <v>6.3154830100000021</v>
      </c>
      <c r="AEE28" s="202">
        <v>0.90432881000000009</v>
      </c>
      <c r="AEF28" s="202">
        <v>0.97953808000000009</v>
      </c>
      <c r="AEG28" s="202">
        <v>0.46509207000000002</v>
      </c>
      <c r="AEH28" s="202">
        <v>1.1640822999999998</v>
      </c>
      <c r="AEI28" s="202">
        <v>0.74295068999999991</v>
      </c>
      <c r="AEJ28" s="202">
        <v>4.2559919499999994</v>
      </c>
      <c r="AEK28" s="202">
        <v>19.536418630000004</v>
      </c>
      <c r="AEL28" s="202">
        <v>1.15876771</v>
      </c>
      <c r="AEM28" s="202">
        <v>0.94266569999999861</v>
      </c>
      <c r="AEN28" s="202">
        <v>0.71375226000000003</v>
      </c>
      <c r="AEO28" s="202">
        <v>0.6695490500000002</v>
      </c>
      <c r="AEP28" s="202">
        <v>0.88878079999999815</v>
      </c>
      <c r="AEQ28" s="202">
        <v>4.3735155199999971</v>
      </c>
      <c r="AER28" s="202">
        <v>1.05530027</v>
      </c>
      <c r="AES28" s="202">
        <v>0.82187161999999991</v>
      </c>
      <c r="AET28" s="202">
        <v>0.49625008999999998</v>
      </c>
      <c r="AEU28" s="202">
        <v>0.74979425000000011</v>
      </c>
      <c r="AEV28" s="202">
        <v>1.8000783699999956</v>
      </c>
      <c r="AEW28" s="202">
        <v>4.9232945999999957</v>
      </c>
      <c r="AEX28" s="202">
        <v>1.9128490300000003</v>
      </c>
      <c r="AEY28" s="202">
        <v>0.62225109999999995</v>
      </c>
      <c r="AEZ28" s="202">
        <v>0.43181469000000006</v>
      </c>
      <c r="AFA28" s="202">
        <v>0.76830071000000766</v>
      </c>
      <c r="AFB28" s="202">
        <v>3.7352155300000081</v>
      </c>
      <c r="AFC28" s="202">
        <v>0.96231411000000011</v>
      </c>
      <c r="AFD28" s="202">
        <v>0.83837465</v>
      </c>
      <c r="AFE28" s="202">
        <v>0.43076794999999968</v>
      </c>
      <c r="AFF28" s="202">
        <v>0.52177808000000003</v>
      </c>
      <c r="AFG28" s="202">
        <v>0.85277365999999399</v>
      </c>
      <c r="AFH28" s="202">
        <v>3.6060084499999934</v>
      </c>
      <c r="AFI28" s="202">
        <v>1.13776864</v>
      </c>
      <c r="AFJ28" s="202">
        <v>1.29751481</v>
      </c>
      <c r="AFK28" s="202">
        <v>2.43528345</v>
      </c>
      <c r="AFL28" s="202">
        <v>19.073317549999999</v>
      </c>
      <c r="AFM28" s="202">
        <v>0.75961153999999342</v>
      </c>
      <c r="AFN28" s="202">
        <v>0.88296907999999996</v>
      </c>
      <c r="AFO28" s="202">
        <v>1.0656592000000003</v>
      </c>
      <c r="AFP28" s="202">
        <v>2.7082398199999935</v>
      </c>
      <c r="AFQ28" s="202">
        <v>2.2900650599999999</v>
      </c>
      <c r="AFR28" s="202">
        <v>0.69999395000000131</v>
      </c>
      <c r="AFS28" s="202">
        <v>0.43784023000000005</v>
      </c>
      <c r="AFT28" s="202">
        <v>1.0950200400000003</v>
      </c>
      <c r="AFU28" s="202">
        <v>4.5229192800000018</v>
      </c>
      <c r="AFV28" s="202">
        <v>1.522216209999995</v>
      </c>
      <c r="AFW28" s="202">
        <v>0.84936306000000006</v>
      </c>
      <c r="AFX28" s="202">
        <v>0.38487679000000002</v>
      </c>
      <c r="AFY28" s="202">
        <v>0.9216349300000003</v>
      </c>
      <c r="AFZ28" s="202">
        <v>0.67357750999999921</v>
      </c>
      <c r="AGA28" s="202">
        <v>4.3516684999999944</v>
      </c>
      <c r="AGB28" s="202">
        <v>1.0444952600000001</v>
      </c>
      <c r="AGC28" s="202">
        <v>1.02184049</v>
      </c>
      <c r="AGD28" s="202">
        <v>0.38939673000000002</v>
      </c>
      <c r="AGE28" s="202">
        <v>0.72178344999999999</v>
      </c>
      <c r="AGF28" s="202">
        <v>0.77969536999999822</v>
      </c>
      <c r="AGG28" s="202">
        <v>3.9572112999999982</v>
      </c>
      <c r="AGH28" s="202">
        <v>0.82478059000000004</v>
      </c>
      <c r="AGI28" s="202">
        <v>1.3214644000000058</v>
      </c>
      <c r="AGJ28" s="202">
        <v>0.33674175999999995</v>
      </c>
      <c r="AGK28" s="202">
        <v>1.0445309300000007</v>
      </c>
      <c r="AGL28" s="202">
        <v>1.4735609699999994</v>
      </c>
      <c r="AGM28" s="202">
        <v>5.0010786500000064</v>
      </c>
      <c r="AGN28" s="202">
        <v>20.541117549999996</v>
      </c>
      <c r="AGO28" s="202">
        <v>1.0991691499999998</v>
      </c>
      <c r="AGP28" s="202">
        <v>0.72377600000000009</v>
      </c>
      <c r="AGQ28" s="202">
        <v>0.46292477000000076</v>
      </c>
      <c r="AGR28" s="202">
        <v>0.40314797999999991</v>
      </c>
      <c r="AGS28" s="202">
        <v>1.5700600900000108</v>
      </c>
      <c r="AGT28" s="202">
        <v>4.2590779900000113</v>
      </c>
      <c r="AGU28" s="202">
        <v>0.91300568000000015</v>
      </c>
      <c r="AGV28" s="202">
        <v>0.66194043999999053</v>
      </c>
      <c r="AGW28" s="202">
        <v>0.57666936999999996</v>
      </c>
      <c r="AGX28" s="202">
        <v>0.51089617999999992</v>
      </c>
      <c r="AGY28" s="202">
        <v>1.3405286299999999</v>
      </c>
      <c r="AGZ28" s="202">
        <v>4.0030402999999906</v>
      </c>
      <c r="AHA28" s="202">
        <v>0.93095609000000001</v>
      </c>
      <c r="AHB28" s="202">
        <v>0.77183680999999982</v>
      </c>
      <c r="AHC28" s="202">
        <v>0.50721395999999985</v>
      </c>
      <c r="AHD28" s="202">
        <v>0.48305678000000946</v>
      </c>
      <c r="AHE28" s="202">
        <v>0.37752492000000309</v>
      </c>
      <c r="AHF28" s="202">
        <v>3.070588560000012</v>
      </c>
      <c r="AHG28" s="202">
        <v>1.2628431700000002</v>
      </c>
      <c r="AHH28" s="202">
        <v>0.77688406000000021</v>
      </c>
      <c r="AHI28" s="202">
        <v>0.54535311999999991</v>
      </c>
      <c r="AHJ28" s="202">
        <v>0.69711198000000008</v>
      </c>
      <c r="AHK28" s="202">
        <v>1.2438535100000006</v>
      </c>
      <c r="AHL28" s="202">
        <v>4.5260458400000001</v>
      </c>
      <c r="AHM28" s="202">
        <v>15.858752690000014</v>
      </c>
      <c r="AHN28" s="202">
        <v>1.5474073699999995</v>
      </c>
      <c r="AHO28" s="202">
        <v>1.197384819999997</v>
      </c>
      <c r="AHP28" s="202">
        <v>0.86048995000000672</v>
      </c>
      <c r="AHQ28" s="202">
        <v>1.2488758899999999</v>
      </c>
      <c r="AHR28" s="202">
        <v>0.43727417999999996</v>
      </c>
      <c r="AHS28" s="202">
        <v>5.2914322100000035</v>
      </c>
      <c r="AHT28" s="202">
        <v>0.71395635999999996</v>
      </c>
      <c r="AHU28" s="202">
        <v>0.88310285000000022</v>
      </c>
      <c r="AHV28" s="202">
        <v>0.52782992999999989</v>
      </c>
      <c r="AHW28" s="202">
        <v>0.67382993000000013</v>
      </c>
      <c r="AHX28" s="202">
        <v>3.5844427800000007</v>
      </c>
      <c r="AHY28" s="202">
        <v>6.3831618500000005</v>
      </c>
      <c r="AHZ28" s="202">
        <v>1.5315213399999998</v>
      </c>
      <c r="AIA28" s="202">
        <v>0.88566765000000003</v>
      </c>
      <c r="AIB28" s="202">
        <v>0.797516</v>
      </c>
      <c r="AIC28" s="202">
        <v>1.2125699399999996</v>
      </c>
      <c r="AID28" s="202">
        <v>0.62086339999999607</v>
      </c>
      <c r="AIE28" s="202">
        <v>5.0481383299999951</v>
      </c>
      <c r="AIF28" s="202">
        <v>1.46948736</v>
      </c>
      <c r="AIG28" s="202">
        <v>0.79714785000000021</v>
      </c>
      <c r="AIH28" s="202">
        <v>1.0248340499999999</v>
      </c>
      <c r="AII28" s="202">
        <v>1.11445499</v>
      </c>
      <c r="AIJ28" s="202">
        <v>0.4568483500000024</v>
      </c>
      <c r="AIK28" s="202">
        <v>4.8627726000000022</v>
      </c>
      <c r="AIL28" s="202">
        <v>1.7855548999999999</v>
      </c>
      <c r="AIM28" s="202">
        <v>1.1967792899999996</v>
      </c>
      <c r="AIN28" s="202">
        <v>0.62217910999999992</v>
      </c>
      <c r="AIO28" s="202">
        <v>3.6045132999999998</v>
      </c>
      <c r="AIP28" s="202">
        <v>25.190018290000005</v>
      </c>
      <c r="AIQ28" s="202">
        <v>0.64790764000000001</v>
      </c>
      <c r="AIR28" s="202">
        <v>0.64790764000000001</v>
      </c>
      <c r="AIS28" s="202">
        <v>1.7109210399999988</v>
      </c>
      <c r="AIT28" s="202">
        <v>0.72758495000000833</v>
      </c>
      <c r="AIU28" s="202">
        <v>0.80698375</v>
      </c>
      <c r="AIV28" s="202">
        <v>0.62996363</v>
      </c>
      <c r="AIW28" s="202">
        <v>0.64912003000000007</v>
      </c>
      <c r="AIX28" s="202">
        <v>4.5245734000000075</v>
      </c>
      <c r="AIY28" s="202">
        <v>1.2051407700000001</v>
      </c>
      <c r="AIZ28" s="202">
        <v>1.3384241800000001</v>
      </c>
      <c r="AJA28" s="202">
        <v>0.8837069099999999</v>
      </c>
      <c r="AJB28" s="202">
        <v>1.5753415200000003</v>
      </c>
      <c r="AJC28" s="202">
        <v>0.93213254999999851</v>
      </c>
      <c r="AJD28" s="202">
        <v>5.9347459299999992</v>
      </c>
      <c r="AJE28" s="202">
        <v>1.6867449699999997</v>
      </c>
      <c r="AJF28" s="202">
        <v>1.6999285699999998</v>
      </c>
      <c r="AJG28" s="202">
        <v>0.40328897999999991</v>
      </c>
      <c r="AJH28" s="202">
        <v>0.49838008000000006</v>
      </c>
      <c r="AJI28" s="202">
        <v>0.34449979000000713</v>
      </c>
      <c r="AJJ28" s="202">
        <v>4.6328423900000075</v>
      </c>
      <c r="AJK28" s="202">
        <v>0.81516688999999354</v>
      </c>
      <c r="AJL28" s="202">
        <v>0.97722951000000002</v>
      </c>
      <c r="AJM28" s="202">
        <v>0.61177074999999992</v>
      </c>
      <c r="AJN28" s="202">
        <v>0.67895793000000282</v>
      </c>
      <c r="AJO28" s="202">
        <v>1.1255281100000007</v>
      </c>
      <c r="AJP28" s="202">
        <v>4.208653189999997</v>
      </c>
      <c r="AJQ28" s="202">
        <v>19.94872255000001</v>
      </c>
      <c r="AJR28" s="202">
        <v>1.4141750899999999</v>
      </c>
      <c r="AJS28" s="202">
        <v>0.93238267000000008</v>
      </c>
      <c r="AJT28" s="202">
        <v>0.94851862000000009</v>
      </c>
      <c r="AJU28" s="202">
        <v>0.53572693000000005</v>
      </c>
      <c r="AJV28" s="202">
        <v>1.1385521099999998</v>
      </c>
      <c r="AJW28" s="202">
        <v>4.9693554199999994</v>
      </c>
      <c r="AJX28" s="202">
        <v>1.7073910000000005</v>
      </c>
      <c r="AJY28" s="202">
        <v>0.88231061999999993</v>
      </c>
      <c r="AJZ28" s="202">
        <v>0.48131715999999991</v>
      </c>
      <c r="AKA28" s="202">
        <v>0.40605663000000003</v>
      </c>
      <c r="AKB28" s="202">
        <v>0.99415920999999685</v>
      </c>
      <c r="AKC28" s="202">
        <v>4.4712346199999971</v>
      </c>
      <c r="AKD28" s="202">
        <v>1.0248882999999998</v>
      </c>
      <c r="AKE28" s="202">
        <v>1.4533904199999998</v>
      </c>
      <c r="AKF28" s="202">
        <v>1.0196971400000043</v>
      </c>
      <c r="AKG28" s="202">
        <v>0.62438669000000002</v>
      </c>
      <c r="AKH28" s="202">
        <v>0.45567624999999995</v>
      </c>
      <c r="AKI28" s="202">
        <v>4.5780388000000034</v>
      </c>
      <c r="AKJ28" s="202">
        <v>0.85022677999999996</v>
      </c>
      <c r="AKK28" s="202">
        <v>1.9305151299999999</v>
      </c>
      <c r="AKL28" s="202">
        <v>0.99244169999999998</v>
      </c>
      <c r="AKM28" s="202">
        <v>2.4530605199999997</v>
      </c>
      <c r="AKN28" s="202">
        <v>6.2262441299999995</v>
      </c>
      <c r="AKO28" s="202">
        <v>1.8745728099999999</v>
      </c>
      <c r="AKP28" s="202">
        <v>1.8745728099999999</v>
      </c>
      <c r="AKQ28" s="202">
        <v>22.119445779999996</v>
      </c>
      <c r="AKR28" s="202">
        <v>236.29386154000002</v>
      </c>
      <c r="AKS28" s="202">
        <v>1.7004360500000002</v>
      </c>
      <c r="AKT28" s="202">
        <v>1.45638227</v>
      </c>
      <c r="AKU28" s="202">
        <v>1.47415067</v>
      </c>
      <c r="AKV28" s="202">
        <v>4.6309689900000004</v>
      </c>
      <c r="AKW28" s="202">
        <v>1.2460736299999999</v>
      </c>
      <c r="AKX28" s="202">
        <v>0.98074941999999976</v>
      </c>
      <c r="AKY28" s="202">
        <v>1.02268402</v>
      </c>
      <c r="AKZ28" s="202">
        <v>0.73048900000000005</v>
      </c>
      <c r="ALA28" s="202">
        <v>0.51482210000000239</v>
      </c>
      <c r="ALB28" s="202">
        <v>4.4948181700000021</v>
      </c>
      <c r="ALC28" s="202">
        <v>1.2521664699999999</v>
      </c>
      <c r="ALD28" s="202">
        <v>0.97066210000000008</v>
      </c>
      <c r="ALE28" s="202">
        <v>0.55589892000000007</v>
      </c>
      <c r="ALF28" s="202">
        <v>0.91093247000000022</v>
      </c>
      <c r="ALG28" s="202">
        <v>0.53574377999998812</v>
      </c>
      <c r="ALH28" s="202">
        <v>4.2254037399999884</v>
      </c>
      <c r="ALI28" s="202">
        <v>0.87764940999999996</v>
      </c>
      <c r="ALJ28" s="202">
        <v>1.61116445</v>
      </c>
      <c r="ALK28" s="202">
        <v>0.47867290000000301</v>
      </c>
      <c r="ALL28" s="202">
        <v>1.7386089499999999</v>
      </c>
      <c r="ALM28" s="202">
        <v>4.7060957100000032</v>
      </c>
      <c r="ALN28" s="202">
        <v>0.83163287999999991</v>
      </c>
      <c r="ALO28" s="202">
        <v>0.68310866000000003</v>
      </c>
      <c r="ALP28" s="202">
        <v>0.86883173000000047</v>
      </c>
      <c r="ALQ28" s="202">
        <v>0.93201234000000011</v>
      </c>
      <c r="ALR28" s="202">
        <v>3.3155856100000007</v>
      </c>
      <c r="ALS28" s="202">
        <v>21.372872219999991</v>
      </c>
      <c r="ALT28" s="202">
        <v>1.0265266399999995</v>
      </c>
      <c r="ALU28" s="202">
        <v>1.0265266399999995</v>
      </c>
      <c r="ALV28" s="202">
        <v>1.2296041500000001</v>
      </c>
      <c r="ALW28" s="202">
        <v>1.39412358</v>
      </c>
      <c r="ALX28" s="202">
        <v>0.65878420999999998</v>
      </c>
      <c r="ALY28" s="202">
        <v>0.80806911999999986</v>
      </c>
      <c r="ALZ28" s="202">
        <v>0.77335754999999995</v>
      </c>
      <c r="AMA28" s="202">
        <v>4.8639386099999999</v>
      </c>
      <c r="AMB28" s="202">
        <v>1.4041673099999998</v>
      </c>
      <c r="AMC28" s="202">
        <v>0.83867437999999994</v>
      </c>
      <c r="AMD28" s="202">
        <v>0.53499823999999996</v>
      </c>
      <c r="AME28" s="202">
        <v>0.40597699999999992</v>
      </c>
      <c r="AMF28" s="202">
        <v>1.106267670000004</v>
      </c>
      <c r="AMG28" s="202">
        <v>4.2900846000000037</v>
      </c>
      <c r="AMH28" s="202">
        <v>0.76229937000000003</v>
      </c>
      <c r="AMI28" s="202">
        <v>0.82518093999999997</v>
      </c>
      <c r="AMJ28" s="202">
        <v>0.59410832000000002</v>
      </c>
      <c r="AMK28" s="202">
        <v>0.68793144000000006</v>
      </c>
      <c r="AML28" s="202">
        <v>0.50525849999999994</v>
      </c>
      <c r="AMM28" s="202">
        <v>3.3747785700000001</v>
      </c>
      <c r="AMN28" s="202">
        <v>1.2709877200000002</v>
      </c>
      <c r="AMO28" s="202">
        <v>0.79107896999999994</v>
      </c>
      <c r="AMP28" s="202">
        <v>0.58549691000000248</v>
      </c>
      <c r="AMQ28" s="202">
        <v>0.6532217600000001</v>
      </c>
      <c r="AMR28" s="202">
        <f t="shared" si="49"/>
        <v>3.3007853600000026</v>
      </c>
      <c r="AMS28" s="202">
        <f t="shared" si="50"/>
        <v>16.856113780000005</v>
      </c>
      <c r="AMT28" s="202">
        <v>0.62594473999999845</v>
      </c>
      <c r="AMU28" s="202">
        <v>0.62594473999999845</v>
      </c>
      <c r="AMV28" s="202">
        <v>1.7421525499999979</v>
      </c>
      <c r="AMW28" s="202">
        <v>0.69174682999999959</v>
      </c>
      <c r="AMX28" s="202">
        <v>1.5071689899999998</v>
      </c>
      <c r="AMY28" s="202">
        <v>3.9410683699999973</v>
      </c>
      <c r="AMZ28" s="202">
        <v>1.01517466</v>
      </c>
      <c r="ANA28" s="202">
        <v>0.79496019000000007</v>
      </c>
      <c r="ANB28" s="202">
        <v>0.52187043</v>
      </c>
      <c r="ANC28" s="202">
        <v>0.43711136000000483</v>
      </c>
      <c r="AND28" s="202">
        <v>0.53487602000000001</v>
      </c>
      <c r="ANE28" s="202">
        <f t="shared" si="51"/>
        <v>3.3039926600000049</v>
      </c>
      <c r="ANF28" s="202">
        <v>0.95933665000000068</v>
      </c>
      <c r="ANG28" s="202">
        <v>0.90292411999999855</v>
      </c>
      <c r="ANH28" s="202">
        <v>0.73636153000000004</v>
      </c>
      <c r="ANI28" s="202">
        <v>1.1408985799999976</v>
      </c>
      <c r="ANJ28" s="202">
        <v>1.7888334999999953</v>
      </c>
      <c r="ANK28" s="202">
        <v>5.5283543799999926</v>
      </c>
      <c r="ANL28" s="202">
        <v>1.7934785099999999</v>
      </c>
      <c r="ANM28" s="202">
        <v>1.17583266</v>
      </c>
      <c r="ANN28" s="202">
        <v>0.59148681999999997</v>
      </c>
      <c r="ANO28" s="202">
        <v>0.74007342999999992</v>
      </c>
      <c r="ANP28" s="202">
        <v>1.5510631799999985</v>
      </c>
      <c r="ANQ28" s="202">
        <v>5.851934599999999</v>
      </c>
      <c r="ANR28" s="202">
        <f t="shared" si="52"/>
        <v>19.251294749999992</v>
      </c>
      <c r="ANS28" s="202">
        <v>0.76743097999999998</v>
      </c>
      <c r="ANT28" s="202">
        <v>0.76465516</v>
      </c>
      <c r="ANU28" s="202">
        <v>0.45325619999999994</v>
      </c>
      <c r="ANV28" s="202">
        <v>0.34284829000000033</v>
      </c>
      <c r="ANW28" s="202">
        <v>0.57877963000000121</v>
      </c>
      <c r="ANX28" s="202">
        <v>2.9069702600000014</v>
      </c>
      <c r="ANY28" s="202">
        <v>0.6387379299999999</v>
      </c>
      <c r="ANZ28" s="202">
        <v>0.70291366</v>
      </c>
      <c r="AOA28" s="202">
        <v>0.53637243000000001</v>
      </c>
      <c r="AOB28" s="202">
        <v>0.78673003000000008</v>
      </c>
      <c r="AOC28" s="202">
        <v>0.54396183000000031</v>
      </c>
      <c r="AOD28" s="202">
        <v>3.2087158800000002</v>
      </c>
      <c r="AOE28" s="202">
        <v>0.83611631999999991</v>
      </c>
      <c r="AOF28" s="202">
        <v>1.5638855999999974</v>
      </c>
      <c r="AOG28" s="202">
        <v>0.34479645000000009</v>
      </c>
      <c r="AOH28" s="202">
        <v>0.67660419000000005</v>
      </c>
      <c r="AOI28" s="202">
        <v>3.4214025599999975</v>
      </c>
      <c r="AOJ28" s="202">
        <v>1.2743538299999999</v>
      </c>
      <c r="AOK28" s="202">
        <v>0.69810062999999856</v>
      </c>
      <c r="AOL28" s="202">
        <v>0.97330857999999998</v>
      </c>
      <c r="AOM28" s="202">
        <v>0.75804221999999988</v>
      </c>
      <c r="AON28" s="202">
        <v>0.41029972000000564</v>
      </c>
      <c r="AOO28" s="202">
        <v>4.114104980000004</v>
      </c>
      <c r="AOP28" s="202">
        <v>1.1412471799999999</v>
      </c>
      <c r="AOQ28" s="202">
        <v>1.8376733600000004</v>
      </c>
      <c r="AOR28" s="202">
        <v>2.9789205400000003</v>
      </c>
      <c r="AOS28" s="202">
        <v>16.630114220000006</v>
      </c>
      <c r="AOT28" s="202">
        <v>0.60545728000000054</v>
      </c>
      <c r="AOU28" s="202">
        <v>0.90462802000000009</v>
      </c>
      <c r="AOV28" s="202">
        <v>1.5100853000000005</v>
      </c>
      <c r="AOW28" s="202">
        <v>0.96193677999999982</v>
      </c>
      <c r="AOX28" s="202">
        <v>0.87316543000000213</v>
      </c>
      <c r="AOY28" s="202">
        <v>0.98826234000000013</v>
      </c>
      <c r="AOZ28" s="202">
        <v>0.35751941000009729</v>
      </c>
      <c r="APA28" s="202">
        <v>0.59659498999999994</v>
      </c>
      <c r="APB28" s="202">
        <f t="shared" si="53"/>
        <v>3.7774789500000989</v>
      </c>
      <c r="APC28" s="202">
        <v>0.80012107999999993</v>
      </c>
      <c r="APD28" s="202">
        <v>3.1825142299999993</v>
      </c>
      <c r="APE28" s="202">
        <v>0.53462701000000201</v>
      </c>
      <c r="APF28" s="202">
        <v>0.78446464999999999</v>
      </c>
      <c r="APG28" s="202">
        <v>0.57081253000000076</v>
      </c>
      <c r="APH28" s="202">
        <v>5.8725395000000029</v>
      </c>
      <c r="API28" s="202">
        <v>0.87876828000000018</v>
      </c>
      <c r="APJ28" s="202">
        <v>0.71692244999999999</v>
      </c>
      <c r="APK28" s="202">
        <v>0.39431282999999995</v>
      </c>
      <c r="APL28" s="202">
        <v>0.5526747500000001</v>
      </c>
      <c r="APM28" s="202">
        <v>1.2470761599999993</v>
      </c>
      <c r="APN28" s="202">
        <v>3.7897544699999992</v>
      </c>
      <c r="APO28" s="202">
        <v>1.1808349800000002</v>
      </c>
      <c r="APP28" s="202">
        <v>0.76815841000001672</v>
      </c>
      <c r="APQ28" s="202">
        <v>4.06267654</v>
      </c>
      <c r="APR28" s="202">
        <v>0.46031062</v>
      </c>
      <c r="APS28" s="202">
        <v>1.02697405</v>
      </c>
      <c r="APT28" s="202">
        <v>7.4989546000000171</v>
      </c>
      <c r="APU28" s="202">
        <f t="shared" si="54"/>
        <v>22.448812820000121</v>
      </c>
      <c r="APV28" s="202">
        <v>2.0086420300000052</v>
      </c>
      <c r="APW28" s="202">
        <v>1.8205988200000001</v>
      </c>
      <c r="APX28" s="202">
        <v>0.57332489999999936</v>
      </c>
      <c r="APY28" s="202">
        <v>1.0858733999999999</v>
      </c>
      <c r="APZ28" s="202">
        <v>0.47101737000000116</v>
      </c>
      <c r="AQA28" s="202">
        <v>5.959456520000006</v>
      </c>
      <c r="AQB28" s="202">
        <v>1.3686196999999998</v>
      </c>
      <c r="AQC28" s="202">
        <v>0.68208357000000086</v>
      </c>
      <c r="AQD28" s="202">
        <v>0.49824858</v>
      </c>
      <c r="AQE28" s="202">
        <v>0.79340843000000005</v>
      </c>
      <c r="AQF28" s="202">
        <v>0.68797415999999989</v>
      </c>
      <c r="AQG28" s="202">
        <v>4.0303344400000007</v>
      </c>
      <c r="AQH28" s="202">
        <v>0.83862195999999634</v>
      </c>
      <c r="AQI28" s="202">
        <v>0.93237470000000011</v>
      </c>
      <c r="AQJ28" s="202">
        <v>0.88333082999999357</v>
      </c>
      <c r="AQK28" s="202">
        <v>2.6543274899999898</v>
      </c>
      <c r="AQL28" s="202">
        <v>2.7840642999999998</v>
      </c>
      <c r="AQM28" s="202">
        <v>0.99078714999999995</v>
      </c>
      <c r="AQN28" s="202">
        <v>0.34397126</v>
      </c>
      <c r="AQO28" s="202">
        <v>0.53299330999999994</v>
      </c>
      <c r="AQP28" s="202">
        <v>1.2275126099999998</v>
      </c>
      <c r="AQQ28" s="202">
        <v>5.8793286299999998</v>
      </c>
      <c r="AQR28" s="202">
        <f t="shared" si="55"/>
        <v>18.523447079999997</v>
      </c>
      <c r="AQS28" s="202">
        <v>0.38867074999999995</v>
      </c>
      <c r="AQT28" s="202">
        <v>1.19615322</v>
      </c>
      <c r="AQU28" s="202">
        <v>0.73155553000000129</v>
      </c>
      <c r="AQV28" s="202">
        <v>1.0452238500000002</v>
      </c>
      <c r="AQW28" s="202">
        <v>0.52388375999999848</v>
      </c>
      <c r="AQX28" s="202">
        <v>3.8854871100000001</v>
      </c>
      <c r="AQY28" s="202">
        <v>0.9064493699999997</v>
      </c>
      <c r="AQZ28" s="202">
        <v>0.37841548999999958</v>
      </c>
      <c r="ARA28" s="202">
        <v>0.56723381999999867</v>
      </c>
      <c r="ARB28" s="202">
        <v>0.96070025999999953</v>
      </c>
      <c r="ARC28" s="202">
        <v>0.58416707999999529</v>
      </c>
      <c r="ARD28" s="202">
        <v>3.3969660199999927</v>
      </c>
      <c r="ARE28" s="202">
        <v>1.0956636799999975</v>
      </c>
      <c r="ARF28" s="202">
        <v>2.6107046299999994</v>
      </c>
      <c r="ARG28" s="202">
        <v>1.2046233399999995</v>
      </c>
      <c r="ARH28" s="202">
        <v>0.87998919999999892</v>
      </c>
      <c r="ARI28" s="202">
        <v>5.7909808499999951</v>
      </c>
      <c r="ARJ28" s="202">
        <v>1.8277839799999995</v>
      </c>
      <c r="ARK28" s="202">
        <v>0.59067562999999967</v>
      </c>
      <c r="ARL28" s="202">
        <v>0.87397244999999746</v>
      </c>
      <c r="ARM28" s="202">
        <v>1.4572962600000976</v>
      </c>
      <c r="ARN28" s="202">
        <v>0.39198406999999974</v>
      </c>
      <c r="ARO28" s="202">
        <v>5.1417123900000945</v>
      </c>
      <c r="ARP28" s="202">
        <v>0.75897305999999987</v>
      </c>
      <c r="ARQ28" s="202">
        <v>0.61913723999999937</v>
      </c>
      <c r="ARR28" s="202">
        <v>0.95204061999980072</v>
      </c>
      <c r="ARS28" s="202">
        <v>2.3301509199998001</v>
      </c>
      <c r="ART28" s="202">
        <v>20.54529728999988</v>
      </c>
      <c r="ARU28" s="202">
        <v>1.5823341599999972</v>
      </c>
      <c r="ARV28" s="202">
        <v>1.7074204799999988</v>
      </c>
      <c r="ARW28" s="202">
        <v>3.289754639999996</v>
      </c>
      <c r="ARX28" s="202">
        <v>1.1794423300000003</v>
      </c>
      <c r="ARY28" s="202">
        <v>3.3835346399999997</v>
      </c>
      <c r="ARZ28" s="202">
        <v>0.44092935999999988</v>
      </c>
      <c r="ASA28" s="202">
        <v>0.47506146999999999</v>
      </c>
      <c r="ASB28" s="202">
        <v>5.4789678000000004</v>
      </c>
      <c r="ASC28" s="202">
        <v>0.59879144999999878</v>
      </c>
      <c r="ASD28" s="202">
        <v>1.0954881400000001</v>
      </c>
      <c r="ASE28" s="202">
        <v>0.61573156999999989</v>
      </c>
      <c r="ASF28" s="202">
        <v>3.59665591</v>
      </c>
      <c r="ASG28" s="202">
        <v>1.7167823599999978</v>
      </c>
      <c r="ASH28" s="202">
        <v>7.6234494299999955</v>
      </c>
      <c r="ASI28" s="202">
        <v>0.71195129999999995</v>
      </c>
      <c r="ASJ28" s="202">
        <v>0.68371048000000001</v>
      </c>
      <c r="ASK28" s="202">
        <v>0.83854291000000003</v>
      </c>
      <c r="ASL28" s="202">
        <v>1.6550331100000046</v>
      </c>
      <c r="ASM28" s="202">
        <v>1.4451097600000011</v>
      </c>
      <c r="ASN28" s="202">
        <v>5.3343475600000057</v>
      </c>
      <c r="ASO28" s="202">
        <v>1.659848069999998</v>
      </c>
      <c r="ASP28" s="202">
        <v>1.1407959399999996</v>
      </c>
      <c r="ASQ28" s="202">
        <v>1.2035811600000001</v>
      </c>
      <c r="ASR28" s="202">
        <v>0.64533702999999998</v>
      </c>
      <c r="ASS28" s="202">
        <v>1.2396432500000001</v>
      </c>
      <c r="AST28" s="202">
        <v>5.8892054499999986</v>
      </c>
      <c r="ASU28" s="202">
        <v>27.615724880000002</v>
      </c>
      <c r="ASV28" s="202">
        <v>0.42102907999999994</v>
      </c>
      <c r="ASW28" s="202">
        <v>0.6016774399999999</v>
      </c>
      <c r="ASX28" s="202">
        <v>0.97553998999999991</v>
      </c>
      <c r="ASY28" s="202">
        <v>1.8005134799999936</v>
      </c>
      <c r="ASZ28" s="202">
        <v>0.8126584099999995</v>
      </c>
      <c r="ATA28" s="202">
        <v>4.6114183999999927</v>
      </c>
      <c r="ATB28" s="202">
        <v>0.61503810000000014</v>
      </c>
      <c r="ATC28" s="202">
        <v>0.56237319999999769</v>
      </c>
      <c r="ATD28" s="202">
        <v>0.95402680999999989</v>
      </c>
      <c r="ATE28" s="202">
        <v>0.78120198999999846</v>
      </c>
      <c r="ATF28" s="202">
        <v>0.29004682999999998</v>
      </c>
      <c r="ATG28" s="202">
        <v>3.202686929999996</v>
      </c>
      <c r="ATH28" s="202">
        <v>0.31251737000000002</v>
      </c>
      <c r="ATI28" s="202">
        <v>1.2849168499999999</v>
      </c>
      <c r="ATJ28" s="202">
        <v>0.35387914000000004</v>
      </c>
      <c r="ATK28" s="202">
        <v>1.6055734699999999</v>
      </c>
      <c r="ATL28" s="202">
        <v>0.82907126999999847</v>
      </c>
      <c r="ATM28" s="202">
        <v>4.3859580999999981</v>
      </c>
      <c r="ATN28" s="202">
        <v>0.47607536999999894</v>
      </c>
      <c r="ATO28" s="202">
        <v>1.0963357</v>
      </c>
      <c r="ATP28" s="202">
        <v>1.0758960200000001</v>
      </c>
      <c r="ATQ28" s="202">
        <v>0.22546647000000003</v>
      </c>
      <c r="ATR28" s="202">
        <v>1.6211473499999991</v>
      </c>
      <c r="ATS28" s="202">
        <v>4.4949209099999985</v>
      </c>
      <c r="ATT28" s="202">
        <v>0.98603877000000006</v>
      </c>
      <c r="ATU28" s="202">
        <v>0.98603877000000006</v>
      </c>
      <c r="ATV28" s="202">
        <v>17.681023109999984</v>
      </c>
      <c r="ATW28" s="202">
        <v>1.0569213800000001</v>
      </c>
      <c r="ATX28" s="202">
        <v>0.56829737999999996</v>
      </c>
      <c r="ATY28" s="202">
        <v>0.80680497999999556</v>
      </c>
      <c r="ATZ28" s="202">
        <v>1.4471176900000002</v>
      </c>
      <c r="AUA28" s="202">
        <v>3.8791414299999953</v>
      </c>
      <c r="AUB28" s="202">
        <v>0.46666916000000064</v>
      </c>
      <c r="AUC28" s="202">
        <v>0.66115683999999997</v>
      </c>
      <c r="AUD28" s="202">
        <v>2.7974392300000002</v>
      </c>
      <c r="AUE28" s="202">
        <v>0.30308448999999826</v>
      </c>
      <c r="AUF28" s="202">
        <v>0.23694000000000001</v>
      </c>
      <c r="AUG28" s="202">
        <v>4.4652897199999986</v>
      </c>
      <c r="AUH28" s="202">
        <v>1.81578901</v>
      </c>
      <c r="AUI28" s="202">
        <v>0.80192231999999997</v>
      </c>
      <c r="AUJ28" s="202">
        <v>0.51620549000000004</v>
      </c>
      <c r="AUK28" s="202">
        <v>0.92157537999999872</v>
      </c>
      <c r="AUL28" s="202">
        <v>1.3340048399999047</v>
      </c>
      <c r="AUM28" s="202">
        <v>5.3894970399999034</v>
      </c>
      <c r="AUN28" s="202">
        <v>0.33826341999999948</v>
      </c>
      <c r="AUO28" s="202">
        <v>0.81771062999999977</v>
      </c>
      <c r="AUP28" s="202">
        <v>0.63717625000011524</v>
      </c>
      <c r="AUQ28" s="202">
        <v>0.30909059999999522</v>
      </c>
      <c r="AUR28" s="202">
        <v>0.32748811999999977</v>
      </c>
      <c r="AUS28" s="202">
        <v>2.4297290200001096</v>
      </c>
      <c r="AUT28" s="202">
        <v>1.9024756799999998</v>
      </c>
      <c r="AUU28" s="202">
        <v>0.46831936999999885</v>
      </c>
      <c r="AUV28" s="202">
        <v>0.1765741799999998</v>
      </c>
      <c r="AUW28" s="202">
        <v>0.67979272000000002</v>
      </c>
      <c r="AUX28" s="202">
        <v>3.2271619499999984</v>
      </c>
      <c r="AUY28" s="202">
        <v>19.39081916000001</v>
      </c>
      <c r="AUZ28" s="202"/>
      <c r="AVA28" s="202"/>
      <c r="AVB28" s="202">
        <v>1.7763089100000002</v>
      </c>
      <c r="AVC28" s="202">
        <v>0.56904855999999993</v>
      </c>
      <c r="AVD28" s="202">
        <v>0.96310420999999891</v>
      </c>
      <c r="AVE28" s="202">
        <v>0.85683339999999875</v>
      </c>
      <c r="AVF28" s="202">
        <v>0.31247787999999982</v>
      </c>
      <c r="AVG28" s="202">
        <v>4.4777729599999976</v>
      </c>
      <c r="AVH28" s="202"/>
      <c r="AVI28" s="202">
        <v>2.6376765699999902</v>
      </c>
      <c r="AVJ28" s="202">
        <v>3.4650864599999998</v>
      </c>
      <c r="AVK28" s="202">
        <v>0.41698797999999898</v>
      </c>
      <c r="AVL28" s="202">
        <v>1.6982634399999998</v>
      </c>
      <c r="AVM28" s="202">
        <v>8.2180144499999894</v>
      </c>
      <c r="AVN28" s="202">
        <v>0.37105369999999965</v>
      </c>
      <c r="AVO28" s="202">
        <v>1.0965607199999998</v>
      </c>
      <c r="AVP28" s="202">
        <v>0.7511028799999977</v>
      </c>
      <c r="AVQ28" s="202">
        <v>0.3669783299999988</v>
      </c>
      <c r="AVR28" s="202">
        <v>0.39497940999971798</v>
      </c>
      <c r="AVS28" s="202">
        <v>2.9806750399997139</v>
      </c>
      <c r="AVT28" s="202">
        <v>1.6511215300000002</v>
      </c>
      <c r="AVU28" s="202">
        <v>0.99255970999999998</v>
      </c>
      <c r="AVV28" s="202">
        <v>1.8751765799999998</v>
      </c>
      <c r="AVW28" s="202">
        <v>0.50385459999999993</v>
      </c>
      <c r="AVX28" s="202">
        <v>0.53875916000000001</v>
      </c>
      <c r="AVY28" s="202">
        <v>5.5614715800000001</v>
      </c>
      <c r="AVZ28" s="202">
        <v>21.2379340299997</v>
      </c>
      <c r="AWA28" s="202">
        <v>0.30853623999999991</v>
      </c>
      <c r="AWB28" s="202">
        <v>0.50328069999999869</v>
      </c>
      <c r="AWC28" s="202">
        <v>2.3438729</v>
      </c>
      <c r="AWD28" s="202">
        <v>0.28824381000000004</v>
      </c>
      <c r="AWE28" s="202">
        <v>0.36836960000000052</v>
      </c>
      <c r="AWF28" s="202">
        <v>3.8123032499999994</v>
      </c>
      <c r="AWG28" s="202">
        <v>0.31061751999999965</v>
      </c>
      <c r="AWH28" s="202">
        <v>0.3211533399999999</v>
      </c>
      <c r="AWI28" s="202">
        <v>0.52002570999999898</v>
      </c>
      <c r="AWJ28" s="202">
        <v>0.92923305999999872</v>
      </c>
      <c r="AWK28" s="202">
        <v>0.36233625000000003</v>
      </c>
      <c r="AWL28" s="202">
        <v>2.4433658799999973</v>
      </c>
      <c r="AWM28" s="202">
        <v>2.3883531600000891</v>
      </c>
      <c r="AWN28" s="202">
        <v>0.33431118367346935</v>
      </c>
      <c r="AWO28" s="202">
        <v>0.93110720408163261</v>
      </c>
      <c r="AWP28" s="202">
        <v>0.19392754956268218</v>
      </c>
      <c r="AWQ28" s="202">
        <v>0.67218768658892147</v>
      </c>
      <c r="AWR28" s="202">
        <f t="shared" si="56"/>
        <v>4.5198867839067951</v>
      </c>
      <c r="AWS28" s="202">
        <v>1.7254340145772595</v>
      </c>
      <c r="AWT28" s="202">
        <v>0.49944454810495631</v>
      </c>
      <c r="AWU28" s="202">
        <v>0.30926817055393591</v>
      </c>
      <c r="AWV28" s="202">
        <v>0.33732018221574345</v>
      </c>
      <c r="AWW28" s="202">
        <f t="shared" si="57"/>
        <v>2.871466915451895</v>
      </c>
      <c r="AWX28" s="202">
        <v>1.4866255307409473</v>
      </c>
      <c r="AWY28" s="202">
        <v>0.67946404227405255</v>
      </c>
      <c r="AWZ28" s="202">
        <f t="shared" si="58"/>
        <v>2.1660895730149998</v>
      </c>
      <c r="AXA28" s="202">
        <f t="shared" si="59"/>
        <v>15.813112402373688</v>
      </c>
      <c r="AXB28" s="202">
        <f t="shared" si="60"/>
        <v>237.36656574237335</v>
      </c>
      <c r="AXC28" s="202">
        <v>1.4304248075801747</v>
      </c>
      <c r="AXD28" s="202">
        <v>1.1097404373178066</v>
      </c>
      <c r="AXE28" s="202">
        <f t="shared" si="61"/>
        <v>2.540165244897981</v>
      </c>
      <c r="AXF28" s="202">
        <v>0.5648500335276968</v>
      </c>
      <c r="AXG28" s="202">
        <v>0.42120261953352761</v>
      </c>
      <c r="AXH28" s="202">
        <v>0.47545637900874632</v>
      </c>
      <c r="AXI28" s="202">
        <v>0.28903058163264717</v>
      </c>
      <c r="AXJ28" s="202">
        <v>1.2360907492711368</v>
      </c>
      <c r="AXK28" s="202">
        <f t="shared" si="62"/>
        <v>2.9866303629737549</v>
      </c>
      <c r="AXL28" s="202">
        <v>1.6802291909620988</v>
      </c>
      <c r="AXM28" s="202">
        <v>0.29176859620991252</v>
      </c>
      <c r="AXN28" s="202">
        <v>1.2455524329446064</v>
      </c>
      <c r="AXO28" s="202">
        <v>0.26100013556852636</v>
      </c>
      <c r="AXP28" s="202">
        <v>0.93898595043731581</v>
      </c>
      <c r="AXQ28" s="202">
        <f t="shared" si="63"/>
        <v>4.41753630612246</v>
      </c>
      <c r="AXR28" s="202">
        <v>0.41496684548104951</v>
      </c>
      <c r="AXS28" s="202">
        <v>0.6721271064139942</v>
      </c>
      <c r="AXT28" s="202">
        <v>0.88733198104949229</v>
      </c>
      <c r="AXU28" s="202">
        <v>1.9642472463556848</v>
      </c>
      <c r="AXV28" s="202">
        <f t="shared" si="64"/>
        <v>3.9386731793002205</v>
      </c>
      <c r="AXW28" s="202">
        <v>0.53631790962099124</v>
      </c>
      <c r="AXX28" s="202">
        <v>0.65624094169095837</v>
      </c>
      <c r="AXY28" s="202">
        <v>0.15187907288629945</v>
      </c>
      <c r="AXZ28" s="202">
        <v>2.3507669183673299</v>
      </c>
      <c r="AYA28" s="202">
        <v>0.52355329008746332</v>
      </c>
      <c r="AYB28" s="202">
        <f t="shared" si="65"/>
        <v>4.2187581326530426</v>
      </c>
      <c r="AYC28" s="202">
        <f t="shared" si="23"/>
        <v>18.101763225947458</v>
      </c>
      <c r="AYD28" s="202">
        <v>1.5252185131195335</v>
      </c>
      <c r="AYE28" s="202">
        <v>1.4953453396501459</v>
      </c>
      <c r="AYF28" s="202">
        <v>0.33204995189504372</v>
      </c>
      <c r="AYG28" s="202">
        <v>0.17204727113702623</v>
      </c>
      <c r="AYH28" s="202">
        <v>0.61049374489798491</v>
      </c>
      <c r="AYI28" s="202">
        <f t="shared" si="66"/>
        <v>4.1351548206997339</v>
      </c>
      <c r="AYJ28" s="202">
        <v>1.1399364795918367</v>
      </c>
      <c r="AYK28" s="202">
        <v>0.72694913702623898</v>
      </c>
      <c r="AYL28" s="202">
        <v>0.18919947084554575</v>
      </c>
      <c r="AYM28" s="202">
        <v>0.73361351020408472</v>
      </c>
      <c r="AYN28" s="202">
        <v>0.30752555830903788</v>
      </c>
      <c r="AYO28" s="202">
        <f t="shared" si="67"/>
        <v>3.0972241559767437</v>
      </c>
      <c r="AYP28" s="202">
        <v>0.78566229154518952</v>
      </c>
      <c r="AYQ28" s="202">
        <v>0.2492718731778524</v>
      </c>
      <c r="AYR28" s="202">
        <v>0.30409388483964411</v>
      </c>
      <c r="AYS28" s="202">
        <v>0.71037251603498541</v>
      </c>
      <c r="AYT28" s="202">
        <v>0.88148711661807566</v>
      </c>
      <c r="AYU28" s="202">
        <f t="shared" si="68"/>
        <v>2.9308876822157468</v>
      </c>
      <c r="AYV28" s="202">
        <v>2.0071768061224478</v>
      </c>
      <c r="AYW28" s="202">
        <v>0.32573864431486876</v>
      </c>
      <c r="AYX28" s="202">
        <v>0.6337547653061224</v>
      </c>
      <c r="AYY28" s="202">
        <f t="shared" si="69"/>
        <v>2.9666702157434388</v>
      </c>
      <c r="AYZ28" s="202">
        <f t="shared" si="70"/>
        <v>13.129936874635664</v>
      </c>
      <c r="AZA28" s="202">
        <v>4.8045341559766763</v>
      </c>
      <c r="AZB28" s="202">
        <v>1.2214148323615577</v>
      </c>
      <c r="AZC28" s="202">
        <v>4.4778778396501462</v>
      </c>
      <c r="AZD28" s="202">
        <v>1.1257015510204083</v>
      </c>
      <c r="AZE28" s="202">
        <v>0.67713671574344014</v>
      </c>
      <c r="AZF28" s="202">
        <f t="shared" si="71"/>
        <v>12.30666509475223</v>
      </c>
      <c r="AZG28" s="202">
        <v>0.49931266909620992</v>
      </c>
      <c r="AZH28" s="202">
        <v>1.757446978134104</v>
      </c>
      <c r="AZI28" s="202">
        <v>6.1964391836734682</v>
      </c>
      <c r="AZJ28" s="202">
        <v>2.6595095962099125</v>
      </c>
      <c r="AZK28" s="202">
        <v>0.22636983673469388</v>
      </c>
      <c r="AZL28" s="202">
        <f t="shared" si="72"/>
        <v>11.339078263848389</v>
      </c>
      <c r="AZM28" s="202">
        <v>5.1007001020408165</v>
      </c>
      <c r="AZN28" s="202">
        <v>0.76465853061224476</v>
      </c>
      <c r="AZO28" s="202">
        <v>0.96767413411080594</v>
      </c>
      <c r="AZP28" s="202">
        <v>0.11060748542274054</v>
      </c>
      <c r="AZQ28" s="202">
        <v>0.18477332507288627</v>
      </c>
      <c r="AZR28" s="202">
        <f t="shared" si="73"/>
        <v>7.1284135772594936</v>
      </c>
      <c r="AZS28" s="202">
        <v>3.5604514635568503</v>
      </c>
      <c r="AZT28" s="202">
        <v>0.9494472798833774</v>
      </c>
      <c r="AZU28" s="202">
        <v>2.0162703396501458</v>
      </c>
      <c r="AZV28" s="202">
        <v>0.14324535860058304</v>
      </c>
      <c r="AZW28" s="202">
        <v>1.4983676967930029</v>
      </c>
      <c r="AZX28" s="202">
        <f t="shared" si="74"/>
        <v>8.1677821384839593</v>
      </c>
      <c r="AZY28" s="202">
        <v>1.1032020218658893</v>
      </c>
      <c r="AZZ28" s="202">
        <v>0.3396887900874761</v>
      </c>
      <c r="BAA28" s="202">
        <f t="shared" si="75"/>
        <v>1.4428908119533654</v>
      </c>
      <c r="BAB28" s="202">
        <f t="shared" si="76"/>
        <v>40.384829886297439</v>
      </c>
      <c r="BAC28" s="202">
        <v>4.972368881924198</v>
      </c>
      <c r="BAD28" s="202">
        <v>0.7032417069970851</v>
      </c>
      <c r="BAE28" s="202">
        <v>0.4045512026239067</v>
      </c>
      <c r="BAF28" s="202">
        <f t="shared" si="77"/>
        <v>6.0801617915451898</v>
      </c>
      <c r="BAG28" s="202">
        <v>1.1764732653061223</v>
      </c>
      <c r="BAH28" s="202">
        <v>2.0041938833819244</v>
      </c>
      <c r="BAI28" s="208">
        <v>1.5249149548104954</v>
      </c>
      <c r="BAJ28" s="208">
        <v>1.0637740204081632</v>
      </c>
      <c r="BAK28" s="202">
        <f t="shared" si="78"/>
        <v>5.7693561239067055</v>
      </c>
      <c r="BAL28" s="208">
        <v>1.0472010714285713</v>
      </c>
      <c r="BAM28" s="208">
        <v>0.30717770699708458</v>
      </c>
      <c r="BAN28" s="208">
        <v>1.347318698250729</v>
      </c>
      <c r="BAO28" s="208">
        <v>0.42792750145772596</v>
      </c>
      <c r="BAP28" s="208">
        <v>0.48318244314868802</v>
      </c>
      <c r="BAQ28" s="202">
        <f t="shared" si="79"/>
        <v>3.612807421282799</v>
      </c>
      <c r="BAR28" s="208">
        <v>0.36327001457726354</v>
      </c>
      <c r="BAS28" s="208">
        <v>0.19302951749271136</v>
      </c>
      <c r="BAT28" s="208">
        <v>0.13731439212827989</v>
      </c>
      <c r="BAU28" s="208">
        <v>0.41653826239068326</v>
      </c>
      <c r="BAV28" s="208">
        <v>1.267726298833836</v>
      </c>
      <c r="BAW28" s="202">
        <f t="shared" si="80"/>
        <v>2.3778784854227739</v>
      </c>
      <c r="BAX28" s="208">
        <v>0.87247530758017477</v>
      </c>
      <c r="BAY28" s="208">
        <v>0.41123252186588916</v>
      </c>
      <c r="BAZ28" s="208">
        <v>0.4303996282798806</v>
      </c>
      <c r="BBA28" s="208">
        <v>0.79904443294460636</v>
      </c>
      <c r="BBB28" s="202">
        <f t="shared" si="81"/>
        <v>2.5131518906705508</v>
      </c>
      <c r="BBC28" s="202">
        <f t="shared" si="82"/>
        <v>20.353355712828016</v>
      </c>
      <c r="BBD28" s="208">
        <v>0.90359497230320684</v>
      </c>
      <c r="BBE28" s="208">
        <v>0.23275929446064139</v>
      </c>
      <c r="BBF28" s="208">
        <v>0.37828883673469554</v>
      </c>
      <c r="BBG28" s="208">
        <v>0.20096047376093293</v>
      </c>
      <c r="BBH28" s="208">
        <v>0.86083465451895036</v>
      </c>
      <c r="BBI28" s="202">
        <f t="shared" si="83"/>
        <v>2.5764382317784271</v>
      </c>
      <c r="BBJ28" s="208">
        <v>0.28304682069970938</v>
      </c>
      <c r="BBK28" s="208">
        <v>0.21577581778425653</v>
      </c>
      <c r="BBL28" s="208">
        <v>0.3035883367347087</v>
      </c>
      <c r="BBM28" s="208">
        <v>0.13782049125364429</v>
      </c>
      <c r="BBN28" s="208">
        <v>0.26490182507288629</v>
      </c>
      <c r="BBO28" s="202">
        <f t="shared" si="84"/>
        <v>1.2051332915452051</v>
      </c>
      <c r="BBP28" s="208">
        <v>0.32135042565597666</v>
      </c>
      <c r="BBQ28" s="208">
        <v>0.42918670845481066</v>
      </c>
      <c r="BBR28" s="208">
        <v>0.15057871428573674</v>
      </c>
      <c r="BBS28" s="208">
        <v>0.62759668658892132</v>
      </c>
      <c r="BBT28" s="208">
        <v>0.4062274314868804</v>
      </c>
      <c r="BBU28" s="202">
        <f t="shared" si="85"/>
        <v>1.9349399664723257</v>
      </c>
      <c r="BBV28" s="208">
        <v>0.23011454664723033</v>
      </c>
      <c r="BBW28" s="208">
        <v>1.3047380174927115</v>
      </c>
      <c r="BBX28" s="208">
        <v>0.10314846938776071</v>
      </c>
      <c r="BBY28" s="208">
        <v>2.1347551865889209</v>
      </c>
      <c r="BBZ28" s="208">
        <v>0.22510380320699708</v>
      </c>
      <c r="BCA28" s="202">
        <f t="shared" si="86"/>
        <v>3.9978600233236206</v>
      </c>
      <c r="BCB28" s="202">
        <f t="shared" si="87"/>
        <v>9.7143715131195769</v>
      </c>
      <c r="BCC28" s="208">
        <v>0.38058494460641396</v>
      </c>
      <c r="BCD28" s="208">
        <v>1.2559360816326515</v>
      </c>
      <c r="BCE28" s="208">
        <v>0.30665836880466468</v>
      </c>
      <c r="BCF28" s="208">
        <v>0.89870604664723031</v>
      </c>
      <c r="BCG28" s="208">
        <v>9.5289908163265297E-2</v>
      </c>
      <c r="BCH28" s="202">
        <f t="shared" si="88"/>
        <v>2.9371753498542259</v>
      </c>
      <c r="BCI28" s="208">
        <v>0.89372644169096205</v>
      </c>
      <c r="BCJ28" s="208">
        <v>0.48244617492711867</v>
      </c>
      <c r="BCK28" s="208">
        <v>0.30830104518950435</v>
      </c>
      <c r="BCL28" s="208">
        <v>0.51555520845480818</v>
      </c>
      <c r="BCM28" s="202">
        <f t="shared" si="24"/>
        <v>2.2000288702623934</v>
      </c>
      <c r="BCN28" s="208">
        <v>1.2738539499999979</v>
      </c>
      <c r="BCO28" s="208">
        <v>0.43117741999999998</v>
      </c>
      <c r="BCP28" s="198">
        <v>2.1681375699999998</v>
      </c>
      <c r="BCQ28" s="198">
        <v>0.10583822</v>
      </c>
      <c r="BCR28" s="198">
        <v>0.11201745000000002</v>
      </c>
      <c r="BCS28" s="202">
        <f t="shared" si="89"/>
        <v>4.0910246099999972</v>
      </c>
      <c r="BCT28" s="198">
        <v>0.40862942000000002</v>
      </c>
      <c r="BCU28" s="198">
        <v>0.52145014999999995</v>
      </c>
      <c r="BCV28" s="198">
        <v>0.71438610000000002</v>
      </c>
      <c r="BCW28" s="198">
        <v>0.19324859</v>
      </c>
      <c r="BCX28" s="202">
        <f t="shared" si="90"/>
        <v>1.83771426</v>
      </c>
      <c r="BCY28" s="202">
        <v>0.91330701000000003</v>
      </c>
      <c r="BCZ28" s="202">
        <v>1.2748947900000001</v>
      </c>
      <c r="BDA28" s="202">
        <f t="shared" si="91"/>
        <v>2.1882017999999999</v>
      </c>
      <c r="BDB28" s="202">
        <f t="shared" si="92"/>
        <v>13.254144890116617</v>
      </c>
      <c r="BDC28" s="202">
        <v>0.92301833000000122</v>
      </c>
      <c r="BDD28" s="202">
        <v>0.21441560000000004</v>
      </c>
      <c r="BDE28" s="202">
        <v>0.30914574000000006</v>
      </c>
      <c r="BDF28" s="202">
        <f t="shared" si="25"/>
        <v>1.4465796700000011</v>
      </c>
      <c r="BDG28" s="202">
        <v>0.30912743000000004</v>
      </c>
      <c r="BDH28" s="202">
        <v>0.52110702000000009</v>
      </c>
      <c r="BDI28" s="202">
        <v>9.1900809999999999E-2</v>
      </c>
      <c r="BDJ28" s="202">
        <v>0.18853972999999999</v>
      </c>
      <c r="BDK28" s="202">
        <v>1.6105500899999998</v>
      </c>
      <c r="BDL28" s="202">
        <f t="shared" si="93"/>
        <v>2.72122508</v>
      </c>
      <c r="BDM28" s="202">
        <v>0.16847514999999999</v>
      </c>
      <c r="BDN28" s="202">
        <v>1.3212097</v>
      </c>
      <c r="BDO28" s="202">
        <v>0.45445239999999992</v>
      </c>
      <c r="BDP28" s="202"/>
      <c r="BDQ28" s="202">
        <f t="shared" si="94"/>
        <v>1.9441372499999998</v>
      </c>
      <c r="BDR28" s="202">
        <v>1.63796184</v>
      </c>
      <c r="BDS28" s="202">
        <v>0.92574346064141866</v>
      </c>
      <c r="BDT28" s="202">
        <v>0.26323706705539363</v>
      </c>
      <c r="BDU28" s="202">
        <v>0.74154287900874616</v>
      </c>
      <c r="BDV28" s="202">
        <v>0.20445229319065597</v>
      </c>
      <c r="BDW28" s="202">
        <f t="shared" si="95"/>
        <v>3.7729375398962146</v>
      </c>
      <c r="BDX28" s="202">
        <v>0.15877564285711535</v>
      </c>
      <c r="BDY28" s="202">
        <v>1.5680606865888702</v>
      </c>
      <c r="BDZ28" s="202">
        <v>7.7987728862973754E-2</v>
      </c>
      <c r="BEA28" s="202">
        <v>7.9423855685131189E-2</v>
      </c>
      <c r="BEB28" s="202">
        <v>0.56602373469387768</v>
      </c>
      <c r="BEC28" s="202">
        <f t="shared" si="96"/>
        <v>2.4502716486879681</v>
      </c>
      <c r="BED28" s="202">
        <f t="shared" si="97"/>
        <v>12.335151188584183</v>
      </c>
      <c r="BEE28" s="202">
        <v>0.26124010787172008</v>
      </c>
      <c r="BEF28" s="202">
        <v>0.46180734548105212</v>
      </c>
      <c r="BEG28" s="202">
        <v>0.59013544314868815</v>
      </c>
      <c r="BEH28" s="202"/>
      <c r="BEI28" s="202">
        <f t="shared" si="98"/>
        <v>1.3131828965014605</v>
      </c>
      <c r="BEJ28" s="202">
        <v>0.25570823323615161</v>
      </c>
      <c r="BEK28" s="202">
        <v>0.83552768513119524</v>
      </c>
      <c r="BEL28" s="202">
        <v>0.22599375801750032</v>
      </c>
      <c r="BEM28" s="202">
        <v>0.38758999271137029</v>
      </c>
      <c r="BEN28" s="202">
        <v>6.7867721574344023E-2</v>
      </c>
      <c r="BEO28" s="202">
        <f t="shared" si="99"/>
        <v>1.7726873906705611</v>
      </c>
      <c r="BEP28" s="202">
        <v>0.31427702478134112</v>
      </c>
      <c r="BEQ28" s="202">
        <v>0.30913606851312847</v>
      </c>
      <c r="BER28" s="202">
        <v>1.4091313658892128</v>
      </c>
      <c r="BES28" s="202">
        <v>0.12850571428571428</v>
      </c>
      <c r="BET28" s="202"/>
      <c r="BEU28" s="202">
        <f t="shared" si="26"/>
        <v>2.1610501734693965</v>
      </c>
      <c r="BEV28" s="202">
        <v>0.91118463556851315</v>
      </c>
      <c r="BEW28" s="202">
        <v>0.30340748542274687</v>
      </c>
      <c r="BEX28" s="202">
        <v>0.77508367201166162</v>
      </c>
      <c r="BEY28" s="202">
        <v>0.1462845889212829</v>
      </c>
      <c r="BEZ28" s="202"/>
      <c r="BFA28" s="202">
        <f t="shared" si="100"/>
        <v>2.1359603819242046</v>
      </c>
      <c r="BFB28" s="202">
        <v>0.4846795335276991</v>
      </c>
      <c r="BFC28" s="202">
        <f t="shared" si="101"/>
        <v>0.4846795335276991</v>
      </c>
      <c r="BFD28" s="202">
        <f t="shared" si="27"/>
        <v>7.8675603760933219</v>
      </c>
      <c r="BFE28" s="202">
        <v>0.16691636297376097</v>
      </c>
      <c r="BFF28" s="202">
        <v>1.5238772623906702</v>
      </c>
      <c r="BFG28" s="202">
        <v>1.6296404999999998</v>
      </c>
      <c r="BFH28" s="202">
        <v>0.4380578367346939</v>
      </c>
      <c r="BFI28" s="202">
        <f t="shared" si="102"/>
        <v>3.7584919620991251</v>
      </c>
      <c r="BFJ28" s="202">
        <v>0.10920327259475218</v>
      </c>
      <c r="BFK28" s="202">
        <v>0.460800861516035</v>
      </c>
      <c r="BFL28" s="202">
        <v>8.7833822157438138E-2</v>
      </c>
      <c r="BFM28" s="202">
        <v>0.6088988250728864</v>
      </c>
      <c r="BFN28" s="202">
        <v>0.53205581924198253</v>
      </c>
      <c r="BFO28" s="202">
        <f t="shared" si="103"/>
        <v>1.7987926005830941</v>
      </c>
      <c r="BFP28" s="202">
        <v>1.0372319402332362</v>
      </c>
      <c r="BFQ28" s="202">
        <v>9.2956989795918349E-2</v>
      </c>
      <c r="BFR28" s="202">
        <v>0.72219862099124876</v>
      </c>
      <c r="BFS28" s="202">
        <v>0.48503191399416906</v>
      </c>
      <c r="BFT28" s="202">
        <v>0.5954372725947521</v>
      </c>
      <c r="BFU28" s="202">
        <f t="shared" si="28"/>
        <v>2.9328567376093244</v>
      </c>
      <c r="BFV28" s="202">
        <v>0.1310310342856954</v>
      </c>
      <c r="BFW28" s="202">
        <v>0.35651205685131193</v>
      </c>
      <c r="BFX28" s="202">
        <v>0.6243649300291596</v>
      </c>
      <c r="BFY28" s="202">
        <v>0.78206496064139941</v>
      </c>
      <c r="BFZ28" s="202">
        <v>4.6623329446064142E-2</v>
      </c>
      <c r="BGA28" s="202">
        <f t="shared" si="104"/>
        <v>1.9405963112536304</v>
      </c>
      <c r="BGB28" s="202">
        <v>0.14811638775510205</v>
      </c>
      <c r="BGC28" s="202">
        <v>1.7266365772594749</v>
      </c>
      <c r="BGD28" s="202">
        <v>9.950651311952835E-2</v>
      </c>
      <c r="BGE28" s="202">
        <f t="shared" si="105"/>
        <v>1.9742594781341054</v>
      </c>
      <c r="BGF28" s="202">
        <f t="shared" si="29"/>
        <v>12.404997089679279</v>
      </c>
      <c r="BGG28" s="202">
        <v>0.18882119387755103</v>
      </c>
      <c r="BGH28" s="202">
        <v>2.8304170335276972</v>
      </c>
      <c r="BGI28" s="202">
        <f t="shared" si="106"/>
        <v>3.0192382274052481</v>
      </c>
      <c r="BGJ28" s="202">
        <v>0.1090183411078717</v>
      </c>
      <c r="BGK28" s="202">
        <v>0.3499978790087464</v>
      </c>
      <c r="BGL28" s="202">
        <v>5.8823215743440238E-2</v>
      </c>
      <c r="BGM28" s="202">
        <v>0.46547491545189501</v>
      </c>
      <c r="BGN28" s="202">
        <v>0.67431559183677892</v>
      </c>
      <c r="BGO28" s="202">
        <f t="shared" si="107"/>
        <v>1.6576299431487325</v>
      </c>
      <c r="BGP28" s="202">
        <v>8.7208043731778428E-2</v>
      </c>
      <c r="BGQ28" s="202">
        <v>0.43390810932944601</v>
      </c>
      <c r="BGR28" s="202">
        <v>0.12434416326530824</v>
      </c>
      <c r="BGS28" s="202">
        <v>0.37382484256559761</v>
      </c>
      <c r="BGT28" s="202">
        <v>3.2861728862973762E-2</v>
      </c>
      <c r="BGU28" s="202">
        <f t="shared" si="108"/>
        <v>1.0521468877551041</v>
      </c>
      <c r="BGV28" s="202">
        <v>1.7168389300291547</v>
      </c>
      <c r="BGW28" s="202">
        <v>0.17694460495626821</v>
      </c>
      <c r="BGX28" s="202">
        <v>2.7399346938775514E-2</v>
      </c>
      <c r="BGY28" s="202">
        <v>0.70762638483965012</v>
      </c>
      <c r="BGZ28" s="202">
        <v>2.9609432944606419E-2</v>
      </c>
      <c r="BHA28" s="202">
        <f t="shared" si="109"/>
        <v>2.6584186997084549</v>
      </c>
      <c r="BHB28" s="202">
        <v>0.7396489256559714</v>
      </c>
      <c r="BHC28" s="202">
        <v>4.5696498542274047E-2</v>
      </c>
      <c r="BHD28" s="202">
        <v>1.5598262507288625</v>
      </c>
      <c r="BHE28" s="202">
        <v>3.0535051020408162E-2</v>
      </c>
      <c r="BHF28" s="202">
        <v>0.61697171574343368</v>
      </c>
      <c r="BHG28" s="202">
        <f t="shared" si="110"/>
        <v>2.9926784416909502</v>
      </c>
      <c r="BHH28" s="202">
        <f t="shared" si="111"/>
        <v>11.38011219970849</v>
      </c>
      <c r="BHI28" s="202">
        <v>1.414557497084548</v>
      </c>
      <c r="BHJ28" s="202">
        <v>2.7720676384839649E-2</v>
      </c>
      <c r="BHK28" s="202">
        <v>1.1120358309038088</v>
      </c>
      <c r="BHL28" s="202">
        <v>0.94921338338190453</v>
      </c>
      <c r="BHM28" s="202">
        <f t="shared" si="112"/>
        <v>3.503527387755101</v>
      </c>
      <c r="BHN28" s="202">
        <v>6.609243294462519E-2</v>
      </c>
      <c r="BHO28" s="202">
        <v>0.19118525655976165</v>
      </c>
      <c r="BHP28" s="202">
        <v>3.3436202623906702E-2</v>
      </c>
      <c r="BHQ28" s="202">
        <v>1.5481786924198251</v>
      </c>
      <c r="BHR28" s="202">
        <v>0.13128266034985653</v>
      </c>
      <c r="BHS28" s="202">
        <f t="shared" si="113"/>
        <v>1.9701752448979752</v>
      </c>
      <c r="BHT28" s="202">
        <v>0.14923204518950436</v>
      </c>
      <c r="BHU28" s="202">
        <v>0.96491582653061736</v>
      </c>
      <c r="BHV28" s="202">
        <v>3.7430590378944181E-2</v>
      </c>
      <c r="BHW28" s="202">
        <v>0.57826190087463558</v>
      </c>
      <c r="BHX28" s="202">
        <v>2.2334486880466475E-2</v>
      </c>
      <c r="BHY28" s="202">
        <f t="shared" si="114"/>
        <v>1.752174849854168</v>
      </c>
      <c r="BHZ28" s="202">
        <v>0.75062526384839656</v>
      </c>
      <c r="BIA28" s="202">
        <v>4.766728279883381E-2</v>
      </c>
      <c r="BIB28" s="202">
        <v>0.2079224387755102</v>
      </c>
      <c r="BIC28" s="202">
        <v>2.2283756559766763E-2</v>
      </c>
      <c r="BID28" s="202">
        <v>0.27968694606413991</v>
      </c>
      <c r="BIE28" s="202">
        <f t="shared" si="115"/>
        <v>1.3081856880466471</v>
      </c>
      <c r="BIF28" s="202">
        <v>8.5565338192419821E-2</v>
      </c>
      <c r="BIG28" s="202">
        <f t="shared" si="116"/>
        <v>8.5565338192419821E-2</v>
      </c>
      <c r="BIH28" s="202">
        <f t="shared" si="117"/>
        <v>8.6196285087463114</v>
      </c>
      <c r="BII28" s="202">
        <v>0.31597731195335277</v>
      </c>
      <c r="BIJ28" s="202">
        <v>5.4099149781341103</v>
      </c>
      <c r="BIK28" s="202">
        <v>2.4798151603498544E-2</v>
      </c>
      <c r="BIL28" s="202">
        <v>0.59330557725947497</v>
      </c>
      <c r="BIM28" s="202">
        <f t="shared" si="118"/>
        <v>6.3439960189504365</v>
      </c>
      <c r="BIN28" s="202">
        <v>7.0412948979591827E-2</v>
      </c>
      <c r="BIO28" s="202">
        <v>4.7926313411078711E-2</v>
      </c>
      <c r="BIP28" s="202">
        <v>0.77821681778425655</v>
      </c>
      <c r="BIQ28" s="202">
        <v>0.26852597230320702</v>
      </c>
      <c r="BIR28" s="202">
        <v>6.6762354227405243E-2</v>
      </c>
      <c r="BIS28" s="202">
        <f t="shared" si="119"/>
        <v>1.2318444067055392</v>
      </c>
      <c r="BIT28" s="202">
        <v>6.1667518950437317E-2</v>
      </c>
      <c r="BIU28" s="202">
        <v>1.0957162696793004</v>
      </c>
      <c r="BIV28" s="202">
        <v>2.7727183673469387E-2</v>
      </c>
      <c r="BIW28" s="202">
        <v>8.8680931486880471E-2</v>
      </c>
      <c r="BIX28" s="202">
        <v>1.3077459023323612</v>
      </c>
      <c r="BIY28" s="202">
        <f t="shared" si="120"/>
        <v>2.5815378061224488</v>
      </c>
      <c r="BIZ28" s="202">
        <v>7.8556594752186584E-2</v>
      </c>
      <c r="BJA28" s="202">
        <v>2.9838954810495623E-2</v>
      </c>
      <c r="BJB28" s="202">
        <v>0.31692546209913725</v>
      </c>
      <c r="BJC28" s="202">
        <v>8.094778083090393</v>
      </c>
      <c r="BJD28" s="202">
        <f t="shared" si="121"/>
        <v>8.5200990947522133</v>
      </c>
      <c r="BJE28" s="202">
        <v>0.10524264577259471</v>
      </c>
      <c r="BJF28" s="202">
        <v>0.3367446559766844</v>
      </c>
      <c r="BJG28" s="202">
        <v>2.8798739067060264E-2</v>
      </c>
      <c r="BJH28" s="202">
        <v>2.4260281341107873E-2</v>
      </c>
      <c r="BJI28" s="202">
        <f t="shared" si="122"/>
        <v>0.49504632215744726</v>
      </c>
      <c r="BJJ28" s="202">
        <f t="shared" si="123"/>
        <v>19.172523648688081</v>
      </c>
      <c r="BJK28" s="202">
        <f t="shared" si="30"/>
        <v>186.71837511444443</v>
      </c>
      <c r="BJL28" s="202">
        <v>1.5604884256558722</v>
      </c>
      <c r="BJM28" s="202">
        <v>1.3401517886297374</v>
      </c>
      <c r="BJN28" s="202">
        <v>2.3142510204089028E-2</v>
      </c>
      <c r="BJO28" s="202">
        <v>0.92393246647230309</v>
      </c>
      <c r="BJP28" s="202">
        <v>2.2963419825072884E-2</v>
      </c>
      <c r="BJQ28" s="202">
        <f t="shared" si="124"/>
        <v>3.870678610787075</v>
      </c>
      <c r="BJR28" s="202">
        <v>5.8568275510204076E-2</v>
      </c>
      <c r="BJS28" s="202">
        <v>0.53823455976676382</v>
      </c>
      <c r="BJT28" s="202">
        <v>0.5117702201166181</v>
      </c>
      <c r="BJU28" s="202">
        <v>0.42609913994169135</v>
      </c>
      <c r="BJV28" s="202">
        <v>0.49382202623906707</v>
      </c>
      <c r="BJW28" s="202">
        <f t="shared" si="125"/>
        <v>2.0284942215743444</v>
      </c>
      <c r="BJX28" s="202">
        <v>9.8454002915451894E-2</v>
      </c>
      <c r="BJY28" s="202">
        <v>2.3851798833858254E-2</v>
      </c>
      <c r="BJZ28" s="202">
        <v>0.53511653644314083</v>
      </c>
      <c r="BKA28" s="202">
        <v>5.6228555393586004E-2</v>
      </c>
      <c r="BKB28" s="202">
        <f t="shared" si="126"/>
        <v>0.71365089358603695</v>
      </c>
      <c r="BKC28" s="202">
        <v>9.0282906705535182E-2</v>
      </c>
      <c r="BKD28" s="202">
        <v>0.11594270116618074</v>
      </c>
      <c r="BKE28" s="202">
        <v>2.8160979591833141E-2</v>
      </c>
      <c r="BKF28" s="202">
        <v>7.4904110787172004E-2</v>
      </c>
      <c r="BKG28" s="202">
        <v>0.16644113994169099</v>
      </c>
      <c r="BKH28" s="202">
        <f t="shared" si="127"/>
        <v>0.47573183819241205</v>
      </c>
      <c r="BKI28" s="202">
        <f t="shared" si="128"/>
        <v>7.0885555641398676</v>
      </c>
      <c r="BKJ28" s="202">
        <v>1.1823012740524779</v>
      </c>
      <c r="BKK28" s="202">
        <v>0.10643264431486882</v>
      </c>
      <c r="BKL28" s="202">
        <v>2.3243166180759903E-2</v>
      </c>
      <c r="BKM28" s="202">
        <v>2.1643474402332359</v>
      </c>
      <c r="BKN28" s="202">
        <v>2.4454029154518948E-2</v>
      </c>
      <c r="BKO28" s="202">
        <f t="shared" si="129"/>
        <v>3.5007785539358616</v>
      </c>
      <c r="BKP28" s="202">
        <v>0.15939029446064137</v>
      </c>
      <c r="BKQ28" s="202">
        <v>2.5335151603498543E-2</v>
      </c>
      <c r="BKR28" s="202">
        <v>4.8075978134140607E-2</v>
      </c>
      <c r="BKS28" s="202">
        <v>9.9767669096249137E-2</v>
      </c>
      <c r="BKT28" s="202">
        <v>8.7629084548028605E-2</v>
      </c>
      <c r="BKU28" s="202">
        <f t="shared" si="130"/>
        <v>0.42019817784255825</v>
      </c>
      <c r="BKV28" s="202">
        <v>0.11357183819241985</v>
      </c>
      <c r="BKW28" s="202">
        <v>0.59999906122449564</v>
      </c>
      <c r="BKX28" s="202">
        <v>2.0706622448979594E-2</v>
      </c>
      <c r="BKY28" s="202">
        <f t="shared" si="131"/>
        <v>0.73427752186589512</v>
      </c>
      <c r="BKZ28" s="202">
        <v>5.8269857142859587E-2</v>
      </c>
      <c r="BLA28" s="202">
        <v>9.2872612244897956E-2</v>
      </c>
      <c r="BLB28" s="202">
        <v>2.2471488338192416E-2</v>
      </c>
      <c r="BLC28" s="202">
        <v>2.2556728862972157E-2</v>
      </c>
      <c r="BLD28" s="202">
        <v>5.3794892128279884E-2</v>
      </c>
      <c r="BLE28" s="202">
        <f t="shared" si="132"/>
        <v>0.24996557871720199</v>
      </c>
      <c r="BLF28" s="196">
        <f t="shared" si="133"/>
        <v>4.9052198323615164</v>
      </c>
      <c r="BLG28" s="202">
        <v>0.12139766180758016</v>
      </c>
      <c r="BLH28" s="202">
        <v>0.51057950728862966</v>
      </c>
      <c r="BLI28" s="202">
        <v>7.9727558309037896E-2</v>
      </c>
      <c r="BLJ28" s="202">
        <v>4.2976228862970048E-2</v>
      </c>
      <c r="BLK28" s="202">
        <v>2.1592500000000001E-2</v>
      </c>
      <c r="BLL28" s="202">
        <f t="shared" si="134"/>
        <v>0.77627345626821775</v>
      </c>
      <c r="BLM28" s="202">
        <v>0.32517091000000004</v>
      </c>
      <c r="BLN28" s="202">
        <v>2.239288E-2</v>
      </c>
      <c r="BLO28" s="202">
        <v>3.2468050000001331E-2</v>
      </c>
      <c r="BLP28" s="202">
        <v>7.0177569999999398E-2</v>
      </c>
      <c r="BLQ28" s="202">
        <v>0.30985068999999998</v>
      </c>
      <c r="BLR28" s="196">
        <f t="shared" si="135"/>
        <v>0.76006010000000068</v>
      </c>
      <c r="BLS28" s="202">
        <v>0.54523135000000011</v>
      </c>
      <c r="BLT28" s="202">
        <v>0.61577161000000002</v>
      </c>
      <c r="BLU28" s="202">
        <v>4.911422E-2</v>
      </c>
      <c r="BLV28" s="202">
        <v>0.37382781000000004</v>
      </c>
      <c r="BLW28" s="202">
        <v>2.2066440000000003E-2</v>
      </c>
      <c r="BLX28" s="196">
        <f t="shared" si="31"/>
        <v>1.6060114300000004</v>
      </c>
      <c r="BLY28" s="202">
        <v>0.26539927999999996</v>
      </c>
      <c r="BLZ28" s="202">
        <v>0.59280160000000004</v>
      </c>
      <c r="BMA28" s="202">
        <v>4.7261990000000004E-2</v>
      </c>
      <c r="BMB28" s="202">
        <v>9.2957109999999982E-2</v>
      </c>
      <c r="BMC28" s="202">
        <v>0.22826407999999998</v>
      </c>
      <c r="BMD28" s="196">
        <f t="shared" si="136"/>
        <v>1.22668406</v>
      </c>
      <c r="BME28" s="202">
        <v>9.6574750000000015E-2</v>
      </c>
      <c r="BMF28" s="202">
        <v>2.2048599999999998E-2</v>
      </c>
      <c r="BMG28" s="202">
        <v>0.32112193</v>
      </c>
      <c r="BMH28" s="196">
        <f t="shared" si="137"/>
        <v>0.43974528000000002</v>
      </c>
      <c r="BMI28" s="196">
        <f t="shared" si="138"/>
        <v>4.8087743262682192</v>
      </c>
      <c r="BMJ28" s="202">
        <v>0.22473692000000001</v>
      </c>
      <c r="BMK28" s="196">
        <f t="shared" si="139"/>
        <v>0.22473692000000001</v>
      </c>
      <c r="BML28" s="202">
        <v>0.16759905999999999</v>
      </c>
      <c r="BMM28" s="202">
        <v>1.9639210000000001E-2</v>
      </c>
      <c r="BMN28" s="202">
        <v>6.9515939999999998E-2</v>
      </c>
      <c r="BMO28" s="202">
        <v>0.17392127999999996</v>
      </c>
      <c r="BMP28" s="202">
        <v>9.069917999999999E-2</v>
      </c>
      <c r="BMQ28" s="196">
        <f t="shared" si="140"/>
        <v>0.52137466999999993</v>
      </c>
      <c r="BMR28" s="202">
        <v>5.8227170000000002E-2</v>
      </c>
      <c r="BMS28" s="202">
        <v>2.0787519999999997E-2</v>
      </c>
      <c r="BMT28" s="202">
        <v>7.9496480000005365E-2</v>
      </c>
      <c r="BMU28" s="202">
        <v>2.4950959999999998E-2</v>
      </c>
      <c r="BMV28" s="202">
        <v>0.10337753</v>
      </c>
      <c r="BMW28" s="196">
        <f t="shared" si="141"/>
        <v>0.28683966000000538</v>
      </c>
      <c r="BMX28" s="202">
        <v>0.22100078000000004</v>
      </c>
      <c r="BMY28" s="202">
        <v>3.064652E-2</v>
      </c>
      <c r="BMZ28" s="202">
        <v>0.47981931999999999</v>
      </c>
      <c r="BNA28" s="202">
        <v>0.15536977999999999</v>
      </c>
      <c r="BNB28" s="202">
        <v>2.0281190000000001E-2</v>
      </c>
      <c r="BNC28" s="196">
        <f t="shared" si="142"/>
        <v>0.90711758999999992</v>
      </c>
      <c r="BND28" s="202">
        <v>0.38496118000000001</v>
      </c>
      <c r="BNE28" s="202">
        <v>2.11773E-2</v>
      </c>
      <c r="BNF28" s="202">
        <v>0.13440941999999997</v>
      </c>
      <c r="BNG28" s="202">
        <v>0.40900458000000001</v>
      </c>
      <c r="BNH28" s="202">
        <v>2.037914E-2</v>
      </c>
      <c r="BNI28" s="196">
        <f t="shared" si="143"/>
        <v>0.96993161999999988</v>
      </c>
      <c r="BNJ28" s="196">
        <f t="shared" si="144"/>
        <v>2.9100004600000053</v>
      </c>
      <c r="BNK28" s="202">
        <v>0.14335279000000001</v>
      </c>
      <c r="BNL28" s="202">
        <v>0.17116306999999997</v>
      </c>
      <c r="BNM28" s="202">
        <v>0.11929530000000001</v>
      </c>
      <c r="BNN28" s="202">
        <v>0.48881721000000006</v>
      </c>
      <c r="BNO28" s="202">
        <v>0.13471731000000001</v>
      </c>
      <c r="BNP28" s="196">
        <f t="shared" si="145"/>
        <v>1.0573456800000001</v>
      </c>
      <c r="BNQ28" s="202">
        <v>9.4873240000000011E-2</v>
      </c>
      <c r="BNR28" s="202">
        <v>2.3186999999999999E-2</v>
      </c>
      <c r="BNS28" s="202">
        <v>2.1255759999999999E-2</v>
      </c>
      <c r="BNT28" s="202">
        <v>0.30967345999999996</v>
      </c>
      <c r="BNU28" s="202">
        <v>4.1554239999999999E-2</v>
      </c>
      <c r="BNV28" s="196">
        <f t="shared" si="146"/>
        <v>0.49054369999999997</v>
      </c>
      <c r="BNW28" s="202">
        <v>0.13141670999999999</v>
      </c>
      <c r="BNX28" s="202">
        <v>2.2011750000000059E-2</v>
      </c>
      <c r="BNY28" s="202">
        <v>2.4226440000000002E-2</v>
      </c>
      <c r="BNZ28" s="202">
        <v>1.9233590000000002E-2</v>
      </c>
      <c r="BOA28" s="202">
        <v>4.1922050000000002E-2</v>
      </c>
      <c r="BOB28" s="196">
        <f t="shared" si="147"/>
        <v>0.23881054000000007</v>
      </c>
      <c r="BOC28" s="202">
        <v>0.13857502999999999</v>
      </c>
      <c r="BOD28" s="202">
        <v>0.13037305999999999</v>
      </c>
      <c r="BOE28" s="202">
        <v>0.10315022</v>
      </c>
      <c r="BOF28" s="202">
        <v>0.1354012</v>
      </c>
      <c r="BOG28" s="202">
        <v>2.7035640000000003E-2</v>
      </c>
      <c r="BOH28" s="196">
        <f t="shared" si="148"/>
        <v>0.53453514999999996</v>
      </c>
      <c r="BOI28" s="202">
        <v>0.16301744000000001</v>
      </c>
      <c r="BOJ28" s="196">
        <f t="shared" si="149"/>
        <v>0.16301744000000001</v>
      </c>
      <c r="BOK28" s="196">
        <f t="shared" si="150"/>
        <v>2.4842525100000001</v>
      </c>
      <c r="BOL28" s="202">
        <v>0.26688330000000005</v>
      </c>
      <c r="BOM28" s="202">
        <v>2.2665020000000001E-2</v>
      </c>
      <c r="BON28" s="202">
        <v>4.2856039999999998E-2</v>
      </c>
      <c r="BOO28" s="196">
        <f t="shared" si="32"/>
        <v>0.33240436000000001</v>
      </c>
      <c r="BOP28" s="196">
        <v>0.16331512000000001</v>
      </c>
      <c r="BOQ28" s="196">
        <v>2.0472969999999997E-2</v>
      </c>
      <c r="BOR28" s="196">
        <v>9.1342730000000011E-2</v>
      </c>
      <c r="BOS28" s="196">
        <v>0.28371246999999999</v>
      </c>
      <c r="BOT28" s="196">
        <v>3.3905360000000002E-2</v>
      </c>
      <c r="BOU28" s="196">
        <f t="shared" si="151"/>
        <v>0.59274864999999999</v>
      </c>
      <c r="BOV28" s="196">
        <v>0.11224562</v>
      </c>
      <c r="BOW28" s="196">
        <v>2.0570109999999999E-2</v>
      </c>
      <c r="BOX28" s="196">
        <v>2.0121360000002982E-2</v>
      </c>
      <c r="BOY28" s="196">
        <v>0.25339834999999999</v>
      </c>
      <c r="BOZ28" s="196"/>
      <c r="BPA28" s="196">
        <v>1.906913E-2</v>
      </c>
      <c r="BPB28" s="196">
        <f t="shared" si="152"/>
        <v>0.42540457000000298</v>
      </c>
      <c r="BPC28" s="196">
        <v>8.3409770000000008E-2</v>
      </c>
      <c r="BPD28" s="196">
        <v>7.5145970000000006E-2</v>
      </c>
      <c r="BPE28" s="196">
        <v>9.8322629999999994E-2</v>
      </c>
      <c r="BPF28" s="196">
        <v>1.9204349999999999E-2</v>
      </c>
      <c r="BPG28" s="196">
        <f t="shared" si="153"/>
        <v>0.27608272</v>
      </c>
      <c r="BPH28" s="196">
        <v>8.9268800000000009E-2</v>
      </c>
      <c r="BPI28" s="196">
        <v>0.24672990999999997</v>
      </c>
      <c r="BPJ28" s="196">
        <v>3.02375E-2</v>
      </c>
      <c r="BPK28" s="196">
        <f t="shared" si="154"/>
        <v>0.36623620999999995</v>
      </c>
      <c r="BPL28" s="196">
        <f t="shared" si="155"/>
        <v>1.992876510000003</v>
      </c>
      <c r="BPM28" s="196">
        <v>0.30892581000000002</v>
      </c>
      <c r="BPN28" s="196">
        <v>1.9385389999999999E-2</v>
      </c>
      <c r="BPO28" s="196">
        <f t="shared" si="156"/>
        <v>0.32831120000000003</v>
      </c>
      <c r="BPP28" s="196">
        <v>0.19229903000000004</v>
      </c>
      <c r="BPQ28" s="196">
        <v>5.7114430000000001E-2</v>
      </c>
      <c r="BPR28" s="196">
        <v>0.21002838000000001</v>
      </c>
      <c r="BPS28" s="196">
        <v>0.25948874</v>
      </c>
      <c r="BPT28" s="196">
        <v>7.9698060000000001E-2</v>
      </c>
      <c r="BPU28" s="196">
        <f t="shared" si="157"/>
        <v>0.79862864000000011</v>
      </c>
      <c r="BPV28" s="196">
        <v>5.764942E-2</v>
      </c>
      <c r="BPW28" s="196">
        <v>2.0011920000000002E-2</v>
      </c>
      <c r="BPX28" s="196">
        <v>1.9645619999999999E-2</v>
      </c>
      <c r="BPY28" s="196">
        <v>9.2407519999999993E-2</v>
      </c>
      <c r="BPZ28" s="196">
        <f t="shared" si="33"/>
        <v>0.18971447999999999</v>
      </c>
      <c r="BQA28" s="196">
        <v>7.9534499999999994E-2</v>
      </c>
      <c r="BQB28" s="196">
        <v>9.2889740000000026E-2</v>
      </c>
      <c r="BQC28" s="196">
        <v>0.28556925000000005</v>
      </c>
      <c r="BQD28" s="196">
        <v>3.9041729999999997E-2</v>
      </c>
      <c r="BQE28" s="196">
        <v>0.10174327000000001</v>
      </c>
      <c r="BQF28" s="196">
        <f t="shared" si="158"/>
        <v>0.59877849000000005</v>
      </c>
      <c r="BQG28" s="196">
        <v>0.10469682000000001</v>
      </c>
      <c r="BQH28" s="196">
        <v>5.6891192199999994</v>
      </c>
      <c r="BQI28" s="196">
        <v>6.9495070000000006E-2</v>
      </c>
      <c r="BQJ28" s="196">
        <v>1.9454019999999995E-2</v>
      </c>
      <c r="BQK28" s="196">
        <v>0.79693121</v>
      </c>
      <c r="BQL28" s="196">
        <f t="shared" si="159"/>
        <v>6.6796963400000005</v>
      </c>
      <c r="BQM28" s="196">
        <f t="shared" si="34"/>
        <v>8.59512915</v>
      </c>
      <c r="BQN28" s="196">
        <v>9.1726840000000018E-2</v>
      </c>
      <c r="BQO28" s="196">
        <v>7.7650180000000013E-2</v>
      </c>
      <c r="BQP28" s="196">
        <v>3.8666189999999996E-2</v>
      </c>
      <c r="BQQ28" s="196">
        <v>1.9650690000000002E-2</v>
      </c>
      <c r="BQR28" s="196">
        <f t="shared" si="160"/>
        <v>0.22769390000000003</v>
      </c>
      <c r="BQS28" s="196">
        <v>14.72789762</v>
      </c>
      <c r="BQT28" s="196">
        <v>0.2328721</v>
      </c>
      <c r="BQU28" s="196">
        <v>1.9912929999999999E-2</v>
      </c>
      <c r="BQV28" s="196">
        <v>0.19373886000000001</v>
      </c>
      <c r="BQW28" s="196">
        <v>0.12349100000000002</v>
      </c>
      <c r="BQX28" s="196">
        <f t="shared" si="161"/>
        <v>15.29791251</v>
      </c>
      <c r="BQY28" s="196">
        <v>0.10958278000000006</v>
      </c>
      <c r="BQZ28" s="196">
        <v>8.9457100000000012E-2</v>
      </c>
      <c r="BRA28" s="196">
        <v>1.8870840000000597E-2</v>
      </c>
      <c r="BRB28" s="196">
        <v>2.862634E-2</v>
      </c>
      <c r="BRC28" s="196">
        <v>1.8357290000000002E-2</v>
      </c>
      <c r="BRD28" s="196">
        <f t="shared" si="162"/>
        <v>0.26489435000000067</v>
      </c>
      <c r="BRE28" s="196">
        <v>5.8786240000000003E-2</v>
      </c>
      <c r="BRF28" s="196">
        <v>1.892193E-2</v>
      </c>
      <c r="BRG28" s="196">
        <v>2.32903E-2</v>
      </c>
      <c r="BRH28" s="196">
        <v>7.7524140000000019E-2</v>
      </c>
      <c r="BRI28" s="196">
        <v>1.9919160000000005E-2</v>
      </c>
      <c r="BRJ28" s="196">
        <f t="shared" si="163"/>
        <v>0.19844177000000002</v>
      </c>
      <c r="BRK28" s="196">
        <v>0.13274255000000007</v>
      </c>
      <c r="BRL28" s="196">
        <v>8.0910450000000009E-2</v>
      </c>
      <c r="BRM28" s="196">
        <f t="shared" si="164"/>
        <v>0.21365300000000009</v>
      </c>
      <c r="BRN28" s="196">
        <f t="shared" si="35"/>
        <v>16.20259553</v>
      </c>
      <c r="BRO28" s="196">
        <v>1.6537659999999999E-2</v>
      </c>
      <c r="BRP28" s="196">
        <v>1.9019940000000003E-2</v>
      </c>
      <c r="BRQ28" s="196">
        <v>1.912759E-2</v>
      </c>
      <c r="BRR28" s="196">
        <f t="shared" si="165"/>
        <v>5.4685190000000002E-2</v>
      </c>
      <c r="BRS28" s="196">
        <v>6.304267999999999E-2</v>
      </c>
      <c r="BRT28" s="196">
        <v>1.4628879999999999E-2</v>
      </c>
      <c r="BRU28" s="196">
        <v>1.9471660000000005E-2</v>
      </c>
      <c r="BRV28" s="196">
        <v>1.9712189999999997E-2</v>
      </c>
      <c r="BRW28" s="196">
        <v>2.3639580000000011E-2</v>
      </c>
      <c r="BRX28" s="196">
        <f t="shared" si="166"/>
        <v>0.14049499000000001</v>
      </c>
      <c r="BRY28" s="196">
        <v>5.7076760000000004E-2</v>
      </c>
      <c r="BRZ28" s="196">
        <v>6.0977700000000003E-2</v>
      </c>
      <c r="BSA28" s="196">
        <v>3.1127820000000004E-2</v>
      </c>
      <c r="BSB28" s="196">
        <v>8.4629009999999991E-2</v>
      </c>
      <c r="BSC28" s="196">
        <v>1.9390280000000003E-2</v>
      </c>
      <c r="BSD28" s="196">
        <f t="shared" si="167"/>
        <v>0.25320156999999999</v>
      </c>
      <c r="BSE28" s="196">
        <v>5.5879249999999998E-2</v>
      </c>
      <c r="BSF28" s="196">
        <v>7.3105649999999994E-2</v>
      </c>
      <c r="BSG28" s="196">
        <v>2.1816249999999999E-2</v>
      </c>
      <c r="BSH28" s="196">
        <v>1.8068949999999997E-2</v>
      </c>
      <c r="BSI28" s="196">
        <v>1.7991610000000002E-2</v>
      </c>
      <c r="BSJ28" s="196">
        <f t="shared" si="168"/>
        <v>0.18686170999999999</v>
      </c>
      <c r="BSK28" s="196">
        <v>5.4524530000000009E-2</v>
      </c>
      <c r="BSL28" s="196">
        <v>3.6227790000000003E-2</v>
      </c>
      <c r="BSM28" s="196">
        <v>2.6231750000000002E-2</v>
      </c>
      <c r="BSN28" s="196">
        <v>0.11110552999999999</v>
      </c>
      <c r="BSO28" s="196">
        <f t="shared" si="169"/>
        <v>0.2280896</v>
      </c>
      <c r="BSP28" s="196">
        <f t="shared" si="170"/>
        <v>0.86333305999999999</v>
      </c>
      <c r="BSQ28" s="196">
        <v>2.3761120000000004E-2</v>
      </c>
      <c r="BSR28" s="196">
        <f t="shared" si="171"/>
        <v>2.3761120000000004E-2</v>
      </c>
      <c r="BSS28" s="196">
        <v>0.18121300000000001</v>
      </c>
      <c r="BST28" s="196">
        <v>1.8539170000000001E-2</v>
      </c>
      <c r="BSU28" s="196">
        <v>4.4713969999999471E-2</v>
      </c>
      <c r="BSV28" s="196">
        <v>1.7664289999999999E-2</v>
      </c>
      <c r="BSW28" s="196">
        <v>1.6943800000000002E-2</v>
      </c>
      <c r="BSX28" s="196">
        <f t="shared" si="172"/>
        <v>0.27907422999999948</v>
      </c>
      <c r="BSY28" s="196">
        <v>5.7711749999999992E-2</v>
      </c>
      <c r="BSZ28" s="196">
        <v>1.3846629999999993E-2</v>
      </c>
      <c r="BTA28" s="196">
        <v>3.8211040000000002E-2</v>
      </c>
      <c r="BTB28" s="196">
        <v>0.19354609</v>
      </c>
      <c r="BTC28" s="196">
        <v>1.8051250000000001E-2</v>
      </c>
      <c r="BTD28" s="196">
        <f t="shared" si="173"/>
        <v>0.32136676000000003</v>
      </c>
      <c r="BTE28" s="196">
        <v>5.2326620000000011E-2</v>
      </c>
      <c r="BTF28" s="196">
        <v>3.2035549999999996E-2</v>
      </c>
      <c r="BTG28" s="196">
        <v>8.1676029999999997E-2</v>
      </c>
      <c r="BTH28" s="196">
        <v>0.58365423999999999</v>
      </c>
      <c r="BTI28" s="196">
        <v>1.6951189999999998E-2</v>
      </c>
      <c r="BTJ28" s="196">
        <f t="shared" si="174"/>
        <v>0.76664363000000002</v>
      </c>
      <c r="BTK28" s="196">
        <v>5.1650150000000006E-2</v>
      </c>
      <c r="BTL28" s="196">
        <v>0.10718094</v>
      </c>
      <c r="BTM28" s="196">
        <v>0.10313548</v>
      </c>
      <c r="BTN28" s="196">
        <v>0.11955502</v>
      </c>
      <c r="BTO28" s="196">
        <v>3.7320119999999998E-2</v>
      </c>
      <c r="BTP28" s="196">
        <f t="shared" si="175"/>
        <v>0.41884171000000003</v>
      </c>
      <c r="BTQ28" s="196">
        <f t="shared" si="176"/>
        <v>1.8096874499999998</v>
      </c>
      <c r="BTR28" s="196">
        <v>0.21854289999999998</v>
      </c>
      <c r="BTS28" s="196">
        <v>0.42443406999999994</v>
      </c>
      <c r="BTT28" s="196">
        <v>1.6501660000000001E-2</v>
      </c>
      <c r="BTU28" s="196">
        <v>0.45656305000000003</v>
      </c>
      <c r="BTV28" s="196">
        <f t="shared" si="177"/>
        <v>1.1160416799999999</v>
      </c>
      <c r="BTW28" s="196">
        <v>0.19109841000000002</v>
      </c>
      <c r="BTX28" s="196">
        <v>6.44792E-2</v>
      </c>
      <c r="BTY28" s="196">
        <v>0.18209090000000003</v>
      </c>
      <c r="BTZ28" s="196">
        <v>1.090441E-2</v>
      </c>
      <c r="BUA28" s="196">
        <v>2.0512889999999999E-2</v>
      </c>
      <c r="BUB28" s="196">
        <f t="shared" si="178"/>
        <v>0.46908581000000005</v>
      </c>
      <c r="BUC28" s="196">
        <v>0.21550490000000003</v>
      </c>
      <c r="BUD28" s="196">
        <v>2.30911E-2</v>
      </c>
      <c r="BUE28" s="196">
        <v>9.5395160000000603E-2</v>
      </c>
      <c r="BUF28" s="196">
        <v>0.12775702000000003</v>
      </c>
      <c r="BUG28" s="196">
        <v>1.7088219999999998E-2</v>
      </c>
      <c r="BUH28" s="196">
        <f t="shared" si="179"/>
        <v>0.47883640000000061</v>
      </c>
      <c r="BUI28" s="196">
        <v>0.25027927</v>
      </c>
      <c r="BUJ28" s="196">
        <v>1.5957570000000001E-2</v>
      </c>
      <c r="BUK28" s="196">
        <v>3.4440529999999997E-2</v>
      </c>
      <c r="BUL28" s="196">
        <v>1.1052699999999999E-2</v>
      </c>
      <c r="BUM28" s="196">
        <v>6.1976449999999995E-2</v>
      </c>
      <c r="BUN28" s="196">
        <f t="shared" si="180"/>
        <v>0.37370651999999999</v>
      </c>
      <c r="BUO28" s="196">
        <v>0.45468104000000004</v>
      </c>
      <c r="BUP28" s="196">
        <v>1.7730360000000001E-2</v>
      </c>
      <c r="BUQ28" s="196">
        <f t="shared" si="181"/>
        <v>0.47241140000000004</v>
      </c>
      <c r="BUR28" s="196">
        <f t="shared" si="182"/>
        <v>2.9100818100000003</v>
      </c>
      <c r="BUS28" s="196">
        <v>1.489007E-2</v>
      </c>
      <c r="BUT28" s="196">
        <v>1.4394580000000001E-2</v>
      </c>
      <c r="BUU28" s="196">
        <v>0.15372527999999999</v>
      </c>
      <c r="BUV28" s="196">
        <f t="shared" si="183"/>
        <v>0.18300992999999999</v>
      </c>
      <c r="BUW28" s="196">
        <v>0.15642629999999999</v>
      </c>
      <c r="BUX28" s="196">
        <v>1.5279730000000002E-2</v>
      </c>
      <c r="BUY28" s="196">
        <v>1.530607E-2</v>
      </c>
      <c r="BUZ28" s="196">
        <v>2.6362649999999998E-2</v>
      </c>
      <c r="BVA28" s="196">
        <v>0.16580910000000001</v>
      </c>
      <c r="BVB28" s="196">
        <f t="shared" si="184"/>
        <v>0.37918384999999999</v>
      </c>
      <c r="BVC28" s="196">
        <v>6.8480340000000001E-2</v>
      </c>
      <c r="BVD28" s="196">
        <v>6.7649420000000002E-2</v>
      </c>
      <c r="BVE28" s="196">
        <v>0.41301944000000007</v>
      </c>
      <c r="BVF28" s="196">
        <v>1.4250380000000002E-2</v>
      </c>
      <c r="BVG28" s="196">
        <v>0.11910916999999999</v>
      </c>
      <c r="BVH28" s="196">
        <f t="shared" si="185"/>
        <v>0.68250875</v>
      </c>
      <c r="BVI28" s="196">
        <v>0.12657370999999998</v>
      </c>
      <c r="BVJ28" s="196">
        <v>6.8437169999999353E-2</v>
      </c>
      <c r="BVK28" s="196">
        <v>3.7577430000000002E-2</v>
      </c>
      <c r="BVL28" s="196">
        <v>0.12608944999999999</v>
      </c>
      <c r="BVM28" s="196">
        <v>1.2765479999999999E-2</v>
      </c>
      <c r="BVN28" s="196">
        <f t="shared" si="206"/>
        <v>0.37144323999999929</v>
      </c>
      <c r="BVO28" s="196">
        <v>3.9057230000000005E-2</v>
      </c>
      <c r="BVP28" s="196">
        <v>1.2994469999999999E-2</v>
      </c>
      <c r="BVQ28" s="196">
        <v>1.2313649999999999E-2</v>
      </c>
      <c r="BVR28" s="196">
        <v>1.5864290000000069E-2</v>
      </c>
      <c r="BVS28" s="196">
        <v>6.4354120000000001E-2</v>
      </c>
      <c r="BVT28" s="196">
        <f t="shared" si="186"/>
        <v>0.14458376000000006</v>
      </c>
      <c r="BVU28" s="196">
        <f t="shared" si="187"/>
        <v>1.7607295299999994</v>
      </c>
      <c r="BVV28" s="196">
        <f t="shared" si="36"/>
        <v>56.331235732769613</v>
      </c>
      <c r="BVW28" s="196">
        <v>4.402826E-2</v>
      </c>
      <c r="BVX28" s="196">
        <v>1.7267819999986878E-2</v>
      </c>
      <c r="BVY28" s="196">
        <v>5.0866210000000009E-2</v>
      </c>
      <c r="BVZ28" s="196">
        <v>1.4867110000000001E-2</v>
      </c>
      <c r="BWA28" s="196">
        <v>9.7474299999999996E-3</v>
      </c>
      <c r="BWB28" s="196">
        <f t="shared" si="188"/>
        <v>0.13677682999998689</v>
      </c>
      <c r="BWC28" s="196">
        <v>2.8026990000000005E-2</v>
      </c>
      <c r="BWD28" s="196">
        <v>2.5173256400000001</v>
      </c>
      <c r="BWE28" s="196">
        <v>0.90780559999999999</v>
      </c>
      <c r="BWF28" s="196">
        <v>1.3117687899999999</v>
      </c>
      <c r="BWG28" s="196">
        <v>1.0248879999999998E-2</v>
      </c>
      <c r="BWH28" s="196">
        <f t="shared" si="204"/>
        <v>4.7751758999999998</v>
      </c>
      <c r="BWI28" s="196">
        <v>1.8163729999999999E-2</v>
      </c>
      <c r="BWJ28" s="196">
        <v>2.3155180000000001E-2</v>
      </c>
      <c r="BWK28" s="196">
        <v>9.4132409999999986E-2</v>
      </c>
      <c r="BWL28" s="196">
        <v>1.03079E-2</v>
      </c>
      <c r="BWM28" s="196">
        <v>0.33151183000000001</v>
      </c>
      <c r="BWN28" s="196">
        <f t="shared" si="209"/>
        <v>0.47727105000000003</v>
      </c>
      <c r="BWO28" s="196">
        <v>5.0211569999999997E-2</v>
      </c>
      <c r="BWP28" s="196">
        <v>0.11791866000000001</v>
      </c>
      <c r="BWQ28" s="196">
        <v>4.6687429999999891E-2</v>
      </c>
      <c r="BWR28" s="196">
        <v>0.14450188999999999</v>
      </c>
      <c r="BWS28" s="196">
        <v>9.3611299999999988E-3</v>
      </c>
      <c r="BWT28" s="196">
        <f t="shared" si="210"/>
        <v>0.36868067999999987</v>
      </c>
      <c r="BWU28" s="196">
        <v>2.0947160000000003E-2</v>
      </c>
      <c r="BWV28" s="196">
        <f t="shared" si="38"/>
        <v>2.0947160000000003E-2</v>
      </c>
      <c r="BWW28" s="196">
        <f t="shared" si="39"/>
        <v>5.7788516199999869</v>
      </c>
      <c r="BWX28" s="196">
        <v>8.7635899999999808E-3</v>
      </c>
      <c r="BWY28" s="196">
        <v>8.5090400000000007E-3</v>
      </c>
      <c r="BWZ28" s="196">
        <v>5.5174609999999992E-2</v>
      </c>
      <c r="BXA28" s="196">
        <v>8.3389699999999994E-3</v>
      </c>
      <c r="BXB28" s="196">
        <f t="shared" si="190"/>
        <v>8.0786209999999969E-2</v>
      </c>
      <c r="BXC28" s="196">
        <v>2.5526069999999994E-2</v>
      </c>
      <c r="BXD28" s="196">
        <v>8.592230000000001E-3</v>
      </c>
      <c r="BXE28" s="196">
        <v>8.98032E-3</v>
      </c>
      <c r="BXF28" s="196">
        <v>1.2207849999999795E-2</v>
      </c>
      <c r="BXG28" s="196">
        <v>8.1539799999999999E-3</v>
      </c>
      <c r="BXH28" s="196">
        <f t="shared" si="191"/>
        <v>6.3460449999999793E-2</v>
      </c>
      <c r="BXI28" s="196">
        <v>2.4581090000000003E-2</v>
      </c>
      <c r="BXJ28" s="196">
        <v>0.97910573000000012</v>
      </c>
      <c r="BXK28" s="196">
        <v>8.4769600000000004E-3</v>
      </c>
      <c r="BXL28" s="196">
        <v>8.9551689999999989E-2</v>
      </c>
      <c r="BXM28" s="196">
        <v>0.64442434999999998</v>
      </c>
      <c r="BXN28" s="196">
        <f t="shared" si="192"/>
        <v>1.7461398200000002</v>
      </c>
      <c r="BXO28" s="196">
        <v>1.80407E-2</v>
      </c>
      <c r="BXP28" s="196">
        <v>0.43781383000000001</v>
      </c>
      <c r="BXQ28" s="196">
        <v>7.6437900000000001E-3</v>
      </c>
      <c r="BXR28" s="196">
        <v>7.4687859999999981E-2</v>
      </c>
      <c r="BXS28" s="196">
        <v>0.45893624</v>
      </c>
      <c r="BXT28" s="196">
        <f t="shared" si="193"/>
        <v>0.99712241999999995</v>
      </c>
      <c r="BXU28" s="196">
        <f t="shared" si="194"/>
        <v>2.8875089000000003</v>
      </c>
      <c r="BXV28" s="196">
        <v>2.6424162700000005</v>
      </c>
      <c r="BXW28" s="196">
        <v>7.5597499999999996E-3</v>
      </c>
      <c r="BXX28" s="196">
        <v>8.0014299999999986E-3</v>
      </c>
      <c r="BXY28" s="196">
        <f t="shared" si="195"/>
        <v>2.6579774500000006</v>
      </c>
      <c r="BXZ28" s="196">
        <v>0.13373563999999999</v>
      </c>
      <c r="BYA28" s="196">
        <v>7.3158399999999997E-3</v>
      </c>
      <c r="BYB28" s="196">
        <v>0.12065206000000001</v>
      </c>
      <c r="BYC28" s="196">
        <v>0.46102583999999996</v>
      </c>
      <c r="BYD28" s="196">
        <v>7.4712600000000004E-3</v>
      </c>
      <c r="BYE28" s="196">
        <f t="shared" si="196"/>
        <v>0.73020063999999985</v>
      </c>
      <c r="BYF28" s="196">
        <v>2.4091530000000003E-2</v>
      </c>
      <c r="BYG28" s="196">
        <v>7.7149999999999996E-3</v>
      </c>
      <c r="BYH28" s="196">
        <v>0.13006986000000001</v>
      </c>
      <c r="BYI28" s="196">
        <v>8.0941400000000014E-3</v>
      </c>
      <c r="BYJ28" s="196">
        <v>0.12331886</v>
      </c>
      <c r="BYK28" s="196">
        <f t="shared" si="208"/>
        <v>0.29328938999999998</v>
      </c>
      <c r="BYL28" s="196">
        <v>4.9144280000000005E-2</v>
      </c>
      <c r="BYM28" s="196">
        <v>9.4770399999997024E-3</v>
      </c>
      <c r="BYN28" s="196">
        <v>9.9947600000000331E-3</v>
      </c>
      <c r="BYO28" s="196">
        <v>0.32573236</v>
      </c>
      <c r="BYP28" s="196">
        <v>9.7567200000000017E-3</v>
      </c>
      <c r="BYQ28" s="196">
        <f t="shared" si="205"/>
        <v>0.40410515999999974</v>
      </c>
      <c r="BYR28" s="196">
        <v>3.0985019999999995E-2</v>
      </c>
      <c r="BYS28" s="196">
        <v>1.043795E-2</v>
      </c>
      <c r="BYT28" s="196">
        <v>9.9405099999999996E-3</v>
      </c>
      <c r="BYU28" s="196">
        <v>7.9859099999999815E-3</v>
      </c>
      <c r="BYV28" s="196">
        <f t="shared" si="197"/>
        <v>5.9349389999999974E-2</v>
      </c>
      <c r="BYW28" s="196">
        <f t="shared" si="198"/>
        <v>4.14492203</v>
      </c>
      <c r="BYX28" s="196">
        <v>9.5783399999999994E-3</v>
      </c>
      <c r="BYY28" s="196">
        <f t="shared" si="199"/>
        <v>9.5783399999999994E-3</v>
      </c>
      <c r="BYZ28" s="196">
        <v>2.8911119999999998E-2</v>
      </c>
      <c r="BZA28" s="196">
        <v>9.758720000000002E-3</v>
      </c>
      <c r="BZB28" s="196">
        <v>9.8941600000000251E-3</v>
      </c>
      <c r="BZC28" s="196">
        <v>1.0171389999999999E-2</v>
      </c>
      <c r="BZD28" s="196">
        <v>1.0178529999999998E-2</v>
      </c>
      <c r="BZE28" s="196">
        <f t="shared" si="200"/>
        <v>6.8913920000000017E-2</v>
      </c>
      <c r="BZF28" s="196">
        <v>3.189724E-2</v>
      </c>
      <c r="BZG28" s="196">
        <v>9.9607900000000006E-3</v>
      </c>
      <c r="BZH28" s="196">
        <v>1.065429E-2</v>
      </c>
      <c r="BZI28" s="196">
        <v>1.1474299999999998E-2</v>
      </c>
      <c r="BZJ28" s="196">
        <f t="shared" si="201"/>
        <v>6.3986619999999994E-2</v>
      </c>
      <c r="BZK28" s="196">
        <v>4.433177E-2</v>
      </c>
      <c r="BZL28" s="196">
        <v>1.126019E-2</v>
      </c>
      <c r="BZM28" s="196">
        <v>1.1525480000000001E-2</v>
      </c>
      <c r="BZN28" s="196">
        <v>1.0653990000000002E-2</v>
      </c>
      <c r="BZO28" s="196"/>
      <c r="BZP28" s="196">
        <f t="shared" si="40"/>
        <v>7.7771430000000003E-2</v>
      </c>
      <c r="BZQ28" s="196">
        <f t="shared" si="202"/>
        <v>0.22025031000000003</v>
      </c>
      <c r="BZR28" s="196">
        <f t="shared" si="203"/>
        <v>13.031532859999988</v>
      </c>
      <c r="BZS28" s="198"/>
      <c r="BZT28" s="198"/>
      <c r="BZU28" s="198"/>
      <c r="BZV28" s="198"/>
      <c r="BZW28" s="198"/>
      <c r="BZX28" s="198"/>
      <c r="BZY28" s="198"/>
      <c r="BZZ28" s="198"/>
      <c r="CAA28" s="198"/>
      <c r="CAB28" s="198"/>
      <c r="CAC28" s="198"/>
      <c r="CAD28" s="198"/>
      <c r="CAE28" s="198"/>
      <c r="CAF28" s="198"/>
      <c r="CAG28" s="198"/>
      <c r="CAH28" s="198"/>
      <c r="CAI28" s="198"/>
      <c r="CAJ28" s="198"/>
      <c r="CAK28" s="198"/>
      <c r="CAL28" s="198"/>
      <c r="CAM28" s="198"/>
      <c r="CAN28" s="198"/>
      <c r="CAO28" s="198"/>
      <c r="CAP28" s="198"/>
      <c r="CAQ28" s="198"/>
      <c r="CAR28" s="198"/>
      <c r="CAS28" s="198"/>
      <c r="CAT28" s="198"/>
      <c r="CAU28" s="198"/>
      <c r="CAV28" s="198"/>
      <c r="CAW28" s="198"/>
      <c r="CAX28" s="198"/>
      <c r="CAY28" s="198"/>
      <c r="CAZ28" s="198"/>
      <c r="CBA28" s="198"/>
      <c r="CBB28" s="198"/>
      <c r="CBC28" s="198"/>
      <c r="CBD28" s="198"/>
      <c r="CBE28" s="198"/>
      <c r="CBF28" s="198"/>
      <c r="CBG28" s="198"/>
      <c r="CBH28" s="198"/>
      <c r="CBI28" s="198"/>
      <c r="CBJ28" s="198"/>
      <c r="CBK28" s="198"/>
      <c r="CBL28" s="198"/>
      <c r="CBM28" s="198"/>
      <c r="CBN28" s="198"/>
      <c r="CBO28" s="198"/>
      <c r="CBP28" s="198"/>
      <c r="CBQ28" s="198"/>
      <c r="CBR28" s="198"/>
      <c r="CBS28" s="198"/>
      <c r="CBT28" s="198"/>
      <c r="CBU28" s="198"/>
      <c r="CBV28" s="198"/>
      <c r="CBW28" s="198"/>
      <c r="CBX28" s="198"/>
      <c r="CBY28" s="198"/>
      <c r="CBZ28" s="198"/>
      <c r="CCA28" s="198"/>
      <c r="CCB28" s="198"/>
      <c r="CCC28" s="198"/>
      <c r="CCD28" s="198"/>
      <c r="CCE28" s="198"/>
      <c r="CCF28" s="198"/>
      <c r="CCG28" s="198"/>
      <c r="CCH28" s="198"/>
      <c r="CCI28" s="198"/>
      <c r="CCJ28" s="198"/>
      <c r="CCK28" s="198"/>
      <c r="CCL28" s="198"/>
      <c r="CCM28" s="198"/>
      <c r="CCN28" s="198"/>
      <c r="CCO28" s="198"/>
      <c r="CCP28" s="198"/>
      <c r="CCQ28" s="198"/>
      <c r="CCR28" s="198"/>
      <c r="CCS28" s="198">
        <f t="shared" si="41"/>
        <v>1.7097960500000262</v>
      </c>
      <c r="CCT28" s="199"/>
      <c r="CED28" s="207" t="s">
        <v>213</v>
      </c>
      <c r="CEE28" s="208">
        <v>0.19512590962099122</v>
      </c>
      <c r="CEF28" s="209"/>
    </row>
    <row r="29" spans="1:2164" s="200" customFormat="1" outlineLevel="1" x14ac:dyDescent="0.2">
      <c r="A29" s="194" t="s">
        <v>20</v>
      </c>
      <c r="B29" s="195">
        <v>18.268986309999999</v>
      </c>
      <c r="C29" s="195">
        <v>0.37142316000000003</v>
      </c>
      <c r="D29" s="195">
        <v>0.79350692999999994</v>
      </c>
      <c r="E29" s="195">
        <v>9.8490623500000005</v>
      </c>
      <c r="F29" s="195">
        <v>2.5533669200000002</v>
      </c>
      <c r="G29" s="195">
        <v>7.39356028</v>
      </c>
      <c r="H29" s="195">
        <v>3.9137448999999997</v>
      </c>
      <c r="I29" s="195">
        <v>0.70652548999999998</v>
      </c>
      <c r="J29" s="195">
        <v>3.0931285900000001</v>
      </c>
      <c r="K29" s="195">
        <v>12.243230970000001</v>
      </c>
      <c r="L29" s="195">
        <v>12.475896030000001</v>
      </c>
      <c r="M29" s="195">
        <v>1.23330385</v>
      </c>
      <c r="N29" s="195">
        <v>24.334643660000001</v>
      </c>
      <c r="O29" s="195">
        <v>78.96139312999999</v>
      </c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>
        <v>0.1239237</v>
      </c>
      <c r="AD29" s="195"/>
      <c r="AE29" s="195"/>
      <c r="AF29" s="195">
        <v>0.1239237</v>
      </c>
      <c r="AG29" s="195">
        <v>0.43503790000000003</v>
      </c>
      <c r="AH29" s="195"/>
      <c r="AI29" s="195">
        <v>0.87463556999999992</v>
      </c>
      <c r="AJ29" s="195">
        <v>0.10815</v>
      </c>
      <c r="AK29" s="195"/>
      <c r="AL29" s="195">
        <v>1.4178234700000001</v>
      </c>
      <c r="AM29" s="195">
        <v>1.5417471699999998</v>
      </c>
      <c r="AN29" s="195"/>
      <c r="AO29" s="195"/>
      <c r="AP29" s="195"/>
      <c r="AQ29" s="195"/>
      <c r="AR29" s="195">
        <v>7.708268040000001</v>
      </c>
      <c r="AS29" s="195">
        <v>7.708268040000001</v>
      </c>
      <c r="AT29" s="195"/>
      <c r="AU29" s="195">
        <v>16.91092566</v>
      </c>
      <c r="AV29" s="195"/>
      <c r="AW29" s="195">
        <v>16.91092566</v>
      </c>
      <c r="AX29" s="195"/>
      <c r="AY29" s="195"/>
      <c r="AZ29" s="195"/>
      <c r="BA29" s="195"/>
      <c r="BB29" s="195"/>
      <c r="BC29" s="195"/>
      <c r="BD29" s="195"/>
      <c r="BE29" s="195">
        <v>3.1545999999999998E-2</v>
      </c>
      <c r="BF29" s="195">
        <v>2.3436724199999999</v>
      </c>
      <c r="BG29" s="195"/>
      <c r="BH29" s="195"/>
      <c r="BI29" s="195">
        <v>2.3752184199999999</v>
      </c>
      <c r="BJ29" s="195"/>
      <c r="BK29" s="195"/>
      <c r="BL29" s="195">
        <v>26.99441212</v>
      </c>
      <c r="BM29" s="195"/>
      <c r="BN29" s="195">
        <v>0.2</v>
      </c>
      <c r="BO29" s="195">
        <v>0.72870926999999996</v>
      </c>
      <c r="BP29" s="195"/>
      <c r="BQ29" s="195">
        <v>0.92870926999999992</v>
      </c>
      <c r="BR29" s="195">
        <v>0.2</v>
      </c>
      <c r="BS29" s="195"/>
      <c r="BT29" s="195"/>
      <c r="BU29" s="195"/>
      <c r="BV29" s="195"/>
      <c r="BW29" s="195">
        <v>0.2</v>
      </c>
      <c r="BX29" s="195"/>
      <c r="BY29" s="195"/>
      <c r="BZ29" s="195"/>
      <c r="CA29" s="195"/>
      <c r="CB29" s="195"/>
      <c r="CC29" s="195"/>
      <c r="CD29" s="195"/>
      <c r="CE29" s="195">
        <v>0.21045231999999997</v>
      </c>
      <c r="CF29" s="195">
        <v>0.1356</v>
      </c>
      <c r="CG29" s="195">
        <v>7.1955713500000007</v>
      </c>
      <c r="CH29" s="195">
        <v>7.5416236700000008</v>
      </c>
      <c r="CI29" s="195"/>
      <c r="CJ29" s="195"/>
      <c r="CK29" s="195">
        <v>2.3415295499999997</v>
      </c>
      <c r="CL29" s="195"/>
      <c r="CM29" s="195">
        <v>2.3415295499999997</v>
      </c>
      <c r="CN29" s="195">
        <v>11.011862489999999</v>
      </c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>
        <v>9.0179999999999996E-2</v>
      </c>
      <c r="DA29" s="195"/>
      <c r="DB29" s="195">
        <v>9.0179999999999996E-2</v>
      </c>
      <c r="DC29" s="195"/>
      <c r="DD29" s="195"/>
      <c r="DE29" s="195">
        <v>0.28418840999999995</v>
      </c>
      <c r="DF29" s="195"/>
      <c r="DG29" s="195"/>
      <c r="DH29" s="195">
        <v>0.28418840999999995</v>
      </c>
      <c r="DI29" s="195"/>
      <c r="DJ29" s="195"/>
      <c r="DK29" s="195">
        <v>1.68597858</v>
      </c>
      <c r="DL29" s="195"/>
      <c r="DM29" s="195"/>
      <c r="DN29" s="195">
        <v>1.68597858</v>
      </c>
      <c r="DO29" s="195">
        <v>2.0603469899999998</v>
      </c>
      <c r="DP29" s="195">
        <v>0.16</v>
      </c>
      <c r="DQ29" s="195">
        <v>5.4899419999999997E-2</v>
      </c>
      <c r="DR29" s="195">
        <v>0.4</v>
      </c>
      <c r="DS29" s="195"/>
      <c r="DT29" s="195">
        <v>0.61489941999999997</v>
      </c>
      <c r="DU29" s="195">
        <v>5.7009912500000004</v>
      </c>
      <c r="DV29" s="195"/>
      <c r="DW29" s="195"/>
      <c r="DX29" s="195"/>
      <c r="DY29" s="195">
        <v>0.15</v>
      </c>
      <c r="DZ29" s="195">
        <v>5.8509912500000008</v>
      </c>
      <c r="EA29" s="195"/>
      <c r="EB29" s="195"/>
      <c r="EC29" s="195"/>
      <c r="ED29" s="195"/>
      <c r="EE29" s="195"/>
      <c r="EF29" s="195"/>
      <c r="EG29" s="195"/>
      <c r="EH29" s="195"/>
      <c r="EI29" s="195"/>
      <c r="EJ29" s="195"/>
      <c r="EK29" s="195"/>
      <c r="EL29" s="195"/>
      <c r="EM29" s="195"/>
      <c r="EN29" s="195"/>
      <c r="EO29" s="195">
        <v>6.4658906700000003</v>
      </c>
      <c r="EP29" s="195"/>
      <c r="EQ29" s="195"/>
      <c r="ER29" s="195">
        <v>0.58309038000000002</v>
      </c>
      <c r="ES29" s="195">
        <v>0.58309038000000002</v>
      </c>
      <c r="ET29" s="195"/>
      <c r="EU29" s="195"/>
      <c r="EV29" s="195">
        <v>0.18998626000000002</v>
      </c>
      <c r="EW29" s="195"/>
      <c r="EX29" s="195"/>
      <c r="EY29" s="195">
        <v>0.18998626000000002</v>
      </c>
      <c r="EZ29" s="195"/>
      <c r="FA29" s="195"/>
      <c r="FB29" s="195"/>
      <c r="FC29" s="195"/>
      <c r="FD29" s="195">
        <v>0.17982367000000002</v>
      </c>
      <c r="FE29" s="195">
        <v>0.17982367000000002</v>
      </c>
      <c r="FF29" s="195"/>
      <c r="FG29" s="195"/>
      <c r="FH29" s="195"/>
      <c r="FI29" s="195">
        <v>0.72886297</v>
      </c>
      <c r="FJ29" s="195">
        <v>0.72886297</v>
      </c>
      <c r="FK29" s="195"/>
      <c r="FL29" s="195"/>
      <c r="FM29" s="195"/>
      <c r="FN29" s="195"/>
      <c r="FO29" s="195"/>
      <c r="FP29" s="195">
        <v>1.68176328</v>
      </c>
      <c r="FQ29" s="195"/>
      <c r="FR29" s="195"/>
      <c r="FS29" s="195"/>
      <c r="FT29" s="195"/>
      <c r="FU29" s="195"/>
      <c r="FV29" s="195"/>
      <c r="FW29" s="195"/>
      <c r="FX29" s="195"/>
      <c r="FY29" s="195"/>
      <c r="FZ29" s="195"/>
      <c r="GA29" s="195"/>
      <c r="GB29" s="195"/>
      <c r="GC29" s="195"/>
      <c r="GD29" s="195"/>
      <c r="GE29" s="195"/>
      <c r="GF29" s="195"/>
      <c r="GG29" s="195">
        <v>0.12944566999999998</v>
      </c>
      <c r="GH29" s="195"/>
      <c r="GI29" s="195">
        <v>0.17119997000000001</v>
      </c>
      <c r="GJ29" s="195">
        <v>0.30064563999999999</v>
      </c>
      <c r="GK29" s="195"/>
      <c r="GL29" s="195"/>
      <c r="GM29" s="195"/>
      <c r="GN29" s="195"/>
      <c r="GO29" s="195"/>
      <c r="GP29" s="195"/>
      <c r="GQ29" s="195">
        <v>0.30064563999999999</v>
      </c>
      <c r="GR29" s="195">
        <v>2.80172423</v>
      </c>
      <c r="GS29" s="195"/>
      <c r="GT29" s="195"/>
      <c r="GU29" s="195"/>
      <c r="GV29" s="195"/>
      <c r="GW29" s="195">
        <v>2.80172423</v>
      </c>
      <c r="GX29" s="195">
        <v>3.1612233199999999</v>
      </c>
      <c r="GY29" s="195"/>
      <c r="GZ29" s="195"/>
      <c r="HA29" s="195"/>
      <c r="HB29" s="195">
        <v>0.10314553999999999</v>
      </c>
      <c r="HC29" s="195">
        <v>3.2643688599999998</v>
      </c>
      <c r="HD29" s="195"/>
      <c r="HE29" s="195"/>
      <c r="HF29" s="195">
        <v>0.21362797</v>
      </c>
      <c r="HG29" s="195"/>
      <c r="HH29" s="195"/>
      <c r="HI29" s="195">
        <v>0.21362797</v>
      </c>
      <c r="HJ29" s="195"/>
      <c r="HK29" s="195"/>
      <c r="HL29" s="195">
        <v>2.9553930400000001</v>
      </c>
      <c r="HM29" s="195"/>
      <c r="HN29" s="195">
        <v>0.52696469999999995</v>
      </c>
      <c r="HO29" s="195">
        <v>3.4823577400000003</v>
      </c>
      <c r="HP29" s="195"/>
      <c r="HQ29" s="195"/>
      <c r="HR29" s="195"/>
      <c r="HS29" s="195"/>
      <c r="HT29" s="195">
        <v>9.7620787999999994</v>
      </c>
      <c r="HU29" s="195"/>
      <c r="HV29" s="195"/>
      <c r="HW29" s="195"/>
      <c r="HX29" s="195"/>
      <c r="HY29" s="195">
        <v>0.19926174999999999</v>
      </c>
      <c r="HZ29" s="195"/>
      <c r="IA29" s="195">
        <v>0.19013576000000001</v>
      </c>
      <c r="IB29" s="195"/>
      <c r="IC29" s="195">
        <v>0.38939751</v>
      </c>
      <c r="ID29" s="195">
        <v>6.1531500000000003E-2</v>
      </c>
      <c r="IE29" s="195"/>
      <c r="IF29" s="195"/>
      <c r="IG29" s="195"/>
      <c r="IH29" s="195"/>
      <c r="II29" s="195">
        <v>6.1531500000000003E-2</v>
      </c>
      <c r="IJ29" s="195"/>
      <c r="IK29" s="195"/>
      <c r="IL29" s="195"/>
      <c r="IM29" s="195"/>
      <c r="IN29" s="195"/>
      <c r="IO29" s="195"/>
      <c r="IP29" s="195"/>
      <c r="IQ29" s="195">
        <v>0.17240688000000001</v>
      </c>
      <c r="IR29" s="195">
        <v>4.3737237499999999</v>
      </c>
      <c r="IS29" s="195"/>
      <c r="IT29" s="195">
        <v>0.243476</v>
      </c>
      <c r="IU29" s="195">
        <v>4.7896066299999998</v>
      </c>
      <c r="IV29" s="195">
        <v>5.2405356400000001</v>
      </c>
      <c r="IW29" s="195"/>
      <c r="IX29" s="195"/>
      <c r="IY29" s="195">
        <v>0.39308674999999998</v>
      </c>
      <c r="IZ29" s="195"/>
      <c r="JA29" s="195"/>
      <c r="JB29" s="195">
        <v>0.39308674999999998</v>
      </c>
      <c r="JC29" s="195"/>
      <c r="JD29" s="195">
        <v>3.2500000000000001E-2</v>
      </c>
      <c r="JE29" s="195"/>
      <c r="JF29" s="195"/>
      <c r="JG29" s="195"/>
      <c r="JH29" s="195">
        <v>3.2500000000000001E-2</v>
      </c>
      <c r="JI29" s="195">
        <v>6.0465499999999998E-2</v>
      </c>
      <c r="JJ29" s="195"/>
      <c r="JK29" s="195"/>
      <c r="JL29" s="195"/>
      <c r="JM29" s="195"/>
      <c r="JN29" s="195">
        <v>6.0465499999999998E-2</v>
      </c>
      <c r="JO29" s="195">
        <v>0.1268251</v>
      </c>
      <c r="JP29" s="195"/>
      <c r="JQ29" s="195"/>
      <c r="JR29" s="195"/>
      <c r="JS29" s="195">
        <v>0.1876631</v>
      </c>
      <c r="JT29" s="195">
        <v>0.3144882</v>
      </c>
      <c r="JU29" s="195"/>
      <c r="JV29" s="195"/>
      <c r="JW29" s="195">
        <v>0.80054044999999996</v>
      </c>
      <c r="JX29" s="195"/>
      <c r="JY29" s="195"/>
      <c r="JZ29" s="195"/>
      <c r="KA29" s="195"/>
      <c r="KB29" s="195"/>
      <c r="KC29" s="195"/>
      <c r="KD29" s="195">
        <v>0.78327062999999997</v>
      </c>
      <c r="KE29" s="195">
        <v>0.17499999999999999</v>
      </c>
      <c r="KF29" s="195"/>
      <c r="KG29" s="195">
        <v>0.9582706299999999</v>
      </c>
      <c r="KH29" s="195">
        <v>20.601788620000004</v>
      </c>
      <c r="KI29" s="195"/>
      <c r="KJ29" s="195"/>
      <c r="KK29" s="195"/>
      <c r="KL29" s="195"/>
      <c r="KM29" s="195">
        <v>20.601788620000004</v>
      </c>
      <c r="KN29" s="195">
        <v>10.05991384</v>
      </c>
      <c r="KO29" s="195"/>
      <c r="KP29" s="195"/>
      <c r="KQ29" s="195"/>
      <c r="KR29" s="195"/>
      <c r="KS29" s="195">
        <v>10.05991384</v>
      </c>
      <c r="KT29" s="195"/>
      <c r="KU29" s="195"/>
      <c r="KV29" s="195">
        <v>0.29670561000000001</v>
      </c>
      <c r="KW29" s="195">
        <v>0.29670561000000001</v>
      </c>
      <c r="KX29" s="195">
        <v>31.916678700000006</v>
      </c>
      <c r="KY29" s="195"/>
      <c r="KZ29" s="195"/>
      <c r="LA29" s="195"/>
      <c r="LB29" s="195"/>
      <c r="LC29" s="195"/>
      <c r="LD29" s="195"/>
      <c r="LE29" s="195"/>
      <c r="LF29" s="195">
        <v>5.3075150000000001E-2</v>
      </c>
      <c r="LG29" s="195">
        <v>5.3075150000000001E-2</v>
      </c>
      <c r="LH29" s="195"/>
      <c r="LI29" s="195"/>
      <c r="LJ29" s="195">
        <v>0.40323799999999999</v>
      </c>
      <c r="LK29" s="195"/>
      <c r="LL29" s="195">
        <v>9.9570439999999996E-2</v>
      </c>
      <c r="LM29" s="195">
        <v>0.50280844000000002</v>
      </c>
      <c r="LN29" s="195">
        <v>1.0301478900000001</v>
      </c>
      <c r="LO29" s="195"/>
      <c r="LP29" s="195"/>
      <c r="LQ29" s="195"/>
      <c r="LR29" s="195"/>
      <c r="LS29" s="195">
        <v>1.0301478900000001</v>
      </c>
      <c r="LT29" s="195"/>
      <c r="LU29" s="195"/>
      <c r="LV29" s="195"/>
      <c r="LW29" s="195">
        <v>1.00527842</v>
      </c>
      <c r="LX29" s="195"/>
      <c r="LY29" s="195">
        <v>1.00527842</v>
      </c>
      <c r="LZ29" s="195">
        <v>2.5913098999999997</v>
      </c>
      <c r="MA29" s="195">
        <v>100.36781185000002</v>
      </c>
      <c r="MB29" s="195"/>
      <c r="MC29" s="195">
        <v>0.14055239999999999</v>
      </c>
      <c r="MD29" s="195"/>
      <c r="ME29" s="195">
        <v>1.24086531</v>
      </c>
      <c r="MF29" s="195">
        <v>1.38141771</v>
      </c>
      <c r="MG29" s="195"/>
      <c r="MH29" s="195"/>
      <c r="MI29" s="195"/>
      <c r="MJ29" s="195"/>
      <c r="MK29" s="195">
        <v>3.7477949999999996E-2</v>
      </c>
      <c r="ML29" s="195">
        <v>3.7477949999999996E-2</v>
      </c>
      <c r="MM29" s="195"/>
      <c r="MN29" s="195"/>
      <c r="MO29" s="195"/>
      <c r="MP29" s="195"/>
      <c r="MQ29" s="195"/>
      <c r="MR29" s="195"/>
      <c r="MS29" s="195">
        <v>6.9967000000000001E-2</v>
      </c>
      <c r="MT29" s="195"/>
      <c r="MU29" s="195"/>
      <c r="MV29" s="195">
        <v>9.3424999999999994E-2</v>
      </c>
      <c r="MW29" s="195">
        <v>0.16339199999999998</v>
      </c>
      <c r="MX29" s="195">
        <v>3.1545999999999998E-2</v>
      </c>
      <c r="MY29" s="195"/>
      <c r="MZ29" s="195">
        <v>3.1545999999999998E-2</v>
      </c>
      <c r="NA29" s="195">
        <v>1.6138336600000003</v>
      </c>
      <c r="NB29" s="195"/>
      <c r="NC29" s="195">
        <v>0.16</v>
      </c>
      <c r="ND29" s="195"/>
      <c r="NE29" s="195">
        <v>0.16</v>
      </c>
      <c r="NF29" s="195"/>
      <c r="NG29" s="195"/>
      <c r="NH29" s="195">
        <v>7.9407199999999997E-2</v>
      </c>
      <c r="NI29" s="195"/>
      <c r="NJ29" s="195">
        <v>0.15987048000000001</v>
      </c>
      <c r="NK29" s="195">
        <v>0.23927767999999999</v>
      </c>
      <c r="NL29" s="195"/>
      <c r="NM29" s="195"/>
      <c r="NN29" s="195"/>
      <c r="NO29" s="195"/>
      <c r="NP29" s="195"/>
      <c r="NQ29" s="195"/>
      <c r="NR29" s="195">
        <v>7.9574779999999998E-2</v>
      </c>
      <c r="NS29" s="195"/>
      <c r="NT29" s="195"/>
      <c r="NU29" s="195"/>
      <c r="NV29" s="195"/>
      <c r="NW29" s="195">
        <v>7.9574779999999998E-2</v>
      </c>
      <c r="NX29" s="195">
        <v>0.47885246000000004</v>
      </c>
      <c r="NY29" s="195"/>
      <c r="NZ29" s="195"/>
      <c r="OA29" s="195"/>
      <c r="OB29" s="195"/>
      <c r="OC29" s="195"/>
      <c r="OD29" s="195">
        <v>7.868958999999999E-2</v>
      </c>
      <c r="OE29" s="195"/>
      <c r="OF29" s="195"/>
      <c r="OG29" s="195"/>
      <c r="OH29" s="195">
        <v>7.868958999999999E-2</v>
      </c>
      <c r="OI29" s="195"/>
      <c r="OJ29" s="195"/>
      <c r="OK29" s="195">
        <v>0.4</v>
      </c>
      <c r="OL29" s="195"/>
      <c r="OM29" s="195"/>
      <c r="ON29" s="195">
        <v>0.4</v>
      </c>
      <c r="OO29" s="195"/>
      <c r="OP29" s="195"/>
      <c r="OQ29" s="195"/>
      <c r="OR29" s="195"/>
      <c r="OS29" s="195"/>
      <c r="OT29" s="195"/>
      <c r="OU29" s="195"/>
      <c r="OV29" s="195"/>
      <c r="OW29" s="195">
        <v>0.28677838999999999</v>
      </c>
      <c r="OX29" s="195"/>
      <c r="OY29" s="195">
        <v>9.2924880000000001E-2</v>
      </c>
      <c r="OZ29" s="195">
        <v>0.37970326999999998</v>
      </c>
      <c r="PA29" s="195">
        <v>0.85839285999999992</v>
      </c>
      <c r="PB29" s="195"/>
      <c r="PC29" s="195"/>
      <c r="PD29" s="195"/>
      <c r="PE29" s="195"/>
      <c r="PF29" s="195"/>
      <c r="PG29" s="195"/>
      <c r="PH29" s="195"/>
      <c r="PI29" s="195"/>
      <c r="PJ29" s="195"/>
      <c r="PK29" s="195"/>
      <c r="PL29" s="195"/>
      <c r="PM29" s="195"/>
      <c r="PN29" s="195"/>
      <c r="PO29" s="195"/>
      <c r="PP29" s="195"/>
      <c r="PQ29" s="195"/>
      <c r="PR29" s="195"/>
      <c r="PS29" s="195"/>
      <c r="PT29" s="195"/>
      <c r="PU29" s="195"/>
      <c r="PV29" s="195"/>
      <c r="PW29" s="195"/>
      <c r="PX29" s="195"/>
      <c r="PY29" s="195"/>
      <c r="PZ29" s="195"/>
      <c r="QA29" s="195"/>
      <c r="QB29" s="195"/>
      <c r="QC29" s="195"/>
      <c r="QD29" s="195"/>
      <c r="QE29" s="195"/>
      <c r="QF29" s="195"/>
      <c r="QG29" s="195">
        <v>0.1026773</v>
      </c>
      <c r="QH29" s="195"/>
      <c r="QI29" s="195"/>
      <c r="QJ29" s="195">
        <v>0.1026773</v>
      </c>
      <c r="QK29" s="195"/>
      <c r="QL29" s="195"/>
      <c r="QM29" s="195"/>
      <c r="QN29" s="195"/>
      <c r="QO29" s="195"/>
      <c r="QP29" s="195"/>
      <c r="QQ29" s="195"/>
      <c r="QR29" s="195"/>
      <c r="QS29" s="195"/>
      <c r="QT29" s="195"/>
      <c r="QU29" s="195"/>
      <c r="QV29" s="195"/>
      <c r="QW29" s="195"/>
      <c r="QX29" s="195"/>
      <c r="QY29" s="195"/>
      <c r="QZ29" s="195"/>
      <c r="RA29" s="195">
        <v>0.1026773</v>
      </c>
      <c r="RB29" s="195"/>
      <c r="RC29" s="195">
        <v>5.0454120000000005E-2</v>
      </c>
      <c r="RD29" s="195">
        <v>5.0454120000000005E-2</v>
      </c>
      <c r="RE29" s="195"/>
      <c r="RF29" s="195"/>
      <c r="RG29" s="195"/>
      <c r="RH29" s="195"/>
      <c r="RI29" s="195">
        <v>0.120432</v>
      </c>
      <c r="RJ29" s="195">
        <v>0.120432</v>
      </c>
      <c r="RK29" s="195"/>
      <c r="RL29" s="195"/>
      <c r="RM29" s="195">
        <v>0.12981725999999999</v>
      </c>
      <c r="RN29" s="195"/>
      <c r="RO29" s="195">
        <v>0.12981725999999999</v>
      </c>
      <c r="RP29" s="195"/>
      <c r="RQ29" s="195"/>
      <c r="RR29" s="195"/>
      <c r="RS29" s="195"/>
      <c r="RT29" s="195"/>
      <c r="RU29" s="195"/>
      <c r="RV29" s="195"/>
      <c r="RW29" s="195"/>
      <c r="RX29" s="195"/>
      <c r="RY29" s="195"/>
      <c r="RZ29" s="195"/>
      <c r="SA29" s="195">
        <v>0.30070337999999996</v>
      </c>
      <c r="SB29" s="195"/>
      <c r="SC29" s="195"/>
      <c r="SD29" s="195"/>
      <c r="SE29" s="195"/>
      <c r="SF29" s="195">
        <v>4.5679825100000002</v>
      </c>
      <c r="SG29" s="195">
        <v>4.5679825100000002</v>
      </c>
      <c r="SH29" s="195"/>
      <c r="SI29" s="195"/>
      <c r="SJ29" s="195">
        <v>0.29428509000000003</v>
      </c>
      <c r="SK29" s="195">
        <v>2.9267527100000001</v>
      </c>
      <c r="SL29" s="195"/>
      <c r="SM29" s="195">
        <v>3.2210378000000004</v>
      </c>
      <c r="SN29" s="195"/>
      <c r="SO29" s="195"/>
      <c r="SP29" s="195"/>
      <c r="SQ29" s="195"/>
      <c r="SR29" s="196"/>
      <c r="SS29" s="195">
        <v>1.5626049999999999E-2</v>
      </c>
      <c r="ST29" s="195"/>
      <c r="SU29" s="195"/>
      <c r="SV29" s="195">
        <v>4.398001E-2</v>
      </c>
      <c r="SW29" s="195"/>
      <c r="SX29" s="195">
        <v>5.9606060000000002E-2</v>
      </c>
      <c r="SY29" s="195"/>
      <c r="SZ29" s="195"/>
      <c r="TA29" s="195">
        <v>7.8486263699999999</v>
      </c>
      <c r="TB29" s="195"/>
      <c r="TC29" s="195">
        <v>3.5684412499999998</v>
      </c>
      <c r="TD29" s="195"/>
      <c r="TE29" s="195"/>
      <c r="TF29" s="195">
        <v>3.5684412499999998</v>
      </c>
      <c r="TG29" s="195"/>
      <c r="TH29" s="195"/>
      <c r="TI29" s="195"/>
      <c r="TJ29" s="195"/>
      <c r="TK29" s="195">
        <f t="shared" si="22"/>
        <v>0</v>
      </c>
      <c r="TL29" s="195"/>
      <c r="TM29" s="195"/>
      <c r="TN29" s="195"/>
      <c r="TO29" s="195">
        <v>0.71568304000000005</v>
      </c>
      <c r="TP29" s="195"/>
      <c r="TQ29" s="195">
        <v>0.71568304000000005</v>
      </c>
      <c r="TR29" s="195">
        <v>8.7425000000000003E-2</v>
      </c>
      <c r="TS29" s="195"/>
      <c r="TT29" s="195"/>
      <c r="TU29" s="195"/>
      <c r="TV29" s="195"/>
      <c r="TW29" s="195">
        <v>8.7425000000000003E-2</v>
      </c>
      <c r="TX29" s="195"/>
      <c r="TY29" s="195">
        <v>9.5784300000000006E-3</v>
      </c>
      <c r="TZ29" s="195"/>
      <c r="UA29" s="195"/>
      <c r="UB29" s="195">
        <v>9.5784300000000006E-3</v>
      </c>
      <c r="UC29" s="195">
        <v>4.3811277200000003</v>
      </c>
      <c r="UD29" s="195">
        <v>0.21956982</v>
      </c>
      <c r="UE29" s="195">
        <v>0.21956982</v>
      </c>
      <c r="UF29" s="195"/>
      <c r="UG29" s="195"/>
      <c r="UH29" s="195">
        <v>0.22156881</v>
      </c>
      <c r="UI29" s="195">
        <v>0.56322245999999998</v>
      </c>
      <c r="UJ29" s="195"/>
      <c r="UK29" s="195">
        <v>0.78479126999999993</v>
      </c>
      <c r="UL29" s="195"/>
      <c r="UM29" s="195"/>
      <c r="UN29" s="195"/>
      <c r="UO29" s="195">
        <v>0.29458891999999998</v>
      </c>
      <c r="UP29" s="195"/>
      <c r="UQ29" s="195">
        <v>0.29458891999999998</v>
      </c>
      <c r="UR29" s="195"/>
      <c r="US29" s="195"/>
      <c r="UT29" s="195">
        <v>0.33051248999999999</v>
      </c>
      <c r="UU29" s="195">
        <v>8.3502000000000003E-3</v>
      </c>
      <c r="UV29" s="195"/>
      <c r="UW29" s="195">
        <f t="shared" si="42"/>
        <v>0.33886268999999997</v>
      </c>
      <c r="UX29" s="195"/>
      <c r="UY29" s="195"/>
      <c r="UZ29" s="195"/>
      <c r="VA29" s="195"/>
      <c r="VB29" s="195"/>
      <c r="VC29" s="195"/>
      <c r="VD29" s="195">
        <v>1.6378127</v>
      </c>
      <c r="VE29" s="195"/>
      <c r="VF29" s="195"/>
      <c r="VG29" s="195"/>
      <c r="VH29" s="195"/>
      <c r="VI29" s="195">
        <v>5.0738249999999999E-2</v>
      </c>
      <c r="VJ29" s="195">
        <v>5.0738249999999999E-2</v>
      </c>
      <c r="VK29" s="195"/>
      <c r="VL29" s="195"/>
      <c r="VM29" s="195">
        <v>6.4388500000000001E-2</v>
      </c>
      <c r="VN29" s="195"/>
      <c r="VO29" s="195"/>
      <c r="VP29" s="195">
        <v>6.4388500000000001E-2</v>
      </c>
      <c r="VQ29" s="195"/>
      <c r="VR29" s="195"/>
      <c r="VS29" s="195"/>
      <c r="VT29" s="195"/>
      <c r="VU29" s="195"/>
      <c r="VV29" s="195"/>
      <c r="VW29" s="195"/>
      <c r="VX29" s="195"/>
      <c r="VY29" s="195"/>
      <c r="VZ29" s="195">
        <v>1.2738617299999999</v>
      </c>
      <c r="WA29" s="195"/>
      <c r="WB29" s="195">
        <v>1.2738617299999999</v>
      </c>
      <c r="WC29" s="195">
        <v>0.55022292000000006</v>
      </c>
      <c r="WD29" s="195">
        <v>0.20898166000000001</v>
      </c>
      <c r="WE29" s="195">
        <v>0.75920458000000002</v>
      </c>
      <c r="WF29" s="195">
        <v>2.1481930600000001</v>
      </c>
      <c r="WG29" s="195">
        <v>7.4248000000000005E-3</v>
      </c>
      <c r="WH29" s="195"/>
      <c r="WI29" s="195">
        <v>7.4248000000000005E-3</v>
      </c>
      <c r="WJ29" s="195">
        <v>0.6451870500000001</v>
      </c>
      <c r="WK29" s="195"/>
      <c r="WL29" s="195"/>
      <c r="WM29" s="195"/>
      <c r="WN29" s="195">
        <v>1.23453093</v>
      </c>
      <c r="WO29" s="195">
        <v>1.8797179800000001</v>
      </c>
      <c r="WP29" s="195"/>
      <c r="WQ29" s="195"/>
      <c r="WR29" s="195">
        <v>4.7164256600000005</v>
      </c>
      <c r="WS29" s="195"/>
      <c r="WT29" s="195"/>
      <c r="WU29" s="195">
        <v>4.7164256600000005</v>
      </c>
      <c r="WV29" s="195">
        <v>3.3840789500000001</v>
      </c>
      <c r="WW29" s="195"/>
      <c r="WX29" s="195"/>
      <c r="WY29" s="195"/>
      <c r="WZ29" s="195"/>
      <c r="XA29" s="195">
        <v>3.3840789500000001</v>
      </c>
      <c r="XB29" s="195">
        <v>6.2484919999999999E-2</v>
      </c>
      <c r="XC29" s="195">
        <v>0.81209648999999995</v>
      </c>
      <c r="XD29" s="195">
        <v>2</v>
      </c>
      <c r="XE29" s="195">
        <v>0.121253</v>
      </c>
      <c r="XF29" s="195">
        <v>2.9958344100000001</v>
      </c>
      <c r="XG29" s="195">
        <v>12.983481800000002</v>
      </c>
      <c r="XH29" s="195">
        <v>3.6433479599999998</v>
      </c>
      <c r="XI29" s="195">
        <v>3.6433479599999998</v>
      </c>
      <c r="XJ29" s="195"/>
      <c r="XK29" s="195"/>
      <c r="XL29" s="195"/>
      <c r="XM29" s="195"/>
      <c r="XN29" s="195"/>
      <c r="XO29" s="195"/>
      <c r="XP29" s="195">
        <v>0.89889644999999996</v>
      </c>
      <c r="XQ29" s="195"/>
      <c r="XR29" s="195"/>
      <c r="XS29" s="195">
        <v>1.0707188900000002</v>
      </c>
      <c r="XT29" s="195">
        <v>0.21928879999999998</v>
      </c>
      <c r="XU29" s="195">
        <v>2.18890414</v>
      </c>
      <c r="XV29" s="195">
        <v>0.56426433999999992</v>
      </c>
      <c r="XW29" s="195">
        <v>0.19152619000000001</v>
      </c>
      <c r="XX29" s="195"/>
      <c r="XY29" s="195">
        <v>3.0320654199999999</v>
      </c>
      <c r="XZ29" s="195">
        <v>12.8884828</v>
      </c>
      <c r="YA29" s="195">
        <f t="shared" si="43"/>
        <v>16.676338749999999</v>
      </c>
      <c r="YB29" s="195">
        <v>1.2880114899999999</v>
      </c>
      <c r="YC29" s="195">
        <v>0.78954542000000005</v>
      </c>
      <c r="YD29" s="195">
        <v>17.845451899999997</v>
      </c>
      <c r="YE29" s="195">
        <v>26.031466429999991</v>
      </c>
      <c r="YF29" s="195">
        <f t="shared" si="44"/>
        <v>45.954475239999994</v>
      </c>
      <c r="YG29" s="195">
        <f t="shared" si="45"/>
        <v>68.463066089999984</v>
      </c>
      <c r="YH29" s="195">
        <f t="shared" si="46"/>
        <v>100.81676739999999</v>
      </c>
      <c r="YI29" s="195"/>
      <c r="YJ29" s="195"/>
      <c r="YK29" s="195"/>
      <c r="YL29" s="195"/>
      <c r="YM29" s="195">
        <f t="shared" si="47"/>
        <v>0</v>
      </c>
      <c r="YN29" s="195"/>
      <c r="YO29" s="195"/>
      <c r="YP29" s="195">
        <v>4.3698199999999895E-3</v>
      </c>
      <c r="YQ29" s="195"/>
      <c r="YR29" s="195"/>
      <c r="YS29" s="195">
        <v>4.3698199999999895E-3</v>
      </c>
      <c r="YT29" s="195"/>
      <c r="YU29" s="195"/>
      <c r="YV29" s="195"/>
      <c r="YW29" s="195"/>
      <c r="YX29" s="195">
        <v>2.447802E-2</v>
      </c>
      <c r="YY29" s="195">
        <v>2.447802E-2</v>
      </c>
      <c r="YZ29" s="195">
        <v>0.35954253000000003</v>
      </c>
      <c r="ZA29" s="195"/>
      <c r="ZB29" s="195"/>
      <c r="ZC29" s="195"/>
      <c r="ZD29" s="195">
        <v>0.35954253000000003</v>
      </c>
      <c r="ZE29" s="195"/>
      <c r="ZF29" s="195"/>
      <c r="ZG29" s="195"/>
      <c r="ZH29" s="195"/>
      <c r="ZI29" s="195">
        <v>0.38839037000000004</v>
      </c>
      <c r="ZJ29" s="195"/>
      <c r="ZK29" s="195"/>
      <c r="ZL29" s="195"/>
      <c r="ZM29" s="195"/>
      <c r="ZN29" s="195"/>
      <c r="ZO29" s="195"/>
      <c r="ZP29" s="195"/>
      <c r="ZQ29" s="195"/>
      <c r="ZR29" s="195"/>
      <c r="ZS29" s="195"/>
      <c r="ZT29" s="195"/>
      <c r="ZU29" s="195">
        <v>0.22507321</v>
      </c>
      <c r="ZV29" s="195">
        <v>0.22507321</v>
      </c>
      <c r="ZW29" s="195"/>
      <c r="ZX29" s="195"/>
      <c r="ZY29" s="195"/>
      <c r="ZZ29" s="195"/>
      <c r="AAA29" s="195"/>
      <c r="AAB29" s="195"/>
      <c r="AAC29" s="195">
        <v>2.9149999999999999E-2</v>
      </c>
      <c r="AAD29" s="195"/>
      <c r="AAE29" s="195">
        <v>0.24637845</v>
      </c>
      <c r="AAF29" s="195">
        <v>0.27552844999999998</v>
      </c>
      <c r="AAG29" s="195">
        <v>0.50060165999999995</v>
      </c>
      <c r="AAH29" s="195"/>
      <c r="AAI29" s="195"/>
      <c r="AAJ29" s="195"/>
      <c r="AAK29" s="195"/>
      <c r="AAL29" s="195"/>
      <c r="AAM29" s="195"/>
      <c r="AAN29" s="195"/>
      <c r="AAO29" s="195"/>
      <c r="AAP29" s="195"/>
      <c r="AAQ29" s="195"/>
      <c r="AAR29" s="195"/>
      <c r="AAS29" s="195"/>
      <c r="AAT29" s="195"/>
      <c r="AAU29" s="195"/>
      <c r="AAV29" s="195"/>
      <c r="AAW29" s="195"/>
      <c r="AAX29" s="195"/>
      <c r="AAY29" s="195"/>
      <c r="AAZ29" s="195"/>
      <c r="ABA29" s="195"/>
      <c r="ABB29" s="195"/>
      <c r="ABC29" s="195">
        <v>0.56809401000000004</v>
      </c>
      <c r="ABD29" s="195"/>
      <c r="ABE29" s="195"/>
      <c r="ABF29" s="195"/>
      <c r="ABG29" s="195">
        <v>0.56809401000000004</v>
      </c>
      <c r="ABH29" s="195">
        <f t="shared" si="48"/>
        <v>0.61346358000000001</v>
      </c>
      <c r="ABI29" s="195">
        <v>0.56809401000000004</v>
      </c>
      <c r="ABJ29" s="195"/>
      <c r="ABK29" s="195">
        <v>4.6851503299999999</v>
      </c>
      <c r="ABL29" s="195">
        <v>0.19586091</v>
      </c>
      <c r="ABM29" s="195"/>
      <c r="ABN29" s="195"/>
      <c r="ABO29" s="195">
        <v>4.8810112400000003</v>
      </c>
      <c r="ABP29" s="195"/>
      <c r="ABQ29" s="195"/>
      <c r="ABR29" s="195"/>
      <c r="ABS29" s="195">
        <v>2.1013586000000002</v>
      </c>
      <c r="ABT29" s="195"/>
      <c r="ABU29" s="195">
        <v>2.1013586000000002</v>
      </c>
      <c r="ABV29" s="195"/>
      <c r="ABW29" s="195">
        <v>9.9063789999999999E-2</v>
      </c>
      <c r="ABX29" s="195">
        <v>0.2011858</v>
      </c>
      <c r="ABY29" s="195"/>
      <c r="ABZ29" s="195"/>
      <c r="ACA29" s="195">
        <v>0.30024959000000001</v>
      </c>
      <c r="ACB29" s="195"/>
      <c r="ACC29" s="195"/>
      <c r="ACD29" s="195"/>
      <c r="ACE29" s="195"/>
      <c r="ACF29" s="195"/>
      <c r="ACG29" s="195"/>
      <c r="ACH29" s="195"/>
      <c r="ACI29" s="195"/>
      <c r="ACJ29" s="195">
        <v>7.2826194300000004</v>
      </c>
      <c r="ACK29" s="195"/>
      <c r="ACL29" s="195">
        <v>5.7949150000000005E-2</v>
      </c>
      <c r="ACM29" s="195">
        <v>0.28472500000000001</v>
      </c>
      <c r="ACN29" s="195">
        <v>0.34267415000000001</v>
      </c>
      <c r="ACO29" s="195"/>
      <c r="ACP29" s="195">
        <v>0.33888794999999999</v>
      </c>
      <c r="ACQ29" s="195"/>
      <c r="ACR29" s="195"/>
      <c r="ACS29" s="195"/>
      <c r="ACT29" s="195">
        <v>0.33888794999999999</v>
      </c>
      <c r="ACU29" s="195"/>
      <c r="ACV29" s="195"/>
      <c r="ACW29" s="195">
        <v>8.1000000000000003E-2</v>
      </c>
      <c r="ACX29" s="195"/>
      <c r="ACY29" s="195"/>
      <c r="ACZ29" s="195">
        <v>8.1000000000000003E-2</v>
      </c>
      <c r="ADA29" s="195"/>
      <c r="ADB29" s="195">
        <v>5.8935129999999995E-2</v>
      </c>
      <c r="ADC29" s="195">
        <v>3.3392980000000003E-2</v>
      </c>
      <c r="ADD29" s="195">
        <v>2</v>
      </c>
      <c r="ADE29" s="195"/>
      <c r="ADF29" s="195">
        <v>2.09232811</v>
      </c>
      <c r="ADG29" s="195"/>
      <c r="ADH29" s="195">
        <v>0.33021001999999999</v>
      </c>
      <c r="ADI29" s="195"/>
      <c r="ADJ29" s="195">
        <v>0.33021001999999999</v>
      </c>
      <c r="ADK29" s="195">
        <v>3.1851002300000002</v>
      </c>
      <c r="ADL29" s="195">
        <v>1.166494E-2</v>
      </c>
      <c r="ADM29" s="195">
        <v>1.166494E-2</v>
      </c>
      <c r="ADN29" s="195"/>
      <c r="ADO29" s="195"/>
      <c r="ADP29" s="195"/>
      <c r="ADQ29" s="195"/>
      <c r="ADR29" s="195"/>
      <c r="ADS29" s="195"/>
      <c r="ADT29" s="195">
        <v>0.16948758</v>
      </c>
      <c r="ADU29" s="195"/>
      <c r="ADV29" s="195"/>
      <c r="ADW29" s="195"/>
      <c r="ADX29" s="195"/>
      <c r="ADY29" s="195">
        <v>0.16948758</v>
      </c>
      <c r="ADZ29" s="195"/>
      <c r="AEA29" s="195"/>
      <c r="AEB29" s="195">
        <v>9.2671953400000007</v>
      </c>
      <c r="AEC29" s="195"/>
      <c r="AED29" s="195">
        <v>9.2671953400000007</v>
      </c>
      <c r="AEE29" s="195"/>
      <c r="AEF29" s="195"/>
      <c r="AEG29" s="195"/>
      <c r="AEH29" s="195"/>
      <c r="AEI29" s="195">
        <v>9.6322989799999998</v>
      </c>
      <c r="AEJ29" s="195">
        <v>9.6322989799999998</v>
      </c>
      <c r="AEK29" s="195">
        <v>19.08064684</v>
      </c>
      <c r="AEL29" s="195"/>
      <c r="AEM29" s="195"/>
      <c r="AEN29" s="195"/>
      <c r="AEO29" s="195"/>
      <c r="AEP29" s="195"/>
      <c r="AEQ29" s="195"/>
      <c r="AER29" s="195">
        <v>0.14275953</v>
      </c>
      <c r="AES29" s="195"/>
      <c r="AET29" s="195"/>
      <c r="AEU29" s="195">
        <v>0.62921581999999998</v>
      </c>
      <c r="AEV29" s="195"/>
      <c r="AEW29" s="195">
        <v>0.77197534999999995</v>
      </c>
      <c r="AEX29" s="195"/>
      <c r="AEY29" s="195"/>
      <c r="AEZ29" s="195"/>
      <c r="AFA29" s="195"/>
      <c r="AFB29" s="195"/>
      <c r="AFC29" s="195"/>
      <c r="AFD29" s="195"/>
      <c r="AFE29" s="195"/>
      <c r="AFF29" s="195"/>
      <c r="AFG29" s="195"/>
      <c r="AFH29" s="195"/>
      <c r="AFI29" s="195"/>
      <c r="AFJ29" s="195"/>
      <c r="AFK29" s="195"/>
      <c r="AFL29" s="195">
        <v>0.77197534999999995</v>
      </c>
      <c r="AFM29" s="195"/>
      <c r="AFN29" s="195"/>
      <c r="AFO29" s="195"/>
      <c r="AFP29" s="195"/>
      <c r="AFQ29" s="195"/>
      <c r="AFR29" s="195"/>
      <c r="AFS29" s="195"/>
      <c r="AFT29" s="195"/>
      <c r="AFU29" s="195"/>
      <c r="AFV29" s="195"/>
      <c r="AFW29" s="195"/>
      <c r="AFX29" s="195"/>
      <c r="AFY29" s="195"/>
      <c r="AFZ29" s="195">
        <v>0.2</v>
      </c>
      <c r="AGA29" s="195">
        <v>0.2</v>
      </c>
      <c r="AGB29" s="195">
        <v>0.18563950000000001</v>
      </c>
      <c r="AGC29" s="195"/>
      <c r="AGD29" s="195"/>
      <c r="AGE29" s="195"/>
      <c r="AGF29" s="195"/>
      <c r="AGG29" s="195">
        <v>0.18563950000000001</v>
      </c>
      <c r="AGH29" s="195">
        <v>0.30832906999999998</v>
      </c>
      <c r="AGI29" s="195">
        <v>9.3448160000000002E-2</v>
      </c>
      <c r="AGJ29" s="195"/>
      <c r="AGK29" s="195"/>
      <c r="AGL29" s="195"/>
      <c r="AGM29" s="195">
        <v>0.40177722999999999</v>
      </c>
      <c r="AGN29" s="195">
        <v>0.78741673000000012</v>
      </c>
      <c r="AGO29" s="195"/>
      <c r="AGP29" s="195"/>
      <c r="AGQ29" s="195">
        <v>7.2719839999999994E-2</v>
      </c>
      <c r="AGR29" s="195"/>
      <c r="AGS29" s="195"/>
      <c r="AGT29" s="195">
        <v>7.2719839999999994E-2</v>
      </c>
      <c r="AGU29" s="195"/>
      <c r="AGV29" s="195"/>
      <c r="AGW29" s="195"/>
      <c r="AGX29" s="195"/>
      <c r="AGY29" s="195"/>
      <c r="AGZ29" s="195"/>
      <c r="AHA29" s="195"/>
      <c r="AHB29" s="195"/>
      <c r="AHC29" s="195">
        <v>1.327713E-2</v>
      </c>
      <c r="AHD29" s="195"/>
      <c r="AHE29" s="195">
        <v>0.15673320999999998</v>
      </c>
      <c r="AHF29" s="195">
        <v>0.17001033999999998</v>
      </c>
      <c r="AHG29" s="195"/>
      <c r="AHH29" s="195"/>
      <c r="AHI29" s="195"/>
      <c r="AHJ29" s="195"/>
      <c r="AHK29" s="195"/>
      <c r="AHL29" s="195"/>
      <c r="AHM29" s="195">
        <v>0.24273017999999996</v>
      </c>
      <c r="AHN29" s="195"/>
      <c r="AHO29" s="195"/>
      <c r="AHP29" s="195"/>
      <c r="AHQ29" s="195"/>
      <c r="AHR29" s="195"/>
      <c r="AHS29" s="195"/>
      <c r="AHT29" s="195"/>
      <c r="AHU29" s="195"/>
      <c r="AHV29" s="195">
        <v>1.7812000000000001E-3</v>
      </c>
      <c r="AHW29" s="195"/>
      <c r="AHX29" s="195"/>
      <c r="AHY29" s="195">
        <v>1.7812000000000001E-3</v>
      </c>
      <c r="AHZ29" s="195"/>
      <c r="AIA29" s="195">
        <v>1.7365540000000002E-2</v>
      </c>
      <c r="AIB29" s="195">
        <v>6.3657000000000005E-2</v>
      </c>
      <c r="AIC29" s="195"/>
      <c r="AID29" s="195"/>
      <c r="AIE29" s="195">
        <v>8.1022540000000004E-2</v>
      </c>
      <c r="AIF29" s="195"/>
      <c r="AIG29" s="195"/>
      <c r="AIH29" s="195"/>
      <c r="AII29" s="195"/>
      <c r="AIJ29" s="195"/>
      <c r="AIK29" s="195"/>
      <c r="AIL29" s="195"/>
      <c r="AIM29" s="195"/>
      <c r="AIN29" s="195"/>
      <c r="AIO29" s="195"/>
      <c r="AIP29" s="195">
        <v>8.2803740000000015E-2</v>
      </c>
      <c r="AIQ29" s="195"/>
      <c r="AIR29" s="195"/>
      <c r="AIS29" s="195">
        <v>0.02</v>
      </c>
      <c r="AIT29" s="195">
        <v>4.4813452300000005</v>
      </c>
      <c r="AIU29" s="195"/>
      <c r="AIV29" s="195"/>
      <c r="AIW29" s="195"/>
      <c r="AIX29" s="195">
        <v>4.5013452300000001</v>
      </c>
      <c r="AIY29" s="195"/>
      <c r="AIZ29" s="195"/>
      <c r="AJA29" s="195"/>
      <c r="AJB29" s="195"/>
      <c r="AJC29" s="195"/>
      <c r="AJD29" s="195"/>
      <c r="AJE29" s="195"/>
      <c r="AJF29" s="195"/>
      <c r="AJG29" s="195"/>
      <c r="AJH29" s="195">
        <v>0.39323657000000001</v>
      </c>
      <c r="AJI29" s="195"/>
      <c r="AJJ29" s="195">
        <v>0.39323657000000001</v>
      </c>
      <c r="AJK29" s="195"/>
      <c r="AJL29" s="195">
        <v>0.19538765</v>
      </c>
      <c r="AJM29" s="195"/>
      <c r="AJN29" s="195"/>
      <c r="AJO29" s="195"/>
      <c r="AJP29" s="195">
        <v>0.19538765</v>
      </c>
      <c r="AJQ29" s="195">
        <v>5.0899694499999999</v>
      </c>
      <c r="AJR29" s="195"/>
      <c r="AJS29" s="195">
        <v>8.2000000000000007E-3</v>
      </c>
      <c r="AJT29" s="195"/>
      <c r="AJU29" s="195"/>
      <c r="AJV29" s="195">
        <v>1.3913148800000001</v>
      </c>
      <c r="AJW29" s="195">
        <v>1.3995148800000001</v>
      </c>
      <c r="AJX29" s="195">
        <v>1.8758421800000002</v>
      </c>
      <c r="AJY29" s="195"/>
      <c r="AJZ29" s="195">
        <v>1.5866841200000001</v>
      </c>
      <c r="AKA29" s="195">
        <v>4.5460230000000004E-2</v>
      </c>
      <c r="AKB29" s="195"/>
      <c r="AKC29" s="195">
        <v>3.5079865300000006</v>
      </c>
      <c r="AKD29" s="195"/>
      <c r="AKE29" s="195">
        <v>0.14577259000000001</v>
      </c>
      <c r="AKF29" s="195">
        <v>0.13006287</v>
      </c>
      <c r="AKG29" s="195">
        <v>0.42896835000000005</v>
      </c>
      <c r="AKH29" s="195">
        <v>8.7124727900000014</v>
      </c>
      <c r="AKI29" s="195">
        <v>9.417276600000001</v>
      </c>
      <c r="AKJ29" s="195"/>
      <c r="AKK29" s="195"/>
      <c r="AKL29" s="195">
        <v>18.902846929999999</v>
      </c>
      <c r="AKM29" s="195"/>
      <c r="AKN29" s="195">
        <v>18.902846929999999</v>
      </c>
      <c r="AKO29" s="195"/>
      <c r="AKP29" s="195"/>
      <c r="AKQ29" s="195">
        <v>33.227624939999998</v>
      </c>
      <c r="AKR29" s="195">
        <v>71.207972930000025</v>
      </c>
      <c r="AKS29" s="195"/>
      <c r="AKT29" s="195"/>
      <c r="AKU29" s="195"/>
      <c r="AKV29" s="195"/>
      <c r="AKW29" s="195"/>
      <c r="AKX29" s="195"/>
      <c r="AKY29" s="195"/>
      <c r="AKZ29" s="195">
        <v>1.2E-2</v>
      </c>
      <c r="ALA29" s="195"/>
      <c r="ALB29" s="195">
        <v>1.2E-2</v>
      </c>
      <c r="ALC29" s="195"/>
      <c r="ALD29" s="195"/>
      <c r="ALE29" s="195"/>
      <c r="ALF29" s="195"/>
      <c r="ALG29" s="195"/>
      <c r="ALH29" s="195"/>
      <c r="ALI29" s="195">
        <v>0.34691129999999998</v>
      </c>
      <c r="ALJ29" s="195"/>
      <c r="ALK29" s="195"/>
      <c r="ALL29" s="195"/>
      <c r="ALM29" s="195">
        <v>0.34691129999999998</v>
      </c>
      <c r="ALN29" s="195"/>
      <c r="ALO29" s="195"/>
      <c r="ALP29" s="195"/>
      <c r="ALQ29" s="195"/>
      <c r="ALR29" s="195"/>
      <c r="ALS29" s="195">
        <v>0.35891129999999999</v>
      </c>
      <c r="ALT29" s="195"/>
      <c r="ALU29" s="195"/>
      <c r="ALV29" s="195"/>
      <c r="ALW29" s="195"/>
      <c r="ALX29" s="195"/>
      <c r="ALY29" s="195"/>
      <c r="ALZ29" s="195"/>
      <c r="AMA29" s="195"/>
      <c r="AMB29" s="195"/>
      <c r="AMC29" s="195"/>
      <c r="AMD29" s="195"/>
      <c r="AME29" s="195"/>
      <c r="AMF29" s="195"/>
      <c r="AMG29" s="195"/>
      <c r="AMH29" s="195"/>
      <c r="AMI29" s="195"/>
      <c r="AMJ29" s="195">
        <v>0.31019869</v>
      </c>
      <c r="AMK29" s="195"/>
      <c r="AML29" s="195"/>
      <c r="AMM29" s="195">
        <v>0.31019869</v>
      </c>
      <c r="AMN29" s="195">
        <v>0.75728483999999996</v>
      </c>
      <c r="AMO29" s="195"/>
      <c r="AMP29" s="195"/>
      <c r="AMQ29" s="195">
        <v>8.6166509999999988E-2</v>
      </c>
      <c r="AMR29" s="195">
        <f t="shared" si="49"/>
        <v>0.84345134999999993</v>
      </c>
      <c r="AMS29" s="195">
        <f t="shared" si="50"/>
        <v>1.15365004</v>
      </c>
      <c r="AMT29" s="195">
        <v>0.14013123000000002</v>
      </c>
      <c r="AMU29" s="195">
        <v>0.14013123000000002</v>
      </c>
      <c r="AMV29" s="195"/>
      <c r="AMW29" s="195"/>
      <c r="AMX29" s="195"/>
      <c r="AMY29" s="195"/>
      <c r="AMZ29" s="195"/>
      <c r="ANA29" s="195"/>
      <c r="ANB29" s="195"/>
      <c r="ANC29" s="195"/>
      <c r="AND29" s="195"/>
      <c r="ANE29" s="195">
        <f t="shared" si="51"/>
        <v>0</v>
      </c>
      <c r="ANF29" s="195"/>
      <c r="ANG29" s="195">
        <v>6.3358499999999998E-2</v>
      </c>
      <c r="ANH29" s="195"/>
      <c r="ANI29" s="195"/>
      <c r="ANJ29" s="195"/>
      <c r="ANK29" s="195">
        <v>6.3358499999999998E-2</v>
      </c>
      <c r="ANL29" s="195"/>
      <c r="ANM29" s="195">
        <v>1.136557E-2</v>
      </c>
      <c r="ANN29" s="195">
        <v>2.7282000000000001E-2</v>
      </c>
      <c r="ANO29" s="195">
        <v>4.3999999999999997E-2</v>
      </c>
      <c r="ANP29" s="195">
        <v>0.1</v>
      </c>
      <c r="ANQ29" s="195">
        <v>0.18264757000000001</v>
      </c>
      <c r="ANR29" s="195">
        <f t="shared" si="52"/>
        <v>0.38613730000000002</v>
      </c>
      <c r="ANS29" s="195">
        <v>1.6825580000000003E-2</v>
      </c>
      <c r="ANT29" s="195"/>
      <c r="ANU29" s="195"/>
      <c r="ANV29" s="195"/>
      <c r="ANW29" s="195"/>
      <c r="ANX29" s="195">
        <v>1.6825580000000003E-2</v>
      </c>
      <c r="ANY29" s="195"/>
      <c r="ANZ29" s="195"/>
      <c r="AOA29" s="195"/>
      <c r="AOB29" s="195"/>
      <c r="AOC29" s="195"/>
      <c r="AOD29" s="195"/>
      <c r="AOE29" s="195"/>
      <c r="AOF29" s="195"/>
      <c r="AOG29" s="195"/>
      <c r="AOH29" s="195">
        <v>2.0326079299999997</v>
      </c>
      <c r="AOI29" s="195">
        <v>2.0326079299999997</v>
      </c>
      <c r="AOJ29" s="195"/>
      <c r="AOK29" s="195"/>
      <c r="AOL29" s="195">
        <v>0.22447959000000001</v>
      </c>
      <c r="AOM29" s="195"/>
      <c r="AON29" s="195"/>
      <c r="AOO29" s="195">
        <v>0.22447959000000001</v>
      </c>
      <c r="AOP29" s="195"/>
      <c r="AOQ29" s="195"/>
      <c r="AOR29" s="195"/>
      <c r="AOS29" s="195">
        <v>2.2739130999999997</v>
      </c>
      <c r="AOT29" s="195"/>
      <c r="AOU29" s="195"/>
      <c r="AOV29" s="195"/>
      <c r="AOW29" s="195"/>
      <c r="AOX29" s="195"/>
      <c r="AOY29" s="195"/>
      <c r="AOZ29" s="195"/>
      <c r="APA29" s="195"/>
      <c r="APB29" s="195">
        <f t="shared" si="53"/>
        <v>0</v>
      </c>
      <c r="APC29" s="195"/>
      <c r="APD29" s="195"/>
      <c r="APE29" s="195"/>
      <c r="APF29" s="195"/>
      <c r="APG29" s="195"/>
      <c r="APH29" s="195"/>
      <c r="API29" s="195"/>
      <c r="APJ29" s="195"/>
      <c r="APK29" s="195"/>
      <c r="APL29" s="195"/>
      <c r="APM29" s="195"/>
      <c r="APN29" s="195"/>
      <c r="APO29" s="195">
        <v>1.6812000000000001E-2</v>
      </c>
      <c r="APP29" s="195"/>
      <c r="APQ29" s="195"/>
      <c r="APR29" s="195"/>
      <c r="APS29" s="195"/>
      <c r="APT29" s="195">
        <v>1.6812000000000001E-2</v>
      </c>
      <c r="APU29" s="195">
        <f t="shared" si="54"/>
        <v>1.6812000000000001E-2</v>
      </c>
      <c r="APV29" s="195">
        <v>0.13278255</v>
      </c>
      <c r="APW29" s="195"/>
      <c r="APX29" s="195"/>
      <c r="APY29" s="195"/>
      <c r="APZ29" s="195"/>
      <c r="AQA29" s="195">
        <v>0.13278255</v>
      </c>
      <c r="AQB29" s="195">
        <v>2.0392299999999999E-2</v>
      </c>
      <c r="AQC29" s="195"/>
      <c r="AQD29" s="195"/>
      <c r="AQE29" s="195">
        <v>0.16883923000000001</v>
      </c>
      <c r="AQF29" s="195">
        <v>2.0942350300000001</v>
      </c>
      <c r="AQG29" s="195">
        <v>2.2834665600000004</v>
      </c>
      <c r="AQH29" s="195"/>
      <c r="AQI29" s="195">
        <v>8.9282440000000005E-2</v>
      </c>
      <c r="AQJ29" s="195">
        <v>0.20064044</v>
      </c>
      <c r="AQK29" s="195">
        <v>0.28992287999999999</v>
      </c>
      <c r="AQL29" s="195"/>
      <c r="AQM29" s="195"/>
      <c r="AQN29" s="195"/>
      <c r="AQO29" s="195"/>
      <c r="AQP29" s="195"/>
      <c r="AQQ29" s="195"/>
      <c r="AQR29" s="195">
        <f t="shared" si="55"/>
        <v>2.7061719900000005</v>
      </c>
      <c r="AQS29" s="195"/>
      <c r="AQT29" s="195"/>
      <c r="AQU29" s="195"/>
      <c r="AQV29" s="195"/>
      <c r="AQW29" s="195"/>
      <c r="AQX29" s="195"/>
      <c r="AQY29" s="195"/>
      <c r="AQZ29" s="195"/>
      <c r="ARA29" s="195"/>
      <c r="ARB29" s="195"/>
      <c r="ARC29" s="195"/>
      <c r="ARD29" s="195"/>
      <c r="ARE29" s="195"/>
      <c r="ARF29" s="195"/>
      <c r="ARG29" s="195">
        <v>2.8239247400000003</v>
      </c>
      <c r="ARH29" s="195"/>
      <c r="ARI29" s="195">
        <v>2.8239247400000003</v>
      </c>
      <c r="ARJ29" s="195">
        <v>0.30514575999999999</v>
      </c>
      <c r="ARK29" s="195"/>
      <c r="ARL29" s="195"/>
      <c r="ARM29" s="195"/>
      <c r="ARN29" s="195"/>
      <c r="ARO29" s="195">
        <v>0.30514575999999999</v>
      </c>
      <c r="ARP29" s="195"/>
      <c r="ARQ29" s="195"/>
      <c r="ARR29" s="195"/>
      <c r="ARS29" s="195"/>
      <c r="ART29" s="195">
        <v>3.1290705000000001</v>
      </c>
      <c r="ARU29" s="195"/>
      <c r="ARV29" s="195"/>
      <c r="ARW29" s="195"/>
      <c r="ARX29" s="195">
        <v>11.330737800000001</v>
      </c>
      <c r="ARY29" s="195"/>
      <c r="ARZ29" s="195"/>
      <c r="ASA29" s="195"/>
      <c r="ASB29" s="195">
        <v>11.330737800000001</v>
      </c>
      <c r="ASC29" s="195"/>
      <c r="ASD29" s="195"/>
      <c r="ASE29" s="195">
        <v>1.6759590000000001E-2</v>
      </c>
      <c r="ASF29" s="195"/>
      <c r="ASG29" s="195"/>
      <c r="ASH29" s="195">
        <v>1.6759590000000001E-2</v>
      </c>
      <c r="ASI29" s="195"/>
      <c r="ASJ29" s="195"/>
      <c r="ASK29" s="195"/>
      <c r="ASL29" s="195">
        <v>0.22170000000000001</v>
      </c>
      <c r="ASM29" s="195"/>
      <c r="ASN29" s="195">
        <v>0.22170000000000001</v>
      </c>
      <c r="ASO29" s="195">
        <v>4.667375E-2</v>
      </c>
      <c r="ASP29" s="195">
        <v>0.06</v>
      </c>
      <c r="ASQ29" s="195"/>
      <c r="ASR29" s="195"/>
      <c r="ASS29" s="195"/>
      <c r="AST29" s="195">
        <v>0.10667375</v>
      </c>
      <c r="ASU29" s="195">
        <v>11.675871140000002</v>
      </c>
      <c r="ASV29" s="195"/>
      <c r="ASW29" s="195">
        <v>0.17968023000000002</v>
      </c>
      <c r="ASX29" s="195">
        <v>5.9734000000000002E-2</v>
      </c>
      <c r="ASY29" s="195"/>
      <c r="ASZ29" s="195"/>
      <c r="ATA29" s="195">
        <v>0.23941423000000003</v>
      </c>
      <c r="ATB29" s="195"/>
      <c r="ATC29" s="195"/>
      <c r="ATD29" s="195"/>
      <c r="ATE29" s="195"/>
      <c r="ATF29" s="195"/>
      <c r="ATG29" s="195"/>
      <c r="ATH29" s="195"/>
      <c r="ATI29" s="195"/>
      <c r="ATJ29" s="195"/>
      <c r="ATK29" s="195">
        <v>0.44</v>
      </c>
      <c r="ATL29" s="195"/>
      <c r="ATM29" s="195">
        <v>0.44</v>
      </c>
      <c r="ATN29" s="195"/>
      <c r="ATO29" s="195"/>
      <c r="ATP29" s="195"/>
      <c r="ATQ29" s="195"/>
      <c r="ATR29" s="195"/>
      <c r="ATS29" s="195"/>
      <c r="ATT29" s="195"/>
      <c r="ATU29" s="195"/>
      <c r="ATV29" s="195">
        <v>0.67941423000000001</v>
      </c>
      <c r="ATW29" s="195"/>
      <c r="ATX29" s="195"/>
      <c r="ATY29" s="195">
        <v>2E-3</v>
      </c>
      <c r="ATZ29" s="195">
        <v>2.742493E-2</v>
      </c>
      <c r="AUA29" s="195">
        <v>2.9424930000000002E-2</v>
      </c>
      <c r="AUB29" s="195">
        <v>0.22171464000000002</v>
      </c>
      <c r="AUC29" s="195">
        <v>1.096128E-2</v>
      </c>
      <c r="AUD29" s="195"/>
      <c r="AUE29" s="195"/>
      <c r="AUF29" s="195"/>
      <c r="AUG29" s="195">
        <v>0.23267592000000001</v>
      </c>
      <c r="AUH29" s="195"/>
      <c r="AUI29" s="195">
        <v>9.1016349999999996E-2</v>
      </c>
      <c r="AUJ29" s="195"/>
      <c r="AUK29" s="195"/>
      <c r="AUL29" s="195"/>
      <c r="AUM29" s="195">
        <v>9.1016349999999996E-2</v>
      </c>
      <c r="AUN29" s="195"/>
      <c r="AUO29" s="195"/>
      <c r="AUP29" s="195">
        <v>1.6695040000000001E-2</v>
      </c>
      <c r="AUQ29" s="195">
        <v>0.26837094</v>
      </c>
      <c r="AUR29" s="195"/>
      <c r="AUS29" s="195">
        <v>0.28506598</v>
      </c>
      <c r="AUT29" s="195"/>
      <c r="AUU29" s="195"/>
      <c r="AUV29" s="195">
        <v>0.3</v>
      </c>
      <c r="AUW29" s="195"/>
      <c r="AUX29" s="195">
        <v>0.3</v>
      </c>
      <c r="AUY29" s="195">
        <v>0.93818318000000001</v>
      </c>
      <c r="AUZ29" s="195">
        <v>4.81236</v>
      </c>
      <c r="AVA29" s="195">
        <v>4.81236</v>
      </c>
      <c r="AVB29" s="195"/>
      <c r="AVC29" s="195"/>
      <c r="AVD29" s="195"/>
      <c r="AVE29" s="195"/>
      <c r="AVF29" s="195">
        <v>3.0509999999999999E-3</v>
      </c>
      <c r="AVG29" s="195">
        <v>3.0509999999999999E-3</v>
      </c>
      <c r="AVH29" s="195"/>
      <c r="AVI29" s="195"/>
      <c r="AVJ29" s="195"/>
      <c r="AVK29" s="195"/>
      <c r="AVL29" s="195"/>
      <c r="AVM29" s="195"/>
      <c r="AVN29" s="195"/>
      <c r="AVO29" s="195"/>
      <c r="AVP29" s="195"/>
      <c r="AVQ29" s="195"/>
      <c r="AVR29" s="195"/>
      <c r="AVS29" s="195"/>
      <c r="AVT29" s="195">
        <v>0.78788768999999903</v>
      </c>
      <c r="AVU29" s="195"/>
      <c r="AVV29" s="195">
        <v>0.18739178999999997</v>
      </c>
      <c r="AVW29" s="195"/>
      <c r="AVX29" s="195"/>
      <c r="AVY29" s="195">
        <v>0.97527947999999898</v>
      </c>
      <c r="AVZ29" s="195">
        <v>5.7906904799999994</v>
      </c>
      <c r="AWA29" s="195"/>
      <c r="AWB29" s="195"/>
      <c r="AWC29" s="195"/>
      <c r="AWD29" s="195"/>
      <c r="AWE29" s="195"/>
      <c r="AWF29" s="195"/>
      <c r="AWG29" s="195"/>
      <c r="AWH29" s="195"/>
      <c r="AWI29" s="195"/>
      <c r="AWJ29" s="195">
        <v>4.3963286999999998</v>
      </c>
      <c r="AWK29" s="195">
        <v>1.0160599999999901E-3</v>
      </c>
      <c r="AWL29" s="195">
        <v>4.3973447600000002</v>
      </c>
      <c r="AWM29" s="195"/>
      <c r="AWN29" s="195">
        <v>20.537703020408163</v>
      </c>
      <c r="AWO29" s="195"/>
      <c r="AWP29" s="195"/>
      <c r="AWQ29" s="195"/>
      <c r="AWR29" s="195">
        <f t="shared" si="56"/>
        <v>20.537703020408163</v>
      </c>
      <c r="AWS29" s="195">
        <v>6.1132499999999999E-2</v>
      </c>
      <c r="AWT29" s="195">
        <v>0</v>
      </c>
      <c r="AWU29" s="195">
        <v>0</v>
      </c>
      <c r="AWV29" s="195">
        <v>25.639021559766761</v>
      </c>
      <c r="AWW29" s="195">
        <f t="shared" si="57"/>
        <v>25.70015405976676</v>
      </c>
      <c r="AWX29" s="195"/>
      <c r="AWY29" s="195"/>
      <c r="AWZ29" s="195">
        <f t="shared" si="58"/>
        <v>0</v>
      </c>
      <c r="AXA29" s="195">
        <f t="shared" si="59"/>
        <v>50.635201840174922</v>
      </c>
      <c r="AXB29" s="195">
        <f t="shared" si="60"/>
        <v>79.744027100174918</v>
      </c>
      <c r="AXC29" s="195"/>
      <c r="AXD29" s="195"/>
      <c r="AXE29" s="195">
        <f t="shared" si="61"/>
        <v>0</v>
      </c>
      <c r="AXF29" s="195"/>
      <c r="AXG29" s="195"/>
      <c r="AXH29" s="195"/>
      <c r="AXI29" s="195"/>
      <c r="AXJ29" s="195"/>
      <c r="AXK29" s="195">
        <f t="shared" si="62"/>
        <v>0</v>
      </c>
      <c r="AXL29" s="195"/>
      <c r="AXM29" s="195"/>
      <c r="AXN29" s="195"/>
      <c r="AXO29" s="195"/>
      <c r="AXP29" s="195"/>
      <c r="AXQ29" s="195">
        <f t="shared" si="63"/>
        <v>0</v>
      </c>
      <c r="AXR29" s="195"/>
      <c r="AXS29" s="195"/>
      <c r="AXT29" s="195"/>
      <c r="AXU29" s="195"/>
      <c r="AXV29" s="195">
        <f t="shared" si="64"/>
        <v>0</v>
      </c>
      <c r="AXW29" s="195"/>
      <c r="AXX29" s="195"/>
      <c r="AXY29" s="195"/>
      <c r="AXZ29" s="195"/>
      <c r="AYA29" s="195"/>
      <c r="AYB29" s="195">
        <f t="shared" si="65"/>
        <v>0</v>
      </c>
      <c r="AYC29" s="195">
        <f t="shared" si="23"/>
        <v>0</v>
      </c>
      <c r="AYD29" s="195">
        <v>7.0000000000000007E-2</v>
      </c>
      <c r="AYE29" s="195"/>
      <c r="AYF29" s="195"/>
      <c r="AYG29" s="195"/>
      <c r="AYH29" s="195"/>
      <c r="AYI29" s="195">
        <f t="shared" si="66"/>
        <v>7.0000000000000007E-2</v>
      </c>
      <c r="AYJ29" s="195"/>
      <c r="AYK29" s="195"/>
      <c r="AYL29" s="195"/>
      <c r="AYM29" s="195">
        <v>1.0868032069970845E-2</v>
      </c>
      <c r="AYN29" s="195"/>
      <c r="AYO29" s="195">
        <f t="shared" si="67"/>
        <v>1.0868032069970845E-2</v>
      </c>
      <c r="AYP29" s="195"/>
      <c r="AYQ29" s="195"/>
      <c r="AYR29" s="195"/>
      <c r="AYS29" s="195"/>
      <c r="AYT29" s="195"/>
      <c r="AYU29" s="195">
        <f t="shared" si="68"/>
        <v>0</v>
      </c>
      <c r="AYV29" s="195"/>
      <c r="AYW29" s="195"/>
      <c r="AYX29" s="195"/>
      <c r="AYY29" s="195">
        <f t="shared" si="69"/>
        <v>0</v>
      </c>
      <c r="AYZ29" s="195">
        <f t="shared" si="70"/>
        <v>8.0868032069970855E-2</v>
      </c>
      <c r="AZA29" s="195"/>
      <c r="AZB29" s="195"/>
      <c r="AZC29" s="195"/>
      <c r="AZD29" s="195"/>
      <c r="AZE29" s="195"/>
      <c r="AZF29" s="195">
        <f t="shared" si="71"/>
        <v>0</v>
      </c>
      <c r="AZG29" s="195"/>
      <c r="AZH29" s="195"/>
      <c r="AZI29" s="195">
        <v>1.3514300291545187E-3</v>
      </c>
      <c r="AZJ29" s="195"/>
      <c r="AZK29" s="195"/>
      <c r="AZL29" s="195">
        <f t="shared" si="72"/>
        <v>1.3514300291545187E-3</v>
      </c>
      <c r="AZM29" s="195"/>
      <c r="AZN29" s="195"/>
      <c r="AZO29" s="195"/>
      <c r="AZP29" s="195"/>
      <c r="AZQ29" s="195"/>
      <c r="AZR29" s="195">
        <f t="shared" si="73"/>
        <v>0</v>
      </c>
      <c r="AZS29" s="195"/>
      <c r="AZT29" s="195"/>
      <c r="AZU29" s="195"/>
      <c r="AZV29" s="195"/>
      <c r="AZW29" s="195"/>
      <c r="AZX29" s="195">
        <f t="shared" si="74"/>
        <v>0</v>
      </c>
      <c r="AZY29" s="195"/>
      <c r="AZZ29" s="195">
        <v>5.5089723032069973</v>
      </c>
      <c r="BAA29" s="195">
        <f t="shared" si="75"/>
        <v>5.5089723032069973</v>
      </c>
      <c r="BAB29" s="195">
        <f t="shared" si="76"/>
        <v>5.5103237332361514</v>
      </c>
      <c r="BAC29" s="195"/>
      <c r="BAD29" s="195"/>
      <c r="BAE29" s="195"/>
      <c r="BAF29" s="195">
        <f t="shared" si="77"/>
        <v>0</v>
      </c>
      <c r="BAG29" s="195"/>
      <c r="BAH29" s="195"/>
      <c r="BAI29" s="195">
        <v>9.8620561005830893</v>
      </c>
      <c r="BAJ29" s="195"/>
      <c r="BAK29" s="195">
        <f t="shared" si="78"/>
        <v>9.8620561005830893</v>
      </c>
      <c r="BAL29" s="195"/>
      <c r="BAM29" s="195"/>
      <c r="BAN29" s="195">
        <v>1.0978032069970845E-3</v>
      </c>
      <c r="BAO29" s="195"/>
      <c r="BAP29" s="195"/>
      <c r="BAQ29" s="195">
        <f t="shared" si="79"/>
        <v>1.0978032069970845E-3</v>
      </c>
      <c r="BAR29" s="195"/>
      <c r="BAS29" s="195">
        <v>1.6306465014577259E-2</v>
      </c>
      <c r="BAT29" s="195"/>
      <c r="BAU29" s="195"/>
      <c r="BAV29" s="195"/>
      <c r="BAW29" s="195">
        <f t="shared" si="80"/>
        <v>1.6306465014577259E-2</v>
      </c>
      <c r="BAX29" s="195"/>
      <c r="BAY29" s="195">
        <v>1.5002336734693878E-2</v>
      </c>
      <c r="BAZ29" s="195"/>
      <c r="BBA29" s="195"/>
      <c r="BBB29" s="195">
        <f t="shared" si="81"/>
        <v>1.5002336734693878E-2</v>
      </c>
      <c r="BBC29" s="195">
        <f t="shared" si="82"/>
        <v>9.8944627055393592</v>
      </c>
      <c r="BBD29" s="195"/>
      <c r="BBE29" s="195"/>
      <c r="BBF29" s="195"/>
      <c r="BBG29" s="195"/>
      <c r="BBH29" s="195"/>
      <c r="BBI29" s="195">
        <f t="shared" si="83"/>
        <v>0</v>
      </c>
      <c r="BBJ29" s="195"/>
      <c r="BBK29" s="195"/>
      <c r="BBL29" s="195"/>
      <c r="BBM29" s="195"/>
      <c r="BBN29" s="195"/>
      <c r="BBO29" s="195">
        <f t="shared" si="84"/>
        <v>0</v>
      </c>
      <c r="BBP29" s="195"/>
      <c r="BBQ29" s="195"/>
      <c r="BBR29" s="195"/>
      <c r="BBS29" s="195"/>
      <c r="BBT29" s="195"/>
      <c r="BBU29" s="195">
        <f t="shared" si="85"/>
        <v>0</v>
      </c>
      <c r="BBV29" s="195"/>
      <c r="BBW29" s="195"/>
      <c r="BBX29" s="195"/>
      <c r="BBY29" s="195"/>
      <c r="BBZ29" s="195"/>
      <c r="BCA29" s="195">
        <f t="shared" si="86"/>
        <v>0</v>
      </c>
      <c r="BCB29" s="195">
        <f t="shared" si="87"/>
        <v>0</v>
      </c>
      <c r="BCC29" s="195"/>
      <c r="BCD29" s="195"/>
      <c r="BCE29" s="195"/>
      <c r="BCF29" s="195"/>
      <c r="BCG29" s="195"/>
      <c r="BCH29" s="195">
        <f t="shared" si="88"/>
        <v>0</v>
      </c>
      <c r="BCI29" s="195"/>
      <c r="BCJ29" s="195"/>
      <c r="BCK29" s="195"/>
      <c r="BCL29" s="195"/>
      <c r="BCM29" s="195">
        <f t="shared" si="24"/>
        <v>0</v>
      </c>
      <c r="BCN29" s="195"/>
      <c r="BCO29" s="195"/>
      <c r="BCP29" s="195"/>
      <c r="BCQ29" s="195"/>
      <c r="BCR29" s="195"/>
      <c r="BCS29" s="195">
        <f t="shared" si="89"/>
        <v>0</v>
      </c>
      <c r="BCT29" s="195"/>
      <c r="BCU29" s="195"/>
      <c r="BCV29" s="195"/>
      <c r="BCW29" s="195"/>
      <c r="BCX29" s="195">
        <f t="shared" si="90"/>
        <v>0</v>
      </c>
      <c r="BCY29" s="195"/>
      <c r="BCZ29" s="195"/>
      <c r="BDA29" s="195">
        <f t="shared" si="91"/>
        <v>0</v>
      </c>
      <c r="BDB29" s="195">
        <f t="shared" si="92"/>
        <v>0</v>
      </c>
      <c r="BDC29" s="195"/>
      <c r="BDD29" s="195"/>
      <c r="BDE29" s="195"/>
      <c r="BDF29" s="195">
        <f t="shared" si="25"/>
        <v>0</v>
      </c>
      <c r="BDG29" s="195"/>
      <c r="BDH29" s="195"/>
      <c r="BDI29" s="195"/>
      <c r="BDJ29" s="195"/>
      <c r="BDK29" s="195"/>
      <c r="BDL29" s="195">
        <f t="shared" si="93"/>
        <v>0</v>
      </c>
      <c r="BDM29" s="195"/>
      <c r="BDN29" s="195"/>
      <c r="BDO29" s="195"/>
      <c r="BDP29" s="195"/>
      <c r="BDQ29" s="195">
        <f t="shared" si="94"/>
        <v>0</v>
      </c>
      <c r="BDR29" s="195">
        <v>2.019E-2</v>
      </c>
      <c r="BDS29" s="195"/>
      <c r="BDT29" s="195"/>
      <c r="BDU29" s="195"/>
      <c r="BDV29" s="195"/>
      <c r="BDW29" s="195">
        <f t="shared" si="95"/>
        <v>2.019E-2</v>
      </c>
      <c r="BDX29" s="195"/>
      <c r="BDY29" s="195"/>
      <c r="BDZ29" s="195"/>
      <c r="BEA29" s="195"/>
      <c r="BEB29" s="195"/>
      <c r="BEC29" s="195">
        <f t="shared" si="96"/>
        <v>0</v>
      </c>
      <c r="BED29" s="195">
        <f t="shared" si="97"/>
        <v>2.019E-2</v>
      </c>
      <c r="BEE29" s="195"/>
      <c r="BEF29" s="195"/>
      <c r="BEG29" s="195">
        <v>0.53778739212827986</v>
      </c>
      <c r="BEH29" s="195"/>
      <c r="BEI29" s="195">
        <f t="shared" si="98"/>
        <v>0.53778739212827986</v>
      </c>
      <c r="BEJ29" s="195"/>
      <c r="BEK29" s="195"/>
      <c r="BEL29" s="195"/>
      <c r="BEM29" s="195"/>
      <c r="BEN29" s="195"/>
      <c r="BEO29" s="195">
        <f t="shared" si="99"/>
        <v>0</v>
      </c>
      <c r="BEP29" s="195"/>
      <c r="BEQ29" s="195"/>
      <c r="BER29" s="195"/>
      <c r="BES29" s="195"/>
      <c r="BET29" s="195"/>
      <c r="BEU29" s="195">
        <f t="shared" si="26"/>
        <v>0</v>
      </c>
      <c r="BEV29" s="195"/>
      <c r="BEW29" s="195"/>
      <c r="BEX29" s="195"/>
      <c r="BEY29" s="195"/>
      <c r="BEZ29" s="195"/>
      <c r="BFA29" s="195">
        <f t="shared" si="100"/>
        <v>0</v>
      </c>
      <c r="BFB29" s="195"/>
      <c r="BFC29" s="195">
        <f t="shared" si="101"/>
        <v>0</v>
      </c>
      <c r="BFD29" s="195">
        <f t="shared" si="27"/>
        <v>0.53778739212827986</v>
      </c>
      <c r="BFE29" s="195"/>
      <c r="BFF29" s="195"/>
      <c r="BFG29" s="195"/>
      <c r="BFH29" s="195">
        <v>0.90846037026239057</v>
      </c>
      <c r="BFI29" s="195">
        <f t="shared" si="102"/>
        <v>0.90846037026239057</v>
      </c>
      <c r="BFJ29" s="195"/>
      <c r="BFK29" s="195"/>
      <c r="BFL29" s="195"/>
      <c r="BFM29" s="195"/>
      <c r="BFN29" s="195"/>
      <c r="BFO29" s="195">
        <f t="shared" si="103"/>
        <v>0</v>
      </c>
      <c r="BFP29" s="195"/>
      <c r="BFQ29" s="195"/>
      <c r="BFR29" s="195"/>
      <c r="BFS29" s="195"/>
      <c r="BFT29" s="195"/>
      <c r="BFU29" s="195">
        <f t="shared" si="28"/>
        <v>0</v>
      </c>
      <c r="BFV29" s="195"/>
      <c r="BFW29" s="195"/>
      <c r="BFX29" s="195"/>
      <c r="BFY29" s="195"/>
      <c r="BFZ29" s="195"/>
      <c r="BGA29" s="195">
        <f t="shared" si="104"/>
        <v>0</v>
      </c>
      <c r="BGB29" s="195">
        <v>6.4305999999999988E-2</v>
      </c>
      <c r="BGC29" s="195"/>
      <c r="BGD29" s="195"/>
      <c r="BGE29" s="195">
        <f t="shared" si="105"/>
        <v>6.4305999999999988E-2</v>
      </c>
      <c r="BGF29" s="195">
        <f t="shared" si="29"/>
        <v>0.97276637026239055</v>
      </c>
      <c r="BGG29" s="195"/>
      <c r="BGH29" s="195"/>
      <c r="BGI29" s="195">
        <f t="shared" si="106"/>
        <v>0</v>
      </c>
      <c r="BGJ29" s="195">
        <v>0.58886505102040809</v>
      </c>
      <c r="BGK29" s="195"/>
      <c r="BGL29" s="195"/>
      <c r="BGM29" s="195"/>
      <c r="BGN29" s="195"/>
      <c r="BGO29" s="195">
        <f t="shared" si="107"/>
        <v>0.58886505102040809</v>
      </c>
      <c r="BGP29" s="195"/>
      <c r="BGQ29" s="195"/>
      <c r="BGR29" s="195">
        <v>0.3696255306122449</v>
      </c>
      <c r="BGS29" s="195"/>
      <c r="BGT29" s="195"/>
      <c r="BGU29" s="195">
        <f t="shared" si="108"/>
        <v>0.3696255306122449</v>
      </c>
      <c r="BGV29" s="195"/>
      <c r="BGW29" s="195">
        <v>5.8829737609329439E-3</v>
      </c>
      <c r="BGX29" s="195"/>
      <c r="BGY29" s="195">
        <v>5.6149539358600578E-2</v>
      </c>
      <c r="BGZ29" s="195"/>
      <c r="BHA29" s="195">
        <f t="shared" si="109"/>
        <v>6.2032513119533519E-2</v>
      </c>
      <c r="BHB29" s="195"/>
      <c r="BHC29" s="195">
        <v>0.5026101793002915</v>
      </c>
      <c r="BHD29" s="195"/>
      <c r="BHE29" s="195">
        <v>0.17438429591836735</v>
      </c>
      <c r="BHF29" s="195"/>
      <c r="BHG29" s="195">
        <f t="shared" si="110"/>
        <v>0.67699447521865885</v>
      </c>
      <c r="BHH29" s="195">
        <f t="shared" si="111"/>
        <v>1.6975175699708456</v>
      </c>
      <c r="BHI29" s="195"/>
      <c r="BHJ29" s="195"/>
      <c r="BHK29" s="195">
        <v>0.17510626967930029</v>
      </c>
      <c r="BHL29" s="195"/>
      <c r="BHM29" s="195">
        <f t="shared" si="112"/>
        <v>0.17510626967930029</v>
      </c>
      <c r="BHN29" s="195"/>
      <c r="BHO29" s="195">
        <v>5.1732460641399414E-2</v>
      </c>
      <c r="BHP29" s="195"/>
      <c r="BHQ29" s="195"/>
      <c r="BHR29" s="195"/>
      <c r="BHS29" s="195">
        <f t="shared" si="113"/>
        <v>5.1732460641399414E-2</v>
      </c>
      <c r="BHT29" s="195"/>
      <c r="BHU29" s="195"/>
      <c r="BHV29" s="195"/>
      <c r="BHW29" s="195"/>
      <c r="BHX29" s="195"/>
      <c r="BHY29" s="195">
        <f t="shared" si="114"/>
        <v>0</v>
      </c>
      <c r="BHZ29" s="195">
        <v>15.222087714285713</v>
      </c>
      <c r="BIA29" s="195"/>
      <c r="BIB29" s="195"/>
      <c r="BIC29" s="195"/>
      <c r="BID29" s="195">
        <v>0.17872456268221573</v>
      </c>
      <c r="BIE29" s="195">
        <f t="shared" si="115"/>
        <v>15.40081227696793</v>
      </c>
      <c r="BIF29" s="195"/>
      <c r="BIG29" s="195">
        <f t="shared" si="116"/>
        <v>0</v>
      </c>
      <c r="BIH29" s="195">
        <f t="shared" si="117"/>
        <v>15.627651007288629</v>
      </c>
      <c r="BII29" s="195"/>
      <c r="BIJ29" s="195"/>
      <c r="BIK29" s="195"/>
      <c r="BIL29" s="195"/>
      <c r="BIM29" s="195">
        <f t="shared" si="118"/>
        <v>0</v>
      </c>
      <c r="BIN29" s="195"/>
      <c r="BIO29" s="195"/>
      <c r="BIP29" s="195">
        <v>9.8341195335276948E-3</v>
      </c>
      <c r="BIQ29" s="195"/>
      <c r="BIR29" s="195"/>
      <c r="BIS29" s="195">
        <f t="shared" si="119"/>
        <v>9.8341195335276948E-3</v>
      </c>
      <c r="BIT29" s="195">
        <v>0.7357418892128279</v>
      </c>
      <c r="BIU29" s="195">
        <v>0.57039965889212796</v>
      </c>
      <c r="BIV29" s="195"/>
      <c r="BIW29" s="195"/>
      <c r="BIX29" s="195"/>
      <c r="BIY29" s="195">
        <f t="shared" si="120"/>
        <v>1.3061415481049559</v>
      </c>
      <c r="BIZ29" s="195"/>
      <c r="BJA29" s="195"/>
      <c r="BJB29" s="195"/>
      <c r="BJC29" s="195"/>
      <c r="BJD29" s="195">
        <f t="shared" si="121"/>
        <v>0</v>
      </c>
      <c r="BJE29" s="195">
        <v>3.0593890670553934E-2</v>
      </c>
      <c r="BJF29" s="195">
        <v>5.1582986880466475E-2</v>
      </c>
      <c r="BJG29" s="195"/>
      <c r="BJH29" s="195"/>
      <c r="BJI29" s="195">
        <f t="shared" si="122"/>
        <v>8.2176877551020405E-2</v>
      </c>
      <c r="BJJ29" s="195">
        <f t="shared" si="123"/>
        <v>1.3981525451895038</v>
      </c>
      <c r="BJK29" s="195">
        <f t="shared" si="30"/>
        <v>35.739719355685132</v>
      </c>
      <c r="BJL29" s="195"/>
      <c r="BJM29" s="195"/>
      <c r="BJN29" s="195"/>
      <c r="BJO29" s="195"/>
      <c r="BJP29" s="195"/>
      <c r="BJQ29" s="195">
        <f t="shared" si="124"/>
        <v>0</v>
      </c>
      <c r="BJR29" s="195"/>
      <c r="BJS29" s="195"/>
      <c r="BJT29" s="195"/>
      <c r="BJU29" s="195"/>
      <c r="BJV29" s="195"/>
      <c r="BJW29" s="195">
        <f t="shared" si="125"/>
        <v>0</v>
      </c>
      <c r="BJX29" s="195"/>
      <c r="BJY29" s="195">
        <v>1.8113965014577259E-2</v>
      </c>
      <c r="BJZ29" s="195"/>
      <c r="BKA29" s="195"/>
      <c r="BKB29" s="195">
        <f t="shared" si="126"/>
        <v>1.8113965014577259E-2</v>
      </c>
      <c r="BKC29" s="195"/>
      <c r="BKD29" s="195"/>
      <c r="BKE29" s="195"/>
      <c r="BKF29" s="195"/>
      <c r="BKG29" s="195"/>
      <c r="BKH29" s="195">
        <f t="shared" si="127"/>
        <v>0</v>
      </c>
      <c r="BKI29" s="195">
        <f t="shared" si="128"/>
        <v>1.8113965014577259E-2</v>
      </c>
      <c r="BKJ29" s="195"/>
      <c r="BKK29" s="195"/>
      <c r="BKL29" s="195"/>
      <c r="BKM29" s="195"/>
      <c r="BKN29" s="195"/>
      <c r="BKO29" s="195">
        <f t="shared" si="129"/>
        <v>0</v>
      </c>
      <c r="BKP29" s="195">
        <v>8.1229999999999983E-3</v>
      </c>
      <c r="BKQ29" s="195"/>
      <c r="BKR29" s="195"/>
      <c r="BKS29" s="195">
        <v>1.494740524781341E-3</v>
      </c>
      <c r="BKT29" s="195"/>
      <c r="BKU29" s="195">
        <f t="shared" si="130"/>
        <v>9.6177405247813395E-3</v>
      </c>
      <c r="BKV29" s="195"/>
      <c r="BKW29" s="195"/>
      <c r="BKX29" s="195"/>
      <c r="BKY29" s="195">
        <f t="shared" si="131"/>
        <v>0</v>
      </c>
      <c r="BKZ29" s="195"/>
      <c r="BLA29" s="195"/>
      <c r="BLB29" s="195"/>
      <c r="BLC29" s="195"/>
      <c r="BLD29" s="195"/>
      <c r="BLE29" s="195">
        <f t="shared" si="132"/>
        <v>0</v>
      </c>
      <c r="BLF29" s="196">
        <f t="shared" si="133"/>
        <v>9.6177405247813395E-3</v>
      </c>
      <c r="BLG29" s="195"/>
      <c r="BLH29" s="195">
        <v>2.383303935860058E-2</v>
      </c>
      <c r="BLI29" s="195"/>
      <c r="BLJ29" s="195">
        <v>0.31536658600583084</v>
      </c>
      <c r="BLK29" s="195"/>
      <c r="BLL29" s="195">
        <f t="shared" si="134"/>
        <v>0.33919962536443143</v>
      </c>
      <c r="BLM29" s="195"/>
      <c r="BLN29" s="195"/>
      <c r="BLO29" s="195">
        <v>2.889823E-2</v>
      </c>
      <c r="BLP29" s="195"/>
      <c r="BLQ29" s="195"/>
      <c r="BLR29" s="196">
        <f t="shared" si="135"/>
        <v>2.889823E-2</v>
      </c>
      <c r="BLS29" s="195"/>
      <c r="BLT29" s="195"/>
      <c r="BLU29" s="195"/>
      <c r="BLV29" s="195"/>
      <c r="BLW29" s="195">
        <v>0.48565986</v>
      </c>
      <c r="BLX29" s="196">
        <f t="shared" si="31"/>
        <v>0.48565986</v>
      </c>
      <c r="BLY29" s="195"/>
      <c r="BLZ29" s="195"/>
      <c r="BMA29" s="195"/>
      <c r="BMB29" s="195"/>
      <c r="BMC29" s="195"/>
      <c r="BMD29" s="196">
        <f t="shared" si="136"/>
        <v>0</v>
      </c>
      <c r="BME29" s="195"/>
      <c r="BMF29" s="195"/>
      <c r="BMG29" s="195"/>
      <c r="BMH29" s="196">
        <f t="shared" si="137"/>
        <v>0</v>
      </c>
      <c r="BMI29" s="196">
        <f t="shared" si="138"/>
        <v>0.85375771536443146</v>
      </c>
      <c r="BMJ29" s="195"/>
      <c r="BMK29" s="196">
        <f t="shared" si="139"/>
        <v>0</v>
      </c>
      <c r="BML29" s="195"/>
      <c r="BMM29" s="195"/>
      <c r="BMN29" s="195"/>
      <c r="BMO29" s="195"/>
      <c r="BMP29" s="195"/>
      <c r="BMQ29" s="196">
        <f t="shared" si="140"/>
        <v>0</v>
      </c>
      <c r="BMR29" s="195"/>
      <c r="BMS29" s="195"/>
      <c r="BMT29" s="195"/>
      <c r="BMU29" s="195"/>
      <c r="BMV29" s="195"/>
      <c r="BMW29" s="196">
        <f t="shared" si="141"/>
        <v>0</v>
      </c>
      <c r="BMX29" s="195">
        <v>5.9885299999999997E-3</v>
      </c>
      <c r="BMY29" s="195"/>
      <c r="BMZ29" s="195"/>
      <c r="BNA29" s="195"/>
      <c r="BNB29" s="195"/>
      <c r="BNC29" s="196">
        <f t="shared" si="142"/>
        <v>5.9885299999999997E-3</v>
      </c>
      <c r="BND29" s="195"/>
      <c r="BNE29" s="195"/>
      <c r="BNF29" s="195">
        <v>0.36263878000000005</v>
      </c>
      <c r="BNG29" s="195"/>
      <c r="BNH29" s="195"/>
      <c r="BNI29" s="196">
        <f t="shared" si="143"/>
        <v>0.36263878000000005</v>
      </c>
      <c r="BNJ29" s="196">
        <f t="shared" si="144"/>
        <v>0.36862731000000004</v>
      </c>
      <c r="BNK29" s="195"/>
      <c r="BNL29" s="195"/>
      <c r="BNM29" s="195"/>
      <c r="BNN29" s="195"/>
      <c r="BNO29" s="195"/>
      <c r="BNP29" s="196">
        <f t="shared" si="145"/>
        <v>0</v>
      </c>
      <c r="BNQ29" s="195"/>
      <c r="BNR29" s="195"/>
      <c r="BNS29" s="195"/>
      <c r="BNT29" s="195"/>
      <c r="BNU29" s="195">
        <v>8.30294E-3</v>
      </c>
      <c r="BNV29" s="196">
        <f t="shared" si="146"/>
        <v>8.30294E-3</v>
      </c>
      <c r="BNW29" s="195"/>
      <c r="BNX29" s="195"/>
      <c r="BNY29" s="195"/>
      <c r="BNZ29" s="195"/>
      <c r="BOA29" s="195"/>
      <c r="BOB29" s="196">
        <f t="shared" si="147"/>
        <v>0</v>
      </c>
      <c r="BOC29" s="195"/>
      <c r="BOD29" s="195"/>
      <c r="BOE29" s="195"/>
      <c r="BOF29" s="195"/>
      <c r="BOG29" s="195"/>
      <c r="BOH29" s="196">
        <f t="shared" si="148"/>
        <v>0</v>
      </c>
      <c r="BOI29" s="195"/>
      <c r="BOJ29" s="196">
        <f t="shared" si="149"/>
        <v>0</v>
      </c>
      <c r="BOK29" s="196">
        <f t="shared" si="150"/>
        <v>8.30294E-3</v>
      </c>
      <c r="BOL29" s="195"/>
      <c r="BOM29" s="195"/>
      <c r="BON29" s="195"/>
      <c r="BOO29" s="196">
        <f t="shared" si="32"/>
        <v>0</v>
      </c>
      <c r="BOP29" s="196"/>
      <c r="BOQ29" s="196"/>
      <c r="BOR29" s="196"/>
      <c r="BOS29" s="196"/>
      <c r="BOT29" s="196"/>
      <c r="BOU29" s="196">
        <f t="shared" si="151"/>
        <v>0</v>
      </c>
      <c r="BOV29" s="196"/>
      <c r="BOW29" s="196"/>
      <c r="BOX29" s="196"/>
      <c r="BOY29" s="196">
        <v>4.0011360700000003</v>
      </c>
      <c r="BOZ29" s="196"/>
      <c r="BPA29" s="196"/>
      <c r="BPB29" s="196">
        <f t="shared" si="152"/>
        <v>4.0011360700000003</v>
      </c>
      <c r="BPC29" s="196"/>
      <c r="BPD29" s="196"/>
      <c r="BPE29" s="196"/>
      <c r="BPF29" s="196"/>
      <c r="BPG29" s="196">
        <f t="shared" si="153"/>
        <v>0</v>
      </c>
      <c r="BPH29" s="196"/>
      <c r="BPI29" s="196"/>
      <c r="BPJ29" s="196"/>
      <c r="BPK29" s="196">
        <f t="shared" si="154"/>
        <v>0</v>
      </c>
      <c r="BPL29" s="196">
        <f t="shared" si="155"/>
        <v>4.0011360700000003</v>
      </c>
      <c r="BPM29" s="196"/>
      <c r="BPN29" s="196">
        <v>4.8068E-3</v>
      </c>
      <c r="BPO29" s="196">
        <f t="shared" si="156"/>
        <v>4.8068E-3</v>
      </c>
      <c r="BPP29" s="196"/>
      <c r="BPQ29" s="196"/>
      <c r="BPR29" s="196"/>
      <c r="BPS29" s="196"/>
      <c r="BPT29" s="196"/>
      <c r="BPU29" s="196">
        <f t="shared" si="157"/>
        <v>0</v>
      </c>
      <c r="BPV29" s="196"/>
      <c r="BPW29" s="196"/>
      <c r="BPX29" s="196"/>
      <c r="BPY29" s="196"/>
      <c r="BPZ29" s="196">
        <f t="shared" si="33"/>
        <v>0</v>
      </c>
      <c r="BQA29" s="196"/>
      <c r="BQB29" s="196"/>
      <c r="BQC29" s="196"/>
      <c r="BQD29" s="196"/>
      <c r="BQE29" s="196"/>
      <c r="BQF29" s="196">
        <f t="shared" si="158"/>
        <v>0</v>
      </c>
      <c r="BQG29" s="196">
        <v>5.6871513499999997</v>
      </c>
      <c r="BQH29" s="196"/>
      <c r="BQI29" s="196"/>
      <c r="BQJ29" s="196"/>
      <c r="BQK29" s="196"/>
      <c r="BQL29" s="196">
        <f t="shared" si="159"/>
        <v>5.6871513499999997</v>
      </c>
      <c r="BQM29" s="196">
        <f t="shared" si="34"/>
        <v>5.6919581499999996</v>
      </c>
      <c r="BQN29" s="196"/>
      <c r="BQO29" s="196"/>
      <c r="BQP29" s="196"/>
      <c r="BQQ29" s="196"/>
      <c r="BQR29" s="196">
        <f t="shared" si="160"/>
        <v>0</v>
      </c>
      <c r="BQS29" s="196"/>
      <c r="BQT29" s="196"/>
      <c r="BQU29" s="196"/>
      <c r="BQV29" s="196"/>
      <c r="BQW29" s="196"/>
      <c r="BQX29" s="196">
        <f t="shared" si="161"/>
        <v>0</v>
      </c>
      <c r="BQY29" s="196"/>
      <c r="BQZ29" s="196"/>
      <c r="BRA29" s="196"/>
      <c r="BRB29" s="196"/>
      <c r="BRC29" s="196"/>
      <c r="BRD29" s="196">
        <f t="shared" si="162"/>
        <v>0</v>
      </c>
      <c r="BRE29" s="196"/>
      <c r="BRF29" s="196"/>
      <c r="BRG29" s="196"/>
      <c r="BRH29" s="196"/>
      <c r="BRI29" s="196"/>
      <c r="BRJ29" s="196">
        <f t="shared" si="163"/>
        <v>0</v>
      </c>
      <c r="BRK29" s="196"/>
      <c r="BRL29" s="196"/>
      <c r="BRM29" s="196">
        <f t="shared" si="164"/>
        <v>0</v>
      </c>
      <c r="BRN29" s="196">
        <f t="shared" si="35"/>
        <v>0</v>
      </c>
      <c r="BRO29" s="196"/>
      <c r="BRP29" s="196"/>
      <c r="BRQ29" s="196"/>
      <c r="BRR29" s="196">
        <f t="shared" si="165"/>
        <v>0</v>
      </c>
      <c r="BRS29" s="196"/>
      <c r="BRT29" s="196">
        <v>1.83810647</v>
      </c>
      <c r="BRU29" s="196"/>
      <c r="BRV29" s="196"/>
      <c r="BRW29" s="196"/>
      <c r="BRX29" s="196">
        <f t="shared" si="166"/>
        <v>1.83810647</v>
      </c>
      <c r="BRY29" s="196"/>
      <c r="BRZ29" s="196"/>
      <c r="BSA29" s="196"/>
      <c r="BSB29" s="196"/>
      <c r="BSC29" s="196"/>
      <c r="BSD29" s="196">
        <f t="shared" si="167"/>
        <v>0</v>
      </c>
      <c r="BSE29" s="196"/>
      <c r="BSF29" s="196"/>
      <c r="BSG29" s="196"/>
      <c r="BSH29" s="196"/>
      <c r="BSI29" s="196"/>
      <c r="BSJ29" s="196">
        <f t="shared" si="168"/>
        <v>0</v>
      </c>
      <c r="BSK29" s="196"/>
      <c r="BSL29" s="196"/>
      <c r="BSM29" s="196"/>
      <c r="BSN29" s="196"/>
      <c r="BSO29" s="196">
        <f t="shared" si="169"/>
        <v>0</v>
      </c>
      <c r="BSP29" s="196">
        <f t="shared" si="170"/>
        <v>1.83810647</v>
      </c>
      <c r="BSQ29" s="196"/>
      <c r="BSR29" s="196">
        <f t="shared" si="171"/>
        <v>0</v>
      </c>
      <c r="BSS29" s="196"/>
      <c r="BST29" s="196"/>
      <c r="BSU29" s="196"/>
      <c r="BSV29" s="196"/>
      <c r="BSW29" s="196"/>
      <c r="BSX29" s="196">
        <f t="shared" si="172"/>
        <v>0</v>
      </c>
      <c r="BSY29" s="196"/>
      <c r="BSZ29" s="196"/>
      <c r="BTA29" s="196">
        <v>3.4371300100000002</v>
      </c>
      <c r="BTB29" s="196"/>
      <c r="BTC29" s="196"/>
      <c r="BTD29" s="196">
        <f t="shared" si="173"/>
        <v>3.4371300100000002</v>
      </c>
      <c r="BTE29" s="196"/>
      <c r="BTF29" s="196"/>
      <c r="BTG29" s="196"/>
      <c r="BTH29" s="196"/>
      <c r="BTI29" s="196"/>
      <c r="BTJ29" s="196">
        <f t="shared" si="174"/>
        <v>0</v>
      </c>
      <c r="BTK29" s="196"/>
      <c r="BTL29" s="196"/>
      <c r="BTM29" s="196"/>
      <c r="BTN29" s="196"/>
      <c r="BTO29" s="196"/>
      <c r="BTP29" s="196">
        <f t="shared" si="175"/>
        <v>0</v>
      </c>
      <c r="BTQ29" s="196">
        <f t="shared" si="176"/>
        <v>3.4371300100000002</v>
      </c>
      <c r="BTR29" s="196"/>
      <c r="BTS29" s="196"/>
      <c r="BTT29" s="196"/>
      <c r="BTU29" s="196"/>
      <c r="BTV29" s="196">
        <f t="shared" si="177"/>
        <v>0</v>
      </c>
      <c r="BTW29" s="196"/>
      <c r="BTX29" s="196">
        <v>0.17332369</v>
      </c>
      <c r="BTY29" s="196">
        <v>2.458364E-2</v>
      </c>
      <c r="BTZ29" s="196"/>
      <c r="BUA29" s="196"/>
      <c r="BUB29" s="196">
        <f t="shared" si="178"/>
        <v>0.19790732999999999</v>
      </c>
      <c r="BUC29" s="196">
        <v>0.13736414999999999</v>
      </c>
      <c r="BUD29" s="196"/>
      <c r="BUE29" s="196"/>
      <c r="BUF29" s="196">
        <v>0.42424000000000001</v>
      </c>
      <c r="BUG29" s="196"/>
      <c r="BUH29" s="196">
        <f t="shared" si="179"/>
        <v>0.56160414999999997</v>
      </c>
      <c r="BUI29" s="196"/>
      <c r="BUJ29" s="196"/>
      <c r="BUK29" s="196"/>
      <c r="BUL29" s="196"/>
      <c r="BUM29" s="196"/>
      <c r="BUN29" s="196">
        <f t="shared" si="180"/>
        <v>0</v>
      </c>
      <c r="BUO29" s="196"/>
      <c r="BUP29" s="196"/>
      <c r="BUQ29" s="196">
        <f t="shared" si="181"/>
        <v>0</v>
      </c>
      <c r="BUR29" s="196">
        <f t="shared" si="182"/>
        <v>0.75951148000000002</v>
      </c>
      <c r="BUS29" s="196"/>
      <c r="BUT29" s="196"/>
      <c r="BUU29" s="196">
        <v>0.30612244999999999</v>
      </c>
      <c r="BUV29" s="196">
        <f t="shared" si="183"/>
        <v>0.30612244999999999</v>
      </c>
      <c r="BUW29" s="196"/>
      <c r="BUX29" s="196"/>
      <c r="BUY29" s="196"/>
      <c r="BUZ29" s="196"/>
      <c r="BVA29" s="196"/>
      <c r="BVB29" s="196">
        <f t="shared" si="184"/>
        <v>0</v>
      </c>
      <c r="BVC29" s="196"/>
      <c r="BVD29" s="196"/>
      <c r="BVE29" s="196">
        <v>3.1184384900000004</v>
      </c>
      <c r="BVF29" s="196">
        <v>2.3646049999999998E-2</v>
      </c>
      <c r="BVG29" s="196"/>
      <c r="BVH29" s="196">
        <f t="shared" si="185"/>
        <v>3.1420845400000004</v>
      </c>
      <c r="BVI29" s="196"/>
      <c r="BVJ29" s="196"/>
      <c r="BVK29" s="196"/>
      <c r="BVL29" s="196">
        <v>4.5984384800000004</v>
      </c>
      <c r="BVM29" s="196"/>
      <c r="BVN29" s="196">
        <f t="shared" si="206"/>
        <v>4.5984384800000004</v>
      </c>
      <c r="BVO29" s="196"/>
      <c r="BVP29" s="196"/>
      <c r="BVQ29" s="196"/>
      <c r="BVR29" s="196"/>
      <c r="BVS29" s="196"/>
      <c r="BVT29" s="196">
        <f t="shared" si="186"/>
        <v>0</v>
      </c>
      <c r="BVU29" s="196">
        <f t="shared" si="187"/>
        <v>8.0466454700000014</v>
      </c>
      <c r="BVV29" s="196">
        <f t="shared" si="36"/>
        <v>25.032907320903792</v>
      </c>
      <c r="BVW29" s="196"/>
      <c r="BVX29" s="196"/>
      <c r="BVY29" s="196"/>
      <c r="BVZ29" s="196"/>
      <c r="BWA29" s="196"/>
      <c r="BWB29" s="196">
        <f t="shared" si="188"/>
        <v>0</v>
      </c>
      <c r="BWC29" s="196"/>
      <c r="BWD29" s="196"/>
      <c r="BWE29" s="196"/>
      <c r="BWF29" s="196"/>
      <c r="BWG29" s="196"/>
      <c r="BWH29" s="196">
        <f t="shared" si="204"/>
        <v>0</v>
      </c>
      <c r="BWI29" s="196">
        <v>0.12304366999999999</v>
      </c>
      <c r="BWJ29" s="196"/>
      <c r="BWK29" s="196"/>
      <c r="BWL29" s="196"/>
      <c r="BWM29" s="196"/>
      <c r="BWN29" s="196">
        <f t="shared" si="209"/>
        <v>0.12304366999999999</v>
      </c>
      <c r="BWO29" s="196"/>
      <c r="BWP29" s="196"/>
      <c r="BWQ29" s="196"/>
      <c r="BWR29" s="196"/>
      <c r="BWS29" s="196"/>
      <c r="BWT29" s="196">
        <f t="shared" si="210"/>
        <v>0</v>
      </c>
      <c r="BWU29" s="196"/>
      <c r="BWV29" s="196">
        <f t="shared" si="38"/>
        <v>0</v>
      </c>
      <c r="BWW29" s="196">
        <f t="shared" si="39"/>
        <v>0.12304366999999999</v>
      </c>
      <c r="BWX29" s="196"/>
      <c r="BWY29" s="196"/>
      <c r="BWZ29" s="196"/>
      <c r="BXA29" s="196"/>
      <c r="BXB29" s="196">
        <f t="shared" si="190"/>
        <v>0</v>
      </c>
      <c r="BXC29" s="196"/>
      <c r="BXD29" s="196"/>
      <c r="BXE29" s="196"/>
      <c r="BXF29" s="196"/>
      <c r="BXG29" s="196"/>
      <c r="BXH29" s="196">
        <f t="shared" si="191"/>
        <v>0</v>
      </c>
      <c r="BXI29" s="196"/>
      <c r="BXJ29" s="196"/>
      <c r="BXK29" s="196"/>
      <c r="BXL29" s="196"/>
      <c r="BXM29" s="196"/>
      <c r="BXN29" s="196">
        <f t="shared" si="192"/>
        <v>0</v>
      </c>
      <c r="BXO29" s="196"/>
      <c r="BXP29" s="196"/>
      <c r="BXQ29" s="196"/>
      <c r="BXR29" s="196"/>
      <c r="BXS29" s="196"/>
      <c r="BXT29" s="196">
        <f t="shared" si="193"/>
        <v>0</v>
      </c>
      <c r="BXU29" s="196">
        <f t="shared" si="194"/>
        <v>0</v>
      </c>
      <c r="BXV29" s="196"/>
      <c r="BXW29" s="196">
        <v>3.8351110000000001E-2</v>
      </c>
      <c r="BXX29" s="196"/>
      <c r="BXY29" s="196">
        <f t="shared" si="195"/>
        <v>3.8351110000000001E-2</v>
      </c>
      <c r="BXZ29" s="196"/>
      <c r="BYA29" s="196"/>
      <c r="BYB29" s="196"/>
      <c r="BYC29" s="196"/>
      <c r="BYD29" s="196"/>
      <c r="BYE29" s="196">
        <f t="shared" si="196"/>
        <v>0</v>
      </c>
      <c r="BYF29" s="196"/>
      <c r="BYG29" s="196"/>
      <c r="BYH29" s="196"/>
      <c r="BYI29" s="196"/>
      <c r="BYJ29" s="196"/>
      <c r="BYK29" s="196">
        <f t="shared" si="207"/>
        <v>0</v>
      </c>
      <c r="BYL29" s="196"/>
      <c r="BYM29" s="196"/>
      <c r="BYN29" s="196"/>
      <c r="BYO29" s="196"/>
      <c r="BYP29" s="196"/>
      <c r="BYQ29" s="196">
        <f t="shared" si="205"/>
        <v>0</v>
      </c>
      <c r="BYR29" s="196">
        <v>0.45362307000000002</v>
      </c>
      <c r="BYS29" s="196"/>
      <c r="BYT29" s="196"/>
      <c r="BYU29" s="196"/>
      <c r="BYV29" s="196">
        <f t="shared" si="197"/>
        <v>0.45362307000000002</v>
      </c>
      <c r="BYW29" s="196">
        <f t="shared" si="198"/>
        <v>0.49197418000000004</v>
      </c>
      <c r="BYX29" s="196"/>
      <c r="BYY29" s="196">
        <f t="shared" si="199"/>
        <v>0</v>
      </c>
      <c r="BYZ29" s="196"/>
      <c r="BZA29" s="196"/>
      <c r="BZB29" s="196"/>
      <c r="BZC29" s="196"/>
      <c r="BZD29" s="196"/>
      <c r="BZE29" s="196">
        <f t="shared" si="200"/>
        <v>0</v>
      </c>
      <c r="BZF29" s="196"/>
      <c r="BZG29" s="196"/>
      <c r="BZH29" s="196"/>
      <c r="BZI29" s="196"/>
      <c r="BZJ29" s="196">
        <f t="shared" si="201"/>
        <v>0</v>
      </c>
      <c r="BZK29" s="196"/>
      <c r="BZL29" s="196"/>
      <c r="BZM29" s="196"/>
      <c r="BZN29" s="196"/>
      <c r="BZO29" s="196"/>
      <c r="BZP29" s="196">
        <f t="shared" si="40"/>
        <v>0</v>
      </c>
      <c r="BZQ29" s="196">
        <f t="shared" si="202"/>
        <v>0</v>
      </c>
      <c r="BZR29" s="196">
        <f t="shared" si="203"/>
        <v>0.61501785000000009</v>
      </c>
      <c r="BZS29" s="197"/>
      <c r="BZT29" s="197"/>
      <c r="BZU29" s="197"/>
      <c r="BZV29" s="197"/>
      <c r="BZW29" s="197"/>
      <c r="BZX29" s="197"/>
      <c r="BZY29" s="197"/>
      <c r="BZZ29" s="197"/>
      <c r="CAA29" s="197"/>
      <c r="CAB29" s="197"/>
      <c r="CAC29" s="197"/>
      <c r="CAD29" s="197"/>
      <c r="CAE29" s="197"/>
      <c r="CAF29" s="197"/>
      <c r="CAG29" s="197"/>
      <c r="CAH29" s="197"/>
      <c r="CAI29" s="197"/>
      <c r="CAJ29" s="197"/>
      <c r="CAK29" s="197"/>
      <c r="CAL29" s="197"/>
      <c r="CAM29" s="197"/>
      <c r="CAN29" s="197"/>
      <c r="CAO29" s="197"/>
      <c r="CAP29" s="197"/>
      <c r="CAQ29" s="197"/>
      <c r="CAR29" s="197"/>
      <c r="CAS29" s="197"/>
      <c r="CAT29" s="197"/>
      <c r="CAU29" s="197"/>
      <c r="CAV29" s="197"/>
      <c r="CAW29" s="197"/>
      <c r="CAX29" s="197"/>
      <c r="CAY29" s="197"/>
      <c r="CAZ29" s="197"/>
      <c r="CBA29" s="197"/>
      <c r="CBB29" s="197"/>
      <c r="CBC29" s="197"/>
      <c r="CBD29" s="197"/>
      <c r="CBE29" s="197"/>
      <c r="CBF29" s="197"/>
      <c r="CBG29" s="197"/>
      <c r="CBH29" s="197"/>
      <c r="CBI29" s="197"/>
      <c r="CBJ29" s="197"/>
      <c r="CBK29" s="197"/>
      <c r="CBL29" s="197"/>
      <c r="CBM29" s="197"/>
      <c r="CBN29" s="197"/>
      <c r="CBO29" s="197"/>
      <c r="CBP29" s="197"/>
      <c r="CBQ29" s="197"/>
      <c r="CBR29" s="197"/>
      <c r="CBS29" s="197"/>
      <c r="CBT29" s="197"/>
      <c r="CBU29" s="197"/>
      <c r="CBV29" s="197"/>
      <c r="CBW29" s="197"/>
      <c r="CBX29" s="197"/>
      <c r="CBY29" s="197"/>
      <c r="CBZ29" s="197"/>
      <c r="CCA29" s="197"/>
      <c r="CCB29" s="197"/>
      <c r="CCC29" s="197"/>
      <c r="CCD29" s="197"/>
      <c r="CCE29" s="197"/>
      <c r="CCF29" s="197"/>
      <c r="CCG29" s="197"/>
      <c r="CCH29" s="197"/>
      <c r="CCI29" s="197"/>
      <c r="CCJ29" s="197"/>
      <c r="CCK29" s="197"/>
      <c r="CCL29" s="197"/>
      <c r="CCM29" s="197"/>
      <c r="CCN29" s="197"/>
      <c r="CCO29" s="197"/>
      <c r="CCP29" s="197"/>
      <c r="CCQ29" s="197"/>
      <c r="CCR29" s="198"/>
      <c r="CCS29" s="198">
        <f t="shared" si="41"/>
        <v>0.25876895</v>
      </c>
      <c r="CCT29" s="199"/>
      <c r="CED29" s="207" t="s">
        <v>224</v>
      </c>
      <c r="CEE29" s="208"/>
      <c r="CEF29" s="209">
        <v>4.7124249271137023E-2</v>
      </c>
    </row>
    <row r="30" spans="1:2164" s="200" customFormat="1" outlineLevel="1" x14ac:dyDescent="0.2">
      <c r="A30" s="194" t="s">
        <v>21</v>
      </c>
      <c r="B30" s="195">
        <v>53.841713069999997</v>
      </c>
      <c r="C30" s="195">
        <v>9.0652907799999998</v>
      </c>
      <c r="D30" s="195">
        <v>6.2841079999999998</v>
      </c>
      <c r="E30" s="195">
        <v>8.5657009999999989</v>
      </c>
      <c r="F30" s="195">
        <v>11.635588220000001</v>
      </c>
      <c r="G30" s="195">
        <v>5.0519141800000007</v>
      </c>
      <c r="H30" s="195">
        <v>20.498933910000002</v>
      </c>
      <c r="I30" s="195">
        <v>20.264354839999999</v>
      </c>
      <c r="J30" s="195">
        <v>9.2853379999999994</v>
      </c>
      <c r="K30" s="195">
        <v>17.30252183</v>
      </c>
      <c r="L30" s="195">
        <v>41.753394030000003</v>
      </c>
      <c r="M30" s="195">
        <v>18.554482</v>
      </c>
      <c r="N30" s="195">
        <v>18.650690869999998</v>
      </c>
      <c r="O30" s="195">
        <v>186.91231765999999</v>
      </c>
      <c r="P30" s="195"/>
      <c r="Q30" s="195">
        <v>3.262699</v>
      </c>
      <c r="R30" s="195"/>
      <c r="S30" s="195"/>
      <c r="T30" s="195"/>
      <c r="U30" s="195">
        <v>3.262699</v>
      </c>
      <c r="V30" s="195"/>
      <c r="W30" s="195"/>
      <c r="X30" s="195"/>
      <c r="Y30" s="195">
        <v>1.883</v>
      </c>
      <c r="Z30" s="195">
        <v>1.628259E-2</v>
      </c>
      <c r="AA30" s="195">
        <v>1.8992825900000001</v>
      </c>
      <c r="AB30" s="195"/>
      <c r="AC30" s="195">
        <v>1.753269</v>
      </c>
      <c r="AD30" s="195"/>
      <c r="AE30" s="195">
        <v>2.1799099999999997E-3</v>
      </c>
      <c r="AF30" s="195">
        <v>1.7554489099999999</v>
      </c>
      <c r="AG30" s="195"/>
      <c r="AH30" s="195">
        <v>16.425643000000001</v>
      </c>
      <c r="AI30" s="195"/>
      <c r="AJ30" s="195"/>
      <c r="AK30" s="195"/>
      <c r="AL30" s="195">
        <v>16.425643000000001</v>
      </c>
      <c r="AM30" s="195">
        <v>23.343073499999999</v>
      </c>
      <c r="AN30" s="195"/>
      <c r="AO30" s="195">
        <v>31.169829</v>
      </c>
      <c r="AP30" s="195">
        <v>1.772</v>
      </c>
      <c r="AQ30" s="195"/>
      <c r="AR30" s="195"/>
      <c r="AS30" s="195">
        <v>32.941828999999998</v>
      </c>
      <c r="AT30" s="195"/>
      <c r="AU30" s="195">
        <v>1.557234</v>
      </c>
      <c r="AV30" s="195"/>
      <c r="AW30" s="195">
        <v>1.557234</v>
      </c>
      <c r="AX30" s="195"/>
      <c r="AY30" s="195"/>
      <c r="AZ30" s="195"/>
      <c r="BA30" s="195"/>
      <c r="BB30" s="195"/>
      <c r="BC30" s="195"/>
      <c r="BD30" s="195"/>
      <c r="BE30" s="195"/>
      <c r="BF30" s="195"/>
      <c r="BG30" s="195">
        <v>5.7256609999999999E-2</v>
      </c>
      <c r="BH30" s="195"/>
      <c r="BI30" s="195">
        <v>5.7256609999999999E-2</v>
      </c>
      <c r="BJ30" s="195"/>
      <c r="BK30" s="195"/>
      <c r="BL30" s="195">
        <v>34.556319610000003</v>
      </c>
      <c r="BM30" s="195"/>
      <c r="BN30" s="195"/>
      <c r="BO30" s="195"/>
      <c r="BP30" s="195"/>
      <c r="BQ30" s="195"/>
      <c r="BR30" s="195"/>
      <c r="BS30" s="195"/>
      <c r="BT30" s="195"/>
      <c r="BU30" s="195">
        <v>1.44E-6</v>
      </c>
      <c r="BV30" s="195"/>
      <c r="BW30" s="195">
        <v>1.44E-6</v>
      </c>
      <c r="BX30" s="195">
        <v>7.2899999999999997E-6</v>
      </c>
      <c r="BY30" s="195">
        <v>3.7509999999999999</v>
      </c>
      <c r="BZ30" s="195"/>
      <c r="CA30" s="195"/>
      <c r="CB30" s="195"/>
      <c r="CC30" s="195">
        <v>3.75100729</v>
      </c>
      <c r="CD30" s="195"/>
      <c r="CE30" s="195">
        <v>10.875736</v>
      </c>
      <c r="CF30" s="195"/>
      <c r="CG30" s="195">
        <v>1.016</v>
      </c>
      <c r="CH30" s="195">
        <v>11.891736</v>
      </c>
      <c r="CI30" s="195">
        <v>3.9397059999999998E-2</v>
      </c>
      <c r="CJ30" s="195">
        <v>6.4634109999999998</v>
      </c>
      <c r="CK30" s="195"/>
      <c r="CL30" s="195"/>
      <c r="CM30" s="195">
        <v>6.5028080599999996</v>
      </c>
      <c r="CN30" s="195">
        <v>22.14555279</v>
      </c>
      <c r="CO30" s="195"/>
      <c r="CP30" s="195"/>
      <c r="CQ30" s="195"/>
      <c r="CR30" s="195">
        <v>1.7893849999999999E-2</v>
      </c>
      <c r="CS30" s="195"/>
      <c r="CT30" s="195"/>
      <c r="CU30" s="195">
        <v>1.2915719999999999E-2</v>
      </c>
      <c r="CV30" s="195">
        <v>3.0809569999999998E-2</v>
      </c>
      <c r="CW30" s="195">
        <v>4.2000000000000003E-2</v>
      </c>
      <c r="CX30" s="195">
        <v>29.205015</v>
      </c>
      <c r="CY30" s="195">
        <v>0.375</v>
      </c>
      <c r="CZ30" s="195"/>
      <c r="DA30" s="195"/>
      <c r="DB30" s="195">
        <v>29.622015000000001</v>
      </c>
      <c r="DC30" s="195"/>
      <c r="DD30" s="195">
        <v>1.5109999999999999</v>
      </c>
      <c r="DE30" s="195"/>
      <c r="DF30" s="195">
        <v>2.1920000000000002</v>
      </c>
      <c r="DG30" s="195"/>
      <c r="DH30" s="195">
        <v>3.7030000000000003</v>
      </c>
      <c r="DI30" s="195"/>
      <c r="DJ30" s="195"/>
      <c r="DK30" s="195"/>
      <c r="DL30" s="195"/>
      <c r="DM30" s="195"/>
      <c r="DN30" s="195"/>
      <c r="DO30" s="195">
        <v>33.355824569999996</v>
      </c>
      <c r="DP30" s="195"/>
      <c r="DQ30" s="195">
        <v>0.70199999999999996</v>
      </c>
      <c r="DR30" s="195">
        <v>7.0000000000000001E-3</v>
      </c>
      <c r="DS30" s="195"/>
      <c r="DT30" s="195">
        <v>0.70899999999999996</v>
      </c>
      <c r="DU30" s="195">
        <v>1.0189999999999999</v>
      </c>
      <c r="DV30" s="195"/>
      <c r="DW30" s="195">
        <v>1.35374E-3</v>
      </c>
      <c r="DX30" s="195">
        <v>4.3470000000000004</v>
      </c>
      <c r="DY30" s="195"/>
      <c r="DZ30" s="195">
        <v>5.3673537400000004</v>
      </c>
      <c r="EA30" s="195">
        <v>3.04821E-3</v>
      </c>
      <c r="EB30" s="195"/>
      <c r="EC30" s="195"/>
      <c r="ED30" s="195">
        <v>16.81641106</v>
      </c>
      <c r="EE30" s="195">
        <v>2.70171E-3</v>
      </c>
      <c r="EF30" s="195">
        <v>16.822160980000003</v>
      </c>
      <c r="EG30" s="195"/>
      <c r="EH30" s="195">
        <v>3.1762310000000002E-2</v>
      </c>
      <c r="EI30" s="195"/>
      <c r="EJ30" s="195"/>
      <c r="EK30" s="195">
        <v>3.1762310000000002E-2</v>
      </c>
      <c r="EL30" s="195"/>
      <c r="EM30" s="195"/>
      <c r="EN30" s="195"/>
      <c r="EO30" s="195">
        <v>22.930277030000003</v>
      </c>
      <c r="EP30" s="195"/>
      <c r="EQ30" s="195"/>
      <c r="ER30" s="195"/>
      <c r="ES30" s="195"/>
      <c r="ET30" s="195">
        <v>2.1000000000000001E-2</v>
      </c>
      <c r="EU30" s="195"/>
      <c r="EV30" s="195"/>
      <c r="EW30" s="195"/>
      <c r="EX30" s="195"/>
      <c r="EY30" s="195">
        <v>2.1000000000000001E-2</v>
      </c>
      <c r="EZ30" s="195"/>
      <c r="FA30" s="195">
        <v>17.565028999999999</v>
      </c>
      <c r="FB30" s="195"/>
      <c r="FC30" s="195"/>
      <c r="FD30" s="195"/>
      <c r="FE30" s="195">
        <v>17.565028999999999</v>
      </c>
      <c r="FF30" s="195">
        <v>0.8</v>
      </c>
      <c r="FG30" s="195">
        <v>4.534859</v>
      </c>
      <c r="FH30" s="195">
        <v>0.2</v>
      </c>
      <c r="FI30" s="195">
        <v>0.85799999999999998</v>
      </c>
      <c r="FJ30" s="195">
        <v>6.3928589999999996</v>
      </c>
      <c r="FK30" s="195"/>
      <c r="FL30" s="195">
        <v>10.99836</v>
      </c>
      <c r="FM30" s="195"/>
      <c r="FN30" s="195">
        <v>0.1</v>
      </c>
      <c r="FO30" s="195">
        <v>11.09836</v>
      </c>
      <c r="FP30" s="195">
        <v>35.077248000000004</v>
      </c>
      <c r="FQ30" s="195"/>
      <c r="FR30" s="195"/>
      <c r="FS30" s="195"/>
      <c r="FT30" s="195">
        <v>11.181855000000001</v>
      </c>
      <c r="FU30" s="195"/>
      <c r="FV30" s="195"/>
      <c r="FW30" s="195"/>
      <c r="FX30" s="195">
        <v>11.181855000000001</v>
      </c>
      <c r="FY30" s="195"/>
      <c r="FZ30" s="195">
        <v>3.831</v>
      </c>
      <c r="GA30" s="195"/>
      <c r="GB30" s="195"/>
      <c r="GC30" s="195"/>
      <c r="GD30" s="195">
        <v>3.831</v>
      </c>
      <c r="GE30" s="195">
        <v>0.3</v>
      </c>
      <c r="GF30" s="195">
        <v>4.5173160000000001</v>
      </c>
      <c r="GG30" s="195"/>
      <c r="GH30" s="195"/>
      <c r="GI30" s="195"/>
      <c r="GJ30" s="195">
        <v>4.8173159999999999</v>
      </c>
      <c r="GK30" s="195"/>
      <c r="GL30" s="195">
        <v>15.23423</v>
      </c>
      <c r="GM30" s="195"/>
      <c r="GN30" s="195"/>
      <c r="GO30" s="195">
        <v>0.94099999999999995</v>
      </c>
      <c r="GP30" s="195">
        <v>16.175229999999999</v>
      </c>
      <c r="GQ30" s="195">
        <v>36.005400999999999</v>
      </c>
      <c r="GR30" s="195">
        <v>3.7770000000000001</v>
      </c>
      <c r="GS30" s="195">
        <v>4.3540070000000002</v>
      </c>
      <c r="GT30" s="195"/>
      <c r="GU30" s="195"/>
      <c r="GV30" s="195"/>
      <c r="GW30" s="195">
        <v>8.1310070000000003</v>
      </c>
      <c r="GX30" s="195"/>
      <c r="GY30" s="195"/>
      <c r="GZ30" s="195">
        <v>3.5954443199999999</v>
      </c>
      <c r="HA30" s="195"/>
      <c r="HB30" s="195">
        <v>1.601</v>
      </c>
      <c r="HC30" s="195">
        <v>5.1964443199999995</v>
      </c>
      <c r="HD30" s="195"/>
      <c r="HE30" s="195">
        <v>0.82471099999999997</v>
      </c>
      <c r="HF30" s="195"/>
      <c r="HG30" s="195"/>
      <c r="HH30" s="195"/>
      <c r="HI30" s="195">
        <v>0.82471099999999997</v>
      </c>
      <c r="HJ30" s="195"/>
      <c r="HK30" s="195">
        <v>9.9402530000000002</v>
      </c>
      <c r="HL30" s="195"/>
      <c r="HM30" s="195">
        <v>0.12</v>
      </c>
      <c r="HN30" s="195"/>
      <c r="HO30" s="195">
        <v>10.060252999999999</v>
      </c>
      <c r="HP30" s="195"/>
      <c r="HQ30" s="195"/>
      <c r="HR30" s="195"/>
      <c r="HS30" s="195"/>
      <c r="HT30" s="195">
        <v>24.212415320000002</v>
      </c>
      <c r="HU30" s="195"/>
      <c r="HV30" s="195"/>
      <c r="HW30" s="195"/>
      <c r="HX30" s="195">
        <v>3.1568760000000001E-2</v>
      </c>
      <c r="HY30" s="195">
        <v>1.3059860000000001</v>
      </c>
      <c r="HZ30" s="195">
        <v>1.4379999999999999</v>
      </c>
      <c r="IA30" s="195"/>
      <c r="IB30" s="195"/>
      <c r="IC30" s="195">
        <v>2.7755547600000003</v>
      </c>
      <c r="ID30" s="195">
        <v>1.2170000000000001</v>
      </c>
      <c r="IE30" s="195"/>
      <c r="IF30" s="195"/>
      <c r="IG30" s="195"/>
      <c r="IH30" s="195"/>
      <c r="II30" s="195">
        <v>1.2170000000000001</v>
      </c>
      <c r="IJ30" s="195"/>
      <c r="IK30" s="195"/>
      <c r="IL30" s="195"/>
      <c r="IM30" s="195"/>
      <c r="IN30" s="195">
        <v>1.4553150000000001E-2</v>
      </c>
      <c r="IO30" s="195">
        <v>1.4553150000000001E-2</v>
      </c>
      <c r="IP30" s="195"/>
      <c r="IQ30" s="195">
        <v>6.9299530000000003</v>
      </c>
      <c r="IR30" s="195"/>
      <c r="IS30" s="195"/>
      <c r="IT30" s="195"/>
      <c r="IU30" s="195">
        <v>6.9299530000000003</v>
      </c>
      <c r="IV30" s="195">
        <v>10.93706091</v>
      </c>
      <c r="IW30" s="195"/>
      <c r="IX30" s="195">
        <v>6.1414530000000003</v>
      </c>
      <c r="IY30" s="195"/>
      <c r="IZ30" s="195"/>
      <c r="JA30" s="195"/>
      <c r="JB30" s="195">
        <v>6.1414530000000003</v>
      </c>
      <c r="JC30" s="195">
        <v>2.41</v>
      </c>
      <c r="JD30" s="195"/>
      <c r="JE30" s="195">
        <v>4.3686999999999997E-3</v>
      </c>
      <c r="JF30" s="195"/>
      <c r="JG30" s="195"/>
      <c r="JH30" s="195">
        <v>2.4143687000000003</v>
      </c>
      <c r="JI30" s="195"/>
      <c r="JJ30" s="195">
        <v>1.587</v>
      </c>
      <c r="JK30" s="195">
        <v>7.1186999999999995E-3</v>
      </c>
      <c r="JL30" s="195"/>
      <c r="JM30" s="195"/>
      <c r="JN30" s="195">
        <v>1.5941186999999999</v>
      </c>
      <c r="JO30" s="195">
        <v>9.3038800000000005E-3</v>
      </c>
      <c r="JP30" s="195"/>
      <c r="JQ30" s="195"/>
      <c r="JR30" s="195">
        <v>3.36</v>
      </c>
      <c r="JS30" s="195"/>
      <c r="JT30" s="195">
        <v>3.3693038799999999</v>
      </c>
      <c r="JU30" s="195"/>
      <c r="JV30" s="195"/>
      <c r="JW30" s="195">
        <v>13.519244279999999</v>
      </c>
      <c r="JX30" s="195"/>
      <c r="JY30" s="195"/>
      <c r="JZ30" s="195"/>
      <c r="KA30" s="195"/>
      <c r="KB30" s="195"/>
      <c r="KC30" s="195">
        <v>5.597213</v>
      </c>
      <c r="KD30" s="195"/>
      <c r="KE30" s="195">
        <v>5.2569999999999997</v>
      </c>
      <c r="KF30" s="195">
        <v>0.41</v>
      </c>
      <c r="KG30" s="195">
        <v>11.264213</v>
      </c>
      <c r="KH30" s="195"/>
      <c r="KI30" s="195">
        <v>14.599311</v>
      </c>
      <c r="KJ30" s="195"/>
      <c r="KK30" s="195"/>
      <c r="KL30" s="195">
        <v>6.0000000000000002E-5</v>
      </c>
      <c r="KM30" s="195">
        <v>14.599371</v>
      </c>
      <c r="KN30" s="195"/>
      <c r="KO30" s="195"/>
      <c r="KP30" s="195"/>
      <c r="KQ30" s="195"/>
      <c r="KR30" s="195"/>
      <c r="KS30" s="195"/>
      <c r="KT30" s="195"/>
      <c r="KU30" s="195">
        <v>18.057289000000001</v>
      </c>
      <c r="KV30" s="195"/>
      <c r="KW30" s="195">
        <v>18.057289000000001</v>
      </c>
      <c r="KX30" s="195">
        <v>43.920873</v>
      </c>
      <c r="KY30" s="195"/>
      <c r="KZ30" s="195">
        <v>1.12006519</v>
      </c>
      <c r="LA30" s="195">
        <v>1.12006519</v>
      </c>
      <c r="LB30" s="195"/>
      <c r="LC30" s="195">
        <v>12.298185</v>
      </c>
      <c r="LD30" s="195"/>
      <c r="LE30" s="195"/>
      <c r="LF30" s="195">
        <v>5.8000000000000003E-2</v>
      </c>
      <c r="LG30" s="195">
        <v>12.356185</v>
      </c>
      <c r="LH30" s="195"/>
      <c r="LI30" s="195">
        <v>6.3602000000000006E-2</v>
      </c>
      <c r="LJ30" s="195"/>
      <c r="LK30" s="195"/>
      <c r="LL30" s="195"/>
      <c r="LM30" s="195">
        <v>6.3602000000000006E-2</v>
      </c>
      <c r="LN30" s="195"/>
      <c r="LO30" s="195">
        <v>9.3045240000000007</v>
      </c>
      <c r="LP30" s="195">
        <v>2.147522E-2</v>
      </c>
      <c r="LQ30" s="195"/>
      <c r="LR30" s="195"/>
      <c r="LS30" s="195">
        <v>9.3259992199999999</v>
      </c>
      <c r="LT30" s="195">
        <v>5.0536999999999999E-4</v>
      </c>
      <c r="LU30" s="195">
        <v>11.64575773</v>
      </c>
      <c r="LV30" s="195">
        <v>0.40400000000000003</v>
      </c>
      <c r="LW30" s="195">
        <v>0.60799999999999998</v>
      </c>
      <c r="LX30" s="195"/>
      <c r="LY30" s="195">
        <v>12.658263099999999</v>
      </c>
      <c r="LZ30" s="209"/>
      <c r="MA30" s="195">
        <v>335.52740452000012</v>
      </c>
      <c r="MB30" s="195"/>
      <c r="MC30" s="195"/>
      <c r="MD30" s="195"/>
      <c r="ME30" s="195"/>
      <c r="MF30" s="195"/>
      <c r="MG30" s="195">
        <v>1.075</v>
      </c>
      <c r="MH30" s="195"/>
      <c r="MI30" s="195">
        <v>1.4810000000000001</v>
      </c>
      <c r="MJ30" s="195"/>
      <c r="MK30" s="195"/>
      <c r="ML30" s="195">
        <v>2.556</v>
      </c>
      <c r="MM30" s="195"/>
      <c r="MN30" s="195">
        <v>7.5770609999999996</v>
      </c>
      <c r="MO30" s="195"/>
      <c r="MP30" s="195"/>
      <c r="MQ30" s="195"/>
      <c r="MR30" s="195">
        <v>7.5770609999999996</v>
      </c>
      <c r="MS30" s="195"/>
      <c r="MT30" s="195"/>
      <c r="MU30" s="195"/>
      <c r="MV30" s="195">
        <v>3.7</v>
      </c>
      <c r="MW30" s="195">
        <v>3.7</v>
      </c>
      <c r="MX30" s="195">
        <v>5.7690000000000001</v>
      </c>
      <c r="MY30" s="195"/>
      <c r="MZ30" s="195">
        <v>5.7690000000000001</v>
      </c>
      <c r="NA30" s="195">
        <v>19.602060999999999</v>
      </c>
      <c r="NB30" s="195"/>
      <c r="NC30" s="195"/>
      <c r="ND30" s="195"/>
      <c r="NE30" s="195"/>
      <c r="NF30" s="195"/>
      <c r="NG30" s="195"/>
      <c r="NH30" s="195"/>
      <c r="NI30" s="195">
        <v>1.593</v>
      </c>
      <c r="NJ30" s="195"/>
      <c r="NK30" s="195">
        <v>1.593</v>
      </c>
      <c r="NL30" s="195"/>
      <c r="NM30" s="195"/>
      <c r="NN30" s="195"/>
      <c r="NO30" s="195"/>
      <c r="NP30" s="195"/>
      <c r="NQ30" s="195"/>
      <c r="NR30" s="195"/>
      <c r="NS30" s="195">
        <v>7.2393400000000003</v>
      </c>
      <c r="NT30" s="195">
        <v>1.667</v>
      </c>
      <c r="NU30" s="195"/>
      <c r="NV30" s="195"/>
      <c r="NW30" s="195">
        <v>8.9063400000000001</v>
      </c>
      <c r="NX30" s="195">
        <v>10.49934</v>
      </c>
      <c r="NY30" s="195"/>
      <c r="NZ30" s="195">
        <v>2.2764180000000001</v>
      </c>
      <c r="OA30" s="195"/>
      <c r="OB30" s="195">
        <v>2.2764180000000001</v>
      </c>
      <c r="OC30" s="195"/>
      <c r="OD30" s="195">
        <v>3.9259569999999999</v>
      </c>
      <c r="OE30" s="195"/>
      <c r="OF30" s="195"/>
      <c r="OG30" s="195"/>
      <c r="OH30" s="195">
        <v>3.9259569999999999</v>
      </c>
      <c r="OI30" s="195"/>
      <c r="OJ30" s="195">
        <v>2.1820539999999999</v>
      </c>
      <c r="OK30" s="195"/>
      <c r="OL30" s="195"/>
      <c r="OM30" s="195"/>
      <c r="ON30" s="195">
        <v>2.1820539999999999</v>
      </c>
      <c r="OO30" s="195">
        <v>2.56486E-3</v>
      </c>
      <c r="OP30" s="195"/>
      <c r="OQ30" s="195">
        <v>2.552</v>
      </c>
      <c r="OR30" s="195"/>
      <c r="OS30" s="195">
        <v>1.0409999999999999</v>
      </c>
      <c r="OT30" s="195">
        <v>3.5955648600000001</v>
      </c>
      <c r="OU30" s="195"/>
      <c r="OV30" s="195">
        <v>11.708211</v>
      </c>
      <c r="OW30" s="195"/>
      <c r="OX30" s="195"/>
      <c r="OY30" s="195"/>
      <c r="OZ30" s="195">
        <v>11.708211</v>
      </c>
      <c r="PA30" s="195">
        <v>23.688204860000003</v>
      </c>
      <c r="PB30" s="195"/>
      <c r="PC30" s="195">
        <v>11.40967</v>
      </c>
      <c r="PD30" s="195">
        <v>4.1769999999999996</v>
      </c>
      <c r="PE30" s="195">
        <v>1.518</v>
      </c>
      <c r="PF30" s="195">
        <v>1.1039300000000001E-3</v>
      </c>
      <c r="PG30" s="195">
        <v>17.105773929999998</v>
      </c>
      <c r="PH30" s="195"/>
      <c r="PI30" s="195"/>
      <c r="PJ30" s="195"/>
      <c r="PK30" s="195">
        <v>4.1152000000000001E-2</v>
      </c>
      <c r="PL30" s="195">
        <v>4.1152000000000001E-2</v>
      </c>
      <c r="PM30" s="195"/>
      <c r="PN30" s="195">
        <v>14.441964500000001</v>
      </c>
      <c r="PO30" s="195"/>
      <c r="PP30" s="195"/>
      <c r="PQ30" s="195"/>
      <c r="PR30" s="195">
        <v>14.441964500000001</v>
      </c>
      <c r="PS30" s="195"/>
      <c r="PT30" s="195">
        <v>1.587326</v>
      </c>
      <c r="PU30" s="195">
        <v>1.637</v>
      </c>
      <c r="PV30" s="195">
        <v>1.8000000000000001E-4</v>
      </c>
      <c r="PW30" s="195"/>
      <c r="PX30" s="195">
        <v>3.2245059999999999</v>
      </c>
      <c r="PY30" s="195">
        <v>34.813396430000005</v>
      </c>
      <c r="PZ30" s="195"/>
      <c r="QA30" s="195"/>
      <c r="QB30" s="195"/>
      <c r="QC30" s="195">
        <v>0.16500000000000001</v>
      </c>
      <c r="QD30" s="195">
        <v>0.16500000000000001</v>
      </c>
      <c r="QE30" s="195"/>
      <c r="QF30" s="195">
        <v>21.287296999999999</v>
      </c>
      <c r="QG30" s="195"/>
      <c r="QH30" s="195">
        <v>0.74299999999999999</v>
      </c>
      <c r="QI30" s="195"/>
      <c r="QJ30" s="195">
        <v>22.030296999999997</v>
      </c>
      <c r="QK30" s="195"/>
      <c r="QL30" s="195">
        <v>37.127135000000003</v>
      </c>
      <c r="QM30" s="195"/>
      <c r="QN30" s="195"/>
      <c r="QO30" s="195"/>
      <c r="QP30" s="195">
        <v>37.127135000000003</v>
      </c>
      <c r="QQ30" s="195"/>
      <c r="QR30" s="195"/>
      <c r="QS30" s="195"/>
      <c r="QT30" s="195"/>
      <c r="QU30" s="195">
        <v>1.1060000000000001E-5</v>
      </c>
      <c r="QV30" s="195">
        <v>1.1060000000000001E-5</v>
      </c>
      <c r="QW30" s="195"/>
      <c r="QX30" s="195">
        <v>409.71701036000002</v>
      </c>
      <c r="QY30" s="195"/>
      <c r="QZ30" s="195">
        <v>409.71701036000002</v>
      </c>
      <c r="RA30" s="195">
        <v>469.03945342000009</v>
      </c>
      <c r="RB30" s="195"/>
      <c r="RC30" s="195">
        <v>0.123</v>
      </c>
      <c r="RD30" s="195">
        <v>0.123</v>
      </c>
      <c r="RE30" s="195">
        <v>5.7750000000000001E-5</v>
      </c>
      <c r="RF30" s="195"/>
      <c r="RG30" s="195">
        <v>0.95199999999999996</v>
      </c>
      <c r="RH30" s="195">
        <v>1.4214</v>
      </c>
      <c r="RI30" s="195"/>
      <c r="RJ30" s="195">
        <v>2.37345775</v>
      </c>
      <c r="RK30" s="195"/>
      <c r="RL30" s="195">
        <v>8.8353090000000005</v>
      </c>
      <c r="RM30" s="195"/>
      <c r="RN30" s="195"/>
      <c r="RO30" s="195">
        <v>8.8353090000000005</v>
      </c>
      <c r="RP30" s="195"/>
      <c r="RQ30" s="195">
        <v>5.8594E-2</v>
      </c>
      <c r="RR30" s="195"/>
      <c r="RS30" s="195">
        <v>1.9204159999999999</v>
      </c>
      <c r="RT30" s="195">
        <v>1.9790099999999999</v>
      </c>
      <c r="RU30" s="195">
        <v>1.4270000000000001E-3</v>
      </c>
      <c r="RV30" s="195">
        <v>3.9437229999999999</v>
      </c>
      <c r="RW30" s="195"/>
      <c r="RX30" s="195"/>
      <c r="RY30" s="195"/>
      <c r="RZ30" s="195">
        <v>3.9451499999999999</v>
      </c>
      <c r="SA30" s="195">
        <v>17.25592675</v>
      </c>
      <c r="SB30" s="195"/>
      <c r="SC30" s="195">
        <v>7.9740999999999992E-4</v>
      </c>
      <c r="SD30" s="195">
        <v>6.0968010000000001</v>
      </c>
      <c r="SE30" s="195"/>
      <c r="SF30" s="195">
        <v>1.2E-4</v>
      </c>
      <c r="SG30" s="195">
        <v>6.0977184099999997</v>
      </c>
      <c r="SH30" s="195"/>
      <c r="SI30" s="195"/>
      <c r="SJ30" s="195">
        <v>1.3460000000000001</v>
      </c>
      <c r="SK30" s="195"/>
      <c r="SL30" s="195"/>
      <c r="SM30" s="195">
        <v>1.3460000000000001</v>
      </c>
      <c r="SN30" s="195">
        <v>1.94462E-2</v>
      </c>
      <c r="SO30" s="195"/>
      <c r="SP30" s="195">
        <v>1.786</v>
      </c>
      <c r="SQ30" s="195">
        <v>5.2869999999999999</v>
      </c>
      <c r="SR30" s="196">
        <v>7.0924461999999995</v>
      </c>
      <c r="SS30" s="195">
        <v>1.5E-5</v>
      </c>
      <c r="ST30" s="195"/>
      <c r="SU30" s="195"/>
      <c r="SV30" s="195"/>
      <c r="SW30" s="195"/>
      <c r="SX30" s="195">
        <v>1.5E-5</v>
      </c>
      <c r="SY30" s="195"/>
      <c r="SZ30" s="195"/>
      <c r="TA30" s="195">
        <v>14.53617961</v>
      </c>
      <c r="TB30" s="195">
        <v>2.0840369999999999</v>
      </c>
      <c r="TC30" s="195"/>
      <c r="TD30" s="195">
        <v>4.8479999999999999</v>
      </c>
      <c r="TE30" s="195"/>
      <c r="TF30" s="195">
        <v>6.9320369999999993</v>
      </c>
      <c r="TG30" s="195"/>
      <c r="TH30" s="195">
        <v>6.5347657999999997</v>
      </c>
      <c r="TI30" s="195"/>
      <c r="TJ30" s="195"/>
      <c r="TK30" s="195">
        <f t="shared" si="22"/>
        <v>6.5347657999999997</v>
      </c>
      <c r="TL30" s="195"/>
      <c r="TM30" s="195">
        <v>0.26820117000000004</v>
      </c>
      <c r="TN30" s="195"/>
      <c r="TO30" s="195"/>
      <c r="TP30" s="195"/>
      <c r="TQ30" s="195">
        <v>0.26820117000000004</v>
      </c>
      <c r="TR30" s="195"/>
      <c r="TS30" s="195">
        <v>6.0950110000000004</v>
      </c>
      <c r="TT30" s="195"/>
      <c r="TU30" s="195">
        <v>1.601</v>
      </c>
      <c r="TV30" s="195"/>
      <c r="TW30" s="195">
        <v>7.6960110000000004</v>
      </c>
      <c r="TX30" s="195"/>
      <c r="TY30" s="195">
        <v>7.7698200000000002</v>
      </c>
      <c r="TZ30" s="195"/>
      <c r="UA30" s="195"/>
      <c r="UB30" s="195">
        <v>7.7698200000000002</v>
      </c>
      <c r="UC30" s="195">
        <v>29.200834969999999</v>
      </c>
      <c r="UD30" s="195"/>
      <c r="UE30" s="195"/>
      <c r="UF30" s="195">
        <v>2.5859999999999999</v>
      </c>
      <c r="UG30" s="195">
        <v>0.93158600000000003</v>
      </c>
      <c r="UH30" s="195"/>
      <c r="UI30" s="195"/>
      <c r="UJ30" s="195"/>
      <c r="UK30" s="195">
        <v>3.5175859999999997</v>
      </c>
      <c r="UL30" s="195">
        <v>3.2330200000000001E-3</v>
      </c>
      <c r="UM30" s="195">
        <v>4.5199999999999996</v>
      </c>
      <c r="UN30" s="195"/>
      <c r="UO30" s="195"/>
      <c r="UP30" s="195"/>
      <c r="UQ30" s="195">
        <v>4.5232330199999993</v>
      </c>
      <c r="UR30" s="195">
        <v>1.08</v>
      </c>
      <c r="US30" s="195"/>
      <c r="UT30" s="195"/>
      <c r="UU30" s="195"/>
      <c r="UV30" s="195">
        <v>8.5904999999999998E-4</v>
      </c>
      <c r="UW30" s="195">
        <f t="shared" si="42"/>
        <v>1.0808590500000002</v>
      </c>
      <c r="UX30" s="195"/>
      <c r="UY30" s="195">
        <v>7.0935249999999996</v>
      </c>
      <c r="UZ30" s="195"/>
      <c r="VA30" s="195"/>
      <c r="VB30" s="195">
        <v>9.8370000000000003E-3</v>
      </c>
      <c r="VC30" s="195">
        <v>7.1033619999999997</v>
      </c>
      <c r="VD30" s="195">
        <v>16.225040069999999</v>
      </c>
      <c r="VE30" s="195"/>
      <c r="VF30" s="195">
        <v>4.4301539999999999</v>
      </c>
      <c r="VG30" s="195"/>
      <c r="VH30" s="195"/>
      <c r="VI30" s="195">
        <v>7.5999999999999998E-2</v>
      </c>
      <c r="VJ30" s="195">
        <v>4.5061539999999995</v>
      </c>
      <c r="VK30" s="195"/>
      <c r="VL30" s="195">
        <v>1.5185852500000001</v>
      </c>
      <c r="VM30" s="195">
        <v>1.357</v>
      </c>
      <c r="VN30" s="195"/>
      <c r="VO30" s="195"/>
      <c r="VP30" s="195">
        <v>2.8755852500000003</v>
      </c>
      <c r="VQ30" s="195"/>
      <c r="VR30" s="195"/>
      <c r="VS30" s="195"/>
      <c r="VT30" s="195"/>
      <c r="VU30" s="195">
        <v>6.0000000000000002E-5</v>
      </c>
      <c r="VV30" s="195">
        <v>6.0000000000000002E-5</v>
      </c>
      <c r="VW30" s="195"/>
      <c r="VX30" s="195">
        <v>7.7749740000000003</v>
      </c>
      <c r="VY30" s="195">
        <v>1.04</v>
      </c>
      <c r="VZ30" s="195"/>
      <c r="WA30" s="195"/>
      <c r="WB30" s="195">
        <v>8.8149739999999994</v>
      </c>
      <c r="WC30" s="195"/>
      <c r="WD30" s="195"/>
      <c r="WE30" s="195"/>
      <c r="WF30" s="195">
        <v>16.19677325</v>
      </c>
      <c r="WG30" s="195"/>
      <c r="WH30" s="195"/>
      <c r="WI30" s="195"/>
      <c r="WJ30" s="195"/>
      <c r="WK30" s="195">
        <v>0.60164099999999998</v>
      </c>
      <c r="WL30" s="195"/>
      <c r="WM30" s="195"/>
      <c r="WN30" s="195"/>
      <c r="WO30" s="195">
        <v>0.60164099999999998</v>
      </c>
      <c r="WP30" s="195"/>
      <c r="WQ30" s="195">
        <v>0.90118299999999996</v>
      </c>
      <c r="WR30" s="195"/>
      <c r="WS30" s="195">
        <v>3.6970000000000001</v>
      </c>
      <c r="WT30" s="195"/>
      <c r="WU30" s="195">
        <v>4.5981829999999997</v>
      </c>
      <c r="WV30" s="195"/>
      <c r="WW30" s="195"/>
      <c r="WX30" s="195">
        <v>6.0000000000000002E-5</v>
      </c>
      <c r="WY30" s="195"/>
      <c r="WZ30" s="195"/>
      <c r="XA30" s="195">
        <v>6.0000000000000002E-5</v>
      </c>
      <c r="XB30" s="195"/>
      <c r="XC30" s="195">
        <v>2.8029519999999999</v>
      </c>
      <c r="XD30" s="195"/>
      <c r="XE30" s="195"/>
      <c r="XF30" s="195">
        <v>2.8029519999999999</v>
      </c>
      <c r="XG30" s="195">
        <v>8.0028360000000003</v>
      </c>
      <c r="XH30" s="195"/>
      <c r="XI30" s="195"/>
      <c r="XJ30" s="195"/>
      <c r="XK30" s="195">
        <v>0.64048400000000005</v>
      </c>
      <c r="XL30" s="195"/>
      <c r="XM30" s="195"/>
      <c r="XN30" s="195"/>
      <c r="XO30" s="195">
        <v>0.64048400000000005</v>
      </c>
      <c r="XP30" s="195">
        <v>5.3090000000000002</v>
      </c>
      <c r="XQ30" s="195">
        <v>0.79288800000000004</v>
      </c>
      <c r="XR30" s="195"/>
      <c r="XS30" s="195"/>
      <c r="XT30" s="195"/>
      <c r="XU30" s="195">
        <v>6.1018880000000006</v>
      </c>
      <c r="XV30" s="195"/>
      <c r="XW30" s="195">
        <v>17.606182</v>
      </c>
      <c r="XX30" s="195">
        <v>1.5820000000000001</v>
      </c>
      <c r="XY30" s="195"/>
      <c r="XZ30" s="195"/>
      <c r="YA30" s="195">
        <f t="shared" si="43"/>
        <v>19.188182000000001</v>
      </c>
      <c r="YB30" s="195"/>
      <c r="YC30" s="195">
        <v>7.4990610000000002</v>
      </c>
      <c r="YD30" s="195"/>
      <c r="YE30" s="195">
        <v>6.8999999999999997E-4</v>
      </c>
      <c r="YF30" s="195">
        <f t="shared" si="44"/>
        <v>7.4997509999999998</v>
      </c>
      <c r="YG30" s="195">
        <f t="shared" si="45"/>
        <v>33.430305000000004</v>
      </c>
      <c r="YH30" s="195">
        <f t="shared" si="46"/>
        <v>692.49035135999998</v>
      </c>
      <c r="YI30" s="195"/>
      <c r="YJ30" s="195">
        <v>2.690137</v>
      </c>
      <c r="YK30" s="195"/>
      <c r="YL30" s="195"/>
      <c r="YM30" s="195">
        <f t="shared" si="47"/>
        <v>2.690137</v>
      </c>
      <c r="YN30" s="195"/>
      <c r="YO30" s="195">
        <v>0.51732400000000001</v>
      </c>
      <c r="YP30" s="195"/>
      <c r="YQ30" s="195">
        <v>3.617</v>
      </c>
      <c r="YR30" s="195"/>
      <c r="YS30" s="195">
        <v>4.1343240000000003</v>
      </c>
      <c r="YT30" s="195"/>
      <c r="YU30" s="195">
        <v>1.0714920000000001</v>
      </c>
      <c r="YV30" s="195"/>
      <c r="YW30" s="195"/>
      <c r="YX30" s="195">
        <v>0.183</v>
      </c>
      <c r="YY30" s="195">
        <v>1.2544920000000002</v>
      </c>
      <c r="YZ30" s="195"/>
      <c r="ZA30" s="195">
        <v>7.1694009999999997</v>
      </c>
      <c r="ZB30" s="195"/>
      <c r="ZC30" s="195"/>
      <c r="ZD30" s="195">
        <v>7.1694009999999997</v>
      </c>
      <c r="ZE30" s="195"/>
      <c r="ZF30" s="195">
        <v>6.2529709999999996</v>
      </c>
      <c r="ZG30" s="195">
        <v>9.7000000000000003E-2</v>
      </c>
      <c r="ZH30" s="195">
        <v>6.349971</v>
      </c>
      <c r="ZI30" s="195">
        <v>21.598324999999999</v>
      </c>
      <c r="ZJ30" s="195">
        <v>1.16612</v>
      </c>
      <c r="ZK30" s="195"/>
      <c r="ZL30" s="195">
        <v>1.16612</v>
      </c>
      <c r="ZM30" s="195"/>
      <c r="ZN30" s="195"/>
      <c r="ZO30" s="195"/>
      <c r="ZP30" s="195"/>
      <c r="ZQ30" s="195"/>
      <c r="ZR30" s="195"/>
      <c r="ZS30" s="195"/>
      <c r="ZT30" s="195">
        <v>4.2989850000000001</v>
      </c>
      <c r="ZU30" s="195"/>
      <c r="ZV30" s="195">
        <v>4.2989850000000001</v>
      </c>
      <c r="ZW30" s="195"/>
      <c r="ZX30" s="195">
        <v>8.2633999999999999E-2</v>
      </c>
      <c r="ZY30" s="195"/>
      <c r="ZZ30" s="195"/>
      <c r="AAA30" s="195"/>
      <c r="AAB30" s="195">
        <v>8.2633999999999999E-2</v>
      </c>
      <c r="AAC30" s="195"/>
      <c r="AAD30" s="195">
        <v>6.4347799999999999</v>
      </c>
      <c r="AAE30" s="195"/>
      <c r="AAF30" s="195">
        <v>6.4347799999999999</v>
      </c>
      <c r="AAG30" s="195">
        <v>11.982519000000002</v>
      </c>
      <c r="AAH30" s="195">
        <v>5.8040000000000003</v>
      </c>
      <c r="AAI30" s="195"/>
      <c r="AAJ30" s="195">
        <v>5.8040000000000003</v>
      </c>
      <c r="AAK30" s="195"/>
      <c r="AAL30" s="195">
        <v>4.6481849999999998</v>
      </c>
      <c r="AAM30" s="195"/>
      <c r="AAN30" s="195"/>
      <c r="AAO30" s="195"/>
      <c r="AAP30" s="195">
        <v>4.6481849999999998</v>
      </c>
      <c r="AAQ30" s="195">
        <v>2.382165E-2</v>
      </c>
      <c r="AAR30" s="195"/>
      <c r="AAS30" s="195"/>
      <c r="AAT30" s="195"/>
      <c r="AAU30" s="195">
        <v>0.90400000000000003</v>
      </c>
      <c r="AAV30" s="195">
        <v>0.92782165000000005</v>
      </c>
      <c r="AAW30" s="195"/>
      <c r="AAX30" s="195">
        <v>3.3910459999999998</v>
      </c>
      <c r="AAY30" s="195"/>
      <c r="AAZ30" s="195">
        <v>1.1919999999999999</v>
      </c>
      <c r="ABA30" s="195"/>
      <c r="ABB30" s="195">
        <v>4.5830459999999995</v>
      </c>
      <c r="ABC30" s="195"/>
      <c r="ABD30" s="195">
        <v>1.7679640000000001</v>
      </c>
      <c r="ABE30" s="195"/>
      <c r="ABF30" s="195">
        <v>1.4394850000000001E-2</v>
      </c>
      <c r="ABG30" s="195">
        <v>1.7823588500000001</v>
      </c>
      <c r="ABH30" s="195">
        <f t="shared" si="48"/>
        <v>27.06343</v>
      </c>
      <c r="ABI30" s="195">
        <v>17.745411500000003</v>
      </c>
      <c r="ABJ30" s="195"/>
      <c r="ABK30" s="195">
        <v>0.86160800000000004</v>
      </c>
      <c r="ABL30" s="195"/>
      <c r="ABM30" s="195"/>
      <c r="ABN30" s="195">
        <v>2.2890030000000001</v>
      </c>
      <c r="ABO30" s="195">
        <v>3.1506110000000001</v>
      </c>
      <c r="ABP30" s="195"/>
      <c r="ABQ30" s="195"/>
      <c r="ABR30" s="195"/>
      <c r="ABS30" s="195"/>
      <c r="ABT30" s="195"/>
      <c r="ABU30" s="195"/>
      <c r="ABV30" s="195">
        <v>0.10117844000000001</v>
      </c>
      <c r="ABW30" s="195">
        <v>2.7895310000000002</v>
      </c>
      <c r="ABX30" s="195">
        <v>1.099</v>
      </c>
      <c r="ABY30" s="195"/>
      <c r="ABZ30" s="195"/>
      <c r="ACA30" s="195">
        <v>3.9897094400000004</v>
      </c>
      <c r="ACB30" s="195">
        <v>6.5000000000000002E-2</v>
      </c>
      <c r="ACC30" s="195"/>
      <c r="ACD30" s="195"/>
      <c r="ACE30" s="195">
        <v>5.0999999999999997E-2</v>
      </c>
      <c r="ACF30" s="195"/>
      <c r="ACG30" s="195">
        <v>0.11599999999999999</v>
      </c>
      <c r="ACH30" s="195"/>
      <c r="ACI30" s="195"/>
      <c r="ACJ30" s="195">
        <v>7.2563204400000014</v>
      </c>
      <c r="ACK30" s="195">
        <v>345.29977400000001</v>
      </c>
      <c r="ACL30" s="195"/>
      <c r="ACM30" s="195">
        <v>1.1970000000000001</v>
      </c>
      <c r="ACN30" s="195">
        <v>346.49677400000002</v>
      </c>
      <c r="ACO30" s="195"/>
      <c r="ACP30" s="195"/>
      <c r="ACQ30" s="195"/>
      <c r="ACR30" s="195"/>
      <c r="ACS30" s="195"/>
      <c r="ACT30" s="195"/>
      <c r="ACU30" s="195"/>
      <c r="ACV30" s="195"/>
      <c r="ACW30" s="195"/>
      <c r="ACX30" s="195"/>
      <c r="ACY30" s="195"/>
      <c r="ACZ30" s="195"/>
      <c r="ADA30" s="195"/>
      <c r="ADB30" s="195"/>
      <c r="ADC30" s="195">
        <v>4.0735600000000004E-3</v>
      </c>
      <c r="ADD30" s="195"/>
      <c r="ADE30" s="195"/>
      <c r="ADF30" s="195">
        <v>4.0735600000000004E-3</v>
      </c>
      <c r="ADG30" s="195"/>
      <c r="ADH30" s="195"/>
      <c r="ADI30" s="195"/>
      <c r="ADJ30" s="195"/>
      <c r="ADK30" s="195">
        <v>346.50084756000001</v>
      </c>
      <c r="ADL30" s="195"/>
      <c r="ADM30" s="195"/>
      <c r="ADN30" s="195"/>
      <c r="ADO30" s="195">
        <v>3.9446789999999998</v>
      </c>
      <c r="ADP30" s="195">
        <v>9.7899999999999991</v>
      </c>
      <c r="ADQ30" s="195"/>
      <c r="ADR30" s="195">
        <v>5.1760430000000003E-2</v>
      </c>
      <c r="ADS30" s="195">
        <v>13.78643943</v>
      </c>
      <c r="ADT30" s="195"/>
      <c r="ADU30" s="195">
        <v>4.0427749999999998</v>
      </c>
      <c r="ADV30" s="195"/>
      <c r="ADW30" s="195"/>
      <c r="ADX30" s="195"/>
      <c r="ADY30" s="195">
        <v>4.0427749999999998</v>
      </c>
      <c r="ADZ30" s="195"/>
      <c r="AEA30" s="195">
        <v>3.7750050000000002</v>
      </c>
      <c r="AEB30" s="195">
        <v>1.341</v>
      </c>
      <c r="AEC30" s="195"/>
      <c r="AED30" s="195">
        <v>5.1160050000000004</v>
      </c>
      <c r="AEE30" s="195"/>
      <c r="AEF30" s="195"/>
      <c r="AEG30" s="195"/>
      <c r="AEH30" s="195"/>
      <c r="AEI30" s="195">
        <v>8.6999999999999994E-2</v>
      </c>
      <c r="AEJ30" s="195">
        <v>8.6999999999999994E-2</v>
      </c>
      <c r="AEK30" s="195">
        <v>23.032219429999998</v>
      </c>
      <c r="AEL30" s="195"/>
      <c r="AEM30" s="195">
        <v>7.2769079999999997</v>
      </c>
      <c r="AEN30" s="195"/>
      <c r="AEO30" s="195"/>
      <c r="AEP30" s="195"/>
      <c r="AEQ30" s="195">
        <v>7.2769079999999997</v>
      </c>
      <c r="AER30" s="195"/>
      <c r="AES30" s="195">
        <v>4.4158219799999996</v>
      </c>
      <c r="AET30" s="195"/>
      <c r="AEU30" s="195"/>
      <c r="AEV30" s="195">
        <v>6.8823120000000002E-2</v>
      </c>
      <c r="AEW30" s="195">
        <v>4.4846450999999998</v>
      </c>
      <c r="AEX30" s="195"/>
      <c r="AEY30" s="195"/>
      <c r="AEZ30" s="195"/>
      <c r="AFA30" s="195"/>
      <c r="AFB30" s="195"/>
      <c r="AFC30" s="195"/>
      <c r="AFD30" s="195"/>
      <c r="AFE30" s="195"/>
      <c r="AFF30" s="195"/>
      <c r="AFG30" s="195"/>
      <c r="AFH30" s="195"/>
      <c r="AFI30" s="195"/>
      <c r="AFJ30" s="195">
        <v>2.39717</v>
      </c>
      <c r="AFK30" s="195">
        <v>2.39717</v>
      </c>
      <c r="AFL30" s="195">
        <v>14.158723099999998</v>
      </c>
      <c r="AFM30" s="195"/>
      <c r="AFN30" s="195"/>
      <c r="AFO30" s="195">
        <v>1.1559999999999999</v>
      </c>
      <c r="AFP30" s="195">
        <v>1.1559999999999999</v>
      </c>
      <c r="AFQ30" s="195"/>
      <c r="AFR30" s="195">
        <v>7.4542279999999996</v>
      </c>
      <c r="AFS30" s="195"/>
      <c r="AFT30" s="195"/>
      <c r="AFU30" s="195">
        <v>7.4542279999999996</v>
      </c>
      <c r="AFV30" s="195"/>
      <c r="AFW30" s="195">
        <v>4.0157619999999996</v>
      </c>
      <c r="AFX30" s="195"/>
      <c r="AFY30" s="195"/>
      <c r="AFZ30" s="195"/>
      <c r="AGA30" s="195">
        <v>4.0157619999999996</v>
      </c>
      <c r="AGB30" s="195"/>
      <c r="AGC30" s="195">
        <v>7.22971334</v>
      </c>
      <c r="AGD30" s="195"/>
      <c r="AGE30" s="195"/>
      <c r="AGF30" s="195"/>
      <c r="AGG30" s="195">
        <v>7.22971334</v>
      </c>
      <c r="AGH30" s="195"/>
      <c r="AGI30" s="195">
        <v>8.9662740000000003</v>
      </c>
      <c r="AGJ30" s="195"/>
      <c r="AGK30" s="195"/>
      <c r="AGL30" s="195"/>
      <c r="AGM30" s="195">
        <v>8.9662740000000003</v>
      </c>
      <c r="AGN30" s="195">
        <v>28.821977340000004</v>
      </c>
      <c r="AGO30" s="195"/>
      <c r="AGP30" s="195">
        <v>6.9886809999999997</v>
      </c>
      <c r="AGQ30" s="195"/>
      <c r="AGR30" s="195">
        <v>5.4114860000000001E-2</v>
      </c>
      <c r="AGS30" s="195"/>
      <c r="AGT30" s="195">
        <v>7.04279586</v>
      </c>
      <c r="AGU30" s="195"/>
      <c r="AGV30" s="195"/>
      <c r="AGW30" s="195"/>
      <c r="AGX30" s="195"/>
      <c r="AGY30" s="195">
        <v>1.10677256</v>
      </c>
      <c r="AGZ30" s="195">
        <v>1.10677256</v>
      </c>
      <c r="AHA30" s="195"/>
      <c r="AHB30" s="195">
        <v>0.58408700000000002</v>
      </c>
      <c r="AHC30" s="195"/>
      <c r="AHD30" s="195"/>
      <c r="AHE30" s="195">
        <v>1.712</v>
      </c>
      <c r="AHF30" s="195">
        <v>2.296087</v>
      </c>
      <c r="AHG30" s="195"/>
      <c r="AHH30" s="195">
        <v>4.7181189999999997</v>
      </c>
      <c r="AHI30" s="195"/>
      <c r="AHJ30" s="195">
        <v>6.952</v>
      </c>
      <c r="AHK30" s="195"/>
      <c r="AHL30" s="195">
        <v>11.670119</v>
      </c>
      <c r="AHM30" s="195">
        <v>22.115774420000001</v>
      </c>
      <c r="AHN30" s="195"/>
      <c r="AHO30" s="195"/>
      <c r="AHP30" s="195"/>
      <c r="AHQ30" s="195"/>
      <c r="AHR30" s="195">
        <v>1.417</v>
      </c>
      <c r="AHS30" s="195">
        <v>1.417</v>
      </c>
      <c r="AHT30" s="195">
        <v>0.82899999999999996</v>
      </c>
      <c r="AHU30" s="195"/>
      <c r="AHV30" s="195"/>
      <c r="AHW30" s="195"/>
      <c r="AHX30" s="195">
        <v>5.6000000000000001E-2</v>
      </c>
      <c r="AHY30" s="195">
        <v>0.88500000000000001</v>
      </c>
      <c r="AHZ30" s="195"/>
      <c r="AIA30" s="195"/>
      <c r="AIB30" s="195"/>
      <c r="AIC30" s="195"/>
      <c r="AID30" s="195"/>
      <c r="AIE30" s="195"/>
      <c r="AIF30" s="195"/>
      <c r="AIG30" s="195">
        <v>0.77300500000000005</v>
      </c>
      <c r="AIH30" s="195"/>
      <c r="AII30" s="195"/>
      <c r="AIJ30" s="195">
        <v>6.5299799999999995E-3</v>
      </c>
      <c r="AIK30" s="195">
        <v>0.7795349800000001</v>
      </c>
      <c r="AIL30" s="195"/>
      <c r="AIM30" s="195">
        <v>6.6888170000000002</v>
      </c>
      <c r="AIN30" s="195"/>
      <c r="AIO30" s="195">
        <v>6.6888170000000002</v>
      </c>
      <c r="AIP30" s="195">
        <v>9.7703519799999992</v>
      </c>
      <c r="AIQ30" s="195"/>
      <c r="AIR30" s="195"/>
      <c r="AIS30" s="195"/>
      <c r="AIT30" s="195"/>
      <c r="AIU30" s="195"/>
      <c r="AIV30" s="195"/>
      <c r="AIW30" s="195">
        <v>0.84399999999999997</v>
      </c>
      <c r="AIX30" s="195">
        <v>0.84399999999999997</v>
      </c>
      <c r="AIY30" s="195"/>
      <c r="AIZ30" s="195"/>
      <c r="AJA30" s="195"/>
      <c r="AJB30" s="195">
        <v>0.871</v>
      </c>
      <c r="AJC30" s="195"/>
      <c r="AJD30" s="195">
        <v>0.871</v>
      </c>
      <c r="AJE30" s="195"/>
      <c r="AJF30" s="195">
        <v>2.6690879999999999</v>
      </c>
      <c r="AJG30" s="195"/>
      <c r="AJH30" s="195"/>
      <c r="AJI30" s="195">
        <v>1.1659999999999999</v>
      </c>
      <c r="AJJ30" s="195">
        <v>3.8350879999999998</v>
      </c>
      <c r="AJK30" s="195"/>
      <c r="AJL30" s="195">
        <v>5.7080070000000003</v>
      </c>
      <c r="AJM30" s="195"/>
      <c r="AJN30" s="195"/>
      <c r="AJO30" s="195"/>
      <c r="AJP30" s="195">
        <v>5.7080070000000003</v>
      </c>
      <c r="AJQ30" s="195">
        <v>11.258094999999999</v>
      </c>
      <c r="AJR30" s="195">
        <v>1E-8</v>
      </c>
      <c r="AJS30" s="195"/>
      <c r="AJT30" s="195"/>
      <c r="AJU30" s="195"/>
      <c r="AJV30" s="195"/>
      <c r="AJW30" s="195">
        <v>1E-8</v>
      </c>
      <c r="AJX30" s="195">
        <v>0.34899999999999998</v>
      </c>
      <c r="AJY30" s="195"/>
      <c r="AJZ30" s="195"/>
      <c r="AKA30" s="195">
        <v>2.2050000000000001</v>
      </c>
      <c r="AKB30" s="195"/>
      <c r="AKC30" s="195">
        <v>2.5540000000000003</v>
      </c>
      <c r="AKD30" s="195">
        <v>3.4000000000000002E-4</v>
      </c>
      <c r="AKE30" s="195">
        <v>6.812138</v>
      </c>
      <c r="AKF30" s="195"/>
      <c r="AKG30" s="195"/>
      <c r="AKH30" s="195"/>
      <c r="AKI30" s="195">
        <v>6.8124779999999996</v>
      </c>
      <c r="AKJ30" s="195"/>
      <c r="AKK30" s="195">
        <v>2.183249</v>
      </c>
      <c r="AKL30" s="195"/>
      <c r="AKM30" s="195">
        <v>0.49</v>
      </c>
      <c r="AKN30" s="195">
        <v>2.6732490000000002</v>
      </c>
      <c r="AKO30" s="195"/>
      <c r="AKP30" s="195"/>
      <c r="AKQ30" s="195">
        <v>12.03972701</v>
      </c>
      <c r="AKR30" s="195">
        <v>526.28029177999986</v>
      </c>
      <c r="AKS30" s="195">
        <v>1.1110679999999999</v>
      </c>
      <c r="AKT30" s="195"/>
      <c r="AKU30" s="195">
        <v>9.9511300000000007E-3</v>
      </c>
      <c r="AKV30" s="195">
        <v>1.1210191299999999</v>
      </c>
      <c r="AKW30" s="195">
        <v>0.25074545999999998</v>
      </c>
      <c r="AKX30" s="195">
        <v>7.7483369999999996E-2</v>
      </c>
      <c r="AKY30" s="195">
        <v>1.4974329999999999E-2</v>
      </c>
      <c r="AKZ30" s="195">
        <v>5.8368000000000005E-4</v>
      </c>
      <c r="ALA30" s="195">
        <v>9.6749999999999996E-3</v>
      </c>
      <c r="ALB30" s="195">
        <v>0.35346183999999992</v>
      </c>
      <c r="ALC30" s="195">
        <v>9.9999999999999995E-7</v>
      </c>
      <c r="ALD30" s="195"/>
      <c r="ALE30" s="195"/>
      <c r="ALF30" s="195"/>
      <c r="ALG30" s="195">
        <v>3.0649999999999999</v>
      </c>
      <c r="ALH30" s="195">
        <v>3.0650010000000001</v>
      </c>
      <c r="ALI30" s="195"/>
      <c r="ALJ30" s="195">
        <v>1.0760000000000001</v>
      </c>
      <c r="ALK30" s="195">
        <v>1.4999999999999999E-4</v>
      </c>
      <c r="ALL30" s="195"/>
      <c r="ALM30" s="195">
        <v>1.0761500000000002</v>
      </c>
      <c r="ALN30" s="195"/>
      <c r="ALO30" s="195">
        <v>6.2868599999999999</v>
      </c>
      <c r="ALP30" s="195">
        <v>4.6422000000000008E-3</v>
      </c>
      <c r="ALQ30" s="195"/>
      <c r="ALR30" s="195">
        <v>6.2915022</v>
      </c>
      <c r="ALS30" s="195">
        <v>11.907134169999996</v>
      </c>
      <c r="ALT30" s="195"/>
      <c r="ALU30" s="195"/>
      <c r="ALV30" s="195"/>
      <c r="ALW30" s="195">
        <v>1.3665560000000001</v>
      </c>
      <c r="ALX30" s="195"/>
      <c r="ALY30" s="195"/>
      <c r="ALZ30" s="195"/>
      <c r="AMA30" s="195">
        <v>1.3665560000000001</v>
      </c>
      <c r="AMB30" s="195"/>
      <c r="AMC30" s="195"/>
      <c r="AMD30" s="195"/>
      <c r="AME30" s="195"/>
      <c r="AMF30" s="195">
        <v>1.5474E-3</v>
      </c>
      <c r="AMG30" s="195">
        <v>1.5474E-3</v>
      </c>
      <c r="AMH30" s="195"/>
      <c r="AMI30" s="195"/>
      <c r="AMJ30" s="195"/>
      <c r="AMK30" s="195"/>
      <c r="AML30" s="195"/>
      <c r="AMM30" s="195"/>
      <c r="AMN30" s="195"/>
      <c r="AMO30" s="195"/>
      <c r="AMP30" s="195"/>
      <c r="AMQ30" s="195">
        <v>10.4</v>
      </c>
      <c r="AMR30" s="195">
        <f t="shared" si="49"/>
        <v>10.4</v>
      </c>
      <c r="AMS30" s="195">
        <f t="shared" si="50"/>
        <v>11.768103400000001</v>
      </c>
      <c r="AMT30" s="195"/>
      <c r="AMU30" s="195"/>
      <c r="AMV30" s="195"/>
      <c r="AMW30" s="195">
        <v>0.215253</v>
      </c>
      <c r="AMX30" s="195"/>
      <c r="AMY30" s="195">
        <v>0.215253</v>
      </c>
      <c r="AMZ30" s="195"/>
      <c r="ANA30" s="195"/>
      <c r="ANB30" s="195"/>
      <c r="ANC30" s="195"/>
      <c r="AND30" s="195"/>
      <c r="ANE30" s="195">
        <f t="shared" si="51"/>
        <v>0</v>
      </c>
      <c r="ANF30" s="195"/>
      <c r="ANG30" s="195">
        <v>12.052161</v>
      </c>
      <c r="ANH30" s="195"/>
      <c r="ANI30" s="195"/>
      <c r="ANJ30" s="195"/>
      <c r="ANK30" s="195">
        <v>12.052161</v>
      </c>
      <c r="ANL30" s="195"/>
      <c r="ANM30" s="195">
        <v>2.9306700000000001</v>
      </c>
      <c r="ANN30" s="195"/>
      <c r="ANO30" s="195"/>
      <c r="ANP30" s="195">
        <v>39.355327129999999</v>
      </c>
      <c r="ANQ30" s="195">
        <v>42.285997129999998</v>
      </c>
      <c r="ANR30" s="195">
        <f t="shared" si="52"/>
        <v>54.553411129999994</v>
      </c>
      <c r="ANS30" s="195">
        <v>1E-3</v>
      </c>
      <c r="ANT30" s="195">
        <v>0.21184700000000001</v>
      </c>
      <c r="ANU30" s="195"/>
      <c r="ANV30" s="195"/>
      <c r="ANW30" s="195"/>
      <c r="ANX30" s="195">
        <v>0.21284700000000001</v>
      </c>
      <c r="ANY30" s="195"/>
      <c r="ANZ30" s="195"/>
      <c r="AOA30" s="195"/>
      <c r="AOB30" s="195"/>
      <c r="AOC30" s="195">
        <v>1.401</v>
      </c>
      <c r="AOD30" s="195">
        <v>1.401</v>
      </c>
      <c r="AOE30" s="195"/>
      <c r="AOF30" s="195">
        <v>491.15396900000002</v>
      </c>
      <c r="AOG30" s="195"/>
      <c r="AOH30" s="195"/>
      <c r="AOI30" s="195">
        <v>491.15396900000002</v>
      </c>
      <c r="AOJ30" s="195"/>
      <c r="AOK30" s="195">
        <v>20.557504999999999</v>
      </c>
      <c r="AOL30" s="195"/>
      <c r="AOM30" s="195"/>
      <c r="AON30" s="195"/>
      <c r="AOO30" s="195">
        <v>20.557504999999999</v>
      </c>
      <c r="AOP30" s="195"/>
      <c r="AOQ30" s="195">
        <v>20.169957</v>
      </c>
      <c r="AOR30" s="195">
        <v>20.169957</v>
      </c>
      <c r="AOS30" s="195">
        <v>533.49527799999998</v>
      </c>
      <c r="AOT30" s="195">
        <v>4.0000000000000002E-4</v>
      </c>
      <c r="AOU30" s="195">
        <v>20</v>
      </c>
      <c r="AOV30" s="195">
        <v>20.000399999999999</v>
      </c>
      <c r="AOW30" s="195"/>
      <c r="AOX30" s="195"/>
      <c r="AOY30" s="195"/>
      <c r="AOZ30" s="195"/>
      <c r="APA30" s="195">
        <v>6</v>
      </c>
      <c r="APB30" s="195">
        <f t="shared" si="53"/>
        <v>6</v>
      </c>
      <c r="APC30" s="195"/>
      <c r="APD30" s="195"/>
      <c r="APE30" s="195"/>
      <c r="APF30" s="195"/>
      <c r="APG30" s="195">
        <v>15.071</v>
      </c>
      <c r="APH30" s="195">
        <v>15.071</v>
      </c>
      <c r="API30" s="195">
        <v>10</v>
      </c>
      <c r="APJ30" s="195">
        <v>0.995977</v>
      </c>
      <c r="APK30" s="195">
        <v>10</v>
      </c>
      <c r="APL30" s="195">
        <v>10</v>
      </c>
      <c r="APM30" s="195">
        <v>18</v>
      </c>
      <c r="APN30" s="195">
        <v>48.995977000000003</v>
      </c>
      <c r="APO30" s="195"/>
      <c r="APP30" s="195">
        <v>22.670680000000001</v>
      </c>
      <c r="APQ30" s="195"/>
      <c r="APR30" s="195"/>
      <c r="APS30" s="195">
        <v>24</v>
      </c>
      <c r="APT30" s="195">
        <v>46.670680000000004</v>
      </c>
      <c r="APU30" s="195">
        <f t="shared" si="54"/>
        <v>136.738057</v>
      </c>
      <c r="APV30" s="195"/>
      <c r="APW30" s="195"/>
      <c r="APX30" s="195"/>
      <c r="APY30" s="195"/>
      <c r="APZ30" s="195"/>
      <c r="AQA30" s="195"/>
      <c r="AQB30" s="195"/>
      <c r="AQC30" s="195">
        <v>3.0082879999999999</v>
      </c>
      <c r="AQD30" s="195"/>
      <c r="AQE30" s="195"/>
      <c r="AQF30" s="195">
        <v>1</v>
      </c>
      <c r="AQG30" s="195">
        <v>4.0082880000000003</v>
      </c>
      <c r="AQH30" s="195"/>
      <c r="AQI30" s="195">
        <v>0.39200000000000002</v>
      </c>
      <c r="AQJ30" s="195">
        <v>3.226</v>
      </c>
      <c r="AQK30" s="195">
        <v>3.6179999999999999</v>
      </c>
      <c r="AQL30" s="195">
        <v>1.5474E-3</v>
      </c>
      <c r="AQM30" s="195">
        <v>0.92925100000000005</v>
      </c>
      <c r="AQN30" s="195"/>
      <c r="AQO30" s="195"/>
      <c r="AQP30" s="195">
        <v>10</v>
      </c>
      <c r="AQQ30" s="195">
        <v>10.9307984</v>
      </c>
      <c r="AQR30" s="195">
        <f t="shared" si="55"/>
        <v>18.557086400000003</v>
      </c>
      <c r="AQS30" s="195"/>
      <c r="AQT30" s="195"/>
      <c r="AQU30" s="195"/>
      <c r="AQV30" s="195"/>
      <c r="AQW30" s="195"/>
      <c r="AQX30" s="195"/>
      <c r="AQY30" s="195"/>
      <c r="AQZ30" s="195">
        <v>1.054621</v>
      </c>
      <c r="ARA30" s="195"/>
      <c r="ARB30" s="195"/>
      <c r="ARC30" s="195">
        <v>5.0154699999999997</v>
      </c>
      <c r="ARD30" s="195">
        <v>6.0700909999999997</v>
      </c>
      <c r="ARE30" s="195"/>
      <c r="ARF30" s="195">
        <v>5.3988310000000004</v>
      </c>
      <c r="ARG30" s="195"/>
      <c r="ARH30" s="195"/>
      <c r="ARI30" s="195">
        <v>5.3988310000000004</v>
      </c>
      <c r="ARJ30" s="195"/>
      <c r="ARK30" s="195">
        <v>1.0444290000000001</v>
      </c>
      <c r="ARL30" s="195"/>
      <c r="ARM30" s="195"/>
      <c r="ARN30" s="195">
        <v>15</v>
      </c>
      <c r="ARO30" s="195">
        <v>16.044429000000001</v>
      </c>
      <c r="ARP30" s="195"/>
      <c r="ARQ30" s="195">
        <v>20.743441000000001</v>
      </c>
      <c r="ARR30" s="195"/>
      <c r="ARS30" s="195">
        <v>20.743441000000001</v>
      </c>
      <c r="ART30" s="195">
        <v>48.256792000000004</v>
      </c>
      <c r="ARU30" s="195">
        <v>5.0007142800000004</v>
      </c>
      <c r="ARV30" s="195">
        <v>15</v>
      </c>
      <c r="ARW30" s="195">
        <v>20.00071428</v>
      </c>
      <c r="ARX30" s="195"/>
      <c r="ARY30" s="195"/>
      <c r="ARZ30" s="195"/>
      <c r="ASA30" s="195">
        <v>30</v>
      </c>
      <c r="ASB30" s="195">
        <v>30</v>
      </c>
      <c r="ASC30" s="195">
        <v>1.5474E-3</v>
      </c>
      <c r="ASD30" s="195"/>
      <c r="ASE30" s="195"/>
      <c r="ASF30" s="195"/>
      <c r="ASG30" s="195"/>
      <c r="ASH30" s="195">
        <v>1.5474E-3</v>
      </c>
      <c r="ASI30" s="195"/>
      <c r="ASJ30" s="195">
        <v>15</v>
      </c>
      <c r="ASK30" s="195">
        <v>15.00050338</v>
      </c>
      <c r="ASL30" s="195">
        <v>9</v>
      </c>
      <c r="ASM30" s="195"/>
      <c r="ASN30" s="195">
        <v>39.000503379999998</v>
      </c>
      <c r="ASO30" s="195">
        <v>1.1359999999999999</v>
      </c>
      <c r="ASP30" s="195"/>
      <c r="ASQ30" s="195"/>
      <c r="ASR30" s="195"/>
      <c r="ASS30" s="195"/>
      <c r="AST30" s="195">
        <v>1.1359999999999999</v>
      </c>
      <c r="ASU30" s="195">
        <v>90.138765059999997</v>
      </c>
      <c r="ASV30" s="195"/>
      <c r="ASW30" s="195"/>
      <c r="ASX30" s="195"/>
      <c r="ASY30" s="195">
        <v>1.2729999999999999</v>
      </c>
      <c r="ASZ30" s="195"/>
      <c r="ATA30" s="195">
        <v>1.2729999999999999</v>
      </c>
      <c r="ATB30" s="195"/>
      <c r="ATC30" s="195">
        <v>0.47308099999999997</v>
      </c>
      <c r="ATD30" s="195"/>
      <c r="ATE30" s="195">
        <v>2.089</v>
      </c>
      <c r="ATF30" s="195"/>
      <c r="ATG30" s="195">
        <v>2.5620810000000001</v>
      </c>
      <c r="ATH30" s="195"/>
      <c r="ATI30" s="195"/>
      <c r="ATJ30" s="195"/>
      <c r="ATK30" s="195">
        <v>15.00011226</v>
      </c>
      <c r="ATL30" s="195"/>
      <c r="ATM30" s="195">
        <v>15.00011226</v>
      </c>
      <c r="ATN30" s="195"/>
      <c r="ATO30" s="195">
        <v>8.4032599999999995</v>
      </c>
      <c r="ATP30" s="195"/>
      <c r="ATQ30" s="195"/>
      <c r="ATR30" s="195">
        <v>2.1534000000000001E-4</v>
      </c>
      <c r="ATS30" s="195">
        <v>8.40347534</v>
      </c>
      <c r="ATT30" s="195">
        <v>6</v>
      </c>
      <c r="ATU30" s="195">
        <v>6</v>
      </c>
      <c r="ATV30" s="195">
        <v>33.238668599999997</v>
      </c>
      <c r="ATW30" s="195"/>
      <c r="ATX30" s="195">
        <v>5.6800000000000004E-4</v>
      </c>
      <c r="ATY30" s="195"/>
      <c r="ATZ30" s="195">
        <v>1.22733797</v>
      </c>
      <c r="AUA30" s="195">
        <v>1.2279059699999999</v>
      </c>
      <c r="AUB30" s="195"/>
      <c r="AUC30" s="195">
        <v>7.4999999999999997E-2</v>
      </c>
      <c r="AUD30" s="195"/>
      <c r="AUE30" s="195"/>
      <c r="AUF30" s="195"/>
      <c r="AUG30" s="195">
        <v>7.4999999999999997E-2</v>
      </c>
      <c r="AUH30" s="195"/>
      <c r="AUI30" s="195">
        <v>3.3728199999999999</v>
      </c>
      <c r="AUJ30" s="195"/>
      <c r="AUK30" s="195"/>
      <c r="AUL30" s="195"/>
      <c r="AUM30" s="195">
        <v>3.3728199999999999</v>
      </c>
      <c r="AUN30" s="195"/>
      <c r="AUO30" s="195"/>
      <c r="AUP30" s="195"/>
      <c r="AUQ30" s="195"/>
      <c r="AUR30" s="195"/>
      <c r="AUS30" s="195"/>
      <c r="AUT30" s="195"/>
      <c r="AUU30" s="195">
        <v>15.106071999999999</v>
      </c>
      <c r="AUV30" s="195"/>
      <c r="AUW30" s="195"/>
      <c r="AUX30" s="195">
        <v>15.106071999999999</v>
      </c>
      <c r="AUY30" s="195">
        <v>19.78179797</v>
      </c>
      <c r="AUZ30" s="195"/>
      <c r="AVA30" s="195"/>
      <c r="AVB30" s="195"/>
      <c r="AVC30" s="195">
        <v>30</v>
      </c>
      <c r="AVD30" s="195"/>
      <c r="AVE30" s="195"/>
      <c r="AVF30" s="195">
        <v>7</v>
      </c>
      <c r="AVG30" s="195">
        <v>37</v>
      </c>
      <c r="AVH30" s="195"/>
      <c r="AVI30" s="195"/>
      <c r="AVJ30" s="195">
        <v>20</v>
      </c>
      <c r="AVK30" s="195"/>
      <c r="AVL30" s="195"/>
      <c r="AVM30" s="195">
        <v>20</v>
      </c>
      <c r="AVN30" s="195"/>
      <c r="AVO30" s="195"/>
      <c r="AVP30" s="195">
        <v>38</v>
      </c>
      <c r="AVQ30" s="195"/>
      <c r="AVR30" s="195"/>
      <c r="AVS30" s="195">
        <v>38</v>
      </c>
      <c r="AVT30" s="195">
        <v>30</v>
      </c>
      <c r="AVU30" s="195"/>
      <c r="AVV30" s="195"/>
      <c r="AVW30" s="195"/>
      <c r="AVX30" s="195">
        <v>7.8179999999999996</v>
      </c>
      <c r="AVY30" s="195">
        <v>37.817999999999998</v>
      </c>
      <c r="AVZ30" s="195">
        <v>132.81799999999998</v>
      </c>
      <c r="AWA30" s="195">
        <v>9</v>
      </c>
      <c r="AWB30" s="195">
        <v>2.0103600000000001E-3</v>
      </c>
      <c r="AWC30" s="195"/>
      <c r="AWD30" s="195">
        <v>7</v>
      </c>
      <c r="AWE30" s="195">
        <v>1.677</v>
      </c>
      <c r="AWF30" s="195">
        <v>17.679010359999999</v>
      </c>
      <c r="AWG30" s="195"/>
      <c r="AWH30" s="195"/>
      <c r="AWI30" s="195"/>
      <c r="AWJ30" s="195">
        <v>10</v>
      </c>
      <c r="AWK30" s="195">
        <v>23</v>
      </c>
      <c r="AWL30" s="195">
        <v>33</v>
      </c>
      <c r="AWM30" s="195"/>
      <c r="AWN30" s="195">
        <f>+SUM(AWN31:AWN33)+SUM(AWN35:AWN38)</f>
        <v>1.2947439999999999</v>
      </c>
      <c r="AWO30" s="195">
        <f>+SUM(AWO31:AWO33)+SUM(AWO35:AWO38)</f>
        <v>23</v>
      </c>
      <c r="AWP30" s="195">
        <f>+SUM(AWP31:AWP33)+SUM(AWP35:AWP38)</f>
        <v>0</v>
      </c>
      <c r="AWQ30" s="195">
        <f>+SUM(AWQ31:AWQ33)+SUM(AWQ35:AWQ38)</f>
        <v>5</v>
      </c>
      <c r="AWR30" s="195">
        <f t="shared" si="56"/>
        <v>29.294744000000001</v>
      </c>
      <c r="AWS30" s="195">
        <f>+SUM(AWS31:AWS33)+SUM(AWS35:AWS38)</f>
        <v>0</v>
      </c>
      <c r="AWT30" s="195">
        <f>+SUM(AWT31:AWT33)+SUM(AWT35:AWT38)</f>
        <v>0</v>
      </c>
      <c r="AWU30" s="195">
        <f>+SUM(AWU31:AWU33)+SUM(AWU35:AWU38)</f>
        <v>35</v>
      </c>
      <c r="AWV30" s="195">
        <f>+SUM(AWV31:AWV33)+SUM(AWV35:AWV38)</f>
        <v>6.5</v>
      </c>
      <c r="AWW30" s="195">
        <f t="shared" si="57"/>
        <v>41.5</v>
      </c>
      <c r="AWX30" s="195">
        <f>+SUM(AWX31:AWX33)+SUM(AWX35:AWX38)</f>
        <v>29</v>
      </c>
      <c r="AWY30" s="195">
        <f>+SUM(AWY31:AWY33)+SUM(AWY35:AWY38)</f>
        <v>0</v>
      </c>
      <c r="AWZ30" s="195">
        <f t="shared" si="58"/>
        <v>29</v>
      </c>
      <c r="AXA30" s="195">
        <f t="shared" si="59"/>
        <v>150.47375435999999</v>
      </c>
      <c r="AXB30" s="195">
        <f t="shared" si="60"/>
        <v>1241.7268480899997</v>
      </c>
      <c r="AXC30" s="195">
        <f>+SUM(AXC31:AXC33)+SUM(AXC35:AXC38)</f>
        <v>0</v>
      </c>
      <c r="AXD30" s="195">
        <f>+SUM(AXD31:AXD33)+SUM(AXD35:AXD38)</f>
        <v>5</v>
      </c>
      <c r="AXE30" s="195">
        <f t="shared" si="61"/>
        <v>5</v>
      </c>
      <c r="AXF30" s="195">
        <f>+SUM(AXF31:AXF33)+SUM(AXF35:AXF38)</f>
        <v>10</v>
      </c>
      <c r="AXG30" s="195">
        <f>+SUM(AXG31:AXG33)+SUM(AXG35:AXG38)</f>
        <v>10</v>
      </c>
      <c r="AXH30" s="195">
        <f>+SUM(AXH31:AXH33)+SUM(AXH35:AXH38)</f>
        <v>0</v>
      </c>
      <c r="AXI30" s="195">
        <f>+SUM(AXI31:AXI33)+SUM(AXI35:AXI38)</f>
        <v>0</v>
      </c>
      <c r="AXJ30" s="195">
        <f>+SUM(AXJ31:AXJ33)+SUM(AXJ35:AXJ38)</f>
        <v>26</v>
      </c>
      <c r="AXK30" s="195">
        <f t="shared" si="62"/>
        <v>46</v>
      </c>
      <c r="AXL30" s="195">
        <f>+SUM(AXL31:AXL33)+SUM(AXL35:AXL38)</f>
        <v>0</v>
      </c>
      <c r="AXM30" s="195">
        <f>+SUM(AXM31:AXM33)+SUM(AXM35:AXM38)</f>
        <v>0</v>
      </c>
      <c r="AXN30" s="195">
        <f>+SUM(AXN31:AXN33)+SUM(AXN35:AXN38)</f>
        <v>0</v>
      </c>
      <c r="AXO30" s="195">
        <f>+SUM(AXO31:AXO33)+SUM(AXO35:AXO38)</f>
        <v>0</v>
      </c>
      <c r="AXP30" s="195">
        <f>+SUM(AXP31:AXP33)+SUM(AXP35:AXP38)</f>
        <v>0</v>
      </c>
      <c r="AXQ30" s="195">
        <f t="shared" si="63"/>
        <v>0</v>
      </c>
      <c r="AXR30" s="195">
        <f>+AXR31+AXR32+AXR33+AXR35+AXR36+AXR37+AXR38</f>
        <v>0</v>
      </c>
      <c r="AXS30" s="195">
        <f>+AXS31+AXS32+AXS33+AXS35+AXS36+AXS37+AXS38</f>
        <v>0</v>
      </c>
      <c r="AXT30" s="195">
        <f>+AXT31+AXT32+AXT33+AXT35+AXT36+AXT37+AXT38</f>
        <v>0</v>
      </c>
      <c r="AXU30" s="195">
        <f>+AXU31+AXU32+AXU33+AXU35+AXU36+AXU37+AXU38</f>
        <v>0</v>
      </c>
      <c r="AXV30" s="195">
        <f t="shared" si="64"/>
        <v>0</v>
      </c>
      <c r="AXW30" s="195">
        <f>+AXW31+AXW32+AXW33+AXW35+AXW36+AXW37+AXW38</f>
        <v>0</v>
      </c>
      <c r="AXX30" s="195">
        <f>+AXX31+AXX32+AXX33+AXX35+AXX36+AXX37+AXX38</f>
        <v>34.171857000000003</v>
      </c>
      <c r="AXY30" s="195">
        <f>+AXY31+AXY32+AXY33+AXY35+AXY36+AXY37+AXY38</f>
        <v>0</v>
      </c>
      <c r="AXZ30" s="195">
        <f>+AXZ31+AXZ32+AXZ33+AXZ35+AXZ36+AXZ37+AXZ38</f>
        <v>0</v>
      </c>
      <c r="AYA30" s="195">
        <f>+AYA31+AYA32+AYA33+AYA35+AYA36+AYA37+AYA38</f>
        <v>9</v>
      </c>
      <c r="AYB30" s="195">
        <f t="shared" si="65"/>
        <v>43.171857000000003</v>
      </c>
      <c r="AYC30" s="195">
        <f t="shared" si="23"/>
        <v>94.171857000000003</v>
      </c>
      <c r="AYD30" s="195">
        <f>+AYD31+AYD32+AYD33+AYD35+AYD36+AYD37+AYD38</f>
        <v>0</v>
      </c>
      <c r="AYE30" s="195">
        <f>+AYE31+AYE32+AYE33+AYE35+AYE36+AYE37+AYE38</f>
        <v>0</v>
      </c>
      <c r="AYF30" s="195">
        <f>+AYF31+AYF32+AYF33+AYF35+AYF36+AYF37+AYF38</f>
        <v>6.3804664723032078E-6</v>
      </c>
      <c r="AYG30" s="195">
        <f>+AYG31+AYG32+AYG33+AYG35+AYG36+AYG37+AYG38</f>
        <v>0</v>
      </c>
      <c r="AYH30" s="195">
        <f>+AYH31+AYH32+AYH33+AYH35+AYH36+AYH37+AYH38</f>
        <v>4</v>
      </c>
      <c r="AYI30" s="195">
        <f t="shared" si="66"/>
        <v>4.0000063804664725</v>
      </c>
      <c r="AYJ30" s="195">
        <f>+AYJ31+AYJ32+AYJ33+AYJ35+AYJ36+AYJ37+AYJ38</f>
        <v>0</v>
      </c>
      <c r="AYK30" s="195">
        <f>+AYK31+AYK32+AYK33+AYK35+AYK36+AYK37+AYK38</f>
        <v>0</v>
      </c>
      <c r="AYL30" s="195">
        <f>+AYL31+AYL32+AYL33+AYL35+AYL36+AYL37+AYL38</f>
        <v>10</v>
      </c>
      <c r="AYM30" s="195">
        <f>+AYM31+AYM32+AYM33+AYM35+AYM36+AYM37+AYM38</f>
        <v>0</v>
      </c>
      <c r="AYN30" s="195">
        <f>+AYN31+AYN32+AYN33+AYN35+AYN36+AYN37+AYN38</f>
        <v>10</v>
      </c>
      <c r="AYO30" s="195">
        <f t="shared" si="67"/>
        <v>20</v>
      </c>
      <c r="AYP30" s="195">
        <f>+AYP31+AYP32+AYP33+AYP35+AYP36+AYP37+AYP38</f>
        <v>0</v>
      </c>
      <c r="AYQ30" s="195">
        <f>+AYQ31+AYQ32+AYQ33+AYQ35+AYQ36+AYQ37+AYQ38</f>
        <v>6.3433139999999995</v>
      </c>
      <c r="AYR30" s="195">
        <f>+AYR31+AYR32+AYR33+AYR35+AYR36+AYR37+AYR38</f>
        <v>25</v>
      </c>
      <c r="AYS30" s="195">
        <f>+AYS31+AYS32+AYS33+AYS35+AYS36+AYS37+AYS38</f>
        <v>20</v>
      </c>
      <c r="AYT30" s="195">
        <f>+AYT31+AYT32+AYT33+AYT35+AYT36+AYT37+AYT38</f>
        <v>3</v>
      </c>
      <c r="AYU30" s="195">
        <f t="shared" si="68"/>
        <v>54.343313999999999</v>
      </c>
      <c r="AYV30" s="195">
        <f>+AYV31+AYV32+AYV33+AYV35+AYV36+AYV37+AYV38</f>
        <v>4</v>
      </c>
      <c r="AYW30" s="195">
        <f>+AYW31+AYW32+AYW33+AYW35+AYW36+AYW37+AYW38</f>
        <v>10</v>
      </c>
      <c r="AYX30" s="195">
        <f>+AYX31+AYX32+AYX33+AYX35+AYX36+AYX37+AYX38</f>
        <v>6.8</v>
      </c>
      <c r="AYY30" s="195">
        <f t="shared" si="69"/>
        <v>20.8</v>
      </c>
      <c r="AYZ30" s="195">
        <f t="shared" si="70"/>
        <v>99.143320380466477</v>
      </c>
      <c r="AZA30" s="195">
        <f>+AZA31+AZA32+AZA33+AZA35+AZA36+AZA37+AZA38</f>
        <v>7</v>
      </c>
      <c r="AZB30" s="195">
        <f>+AZB31+AZB32+AZB33+AZB35+AZB36+AZB37+AZB38</f>
        <v>0</v>
      </c>
      <c r="AZC30" s="195">
        <f>+AZC31+AZC32+AZC33+AZC35+AZC36+AZC37+AZC38</f>
        <v>5</v>
      </c>
      <c r="AZD30" s="195">
        <f>+AZD31+AZD32+AZD33+AZD35+AZD36+AZD37+AZD38</f>
        <v>5</v>
      </c>
      <c r="AZE30" s="195">
        <f>+AZE31+AZE32+AZE33+AZE35+AZE36+AZE37+AZE38</f>
        <v>0</v>
      </c>
      <c r="AZF30" s="195">
        <f t="shared" si="71"/>
        <v>17</v>
      </c>
      <c r="AZG30" s="195">
        <f>+AZG31+AZG32+AZG33+AZG35+AZG36+AZG37+AZG38</f>
        <v>0</v>
      </c>
      <c r="AZH30" s="195">
        <f>+AZH31+AZH32+AZH33+AZH35+AZH36+AZH37+AZH38</f>
        <v>0</v>
      </c>
      <c r="AZI30" s="195">
        <f>+AZI31+AZI32+AZI33+AZI35+AZI36+AZI37+AZI38</f>
        <v>15</v>
      </c>
      <c r="AZJ30" s="195">
        <f>+AZJ31+AZJ32+AZJ33+AZJ35+AZJ36+AZJ37+AZJ38</f>
        <v>0</v>
      </c>
      <c r="AZK30" s="195">
        <f>+AZK31+AZK32+AZK33+AZK35+AZK36+AZK37+AZK38</f>
        <v>15</v>
      </c>
      <c r="AZL30" s="195">
        <f t="shared" si="72"/>
        <v>30</v>
      </c>
      <c r="AZM30" s="195">
        <f>+AZM31+AZM32+AZM33+AZM35+AZM36+AZM37+AZM38</f>
        <v>0</v>
      </c>
      <c r="AZN30" s="195">
        <f>+AZN31+AZN32+AZN33+AZN35+AZN36+AZN37+AZN38</f>
        <v>0</v>
      </c>
      <c r="AZO30" s="195">
        <f>+AZO31+AZO32+AZO33+AZO35+AZO36+AZO37+AZO38</f>
        <v>0</v>
      </c>
      <c r="AZP30" s="195">
        <f>+AZP31+AZP32+AZP33+AZP35+AZP36+AZP37+AZP38</f>
        <v>0</v>
      </c>
      <c r="AZQ30" s="195">
        <f>+AZQ31+AZQ32+AZQ33+AZQ35+AZQ36+AZQ37+AZQ38</f>
        <v>0</v>
      </c>
      <c r="AZR30" s="195">
        <f t="shared" si="73"/>
        <v>0</v>
      </c>
      <c r="AZS30" s="195">
        <f>+AZS31+AZS32+AZS33+AZS35+AZS36+AZS37+AZS38</f>
        <v>0</v>
      </c>
      <c r="AZT30" s="195">
        <f>+AZT31+AZT32+AZT33+AZT35+AZT36+AZT37+AZT38</f>
        <v>0</v>
      </c>
      <c r="AZU30" s="195">
        <f>+AZU31+AZU32+AZU33+AZU35+AZU36+AZU37+AZU38</f>
        <v>7.2040889999999997</v>
      </c>
      <c r="AZV30" s="195">
        <f>+AZV31+AZV32+AZV33+AZV35+AZV36+AZV37+AZV38</f>
        <v>0</v>
      </c>
      <c r="AZW30" s="195">
        <f>+AZW31+AZW32+AZW33+AZW35+AZW36+AZW37+AZW38</f>
        <v>0</v>
      </c>
      <c r="AZX30" s="195">
        <f t="shared" si="74"/>
        <v>7.2040889999999997</v>
      </c>
      <c r="AZY30" s="195">
        <f>+AZY31+AZY32+AZY33+AZY35+AZY36+AZY37+AZY38</f>
        <v>0</v>
      </c>
      <c r="AZZ30" s="195">
        <f>+AZZ31+AZZ32+AZZ33+AZZ35+AZZ36+AZZ37+AZZ38</f>
        <v>0</v>
      </c>
      <c r="BAA30" s="195">
        <f t="shared" si="75"/>
        <v>0</v>
      </c>
      <c r="BAB30" s="195">
        <f t="shared" si="76"/>
        <v>54.204088999999996</v>
      </c>
      <c r="BAC30" s="195">
        <f>+BAC31+BAC32+BAC33+BAC35+BAC36+BAC37+BAC38</f>
        <v>4</v>
      </c>
      <c r="BAD30" s="195">
        <f>+BAD31+BAD32+BAD33+BAD35+BAD36+BAD37+BAD38</f>
        <v>0</v>
      </c>
      <c r="BAE30" s="195">
        <f>+BAE31+BAE32+BAE33+BAE35+BAE36+BAE37+BAE38</f>
        <v>0</v>
      </c>
      <c r="BAF30" s="195">
        <f t="shared" si="77"/>
        <v>4</v>
      </c>
      <c r="BAG30" s="195">
        <f>+BAG31+BAG32+BAG33+BAG35+BAG36+BAG37+BAG38</f>
        <v>0</v>
      </c>
      <c r="BAH30" s="195">
        <f>+BAH31+BAH32+BAH33+BAH35+BAH36+BAH37+BAH38</f>
        <v>5</v>
      </c>
      <c r="BAI30" s="195">
        <f>+BAI31+BAI32+BAI33+BAI35+BAI36+BAI37+BAI38</f>
        <v>0</v>
      </c>
      <c r="BAJ30" s="195">
        <f>+BAJ31+BAJ32+BAJ33+BAJ35+BAJ36+BAJ37+BAJ38</f>
        <v>0</v>
      </c>
      <c r="BAK30" s="195">
        <f t="shared" si="78"/>
        <v>5</v>
      </c>
      <c r="BAL30" s="195">
        <f>+BAL31+BAL32+BAL33+BAL35+BAL36+BAL37+BAL38</f>
        <v>0</v>
      </c>
      <c r="BAM30" s="195">
        <f>+BAM31+BAM32+BAM33+BAM35+BAM36+BAM37+BAM38</f>
        <v>0</v>
      </c>
      <c r="BAN30" s="195">
        <f>+BAN31+BAN32+BAN33+BAN35+BAN36+BAN37+BAN38</f>
        <v>0</v>
      </c>
      <c r="BAO30" s="195">
        <f>+BAO31+BAO32+BAO33+BAO35+BAO36+BAO37+BAO38</f>
        <v>0</v>
      </c>
      <c r="BAP30" s="195">
        <f>+BAP31+BAP32+BAP33+BAP35+BAP36+BAP37+BAP38</f>
        <v>0</v>
      </c>
      <c r="BAQ30" s="195">
        <f t="shared" si="79"/>
        <v>0</v>
      </c>
      <c r="BAR30" s="195">
        <f>+BAR31+BAR32+BAR33+BAR35+BAR36+BAR37+BAR38</f>
        <v>0</v>
      </c>
      <c r="BAS30" s="195">
        <f>+BAS31+BAS32+BAS33+BAS35+BAS36+BAS37+BAS38</f>
        <v>0</v>
      </c>
      <c r="BAT30" s="195">
        <f>+BAT31+BAT32+BAT33+BAT35+BAT36+BAT37+BAT38</f>
        <v>0</v>
      </c>
      <c r="BAU30" s="195">
        <f>+BAU31+BAU32+BAU33+BAU35+BAU36+BAU37+BAU38</f>
        <v>0</v>
      </c>
      <c r="BAV30" s="195">
        <f>+BAV31+BAV32+BAV33+BAV35+BAV36+BAV37+BAV38</f>
        <v>0</v>
      </c>
      <c r="BAW30" s="195">
        <f t="shared" si="80"/>
        <v>0</v>
      </c>
      <c r="BAX30" s="195">
        <f>+BAX31+BAX32+BAX33+BAX35+BAX36+BAX37+BAX38</f>
        <v>0</v>
      </c>
      <c r="BAY30" s="195">
        <f>+BAY31+BAY32+BAY33+BAY35+BAY36+BAY37+BAY38</f>
        <v>0</v>
      </c>
      <c r="BAZ30" s="195">
        <f>+BAZ31+BAZ32+BAZ33+BAZ35+BAZ36+BAZ37+BAZ38</f>
        <v>0</v>
      </c>
      <c r="BBA30" s="195">
        <f>+BBA31+BBA32+BBA33+BBA35+BBA36+BBA37+BBA38</f>
        <v>0</v>
      </c>
      <c r="BBB30" s="195">
        <f t="shared" si="81"/>
        <v>0</v>
      </c>
      <c r="BBC30" s="195">
        <f t="shared" si="82"/>
        <v>9</v>
      </c>
      <c r="BBD30" s="195">
        <f>+BBD31+BBD32+BBD33+BBD35+BBD36+BBD37+BBD38</f>
        <v>0</v>
      </c>
      <c r="BBE30" s="195">
        <f>+BBE31+BBE32+BBE33+BBE35+BBE36+BBE37+BBE38</f>
        <v>0</v>
      </c>
      <c r="BBF30" s="195">
        <f>+BBF31+BBF32+BBF33+BBF35+BBF36+BBF37+BBF38</f>
        <v>0</v>
      </c>
      <c r="BBG30" s="195">
        <f>+BBG31+BBG32+BBG33+BBG35+BBG36+BBG37+BBG38</f>
        <v>0</v>
      </c>
      <c r="BBH30" s="195">
        <f>+BBH31+BBH32+BBH33+BBH35+BBH36+BBH37+BBH38</f>
        <v>0</v>
      </c>
      <c r="BBI30" s="195">
        <f t="shared" si="83"/>
        <v>0</v>
      </c>
      <c r="BBJ30" s="195">
        <f>+BBJ31+BBJ32+BBJ33+BBJ35+BBJ36+BBJ37+BBJ38</f>
        <v>10</v>
      </c>
      <c r="BBK30" s="195">
        <f>+BBK31+BBK32+BBK33+BBK35+BBK36+BBK37+BBK38</f>
        <v>0</v>
      </c>
      <c r="BBL30" s="195">
        <f>+BBL31+BBL32+BBL33+BBL35+BBL36+BBL37+BBL38</f>
        <v>0</v>
      </c>
      <c r="BBM30" s="195">
        <f>+BBM31+BBM32+BBM33+BBM35+BBM36+BBM37+BBM38</f>
        <v>0</v>
      </c>
      <c r="BBN30" s="195">
        <f>+BBN31+BBN32+BBN33+BBN35+BBN36+BBN37+BBN38</f>
        <v>0</v>
      </c>
      <c r="BBO30" s="195">
        <f t="shared" si="84"/>
        <v>10</v>
      </c>
      <c r="BBP30" s="195">
        <f>+BBP31+BBP32+BBP33+BBP35+BBP36+BBP37+BBP38</f>
        <v>0</v>
      </c>
      <c r="BBQ30" s="195">
        <f>+BBQ31+BBQ32+BBQ33+BBQ35+BBQ36+BBQ37+BBQ38</f>
        <v>0</v>
      </c>
      <c r="BBR30" s="195">
        <f>+BBR31+BBR32+BBR33+BBR35+BBR36+BBR37+BBR38</f>
        <v>0</v>
      </c>
      <c r="BBS30" s="195">
        <f>+BBS31+BBS32+BBS33+BBS35+BBS36+BBS37+BBS38</f>
        <v>0</v>
      </c>
      <c r="BBT30" s="195">
        <f>+BBT31+BBT32+BBT33+BBT35+BBT36+BBT37+BBT38</f>
        <v>0</v>
      </c>
      <c r="BBU30" s="195">
        <f t="shared" si="85"/>
        <v>0</v>
      </c>
      <c r="BBV30" s="195">
        <f>+BBV31+BBV32+BBV33+BBV35+BBV36+BBV37+BBV38</f>
        <v>0</v>
      </c>
      <c r="BBW30" s="195">
        <f>+BBW31+BBW32+BBW33+BBW35+BBW36+BBW37+BBW38</f>
        <v>0</v>
      </c>
      <c r="BBX30" s="195">
        <f>+BBX31+BBX32+BBX33+BBX35+BBX36+BBX37+BBX38</f>
        <v>0</v>
      </c>
      <c r="BBY30" s="195">
        <f>+BBY31+BBY32+BBY33+BBY35+BBY36+BBY37+BBY38</f>
        <v>0</v>
      </c>
      <c r="BBZ30" s="195">
        <f>+BBZ31+BBZ32+BBZ33+BBZ35+BBZ36+BBZ37+BBZ38</f>
        <v>0</v>
      </c>
      <c r="BCA30" s="195">
        <f t="shared" si="86"/>
        <v>0</v>
      </c>
      <c r="BCB30" s="195">
        <f t="shared" si="87"/>
        <v>10</v>
      </c>
      <c r="BCC30" s="195">
        <f>+BCC31+BCC32+BCC33+BCC35+BCC36+BCC37+BCC38</f>
        <v>0</v>
      </c>
      <c r="BCD30" s="195">
        <f>+BCD31+BCD32+BCD33+BCD35+BCD36+BCD37+BCD38</f>
        <v>0</v>
      </c>
      <c r="BCE30" s="195">
        <f>+BCE31+BCE32+BCE33+BCE35+BCE36+BCE37+BCE38</f>
        <v>0</v>
      </c>
      <c r="BCF30" s="195">
        <f>+BCF31+BCF32+BCF33+BCF35+BCF36+BCF37+BCF38</f>
        <v>0</v>
      </c>
      <c r="BCG30" s="195">
        <f>+BCG31+BCG32+BCG33+BCG35+BCG36+BCG37+BCG38</f>
        <v>0</v>
      </c>
      <c r="BCH30" s="195">
        <f t="shared" si="88"/>
        <v>0</v>
      </c>
      <c r="BCI30" s="195">
        <f>+BCI31+BCI32+BCI33+BCI35+BCI36+BCI37+BCI38</f>
        <v>0</v>
      </c>
      <c r="BCJ30" s="195">
        <f>+BCJ31+BCJ32+BCJ33+BCJ35+BCJ36+BCJ37+BCJ38</f>
        <v>13</v>
      </c>
      <c r="BCK30" s="195">
        <f>+BCK31+BCK32+BCK33+BCK35+BCK36+BCK37+BCK38</f>
        <v>5</v>
      </c>
      <c r="BCL30" s="195">
        <f>+BCL31+BCL32+BCL33+BCL35+BCL36+BCL37+BCL38</f>
        <v>5</v>
      </c>
      <c r="BCM30" s="195">
        <f t="shared" si="24"/>
        <v>23</v>
      </c>
      <c r="BCN30" s="195">
        <v>10</v>
      </c>
      <c r="BCO30" s="195">
        <v>7.2455040000000004</v>
      </c>
      <c r="BCP30" s="195">
        <v>9.4690000000000003E-5</v>
      </c>
      <c r="BCQ30" s="195">
        <v>5</v>
      </c>
      <c r="BCR30" s="195">
        <v>15.0017663</v>
      </c>
      <c r="BCS30" s="195">
        <f t="shared" si="89"/>
        <v>37.247364990000001</v>
      </c>
      <c r="BCT30" s="195"/>
      <c r="BCU30" s="195">
        <v>24.195471999999999</v>
      </c>
      <c r="BCV30" s="195">
        <v>5</v>
      </c>
      <c r="BCW30" s="195"/>
      <c r="BCX30" s="195">
        <f t="shared" si="90"/>
        <v>29.195471999999999</v>
      </c>
      <c r="BCY30" s="195"/>
      <c r="BCZ30" s="195">
        <v>0.33404600000000001</v>
      </c>
      <c r="BDA30" s="195">
        <f t="shared" si="91"/>
        <v>0.33404600000000001</v>
      </c>
      <c r="BDB30" s="195">
        <f t="shared" si="92"/>
        <v>89.776882990000004</v>
      </c>
      <c r="BDC30" s="195"/>
      <c r="BDD30" s="195"/>
      <c r="BDE30" s="195">
        <v>7</v>
      </c>
      <c r="BDF30" s="195">
        <f t="shared" si="25"/>
        <v>7</v>
      </c>
      <c r="BDG30" s="195"/>
      <c r="BDH30" s="195">
        <v>241.33405099999999</v>
      </c>
      <c r="BDI30" s="195"/>
      <c r="BDJ30" s="195"/>
      <c r="BDK30" s="195"/>
      <c r="BDL30" s="195">
        <f t="shared" si="93"/>
        <v>241.33405099999999</v>
      </c>
      <c r="BDM30" s="195"/>
      <c r="BDN30" s="195">
        <v>1.180329</v>
      </c>
      <c r="BDO30" s="195">
        <v>10.08087763</v>
      </c>
      <c r="BDP30" s="195"/>
      <c r="BDQ30" s="195">
        <f t="shared" si="94"/>
        <v>11.26120663</v>
      </c>
      <c r="BDR30" s="195"/>
      <c r="BDS30" s="195">
        <v>5</v>
      </c>
      <c r="BDT30" s="195">
        <v>5</v>
      </c>
      <c r="BDU30" s="195">
        <v>5</v>
      </c>
      <c r="BDV30" s="195">
        <v>0</v>
      </c>
      <c r="BDW30" s="195">
        <f t="shared" si="95"/>
        <v>15</v>
      </c>
      <c r="BDX30" s="195">
        <v>0</v>
      </c>
      <c r="BDY30" s="195">
        <v>16.474</v>
      </c>
      <c r="BDZ30" s="195">
        <v>0</v>
      </c>
      <c r="BEA30" s="195">
        <v>0</v>
      </c>
      <c r="BEB30" s="195">
        <v>10</v>
      </c>
      <c r="BEC30" s="195">
        <f t="shared" si="96"/>
        <v>26.474</v>
      </c>
      <c r="BED30" s="195">
        <f t="shared" si="97"/>
        <v>301.06925762999998</v>
      </c>
      <c r="BEE30" s="195">
        <v>0</v>
      </c>
      <c r="BEF30" s="195">
        <v>0</v>
      </c>
      <c r="BEG30" s="195">
        <v>23</v>
      </c>
      <c r="BEH30" s="195">
        <v>0</v>
      </c>
      <c r="BEI30" s="195">
        <f t="shared" si="98"/>
        <v>23</v>
      </c>
      <c r="BEJ30" s="195">
        <v>15</v>
      </c>
      <c r="BEK30" s="195">
        <v>0.80954399999999993</v>
      </c>
      <c r="BEL30" s="195">
        <v>10</v>
      </c>
      <c r="BEM30" s="195">
        <v>20</v>
      </c>
      <c r="BEN30" s="195">
        <v>0</v>
      </c>
      <c r="BEO30" s="195">
        <f t="shared" si="99"/>
        <v>45.809544000000002</v>
      </c>
      <c r="BEP30" s="195">
        <v>10</v>
      </c>
      <c r="BEQ30" s="195">
        <v>10</v>
      </c>
      <c r="BER30" s="195">
        <v>0</v>
      </c>
      <c r="BES30" s="195">
        <v>47</v>
      </c>
      <c r="BET30" s="195">
        <v>75</v>
      </c>
      <c r="BEU30" s="195">
        <f t="shared" si="26"/>
        <v>142</v>
      </c>
      <c r="BEV30" s="195">
        <v>11.25</v>
      </c>
      <c r="BEW30" s="195">
        <v>1.5334620000000001</v>
      </c>
      <c r="BEX30" s="195">
        <v>0</v>
      </c>
      <c r="BEY30" s="195">
        <v>0</v>
      </c>
      <c r="BEZ30" s="195">
        <v>0</v>
      </c>
      <c r="BFA30" s="195">
        <f t="shared" si="100"/>
        <v>12.783462</v>
      </c>
      <c r="BFB30" s="195">
        <v>0</v>
      </c>
      <c r="BFC30" s="195">
        <f t="shared" si="101"/>
        <v>0</v>
      </c>
      <c r="BFD30" s="195">
        <f t="shared" si="27"/>
        <v>223.593006</v>
      </c>
      <c r="BFE30" s="195">
        <v>10</v>
      </c>
      <c r="BFF30" s="195">
        <v>6</v>
      </c>
      <c r="BFG30" s="195">
        <v>25</v>
      </c>
      <c r="BFH30" s="195">
        <v>0</v>
      </c>
      <c r="BFI30" s="195">
        <f t="shared" si="102"/>
        <v>41</v>
      </c>
      <c r="BFJ30" s="195">
        <v>0</v>
      </c>
      <c r="BFK30" s="195">
        <v>10</v>
      </c>
      <c r="BFL30" s="195">
        <v>5</v>
      </c>
      <c r="BFM30" s="195">
        <v>0.99</v>
      </c>
      <c r="BFN30" s="195">
        <v>30</v>
      </c>
      <c r="BFO30" s="195">
        <f t="shared" si="103"/>
        <v>45.99</v>
      </c>
      <c r="BFP30" s="195">
        <v>5</v>
      </c>
      <c r="BFQ30" s="195">
        <v>0</v>
      </c>
      <c r="BFR30" s="195">
        <v>10</v>
      </c>
      <c r="BFS30" s="195">
        <v>0</v>
      </c>
      <c r="BFT30" s="195">
        <v>15</v>
      </c>
      <c r="BFU30" s="195">
        <f t="shared" si="28"/>
        <v>30</v>
      </c>
      <c r="BFV30" s="195">
        <v>15</v>
      </c>
      <c r="BFW30" s="195">
        <v>0</v>
      </c>
      <c r="BFX30" s="195">
        <v>10</v>
      </c>
      <c r="BFY30" s="195">
        <v>0</v>
      </c>
      <c r="BFZ30" s="195">
        <v>5</v>
      </c>
      <c r="BGA30" s="195">
        <f t="shared" si="104"/>
        <v>30</v>
      </c>
      <c r="BGB30" s="195">
        <v>12.1875</v>
      </c>
      <c r="BGC30" s="195">
        <v>0</v>
      </c>
      <c r="BGD30" s="195">
        <v>0</v>
      </c>
      <c r="BGE30" s="195">
        <f t="shared" si="105"/>
        <v>12.1875</v>
      </c>
      <c r="BGF30" s="195">
        <f t="shared" si="29"/>
        <v>159.17750000000001</v>
      </c>
      <c r="BGG30" s="195">
        <v>0</v>
      </c>
      <c r="BGH30" s="195">
        <v>0</v>
      </c>
      <c r="BGI30" s="195">
        <f t="shared" si="106"/>
        <v>0</v>
      </c>
      <c r="BGJ30" s="195">
        <v>0</v>
      </c>
      <c r="BGK30" s="195">
        <v>10</v>
      </c>
      <c r="BGL30" s="195">
        <v>0</v>
      </c>
      <c r="BGM30" s="195">
        <v>10</v>
      </c>
      <c r="BGN30" s="195">
        <v>0</v>
      </c>
      <c r="BGO30" s="195">
        <f t="shared" si="107"/>
        <v>20</v>
      </c>
      <c r="BGP30" s="195">
        <v>0</v>
      </c>
      <c r="BGQ30" s="195">
        <v>0</v>
      </c>
      <c r="BGR30" s="195">
        <v>0</v>
      </c>
      <c r="BGS30" s="195">
        <v>7</v>
      </c>
      <c r="BGT30" s="195">
        <v>2.5</v>
      </c>
      <c r="BGU30" s="195">
        <f t="shared" si="108"/>
        <v>9.5</v>
      </c>
      <c r="BGV30" s="195">
        <v>0</v>
      </c>
      <c r="BGW30" s="195">
        <v>15.66811</v>
      </c>
      <c r="BGX30" s="195">
        <v>0</v>
      </c>
      <c r="BGY30" s="195">
        <v>2.99</v>
      </c>
      <c r="BGZ30" s="195">
        <v>12</v>
      </c>
      <c r="BHA30" s="195">
        <f t="shared" si="109"/>
        <v>30.658110000000001</v>
      </c>
      <c r="BHB30" s="195">
        <v>0</v>
      </c>
      <c r="BHC30" s="195">
        <v>2.3188789999999999</v>
      </c>
      <c r="BHD30" s="195">
        <v>5</v>
      </c>
      <c r="BHE30" s="195">
        <v>0</v>
      </c>
      <c r="BHF30" s="195">
        <v>20</v>
      </c>
      <c r="BHG30" s="195">
        <f t="shared" si="110"/>
        <v>27.318878999999999</v>
      </c>
      <c r="BHH30" s="195">
        <f t="shared" si="111"/>
        <v>87.476989000000003</v>
      </c>
      <c r="BHI30" s="195">
        <v>0</v>
      </c>
      <c r="BHJ30" s="195">
        <v>5</v>
      </c>
      <c r="BHK30" s="195">
        <v>0</v>
      </c>
      <c r="BHL30" s="195">
        <v>0</v>
      </c>
      <c r="BHM30" s="195">
        <f t="shared" si="112"/>
        <v>5</v>
      </c>
      <c r="BHN30" s="195">
        <v>12.4</v>
      </c>
      <c r="BHO30" s="195">
        <v>0</v>
      </c>
      <c r="BHP30" s="195">
        <v>0</v>
      </c>
      <c r="BHQ30" s="195">
        <v>1.98</v>
      </c>
      <c r="BHR30" s="195">
        <v>20</v>
      </c>
      <c r="BHS30" s="195">
        <f t="shared" si="113"/>
        <v>34.380000000000003</v>
      </c>
      <c r="BHT30" s="195">
        <v>10</v>
      </c>
      <c r="BHU30" s="195">
        <v>0.26249600000000001</v>
      </c>
      <c r="BHV30" s="195">
        <v>5.4950000000000001</v>
      </c>
      <c r="BHW30" s="195">
        <v>6.5</v>
      </c>
      <c r="BHX30" s="195">
        <v>0</v>
      </c>
      <c r="BHY30" s="195">
        <f t="shared" si="114"/>
        <v>22.257496</v>
      </c>
      <c r="BHZ30" s="195">
        <v>2.9820000000000002</v>
      </c>
      <c r="BIA30" s="195">
        <v>0</v>
      </c>
      <c r="BIB30" s="195">
        <v>0</v>
      </c>
      <c r="BIC30" s="195">
        <v>0</v>
      </c>
      <c r="BID30" s="195">
        <v>0</v>
      </c>
      <c r="BIE30" s="195">
        <f t="shared" si="115"/>
        <v>2.9820000000000002</v>
      </c>
      <c r="BIF30" s="195">
        <v>22.5</v>
      </c>
      <c r="BIG30" s="195">
        <f t="shared" si="116"/>
        <v>22.5</v>
      </c>
      <c r="BIH30" s="195">
        <f t="shared" si="117"/>
        <v>87.119495999999998</v>
      </c>
      <c r="BII30" s="195">
        <v>0</v>
      </c>
      <c r="BIJ30" s="195">
        <v>0</v>
      </c>
      <c r="BIK30" s="195">
        <v>10</v>
      </c>
      <c r="BIL30" s="195">
        <v>4</v>
      </c>
      <c r="BIM30" s="195">
        <f t="shared" si="118"/>
        <v>14</v>
      </c>
      <c r="BIN30" s="195">
        <v>0</v>
      </c>
      <c r="BIO30" s="195">
        <v>18.779969999999999</v>
      </c>
      <c r="BIP30" s="195">
        <v>35.200000000000003</v>
      </c>
      <c r="BIQ30" s="195">
        <v>5.5444750000000003</v>
      </c>
      <c r="BIR30" s="195">
        <v>0</v>
      </c>
      <c r="BIS30" s="195">
        <f t="shared" si="119"/>
        <v>59.524445</v>
      </c>
      <c r="BIT30" s="195">
        <v>10.97003</v>
      </c>
      <c r="BIU30" s="195">
        <v>46</v>
      </c>
      <c r="BIV30" s="195">
        <v>10</v>
      </c>
      <c r="BIW30" s="195">
        <v>4.4550000000000001</v>
      </c>
      <c r="BIX30" s="195">
        <v>18.237500000000001</v>
      </c>
      <c r="BIY30" s="195">
        <f t="shared" si="120"/>
        <v>89.662530000000004</v>
      </c>
      <c r="BIZ30" s="195">
        <v>10</v>
      </c>
      <c r="BJA30" s="195">
        <v>8.5672969999999999</v>
      </c>
      <c r="BJB30" s="195">
        <v>0</v>
      </c>
      <c r="BJC30" s="195">
        <v>0</v>
      </c>
      <c r="BJD30" s="195">
        <f t="shared" si="121"/>
        <v>18.567297</v>
      </c>
      <c r="BJE30" s="195">
        <v>10</v>
      </c>
      <c r="BJF30" s="195">
        <v>0</v>
      </c>
      <c r="BJG30" s="195">
        <v>3</v>
      </c>
      <c r="BJH30" s="195">
        <v>15</v>
      </c>
      <c r="BJI30" s="195">
        <f t="shared" si="122"/>
        <v>28</v>
      </c>
      <c r="BJJ30" s="195">
        <f t="shared" si="123"/>
        <v>209.75427200000001</v>
      </c>
      <c r="BJK30" s="195">
        <f t="shared" si="30"/>
        <v>1424.4866700004663</v>
      </c>
      <c r="BJL30" s="195">
        <v>0</v>
      </c>
      <c r="BJM30" s="195">
        <v>3</v>
      </c>
      <c r="BJN30" s="195">
        <v>0</v>
      </c>
      <c r="BJO30" s="195">
        <v>17</v>
      </c>
      <c r="BJP30" s="195">
        <v>0</v>
      </c>
      <c r="BJQ30" s="195">
        <f t="shared" si="124"/>
        <v>20</v>
      </c>
      <c r="BJR30" s="195">
        <v>1</v>
      </c>
      <c r="BJS30" s="195">
        <v>10</v>
      </c>
      <c r="BJT30" s="195">
        <v>2.5</v>
      </c>
      <c r="BJU30" s="195">
        <v>4</v>
      </c>
      <c r="BJV30" s="195">
        <v>2.5</v>
      </c>
      <c r="BJW30" s="195">
        <f t="shared" si="125"/>
        <v>20</v>
      </c>
      <c r="BJX30" s="195">
        <v>0</v>
      </c>
      <c r="BJY30" s="195">
        <v>0.71472699999999989</v>
      </c>
      <c r="BJZ30" s="195">
        <v>12</v>
      </c>
      <c r="BKA30" s="195">
        <v>2.5</v>
      </c>
      <c r="BKB30" s="195">
        <f t="shared" si="126"/>
        <v>15.214727</v>
      </c>
      <c r="BKC30" s="195">
        <v>0</v>
      </c>
      <c r="BKD30" s="195">
        <v>0.94689099999999993</v>
      </c>
      <c r="BKE30" s="195">
        <v>0</v>
      </c>
      <c r="BKF30" s="195">
        <v>1.5</v>
      </c>
      <c r="BKG30" s="195">
        <v>2.5</v>
      </c>
      <c r="BKH30" s="195">
        <f t="shared" si="127"/>
        <v>4.9468909999999999</v>
      </c>
      <c r="BKI30" s="195">
        <f t="shared" si="128"/>
        <v>60.161617999999997</v>
      </c>
      <c r="BKJ30" s="195">
        <v>0</v>
      </c>
      <c r="BKK30" s="195">
        <v>26.455649999999999</v>
      </c>
      <c r="BKL30" s="195">
        <v>4</v>
      </c>
      <c r="BKM30" s="195">
        <v>0</v>
      </c>
      <c r="BKN30" s="195">
        <v>4</v>
      </c>
      <c r="BKO30" s="195">
        <f t="shared" si="129"/>
        <v>34.455649999999999</v>
      </c>
      <c r="BKP30" s="195">
        <v>0</v>
      </c>
      <c r="BKQ30" s="195">
        <v>0</v>
      </c>
      <c r="BKR30" s="195">
        <v>5</v>
      </c>
      <c r="BKS30" s="195">
        <v>30</v>
      </c>
      <c r="BKT30" s="195">
        <v>5.99</v>
      </c>
      <c r="BKU30" s="195">
        <f t="shared" si="130"/>
        <v>40.99</v>
      </c>
      <c r="BKV30" s="195">
        <v>0</v>
      </c>
      <c r="BKW30" s="195">
        <v>10</v>
      </c>
      <c r="BKX30" s="195">
        <v>0</v>
      </c>
      <c r="BKY30" s="195">
        <f t="shared" si="131"/>
        <v>10</v>
      </c>
      <c r="BKZ30" s="195">
        <v>3.96</v>
      </c>
      <c r="BLA30" s="195">
        <v>0.37110799999999994</v>
      </c>
      <c r="BLB30" s="195">
        <v>8</v>
      </c>
      <c r="BLC30" s="195">
        <v>5</v>
      </c>
      <c r="BLD30" s="195">
        <v>0</v>
      </c>
      <c r="BLE30" s="195">
        <f t="shared" si="132"/>
        <v>17.331108</v>
      </c>
      <c r="BLF30" s="196">
        <f t="shared" si="133"/>
        <v>102.776758</v>
      </c>
      <c r="BLG30" s="195">
        <v>0</v>
      </c>
      <c r="BLH30" s="195">
        <v>53.782660049562679</v>
      </c>
      <c r="BLI30" s="195">
        <v>50</v>
      </c>
      <c r="BLJ30" s="195">
        <v>0</v>
      </c>
      <c r="BLK30" s="195">
        <v>0</v>
      </c>
      <c r="BLL30" s="195">
        <f t="shared" si="134"/>
        <v>103.78266004956268</v>
      </c>
      <c r="BLM30" s="195">
        <v>2.97337513</v>
      </c>
      <c r="BLN30" s="195">
        <v>10</v>
      </c>
      <c r="BLO30" s="195">
        <v>3.976</v>
      </c>
      <c r="BLP30" s="195"/>
      <c r="BLQ30" s="195"/>
      <c r="BLR30" s="196">
        <f t="shared" si="135"/>
        <v>16.94937513</v>
      </c>
      <c r="BLS30" s="195"/>
      <c r="BLT30" s="195"/>
      <c r="BLU30" s="195">
        <v>25</v>
      </c>
      <c r="BLV30" s="195">
        <v>1.492472</v>
      </c>
      <c r="BLW30" s="195">
        <v>2.4749500000000002</v>
      </c>
      <c r="BLX30" s="196">
        <f t="shared" si="31"/>
        <v>28.967421999999999</v>
      </c>
      <c r="BLY30" s="195">
        <v>42.79</v>
      </c>
      <c r="BLZ30" s="195"/>
      <c r="BMA30" s="195">
        <v>5.4447787799999992</v>
      </c>
      <c r="BMB30" s="195">
        <v>0.99</v>
      </c>
      <c r="BMC30" s="195">
        <v>45</v>
      </c>
      <c r="BMD30" s="196">
        <f t="shared" si="136"/>
        <v>94.224778780000008</v>
      </c>
      <c r="BME30" s="195">
        <v>0.61499999999999999</v>
      </c>
      <c r="BMF30" s="195"/>
      <c r="BMG30" s="195">
        <v>3.96</v>
      </c>
      <c r="BMH30" s="196">
        <f t="shared" si="137"/>
        <v>4.5750000000000002</v>
      </c>
      <c r="BMI30" s="196">
        <f t="shared" si="138"/>
        <v>248.49923595956267</v>
      </c>
      <c r="BMJ30" s="195"/>
      <c r="BMK30" s="196">
        <f t="shared" si="139"/>
        <v>0</v>
      </c>
      <c r="BML30" s="195"/>
      <c r="BMM30" s="195">
        <v>3.1700000000000004</v>
      </c>
      <c r="BMN30" s="195">
        <v>25</v>
      </c>
      <c r="BMO30" s="195">
        <v>5</v>
      </c>
      <c r="BMP30" s="195">
        <v>5.5</v>
      </c>
      <c r="BMQ30" s="196">
        <f t="shared" si="140"/>
        <v>38.67</v>
      </c>
      <c r="BMR30" s="195">
        <v>11.98</v>
      </c>
      <c r="BMS30" s="195">
        <v>15</v>
      </c>
      <c r="BMT30" s="195"/>
      <c r="BMU30" s="195">
        <v>8.5020000000000007</v>
      </c>
      <c r="BMV30" s="195">
        <v>5</v>
      </c>
      <c r="BMW30" s="196">
        <f t="shared" si="141"/>
        <v>40.481999999999999</v>
      </c>
      <c r="BMX30" s="195">
        <v>34.979999999999997</v>
      </c>
      <c r="BMY30" s="195">
        <v>11.066473999999999</v>
      </c>
      <c r="BMZ30" s="195">
        <v>5</v>
      </c>
      <c r="BNA30" s="195">
        <v>30</v>
      </c>
      <c r="BNB30" s="195">
        <v>8.99</v>
      </c>
      <c r="BNC30" s="196">
        <f t="shared" si="142"/>
        <v>90.036473999999984</v>
      </c>
      <c r="BND30" s="195">
        <v>15</v>
      </c>
      <c r="BNE30" s="195">
        <v>10.072899</v>
      </c>
      <c r="BNF30" s="195">
        <v>18</v>
      </c>
      <c r="BNG30" s="195">
        <v>20.000050000000002</v>
      </c>
      <c r="BNH30" s="195">
        <v>29.460606549999998</v>
      </c>
      <c r="BNI30" s="196">
        <f t="shared" si="143"/>
        <v>92.533555550000003</v>
      </c>
      <c r="BNJ30" s="196">
        <f t="shared" si="144"/>
        <v>261.72202955</v>
      </c>
      <c r="BNK30" s="195">
        <v>27</v>
      </c>
      <c r="BNL30" s="195">
        <v>22.432431999999999</v>
      </c>
      <c r="BNM30" s="195">
        <v>41</v>
      </c>
      <c r="BNN30" s="195">
        <v>20</v>
      </c>
      <c r="BNO30" s="195">
        <v>25</v>
      </c>
      <c r="BNP30" s="196">
        <f t="shared" si="145"/>
        <v>135.43243200000001</v>
      </c>
      <c r="BNQ30" s="195">
        <v>0.33333333000000004</v>
      </c>
      <c r="BNR30" s="195">
        <v>7.2985090000000001</v>
      </c>
      <c r="BNS30" s="195">
        <v>30</v>
      </c>
      <c r="BNT30" s="195">
        <v>2.4749500000000002</v>
      </c>
      <c r="BNU30" s="195">
        <v>5</v>
      </c>
      <c r="BNV30" s="196">
        <f t="shared" si="146"/>
        <v>45.106792329999998</v>
      </c>
      <c r="BNW30" s="195"/>
      <c r="BNX30" s="195">
        <v>16.342307999999999</v>
      </c>
      <c r="BNY30" s="195"/>
      <c r="BNZ30" s="195">
        <v>67</v>
      </c>
      <c r="BOA30" s="195">
        <v>15</v>
      </c>
      <c r="BOB30" s="196">
        <f t="shared" si="147"/>
        <v>98.342308000000003</v>
      </c>
      <c r="BOC30" s="195">
        <v>0.5</v>
      </c>
      <c r="BOD30" s="195">
        <v>6.9353999999999996E-3</v>
      </c>
      <c r="BOE30" s="195">
        <v>8.9499999999999993</v>
      </c>
      <c r="BOF30" s="195">
        <v>10</v>
      </c>
      <c r="BOG30" s="195">
        <v>5</v>
      </c>
      <c r="BOH30" s="196">
        <f>SUM(BOC30:BOG30)</f>
        <v>24.456935399999999</v>
      </c>
      <c r="BOI30" s="195"/>
      <c r="BOJ30" s="196">
        <f t="shared" si="149"/>
        <v>0</v>
      </c>
      <c r="BOK30" s="196">
        <f t="shared" si="150"/>
        <v>303.33846773000005</v>
      </c>
      <c r="BOL30" s="195">
        <v>36.979950000000002</v>
      </c>
      <c r="BOM30" s="195">
        <v>15.494999999999999</v>
      </c>
      <c r="BON30" s="195">
        <v>35</v>
      </c>
      <c r="BOO30" s="196">
        <f t="shared" si="32"/>
        <v>87.474950000000007</v>
      </c>
      <c r="BOP30" s="196">
        <v>39.936</v>
      </c>
      <c r="BOQ30" s="196">
        <v>15.00005</v>
      </c>
      <c r="BOR30" s="196">
        <v>27.97</v>
      </c>
      <c r="BOS30" s="196">
        <v>34</v>
      </c>
      <c r="BOT30" s="196">
        <v>5</v>
      </c>
      <c r="BOU30" s="196">
        <f t="shared" si="151"/>
        <v>121.90604999999999</v>
      </c>
      <c r="BOV30" s="196">
        <v>10.984999999999999</v>
      </c>
      <c r="BOW30" s="196">
        <v>19.258046</v>
      </c>
      <c r="BOX30" s="196"/>
      <c r="BOY30" s="196">
        <v>19.5</v>
      </c>
      <c r="BOZ30" s="196"/>
      <c r="BPA30" s="196">
        <v>14</v>
      </c>
      <c r="BPB30" s="196">
        <f t="shared" si="152"/>
        <v>63.743046</v>
      </c>
      <c r="BPC30" s="196">
        <v>18.265000000000001</v>
      </c>
      <c r="BPD30" s="196">
        <v>1.4851700000000001</v>
      </c>
      <c r="BPE30" s="196">
        <v>37.594010369999999</v>
      </c>
      <c r="BPF30" s="196">
        <v>13.5</v>
      </c>
      <c r="BPG30" s="196">
        <f t="shared" si="153"/>
        <v>70.844180370000004</v>
      </c>
      <c r="BPH30" s="196"/>
      <c r="BPI30" s="196">
        <v>15.455</v>
      </c>
      <c r="BPJ30" s="196">
        <v>8</v>
      </c>
      <c r="BPK30" s="196">
        <f t="shared" si="154"/>
        <v>23.454999999999998</v>
      </c>
      <c r="BPL30" s="196">
        <f t="shared" si="155"/>
        <v>367.42322637000001</v>
      </c>
      <c r="BPM30" s="196">
        <v>10</v>
      </c>
      <c r="BPN30" s="196">
        <v>26</v>
      </c>
      <c r="BPO30" s="196">
        <f t="shared" si="156"/>
        <v>36</v>
      </c>
      <c r="BPP30" s="196"/>
      <c r="BPQ30" s="196">
        <v>2</v>
      </c>
      <c r="BPR30" s="196">
        <v>15</v>
      </c>
      <c r="BPS30" s="196">
        <v>13.976019130000001</v>
      </c>
      <c r="BPT30" s="196">
        <v>31</v>
      </c>
      <c r="BPU30" s="196">
        <f t="shared" si="157"/>
        <v>61.976019129999997</v>
      </c>
      <c r="BPV30" s="196">
        <v>11</v>
      </c>
      <c r="BPW30" s="196">
        <v>26.086223</v>
      </c>
      <c r="BPX30" s="196">
        <v>24.378</v>
      </c>
      <c r="BPY30" s="196">
        <v>10</v>
      </c>
      <c r="BPZ30" s="196">
        <f t="shared" si="33"/>
        <v>71.464223000000004</v>
      </c>
      <c r="BQA30" s="196">
        <v>29</v>
      </c>
      <c r="BQB30" s="196">
        <v>38.337958999999998</v>
      </c>
      <c r="BQC30" s="196">
        <v>10</v>
      </c>
      <c r="BQD30" s="196">
        <v>2.97</v>
      </c>
      <c r="BQE30" s="196">
        <v>25.407</v>
      </c>
      <c r="BQF30" s="196">
        <f t="shared" si="158"/>
        <v>105.71495899999999</v>
      </c>
      <c r="BQG30" s="196">
        <v>5</v>
      </c>
      <c r="BQH30" s="196">
        <v>10</v>
      </c>
      <c r="BQI30" s="196">
        <v>8</v>
      </c>
      <c r="BQJ30" s="196">
        <v>11.178849680000001</v>
      </c>
      <c r="BQK30" s="196">
        <v>5.4555300000000004</v>
      </c>
      <c r="BQL30" s="196">
        <f t="shared" si="159"/>
        <v>39.634379680000002</v>
      </c>
      <c r="BQM30" s="196">
        <f t="shared" si="34"/>
        <v>314.78958081000002</v>
      </c>
      <c r="BQN30" s="196">
        <v>7</v>
      </c>
      <c r="BQO30" s="196">
        <v>55</v>
      </c>
      <c r="BQP30" s="196">
        <v>45</v>
      </c>
      <c r="BQQ30" s="196">
        <v>33.09375</v>
      </c>
      <c r="BQR30" s="196">
        <f t="shared" si="160"/>
        <v>140.09375</v>
      </c>
      <c r="BQS30" s="196">
        <v>10.361000000000001</v>
      </c>
      <c r="BQT30" s="196">
        <v>28</v>
      </c>
      <c r="BQU30" s="196">
        <v>3</v>
      </c>
      <c r="BQV30" s="196">
        <v>20</v>
      </c>
      <c r="BQW30" s="196">
        <v>18</v>
      </c>
      <c r="BQX30" s="196">
        <f t="shared" si="161"/>
        <v>79.361000000000004</v>
      </c>
      <c r="BQY30" s="196">
        <v>8.4962499999999999</v>
      </c>
      <c r="BQZ30" s="196">
        <v>23.983091000000002</v>
      </c>
      <c r="BRA30" s="196">
        <v>7</v>
      </c>
      <c r="BRB30" s="196">
        <v>7</v>
      </c>
      <c r="BRC30" s="196">
        <v>8</v>
      </c>
      <c r="BRD30" s="196">
        <f t="shared" si="162"/>
        <v>54.479341000000005</v>
      </c>
      <c r="BRE30" s="196">
        <v>21.5</v>
      </c>
      <c r="BRF30" s="196">
        <v>23.001037</v>
      </c>
      <c r="BRG30" s="196">
        <v>2</v>
      </c>
      <c r="BRH30" s="196">
        <v>14.603</v>
      </c>
      <c r="BRI30" s="196">
        <v>17</v>
      </c>
      <c r="BRJ30" s="196">
        <f t="shared" si="163"/>
        <v>78.104037000000005</v>
      </c>
      <c r="BRK30" s="196">
        <v>17</v>
      </c>
      <c r="BRL30" s="196">
        <v>12.00523476</v>
      </c>
      <c r="BRM30" s="196">
        <f t="shared" si="164"/>
        <v>29.00523476</v>
      </c>
      <c r="BRN30" s="196">
        <f t="shared" si="35"/>
        <v>381.04336275999998</v>
      </c>
      <c r="BRO30" s="196">
        <v>10.99</v>
      </c>
      <c r="BRP30" s="196">
        <v>26</v>
      </c>
      <c r="BRQ30" s="196">
        <v>26</v>
      </c>
      <c r="BRR30" s="196">
        <f t="shared" si="165"/>
        <v>62.99</v>
      </c>
      <c r="BRS30" s="196"/>
      <c r="BRT30" s="196">
        <v>10</v>
      </c>
      <c r="BRU30" s="196">
        <v>26.966536000000001</v>
      </c>
      <c r="BRV30" s="196">
        <v>19</v>
      </c>
      <c r="BRW30" s="196">
        <v>21.96</v>
      </c>
      <c r="BRX30" s="196">
        <f t="shared" si="166"/>
        <v>77.926535999999999</v>
      </c>
      <c r="BRY30" s="196">
        <v>16.984999999999999</v>
      </c>
      <c r="BRZ30" s="196">
        <v>31</v>
      </c>
      <c r="BSA30" s="196">
        <v>36</v>
      </c>
      <c r="BSB30" s="196"/>
      <c r="BSC30" s="196">
        <v>14</v>
      </c>
      <c r="BSD30" s="196">
        <f t="shared" si="167"/>
        <v>97.984999999999999</v>
      </c>
      <c r="BSE30" s="196">
        <v>10.79176</v>
      </c>
      <c r="BSF30" s="196">
        <v>10.387</v>
      </c>
      <c r="BSG30" s="196">
        <v>10.562016</v>
      </c>
      <c r="BSH30" s="196">
        <v>12</v>
      </c>
      <c r="BSI30" s="196">
        <v>14</v>
      </c>
      <c r="BSJ30" s="196">
        <f t="shared" si="168"/>
        <v>57.740775999999997</v>
      </c>
      <c r="BSK30" s="196">
        <v>18</v>
      </c>
      <c r="BSL30" s="196">
        <v>29.1</v>
      </c>
      <c r="BSM30" s="196">
        <v>3</v>
      </c>
      <c r="BSN30" s="196">
        <v>3.7324999999999999</v>
      </c>
      <c r="BSO30" s="196">
        <f t="shared" si="169"/>
        <v>53.832500000000003</v>
      </c>
      <c r="BSP30" s="196">
        <f t="shared" si="170"/>
        <v>350.47481199999999</v>
      </c>
      <c r="BSQ30" s="196">
        <v>9</v>
      </c>
      <c r="BSR30" s="196">
        <f t="shared" si="171"/>
        <v>9</v>
      </c>
      <c r="BSS30" s="196">
        <v>7.70505</v>
      </c>
      <c r="BST30" s="196">
        <v>18.113468999999998</v>
      </c>
      <c r="BSU30" s="196">
        <v>14.491</v>
      </c>
      <c r="BSV30" s="196">
        <v>19</v>
      </c>
      <c r="BSW30" s="196">
        <v>78.8</v>
      </c>
      <c r="BSX30" s="196">
        <f t="shared" si="172"/>
        <v>138.10951899999998</v>
      </c>
      <c r="BSY30" s="196"/>
      <c r="BSZ30" s="196">
        <v>5.4824999999999999</v>
      </c>
      <c r="BTA30" s="196">
        <v>26</v>
      </c>
      <c r="BTB30" s="196">
        <v>34.479999999999997</v>
      </c>
      <c r="BTC30" s="196">
        <v>16.55876993</v>
      </c>
      <c r="BTD30" s="196">
        <f t="shared" si="173"/>
        <v>82.521269930000003</v>
      </c>
      <c r="BTE30" s="196">
        <v>1.18804</v>
      </c>
      <c r="BTF30" s="196">
        <v>2.7928700000000002</v>
      </c>
      <c r="BTG30" s="196">
        <v>16.945937259999997</v>
      </c>
      <c r="BTH30" s="196">
        <v>5</v>
      </c>
      <c r="BTI30" s="196">
        <v>15</v>
      </c>
      <c r="BTJ30" s="196">
        <f t="shared" si="174"/>
        <v>40.926847260000002</v>
      </c>
      <c r="BTK30" s="196">
        <v>10</v>
      </c>
      <c r="BTL30" s="196">
        <v>18.197482999999998</v>
      </c>
      <c r="BTM30" s="196">
        <v>5</v>
      </c>
      <c r="BTN30" s="196">
        <v>19.0036813</v>
      </c>
      <c r="BTO30" s="196">
        <v>2.5999999999999999E-3</v>
      </c>
      <c r="BTP30" s="196">
        <f t="shared" si="175"/>
        <v>52.203764300000003</v>
      </c>
      <c r="BTQ30" s="196">
        <f t="shared" si="176"/>
        <v>322.76140048999997</v>
      </c>
      <c r="BTR30" s="196">
        <v>5</v>
      </c>
      <c r="BTS30" s="196">
        <v>30</v>
      </c>
      <c r="BTT30" s="196">
        <v>25</v>
      </c>
      <c r="BTU30" s="196">
        <v>15.00005</v>
      </c>
      <c r="BTV30" s="196">
        <f t="shared" si="177"/>
        <v>75.000050000000002</v>
      </c>
      <c r="BTW30" s="196">
        <v>69.5</v>
      </c>
      <c r="BTX30" s="196">
        <v>13.553000000000001</v>
      </c>
      <c r="BTY30" s="196">
        <v>7.1994499999999997</v>
      </c>
      <c r="BTZ30" s="196"/>
      <c r="BUA30" s="196">
        <v>35</v>
      </c>
      <c r="BUB30" s="196">
        <f t="shared" si="178"/>
        <v>125.25245</v>
      </c>
      <c r="BUC30" s="196">
        <v>26</v>
      </c>
      <c r="BUD30" s="196">
        <v>19.930251999999999</v>
      </c>
      <c r="BUE30" s="196">
        <v>21.989996000000001</v>
      </c>
      <c r="BUF30" s="196">
        <v>41.5</v>
      </c>
      <c r="BUG30" s="196">
        <v>9.4900499099999998</v>
      </c>
      <c r="BUH30" s="196">
        <f t="shared" si="179"/>
        <v>118.91029791</v>
      </c>
      <c r="BUI30" s="196">
        <f>24+1.984</f>
        <v>25.984000000000002</v>
      </c>
      <c r="BUJ30" s="196">
        <v>17.292460999999999</v>
      </c>
      <c r="BUK30" s="196">
        <v>19</v>
      </c>
      <c r="BUL30" s="196"/>
      <c r="BUM30" s="196">
        <v>5.0199999999999996</v>
      </c>
      <c r="BUN30" s="196">
        <f t="shared" si="180"/>
        <v>67.296460999999994</v>
      </c>
      <c r="BUO30" s="196">
        <v>15.98</v>
      </c>
      <c r="BUP30" s="196">
        <v>22.951000000000001</v>
      </c>
      <c r="BUQ30" s="196">
        <f t="shared" si="181"/>
        <v>38.930999999999997</v>
      </c>
      <c r="BUR30" s="196">
        <f t="shared" si="182"/>
        <v>425.39025891</v>
      </c>
      <c r="BUS30" s="196">
        <v>6</v>
      </c>
      <c r="BUT30" s="196">
        <v>36.000050000000002</v>
      </c>
      <c r="BUU30" s="196">
        <v>26.681550000000001</v>
      </c>
      <c r="BUV30" s="196">
        <f t="shared" si="183"/>
        <v>68.681600000000003</v>
      </c>
      <c r="BUW30" s="196">
        <f>55.98+1.98</f>
        <v>57.959999999999994</v>
      </c>
      <c r="BUX30" s="196">
        <v>11</v>
      </c>
      <c r="BUY30" s="196">
        <v>10.1</v>
      </c>
      <c r="BUZ30" s="196">
        <v>3</v>
      </c>
      <c r="BVA30" s="196">
        <v>13</v>
      </c>
      <c r="BVB30" s="196">
        <f t="shared" si="184"/>
        <v>95.059999999999988</v>
      </c>
      <c r="BVC30" s="196">
        <v>6</v>
      </c>
      <c r="BVD30" s="196">
        <v>45.082236999999992</v>
      </c>
      <c r="BVE30" s="196"/>
      <c r="BVF30" s="196">
        <v>14.500221399999999</v>
      </c>
      <c r="BVG30" s="196">
        <v>38.5</v>
      </c>
      <c r="BVH30" s="196">
        <f t="shared" si="185"/>
        <v>104.08245839999999</v>
      </c>
      <c r="BVI30" s="196">
        <v>32</v>
      </c>
      <c r="BVJ30" s="196">
        <v>36.352474999999998</v>
      </c>
      <c r="BVK30" s="196">
        <v>13.43</v>
      </c>
      <c r="BVL30" s="196">
        <v>30</v>
      </c>
      <c r="BVM30" s="196">
        <v>47.494983529999999</v>
      </c>
      <c r="BVN30" s="196">
        <f t="shared" si="206"/>
        <v>159.27745852999999</v>
      </c>
      <c r="BVO30" s="196"/>
      <c r="BVP30" s="196">
        <v>19</v>
      </c>
      <c r="BVQ30" s="196">
        <v>18.93608042</v>
      </c>
      <c r="BVR30" s="196">
        <v>23.984100000000002</v>
      </c>
      <c r="BVS30" s="196">
        <v>13.827</v>
      </c>
      <c r="BVT30" s="196">
        <f t="shared" si="186"/>
        <v>75.747180419999992</v>
      </c>
      <c r="BVU30" s="196">
        <f t="shared" si="187"/>
        <v>502.84869735000001</v>
      </c>
      <c r="BVV30" s="196">
        <f t="shared" si="36"/>
        <v>3641.2294479295624</v>
      </c>
      <c r="BVW30" s="196"/>
      <c r="BVX30" s="196">
        <v>21</v>
      </c>
      <c r="BVY30" s="196">
        <v>3</v>
      </c>
      <c r="BVZ30" s="196">
        <v>15</v>
      </c>
      <c r="BWA30" s="196">
        <v>30.5</v>
      </c>
      <c r="BWB30" s="196">
        <f t="shared" si="188"/>
        <v>69.5</v>
      </c>
      <c r="BWC30" s="196">
        <v>6.7481249999999999</v>
      </c>
      <c r="BWD30" s="196">
        <v>15</v>
      </c>
      <c r="BWE30" s="196">
        <v>6.5</v>
      </c>
      <c r="BWF30" s="196">
        <v>20.78</v>
      </c>
      <c r="BWG30" s="196">
        <v>9</v>
      </c>
      <c r="BWH30" s="196">
        <f t="shared" si="204"/>
        <v>58.028125000000003</v>
      </c>
      <c r="BWI30" s="196"/>
      <c r="BWJ30" s="196">
        <v>82.375661000000008</v>
      </c>
      <c r="BWK30" s="196">
        <v>10.556000000000001</v>
      </c>
      <c r="BWL30" s="196">
        <v>1.0093259000000001</v>
      </c>
      <c r="BWM30" s="196">
        <v>1</v>
      </c>
      <c r="BWN30" s="196">
        <f t="shared" si="209"/>
        <v>94.940986899999999</v>
      </c>
      <c r="BWO30" s="196">
        <v>12</v>
      </c>
      <c r="BWP30" s="196">
        <v>20.190562</v>
      </c>
      <c r="BWQ30" s="196"/>
      <c r="BWR30" s="196">
        <v>7</v>
      </c>
      <c r="BWS30" s="196"/>
      <c r="BWT30" s="196">
        <f t="shared" si="210"/>
        <v>39.190562</v>
      </c>
      <c r="BWU30" s="196">
        <v>18.31536479</v>
      </c>
      <c r="BWV30" s="196">
        <f t="shared" si="38"/>
        <v>18.31536479</v>
      </c>
      <c r="BWW30" s="196">
        <f t="shared" si="39"/>
        <v>279.97503869000002</v>
      </c>
      <c r="BWX30" s="196">
        <v>11.99</v>
      </c>
      <c r="BWY30" s="196">
        <v>9</v>
      </c>
      <c r="BWZ30" s="196">
        <v>7</v>
      </c>
      <c r="BXA30" s="196">
        <v>8</v>
      </c>
      <c r="BXB30" s="196">
        <f t="shared" si="190"/>
        <v>35.99</v>
      </c>
      <c r="BXC30" s="196">
        <v>10.6</v>
      </c>
      <c r="BXD30" s="196">
        <v>18</v>
      </c>
      <c r="BXE30" s="196">
        <v>15</v>
      </c>
      <c r="BXF30" s="196">
        <v>16</v>
      </c>
      <c r="BXG30" s="196">
        <v>36.5</v>
      </c>
      <c r="BXH30" s="196">
        <f t="shared" si="191"/>
        <v>96.1</v>
      </c>
      <c r="BXI30" s="196">
        <v>14.5</v>
      </c>
      <c r="BXJ30" s="196">
        <v>42.687117999999998</v>
      </c>
      <c r="BXK30" s="196">
        <v>3.5789999999999997</v>
      </c>
      <c r="BXL30" s="196">
        <v>18</v>
      </c>
      <c r="BXM30" s="196">
        <v>12.161085999999999</v>
      </c>
      <c r="BXN30" s="196">
        <f t="shared" si="192"/>
        <v>90.927204000000003</v>
      </c>
      <c r="BXO30" s="196"/>
      <c r="BXP30" s="196">
        <v>4.549633</v>
      </c>
      <c r="BXQ30" s="196">
        <v>0.23699999999999999</v>
      </c>
      <c r="BXR30" s="196">
        <v>12.620000000000001</v>
      </c>
      <c r="BXS30" s="196">
        <v>38.5</v>
      </c>
      <c r="BXT30" s="196">
        <f t="shared" si="193"/>
        <v>55.906632999999999</v>
      </c>
      <c r="BXU30" s="196">
        <f t="shared" si="194"/>
        <v>278.92383699999999</v>
      </c>
      <c r="BXV30" s="196">
        <v>35.494990000000001</v>
      </c>
      <c r="BXW30" s="196">
        <v>52</v>
      </c>
      <c r="BXX30" s="196">
        <v>24</v>
      </c>
      <c r="BXY30" s="196">
        <f t="shared" si="195"/>
        <v>111.49499</v>
      </c>
      <c r="BXZ30" s="196">
        <v>30</v>
      </c>
      <c r="BYA30" s="196">
        <v>36.319630000000004</v>
      </c>
      <c r="BYB30" s="196">
        <v>15</v>
      </c>
      <c r="BYC30" s="196">
        <v>30.245000000000001</v>
      </c>
      <c r="BYD30" s="196">
        <v>35</v>
      </c>
      <c r="BYE30" s="196">
        <f t="shared" si="196"/>
        <v>146.56463000000002</v>
      </c>
      <c r="BYF30" s="196">
        <v>11</v>
      </c>
      <c r="BYG30" s="196">
        <v>20.839466999999999</v>
      </c>
      <c r="BYH30" s="196">
        <v>24</v>
      </c>
      <c r="BYI30" s="196">
        <v>24</v>
      </c>
      <c r="BYJ30" s="196">
        <v>38.979999999999997</v>
      </c>
      <c r="BYK30" s="196">
        <f t="shared" si="207"/>
        <v>118.819467</v>
      </c>
      <c r="BYL30" s="196">
        <v>46</v>
      </c>
      <c r="BYM30" s="196">
        <v>10</v>
      </c>
      <c r="BYN30" s="196">
        <v>5</v>
      </c>
      <c r="BYO30" s="196">
        <v>19</v>
      </c>
      <c r="BYP30" s="196">
        <v>25</v>
      </c>
      <c r="BYQ30" s="196">
        <f t="shared" si="205"/>
        <v>105</v>
      </c>
      <c r="BYR30" s="196">
        <v>74</v>
      </c>
      <c r="BYS30" s="196">
        <v>27.5</v>
      </c>
      <c r="BYT30" s="196">
        <v>45.545732999999998</v>
      </c>
      <c r="BYU30" s="196">
        <v>32.307708000000005</v>
      </c>
      <c r="BYV30" s="196">
        <f t="shared" si="197"/>
        <v>179.35344099999998</v>
      </c>
      <c r="BYW30" s="196">
        <f t="shared" si="198"/>
        <v>661.232528</v>
      </c>
      <c r="BYX30" s="196">
        <v>12</v>
      </c>
      <c r="BYY30" s="196">
        <f t="shared" si="199"/>
        <v>12</v>
      </c>
      <c r="BYZ30" s="196">
        <v>17.000050000000002</v>
      </c>
      <c r="BZA30" s="196">
        <v>24.907</v>
      </c>
      <c r="BZB30" s="196">
        <v>29.544499999999999</v>
      </c>
      <c r="BZC30" s="196">
        <v>24</v>
      </c>
      <c r="BZD30" s="196">
        <v>28</v>
      </c>
      <c r="BZE30" s="196">
        <f t="shared" si="200"/>
        <v>123.45155</v>
      </c>
      <c r="BZF30" s="196">
        <v>24</v>
      </c>
      <c r="BZG30" s="196">
        <v>64.064794000000006</v>
      </c>
      <c r="BZH30" s="196">
        <v>16</v>
      </c>
      <c r="BZI30" s="196">
        <v>18.001521539999999</v>
      </c>
      <c r="BZJ30" s="196">
        <f t="shared" si="201"/>
        <v>122.06631554000001</v>
      </c>
      <c r="BZK30" s="196">
        <v>17</v>
      </c>
      <c r="BZL30" s="196">
        <v>25</v>
      </c>
      <c r="BZM30" s="196">
        <v>17</v>
      </c>
      <c r="BZN30" s="196">
        <v>25</v>
      </c>
      <c r="BZO30" s="196"/>
      <c r="BZP30" s="196">
        <f t="shared" si="40"/>
        <v>84</v>
      </c>
      <c r="BZQ30" s="196">
        <f t="shared" si="202"/>
        <v>341.51786554</v>
      </c>
      <c r="BZR30" s="196">
        <f t="shared" si="203"/>
        <v>1561.6492692300001</v>
      </c>
      <c r="BZS30" s="197"/>
      <c r="BZT30" s="197"/>
      <c r="BZU30" s="197"/>
      <c r="BZV30" s="197"/>
      <c r="BZW30" s="197"/>
      <c r="BZX30" s="197"/>
      <c r="BZY30" s="197"/>
      <c r="BZZ30" s="197"/>
      <c r="CAA30" s="197"/>
      <c r="CAB30" s="197"/>
      <c r="CAC30" s="197"/>
      <c r="CAD30" s="197"/>
      <c r="CAE30" s="197"/>
      <c r="CAF30" s="197"/>
      <c r="CAG30" s="197"/>
      <c r="CAH30" s="197"/>
      <c r="CAI30" s="197"/>
      <c r="CAJ30" s="197"/>
      <c r="CAK30" s="197"/>
      <c r="CAL30" s="197"/>
      <c r="CAM30" s="197"/>
      <c r="CAN30" s="197"/>
      <c r="CAO30" s="197"/>
      <c r="CAP30" s="197"/>
      <c r="CAQ30" s="197"/>
      <c r="CAR30" s="197"/>
      <c r="CAS30" s="197"/>
      <c r="CAT30" s="197"/>
      <c r="CAU30" s="197"/>
      <c r="CAV30" s="197"/>
      <c r="CAW30" s="197"/>
      <c r="CAX30" s="197"/>
      <c r="CAY30" s="197"/>
      <c r="CAZ30" s="197"/>
      <c r="CBA30" s="197"/>
      <c r="CBB30" s="197"/>
      <c r="CBC30" s="197"/>
      <c r="CBD30" s="197"/>
      <c r="CBE30" s="197"/>
      <c r="CBF30" s="197"/>
      <c r="CBG30" s="197"/>
      <c r="CBH30" s="197"/>
      <c r="CBI30" s="197"/>
      <c r="CBJ30" s="197"/>
      <c r="CBK30" s="197"/>
      <c r="CBL30" s="197"/>
      <c r="CBM30" s="197"/>
      <c r="CBN30" s="197"/>
      <c r="CBO30" s="197"/>
      <c r="CBP30" s="197"/>
      <c r="CBQ30" s="197"/>
      <c r="CBR30" s="197"/>
      <c r="CBS30" s="197"/>
      <c r="CBT30" s="197"/>
      <c r="CBU30" s="197"/>
      <c r="CBV30" s="197"/>
      <c r="CBW30" s="197"/>
      <c r="CBX30" s="197"/>
      <c r="CBY30" s="197"/>
      <c r="CBZ30" s="197"/>
      <c r="CCA30" s="197"/>
      <c r="CCB30" s="197"/>
      <c r="CCC30" s="197"/>
      <c r="CCD30" s="197"/>
      <c r="CCE30" s="197"/>
      <c r="CCF30" s="197"/>
      <c r="CCG30" s="197"/>
      <c r="CCH30" s="197"/>
      <c r="CCI30" s="197"/>
      <c r="CCJ30" s="197"/>
      <c r="CCK30" s="197"/>
      <c r="CCL30" s="197"/>
      <c r="CCM30" s="197"/>
      <c r="CCN30" s="197"/>
      <c r="CCO30" s="197"/>
      <c r="CCP30" s="197"/>
      <c r="CCQ30" s="197"/>
      <c r="CCR30" s="198"/>
      <c r="CCS30" s="198">
        <f t="shared" si="41"/>
        <v>-13.456870629999997</v>
      </c>
      <c r="CCT30" s="199"/>
      <c r="CDM30" s="212" t="s">
        <v>208</v>
      </c>
      <c r="CDN30" s="212" t="s">
        <v>209</v>
      </c>
      <c r="CDO30" s="213" t="s">
        <v>210</v>
      </c>
      <c r="CDP30" s="214"/>
      <c r="CDS30" s="212" t="s">
        <v>208</v>
      </c>
      <c r="CDT30" s="212" t="s">
        <v>209</v>
      </c>
      <c r="CDU30" s="213" t="s">
        <v>210</v>
      </c>
      <c r="CED30" s="215" t="s">
        <v>105</v>
      </c>
      <c r="CEE30" s="216">
        <f>+SUM(CEE21:CEE29)</f>
        <v>2.6838200714285718</v>
      </c>
      <c r="CEF30" s="216">
        <f>+SUM(CEF21:CEF29)</f>
        <v>33.551367021865886</v>
      </c>
    </row>
    <row r="31" spans="1:2164" s="200" customFormat="1" outlineLevel="1" x14ac:dyDescent="0.2">
      <c r="A31" s="201" t="s">
        <v>22</v>
      </c>
      <c r="B31" s="195">
        <v>28.863966000000001</v>
      </c>
      <c r="C31" s="195">
        <v>0.28699999999999998</v>
      </c>
      <c r="D31" s="195">
        <v>3.8727080000000003</v>
      </c>
      <c r="E31" s="195"/>
      <c r="F31" s="195">
        <v>5.5511080000000002</v>
      </c>
      <c r="G31" s="195">
        <v>5.0361830000000003</v>
      </c>
      <c r="H31" s="195">
        <v>12.934812000000001</v>
      </c>
      <c r="I31" s="195"/>
      <c r="J31" s="195">
        <v>1.6337999999999998E-2</v>
      </c>
      <c r="K31" s="195">
        <v>14.968882000000001</v>
      </c>
      <c r="L31" s="195">
        <v>25.122689999999999</v>
      </c>
      <c r="M31" s="195">
        <v>15.856311999999999</v>
      </c>
      <c r="N31" s="195">
        <v>9.4832859999999997</v>
      </c>
      <c r="O31" s="202">
        <v>93.12931900000001</v>
      </c>
      <c r="P31" s="195"/>
      <c r="Q31" s="195">
        <v>3.262699</v>
      </c>
      <c r="R31" s="195"/>
      <c r="S31" s="195"/>
      <c r="T31" s="195"/>
      <c r="U31" s="195">
        <v>3.262699</v>
      </c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>
        <v>16.425643000000001</v>
      </c>
      <c r="AI31" s="195"/>
      <c r="AJ31" s="195"/>
      <c r="AK31" s="195"/>
      <c r="AL31" s="195">
        <v>16.425643000000001</v>
      </c>
      <c r="AM31" s="195">
        <v>19.688342000000002</v>
      </c>
      <c r="AN31" s="195"/>
      <c r="AO31" s="195">
        <v>31.169829</v>
      </c>
      <c r="AP31" s="195"/>
      <c r="AQ31" s="195"/>
      <c r="AR31" s="195"/>
      <c r="AS31" s="195">
        <v>31.169829</v>
      </c>
      <c r="AT31" s="195"/>
      <c r="AU31" s="195">
        <v>1.557234</v>
      </c>
      <c r="AV31" s="195"/>
      <c r="AW31" s="195">
        <v>1.557234</v>
      </c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>
        <v>32.727063000000001</v>
      </c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>
        <v>10.875736</v>
      </c>
      <c r="CF31" s="195"/>
      <c r="CG31" s="195"/>
      <c r="CH31" s="195">
        <v>10.875736</v>
      </c>
      <c r="CI31" s="195"/>
      <c r="CJ31" s="195">
        <v>6.4634109999999998</v>
      </c>
      <c r="CK31" s="195"/>
      <c r="CL31" s="195"/>
      <c r="CM31" s="195">
        <v>6.4634109999999998</v>
      </c>
      <c r="CN31" s="195">
        <v>17.339147000000001</v>
      </c>
      <c r="CO31" s="195"/>
      <c r="CP31" s="195"/>
      <c r="CQ31" s="195"/>
      <c r="CR31" s="195"/>
      <c r="CS31" s="195"/>
      <c r="CT31" s="195"/>
      <c r="CU31" s="195"/>
      <c r="CV31" s="195"/>
      <c r="CW31" s="195"/>
      <c r="CX31" s="195">
        <v>29.205015</v>
      </c>
      <c r="CY31" s="195"/>
      <c r="CZ31" s="195"/>
      <c r="DA31" s="195"/>
      <c r="DB31" s="195">
        <v>29.205015</v>
      </c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>
        <v>29.205015</v>
      </c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>
        <v>14.023411060000001</v>
      </c>
      <c r="EE31" s="195"/>
      <c r="EF31" s="195">
        <v>14.023411060000001</v>
      </c>
      <c r="EG31" s="195"/>
      <c r="EH31" s="195"/>
      <c r="EI31" s="195"/>
      <c r="EJ31" s="195"/>
      <c r="EK31" s="195"/>
      <c r="EL31" s="195"/>
      <c r="EM31" s="195"/>
      <c r="EN31" s="195"/>
      <c r="EO31" s="195">
        <v>14.023411060000001</v>
      </c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>
        <v>17.565028999999999</v>
      </c>
      <c r="FB31" s="195"/>
      <c r="FC31" s="195"/>
      <c r="FD31" s="195"/>
      <c r="FE31" s="195">
        <v>17.565028999999999</v>
      </c>
      <c r="FF31" s="195"/>
      <c r="FG31" s="195">
        <v>4.534859</v>
      </c>
      <c r="FH31" s="195"/>
      <c r="FI31" s="195"/>
      <c r="FJ31" s="195">
        <v>4.534859</v>
      </c>
      <c r="FK31" s="195"/>
      <c r="FL31" s="195">
        <v>10.99836</v>
      </c>
      <c r="FM31" s="195"/>
      <c r="FN31" s="195"/>
      <c r="FO31" s="195">
        <v>10.99836</v>
      </c>
      <c r="FP31" s="195">
        <v>33.098247999999998</v>
      </c>
      <c r="FQ31" s="195"/>
      <c r="FR31" s="195"/>
      <c r="FS31" s="195"/>
      <c r="FT31" s="195">
        <v>11.181855000000001</v>
      </c>
      <c r="FU31" s="195"/>
      <c r="FV31" s="195"/>
      <c r="FW31" s="195"/>
      <c r="FX31" s="195">
        <v>11.181855000000001</v>
      </c>
      <c r="FY31" s="195"/>
      <c r="FZ31" s="195"/>
      <c r="GA31" s="195"/>
      <c r="GB31" s="195"/>
      <c r="GC31" s="195"/>
      <c r="GD31" s="195"/>
      <c r="GE31" s="195"/>
      <c r="GF31" s="195">
        <v>4.5173160000000001</v>
      </c>
      <c r="GG31" s="195"/>
      <c r="GH31" s="195"/>
      <c r="GI31" s="195"/>
      <c r="GJ31" s="195">
        <v>4.5173160000000001</v>
      </c>
      <c r="GK31" s="195"/>
      <c r="GL31" s="195">
        <v>15.23423</v>
      </c>
      <c r="GM31" s="195"/>
      <c r="GN31" s="195"/>
      <c r="GO31" s="195"/>
      <c r="GP31" s="195">
        <v>15.23423</v>
      </c>
      <c r="GQ31" s="195">
        <v>30.933401000000003</v>
      </c>
      <c r="GR31" s="195"/>
      <c r="GS31" s="195">
        <v>4.3540070000000002</v>
      </c>
      <c r="GT31" s="195"/>
      <c r="GU31" s="195"/>
      <c r="GV31" s="195"/>
      <c r="GW31" s="195">
        <v>4.3540070000000002</v>
      </c>
      <c r="GX31" s="195"/>
      <c r="GY31" s="195"/>
      <c r="GZ31" s="195"/>
      <c r="HA31" s="195"/>
      <c r="HB31" s="195"/>
      <c r="HC31" s="195"/>
      <c r="HD31" s="195"/>
      <c r="HE31" s="195">
        <v>0.82471099999999997</v>
      </c>
      <c r="HF31" s="195"/>
      <c r="HG31" s="195"/>
      <c r="HH31" s="195"/>
      <c r="HI31" s="195">
        <v>0.82471099999999997</v>
      </c>
      <c r="HJ31" s="195"/>
      <c r="HK31" s="195">
        <v>9.9402530000000002</v>
      </c>
      <c r="HL31" s="195"/>
      <c r="HM31" s="195"/>
      <c r="HN31" s="195"/>
      <c r="HO31" s="195">
        <v>9.9402530000000002</v>
      </c>
      <c r="HP31" s="195"/>
      <c r="HQ31" s="195"/>
      <c r="HR31" s="195"/>
      <c r="HS31" s="195"/>
      <c r="HT31" s="195">
        <v>15.118971</v>
      </c>
      <c r="HU31" s="195"/>
      <c r="HV31" s="195"/>
      <c r="HW31" s="195"/>
      <c r="HX31" s="195"/>
      <c r="HY31" s="195">
        <v>1.3059860000000001</v>
      </c>
      <c r="HZ31" s="195"/>
      <c r="IA31" s="195"/>
      <c r="IB31" s="195"/>
      <c r="IC31" s="195">
        <v>1.3059860000000001</v>
      </c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>
        <v>6.9299530000000003</v>
      </c>
      <c r="IR31" s="195"/>
      <c r="IS31" s="195"/>
      <c r="IT31" s="195"/>
      <c r="IU31" s="195">
        <v>6.9299530000000003</v>
      </c>
      <c r="IV31" s="195">
        <v>8.2359390000000001</v>
      </c>
      <c r="IW31" s="195"/>
      <c r="IX31" s="195">
        <v>6.1414530000000003</v>
      </c>
      <c r="IY31" s="195"/>
      <c r="IZ31" s="195"/>
      <c r="JA31" s="195"/>
      <c r="JB31" s="195">
        <v>6.1414530000000003</v>
      </c>
      <c r="JC31" s="195"/>
      <c r="JD31" s="195"/>
      <c r="JE31" s="195"/>
      <c r="JF31" s="195"/>
      <c r="JG31" s="195"/>
      <c r="JH31" s="195"/>
      <c r="JI31" s="195"/>
      <c r="JJ31" s="195"/>
      <c r="JK31" s="195"/>
      <c r="JL31" s="195"/>
      <c r="JM31" s="195"/>
      <c r="JN31" s="195"/>
      <c r="JO31" s="195"/>
      <c r="JP31" s="195"/>
      <c r="JQ31" s="195"/>
      <c r="JR31" s="195"/>
      <c r="JS31" s="195"/>
      <c r="JT31" s="195"/>
      <c r="JU31" s="195"/>
      <c r="JV31" s="195"/>
      <c r="JW31" s="195">
        <v>6.1414530000000003</v>
      </c>
      <c r="JX31" s="195"/>
      <c r="JY31" s="195"/>
      <c r="JZ31" s="195"/>
      <c r="KA31" s="195"/>
      <c r="KB31" s="195"/>
      <c r="KC31" s="195">
        <v>5.597213</v>
      </c>
      <c r="KD31" s="195"/>
      <c r="KE31" s="195"/>
      <c r="KF31" s="195"/>
      <c r="KG31" s="195">
        <v>5.597213</v>
      </c>
      <c r="KH31" s="195"/>
      <c r="KI31" s="195">
        <v>14.599311</v>
      </c>
      <c r="KJ31" s="195"/>
      <c r="KK31" s="195"/>
      <c r="KL31" s="195"/>
      <c r="KM31" s="195">
        <v>14.599311</v>
      </c>
      <c r="KN31" s="195"/>
      <c r="KO31" s="195"/>
      <c r="KP31" s="195"/>
      <c r="KQ31" s="195"/>
      <c r="KR31" s="195"/>
      <c r="KS31" s="195"/>
      <c r="KT31" s="195"/>
      <c r="KU31" s="195">
        <v>18.057289000000001</v>
      </c>
      <c r="KV31" s="195"/>
      <c r="KW31" s="195">
        <v>18.057289000000001</v>
      </c>
      <c r="KX31" s="195">
        <v>38.253812999999994</v>
      </c>
      <c r="KY31" s="195"/>
      <c r="KZ31" s="195"/>
      <c r="LA31" s="195"/>
      <c r="LB31" s="195"/>
      <c r="LC31" s="195">
        <v>10.024184999999999</v>
      </c>
      <c r="LD31" s="195"/>
      <c r="LE31" s="195"/>
      <c r="LF31" s="195"/>
      <c r="LG31" s="195">
        <v>10.024184999999999</v>
      </c>
      <c r="LH31" s="195"/>
      <c r="LI31" s="195">
        <v>6.3602000000000006E-2</v>
      </c>
      <c r="LJ31" s="195"/>
      <c r="LK31" s="195"/>
      <c r="LL31" s="195"/>
      <c r="LM31" s="195">
        <v>6.3602000000000006E-2</v>
      </c>
      <c r="LN31" s="195"/>
      <c r="LO31" s="195">
        <v>9.3045240000000007</v>
      </c>
      <c r="LP31" s="195"/>
      <c r="LQ31" s="195"/>
      <c r="LR31" s="195"/>
      <c r="LS31" s="195">
        <v>9.3045240000000007</v>
      </c>
      <c r="LT31" s="195"/>
      <c r="LU31" s="195">
        <v>11.644112</v>
      </c>
      <c r="LV31" s="195"/>
      <c r="LW31" s="195"/>
      <c r="LX31" s="195"/>
      <c r="LY31" s="195">
        <v>11.644112</v>
      </c>
      <c r="LZ31" s="195">
        <v>31.036422999999999</v>
      </c>
      <c r="MA31" s="195">
        <v>275.80122606000003</v>
      </c>
      <c r="MB31" s="195"/>
      <c r="MC31" s="195"/>
      <c r="MD31" s="195"/>
      <c r="ME31" s="195"/>
      <c r="MF31" s="195"/>
      <c r="MG31" s="195"/>
      <c r="MH31" s="195"/>
      <c r="MI31" s="195"/>
      <c r="MJ31" s="195"/>
      <c r="MK31" s="195"/>
      <c r="ML31" s="195"/>
      <c r="MM31" s="195"/>
      <c r="MN31" s="195"/>
      <c r="MO31" s="202"/>
      <c r="MP31" s="202"/>
      <c r="MQ31" s="202"/>
      <c r="MR31" s="202"/>
      <c r="MS31" s="202"/>
      <c r="MT31" s="202"/>
      <c r="MU31" s="202"/>
      <c r="MV31" s="202"/>
      <c r="MW31" s="202"/>
      <c r="MX31" s="202"/>
      <c r="MY31" s="202"/>
      <c r="MZ31" s="202"/>
      <c r="NA31" s="195"/>
      <c r="NB31" s="195"/>
      <c r="NC31" s="195"/>
      <c r="ND31" s="195"/>
      <c r="NE31" s="195"/>
      <c r="NF31" s="195"/>
      <c r="NG31" s="195"/>
      <c r="NH31" s="195"/>
      <c r="NI31" s="195"/>
      <c r="NJ31" s="195"/>
      <c r="NK31" s="195"/>
      <c r="NL31" s="195"/>
      <c r="NM31" s="195"/>
      <c r="NN31" s="195"/>
      <c r="NO31" s="195"/>
      <c r="NP31" s="195"/>
      <c r="NQ31" s="195"/>
      <c r="NR31" s="195"/>
      <c r="NS31" s="195"/>
      <c r="NT31" s="195"/>
      <c r="NU31" s="195"/>
      <c r="NV31" s="195"/>
      <c r="NW31" s="195"/>
      <c r="NX31" s="195"/>
      <c r="NY31" s="195"/>
      <c r="NZ31" s="195"/>
      <c r="OA31" s="195"/>
      <c r="OB31" s="195"/>
      <c r="OC31" s="195"/>
      <c r="OD31" s="195"/>
      <c r="OE31" s="195"/>
      <c r="OF31" s="195"/>
      <c r="OG31" s="195"/>
      <c r="OH31" s="195"/>
      <c r="OI31" s="195"/>
      <c r="OJ31" s="195"/>
      <c r="OK31" s="195"/>
      <c r="OL31" s="195"/>
      <c r="OM31" s="195"/>
      <c r="ON31" s="195"/>
      <c r="OO31" s="195"/>
      <c r="OP31" s="195"/>
      <c r="OQ31" s="195"/>
      <c r="OR31" s="195"/>
      <c r="OS31" s="195"/>
      <c r="OT31" s="195"/>
      <c r="OU31" s="195"/>
      <c r="OV31" s="195"/>
      <c r="OW31" s="195"/>
      <c r="OX31" s="195"/>
      <c r="OY31" s="195"/>
      <c r="OZ31" s="195"/>
      <c r="PA31" s="195"/>
      <c r="PB31" s="195"/>
      <c r="PC31" s="195"/>
      <c r="PD31" s="195"/>
      <c r="PE31" s="195"/>
      <c r="PF31" s="195"/>
      <c r="PG31" s="195"/>
      <c r="PH31" s="195"/>
      <c r="PI31" s="195"/>
      <c r="PJ31" s="195"/>
      <c r="PK31" s="195"/>
      <c r="PL31" s="195"/>
      <c r="PM31" s="195"/>
      <c r="PN31" s="195"/>
      <c r="PO31" s="195"/>
      <c r="PP31" s="195"/>
      <c r="PQ31" s="195"/>
      <c r="PR31" s="195"/>
      <c r="PS31" s="195"/>
      <c r="PT31" s="195"/>
      <c r="PU31" s="195"/>
      <c r="PV31" s="195"/>
      <c r="PW31" s="195"/>
      <c r="PX31" s="195"/>
      <c r="PY31" s="195"/>
      <c r="PZ31" s="195"/>
      <c r="QA31" s="195"/>
      <c r="QB31" s="195"/>
      <c r="QC31" s="195"/>
      <c r="QD31" s="195"/>
      <c r="QE31" s="195"/>
      <c r="QF31" s="195"/>
      <c r="QG31" s="195"/>
      <c r="QH31" s="195"/>
      <c r="QI31" s="195"/>
      <c r="QJ31" s="195"/>
      <c r="QK31" s="195"/>
      <c r="QL31" s="195"/>
      <c r="QM31" s="195"/>
      <c r="QN31" s="195"/>
      <c r="QO31" s="195"/>
      <c r="QP31" s="195"/>
      <c r="QQ31" s="195"/>
      <c r="QR31" s="195"/>
      <c r="QS31" s="195"/>
      <c r="QT31" s="195"/>
      <c r="QU31" s="195"/>
      <c r="QV31" s="195"/>
      <c r="QW31" s="195"/>
      <c r="QX31" s="195"/>
      <c r="QY31" s="195"/>
      <c r="QZ31" s="195"/>
      <c r="RA31" s="195"/>
      <c r="RB31" s="195"/>
      <c r="RC31" s="195"/>
      <c r="RD31" s="195"/>
      <c r="RE31" s="195"/>
      <c r="RF31" s="195"/>
      <c r="RG31" s="195"/>
      <c r="RH31" s="195"/>
      <c r="RI31" s="195"/>
      <c r="RJ31" s="195"/>
      <c r="RK31" s="195"/>
      <c r="RL31" s="195"/>
      <c r="RM31" s="195"/>
      <c r="RN31" s="195"/>
      <c r="RO31" s="195"/>
      <c r="RP31" s="195"/>
      <c r="RQ31" s="195"/>
      <c r="RR31" s="195"/>
      <c r="RS31" s="195"/>
      <c r="RT31" s="195"/>
      <c r="RU31" s="195"/>
      <c r="RV31" s="195"/>
      <c r="RW31" s="195"/>
      <c r="RX31" s="195"/>
      <c r="RY31" s="195"/>
      <c r="RZ31" s="195"/>
      <c r="SA31" s="195"/>
      <c r="SB31" s="195"/>
      <c r="SC31" s="195"/>
      <c r="SD31" s="195"/>
      <c r="SE31" s="195"/>
      <c r="SF31" s="195"/>
      <c r="SG31" s="195"/>
      <c r="SH31" s="195"/>
      <c r="SI31" s="195"/>
      <c r="SJ31" s="195"/>
      <c r="SK31" s="195"/>
      <c r="SL31" s="195"/>
      <c r="SM31" s="195"/>
      <c r="SN31" s="195"/>
      <c r="SO31" s="195"/>
      <c r="SP31" s="195"/>
      <c r="SQ31" s="195"/>
      <c r="SR31" s="196"/>
      <c r="SS31" s="195"/>
      <c r="ST31" s="195"/>
      <c r="SU31" s="195"/>
      <c r="SV31" s="195"/>
      <c r="SW31" s="195"/>
      <c r="SX31" s="195"/>
      <c r="SY31" s="195"/>
      <c r="SZ31" s="195"/>
      <c r="TA31" s="195"/>
      <c r="TB31" s="195"/>
      <c r="TC31" s="195"/>
      <c r="TD31" s="195"/>
      <c r="TE31" s="195"/>
      <c r="TF31" s="195"/>
      <c r="TG31" s="195"/>
      <c r="TH31" s="195"/>
      <c r="TI31" s="195"/>
      <c r="TJ31" s="195"/>
      <c r="TK31" s="195"/>
      <c r="TL31" s="202"/>
      <c r="TM31" s="202"/>
      <c r="TN31" s="202"/>
      <c r="TO31" s="202"/>
      <c r="TP31" s="202"/>
      <c r="TQ31" s="202"/>
      <c r="TR31" s="202"/>
      <c r="TS31" s="202"/>
      <c r="TT31" s="202"/>
      <c r="TU31" s="202"/>
      <c r="TV31" s="202"/>
      <c r="TW31" s="202"/>
      <c r="TX31" s="202"/>
      <c r="TY31" s="202"/>
      <c r="TZ31" s="202"/>
      <c r="UA31" s="202"/>
      <c r="UB31" s="202"/>
      <c r="UC31" s="195"/>
      <c r="UD31" s="195"/>
      <c r="UE31" s="195"/>
      <c r="UF31" s="195"/>
      <c r="UG31" s="195"/>
      <c r="UH31" s="195"/>
      <c r="UI31" s="195"/>
      <c r="UJ31" s="195"/>
      <c r="UK31" s="195"/>
      <c r="UL31" s="195"/>
      <c r="UM31" s="195"/>
      <c r="UN31" s="195"/>
      <c r="UO31" s="195"/>
      <c r="UP31" s="195"/>
      <c r="UQ31" s="195"/>
      <c r="UR31" s="195"/>
      <c r="US31" s="195"/>
      <c r="UT31" s="195"/>
      <c r="UU31" s="195"/>
      <c r="UV31" s="195"/>
      <c r="UW31" s="195"/>
      <c r="UX31" s="195"/>
      <c r="UY31" s="195"/>
      <c r="UZ31" s="195"/>
      <c r="VA31" s="195"/>
      <c r="VB31" s="195"/>
      <c r="VC31" s="195"/>
      <c r="VD31" s="195"/>
      <c r="VE31" s="195"/>
      <c r="VF31" s="195"/>
      <c r="VG31" s="195"/>
      <c r="VH31" s="195"/>
      <c r="VI31" s="195"/>
      <c r="VJ31" s="195">
        <v>4.4301539999999999</v>
      </c>
      <c r="VK31" s="195"/>
      <c r="VL31" s="195">
        <v>1.5185852500000001</v>
      </c>
      <c r="VM31" s="195"/>
      <c r="VN31" s="195"/>
      <c r="VO31" s="195"/>
      <c r="VP31" s="195">
        <v>1.5185852500000001</v>
      </c>
      <c r="VQ31" s="195"/>
      <c r="VR31" s="195"/>
      <c r="VS31" s="195"/>
      <c r="VT31" s="195"/>
      <c r="VU31" s="195"/>
      <c r="VV31" s="195"/>
      <c r="VW31" s="195"/>
      <c r="VX31" s="195"/>
      <c r="VY31" s="195"/>
      <c r="VZ31" s="195"/>
      <c r="WA31" s="195"/>
      <c r="WB31" s="195"/>
      <c r="WC31" s="195"/>
      <c r="WD31" s="195"/>
      <c r="WE31" s="195"/>
      <c r="WF31" s="195">
        <v>5.94873925</v>
      </c>
      <c r="WG31" s="195"/>
      <c r="WH31" s="195"/>
      <c r="WI31" s="195"/>
      <c r="WJ31" s="195"/>
      <c r="WK31" s="195"/>
      <c r="WL31" s="195"/>
      <c r="WM31" s="195"/>
      <c r="WN31" s="195"/>
      <c r="WO31" s="195"/>
      <c r="WP31" s="195"/>
      <c r="WQ31" s="195"/>
      <c r="WR31" s="195"/>
      <c r="WS31" s="195"/>
      <c r="WT31" s="195"/>
      <c r="WU31" s="195"/>
      <c r="WV31" s="195"/>
      <c r="WW31" s="195"/>
      <c r="WX31" s="195"/>
      <c r="WY31" s="195"/>
      <c r="WZ31" s="195"/>
      <c r="XA31" s="195"/>
      <c r="XB31" s="195"/>
      <c r="XC31" s="195"/>
      <c r="XD31" s="195"/>
      <c r="XE31" s="195"/>
      <c r="XF31" s="195"/>
      <c r="XG31" s="195"/>
      <c r="XH31" s="195"/>
      <c r="XI31" s="195"/>
      <c r="XJ31" s="195"/>
      <c r="XK31" s="195"/>
      <c r="XL31" s="195"/>
      <c r="XM31" s="195"/>
      <c r="XN31" s="195"/>
      <c r="XO31" s="195"/>
      <c r="XP31" s="195"/>
      <c r="XQ31" s="195"/>
      <c r="XR31" s="195"/>
      <c r="XS31" s="195"/>
      <c r="XT31" s="195"/>
      <c r="XU31" s="195"/>
      <c r="XV31" s="195"/>
      <c r="XW31" s="195"/>
      <c r="XX31" s="195"/>
      <c r="XY31" s="195"/>
      <c r="XZ31" s="195"/>
      <c r="YA31" s="195">
        <f t="shared" si="43"/>
        <v>0</v>
      </c>
      <c r="YB31" s="195"/>
      <c r="YC31" s="195"/>
      <c r="YD31" s="195"/>
      <c r="YE31" s="195"/>
      <c r="YF31" s="195">
        <f t="shared" si="44"/>
        <v>0</v>
      </c>
      <c r="YG31" s="195">
        <f t="shared" si="45"/>
        <v>0</v>
      </c>
      <c r="YH31" s="195">
        <f t="shared" si="46"/>
        <v>5.94873925</v>
      </c>
      <c r="YI31" s="202"/>
      <c r="YJ31" s="202">
        <v>2.690137</v>
      </c>
      <c r="YK31" s="202"/>
      <c r="YL31" s="202"/>
      <c r="YM31" s="202">
        <f t="shared" si="47"/>
        <v>2.690137</v>
      </c>
      <c r="YN31" s="202"/>
      <c r="YO31" s="202"/>
      <c r="YP31" s="202"/>
      <c r="YQ31" s="202"/>
      <c r="YR31" s="202"/>
      <c r="YS31" s="202"/>
      <c r="YT31" s="202"/>
      <c r="YU31" s="202"/>
      <c r="YV31" s="202"/>
      <c r="YW31" s="202"/>
      <c r="YX31" s="202"/>
      <c r="YY31" s="202"/>
      <c r="YZ31" s="202"/>
      <c r="ZA31" s="202"/>
      <c r="ZB31" s="202"/>
      <c r="ZC31" s="202"/>
      <c r="ZD31" s="202"/>
      <c r="ZE31" s="202"/>
      <c r="ZF31" s="202"/>
      <c r="ZG31" s="202"/>
      <c r="ZH31" s="202"/>
      <c r="ZI31" s="202">
        <v>2.690137</v>
      </c>
      <c r="ZJ31" s="202"/>
      <c r="ZK31" s="202"/>
      <c r="ZL31" s="202"/>
      <c r="ZM31" s="202"/>
      <c r="ZN31" s="202"/>
      <c r="ZO31" s="202"/>
      <c r="ZP31" s="202"/>
      <c r="ZQ31" s="202"/>
      <c r="ZR31" s="202"/>
      <c r="ZS31" s="202"/>
      <c r="ZT31" s="202"/>
      <c r="ZU31" s="202"/>
      <c r="ZV31" s="202"/>
      <c r="ZW31" s="202"/>
      <c r="ZX31" s="202"/>
      <c r="ZY31" s="202"/>
      <c r="ZZ31" s="202"/>
      <c r="AAA31" s="202"/>
      <c r="AAB31" s="202"/>
      <c r="AAC31" s="202"/>
      <c r="AAD31" s="202"/>
      <c r="AAE31" s="202"/>
      <c r="AAF31" s="202"/>
      <c r="AAG31" s="202"/>
      <c r="AAH31" s="202"/>
      <c r="AAI31" s="202"/>
      <c r="AAJ31" s="202"/>
      <c r="AAK31" s="202"/>
      <c r="AAL31" s="202"/>
      <c r="AAM31" s="202"/>
      <c r="AAN31" s="202"/>
      <c r="AAO31" s="202"/>
      <c r="AAP31" s="202"/>
      <c r="AAQ31" s="202"/>
      <c r="AAR31" s="202"/>
      <c r="AAS31" s="202"/>
      <c r="AAT31" s="202"/>
      <c r="AAU31" s="202"/>
      <c r="AAV31" s="202"/>
      <c r="AAW31" s="202"/>
      <c r="AAX31" s="202"/>
      <c r="AAY31" s="202"/>
      <c r="AAZ31" s="202"/>
      <c r="ABA31" s="202"/>
      <c r="ABB31" s="202"/>
      <c r="ABC31" s="202"/>
      <c r="ABD31" s="202"/>
      <c r="ABE31" s="202"/>
      <c r="ABF31" s="202"/>
      <c r="ABG31" s="202"/>
      <c r="ABH31" s="202">
        <f t="shared" si="48"/>
        <v>2.690137</v>
      </c>
      <c r="ABI31" s="202"/>
      <c r="ABJ31" s="202"/>
      <c r="ABK31" s="202"/>
      <c r="ABL31" s="202"/>
      <c r="ABM31" s="202"/>
      <c r="ABN31" s="202"/>
      <c r="ABO31" s="202"/>
      <c r="ABP31" s="202"/>
      <c r="ABQ31" s="202"/>
      <c r="ABR31" s="202"/>
      <c r="ABS31" s="202"/>
      <c r="ABT31" s="202"/>
      <c r="ABU31" s="202"/>
      <c r="ABV31" s="202"/>
      <c r="ABW31" s="202"/>
      <c r="ABX31" s="202"/>
      <c r="ABY31" s="202"/>
      <c r="ABZ31" s="202"/>
      <c r="ACA31" s="202"/>
      <c r="ACB31" s="202"/>
      <c r="ACC31" s="202"/>
      <c r="ACD31" s="202"/>
      <c r="ACE31" s="202"/>
      <c r="ACF31" s="202"/>
      <c r="ACG31" s="202"/>
      <c r="ACH31" s="202"/>
      <c r="ACI31" s="202"/>
      <c r="ACJ31" s="202"/>
      <c r="ACK31" s="202"/>
      <c r="ACL31" s="202"/>
      <c r="ACM31" s="202"/>
      <c r="ACN31" s="202"/>
      <c r="ACO31" s="202"/>
      <c r="ACP31" s="202"/>
      <c r="ACQ31" s="202"/>
      <c r="ACR31" s="202"/>
      <c r="ACS31" s="202"/>
      <c r="ACT31" s="202"/>
      <c r="ACU31" s="202"/>
      <c r="ACV31" s="202"/>
      <c r="ACW31" s="202"/>
      <c r="ACX31" s="202"/>
      <c r="ACY31" s="202"/>
      <c r="ACZ31" s="202"/>
      <c r="ADA31" s="202"/>
      <c r="ADB31" s="202"/>
      <c r="ADC31" s="202"/>
      <c r="ADD31" s="202"/>
      <c r="ADE31" s="202"/>
      <c r="ADF31" s="202"/>
      <c r="ADG31" s="202"/>
      <c r="ADH31" s="202"/>
      <c r="ADI31" s="202"/>
      <c r="ADJ31" s="202"/>
      <c r="ADK31" s="202"/>
      <c r="ADL31" s="202"/>
      <c r="ADM31" s="202"/>
      <c r="ADN31" s="202"/>
      <c r="ADO31" s="202"/>
      <c r="ADP31" s="202"/>
      <c r="ADQ31" s="202"/>
      <c r="ADR31" s="202"/>
      <c r="ADS31" s="202"/>
      <c r="ADT31" s="202"/>
      <c r="ADU31" s="202"/>
      <c r="ADV31" s="202"/>
      <c r="ADW31" s="202"/>
      <c r="ADX31" s="202"/>
      <c r="ADY31" s="202"/>
      <c r="ADZ31" s="202"/>
      <c r="AEA31" s="202"/>
      <c r="AEB31" s="202"/>
      <c r="AEC31" s="202"/>
      <c r="AED31" s="202"/>
      <c r="AEE31" s="202"/>
      <c r="AEF31" s="202"/>
      <c r="AEG31" s="202"/>
      <c r="AEH31" s="202"/>
      <c r="AEI31" s="202"/>
      <c r="AEJ31" s="202"/>
      <c r="AEK31" s="202"/>
      <c r="AEL31" s="202"/>
      <c r="AEM31" s="202"/>
      <c r="AEN31" s="202"/>
      <c r="AEO31" s="202"/>
      <c r="AEP31" s="202"/>
      <c r="AEQ31" s="202"/>
      <c r="AER31" s="202"/>
      <c r="AES31" s="202"/>
      <c r="AET31" s="202"/>
      <c r="AEU31" s="202"/>
      <c r="AEV31" s="202"/>
      <c r="AEW31" s="202"/>
      <c r="AEX31" s="202"/>
      <c r="AEY31" s="202"/>
      <c r="AEZ31" s="202"/>
      <c r="AFA31" s="202"/>
      <c r="AFB31" s="202"/>
      <c r="AFC31" s="202"/>
      <c r="AFD31" s="202"/>
      <c r="AFE31" s="202"/>
      <c r="AFF31" s="202"/>
      <c r="AFG31" s="202"/>
      <c r="AFH31" s="202"/>
      <c r="AFI31" s="202"/>
      <c r="AFJ31" s="202"/>
      <c r="AFK31" s="202"/>
      <c r="AFL31" s="202"/>
      <c r="AFM31" s="202"/>
      <c r="AFN31" s="202"/>
      <c r="AFO31" s="202"/>
      <c r="AFP31" s="202"/>
      <c r="AFQ31" s="202"/>
      <c r="AFR31" s="202"/>
      <c r="AFS31" s="202"/>
      <c r="AFT31" s="202"/>
      <c r="AFU31" s="202"/>
      <c r="AFV31" s="202"/>
      <c r="AFW31" s="202"/>
      <c r="AFX31" s="202"/>
      <c r="AFY31" s="202"/>
      <c r="AFZ31" s="202"/>
      <c r="AGA31" s="202"/>
      <c r="AGB31" s="202"/>
      <c r="AGC31" s="202"/>
      <c r="AGD31" s="202"/>
      <c r="AGE31" s="202"/>
      <c r="AGF31" s="202"/>
      <c r="AGG31" s="202"/>
      <c r="AGH31" s="202"/>
      <c r="AGI31" s="202"/>
      <c r="AGJ31" s="202"/>
      <c r="AGK31" s="202"/>
      <c r="AGL31" s="202"/>
      <c r="AGM31" s="202"/>
      <c r="AGN31" s="202"/>
      <c r="AGO31" s="202"/>
      <c r="AGP31" s="202"/>
      <c r="AGQ31" s="202"/>
      <c r="AGR31" s="202"/>
      <c r="AGS31" s="202"/>
      <c r="AGT31" s="202"/>
      <c r="AGU31" s="202"/>
      <c r="AGV31" s="202"/>
      <c r="AGW31" s="202"/>
      <c r="AGX31" s="202"/>
      <c r="AGY31" s="202"/>
      <c r="AGZ31" s="202"/>
      <c r="AHA31" s="202"/>
      <c r="AHB31" s="202"/>
      <c r="AHC31" s="202"/>
      <c r="AHD31" s="202"/>
      <c r="AHE31" s="202"/>
      <c r="AHF31" s="202"/>
      <c r="AHG31" s="202"/>
      <c r="AHH31" s="202"/>
      <c r="AHI31" s="202"/>
      <c r="AHJ31" s="202"/>
      <c r="AHK31" s="202"/>
      <c r="AHL31" s="202"/>
      <c r="AHM31" s="202"/>
      <c r="AHN31" s="202"/>
      <c r="AHO31" s="202"/>
      <c r="AHP31" s="202"/>
      <c r="AHQ31" s="202"/>
      <c r="AHR31" s="202"/>
      <c r="AHS31" s="202"/>
      <c r="AHT31" s="202"/>
      <c r="AHU31" s="202"/>
      <c r="AHV31" s="202"/>
      <c r="AHW31" s="202"/>
      <c r="AHX31" s="202"/>
      <c r="AHY31" s="202"/>
      <c r="AHZ31" s="202"/>
      <c r="AIA31" s="202"/>
      <c r="AIB31" s="202"/>
      <c r="AIC31" s="202"/>
      <c r="AID31" s="202"/>
      <c r="AIE31" s="202"/>
      <c r="AIF31" s="202"/>
      <c r="AIG31" s="202"/>
      <c r="AIH31" s="202"/>
      <c r="AII31" s="202"/>
      <c r="AIJ31" s="202"/>
      <c r="AIK31" s="202"/>
      <c r="AIL31" s="202"/>
      <c r="AIM31" s="202"/>
      <c r="AIN31" s="202"/>
      <c r="AIO31" s="202"/>
      <c r="AIP31" s="202"/>
      <c r="AIQ31" s="202"/>
      <c r="AIR31" s="202"/>
      <c r="AIS31" s="202"/>
      <c r="AIT31" s="202"/>
      <c r="AIU31" s="202"/>
      <c r="AIV31" s="202"/>
      <c r="AIW31" s="202"/>
      <c r="AIX31" s="202"/>
      <c r="AIY31" s="202"/>
      <c r="AIZ31" s="202"/>
      <c r="AJA31" s="202"/>
      <c r="AJB31" s="202"/>
      <c r="AJC31" s="202"/>
      <c r="AJD31" s="202"/>
      <c r="AJE31" s="202"/>
      <c r="AJF31" s="202">
        <v>2.6690879999999999</v>
      </c>
      <c r="AJG31" s="202"/>
      <c r="AJH31" s="202"/>
      <c r="AJI31" s="202"/>
      <c r="AJJ31" s="202">
        <v>2.6690879999999999</v>
      </c>
      <c r="AJK31" s="202"/>
      <c r="AJL31" s="202"/>
      <c r="AJM31" s="202"/>
      <c r="AJN31" s="202"/>
      <c r="AJO31" s="202"/>
      <c r="AJP31" s="202"/>
      <c r="AJQ31" s="202">
        <v>2.6690879999999999</v>
      </c>
      <c r="AJR31" s="202"/>
      <c r="AJS31" s="202"/>
      <c r="AJT31" s="202"/>
      <c r="AJU31" s="202"/>
      <c r="AJV31" s="202"/>
      <c r="AJW31" s="202"/>
      <c r="AJX31" s="202"/>
      <c r="AJY31" s="202"/>
      <c r="AJZ31" s="202"/>
      <c r="AKA31" s="202"/>
      <c r="AKB31" s="202"/>
      <c r="AKC31" s="202"/>
      <c r="AKD31" s="202"/>
      <c r="AKE31" s="202"/>
      <c r="AKF31" s="202"/>
      <c r="AKG31" s="202"/>
      <c r="AKH31" s="202"/>
      <c r="AKI31" s="202"/>
      <c r="AKJ31" s="202"/>
      <c r="AKK31" s="202"/>
      <c r="AKL31" s="202"/>
      <c r="AKM31" s="202"/>
      <c r="AKN31" s="202"/>
      <c r="AKO31" s="202"/>
      <c r="AKP31" s="202"/>
      <c r="AKQ31" s="202"/>
      <c r="AKR31" s="202">
        <v>5.3592250000000003</v>
      </c>
      <c r="AKS31" s="202"/>
      <c r="AKT31" s="202"/>
      <c r="AKU31" s="202"/>
      <c r="AKV31" s="202"/>
      <c r="AKW31" s="202"/>
      <c r="AKX31" s="202"/>
      <c r="AKY31" s="202"/>
      <c r="AKZ31" s="202"/>
      <c r="ALA31" s="202"/>
      <c r="ALB31" s="202"/>
      <c r="ALC31" s="202"/>
      <c r="ALD31" s="202"/>
      <c r="ALE31" s="202"/>
      <c r="ALF31" s="202"/>
      <c r="ALG31" s="202"/>
      <c r="ALH31" s="202"/>
      <c r="ALI31" s="202"/>
      <c r="ALJ31" s="202"/>
      <c r="ALK31" s="202"/>
      <c r="ALL31" s="202"/>
      <c r="ALM31" s="202"/>
      <c r="ALN31" s="202"/>
      <c r="ALO31" s="202"/>
      <c r="ALP31" s="202"/>
      <c r="ALQ31" s="202"/>
      <c r="ALR31" s="202"/>
      <c r="ALS31" s="202"/>
      <c r="ALT31" s="202"/>
      <c r="ALU31" s="202"/>
      <c r="ALV31" s="202"/>
      <c r="ALW31" s="202"/>
      <c r="ALX31" s="202"/>
      <c r="ALY31" s="202"/>
      <c r="ALZ31" s="202"/>
      <c r="AMA31" s="202"/>
      <c r="AMB31" s="202"/>
      <c r="AMC31" s="202"/>
      <c r="AMD31" s="202"/>
      <c r="AME31" s="202"/>
      <c r="AMF31" s="202"/>
      <c r="AMG31" s="202"/>
      <c r="AMH31" s="202"/>
      <c r="AMI31" s="202"/>
      <c r="AMJ31" s="202"/>
      <c r="AMK31" s="202"/>
      <c r="AML31" s="202"/>
      <c r="AMM31" s="202"/>
      <c r="AMN31" s="202"/>
      <c r="AMO31" s="202"/>
      <c r="AMP31" s="202"/>
      <c r="AMQ31" s="202"/>
      <c r="AMR31" s="202">
        <f t="shared" si="49"/>
        <v>0</v>
      </c>
      <c r="AMS31" s="202">
        <f t="shared" si="50"/>
        <v>0</v>
      </c>
      <c r="AMT31" s="202"/>
      <c r="AMU31" s="202"/>
      <c r="AMV31" s="202"/>
      <c r="AMW31" s="202"/>
      <c r="AMX31" s="202"/>
      <c r="AMY31" s="202"/>
      <c r="AMZ31" s="202"/>
      <c r="ANA31" s="202"/>
      <c r="ANB31" s="202"/>
      <c r="ANC31" s="202"/>
      <c r="AND31" s="202"/>
      <c r="ANE31" s="202">
        <f t="shared" si="51"/>
        <v>0</v>
      </c>
      <c r="ANF31" s="202"/>
      <c r="ANG31" s="202"/>
      <c r="ANH31" s="202"/>
      <c r="ANI31" s="202"/>
      <c r="ANJ31" s="202"/>
      <c r="ANK31" s="202"/>
      <c r="ANL31" s="202"/>
      <c r="ANM31" s="202"/>
      <c r="ANN31" s="202"/>
      <c r="ANO31" s="202"/>
      <c r="ANP31" s="202"/>
      <c r="ANQ31" s="202"/>
      <c r="ANR31" s="202">
        <f t="shared" si="52"/>
        <v>0</v>
      </c>
      <c r="ANS31" s="202"/>
      <c r="ANT31" s="202"/>
      <c r="ANU31" s="202"/>
      <c r="ANV31" s="202"/>
      <c r="ANW31" s="202"/>
      <c r="ANX31" s="202"/>
      <c r="ANY31" s="202"/>
      <c r="ANZ31" s="202"/>
      <c r="AOA31" s="202"/>
      <c r="AOB31" s="202"/>
      <c r="AOC31" s="202"/>
      <c r="AOD31" s="202"/>
      <c r="AOE31" s="202"/>
      <c r="AOF31" s="202"/>
      <c r="AOG31" s="202"/>
      <c r="AOH31" s="202"/>
      <c r="AOI31" s="202"/>
      <c r="AOJ31" s="202"/>
      <c r="AOK31" s="202"/>
      <c r="AOL31" s="202"/>
      <c r="AOM31" s="202"/>
      <c r="AON31" s="202"/>
      <c r="AOO31" s="202"/>
      <c r="AOP31" s="202"/>
      <c r="AOQ31" s="202"/>
      <c r="AOR31" s="202"/>
      <c r="AOS31" s="202"/>
      <c r="AOT31" s="202"/>
      <c r="AOU31" s="202"/>
      <c r="AOV31" s="202"/>
      <c r="AOW31" s="202"/>
      <c r="AOX31" s="202"/>
      <c r="AOY31" s="202"/>
      <c r="AOZ31" s="202"/>
      <c r="APA31" s="202"/>
      <c r="APB31" s="202">
        <f t="shared" si="53"/>
        <v>0</v>
      </c>
      <c r="APC31" s="202"/>
      <c r="APD31" s="202"/>
      <c r="APE31" s="202"/>
      <c r="APF31" s="202"/>
      <c r="APG31" s="202"/>
      <c r="APH31" s="202"/>
      <c r="API31" s="202"/>
      <c r="APJ31" s="202"/>
      <c r="APK31" s="202"/>
      <c r="APL31" s="202"/>
      <c r="APM31" s="202"/>
      <c r="APN31" s="202"/>
      <c r="APO31" s="202"/>
      <c r="APP31" s="202"/>
      <c r="APQ31" s="202"/>
      <c r="APR31" s="202"/>
      <c r="APS31" s="202"/>
      <c r="APT31" s="202"/>
      <c r="APU31" s="202">
        <f t="shared" si="54"/>
        <v>0</v>
      </c>
      <c r="APV31" s="202"/>
      <c r="APW31" s="202"/>
      <c r="APX31" s="202"/>
      <c r="APY31" s="202"/>
      <c r="APZ31" s="202"/>
      <c r="AQA31" s="202"/>
      <c r="AQB31" s="202"/>
      <c r="AQC31" s="202"/>
      <c r="AQD31" s="202"/>
      <c r="AQE31" s="202"/>
      <c r="AQF31" s="202"/>
      <c r="AQG31" s="202"/>
      <c r="AQH31" s="202"/>
      <c r="AQI31" s="202"/>
      <c r="AQJ31" s="202"/>
      <c r="AQK31" s="202"/>
      <c r="AQL31" s="202"/>
      <c r="AQM31" s="202"/>
      <c r="AQN31" s="202"/>
      <c r="AQO31" s="202"/>
      <c r="AQP31" s="202"/>
      <c r="AQQ31" s="202"/>
      <c r="AQR31" s="202">
        <f t="shared" si="55"/>
        <v>0</v>
      </c>
      <c r="AQS31" s="202"/>
      <c r="AQT31" s="202"/>
      <c r="AQU31" s="202"/>
      <c r="AQV31" s="202"/>
      <c r="AQW31" s="202"/>
      <c r="AQX31" s="202"/>
      <c r="AQY31" s="202"/>
      <c r="AQZ31" s="202"/>
      <c r="ARA31" s="202"/>
      <c r="ARB31" s="202"/>
      <c r="ARC31" s="202"/>
      <c r="ARD31" s="202"/>
      <c r="ARE31" s="202"/>
      <c r="ARF31" s="202"/>
      <c r="ARG31" s="202"/>
      <c r="ARH31" s="202"/>
      <c r="ARI31" s="202"/>
      <c r="ARJ31" s="202"/>
      <c r="ARK31" s="202"/>
      <c r="ARL31" s="202"/>
      <c r="ARM31" s="202"/>
      <c r="ARN31" s="202"/>
      <c r="ARO31" s="202"/>
      <c r="ARP31" s="202"/>
      <c r="ARQ31" s="202"/>
      <c r="ARR31" s="202"/>
      <c r="ARS31" s="202"/>
      <c r="ART31" s="202"/>
      <c r="ARU31" s="202"/>
      <c r="ARV31" s="202"/>
      <c r="ARW31" s="202"/>
      <c r="ARX31" s="202"/>
      <c r="ARY31" s="202"/>
      <c r="ARZ31" s="202"/>
      <c r="ASA31" s="202"/>
      <c r="ASB31" s="202"/>
      <c r="ASC31" s="202"/>
      <c r="ASD31" s="202"/>
      <c r="ASE31" s="202"/>
      <c r="ASF31" s="202"/>
      <c r="ASG31" s="202"/>
      <c r="ASH31" s="202"/>
      <c r="ASI31" s="202"/>
      <c r="ASJ31" s="202"/>
      <c r="ASK31" s="202"/>
      <c r="ASL31" s="202"/>
      <c r="ASM31" s="202"/>
      <c r="ASN31" s="202"/>
      <c r="ASO31" s="202"/>
      <c r="ASP31" s="202"/>
      <c r="ASQ31" s="202"/>
      <c r="ASR31" s="202"/>
      <c r="ASS31" s="202"/>
      <c r="AST31" s="202"/>
      <c r="ASU31" s="202"/>
      <c r="ASV31" s="202"/>
      <c r="ASW31" s="202"/>
      <c r="ASX31" s="202"/>
      <c r="ASY31" s="202"/>
      <c r="ASZ31" s="202"/>
      <c r="ATA31" s="202"/>
      <c r="ATB31" s="202"/>
      <c r="ATC31" s="202"/>
      <c r="ATD31" s="202"/>
      <c r="ATE31" s="202"/>
      <c r="ATF31" s="202"/>
      <c r="ATG31" s="202"/>
      <c r="ATH31" s="202"/>
      <c r="ATI31" s="202"/>
      <c r="ATJ31" s="202"/>
      <c r="ATK31" s="202"/>
      <c r="ATL31" s="202"/>
      <c r="ATM31" s="202"/>
      <c r="ATN31" s="202"/>
      <c r="ATO31" s="202"/>
      <c r="ATP31" s="202"/>
      <c r="ATQ31" s="202"/>
      <c r="ATR31" s="202"/>
      <c r="ATS31" s="202"/>
      <c r="ATT31" s="202"/>
      <c r="ATU31" s="202"/>
      <c r="ATV31" s="202"/>
      <c r="ATW31" s="202"/>
      <c r="ATX31" s="202"/>
      <c r="ATY31" s="202"/>
      <c r="ATZ31" s="202"/>
      <c r="AUA31" s="202"/>
      <c r="AUB31" s="202"/>
      <c r="AUC31" s="202"/>
      <c r="AUD31" s="202"/>
      <c r="AUE31" s="202"/>
      <c r="AUF31" s="202"/>
      <c r="AUG31" s="202"/>
      <c r="AUH31" s="202"/>
      <c r="AUI31" s="202"/>
      <c r="AUJ31" s="202"/>
      <c r="AUK31" s="202"/>
      <c r="AUL31" s="202"/>
      <c r="AUM31" s="202"/>
      <c r="AUN31" s="202"/>
      <c r="AUO31" s="202"/>
      <c r="AUP31" s="202"/>
      <c r="AUQ31" s="202"/>
      <c r="AUR31" s="202"/>
      <c r="AUS31" s="202"/>
      <c r="AUT31" s="202"/>
      <c r="AUU31" s="202"/>
      <c r="AUV31" s="202"/>
      <c r="AUW31" s="202"/>
      <c r="AUX31" s="202"/>
      <c r="AUY31" s="202"/>
      <c r="AUZ31" s="202"/>
      <c r="AVA31" s="202"/>
      <c r="AVB31" s="202"/>
      <c r="AVC31" s="202"/>
      <c r="AVD31" s="202"/>
      <c r="AVE31" s="202"/>
      <c r="AVF31" s="202"/>
      <c r="AVG31" s="202"/>
      <c r="AVH31" s="202"/>
      <c r="AVI31" s="202"/>
      <c r="AVJ31" s="202"/>
      <c r="AVK31" s="202"/>
      <c r="AVL31" s="202"/>
      <c r="AVM31" s="202"/>
      <c r="AVN31" s="202"/>
      <c r="AVO31" s="202"/>
      <c r="AVP31" s="202"/>
      <c r="AVQ31" s="202"/>
      <c r="AVR31" s="202"/>
      <c r="AVS31" s="202"/>
      <c r="AVT31" s="202"/>
      <c r="AVU31" s="202"/>
      <c r="AVV31" s="202"/>
      <c r="AVW31" s="202"/>
      <c r="AVX31" s="202"/>
      <c r="AVY31" s="202"/>
      <c r="AVZ31" s="202"/>
      <c r="AWA31" s="202"/>
      <c r="AWB31" s="202"/>
      <c r="AWC31" s="202"/>
      <c r="AWD31" s="202"/>
      <c r="AWE31" s="202"/>
      <c r="AWF31" s="202"/>
      <c r="AWG31" s="202"/>
      <c r="AWH31" s="202"/>
      <c r="AWI31" s="202"/>
      <c r="AWJ31" s="202"/>
      <c r="AWK31" s="202"/>
      <c r="AWL31" s="202"/>
      <c r="AWM31" s="202"/>
      <c r="AWN31" s="202"/>
      <c r="AWO31" s="202"/>
      <c r="AWP31" s="202"/>
      <c r="AWQ31" s="202"/>
      <c r="AWR31" s="202">
        <f t="shared" si="56"/>
        <v>0</v>
      </c>
      <c r="AWS31" s="202"/>
      <c r="AWT31" s="202"/>
      <c r="AWU31" s="202"/>
      <c r="AWV31" s="202"/>
      <c r="AWW31" s="202">
        <f t="shared" si="57"/>
        <v>0</v>
      </c>
      <c r="AWX31" s="202"/>
      <c r="AWY31" s="202"/>
      <c r="AWZ31" s="202">
        <f t="shared" si="58"/>
        <v>0</v>
      </c>
      <c r="AXA31" s="202">
        <f t="shared" si="59"/>
        <v>0</v>
      </c>
      <c r="AXB31" s="202">
        <f t="shared" si="60"/>
        <v>0</v>
      </c>
      <c r="AXC31" s="202"/>
      <c r="AXD31" s="202"/>
      <c r="AXE31" s="202">
        <f t="shared" si="61"/>
        <v>0</v>
      </c>
      <c r="AXF31" s="202"/>
      <c r="AXG31" s="202"/>
      <c r="AXH31" s="202"/>
      <c r="AXI31" s="202"/>
      <c r="AXJ31" s="202"/>
      <c r="AXK31" s="202">
        <f t="shared" si="62"/>
        <v>0</v>
      </c>
      <c r="AXL31" s="202"/>
      <c r="AXM31" s="202"/>
      <c r="AXN31" s="202"/>
      <c r="AXO31" s="202"/>
      <c r="AXP31" s="202"/>
      <c r="AXQ31" s="202">
        <f t="shared" si="63"/>
        <v>0</v>
      </c>
      <c r="AXR31" s="202"/>
      <c r="AXS31" s="202"/>
      <c r="AXT31" s="202"/>
      <c r="AXU31" s="202"/>
      <c r="AXV31" s="202">
        <f t="shared" si="64"/>
        <v>0</v>
      </c>
      <c r="AXW31" s="202"/>
      <c r="AXX31" s="202"/>
      <c r="AXY31" s="202"/>
      <c r="AXZ31" s="202"/>
      <c r="AYA31" s="202"/>
      <c r="AYB31" s="202">
        <f t="shared" si="65"/>
        <v>0</v>
      </c>
      <c r="AYC31" s="202">
        <f t="shared" si="23"/>
        <v>0</v>
      </c>
      <c r="AYD31" s="202"/>
      <c r="AYE31" s="202"/>
      <c r="AYF31" s="202"/>
      <c r="AYG31" s="202"/>
      <c r="AYH31" s="202"/>
      <c r="AYI31" s="202">
        <f t="shared" si="66"/>
        <v>0</v>
      </c>
      <c r="AYJ31" s="202"/>
      <c r="AYK31" s="202"/>
      <c r="AYL31" s="202"/>
      <c r="AYM31" s="202"/>
      <c r="AYN31" s="202"/>
      <c r="AYO31" s="202">
        <f t="shared" si="67"/>
        <v>0</v>
      </c>
      <c r="AYP31" s="202"/>
      <c r="AYQ31" s="202"/>
      <c r="AYR31" s="202"/>
      <c r="AYS31" s="202"/>
      <c r="AYT31" s="202"/>
      <c r="AYU31" s="202">
        <f t="shared" si="68"/>
        <v>0</v>
      </c>
      <c r="AYV31" s="202"/>
      <c r="AYW31" s="202"/>
      <c r="AYX31" s="202"/>
      <c r="AYY31" s="202">
        <f t="shared" si="69"/>
        <v>0</v>
      </c>
      <c r="AYZ31" s="202">
        <f t="shared" si="70"/>
        <v>0</v>
      </c>
      <c r="AZA31" s="202"/>
      <c r="AZB31" s="202"/>
      <c r="AZC31" s="202"/>
      <c r="AZD31" s="202"/>
      <c r="AZE31" s="202"/>
      <c r="AZF31" s="202">
        <f t="shared" si="71"/>
        <v>0</v>
      </c>
      <c r="AZG31" s="202"/>
      <c r="AZH31" s="202"/>
      <c r="AZI31" s="202"/>
      <c r="AZJ31" s="202"/>
      <c r="AZK31" s="202"/>
      <c r="AZL31" s="202">
        <f t="shared" si="72"/>
        <v>0</v>
      </c>
      <c r="AZM31" s="202"/>
      <c r="AZN31" s="202"/>
      <c r="AZO31" s="202"/>
      <c r="AZP31" s="202"/>
      <c r="AZQ31" s="202"/>
      <c r="AZR31" s="202">
        <f t="shared" si="73"/>
        <v>0</v>
      </c>
      <c r="AZS31" s="202"/>
      <c r="AZT31" s="202"/>
      <c r="AZU31" s="202"/>
      <c r="AZV31" s="202"/>
      <c r="AZW31" s="202"/>
      <c r="AZX31" s="202">
        <f t="shared" si="74"/>
        <v>0</v>
      </c>
      <c r="AZY31" s="202"/>
      <c r="AZZ31" s="202"/>
      <c r="BAA31" s="202">
        <f t="shared" si="75"/>
        <v>0</v>
      </c>
      <c r="BAB31" s="202">
        <f t="shared" si="76"/>
        <v>0</v>
      </c>
      <c r="BAC31" s="202"/>
      <c r="BAD31" s="202"/>
      <c r="BAE31" s="202"/>
      <c r="BAF31" s="202">
        <f t="shared" si="77"/>
        <v>0</v>
      </c>
      <c r="BAG31" s="202"/>
      <c r="BAH31" s="202"/>
      <c r="BAI31" s="202"/>
      <c r="BAJ31" s="202"/>
      <c r="BAK31" s="202">
        <f t="shared" si="78"/>
        <v>0</v>
      </c>
      <c r="BAL31" s="202"/>
      <c r="BAM31" s="202"/>
      <c r="BAN31" s="202"/>
      <c r="BAO31" s="202"/>
      <c r="BAP31" s="202"/>
      <c r="BAQ31" s="202">
        <f t="shared" si="79"/>
        <v>0</v>
      </c>
      <c r="BAR31" s="202"/>
      <c r="BAS31" s="202"/>
      <c r="BAT31" s="202"/>
      <c r="BAU31" s="202"/>
      <c r="BAV31" s="202"/>
      <c r="BAW31" s="202">
        <f t="shared" si="80"/>
        <v>0</v>
      </c>
      <c r="BAX31" s="202"/>
      <c r="BAY31" s="202"/>
      <c r="BAZ31" s="202"/>
      <c r="BBA31" s="202"/>
      <c r="BBB31" s="202">
        <f t="shared" si="81"/>
        <v>0</v>
      </c>
      <c r="BBC31" s="202">
        <f t="shared" si="82"/>
        <v>0</v>
      </c>
      <c r="BBD31" s="202"/>
      <c r="BBE31" s="202"/>
      <c r="BBF31" s="202"/>
      <c r="BBG31" s="202"/>
      <c r="BBH31" s="202"/>
      <c r="BBI31" s="202">
        <f t="shared" si="83"/>
        <v>0</v>
      </c>
      <c r="BBJ31" s="202"/>
      <c r="BBK31" s="202"/>
      <c r="BBL31" s="202"/>
      <c r="BBM31" s="202"/>
      <c r="BBN31" s="202"/>
      <c r="BBO31" s="202">
        <f t="shared" si="84"/>
        <v>0</v>
      </c>
      <c r="BBP31" s="202"/>
      <c r="BBQ31" s="202"/>
      <c r="BBR31" s="202"/>
      <c r="BBS31" s="202"/>
      <c r="BBT31" s="202"/>
      <c r="BBU31" s="202">
        <f t="shared" si="85"/>
        <v>0</v>
      </c>
      <c r="BBV31" s="202"/>
      <c r="BBW31" s="202"/>
      <c r="BBX31" s="202"/>
      <c r="BBY31" s="202"/>
      <c r="BBZ31" s="202"/>
      <c r="BCA31" s="202">
        <f t="shared" si="86"/>
        <v>0</v>
      </c>
      <c r="BCB31" s="202">
        <f t="shared" si="87"/>
        <v>0</v>
      </c>
      <c r="BCC31" s="202"/>
      <c r="BCD31" s="202"/>
      <c r="BCE31" s="202"/>
      <c r="BCF31" s="202"/>
      <c r="BCG31" s="202"/>
      <c r="BCH31" s="202">
        <f t="shared" si="88"/>
        <v>0</v>
      </c>
      <c r="BCI31" s="202"/>
      <c r="BCJ31" s="202"/>
      <c r="BCK31" s="202"/>
      <c r="BCL31" s="202"/>
      <c r="BCM31" s="202">
        <f t="shared" si="24"/>
        <v>0</v>
      </c>
      <c r="BCN31" s="202"/>
      <c r="BCO31" s="202"/>
      <c r="BCP31" s="202"/>
      <c r="BCQ31" s="202"/>
      <c r="BCR31" s="202"/>
      <c r="BCS31" s="202">
        <f t="shared" si="89"/>
        <v>0</v>
      </c>
      <c r="BCT31" s="202"/>
      <c r="BCU31" s="202"/>
      <c r="BCV31" s="202"/>
      <c r="BCW31" s="202"/>
      <c r="BCX31" s="202">
        <f t="shared" si="90"/>
        <v>0</v>
      </c>
      <c r="BCY31" s="202"/>
      <c r="BCZ31" s="202"/>
      <c r="BDA31" s="202">
        <f t="shared" si="91"/>
        <v>0</v>
      </c>
      <c r="BDB31" s="202">
        <f t="shared" si="92"/>
        <v>0</v>
      </c>
      <c r="BDC31" s="202"/>
      <c r="BDD31" s="202"/>
      <c r="BDE31" s="202"/>
      <c r="BDF31" s="202">
        <f t="shared" si="25"/>
        <v>0</v>
      </c>
      <c r="BDG31" s="202"/>
      <c r="BDH31" s="202"/>
      <c r="BDI31" s="202"/>
      <c r="BDJ31" s="202"/>
      <c r="BDK31" s="202"/>
      <c r="BDL31" s="202">
        <f t="shared" si="93"/>
        <v>0</v>
      </c>
      <c r="BDM31" s="202"/>
      <c r="BDN31" s="202"/>
      <c r="BDO31" s="202"/>
      <c r="BDP31" s="202"/>
      <c r="BDQ31" s="202">
        <f t="shared" si="94"/>
        <v>0</v>
      </c>
      <c r="BDR31" s="202"/>
      <c r="BDS31" s="202"/>
      <c r="BDT31" s="202"/>
      <c r="BDU31" s="202"/>
      <c r="BDV31" s="202"/>
      <c r="BDW31" s="202">
        <f t="shared" si="95"/>
        <v>0</v>
      </c>
      <c r="BDX31" s="202"/>
      <c r="BDY31" s="202"/>
      <c r="BDZ31" s="202"/>
      <c r="BEA31" s="202"/>
      <c r="BEB31" s="202"/>
      <c r="BEC31" s="202">
        <f t="shared" si="96"/>
        <v>0</v>
      </c>
      <c r="BED31" s="202">
        <f t="shared" si="97"/>
        <v>0</v>
      </c>
      <c r="BEE31" s="202"/>
      <c r="BEF31" s="202"/>
      <c r="BEG31" s="202"/>
      <c r="BEH31" s="202"/>
      <c r="BEI31" s="202">
        <f t="shared" si="98"/>
        <v>0</v>
      </c>
      <c r="BEJ31" s="202"/>
      <c r="BEK31" s="202"/>
      <c r="BEL31" s="202"/>
      <c r="BEM31" s="202"/>
      <c r="BEN31" s="202"/>
      <c r="BEO31" s="202">
        <f t="shared" si="99"/>
        <v>0</v>
      </c>
      <c r="BEP31" s="202"/>
      <c r="BEQ31" s="202"/>
      <c r="BER31" s="202"/>
      <c r="BES31" s="202"/>
      <c r="BET31" s="202"/>
      <c r="BEU31" s="202">
        <f t="shared" si="26"/>
        <v>0</v>
      </c>
      <c r="BEV31" s="202"/>
      <c r="BEW31" s="202"/>
      <c r="BEX31" s="202"/>
      <c r="BEY31" s="202"/>
      <c r="BEZ31" s="202"/>
      <c r="BFA31" s="202">
        <f t="shared" si="100"/>
        <v>0</v>
      </c>
      <c r="BFB31" s="202"/>
      <c r="BFC31" s="202">
        <f t="shared" si="101"/>
        <v>0</v>
      </c>
      <c r="BFD31" s="202">
        <f t="shared" si="27"/>
        <v>0</v>
      </c>
      <c r="BFE31" s="202"/>
      <c r="BFF31" s="202"/>
      <c r="BFG31" s="202"/>
      <c r="BFH31" s="202"/>
      <c r="BFI31" s="202">
        <f t="shared" si="102"/>
        <v>0</v>
      </c>
      <c r="BFJ31" s="202"/>
      <c r="BFK31" s="202"/>
      <c r="BFL31" s="202"/>
      <c r="BFM31" s="202"/>
      <c r="BFN31" s="202"/>
      <c r="BFO31" s="202">
        <f t="shared" si="103"/>
        <v>0</v>
      </c>
      <c r="BFP31" s="202"/>
      <c r="BFQ31" s="202"/>
      <c r="BFR31" s="202"/>
      <c r="BFS31" s="202"/>
      <c r="BFT31" s="202"/>
      <c r="BFU31" s="202">
        <f t="shared" si="28"/>
        <v>0</v>
      </c>
      <c r="BFV31" s="202"/>
      <c r="BFW31" s="202"/>
      <c r="BFX31" s="202"/>
      <c r="BFY31" s="202"/>
      <c r="BFZ31" s="202"/>
      <c r="BGA31" s="202">
        <f t="shared" si="104"/>
        <v>0</v>
      </c>
      <c r="BGB31" s="202"/>
      <c r="BGC31" s="202"/>
      <c r="BGD31" s="202"/>
      <c r="BGE31" s="202">
        <f t="shared" si="105"/>
        <v>0</v>
      </c>
      <c r="BGF31" s="202">
        <f t="shared" si="29"/>
        <v>0</v>
      </c>
      <c r="BGG31" s="202"/>
      <c r="BGH31" s="202"/>
      <c r="BGI31" s="202">
        <f t="shared" si="106"/>
        <v>0</v>
      </c>
      <c r="BGJ31" s="202"/>
      <c r="BGK31" s="202"/>
      <c r="BGL31" s="202"/>
      <c r="BGM31" s="202"/>
      <c r="BGN31" s="202"/>
      <c r="BGO31" s="202">
        <f t="shared" si="107"/>
        <v>0</v>
      </c>
      <c r="BGP31" s="202"/>
      <c r="BGQ31" s="202"/>
      <c r="BGR31" s="202"/>
      <c r="BGS31" s="202"/>
      <c r="BGT31" s="202"/>
      <c r="BGU31" s="202">
        <f t="shared" si="108"/>
        <v>0</v>
      </c>
      <c r="BGV31" s="202"/>
      <c r="BGW31" s="202"/>
      <c r="BGX31" s="202"/>
      <c r="BGY31" s="202"/>
      <c r="BGZ31" s="202"/>
      <c r="BHA31" s="202">
        <f t="shared" si="109"/>
        <v>0</v>
      </c>
      <c r="BHB31" s="202"/>
      <c r="BHC31" s="202"/>
      <c r="BHD31" s="202"/>
      <c r="BHE31" s="202"/>
      <c r="BHF31" s="202"/>
      <c r="BHG31" s="202">
        <f t="shared" si="110"/>
        <v>0</v>
      </c>
      <c r="BHH31" s="202">
        <f t="shared" si="111"/>
        <v>0</v>
      </c>
      <c r="BHI31" s="202"/>
      <c r="BHJ31" s="202"/>
      <c r="BHK31" s="202"/>
      <c r="BHL31" s="202"/>
      <c r="BHM31" s="202">
        <f t="shared" si="112"/>
        <v>0</v>
      </c>
      <c r="BHN31" s="202"/>
      <c r="BHO31" s="202"/>
      <c r="BHP31" s="202"/>
      <c r="BHQ31" s="202"/>
      <c r="BHR31" s="202"/>
      <c r="BHS31" s="202">
        <f t="shared" si="113"/>
        <v>0</v>
      </c>
      <c r="BHT31" s="202"/>
      <c r="BHU31" s="202"/>
      <c r="BHV31" s="202"/>
      <c r="BHW31" s="202"/>
      <c r="BHX31" s="202"/>
      <c r="BHY31" s="202">
        <f t="shared" si="114"/>
        <v>0</v>
      </c>
      <c r="BHZ31" s="202"/>
      <c r="BIA31" s="202"/>
      <c r="BIB31" s="202"/>
      <c r="BIC31" s="202"/>
      <c r="BID31" s="202"/>
      <c r="BIE31" s="202">
        <f t="shared" si="115"/>
        <v>0</v>
      </c>
      <c r="BIF31" s="202"/>
      <c r="BIG31" s="202">
        <f t="shared" si="116"/>
        <v>0</v>
      </c>
      <c r="BIH31" s="202">
        <f t="shared" si="117"/>
        <v>0</v>
      </c>
      <c r="BII31" s="202"/>
      <c r="BIJ31" s="202"/>
      <c r="BIK31" s="202"/>
      <c r="BIL31" s="202"/>
      <c r="BIM31" s="202">
        <f t="shared" si="118"/>
        <v>0</v>
      </c>
      <c r="BIN31" s="202"/>
      <c r="BIO31" s="202"/>
      <c r="BIP31" s="202"/>
      <c r="BIQ31" s="202"/>
      <c r="BIR31" s="202"/>
      <c r="BIS31" s="202">
        <f t="shared" si="119"/>
        <v>0</v>
      </c>
      <c r="BIT31" s="202"/>
      <c r="BIU31" s="202"/>
      <c r="BIV31" s="202"/>
      <c r="BIW31" s="202"/>
      <c r="BIX31" s="202"/>
      <c r="BIY31" s="202">
        <f t="shared" si="120"/>
        <v>0</v>
      </c>
      <c r="BIZ31" s="202"/>
      <c r="BJA31" s="202"/>
      <c r="BJB31" s="202"/>
      <c r="BJC31" s="202"/>
      <c r="BJD31" s="202">
        <f t="shared" si="121"/>
        <v>0</v>
      </c>
      <c r="BJE31" s="202"/>
      <c r="BJF31" s="202"/>
      <c r="BJG31" s="202"/>
      <c r="BJH31" s="202"/>
      <c r="BJI31" s="202">
        <f t="shared" si="122"/>
        <v>0</v>
      </c>
      <c r="BJJ31" s="202">
        <f t="shared" si="123"/>
        <v>0</v>
      </c>
      <c r="BJK31" s="202">
        <f t="shared" si="30"/>
        <v>0</v>
      </c>
      <c r="BJL31" s="202"/>
      <c r="BJM31" s="202"/>
      <c r="BJN31" s="202"/>
      <c r="BJO31" s="202"/>
      <c r="BJP31" s="202"/>
      <c r="BJQ31" s="202">
        <f t="shared" si="124"/>
        <v>0</v>
      </c>
      <c r="BJR31" s="202"/>
      <c r="BJS31" s="202"/>
      <c r="BJT31" s="202"/>
      <c r="BJU31" s="202"/>
      <c r="BJV31" s="202"/>
      <c r="BJW31" s="202">
        <f t="shared" si="125"/>
        <v>0</v>
      </c>
      <c r="BJX31" s="202"/>
      <c r="BJY31" s="202"/>
      <c r="BJZ31" s="202"/>
      <c r="BKA31" s="202"/>
      <c r="BKB31" s="202">
        <f t="shared" si="126"/>
        <v>0</v>
      </c>
      <c r="BKC31" s="202"/>
      <c r="BKD31" s="202"/>
      <c r="BKE31" s="202"/>
      <c r="BKF31" s="202"/>
      <c r="BKG31" s="202"/>
      <c r="BKH31" s="202">
        <f t="shared" si="127"/>
        <v>0</v>
      </c>
      <c r="BKI31" s="202">
        <f t="shared" si="128"/>
        <v>0</v>
      </c>
      <c r="BKJ31" s="202"/>
      <c r="BKK31" s="202"/>
      <c r="BKL31" s="202"/>
      <c r="BKM31" s="202"/>
      <c r="BKN31" s="202"/>
      <c r="BKO31" s="202">
        <f t="shared" si="129"/>
        <v>0</v>
      </c>
      <c r="BKP31" s="202"/>
      <c r="BKQ31" s="202"/>
      <c r="BKR31" s="202"/>
      <c r="BKS31" s="202"/>
      <c r="BKT31" s="202"/>
      <c r="BKU31" s="202">
        <f t="shared" si="130"/>
        <v>0</v>
      </c>
      <c r="BKV31" s="202"/>
      <c r="BKW31" s="202"/>
      <c r="BKX31" s="202"/>
      <c r="BKY31" s="202">
        <f t="shared" si="131"/>
        <v>0</v>
      </c>
      <c r="BKZ31" s="202"/>
      <c r="BLA31" s="202"/>
      <c r="BLB31" s="202"/>
      <c r="BLC31" s="202"/>
      <c r="BLD31" s="202"/>
      <c r="BLE31" s="202">
        <f t="shared" si="132"/>
        <v>0</v>
      </c>
      <c r="BLF31" s="196">
        <f t="shared" si="133"/>
        <v>0</v>
      </c>
      <c r="BLG31" s="202"/>
      <c r="BLH31" s="202"/>
      <c r="BLI31" s="202"/>
      <c r="BLJ31" s="202"/>
      <c r="BLK31" s="202"/>
      <c r="BLL31" s="202">
        <f t="shared" si="134"/>
        <v>0</v>
      </c>
      <c r="BLM31" s="202"/>
      <c r="BLN31" s="202"/>
      <c r="BLO31" s="202"/>
      <c r="BLP31" s="202"/>
      <c r="BLQ31" s="202"/>
      <c r="BLR31" s="196">
        <f t="shared" si="135"/>
        <v>0</v>
      </c>
      <c r="BLS31" s="202"/>
      <c r="BLT31" s="202"/>
      <c r="BLU31" s="202"/>
      <c r="BLV31" s="202"/>
      <c r="BLW31" s="202"/>
      <c r="BLX31" s="196">
        <f t="shared" si="31"/>
        <v>0</v>
      </c>
      <c r="BLY31" s="202"/>
      <c r="BLZ31" s="202"/>
      <c r="BMA31" s="202"/>
      <c r="BMB31" s="202"/>
      <c r="BMC31" s="202"/>
      <c r="BMD31" s="196">
        <f t="shared" si="136"/>
        <v>0</v>
      </c>
      <c r="BME31" s="202"/>
      <c r="BMF31" s="202"/>
      <c r="BMG31" s="202"/>
      <c r="BMH31" s="196">
        <f t="shared" si="137"/>
        <v>0</v>
      </c>
      <c r="BMI31" s="196">
        <f t="shared" si="138"/>
        <v>0</v>
      </c>
      <c r="BMJ31" s="202"/>
      <c r="BMK31" s="196">
        <f t="shared" si="139"/>
        <v>0</v>
      </c>
      <c r="BML31" s="202"/>
      <c r="BMM31" s="202"/>
      <c r="BMN31" s="202"/>
      <c r="BMO31" s="202"/>
      <c r="BMP31" s="202"/>
      <c r="BMQ31" s="196">
        <f t="shared" si="140"/>
        <v>0</v>
      </c>
      <c r="BMR31" s="202"/>
      <c r="BMS31" s="202"/>
      <c r="BMT31" s="202"/>
      <c r="BMU31" s="202"/>
      <c r="BMV31" s="202"/>
      <c r="BMW31" s="196">
        <f t="shared" si="141"/>
        <v>0</v>
      </c>
      <c r="BMX31" s="202"/>
      <c r="BMY31" s="202"/>
      <c r="BMZ31" s="202"/>
      <c r="BNA31" s="202"/>
      <c r="BNB31" s="202"/>
      <c r="BNC31" s="196">
        <f t="shared" si="142"/>
        <v>0</v>
      </c>
      <c r="BND31" s="202"/>
      <c r="BNE31" s="202"/>
      <c r="BNF31" s="202"/>
      <c r="BNG31" s="202"/>
      <c r="BNH31" s="202"/>
      <c r="BNI31" s="196">
        <f t="shared" si="143"/>
        <v>0</v>
      </c>
      <c r="BNJ31" s="196">
        <f t="shared" si="144"/>
        <v>0</v>
      </c>
      <c r="BNK31" s="202"/>
      <c r="BNL31" s="202"/>
      <c r="BNM31" s="202"/>
      <c r="BNN31" s="202"/>
      <c r="BNO31" s="202"/>
      <c r="BNP31" s="196">
        <f t="shared" si="145"/>
        <v>0</v>
      </c>
      <c r="BNQ31" s="202"/>
      <c r="BNR31" s="202"/>
      <c r="BNS31" s="202"/>
      <c r="BNT31" s="202"/>
      <c r="BNU31" s="202"/>
      <c r="BNV31" s="196">
        <f t="shared" si="146"/>
        <v>0</v>
      </c>
      <c r="BNW31" s="202"/>
      <c r="BNX31" s="202"/>
      <c r="BNY31" s="202"/>
      <c r="BNZ31" s="202"/>
      <c r="BOA31" s="202"/>
      <c r="BOB31" s="196">
        <f t="shared" si="147"/>
        <v>0</v>
      </c>
      <c r="BOC31" s="202"/>
      <c r="BOD31" s="202"/>
      <c r="BOE31" s="202"/>
      <c r="BOF31" s="202"/>
      <c r="BOG31" s="202"/>
      <c r="BOH31" s="196">
        <f t="shared" si="148"/>
        <v>0</v>
      </c>
      <c r="BOI31" s="202"/>
      <c r="BOJ31" s="196">
        <f t="shared" si="149"/>
        <v>0</v>
      </c>
      <c r="BOK31" s="196">
        <f t="shared" si="150"/>
        <v>0</v>
      </c>
      <c r="BOL31" s="202"/>
      <c r="BOM31" s="202"/>
      <c r="BON31" s="202"/>
      <c r="BOO31" s="196">
        <f t="shared" si="32"/>
        <v>0</v>
      </c>
      <c r="BOP31" s="196"/>
      <c r="BOQ31" s="196"/>
      <c r="BOR31" s="196"/>
      <c r="BOS31" s="196"/>
      <c r="BOT31" s="196"/>
      <c r="BOU31" s="196">
        <f t="shared" si="151"/>
        <v>0</v>
      </c>
      <c r="BOV31" s="196"/>
      <c r="BOW31" s="196"/>
      <c r="BOX31" s="196"/>
      <c r="BOY31" s="196"/>
      <c r="BOZ31" s="196"/>
      <c r="BPA31" s="196"/>
      <c r="BPB31" s="196">
        <f t="shared" si="152"/>
        <v>0</v>
      </c>
      <c r="BPC31" s="196"/>
      <c r="BPD31" s="196"/>
      <c r="BPE31" s="196"/>
      <c r="BPF31" s="196"/>
      <c r="BPG31" s="196">
        <f t="shared" si="153"/>
        <v>0</v>
      </c>
      <c r="BPH31" s="196"/>
      <c r="BPI31" s="196"/>
      <c r="BPJ31" s="196"/>
      <c r="BPK31" s="196">
        <f t="shared" si="154"/>
        <v>0</v>
      </c>
      <c r="BPL31" s="196">
        <f t="shared" si="155"/>
        <v>0</v>
      </c>
      <c r="BPM31" s="196"/>
      <c r="BPN31" s="196"/>
      <c r="BPO31" s="196">
        <f t="shared" si="156"/>
        <v>0</v>
      </c>
      <c r="BPP31" s="196"/>
      <c r="BPQ31" s="196"/>
      <c r="BPR31" s="196"/>
      <c r="BPS31" s="196"/>
      <c r="BPT31" s="196"/>
      <c r="BPU31" s="196">
        <f t="shared" si="157"/>
        <v>0</v>
      </c>
      <c r="BPV31" s="196"/>
      <c r="BPW31" s="196"/>
      <c r="BPX31" s="196"/>
      <c r="BPY31" s="196"/>
      <c r="BPZ31" s="196">
        <f t="shared" si="33"/>
        <v>0</v>
      </c>
      <c r="BQA31" s="196"/>
      <c r="BQB31" s="196"/>
      <c r="BQC31" s="196"/>
      <c r="BQD31" s="196"/>
      <c r="BQE31" s="196"/>
      <c r="BQF31" s="196">
        <f t="shared" si="158"/>
        <v>0</v>
      </c>
      <c r="BQG31" s="196"/>
      <c r="BQH31" s="196"/>
      <c r="BQI31" s="196"/>
      <c r="BQJ31" s="196"/>
      <c r="BQK31" s="196"/>
      <c r="BQL31" s="196">
        <f t="shared" si="159"/>
        <v>0</v>
      </c>
      <c r="BQM31" s="196">
        <f t="shared" si="34"/>
        <v>0</v>
      </c>
      <c r="BQN31" s="196"/>
      <c r="BQO31" s="196"/>
      <c r="BQP31" s="196"/>
      <c r="BQQ31" s="196"/>
      <c r="BQR31" s="196">
        <f t="shared" si="160"/>
        <v>0</v>
      </c>
      <c r="BQS31" s="196"/>
      <c r="BQT31" s="196"/>
      <c r="BQU31" s="196"/>
      <c r="BQV31" s="196"/>
      <c r="BQW31" s="196"/>
      <c r="BQX31" s="196">
        <f t="shared" si="161"/>
        <v>0</v>
      </c>
      <c r="BQY31" s="196"/>
      <c r="BQZ31" s="196"/>
      <c r="BRA31" s="196"/>
      <c r="BRB31" s="196"/>
      <c r="BRC31" s="196"/>
      <c r="BRD31" s="196">
        <f t="shared" si="162"/>
        <v>0</v>
      </c>
      <c r="BRE31" s="196"/>
      <c r="BRF31" s="196"/>
      <c r="BRG31" s="196"/>
      <c r="BRH31" s="196"/>
      <c r="BRI31" s="196"/>
      <c r="BRJ31" s="196">
        <f t="shared" si="163"/>
        <v>0</v>
      </c>
      <c r="BRK31" s="196"/>
      <c r="BRL31" s="196"/>
      <c r="BRM31" s="196">
        <f t="shared" si="164"/>
        <v>0</v>
      </c>
      <c r="BRN31" s="196">
        <f t="shared" si="35"/>
        <v>0</v>
      </c>
      <c r="BRO31" s="196"/>
      <c r="BRP31" s="196"/>
      <c r="BRQ31" s="196"/>
      <c r="BRR31" s="196">
        <f t="shared" si="165"/>
        <v>0</v>
      </c>
      <c r="BRS31" s="196"/>
      <c r="BRT31" s="196"/>
      <c r="BRU31" s="196"/>
      <c r="BRV31" s="196"/>
      <c r="BRW31" s="196"/>
      <c r="BRX31" s="196">
        <f t="shared" si="166"/>
        <v>0</v>
      </c>
      <c r="BRY31" s="196"/>
      <c r="BRZ31" s="196"/>
      <c r="BSA31" s="196"/>
      <c r="BSB31" s="196"/>
      <c r="BSC31" s="196"/>
      <c r="BSD31" s="196">
        <f t="shared" si="167"/>
        <v>0</v>
      </c>
      <c r="BSE31" s="196"/>
      <c r="BSF31" s="196"/>
      <c r="BSG31" s="196"/>
      <c r="BSH31" s="196"/>
      <c r="BSI31" s="196"/>
      <c r="BSJ31" s="196">
        <f t="shared" si="168"/>
        <v>0</v>
      </c>
      <c r="BSK31" s="196"/>
      <c r="BSL31" s="196"/>
      <c r="BSM31" s="196"/>
      <c r="BSN31" s="196"/>
      <c r="BSO31" s="196">
        <f t="shared" si="169"/>
        <v>0</v>
      </c>
      <c r="BSP31" s="196">
        <f t="shared" si="170"/>
        <v>0</v>
      </c>
      <c r="BSQ31" s="196"/>
      <c r="BSR31" s="196">
        <f t="shared" si="171"/>
        <v>0</v>
      </c>
      <c r="BSS31" s="196"/>
      <c r="BST31" s="196"/>
      <c r="BSU31" s="196"/>
      <c r="BSV31" s="196"/>
      <c r="BSW31" s="196"/>
      <c r="BSX31" s="196">
        <f t="shared" si="172"/>
        <v>0</v>
      </c>
      <c r="BSY31" s="196"/>
      <c r="BSZ31" s="196"/>
      <c r="BTA31" s="196"/>
      <c r="BTB31" s="196"/>
      <c r="BTC31" s="196"/>
      <c r="BTD31" s="196">
        <f t="shared" si="173"/>
        <v>0</v>
      </c>
      <c r="BTE31" s="196"/>
      <c r="BTF31" s="196"/>
      <c r="BTG31" s="196"/>
      <c r="BTH31" s="196"/>
      <c r="BTI31" s="196"/>
      <c r="BTJ31" s="196">
        <f t="shared" si="174"/>
        <v>0</v>
      </c>
      <c r="BTK31" s="196"/>
      <c r="BTL31" s="196"/>
      <c r="BTM31" s="196"/>
      <c r="BTN31" s="196"/>
      <c r="BTO31" s="196"/>
      <c r="BTP31" s="196">
        <f t="shared" si="175"/>
        <v>0</v>
      </c>
      <c r="BTQ31" s="196">
        <f t="shared" si="176"/>
        <v>0</v>
      </c>
      <c r="BTR31" s="196"/>
      <c r="BTS31" s="196"/>
      <c r="BTT31" s="196"/>
      <c r="BTU31" s="196"/>
      <c r="BTV31" s="196">
        <f t="shared" si="177"/>
        <v>0</v>
      </c>
      <c r="BTW31" s="196"/>
      <c r="BTX31" s="196"/>
      <c r="BTY31" s="196"/>
      <c r="BTZ31" s="196"/>
      <c r="BUA31" s="196"/>
      <c r="BUB31" s="196">
        <f t="shared" si="178"/>
        <v>0</v>
      </c>
      <c r="BUC31" s="196"/>
      <c r="BUD31" s="196"/>
      <c r="BUE31" s="196"/>
      <c r="BUF31" s="196"/>
      <c r="BUG31" s="196"/>
      <c r="BUH31" s="196">
        <f t="shared" si="179"/>
        <v>0</v>
      </c>
      <c r="BUI31" s="196"/>
      <c r="BUJ31" s="196"/>
      <c r="BUK31" s="196"/>
      <c r="BUL31" s="196"/>
      <c r="BUM31" s="196"/>
      <c r="BUN31" s="196">
        <f t="shared" si="180"/>
        <v>0</v>
      </c>
      <c r="BUO31" s="196"/>
      <c r="BUP31" s="196"/>
      <c r="BUQ31" s="196">
        <f t="shared" si="181"/>
        <v>0</v>
      </c>
      <c r="BUR31" s="196">
        <f t="shared" si="182"/>
        <v>0</v>
      </c>
      <c r="BUS31" s="196"/>
      <c r="BUT31" s="196"/>
      <c r="BUU31" s="196"/>
      <c r="BUV31" s="196">
        <f t="shared" si="183"/>
        <v>0</v>
      </c>
      <c r="BUW31" s="196"/>
      <c r="BUX31" s="196"/>
      <c r="BUY31" s="196"/>
      <c r="BUZ31" s="196"/>
      <c r="BVA31" s="196"/>
      <c r="BVB31" s="196">
        <f t="shared" si="184"/>
        <v>0</v>
      </c>
      <c r="BVC31" s="196"/>
      <c r="BVD31" s="196"/>
      <c r="BVE31" s="196"/>
      <c r="BVF31" s="196"/>
      <c r="BVG31" s="196"/>
      <c r="BVH31" s="196">
        <f t="shared" si="185"/>
        <v>0</v>
      </c>
      <c r="BVI31" s="196"/>
      <c r="BVJ31" s="196"/>
      <c r="BVK31" s="196"/>
      <c r="BVL31" s="196"/>
      <c r="BVM31" s="196"/>
      <c r="BVN31" s="196">
        <f t="shared" si="206"/>
        <v>0</v>
      </c>
      <c r="BVO31" s="196"/>
      <c r="BVP31" s="196"/>
      <c r="BVQ31" s="196"/>
      <c r="BVR31" s="196"/>
      <c r="BVS31" s="196"/>
      <c r="BVT31" s="196">
        <f t="shared" si="186"/>
        <v>0</v>
      </c>
      <c r="BVU31" s="196">
        <f t="shared" si="187"/>
        <v>0</v>
      </c>
      <c r="BVV31" s="196">
        <f t="shared" si="36"/>
        <v>0</v>
      </c>
      <c r="BVW31" s="196"/>
      <c r="BVX31" s="196"/>
      <c r="BVY31" s="196"/>
      <c r="BVZ31" s="196"/>
      <c r="BWA31" s="196"/>
      <c r="BWB31" s="196">
        <f t="shared" si="188"/>
        <v>0</v>
      </c>
      <c r="BWC31" s="196"/>
      <c r="BWD31" s="196"/>
      <c r="BWE31" s="196"/>
      <c r="BWF31" s="196"/>
      <c r="BWG31" s="196"/>
      <c r="BWH31" s="196">
        <f t="shared" si="204"/>
        <v>0</v>
      </c>
      <c r="BWI31" s="196"/>
      <c r="BWJ31" s="196"/>
      <c r="BWK31" s="196"/>
      <c r="BWL31" s="196"/>
      <c r="BWM31" s="196"/>
      <c r="BWN31" s="196">
        <f t="shared" si="209"/>
        <v>0</v>
      </c>
      <c r="BWO31" s="196"/>
      <c r="BWP31" s="196"/>
      <c r="BWQ31" s="196"/>
      <c r="BWR31" s="196"/>
      <c r="BWS31" s="196"/>
      <c r="BWT31" s="196">
        <f t="shared" si="210"/>
        <v>0</v>
      </c>
      <c r="BWU31" s="196"/>
      <c r="BWV31" s="196">
        <f t="shared" si="38"/>
        <v>0</v>
      </c>
      <c r="BWW31" s="196">
        <f t="shared" si="39"/>
        <v>0</v>
      </c>
      <c r="BWX31" s="196"/>
      <c r="BWY31" s="196"/>
      <c r="BWZ31" s="196"/>
      <c r="BXA31" s="196"/>
      <c r="BXB31" s="196">
        <f t="shared" si="190"/>
        <v>0</v>
      </c>
      <c r="BXC31" s="196"/>
      <c r="BXD31" s="196"/>
      <c r="BXE31" s="196"/>
      <c r="BXF31" s="196"/>
      <c r="BXG31" s="196"/>
      <c r="BXH31" s="196">
        <f t="shared" si="191"/>
        <v>0</v>
      </c>
      <c r="BXI31" s="196"/>
      <c r="BXJ31" s="196"/>
      <c r="BXK31" s="196"/>
      <c r="BXL31" s="196"/>
      <c r="BXM31" s="196"/>
      <c r="BXN31" s="196">
        <f t="shared" si="192"/>
        <v>0</v>
      </c>
      <c r="BXO31" s="196"/>
      <c r="BXP31" s="196"/>
      <c r="BXQ31" s="196"/>
      <c r="BXR31" s="196"/>
      <c r="BXS31" s="196"/>
      <c r="BXT31" s="196">
        <f t="shared" si="193"/>
        <v>0</v>
      </c>
      <c r="BXU31" s="196">
        <f t="shared" si="194"/>
        <v>0</v>
      </c>
      <c r="BXV31" s="196"/>
      <c r="BXW31" s="196"/>
      <c r="BXX31" s="196"/>
      <c r="BXY31" s="196">
        <f t="shared" si="195"/>
        <v>0</v>
      </c>
      <c r="BXZ31" s="196"/>
      <c r="BYA31" s="196"/>
      <c r="BYB31" s="196"/>
      <c r="BYC31" s="196"/>
      <c r="BYD31" s="196"/>
      <c r="BYE31" s="196">
        <f t="shared" si="196"/>
        <v>0</v>
      </c>
      <c r="BYF31" s="196"/>
      <c r="BYG31" s="196"/>
      <c r="BYH31" s="196"/>
      <c r="BYI31" s="196"/>
      <c r="BYJ31" s="196"/>
      <c r="BYK31" s="196">
        <f t="shared" si="207"/>
        <v>0</v>
      </c>
      <c r="BYL31" s="196"/>
      <c r="BYM31" s="196"/>
      <c r="BYN31" s="196"/>
      <c r="BYO31" s="196"/>
      <c r="BYP31" s="196"/>
      <c r="BYQ31" s="196">
        <f t="shared" si="205"/>
        <v>0</v>
      </c>
      <c r="BYR31" s="196"/>
      <c r="BYS31" s="196"/>
      <c r="BYT31" s="196"/>
      <c r="BYU31" s="196"/>
      <c r="BYV31" s="196">
        <f t="shared" si="197"/>
        <v>0</v>
      </c>
      <c r="BYW31" s="196">
        <f t="shared" si="198"/>
        <v>0</v>
      </c>
      <c r="BYX31" s="196"/>
      <c r="BYY31" s="196">
        <f t="shared" si="199"/>
        <v>0</v>
      </c>
      <c r="BYZ31" s="196"/>
      <c r="BZA31" s="196"/>
      <c r="BZB31" s="196"/>
      <c r="BZC31" s="196"/>
      <c r="BZD31" s="196"/>
      <c r="BZE31" s="196">
        <f t="shared" si="200"/>
        <v>0</v>
      </c>
      <c r="BZF31" s="196"/>
      <c r="BZG31" s="196"/>
      <c r="BZH31" s="196"/>
      <c r="BZI31" s="196"/>
      <c r="BZJ31" s="196">
        <f t="shared" si="201"/>
        <v>0</v>
      </c>
      <c r="BZK31" s="196"/>
      <c r="BZL31" s="196"/>
      <c r="BZM31" s="196"/>
      <c r="BZN31" s="196"/>
      <c r="BZO31" s="196"/>
      <c r="BZP31" s="196">
        <f t="shared" si="40"/>
        <v>0</v>
      </c>
      <c r="BZQ31" s="196">
        <f t="shared" si="202"/>
        <v>0</v>
      </c>
      <c r="BZR31" s="196">
        <f t="shared" si="203"/>
        <v>0</v>
      </c>
      <c r="BZS31" s="198"/>
      <c r="BZT31" s="198"/>
      <c r="BZU31" s="198"/>
      <c r="BZV31" s="198"/>
      <c r="BZW31" s="198"/>
      <c r="BZX31" s="198"/>
      <c r="BZY31" s="198"/>
      <c r="BZZ31" s="198"/>
      <c r="CAA31" s="198"/>
      <c r="CAB31" s="198"/>
      <c r="CAC31" s="198"/>
      <c r="CAD31" s="198"/>
      <c r="CAE31" s="198"/>
      <c r="CAF31" s="198"/>
      <c r="CAG31" s="198"/>
      <c r="CAH31" s="198"/>
      <c r="CAI31" s="198"/>
      <c r="CAJ31" s="198"/>
      <c r="CAK31" s="198"/>
      <c r="CAL31" s="198"/>
      <c r="CAM31" s="198"/>
      <c r="CAN31" s="198"/>
      <c r="CAO31" s="198"/>
      <c r="CAP31" s="198"/>
      <c r="CAQ31" s="198"/>
      <c r="CAR31" s="198"/>
      <c r="CAS31" s="198"/>
      <c r="CAT31" s="198"/>
      <c r="CAU31" s="198"/>
      <c r="CAV31" s="198"/>
      <c r="CAW31" s="198"/>
      <c r="CAX31" s="198"/>
      <c r="CAY31" s="198"/>
      <c r="CAZ31" s="198"/>
      <c r="CBA31" s="198"/>
      <c r="CBB31" s="198"/>
      <c r="CBC31" s="198"/>
      <c r="CBD31" s="198"/>
      <c r="CBE31" s="198"/>
      <c r="CBF31" s="198"/>
      <c r="CBG31" s="198"/>
      <c r="CBH31" s="198"/>
      <c r="CBI31" s="198"/>
      <c r="CBJ31" s="198"/>
      <c r="CBK31" s="198"/>
      <c r="CBL31" s="198"/>
      <c r="CBM31" s="198"/>
      <c r="CBN31" s="198"/>
      <c r="CBO31" s="198"/>
      <c r="CBP31" s="198"/>
      <c r="CBQ31" s="198"/>
      <c r="CBR31" s="198"/>
      <c r="CBS31" s="198"/>
      <c r="CBT31" s="198"/>
      <c r="CBU31" s="198"/>
      <c r="CBV31" s="198"/>
      <c r="CBW31" s="198"/>
      <c r="CBX31" s="198"/>
      <c r="CBY31" s="198"/>
      <c r="CBZ31" s="198"/>
      <c r="CCA31" s="198"/>
      <c r="CCB31" s="198"/>
      <c r="CCC31" s="198"/>
      <c r="CCD31" s="198"/>
      <c r="CCE31" s="198"/>
      <c r="CCF31" s="198"/>
      <c r="CCG31" s="198"/>
      <c r="CCH31" s="198"/>
      <c r="CCI31" s="198"/>
      <c r="CCJ31" s="198"/>
      <c r="CCK31" s="198"/>
      <c r="CCL31" s="198"/>
      <c r="CCM31" s="198"/>
      <c r="CCN31" s="198"/>
      <c r="CCO31" s="198"/>
      <c r="CCP31" s="198"/>
      <c r="CCQ31" s="198"/>
      <c r="CCR31" s="198"/>
      <c r="CCS31" s="198">
        <f t="shared" si="41"/>
        <v>0</v>
      </c>
      <c r="CCT31" s="199"/>
      <c r="CDM31" s="212" t="s">
        <v>211</v>
      </c>
      <c r="CDN31" s="217">
        <v>0.39342384402332353</v>
      </c>
      <c r="CDO31" s="218">
        <v>0.42063110349854227</v>
      </c>
      <c r="CDP31" s="219"/>
      <c r="CDS31" s="212" t="s">
        <v>211</v>
      </c>
      <c r="CDT31" s="220">
        <v>1.8881223892128278</v>
      </c>
      <c r="CDU31" s="220">
        <v>2.2580174927113699E-5</v>
      </c>
    </row>
    <row r="32" spans="1:2164" s="200" customFormat="1" outlineLevel="1" x14ac:dyDescent="0.2">
      <c r="A32" s="201" t="s">
        <v>23</v>
      </c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202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>
        <v>1.4553150000000001E-2</v>
      </c>
      <c r="IO32" s="195">
        <v>1.4553150000000001E-2</v>
      </c>
      <c r="IP32" s="195"/>
      <c r="IQ32" s="195"/>
      <c r="IR32" s="195"/>
      <c r="IS32" s="195"/>
      <c r="IT32" s="195"/>
      <c r="IU32" s="195"/>
      <c r="IV32" s="195">
        <v>1.4553150000000001E-2</v>
      </c>
      <c r="IW32" s="195"/>
      <c r="IX32" s="195"/>
      <c r="IY32" s="195"/>
      <c r="IZ32" s="195"/>
      <c r="JA32" s="195"/>
      <c r="JB32" s="195"/>
      <c r="JC32" s="195"/>
      <c r="JD32" s="195"/>
      <c r="JE32" s="195"/>
      <c r="JF32" s="195"/>
      <c r="JG32" s="195"/>
      <c r="JH32" s="195"/>
      <c r="JI32" s="195"/>
      <c r="JJ32" s="195"/>
      <c r="JK32" s="195"/>
      <c r="JL32" s="195"/>
      <c r="JM32" s="195"/>
      <c r="JN32" s="195"/>
      <c r="JO32" s="195"/>
      <c r="JP32" s="195"/>
      <c r="JQ32" s="195"/>
      <c r="JR32" s="195"/>
      <c r="JS32" s="195"/>
      <c r="JT32" s="195"/>
      <c r="JU32" s="195"/>
      <c r="JV32" s="195"/>
      <c r="JW32" s="195"/>
      <c r="JX32" s="195"/>
      <c r="JY32" s="195"/>
      <c r="JZ32" s="195"/>
      <c r="KA32" s="195"/>
      <c r="KB32" s="195"/>
      <c r="KC32" s="195"/>
      <c r="KD32" s="195"/>
      <c r="KE32" s="195"/>
      <c r="KF32" s="195"/>
      <c r="KG32" s="195"/>
      <c r="KH32" s="195"/>
      <c r="KI32" s="195"/>
      <c r="KJ32" s="195"/>
      <c r="KK32" s="195"/>
      <c r="KL32" s="195"/>
      <c r="KM32" s="195"/>
      <c r="KN32" s="195"/>
      <c r="KO32" s="195"/>
      <c r="KP32" s="195"/>
      <c r="KQ32" s="195"/>
      <c r="KR32" s="195"/>
      <c r="KS32" s="195"/>
      <c r="KT32" s="195"/>
      <c r="KU32" s="195"/>
      <c r="KV32" s="195"/>
      <c r="KW32" s="195"/>
      <c r="KX32" s="195"/>
      <c r="KY32" s="195"/>
      <c r="KZ32" s="195"/>
      <c r="LA32" s="195"/>
      <c r="LB32" s="195"/>
      <c r="LC32" s="195"/>
      <c r="LD32" s="195"/>
      <c r="LE32" s="195"/>
      <c r="LF32" s="195"/>
      <c r="LG32" s="195"/>
      <c r="LH32" s="195"/>
      <c r="LI32" s="195"/>
      <c r="LJ32" s="195"/>
      <c r="LK32" s="195"/>
      <c r="LL32" s="195"/>
      <c r="LM32" s="195"/>
      <c r="LN32" s="195"/>
      <c r="LO32" s="195"/>
      <c r="LP32" s="195"/>
      <c r="LQ32" s="195"/>
      <c r="LR32" s="195"/>
      <c r="LS32" s="195"/>
      <c r="LT32" s="195"/>
      <c r="LU32" s="195"/>
      <c r="LV32" s="195"/>
      <c r="LW32" s="195"/>
      <c r="LX32" s="195"/>
      <c r="LY32" s="195"/>
      <c r="LZ32" s="195"/>
      <c r="MA32" s="195">
        <v>1.4553150000000001E-2</v>
      </c>
      <c r="MB32" s="195"/>
      <c r="MC32" s="195"/>
      <c r="MD32" s="195"/>
      <c r="ME32" s="195"/>
      <c r="MF32" s="195"/>
      <c r="MG32" s="195"/>
      <c r="MH32" s="195"/>
      <c r="MI32" s="195"/>
      <c r="MJ32" s="195"/>
      <c r="MK32" s="195"/>
      <c r="ML32" s="195"/>
      <c r="MM32" s="195"/>
      <c r="MN32" s="195"/>
      <c r="MO32" s="202"/>
      <c r="MP32" s="202"/>
      <c r="MQ32" s="202"/>
      <c r="MR32" s="202"/>
      <c r="MS32" s="202"/>
      <c r="MT32" s="202"/>
      <c r="MU32" s="202"/>
      <c r="MV32" s="202"/>
      <c r="MW32" s="202"/>
      <c r="MX32" s="202"/>
      <c r="MY32" s="202"/>
      <c r="MZ32" s="202"/>
      <c r="NA32" s="195"/>
      <c r="NB32" s="195"/>
      <c r="NC32" s="195"/>
      <c r="ND32" s="195"/>
      <c r="NE32" s="195"/>
      <c r="NF32" s="195"/>
      <c r="NG32" s="195"/>
      <c r="NH32" s="195"/>
      <c r="NI32" s="195"/>
      <c r="NJ32" s="195"/>
      <c r="NK32" s="195"/>
      <c r="NL32" s="195"/>
      <c r="NM32" s="195"/>
      <c r="NN32" s="195"/>
      <c r="NO32" s="195"/>
      <c r="NP32" s="195"/>
      <c r="NQ32" s="195"/>
      <c r="NR32" s="195"/>
      <c r="NS32" s="195"/>
      <c r="NT32" s="195"/>
      <c r="NU32" s="195"/>
      <c r="NV32" s="195"/>
      <c r="NW32" s="195"/>
      <c r="NX32" s="195"/>
      <c r="NY32" s="195"/>
      <c r="NZ32" s="195"/>
      <c r="OA32" s="195"/>
      <c r="OB32" s="195"/>
      <c r="OC32" s="195"/>
      <c r="OD32" s="195"/>
      <c r="OE32" s="195"/>
      <c r="OF32" s="195"/>
      <c r="OG32" s="195"/>
      <c r="OH32" s="195"/>
      <c r="OI32" s="195"/>
      <c r="OJ32" s="195"/>
      <c r="OK32" s="195"/>
      <c r="OL32" s="195"/>
      <c r="OM32" s="195"/>
      <c r="ON32" s="195"/>
      <c r="OO32" s="195"/>
      <c r="OP32" s="195"/>
      <c r="OQ32" s="195"/>
      <c r="OR32" s="195"/>
      <c r="OS32" s="195"/>
      <c r="OT32" s="195"/>
      <c r="OU32" s="195"/>
      <c r="OV32" s="195"/>
      <c r="OW32" s="195"/>
      <c r="OX32" s="195"/>
      <c r="OY32" s="195"/>
      <c r="OZ32" s="195"/>
      <c r="PA32" s="195"/>
      <c r="PB32" s="195"/>
      <c r="PC32" s="195"/>
      <c r="PD32" s="195"/>
      <c r="PE32" s="195"/>
      <c r="PF32" s="195"/>
      <c r="PG32" s="195"/>
      <c r="PH32" s="195"/>
      <c r="PI32" s="195"/>
      <c r="PJ32" s="195"/>
      <c r="PK32" s="195"/>
      <c r="PL32" s="195"/>
      <c r="PM32" s="195"/>
      <c r="PN32" s="195"/>
      <c r="PO32" s="195"/>
      <c r="PP32" s="195"/>
      <c r="PQ32" s="195"/>
      <c r="PR32" s="195"/>
      <c r="PS32" s="195"/>
      <c r="PT32" s="195"/>
      <c r="PU32" s="195"/>
      <c r="PV32" s="195"/>
      <c r="PW32" s="195"/>
      <c r="PX32" s="195"/>
      <c r="PY32" s="195"/>
      <c r="PZ32" s="195"/>
      <c r="QA32" s="195"/>
      <c r="QB32" s="195"/>
      <c r="QC32" s="195"/>
      <c r="QD32" s="195"/>
      <c r="QE32" s="195"/>
      <c r="QF32" s="195"/>
      <c r="QG32" s="195"/>
      <c r="QH32" s="195"/>
      <c r="QI32" s="195"/>
      <c r="QJ32" s="195"/>
      <c r="QK32" s="195"/>
      <c r="QL32" s="195"/>
      <c r="QM32" s="195"/>
      <c r="QN32" s="195"/>
      <c r="QO32" s="195"/>
      <c r="QP32" s="195"/>
      <c r="QQ32" s="195"/>
      <c r="QR32" s="195"/>
      <c r="QS32" s="195"/>
      <c r="QT32" s="195"/>
      <c r="QU32" s="195"/>
      <c r="QV32" s="195"/>
      <c r="QW32" s="195"/>
      <c r="QX32" s="195"/>
      <c r="QY32" s="195"/>
      <c r="QZ32" s="195"/>
      <c r="RA32" s="195"/>
      <c r="RB32" s="195"/>
      <c r="RC32" s="195"/>
      <c r="RD32" s="195"/>
      <c r="RE32" s="195"/>
      <c r="RF32" s="195"/>
      <c r="RG32" s="195"/>
      <c r="RH32" s="195"/>
      <c r="RI32" s="195"/>
      <c r="RJ32" s="195"/>
      <c r="RK32" s="195"/>
      <c r="RL32" s="195"/>
      <c r="RM32" s="195"/>
      <c r="RN32" s="195"/>
      <c r="RO32" s="195"/>
      <c r="RP32" s="195"/>
      <c r="RQ32" s="195"/>
      <c r="RR32" s="195"/>
      <c r="RS32" s="195"/>
      <c r="RT32" s="195"/>
      <c r="RU32" s="195"/>
      <c r="RV32" s="195"/>
      <c r="RW32" s="195"/>
      <c r="RX32" s="195"/>
      <c r="RY32" s="195"/>
      <c r="RZ32" s="195"/>
      <c r="SA32" s="195"/>
      <c r="SB32" s="195"/>
      <c r="SC32" s="195"/>
      <c r="SD32" s="195"/>
      <c r="SE32" s="195"/>
      <c r="SF32" s="195"/>
      <c r="SG32" s="195"/>
      <c r="SH32" s="195"/>
      <c r="SI32" s="195"/>
      <c r="SJ32" s="195"/>
      <c r="SK32" s="195"/>
      <c r="SL32" s="195"/>
      <c r="SM32" s="195"/>
      <c r="SN32" s="195"/>
      <c r="SO32" s="195"/>
      <c r="SP32" s="195"/>
      <c r="SQ32" s="195"/>
      <c r="SR32" s="196"/>
      <c r="SS32" s="195"/>
      <c r="ST32" s="195"/>
      <c r="SU32" s="195"/>
      <c r="SV32" s="195"/>
      <c r="SW32" s="195"/>
      <c r="SX32" s="195"/>
      <c r="SY32" s="195"/>
      <c r="SZ32" s="195"/>
      <c r="TA32" s="195"/>
      <c r="TB32" s="195"/>
      <c r="TC32" s="195"/>
      <c r="TD32" s="195"/>
      <c r="TE32" s="195"/>
      <c r="TF32" s="195"/>
      <c r="TG32" s="195"/>
      <c r="TH32" s="195"/>
      <c r="TI32" s="195"/>
      <c r="TJ32" s="195"/>
      <c r="TK32" s="195">
        <f t="shared" si="22"/>
        <v>0</v>
      </c>
      <c r="TL32" s="202"/>
      <c r="TM32" s="202"/>
      <c r="TN32" s="202"/>
      <c r="TO32" s="202"/>
      <c r="TP32" s="202"/>
      <c r="TQ32" s="202"/>
      <c r="TR32" s="202"/>
      <c r="TS32" s="202"/>
      <c r="TT32" s="202"/>
      <c r="TU32" s="202"/>
      <c r="TV32" s="202"/>
      <c r="TW32" s="202"/>
      <c r="TX32" s="202"/>
      <c r="TY32" s="202"/>
      <c r="TZ32" s="202"/>
      <c r="UA32" s="202"/>
      <c r="UB32" s="202"/>
      <c r="UC32" s="195"/>
      <c r="UD32" s="195"/>
      <c r="UE32" s="195"/>
      <c r="UF32" s="195"/>
      <c r="UG32" s="195"/>
      <c r="UH32" s="195"/>
      <c r="UI32" s="195"/>
      <c r="UJ32" s="195"/>
      <c r="UK32" s="195"/>
      <c r="UL32" s="195"/>
      <c r="UM32" s="195"/>
      <c r="UN32" s="195"/>
      <c r="UO32" s="195"/>
      <c r="UP32" s="195"/>
      <c r="UQ32" s="195"/>
      <c r="UR32" s="195"/>
      <c r="US32" s="195"/>
      <c r="UT32" s="195"/>
      <c r="UU32" s="195"/>
      <c r="UV32" s="195"/>
      <c r="UW32" s="195">
        <f t="shared" si="42"/>
        <v>0</v>
      </c>
      <c r="UX32" s="195"/>
      <c r="UY32" s="195"/>
      <c r="UZ32" s="195"/>
      <c r="VA32" s="195"/>
      <c r="VB32" s="195"/>
      <c r="VC32" s="195"/>
      <c r="VD32" s="195"/>
      <c r="VE32" s="195"/>
      <c r="VF32" s="195"/>
      <c r="VG32" s="195"/>
      <c r="VH32" s="195"/>
      <c r="VI32" s="195"/>
      <c r="VJ32" s="195"/>
      <c r="VK32" s="195"/>
      <c r="VL32" s="195"/>
      <c r="VM32" s="195"/>
      <c r="VN32" s="195"/>
      <c r="VO32" s="195"/>
      <c r="VP32" s="195"/>
      <c r="VQ32" s="195"/>
      <c r="VR32" s="195"/>
      <c r="VS32" s="195"/>
      <c r="VT32" s="195"/>
      <c r="VU32" s="195"/>
      <c r="VV32" s="195"/>
      <c r="VW32" s="195"/>
      <c r="VX32" s="195"/>
      <c r="VY32" s="195"/>
      <c r="VZ32" s="195"/>
      <c r="WA32" s="195"/>
      <c r="WB32" s="195"/>
      <c r="WC32" s="195"/>
      <c r="WD32" s="195"/>
      <c r="WE32" s="195"/>
      <c r="WF32" s="195"/>
      <c r="WG32" s="195"/>
      <c r="WH32" s="195"/>
      <c r="WI32" s="195"/>
      <c r="WJ32" s="195"/>
      <c r="WK32" s="195"/>
      <c r="WL32" s="195"/>
      <c r="WM32" s="195"/>
      <c r="WN32" s="195"/>
      <c r="WO32" s="195"/>
      <c r="WP32" s="195"/>
      <c r="WQ32" s="195"/>
      <c r="WR32" s="195"/>
      <c r="WS32" s="195"/>
      <c r="WT32" s="195"/>
      <c r="WU32" s="195"/>
      <c r="WV32" s="195"/>
      <c r="WW32" s="195"/>
      <c r="WX32" s="195"/>
      <c r="WY32" s="195"/>
      <c r="WZ32" s="195"/>
      <c r="XA32" s="195"/>
      <c r="XB32" s="195"/>
      <c r="XC32" s="195"/>
      <c r="XD32" s="195"/>
      <c r="XE32" s="195"/>
      <c r="XF32" s="195"/>
      <c r="XG32" s="195"/>
      <c r="XH32" s="195"/>
      <c r="XI32" s="195"/>
      <c r="XJ32" s="195"/>
      <c r="XK32" s="195"/>
      <c r="XL32" s="195"/>
      <c r="XM32" s="195"/>
      <c r="XN32" s="195"/>
      <c r="XO32" s="195"/>
      <c r="XP32" s="195"/>
      <c r="XQ32" s="195"/>
      <c r="XR32" s="195"/>
      <c r="XS32" s="195"/>
      <c r="XT32" s="195"/>
      <c r="XU32" s="195"/>
      <c r="XV32" s="195"/>
      <c r="XW32" s="195"/>
      <c r="XX32" s="195"/>
      <c r="XY32" s="195"/>
      <c r="XZ32" s="195"/>
      <c r="YA32" s="195">
        <f t="shared" si="43"/>
        <v>0</v>
      </c>
      <c r="YB32" s="195"/>
      <c r="YC32" s="195"/>
      <c r="YD32" s="195"/>
      <c r="YE32" s="195"/>
      <c r="YF32" s="195">
        <f t="shared" si="44"/>
        <v>0</v>
      </c>
      <c r="YG32" s="195">
        <f t="shared" si="45"/>
        <v>0</v>
      </c>
      <c r="YH32" s="202">
        <f t="shared" si="46"/>
        <v>0</v>
      </c>
      <c r="YI32" s="202"/>
      <c r="YJ32" s="202"/>
      <c r="YK32" s="202"/>
      <c r="YL32" s="202"/>
      <c r="YM32" s="202">
        <f t="shared" si="47"/>
        <v>0</v>
      </c>
      <c r="YN32" s="202"/>
      <c r="YO32" s="202"/>
      <c r="YP32" s="202"/>
      <c r="YQ32" s="202"/>
      <c r="YR32" s="202"/>
      <c r="YS32" s="202"/>
      <c r="YT32" s="202"/>
      <c r="YU32" s="202"/>
      <c r="YV32" s="202"/>
      <c r="YW32" s="202"/>
      <c r="YX32" s="202"/>
      <c r="YY32" s="202"/>
      <c r="YZ32" s="202"/>
      <c r="ZA32" s="202"/>
      <c r="ZB32" s="202"/>
      <c r="ZC32" s="202"/>
      <c r="ZD32" s="202"/>
      <c r="ZE32" s="202"/>
      <c r="ZF32" s="202"/>
      <c r="ZG32" s="202"/>
      <c r="ZH32" s="202"/>
      <c r="ZI32" s="202"/>
      <c r="ZJ32" s="202"/>
      <c r="ZK32" s="202"/>
      <c r="ZL32" s="202"/>
      <c r="ZM32" s="202"/>
      <c r="ZN32" s="202"/>
      <c r="ZO32" s="202"/>
      <c r="ZP32" s="202"/>
      <c r="ZQ32" s="202"/>
      <c r="ZR32" s="202"/>
      <c r="ZS32" s="202"/>
      <c r="ZT32" s="202"/>
      <c r="ZU32" s="202"/>
      <c r="ZV32" s="202"/>
      <c r="ZW32" s="202"/>
      <c r="ZX32" s="202"/>
      <c r="ZY32" s="202"/>
      <c r="ZZ32" s="202"/>
      <c r="AAA32" s="202"/>
      <c r="AAB32" s="202"/>
      <c r="AAC32" s="202"/>
      <c r="AAD32" s="202"/>
      <c r="AAE32" s="202"/>
      <c r="AAF32" s="202"/>
      <c r="AAG32" s="202"/>
      <c r="AAH32" s="202"/>
      <c r="AAI32" s="202"/>
      <c r="AAJ32" s="202"/>
      <c r="AAK32" s="202"/>
      <c r="AAL32" s="202"/>
      <c r="AAM32" s="202"/>
      <c r="AAN32" s="202"/>
      <c r="AAO32" s="202"/>
      <c r="AAP32" s="202"/>
      <c r="AAQ32" s="202"/>
      <c r="AAR32" s="202"/>
      <c r="AAS32" s="202"/>
      <c r="AAT32" s="202"/>
      <c r="AAU32" s="202"/>
      <c r="AAV32" s="202"/>
      <c r="AAW32" s="202"/>
      <c r="AAX32" s="202"/>
      <c r="AAY32" s="202"/>
      <c r="AAZ32" s="202"/>
      <c r="ABA32" s="202"/>
      <c r="ABB32" s="202"/>
      <c r="ABC32" s="202"/>
      <c r="ABD32" s="202"/>
      <c r="ABE32" s="202"/>
      <c r="ABF32" s="202"/>
      <c r="ABG32" s="202"/>
      <c r="ABH32" s="202">
        <f t="shared" si="48"/>
        <v>0</v>
      </c>
      <c r="ABI32" s="202"/>
      <c r="ABJ32" s="202"/>
      <c r="ABK32" s="202"/>
      <c r="ABL32" s="202"/>
      <c r="ABM32" s="202"/>
      <c r="ABN32" s="202"/>
      <c r="ABO32" s="202"/>
      <c r="ABP32" s="202"/>
      <c r="ABQ32" s="202"/>
      <c r="ABR32" s="202"/>
      <c r="ABS32" s="202"/>
      <c r="ABT32" s="202"/>
      <c r="ABU32" s="202"/>
      <c r="ABV32" s="202"/>
      <c r="ABW32" s="202"/>
      <c r="ABX32" s="202"/>
      <c r="ABY32" s="202"/>
      <c r="ABZ32" s="202"/>
      <c r="ACA32" s="202"/>
      <c r="ACB32" s="202"/>
      <c r="ACC32" s="202"/>
      <c r="ACD32" s="202"/>
      <c r="ACE32" s="202"/>
      <c r="ACF32" s="202"/>
      <c r="ACG32" s="202"/>
      <c r="ACH32" s="202"/>
      <c r="ACI32" s="202"/>
      <c r="ACJ32" s="202"/>
      <c r="ACK32" s="202"/>
      <c r="ACL32" s="202"/>
      <c r="ACM32" s="202"/>
      <c r="ACN32" s="202"/>
      <c r="ACO32" s="202"/>
      <c r="ACP32" s="202"/>
      <c r="ACQ32" s="202"/>
      <c r="ACR32" s="202"/>
      <c r="ACS32" s="202"/>
      <c r="ACT32" s="202"/>
      <c r="ACU32" s="202"/>
      <c r="ACV32" s="202"/>
      <c r="ACW32" s="202"/>
      <c r="ACX32" s="202"/>
      <c r="ACY32" s="202"/>
      <c r="ACZ32" s="202"/>
      <c r="ADA32" s="202"/>
      <c r="ADB32" s="202"/>
      <c r="ADC32" s="202"/>
      <c r="ADD32" s="202"/>
      <c r="ADE32" s="202"/>
      <c r="ADF32" s="202"/>
      <c r="ADG32" s="202"/>
      <c r="ADH32" s="202"/>
      <c r="ADI32" s="202"/>
      <c r="ADJ32" s="202"/>
      <c r="ADK32" s="202"/>
      <c r="ADL32" s="202"/>
      <c r="ADM32" s="202"/>
      <c r="ADN32" s="202"/>
      <c r="ADO32" s="202"/>
      <c r="ADP32" s="202"/>
      <c r="ADQ32" s="202"/>
      <c r="ADR32" s="202"/>
      <c r="ADS32" s="202"/>
      <c r="ADT32" s="202"/>
      <c r="ADU32" s="202"/>
      <c r="ADV32" s="202"/>
      <c r="ADW32" s="202"/>
      <c r="ADX32" s="202"/>
      <c r="ADY32" s="202"/>
      <c r="ADZ32" s="202"/>
      <c r="AEA32" s="202"/>
      <c r="AEB32" s="202"/>
      <c r="AEC32" s="202"/>
      <c r="AED32" s="202"/>
      <c r="AEE32" s="202"/>
      <c r="AEF32" s="202"/>
      <c r="AEG32" s="202"/>
      <c r="AEH32" s="202"/>
      <c r="AEI32" s="202"/>
      <c r="AEJ32" s="202"/>
      <c r="AEK32" s="202"/>
      <c r="AEL32" s="202"/>
      <c r="AEM32" s="202"/>
      <c r="AEN32" s="202"/>
      <c r="AEO32" s="202"/>
      <c r="AEP32" s="202"/>
      <c r="AEQ32" s="202"/>
      <c r="AER32" s="202"/>
      <c r="AES32" s="202"/>
      <c r="AET32" s="202"/>
      <c r="AEU32" s="202"/>
      <c r="AEV32" s="202"/>
      <c r="AEW32" s="202"/>
      <c r="AEX32" s="202"/>
      <c r="AEY32" s="202"/>
      <c r="AEZ32" s="202"/>
      <c r="AFA32" s="202"/>
      <c r="AFB32" s="202"/>
      <c r="AFC32" s="202"/>
      <c r="AFD32" s="202"/>
      <c r="AFE32" s="202"/>
      <c r="AFF32" s="202"/>
      <c r="AFG32" s="202"/>
      <c r="AFH32" s="202"/>
      <c r="AFI32" s="202"/>
      <c r="AFJ32" s="202"/>
      <c r="AFK32" s="202"/>
      <c r="AFL32" s="202"/>
      <c r="AFM32" s="202"/>
      <c r="AFN32" s="202"/>
      <c r="AFO32" s="202"/>
      <c r="AFP32" s="202"/>
      <c r="AFQ32" s="202"/>
      <c r="AFR32" s="202"/>
      <c r="AFS32" s="202"/>
      <c r="AFT32" s="202"/>
      <c r="AFU32" s="202"/>
      <c r="AFV32" s="202"/>
      <c r="AFW32" s="202"/>
      <c r="AFX32" s="202"/>
      <c r="AFY32" s="202"/>
      <c r="AFZ32" s="202"/>
      <c r="AGA32" s="202"/>
      <c r="AGB32" s="202"/>
      <c r="AGC32" s="202"/>
      <c r="AGD32" s="202"/>
      <c r="AGE32" s="202"/>
      <c r="AGF32" s="202"/>
      <c r="AGG32" s="202"/>
      <c r="AGH32" s="202"/>
      <c r="AGI32" s="202"/>
      <c r="AGJ32" s="202"/>
      <c r="AGK32" s="202"/>
      <c r="AGL32" s="202"/>
      <c r="AGM32" s="202"/>
      <c r="AGN32" s="202"/>
      <c r="AGO32" s="202"/>
      <c r="AGP32" s="202"/>
      <c r="AGQ32" s="202"/>
      <c r="AGR32" s="202"/>
      <c r="AGS32" s="202"/>
      <c r="AGT32" s="202"/>
      <c r="AGU32" s="202"/>
      <c r="AGV32" s="202"/>
      <c r="AGW32" s="202"/>
      <c r="AGX32" s="202"/>
      <c r="AGY32" s="202"/>
      <c r="AGZ32" s="202"/>
      <c r="AHA32" s="202"/>
      <c r="AHB32" s="202"/>
      <c r="AHC32" s="202"/>
      <c r="AHD32" s="202"/>
      <c r="AHE32" s="202"/>
      <c r="AHF32" s="202"/>
      <c r="AHG32" s="202"/>
      <c r="AHH32" s="202"/>
      <c r="AHI32" s="202"/>
      <c r="AHJ32" s="202"/>
      <c r="AHK32" s="202"/>
      <c r="AHL32" s="202"/>
      <c r="AHM32" s="202"/>
      <c r="AHN32" s="202"/>
      <c r="AHO32" s="202"/>
      <c r="AHP32" s="202"/>
      <c r="AHQ32" s="202"/>
      <c r="AHR32" s="202"/>
      <c r="AHS32" s="202"/>
      <c r="AHT32" s="202"/>
      <c r="AHU32" s="202"/>
      <c r="AHV32" s="202"/>
      <c r="AHW32" s="202"/>
      <c r="AHX32" s="202"/>
      <c r="AHY32" s="202"/>
      <c r="AHZ32" s="202"/>
      <c r="AIA32" s="202"/>
      <c r="AIB32" s="202"/>
      <c r="AIC32" s="202"/>
      <c r="AID32" s="202"/>
      <c r="AIE32" s="202"/>
      <c r="AIF32" s="202"/>
      <c r="AIG32" s="202"/>
      <c r="AIH32" s="202"/>
      <c r="AII32" s="202"/>
      <c r="AIJ32" s="202"/>
      <c r="AIK32" s="202"/>
      <c r="AIL32" s="202"/>
      <c r="AIM32" s="202"/>
      <c r="AIN32" s="202"/>
      <c r="AIO32" s="202"/>
      <c r="AIP32" s="202"/>
      <c r="AIQ32" s="202"/>
      <c r="AIR32" s="202"/>
      <c r="AIS32" s="202"/>
      <c r="AIT32" s="202"/>
      <c r="AIU32" s="202"/>
      <c r="AIV32" s="202"/>
      <c r="AIW32" s="202"/>
      <c r="AIX32" s="202"/>
      <c r="AIY32" s="202"/>
      <c r="AIZ32" s="202"/>
      <c r="AJA32" s="202"/>
      <c r="AJB32" s="202"/>
      <c r="AJC32" s="202"/>
      <c r="AJD32" s="202"/>
      <c r="AJE32" s="202"/>
      <c r="AJF32" s="202"/>
      <c r="AJG32" s="202"/>
      <c r="AJH32" s="202"/>
      <c r="AJI32" s="202"/>
      <c r="AJJ32" s="202"/>
      <c r="AJK32" s="202"/>
      <c r="AJL32" s="202"/>
      <c r="AJM32" s="202"/>
      <c r="AJN32" s="202"/>
      <c r="AJO32" s="202"/>
      <c r="AJP32" s="202"/>
      <c r="AJQ32" s="202"/>
      <c r="AJR32" s="202"/>
      <c r="AJS32" s="202"/>
      <c r="AJT32" s="202"/>
      <c r="AJU32" s="202"/>
      <c r="AJV32" s="202"/>
      <c r="AJW32" s="202"/>
      <c r="AJX32" s="202"/>
      <c r="AJY32" s="202"/>
      <c r="AJZ32" s="202"/>
      <c r="AKA32" s="202"/>
      <c r="AKB32" s="202"/>
      <c r="AKC32" s="202"/>
      <c r="AKD32" s="202"/>
      <c r="AKE32" s="202"/>
      <c r="AKF32" s="202"/>
      <c r="AKG32" s="202"/>
      <c r="AKH32" s="202"/>
      <c r="AKI32" s="202"/>
      <c r="AKJ32" s="202"/>
      <c r="AKK32" s="202"/>
      <c r="AKL32" s="202"/>
      <c r="AKM32" s="202"/>
      <c r="AKN32" s="202"/>
      <c r="AKO32" s="202"/>
      <c r="AKP32" s="202"/>
      <c r="AKQ32" s="202"/>
      <c r="AKR32" s="202"/>
      <c r="AKS32" s="202"/>
      <c r="AKT32" s="202"/>
      <c r="AKU32" s="202"/>
      <c r="AKV32" s="202"/>
      <c r="AKW32" s="202"/>
      <c r="AKX32" s="202"/>
      <c r="AKY32" s="202"/>
      <c r="AKZ32" s="202"/>
      <c r="ALA32" s="202"/>
      <c r="ALB32" s="202"/>
      <c r="ALC32" s="202"/>
      <c r="ALD32" s="202"/>
      <c r="ALE32" s="202"/>
      <c r="ALF32" s="202"/>
      <c r="ALG32" s="202"/>
      <c r="ALH32" s="202"/>
      <c r="ALI32" s="202"/>
      <c r="ALJ32" s="202"/>
      <c r="ALK32" s="202"/>
      <c r="ALL32" s="202"/>
      <c r="ALM32" s="202"/>
      <c r="ALN32" s="202"/>
      <c r="ALO32" s="202"/>
      <c r="ALP32" s="202"/>
      <c r="ALQ32" s="202"/>
      <c r="ALR32" s="202"/>
      <c r="ALS32" s="202"/>
      <c r="ALT32" s="202"/>
      <c r="ALU32" s="202"/>
      <c r="ALV32" s="202"/>
      <c r="ALW32" s="202"/>
      <c r="ALX32" s="202"/>
      <c r="ALY32" s="202"/>
      <c r="ALZ32" s="202"/>
      <c r="AMA32" s="202"/>
      <c r="AMB32" s="202"/>
      <c r="AMC32" s="202"/>
      <c r="AMD32" s="202"/>
      <c r="AME32" s="202"/>
      <c r="AMF32" s="202"/>
      <c r="AMG32" s="202"/>
      <c r="AMH32" s="202"/>
      <c r="AMI32" s="202"/>
      <c r="AMJ32" s="202"/>
      <c r="AMK32" s="202"/>
      <c r="AML32" s="202"/>
      <c r="AMM32" s="202"/>
      <c r="AMN32" s="202"/>
      <c r="AMO32" s="202"/>
      <c r="AMP32" s="202"/>
      <c r="AMQ32" s="202"/>
      <c r="AMR32" s="202">
        <f t="shared" si="49"/>
        <v>0</v>
      </c>
      <c r="AMS32" s="202">
        <f t="shared" si="50"/>
        <v>0</v>
      </c>
      <c r="AMT32" s="202"/>
      <c r="AMU32" s="202"/>
      <c r="AMV32" s="202"/>
      <c r="AMW32" s="202"/>
      <c r="AMX32" s="202"/>
      <c r="AMY32" s="202"/>
      <c r="AMZ32" s="202"/>
      <c r="ANA32" s="202"/>
      <c r="ANB32" s="202"/>
      <c r="ANC32" s="202"/>
      <c r="AND32" s="202"/>
      <c r="ANE32" s="202">
        <f t="shared" si="51"/>
        <v>0</v>
      </c>
      <c r="ANF32" s="202"/>
      <c r="ANG32" s="202"/>
      <c r="ANH32" s="202"/>
      <c r="ANI32" s="202"/>
      <c r="ANJ32" s="202"/>
      <c r="ANK32" s="202"/>
      <c r="ANL32" s="202"/>
      <c r="ANM32" s="202"/>
      <c r="ANN32" s="202"/>
      <c r="ANO32" s="202"/>
      <c r="ANP32" s="202"/>
      <c r="ANQ32" s="202"/>
      <c r="ANR32" s="202">
        <f t="shared" si="52"/>
        <v>0</v>
      </c>
      <c r="ANS32" s="202"/>
      <c r="ANT32" s="202"/>
      <c r="ANU32" s="202"/>
      <c r="ANV32" s="202"/>
      <c r="ANW32" s="202"/>
      <c r="ANX32" s="202"/>
      <c r="ANY32" s="202"/>
      <c r="ANZ32" s="202"/>
      <c r="AOA32" s="202"/>
      <c r="AOB32" s="202"/>
      <c r="AOC32" s="202"/>
      <c r="AOD32" s="202"/>
      <c r="AOE32" s="202"/>
      <c r="AOF32" s="202"/>
      <c r="AOG32" s="202"/>
      <c r="AOH32" s="202"/>
      <c r="AOI32" s="202"/>
      <c r="AOJ32" s="202"/>
      <c r="AOK32" s="202"/>
      <c r="AOL32" s="202"/>
      <c r="AOM32" s="202"/>
      <c r="AON32" s="202"/>
      <c r="AOO32" s="202"/>
      <c r="AOP32" s="202"/>
      <c r="AOQ32" s="202"/>
      <c r="AOR32" s="202"/>
      <c r="AOS32" s="202"/>
      <c r="AOT32" s="202"/>
      <c r="AOU32" s="202"/>
      <c r="AOV32" s="202"/>
      <c r="AOW32" s="202"/>
      <c r="AOX32" s="202"/>
      <c r="AOY32" s="202"/>
      <c r="AOZ32" s="202"/>
      <c r="APA32" s="202"/>
      <c r="APB32" s="202">
        <f t="shared" si="53"/>
        <v>0</v>
      </c>
      <c r="APC32" s="202"/>
      <c r="APD32" s="202"/>
      <c r="APE32" s="202"/>
      <c r="APF32" s="202"/>
      <c r="APG32" s="202"/>
      <c r="APH32" s="202"/>
      <c r="API32" s="202"/>
      <c r="APJ32" s="202"/>
      <c r="APK32" s="202"/>
      <c r="APL32" s="202"/>
      <c r="APM32" s="202"/>
      <c r="APN32" s="202"/>
      <c r="APO32" s="202"/>
      <c r="APP32" s="202"/>
      <c r="APQ32" s="202"/>
      <c r="APR32" s="202"/>
      <c r="APS32" s="202"/>
      <c r="APT32" s="202"/>
      <c r="APU32" s="202">
        <f t="shared" si="54"/>
        <v>0</v>
      </c>
      <c r="APV32" s="202"/>
      <c r="APW32" s="202"/>
      <c r="APX32" s="202"/>
      <c r="APY32" s="202"/>
      <c r="APZ32" s="202"/>
      <c r="AQA32" s="202"/>
      <c r="AQB32" s="202"/>
      <c r="AQC32" s="202"/>
      <c r="AQD32" s="202"/>
      <c r="AQE32" s="202"/>
      <c r="AQF32" s="202"/>
      <c r="AQG32" s="202"/>
      <c r="AQH32" s="202"/>
      <c r="AQI32" s="202"/>
      <c r="AQJ32" s="202"/>
      <c r="AQK32" s="202"/>
      <c r="AQL32" s="202"/>
      <c r="AQM32" s="202"/>
      <c r="AQN32" s="202"/>
      <c r="AQO32" s="202"/>
      <c r="AQP32" s="202"/>
      <c r="AQQ32" s="202"/>
      <c r="AQR32" s="202">
        <f t="shared" si="55"/>
        <v>0</v>
      </c>
      <c r="AQS32" s="202"/>
      <c r="AQT32" s="202"/>
      <c r="AQU32" s="202"/>
      <c r="AQV32" s="202"/>
      <c r="AQW32" s="202"/>
      <c r="AQX32" s="202"/>
      <c r="AQY32" s="202"/>
      <c r="AQZ32" s="202"/>
      <c r="ARA32" s="202"/>
      <c r="ARB32" s="202"/>
      <c r="ARC32" s="202"/>
      <c r="ARD32" s="202"/>
      <c r="ARE32" s="202"/>
      <c r="ARF32" s="202"/>
      <c r="ARG32" s="202"/>
      <c r="ARH32" s="202"/>
      <c r="ARI32" s="202"/>
      <c r="ARJ32" s="202"/>
      <c r="ARK32" s="202"/>
      <c r="ARL32" s="202"/>
      <c r="ARM32" s="202"/>
      <c r="ARN32" s="202"/>
      <c r="ARO32" s="202"/>
      <c r="ARP32" s="202"/>
      <c r="ARQ32" s="202"/>
      <c r="ARR32" s="202"/>
      <c r="ARS32" s="202"/>
      <c r="ART32" s="202"/>
      <c r="ARU32" s="202"/>
      <c r="ARV32" s="202"/>
      <c r="ARW32" s="202"/>
      <c r="ARX32" s="202"/>
      <c r="ARY32" s="202"/>
      <c r="ARZ32" s="202"/>
      <c r="ASA32" s="202"/>
      <c r="ASB32" s="202"/>
      <c r="ASC32" s="202"/>
      <c r="ASD32" s="202"/>
      <c r="ASE32" s="202"/>
      <c r="ASF32" s="202"/>
      <c r="ASG32" s="202"/>
      <c r="ASH32" s="202"/>
      <c r="ASI32" s="202"/>
      <c r="ASJ32" s="202"/>
      <c r="ASK32" s="202"/>
      <c r="ASL32" s="202"/>
      <c r="ASM32" s="202"/>
      <c r="ASN32" s="202"/>
      <c r="ASO32" s="202"/>
      <c r="ASP32" s="202"/>
      <c r="ASQ32" s="202"/>
      <c r="ASR32" s="202"/>
      <c r="ASS32" s="202"/>
      <c r="AST32" s="202"/>
      <c r="ASU32" s="202"/>
      <c r="ASV32" s="202"/>
      <c r="ASW32" s="202"/>
      <c r="ASX32" s="202"/>
      <c r="ASY32" s="202"/>
      <c r="ASZ32" s="202"/>
      <c r="ATA32" s="202"/>
      <c r="ATB32" s="202"/>
      <c r="ATC32" s="202"/>
      <c r="ATD32" s="202"/>
      <c r="ATE32" s="202"/>
      <c r="ATF32" s="202"/>
      <c r="ATG32" s="202"/>
      <c r="ATH32" s="202"/>
      <c r="ATI32" s="202"/>
      <c r="ATJ32" s="202"/>
      <c r="ATK32" s="202"/>
      <c r="ATL32" s="202"/>
      <c r="ATM32" s="202"/>
      <c r="ATN32" s="202"/>
      <c r="ATO32" s="202"/>
      <c r="ATP32" s="202"/>
      <c r="ATQ32" s="202"/>
      <c r="ATR32" s="202"/>
      <c r="ATS32" s="202"/>
      <c r="ATT32" s="202"/>
      <c r="ATU32" s="202"/>
      <c r="ATV32" s="202"/>
      <c r="ATW32" s="202"/>
      <c r="ATX32" s="202"/>
      <c r="ATY32" s="202"/>
      <c r="ATZ32" s="202"/>
      <c r="AUA32" s="202"/>
      <c r="AUB32" s="202"/>
      <c r="AUC32" s="202"/>
      <c r="AUD32" s="202"/>
      <c r="AUE32" s="202"/>
      <c r="AUF32" s="202"/>
      <c r="AUG32" s="202"/>
      <c r="AUH32" s="202"/>
      <c r="AUI32" s="202"/>
      <c r="AUJ32" s="202"/>
      <c r="AUK32" s="202"/>
      <c r="AUL32" s="202"/>
      <c r="AUM32" s="202"/>
      <c r="AUN32" s="202"/>
      <c r="AUO32" s="202"/>
      <c r="AUP32" s="202"/>
      <c r="AUQ32" s="202"/>
      <c r="AUR32" s="202"/>
      <c r="AUS32" s="202"/>
      <c r="AUT32" s="202"/>
      <c r="AUU32" s="202"/>
      <c r="AUV32" s="202"/>
      <c r="AUW32" s="202"/>
      <c r="AUX32" s="202"/>
      <c r="AUY32" s="202"/>
      <c r="AUZ32" s="202"/>
      <c r="AVA32" s="202"/>
      <c r="AVB32" s="202"/>
      <c r="AVC32" s="202"/>
      <c r="AVD32" s="202"/>
      <c r="AVE32" s="202"/>
      <c r="AVF32" s="202"/>
      <c r="AVG32" s="202"/>
      <c r="AVH32" s="202"/>
      <c r="AVI32" s="202"/>
      <c r="AVJ32" s="202"/>
      <c r="AVK32" s="202"/>
      <c r="AVL32" s="202"/>
      <c r="AVM32" s="202"/>
      <c r="AVN32" s="202"/>
      <c r="AVO32" s="202"/>
      <c r="AVP32" s="202"/>
      <c r="AVQ32" s="202"/>
      <c r="AVR32" s="202"/>
      <c r="AVS32" s="202"/>
      <c r="AVT32" s="202"/>
      <c r="AVU32" s="202"/>
      <c r="AVV32" s="202"/>
      <c r="AVW32" s="202"/>
      <c r="AVX32" s="202"/>
      <c r="AVY32" s="202"/>
      <c r="AVZ32" s="202"/>
      <c r="AWA32" s="202"/>
      <c r="AWB32" s="202"/>
      <c r="AWC32" s="202"/>
      <c r="AWD32" s="202"/>
      <c r="AWE32" s="202"/>
      <c r="AWF32" s="202"/>
      <c r="AWG32" s="202"/>
      <c r="AWH32" s="202"/>
      <c r="AWI32" s="202"/>
      <c r="AWJ32" s="202"/>
      <c r="AWK32" s="202"/>
      <c r="AWL32" s="202"/>
      <c r="AWM32" s="202"/>
      <c r="AWN32" s="202"/>
      <c r="AWO32" s="202"/>
      <c r="AWP32" s="202"/>
      <c r="AWQ32" s="202"/>
      <c r="AWR32" s="202">
        <f t="shared" si="56"/>
        <v>0</v>
      </c>
      <c r="AWS32" s="202"/>
      <c r="AWT32" s="202"/>
      <c r="AWU32" s="202"/>
      <c r="AWV32" s="202"/>
      <c r="AWW32" s="202">
        <f t="shared" si="57"/>
        <v>0</v>
      </c>
      <c r="AWX32" s="202"/>
      <c r="AWY32" s="202"/>
      <c r="AWZ32" s="202">
        <f t="shared" si="58"/>
        <v>0</v>
      </c>
      <c r="AXA32" s="202">
        <f t="shared" si="59"/>
        <v>0</v>
      </c>
      <c r="AXB32" s="202">
        <f t="shared" si="60"/>
        <v>0</v>
      </c>
      <c r="AXC32" s="202"/>
      <c r="AXD32" s="202"/>
      <c r="AXE32" s="202">
        <f t="shared" si="61"/>
        <v>0</v>
      </c>
      <c r="AXF32" s="202"/>
      <c r="AXG32" s="202"/>
      <c r="AXH32" s="202"/>
      <c r="AXI32" s="202"/>
      <c r="AXJ32" s="202"/>
      <c r="AXK32" s="202">
        <f t="shared" si="62"/>
        <v>0</v>
      </c>
      <c r="AXL32" s="202"/>
      <c r="AXM32" s="202"/>
      <c r="AXN32" s="202"/>
      <c r="AXO32" s="202"/>
      <c r="AXP32" s="202"/>
      <c r="AXQ32" s="202">
        <f t="shared" si="63"/>
        <v>0</v>
      </c>
      <c r="AXR32" s="202"/>
      <c r="AXS32" s="202"/>
      <c r="AXT32" s="202"/>
      <c r="AXU32" s="202"/>
      <c r="AXV32" s="202">
        <f t="shared" si="64"/>
        <v>0</v>
      </c>
      <c r="AXW32" s="202"/>
      <c r="AXX32" s="202"/>
      <c r="AXY32" s="202"/>
      <c r="AXZ32" s="202"/>
      <c r="AYA32" s="202"/>
      <c r="AYB32" s="202">
        <f t="shared" si="65"/>
        <v>0</v>
      </c>
      <c r="AYC32" s="202">
        <f t="shared" si="23"/>
        <v>0</v>
      </c>
      <c r="AYD32" s="202"/>
      <c r="AYE32" s="202"/>
      <c r="AYF32" s="202"/>
      <c r="AYG32" s="202"/>
      <c r="AYH32" s="202"/>
      <c r="AYI32" s="202">
        <f t="shared" si="66"/>
        <v>0</v>
      </c>
      <c r="AYJ32" s="202"/>
      <c r="AYK32" s="202"/>
      <c r="AYL32" s="202"/>
      <c r="AYM32" s="202"/>
      <c r="AYN32" s="202"/>
      <c r="AYO32" s="202">
        <f t="shared" si="67"/>
        <v>0</v>
      </c>
      <c r="AYP32" s="202"/>
      <c r="AYQ32" s="202"/>
      <c r="AYR32" s="202"/>
      <c r="AYS32" s="202"/>
      <c r="AYT32" s="202"/>
      <c r="AYU32" s="202">
        <f t="shared" si="68"/>
        <v>0</v>
      </c>
      <c r="AYV32" s="202"/>
      <c r="AYW32" s="202"/>
      <c r="AYX32" s="202"/>
      <c r="AYY32" s="202">
        <f t="shared" si="69"/>
        <v>0</v>
      </c>
      <c r="AYZ32" s="202">
        <f t="shared" si="70"/>
        <v>0</v>
      </c>
      <c r="AZA32" s="202"/>
      <c r="AZB32" s="202"/>
      <c r="AZC32" s="202"/>
      <c r="AZD32" s="202"/>
      <c r="AZE32" s="202"/>
      <c r="AZF32" s="202">
        <f t="shared" si="71"/>
        <v>0</v>
      </c>
      <c r="AZG32" s="202"/>
      <c r="AZH32" s="202"/>
      <c r="AZI32" s="202"/>
      <c r="AZJ32" s="202"/>
      <c r="AZK32" s="202"/>
      <c r="AZL32" s="202">
        <f t="shared" si="72"/>
        <v>0</v>
      </c>
      <c r="AZM32" s="202"/>
      <c r="AZN32" s="202"/>
      <c r="AZO32" s="202"/>
      <c r="AZP32" s="202"/>
      <c r="AZQ32" s="202"/>
      <c r="AZR32" s="202">
        <f t="shared" si="73"/>
        <v>0</v>
      </c>
      <c r="AZS32" s="202"/>
      <c r="AZT32" s="202"/>
      <c r="AZU32" s="202"/>
      <c r="AZV32" s="202"/>
      <c r="AZW32" s="202"/>
      <c r="AZX32" s="202">
        <f t="shared" si="74"/>
        <v>0</v>
      </c>
      <c r="AZY32" s="202"/>
      <c r="AZZ32" s="202"/>
      <c r="BAA32" s="202">
        <f t="shared" si="75"/>
        <v>0</v>
      </c>
      <c r="BAB32" s="202">
        <f t="shared" si="76"/>
        <v>0</v>
      </c>
      <c r="BAC32" s="202"/>
      <c r="BAD32" s="202"/>
      <c r="BAE32" s="202"/>
      <c r="BAF32" s="202">
        <f t="shared" si="77"/>
        <v>0</v>
      </c>
      <c r="BAG32" s="202"/>
      <c r="BAH32" s="202"/>
      <c r="BAI32" s="202"/>
      <c r="BAJ32" s="202"/>
      <c r="BAK32" s="202">
        <f t="shared" si="78"/>
        <v>0</v>
      </c>
      <c r="BAL32" s="202"/>
      <c r="BAM32" s="202"/>
      <c r="BAN32" s="202"/>
      <c r="BAO32" s="202"/>
      <c r="BAP32" s="202"/>
      <c r="BAQ32" s="202">
        <f t="shared" si="79"/>
        <v>0</v>
      </c>
      <c r="BAR32" s="202"/>
      <c r="BAS32" s="202"/>
      <c r="BAT32" s="202"/>
      <c r="BAU32" s="202"/>
      <c r="BAV32" s="202"/>
      <c r="BAW32" s="202">
        <f t="shared" si="80"/>
        <v>0</v>
      </c>
      <c r="BAX32" s="202"/>
      <c r="BAY32" s="202"/>
      <c r="BAZ32" s="202"/>
      <c r="BBA32" s="202"/>
      <c r="BBB32" s="202">
        <f t="shared" si="81"/>
        <v>0</v>
      </c>
      <c r="BBC32" s="202">
        <f t="shared" si="82"/>
        <v>0</v>
      </c>
      <c r="BBD32" s="202"/>
      <c r="BBE32" s="202"/>
      <c r="BBF32" s="202"/>
      <c r="BBG32" s="202"/>
      <c r="BBH32" s="202"/>
      <c r="BBI32" s="202">
        <f t="shared" si="83"/>
        <v>0</v>
      </c>
      <c r="BBJ32" s="202"/>
      <c r="BBK32" s="202"/>
      <c r="BBL32" s="202"/>
      <c r="BBM32" s="202"/>
      <c r="BBN32" s="202"/>
      <c r="BBO32" s="202">
        <f t="shared" si="84"/>
        <v>0</v>
      </c>
      <c r="BBP32" s="202"/>
      <c r="BBQ32" s="202"/>
      <c r="BBR32" s="202"/>
      <c r="BBS32" s="202"/>
      <c r="BBT32" s="202"/>
      <c r="BBU32" s="202">
        <f t="shared" si="85"/>
        <v>0</v>
      </c>
      <c r="BBV32" s="202"/>
      <c r="BBW32" s="202"/>
      <c r="BBX32" s="202"/>
      <c r="BBY32" s="202"/>
      <c r="BBZ32" s="202"/>
      <c r="BCA32" s="202">
        <f t="shared" si="86"/>
        <v>0</v>
      </c>
      <c r="BCB32" s="202">
        <f t="shared" si="87"/>
        <v>0</v>
      </c>
      <c r="BCC32" s="202"/>
      <c r="BCD32" s="202"/>
      <c r="BCE32" s="202"/>
      <c r="BCF32" s="202"/>
      <c r="BCG32" s="202"/>
      <c r="BCH32" s="202">
        <f t="shared" si="88"/>
        <v>0</v>
      </c>
      <c r="BCI32" s="202"/>
      <c r="BCJ32" s="202"/>
      <c r="BCK32" s="202"/>
      <c r="BCL32" s="202"/>
      <c r="BCM32" s="202">
        <f t="shared" si="24"/>
        <v>0</v>
      </c>
      <c r="BCN32" s="202"/>
      <c r="BCO32" s="202"/>
      <c r="BCP32" s="202"/>
      <c r="BCQ32" s="202"/>
      <c r="BCR32" s="202"/>
      <c r="BCS32" s="202">
        <f t="shared" si="89"/>
        <v>0</v>
      </c>
      <c r="BCT32" s="202"/>
      <c r="BCU32" s="202"/>
      <c r="BCV32" s="202"/>
      <c r="BCW32" s="202"/>
      <c r="BCX32" s="202">
        <f t="shared" si="90"/>
        <v>0</v>
      </c>
      <c r="BCY32" s="202"/>
      <c r="BCZ32" s="202"/>
      <c r="BDA32" s="202">
        <f t="shared" si="91"/>
        <v>0</v>
      </c>
      <c r="BDB32" s="202">
        <f t="shared" si="92"/>
        <v>0</v>
      </c>
      <c r="BDC32" s="202"/>
      <c r="BDD32" s="202"/>
      <c r="BDE32" s="202"/>
      <c r="BDF32" s="202">
        <f t="shared" si="25"/>
        <v>0</v>
      </c>
      <c r="BDG32" s="202"/>
      <c r="BDH32" s="202"/>
      <c r="BDI32" s="202"/>
      <c r="BDJ32" s="202"/>
      <c r="BDK32" s="202"/>
      <c r="BDL32" s="202">
        <f t="shared" si="93"/>
        <v>0</v>
      </c>
      <c r="BDM32" s="202"/>
      <c r="BDN32" s="202"/>
      <c r="BDO32" s="202"/>
      <c r="BDP32" s="202"/>
      <c r="BDQ32" s="202">
        <f t="shared" si="94"/>
        <v>0</v>
      </c>
      <c r="BDR32" s="202"/>
      <c r="BDS32" s="202"/>
      <c r="BDT32" s="202"/>
      <c r="BDU32" s="202"/>
      <c r="BDV32" s="202"/>
      <c r="BDW32" s="202">
        <f t="shared" si="95"/>
        <v>0</v>
      </c>
      <c r="BDX32" s="202"/>
      <c r="BDY32" s="202"/>
      <c r="BDZ32" s="202"/>
      <c r="BEA32" s="202"/>
      <c r="BEB32" s="202"/>
      <c r="BEC32" s="202">
        <f t="shared" si="96"/>
        <v>0</v>
      </c>
      <c r="BED32" s="202">
        <f t="shared" si="97"/>
        <v>0</v>
      </c>
      <c r="BEE32" s="202"/>
      <c r="BEF32" s="202"/>
      <c r="BEG32" s="202"/>
      <c r="BEH32" s="202"/>
      <c r="BEI32" s="202">
        <f t="shared" si="98"/>
        <v>0</v>
      </c>
      <c r="BEJ32" s="202"/>
      <c r="BEK32" s="202"/>
      <c r="BEL32" s="202"/>
      <c r="BEM32" s="202"/>
      <c r="BEN32" s="202"/>
      <c r="BEO32" s="202">
        <f t="shared" si="99"/>
        <v>0</v>
      </c>
      <c r="BEP32" s="202"/>
      <c r="BEQ32" s="202"/>
      <c r="BER32" s="202"/>
      <c r="BES32" s="202"/>
      <c r="BET32" s="202"/>
      <c r="BEU32" s="202">
        <f t="shared" si="26"/>
        <v>0</v>
      </c>
      <c r="BEV32" s="202"/>
      <c r="BEW32" s="202"/>
      <c r="BEX32" s="202"/>
      <c r="BEY32" s="202"/>
      <c r="BEZ32" s="202"/>
      <c r="BFA32" s="202">
        <f t="shared" si="100"/>
        <v>0</v>
      </c>
      <c r="BFB32" s="202"/>
      <c r="BFC32" s="202">
        <f t="shared" si="101"/>
        <v>0</v>
      </c>
      <c r="BFD32" s="202">
        <f t="shared" si="27"/>
        <v>0</v>
      </c>
      <c r="BFE32" s="202"/>
      <c r="BFF32" s="202"/>
      <c r="BFG32" s="202"/>
      <c r="BFH32" s="202"/>
      <c r="BFI32" s="202">
        <f t="shared" si="102"/>
        <v>0</v>
      </c>
      <c r="BFJ32" s="202"/>
      <c r="BFK32" s="202"/>
      <c r="BFL32" s="202"/>
      <c r="BFM32" s="202"/>
      <c r="BFN32" s="202"/>
      <c r="BFO32" s="202">
        <f t="shared" si="103"/>
        <v>0</v>
      </c>
      <c r="BFP32" s="202"/>
      <c r="BFQ32" s="202"/>
      <c r="BFR32" s="202"/>
      <c r="BFS32" s="202"/>
      <c r="BFT32" s="202"/>
      <c r="BFU32" s="202">
        <f t="shared" si="28"/>
        <v>0</v>
      </c>
      <c r="BFV32" s="202"/>
      <c r="BFW32" s="202"/>
      <c r="BFX32" s="202"/>
      <c r="BFY32" s="202"/>
      <c r="BFZ32" s="202"/>
      <c r="BGA32" s="202">
        <f t="shared" si="104"/>
        <v>0</v>
      </c>
      <c r="BGB32" s="202"/>
      <c r="BGC32" s="202"/>
      <c r="BGD32" s="202"/>
      <c r="BGE32" s="202">
        <f t="shared" si="105"/>
        <v>0</v>
      </c>
      <c r="BGF32" s="202">
        <f t="shared" si="29"/>
        <v>0</v>
      </c>
      <c r="BGG32" s="202"/>
      <c r="BGH32" s="202"/>
      <c r="BGI32" s="202">
        <f t="shared" si="106"/>
        <v>0</v>
      </c>
      <c r="BGJ32" s="202"/>
      <c r="BGK32" s="202"/>
      <c r="BGL32" s="202"/>
      <c r="BGM32" s="202"/>
      <c r="BGN32" s="202"/>
      <c r="BGO32" s="202">
        <f t="shared" si="107"/>
        <v>0</v>
      </c>
      <c r="BGP32" s="202"/>
      <c r="BGQ32" s="202"/>
      <c r="BGR32" s="202"/>
      <c r="BGS32" s="202"/>
      <c r="BGT32" s="202"/>
      <c r="BGU32" s="202">
        <f t="shared" si="108"/>
        <v>0</v>
      </c>
      <c r="BGV32" s="202"/>
      <c r="BGW32" s="202"/>
      <c r="BGX32" s="202"/>
      <c r="BGY32" s="202"/>
      <c r="BGZ32" s="202"/>
      <c r="BHA32" s="202">
        <f t="shared" si="109"/>
        <v>0</v>
      </c>
      <c r="BHB32" s="202"/>
      <c r="BHC32" s="202"/>
      <c r="BHD32" s="202"/>
      <c r="BHE32" s="202"/>
      <c r="BHF32" s="202"/>
      <c r="BHG32" s="202">
        <f t="shared" si="110"/>
        <v>0</v>
      </c>
      <c r="BHH32" s="202">
        <f t="shared" si="111"/>
        <v>0</v>
      </c>
      <c r="BHI32" s="202"/>
      <c r="BHJ32" s="202"/>
      <c r="BHK32" s="202"/>
      <c r="BHL32" s="202"/>
      <c r="BHM32" s="202">
        <f t="shared" si="112"/>
        <v>0</v>
      </c>
      <c r="BHN32" s="202"/>
      <c r="BHO32" s="202"/>
      <c r="BHP32" s="202"/>
      <c r="BHQ32" s="202"/>
      <c r="BHR32" s="202"/>
      <c r="BHS32" s="202">
        <f t="shared" si="113"/>
        <v>0</v>
      </c>
      <c r="BHT32" s="202"/>
      <c r="BHU32" s="202"/>
      <c r="BHV32" s="202"/>
      <c r="BHW32" s="202"/>
      <c r="BHX32" s="202"/>
      <c r="BHY32" s="202">
        <f t="shared" si="114"/>
        <v>0</v>
      </c>
      <c r="BHZ32" s="202"/>
      <c r="BIA32" s="202"/>
      <c r="BIB32" s="202"/>
      <c r="BIC32" s="202"/>
      <c r="BID32" s="202"/>
      <c r="BIE32" s="202">
        <f t="shared" si="115"/>
        <v>0</v>
      </c>
      <c r="BIF32" s="202"/>
      <c r="BIG32" s="202">
        <f t="shared" si="116"/>
        <v>0</v>
      </c>
      <c r="BIH32" s="202">
        <f t="shared" si="117"/>
        <v>0</v>
      </c>
      <c r="BII32" s="202"/>
      <c r="BIJ32" s="202"/>
      <c r="BIK32" s="202"/>
      <c r="BIL32" s="202"/>
      <c r="BIM32" s="202">
        <f t="shared" si="118"/>
        <v>0</v>
      </c>
      <c r="BIN32" s="202"/>
      <c r="BIO32" s="202"/>
      <c r="BIP32" s="202"/>
      <c r="BIQ32" s="202"/>
      <c r="BIR32" s="202"/>
      <c r="BIS32" s="202">
        <f t="shared" si="119"/>
        <v>0</v>
      </c>
      <c r="BIT32" s="202"/>
      <c r="BIU32" s="202"/>
      <c r="BIV32" s="202"/>
      <c r="BIW32" s="202"/>
      <c r="BIX32" s="202"/>
      <c r="BIY32" s="202">
        <f t="shared" si="120"/>
        <v>0</v>
      </c>
      <c r="BIZ32" s="202"/>
      <c r="BJA32" s="202"/>
      <c r="BJB32" s="202"/>
      <c r="BJC32" s="202"/>
      <c r="BJD32" s="202">
        <f t="shared" si="121"/>
        <v>0</v>
      </c>
      <c r="BJE32" s="202"/>
      <c r="BJF32" s="202"/>
      <c r="BJG32" s="202"/>
      <c r="BJH32" s="202"/>
      <c r="BJI32" s="202">
        <f t="shared" si="122"/>
        <v>0</v>
      </c>
      <c r="BJJ32" s="202">
        <f t="shared" si="123"/>
        <v>0</v>
      </c>
      <c r="BJK32" s="202">
        <f t="shared" si="30"/>
        <v>0</v>
      </c>
      <c r="BJL32" s="202"/>
      <c r="BJM32" s="202"/>
      <c r="BJN32" s="202"/>
      <c r="BJO32" s="202"/>
      <c r="BJP32" s="202"/>
      <c r="BJQ32" s="202">
        <f t="shared" si="124"/>
        <v>0</v>
      </c>
      <c r="BJR32" s="202"/>
      <c r="BJS32" s="202"/>
      <c r="BJT32" s="202"/>
      <c r="BJU32" s="202"/>
      <c r="BJV32" s="202"/>
      <c r="BJW32" s="202">
        <f t="shared" si="125"/>
        <v>0</v>
      </c>
      <c r="BJX32" s="202"/>
      <c r="BJY32" s="202"/>
      <c r="BJZ32" s="202"/>
      <c r="BKA32" s="202"/>
      <c r="BKB32" s="202">
        <f t="shared" si="126"/>
        <v>0</v>
      </c>
      <c r="BKC32" s="202"/>
      <c r="BKD32" s="202"/>
      <c r="BKE32" s="202"/>
      <c r="BKF32" s="202"/>
      <c r="BKG32" s="202"/>
      <c r="BKH32" s="202">
        <f t="shared" si="127"/>
        <v>0</v>
      </c>
      <c r="BKI32" s="202">
        <f t="shared" si="128"/>
        <v>0</v>
      </c>
      <c r="BKJ32" s="202"/>
      <c r="BKK32" s="202"/>
      <c r="BKL32" s="202"/>
      <c r="BKM32" s="202"/>
      <c r="BKN32" s="202"/>
      <c r="BKO32" s="202">
        <f t="shared" si="129"/>
        <v>0</v>
      </c>
      <c r="BKP32" s="202"/>
      <c r="BKQ32" s="202"/>
      <c r="BKR32" s="202"/>
      <c r="BKS32" s="202"/>
      <c r="BKT32" s="202"/>
      <c r="BKU32" s="202">
        <f t="shared" si="130"/>
        <v>0</v>
      </c>
      <c r="BKV32" s="202"/>
      <c r="BKW32" s="202"/>
      <c r="BKX32" s="202"/>
      <c r="BKY32" s="202">
        <f t="shared" si="131"/>
        <v>0</v>
      </c>
      <c r="BKZ32" s="202"/>
      <c r="BLA32" s="202"/>
      <c r="BLB32" s="202"/>
      <c r="BLC32" s="202"/>
      <c r="BLD32" s="202"/>
      <c r="BLE32" s="202">
        <f t="shared" si="132"/>
        <v>0</v>
      </c>
      <c r="BLF32" s="196">
        <f t="shared" si="133"/>
        <v>0</v>
      </c>
      <c r="BLG32" s="202"/>
      <c r="BLH32" s="202"/>
      <c r="BLI32" s="202"/>
      <c r="BLJ32" s="202"/>
      <c r="BLK32" s="202"/>
      <c r="BLL32" s="202">
        <f t="shared" si="134"/>
        <v>0</v>
      </c>
      <c r="BLM32" s="202"/>
      <c r="BLN32" s="202"/>
      <c r="BLO32" s="202"/>
      <c r="BLP32" s="202"/>
      <c r="BLQ32" s="202"/>
      <c r="BLR32" s="196">
        <f t="shared" si="135"/>
        <v>0</v>
      </c>
      <c r="BLS32" s="202"/>
      <c r="BLT32" s="202"/>
      <c r="BLU32" s="202"/>
      <c r="BLV32" s="202"/>
      <c r="BLW32" s="202"/>
      <c r="BLX32" s="196">
        <f t="shared" si="31"/>
        <v>0</v>
      </c>
      <c r="BLY32" s="202"/>
      <c r="BLZ32" s="202"/>
      <c r="BMA32" s="202"/>
      <c r="BMB32" s="202"/>
      <c r="BMC32" s="202"/>
      <c r="BMD32" s="196">
        <f t="shared" si="136"/>
        <v>0</v>
      </c>
      <c r="BME32" s="202"/>
      <c r="BMF32" s="202"/>
      <c r="BMG32" s="202"/>
      <c r="BMH32" s="196">
        <f t="shared" si="137"/>
        <v>0</v>
      </c>
      <c r="BMI32" s="196">
        <f t="shared" si="138"/>
        <v>0</v>
      </c>
      <c r="BMJ32" s="202"/>
      <c r="BMK32" s="196">
        <f t="shared" si="139"/>
        <v>0</v>
      </c>
      <c r="BML32" s="202"/>
      <c r="BMM32" s="202"/>
      <c r="BMN32" s="202"/>
      <c r="BMO32" s="202"/>
      <c r="BMP32" s="202"/>
      <c r="BMQ32" s="196">
        <f t="shared" si="140"/>
        <v>0</v>
      </c>
      <c r="BMR32" s="202"/>
      <c r="BMS32" s="202"/>
      <c r="BMT32" s="202"/>
      <c r="BMU32" s="202"/>
      <c r="BMV32" s="202"/>
      <c r="BMW32" s="196">
        <f t="shared" si="141"/>
        <v>0</v>
      </c>
      <c r="BMX32" s="202"/>
      <c r="BMY32" s="202"/>
      <c r="BMZ32" s="202"/>
      <c r="BNA32" s="202"/>
      <c r="BNB32" s="202"/>
      <c r="BNC32" s="196">
        <f t="shared" si="142"/>
        <v>0</v>
      </c>
      <c r="BND32" s="202"/>
      <c r="BNE32" s="202"/>
      <c r="BNF32" s="202"/>
      <c r="BNG32" s="202"/>
      <c r="BNH32" s="202"/>
      <c r="BNI32" s="196">
        <f t="shared" si="143"/>
        <v>0</v>
      </c>
      <c r="BNJ32" s="196">
        <f t="shared" si="144"/>
        <v>0</v>
      </c>
      <c r="BNK32" s="202"/>
      <c r="BNL32" s="202"/>
      <c r="BNM32" s="202"/>
      <c r="BNN32" s="202"/>
      <c r="BNO32" s="202"/>
      <c r="BNP32" s="196">
        <f t="shared" si="145"/>
        <v>0</v>
      </c>
      <c r="BNQ32" s="202"/>
      <c r="BNR32" s="202"/>
      <c r="BNS32" s="202"/>
      <c r="BNT32" s="202"/>
      <c r="BNU32" s="202"/>
      <c r="BNV32" s="196">
        <f t="shared" si="146"/>
        <v>0</v>
      </c>
      <c r="BNW32" s="202"/>
      <c r="BNX32" s="202"/>
      <c r="BNY32" s="202"/>
      <c r="BNZ32" s="202"/>
      <c r="BOA32" s="202"/>
      <c r="BOB32" s="196">
        <f t="shared" si="147"/>
        <v>0</v>
      </c>
      <c r="BOC32" s="202"/>
      <c r="BOD32" s="202"/>
      <c r="BOE32" s="202"/>
      <c r="BOF32" s="202"/>
      <c r="BOG32" s="202"/>
      <c r="BOH32" s="196">
        <f t="shared" si="148"/>
        <v>0</v>
      </c>
      <c r="BOI32" s="202"/>
      <c r="BOJ32" s="196">
        <f t="shared" si="149"/>
        <v>0</v>
      </c>
      <c r="BOK32" s="196">
        <f t="shared" si="150"/>
        <v>0</v>
      </c>
      <c r="BOL32" s="202"/>
      <c r="BOM32" s="202"/>
      <c r="BON32" s="202"/>
      <c r="BOO32" s="196">
        <f t="shared" si="32"/>
        <v>0</v>
      </c>
      <c r="BOP32" s="196"/>
      <c r="BOQ32" s="196"/>
      <c r="BOR32" s="196"/>
      <c r="BOS32" s="196"/>
      <c r="BOT32" s="196"/>
      <c r="BOU32" s="196">
        <f t="shared" si="151"/>
        <v>0</v>
      </c>
      <c r="BOV32" s="196"/>
      <c r="BOW32" s="196"/>
      <c r="BOX32" s="196"/>
      <c r="BOY32" s="196"/>
      <c r="BOZ32" s="196"/>
      <c r="BPA32" s="196"/>
      <c r="BPB32" s="196">
        <f t="shared" si="152"/>
        <v>0</v>
      </c>
      <c r="BPC32" s="196"/>
      <c r="BPD32" s="196"/>
      <c r="BPE32" s="196"/>
      <c r="BPF32" s="196"/>
      <c r="BPG32" s="196">
        <f t="shared" si="153"/>
        <v>0</v>
      </c>
      <c r="BPH32" s="196"/>
      <c r="BPI32" s="196"/>
      <c r="BPJ32" s="196"/>
      <c r="BPK32" s="196">
        <f t="shared" si="154"/>
        <v>0</v>
      </c>
      <c r="BPL32" s="196">
        <f t="shared" si="155"/>
        <v>0</v>
      </c>
      <c r="BPM32" s="196"/>
      <c r="BPN32" s="196"/>
      <c r="BPO32" s="196">
        <f t="shared" si="156"/>
        <v>0</v>
      </c>
      <c r="BPP32" s="196"/>
      <c r="BPQ32" s="196"/>
      <c r="BPR32" s="196"/>
      <c r="BPS32" s="196">
        <v>1.9129999999999998E-5</v>
      </c>
      <c r="BPT32" s="196"/>
      <c r="BPU32" s="196">
        <f t="shared" si="157"/>
        <v>1.9129999999999998E-5</v>
      </c>
      <c r="BPV32" s="196"/>
      <c r="BPW32" s="196"/>
      <c r="BPX32" s="196"/>
      <c r="BPY32" s="196"/>
      <c r="BPZ32" s="196">
        <f t="shared" si="33"/>
        <v>0</v>
      </c>
      <c r="BQA32" s="196"/>
      <c r="BQB32" s="196"/>
      <c r="BQC32" s="196"/>
      <c r="BQD32" s="196"/>
      <c r="BQE32" s="196"/>
      <c r="BQF32" s="196">
        <f t="shared" si="158"/>
        <v>0</v>
      </c>
      <c r="BQG32" s="196"/>
      <c r="BQH32" s="196"/>
      <c r="BQI32" s="196"/>
      <c r="BQJ32" s="196"/>
      <c r="BQK32" s="196"/>
      <c r="BQL32" s="196">
        <f t="shared" si="159"/>
        <v>0</v>
      </c>
      <c r="BQM32" s="196">
        <f t="shared" si="34"/>
        <v>1.9129999999999998E-5</v>
      </c>
      <c r="BQN32" s="196"/>
      <c r="BQO32" s="196"/>
      <c r="BQP32" s="196"/>
      <c r="BQQ32" s="196"/>
      <c r="BQR32" s="196">
        <f t="shared" si="160"/>
        <v>0</v>
      </c>
      <c r="BQS32" s="196"/>
      <c r="BQT32" s="196"/>
      <c r="BQU32" s="196"/>
      <c r="BQV32" s="196"/>
      <c r="BQW32" s="196"/>
      <c r="BQX32" s="196">
        <f t="shared" si="161"/>
        <v>0</v>
      </c>
      <c r="BQY32" s="196"/>
      <c r="BQZ32" s="196"/>
      <c r="BRA32" s="196"/>
      <c r="BRB32" s="196"/>
      <c r="BRC32" s="196"/>
      <c r="BRD32" s="196">
        <f t="shared" si="162"/>
        <v>0</v>
      </c>
      <c r="BRE32" s="196"/>
      <c r="BRF32" s="196"/>
      <c r="BRG32" s="196"/>
      <c r="BRH32" s="196"/>
      <c r="BRI32" s="196"/>
      <c r="BRJ32" s="196">
        <f t="shared" si="163"/>
        <v>0</v>
      </c>
      <c r="BRK32" s="196"/>
      <c r="BRL32" s="196"/>
      <c r="BRM32" s="196">
        <f t="shared" si="164"/>
        <v>0</v>
      </c>
      <c r="BRN32" s="196">
        <f t="shared" si="35"/>
        <v>0</v>
      </c>
      <c r="BRO32" s="196"/>
      <c r="BRP32" s="196"/>
      <c r="BRQ32" s="196"/>
      <c r="BRR32" s="196">
        <f t="shared" si="165"/>
        <v>0</v>
      </c>
      <c r="BRS32" s="196"/>
      <c r="BRT32" s="196"/>
      <c r="BRU32" s="196"/>
      <c r="BRV32" s="196"/>
      <c r="BRW32" s="196"/>
      <c r="BRX32" s="196">
        <f t="shared" si="166"/>
        <v>0</v>
      </c>
      <c r="BRY32" s="196"/>
      <c r="BRZ32" s="196"/>
      <c r="BSA32" s="196"/>
      <c r="BSB32" s="196"/>
      <c r="BSC32" s="196"/>
      <c r="BSD32" s="196">
        <f t="shared" si="167"/>
        <v>0</v>
      </c>
      <c r="BSE32" s="196"/>
      <c r="BSF32" s="196"/>
      <c r="BSG32" s="196"/>
      <c r="BSH32" s="196"/>
      <c r="BSI32" s="196"/>
      <c r="BSJ32" s="196">
        <f t="shared" si="168"/>
        <v>0</v>
      </c>
      <c r="BSK32" s="196"/>
      <c r="BSL32" s="196"/>
      <c r="BSM32" s="196"/>
      <c r="BSN32" s="196"/>
      <c r="BSO32" s="196">
        <f t="shared" si="169"/>
        <v>0</v>
      </c>
      <c r="BSP32" s="196">
        <f t="shared" si="170"/>
        <v>0</v>
      </c>
      <c r="BSQ32" s="196"/>
      <c r="BSR32" s="196">
        <f t="shared" si="171"/>
        <v>0</v>
      </c>
      <c r="BSS32" s="196"/>
      <c r="BST32" s="196"/>
      <c r="BSU32" s="196"/>
      <c r="BSV32" s="196"/>
      <c r="BSW32" s="196"/>
      <c r="BSX32" s="196">
        <f t="shared" si="172"/>
        <v>0</v>
      </c>
      <c r="BSY32" s="196"/>
      <c r="BSZ32" s="196"/>
      <c r="BTA32" s="196"/>
      <c r="BTB32" s="196"/>
      <c r="BTC32" s="196"/>
      <c r="BTD32" s="196">
        <f t="shared" si="173"/>
        <v>0</v>
      </c>
      <c r="BTE32" s="196"/>
      <c r="BTF32" s="196"/>
      <c r="BTG32" s="196"/>
      <c r="BTH32" s="196"/>
      <c r="BTI32" s="196"/>
      <c r="BTJ32" s="196">
        <f t="shared" si="174"/>
        <v>0</v>
      </c>
      <c r="BTK32" s="196"/>
      <c r="BTL32" s="196"/>
      <c r="BTM32" s="196"/>
      <c r="BTN32" s="196"/>
      <c r="BTO32" s="196"/>
      <c r="BTP32" s="196">
        <f t="shared" si="175"/>
        <v>0</v>
      </c>
      <c r="BTQ32" s="196">
        <f t="shared" si="176"/>
        <v>0</v>
      </c>
      <c r="BTR32" s="196"/>
      <c r="BTS32" s="196"/>
      <c r="BTT32" s="196"/>
      <c r="BTU32" s="196"/>
      <c r="BTV32" s="196">
        <f t="shared" si="177"/>
        <v>0</v>
      </c>
      <c r="BTW32" s="196"/>
      <c r="BTX32" s="196"/>
      <c r="BTY32" s="196"/>
      <c r="BTZ32" s="196"/>
      <c r="BUA32" s="196"/>
      <c r="BUB32" s="196">
        <f t="shared" si="178"/>
        <v>0</v>
      </c>
      <c r="BUC32" s="196"/>
      <c r="BUD32" s="196"/>
      <c r="BUE32" s="196"/>
      <c r="BUF32" s="196"/>
      <c r="BUG32" s="196"/>
      <c r="BUH32" s="196">
        <f t="shared" si="179"/>
        <v>0</v>
      </c>
      <c r="BUI32" s="196"/>
      <c r="BUJ32" s="196"/>
      <c r="BUK32" s="196"/>
      <c r="BUL32" s="196"/>
      <c r="BUM32" s="196"/>
      <c r="BUN32" s="196">
        <f t="shared" si="180"/>
        <v>0</v>
      </c>
      <c r="BUO32" s="196"/>
      <c r="BUP32" s="196"/>
      <c r="BUQ32" s="196">
        <f t="shared" si="181"/>
        <v>0</v>
      </c>
      <c r="BUR32" s="196">
        <f t="shared" si="182"/>
        <v>0</v>
      </c>
      <c r="BUS32" s="196"/>
      <c r="BUT32" s="196"/>
      <c r="BUU32" s="196"/>
      <c r="BUV32" s="196">
        <f t="shared" si="183"/>
        <v>0</v>
      </c>
      <c r="BUW32" s="196"/>
      <c r="BUX32" s="196"/>
      <c r="BUY32" s="196"/>
      <c r="BUZ32" s="196"/>
      <c r="BVA32" s="196"/>
      <c r="BVB32" s="196">
        <f t="shared" si="184"/>
        <v>0</v>
      </c>
      <c r="BVC32" s="196"/>
      <c r="BVD32" s="196"/>
      <c r="BVE32" s="196"/>
      <c r="BVF32" s="196"/>
      <c r="BVG32" s="196"/>
      <c r="BVH32" s="196">
        <f t="shared" si="185"/>
        <v>0</v>
      </c>
      <c r="BVI32" s="196"/>
      <c r="BVJ32" s="196"/>
      <c r="BVK32" s="196"/>
      <c r="BVL32" s="196"/>
      <c r="BVM32" s="196"/>
      <c r="BVN32" s="196">
        <f t="shared" si="206"/>
        <v>0</v>
      </c>
      <c r="BVO32" s="196"/>
      <c r="BVP32" s="196"/>
      <c r="BVQ32" s="196"/>
      <c r="BVR32" s="196"/>
      <c r="BVS32" s="196"/>
      <c r="BVT32" s="196">
        <f t="shared" si="186"/>
        <v>0</v>
      </c>
      <c r="BVU32" s="196">
        <f t="shared" si="187"/>
        <v>0</v>
      </c>
      <c r="BVV32" s="196">
        <f t="shared" si="36"/>
        <v>1.9129999999999998E-5</v>
      </c>
      <c r="BVW32" s="196"/>
      <c r="BVX32" s="196"/>
      <c r="BVY32" s="196"/>
      <c r="BVZ32" s="196"/>
      <c r="BWA32" s="196"/>
      <c r="BWB32" s="196">
        <f t="shared" si="188"/>
        <v>0</v>
      </c>
      <c r="BWC32" s="196"/>
      <c r="BWD32" s="196"/>
      <c r="BWE32" s="196"/>
      <c r="BWF32" s="196"/>
      <c r="BWG32" s="196"/>
      <c r="BWH32" s="196">
        <f t="shared" si="204"/>
        <v>0</v>
      </c>
      <c r="BWI32" s="196"/>
      <c r="BWJ32" s="196"/>
      <c r="BWK32" s="196"/>
      <c r="BWL32" s="196"/>
      <c r="BWM32" s="196"/>
      <c r="BWN32" s="196">
        <f t="shared" si="209"/>
        <v>0</v>
      </c>
      <c r="BWO32" s="196"/>
      <c r="BWP32" s="196"/>
      <c r="BWQ32" s="196"/>
      <c r="BWR32" s="196"/>
      <c r="BWS32" s="196"/>
      <c r="BWT32" s="196">
        <f t="shared" si="210"/>
        <v>0</v>
      </c>
      <c r="BWU32" s="196"/>
      <c r="BWV32" s="196">
        <f t="shared" si="38"/>
        <v>0</v>
      </c>
      <c r="BWW32" s="196">
        <f t="shared" si="39"/>
        <v>0</v>
      </c>
      <c r="BWX32" s="196"/>
      <c r="BWY32" s="196"/>
      <c r="BWZ32" s="196"/>
      <c r="BXA32" s="196"/>
      <c r="BXB32" s="196">
        <f t="shared" si="190"/>
        <v>0</v>
      </c>
      <c r="BXC32" s="196"/>
      <c r="BXD32" s="196"/>
      <c r="BXE32" s="196"/>
      <c r="BXF32" s="196"/>
      <c r="BXG32" s="196"/>
      <c r="BXH32" s="196">
        <f t="shared" si="191"/>
        <v>0</v>
      </c>
      <c r="BXI32" s="196"/>
      <c r="BXJ32" s="196"/>
      <c r="BXK32" s="196"/>
      <c r="BXL32" s="196"/>
      <c r="BXM32" s="196"/>
      <c r="BXN32" s="196">
        <f t="shared" si="192"/>
        <v>0</v>
      </c>
      <c r="BXO32" s="196"/>
      <c r="BXP32" s="196"/>
      <c r="BXQ32" s="196"/>
      <c r="BXR32" s="196"/>
      <c r="BXS32" s="196"/>
      <c r="BXT32" s="196">
        <f t="shared" si="193"/>
        <v>0</v>
      </c>
      <c r="BXU32" s="196">
        <f t="shared" si="194"/>
        <v>0</v>
      </c>
      <c r="BXV32" s="196"/>
      <c r="BXW32" s="196"/>
      <c r="BXX32" s="196"/>
      <c r="BXY32" s="196">
        <f t="shared" si="195"/>
        <v>0</v>
      </c>
      <c r="BXZ32" s="196"/>
      <c r="BYA32" s="196"/>
      <c r="BYB32" s="196"/>
      <c r="BYC32" s="196"/>
      <c r="BYD32" s="196"/>
      <c r="BYE32" s="196">
        <f t="shared" si="196"/>
        <v>0</v>
      </c>
      <c r="BYF32" s="196"/>
      <c r="BYG32" s="196"/>
      <c r="BYH32" s="196"/>
      <c r="BYI32" s="196"/>
      <c r="BYJ32" s="196"/>
      <c r="BYK32" s="196">
        <f t="shared" si="207"/>
        <v>0</v>
      </c>
      <c r="BYL32" s="196"/>
      <c r="BYM32" s="196"/>
      <c r="BYN32" s="196"/>
      <c r="BYO32" s="196"/>
      <c r="BYP32" s="196"/>
      <c r="BYQ32" s="196">
        <f t="shared" si="205"/>
        <v>0</v>
      </c>
      <c r="BYR32" s="196"/>
      <c r="BYS32" s="196"/>
      <c r="BYT32" s="196"/>
      <c r="BYU32" s="196"/>
      <c r="BYV32" s="196">
        <f t="shared" si="197"/>
        <v>0</v>
      </c>
      <c r="BYW32" s="196">
        <f t="shared" si="198"/>
        <v>0</v>
      </c>
      <c r="BYX32" s="196"/>
      <c r="BYY32" s="196">
        <f t="shared" si="199"/>
        <v>0</v>
      </c>
      <c r="BYZ32" s="196"/>
      <c r="BZA32" s="196"/>
      <c r="BZB32" s="196"/>
      <c r="BZC32" s="196"/>
      <c r="BZD32" s="196"/>
      <c r="BZE32" s="196">
        <f t="shared" si="200"/>
        <v>0</v>
      </c>
      <c r="BZF32" s="196"/>
      <c r="BZG32" s="196"/>
      <c r="BZH32" s="196"/>
      <c r="BZI32" s="196"/>
      <c r="BZJ32" s="196">
        <f t="shared" si="201"/>
        <v>0</v>
      </c>
      <c r="BZK32" s="196"/>
      <c r="BZL32" s="196"/>
      <c r="BZM32" s="196"/>
      <c r="BZN32" s="196"/>
      <c r="BZO32" s="196"/>
      <c r="BZP32" s="196">
        <f t="shared" si="40"/>
        <v>0</v>
      </c>
      <c r="BZQ32" s="196">
        <f t="shared" si="202"/>
        <v>0</v>
      </c>
      <c r="BZR32" s="196">
        <f t="shared" si="203"/>
        <v>0</v>
      </c>
      <c r="BZS32" s="198"/>
      <c r="BZT32" s="198"/>
      <c r="BZU32" s="198"/>
      <c r="BZV32" s="198"/>
      <c r="BZW32" s="198"/>
      <c r="BZX32" s="198"/>
      <c r="BZY32" s="198"/>
      <c r="BZZ32" s="198"/>
      <c r="CAA32" s="198"/>
      <c r="CAB32" s="198"/>
      <c r="CAC32" s="198"/>
      <c r="CAD32" s="198"/>
      <c r="CAE32" s="198"/>
      <c r="CAF32" s="198"/>
      <c r="CAG32" s="198"/>
      <c r="CAH32" s="198"/>
      <c r="CAI32" s="198"/>
      <c r="CAJ32" s="198"/>
      <c r="CAK32" s="198"/>
      <c r="CAL32" s="198"/>
      <c r="CAM32" s="198"/>
      <c r="CAN32" s="198"/>
      <c r="CAO32" s="198"/>
      <c r="CAP32" s="198"/>
      <c r="CAQ32" s="198"/>
      <c r="CAR32" s="198"/>
      <c r="CAS32" s="198"/>
      <c r="CAT32" s="198"/>
      <c r="CAU32" s="198"/>
      <c r="CAV32" s="198"/>
      <c r="CAW32" s="198"/>
      <c r="CAX32" s="198"/>
      <c r="CAY32" s="198"/>
      <c r="CAZ32" s="198"/>
      <c r="CBA32" s="198"/>
      <c r="CBB32" s="198"/>
      <c r="CBC32" s="198"/>
      <c r="CBD32" s="198"/>
      <c r="CBE32" s="198"/>
      <c r="CBF32" s="198"/>
      <c r="CBG32" s="198"/>
      <c r="CBH32" s="198"/>
      <c r="CBI32" s="198"/>
      <c r="CBJ32" s="198"/>
      <c r="CBK32" s="198"/>
      <c r="CBL32" s="198"/>
      <c r="CBM32" s="198"/>
      <c r="CBN32" s="198"/>
      <c r="CBO32" s="198"/>
      <c r="CBP32" s="198"/>
      <c r="CBQ32" s="198"/>
      <c r="CBR32" s="198"/>
      <c r="CBS32" s="198"/>
      <c r="CBT32" s="198"/>
      <c r="CBU32" s="198"/>
      <c r="CBV32" s="198"/>
      <c r="CBW32" s="198"/>
      <c r="CBX32" s="198"/>
      <c r="CBY32" s="198"/>
      <c r="CBZ32" s="198"/>
      <c r="CCA32" s="198"/>
      <c r="CCB32" s="198"/>
      <c r="CCC32" s="198"/>
      <c r="CCD32" s="198"/>
      <c r="CCE32" s="198"/>
      <c r="CCF32" s="198"/>
      <c r="CCG32" s="198"/>
      <c r="CCH32" s="198"/>
      <c r="CCI32" s="198"/>
      <c r="CCJ32" s="198"/>
      <c r="CCK32" s="198"/>
      <c r="CCL32" s="198"/>
      <c r="CCM32" s="198"/>
      <c r="CCN32" s="198"/>
      <c r="CCO32" s="198"/>
      <c r="CCP32" s="198"/>
      <c r="CCQ32" s="198"/>
      <c r="CCR32" s="198"/>
      <c r="CCS32" s="198">
        <f t="shared" si="41"/>
        <v>0</v>
      </c>
      <c r="CCT32" s="199"/>
      <c r="CDM32" s="207" t="s">
        <v>212</v>
      </c>
      <c r="CDN32" s="221"/>
      <c r="CDO32" s="206">
        <v>16.399999999999999</v>
      </c>
      <c r="CDP32" s="222"/>
      <c r="CDS32" s="207" t="s">
        <v>212</v>
      </c>
      <c r="CDT32" s="210"/>
      <c r="CDU32" s="210">
        <v>11.5</v>
      </c>
    </row>
    <row r="33" spans="1:2164" s="200" customFormat="1" outlineLevel="1" x14ac:dyDescent="0.2">
      <c r="A33" s="201" t="s">
        <v>24</v>
      </c>
      <c r="B33" s="195">
        <v>10.268535929999999</v>
      </c>
      <c r="C33" s="195">
        <v>8.778290779999999</v>
      </c>
      <c r="D33" s="195">
        <v>2.4114</v>
      </c>
      <c r="E33" s="195">
        <v>8.5657009999999989</v>
      </c>
      <c r="F33" s="195">
        <v>6.0844802199999997</v>
      </c>
      <c r="G33" s="195">
        <v>1.5731179999999997E-2</v>
      </c>
      <c r="H33" s="195">
        <v>7.5641219099999999</v>
      </c>
      <c r="I33" s="195">
        <v>7.0460308400000002</v>
      </c>
      <c r="J33" s="195">
        <v>9.2690000000000001</v>
      </c>
      <c r="K33" s="195">
        <v>2.3336398300000001</v>
      </c>
      <c r="L33" s="195">
        <v>7.2921320299999994</v>
      </c>
      <c r="M33" s="195">
        <v>2.6981700000000002</v>
      </c>
      <c r="N33" s="195">
        <v>9.1674048700000004</v>
      </c>
      <c r="O33" s="202">
        <v>71.226102659999995</v>
      </c>
      <c r="P33" s="195"/>
      <c r="Q33" s="195"/>
      <c r="R33" s="195"/>
      <c r="S33" s="195"/>
      <c r="T33" s="195"/>
      <c r="U33" s="195"/>
      <c r="V33" s="195"/>
      <c r="W33" s="195"/>
      <c r="X33" s="195"/>
      <c r="Y33" s="195">
        <v>1.883</v>
      </c>
      <c r="Z33" s="195">
        <v>1.628259E-2</v>
      </c>
      <c r="AA33" s="195">
        <v>1.8992825900000001</v>
      </c>
      <c r="AB33" s="195"/>
      <c r="AC33" s="195"/>
      <c r="AD33" s="195"/>
      <c r="AE33" s="195">
        <v>2.1799099999999997E-3</v>
      </c>
      <c r="AF33" s="195">
        <v>2.1799099999999997E-3</v>
      </c>
      <c r="AG33" s="195"/>
      <c r="AH33" s="195"/>
      <c r="AI33" s="195"/>
      <c r="AJ33" s="195"/>
      <c r="AK33" s="195"/>
      <c r="AL33" s="195"/>
      <c r="AM33" s="195">
        <v>1.9014625000000001</v>
      </c>
      <c r="AN33" s="195"/>
      <c r="AO33" s="195"/>
      <c r="AP33" s="195">
        <v>1.772</v>
      </c>
      <c r="AQ33" s="195"/>
      <c r="AR33" s="195"/>
      <c r="AS33" s="195">
        <v>1.772</v>
      </c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>
        <v>5.7256609999999999E-2</v>
      </c>
      <c r="BH33" s="195"/>
      <c r="BI33" s="195">
        <v>5.7256609999999999E-2</v>
      </c>
      <c r="BJ33" s="195"/>
      <c r="BK33" s="195"/>
      <c r="BL33" s="195">
        <v>1.8292566100000001</v>
      </c>
      <c r="BM33" s="195"/>
      <c r="BN33" s="195"/>
      <c r="BO33" s="195"/>
      <c r="BP33" s="195"/>
      <c r="BQ33" s="195"/>
      <c r="BR33" s="195"/>
      <c r="BS33" s="195"/>
      <c r="BT33" s="195"/>
      <c r="BU33" s="195">
        <v>1.44E-6</v>
      </c>
      <c r="BV33" s="195"/>
      <c r="BW33" s="195">
        <v>1.44E-6</v>
      </c>
      <c r="BX33" s="195">
        <v>7.2899999999999997E-6</v>
      </c>
      <c r="BY33" s="195">
        <v>3.7509999999999999</v>
      </c>
      <c r="BZ33" s="195"/>
      <c r="CA33" s="195"/>
      <c r="CB33" s="195"/>
      <c r="CC33" s="195">
        <v>3.75100729</v>
      </c>
      <c r="CD33" s="195"/>
      <c r="CE33" s="195"/>
      <c r="CF33" s="195"/>
      <c r="CG33" s="195">
        <v>1.016</v>
      </c>
      <c r="CH33" s="195">
        <v>1.016</v>
      </c>
      <c r="CI33" s="195">
        <v>3.9397059999999998E-2</v>
      </c>
      <c r="CJ33" s="195"/>
      <c r="CK33" s="195"/>
      <c r="CL33" s="195"/>
      <c r="CM33" s="195">
        <v>3.9397059999999998E-2</v>
      </c>
      <c r="CN33" s="195">
        <v>4.8064057899999995</v>
      </c>
      <c r="CO33" s="195"/>
      <c r="CP33" s="195"/>
      <c r="CQ33" s="195"/>
      <c r="CR33" s="195">
        <v>1.7893849999999999E-2</v>
      </c>
      <c r="CS33" s="195"/>
      <c r="CT33" s="195"/>
      <c r="CU33" s="195">
        <v>1.2915719999999999E-2</v>
      </c>
      <c r="CV33" s="195">
        <v>3.0809569999999998E-2</v>
      </c>
      <c r="CW33" s="195">
        <v>4.2000000000000003E-2</v>
      </c>
      <c r="CX33" s="195"/>
      <c r="CY33" s="195">
        <v>0.375</v>
      </c>
      <c r="CZ33" s="195"/>
      <c r="DA33" s="195"/>
      <c r="DB33" s="195">
        <v>0.41699999999999998</v>
      </c>
      <c r="DC33" s="195"/>
      <c r="DD33" s="195">
        <v>1.5109999999999999</v>
      </c>
      <c r="DE33" s="195"/>
      <c r="DF33" s="195">
        <v>2.1920000000000002</v>
      </c>
      <c r="DG33" s="195"/>
      <c r="DH33" s="195">
        <v>3.7030000000000003</v>
      </c>
      <c r="DI33" s="195"/>
      <c r="DJ33" s="195"/>
      <c r="DK33" s="195"/>
      <c r="DL33" s="195"/>
      <c r="DM33" s="195"/>
      <c r="DN33" s="195"/>
      <c r="DO33" s="195">
        <v>4.1508095699999998</v>
      </c>
      <c r="DP33" s="195"/>
      <c r="DQ33" s="195">
        <v>0.70199999999999996</v>
      </c>
      <c r="DR33" s="195">
        <v>7.0000000000000001E-3</v>
      </c>
      <c r="DS33" s="195"/>
      <c r="DT33" s="195">
        <v>0.70899999999999996</v>
      </c>
      <c r="DU33" s="195">
        <v>1.0189999999999999</v>
      </c>
      <c r="DV33" s="195"/>
      <c r="DW33" s="195">
        <v>1.35374E-3</v>
      </c>
      <c r="DX33" s="195">
        <v>4.3470000000000004</v>
      </c>
      <c r="DY33" s="195"/>
      <c r="DZ33" s="195">
        <v>5.3673537400000004</v>
      </c>
      <c r="EA33" s="195">
        <v>3.04821E-3</v>
      </c>
      <c r="EB33" s="195"/>
      <c r="EC33" s="195"/>
      <c r="ED33" s="195">
        <v>2.7930000000000001</v>
      </c>
      <c r="EE33" s="195">
        <v>2.70171E-3</v>
      </c>
      <c r="EF33" s="195">
        <v>2.7987499200000006</v>
      </c>
      <c r="EG33" s="195"/>
      <c r="EH33" s="195"/>
      <c r="EI33" s="195"/>
      <c r="EJ33" s="195"/>
      <c r="EK33" s="195"/>
      <c r="EL33" s="195"/>
      <c r="EM33" s="195"/>
      <c r="EN33" s="195"/>
      <c r="EO33" s="195">
        <v>8.8751036600000006</v>
      </c>
      <c r="EP33" s="195"/>
      <c r="EQ33" s="195"/>
      <c r="ER33" s="195"/>
      <c r="ES33" s="195"/>
      <c r="ET33" s="195">
        <v>2.1000000000000001E-2</v>
      </c>
      <c r="EU33" s="195"/>
      <c r="EV33" s="195"/>
      <c r="EW33" s="195"/>
      <c r="EX33" s="195"/>
      <c r="EY33" s="195">
        <v>2.1000000000000001E-2</v>
      </c>
      <c r="EZ33" s="195"/>
      <c r="FA33" s="195"/>
      <c r="FB33" s="195"/>
      <c r="FC33" s="195"/>
      <c r="FD33" s="195"/>
      <c r="FE33" s="195"/>
      <c r="FF33" s="195">
        <v>0.8</v>
      </c>
      <c r="FG33" s="195"/>
      <c r="FH33" s="195">
        <v>0.2</v>
      </c>
      <c r="FI33" s="195">
        <v>0.85799999999999998</v>
      </c>
      <c r="FJ33" s="195">
        <v>1.8579999999999999</v>
      </c>
      <c r="FK33" s="195"/>
      <c r="FL33" s="195"/>
      <c r="FM33" s="195"/>
      <c r="FN33" s="195">
        <v>0.1</v>
      </c>
      <c r="FO33" s="195">
        <v>0.1</v>
      </c>
      <c r="FP33" s="195">
        <v>1.9789999999999999</v>
      </c>
      <c r="FQ33" s="195"/>
      <c r="FR33" s="195"/>
      <c r="FS33" s="195"/>
      <c r="FT33" s="195"/>
      <c r="FU33" s="195"/>
      <c r="FV33" s="195"/>
      <c r="FW33" s="195"/>
      <c r="FX33" s="195"/>
      <c r="FY33" s="195"/>
      <c r="FZ33" s="195">
        <v>3.831</v>
      </c>
      <c r="GA33" s="195"/>
      <c r="GB33" s="195"/>
      <c r="GC33" s="195"/>
      <c r="GD33" s="195">
        <v>3.831</v>
      </c>
      <c r="GE33" s="195">
        <v>0.3</v>
      </c>
      <c r="GF33" s="195"/>
      <c r="GG33" s="195"/>
      <c r="GH33" s="195"/>
      <c r="GI33" s="195"/>
      <c r="GJ33" s="195">
        <v>0.3</v>
      </c>
      <c r="GK33" s="195"/>
      <c r="GL33" s="195"/>
      <c r="GM33" s="195"/>
      <c r="GN33" s="195"/>
      <c r="GO33" s="195">
        <v>0.94099999999999995</v>
      </c>
      <c r="GP33" s="195">
        <v>0.94099999999999995</v>
      </c>
      <c r="GQ33" s="195">
        <v>5.0720000000000001</v>
      </c>
      <c r="GR33" s="195">
        <v>3.7770000000000001</v>
      </c>
      <c r="GS33" s="195"/>
      <c r="GT33" s="195"/>
      <c r="GU33" s="195"/>
      <c r="GV33" s="195"/>
      <c r="GW33" s="195">
        <v>3.7770000000000001</v>
      </c>
      <c r="GX33" s="195"/>
      <c r="GY33" s="195"/>
      <c r="GZ33" s="195">
        <v>3.5954443199999999</v>
      </c>
      <c r="HA33" s="195"/>
      <c r="HB33" s="195">
        <v>1.601</v>
      </c>
      <c r="HC33" s="195">
        <v>5.1964443199999995</v>
      </c>
      <c r="HD33" s="195"/>
      <c r="HE33" s="195"/>
      <c r="HF33" s="195"/>
      <c r="HG33" s="195"/>
      <c r="HH33" s="195"/>
      <c r="HI33" s="195"/>
      <c r="HJ33" s="195"/>
      <c r="HK33" s="195"/>
      <c r="HL33" s="195"/>
      <c r="HM33" s="195">
        <v>0.12</v>
      </c>
      <c r="HN33" s="195"/>
      <c r="HO33" s="195">
        <v>0.12</v>
      </c>
      <c r="HP33" s="195"/>
      <c r="HQ33" s="195"/>
      <c r="HR33" s="195"/>
      <c r="HS33" s="195"/>
      <c r="HT33" s="195">
        <v>9.0934443199999997</v>
      </c>
      <c r="HU33" s="195"/>
      <c r="HV33" s="195"/>
      <c r="HW33" s="195"/>
      <c r="HX33" s="195">
        <v>3.1568760000000001E-2</v>
      </c>
      <c r="HY33" s="195"/>
      <c r="HZ33" s="195">
        <v>1.4379999999999999</v>
      </c>
      <c r="IA33" s="195"/>
      <c r="IB33" s="195"/>
      <c r="IC33" s="195">
        <v>1.46956876</v>
      </c>
      <c r="ID33" s="195">
        <v>1.2170000000000001</v>
      </c>
      <c r="IE33" s="195"/>
      <c r="IF33" s="195"/>
      <c r="IG33" s="195"/>
      <c r="IH33" s="195"/>
      <c r="II33" s="195">
        <v>1.2170000000000001</v>
      </c>
      <c r="IJ33" s="195"/>
      <c r="IK33" s="195"/>
      <c r="IL33" s="195"/>
      <c r="IM33" s="195"/>
      <c r="IN33" s="195"/>
      <c r="IO33" s="195"/>
      <c r="IP33" s="195"/>
      <c r="IQ33" s="195"/>
      <c r="IR33" s="195"/>
      <c r="IS33" s="195"/>
      <c r="IT33" s="195"/>
      <c r="IU33" s="195"/>
      <c r="IV33" s="195">
        <v>2.6865687600000001</v>
      </c>
      <c r="IW33" s="195"/>
      <c r="IX33" s="195"/>
      <c r="IY33" s="195"/>
      <c r="IZ33" s="195"/>
      <c r="JA33" s="195"/>
      <c r="JB33" s="195"/>
      <c r="JC33" s="195">
        <v>2.41</v>
      </c>
      <c r="JD33" s="195"/>
      <c r="JE33" s="195">
        <v>4.3686999999999997E-3</v>
      </c>
      <c r="JF33" s="195"/>
      <c r="JG33" s="195"/>
      <c r="JH33" s="195">
        <v>2.4143687000000003</v>
      </c>
      <c r="JI33" s="195"/>
      <c r="JJ33" s="195">
        <v>1.587</v>
      </c>
      <c r="JK33" s="195">
        <v>7.1186999999999995E-3</v>
      </c>
      <c r="JL33" s="195"/>
      <c r="JM33" s="195"/>
      <c r="JN33" s="195">
        <v>1.5941186999999999</v>
      </c>
      <c r="JO33" s="195">
        <v>9.3038800000000005E-3</v>
      </c>
      <c r="JP33" s="195"/>
      <c r="JQ33" s="195"/>
      <c r="JR33" s="195">
        <v>3.36</v>
      </c>
      <c r="JS33" s="195"/>
      <c r="JT33" s="195">
        <v>3.3693038799999999</v>
      </c>
      <c r="JU33" s="195"/>
      <c r="JV33" s="195"/>
      <c r="JW33" s="195">
        <v>7.3777912800000003</v>
      </c>
      <c r="JX33" s="195"/>
      <c r="JY33" s="195"/>
      <c r="JZ33" s="195"/>
      <c r="KA33" s="195"/>
      <c r="KB33" s="195"/>
      <c r="KC33" s="195"/>
      <c r="KD33" s="195"/>
      <c r="KE33" s="195">
        <v>5.2569999999999997</v>
      </c>
      <c r="KF33" s="195">
        <v>0.41</v>
      </c>
      <c r="KG33" s="195">
        <v>5.6669999999999998</v>
      </c>
      <c r="KH33" s="195"/>
      <c r="KI33" s="195"/>
      <c r="KJ33" s="195"/>
      <c r="KK33" s="195"/>
      <c r="KL33" s="195">
        <v>6.0000000000000002E-5</v>
      </c>
      <c r="KM33" s="195">
        <v>6.0000000000000002E-5</v>
      </c>
      <c r="KN33" s="195"/>
      <c r="KO33" s="195"/>
      <c r="KP33" s="195"/>
      <c r="KQ33" s="195"/>
      <c r="KR33" s="195"/>
      <c r="KS33" s="195"/>
      <c r="KT33" s="195"/>
      <c r="KU33" s="195"/>
      <c r="KV33" s="195"/>
      <c r="KW33" s="195"/>
      <c r="KX33" s="195">
        <v>5.6670599999999993</v>
      </c>
      <c r="KY33" s="195"/>
      <c r="KZ33" s="195">
        <v>1.12006519</v>
      </c>
      <c r="LA33" s="195">
        <v>1.12006519</v>
      </c>
      <c r="LB33" s="195"/>
      <c r="LC33" s="195">
        <v>2.274</v>
      </c>
      <c r="LD33" s="195"/>
      <c r="LE33" s="195"/>
      <c r="LF33" s="195">
        <v>5.8000000000000003E-2</v>
      </c>
      <c r="LG33" s="195">
        <v>2.3319999999999999</v>
      </c>
      <c r="LH33" s="195"/>
      <c r="LI33" s="195"/>
      <c r="LJ33" s="195"/>
      <c r="LK33" s="195"/>
      <c r="LL33" s="195"/>
      <c r="LM33" s="195"/>
      <c r="LN33" s="195"/>
      <c r="LO33" s="195"/>
      <c r="LP33" s="195">
        <v>2.147522E-2</v>
      </c>
      <c r="LQ33" s="195"/>
      <c r="LR33" s="195"/>
      <c r="LS33" s="195">
        <v>2.147522E-2</v>
      </c>
      <c r="LT33" s="195">
        <v>5.0536999999999999E-4</v>
      </c>
      <c r="LU33" s="195">
        <v>1.64573E-3</v>
      </c>
      <c r="LV33" s="195">
        <v>0.40400000000000003</v>
      </c>
      <c r="LW33" s="195">
        <v>0.60799999999999998</v>
      </c>
      <c r="LX33" s="195"/>
      <c r="LY33" s="195">
        <v>1.0141510999999999</v>
      </c>
      <c r="LZ33" s="195">
        <v>4.4876915100000003</v>
      </c>
      <c r="MA33" s="195">
        <v>57.926593999999987</v>
      </c>
      <c r="MB33" s="195"/>
      <c r="MC33" s="195"/>
      <c r="MD33" s="195"/>
      <c r="ME33" s="195"/>
      <c r="MF33" s="195"/>
      <c r="MG33" s="195">
        <v>1.075</v>
      </c>
      <c r="MH33" s="195"/>
      <c r="MI33" s="195">
        <v>1.4810000000000001</v>
      </c>
      <c r="MJ33" s="195"/>
      <c r="MK33" s="195"/>
      <c r="ML33" s="195">
        <v>2.556</v>
      </c>
      <c r="MM33" s="195"/>
      <c r="MN33" s="195"/>
      <c r="MO33" s="202"/>
      <c r="MP33" s="202"/>
      <c r="MQ33" s="202"/>
      <c r="MR33" s="202"/>
      <c r="MS33" s="202"/>
      <c r="MT33" s="202"/>
      <c r="MU33" s="202"/>
      <c r="MV33" s="202"/>
      <c r="MW33" s="202"/>
      <c r="MX33" s="202">
        <v>5.7690000000000001</v>
      </c>
      <c r="MY33" s="202"/>
      <c r="MZ33" s="202">
        <v>5.7690000000000001</v>
      </c>
      <c r="NA33" s="195">
        <v>8.3249999999999993</v>
      </c>
      <c r="NB33" s="195"/>
      <c r="NC33" s="195"/>
      <c r="ND33" s="195"/>
      <c r="NE33" s="195"/>
      <c r="NF33" s="195"/>
      <c r="NG33" s="195"/>
      <c r="NH33" s="195"/>
      <c r="NI33" s="195">
        <v>1.593</v>
      </c>
      <c r="NJ33" s="195"/>
      <c r="NK33" s="195">
        <v>1.593</v>
      </c>
      <c r="NL33" s="195"/>
      <c r="NM33" s="195"/>
      <c r="NN33" s="195"/>
      <c r="NO33" s="195"/>
      <c r="NP33" s="195"/>
      <c r="NQ33" s="195"/>
      <c r="NR33" s="195"/>
      <c r="NS33" s="195"/>
      <c r="NT33" s="195">
        <v>1.667</v>
      </c>
      <c r="NU33" s="195"/>
      <c r="NV33" s="195"/>
      <c r="NW33" s="195">
        <v>1.667</v>
      </c>
      <c r="NX33" s="195">
        <v>3.26</v>
      </c>
      <c r="NY33" s="195"/>
      <c r="NZ33" s="195"/>
      <c r="OA33" s="195"/>
      <c r="OB33" s="195"/>
      <c r="OC33" s="195"/>
      <c r="OD33" s="195"/>
      <c r="OE33" s="195"/>
      <c r="OF33" s="195"/>
      <c r="OG33" s="195"/>
      <c r="OH33" s="195"/>
      <c r="OI33" s="195"/>
      <c r="OJ33" s="195"/>
      <c r="OK33" s="195"/>
      <c r="OL33" s="195"/>
      <c r="OM33" s="195"/>
      <c r="ON33" s="195"/>
      <c r="OO33" s="195"/>
      <c r="OP33" s="195"/>
      <c r="OQ33" s="195">
        <v>2.552</v>
      </c>
      <c r="OR33" s="195"/>
      <c r="OS33" s="195">
        <v>1.0409999999999999</v>
      </c>
      <c r="OT33" s="195">
        <v>3.593</v>
      </c>
      <c r="OU33" s="195"/>
      <c r="OV33" s="195"/>
      <c r="OW33" s="195"/>
      <c r="OX33" s="195"/>
      <c r="OY33" s="195"/>
      <c r="OZ33" s="195"/>
      <c r="PA33" s="195">
        <v>3.593</v>
      </c>
      <c r="PB33" s="195"/>
      <c r="PC33" s="195"/>
      <c r="PD33" s="195">
        <v>4.1769999999999996</v>
      </c>
      <c r="PE33" s="195">
        <v>1.518</v>
      </c>
      <c r="PF33" s="195">
        <v>1.1039300000000001E-3</v>
      </c>
      <c r="PG33" s="195">
        <v>5.6961039299999996</v>
      </c>
      <c r="PH33" s="195"/>
      <c r="PI33" s="195"/>
      <c r="PJ33" s="195"/>
      <c r="PK33" s="195">
        <v>4.1152000000000001E-2</v>
      </c>
      <c r="PL33" s="195">
        <v>4.1152000000000001E-2</v>
      </c>
      <c r="PM33" s="195"/>
      <c r="PN33" s="195">
        <v>3.4250375000000002</v>
      </c>
      <c r="PO33" s="195"/>
      <c r="PP33" s="195"/>
      <c r="PQ33" s="195"/>
      <c r="PR33" s="195">
        <v>3.4250375000000002</v>
      </c>
      <c r="PS33" s="195"/>
      <c r="PT33" s="195"/>
      <c r="PU33" s="195">
        <v>1.637</v>
      </c>
      <c r="PV33" s="195">
        <v>1.8000000000000001E-4</v>
      </c>
      <c r="PW33" s="195"/>
      <c r="PX33" s="195">
        <v>1.6371800000000001</v>
      </c>
      <c r="PY33" s="195">
        <v>10.799473429999999</v>
      </c>
      <c r="PZ33" s="195"/>
      <c r="QA33" s="195"/>
      <c r="QB33" s="195"/>
      <c r="QC33" s="195">
        <v>0.16500000000000001</v>
      </c>
      <c r="QD33" s="195">
        <v>0.16500000000000001</v>
      </c>
      <c r="QE33" s="195"/>
      <c r="QF33" s="195"/>
      <c r="QG33" s="195"/>
      <c r="QH33" s="195">
        <v>0.74299999999999999</v>
      </c>
      <c r="QI33" s="195"/>
      <c r="QJ33" s="195">
        <v>0.74299999999999999</v>
      </c>
      <c r="QK33" s="195"/>
      <c r="QL33" s="195"/>
      <c r="QM33" s="195"/>
      <c r="QN33" s="195"/>
      <c r="QO33" s="195"/>
      <c r="QP33" s="195"/>
      <c r="QQ33" s="195"/>
      <c r="QR33" s="195"/>
      <c r="QS33" s="195"/>
      <c r="QT33" s="195"/>
      <c r="QU33" s="195">
        <v>1.1060000000000001E-5</v>
      </c>
      <c r="QV33" s="195">
        <v>1.1060000000000001E-5</v>
      </c>
      <c r="QW33" s="195"/>
      <c r="QX33" s="195"/>
      <c r="QY33" s="195"/>
      <c r="QZ33" s="195"/>
      <c r="RA33" s="195">
        <v>0.90801105999999998</v>
      </c>
      <c r="RB33" s="195"/>
      <c r="RC33" s="195">
        <v>0.123</v>
      </c>
      <c r="RD33" s="195">
        <v>0.123</v>
      </c>
      <c r="RE33" s="195">
        <v>5.7750000000000001E-5</v>
      </c>
      <c r="RF33" s="195"/>
      <c r="RG33" s="195">
        <v>0.95199999999999996</v>
      </c>
      <c r="RH33" s="195">
        <v>1.4214</v>
      </c>
      <c r="RI33" s="195"/>
      <c r="RJ33" s="195">
        <v>2.37345775</v>
      </c>
      <c r="RK33" s="195"/>
      <c r="RL33" s="195"/>
      <c r="RM33" s="195"/>
      <c r="RN33" s="195"/>
      <c r="RO33" s="195"/>
      <c r="RP33" s="195"/>
      <c r="RQ33" s="195"/>
      <c r="RR33" s="195"/>
      <c r="RS33" s="195">
        <v>1.9204159999999999</v>
      </c>
      <c r="RT33" s="195">
        <v>1.9204159999999999</v>
      </c>
      <c r="RU33" s="195">
        <v>1.4270000000000001E-3</v>
      </c>
      <c r="RV33" s="195"/>
      <c r="RW33" s="195"/>
      <c r="RX33" s="195"/>
      <c r="RY33" s="195"/>
      <c r="RZ33" s="195">
        <v>1.4270000000000001E-3</v>
      </c>
      <c r="SA33" s="195">
        <v>4.4183007500000002</v>
      </c>
      <c r="SB33" s="195"/>
      <c r="SC33" s="195">
        <v>7.9740999999999992E-4</v>
      </c>
      <c r="SD33" s="195"/>
      <c r="SE33" s="195"/>
      <c r="SF33" s="195">
        <v>1.2E-4</v>
      </c>
      <c r="SG33" s="195">
        <v>9.1740999999999991E-4</v>
      </c>
      <c r="SH33" s="195"/>
      <c r="SI33" s="195"/>
      <c r="SJ33" s="195">
        <v>1.3460000000000001</v>
      </c>
      <c r="SK33" s="195"/>
      <c r="SL33" s="195"/>
      <c r="SM33" s="195">
        <v>1.3460000000000001</v>
      </c>
      <c r="SN33" s="195">
        <v>1.94462E-2</v>
      </c>
      <c r="SO33" s="195"/>
      <c r="SP33" s="195">
        <v>1.786</v>
      </c>
      <c r="SQ33" s="195">
        <v>5.2869999999999999</v>
      </c>
      <c r="SR33" s="196">
        <v>7.0924461999999995</v>
      </c>
      <c r="SS33" s="195">
        <v>1.5E-5</v>
      </c>
      <c r="ST33" s="195"/>
      <c r="SU33" s="195"/>
      <c r="SV33" s="195"/>
      <c r="SW33" s="195"/>
      <c r="SX33" s="195">
        <v>1.5E-5</v>
      </c>
      <c r="SY33" s="195"/>
      <c r="SZ33" s="195"/>
      <c r="TA33" s="195">
        <v>8.4393786100000003</v>
      </c>
      <c r="TB33" s="195"/>
      <c r="TC33" s="195"/>
      <c r="TD33" s="195">
        <v>4.8479999999999999</v>
      </c>
      <c r="TE33" s="195"/>
      <c r="TF33" s="195">
        <v>4.8479999999999999</v>
      </c>
      <c r="TG33" s="195"/>
      <c r="TH33" s="195">
        <v>1.4327999999999999E-3</v>
      </c>
      <c r="TI33" s="195"/>
      <c r="TJ33" s="195"/>
      <c r="TK33" s="195">
        <f t="shared" si="22"/>
        <v>1.4327999999999999E-3</v>
      </c>
      <c r="TL33" s="202"/>
      <c r="TM33" s="202">
        <v>7.3301700000000004E-3</v>
      </c>
      <c r="TN33" s="202"/>
      <c r="TO33" s="202"/>
      <c r="TP33" s="202"/>
      <c r="TQ33" s="202">
        <v>7.3301700000000004E-3</v>
      </c>
      <c r="TR33" s="202"/>
      <c r="TS33" s="202"/>
      <c r="TT33" s="202"/>
      <c r="TU33" s="202">
        <v>1.601</v>
      </c>
      <c r="TV33" s="202"/>
      <c r="TW33" s="202">
        <v>1.601</v>
      </c>
      <c r="TX33" s="202"/>
      <c r="TY33" s="202"/>
      <c r="TZ33" s="202"/>
      <c r="UA33" s="202"/>
      <c r="UB33" s="202"/>
      <c r="UC33" s="195">
        <v>6.4577629699999992</v>
      </c>
      <c r="UD33" s="195"/>
      <c r="UE33" s="195"/>
      <c r="UF33" s="195">
        <v>2.5859999999999999</v>
      </c>
      <c r="UG33" s="195"/>
      <c r="UH33" s="195"/>
      <c r="UI33" s="195"/>
      <c r="UJ33" s="195"/>
      <c r="UK33" s="195">
        <v>2.5859999999999999</v>
      </c>
      <c r="UL33" s="195">
        <v>3.2330200000000001E-3</v>
      </c>
      <c r="UM33" s="195">
        <v>4.5199999999999996</v>
      </c>
      <c r="UN33" s="195"/>
      <c r="UO33" s="195"/>
      <c r="UP33" s="195"/>
      <c r="UQ33" s="195">
        <v>4.5232330199999993</v>
      </c>
      <c r="UR33" s="195">
        <v>1.08</v>
      </c>
      <c r="US33" s="195"/>
      <c r="UT33" s="195"/>
      <c r="UU33" s="195"/>
      <c r="UV33" s="195">
        <v>8.5904999999999998E-4</v>
      </c>
      <c r="UW33" s="195">
        <f t="shared" si="42"/>
        <v>1.0808590500000002</v>
      </c>
      <c r="UX33" s="195"/>
      <c r="UY33" s="195"/>
      <c r="UZ33" s="195"/>
      <c r="VA33" s="195"/>
      <c r="VB33" s="195"/>
      <c r="VC33" s="195"/>
      <c r="VD33" s="195">
        <v>8.1900920699999986</v>
      </c>
      <c r="VE33" s="195"/>
      <c r="VF33" s="195"/>
      <c r="VG33" s="195"/>
      <c r="VH33" s="195"/>
      <c r="VI33" s="195">
        <v>7.5999999999999998E-2</v>
      </c>
      <c r="VJ33" s="195">
        <v>7.5999999999999998E-2</v>
      </c>
      <c r="VK33" s="195"/>
      <c r="VL33" s="195"/>
      <c r="VM33" s="195">
        <v>1.357</v>
      </c>
      <c r="VN33" s="195"/>
      <c r="VO33" s="195"/>
      <c r="VP33" s="195">
        <v>1.357</v>
      </c>
      <c r="VQ33" s="195"/>
      <c r="VR33" s="195"/>
      <c r="VS33" s="195"/>
      <c r="VT33" s="195"/>
      <c r="VU33" s="195">
        <v>6.0000000000000002E-5</v>
      </c>
      <c r="VV33" s="195">
        <v>6.0000000000000002E-5</v>
      </c>
      <c r="VW33" s="195"/>
      <c r="VX33" s="195">
        <v>3.5059999999999998</v>
      </c>
      <c r="VY33" s="195">
        <v>1.04</v>
      </c>
      <c r="VZ33" s="195"/>
      <c r="WA33" s="195"/>
      <c r="WB33" s="195">
        <v>4.5459999999999994</v>
      </c>
      <c r="WC33" s="195"/>
      <c r="WD33" s="195"/>
      <c r="WE33" s="195"/>
      <c r="WF33" s="195">
        <v>5.9790599999999996</v>
      </c>
      <c r="WG33" s="195"/>
      <c r="WH33" s="195"/>
      <c r="WI33" s="195"/>
      <c r="WJ33" s="195"/>
      <c r="WK33" s="195"/>
      <c r="WL33" s="195"/>
      <c r="WM33" s="195"/>
      <c r="WN33" s="195"/>
      <c r="WO33" s="195"/>
      <c r="WP33" s="195"/>
      <c r="WQ33" s="195"/>
      <c r="WR33" s="195"/>
      <c r="WS33" s="195">
        <v>3.6970000000000001</v>
      </c>
      <c r="WT33" s="195"/>
      <c r="WU33" s="195">
        <v>3.6970000000000001</v>
      </c>
      <c r="WV33" s="195"/>
      <c r="WW33" s="195"/>
      <c r="WX33" s="195">
        <v>6.0000000000000002E-5</v>
      </c>
      <c r="WY33" s="195"/>
      <c r="WZ33" s="195"/>
      <c r="XA33" s="195">
        <v>6.0000000000000002E-5</v>
      </c>
      <c r="XB33" s="195"/>
      <c r="XC33" s="195"/>
      <c r="XD33" s="195"/>
      <c r="XE33" s="195"/>
      <c r="XF33" s="195"/>
      <c r="XG33" s="195">
        <v>3.69706</v>
      </c>
      <c r="XH33" s="195"/>
      <c r="XI33" s="195"/>
      <c r="XJ33" s="195"/>
      <c r="XK33" s="195"/>
      <c r="XL33" s="195"/>
      <c r="XM33" s="195"/>
      <c r="XN33" s="195"/>
      <c r="XO33" s="195"/>
      <c r="XP33" s="195">
        <v>5.3090000000000002</v>
      </c>
      <c r="XQ33" s="195"/>
      <c r="XR33" s="195"/>
      <c r="XS33" s="195"/>
      <c r="XT33" s="195"/>
      <c r="XU33" s="195">
        <v>5.3090000000000002</v>
      </c>
      <c r="XV33" s="195"/>
      <c r="XW33" s="195"/>
      <c r="XX33" s="195">
        <v>1.5820000000000001</v>
      </c>
      <c r="XY33" s="195"/>
      <c r="XZ33" s="195"/>
      <c r="YA33" s="195">
        <f t="shared" si="43"/>
        <v>1.5820000000000001</v>
      </c>
      <c r="YB33" s="195"/>
      <c r="YC33" s="195"/>
      <c r="YD33" s="195"/>
      <c r="YE33" s="195">
        <v>6.8999999999999997E-4</v>
      </c>
      <c r="YF33" s="195">
        <f t="shared" si="44"/>
        <v>6.8999999999999997E-4</v>
      </c>
      <c r="YG33" s="195">
        <f t="shared" si="45"/>
        <v>6.8916899999999996</v>
      </c>
      <c r="YH33" s="202">
        <f t="shared" si="46"/>
        <v>70.958828889999978</v>
      </c>
      <c r="YI33" s="202"/>
      <c r="YJ33" s="202"/>
      <c r="YK33" s="202"/>
      <c r="YL33" s="202"/>
      <c r="YM33" s="202">
        <f t="shared" si="47"/>
        <v>0</v>
      </c>
      <c r="YN33" s="202"/>
      <c r="YO33" s="202"/>
      <c r="YP33" s="202"/>
      <c r="YQ33" s="202">
        <v>3.617</v>
      </c>
      <c r="YR33" s="202"/>
      <c r="YS33" s="202">
        <v>3.617</v>
      </c>
      <c r="YT33" s="202"/>
      <c r="YU33" s="202"/>
      <c r="YV33" s="202"/>
      <c r="YW33" s="202"/>
      <c r="YX33" s="202">
        <v>0.183</v>
      </c>
      <c r="YY33" s="202">
        <v>0.183</v>
      </c>
      <c r="YZ33" s="202"/>
      <c r="ZA33" s="202"/>
      <c r="ZB33" s="202"/>
      <c r="ZC33" s="202"/>
      <c r="ZD33" s="202"/>
      <c r="ZE33" s="202"/>
      <c r="ZF33" s="202"/>
      <c r="ZG33" s="202">
        <v>9.7000000000000003E-2</v>
      </c>
      <c r="ZH33" s="202">
        <v>9.7000000000000003E-2</v>
      </c>
      <c r="ZI33" s="202">
        <v>3.8969999999999998</v>
      </c>
      <c r="ZJ33" s="202">
        <v>1.16612</v>
      </c>
      <c r="ZK33" s="202"/>
      <c r="ZL33" s="202">
        <v>1.16612</v>
      </c>
      <c r="ZM33" s="202"/>
      <c r="ZN33" s="202"/>
      <c r="ZO33" s="202"/>
      <c r="ZP33" s="202"/>
      <c r="ZQ33" s="202"/>
      <c r="ZR33" s="202"/>
      <c r="ZS33" s="202"/>
      <c r="ZT33" s="202"/>
      <c r="ZU33" s="202"/>
      <c r="ZV33" s="202"/>
      <c r="ZW33" s="202"/>
      <c r="ZX33" s="202"/>
      <c r="ZY33" s="202"/>
      <c r="ZZ33" s="202"/>
      <c r="AAA33" s="202"/>
      <c r="AAB33" s="202"/>
      <c r="AAC33" s="202"/>
      <c r="AAD33" s="202"/>
      <c r="AAE33" s="202"/>
      <c r="AAF33" s="202"/>
      <c r="AAG33" s="202">
        <v>1.16612</v>
      </c>
      <c r="AAH33" s="202">
        <v>5.8040000000000003</v>
      </c>
      <c r="AAI33" s="202"/>
      <c r="AAJ33" s="202">
        <v>5.8040000000000003</v>
      </c>
      <c r="AAK33" s="202"/>
      <c r="AAL33" s="202"/>
      <c r="AAM33" s="202"/>
      <c r="AAN33" s="202"/>
      <c r="AAO33" s="202"/>
      <c r="AAP33" s="202"/>
      <c r="AAQ33" s="202">
        <v>2.382165E-2</v>
      </c>
      <c r="AAR33" s="202"/>
      <c r="AAS33" s="202"/>
      <c r="AAT33" s="202"/>
      <c r="AAU33" s="202">
        <v>0.90400000000000003</v>
      </c>
      <c r="AAV33" s="202">
        <v>0.92782165000000005</v>
      </c>
      <c r="AAW33" s="202"/>
      <c r="AAX33" s="202"/>
      <c r="AAY33" s="202"/>
      <c r="AAZ33" s="202">
        <v>1.1919999999999999</v>
      </c>
      <c r="ABA33" s="202"/>
      <c r="ABB33" s="202">
        <v>1.1919999999999999</v>
      </c>
      <c r="ABC33" s="202"/>
      <c r="ABD33" s="202"/>
      <c r="ABE33" s="202"/>
      <c r="ABF33" s="202">
        <v>1.4394850000000001E-2</v>
      </c>
      <c r="ABG33" s="202">
        <v>1.4394850000000001E-2</v>
      </c>
      <c r="ABH33" s="202">
        <f t="shared" si="48"/>
        <v>5.0631199999999996</v>
      </c>
      <c r="ABI33" s="202">
        <v>7.9382165000000002</v>
      </c>
      <c r="ABJ33" s="202"/>
      <c r="ABK33" s="202">
        <v>1.2E-4</v>
      </c>
      <c r="ABL33" s="202"/>
      <c r="ABM33" s="202"/>
      <c r="ABN33" s="202">
        <v>2.2890030000000001</v>
      </c>
      <c r="ABO33" s="202">
        <v>2.289123</v>
      </c>
      <c r="ABP33" s="202"/>
      <c r="ABQ33" s="202"/>
      <c r="ABR33" s="202"/>
      <c r="ABS33" s="202"/>
      <c r="ABT33" s="202"/>
      <c r="ABU33" s="202"/>
      <c r="ABV33" s="202">
        <v>0.10117844000000001</v>
      </c>
      <c r="ABW33" s="202"/>
      <c r="ABX33" s="202">
        <v>1.099</v>
      </c>
      <c r="ABY33" s="202"/>
      <c r="ABZ33" s="202"/>
      <c r="ACA33" s="202">
        <v>1.20017844</v>
      </c>
      <c r="ACB33" s="202">
        <v>6.5000000000000002E-2</v>
      </c>
      <c r="ACC33" s="202"/>
      <c r="ACD33" s="202"/>
      <c r="ACE33" s="202">
        <v>5.0999999999999997E-2</v>
      </c>
      <c r="ACF33" s="202"/>
      <c r="ACG33" s="202">
        <v>0.11599999999999999</v>
      </c>
      <c r="ACH33" s="202"/>
      <c r="ACI33" s="202"/>
      <c r="ACJ33" s="202">
        <v>3.6053014399999999</v>
      </c>
      <c r="ACK33" s="202">
        <v>3.0000000000000001E-3</v>
      </c>
      <c r="ACL33" s="202"/>
      <c r="ACM33" s="202">
        <v>1.1970000000000001</v>
      </c>
      <c r="ACN33" s="202">
        <v>1.2</v>
      </c>
      <c r="ACO33" s="202"/>
      <c r="ACP33" s="202"/>
      <c r="ACQ33" s="202"/>
      <c r="ACR33" s="202"/>
      <c r="ACS33" s="202"/>
      <c r="ACT33" s="202"/>
      <c r="ACU33" s="202"/>
      <c r="ACV33" s="202"/>
      <c r="ACW33" s="202"/>
      <c r="ACX33" s="202"/>
      <c r="ACY33" s="202"/>
      <c r="ACZ33" s="202"/>
      <c r="ADA33" s="202"/>
      <c r="ADB33" s="202"/>
      <c r="ADC33" s="202">
        <v>4.0735600000000004E-3</v>
      </c>
      <c r="ADD33" s="202"/>
      <c r="ADE33" s="202"/>
      <c r="ADF33" s="202">
        <v>4.0735600000000004E-3</v>
      </c>
      <c r="ADG33" s="202"/>
      <c r="ADH33" s="202"/>
      <c r="ADI33" s="202"/>
      <c r="ADJ33" s="202"/>
      <c r="ADK33" s="202">
        <v>1.2040735600000001</v>
      </c>
      <c r="ADL33" s="202"/>
      <c r="ADM33" s="202"/>
      <c r="ADN33" s="202"/>
      <c r="ADO33" s="202"/>
      <c r="ADP33" s="202">
        <v>9.7899999999999991</v>
      </c>
      <c r="ADQ33" s="202"/>
      <c r="ADR33" s="202">
        <v>5.1760430000000003E-2</v>
      </c>
      <c r="ADS33" s="202">
        <v>9.841760429999999</v>
      </c>
      <c r="ADT33" s="202"/>
      <c r="ADU33" s="202"/>
      <c r="ADV33" s="202"/>
      <c r="ADW33" s="202"/>
      <c r="ADX33" s="202"/>
      <c r="ADY33" s="202"/>
      <c r="ADZ33" s="202"/>
      <c r="AEA33" s="202"/>
      <c r="AEB33" s="202">
        <v>1.341</v>
      </c>
      <c r="AEC33" s="202"/>
      <c r="AED33" s="202">
        <v>1.341</v>
      </c>
      <c r="AEE33" s="202"/>
      <c r="AEF33" s="202"/>
      <c r="AEG33" s="202"/>
      <c r="AEH33" s="202"/>
      <c r="AEI33" s="202">
        <v>8.6999999999999994E-2</v>
      </c>
      <c r="AEJ33" s="202">
        <v>8.6999999999999994E-2</v>
      </c>
      <c r="AEK33" s="202">
        <v>11.269760429999998</v>
      </c>
      <c r="AEL33" s="202"/>
      <c r="AEM33" s="202"/>
      <c r="AEN33" s="202"/>
      <c r="AEO33" s="202"/>
      <c r="AEP33" s="202"/>
      <c r="AEQ33" s="202"/>
      <c r="AER33" s="202"/>
      <c r="AES33" s="202">
        <v>1.198E-5</v>
      </c>
      <c r="AET33" s="202"/>
      <c r="AEU33" s="202"/>
      <c r="AEV33" s="202">
        <v>6.8823120000000002E-2</v>
      </c>
      <c r="AEW33" s="202">
        <v>6.8835099999999996E-2</v>
      </c>
      <c r="AEX33" s="202"/>
      <c r="AEY33" s="202"/>
      <c r="AEZ33" s="202"/>
      <c r="AFA33" s="202"/>
      <c r="AFB33" s="202"/>
      <c r="AFC33" s="202"/>
      <c r="AFD33" s="202"/>
      <c r="AFE33" s="202"/>
      <c r="AFF33" s="202"/>
      <c r="AFG33" s="202"/>
      <c r="AFH33" s="202"/>
      <c r="AFI33" s="202"/>
      <c r="AFJ33" s="202"/>
      <c r="AFK33" s="202"/>
      <c r="AFL33" s="202">
        <v>6.8835099999999996E-2</v>
      </c>
      <c r="AFM33" s="202"/>
      <c r="AFN33" s="202"/>
      <c r="AFO33" s="202">
        <v>1.1559999999999999</v>
      </c>
      <c r="AFP33" s="202">
        <v>1.1559999999999999</v>
      </c>
      <c r="AFQ33" s="202"/>
      <c r="AFR33" s="202"/>
      <c r="AFS33" s="202"/>
      <c r="AFT33" s="202"/>
      <c r="AFU33" s="202"/>
      <c r="AFV33" s="202"/>
      <c r="AFW33" s="202"/>
      <c r="AFX33" s="202"/>
      <c r="AFY33" s="202"/>
      <c r="AFZ33" s="202"/>
      <c r="AGA33" s="202"/>
      <c r="AGB33" s="202"/>
      <c r="AGC33" s="202">
        <v>1.431734E-2</v>
      </c>
      <c r="AGD33" s="202"/>
      <c r="AGE33" s="202"/>
      <c r="AGF33" s="202"/>
      <c r="AGG33" s="202">
        <v>1.431734E-2</v>
      </c>
      <c r="AGH33" s="202"/>
      <c r="AGI33" s="202"/>
      <c r="AGJ33" s="202"/>
      <c r="AGK33" s="202"/>
      <c r="AGL33" s="202"/>
      <c r="AGM33" s="202"/>
      <c r="AGN33" s="202">
        <v>1.17031734</v>
      </c>
      <c r="AGO33" s="202"/>
      <c r="AGP33" s="202"/>
      <c r="AGQ33" s="202"/>
      <c r="AGR33" s="202">
        <v>5.4114860000000001E-2</v>
      </c>
      <c r="AGS33" s="202"/>
      <c r="AGT33" s="202">
        <v>5.4114860000000001E-2</v>
      </c>
      <c r="AGU33" s="202"/>
      <c r="AGV33" s="202"/>
      <c r="AGW33" s="202"/>
      <c r="AGX33" s="202"/>
      <c r="AGY33" s="202">
        <v>1.10677256</v>
      </c>
      <c r="AGZ33" s="202">
        <v>1.10677256</v>
      </c>
      <c r="AHA33" s="202"/>
      <c r="AHB33" s="202"/>
      <c r="AHC33" s="202"/>
      <c r="AHD33" s="202"/>
      <c r="AHE33" s="202">
        <v>1.712</v>
      </c>
      <c r="AHF33" s="202">
        <v>1.712</v>
      </c>
      <c r="AHG33" s="202"/>
      <c r="AHH33" s="202"/>
      <c r="AHI33" s="202"/>
      <c r="AHJ33" s="202">
        <v>6.952</v>
      </c>
      <c r="AHK33" s="202"/>
      <c r="AHL33" s="202">
        <v>6.952</v>
      </c>
      <c r="AHM33" s="202">
        <v>9.8248874199999996</v>
      </c>
      <c r="AHN33" s="202"/>
      <c r="AHO33" s="202"/>
      <c r="AHP33" s="202"/>
      <c r="AHQ33" s="202"/>
      <c r="AHR33" s="202">
        <v>1.417</v>
      </c>
      <c r="AHS33" s="202">
        <v>1.417</v>
      </c>
      <c r="AHT33" s="202">
        <v>0.82899999999999996</v>
      </c>
      <c r="AHU33" s="202"/>
      <c r="AHV33" s="202"/>
      <c r="AHW33" s="202"/>
      <c r="AHX33" s="202">
        <v>5.6000000000000001E-2</v>
      </c>
      <c r="AHY33" s="202">
        <v>0.88500000000000001</v>
      </c>
      <c r="AHZ33" s="202"/>
      <c r="AIA33" s="202"/>
      <c r="AIB33" s="202"/>
      <c r="AIC33" s="202"/>
      <c r="AID33" s="202"/>
      <c r="AIE33" s="202"/>
      <c r="AIF33" s="202"/>
      <c r="AIG33" s="202"/>
      <c r="AIH33" s="202"/>
      <c r="AII33" s="202"/>
      <c r="AIJ33" s="202">
        <v>6.5299799999999995E-3</v>
      </c>
      <c r="AIK33" s="202">
        <v>6.5299799999999995E-3</v>
      </c>
      <c r="AIL33" s="202"/>
      <c r="AIM33" s="202"/>
      <c r="AIN33" s="202"/>
      <c r="AIO33" s="202"/>
      <c r="AIP33" s="202">
        <v>2.3085299799999999</v>
      </c>
      <c r="AIQ33" s="202"/>
      <c r="AIR33" s="202"/>
      <c r="AIS33" s="202"/>
      <c r="AIT33" s="202"/>
      <c r="AIU33" s="202"/>
      <c r="AIV33" s="202"/>
      <c r="AIW33" s="202">
        <v>0.84399999999999997</v>
      </c>
      <c r="AIX33" s="202">
        <v>0.84399999999999997</v>
      </c>
      <c r="AIY33" s="202"/>
      <c r="AIZ33" s="202"/>
      <c r="AJA33" s="202"/>
      <c r="AJB33" s="202">
        <v>0.871</v>
      </c>
      <c r="AJC33" s="202"/>
      <c r="AJD33" s="202">
        <v>0.871</v>
      </c>
      <c r="AJE33" s="202"/>
      <c r="AJF33" s="202"/>
      <c r="AJG33" s="202"/>
      <c r="AJH33" s="202"/>
      <c r="AJI33" s="202">
        <v>1.1659999999999999</v>
      </c>
      <c r="AJJ33" s="202">
        <v>1.1659999999999999</v>
      </c>
      <c r="AJK33" s="202"/>
      <c r="AJL33" s="202">
        <v>1.5E-5</v>
      </c>
      <c r="AJM33" s="202"/>
      <c r="AJN33" s="202"/>
      <c r="AJO33" s="202"/>
      <c r="AJP33" s="202">
        <v>1.5E-5</v>
      </c>
      <c r="AJQ33" s="202">
        <v>2.8810149999999997</v>
      </c>
      <c r="AJR33" s="202"/>
      <c r="AJS33" s="202"/>
      <c r="AJT33" s="202"/>
      <c r="AJU33" s="202"/>
      <c r="AJV33" s="202"/>
      <c r="AJW33" s="202"/>
      <c r="AJX33" s="202">
        <v>0.34899999999999998</v>
      </c>
      <c r="AJY33" s="202"/>
      <c r="AJZ33" s="202"/>
      <c r="AKA33" s="202">
        <v>2.2050000000000001</v>
      </c>
      <c r="AKB33" s="202"/>
      <c r="AKC33" s="202">
        <v>2.5540000000000003</v>
      </c>
      <c r="AKD33" s="202">
        <v>3.4000000000000002E-4</v>
      </c>
      <c r="AKE33" s="202"/>
      <c r="AKF33" s="202"/>
      <c r="AKG33" s="202"/>
      <c r="AKH33" s="202"/>
      <c r="AKI33" s="202">
        <v>3.4000000000000002E-4</v>
      </c>
      <c r="AKJ33" s="202"/>
      <c r="AKK33" s="202"/>
      <c r="AKL33" s="202"/>
      <c r="AKM33" s="202">
        <v>0.49</v>
      </c>
      <c r="AKN33" s="202">
        <v>0.49</v>
      </c>
      <c r="AKO33" s="202"/>
      <c r="AKP33" s="202"/>
      <c r="AKQ33" s="202">
        <v>3.04434</v>
      </c>
      <c r="AKR33" s="202">
        <v>48.378396769999995</v>
      </c>
      <c r="AKS33" s="202"/>
      <c r="AKT33" s="202"/>
      <c r="AKU33" s="202"/>
      <c r="AKV33" s="202"/>
      <c r="AKW33" s="202"/>
      <c r="AKX33" s="202"/>
      <c r="AKY33" s="202"/>
      <c r="AKZ33" s="202"/>
      <c r="ALA33" s="202">
        <v>9.6749999999999996E-3</v>
      </c>
      <c r="ALB33" s="202">
        <v>9.6749999999999996E-3</v>
      </c>
      <c r="ALC33" s="202"/>
      <c r="ALD33" s="202"/>
      <c r="ALE33" s="202"/>
      <c r="ALF33" s="202"/>
      <c r="ALG33" s="202">
        <v>3.0649999999999999</v>
      </c>
      <c r="ALH33" s="202">
        <v>3.0649999999999999</v>
      </c>
      <c r="ALI33" s="202"/>
      <c r="ALJ33" s="202">
        <v>1.0760000000000001</v>
      </c>
      <c r="ALK33" s="202"/>
      <c r="ALL33" s="202"/>
      <c r="ALM33" s="202">
        <v>1.0760000000000001</v>
      </c>
      <c r="ALN33" s="202"/>
      <c r="ALO33" s="202">
        <v>1.0399999999999999E-4</v>
      </c>
      <c r="ALP33" s="202">
        <v>4.6422000000000008E-3</v>
      </c>
      <c r="ALQ33" s="202"/>
      <c r="ALR33" s="202">
        <v>4.7462000000000008E-3</v>
      </c>
      <c r="ALS33" s="202">
        <v>4.1554212000000001</v>
      </c>
      <c r="ALT33" s="202"/>
      <c r="ALU33" s="202"/>
      <c r="ALV33" s="202"/>
      <c r="ALW33" s="202"/>
      <c r="ALX33" s="202"/>
      <c r="ALY33" s="202"/>
      <c r="ALZ33" s="202"/>
      <c r="AMA33" s="202"/>
      <c r="AMB33" s="202"/>
      <c r="AMC33" s="202"/>
      <c r="AMD33" s="202"/>
      <c r="AME33" s="202"/>
      <c r="AMF33" s="202">
        <v>1.5474E-3</v>
      </c>
      <c r="AMG33" s="202">
        <v>1.5474E-3</v>
      </c>
      <c r="AMH33" s="202"/>
      <c r="AMI33" s="202"/>
      <c r="AMJ33" s="202"/>
      <c r="AMK33" s="202"/>
      <c r="AML33" s="202"/>
      <c r="AMM33" s="202"/>
      <c r="AMN33" s="202"/>
      <c r="AMO33" s="202"/>
      <c r="AMP33" s="202"/>
      <c r="AMQ33" s="202"/>
      <c r="AMR33" s="202">
        <f t="shared" si="49"/>
        <v>0</v>
      </c>
      <c r="AMS33" s="202">
        <f t="shared" si="50"/>
        <v>1.5474E-3</v>
      </c>
      <c r="AMT33" s="202"/>
      <c r="AMU33" s="202"/>
      <c r="AMV33" s="202"/>
      <c r="AMW33" s="202"/>
      <c r="AMX33" s="202"/>
      <c r="AMY33" s="202"/>
      <c r="AMZ33" s="202"/>
      <c r="ANA33" s="202"/>
      <c r="ANB33" s="202"/>
      <c r="ANC33" s="202"/>
      <c r="AND33" s="202"/>
      <c r="ANE33" s="202">
        <f t="shared" si="51"/>
        <v>0</v>
      </c>
      <c r="ANF33" s="202"/>
      <c r="ANG33" s="202"/>
      <c r="ANH33" s="202"/>
      <c r="ANI33" s="202"/>
      <c r="ANJ33" s="202"/>
      <c r="ANK33" s="202"/>
      <c r="ANL33" s="202"/>
      <c r="ANM33" s="202"/>
      <c r="ANN33" s="202"/>
      <c r="ANO33" s="202"/>
      <c r="ANP33" s="202">
        <v>0.6</v>
      </c>
      <c r="ANQ33" s="202">
        <v>0.6</v>
      </c>
      <c r="ANR33" s="202">
        <f t="shared" si="52"/>
        <v>0.6</v>
      </c>
      <c r="ANS33" s="202">
        <v>1E-3</v>
      </c>
      <c r="ANT33" s="202"/>
      <c r="ANU33" s="202"/>
      <c r="ANV33" s="202"/>
      <c r="ANW33" s="202"/>
      <c r="ANX33" s="202">
        <v>1E-3</v>
      </c>
      <c r="ANY33" s="202"/>
      <c r="ANZ33" s="202"/>
      <c r="AOA33" s="202"/>
      <c r="AOB33" s="202"/>
      <c r="AOC33" s="202">
        <v>1.401</v>
      </c>
      <c r="AOD33" s="202">
        <v>1.401</v>
      </c>
      <c r="AOE33" s="202"/>
      <c r="AOF33" s="202"/>
      <c r="AOG33" s="202"/>
      <c r="AOH33" s="202"/>
      <c r="AOI33" s="202"/>
      <c r="AOJ33" s="202"/>
      <c r="AOK33" s="202"/>
      <c r="AOL33" s="202"/>
      <c r="AOM33" s="202"/>
      <c r="AON33" s="202"/>
      <c r="AOO33" s="202"/>
      <c r="AOP33" s="202"/>
      <c r="AOQ33" s="202"/>
      <c r="AOR33" s="202"/>
      <c r="AOS33" s="202">
        <v>1.4019999999999999</v>
      </c>
      <c r="AOT33" s="202">
        <v>4.0000000000000002E-4</v>
      </c>
      <c r="AOU33" s="202"/>
      <c r="AOV33" s="202">
        <v>4.0000000000000002E-4</v>
      </c>
      <c r="AOW33" s="202"/>
      <c r="AOX33" s="202"/>
      <c r="AOY33" s="202"/>
      <c r="AOZ33" s="202"/>
      <c r="APA33" s="202"/>
      <c r="APB33" s="202">
        <f t="shared" si="53"/>
        <v>0</v>
      </c>
      <c r="APC33" s="202"/>
      <c r="APD33" s="202"/>
      <c r="APE33" s="202"/>
      <c r="APF33" s="202"/>
      <c r="APG33" s="202">
        <v>7.0999999999999994E-2</v>
      </c>
      <c r="APH33" s="202">
        <v>7.0999999999999994E-2</v>
      </c>
      <c r="API33" s="202"/>
      <c r="APJ33" s="202"/>
      <c r="APK33" s="202"/>
      <c r="APL33" s="202"/>
      <c r="APM33" s="202"/>
      <c r="APN33" s="202"/>
      <c r="APO33" s="202"/>
      <c r="APP33" s="202"/>
      <c r="APQ33" s="202"/>
      <c r="APR33" s="202"/>
      <c r="APS33" s="202"/>
      <c r="APT33" s="202"/>
      <c r="APU33" s="202">
        <f t="shared" si="54"/>
        <v>7.1399999999999991E-2</v>
      </c>
      <c r="APV33" s="202"/>
      <c r="APW33" s="202"/>
      <c r="APX33" s="202"/>
      <c r="APY33" s="202"/>
      <c r="APZ33" s="202"/>
      <c r="AQA33" s="202"/>
      <c r="AQB33" s="202"/>
      <c r="AQC33" s="202"/>
      <c r="AQD33" s="202"/>
      <c r="AQE33" s="202"/>
      <c r="AQF33" s="202">
        <v>1</v>
      </c>
      <c r="AQG33" s="202">
        <v>1</v>
      </c>
      <c r="AQH33" s="202"/>
      <c r="AQI33" s="202">
        <v>0.39200000000000002</v>
      </c>
      <c r="AQJ33" s="202">
        <v>3.226</v>
      </c>
      <c r="AQK33" s="202">
        <v>3.6179999999999999</v>
      </c>
      <c r="AQL33" s="202">
        <v>1.5474E-3</v>
      </c>
      <c r="AQM33" s="202"/>
      <c r="AQN33" s="202"/>
      <c r="AQO33" s="202"/>
      <c r="AQP33" s="202"/>
      <c r="AQQ33" s="202">
        <v>1.5474E-3</v>
      </c>
      <c r="AQR33" s="202">
        <f t="shared" si="55"/>
        <v>4.6195474000000001</v>
      </c>
      <c r="AQS33" s="202"/>
      <c r="AQT33" s="202"/>
      <c r="AQU33" s="202"/>
      <c r="AQV33" s="202"/>
      <c r="AQW33" s="202"/>
      <c r="AQX33" s="202"/>
      <c r="AQY33" s="202"/>
      <c r="AQZ33" s="202"/>
      <c r="ARA33" s="202"/>
      <c r="ARB33" s="202"/>
      <c r="ARC33" s="202">
        <v>1.5469999999999999E-2</v>
      </c>
      <c r="ARD33" s="202">
        <v>1.5469999999999999E-2</v>
      </c>
      <c r="ARE33" s="202"/>
      <c r="ARF33" s="202"/>
      <c r="ARG33" s="202"/>
      <c r="ARH33" s="202"/>
      <c r="ARI33" s="202"/>
      <c r="ARJ33" s="202"/>
      <c r="ARK33" s="202"/>
      <c r="ARL33" s="202"/>
      <c r="ARM33" s="202"/>
      <c r="ARN33" s="202"/>
      <c r="ARO33" s="202"/>
      <c r="ARP33" s="202"/>
      <c r="ARQ33" s="202"/>
      <c r="ARR33" s="202"/>
      <c r="ARS33" s="202"/>
      <c r="ART33" s="202">
        <v>1.5469999999999999E-2</v>
      </c>
      <c r="ARU33" s="202"/>
      <c r="ARV33" s="202"/>
      <c r="ARW33" s="202"/>
      <c r="ARX33" s="202"/>
      <c r="ARY33" s="202"/>
      <c r="ARZ33" s="202"/>
      <c r="ASA33" s="202"/>
      <c r="ASB33" s="202"/>
      <c r="ASC33" s="202">
        <v>1.5474E-3</v>
      </c>
      <c r="ASD33" s="202"/>
      <c r="ASE33" s="202"/>
      <c r="ASF33" s="202"/>
      <c r="ASG33" s="202"/>
      <c r="ASH33" s="202">
        <v>1.5474E-3</v>
      </c>
      <c r="ASI33" s="202"/>
      <c r="ASJ33" s="202"/>
      <c r="ASK33" s="202">
        <v>5.0337999999999999E-4</v>
      </c>
      <c r="ASL33" s="202"/>
      <c r="ASM33" s="202"/>
      <c r="ASN33" s="202">
        <v>5.0337999999999999E-4</v>
      </c>
      <c r="ASO33" s="202">
        <v>1.1359999999999999</v>
      </c>
      <c r="ASP33" s="202"/>
      <c r="ASQ33" s="202"/>
      <c r="ASR33" s="202"/>
      <c r="ASS33" s="202"/>
      <c r="AST33" s="202">
        <v>1.1359999999999999</v>
      </c>
      <c r="ASU33" s="202">
        <v>1.1380507799999999</v>
      </c>
      <c r="ASV33" s="202"/>
      <c r="ASW33" s="202"/>
      <c r="ASX33" s="202"/>
      <c r="ASY33" s="202">
        <v>1.2729999999999999</v>
      </c>
      <c r="ASZ33" s="202"/>
      <c r="ATA33" s="202">
        <v>1.2729999999999999</v>
      </c>
      <c r="ATB33" s="202"/>
      <c r="ATC33" s="202"/>
      <c r="ATD33" s="202"/>
      <c r="ATE33" s="202">
        <v>2.089</v>
      </c>
      <c r="ATF33" s="202"/>
      <c r="ATG33" s="202">
        <v>2.089</v>
      </c>
      <c r="ATH33" s="202"/>
      <c r="ATI33" s="202"/>
      <c r="ATJ33" s="202"/>
      <c r="ATK33" s="202">
        <v>1.1226E-4</v>
      </c>
      <c r="ATL33" s="202"/>
      <c r="ATM33" s="202">
        <v>1.1226E-4</v>
      </c>
      <c r="ATN33" s="202"/>
      <c r="ATO33" s="202"/>
      <c r="ATP33" s="202"/>
      <c r="ATQ33" s="202"/>
      <c r="ATR33" s="202">
        <v>2.1534000000000001E-4</v>
      </c>
      <c r="ATS33" s="202">
        <v>2.1534000000000001E-4</v>
      </c>
      <c r="ATT33" s="202"/>
      <c r="ATU33" s="202"/>
      <c r="ATV33" s="202">
        <v>3.3623276</v>
      </c>
      <c r="ATW33" s="202"/>
      <c r="ATX33" s="202">
        <v>5.6800000000000004E-4</v>
      </c>
      <c r="ATY33" s="202"/>
      <c r="ATZ33" s="202">
        <v>1.22733797</v>
      </c>
      <c r="AUA33" s="202">
        <v>1.2279059699999999</v>
      </c>
      <c r="AUB33" s="202"/>
      <c r="AUC33" s="202">
        <v>7.4999999999999997E-2</v>
      </c>
      <c r="AUD33" s="202"/>
      <c r="AUE33" s="202"/>
      <c r="AUF33" s="202"/>
      <c r="AUG33" s="202">
        <v>7.4999999999999997E-2</v>
      </c>
      <c r="AUH33" s="202"/>
      <c r="AUI33" s="202"/>
      <c r="AUJ33" s="202"/>
      <c r="AUK33" s="202"/>
      <c r="AUL33" s="202"/>
      <c r="AUM33" s="202"/>
      <c r="AUN33" s="202"/>
      <c r="AUO33" s="202"/>
      <c r="AUP33" s="202"/>
      <c r="AUQ33" s="202"/>
      <c r="AUR33" s="202"/>
      <c r="AUS33" s="202"/>
      <c r="AUT33" s="202"/>
      <c r="AUU33" s="202"/>
      <c r="AUV33" s="202"/>
      <c r="AUW33" s="202"/>
      <c r="AUX33" s="202"/>
      <c r="AUY33" s="202">
        <v>1.3029059699999999</v>
      </c>
      <c r="AUZ33" s="202"/>
      <c r="AVA33" s="202"/>
      <c r="AVB33" s="202"/>
      <c r="AVC33" s="202"/>
      <c r="AVD33" s="202"/>
      <c r="AVE33" s="202"/>
      <c r="AVF33" s="202"/>
      <c r="AVG33" s="202"/>
      <c r="AVH33" s="202"/>
      <c r="AVI33" s="202"/>
      <c r="AVJ33" s="202"/>
      <c r="AVK33" s="202"/>
      <c r="AVL33" s="202"/>
      <c r="AVM33" s="202"/>
      <c r="AVN33" s="202"/>
      <c r="AVO33" s="202"/>
      <c r="AVP33" s="202"/>
      <c r="AVQ33" s="202"/>
      <c r="AVR33" s="202"/>
      <c r="AVS33" s="202"/>
      <c r="AVT33" s="202"/>
      <c r="AVU33" s="202"/>
      <c r="AVV33" s="202"/>
      <c r="AVW33" s="202"/>
      <c r="AVX33" s="202">
        <v>7.8179999999999996</v>
      </c>
      <c r="AVY33" s="202">
        <v>7.8179999999999996</v>
      </c>
      <c r="AVZ33" s="202">
        <v>7.8179999999999996</v>
      </c>
      <c r="AWA33" s="202"/>
      <c r="AWB33" s="202">
        <v>2.0103600000000001E-3</v>
      </c>
      <c r="AWC33" s="202"/>
      <c r="AWD33" s="202"/>
      <c r="AWE33" s="202">
        <v>1.677</v>
      </c>
      <c r="AWF33" s="202">
        <v>1.6790103600000001</v>
      </c>
      <c r="AWG33" s="202"/>
      <c r="AWH33" s="202"/>
      <c r="AWI33" s="202"/>
      <c r="AWJ33" s="202"/>
      <c r="AWK33" s="202"/>
      <c r="AWL33" s="202"/>
      <c r="AWM33" s="202"/>
      <c r="AWN33" s="202">
        <f>+AWN34</f>
        <v>0</v>
      </c>
      <c r="AWO33" s="202">
        <f>+AWO34</f>
        <v>0</v>
      </c>
      <c r="AWP33" s="202">
        <f>+AWP34</f>
        <v>0</v>
      </c>
      <c r="AWQ33" s="202">
        <f>+AWQ34</f>
        <v>0</v>
      </c>
      <c r="AWR33" s="202">
        <f t="shared" si="56"/>
        <v>0</v>
      </c>
      <c r="AWS33" s="202">
        <f>+AWS34</f>
        <v>0</v>
      </c>
      <c r="AWT33" s="202">
        <f>+AWT34</f>
        <v>0</v>
      </c>
      <c r="AWU33" s="202">
        <f>+AWU34</f>
        <v>0</v>
      </c>
      <c r="AWV33" s="202">
        <f>+AWV34</f>
        <v>0</v>
      </c>
      <c r="AWW33" s="202">
        <f t="shared" si="57"/>
        <v>0</v>
      </c>
      <c r="AWX33" s="202">
        <f>+AWX34</f>
        <v>0</v>
      </c>
      <c r="AWY33" s="202">
        <f>+AWY34</f>
        <v>0</v>
      </c>
      <c r="AWZ33" s="202">
        <f t="shared" si="58"/>
        <v>0</v>
      </c>
      <c r="AXA33" s="202">
        <f t="shared" si="59"/>
        <v>1.6790103600000001</v>
      </c>
      <c r="AXB33" s="202">
        <f t="shared" si="60"/>
        <v>26.165680710000004</v>
      </c>
      <c r="AXC33" s="202">
        <f>+AXC34</f>
        <v>0</v>
      </c>
      <c r="AXD33" s="202">
        <f>+AXD34</f>
        <v>0</v>
      </c>
      <c r="AXE33" s="202">
        <f t="shared" si="61"/>
        <v>0</v>
      </c>
      <c r="AXF33" s="202">
        <f>+AXF34</f>
        <v>0</v>
      </c>
      <c r="AXG33" s="202">
        <f>+AXG34</f>
        <v>0</v>
      </c>
      <c r="AXH33" s="202">
        <f>+AXH34</f>
        <v>0</v>
      </c>
      <c r="AXI33" s="202">
        <f>+AXI34</f>
        <v>0</v>
      </c>
      <c r="AXJ33" s="202">
        <f>+AXJ34</f>
        <v>6</v>
      </c>
      <c r="AXK33" s="202">
        <f t="shared" si="62"/>
        <v>6</v>
      </c>
      <c r="AXL33" s="202">
        <f>+AXL34</f>
        <v>0</v>
      </c>
      <c r="AXM33" s="202">
        <f>+AXM34</f>
        <v>0</v>
      </c>
      <c r="AXN33" s="202">
        <f>+AXN34</f>
        <v>0</v>
      </c>
      <c r="AXO33" s="202">
        <f>+AXO34</f>
        <v>0</v>
      </c>
      <c r="AXP33" s="202">
        <f>+AXP34</f>
        <v>0</v>
      </c>
      <c r="AXQ33" s="202">
        <f t="shared" si="63"/>
        <v>0</v>
      </c>
      <c r="AXR33" s="202">
        <f>+AXR34</f>
        <v>0</v>
      </c>
      <c r="AXS33" s="202">
        <f>+AXS34</f>
        <v>0</v>
      </c>
      <c r="AXT33" s="202">
        <f t="shared" ref="AXT33:AYA33" si="223">+AXT34</f>
        <v>0</v>
      </c>
      <c r="AXU33" s="202">
        <f t="shared" si="223"/>
        <v>0</v>
      </c>
      <c r="AXV33" s="202">
        <f t="shared" si="64"/>
        <v>0</v>
      </c>
      <c r="AXW33" s="202">
        <f t="shared" si="223"/>
        <v>0</v>
      </c>
      <c r="AXX33" s="202">
        <f t="shared" si="223"/>
        <v>0</v>
      </c>
      <c r="AXY33" s="202">
        <f t="shared" si="223"/>
        <v>0</v>
      </c>
      <c r="AXZ33" s="202">
        <f t="shared" si="223"/>
        <v>0</v>
      </c>
      <c r="AYA33" s="202">
        <f t="shared" si="223"/>
        <v>0</v>
      </c>
      <c r="AYB33" s="202">
        <f t="shared" si="65"/>
        <v>0</v>
      </c>
      <c r="AYC33" s="202">
        <f t="shared" si="23"/>
        <v>6</v>
      </c>
      <c r="AYD33" s="202">
        <f t="shared" ref="AYD33:AYX33" si="224">+AYD34</f>
        <v>0</v>
      </c>
      <c r="AYE33" s="202">
        <f t="shared" si="224"/>
        <v>0</v>
      </c>
      <c r="AYF33" s="202">
        <f t="shared" si="224"/>
        <v>0</v>
      </c>
      <c r="AYG33" s="202">
        <f t="shared" si="224"/>
        <v>0</v>
      </c>
      <c r="AYH33" s="202">
        <f t="shared" si="224"/>
        <v>0</v>
      </c>
      <c r="AYI33" s="202">
        <f t="shared" si="66"/>
        <v>0</v>
      </c>
      <c r="AYJ33" s="202">
        <f t="shared" si="224"/>
        <v>0</v>
      </c>
      <c r="AYK33" s="202">
        <f t="shared" si="224"/>
        <v>0</v>
      </c>
      <c r="AYL33" s="202">
        <f t="shared" si="224"/>
        <v>0</v>
      </c>
      <c r="AYM33" s="202">
        <f t="shared" si="224"/>
        <v>0</v>
      </c>
      <c r="AYN33" s="202">
        <f t="shared" si="224"/>
        <v>0</v>
      </c>
      <c r="AYO33" s="202">
        <f t="shared" si="67"/>
        <v>0</v>
      </c>
      <c r="AYP33" s="202">
        <f t="shared" si="224"/>
        <v>0</v>
      </c>
      <c r="AYQ33" s="202">
        <f t="shared" si="224"/>
        <v>0</v>
      </c>
      <c r="AYR33" s="202">
        <f t="shared" si="224"/>
        <v>0</v>
      </c>
      <c r="AYS33" s="202">
        <f t="shared" si="224"/>
        <v>0</v>
      </c>
      <c r="AYT33" s="202">
        <f t="shared" si="224"/>
        <v>0</v>
      </c>
      <c r="AYU33" s="202">
        <f t="shared" si="68"/>
        <v>0</v>
      </c>
      <c r="AYV33" s="202">
        <f t="shared" si="224"/>
        <v>0</v>
      </c>
      <c r="AYW33" s="202">
        <f t="shared" si="224"/>
        <v>0</v>
      </c>
      <c r="AYX33" s="202">
        <f t="shared" si="224"/>
        <v>0</v>
      </c>
      <c r="AYY33" s="202">
        <f t="shared" si="69"/>
        <v>0</v>
      </c>
      <c r="AYZ33" s="202">
        <f t="shared" si="70"/>
        <v>0</v>
      </c>
      <c r="AZA33" s="202">
        <f t="shared" ref="AZA33:AZZ33" si="225">+AZA34</f>
        <v>0</v>
      </c>
      <c r="AZB33" s="202">
        <f t="shared" si="225"/>
        <v>0</v>
      </c>
      <c r="AZC33" s="202">
        <f t="shared" si="225"/>
        <v>0</v>
      </c>
      <c r="AZD33" s="202">
        <f t="shared" si="225"/>
        <v>0</v>
      </c>
      <c r="AZE33" s="202">
        <f t="shared" si="225"/>
        <v>0</v>
      </c>
      <c r="AZF33" s="202">
        <f t="shared" si="71"/>
        <v>0</v>
      </c>
      <c r="AZG33" s="202">
        <f t="shared" si="225"/>
        <v>0</v>
      </c>
      <c r="AZH33" s="202">
        <f t="shared" si="225"/>
        <v>0</v>
      </c>
      <c r="AZI33" s="202">
        <f t="shared" si="225"/>
        <v>0</v>
      </c>
      <c r="AZJ33" s="202">
        <f t="shared" si="225"/>
        <v>0</v>
      </c>
      <c r="AZK33" s="202">
        <f t="shared" si="225"/>
        <v>0</v>
      </c>
      <c r="AZL33" s="202">
        <f t="shared" si="72"/>
        <v>0</v>
      </c>
      <c r="AZM33" s="202">
        <f t="shared" si="225"/>
        <v>0</v>
      </c>
      <c r="AZN33" s="202">
        <f t="shared" si="225"/>
        <v>0</v>
      </c>
      <c r="AZO33" s="202">
        <f t="shared" si="225"/>
        <v>0</v>
      </c>
      <c r="AZP33" s="202">
        <f t="shared" si="225"/>
        <v>0</v>
      </c>
      <c r="AZQ33" s="202">
        <f t="shared" si="225"/>
        <v>0</v>
      </c>
      <c r="AZR33" s="202">
        <f t="shared" si="73"/>
        <v>0</v>
      </c>
      <c r="AZS33" s="202">
        <f t="shared" si="225"/>
        <v>0</v>
      </c>
      <c r="AZT33" s="202">
        <f t="shared" si="225"/>
        <v>0</v>
      </c>
      <c r="AZU33" s="202">
        <f t="shared" si="225"/>
        <v>0</v>
      </c>
      <c r="AZV33" s="202">
        <f t="shared" si="225"/>
        <v>0</v>
      </c>
      <c r="AZW33" s="202">
        <f t="shared" si="225"/>
        <v>0</v>
      </c>
      <c r="AZX33" s="202">
        <f t="shared" si="74"/>
        <v>0</v>
      </c>
      <c r="AZY33" s="202">
        <f t="shared" si="225"/>
        <v>0</v>
      </c>
      <c r="AZZ33" s="202">
        <f t="shared" si="225"/>
        <v>0</v>
      </c>
      <c r="BAA33" s="202">
        <f t="shared" si="75"/>
        <v>0</v>
      </c>
      <c r="BAB33" s="202">
        <f t="shared" si="76"/>
        <v>0</v>
      </c>
      <c r="BAC33" s="202">
        <f t="shared" ref="BAC33:BBA33" si="226">+BAC34</f>
        <v>0</v>
      </c>
      <c r="BAD33" s="202">
        <f t="shared" si="226"/>
        <v>0</v>
      </c>
      <c r="BAE33" s="202">
        <f t="shared" si="226"/>
        <v>0</v>
      </c>
      <c r="BAF33" s="202">
        <f t="shared" si="77"/>
        <v>0</v>
      </c>
      <c r="BAG33" s="202">
        <f t="shared" si="226"/>
        <v>0</v>
      </c>
      <c r="BAH33" s="202">
        <f t="shared" si="226"/>
        <v>0</v>
      </c>
      <c r="BAI33" s="202">
        <f t="shared" si="226"/>
        <v>0</v>
      </c>
      <c r="BAJ33" s="202">
        <f t="shared" si="226"/>
        <v>0</v>
      </c>
      <c r="BAK33" s="202">
        <f t="shared" si="78"/>
        <v>0</v>
      </c>
      <c r="BAL33" s="202">
        <f t="shared" si="226"/>
        <v>0</v>
      </c>
      <c r="BAM33" s="202">
        <f t="shared" si="226"/>
        <v>0</v>
      </c>
      <c r="BAN33" s="202">
        <f t="shared" si="226"/>
        <v>0</v>
      </c>
      <c r="BAO33" s="202">
        <f t="shared" si="226"/>
        <v>0</v>
      </c>
      <c r="BAP33" s="202">
        <f t="shared" si="226"/>
        <v>0</v>
      </c>
      <c r="BAQ33" s="202">
        <f t="shared" si="79"/>
        <v>0</v>
      </c>
      <c r="BAR33" s="202">
        <f t="shared" si="226"/>
        <v>0</v>
      </c>
      <c r="BAS33" s="202">
        <f t="shared" si="226"/>
        <v>0</v>
      </c>
      <c r="BAT33" s="202">
        <f t="shared" si="226"/>
        <v>0</v>
      </c>
      <c r="BAU33" s="202">
        <f t="shared" si="226"/>
        <v>0</v>
      </c>
      <c r="BAV33" s="202">
        <f t="shared" si="226"/>
        <v>0</v>
      </c>
      <c r="BAW33" s="202">
        <f t="shared" si="80"/>
        <v>0</v>
      </c>
      <c r="BAX33" s="202">
        <f t="shared" si="226"/>
        <v>0</v>
      </c>
      <c r="BAY33" s="202">
        <f t="shared" si="226"/>
        <v>0</v>
      </c>
      <c r="BAZ33" s="202">
        <f t="shared" si="226"/>
        <v>0</v>
      </c>
      <c r="BBA33" s="202">
        <f t="shared" si="226"/>
        <v>0</v>
      </c>
      <c r="BBB33" s="202">
        <f t="shared" si="81"/>
        <v>0</v>
      </c>
      <c r="BBC33" s="202">
        <f t="shared" si="82"/>
        <v>0</v>
      </c>
      <c r="BBD33" s="202">
        <f t="shared" ref="BBD33:BBZ33" si="227">+BBD34</f>
        <v>0</v>
      </c>
      <c r="BBE33" s="202">
        <f t="shared" si="227"/>
        <v>0</v>
      </c>
      <c r="BBF33" s="202">
        <f t="shared" si="227"/>
        <v>0</v>
      </c>
      <c r="BBG33" s="202">
        <f t="shared" si="227"/>
        <v>0</v>
      </c>
      <c r="BBH33" s="202">
        <f t="shared" si="227"/>
        <v>0</v>
      </c>
      <c r="BBI33" s="202">
        <f t="shared" si="83"/>
        <v>0</v>
      </c>
      <c r="BBJ33" s="202">
        <f t="shared" si="227"/>
        <v>0</v>
      </c>
      <c r="BBK33" s="202">
        <f t="shared" si="227"/>
        <v>0</v>
      </c>
      <c r="BBL33" s="202">
        <f t="shared" si="227"/>
        <v>0</v>
      </c>
      <c r="BBM33" s="202">
        <f t="shared" si="227"/>
        <v>0</v>
      </c>
      <c r="BBN33" s="202">
        <f t="shared" si="227"/>
        <v>0</v>
      </c>
      <c r="BBO33" s="202">
        <f t="shared" si="84"/>
        <v>0</v>
      </c>
      <c r="BBP33" s="202">
        <f t="shared" si="227"/>
        <v>0</v>
      </c>
      <c r="BBQ33" s="202">
        <f t="shared" si="227"/>
        <v>0</v>
      </c>
      <c r="BBR33" s="202">
        <f t="shared" si="227"/>
        <v>0</v>
      </c>
      <c r="BBS33" s="202">
        <f t="shared" si="227"/>
        <v>0</v>
      </c>
      <c r="BBT33" s="202">
        <f t="shared" si="227"/>
        <v>0</v>
      </c>
      <c r="BBU33" s="202">
        <f t="shared" si="85"/>
        <v>0</v>
      </c>
      <c r="BBV33" s="202">
        <f t="shared" si="227"/>
        <v>0</v>
      </c>
      <c r="BBW33" s="202">
        <f t="shared" si="227"/>
        <v>0</v>
      </c>
      <c r="BBX33" s="202">
        <f t="shared" si="227"/>
        <v>0</v>
      </c>
      <c r="BBY33" s="202">
        <f t="shared" si="227"/>
        <v>0</v>
      </c>
      <c r="BBZ33" s="202">
        <f t="shared" si="227"/>
        <v>0</v>
      </c>
      <c r="BCA33" s="202">
        <f t="shared" si="86"/>
        <v>0</v>
      </c>
      <c r="BCB33" s="202">
        <f t="shared" si="87"/>
        <v>0</v>
      </c>
      <c r="BCC33" s="202">
        <f t="shared" ref="BCC33:BCL33" si="228">+BCC34</f>
        <v>0</v>
      </c>
      <c r="BCD33" s="202">
        <f t="shared" si="228"/>
        <v>0</v>
      </c>
      <c r="BCE33" s="202">
        <f t="shared" si="228"/>
        <v>0</v>
      </c>
      <c r="BCF33" s="202">
        <f t="shared" si="228"/>
        <v>0</v>
      </c>
      <c r="BCG33" s="202">
        <f t="shared" si="228"/>
        <v>0</v>
      </c>
      <c r="BCH33" s="202">
        <f t="shared" si="88"/>
        <v>0</v>
      </c>
      <c r="BCI33" s="202">
        <f t="shared" si="228"/>
        <v>0</v>
      </c>
      <c r="BCJ33" s="202">
        <f t="shared" si="228"/>
        <v>0</v>
      </c>
      <c r="BCK33" s="202">
        <f t="shared" si="228"/>
        <v>0</v>
      </c>
      <c r="BCL33" s="202">
        <f t="shared" si="228"/>
        <v>0</v>
      </c>
      <c r="BCM33" s="202">
        <f t="shared" si="24"/>
        <v>0</v>
      </c>
      <c r="BCN33" s="202"/>
      <c r="BCO33" s="202">
        <v>1.325</v>
      </c>
      <c r="BCP33" s="202">
        <v>9.4690000000000003E-5</v>
      </c>
      <c r="BCQ33" s="202"/>
      <c r="BCR33" s="202">
        <v>1.7662999999999999E-3</v>
      </c>
      <c r="BCS33" s="202">
        <f t="shared" si="89"/>
        <v>1.3268609900000001</v>
      </c>
      <c r="BCT33" s="202"/>
      <c r="BCU33" s="202"/>
      <c r="BCV33" s="202"/>
      <c r="BCW33" s="202"/>
      <c r="BCX33" s="202">
        <f t="shared" si="90"/>
        <v>0</v>
      </c>
      <c r="BCY33" s="202"/>
      <c r="BCZ33" s="202"/>
      <c r="BDA33" s="202">
        <f t="shared" si="91"/>
        <v>0</v>
      </c>
      <c r="BDB33" s="202">
        <f t="shared" si="92"/>
        <v>1.3268609900000001</v>
      </c>
      <c r="BDC33" s="202"/>
      <c r="BDD33" s="202"/>
      <c r="BDE33" s="202"/>
      <c r="BDF33" s="202">
        <f t="shared" si="25"/>
        <v>0</v>
      </c>
      <c r="BDG33" s="202"/>
      <c r="BDH33" s="202"/>
      <c r="BDI33" s="202"/>
      <c r="BDJ33" s="202"/>
      <c r="BDK33" s="202"/>
      <c r="BDL33" s="202">
        <f t="shared" si="93"/>
        <v>0</v>
      </c>
      <c r="BDM33" s="202"/>
      <c r="BDN33" s="202"/>
      <c r="BDO33" s="202">
        <v>8.0877630000000006E-2</v>
      </c>
      <c r="BDP33" s="202"/>
      <c r="BDQ33" s="202">
        <f t="shared" si="94"/>
        <v>8.0877630000000006E-2</v>
      </c>
      <c r="BDR33" s="202"/>
      <c r="BDS33" s="202">
        <v>0</v>
      </c>
      <c r="BDT33" s="202">
        <v>0</v>
      </c>
      <c r="BDU33" s="202">
        <v>0</v>
      </c>
      <c r="BDV33" s="202">
        <v>0</v>
      </c>
      <c r="BDW33" s="202">
        <f t="shared" si="95"/>
        <v>0</v>
      </c>
      <c r="BDX33" s="202">
        <v>0</v>
      </c>
      <c r="BDY33" s="202">
        <v>2.4740000000000002</v>
      </c>
      <c r="BDZ33" s="202"/>
      <c r="BEA33" s="202"/>
      <c r="BEB33" s="202"/>
      <c r="BEC33" s="202">
        <f t="shared" si="96"/>
        <v>2.4740000000000002</v>
      </c>
      <c r="BED33" s="202">
        <f t="shared" si="97"/>
        <v>2.55487763</v>
      </c>
      <c r="BEE33" s="202"/>
      <c r="BEF33" s="202"/>
      <c r="BEG33" s="202"/>
      <c r="BEH33" s="202"/>
      <c r="BEI33" s="202">
        <f t="shared" si="98"/>
        <v>0</v>
      </c>
      <c r="BEJ33" s="202"/>
      <c r="BEK33" s="202"/>
      <c r="BEL33" s="202"/>
      <c r="BEM33" s="202"/>
      <c r="BEN33" s="202"/>
      <c r="BEO33" s="202">
        <f t="shared" si="99"/>
        <v>0</v>
      </c>
      <c r="BEP33" s="202">
        <v>0</v>
      </c>
      <c r="BEQ33" s="202">
        <v>0</v>
      </c>
      <c r="BER33" s="202">
        <v>0</v>
      </c>
      <c r="BES33" s="202">
        <v>0</v>
      </c>
      <c r="BET33" s="202">
        <v>0</v>
      </c>
      <c r="BEU33" s="202">
        <f t="shared" si="26"/>
        <v>0</v>
      </c>
      <c r="BEV33" s="202">
        <v>0</v>
      </c>
      <c r="BEW33" s="202">
        <v>0</v>
      </c>
      <c r="BEX33" s="202">
        <v>0</v>
      </c>
      <c r="BEY33" s="202">
        <v>0</v>
      </c>
      <c r="BEZ33" s="202">
        <v>0</v>
      </c>
      <c r="BFA33" s="202">
        <f t="shared" si="100"/>
        <v>0</v>
      </c>
      <c r="BFB33" s="202">
        <v>0</v>
      </c>
      <c r="BFC33" s="202">
        <f t="shared" si="101"/>
        <v>0</v>
      </c>
      <c r="BFD33" s="202">
        <f t="shared" si="27"/>
        <v>0</v>
      </c>
      <c r="BFE33" s="202">
        <v>0</v>
      </c>
      <c r="BFF33" s="202">
        <v>0</v>
      </c>
      <c r="BFG33" s="202">
        <v>0</v>
      </c>
      <c r="BFH33" s="202">
        <v>0</v>
      </c>
      <c r="BFI33" s="202">
        <f t="shared" si="102"/>
        <v>0</v>
      </c>
      <c r="BFJ33" s="202">
        <v>0</v>
      </c>
      <c r="BFK33" s="202">
        <v>0</v>
      </c>
      <c r="BFL33" s="202">
        <v>0</v>
      </c>
      <c r="BFM33" s="202">
        <v>0</v>
      </c>
      <c r="BFN33" s="202">
        <v>0</v>
      </c>
      <c r="BFO33" s="202">
        <f t="shared" si="103"/>
        <v>0</v>
      </c>
      <c r="BFP33" s="202">
        <v>0</v>
      </c>
      <c r="BFQ33" s="202">
        <v>0</v>
      </c>
      <c r="BFR33" s="202">
        <v>0</v>
      </c>
      <c r="BFS33" s="202">
        <v>0</v>
      </c>
      <c r="BFT33" s="202">
        <v>0</v>
      </c>
      <c r="BFU33" s="202">
        <f t="shared" si="28"/>
        <v>0</v>
      </c>
      <c r="BFV33" s="202">
        <v>0</v>
      </c>
      <c r="BFW33" s="202">
        <v>0</v>
      </c>
      <c r="BFX33" s="202">
        <v>0</v>
      </c>
      <c r="BFY33" s="202">
        <v>0</v>
      </c>
      <c r="BFZ33" s="202">
        <v>0</v>
      </c>
      <c r="BGA33" s="202">
        <f t="shared" si="104"/>
        <v>0</v>
      </c>
      <c r="BGB33" s="202">
        <v>0</v>
      </c>
      <c r="BGC33" s="202">
        <v>0</v>
      </c>
      <c r="BGD33" s="202">
        <v>0</v>
      </c>
      <c r="BGE33" s="202">
        <f t="shared" si="105"/>
        <v>0</v>
      </c>
      <c r="BGF33" s="202">
        <f t="shared" si="29"/>
        <v>0</v>
      </c>
      <c r="BGG33" s="202">
        <v>0</v>
      </c>
      <c r="BGH33" s="202">
        <v>0</v>
      </c>
      <c r="BGI33" s="202">
        <f t="shared" si="106"/>
        <v>0</v>
      </c>
      <c r="BGJ33" s="202">
        <v>0</v>
      </c>
      <c r="BGK33" s="202">
        <v>0</v>
      </c>
      <c r="BGL33" s="202">
        <v>0</v>
      </c>
      <c r="BGM33" s="202">
        <v>0</v>
      </c>
      <c r="BGN33" s="202">
        <v>0</v>
      </c>
      <c r="BGO33" s="202">
        <f t="shared" si="107"/>
        <v>0</v>
      </c>
      <c r="BGP33" s="202">
        <v>0</v>
      </c>
      <c r="BGQ33" s="202">
        <v>0</v>
      </c>
      <c r="BGR33" s="202">
        <v>0</v>
      </c>
      <c r="BGS33" s="202">
        <v>0</v>
      </c>
      <c r="BGT33" s="202">
        <v>0</v>
      </c>
      <c r="BGU33" s="202">
        <f t="shared" si="108"/>
        <v>0</v>
      </c>
      <c r="BGV33" s="202">
        <v>0</v>
      </c>
      <c r="BGW33" s="202">
        <v>0</v>
      </c>
      <c r="BGX33" s="202">
        <v>0</v>
      </c>
      <c r="BGY33" s="202">
        <v>0</v>
      </c>
      <c r="BGZ33" s="202">
        <v>0</v>
      </c>
      <c r="BHA33" s="202">
        <f t="shared" si="109"/>
        <v>0</v>
      </c>
      <c r="BHB33" s="202">
        <v>0</v>
      </c>
      <c r="BHC33" s="202">
        <v>0</v>
      </c>
      <c r="BHD33" s="202">
        <v>0</v>
      </c>
      <c r="BHE33" s="202">
        <v>0</v>
      </c>
      <c r="BHF33" s="202">
        <v>0</v>
      </c>
      <c r="BHG33" s="202">
        <f t="shared" si="110"/>
        <v>0</v>
      </c>
      <c r="BHH33" s="202">
        <f t="shared" si="111"/>
        <v>0</v>
      </c>
      <c r="BHI33" s="202">
        <v>0</v>
      </c>
      <c r="BHJ33" s="202">
        <v>0</v>
      </c>
      <c r="BHK33" s="202">
        <v>0</v>
      </c>
      <c r="BHL33" s="202">
        <v>0</v>
      </c>
      <c r="BHM33" s="202">
        <f t="shared" si="112"/>
        <v>0</v>
      </c>
      <c r="BHN33" s="202">
        <v>0</v>
      </c>
      <c r="BHO33" s="202">
        <v>0</v>
      </c>
      <c r="BHP33" s="202">
        <v>0</v>
      </c>
      <c r="BHQ33" s="202">
        <v>0</v>
      </c>
      <c r="BHR33" s="202">
        <v>0</v>
      </c>
      <c r="BHS33" s="202">
        <f t="shared" si="113"/>
        <v>0</v>
      </c>
      <c r="BHT33" s="202">
        <v>0</v>
      </c>
      <c r="BHU33" s="202">
        <v>0</v>
      </c>
      <c r="BHV33" s="202">
        <v>0</v>
      </c>
      <c r="BHW33" s="202">
        <v>0</v>
      </c>
      <c r="BHX33" s="202">
        <v>0</v>
      </c>
      <c r="BHY33" s="202">
        <f t="shared" si="114"/>
        <v>0</v>
      </c>
      <c r="BHZ33" s="202">
        <v>0</v>
      </c>
      <c r="BIA33" s="202">
        <v>0</v>
      </c>
      <c r="BIB33" s="202">
        <v>0</v>
      </c>
      <c r="BIC33" s="202">
        <v>0</v>
      </c>
      <c r="BID33" s="202">
        <v>0</v>
      </c>
      <c r="BIE33" s="202">
        <f t="shared" si="115"/>
        <v>0</v>
      </c>
      <c r="BIF33" s="202">
        <v>0</v>
      </c>
      <c r="BIG33" s="202">
        <f t="shared" si="116"/>
        <v>0</v>
      </c>
      <c r="BIH33" s="202">
        <f t="shared" si="117"/>
        <v>0</v>
      </c>
      <c r="BII33" s="202">
        <v>0</v>
      </c>
      <c r="BIJ33" s="202">
        <v>0</v>
      </c>
      <c r="BIK33" s="202">
        <v>0</v>
      </c>
      <c r="BIL33" s="202">
        <v>0</v>
      </c>
      <c r="BIM33" s="202">
        <f t="shared" si="118"/>
        <v>0</v>
      </c>
      <c r="BIN33" s="202">
        <v>0</v>
      </c>
      <c r="BIO33" s="202">
        <v>0</v>
      </c>
      <c r="BIP33" s="202">
        <v>0</v>
      </c>
      <c r="BIQ33" s="202">
        <v>0</v>
      </c>
      <c r="BIR33" s="202">
        <v>0</v>
      </c>
      <c r="BIS33" s="202">
        <f t="shared" si="119"/>
        <v>0</v>
      </c>
      <c r="BIT33" s="202">
        <v>0</v>
      </c>
      <c r="BIU33" s="202">
        <v>0</v>
      </c>
      <c r="BIV33" s="202">
        <v>0</v>
      </c>
      <c r="BIW33" s="202">
        <v>0</v>
      </c>
      <c r="BIX33" s="202">
        <v>0</v>
      </c>
      <c r="BIY33" s="202">
        <f t="shared" si="120"/>
        <v>0</v>
      </c>
      <c r="BIZ33" s="202">
        <v>0</v>
      </c>
      <c r="BJA33" s="202">
        <v>0</v>
      </c>
      <c r="BJB33" s="202">
        <v>0</v>
      </c>
      <c r="BJC33" s="202">
        <v>0</v>
      </c>
      <c r="BJD33" s="202">
        <f t="shared" si="121"/>
        <v>0</v>
      </c>
      <c r="BJE33" s="202">
        <v>0</v>
      </c>
      <c r="BJF33" s="202">
        <v>0</v>
      </c>
      <c r="BJG33" s="202">
        <v>0</v>
      </c>
      <c r="BJH33" s="202">
        <v>0</v>
      </c>
      <c r="BJI33" s="202">
        <f t="shared" si="122"/>
        <v>0</v>
      </c>
      <c r="BJJ33" s="202">
        <f t="shared" si="123"/>
        <v>0</v>
      </c>
      <c r="BJK33" s="202">
        <f t="shared" si="30"/>
        <v>9.8817386200000001</v>
      </c>
      <c r="BJL33" s="202">
        <v>0</v>
      </c>
      <c r="BJM33" s="202">
        <v>0</v>
      </c>
      <c r="BJN33" s="202">
        <v>0</v>
      </c>
      <c r="BJO33" s="202">
        <v>0</v>
      </c>
      <c r="BJP33" s="202">
        <v>0</v>
      </c>
      <c r="BJQ33" s="202">
        <f t="shared" si="124"/>
        <v>0</v>
      </c>
      <c r="BJR33" s="202">
        <v>0</v>
      </c>
      <c r="BJS33" s="202">
        <v>0</v>
      </c>
      <c r="BJT33" s="202">
        <v>0</v>
      </c>
      <c r="BJU33" s="202">
        <v>0</v>
      </c>
      <c r="BJV33" s="202">
        <v>0</v>
      </c>
      <c r="BJW33" s="202">
        <f t="shared" si="125"/>
        <v>0</v>
      </c>
      <c r="BJX33" s="202">
        <v>0</v>
      </c>
      <c r="BJY33" s="202">
        <v>0</v>
      </c>
      <c r="BJZ33" s="202">
        <v>0</v>
      </c>
      <c r="BKA33" s="202">
        <v>0</v>
      </c>
      <c r="BKB33" s="202">
        <f t="shared" si="126"/>
        <v>0</v>
      </c>
      <c r="BKC33" s="202">
        <v>0</v>
      </c>
      <c r="BKD33" s="202">
        <v>0</v>
      </c>
      <c r="BKE33" s="202">
        <v>0</v>
      </c>
      <c r="BKF33" s="202">
        <v>0</v>
      </c>
      <c r="BKG33" s="202">
        <v>0</v>
      </c>
      <c r="BKH33" s="202">
        <f t="shared" si="127"/>
        <v>0</v>
      </c>
      <c r="BKI33" s="202">
        <f t="shared" si="128"/>
        <v>0</v>
      </c>
      <c r="BKJ33" s="202">
        <v>0</v>
      </c>
      <c r="BKK33" s="202">
        <v>0</v>
      </c>
      <c r="BKL33" s="202">
        <v>0</v>
      </c>
      <c r="BKM33" s="202">
        <v>0</v>
      </c>
      <c r="BKN33" s="202">
        <v>0</v>
      </c>
      <c r="BKO33" s="202">
        <f t="shared" si="129"/>
        <v>0</v>
      </c>
      <c r="BKP33" s="202">
        <v>0</v>
      </c>
      <c r="BKQ33" s="202">
        <v>0</v>
      </c>
      <c r="BKR33" s="202">
        <v>0</v>
      </c>
      <c r="BKS33" s="202">
        <v>0</v>
      </c>
      <c r="BKT33" s="202">
        <v>0</v>
      </c>
      <c r="BKU33" s="202">
        <f t="shared" si="130"/>
        <v>0</v>
      </c>
      <c r="BKV33" s="202">
        <v>0</v>
      </c>
      <c r="BKW33" s="202">
        <v>0</v>
      </c>
      <c r="BKX33" s="202">
        <v>0</v>
      </c>
      <c r="BKY33" s="202">
        <f t="shared" si="131"/>
        <v>0</v>
      </c>
      <c r="BKZ33" s="202">
        <v>0</v>
      </c>
      <c r="BLA33" s="202">
        <v>0</v>
      </c>
      <c r="BLB33" s="202">
        <v>0</v>
      </c>
      <c r="BLC33" s="202">
        <v>0</v>
      </c>
      <c r="BLD33" s="202">
        <v>0</v>
      </c>
      <c r="BLE33" s="202">
        <f t="shared" si="132"/>
        <v>0</v>
      </c>
      <c r="BLF33" s="196">
        <f t="shared" si="133"/>
        <v>0</v>
      </c>
      <c r="BLG33" s="202">
        <v>0</v>
      </c>
      <c r="BLH33" s="202">
        <v>0</v>
      </c>
      <c r="BLI33" s="202">
        <v>0</v>
      </c>
      <c r="BLJ33" s="202">
        <v>0</v>
      </c>
      <c r="BLK33" s="202">
        <v>0</v>
      </c>
      <c r="BLL33" s="202">
        <f t="shared" si="134"/>
        <v>0</v>
      </c>
      <c r="BLM33" s="202">
        <v>3.3751300000000001E-3</v>
      </c>
      <c r="BLN33" s="202"/>
      <c r="BLO33" s="202"/>
      <c r="BLP33" s="202"/>
      <c r="BLQ33" s="202"/>
      <c r="BLR33" s="196">
        <f t="shared" si="135"/>
        <v>3.3751300000000001E-3</v>
      </c>
      <c r="BLS33" s="202"/>
      <c r="BLT33" s="202"/>
      <c r="BLU33" s="202"/>
      <c r="BLV33" s="202"/>
      <c r="BLW33" s="202"/>
      <c r="BLX33" s="196">
        <f t="shared" si="31"/>
        <v>0</v>
      </c>
      <c r="BLY33" s="202">
        <v>0.05</v>
      </c>
      <c r="BLZ33" s="202"/>
      <c r="BMA33" s="202"/>
      <c r="BMB33" s="202"/>
      <c r="BMC33" s="202"/>
      <c r="BMD33" s="196">
        <f t="shared" si="136"/>
        <v>0.05</v>
      </c>
      <c r="BME33" s="202">
        <v>0.12</v>
      </c>
      <c r="BMF33" s="202"/>
      <c r="BMG33" s="202"/>
      <c r="BMH33" s="196">
        <f t="shared" si="137"/>
        <v>0.12</v>
      </c>
      <c r="BMI33" s="196">
        <f t="shared" si="138"/>
        <v>0.17337512999999999</v>
      </c>
      <c r="BMJ33" s="202"/>
      <c r="BMK33" s="196">
        <f t="shared" si="139"/>
        <v>0</v>
      </c>
      <c r="BML33" s="202"/>
      <c r="BMM33" s="202">
        <v>0.2</v>
      </c>
      <c r="BMN33" s="202"/>
      <c r="BMO33" s="202"/>
      <c r="BMP33" s="202"/>
      <c r="BMQ33" s="196">
        <f t="shared" si="140"/>
        <v>0.2</v>
      </c>
      <c r="BMR33" s="202"/>
      <c r="BMS33" s="202"/>
      <c r="BMT33" s="202"/>
      <c r="BMU33" s="202">
        <v>1.522</v>
      </c>
      <c r="BMV33" s="202"/>
      <c r="BMW33" s="196">
        <f t="shared" si="141"/>
        <v>1.522</v>
      </c>
      <c r="BMX33" s="202"/>
      <c r="BMY33" s="202"/>
      <c r="BMZ33" s="202"/>
      <c r="BNA33" s="202"/>
      <c r="BNB33" s="202"/>
      <c r="BNC33" s="196">
        <f t="shared" si="142"/>
        <v>0</v>
      </c>
      <c r="BND33" s="202"/>
      <c r="BNE33" s="202"/>
      <c r="BNF33" s="202"/>
      <c r="BNG33" s="202"/>
      <c r="BNH33" s="202">
        <v>5.6065500000000001E-3</v>
      </c>
      <c r="BNI33" s="196">
        <f t="shared" si="143"/>
        <v>5.6065500000000001E-3</v>
      </c>
      <c r="BNJ33" s="196">
        <f t="shared" si="144"/>
        <v>1.72760655</v>
      </c>
      <c r="BNK33" s="202"/>
      <c r="BNL33" s="202"/>
      <c r="BNM33" s="202"/>
      <c r="BNN33" s="202"/>
      <c r="BNO33" s="202"/>
      <c r="BNP33" s="196">
        <f t="shared" si="145"/>
        <v>0</v>
      </c>
      <c r="BNQ33" s="202"/>
      <c r="BNR33" s="202"/>
      <c r="BNS33" s="202"/>
      <c r="BNT33" s="202"/>
      <c r="BNU33" s="202"/>
      <c r="BNV33" s="196">
        <f t="shared" si="146"/>
        <v>0</v>
      </c>
      <c r="BNW33" s="202"/>
      <c r="BNX33" s="202"/>
      <c r="BNY33" s="202"/>
      <c r="BNZ33" s="202"/>
      <c r="BOA33" s="202"/>
      <c r="BOB33" s="196">
        <f t="shared" si="147"/>
        <v>0</v>
      </c>
      <c r="BOC33" s="202"/>
      <c r="BOD33" s="202"/>
      <c r="BOE33" s="202"/>
      <c r="BOF33" s="202"/>
      <c r="BOG33" s="202"/>
      <c r="BOH33" s="196">
        <f t="shared" si="148"/>
        <v>0</v>
      </c>
      <c r="BOI33" s="202"/>
      <c r="BOJ33" s="196">
        <f t="shared" si="149"/>
        <v>0</v>
      </c>
      <c r="BOK33" s="196">
        <f t="shared" si="150"/>
        <v>0</v>
      </c>
      <c r="BOL33" s="202"/>
      <c r="BOM33" s="202"/>
      <c r="BON33" s="202"/>
      <c r="BOO33" s="196">
        <f t="shared" si="32"/>
        <v>0</v>
      </c>
      <c r="BOP33" s="196"/>
      <c r="BOQ33" s="196"/>
      <c r="BOR33" s="196"/>
      <c r="BOS33" s="196"/>
      <c r="BOT33" s="196"/>
      <c r="BOU33" s="196">
        <f t="shared" si="151"/>
        <v>0</v>
      </c>
      <c r="BOV33" s="196"/>
      <c r="BOW33" s="196"/>
      <c r="BOX33" s="196"/>
      <c r="BOY33" s="196"/>
      <c r="BOZ33" s="196"/>
      <c r="BPA33" s="196"/>
      <c r="BPB33" s="196">
        <f t="shared" si="152"/>
        <v>0</v>
      </c>
      <c r="BPC33" s="196">
        <v>1.786</v>
      </c>
      <c r="BPD33" s="196"/>
      <c r="BPE33" s="196"/>
      <c r="BPF33" s="196"/>
      <c r="BPG33" s="196">
        <f t="shared" si="153"/>
        <v>1.786</v>
      </c>
      <c r="BPH33" s="196"/>
      <c r="BPI33" s="196"/>
      <c r="BPJ33" s="196"/>
      <c r="BPK33" s="196">
        <f t="shared" si="154"/>
        <v>0</v>
      </c>
      <c r="BPL33" s="196">
        <f t="shared" si="155"/>
        <v>1.786</v>
      </c>
      <c r="BPM33" s="196"/>
      <c r="BPN33" s="196"/>
      <c r="BPO33" s="196">
        <f t="shared" si="156"/>
        <v>0</v>
      </c>
      <c r="BPP33" s="196"/>
      <c r="BPQ33" s="196"/>
      <c r="BPR33" s="196"/>
      <c r="BPS33" s="196"/>
      <c r="BPT33" s="196"/>
      <c r="BPU33" s="196">
        <f t="shared" si="157"/>
        <v>0</v>
      </c>
      <c r="BPV33" s="196"/>
      <c r="BPW33" s="196"/>
      <c r="BPX33" s="196">
        <v>2.7250000000000001</v>
      </c>
      <c r="BPY33" s="196"/>
      <c r="BPZ33" s="196">
        <f t="shared" si="33"/>
        <v>2.7250000000000001</v>
      </c>
      <c r="BQA33" s="196"/>
      <c r="BQB33" s="196"/>
      <c r="BQC33" s="196"/>
      <c r="BQD33" s="196"/>
      <c r="BQE33" s="196">
        <v>0.40699999999999997</v>
      </c>
      <c r="BQF33" s="196">
        <f t="shared" si="158"/>
        <v>0.40699999999999997</v>
      </c>
      <c r="BQG33" s="196"/>
      <c r="BQH33" s="196"/>
      <c r="BQI33" s="196"/>
      <c r="BQJ33" s="196">
        <v>0.17884967999999998</v>
      </c>
      <c r="BQK33" s="196">
        <v>0.5</v>
      </c>
      <c r="BQL33" s="196">
        <f t="shared" si="159"/>
        <v>0.67884968000000001</v>
      </c>
      <c r="BQM33" s="196">
        <f t="shared" si="34"/>
        <v>3.81084968</v>
      </c>
      <c r="BQN33" s="196">
        <v>1</v>
      </c>
      <c r="BQO33" s="196"/>
      <c r="BQP33" s="196"/>
      <c r="BQQ33" s="196"/>
      <c r="BQR33" s="196">
        <f t="shared" si="160"/>
        <v>1</v>
      </c>
      <c r="BQS33" s="196">
        <v>0.36099999999999999</v>
      </c>
      <c r="BQT33" s="196"/>
      <c r="BQU33" s="196"/>
      <c r="BQV33" s="196"/>
      <c r="BQW33" s="196"/>
      <c r="BQX33" s="196">
        <f t="shared" si="161"/>
        <v>0.36099999999999999</v>
      </c>
      <c r="BQY33" s="196"/>
      <c r="BQZ33" s="196"/>
      <c r="BRA33" s="196"/>
      <c r="BRB33" s="196"/>
      <c r="BRC33" s="196"/>
      <c r="BRD33" s="196">
        <f t="shared" si="162"/>
        <v>0</v>
      </c>
      <c r="BRE33" s="196"/>
      <c r="BRF33" s="196"/>
      <c r="BRG33" s="196"/>
      <c r="BRH33" s="196">
        <v>0.65300000000000002</v>
      </c>
      <c r="BRI33" s="196"/>
      <c r="BRJ33" s="196">
        <f t="shared" si="163"/>
        <v>0.65300000000000002</v>
      </c>
      <c r="BRK33" s="196"/>
      <c r="BRL33" s="196">
        <v>5.2347600000000006E-3</v>
      </c>
      <c r="BRM33" s="196">
        <f t="shared" si="164"/>
        <v>5.2347600000000006E-3</v>
      </c>
      <c r="BRN33" s="196">
        <f t="shared" si="35"/>
        <v>2.0192347600000002</v>
      </c>
      <c r="BRO33" s="196"/>
      <c r="BRP33" s="196"/>
      <c r="BRQ33" s="196"/>
      <c r="BRR33" s="196">
        <f t="shared" si="165"/>
        <v>0</v>
      </c>
      <c r="BRS33" s="196"/>
      <c r="BRT33" s="196"/>
      <c r="BRU33" s="196">
        <v>3.6000000000000001E-5</v>
      </c>
      <c r="BRV33" s="196"/>
      <c r="BRW33" s="196"/>
      <c r="BRX33" s="196">
        <f t="shared" si="166"/>
        <v>3.6000000000000001E-5</v>
      </c>
      <c r="BRY33" s="196"/>
      <c r="BRZ33" s="196"/>
      <c r="BSA33" s="196"/>
      <c r="BSB33" s="196"/>
      <c r="BSC33" s="196"/>
      <c r="BSD33" s="196">
        <f t="shared" si="167"/>
        <v>0</v>
      </c>
      <c r="BSE33" s="196"/>
      <c r="BSF33" s="196">
        <v>1.407</v>
      </c>
      <c r="BSG33" s="196">
        <v>3.5620159999999998</v>
      </c>
      <c r="BSH33" s="196"/>
      <c r="BSI33" s="196"/>
      <c r="BSJ33" s="196">
        <f t="shared" si="168"/>
        <v>4.9690159999999999</v>
      </c>
      <c r="BSK33" s="196"/>
      <c r="BSL33" s="196">
        <v>0.1</v>
      </c>
      <c r="BSM33" s="196"/>
      <c r="BSN33" s="196"/>
      <c r="BSO33" s="196">
        <f t="shared" si="169"/>
        <v>0.1</v>
      </c>
      <c r="BSP33" s="196">
        <f t="shared" si="170"/>
        <v>5.0690519999999992</v>
      </c>
      <c r="BSQ33" s="196"/>
      <c r="BSR33" s="196">
        <f t="shared" si="171"/>
        <v>0</v>
      </c>
      <c r="BSS33" s="196">
        <v>1.7050000000000001</v>
      </c>
      <c r="BST33" s="196"/>
      <c r="BSU33" s="196"/>
      <c r="BSV33" s="196"/>
      <c r="BSW33" s="196">
        <v>1.3</v>
      </c>
      <c r="BSX33" s="196">
        <f t="shared" si="172"/>
        <v>3.0049999999999999</v>
      </c>
      <c r="BSY33" s="196"/>
      <c r="BSZ33" s="196"/>
      <c r="BTA33" s="196"/>
      <c r="BTB33" s="196"/>
      <c r="BTC33" s="196">
        <v>7.3786709999999991E-2</v>
      </c>
      <c r="BTD33" s="196">
        <f t="shared" si="173"/>
        <v>7.3786709999999991E-2</v>
      </c>
      <c r="BTE33" s="196"/>
      <c r="BTF33" s="196"/>
      <c r="BTG33" s="196"/>
      <c r="BTH33" s="196"/>
      <c r="BTI33" s="196"/>
      <c r="BTJ33" s="196">
        <f t="shared" si="174"/>
        <v>0</v>
      </c>
      <c r="BTK33" s="196"/>
      <c r="BTL33" s="196"/>
      <c r="BTM33" s="196"/>
      <c r="BTN33" s="196">
        <v>3.6813000000000002E-3</v>
      </c>
      <c r="BTO33" s="196">
        <v>2.5999999999999999E-3</v>
      </c>
      <c r="BTP33" s="196">
        <f t="shared" si="175"/>
        <v>6.2813000000000001E-3</v>
      </c>
      <c r="BTQ33" s="196">
        <f t="shared" si="176"/>
        <v>3.0850680099999996</v>
      </c>
      <c r="BTR33" s="196"/>
      <c r="BTS33" s="196"/>
      <c r="BTT33" s="196"/>
      <c r="BTU33" s="196"/>
      <c r="BTV33" s="196">
        <f t="shared" si="177"/>
        <v>0</v>
      </c>
      <c r="BTW33" s="196"/>
      <c r="BTX33" s="196">
        <v>5.2999999999999999E-2</v>
      </c>
      <c r="BTY33" s="196">
        <v>0.19700000000000001</v>
      </c>
      <c r="BTZ33" s="196"/>
      <c r="BUA33" s="196"/>
      <c r="BUB33" s="196">
        <f t="shared" si="178"/>
        <v>0.25</v>
      </c>
      <c r="BUC33" s="196"/>
      <c r="BUD33" s="196"/>
      <c r="BUE33" s="196"/>
      <c r="BUF33" s="196"/>
      <c r="BUG33" s="196">
        <v>5.9909999999999994E-5</v>
      </c>
      <c r="BUH33" s="196">
        <f t="shared" si="179"/>
        <v>5.9909999999999994E-5</v>
      </c>
      <c r="BUI33" s="196"/>
      <c r="BUJ33" s="196"/>
      <c r="BUK33" s="196"/>
      <c r="BUL33" s="196"/>
      <c r="BUM33" s="196">
        <v>0.52</v>
      </c>
      <c r="BUN33" s="196">
        <f t="shared" si="180"/>
        <v>0.52</v>
      </c>
      <c r="BUO33" s="196"/>
      <c r="BUP33" s="196">
        <v>1.9510000000000001</v>
      </c>
      <c r="BUQ33" s="196">
        <f t="shared" si="181"/>
        <v>1.9510000000000001</v>
      </c>
      <c r="BUR33" s="196">
        <f t="shared" si="182"/>
        <v>2.7210599100000001</v>
      </c>
      <c r="BUS33" s="196"/>
      <c r="BUT33" s="196"/>
      <c r="BUU33" s="196"/>
      <c r="BUV33" s="196">
        <f t="shared" si="183"/>
        <v>0</v>
      </c>
      <c r="BUW33" s="196"/>
      <c r="BUX33" s="196"/>
      <c r="BUY33" s="196">
        <v>0.1</v>
      </c>
      <c r="BUZ33" s="196"/>
      <c r="BVA33" s="196"/>
      <c r="BVB33" s="196">
        <f t="shared" si="184"/>
        <v>0.1</v>
      </c>
      <c r="BVC33" s="196"/>
      <c r="BVD33" s="196">
        <v>8.7119999999999997</v>
      </c>
      <c r="BVE33" s="196"/>
      <c r="BVF33" s="196">
        <v>2.2140000000000001E-4</v>
      </c>
      <c r="BVG33" s="196"/>
      <c r="BVH33" s="196">
        <f t="shared" si="185"/>
        <v>8.7122213999999989</v>
      </c>
      <c r="BVI33" s="196"/>
      <c r="BVJ33" s="196"/>
      <c r="BVK33" s="196"/>
      <c r="BVL33" s="196"/>
      <c r="BVM33" s="196"/>
      <c r="BVN33" s="196">
        <f t="shared" si="206"/>
        <v>0</v>
      </c>
      <c r="BVO33" s="196"/>
      <c r="BVP33" s="196"/>
      <c r="BVQ33" s="196">
        <v>6.0804200000000004E-3</v>
      </c>
      <c r="BVR33" s="196"/>
      <c r="BVS33" s="196"/>
      <c r="BVT33" s="196">
        <f t="shared" si="186"/>
        <v>6.0804200000000004E-3</v>
      </c>
      <c r="BVU33" s="196">
        <f t="shared" si="187"/>
        <v>8.8183018199999985</v>
      </c>
      <c r="BVV33" s="196">
        <f t="shared" si="36"/>
        <v>29.210547859999998</v>
      </c>
      <c r="BVW33" s="196"/>
      <c r="BVX33" s="196"/>
      <c r="BVY33" s="196"/>
      <c r="BVZ33" s="196"/>
      <c r="BWA33" s="196"/>
      <c r="BWB33" s="196">
        <f t="shared" si="188"/>
        <v>0</v>
      </c>
      <c r="BWC33" s="196"/>
      <c r="BWD33" s="196"/>
      <c r="BWE33" s="196"/>
      <c r="BWF33" s="196">
        <v>2.78</v>
      </c>
      <c r="BWG33" s="196"/>
      <c r="BWH33" s="196">
        <f t="shared" si="204"/>
        <v>2.78</v>
      </c>
      <c r="BWI33" s="196"/>
      <c r="BWJ33" s="196"/>
      <c r="BWK33" s="196">
        <v>1.556</v>
      </c>
      <c r="BWL33" s="196"/>
      <c r="BWM33" s="196"/>
      <c r="BWN33" s="196">
        <f t="shared" si="209"/>
        <v>1.556</v>
      </c>
      <c r="BWO33" s="196"/>
      <c r="BWP33" s="196"/>
      <c r="BWQ33" s="196"/>
      <c r="BWR33" s="196"/>
      <c r="BWS33" s="196"/>
      <c r="BWT33" s="196">
        <f t="shared" si="210"/>
        <v>0</v>
      </c>
      <c r="BWU33" s="196">
        <v>3.6339790000000004E-2</v>
      </c>
      <c r="BWV33" s="196">
        <f t="shared" si="38"/>
        <v>3.6339790000000004E-2</v>
      </c>
      <c r="BWW33" s="196">
        <f t="shared" si="39"/>
        <v>4.3723397900000007</v>
      </c>
      <c r="BWX33" s="196"/>
      <c r="BWY33" s="196"/>
      <c r="BWZ33" s="196"/>
      <c r="BXA33" s="196"/>
      <c r="BXB33" s="196">
        <f t="shared" si="190"/>
        <v>0</v>
      </c>
      <c r="BXC33" s="196"/>
      <c r="BXD33" s="196"/>
      <c r="BXE33" s="196"/>
      <c r="BXF33" s="196"/>
      <c r="BXG33" s="196"/>
      <c r="BXH33" s="196">
        <f t="shared" si="191"/>
        <v>0</v>
      </c>
      <c r="BXI33" s="196"/>
      <c r="BXJ33" s="196"/>
      <c r="BXK33" s="196">
        <v>1.579</v>
      </c>
      <c r="BXL33" s="196"/>
      <c r="BXM33" s="196"/>
      <c r="BXN33" s="196">
        <f t="shared" si="192"/>
        <v>1.579</v>
      </c>
      <c r="BXO33" s="196"/>
      <c r="BXP33" s="196"/>
      <c r="BXQ33" s="196">
        <v>0.23699999999999999</v>
      </c>
      <c r="BXR33" s="196">
        <v>1.62</v>
      </c>
      <c r="BXS33" s="196"/>
      <c r="BXT33" s="196">
        <f t="shared" si="193"/>
        <v>1.8570000000000002</v>
      </c>
      <c r="BXU33" s="196">
        <f t="shared" si="194"/>
        <v>3.4359999999999999</v>
      </c>
      <c r="BXV33" s="196"/>
      <c r="BXW33" s="196"/>
      <c r="BXX33" s="196"/>
      <c r="BXY33" s="196">
        <f t="shared" si="195"/>
        <v>0</v>
      </c>
      <c r="BXZ33" s="196"/>
      <c r="BYA33" s="196"/>
      <c r="BYB33" s="196"/>
      <c r="BYC33" s="196">
        <v>1.2450000000000001</v>
      </c>
      <c r="BYD33" s="196"/>
      <c r="BYE33" s="196">
        <f t="shared" si="196"/>
        <v>1.2450000000000001</v>
      </c>
      <c r="BYF33" s="196"/>
      <c r="BYG33" s="196"/>
      <c r="BYH33" s="196"/>
      <c r="BYI33" s="196"/>
      <c r="BYJ33" s="196"/>
      <c r="BYK33" s="196">
        <f t="shared" si="207"/>
        <v>0</v>
      </c>
      <c r="BYL33" s="196"/>
      <c r="BYM33" s="196"/>
      <c r="BYN33" s="196"/>
      <c r="BYO33" s="196"/>
      <c r="BYP33" s="196"/>
      <c r="BYQ33" s="196">
        <f t="shared" si="205"/>
        <v>0</v>
      </c>
      <c r="BYR33" s="196"/>
      <c r="BYS33" s="196"/>
      <c r="BYT33" s="196"/>
      <c r="BYU33" s="196">
        <v>4.8128800000000003E-3</v>
      </c>
      <c r="BYV33" s="196">
        <f t="shared" si="197"/>
        <v>4.8128800000000003E-3</v>
      </c>
      <c r="BYW33" s="196">
        <f t="shared" si="198"/>
        <v>1.2498128800000001</v>
      </c>
      <c r="BYX33" s="196"/>
      <c r="BYY33" s="196">
        <f t="shared" si="199"/>
        <v>0</v>
      </c>
      <c r="BYZ33" s="196">
        <v>5.0000000000000002E-5</v>
      </c>
      <c r="BZA33" s="196">
        <v>2.907</v>
      </c>
      <c r="BZB33" s="196"/>
      <c r="BZC33" s="196"/>
      <c r="BZD33" s="196"/>
      <c r="BZE33" s="196">
        <f t="shared" si="200"/>
        <v>2.9070499999999999</v>
      </c>
      <c r="BZF33" s="196"/>
      <c r="BZG33" s="196">
        <v>6.4794000000000004E-2</v>
      </c>
      <c r="BZH33" s="196"/>
      <c r="BZI33" s="196">
        <v>1.52154E-3</v>
      </c>
      <c r="BZJ33" s="196">
        <f t="shared" si="201"/>
        <v>6.6315540000000006E-2</v>
      </c>
      <c r="BZK33" s="196"/>
      <c r="BZL33" s="196"/>
      <c r="BZM33" s="196"/>
      <c r="BZN33" s="196"/>
      <c r="BZO33" s="196"/>
      <c r="BZP33" s="196">
        <f t="shared" si="40"/>
        <v>0</v>
      </c>
      <c r="BZQ33" s="196">
        <f t="shared" si="202"/>
        <v>2.9733655400000001</v>
      </c>
      <c r="BZR33" s="196">
        <f t="shared" si="203"/>
        <v>12.03151821</v>
      </c>
      <c r="BZS33" s="198"/>
      <c r="BZT33" s="198"/>
      <c r="BZU33" s="198"/>
      <c r="BZV33" s="198"/>
      <c r="BZW33" s="198"/>
      <c r="BZX33" s="198"/>
      <c r="BZY33" s="198"/>
      <c r="BZZ33" s="198"/>
      <c r="CAA33" s="198"/>
      <c r="CAB33" s="198"/>
      <c r="CAC33" s="198"/>
      <c r="CAD33" s="198"/>
      <c r="CAE33" s="198"/>
      <c r="CAF33" s="198"/>
      <c r="CAG33" s="198"/>
      <c r="CAH33" s="198"/>
      <c r="CAI33" s="198"/>
      <c r="CAJ33" s="198"/>
      <c r="CAK33" s="198"/>
      <c r="CAL33" s="198"/>
      <c r="CAM33" s="198"/>
      <c r="CAN33" s="198"/>
      <c r="CAO33" s="198"/>
      <c r="CAP33" s="198"/>
      <c r="CAQ33" s="198"/>
      <c r="CAR33" s="198"/>
      <c r="CAS33" s="198"/>
      <c r="CAT33" s="198"/>
      <c r="CAU33" s="198"/>
      <c r="CAV33" s="198"/>
      <c r="CAW33" s="198"/>
      <c r="CAX33" s="198"/>
      <c r="CAY33" s="198"/>
      <c r="CAZ33" s="198"/>
      <c r="CBA33" s="198"/>
      <c r="CBB33" s="198"/>
      <c r="CBC33" s="198"/>
      <c r="CBD33" s="198"/>
      <c r="CBE33" s="198"/>
      <c r="CBF33" s="198"/>
      <c r="CBG33" s="198"/>
      <c r="CBH33" s="198"/>
      <c r="CBI33" s="198"/>
      <c r="CBJ33" s="198"/>
      <c r="CBK33" s="198"/>
      <c r="CBL33" s="198"/>
      <c r="CBM33" s="198"/>
      <c r="CBN33" s="198"/>
      <c r="CBO33" s="198"/>
      <c r="CBP33" s="198"/>
      <c r="CBQ33" s="198"/>
      <c r="CBR33" s="198"/>
      <c r="CBS33" s="198"/>
      <c r="CBT33" s="198"/>
      <c r="CBU33" s="198"/>
      <c r="CBV33" s="198"/>
      <c r="CBW33" s="198"/>
      <c r="CBX33" s="198"/>
      <c r="CBY33" s="198"/>
      <c r="CBZ33" s="198"/>
      <c r="CCA33" s="198"/>
      <c r="CCB33" s="198"/>
      <c r="CCC33" s="198"/>
      <c r="CCD33" s="198"/>
      <c r="CCE33" s="198"/>
      <c r="CCF33" s="198"/>
      <c r="CCG33" s="198"/>
      <c r="CCH33" s="198"/>
      <c r="CCI33" s="198"/>
      <c r="CCJ33" s="198"/>
      <c r="CCK33" s="198"/>
      <c r="CCL33" s="198"/>
      <c r="CCM33" s="198"/>
      <c r="CCN33" s="198"/>
      <c r="CCO33" s="198"/>
      <c r="CCP33" s="198"/>
      <c r="CCQ33" s="198"/>
      <c r="CCR33" s="198"/>
      <c r="CCS33" s="198">
        <f t="shared" si="41"/>
        <v>-2.0594216300000001</v>
      </c>
      <c r="CCT33" s="199"/>
      <c r="CDM33" s="207" t="s">
        <v>16</v>
      </c>
      <c r="CDN33" s="221">
        <v>4.6287900874635553E-3</v>
      </c>
      <c r="CDO33" s="206"/>
      <c r="CDP33" s="222"/>
      <c r="CDS33" s="207" t="s">
        <v>16</v>
      </c>
      <c r="CDT33" s="210">
        <v>1.7978851603498545</v>
      </c>
      <c r="CDU33" s="210"/>
    </row>
    <row r="34" spans="1:2164" s="200" customFormat="1" outlineLevel="1" x14ac:dyDescent="0.2">
      <c r="A34" s="203" t="s">
        <v>24</v>
      </c>
      <c r="B34" s="195">
        <v>10.268535929999999</v>
      </c>
      <c r="C34" s="195">
        <v>8.778290779999999</v>
      </c>
      <c r="D34" s="195">
        <v>2.4114</v>
      </c>
      <c r="E34" s="195">
        <v>8.5657009999999989</v>
      </c>
      <c r="F34" s="195">
        <v>6.0844802199999997</v>
      </c>
      <c r="G34" s="195">
        <v>1.5731179999999997E-2</v>
      </c>
      <c r="H34" s="195">
        <v>7.5641219099999999</v>
      </c>
      <c r="I34" s="195">
        <v>7.0460308400000002</v>
      </c>
      <c r="J34" s="195">
        <v>9.2690000000000001</v>
      </c>
      <c r="K34" s="195">
        <v>2.3336398300000001</v>
      </c>
      <c r="L34" s="195">
        <v>7.2921320299999994</v>
      </c>
      <c r="M34" s="195">
        <v>2.6981700000000002</v>
      </c>
      <c r="N34" s="195">
        <v>9.1674048700000004</v>
      </c>
      <c r="O34" s="195">
        <v>71.226102659999995</v>
      </c>
      <c r="P34" s="195"/>
      <c r="Q34" s="195"/>
      <c r="R34" s="195"/>
      <c r="S34" s="195"/>
      <c r="T34" s="195"/>
      <c r="U34" s="195"/>
      <c r="V34" s="195"/>
      <c r="W34" s="195"/>
      <c r="X34" s="195"/>
      <c r="Y34" s="195">
        <v>1.883</v>
      </c>
      <c r="Z34" s="195">
        <v>1.628259E-2</v>
      </c>
      <c r="AA34" s="195">
        <v>1.8992825900000001</v>
      </c>
      <c r="AB34" s="195"/>
      <c r="AC34" s="195"/>
      <c r="AD34" s="195"/>
      <c r="AE34" s="195">
        <v>2.1799099999999997E-3</v>
      </c>
      <c r="AF34" s="195">
        <v>2.1799099999999997E-3</v>
      </c>
      <c r="AG34" s="195"/>
      <c r="AH34" s="195"/>
      <c r="AI34" s="195"/>
      <c r="AJ34" s="195"/>
      <c r="AK34" s="195"/>
      <c r="AL34" s="195"/>
      <c r="AM34" s="195">
        <v>1.9014625000000001</v>
      </c>
      <c r="AN34" s="195"/>
      <c r="AO34" s="195"/>
      <c r="AP34" s="195">
        <v>1.772</v>
      </c>
      <c r="AQ34" s="195"/>
      <c r="AR34" s="195"/>
      <c r="AS34" s="195">
        <v>1.772</v>
      </c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>
        <v>5.7256609999999999E-2</v>
      </c>
      <c r="BH34" s="195"/>
      <c r="BI34" s="195">
        <v>5.7256609999999999E-2</v>
      </c>
      <c r="BJ34" s="195"/>
      <c r="BK34" s="195"/>
      <c r="BL34" s="195">
        <v>1.8292566100000001</v>
      </c>
      <c r="BM34" s="195"/>
      <c r="BN34" s="195"/>
      <c r="BO34" s="195"/>
      <c r="BP34" s="195"/>
      <c r="BQ34" s="195"/>
      <c r="BR34" s="195"/>
      <c r="BS34" s="195"/>
      <c r="BT34" s="195"/>
      <c r="BU34" s="195">
        <v>1.44E-6</v>
      </c>
      <c r="BV34" s="195"/>
      <c r="BW34" s="195">
        <v>1.44E-6</v>
      </c>
      <c r="BX34" s="195">
        <v>7.2899999999999997E-6</v>
      </c>
      <c r="BY34" s="195">
        <v>3.7509999999999999</v>
      </c>
      <c r="BZ34" s="195"/>
      <c r="CA34" s="195"/>
      <c r="CB34" s="195"/>
      <c r="CC34" s="195">
        <v>3.75100729</v>
      </c>
      <c r="CD34" s="195"/>
      <c r="CE34" s="195"/>
      <c r="CF34" s="195"/>
      <c r="CG34" s="195">
        <v>1.016</v>
      </c>
      <c r="CH34" s="195">
        <v>1.016</v>
      </c>
      <c r="CI34" s="195">
        <v>3.9397059999999998E-2</v>
      </c>
      <c r="CJ34" s="195"/>
      <c r="CK34" s="195"/>
      <c r="CL34" s="195"/>
      <c r="CM34" s="195">
        <v>3.9397059999999998E-2</v>
      </c>
      <c r="CN34" s="195">
        <v>4.8064057899999995</v>
      </c>
      <c r="CO34" s="195"/>
      <c r="CP34" s="195"/>
      <c r="CQ34" s="195"/>
      <c r="CR34" s="195">
        <v>1.7893849999999999E-2</v>
      </c>
      <c r="CS34" s="195"/>
      <c r="CT34" s="195"/>
      <c r="CU34" s="195">
        <v>1.2915719999999999E-2</v>
      </c>
      <c r="CV34" s="195">
        <v>3.0809569999999998E-2</v>
      </c>
      <c r="CW34" s="195">
        <v>4.2000000000000003E-2</v>
      </c>
      <c r="CX34" s="195"/>
      <c r="CY34" s="195">
        <v>0.375</v>
      </c>
      <c r="CZ34" s="195"/>
      <c r="DA34" s="195"/>
      <c r="DB34" s="195">
        <v>0.41699999999999998</v>
      </c>
      <c r="DC34" s="195"/>
      <c r="DD34" s="195">
        <v>1.5109999999999999</v>
      </c>
      <c r="DE34" s="195"/>
      <c r="DF34" s="195">
        <v>2.1920000000000002</v>
      </c>
      <c r="DG34" s="195"/>
      <c r="DH34" s="195">
        <v>3.7030000000000003</v>
      </c>
      <c r="DI34" s="195"/>
      <c r="DJ34" s="195"/>
      <c r="DK34" s="195"/>
      <c r="DL34" s="195"/>
      <c r="DM34" s="195"/>
      <c r="DN34" s="195"/>
      <c r="DO34" s="195">
        <v>4.1508095699999998</v>
      </c>
      <c r="DP34" s="195"/>
      <c r="DQ34" s="195">
        <v>0.70199999999999996</v>
      </c>
      <c r="DR34" s="195">
        <v>7.0000000000000001E-3</v>
      </c>
      <c r="DS34" s="195"/>
      <c r="DT34" s="195">
        <v>0.70899999999999996</v>
      </c>
      <c r="DU34" s="195">
        <v>1.0189999999999999</v>
      </c>
      <c r="DV34" s="195"/>
      <c r="DW34" s="195">
        <v>1.35374E-3</v>
      </c>
      <c r="DX34" s="195">
        <v>4.3470000000000004</v>
      </c>
      <c r="DY34" s="195"/>
      <c r="DZ34" s="195">
        <v>5.3673537400000004</v>
      </c>
      <c r="EA34" s="195">
        <v>3.04821E-3</v>
      </c>
      <c r="EB34" s="195"/>
      <c r="EC34" s="195"/>
      <c r="ED34" s="195">
        <v>2.7930000000000001</v>
      </c>
      <c r="EE34" s="195">
        <v>2.70171E-3</v>
      </c>
      <c r="EF34" s="195">
        <v>2.7987499200000006</v>
      </c>
      <c r="EG34" s="195"/>
      <c r="EH34" s="195"/>
      <c r="EI34" s="195"/>
      <c r="EJ34" s="195"/>
      <c r="EK34" s="195"/>
      <c r="EL34" s="195"/>
      <c r="EM34" s="195"/>
      <c r="EN34" s="195"/>
      <c r="EO34" s="195">
        <v>8.8751036600000006</v>
      </c>
      <c r="EP34" s="195"/>
      <c r="EQ34" s="195"/>
      <c r="ER34" s="195"/>
      <c r="ES34" s="195"/>
      <c r="ET34" s="195">
        <v>2.1000000000000001E-2</v>
      </c>
      <c r="EU34" s="195"/>
      <c r="EV34" s="195"/>
      <c r="EW34" s="195"/>
      <c r="EX34" s="195"/>
      <c r="EY34" s="195">
        <v>2.1000000000000001E-2</v>
      </c>
      <c r="EZ34" s="195"/>
      <c r="FA34" s="195"/>
      <c r="FB34" s="195"/>
      <c r="FC34" s="195"/>
      <c r="FD34" s="195"/>
      <c r="FE34" s="195"/>
      <c r="FF34" s="195">
        <v>0.8</v>
      </c>
      <c r="FG34" s="195"/>
      <c r="FH34" s="195">
        <v>0.2</v>
      </c>
      <c r="FI34" s="195">
        <v>0.85799999999999998</v>
      </c>
      <c r="FJ34" s="195">
        <v>1.8579999999999999</v>
      </c>
      <c r="FK34" s="195"/>
      <c r="FL34" s="195"/>
      <c r="FM34" s="195"/>
      <c r="FN34" s="195">
        <v>0.1</v>
      </c>
      <c r="FO34" s="195">
        <v>0.1</v>
      </c>
      <c r="FP34" s="195">
        <v>1.9789999999999999</v>
      </c>
      <c r="FQ34" s="195"/>
      <c r="FR34" s="195"/>
      <c r="FS34" s="195"/>
      <c r="FT34" s="195"/>
      <c r="FU34" s="195"/>
      <c r="FV34" s="195"/>
      <c r="FW34" s="195"/>
      <c r="FX34" s="195"/>
      <c r="FY34" s="195"/>
      <c r="FZ34" s="195">
        <v>3.831</v>
      </c>
      <c r="GA34" s="195"/>
      <c r="GB34" s="195"/>
      <c r="GC34" s="195"/>
      <c r="GD34" s="195">
        <v>3.831</v>
      </c>
      <c r="GE34" s="195">
        <v>0.3</v>
      </c>
      <c r="GF34" s="195"/>
      <c r="GG34" s="195"/>
      <c r="GH34" s="195"/>
      <c r="GI34" s="195"/>
      <c r="GJ34" s="195">
        <v>0.3</v>
      </c>
      <c r="GK34" s="195"/>
      <c r="GL34" s="195"/>
      <c r="GM34" s="195"/>
      <c r="GN34" s="195"/>
      <c r="GO34" s="195">
        <v>0.94099999999999995</v>
      </c>
      <c r="GP34" s="195">
        <v>0.94099999999999995</v>
      </c>
      <c r="GQ34" s="195">
        <v>5.0720000000000001</v>
      </c>
      <c r="GR34" s="195">
        <v>3.7770000000000001</v>
      </c>
      <c r="GS34" s="195"/>
      <c r="GT34" s="195"/>
      <c r="GU34" s="195"/>
      <c r="GV34" s="195"/>
      <c r="GW34" s="195">
        <v>3.7770000000000001</v>
      </c>
      <c r="GX34" s="195"/>
      <c r="GY34" s="195"/>
      <c r="GZ34" s="195">
        <v>3.5954443199999999</v>
      </c>
      <c r="HA34" s="195"/>
      <c r="HB34" s="195">
        <v>1.601</v>
      </c>
      <c r="HC34" s="195">
        <v>5.1964443199999995</v>
      </c>
      <c r="HD34" s="195"/>
      <c r="HE34" s="195"/>
      <c r="HF34" s="195"/>
      <c r="HG34" s="195"/>
      <c r="HH34" s="195"/>
      <c r="HI34" s="195"/>
      <c r="HJ34" s="195"/>
      <c r="HK34" s="195"/>
      <c r="HL34" s="195"/>
      <c r="HM34" s="195">
        <v>0.12</v>
      </c>
      <c r="HN34" s="195"/>
      <c r="HO34" s="195">
        <v>0.12</v>
      </c>
      <c r="HP34" s="195"/>
      <c r="HQ34" s="195"/>
      <c r="HR34" s="195"/>
      <c r="HS34" s="195"/>
      <c r="HT34" s="195">
        <v>9.0934443199999997</v>
      </c>
      <c r="HU34" s="195"/>
      <c r="HV34" s="195"/>
      <c r="HW34" s="195"/>
      <c r="HX34" s="195">
        <v>3.1568760000000001E-2</v>
      </c>
      <c r="HY34" s="195"/>
      <c r="HZ34" s="195">
        <v>1.4379999999999999</v>
      </c>
      <c r="IA34" s="195"/>
      <c r="IB34" s="195"/>
      <c r="IC34" s="195">
        <v>1.46956876</v>
      </c>
      <c r="ID34" s="195">
        <v>1.2170000000000001</v>
      </c>
      <c r="IE34" s="195"/>
      <c r="IF34" s="195"/>
      <c r="IG34" s="195"/>
      <c r="IH34" s="195"/>
      <c r="II34" s="195">
        <v>1.2170000000000001</v>
      </c>
      <c r="IJ34" s="195"/>
      <c r="IK34" s="195"/>
      <c r="IL34" s="195"/>
      <c r="IM34" s="195"/>
      <c r="IN34" s="195"/>
      <c r="IO34" s="195"/>
      <c r="IP34" s="195"/>
      <c r="IQ34" s="195"/>
      <c r="IR34" s="195"/>
      <c r="IS34" s="195"/>
      <c r="IT34" s="195"/>
      <c r="IU34" s="195"/>
      <c r="IV34" s="195">
        <v>2.6865687600000001</v>
      </c>
      <c r="IW34" s="195"/>
      <c r="IX34" s="195"/>
      <c r="IY34" s="195"/>
      <c r="IZ34" s="195"/>
      <c r="JA34" s="195"/>
      <c r="JB34" s="195"/>
      <c r="JC34" s="195">
        <v>2.41</v>
      </c>
      <c r="JD34" s="195"/>
      <c r="JE34" s="195">
        <v>4.3686999999999997E-3</v>
      </c>
      <c r="JF34" s="195"/>
      <c r="JG34" s="195"/>
      <c r="JH34" s="195">
        <v>2.4143687000000003</v>
      </c>
      <c r="JI34" s="195"/>
      <c r="JJ34" s="195">
        <v>1.587</v>
      </c>
      <c r="JK34" s="195">
        <v>7.1186999999999995E-3</v>
      </c>
      <c r="JL34" s="195"/>
      <c r="JM34" s="195"/>
      <c r="JN34" s="195">
        <v>1.5941186999999999</v>
      </c>
      <c r="JO34" s="195">
        <v>9.3038800000000005E-3</v>
      </c>
      <c r="JP34" s="195"/>
      <c r="JQ34" s="195"/>
      <c r="JR34" s="195">
        <v>3.36</v>
      </c>
      <c r="JS34" s="195"/>
      <c r="JT34" s="195">
        <v>3.3693038799999999</v>
      </c>
      <c r="JU34" s="195"/>
      <c r="JV34" s="195"/>
      <c r="JW34" s="195">
        <v>7.3777912800000003</v>
      </c>
      <c r="JX34" s="195"/>
      <c r="JY34" s="195"/>
      <c r="JZ34" s="195"/>
      <c r="KA34" s="195"/>
      <c r="KB34" s="195"/>
      <c r="KC34" s="195"/>
      <c r="KD34" s="195"/>
      <c r="KE34" s="195">
        <v>5.2569999999999997</v>
      </c>
      <c r="KF34" s="195">
        <v>0.41</v>
      </c>
      <c r="KG34" s="195">
        <v>5.6669999999999998</v>
      </c>
      <c r="KH34" s="195"/>
      <c r="KI34" s="195"/>
      <c r="KJ34" s="195"/>
      <c r="KK34" s="195"/>
      <c r="KL34" s="195">
        <v>6.0000000000000002E-5</v>
      </c>
      <c r="KM34" s="195">
        <v>6.0000000000000002E-5</v>
      </c>
      <c r="KN34" s="195"/>
      <c r="KO34" s="195"/>
      <c r="KP34" s="195"/>
      <c r="KQ34" s="195"/>
      <c r="KR34" s="195"/>
      <c r="KS34" s="195"/>
      <c r="KT34" s="195"/>
      <c r="KU34" s="195"/>
      <c r="KV34" s="195"/>
      <c r="KW34" s="195"/>
      <c r="KX34" s="195">
        <v>5.6670599999999993</v>
      </c>
      <c r="KY34" s="195"/>
      <c r="KZ34" s="195">
        <v>1.12006519</v>
      </c>
      <c r="LA34" s="195">
        <v>1.12006519</v>
      </c>
      <c r="LB34" s="195"/>
      <c r="LC34" s="195">
        <v>2.274</v>
      </c>
      <c r="LD34" s="195"/>
      <c r="LE34" s="195"/>
      <c r="LF34" s="195">
        <v>5.8000000000000003E-2</v>
      </c>
      <c r="LG34" s="195">
        <v>2.3319999999999999</v>
      </c>
      <c r="LH34" s="195"/>
      <c r="LI34" s="195"/>
      <c r="LJ34" s="195"/>
      <c r="LK34" s="195"/>
      <c r="LL34" s="195"/>
      <c r="LM34" s="195"/>
      <c r="LN34" s="195"/>
      <c r="LO34" s="195"/>
      <c r="LP34" s="195">
        <v>2.147522E-2</v>
      </c>
      <c r="LQ34" s="195"/>
      <c r="LR34" s="195"/>
      <c r="LS34" s="195">
        <v>2.147522E-2</v>
      </c>
      <c r="LT34" s="195">
        <v>5.0536999999999999E-4</v>
      </c>
      <c r="LU34" s="195">
        <v>1.64573E-3</v>
      </c>
      <c r="LV34" s="195">
        <v>0.40400000000000003</v>
      </c>
      <c r="LW34" s="195">
        <v>0.60799999999999998</v>
      </c>
      <c r="LX34" s="195"/>
      <c r="LY34" s="195">
        <v>1.0141510999999999</v>
      </c>
      <c r="LZ34" s="195">
        <v>4.4876915100000003</v>
      </c>
      <c r="MA34" s="195">
        <v>57.926593999999987</v>
      </c>
      <c r="MB34" s="195"/>
      <c r="MC34" s="195"/>
      <c r="MD34" s="195"/>
      <c r="ME34" s="195"/>
      <c r="MF34" s="195"/>
      <c r="MG34" s="195">
        <v>1.075</v>
      </c>
      <c r="MH34" s="195"/>
      <c r="MI34" s="195">
        <v>1.4810000000000001</v>
      </c>
      <c r="MJ34" s="195"/>
      <c r="MK34" s="195"/>
      <c r="ML34" s="195">
        <v>2.556</v>
      </c>
      <c r="MM34" s="195"/>
      <c r="MN34" s="195"/>
      <c r="MO34" s="195"/>
      <c r="MP34" s="195"/>
      <c r="MQ34" s="195"/>
      <c r="MR34" s="195"/>
      <c r="MS34" s="195"/>
      <c r="MT34" s="195"/>
      <c r="MU34" s="195"/>
      <c r="MV34" s="195"/>
      <c r="MW34" s="195"/>
      <c r="MX34" s="195">
        <v>5.7690000000000001</v>
      </c>
      <c r="MY34" s="195"/>
      <c r="MZ34" s="195">
        <v>5.7690000000000001</v>
      </c>
      <c r="NA34" s="195">
        <v>8.3249999999999993</v>
      </c>
      <c r="NB34" s="195"/>
      <c r="NC34" s="195"/>
      <c r="ND34" s="195"/>
      <c r="NE34" s="195"/>
      <c r="NF34" s="195"/>
      <c r="NG34" s="195"/>
      <c r="NH34" s="195"/>
      <c r="NI34" s="195">
        <v>1.593</v>
      </c>
      <c r="NJ34" s="195"/>
      <c r="NK34" s="195">
        <v>1.593</v>
      </c>
      <c r="NL34" s="195"/>
      <c r="NM34" s="195"/>
      <c r="NN34" s="195"/>
      <c r="NO34" s="195"/>
      <c r="NP34" s="195"/>
      <c r="NQ34" s="195"/>
      <c r="NR34" s="195"/>
      <c r="NS34" s="195"/>
      <c r="NT34" s="195">
        <v>1.667</v>
      </c>
      <c r="NU34" s="195"/>
      <c r="NV34" s="195"/>
      <c r="NW34" s="195">
        <v>1.667</v>
      </c>
      <c r="NX34" s="195">
        <v>3.26</v>
      </c>
      <c r="NY34" s="195"/>
      <c r="NZ34" s="195"/>
      <c r="OA34" s="195"/>
      <c r="OB34" s="195"/>
      <c r="OC34" s="195"/>
      <c r="OD34" s="195"/>
      <c r="OE34" s="195"/>
      <c r="OF34" s="195"/>
      <c r="OG34" s="195"/>
      <c r="OH34" s="195"/>
      <c r="OI34" s="195"/>
      <c r="OJ34" s="195"/>
      <c r="OK34" s="195"/>
      <c r="OL34" s="195"/>
      <c r="OM34" s="195"/>
      <c r="ON34" s="195"/>
      <c r="OO34" s="195"/>
      <c r="OP34" s="195"/>
      <c r="OQ34" s="195">
        <v>2.552</v>
      </c>
      <c r="OR34" s="195"/>
      <c r="OS34" s="195">
        <v>1.0409999999999999</v>
      </c>
      <c r="OT34" s="195">
        <v>3.593</v>
      </c>
      <c r="OU34" s="195"/>
      <c r="OV34" s="195"/>
      <c r="OW34" s="195"/>
      <c r="OX34" s="195"/>
      <c r="OY34" s="195"/>
      <c r="OZ34" s="195"/>
      <c r="PA34" s="195">
        <v>3.593</v>
      </c>
      <c r="PB34" s="195"/>
      <c r="PC34" s="195"/>
      <c r="PD34" s="195">
        <v>4.1769999999999996</v>
      </c>
      <c r="PE34" s="195">
        <v>1.518</v>
      </c>
      <c r="PF34" s="195">
        <v>1.1039300000000001E-3</v>
      </c>
      <c r="PG34" s="195">
        <v>5.6961039299999996</v>
      </c>
      <c r="PH34" s="195"/>
      <c r="PI34" s="195"/>
      <c r="PJ34" s="195"/>
      <c r="PK34" s="195">
        <v>4.1152000000000001E-2</v>
      </c>
      <c r="PL34" s="195">
        <v>4.1152000000000001E-2</v>
      </c>
      <c r="PM34" s="195"/>
      <c r="PN34" s="195">
        <v>3.4250375000000002</v>
      </c>
      <c r="PO34" s="195"/>
      <c r="PP34" s="195"/>
      <c r="PQ34" s="195"/>
      <c r="PR34" s="195">
        <v>3.4250375000000002</v>
      </c>
      <c r="PS34" s="195"/>
      <c r="PT34" s="195"/>
      <c r="PU34" s="195">
        <v>1.637</v>
      </c>
      <c r="PV34" s="195">
        <v>1.8000000000000001E-4</v>
      </c>
      <c r="PW34" s="195"/>
      <c r="PX34" s="195">
        <v>1.6371800000000001</v>
      </c>
      <c r="PY34" s="195">
        <v>10.799473429999999</v>
      </c>
      <c r="PZ34" s="195"/>
      <c r="QA34" s="195"/>
      <c r="QB34" s="195"/>
      <c r="QC34" s="195">
        <v>0.16500000000000001</v>
      </c>
      <c r="QD34" s="195">
        <v>0.16500000000000001</v>
      </c>
      <c r="QE34" s="195"/>
      <c r="QF34" s="195"/>
      <c r="QG34" s="195"/>
      <c r="QH34" s="195">
        <v>0.74299999999999999</v>
      </c>
      <c r="QI34" s="195"/>
      <c r="QJ34" s="195">
        <v>0.74299999999999999</v>
      </c>
      <c r="QK34" s="195"/>
      <c r="QL34" s="195"/>
      <c r="QM34" s="195"/>
      <c r="QN34" s="195"/>
      <c r="QO34" s="195"/>
      <c r="QP34" s="195"/>
      <c r="QQ34" s="195"/>
      <c r="QR34" s="195"/>
      <c r="QS34" s="195"/>
      <c r="QT34" s="195"/>
      <c r="QU34" s="195">
        <v>1.1060000000000001E-5</v>
      </c>
      <c r="QV34" s="195">
        <v>1.1060000000000001E-5</v>
      </c>
      <c r="QW34" s="195"/>
      <c r="QX34" s="195"/>
      <c r="QY34" s="195"/>
      <c r="QZ34" s="195"/>
      <c r="RA34" s="195">
        <v>0.90801105999999998</v>
      </c>
      <c r="RB34" s="195"/>
      <c r="RC34" s="195">
        <v>0.123</v>
      </c>
      <c r="RD34" s="195">
        <v>0.123</v>
      </c>
      <c r="RE34" s="195">
        <v>5.7750000000000001E-5</v>
      </c>
      <c r="RF34" s="195"/>
      <c r="RG34" s="195">
        <v>0.95199999999999996</v>
      </c>
      <c r="RH34" s="195">
        <v>1.4214</v>
      </c>
      <c r="RI34" s="195"/>
      <c r="RJ34" s="195">
        <v>2.37345775</v>
      </c>
      <c r="RK34" s="195"/>
      <c r="RL34" s="195"/>
      <c r="RM34" s="195"/>
      <c r="RN34" s="195"/>
      <c r="RO34" s="195"/>
      <c r="RP34" s="195"/>
      <c r="RQ34" s="195"/>
      <c r="RR34" s="195"/>
      <c r="RS34" s="195">
        <v>1.9204159999999999</v>
      </c>
      <c r="RT34" s="195">
        <v>1.9204159999999999</v>
      </c>
      <c r="RU34" s="195">
        <v>1.4270000000000001E-3</v>
      </c>
      <c r="RV34" s="195"/>
      <c r="RW34" s="195"/>
      <c r="RX34" s="195"/>
      <c r="RY34" s="195"/>
      <c r="RZ34" s="195">
        <v>1.4270000000000001E-3</v>
      </c>
      <c r="SA34" s="195">
        <v>4.4183007500000002</v>
      </c>
      <c r="SB34" s="195"/>
      <c r="SC34" s="195">
        <v>7.9740999999999992E-4</v>
      </c>
      <c r="SD34" s="195"/>
      <c r="SE34" s="195"/>
      <c r="SF34" s="195">
        <v>1.2E-4</v>
      </c>
      <c r="SG34" s="195">
        <v>9.1740999999999991E-4</v>
      </c>
      <c r="SH34" s="195"/>
      <c r="SI34" s="195"/>
      <c r="SJ34" s="195">
        <v>1.3460000000000001</v>
      </c>
      <c r="SK34" s="195"/>
      <c r="SL34" s="195"/>
      <c r="SM34" s="195">
        <v>1.3460000000000001</v>
      </c>
      <c r="SN34" s="195">
        <v>1.94462E-2</v>
      </c>
      <c r="SO34" s="195"/>
      <c r="SP34" s="195">
        <v>1.786</v>
      </c>
      <c r="SQ34" s="195">
        <v>5.2869999999999999</v>
      </c>
      <c r="SR34" s="196">
        <v>7.0924461999999995</v>
      </c>
      <c r="SS34" s="195">
        <v>1.5E-5</v>
      </c>
      <c r="ST34" s="195"/>
      <c r="SU34" s="195"/>
      <c r="SV34" s="195"/>
      <c r="SW34" s="195"/>
      <c r="SX34" s="195">
        <v>1.5E-5</v>
      </c>
      <c r="SY34" s="195"/>
      <c r="SZ34" s="195"/>
      <c r="TA34" s="195">
        <v>8.4393786100000003</v>
      </c>
      <c r="TB34" s="195"/>
      <c r="TC34" s="195"/>
      <c r="TD34" s="195">
        <v>4.8479999999999999</v>
      </c>
      <c r="TE34" s="195"/>
      <c r="TF34" s="195">
        <v>4.8479999999999999</v>
      </c>
      <c r="TG34" s="195"/>
      <c r="TH34" s="195">
        <v>1.4327999999999999E-3</v>
      </c>
      <c r="TI34" s="195"/>
      <c r="TJ34" s="195"/>
      <c r="TK34" s="195">
        <f t="shared" si="22"/>
        <v>1.4327999999999999E-3</v>
      </c>
      <c r="TL34" s="195"/>
      <c r="TM34" s="195">
        <v>7.3301700000000004E-3</v>
      </c>
      <c r="TN34" s="195"/>
      <c r="TO34" s="195"/>
      <c r="TP34" s="195"/>
      <c r="TQ34" s="195">
        <v>7.3301700000000004E-3</v>
      </c>
      <c r="TR34" s="195"/>
      <c r="TS34" s="195"/>
      <c r="TT34" s="195"/>
      <c r="TU34" s="195">
        <v>1.601</v>
      </c>
      <c r="TV34" s="195"/>
      <c r="TW34" s="195">
        <v>1.601</v>
      </c>
      <c r="TX34" s="195"/>
      <c r="TY34" s="195"/>
      <c r="TZ34" s="195"/>
      <c r="UA34" s="195"/>
      <c r="UB34" s="195"/>
      <c r="UC34" s="195">
        <v>6.4577629699999992</v>
      </c>
      <c r="UD34" s="195"/>
      <c r="UE34" s="195"/>
      <c r="UF34" s="195">
        <v>2.5859999999999999</v>
      </c>
      <c r="UG34" s="195"/>
      <c r="UH34" s="195"/>
      <c r="UI34" s="195"/>
      <c r="UJ34" s="195"/>
      <c r="UK34" s="195">
        <v>2.5859999999999999</v>
      </c>
      <c r="UL34" s="195">
        <v>3.2330200000000001E-3</v>
      </c>
      <c r="UM34" s="195">
        <v>4.5199999999999996</v>
      </c>
      <c r="UN34" s="195"/>
      <c r="UO34" s="195"/>
      <c r="UP34" s="195"/>
      <c r="UQ34" s="195">
        <v>4.5232330199999993</v>
      </c>
      <c r="UR34" s="195">
        <v>1.08</v>
      </c>
      <c r="US34" s="195"/>
      <c r="UT34" s="195"/>
      <c r="UU34" s="195"/>
      <c r="UV34" s="195">
        <v>8.5904999999999998E-4</v>
      </c>
      <c r="UW34" s="195">
        <f t="shared" si="42"/>
        <v>1.0808590500000002</v>
      </c>
      <c r="UX34" s="195"/>
      <c r="UY34" s="195"/>
      <c r="UZ34" s="195"/>
      <c r="VA34" s="195"/>
      <c r="VB34" s="195"/>
      <c r="VC34" s="195"/>
      <c r="VD34" s="195">
        <v>8.1900920699999986</v>
      </c>
      <c r="VE34" s="195"/>
      <c r="VF34" s="195"/>
      <c r="VG34" s="195"/>
      <c r="VH34" s="195"/>
      <c r="VI34" s="195">
        <v>7.5999999999999998E-2</v>
      </c>
      <c r="VJ34" s="195">
        <v>7.5999999999999998E-2</v>
      </c>
      <c r="VK34" s="195"/>
      <c r="VL34" s="195"/>
      <c r="VM34" s="195">
        <v>1.357</v>
      </c>
      <c r="VN34" s="195"/>
      <c r="VO34" s="195"/>
      <c r="VP34" s="195">
        <v>1.357</v>
      </c>
      <c r="VQ34" s="195"/>
      <c r="VR34" s="195"/>
      <c r="VS34" s="195"/>
      <c r="VT34" s="195"/>
      <c r="VU34" s="195">
        <v>6.0000000000000002E-5</v>
      </c>
      <c r="VV34" s="195">
        <v>6.0000000000000002E-5</v>
      </c>
      <c r="VW34" s="195"/>
      <c r="VX34" s="195">
        <v>3.5059999999999998</v>
      </c>
      <c r="VY34" s="195">
        <v>1.04</v>
      </c>
      <c r="VZ34" s="195"/>
      <c r="WA34" s="195"/>
      <c r="WB34" s="195">
        <v>4.5459999999999994</v>
      </c>
      <c r="WC34" s="195"/>
      <c r="WD34" s="195"/>
      <c r="WE34" s="195"/>
      <c r="WF34" s="195">
        <v>5.9790599999999996</v>
      </c>
      <c r="WG34" s="195"/>
      <c r="WH34" s="195"/>
      <c r="WI34" s="195"/>
      <c r="WJ34" s="195"/>
      <c r="WK34" s="195"/>
      <c r="WL34" s="195"/>
      <c r="WM34" s="195"/>
      <c r="WN34" s="195"/>
      <c r="WO34" s="195"/>
      <c r="WP34" s="195"/>
      <c r="WQ34" s="195"/>
      <c r="WR34" s="195"/>
      <c r="WS34" s="195">
        <v>3.6970000000000001</v>
      </c>
      <c r="WT34" s="195"/>
      <c r="WU34" s="195">
        <v>3.6970000000000001</v>
      </c>
      <c r="WV34" s="195"/>
      <c r="WW34" s="195"/>
      <c r="WX34" s="195">
        <v>6.0000000000000002E-5</v>
      </c>
      <c r="WY34" s="195"/>
      <c r="WZ34" s="195"/>
      <c r="XA34" s="195">
        <v>6.0000000000000002E-5</v>
      </c>
      <c r="XB34" s="195"/>
      <c r="XC34" s="195"/>
      <c r="XD34" s="195"/>
      <c r="XE34" s="195"/>
      <c r="XF34" s="195"/>
      <c r="XG34" s="195">
        <v>3.69706</v>
      </c>
      <c r="XH34" s="195"/>
      <c r="XI34" s="195"/>
      <c r="XJ34" s="195"/>
      <c r="XK34" s="195"/>
      <c r="XL34" s="195"/>
      <c r="XM34" s="195"/>
      <c r="XN34" s="195"/>
      <c r="XO34" s="195"/>
      <c r="XP34" s="195">
        <v>5.3090000000000002</v>
      </c>
      <c r="XQ34" s="195"/>
      <c r="XR34" s="195"/>
      <c r="XS34" s="195"/>
      <c r="XT34" s="195"/>
      <c r="XU34" s="195">
        <v>5.3090000000000002</v>
      </c>
      <c r="XV34" s="195"/>
      <c r="XW34" s="195"/>
      <c r="XX34" s="195">
        <v>1.5820000000000001</v>
      </c>
      <c r="XY34" s="195"/>
      <c r="XZ34" s="195"/>
      <c r="YA34" s="195">
        <f t="shared" si="43"/>
        <v>1.5820000000000001</v>
      </c>
      <c r="YB34" s="195"/>
      <c r="YC34" s="195"/>
      <c r="YD34" s="195"/>
      <c r="YE34" s="195">
        <v>6.8999999999999997E-4</v>
      </c>
      <c r="YF34" s="195">
        <f t="shared" si="44"/>
        <v>6.8999999999999997E-4</v>
      </c>
      <c r="YG34" s="195">
        <f t="shared" si="45"/>
        <v>6.8916899999999996</v>
      </c>
      <c r="YH34" s="195">
        <f t="shared" si="46"/>
        <v>70.958828889999978</v>
      </c>
      <c r="YI34" s="195"/>
      <c r="YJ34" s="195"/>
      <c r="YK34" s="195"/>
      <c r="YL34" s="195"/>
      <c r="YM34" s="195">
        <f t="shared" si="47"/>
        <v>0</v>
      </c>
      <c r="YN34" s="195"/>
      <c r="YO34" s="195"/>
      <c r="YP34" s="195"/>
      <c r="YQ34" s="195">
        <v>3.617</v>
      </c>
      <c r="YR34" s="195"/>
      <c r="YS34" s="195">
        <v>3.617</v>
      </c>
      <c r="YT34" s="195"/>
      <c r="YU34" s="195"/>
      <c r="YV34" s="195"/>
      <c r="YW34" s="195"/>
      <c r="YX34" s="195">
        <v>0.183</v>
      </c>
      <c r="YY34" s="195">
        <v>0.183</v>
      </c>
      <c r="YZ34" s="195"/>
      <c r="ZA34" s="195"/>
      <c r="ZB34" s="195"/>
      <c r="ZC34" s="195"/>
      <c r="ZD34" s="195"/>
      <c r="ZE34" s="195"/>
      <c r="ZF34" s="195"/>
      <c r="ZG34" s="195">
        <v>9.7000000000000003E-2</v>
      </c>
      <c r="ZH34" s="195">
        <v>9.7000000000000003E-2</v>
      </c>
      <c r="ZI34" s="195">
        <v>3.8969999999999998</v>
      </c>
      <c r="ZJ34" s="195">
        <v>1.16612</v>
      </c>
      <c r="ZK34" s="195"/>
      <c r="ZL34" s="195">
        <v>1.16612</v>
      </c>
      <c r="ZM34" s="195"/>
      <c r="ZN34" s="195"/>
      <c r="ZO34" s="195"/>
      <c r="ZP34" s="195"/>
      <c r="ZQ34" s="195"/>
      <c r="ZR34" s="195"/>
      <c r="ZS34" s="195"/>
      <c r="ZT34" s="195"/>
      <c r="ZU34" s="195"/>
      <c r="ZV34" s="195"/>
      <c r="ZW34" s="195"/>
      <c r="ZX34" s="195"/>
      <c r="ZY34" s="195"/>
      <c r="ZZ34" s="195"/>
      <c r="AAA34" s="195"/>
      <c r="AAB34" s="195"/>
      <c r="AAC34" s="195"/>
      <c r="AAD34" s="195"/>
      <c r="AAE34" s="195"/>
      <c r="AAF34" s="195"/>
      <c r="AAG34" s="195">
        <v>1.16612</v>
      </c>
      <c r="AAH34" s="195">
        <v>5.8040000000000003</v>
      </c>
      <c r="AAI34" s="195"/>
      <c r="AAJ34" s="195">
        <v>5.8040000000000003</v>
      </c>
      <c r="AAK34" s="195"/>
      <c r="AAL34" s="195"/>
      <c r="AAM34" s="195"/>
      <c r="AAN34" s="195"/>
      <c r="AAO34" s="195"/>
      <c r="AAP34" s="195"/>
      <c r="AAQ34" s="195">
        <v>2.382165E-2</v>
      </c>
      <c r="AAR34" s="195"/>
      <c r="AAS34" s="195"/>
      <c r="AAT34" s="195"/>
      <c r="AAU34" s="195">
        <v>0.90400000000000003</v>
      </c>
      <c r="AAV34" s="195">
        <v>0.92782165000000005</v>
      </c>
      <c r="AAW34" s="195"/>
      <c r="AAX34" s="195"/>
      <c r="AAY34" s="195"/>
      <c r="AAZ34" s="195">
        <v>1.1919999999999999</v>
      </c>
      <c r="ABA34" s="195"/>
      <c r="ABB34" s="195">
        <v>1.1919999999999999</v>
      </c>
      <c r="ABC34" s="195"/>
      <c r="ABD34" s="195"/>
      <c r="ABE34" s="195"/>
      <c r="ABF34" s="195">
        <v>1.4394850000000001E-2</v>
      </c>
      <c r="ABG34" s="195">
        <v>1.4394850000000001E-2</v>
      </c>
      <c r="ABH34" s="195">
        <f t="shared" si="48"/>
        <v>5.0631199999999996</v>
      </c>
      <c r="ABI34" s="195">
        <v>7.9382165000000002</v>
      </c>
      <c r="ABJ34" s="195"/>
      <c r="ABK34" s="195">
        <v>1.2E-4</v>
      </c>
      <c r="ABL34" s="195"/>
      <c r="ABM34" s="195"/>
      <c r="ABN34" s="195">
        <v>2.2890030000000001</v>
      </c>
      <c r="ABO34" s="195">
        <v>2.289123</v>
      </c>
      <c r="ABP34" s="195"/>
      <c r="ABQ34" s="195"/>
      <c r="ABR34" s="195"/>
      <c r="ABS34" s="195"/>
      <c r="ABT34" s="195"/>
      <c r="ABU34" s="195"/>
      <c r="ABV34" s="195">
        <v>0.10117844000000001</v>
      </c>
      <c r="ABW34" s="195"/>
      <c r="ABX34" s="195">
        <v>1.099</v>
      </c>
      <c r="ABY34" s="195"/>
      <c r="ABZ34" s="195"/>
      <c r="ACA34" s="195">
        <v>1.20017844</v>
      </c>
      <c r="ACB34" s="195">
        <v>6.5000000000000002E-2</v>
      </c>
      <c r="ACC34" s="195"/>
      <c r="ACD34" s="195"/>
      <c r="ACE34" s="195">
        <v>5.0999999999999997E-2</v>
      </c>
      <c r="ACF34" s="195"/>
      <c r="ACG34" s="195">
        <v>0.11599999999999999</v>
      </c>
      <c r="ACH34" s="195"/>
      <c r="ACI34" s="195"/>
      <c r="ACJ34" s="195">
        <v>3.6053014399999999</v>
      </c>
      <c r="ACK34" s="195">
        <v>3.0000000000000001E-3</v>
      </c>
      <c r="ACL34" s="195"/>
      <c r="ACM34" s="195">
        <v>1.1970000000000001</v>
      </c>
      <c r="ACN34" s="195">
        <v>1.2</v>
      </c>
      <c r="ACO34" s="195"/>
      <c r="ACP34" s="195"/>
      <c r="ACQ34" s="195"/>
      <c r="ACR34" s="195"/>
      <c r="ACS34" s="195"/>
      <c r="ACT34" s="195"/>
      <c r="ACU34" s="195"/>
      <c r="ACV34" s="195"/>
      <c r="ACW34" s="195"/>
      <c r="ACX34" s="195"/>
      <c r="ACY34" s="195"/>
      <c r="ACZ34" s="195"/>
      <c r="ADA34" s="195"/>
      <c r="ADB34" s="195"/>
      <c r="ADC34" s="195">
        <v>4.0735600000000004E-3</v>
      </c>
      <c r="ADD34" s="195"/>
      <c r="ADE34" s="195"/>
      <c r="ADF34" s="195">
        <v>4.0735600000000004E-3</v>
      </c>
      <c r="ADG34" s="195"/>
      <c r="ADH34" s="195"/>
      <c r="ADI34" s="195"/>
      <c r="ADJ34" s="195"/>
      <c r="ADK34" s="195">
        <v>1.2040735600000001</v>
      </c>
      <c r="ADL34" s="195"/>
      <c r="ADM34" s="195"/>
      <c r="ADN34" s="195"/>
      <c r="ADO34" s="195"/>
      <c r="ADP34" s="195">
        <v>9.7899999999999991</v>
      </c>
      <c r="ADQ34" s="195"/>
      <c r="ADR34" s="195">
        <v>5.1760430000000003E-2</v>
      </c>
      <c r="ADS34" s="195">
        <v>9.841760429999999</v>
      </c>
      <c r="ADT34" s="195"/>
      <c r="ADU34" s="195"/>
      <c r="ADV34" s="195"/>
      <c r="ADW34" s="195"/>
      <c r="ADX34" s="195"/>
      <c r="ADY34" s="195"/>
      <c r="ADZ34" s="195"/>
      <c r="AEA34" s="195"/>
      <c r="AEB34" s="195">
        <v>1.341</v>
      </c>
      <c r="AEC34" s="195"/>
      <c r="AED34" s="195">
        <v>1.341</v>
      </c>
      <c r="AEE34" s="195"/>
      <c r="AEF34" s="195"/>
      <c r="AEG34" s="195"/>
      <c r="AEH34" s="195"/>
      <c r="AEI34" s="195">
        <v>8.6999999999999994E-2</v>
      </c>
      <c r="AEJ34" s="195">
        <v>8.6999999999999994E-2</v>
      </c>
      <c r="AEK34" s="195">
        <v>11.269760429999998</v>
      </c>
      <c r="AEL34" s="195"/>
      <c r="AEM34" s="195"/>
      <c r="AEN34" s="195"/>
      <c r="AEO34" s="195"/>
      <c r="AEP34" s="195"/>
      <c r="AEQ34" s="195"/>
      <c r="AER34" s="195"/>
      <c r="AES34" s="195">
        <v>1.198E-5</v>
      </c>
      <c r="AET34" s="195"/>
      <c r="AEU34" s="195"/>
      <c r="AEV34" s="195">
        <v>6.8823120000000002E-2</v>
      </c>
      <c r="AEW34" s="195">
        <v>6.8835099999999996E-2</v>
      </c>
      <c r="AEX34" s="195"/>
      <c r="AEY34" s="195"/>
      <c r="AEZ34" s="195"/>
      <c r="AFA34" s="195"/>
      <c r="AFB34" s="195"/>
      <c r="AFC34" s="195"/>
      <c r="AFD34" s="195"/>
      <c r="AFE34" s="195"/>
      <c r="AFF34" s="195"/>
      <c r="AFG34" s="195"/>
      <c r="AFH34" s="195"/>
      <c r="AFI34" s="195"/>
      <c r="AFJ34" s="195"/>
      <c r="AFK34" s="195"/>
      <c r="AFL34" s="195">
        <v>6.8835099999999996E-2</v>
      </c>
      <c r="AFM34" s="195"/>
      <c r="AFN34" s="195"/>
      <c r="AFO34" s="195">
        <v>1.1559999999999999</v>
      </c>
      <c r="AFP34" s="195">
        <v>1.1559999999999999</v>
      </c>
      <c r="AFQ34" s="195"/>
      <c r="AFR34" s="195"/>
      <c r="AFS34" s="195"/>
      <c r="AFT34" s="195"/>
      <c r="AFU34" s="195"/>
      <c r="AFV34" s="195"/>
      <c r="AFW34" s="195"/>
      <c r="AFX34" s="195"/>
      <c r="AFY34" s="195"/>
      <c r="AFZ34" s="195"/>
      <c r="AGA34" s="195"/>
      <c r="AGB34" s="195"/>
      <c r="AGC34" s="195">
        <v>1.431734E-2</v>
      </c>
      <c r="AGD34" s="195"/>
      <c r="AGE34" s="195"/>
      <c r="AGF34" s="195"/>
      <c r="AGG34" s="195">
        <v>1.431734E-2</v>
      </c>
      <c r="AGH34" s="195"/>
      <c r="AGI34" s="195"/>
      <c r="AGJ34" s="195"/>
      <c r="AGK34" s="195"/>
      <c r="AGL34" s="195"/>
      <c r="AGM34" s="195"/>
      <c r="AGN34" s="195">
        <v>1.17031734</v>
      </c>
      <c r="AGO34" s="195"/>
      <c r="AGP34" s="195"/>
      <c r="AGQ34" s="195"/>
      <c r="AGR34" s="195">
        <v>5.4114860000000001E-2</v>
      </c>
      <c r="AGS34" s="195"/>
      <c r="AGT34" s="195">
        <v>5.4114860000000001E-2</v>
      </c>
      <c r="AGU34" s="195"/>
      <c r="AGV34" s="195"/>
      <c r="AGW34" s="195"/>
      <c r="AGX34" s="195"/>
      <c r="AGY34" s="195">
        <v>1.10677256</v>
      </c>
      <c r="AGZ34" s="195">
        <v>1.10677256</v>
      </c>
      <c r="AHA34" s="195"/>
      <c r="AHB34" s="195"/>
      <c r="AHC34" s="195"/>
      <c r="AHD34" s="195"/>
      <c r="AHE34" s="195">
        <v>1.712</v>
      </c>
      <c r="AHF34" s="195">
        <v>1.712</v>
      </c>
      <c r="AHG34" s="195"/>
      <c r="AHH34" s="195"/>
      <c r="AHI34" s="195"/>
      <c r="AHJ34" s="195">
        <v>6.952</v>
      </c>
      <c r="AHK34" s="195"/>
      <c r="AHL34" s="195">
        <v>6.952</v>
      </c>
      <c r="AHM34" s="195">
        <v>9.8248874199999996</v>
      </c>
      <c r="AHN34" s="195"/>
      <c r="AHO34" s="195"/>
      <c r="AHP34" s="195"/>
      <c r="AHQ34" s="195"/>
      <c r="AHR34" s="195">
        <v>1.417</v>
      </c>
      <c r="AHS34" s="195">
        <v>1.417</v>
      </c>
      <c r="AHT34" s="195">
        <v>0.82899999999999996</v>
      </c>
      <c r="AHU34" s="195"/>
      <c r="AHV34" s="195"/>
      <c r="AHW34" s="195"/>
      <c r="AHX34" s="195">
        <v>5.6000000000000001E-2</v>
      </c>
      <c r="AHY34" s="195">
        <v>0.88500000000000001</v>
      </c>
      <c r="AHZ34" s="195"/>
      <c r="AIA34" s="195"/>
      <c r="AIB34" s="195"/>
      <c r="AIC34" s="195"/>
      <c r="AID34" s="195"/>
      <c r="AIE34" s="195"/>
      <c r="AIF34" s="195"/>
      <c r="AIG34" s="195"/>
      <c r="AIH34" s="195"/>
      <c r="AII34" s="195"/>
      <c r="AIJ34" s="195">
        <v>6.5299799999999995E-3</v>
      </c>
      <c r="AIK34" s="195">
        <v>6.5299799999999995E-3</v>
      </c>
      <c r="AIL34" s="195"/>
      <c r="AIM34" s="195"/>
      <c r="AIN34" s="195"/>
      <c r="AIO34" s="195"/>
      <c r="AIP34" s="195">
        <v>2.3085299799999999</v>
      </c>
      <c r="AIQ34" s="195"/>
      <c r="AIR34" s="195"/>
      <c r="AIS34" s="195"/>
      <c r="AIT34" s="195"/>
      <c r="AIU34" s="195"/>
      <c r="AIV34" s="195"/>
      <c r="AIW34" s="195">
        <v>0.84399999999999997</v>
      </c>
      <c r="AIX34" s="195">
        <v>0.84399999999999997</v>
      </c>
      <c r="AIY34" s="195"/>
      <c r="AIZ34" s="195"/>
      <c r="AJA34" s="195"/>
      <c r="AJB34" s="195">
        <v>0.871</v>
      </c>
      <c r="AJC34" s="195"/>
      <c r="AJD34" s="195">
        <v>0.871</v>
      </c>
      <c r="AJE34" s="195"/>
      <c r="AJF34" s="195"/>
      <c r="AJG34" s="195"/>
      <c r="AJH34" s="195"/>
      <c r="AJI34" s="195">
        <v>1.1659999999999999</v>
      </c>
      <c r="AJJ34" s="195">
        <v>1.1659999999999999</v>
      </c>
      <c r="AJK34" s="195"/>
      <c r="AJL34" s="195">
        <v>1.5E-5</v>
      </c>
      <c r="AJM34" s="195"/>
      <c r="AJN34" s="195"/>
      <c r="AJO34" s="195"/>
      <c r="AJP34" s="195">
        <v>1.5E-5</v>
      </c>
      <c r="AJQ34" s="195">
        <v>2.8810149999999997</v>
      </c>
      <c r="AJR34" s="195"/>
      <c r="AJS34" s="195"/>
      <c r="AJT34" s="195"/>
      <c r="AJU34" s="195"/>
      <c r="AJV34" s="195"/>
      <c r="AJW34" s="195"/>
      <c r="AJX34" s="195">
        <v>0.34899999999999998</v>
      </c>
      <c r="AJY34" s="195"/>
      <c r="AJZ34" s="195"/>
      <c r="AKA34" s="195">
        <v>2.2050000000000001</v>
      </c>
      <c r="AKB34" s="195"/>
      <c r="AKC34" s="195">
        <v>2.5540000000000003</v>
      </c>
      <c r="AKD34" s="195">
        <v>3.4000000000000002E-4</v>
      </c>
      <c r="AKE34" s="195"/>
      <c r="AKF34" s="195"/>
      <c r="AKG34" s="195"/>
      <c r="AKH34" s="195"/>
      <c r="AKI34" s="195">
        <v>3.4000000000000002E-4</v>
      </c>
      <c r="AKJ34" s="195"/>
      <c r="AKK34" s="195"/>
      <c r="AKL34" s="195"/>
      <c r="AKM34" s="195">
        <v>0.49</v>
      </c>
      <c r="AKN34" s="195">
        <v>0.49</v>
      </c>
      <c r="AKO34" s="195"/>
      <c r="AKP34" s="195"/>
      <c r="AKQ34" s="195">
        <v>3.04434</v>
      </c>
      <c r="AKR34" s="195">
        <v>48.378396769999995</v>
      </c>
      <c r="AKS34" s="195"/>
      <c r="AKT34" s="195"/>
      <c r="AKU34" s="195"/>
      <c r="AKV34" s="195"/>
      <c r="AKW34" s="195"/>
      <c r="AKX34" s="195"/>
      <c r="AKY34" s="195"/>
      <c r="AKZ34" s="195"/>
      <c r="ALA34" s="195">
        <v>9.6749999999999996E-3</v>
      </c>
      <c r="ALB34" s="195">
        <v>9.6749999999999996E-3</v>
      </c>
      <c r="ALC34" s="195"/>
      <c r="ALD34" s="195"/>
      <c r="ALE34" s="195"/>
      <c r="ALF34" s="195"/>
      <c r="ALG34" s="195">
        <v>3.0649999999999999</v>
      </c>
      <c r="ALH34" s="195">
        <v>3.0649999999999999</v>
      </c>
      <c r="ALI34" s="195"/>
      <c r="ALJ34" s="195">
        <v>1.0760000000000001</v>
      </c>
      <c r="ALK34" s="195"/>
      <c r="ALL34" s="195"/>
      <c r="ALM34" s="195">
        <v>1.0760000000000001</v>
      </c>
      <c r="ALN34" s="195"/>
      <c r="ALO34" s="195">
        <v>1.0399999999999999E-4</v>
      </c>
      <c r="ALP34" s="195">
        <v>4.6422000000000008E-3</v>
      </c>
      <c r="ALQ34" s="195"/>
      <c r="ALR34" s="195">
        <v>4.7462000000000008E-3</v>
      </c>
      <c r="ALS34" s="195">
        <v>4.1554212000000001</v>
      </c>
      <c r="ALT34" s="195"/>
      <c r="ALU34" s="195"/>
      <c r="ALV34" s="195"/>
      <c r="ALW34" s="195"/>
      <c r="ALX34" s="195"/>
      <c r="ALY34" s="195"/>
      <c r="ALZ34" s="195"/>
      <c r="AMA34" s="195"/>
      <c r="AMB34" s="195"/>
      <c r="AMC34" s="195"/>
      <c r="AMD34" s="195"/>
      <c r="AME34" s="195"/>
      <c r="AMF34" s="195">
        <v>1.5474E-3</v>
      </c>
      <c r="AMG34" s="195">
        <v>1.5474E-3</v>
      </c>
      <c r="AMH34" s="195"/>
      <c r="AMI34" s="195"/>
      <c r="AMJ34" s="195"/>
      <c r="AMK34" s="195"/>
      <c r="AML34" s="195"/>
      <c r="AMM34" s="195"/>
      <c r="AMN34" s="195"/>
      <c r="AMO34" s="195"/>
      <c r="AMP34" s="195"/>
      <c r="AMQ34" s="195"/>
      <c r="AMR34" s="195">
        <f t="shared" si="49"/>
        <v>0</v>
      </c>
      <c r="AMS34" s="195">
        <f t="shared" si="50"/>
        <v>1.5474E-3</v>
      </c>
      <c r="AMT34" s="195"/>
      <c r="AMU34" s="195"/>
      <c r="AMV34" s="195"/>
      <c r="AMW34" s="195"/>
      <c r="AMX34" s="195"/>
      <c r="AMY34" s="195"/>
      <c r="AMZ34" s="195"/>
      <c r="ANA34" s="195"/>
      <c r="ANB34" s="195"/>
      <c r="ANC34" s="195"/>
      <c r="AND34" s="195"/>
      <c r="ANE34" s="195">
        <f t="shared" si="51"/>
        <v>0</v>
      </c>
      <c r="ANF34" s="195"/>
      <c r="ANG34" s="195"/>
      <c r="ANH34" s="195"/>
      <c r="ANI34" s="195"/>
      <c r="ANJ34" s="195"/>
      <c r="ANK34" s="195"/>
      <c r="ANL34" s="195"/>
      <c r="ANM34" s="195"/>
      <c r="ANN34" s="195"/>
      <c r="ANO34" s="195"/>
      <c r="ANP34" s="195">
        <v>0.6</v>
      </c>
      <c r="ANQ34" s="195">
        <v>0.6</v>
      </c>
      <c r="ANR34" s="195">
        <f t="shared" si="52"/>
        <v>0.6</v>
      </c>
      <c r="ANS34" s="195">
        <v>1E-3</v>
      </c>
      <c r="ANT34" s="195"/>
      <c r="ANU34" s="195"/>
      <c r="ANV34" s="195"/>
      <c r="ANW34" s="195"/>
      <c r="ANX34" s="195">
        <v>1E-3</v>
      </c>
      <c r="ANY34" s="195"/>
      <c r="ANZ34" s="195"/>
      <c r="AOA34" s="195"/>
      <c r="AOB34" s="195"/>
      <c r="AOC34" s="195">
        <v>1.401</v>
      </c>
      <c r="AOD34" s="195">
        <v>1.401</v>
      </c>
      <c r="AOE34" s="195"/>
      <c r="AOF34" s="195"/>
      <c r="AOG34" s="195"/>
      <c r="AOH34" s="195"/>
      <c r="AOI34" s="195"/>
      <c r="AOJ34" s="195"/>
      <c r="AOK34" s="195"/>
      <c r="AOL34" s="195"/>
      <c r="AOM34" s="195"/>
      <c r="AON34" s="195"/>
      <c r="AOO34" s="195"/>
      <c r="AOP34" s="195"/>
      <c r="AOQ34" s="195"/>
      <c r="AOR34" s="195"/>
      <c r="AOS34" s="195">
        <v>1.4019999999999999</v>
      </c>
      <c r="AOT34" s="195">
        <v>4.0000000000000002E-4</v>
      </c>
      <c r="AOU34" s="195"/>
      <c r="AOV34" s="195">
        <v>4.0000000000000002E-4</v>
      </c>
      <c r="AOW34" s="195"/>
      <c r="AOX34" s="195"/>
      <c r="AOY34" s="195"/>
      <c r="AOZ34" s="195"/>
      <c r="APA34" s="195"/>
      <c r="APB34" s="195">
        <f t="shared" si="53"/>
        <v>0</v>
      </c>
      <c r="APC34" s="195"/>
      <c r="APD34" s="195"/>
      <c r="APE34" s="195"/>
      <c r="APF34" s="195"/>
      <c r="APG34" s="195">
        <v>7.0999999999999994E-2</v>
      </c>
      <c r="APH34" s="195">
        <v>7.0999999999999994E-2</v>
      </c>
      <c r="API34" s="195"/>
      <c r="APJ34" s="195"/>
      <c r="APK34" s="195"/>
      <c r="APL34" s="195"/>
      <c r="APM34" s="195"/>
      <c r="APN34" s="195"/>
      <c r="APO34" s="195"/>
      <c r="APP34" s="195"/>
      <c r="APQ34" s="195"/>
      <c r="APR34" s="195"/>
      <c r="APS34" s="195"/>
      <c r="APT34" s="195"/>
      <c r="APU34" s="195">
        <f t="shared" si="54"/>
        <v>7.1399999999999991E-2</v>
      </c>
      <c r="APV34" s="195"/>
      <c r="APW34" s="195"/>
      <c r="APX34" s="195"/>
      <c r="APY34" s="195"/>
      <c r="APZ34" s="195"/>
      <c r="AQA34" s="195"/>
      <c r="AQB34" s="195"/>
      <c r="AQC34" s="195"/>
      <c r="AQD34" s="195"/>
      <c r="AQE34" s="195"/>
      <c r="AQF34" s="195">
        <v>1</v>
      </c>
      <c r="AQG34" s="195">
        <v>1</v>
      </c>
      <c r="AQH34" s="195"/>
      <c r="AQI34" s="195">
        <v>0.39200000000000002</v>
      </c>
      <c r="AQJ34" s="195">
        <v>3.226</v>
      </c>
      <c r="AQK34" s="195">
        <v>3.6179999999999999</v>
      </c>
      <c r="AQL34" s="195">
        <v>1.5474E-3</v>
      </c>
      <c r="AQM34" s="195"/>
      <c r="AQN34" s="195"/>
      <c r="AQO34" s="195"/>
      <c r="AQP34" s="195"/>
      <c r="AQQ34" s="195">
        <v>1.5474E-3</v>
      </c>
      <c r="AQR34" s="195">
        <v>4.6195474000000001</v>
      </c>
      <c r="AQS34" s="195"/>
      <c r="AQT34" s="195"/>
      <c r="AQU34" s="195"/>
      <c r="AQV34" s="195"/>
      <c r="AQW34" s="195"/>
      <c r="AQX34" s="195"/>
      <c r="AQY34" s="195"/>
      <c r="AQZ34" s="195"/>
      <c r="ARA34" s="195"/>
      <c r="ARB34" s="195"/>
      <c r="ARC34" s="195">
        <v>1.5469999999999999E-2</v>
      </c>
      <c r="ARD34" s="195">
        <v>1.5469999999999999E-2</v>
      </c>
      <c r="ARE34" s="195"/>
      <c r="ARF34" s="195"/>
      <c r="ARG34" s="195"/>
      <c r="ARH34" s="195"/>
      <c r="ARI34" s="195"/>
      <c r="ARJ34" s="195"/>
      <c r="ARK34" s="195"/>
      <c r="ARL34" s="195"/>
      <c r="ARM34" s="195"/>
      <c r="ARN34" s="195"/>
      <c r="ARO34" s="195"/>
      <c r="ARP34" s="195"/>
      <c r="ARQ34" s="195"/>
      <c r="ARR34" s="195"/>
      <c r="ARS34" s="195"/>
      <c r="ART34" s="195">
        <v>1.5469999999999999E-2</v>
      </c>
      <c r="ARU34" s="195"/>
      <c r="ARV34" s="195"/>
      <c r="ARW34" s="195"/>
      <c r="ARX34" s="195"/>
      <c r="ARY34" s="195"/>
      <c r="ARZ34" s="195"/>
      <c r="ASA34" s="195"/>
      <c r="ASB34" s="195"/>
      <c r="ASC34" s="195">
        <v>1.5474E-3</v>
      </c>
      <c r="ASD34" s="195"/>
      <c r="ASE34" s="195"/>
      <c r="ASF34" s="195"/>
      <c r="ASG34" s="195"/>
      <c r="ASH34" s="195">
        <v>1.5474E-3</v>
      </c>
      <c r="ASI34" s="195"/>
      <c r="ASJ34" s="195"/>
      <c r="ASK34" s="195">
        <v>5.0337999999999999E-4</v>
      </c>
      <c r="ASL34" s="195"/>
      <c r="ASM34" s="195"/>
      <c r="ASN34" s="195">
        <v>5.0337999999999999E-4</v>
      </c>
      <c r="ASO34" s="195">
        <v>1.1359999999999999</v>
      </c>
      <c r="ASP34" s="195"/>
      <c r="ASQ34" s="195"/>
      <c r="ASR34" s="195"/>
      <c r="ASS34" s="195"/>
      <c r="AST34" s="195">
        <v>1.1359999999999999</v>
      </c>
      <c r="ASU34" s="195">
        <v>1.1380507799999999</v>
      </c>
      <c r="ASV34" s="195"/>
      <c r="ASW34" s="195"/>
      <c r="ASX34" s="195"/>
      <c r="ASY34" s="195">
        <v>1.2729999999999999</v>
      </c>
      <c r="ASZ34" s="195"/>
      <c r="ATA34" s="195">
        <v>1.2729999999999999</v>
      </c>
      <c r="ATB34" s="195"/>
      <c r="ATC34" s="195"/>
      <c r="ATD34" s="195"/>
      <c r="ATE34" s="195">
        <v>2.089</v>
      </c>
      <c r="ATF34" s="195"/>
      <c r="ATG34" s="195">
        <v>2.089</v>
      </c>
      <c r="ATH34" s="195"/>
      <c r="ATI34" s="195"/>
      <c r="ATJ34" s="195"/>
      <c r="ATK34" s="195">
        <v>1.1226E-4</v>
      </c>
      <c r="ATL34" s="195"/>
      <c r="ATM34" s="195">
        <v>1.1226E-4</v>
      </c>
      <c r="ATN34" s="195"/>
      <c r="ATO34" s="195"/>
      <c r="ATP34" s="195"/>
      <c r="ATQ34" s="195"/>
      <c r="ATR34" s="195">
        <v>2.1534000000000001E-4</v>
      </c>
      <c r="ATS34" s="195">
        <v>2.1534000000000001E-4</v>
      </c>
      <c r="ATT34" s="195"/>
      <c r="ATU34" s="195"/>
      <c r="ATV34" s="195">
        <v>3.3623276</v>
      </c>
      <c r="ATW34" s="195"/>
      <c r="ATX34" s="195">
        <v>5.6800000000000004E-4</v>
      </c>
      <c r="ATY34" s="195"/>
      <c r="ATZ34" s="195">
        <v>1.22733797</v>
      </c>
      <c r="AUA34" s="195">
        <v>1.2279059699999999</v>
      </c>
      <c r="AUB34" s="195"/>
      <c r="AUC34" s="195">
        <v>7.4999999999999997E-2</v>
      </c>
      <c r="AUD34" s="195"/>
      <c r="AUE34" s="195"/>
      <c r="AUF34" s="195"/>
      <c r="AUG34" s="195">
        <v>7.4999999999999997E-2</v>
      </c>
      <c r="AUH34" s="195"/>
      <c r="AUI34" s="195"/>
      <c r="AUJ34" s="195"/>
      <c r="AUK34" s="195"/>
      <c r="AUL34" s="195"/>
      <c r="AUM34" s="195"/>
      <c r="AUN34" s="195"/>
      <c r="AUO34" s="195"/>
      <c r="AUP34" s="195"/>
      <c r="AUQ34" s="195"/>
      <c r="AUR34" s="195"/>
      <c r="AUS34" s="195"/>
      <c r="AUT34" s="195"/>
      <c r="AUU34" s="195"/>
      <c r="AUV34" s="195"/>
      <c r="AUW34" s="195"/>
      <c r="AUX34" s="195"/>
      <c r="AUY34" s="195">
        <v>1.3029059699999999</v>
      </c>
      <c r="AUZ34" s="195"/>
      <c r="AVA34" s="195"/>
      <c r="AVB34" s="195"/>
      <c r="AVC34" s="195"/>
      <c r="AVD34" s="195"/>
      <c r="AVE34" s="195"/>
      <c r="AVF34" s="195"/>
      <c r="AVG34" s="195"/>
      <c r="AVH34" s="195"/>
      <c r="AVI34" s="195"/>
      <c r="AVJ34" s="195"/>
      <c r="AVK34" s="195"/>
      <c r="AVL34" s="195"/>
      <c r="AVM34" s="195"/>
      <c r="AVN34" s="195"/>
      <c r="AVO34" s="195"/>
      <c r="AVP34" s="195"/>
      <c r="AVQ34" s="195"/>
      <c r="AVR34" s="195"/>
      <c r="AVS34" s="195"/>
      <c r="AVT34" s="195"/>
      <c r="AVU34" s="195"/>
      <c r="AVV34" s="195"/>
      <c r="AVW34" s="195"/>
      <c r="AVX34" s="195">
        <v>7.8179999999999996</v>
      </c>
      <c r="AVY34" s="195">
        <v>7.8179999999999996</v>
      </c>
      <c r="AVZ34" s="195">
        <v>7.8179999999999996</v>
      </c>
      <c r="AWA34" s="195"/>
      <c r="AWB34" s="195">
        <v>2.0103600000000001E-3</v>
      </c>
      <c r="AWC34" s="195"/>
      <c r="AWD34" s="195"/>
      <c r="AWE34" s="195">
        <v>1.677</v>
      </c>
      <c r="AWF34" s="195">
        <v>1.6790103600000001</v>
      </c>
      <c r="AWG34" s="195"/>
      <c r="AWH34" s="195"/>
      <c r="AWI34" s="195"/>
      <c r="AWJ34" s="195"/>
      <c r="AWK34" s="195"/>
      <c r="AWL34" s="195"/>
      <c r="AWM34" s="195"/>
      <c r="AWN34" s="195"/>
      <c r="AWO34" s="195"/>
      <c r="AWP34" s="195"/>
      <c r="AWQ34" s="195"/>
      <c r="AWR34" s="195">
        <f t="shared" si="56"/>
        <v>0</v>
      </c>
      <c r="AWS34" s="195"/>
      <c r="AWT34" s="195"/>
      <c r="AWU34" s="195"/>
      <c r="AWV34" s="195"/>
      <c r="AWW34" s="195">
        <f t="shared" si="57"/>
        <v>0</v>
      </c>
      <c r="AWX34" s="195"/>
      <c r="AWY34" s="195"/>
      <c r="AWZ34" s="195">
        <f t="shared" si="58"/>
        <v>0</v>
      </c>
      <c r="AXA34" s="195">
        <f t="shared" si="59"/>
        <v>1.6790103600000001</v>
      </c>
      <c r="AXB34" s="195">
        <f t="shared" si="60"/>
        <v>26.165680710000004</v>
      </c>
      <c r="AXC34" s="195"/>
      <c r="AXD34" s="195"/>
      <c r="AXE34" s="195">
        <f t="shared" si="61"/>
        <v>0</v>
      </c>
      <c r="AXF34" s="195"/>
      <c r="AXG34" s="195"/>
      <c r="AXH34" s="195"/>
      <c r="AXI34" s="195"/>
      <c r="AXJ34" s="195">
        <v>6</v>
      </c>
      <c r="AXK34" s="195">
        <f t="shared" si="62"/>
        <v>6</v>
      </c>
      <c r="AXL34" s="195">
        <v>0</v>
      </c>
      <c r="AXM34" s="195">
        <v>0</v>
      </c>
      <c r="AXN34" s="195">
        <v>0</v>
      </c>
      <c r="AXO34" s="195">
        <v>0</v>
      </c>
      <c r="AXP34" s="195">
        <v>0</v>
      </c>
      <c r="AXQ34" s="195">
        <f t="shared" si="63"/>
        <v>0</v>
      </c>
      <c r="AXR34" s="195">
        <v>0</v>
      </c>
      <c r="AXS34" s="195">
        <v>0</v>
      </c>
      <c r="AXT34" s="195">
        <v>0</v>
      </c>
      <c r="AXU34" s="195">
        <v>0</v>
      </c>
      <c r="AXV34" s="195">
        <f t="shared" si="64"/>
        <v>0</v>
      </c>
      <c r="AXW34" s="195">
        <v>0</v>
      </c>
      <c r="AXX34" s="195">
        <v>0</v>
      </c>
      <c r="AXY34" s="195">
        <v>0</v>
      </c>
      <c r="AXZ34" s="195"/>
      <c r="AYA34" s="195"/>
      <c r="AYB34" s="195">
        <f t="shared" si="65"/>
        <v>0</v>
      </c>
      <c r="AYC34" s="195">
        <f t="shared" si="23"/>
        <v>6</v>
      </c>
      <c r="AYD34" s="195"/>
      <c r="AYE34" s="195"/>
      <c r="AYF34" s="195"/>
      <c r="AYG34" s="195"/>
      <c r="AYH34" s="195"/>
      <c r="AYI34" s="195">
        <f t="shared" si="66"/>
        <v>0</v>
      </c>
      <c r="AYJ34" s="195"/>
      <c r="AYK34" s="195"/>
      <c r="AYL34" s="195"/>
      <c r="AYM34" s="195"/>
      <c r="AYN34" s="195"/>
      <c r="AYO34" s="195">
        <f t="shared" si="67"/>
        <v>0</v>
      </c>
      <c r="AYP34" s="195"/>
      <c r="AYQ34" s="195"/>
      <c r="AYR34" s="195"/>
      <c r="AYS34" s="195"/>
      <c r="AYT34" s="195"/>
      <c r="AYU34" s="195">
        <f t="shared" si="68"/>
        <v>0</v>
      </c>
      <c r="AYV34" s="195"/>
      <c r="AYW34" s="195"/>
      <c r="AYX34" s="195"/>
      <c r="AYY34" s="195">
        <f t="shared" si="69"/>
        <v>0</v>
      </c>
      <c r="AYZ34" s="195">
        <f t="shared" si="70"/>
        <v>0</v>
      </c>
      <c r="AZA34" s="195"/>
      <c r="AZB34" s="195"/>
      <c r="AZC34" s="195"/>
      <c r="AZD34" s="195"/>
      <c r="AZE34" s="195"/>
      <c r="AZF34" s="195">
        <f t="shared" si="71"/>
        <v>0</v>
      </c>
      <c r="AZG34" s="195"/>
      <c r="AZH34" s="195"/>
      <c r="AZI34" s="195"/>
      <c r="AZJ34" s="195"/>
      <c r="AZK34" s="195"/>
      <c r="AZL34" s="195">
        <f t="shared" si="72"/>
        <v>0</v>
      </c>
      <c r="AZM34" s="195"/>
      <c r="AZN34" s="195"/>
      <c r="AZO34" s="195"/>
      <c r="AZP34" s="195"/>
      <c r="AZQ34" s="195"/>
      <c r="AZR34" s="195">
        <f t="shared" si="73"/>
        <v>0</v>
      </c>
      <c r="AZS34" s="195"/>
      <c r="AZT34" s="195"/>
      <c r="AZU34" s="195"/>
      <c r="AZV34" s="195"/>
      <c r="AZW34" s="195"/>
      <c r="AZX34" s="195">
        <f t="shared" si="74"/>
        <v>0</v>
      </c>
      <c r="AZY34" s="195"/>
      <c r="AZZ34" s="195"/>
      <c r="BAA34" s="195">
        <f t="shared" si="75"/>
        <v>0</v>
      </c>
      <c r="BAB34" s="195">
        <f t="shared" si="76"/>
        <v>0</v>
      </c>
      <c r="BAC34" s="195"/>
      <c r="BAD34" s="195"/>
      <c r="BAE34" s="195"/>
      <c r="BAF34" s="195">
        <f t="shared" si="77"/>
        <v>0</v>
      </c>
      <c r="BAG34" s="195"/>
      <c r="BAH34" s="195"/>
      <c r="BAI34" s="195"/>
      <c r="BAJ34" s="195"/>
      <c r="BAK34" s="195">
        <f t="shared" si="78"/>
        <v>0</v>
      </c>
      <c r="BAL34" s="195"/>
      <c r="BAM34" s="195"/>
      <c r="BAN34" s="195"/>
      <c r="BAO34" s="195"/>
      <c r="BAP34" s="195"/>
      <c r="BAQ34" s="195">
        <f t="shared" si="79"/>
        <v>0</v>
      </c>
      <c r="BAR34" s="195"/>
      <c r="BAS34" s="195"/>
      <c r="BAT34" s="195"/>
      <c r="BAU34" s="195"/>
      <c r="BAV34" s="195"/>
      <c r="BAW34" s="195">
        <f t="shared" si="80"/>
        <v>0</v>
      </c>
      <c r="BAX34" s="195"/>
      <c r="BAY34" s="195"/>
      <c r="BAZ34" s="195"/>
      <c r="BBA34" s="195"/>
      <c r="BBB34" s="195">
        <f t="shared" si="81"/>
        <v>0</v>
      </c>
      <c r="BBC34" s="195">
        <f t="shared" si="82"/>
        <v>0</v>
      </c>
      <c r="BBD34" s="195"/>
      <c r="BBE34" s="195"/>
      <c r="BBF34" s="195"/>
      <c r="BBG34" s="195"/>
      <c r="BBH34" s="195"/>
      <c r="BBI34" s="195">
        <f t="shared" si="83"/>
        <v>0</v>
      </c>
      <c r="BBJ34" s="195"/>
      <c r="BBK34" s="195"/>
      <c r="BBL34" s="195"/>
      <c r="BBM34" s="195"/>
      <c r="BBN34" s="195"/>
      <c r="BBO34" s="195">
        <f t="shared" si="84"/>
        <v>0</v>
      </c>
      <c r="BBP34" s="195"/>
      <c r="BBQ34" s="195"/>
      <c r="BBR34" s="195"/>
      <c r="BBS34" s="195"/>
      <c r="BBT34" s="195"/>
      <c r="BBU34" s="195">
        <f t="shared" si="85"/>
        <v>0</v>
      </c>
      <c r="BBV34" s="195"/>
      <c r="BBW34" s="195"/>
      <c r="BBX34" s="195"/>
      <c r="BBY34" s="195"/>
      <c r="BBZ34" s="195"/>
      <c r="BCA34" s="195">
        <f t="shared" si="86"/>
        <v>0</v>
      </c>
      <c r="BCB34" s="195">
        <f t="shared" si="87"/>
        <v>0</v>
      </c>
      <c r="BCC34" s="195"/>
      <c r="BCD34" s="195"/>
      <c r="BCE34" s="195"/>
      <c r="BCF34" s="195"/>
      <c r="BCG34" s="195"/>
      <c r="BCH34" s="195">
        <f t="shared" si="88"/>
        <v>0</v>
      </c>
      <c r="BCI34" s="195"/>
      <c r="BCJ34" s="195"/>
      <c r="BCK34" s="195"/>
      <c r="BCL34" s="195"/>
      <c r="BCM34" s="195">
        <f t="shared" si="24"/>
        <v>0</v>
      </c>
      <c r="BCN34" s="195"/>
      <c r="BCO34" s="195">
        <v>1.325</v>
      </c>
      <c r="BCP34" s="195">
        <v>9.4690000000000003E-5</v>
      </c>
      <c r="BCQ34" s="195"/>
      <c r="BCR34" s="195">
        <v>1.7662999999999999E-3</v>
      </c>
      <c r="BCS34" s="195">
        <f t="shared" si="89"/>
        <v>1.3268609900000001</v>
      </c>
      <c r="BCT34" s="195"/>
      <c r="BCU34" s="195"/>
      <c r="BCV34" s="195"/>
      <c r="BCW34" s="195"/>
      <c r="BCX34" s="195">
        <f t="shared" si="90"/>
        <v>0</v>
      </c>
      <c r="BCY34" s="195"/>
      <c r="BCZ34" s="195"/>
      <c r="BDA34" s="195">
        <f t="shared" si="91"/>
        <v>0</v>
      </c>
      <c r="BDB34" s="195">
        <f t="shared" si="92"/>
        <v>1.3268609900000001</v>
      </c>
      <c r="BDC34" s="195"/>
      <c r="BDD34" s="195"/>
      <c r="BDE34" s="195"/>
      <c r="BDF34" s="195">
        <f t="shared" si="25"/>
        <v>0</v>
      </c>
      <c r="BDG34" s="195"/>
      <c r="BDH34" s="195"/>
      <c r="BDI34" s="195"/>
      <c r="BDJ34" s="195"/>
      <c r="BDK34" s="195"/>
      <c r="BDL34" s="195">
        <f t="shared" si="93"/>
        <v>0</v>
      </c>
      <c r="BDM34" s="195"/>
      <c r="BDN34" s="195"/>
      <c r="BDO34" s="195">
        <v>8.0877630000000006E-2</v>
      </c>
      <c r="BDP34" s="195"/>
      <c r="BDQ34" s="195">
        <f t="shared" si="94"/>
        <v>8.0877630000000006E-2</v>
      </c>
      <c r="BDR34" s="195"/>
      <c r="BDS34" s="195"/>
      <c r="BDT34" s="195"/>
      <c r="BDU34" s="195"/>
      <c r="BDV34" s="195"/>
      <c r="BDW34" s="195">
        <f t="shared" si="95"/>
        <v>0</v>
      </c>
      <c r="BDX34" s="195"/>
      <c r="BDY34" s="195"/>
      <c r="BDZ34" s="195"/>
      <c r="BEA34" s="195"/>
      <c r="BEB34" s="195"/>
      <c r="BEC34" s="195">
        <f t="shared" si="96"/>
        <v>0</v>
      </c>
      <c r="BED34" s="195">
        <f t="shared" si="97"/>
        <v>8.0877630000000006E-2</v>
      </c>
      <c r="BEE34" s="195"/>
      <c r="BEF34" s="195"/>
      <c r="BEG34" s="195"/>
      <c r="BEH34" s="195"/>
      <c r="BEI34" s="195">
        <f t="shared" si="98"/>
        <v>0</v>
      </c>
      <c r="BEJ34" s="195"/>
      <c r="BEK34" s="195"/>
      <c r="BEL34" s="195"/>
      <c r="BEM34" s="195"/>
      <c r="BEN34" s="195"/>
      <c r="BEO34" s="195">
        <f t="shared" si="99"/>
        <v>0</v>
      </c>
      <c r="BEP34" s="195"/>
      <c r="BEQ34" s="195"/>
      <c r="BER34" s="195"/>
      <c r="BES34" s="195"/>
      <c r="BET34" s="195"/>
      <c r="BEU34" s="195">
        <f t="shared" si="26"/>
        <v>0</v>
      </c>
      <c r="BEV34" s="195"/>
      <c r="BEW34" s="195"/>
      <c r="BEX34" s="195"/>
      <c r="BEY34" s="195"/>
      <c r="BEZ34" s="195"/>
      <c r="BFA34" s="195">
        <f t="shared" si="100"/>
        <v>0</v>
      </c>
      <c r="BFB34" s="195"/>
      <c r="BFC34" s="195">
        <f t="shared" si="101"/>
        <v>0</v>
      </c>
      <c r="BFD34" s="195">
        <f t="shared" si="27"/>
        <v>0</v>
      </c>
      <c r="BFE34" s="195"/>
      <c r="BFF34" s="195"/>
      <c r="BFG34" s="195"/>
      <c r="BFH34" s="195"/>
      <c r="BFI34" s="195">
        <f t="shared" si="102"/>
        <v>0</v>
      </c>
      <c r="BFJ34" s="195"/>
      <c r="BFK34" s="195"/>
      <c r="BFL34" s="195"/>
      <c r="BFM34" s="195"/>
      <c r="BFN34" s="195"/>
      <c r="BFO34" s="195">
        <f t="shared" si="103"/>
        <v>0</v>
      </c>
      <c r="BFP34" s="195"/>
      <c r="BFQ34" s="195"/>
      <c r="BFR34" s="195"/>
      <c r="BFS34" s="195"/>
      <c r="BFT34" s="195"/>
      <c r="BFU34" s="195">
        <f t="shared" si="28"/>
        <v>0</v>
      </c>
      <c r="BFV34" s="195"/>
      <c r="BFW34" s="195"/>
      <c r="BFX34" s="195"/>
      <c r="BFY34" s="195"/>
      <c r="BFZ34" s="195"/>
      <c r="BGA34" s="195">
        <f t="shared" si="104"/>
        <v>0</v>
      </c>
      <c r="BGB34" s="195"/>
      <c r="BGC34" s="195"/>
      <c r="BGD34" s="195"/>
      <c r="BGE34" s="195">
        <f t="shared" si="105"/>
        <v>0</v>
      </c>
      <c r="BGF34" s="195">
        <f t="shared" si="29"/>
        <v>0</v>
      </c>
      <c r="BGG34" s="195"/>
      <c r="BGH34" s="195"/>
      <c r="BGI34" s="195">
        <f t="shared" si="106"/>
        <v>0</v>
      </c>
      <c r="BGJ34" s="195"/>
      <c r="BGK34" s="195"/>
      <c r="BGL34" s="195"/>
      <c r="BGM34" s="195"/>
      <c r="BGN34" s="195"/>
      <c r="BGO34" s="195">
        <f t="shared" si="107"/>
        <v>0</v>
      </c>
      <c r="BGP34" s="195"/>
      <c r="BGQ34" s="195"/>
      <c r="BGR34" s="195"/>
      <c r="BGS34" s="195"/>
      <c r="BGT34" s="195"/>
      <c r="BGU34" s="195">
        <f t="shared" si="108"/>
        <v>0</v>
      </c>
      <c r="BGV34" s="195"/>
      <c r="BGW34" s="195"/>
      <c r="BGX34" s="195"/>
      <c r="BGY34" s="195"/>
      <c r="BGZ34" s="195"/>
      <c r="BHA34" s="195">
        <f t="shared" si="109"/>
        <v>0</v>
      </c>
      <c r="BHB34" s="195"/>
      <c r="BHC34" s="195"/>
      <c r="BHD34" s="195"/>
      <c r="BHE34" s="195"/>
      <c r="BHF34" s="195"/>
      <c r="BHG34" s="195">
        <f t="shared" si="110"/>
        <v>0</v>
      </c>
      <c r="BHH34" s="195">
        <f t="shared" si="111"/>
        <v>0</v>
      </c>
      <c r="BHI34" s="195"/>
      <c r="BHJ34" s="195"/>
      <c r="BHK34" s="195"/>
      <c r="BHL34" s="195"/>
      <c r="BHM34" s="195">
        <f t="shared" si="112"/>
        <v>0</v>
      </c>
      <c r="BHN34" s="195"/>
      <c r="BHO34" s="195"/>
      <c r="BHP34" s="195"/>
      <c r="BHQ34" s="195"/>
      <c r="BHR34" s="195"/>
      <c r="BHS34" s="195">
        <f t="shared" si="113"/>
        <v>0</v>
      </c>
      <c r="BHT34" s="195"/>
      <c r="BHU34" s="195"/>
      <c r="BHV34" s="195"/>
      <c r="BHW34" s="195"/>
      <c r="BHX34" s="195"/>
      <c r="BHY34" s="195">
        <f t="shared" si="114"/>
        <v>0</v>
      </c>
      <c r="BHZ34" s="195"/>
      <c r="BIA34" s="195"/>
      <c r="BIB34" s="195"/>
      <c r="BIC34" s="195"/>
      <c r="BID34" s="195"/>
      <c r="BIE34" s="195">
        <f t="shared" si="115"/>
        <v>0</v>
      </c>
      <c r="BIF34" s="195"/>
      <c r="BIG34" s="195">
        <f t="shared" si="116"/>
        <v>0</v>
      </c>
      <c r="BIH34" s="195">
        <f t="shared" si="117"/>
        <v>0</v>
      </c>
      <c r="BII34" s="195"/>
      <c r="BIJ34" s="195"/>
      <c r="BIK34" s="195"/>
      <c r="BIL34" s="195"/>
      <c r="BIM34" s="195">
        <f t="shared" si="118"/>
        <v>0</v>
      </c>
      <c r="BIN34" s="195"/>
      <c r="BIO34" s="195"/>
      <c r="BIP34" s="195"/>
      <c r="BIQ34" s="195"/>
      <c r="BIR34" s="195"/>
      <c r="BIS34" s="195">
        <f t="shared" si="119"/>
        <v>0</v>
      </c>
      <c r="BIT34" s="195"/>
      <c r="BIU34" s="195"/>
      <c r="BIV34" s="195"/>
      <c r="BIW34" s="195"/>
      <c r="BIX34" s="195"/>
      <c r="BIY34" s="195">
        <f t="shared" si="120"/>
        <v>0</v>
      </c>
      <c r="BIZ34" s="195"/>
      <c r="BJA34" s="195"/>
      <c r="BJB34" s="195"/>
      <c r="BJC34" s="195"/>
      <c r="BJD34" s="195">
        <f t="shared" si="121"/>
        <v>0</v>
      </c>
      <c r="BJE34" s="195"/>
      <c r="BJF34" s="195"/>
      <c r="BJG34" s="195"/>
      <c r="BJH34" s="195"/>
      <c r="BJI34" s="195">
        <f t="shared" si="122"/>
        <v>0</v>
      </c>
      <c r="BJJ34" s="195">
        <f t="shared" si="123"/>
        <v>0</v>
      </c>
      <c r="BJK34" s="195">
        <f t="shared" si="30"/>
        <v>7.4077386199999999</v>
      </c>
      <c r="BJL34" s="195"/>
      <c r="BJM34" s="195"/>
      <c r="BJN34" s="195"/>
      <c r="BJO34" s="195"/>
      <c r="BJP34" s="195"/>
      <c r="BJQ34" s="195">
        <f t="shared" si="124"/>
        <v>0</v>
      </c>
      <c r="BJR34" s="195"/>
      <c r="BJS34" s="195"/>
      <c r="BJT34" s="195"/>
      <c r="BJU34" s="195"/>
      <c r="BJV34" s="195"/>
      <c r="BJW34" s="195">
        <f t="shared" si="125"/>
        <v>0</v>
      </c>
      <c r="BJX34" s="195"/>
      <c r="BJY34" s="195"/>
      <c r="BJZ34" s="195"/>
      <c r="BKA34" s="195"/>
      <c r="BKB34" s="195">
        <f t="shared" si="126"/>
        <v>0</v>
      </c>
      <c r="BKC34" s="195"/>
      <c r="BKD34" s="195"/>
      <c r="BKE34" s="195"/>
      <c r="BKF34" s="195"/>
      <c r="BKG34" s="195"/>
      <c r="BKH34" s="195">
        <f t="shared" si="127"/>
        <v>0</v>
      </c>
      <c r="BKI34" s="195">
        <f t="shared" si="128"/>
        <v>0</v>
      </c>
      <c r="BKJ34" s="195"/>
      <c r="BKK34" s="195"/>
      <c r="BKL34" s="195"/>
      <c r="BKM34" s="195"/>
      <c r="BKN34" s="195"/>
      <c r="BKO34" s="195">
        <f t="shared" si="129"/>
        <v>0</v>
      </c>
      <c r="BKP34" s="195"/>
      <c r="BKQ34" s="195"/>
      <c r="BKR34" s="195"/>
      <c r="BKS34" s="195"/>
      <c r="BKT34" s="195"/>
      <c r="BKU34" s="195">
        <f t="shared" si="130"/>
        <v>0</v>
      </c>
      <c r="BKV34" s="195"/>
      <c r="BKW34" s="195"/>
      <c r="BKX34" s="195"/>
      <c r="BKY34" s="195">
        <f t="shared" si="131"/>
        <v>0</v>
      </c>
      <c r="BKZ34" s="195"/>
      <c r="BLA34" s="195"/>
      <c r="BLB34" s="195"/>
      <c r="BLC34" s="195"/>
      <c r="BLD34" s="195"/>
      <c r="BLE34" s="195">
        <f t="shared" si="132"/>
        <v>0</v>
      </c>
      <c r="BLF34" s="196">
        <f t="shared" si="133"/>
        <v>0</v>
      </c>
      <c r="BLG34" s="195"/>
      <c r="BLH34" s="195"/>
      <c r="BLI34" s="195"/>
      <c r="BLJ34" s="195"/>
      <c r="BLK34" s="195"/>
      <c r="BLL34" s="195">
        <f t="shared" si="134"/>
        <v>0</v>
      </c>
      <c r="BLM34" s="195">
        <v>3.3751300000000001E-3</v>
      </c>
      <c r="BLN34" s="195"/>
      <c r="BLO34" s="195"/>
      <c r="BLP34" s="195"/>
      <c r="BLQ34" s="195"/>
      <c r="BLR34" s="196">
        <f t="shared" si="135"/>
        <v>3.3751300000000001E-3</v>
      </c>
      <c r="BLS34" s="195"/>
      <c r="BLT34" s="195"/>
      <c r="BLU34" s="195"/>
      <c r="BLV34" s="195"/>
      <c r="BLW34" s="195"/>
      <c r="BLX34" s="196">
        <f t="shared" si="31"/>
        <v>0</v>
      </c>
      <c r="BLY34" s="195">
        <v>0.05</v>
      </c>
      <c r="BLZ34" s="195"/>
      <c r="BMA34" s="195"/>
      <c r="BMB34" s="195"/>
      <c r="BMC34" s="195"/>
      <c r="BMD34" s="196">
        <f t="shared" si="136"/>
        <v>0.05</v>
      </c>
      <c r="BME34" s="195">
        <v>0.12</v>
      </c>
      <c r="BMF34" s="195"/>
      <c r="BMG34" s="195"/>
      <c r="BMH34" s="196">
        <f t="shared" si="137"/>
        <v>0.12</v>
      </c>
      <c r="BMI34" s="196">
        <f t="shared" si="138"/>
        <v>0.17337512999999999</v>
      </c>
      <c r="BMJ34" s="195"/>
      <c r="BMK34" s="196">
        <f t="shared" si="139"/>
        <v>0</v>
      </c>
      <c r="BML34" s="195"/>
      <c r="BMM34" s="195">
        <v>0.2</v>
      </c>
      <c r="BMN34" s="195"/>
      <c r="BMO34" s="195"/>
      <c r="BMP34" s="195"/>
      <c r="BMQ34" s="196">
        <f t="shared" si="140"/>
        <v>0.2</v>
      </c>
      <c r="BMR34" s="195"/>
      <c r="BMS34" s="195"/>
      <c r="BMT34" s="195"/>
      <c r="BMU34" s="195">
        <v>1.522</v>
      </c>
      <c r="BMV34" s="195"/>
      <c r="BMW34" s="196">
        <f t="shared" si="141"/>
        <v>1.522</v>
      </c>
      <c r="BMX34" s="195"/>
      <c r="BMY34" s="195"/>
      <c r="BMZ34" s="195"/>
      <c r="BNA34" s="195"/>
      <c r="BNB34" s="195"/>
      <c r="BNC34" s="196">
        <f t="shared" si="142"/>
        <v>0</v>
      </c>
      <c r="BND34" s="195"/>
      <c r="BNE34" s="195"/>
      <c r="BNF34" s="195"/>
      <c r="BNG34" s="195"/>
      <c r="BNH34" s="195">
        <v>5.6065500000000001E-3</v>
      </c>
      <c r="BNI34" s="196">
        <f t="shared" si="143"/>
        <v>5.6065500000000001E-3</v>
      </c>
      <c r="BNJ34" s="196">
        <f t="shared" si="144"/>
        <v>1.72760655</v>
      </c>
      <c r="BNK34" s="195"/>
      <c r="BNL34" s="195"/>
      <c r="BNM34" s="195"/>
      <c r="BNN34" s="195"/>
      <c r="BNO34" s="195"/>
      <c r="BNP34" s="196">
        <f t="shared" si="145"/>
        <v>0</v>
      </c>
      <c r="BNQ34" s="195"/>
      <c r="BNR34" s="195"/>
      <c r="BNS34" s="195"/>
      <c r="BNT34" s="195"/>
      <c r="BNU34" s="195"/>
      <c r="BNV34" s="196">
        <f t="shared" si="146"/>
        <v>0</v>
      </c>
      <c r="BNW34" s="195"/>
      <c r="BNX34" s="195"/>
      <c r="BNY34" s="195"/>
      <c r="BNZ34" s="195"/>
      <c r="BOA34" s="195"/>
      <c r="BOB34" s="196">
        <f t="shared" si="147"/>
        <v>0</v>
      </c>
      <c r="BOC34" s="195"/>
      <c r="BOD34" s="195"/>
      <c r="BOE34" s="195"/>
      <c r="BOF34" s="195"/>
      <c r="BOG34" s="195"/>
      <c r="BOH34" s="196">
        <f t="shared" si="148"/>
        <v>0</v>
      </c>
      <c r="BOI34" s="195"/>
      <c r="BOJ34" s="196">
        <f t="shared" si="149"/>
        <v>0</v>
      </c>
      <c r="BOK34" s="196">
        <f t="shared" si="150"/>
        <v>0</v>
      </c>
      <c r="BOL34" s="195"/>
      <c r="BOM34" s="195"/>
      <c r="BON34" s="195"/>
      <c r="BOO34" s="196">
        <f t="shared" si="32"/>
        <v>0</v>
      </c>
      <c r="BOP34" s="196"/>
      <c r="BOQ34" s="196"/>
      <c r="BOR34" s="196"/>
      <c r="BOS34" s="196"/>
      <c r="BOT34" s="196"/>
      <c r="BOU34" s="196">
        <f t="shared" si="151"/>
        <v>0</v>
      </c>
      <c r="BOV34" s="196"/>
      <c r="BOW34" s="196"/>
      <c r="BOX34" s="196"/>
      <c r="BOY34" s="196"/>
      <c r="BOZ34" s="196"/>
      <c r="BPA34" s="196"/>
      <c r="BPB34" s="196">
        <f t="shared" si="152"/>
        <v>0</v>
      </c>
      <c r="BPC34" s="196">
        <v>1.786</v>
      </c>
      <c r="BPD34" s="196"/>
      <c r="BPE34" s="196"/>
      <c r="BPF34" s="196"/>
      <c r="BPG34" s="196">
        <f t="shared" si="153"/>
        <v>1.786</v>
      </c>
      <c r="BPH34" s="196"/>
      <c r="BPI34" s="196"/>
      <c r="BPJ34" s="196"/>
      <c r="BPK34" s="196">
        <f t="shared" si="154"/>
        <v>0</v>
      </c>
      <c r="BPL34" s="196">
        <f t="shared" si="155"/>
        <v>1.786</v>
      </c>
      <c r="BPM34" s="196"/>
      <c r="BPN34" s="196"/>
      <c r="BPO34" s="196">
        <f t="shared" si="156"/>
        <v>0</v>
      </c>
      <c r="BPP34" s="196"/>
      <c r="BPQ34" s="196"/>
      <c r="BPR34" s="196"/>
      <c r="BPS34" s="196"/>
      <c r="BPT34" s="196"/>
      <c r="BPU34" s="196">
        <f t="shared" si="157"/>
        <v>0</v>
      </c>
      <c r="BPV34" s="196"/>
      <c r="BPW34" s="196"/>
      <c r="BPX34" s="196">
        <v>2.7250000000000001</v>
      </c>
      <c r="BPY34" s="196"/>
      <c r="BPZ34" s="196">
        <f t="shared" si="33"/>
        <v>2.7250000000000001</v>
      </c>
      <c r="BQA34" s="196"/>
      <c r="BQB34" s="196"/>
      <c r="BQC34" s="196"/>
      <c r="BQD34" s="196"/>
      <c r="BQE34" s="196">
        <v>0.40699999999999997</v>
      </c>
      <c r="BQF34" s="196">
        <f t="shared" si="158"/>
        <v>0.40699999999999997</v>
      </c>
      <c r="BQG34" s="196"/>
      <c r="BQH34" s="196"/>
      <c r="BQI34" s="196"/>
      <c r="BQJ34" s="196">
        <v>0.17884967999999998</v>
      </c>
      <c r="BQK34" s="196">
        <v>0.5</v>
      </c>
      <c r="BQL34" s="196">
        <f t="shared" si="159"/>
        <v>0.67884968000000001</v>
      </c>
      <c r="BQM34" s="196">
        <f t="shared" si="34"/>
        <v>3.81084968</v>
      </c>
      <c r="BQN34" s="196">
        <v>1</v>
      </c>
      <c r="BQO34" s="196"/>
      <c r="BQP34" s="196"/>
      <c r="BQQ34" s="196"/>
      <c r="BQR34" s="196">
        <f t="shared" si="160"/>
        <v>1</v>
      </c>
      <c r="BQS34" s="196">
        <v>0.36099999999999999</v>
      </c>
      <c r="BQT34" s="196"/>
      <c r="BQU34" s="196"/>
      <c r="BQV34" s="196"/>
      <c r="BQW34" s="196"/>
      <c r="BQX34" s="196">
        <f t="shared" si="161"/>
        <v>0.36099999999999999</v>
      </c>
      <c r="BQY34" s="196"/>
      <c r="BQZ34" s="196"/>
      <c r="BRA34" s="196"/>
      <c r="BRB34" s="196"/>
      <c r="BRC34" s="196"/>
      <c r="BRD34" s="196">
        <f t="shared" si="162"/>
        <v>0</v>
      </c>
      <c r="BRE34" s="196"/>
      <c r="BRF34" s="196"/>
      <c r="BRG34" s="196"/>
      <c r="BRH34" s="196">
        <v>0.65300000000000002</v>
      </c>
      <c r="BRI34" s="196"/>
      <c r="BRJ34" s="196">
        <f t="shared" si="163"/>
        <v>0.65300000000000002</v>
      </c>
      <c r="BRK34" s="196"/>
      <c r="BRL34" s="196">
        <v>5.2347600000000006E-3</v>
      </c>
      <c r="BRM34" s="196">
        <f t="shared" si="164"/>
        <v>5.2347600000000006E-3</v>
      </c>
      <c r="BRN34" s="196">
        <f t="shared" si="35"/>
        <v>2.0192347600000002</v>
      </c>
      <c r="BRO34" s="196"/>
      <c r="BRP34" s="196"/>
      <c r="BRQ34" s="196"/>
      <c r="BRR34" s="196">
        <f t="shared" si="165"/>
        <v>0</v>
      </c>
      <c r="BRS34" s="196"/>
      <c r="BRT34" s="196"/>
      <c r="BRU34" s="196">
        <v>3.6000000000000001E-5</v>
      </c>
      <c r="BRV34" s="196"/>
      <c r="BRW34" s="196"/>
      <c r="BRX34" s="196">
        <f t="shared" si="166"/>
        <v>3.6000000000000001E-5</v>
      </c>
      <c r="BRY34" s="196"/>
      <c r="BRZ34" s="196"/>
      <c r="BSA34" s="196"/>
      <c r="BSB34" s="196"/>
      <c r="BSC34" s="196"/>
      <c r="BSD34" s="196">
        <f t="shared" si="167"/>
        <v>0</v>
      </c>
      <c r="BSE34" s="196"/>
      <c r="BSF34" s="196">
        <v>1.407</v>
      </c>
      <c r="BSG34" s="196">
        <v>3.5620159999999998</v>
      </c>
      <c r="BSH34" s="196"/>
      <c r="BSI34" s="196"/>
      <c r="BSJ34" s="196">
        <f t="shared" si="168"/>
        <v>4.9690159999999999</v>
      </c>
      <c r="BSK34" s="196"/>
      <c r="BSL34" s="196">
        <v>0.1</v>
      </c>
      <c r="BSM34" s="196"/>
      <c r="BSN34" s="196"/>
      <c r="BSO34" s="196">
        <f t="shared" si="169"/>
        <v>0.1</v>
      </c>
      <c r="BSP34" s="196">
        <f t="shared" si="170"/>
        <v>5.0690519999999992</v>
      </c>
      <c r="BSQ34" s="196"/>
      <c r="BSR34" s="196">
        <f t="shared" si="171"/>
        <v>0</v>
      </c>
      <c r="BSS34" s="196">
        <v>1.7050000000000001</v>
      </c>
      <c r="BST34" s="196"/>
      <c r="BSU34" s="196"/>
      <c r="BSV34" s="196"/>
      <c r="BSW34" s="196">
        <v>1.3</v>
      </c>
      <c r="BSX34" s="196">
        <f t="shared" si="172"/>
        <v>3.0049999999999999</v>
      </c>
      <c r="BSY34" s="196"/>
      <c r="BSZ34" s="196"/>
      <c r="BTA34" s="196"/>
      <c r="BTB34" s="196"/>
      <c r="BTC34" s="196">
        <v>7.3786709999999991E-2</v>
      </c>
      <c r="BTD34" s="196">
        <f t="shared" si="173"/>
        <v>7.3786709999999991E-2</v>
      </c>
      <c r="BTE34" s="196"/>
      <c r="BTF34" s="196"/>
      <c r="BTG34" s="196"/>
      <c r="BTH34" s="196"/>
      <c r="BTI34" s="196"/>
      <c r="BTJ34" s="196">
        <f t="shared" si="174"/>
        <v>0</v>
      </c>
      <c r="BTK34" s="196"/>
      <c r="BTL34" s="196"/>
      <c r="BTM34" s="196"/>
      <c r="BTN34" s="196">
        <v>3.6813000000000002E-3</v>
      </c>
      <c r="BTO34" s="196">
        <v>2.5999999999999999E-3</v>
      </c>
      <c r="BTP34" s="196">
        <f t="shared" si="175"/>
        <v>6.2813000000000001E-3</v>
      </c>
      <c r="BTQ34" s="196">
        <f t="shared" si="176"/>
        <v>3.0850680099999996</v>
      </c>
      <c r="BTR34" s="196"/>
      <c r="BTS34" s="196"/>
      <c r="BTT34" s="196"/>
      <c r="BTU34" s="196"/>
      <c r="BTV34" s="196">
        <f t="shared" si="177"/>
        <v>0</v>
      </c>
      <c r="BTW34" s="196"/>
      <c r="BTX34" s="196">
        <v>5.2999999999999999E-2</v>
      </c>
      <c r="BTY34" s="196">
        <v>0.19700000000000001</v>
      </c>
      <c r="BTZ34" s="196"/>
      <c r="BUA34" s="196"/>
      <c r="BUB34" s="196">
        <f t="shared" si="178"/>
        <v>0.25</v>
      </c>
      <c r="BUC34" s="196"/>
      <c r="BUD34" s="196"/>
      <c r="BUE34" s="196"/>
      <c r="BUF34" s="196"/>
      <c r="BUG34" s="196">
        <v>5.9909999999999994E-5</v>
      </c>
      <c r="BUH34" s="196">
        <f t="shared" si="179"/>
        <v>5.9909999999999994E-5</v>
      </c>
      <c r="BUI34" s="196"/>
      <c r="BUJ34" s="196"/>
      <c r="BUK34" s="196"/>
      <c r="BUL34" s="196"/>
      <c r="BUM34" s="196">
        <v>0.52</v>
      </c>
      <c r="BUN34" s="196">
        <f t="shared" si="180"/>
        <v>0.52</v>
      </c>
      <c r="BUO34" s="196"/>
      <c r="BUP34" s="196">
        <v>1.9510000000000001</v>
      </c>
      <c r="BUQ34" s="196">
        <f t="shared" si="181"/>
        <v>1.9510000000000001</v>
      </c>
      <c r="BUR34" s="196">
        <f t="shared" si="182"/>
        <v>2.7210599100000001</v>
      </c>
      <c r="BUS34" s="196"/>
      <c r="BUT34" s="196"/>
      <c r="BUU34" s="196"/>
      <c r="BUV34" s="196">
        <f t="shared" si="183"/>
        <v>0</v>
      </c>
      <c r="BUW34" s="196"/>
      <c r="BUX34" s="196"/>
      <c r="BUY34" s="196">
        <v>0.1</v>
      </c>
      <c r="BUZ34" s="196"/>
      <c r="BVA34" s="196"/>
      <c r="BVB34" s="196">
        <f t="shared" si="184"/>
        <v>0.1</v>
      </c>
      <c r="BVC34" s="196"/>
      <c r="BVD34" s="196">
        <v>8.7119999999999997</v>
      </c>
      <c r="BVE34" s="196"/>
      <c r="BVF34" s="196">
        <v>2.2140000000000001E-4</v>
      </c>
      <c r="BVG34" s="196"/>
      <c r="BVH34" s="196">
        <f t="shared" si="185"/>
        <v>8.7122213999999989</v>
      </c>
      <c r="BVI34" s="196"/>
      <c r="BVJ34" s="196"/>
      <c r="BVK34" s="196"/>
      <c r="BVL34" s="196"/>
      <c r="BVM34" s="196"/>
      <c r="BVN34" s="196">
        <f t="shared" si="206"/>
        <v>0</v>
      </c>
      <c r="BVO34" s="196"/>
      <c r="BVP34" s="196"/>
      <c r="BVQ34" s="196">
        <v>6.0804200000000004E-3</v>
      </c>
      <c r="BVR34" s="196"/>
      <c r="BVS34" s="196"/>
      <c r="BVT34" s="196">
        <f t="shared" si="186"/>
        <v>6.0804200000000004E-3</v>
      </c>
      <c r="BVU34" s="196">
        <f t="shared" si="187"/>
        <v>8.8183018199999985</v>
      </c>
      <c r="BVV34" s="196">
        <f t="shared" si="36"/>
        <v>29.210547859999998</v>
      </c>
      <c r="BVW34" s="196"/>
      <c r="BVX34" s="196"/>
      <c r="BVY34" s="196"/>
      <c r="BVZ34" s="196"/>
      <c r="BWA34" s="196"/>
      <c r="BWB34" s="196">
        <f t="shared" si="188"/>
        <v>0</v>
      </c>
      <c r="BWC34" s="196"/>
      <c r="BWD34" s="196"/>
      <c r="BWE34" s="196"/>
      <c r="BWF34" s="196">
        <v>2.78</v>
      </c>
      <c r="BWG34" s="196"/>
      <c r="BWH34" s="196">
        <f t="shared" si="204"/>
        <v>2.78</v>
      </c>
      <c r="BWI34" s="196"/>
      <c r="BWJ34" s="196"/>
      <c r="BWK34" s="196">
        <v>1.556</v>
      </c>
      <c r="BWL34" s="196"/>
      <c r="BWM34" s="196"/>
      <c r="BWN34" s="196">
        <f t="shared" si="209"/>
        <v>1.556</v>
      </c>
      <c r="BWO34" s="196"/>
      <c r="BWP34" s="196"/>
      <c r="BWQ34" s="196"/>
      <c r="BWR34" s="196"/>
      <c r="BWS34" s="196"/>
      <c r="BWT34" s="196">
        <f t="shared" si="210"/>
        <v>0</v>
      </c>
      <c r="BWU34" s="196">
        <v>3.6339790000000004E-2</v>
      </c>
      <c r="BWV34" s="196">
        <f t="shared" si="38"/>
        <v>3.6339790000000004E-2</v>
      </c>
      <c r="BWW34" s="196">
        <f t="shared" si="39"/>
        <v>4.3723397900000007</v>
      </c>
      <c r="BWX34" s="196"/>
      <c r="BWY34" s="196"/>
      <c r="BWZ34" s="196"/>
      <c r="BXA34" s="196"/>
      <c r="BXB34" s="196">
        <f t="shared" si="190"/>
        <v>0</v>
      </c>
      <c r="BXC34" s="196"/>
      <c r="BXD34" s="196"/>
      <c r="BXE34" s="196"/>
      <c r="BXF34" s="196"/>
      <c r="BXG34" s="196"/>
      <c r="BXH34" s="196">
        <f t="shared" si="191"/>
        <v>0</v>
      </c>
      <c r="BXI34" s="196"/>
      <c r="BXJ34" s="196"/>
      <c r="BXK34" s="196">
        <v>1.579</v>
      </c>
      <c r="BXL34" s="196"/>
      <c r="BXM34" s="196"/>
      <c r="BXN34" s="196">
        <f t="shared" si="192"/>
        <v>1.579</v>
      </c>
      <c r="BXO34" s="196"/>
      <c r="BXP34" s="196"/>
      <c r="BXQ34" s="196">
        <v>0.23699999999999999</v>
      </c>
      <c r="BXR34" s="196">
        <v>1.62</v>
      </c>
      <c r="BXS34" s="196"/>
      <c r="BXT34" s="196">
        <f t="shared" si="193"/>
        <v>1.8570000000000002</v>
      </c>
      <c r="BXU34" s="196">
        <f t="shared" si="194"/>
        <v>3.4359999999999999</v>
      </c>
      <c r="BXV34" s="196"/>
      <c r="BXW34" s="196"/>
      <c r="BXX34" s="196"/>
      <c r="BXY34" s="196">
        <f t="shared" si="195"/>
        <v>0</v>
      </c>
      <c r="BXZ34" s="196"/>
      <c r="BYA34" s="196"/>
      <c r="BYB34" s="196"/>
      <c r="BYC34" s="196">
        <v>1.2450000000000001</v>
      </c>
      <c r="BYD34" s="196"/>
      <c r="BYE34" s="196">
        <f t="shared" si="196"/>
        <v>1.2450000000000001</v>
      </c>
      <c r="BYF34" s="196"/>
      <c r="BYG34" s="196"/>
      <c r="BYH34" s="196"/>
      <c r="BYI34" s="196"/>
      <c r="BYJ34" s="196"/>
      <c r="BYK34" s="196">
        <f t="shared" si="207"/>
        <v>0</v>
      </c>
      <c r="BYL34" s="196"/>
      <c r="BYM34" s="196"/>
      <c r="BYN34" s="196"/>
      <c r="BYO34" s="196"/>
      <c r="BYP34" s="196"/>
      <c r="BYQ34" s="196">
        <f t="shared" si="205"/>
        <v>0</v>
      </c>
      <c r="BYR34" s="196"/>
      <c r="BYS34" s="196"/>
      <c r="BYT34" s="196"/>
      <c r="BYU34" s="196">
        <v>4.8128800000000003E-3</v>
      </c>
      <c r="BYV34" s="196">
        <f t="shared" si="197"/>
        <v>4.8128800000000003E-3</v>
      </c>
      <c r="BYW34" s="196">
        <f t="shared" si="198"/>
        <v>1.2498128800000001</v>
      </c>
      <c r="BYX34" s="196"/>
      <c r="BYY34" s="196">
        <f t="shared" si="199"/>
        <v>0</v>
      </c>
      <c r="BYZ34" s="196">
        <v>5.0000000000000002E-5</v>
      </c>
      <c r="BZA34" s="196">
        <v>2.907</v>
      </c>
      <c r="BZB34" s="196"/>
      <c r="BZC34" s="196"/>
      <c r="BZD34" s="196"/>
      <c r="BZE34" s="196">
        <f t="shared" si="200"/>
        <v>2.9070499999999999</v>
      </c>
      <c r="BZF34" s="196"/>
      <c r="BZG34" s="196">
        <v>6.4794000000000004E-2</v>
      </c>
      <c r="BZH34" s="196"/>
      <c r="BZI34" s="196">
        <v>1.52154E-3</v>
      </c>
      <c r="BZJ34" s="196">
        <f t="shared" si="201"/>
        <v>6.6315540000000006E-2</v>
      </c>
      <c r="BZK34" s="196"/>
      <c r="BZL34" s="196"/>
      <c r="BZM34" s="196"/>
      <c r="BZN34" s="196"/>
      <c r="BZO34" s="196"/>
      <c r="BZP34" s="196">
        <f t="shared" si="40"/>
        <v>0</v>
      </c>
      <c r="BZQ34" s="381">
        <f t="shared" si="202"/>
        <v>2.9733655400000001</v>
      </c>
      <c r="BZR34" s="196">
        <f t="shared" si="203"/>
        <v>12.03151821</v>
      </c>
      <c r="BZS34" s="197"/>
      <c r="BZT34" s="197"/>
      <c r="BZU34" s="197"/>
      <c r="BZV34" s="197"/>
      <c r="BZW34" s="197"/>
      <c r="BZX34" s="197"/>
      <c r="BZY34" s="197"/>
      <c r="BZZ34" s="197"/>
      <c r="CAA34" s="197"/>
      <c r="CAB34" s="197"/>
      <c r="CAC34" s="197"/>
      <c r="CAD34" s="197"/>
      <c r="CAE34" s="197"/>
      <c r="CAF34" s="197"/>
      <c r="CAG34" s="197"/>
      <c r="CAH34" s="197"/>
      <c r="CAI34" s="197"/>
      <c r="CAJ34" s="197"/>
      <c r="CAK34" s="197"/>
      <c r="CAL34" s="197"/>
      <c r="CAM34" s="197"/>
      <c r="CAN34" s="197"/>
      <c r="CAO34" s="197"/>
      <c r="CAP34" s="197"/>
      <c r="CAQ34" s="197"/>
      <c r="CAR34" s="197"/>
      <c r="CAS34" s="197"/>
      <c r="CAT34" s="197"/>
      <c r="CAU34" s="197"/>
      <c r="CAV34" s="197"/>
      <c r="CAW34" s="197"/>
      <c r="CAX34" s="197"/>
      <c r="CAY34" s="197"/>
      <c r="CAZ34" s="197"/>
      <c r="CBA34" s="197"/>
      <c r="CBB34" s="197"/>
      <c r="CBC34" s="197"/>
      <c r="CBD34" s="197"/>
      <c r="CBE34" s="197"/>
      <c r="CBF34" s="197"/>
      <c r="CBG34" s="197"/>
      <c r="CBH34" s="197"/>
      <c r="CBI34" s="197"/>
      <c r="CBJ34" s="197"/>
      <c r="CBK34" s="197"/>
      <c r="CBL34" s="197"/>
      <c r="CBM34" s="197"/>
      <c r="CBN34" s="197"/>
      <c r="CBO34" s="197"/>
      <c r="CBP34" s="197"/>
      <c r="CBQ34" s="197"/>
      <c r="CBR34" s="197"/>
      <c r="CBS34" s="197"/>
      <c r="CBT34" s="197"/>
      <c r="CBU34" s="197"/>
      <c r="CBV34" s="197"/>
      <c r="CBW34" s="197"/>
      <c r="CBX34" s="197"/>
      <c r="CBY34" s="197"/>
      <c r="CBZ34" s="197"/>
      <c r="CCA34" s="197"/>
      <c r="CCB34" s="197"/>
      <c r="CCC34" s="197"/>
      <c r="CCD34" s="197"/>
      <c r="CCE34" s="197"/>
      <c r="CCF34" s="197"/>
      <c r="CCG34" s="197"/>
      <c r="CCH34" s="197"/>
      <c r="CCI34" s="197"/>
      <c r="CCJ34" s="197"/>
      <c r="CCK34" s="197"/>
      <c r="CCL34" s="197"/>
      <c r="CCM34" s="197"/>
      <c r="CCN34" s="197"/>
      <c r="CCO34" s="197"/>
      <c r="CCP34" s="197"/>
      <c r="CCQ34" s="197"/>
      <c r="CCR34" s="198"/>
      <c r="CCS34" s="198">
        <f t="shared" si="41"/>
        <v>-2.0594216300000001</v>
      </c>
      <c r="CCT34" s="199"/>
      <c r="CDM34" s="200" t="s">
        <v>61</v>
      </c>
      <c r="CDO34" s="200">
        <v>0.14340832944606413</v>
      </c>
      <c r="CDS34" s="200" t="s">
        <v>217</v>
      </c>
      <c r="CDT34" s="200">
        <v>25.639021559766761</v>
      </c>
      <c r="CED34" s="207"/>
      <c r="CEE34" s="208"/>
      <c r="CEF34" s="209"/>
    </row>
    <row r="35" spans="1:2164" s="200" customFormat="1" outlineLevel="1" x14ac:dyDescent="0.2">
      <c r="A35" s="201" t="s">
        <v>25</v>
      </c>
      <c r="B35" s="195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202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  <c r="DO35" s="195"/>
      <c r="DP35" s="195"/>
      <c r="DQ35" s="195"/>
      <c r="DR35" s="195"/>
      <c r="DS35" s="195"/>
      <c r="DT35" s="195"/>
      <c r="DU35" s="195"/>
      <c r="DV35" s="195"/>
      <c r="DW35" s="195"/>
      <c r="DX35" s="195"/>
      <c r="DY35" s="195"/>
      <c r="DZ35" s="195"/>
      <c r="EA35" s="195"/>
      <c r="EB35" s="195"/>
      <c r="EC35" s="195"/>
      <c r="ED35" s="195"/>
      <c r="EE35" s="195"/>
      <c r="EF35" s="195"/>
      <c r="EG35" s="195"/>
      <c r="EH35" s="195"/>
      <c r="EI35" s="195"/>
      <c r="EJ35" s="195"/>
      <c r="EK35" s="195"/>
      <c r="EL35" s="195"/>
      <c r="EM35" s="195"/>
      <c r="EN35" s="195"/>
      <c r="EO35" s="195"/>
      <c r="EP35" s="195"/>
      <c r="EQ35" s="195"/>
      <c r="ER35" s="195"/>
      <c r="ES35" s="195"/>
      <c r="ET35" s="195"/>
      <c r="EU35" s="195"/>
      <c r="EV35" s="195"/>
      <c r="EW35" s="195"/>
      <c r="EX35" s="195"/>
      <c r="EY35" s="195"/>
      <c r="EZ35" s="195"/>
      <c r="FA35" s="195"/>
      <c r="FB35" s="195"/>
      <c r="FC35" s="195"/>
      <c r="FD35" s="195"/>
      <c r="FE35" s="195"/>
      <c r="FF35" s="195"/>
      <c r="FG35" s="195"/>
      <c r="FH35" s="195"/>
      <c r="FI35" s="195"/>
      <c r="FJ35" s="195"/>
      <c r="FK35" s="195"/>
      <c r="FL35" s="195"/>
      <c r="FM35" s="195"/>
      <c r="FN35" s="195"/>
      <c r="FO35" s="195"/>
      <c r="FP35" s="195"/>
      <c r="FQ35" s="195"/>
      <c r="FR35" s="195"/>
      <c r="FS35" s="195"/>
      <c r="FT35" s="195"/>
      <c r="FU35" s="195"/>
      <c r="FV35" s="195"/>
      <c r="FW35" s="195"/>
      <c r="FX35" s="195"/>
      <c r="FY35" s="195"/>
      <c r="FZ35" s="195"/>
      <c r="GA35" s="195"/>
      <c r="GB35" s="195"/>
      <c r="GC35" s="195"/>
      <c r="GD35" s="195"/>
      <c r="GE35" s="195"/>
      <c r="GF35" s="195"/>
      <c r="GG35" s="195"/>
      <c r="GH35" s="195"/>
      <c r="GI35" s="195"/>
      <c r="GJ35" s="195"/>
      <c r="GK35" s="195"/>
      <c r="GL35" s="195"/>
      <c r="GM35" s="195"/>
      <c r="GN35" s="195"/>
      <c r="GO35" s="195"/>
      <c r="GP35" s="195"/>
      <c r="GQ35" s="195"/>
      <c r="GR35" s="195"/>
      <c r="GS35" s="195"/>
      <c r="GT35" s="195"/>
      <c r="GU35" s="195"/>
      <c r="GV35" s="195"/>
      <c r="GW35" s="195"/>
      <c r="GX35" s="195"/>
      <c r="GY35" s="195"/>
      <c r="GZ35" s="195"/>
      <c r="HA35" s="195"/>
      <c r="HB35" s="195"/>
      <c r="HC35" s="195"/>
      <c r="HD35" s="195"/>
      <c r="HE35" s="195"/>
      <c r="HF35" s="195"/>
      <c r="HG35" s="195"/>
      <c r="HH35" s="195"/>
      <c r="HI35" s="195"/>
      <c r="HJ35" s="195"/>
      <c r="HK35" s="195"/>
      <c r="HL35" s="195"/>
      <c r="HM35" s="195"/>
      <c r="HN35" s="195"/>
      <c r="HO35" s="195"/>
      <c r="HP35" s="195"/>
      <c r="HQ35" s="195"/>
      <c r="HR35" s="195"/>
      <c r="HS35" s="195"/>
      <c r="HT35" s="195"/>
      <c r="HU35" s="195"/>
      <c r="HV35" s="195"/>
      <c r="HW35" s="195"/>
      <c r="HX35" s="195"/>
      <c r="HY35" s="195"/>
      <c r="HZ35" s="195"/>
      <c r="IA35" s="195"/>
      <c r="IB35" s="195"/>
      <c r="IC35" s="195"/>
      <c r="ID35" s="195"/>
      <c r="IE35" s="195"/>
      <c r="IF35" s="195"/>
      <c r="IG35" s="195"/>
      <c r="IH35" s="195"/>
      <c r="II35" s="195"/>
      <c r="IJ35" s="195"/>
      <c r="IK35" s="195"/>
      <c r="IL35" s="195"/>
      <c r="IM35" s="195"/>
      <c r="IN35" s="195"/>
      <c r="IO35" s="195"/>
      <c r="IP35" s="195"/>
      <c r="IQ35" s="195"/>
      <c r="IR35" s="195"/>
      <c r="IS35" s="195"/>
      <c r="IT35" s="195"/>
      <c r="IU35" s="195"/>
      <c r="IV35" s="195"/>
      <c r="IW35" s="195"/>
      <c r="IX35" s="195"/>
      <c r="IY35" s="195"/>
      <c r="IZ35" s="195"/>
      <c r="JA35" s="195"/>
      <c r="JB35" s="195"/>
      <c r="JC35" s="195"/>
      <c r="JD35" s="195"/>
      <c r="JE35" s="195"/>
      <c r="JF35" s="195"/>
      <c r="JG35" s="195"/>
      <c r="JH35" s="195"/>
      <c r="JI35" s="195"/>
      <c r="JJ35" s="195"/>
      <c r="JK35" s="195"/>
      <c r="JL35" s="195"/>
      <c r="JM35" s="195"/>
      <c r="JN35" s="195"/>
      <c r="JO35" s="195"/>
      <c r="JP35" s="195"/>
      <c r="JQ35" s="195"/>
      <c r="JR35" s="195"/>
      <c r="JS35" s="195"/>
      <c r="JT35" s="195"/>
      <c r="JU35" s="195"/>
      <c r="JV35" s="195"/>
      <c r="JW35" s="195"/>
      <c r="JX35" s="195"/>
      <c r="JY35" s="195"/>
      <c r="JZ35" s="195"/>
      <c r="KA35" s="195"/>
      <c r="KB35" s="195"/>
      <c r="KC35" s="195"/>
      <c r="KD35" s="195"/>
      <c r="KE35" s="195"/>
      <c r="KF35" s="195"/>
      <c r="KG35" s="195"/>
      <c r="KH35" s="195"/>
      <c r="KI35" s="195"/>
      <c r="KJ35" s="195"/>
      <c r="KK35" s="195"/>
      <c r="KL35" s="195"/>
      <c r="KM35" s="195"/>
      <c r="KN35" s="195"/>
      <c r="KO35" s="195"/>
      <c r="KP35" s="195"/>
      <c r="KQ35" s="195"/>
      <c r="KR35" s="195"/>
      <c r="KS35" s="195"/>
      <c r="KT35" s="195"/>
      <c r="KU35" s="195"/>
      <c r="KV35" s="195"/>
      <c r="KW35" s="195"/>
      <c r="KX35" s="195"/>
      <c r="KY35" s="195"/>
      <c r="KZ35" s="195"/>
      <c r="LA35" s="195"/>
      <c r="LB35" s="195"/>
      <c r="LC35" s="195"/>
      <c r="LD35" s="195"/>
      <c r="LE35" s="195"/>
      <c r="LF35" s="195"/>
      <c r="LG35" s="195"/>
      <c r="LH35" s="195"/>
      <c r="LI35" s="195"/>
      <c r="LJ35" s="195"/>
      <c r="LK35" s="195"/>
      <c r="LL35" s="195"/>
      <c r="LM35" s="195"/>
      <c r="LN35" s="195"/>
      <c r="LO35" s="195"/>
      <c r="LP35" s="195"/>
      <c r="LQ35" s="195"/>
      <c r="LR35" s="195"/>
      <c r="LS35" s="195"/>
      <c r="LT35" s="195"/>
      <c r="LU35" s="195"/>
      <c r="LV35" s="195"/>
      <c r="LW35" s="195"/>
      <c r="LX35" s="195"/>
      <c r="LY35" s="195"/>
      <c r="LZ35" s="195"/>
      <c r="MA35" s="195"/>
      <c r="MB35" s="195"/>
      <c r="MC35" s="195"/>
      <c r="MD35" s="195"/>
      <c r="ME35" s="195"/>
      <c r="MF35" s="195"/>
      <c r="MG35" s="195"/>
      <c r="MH35" s="195"/>
      <c r="MI35" s="195"/>
      <c r="MJ35" s="195"/>
      <c r="MK35" s="195"/>
      <c r="ML35" s="195"/>
      <c r="MM35" s="195"/>
      <c r="MN35" s="195"/>
      <c r="MO35" s="202"/>
      <c r="MP35" s="202"/>
      <c r="MQ35" s="202"/>
      <c r="MR35" s="202"/>
      <c r="MS35" s="202"/>
      <c r="MT35" s="202"/>
      <c r="MU35" s="202"/>
      <c r="MV35" s="202"/>
      <c r="MW35" s="202"/>
      <c r="MX35" s="202"/>
      <c r="MY35" s="202"/>
      <c r="MZ35" s="202"/>
      <c r="NA35" s="195"/>
      <c r="NB35" s="195"/>
      <c r="NC35" s="195"/>
      <c r="ND35" s="195"/>
      <c r="NE35" s="195"/>
      <c r="NF35" s="195"/>
      <c r="NG35" s="195"/>
      <c r="NH35" s="195"/>
      <c r="NI35" s="195"/>
      <c r="NJ35" s="195"/>
      <c r="NK35" s="195"/>
      <c r="NL35" s="195"/>
      <c r="NM35" s="195"/>
      <c r="NN35" s="195"/>
      <c r="NO35" s="195"/>
      <c r="NP35" s="195"/>
      <c r="NQ35" s="195"/>
      <c r="NR35" s="195"/>
      <c r="NS35" s="195"/>
      <c r="NT35" s="195"/>
      <c r="NU35" s="195"/>
      <c r="NV35" s="195"/>
      <c r="NW35" s="195"/>
      <c r="NX35" s="195"/>
      <c r="NY35" s="195"/>
      <c r="NZ35" s="195"/>
      <c r="OA35" s="195"/>
      <c r="OB35" s="195"/>
      <c r="OC35" s="195"/>
      <c r="OD35" s="195"/>
      <c r="OE35" s="195"/>
      <c r="OF35" s="195"/>
      <c r="OG35" s="195"/>
      <c r="OH35" s="195"/>
      <c r="OI35" s="195"/>
      <c r="OJ35" s="195"/>
      <c r="OK35" s="195"/>
      <c r="OL35" s="195"/>
      <c r="OM35" s="195"/>
      <c r="ON35" s="195"/>
      <c r="OO35" s="195"/>
      <c r="OP35" s="195"/>
      <c r="OQ35" s="195"/>
      <c r="OR35" s="195"/>
      <c r="OS35" s="195"/>
      <c r="OT35" s="195"/>
      <c r="OU35" s="195"/>
      <c r="OV35" s="195"/>
      <c r="OW35" s="195"/>
      <c r="OX35" s="195"/>
      <c r="OY35" s="195"/>
      <c r="OZ35" s="195"/>
      <c r="PA35" s="195"/>
      <c r="PB35" s="195"/>
      <c r="PC35" s="195"/>
      <c r="PD35" s="195"/>
      <c r="PE35" s="195"/>
      <c r="PF35" s="195"/>
      <c r="PG35" s="195"/>
      <c r="PH35" s="195"/>
      <c r="PI35" s="195"/>
      <c r="PJ35" s="195"/>
      <c r="PK35" s="195"/>
      <c r="PL35" s="195"/>
      <c r="PM35" s="195"/>
      <c r="PN35" s="195"/>
      <c r="PO35" s="195"/>
      <c r="PP35" s="195"/>
      <c r="PQ35" s="195"/>
      <c r="PR35" s="195"/>
      <c r="PS35" s="195"/>
      <c r="PT35" s="195"/>
      <c r="PU35" s="195"/>
      <c r="PV35" s="195"/>
      <c r="PW35" s="195"/>
      <c r="PX35" s="195"/>
      <c r="PY35" s="195"/>
      <c r="PZ35" s="195"/>
      <c r="QA35" s="195"/>
      <c r="QB35" s="195"/>
      <c r="QC35" s="195"/>
      <c r="QD35" s="195"/>
      <c r="QE35" s="195"/>
      <c r="QF35" s="195"/>
      <c r="QG35" s="195"/>
      <c r="QH35" s="195"/>
      <c r="QI35" s="195"/>
      <c r="QJ35" s="195"/>
      <c r="QK35" s="195"/>
      <c r="QL35" s="195"/>
      <c r="QM35" s="195"/>
      <c r="QN35" s="195"/>
      <c r="QO35" s="195"/>
      <c r="QP35" s="195"/>
      <c r="QQ35" s="195"/>
      <c r="QR35" s="195"/>
      <c r="QS35" s="195"/>
      <c r="QT35" s="195"/>
      <c r="QU35" s="195"/>
      <c r="QV35" s="195"/>
      <c r="QW35" s="195"/>
      <c r="QX35" s="195"/>
      <c r="QY35" s="195"/>
      <c r="QZ35" s="195"/>
      <c r="RA35" s="195"/>
      <c r="RB35" s="195"/>
      <c r="RC35" s="195"/>
      <c r="RD35" s="195"/>
      <c r="RE35" s="195"/>
      <c r="RF35" s="195"/>
      <c r="RG35" s="195"/>
      <c r="RH35" s="195"/>
      <c r="RI35" s="195"/>
      <c r="RJ35" s="195"/>
      <c r="RK35" s="195"/>
      <c r="RL35" s="195"/>
      <c r="RM35" s="195"/>
      <c r="RN35" s="195"/>
      <c r="RO35" s="195"/>
      <c r="RP35" s="195"/>
      <c r="RQ35" s="195"/>
      <c r="RR35" s="195"/>
      <c r="RS35" s="195"/>
      <c r="RT35" s="195"/>
      <c r="RU35" s="195"/>
      <c r="RV35" s="195"/>
      <c r="RW35" s="195"/>
      <c r="RX35" s="195"/>
      <c r="RY35" s="195"/>
      <c r="RZ35" s="195"/>
      <c r="SA35" s="195"/>
      <c r="SB35" s="195"/>
      <c r="SC35" s="195"/>
      <c r="SD35" s="195"/>
      <c r="SE35" s="195"/>
      <c r="SF35" s="195"/>
      <c r="SG35" s="195"/>
      <c r="SH35" s="195"/>
      <c r="SI35" s="195"/>
      <c r="SJ35" s="195"/>
      <c r="SK35" s="195"/>
      <c r="SL35" s="195"/>
      <c r="SM35" s="195"/>
      <c r="SN35" s="195"/>
      <c r="SO35" s="195"/>
      <c r="SP35" s="195"/>
      <c r="SQ35" s="195"/>
      <c r="SR35" s="196"/>
      <c r="SS35" s="195"/>
      <c r="ST35" s="195"/>
      <c r="SU35" s="195"/>
      <c r="SV35" s="195"/>
      <c r="SW35" s="195"/>
      <c r="SX35" s="195"/>
      <c r="SY35" s="195"/>
      <c r="SZ35" s="195"/>
      <c r="TA35" s="195"/>
      <c r="TB35" s="195"/>
      <c r="TC35" s="195"/>
      <c r="TD35" s="195"/>
      <c r="TE35" s="195"/>
      <c r="TF35" s="195"/>
      <c r="TG35" s="195"/>
      <c r="TH35" s="195"/>
      <c r="TI35" s="195"/>
      <c r="TJ35" s="195"/>
      <c r="TK35" s="195">
        <f t="shared" si="22"/>
        <v>0</v>
      </c>
      <c r="TL35" s="202"/>
      <c r="TM35" s="202"/>
      <c r="TN35" s="202"/>
      <c r="TO35" s="202"/>
      <c r="TP35" s="202"/>
      <c r="TQ35" s="202"/>
      <c r="TR35" s="202"/>
      <c r="TS35" s="202"/>
      <c r="TT35" s="202"/>
      <c r="TU35" s="202"/>
      <c r="TV35" s="202"/>
      <c r="TW35" s="202"/>
      <c r="TX35" s="202"/>
      <c r="TY35" s="202"/>
      <c r="TZ35" s="202"/>
      <c r="UA35" s="202"/>
      <c r="UB35" s="202"/>
      <c r="UC35" s="195"/>
      <c r="UD35" s="195"/>
      <c r="UE35" s="195"/>
      <c r="UF35" s="195"/>
      <c r="UG35" s="195"/>
      <c r="UH35" s="195"/>
      <c r="UI35" s="195"/>
      <c r="UJ35" s="195"/>
      <c r="UK35" s="195"/>
      <c r="UL35" s="195"/>
      <c r="UM35" s="195"/>
      <c r="UN35" s="195"/>
      <c r="UO35" s="195"/>
      <c r="UP35" s="195"/>
      <c r="UQ35" s="195"/>
      <c r="UR35" s="195"/>
      <c r="US35" s="195"/>
      <c r="UT35" s="195"/>
      <c r="UU35" s="195"/>
      <c r="UV35" s="195"/>
      <c r="UW35" s="195">
        <f t="shared" si="42"/>
        <v>0</v>
      </c>
      <c r="UX35" s="195"/>
      <c r="UY35" s="195"/>
      <c r="UZ35" s="195"/>
      <c r="VA35" s="195"/>
      <c r="VB35" s="195"/>
      <c r="VC35" s="195"/>
      <c r="VD35" s="195"/>
      <c r="VE35" s="195"/>
      <c r="VF35" s="195"/>
      <c r="VG35" s="195"/>
      <c r="VH35" s="195"/>
      <c r="VI35" s="195"/>
      <c r="VJ35" s="195"/>
      <c r="VK35" s="195"/>
      <c r="VL35" s="195"/>
      <c r="VM35" s="195"/>
      <c r="VN35" s="195"/>
      <c r="VO35" s="195"/>
      <c r="VP35" s="195"/>
      <c r="VQ35" s="195"/>
      <c r="VR35" s="195"/>
      <c r="VS35" s="195"/>
      <c r="VT35" s="195"/>
      <c r="VU35" s="195"/>
      <c r="VV35" s="195"/>
      <c r="VW35" s="195"/>
      <c r="VX35" s="195"/>
      <c r="VY35" s="195"/>
      <c r="VZ35" s="195"/>
      <c r="WA35" s="195"/>
      <c r="WB35" s="195"/>
      <c r="WC35" s="195"/>
      <c r="WD35" s="195"/>
      <c r="WE35" s="195"/>
      <c r="WF35" s="195"/>
      <c r="WG35" s="195"/>
      <c r="WH35" s="195"/>
      <c r="WI35" s="195"/>
      <c r="WJ35" s="195"/>
      <c r="WK35" s="195"/>
      <c r="WL35" s="195"/>
      <c r="WM35" s="195"/>
      <c r="WN35" s="195"/>
      <c r="WO35" s="195"/>
      <c r="WP35" s="195"/>
      <c r="WQ35" s="195"/>
      <c r="WR35" s="195"/>
      <c r="WS35" s="195"/>
      <c r="WT35" s="195"/>
      <c r="WU35" s="195"/>
      <c r="WV35" s="195"/>
      <c r="WW35" s="195"/>
      <c r="WX35" s="195"/>
      <c r="WY35" s="195"/>
      <c r="WZ35" s="195"/>
      <c r="XA35" s="195"/>
      <c r="XB35" s="195"/>
      <c r="XC35" s="195"/>
      <c r="XD35" s="195"/>
      <c r="XE35" s="195"/>
      <c r="XF35" s="195"/>
      <c r="XG35" s="195"/>
      <c r="XH35" s="195"/>
      <c r="XI35" s="195"/>
      <c r="XJ35" s="195"/>
      <c r="XK35" s="195"/>
      <c r="XL35" s="195"/>
      <c r="XM35" s="195"/>
      <c r="XN35" s="195"/>
      <c r="XO35" s="195"/>
      <c r="XP35" s="195"/>
      <c r="XQ35" s="195"/>
      <c r="XR35" s="195"/>
      <c r="XS35" s="195"/>
      <c r="XT35" s="195"/>
      <c r="XU35" s="195"/>
      <c r="XV35" s="195"/>
      <c r="XW35" s="195"/>
      <c r="XX35" s="195"/>
      <c r="XY35" s="195"/>
      <c r="XZ35" s="195"/>
      <c r="YA35" s="195">
        <f t="shared" si="43"/>
        <v>0</v>
      </c>
      <c r="YB35" s="195"/>
      <c r="YC35" s="195"/>
      <c r="YD35" s="195"/>
      <c r="YE35" s="195"/>
      <c r="YF35" s="195">
        <f t="shared" si="44"/>
        <v>0</v>
      </c>
      <c r="YG35" s="195">
        <f t="shared" si="45"/>
        <v>0</v>
      </c>
      <c r="YH35" s="202">
        <f t="shared" si="46"/>
        <v>0</v>
      </c>
      <c r="YI35" s="202"/>
      <c r="YJ35" s="202"/>
      <c r="YK35" s="202"/>
      <c r="YL35" s="202"/>
      <c r="YM35" s="202">
        <f t="shared" si="47"/>
        <v>0</v>
      </c>
      <c r="YN35" s="202"/>
      <c r="YO35" s="202"/>
      <c r="YP35" s="202"/>
      <c r="YQ35" s="202"/>
      <c r="YR35" s="202"/>
      <c r="YS35" s="202"/>
      <c r="YT35" s="202"/>
      <c r="YU35" s="202"/>
      <c r="YV35" s="202"/>
      <c r="YW35" s="202"/>
      <c r="YX35" s="202"/>
      <c r="YY35" s="202"/>
      <c r="YZ35" s="202"/>
      <c r="ZA35" s="202"/>
      <c r="ZB35" s="202"/>
      <c r="ZC35" s="202"/>
      <c r="ZD35" s="202"/>
      <c r="ZE35" s="202"/>
      <c r="ZF35" s="202"/>
      <c r="ZG35" s="202"/>
      <c r="ZH35" s="202"/>
      <c r="ZI35" s="202"/>
      <c r="ZJ35" s="202"/>
      <c r="ZK35" s="202"/>
      <c r="ZL35" s="202"/>
      <c r="ZM35" s="202"/>
      <c r="ZN35" s="202"/>
      <c r="ZO35" s="202"/>
      <c r="ZP35" s="202"/>
      <c r="ZQ35" s="202"/>
      <c r="ZR35" s="202"/>
      <c r="ZS35" s="202"/>
      <c r="ZT35" s="202"/>
      <c r="ZU35" s="202"/>
      <c r="ZV35" s="202"/>
      <c r="ZW35" s="202"/>
      <c r="ZX35" s="202"/>
      <c r="ZY35" s="202"/>
      <c r="ZZ35" s="202"/>
      <c r="AAA35" s="202"/>
      <c r="AAB35" s="202"/>
      <c r="AAC35" s="202"/>
      <c r="AAD35" s="202"/>
      <c r="AAE35" s="202"/>
      <c r="AAF35" s="202"/>
      <c r="AAG35" s="202"/>
      <c r="AAH35" s="202"/>
      <c r="AAI35" s="202"/>
      <c r="AAJ35" s="202"/>
      <c r="AAK35" s="202"/>
      <c r="AAL35" s="202"/>
      <c r="AAM35" s="202"/>
      <c r="AAN35" s="202"/>
      <c r="AAO35" s="202"/>
      <c r="AAP35" s="202"/>
      <c r="AAQ35" s="202"/>
      <c r="AAR35" s="202"/>
      <c r="AAS35" s="202"/>
      <c r="AAT35" s="202"/>
      <c r="AAU35" s="202"/>
      <c r="AAV35" s="202"/>
      <c r="AAW35" s="202"/>
      <c r="AAX35" s="202"/>
      <c r="AAY35" s="202"/>
      <c r="AAZ35" s="202"/>
      <c r="ABA35" s="202"/>
      <c r="ABB35" s="202"/>
      <c r="ABC35" s="202"/>
      <c r="ABD35" s="202"/>
      <c r="ABE35" s="202"/>
      <c r="ABF35" s="202"/>
      <c r="ABG35" s="202"/>
      <c r="ABH35" s="202">
        <f t="shared" si="48"/>
        <v>0</v>
      </c>
      <c r="ABI35" s="202"/>
      <c r="ABJ35" s="202"/>
      <c r="ABK35" s="202"/>
      <c r="ABL35" s="202"/>
      <c r="ABM35" s="202"/>
      <c r="ABN35" s="202"/>
      <c r="ABO35" s="202"/>
      <c r="ABP35" s="202"/>
      <c r="ABQ35" s="202"/>
      <c r="ABR35" s="202"/>
      <c r="ABS35" s="202"/>
      <c r="ABT35" s="202"/>
      <c r="ABU35" s="202"/>
      <c r="ABV35" s="202"/>
      <c r="ABW35" s="202"/>
      <c r="ABX35" s="202"/>
      <c r="ABY35" s="202"/>
      <c r="ABZ35" s="202"/>
      <c r="ACA35" s="202"/>
      <c r="ACB35" s="202"/>
      <c r="ACC35" s="202"/>
      <c r="ACD35" s="202"/>
      <c r="ACE35" s="202"/>
      <c r="ACF35" s="202"/>
      <c r="ACG35" s="202"/>
      <c r="ACH35" s="202"/>
      <c r="ACI35" s="202"/>
      <c r="ACJ35" s="202"/>
      <c r="ACK35" s="202"/>
      <c r="ACL35" s="202"/>
      <c r="ACM35" s="202"/>
      <c r="ACN35" s="202"/>
      <c r="ACO35" s="202"/>
      <c r="ACP35" s="202"/>
      <c r="ACQ35" s="202"/>
      <c r="ACR35" s="202"/>
      <c r="ACS35" s="202"/>
      <c r="ACT35" s="202"/>
      <c r="ACU35" s="202"/>
      <c r="ACV35" s="202"/>
      <c r="ACW35" s="202"/>
      <c r="ACX35" s="202"/>
      <c r="ACY35" s="202"/>
      <c r="ACZ35" s="202"/>
      <c r="ADA35" s="202"/>
      <c r="ADB35" s="202"/>
      <c r="ADC35" s="202"/>
      <c r="ADD35" s="202"/>
      <c r="ADE35" s="202"/>
      <c r="ADF35" s="202"/>
      <c r="ADG35" s="202"/>
      <c r="ADH35" s="202"/>
      <c r="ADI35" s="202"/>
      <c r="ADJ35" s="202"/>
      <c r="ADK35" s="202"/>
      <c r="ADL35" s="202"/>
      <c r="ADM35" s="202"/>
      <c r="ADN35" s="202"/>
      <c r="ADO35" s="202"/>
      <c r="ADP35" s="202"/>
      <c r="ADQ35" s="202"/>
      <c r="ADR35" s="202"/>
      <c r="ADS35" s="202"/>
      <c r="ADT35" s="202"/>
      <c r="ADU35" s="202"/>
      <c r="ADV35" s="202"/>
      <c r="ADW35" s="202"/>
      <c r="ADX35" s="202"/>
      <c r="ADY35" s="202"/>
      <c r="ADZ35" s="202"/>
      <c r="AEA35" s="202"/>
      <c r="AEB35" s="202"/>
      <c r="AEC35" s="202"/>
      <c r="AED35" s="202"/>
      <c r="AEE35" s="202"/>
      <c r="AEF35" s="202"/>
      <c r="AEG35" s="202"/>
      <c r="AEH35" s="202"/>
      <c r="AEI35" s="202"/>
      <c r="AEJ35" s="202"/>
      <c r="AEK35" s="202"/>
      <c r="AEL35" s="202"/>
      <c r="AEM35" s="202"/>
      <c r="AEN35" s="202"/>
      <c r="AEO35" s="202"/>
      <c r="AEP35" s="202"/>
      <c r="AEQ35" s="202"/>
      <c r="AER35" s="202"/>
      <c r="AES35" s="202"/>
      <c r="AET35" s="202"/>
      <c r="AEU35" s="202"/>
      <c r="AEV35" s="202"/>
      <c r="AEW35" s="202"/>
      <c r="AEX35" s="202"/>
      <c r="AEY35" s="202"/>
      <c r="AEZ35" s="202"/>
      <c r="AFA35" s="202"/>
      <c r="AFB35" s="202"/>
      <c r="AFC35" s="202"/>
      <c r="AFD35" s="202"/>
      <c r="AFE35" s="202"/>
      <c r="AFF35" s="202"/>
      <c r="AFG35" s="202"/>
      <c r="AFH35" s="202"/>
      <c r="AFI35" s="202"/>
      <c r="AFJ35" s="202"/>
      <c r="AFK35" s="202"/>
      <c r="AFL35" s="202"/>
      <c r="AFM35" s="202"/>
      <c r="AFN35" s="202"/>
      <c r="AFO35" s="202"/>
      <c r="AFP35" s="202"/>
      <c r="AFQ35" s="202"/>
      <c r="AFR35" s="202"/>
      <c r="AFS35" s="202"/>
      <c r="AFT35" s="202"/>
      <c r="AFU35" s="202"/>
      <c r="AFV35" s="202"/>
      <c r="AFW35" s="202"/>
      <c r="AFX35" s="202"/>
      <c r="AFY35" s="202"/>
      <c r="AFZ35" s="202"/>
      <c r="AGA35" s="202"/>
      <c r="AGB35" s="202"/>
      <c r="AGC35" s="202"/>
      <c r="AGD35" s="202"/>
      <c r="AGE35" s="202"/>
      <c r="AGF35" s="202"/>
      <c r="AGG35" s="202"/>
      <c r="AGH35" s="202"/>
      <c r="AGI35" s="202"/>
      <c r="AGJ35" s="202"/>
      <c r="AGK35" s="202"/>
      <c r="AGL35" s="202"/>
      <c r="AGM35" s="202"/>
      <c r="AGN35" s="202"/>
      <c r="AGO35" s="202"/>
      <c r="AGP35" s="202"/>
      <c r="AGQ35" s="202"/>
      <c r="AGR35" s="202"/>
      <c r="AGS35" s="202"/>
      <c r="AGT35" s="202"/>
      <c r="AGU35" s="202"/>
      <c r="AGV35" s="202"/>
      <c r="AGW35" s="202"/>
      <c r="AGX35" s="202"/>
      <c r="AGY35" s="202"/>
      <c r="AGZ35" s="202"/>
      <c r="AHA35" s="202"/>
      <c r="AHB35" s="202"/>
      <c r="AHC35" s="202"/>
      <c r="AHD35" s="202"/>
      <c r="AHE35" s="202"/>
      <c r="AHF35" s="202"/>
      <c r="AHG35" s="202"/>
      <c r="AHH35" s="202"/>
      <c r="AHI35" s="202"/>
      <c r="AHJ35" s="202"/>
      <c r="AHK35" s="202"/>
      <c r="AHL35" s="202"/>
      <c r="AHM35" s="202"/>
      <c r="AHN35" s="202"/>
      <c r="AHO35" s="202"/>
      <c r="AHP35" s="202"/>
      <c r="AHQ35" s="202"/>
      <c r="AHR35" s="202"/>
      <c r="AHS35" s="202"/>
      <c r="AHT35" s="202"/>
      <c r="AHU35" s="202"/>
      <c r="AHV35" s="202"/>
      <c r="AHW35" s="202"/>
      <c r="AHX35" s="202"/>
      <c r="AHY35" s="202"/>
      <c r="AHZ35" s="202"/>
      <c r="AIA35" s="202"/>
      <c r="AIB35" s="202"/>
      <c r="AIC35" s="202"/>
      <c r="AID35" s="202"/>
      <c r="AIE35" s="202"/>
      <c r="AIF35" s="202"/>
      <c r="AIG35" s="202"/>
      <c r="AIH35" s="202"/>
      <c r="AII35" s="202"/>
      <c r="AIJ35" s="202"/>
      <c r="AIK35" s="202"/>
      <c r="AIL35" s="202"/>
      <c r="AIM35" s="202"/>
      <c r="AIN35" s="202"/>
      <c r="AIO35" s="202"/>
      <c r="AIP35" s="202"/>
      <c r="AIQ35" s="202"/>
      <c r="AIR35" s="202"/>
      <c r="AIS35" s="202"/>
      <c r="AIT35" s="202"/>
      <c r="AIU35" s="202"/>
      <c r="AIV35" s="202"/>
      <c r="AIW35" s="202"/>
      <c r="AIX35" s="202"/>
      <c r="AIY35" s="202"/>
      <c r="AIZ35" s="202"/>
      <c r="AJA35" s="202"/>
      <c r="AJB35" s="202"/>
      <c r="AJC35" s="202"/>
      <c r="AJD35" s="202"/>
      <c r="AJE35" s="202"/>
      <c r="AJF35" s="202"/>
      <c r="AJG35" s="202"/>
      <c r="AJH35" s="202"/>
      <c r="AJI35" s="202"/>
      <c r="AJJ35" s="202"/>
      <c r="AJK35" s="202"/>
      <c r="AJL35" s="202"/>
      <c r="AJM35" s="202"/>
      <c r="AJN35" s="202"/>
      <c r="AJO35" s="202"/>
      <c r="AJP35" s="202"/>
      <c r="AJQ35" s="202"/>
      <c r="AJR35" s="202"/>
      <c r="AJS35" s="202"/>
      <c r="AJT35" s="202"/>
      <c r="AJU35" s="202"/>
      <c r="AJV35" s="202"/>
      <c r="AJW35" s="202"/>
      <c r="AJX35" s="202"/>
      <c r="AJY35" s="202"/>
      <c r="AJZ35" s="202"/>
      <c r="AKA35" s="202"/>
      <c r="AKB35" s="202"/>
      <c r="AKC35" s="202"/>
      <c r="AKD35" s="202"/>
      <c r="AKE35" s="202"/>
      <c r="AKF35" s="202"/>
      <c r="AKG35" s="202"/>
      <c r="AKH35" s="202"/>
      <c r="AKI35" s="202"/>
      <c r="AKJ35" s="202"/>
      <c r="AKK35" s="202"/>
      <c r="AKL35" s="202"/>
      <c r="AKM35" s="202"/>
      <c r="AKN35" s="202"/>
      <c r="AKO35" s="202"/>
      <c r="AKP35" s="202"/>
      <c r="AKQ35" s="202"/>
      <c r="AKR35" s="202"/>
      <c r="AKS35" s="202"/>
      <c r="AKT35" s="202"/>
      <c r="AKU35" s="202"/>
      <c r="AKV35" s="202"/>
      <c r="AKW35" s="202"/>
      <c r="AKX35" s="202"/>
      <c r="AKY35" s="202"/>
      <c r="AKZ35" s="202"/>
      <c r="ALA35" s="202"/>
      <c r="ALB35" s="202"/>
      <c r="ALC35" s="202"/>
      <c r="ALD35" s="202"/>
      <c r="ALE35" s="202"/>
      <c r="ALF35" s="202"/>
      <c r="ALG35" s="202"/>
      <c r="ALH35" s="202"/>
      <c r="ALI35" s="202"/>
      <c r="ALJ35" s="202"/>
      <c r="ALK35" s="202"/>
      <c r="ALL35" s="202"/>
      <c r="ALM35" s="202"/>
      <c r="ALN35" s="202"/>
      <c r="ALO35" s="202"/>
      <c r="ALP35" s="202"/>
      <c r="ALQ35" s="202"/>
      <c r="ALR35" s="202"/>
      <c r="ALS35" s="202"/>
      <c r="ALT35" s="202"/>
      <c r="ALU35" s="202"/>
      <c r="ALV35" s="202"/>
      <c r="ALW35" s="202"/>
      <c r="ALX35" s="202"/>
      <c r="ALY35" s="202"/>
      <c r="ALZ35" s="202"/>
      <c r="AMA35" s="202"/>
      <c r="AMB35" s="202"/>
      <c r="AMC35" s="202"/>
      <c r="AMD35" s="202"/>
      <c r="AME35" s="202"/>
      <c r="AMF35" s="202"/>
      <c r="AMG35" s="202"/>
      <c r="AMH35" s="202"/>
      <c r="AMI35" s="202"/>
      <c r="AMJ35" s="202"/>
      <c r="AMK35" s="202"/>
      <c r="AML35" s="202"/>
      <c r="AMM35" s="202"/>
      <c r="AMN35" s="202"/>
      <c r="AMO35" s="202"/>
      <c r="AMP35" s="202"/>
      <c r="AMQ35" s="202"/>
      <c r="AMR35" s="202">
        <f t="shared" si="49"/>
        <v>0</v>
      </c>
      <c r="AMS35" s="202">
        <f t="shared" si="50"/>
        <v>0</v>
      </c>
      <c r="AMT35" s="202"/>
      <c r="AMU35" s="202"/>
      <c r="AMV35" s="202"/>
      <c r="AMW35" s="202"/>
      <c r="AMX35" s="202"/>
      <c r="AMY35" s="202"/>
      <c r="AMZ35" s="202"/>
      <c r="ANA35" s="202"/>
      <c r="ANB35" s="202"/>
      <c r="ANC35" s="202"/>
      <c r="AND35" s="202"/>
      <c r="ANE35" s="202">
        <f t="shared" si="51"/>
        <v>0</v>
      </c>
      <c r="ANF35" s="202"/>
      <c r="ANG35" s="202"/>
      <c r="ANH35" s="202"/>
      <c r="ANI35" s="202"/>
      <c r="ANJ35" s="202"/>
      <c r="ANK35" s="202"/>
      <c r="ANL35" s="202"/>
      <c r="ANM35" s="202"/>
      <c r="ANN35" s="202"/>
      <c r="ANO35" s="202"/>
      <c r="ANP35" s="202"/>
      <c r="ANQ35" s="202"/>
      <c r="ANR35" s="202">
        <f t="shared" si="52"/>
        <v>0</v>
      </c>
      <c r="ANS35" s="202"/>
      <c r="ANT35" s="202"/>
      <c r="ANU35" s="202"/>
      <c r="ANV35" s="202"/>
      <c r="ANW35" s="202"/>
      <c r="ANX35" s="202"/>
      <c r="ANY35" s="202"/>
      <c r="ANZ35" s="202"/>
      <c r="AOA35" s="202"/>
      <c r="AOB35" s="202"/>
      <c r="AOC35" s="202"/>
      <c r="AOD35" s="202"/>
      <c r="AOE35" s="202"/>
      <c r="AOF35" s="202"/>
      <c r="AOG35" s="202"/>
      <c r="AOH35" s="202"/>
      <c r="AOI35" s="202"/>
      <c r="AOJ35" s="202"/>
      <c r="AOK35" s="202"/>
      <c r="AOL35" s="202"/>
      <c r="AOM35" s="202"/>
      <c r="AON35" s="202"/>
      <c r="AOO35" s="202"/>
      <c r="AOP35" s="202"/>
      <c r="AOQ35" s="202"/>
      <c r="AOR35" s="202"/>
      <c r="AOS35" s="202"/>
      <c r="AOT35" s="202"/>
      <c r="AOU35" s="202"/>
      <c r="AOV35" s="202"/>
      <c r="AOW35" s="202"/>
      <c r="AOX35" s="202"/>
      <c r="AOY35" s="202"/>
      <c r="AOZ35" s="202"/>
      <c r="APA35" s="202"/>
      <c r="APB35" s="202">
        <f t="shared" si="53"/>
        <v>0</v>
      </c>
      <c r="APC35" s="202"/>
      <c r="APD35" s="202"/>
      <c r="APE35" s="202"/>
      <c r="APF35" s="202"/>
      <c r="APG35" s="202"/>
      <c r="APH35" s="202"/>
      <c r="API35" s="202"/>
      <c r="APJ35" s="202"/>
      <c r="APK35" s="202"/>
      <c r="APL35" s="202"/>
      <c r="APM35" s="202"/>
      <c r="APN35" s="202"/>
      <c r="APO35" s="202"/>
      <c r="APP35" s="202"/>
      <c r="APQ35" s="202"/>
      <c r="APR35" s="202"/>
      <c r="APS35" s="202"/>
      <c r="APT35" s="202"/>
      <c r="APU35" s="202">
        <f t="shared" si="54"/>
        <v>0</v>
      </c>
      <c r="APV35" s="202"/>
      <c r="APW35" s="202"/>
      <c r="APX35" s="202"/>
      <c r="APY35" s="202"/>
      <c r="APZ35" s="202"/>
      <c r="AQA35" s="202"/>
      <c r="AQB35" s="202"/>
      <c r="AQC35" s="202"/>
      <c r="AQD35" s="202"/>
      <c r="AQE35" s="202"/>
      <c r="AQF35" s="202"/>
      <c r="AQG35" s="202"/>
      <c r="AQH35" s="202"/>
      <c r="AQI35" s="202"/>
      <c r="AQJ35" s="202"/>
      <c r="AQK35" s="202"/>
      <c r="AQL35" s="202"/>
      <c r="AQM35" s="202"/>
      <c r="AQN35" s="202"/>
      <c r="AQO35" s="202"/>
      <c r="AQP35" s="202"/>
      <c r="AQQ35" s="202"/>
      <c r="AQR35" s="202">
        <f t="shared" si="55"/>
        <v>0</v>
      </c>
      <c r="AQS35" s="202"/>
      <c r="AQT35" s="202"/>
      <c r="AQU35" s="202"/>
      <c r="AQV35" s="202"/>
      <c r="AQW35" s="202"/>
      <c r="AQX35" s="202"/>
      <c r="AQY35" s="202"/>
      <c r="AQZ35" s="202"/>
      <c r="ARA35" s="202"/>
      <c r="ARB35" s="202"/>
      <c r="ARC35" s="202"/>
      <c r="ARD35" s="202"/>
      <c r="ARE35" s="202"/>
      <c r="ARF35" s="202"/>
      <c r="ARG35" s="202"/>
      <c r="ARH35" s="202"/>
      <c r="ARI35" s="202"/>
      <c r="ARJ35" s="202"/>
      <c r="ARK35" s="202"/>
      <c r="ARL35" s="202"/>
      <c r="ARM35" s="202"/>
      <c r="ARN35" s="202"/>
      <c r="ARO35" s="202"/>
      <c r="ARP35" s="202"/>
      <c r="ARQ35" s="202"/>
      <c r="ARR35" s="202"/>
      <c r="ARS35" s="202"/>
      <c r="ART35" s="202"/>
      <c r="ARU35" s="202"/>
      <c r="ARV35" s="202"/>
      <c r="ARW35" s="202"/>
      <c r="ARX35" s="202"/>
      <c r="ARY35" s="202"/>
      <c r="ARZ35" s="202"/>
      <c r="ASA35" s="202"/>
      <c r="ASB35" s="202"/>
      <c r="ASC35" s="202"/>
      <c r="ASD35" s="202"/>
      <c r="ASE35" s="202"/>
      <c r="ASF35" s="202"/>
      <c r="ASG35" s="202"/>
      <c r="ASH35" s="202"/>
      <c r="ASI35" s="202"/>
      <c r="ASJ35" s="202"/>
      <c r="ASK35" s="202"/>
      <c r="ASL35" s="202"/>
      <c r="ASM35" s="202"/>
      <c r="ASN35" s="202"/>
      <c r="ASO35" s="202"/>
      <c r="ASP35" s="202"/>
      <c r="ASQ35" s="202"/>
      <c r="ASR35" s="202"/>
      <c r="ASS35" s="202"/>
      <c r="AST35" s="202"/>
      <c r="ASU35" s="202"/>
      <c r="ASV35" s="202"/>
      <c r="ASW35" s="202"/>
      <c r="ASX35" s="202"/>
      <c r="ASY35" s="202"/>
      <c r="ASZ35" s="202"/>
      <c r="ATA35" s="202"/>
      <c r="ATB35" s="202"/>
      <c r="ATC35" s="202"/>
      <c r="ATD35" s="202"/>
      <c r="ATE35" s="202"/>
      <c r="ATF35" s="202"/>
      <c r="ATG35" s="202"/>
      <c r="ATH35" s="202"/>
      <c r="ATI35" s="202"/>
      <c r="ATJ35" s="202"/>
      <c r="ATK35" s="202">
        <v>15</v>
      </c>
      <c r="ATL35" s="202"/>
      <c r="ATM35" s="202">
        <v>15</v>
      </c>
      <c r="ATN35" s="202"/>
      <c r="ATO35" s="202"/>
      <c r="ATP35" s="202"/>
      <c r="ATQ35" s="202"/>
      <c r="ATR35" s="202"/>
      <c r="ATS35" s="202"/>
      <c r="ATT35" s="202"/>
      <c r="ATU35" s="202"/>
      <c r="ATV35" s="202">
        <v>15</v>
      </c>
      <c r="ATW35" s="202"/>
      <c r="ATX35" s="202"/>
      <c r="ATY35" s="202"/>
      <c r="ATZ35" s="202"/>
      <c r="AUA35" s="202"/>
      <c r="AUB35" s="202"/>
      <c r="AUC35" s="202"/>
      <c r="AUD35" s="202"/>
      <c r="AUE35" s="202"/>
      <c r="AUF35" s="202"/>
      <c r="AUG35" s="202"/>
      <c r="AUH35" s="202"/>
      <c r="AUI35" s="202"/>
      <c r="AUJ35" s="202"/>
      <c r="AUK35" s="202"/>
      <c r="AUL35" s="202"/>
      <c r="AUM35" s="202"/>
      <c r="AUN35" s="202"/>
      <c r="AUO35" s="202"/>
      <c r="AUP35" s="202"/>
      <c r="AUQ35" s="202"/>
      <c r="AUR35" s="202"/>
      <c r="AUS35" s="202"/>
      <c r="AUT35" s="202"/>
      <c r="AUU35" s="202"/>
      <c r="AUV35" s="202"/>
      <c r="AUW35" s="202"/>
      <c r="AUX35" s="202"/>
      <c r="AUY35" s="202"/>
      <c r="AUZ35" s="202"/>
      <c r="AVA35" s="202"/>
      <c r="AVB35" s="202"/>
      <c r="AVC35" s="202"/>
      <c r="AVD35" s="202"/>
      <c r="AVE35" s="202"/>
      <c r="AVF35" s="202"/>
      <c r="AVG35" s="202"/>
      <c r="AVH35" s="202"/>
      <c r="AVI35" s="202"/>
      <c r="AVJ35" s="202"/>
      <c r="AVK35" s="202"/>
      <c r="AVL35" s="202"/>
      <c r="AVM35" s="202"/>
      <c r="AVN35" s="202"/>
      <c r="AVO35" s="202"/>
      <c r="AVP35" s="202"/>
      <c r="AVQ35" s="202"/>
      <c r="AVR35" s="202"/>
      <c r="AVS35" s="202"/>
      <c r="AVT35" s="202"/>
      <c r="AVU35" s="202"/>
      <c r="AVV35" s="202"/>
      <c r="AVW35" s="202"/>
      <c r="AVX35" s="202"/>
      <c r="AVY35" s="202"/>
      <c r="AVZ35" s="202"/>
      <c r="AWA35" s="202"/>
      <c r="AWB35" s="202"/>
      <c r="AWC35" s="202"/>
      <c r="AWD35" s="202"/>
      <c r="AWE35" s="202"/>
      <c r="AWF35" s="202"/>
      <c r="AWG35" s="202"/>
      <c r="AWH35" s="202"/>
      <c r="AWI35" s="202"/>
      <c r="AWJ35" s="202"/>
      <c r="AWK35" s="202"/>
      <c r="AWL35" s="202"/>
      <c r="AWM35" s="202"/>
      <c r="AWN35" s="202"/>
      <c r="AWO35" s="202"/>
      <c r="AWP35" s="202"/>
      <c r="AWQ35" s="202"/>
      <c r="AWR35" s="202">
        <f t="shared" si="56"/>
        <v>0</v>
      </c>
      <c r="AWS35" s="202"/>
      <c r="AWT35" s="202"/>
      <c r="AWU35" s="195"/>
      <c r="AWV35" s="195"/>
      <c r="AWW35" s="195">
        <f t="shared" si="57"/>
        <v>0</v>
      </c>
      <c r="AWX35" s="195"/>
      <c r="AWY35" s="195"/>
      <c r="AWZ35" s="195">
        <f t="shared" si="58"/>
        <v>0</v>
      </c>
      <c r="AXA35" s="195">
        <f t="shared" si="59"/>
        <v>0</v>
      </c>
      <c r="AXB35" s="202">
        <f t="shared" si="60"/>
        <v>15</v>
      </c>
      <c r="AXC35" s="195"/>
      <c r="AXD35" s="195"/>
      <c r="AXE35" s="195">
        <f t="shared" si="61"/>
        <v>0</v>
      </c>
      <c r="AXF35" s="195"/>
      <c r="AXG35" s="195"/>
      <c r="AXH35" s="195"/>
      <c r="AXI35" s="195"/>
      <c r="AXJ35" s="195"/>
      <c r="AXK35" s="195">
        <f t="shared" si="62"/>
        <v>0</v>
      </c>
      <c r="AXL35" s="195"/>
      <c r="AXM35" s="195"/>
      <c r="AXN35" s="195"/>
      <c r="AXO35" s="195"/>
      <c r="AXP35" s="195"/>
      <c r="AXQ35" s="195">
        <f t="shared" si="63"/>
        <v>0</v>
      </c>
      <c r="AXR35" s="195"/>
      <c r="AXS35" s="195"/>
      <c r="AXT35" s="195"/>
      <c r="AXU35" s="195"/>
      <c r="AXV35" s="195">
        <f t="shared" si="64"/>
        <v>0</v>
      </c>
      <c r="AXW35" s="195"/>
      <c r="AXX35" s="195"/>
      <c r="AXY35" s="195"/>
      <c r="AXZ35" s="195"/>
      <c r="AYA35" s="195"/>
      <c r="AYB35" s="195">
        <f t="shared" si="65"/>
        <v>0</v>
      </c>
      <c r="AYC35" s="195">
        <f t="shared" si="23"/>
        <v>0</v>
      </c>
      <c r="AYD35" s="195"/>
      <c r="AYE35" s="195"/>
      <c r="AYF35" s="195"/>
      <c r="AYG35" s="195"/>
      <c r="AYH35" s="195"/>
      <c r="AYI35" s="195">
        <f t="shared" si="66"/>
        <v>0</v>
      </c>
      <c r="AYJ35" s="195"/>
      <c r="AYK35" s="195"/>
      <c r="AYL35" s="195"/>
      <c r="AYM35" s="195"/>
      <c r="AYN35" s="195"/>
      <c r="AYO35" s="195">
        <f t="shared" si="67"/>
        <v>0</v>
      </c>
      <c r="AYP35" s="195"/>
      <c r="AYQ35" s="195"/>
      <c r="AYR35" s="195"/>
      <c r="AYS35" s="195"/>
      <c r="AYT35" s="195"/>
      <c r="AYU35" s="195">
        <f t="shared" si="68"/>
        <v>0</v>
      </c>
      <c r="AYV35" s="195"/>
      <c r="AYW35" s="195"/>
      <c r="AYX35" s="195"/>
      <c r="AYY35" s="195">
        <f t="shared" si="69"/>
        <v>0</v>
      </c>
      <c r="AYZ35" s="195">
        <f t="shared" si="70"/>
        <v>0</v>
      </c>
      <c r="AZA35" s="195"/>
      <c r="AZB35" s="195"/>
      <c r="AZC35" s="195"/>
      <c r="AZD35" s="195"/>
      <c r="AZE35" s="195"/>
      <c r="AZF35" s="195">
        <f t="shared" si="71"/>
        <v>0</v>
      </c>
      <c r="AZG35" s="195"/>
      <c r="AZH35" s="195"/>
      <c r="AZI35" s="195"/>
      <c r="AZJ35" s="195"/>
      <c r="AZK35" s="195"/>
      <c r="AZL35" s="195">
        <f t="shared" si="72"/>
        <v>0</v>
      </c>
      <c r="AZM35" s="195"/>
      <c r="AZN35" s="195"/>
      <c r="AZO35" s="195"/>
      <c r="AZP35" s="195"/>
      <c r="AZQ35" s="195"/>
      <c r="AZR35" s="195">
        <f t="shared" si="73"/>
        <v>0</v>
      </c>
      <c r="AZS35" s="195"/>
      <c r="AZT35" s="195"/>
      <c r="AZU35" s="195"/>
      <c r="AZV35" s="195"/>
      <c r="AZW35" s="195"/>
      <c r="AZX35" s="195">
        <f t="shared" si="74"/>
        <v>0</v>
      </c>
      <c r="AZY35" s="195"/>
      <c r="AZZ35" s="195"/>
      <c r="BAA35" s="195">
        <f t="shared" si="75"/>
        <v>0</v>
      </c>
      <c r="BAB35" s="195">
        <f t="shared" si="76"/>
        <v>0</v>
      </c>
      <c r="BAC35" s="195"/>
      <c r="BAD35" s="195"/>
      <c r="BAE35" s="195"/>
      <c r="BAF35" s="195">
        <f t="shared" si="77"/>
        <v>0</v>
      </c>
      <c r="BAG35" s="195"/>
      <c r="BAH35" s="195"/>
      <c r="BAI35" s="195"/>
      <c r="BAJ35" s="195"/>
      <c r="BAK35" s="195">
        <f t="shared" si="78"/>
        <v>0</v>
      </c>
      <c r="BAL35" s="195"/>
      <c r="BAM35" s="195"/>
      <c r="BAN35" s="195"/>
      <c r="BAO35" s="195"/>
      <c r="BAP35" s="195"/>
      <c r="BAQ35" s="195">
        <f t="shared" si="79"/>
        <v>0</v>
      </c>
      <c r="BAR35" s="195"/>
      <c r="BAS35" s="195"/>
      <c r="BAT35" s="195"/>
      <c r="BAU35" s="195"/>
      <c r="BAV35" s="195"/>
      <c r="BAW35" s="195">
        <f t="shared" si="80"/>
        <v>0</v>
      </c>
      <c r="BAX35" s="195"/>
      <c r="BAY35" s="195"/>
      <c r="BAZ35" s="195"/>
      <c r="BBA35" s="195"/>
      <c r="BBB35" s="195">
        <f t="shared" si="81"/>
        <v>0</v>
      </c>
      <c r="BBC35" s="195">
        <f t="shared" si="82"/>
        <v>0</v>
      </c>
      <c r="BBD35" s="195"/>
      <c r="BBE35" s="195"/>
      <c r="BBF35" s="195"/>
      <c r="BBG35" s="195"/>
      <c r="BBH35" s="195"/>
      <c r="BBI35" s="195">
        <f t="shared" si="83"/>
        <v>0</v>
      </c>
      <c r="BBJ35" s="195"/>
      <c r="BBK35" s="195"/>
      <c r="BBL35" s="195"/>
      <c r="BBM35" s="195"/>
      <c r="BBN35" s="195"/>
      <c r="BBO35" s="195">
        <f t="shared" si="84"/>
        <v>0</v>
      </c>
      <c r="BBP35" s="195"/>
      <c r="BBQ35" s="195"/>
      <c r="BBR35" s="195"/>
      <c r="BBS35" s="195"/>
      <c r="BBT35" s="195"/>
      <c r="BBU35" s="195">
        <f t="shared" si="85"/>
        <v>0</v>
      </c>
      <c r="BBV35" s="195"/>
      <c r="BBW35" s="195"/>
      <c r="BBX35" s="195"/>
      <c r="BBY35" s="195"/>
      <c r="BBZ35" s="195"/>
      <c r="BCA35" s="195">
        <f t="shared" si="86"/>
        <v>0</v>
      </c>
      <c r="BCB35" s="195">
        <f t="shared" si="87"/>
        <v>0</v>
      </c>
      <c r="BCC35" s="195"/>
      <c r="BCD35" s="195"/>
      <c r="BCE35" s="195"/>
      <c r="BCF35" s="195"/>
      <c r="BCG35" s="195"/>
      <c r="BCH35" s="195">
        <f t="shared" si="88"/>
        <v>0</v>
      </c>
      <c r="BCI35" s="195"/>
      <c r="BCJ35" s="195"/>
      <c r="BCK35" s="195"/>
      <c r="BCL35" s="195"/>
      <c r="BCM35" s="195">
        <f t="shared" si="24"/>
        <v>0</v>
      </c>
      <c r="BCN35" s="195"/>
      <c r="BCO35" s="195"/>
      <c r="BCP35" s="195"/>
      <c r="BCQ35" s="195"/>
      <c r="BCR35" s="195"/>
      <c r="BCS35" s="195">
        <f t="shared" si="89"/>
        <v>0</v>
      </c>
      <c r="BCT35" s="195"/>
      <c r="BCU35" s="195"/>
      <c r="BCV35" s="195"/>
      <c r="BCW35" s="195"/>
      <c r="BCX35" s="195">
        <f t="shared" si="90"/>
        <v>0</v>
      </c>
      <c r="BCY35" s="195"/>
      <c r="BCZ35" s="195"/>
      <c r="BDA35" s="195">
        <f t="shared" si="91"/>
        <v>0</v>
      </c>
      <c r="BDB35" s="195">
        <f t="shared" si="92"/>
        <v>0</v>
      </c>
      <c r="BDC35" s="195"/>
      <c r="BDD35" s="195"/>
      <c r="BDE35" s="195"/>
      <c r="BDF35" s="195">
        <f t="shared" si="25"/>
        <v>0</v>
      </c>
      <c r="BDG35" s="195"/>
      <c r="BDH35" s="195"/>
      <c r="BDI35" s="195"/>
      <c r="BDJ35" s="195"/>
      <c r="BDK35" s="195"/>
      <c r="BDL35" s="195">
        <f t="shared" si="93"/>
        <v>0</v>
      </c>
      <c r="BDM35" s="195"/>
      <c r="BDN35" s="195"/>
      <c r="BDO35" s="195"/>
      <c r="BDP35" s="195"/>
      <c r="BDQ35" s="195">
        <f t="shared" si="94"/>
        <v>0</v>
      </c>
      <c r="BDR35" s="195"/>
      <c r="BDS35" s="195"/>
      <c r="BDT35" s="195"/>
      <c r="BDU35" s="195"/>
      <c r="BDV35" s="195"/>
      <c r="BDW35" s="195">
        <f t="shared" si="95"/>
        <v>0</v>
      </c>
      <c r="BDX35" s="195"/>
      <c r="BDY35" s="195"/>
      <c r="BDZ35" s="195"/>
      <c r="BEA35" s="195"/>
      <c r="BEB35" s="195"/>
      <c r="BEC35" s="195">
        <f t="shared" si="96"/>
        <v>0</v>
      </c>
      <c r="BED35" s="195">
        <f t="shared" si="97"/>
        <v>0</v>
      </c>
      <c r="BEE35" s="195"/>
      <c r="BEF35" s="195"/>
      <c r="BEG35" s="195"/>
      <c r="BEH35" s="195"/>
      <c r="BEI35" s="195">
        <f t="shared" si="98"/>
        <v>0</v>
      </c>
      <c r="BEJ35" s="195"/>
      <c r="BEK35" s="195"/>
      <c r="BEL35" s="195"/>
      <c r="BEM35" s="195"/>
      <c r="BEN35" s="195"/>
      <c r="BEO35" s="195">
        <f t="shared" si="99"/>
        <v>0</v>
      </c>
      <c r="BEP35" s="195"/>
      <c r="BEQ35" s="195"/>
      <c r="BER35" s="195"/>
      <c r="BES35" s="195"/>
      <c r="BET35" s="195"/>
      <c r="BEU35" s="195">
        <f t="shared" si="26"/>
        <v>0</v>
      </c>
      <c r="BEV35" s="195"/>
      <c r="BEW35" s="195"/>
      <c r="BEX35" s="195"/>
      <c r="BEY35" s="195"/>
      <c r="BEZ35" s="195"/>
      <c r="BFA35" s="195">
        <f t="shared" si="100"/>
        <v>0</v>
      </c>
      <c r="BFB35" s="195"/>
      <c r="BFC35" s="195">
        <f t="shared" si="101"/>
        <v>0</v>
      </c>
      <c r="BFD35" s="195">
        <f t="shared" si="27"/>
        <v>0</v>
      </c>
      <c r="BFE35" s="195"/>
      <c r="BFF35" s="195"/>
      <c r="BFG35" s="195"/>
      <c r="BFH35" s="195"/>
      <c r="BFI35" s="195">
        <f t="shared" si="102"/>
        <v>0</v>
      </c>
      <c r="BFJ35" s="195"/>
      <c r="BFK35" s="195"/>
      <c r="BFL35" s="195"/>
      <c r="BFM35" s="195"/>
      <c r="BFN35" s="195"/>
      <c r="BFO35" s="195">
        <f t="shared" si="103"/>
        <v>0</v>
      </c>
      <c r="BFP35" s="195"/>
      <c r="BFQ35" s="195"/>
      <c r="BFR35" s="195"/>
      <c r="BFS35" s="195"/>
      <c r="BFT35" s="195"/>
      <c r="BFU35" s="195">
        <f t="shared" si="28"/>
        <v>0</v>
      </c>
      <c r="BFV35" s="195"/>
      <c r="BFW35" s="195"/>
      <c r="BFX35" s="195"/>
      <c r="BFY35" s="195"/>
      <c r="BFZ35" s="195"/>
      <c r="BGA35" s="195">
        <f t="shared" si="104"/>
        <v>0</v>
      </c>
      <c r="BGB35" s="195"/>
      <c r="BGC35" s="195"/>
      <c r="BGD35" s="195"/>
      <c r="BGE35" s="195">
        <f t="shared" si="105"/>
        <v>0</v>
      </c>
      <c r="BGF35" s="195">
        <f t="shared" si="29"/>
        <v>0</v>
      </c>
      <c r="BGG35" s="195"/>
      <c r="BGH35" s="195"/>
      <c r="BGI35" s="195">
        <f t="shared" si="106"/>
        <v>0</v>
      </c>
      <c r="BGJ35" s="195"/>
      <c r="BGK35" s="195"/>
      <c r="BGL35" s="195"/>
      <c r="BGM35" s="195"/>
      <c r="BGN35" s="195"/>
      <c r="BGO35" s="195">
        <f t="shared" si="107"/>
        <v>0</v>
      </c>
      <c r="BGP35" s="195"/>
      <c r="BGQ35" s="195"/>
      <c r="BGR35" s="195"/>
      <c r="BGS35" s="195"/>
      <c r="BGT35" s="195"/>
      <c r="BGU35" s="195">
        <f t="shared" si="108"/>
        <v>0</v>
      </c>
      <c r="BGV35" s="195"/>
      <c r="BGW35" s="195"/>
      <c r="BGX35" s="195"/>
      <c r="BGY35" s="195"/>
      <c r="BGZ35" s="195"/>
      <c r="BHA35" s="195">
        <f t="shared" si="109"/>
        <v>0</v>
      </c>
      <c r="BHB35" s="195"/>
      <c r="BHC35" s="195"/>
      <c r="BHD35" s="195"/>
      <c r="BHE35" s="195"/>
      <c r="BHF35" s="195"/>
      <c r="BHG35" s="195">
        <f t="shared" si="110"/>
        <v>0</v>
      </c>
      <c r="BHH35" s="195">
        <f t="shared" si="111"/>
        <v>0</v>
      </c>
      <c r="BHI35" s="195"/>
      <c r="BHJ35" s="195"/>
      <c r="BHK35" s="195"/>
      <c r="BHL35" s="195"/>
      <c r="BHM35" s="195">
        <f t="shared" si="112"/>
        <v>0</v>
      </c>
      <c r="BHN35" s="195"/>
      <c r="BHO35" s="195"/>
      <c r="BHP35" s="195"/>
      <c r="BHQ35" s="195"/>
      <c r="BHR35" s="195"/>
      <c r="BHS35" s="195">
        <f t="shared" si="113"/>
        <v>0</v>
      </c>
      <c r="BHT35" s="195"/>
      <c r="BHU35" s="195"/>
      <c r="BHV35" s="195"/>
      <c r="BHW35" s="195"/>
      <c r="BHX35" s="195"/>
      <c r="BHY35" s="195">
        <f t="shared" si="114"/>
        <v>0</v>
      </c>
      <c r="BHZ35" s="195"/>
      <c r="BIA35" s="195"/>
      <c r="BIB35" s="195"/>
      <c r="BIC35" s="195"/>
      <c r="BID35" s="195"/>
      <c r="BIE35" s="195">
        <f t="shared" si="115"/>
        <v>0</v>
      </c>
      <c r="BIF35" s="195"/>
      <c r="BIG35" s="195">
        <f t="shared" si="116"/>
        <v>0</v>
      </c>
      <c r="BIH35" s="195">
        <f t="shared" si="117"/>
        <v>0</v>
      </c>
      <c r="BII35" s="195"/>
      <c r="BIJ35" s="195"/>
      <c r="BIK35" s="195"/>
      <c r="BIL35" s="195"/>
      <c r="BIM35" s="195">
        <f t="shared" si="118"/>
        <v>0</v>
      </c>
      <c r="BIN35" s="195"/>
      <c r="BIO35" s="195"/>
      <c r="BIP35" s="195"/>
      <c r="BIQ35" s="195"/>
      <c r="BIR35" s="195"/>
      <c r="BIS35" s="195">
        <f t="shared" si="119"/>
        <v>0</v>
      </c>
      <c r="BIT35" s="195"/>
      <c r="BIU35" s="195"/>
      <c r="BIV35" s="195"/>
      <c r="BIW35" s="195"/>
      <c r="BIX35" s="195"/>
      <c r="BIY35" s="195">
        <f t="shared" si="120"/>
        <v>0</v>
      </c>
      <c r="BIZ35" s="195"/>
      <c r="BJA35" s="195"/>
      <c r="BJB35" s="195"/>
      <c r="BJC35" s="195"/>
      <c r="BJD35" s="195">
        <f t="shared" si="121"/>
        <v>0</v>
      </c>
      <c r="BJE35" s="195"/>
      <c r="BJF35" s="195"/>
      <c r="BJG35" s="195"/>
      <c r="BJH35" s="195"/>
      <c r="BJI35" s="195">
        <f t="shared" si="122"/>
        <v>0</v>
      </c>
      <c r="BJJ35" s="195">
        <f t="shared" si="123"/>
        <v>0</v>
      </c>
      <c r="BJK35" s="195">
        <f t="shared" si="30"/>
        <v>0</v>
      </c>
      <c r="BJL35" s="195"/>
      <c r="BJM35" s="195"/>
      <c r="BJN35" s="195"/>
      <c r="BJO35" s="195"/>
      <c r="BJP35" s="195"/>
      <c r="BJQ35" s="195">
        <f t="shared" si="124"/>
        <v>0</v>
      </c>
      <c r="BJR35" s="195"/>
      <c r="BJS35" s="195"/>
      <c r="BJT35" s="195"/>
      <c r="BJU35" s="195"/>
      <c r="BJV35" s="195"/>
      <c r="BJW35" s="195">
        <f t="shared" si="125"/>
        <v>0</v>
      </c>
      <c r="BJX35" s="195"/>
      <c r="BJY35" s="195"/>
      <c r="BJZ35" s="195"/>
      <c r="BKA35" s="195"/>
      <c r="BKB35" s="195">
        <f t="shared" si="126"/>
        <v>0</v>
      </c>
      <c r="BKC35" s="195"/>
      <c r="BKD35" s="195"/>
      <c r="BKE35" s="195"/>
      <c r="BKF35" s="195"/>
      <c r="BKG35" s="195"/>
      <c r="BKH35" s="195">
        <f t="shared" si="127"/>
        <v>0</v>
      </c>
      <c r="BKI35" s="195">
        <f t="shared" si="128"/>
        <v>0</v>
      </c>
      <c r="BKJ35" s="195"/>
      <c r="BKK35" s="195"/>
      <c r="BKL35" s="195"/>
      <c r="BKM35" s="195"/>
      <c r="BKN35" s="195"/>
      <c r="BKO35" s="195">
        <f t="shared" si="129"/>
        <v>0</v>
      </c>
      <c r="BKP35" s="195"/>
      <c r="BKQ35" s="195"/>
      <c r="BKR35" s="195"/>
      <c r="BKS35" s="195"/>
      <c r="BKT35" s="195"/>
      <c r="BKU35" s="195">
        <f t="shared" si="130"/>
        <v>0</v>
      </c>
      <c r="BKV35" s="195"/>
      <c r="BKW35" s="195"/>
      <c r="BKX35" s="195"/>
      <c r="BKY35" s="195">
        <f t="shared" si="131"/>
        <v>0</v>
      </c>
      <c r="BKZ35" s="195"/>
      <c r="BLA35" s="195"/>
      <c r="BLB35" s="195"/>
      <c r="BLC35" s="195"/>
      <c r="BLD35" s="195"/>
      <c r="BLE35" s="195">
        <f t="shared" si="132"/>
        <v>0</v>
      </c>
      <c r="BLF35" s="196">
        <f t="shared" si="133"/>
        <v>0</v>
      </c>
      <c r="BLG35" s="195"/>
      <c r="BLH35" s="195"/>
      <c r="BLI35" s="195"/>
      <c r="BLJ35" s="195"/>
      <c r="BLK35" s="195"/>
      <c r="BLL35" s="195">
        <f t="shared" si="134"/>
        <v>0</v>
      </c>
      <c r="BLM35" s="195"/>
      <c r="BLN35" s="195"/>
      <c r="BLO35" s="195"/>
      <c r="BLP35" s="195"/>
      <c r="BLQ35" s="195"/>
      <c r="BLR35" s="196">
        <f t="shared" si="135"/>
        <v>0</v>
      </c>
      <c r="BLS35" s="195"/>
      <c r="BLT35" s="195"/>
      <c r="BLU35" s="195"/>
      <c r="BLV35" s="195"/>
      <c r="BLW35" s="195"/>
      <c r="BLX35" s="196">
        <f t="shared" si="31"/>
        <v>0</v>
      </c>
      <c r="BLY35" s="195"/>
      <c r="BLZ35" s="195"/>
      <c r="BMA35" s="195"/>
      <c r="BMB35" s="195"/>
      <c r="BMC35" s="195"/>
      <c r="BMD35" s="196">
        <f t="shared" si="136"/>
        <v>0</v>
      </c>
      <c r="BME35" s="195"/>
      <c r="BMF35" s="195"/>
      <c r="BMG35" s="195"/>
      <c r="BMH35" s="196">
        <f t="shared" si="137"/>
        <v>0</v>
      </c>
      <c r="BMI35" s="196">
        <f t="shared" si="138"/>
        <v>0</v>
      </c>
      <c r="BMJ35" s="195"/>
      <c r="BMK35" s="196">
        <f t="shared" si="139"/>
        <v>0</v>
      </c>
      <c r="BML35" s="195"/>
      <c r="BMM35" s="195"/>
      <c r="BMN35" s="195"/>
      <c r="BMO35" s="195"/>
      <c r="BMP35" s="195"/>
      <c r="BMQ35" s="196">
        <f t="shared" si="140"/>
        <v>0</v>
      </c>
      <c r="BMR35" s="195"/>
      <c r="BMS35" s="195"/>
      <c r="BMT35" s="195"/>
      <c r="BMU35" s="195"/>
      <c r="BMV35" s="195"/>
      <c r="BMW35" s="196">
        <f t="shared" si="141"/>
        <v>0</v>
      </c>
      <c r="BMX35" s="195"/>
      <c r="BMY35" s="195"/>
      <c r="BMZ35" s="195"/>
      <c r="BNA35" s="195"/>
      <c r="BNB35" s="195"/>
      <c r="BNC35" s="196">
        <f t="shared" si="142"/>
        <v>0</v>
      </c>
      <c r="BND35" s="195"/>
      <c r="BNE35" s="195"/>
      <c r="BNF35" s="195"/>
      <c r="BNG35" s="195"/>
      <c r="BNH35" s="195"/>
      <c r="BNI35" s="196">
        <f t="shared" si="143"/>
        <v>0</v>
      </c>
      <c r="BNJ35" s="196">
        <f t="shared" si="144"/>
        <v>0</v>
      </c>
      <c r="BNK35" s="195"/>
      <c r="BNL35" s="195"/>
      <c r="BNM35" s="195"/>
      <c r="BNN35" s="195"/>
      <c r="BNO35" s="195"/>
      <c r="BNP35" s="196">
        <f t="shared" si="145"/>
        <v>0</v>
      </c>
      <c r="BNQ35" s="195"/>
      <c r="BNR35" s="195"/>
      <c r="BNS35" s="195"/>
      <c r="BNT35" s="195"/>
      <c r="BNU35" s="195"/>
      <c r="BNV35" s="196">
        <f t="shared" si="146"/>
        <v>0</v>
      </c>
      <c r="BNW35" s="195"/>
      <c r="BNX35" s="195"/>
      <c r="BNY35" s="195"/>
      <c r="BNZ35" s="195"/>
      <c r="BOA35" s="195"/>
      <c r="BOB35" s="196">
        <f t="shared" si="147"/>
        <v>0</v>
      </c>
      <c r="BOC35" s="195"/>
      <c r="BOD35" s="195"/>
      <c r="BOE35" s="195"/>
      <c r="BOF35" s="195"/>
      <c r="BOG35" s="195"/>
      <c r="BOH35" s="196">
        <f t="shared" si="148"/>
        <v>0</v>
      </c>
      <c r="BOI35" s="195"/>
      <c r="BOJ35" s="196">
        <f t="shared" si="149"/>
        <v>0</v>
      </c>
      <c r="BOK35" s="196">
        <f t="shared" si="150"/>
        <v>0</v>
      </c>
      <c r="BOL35" s="195"/>
      <c r="BOM35" s="195"/>
      <c r="BON35" s="195"/>
      <c r="BOO35" s="196">
        <f t="shared" si="32"/>
        <v>0</v>
      </c>
      <c r="BOP35" s="196"/>
      <c r="BOQ35" s="196"/>
      <c r="BOR35" s="196"/>
      <c r="BOS35" s="196"/>
      <c r="BOT35" s="196"/>
      <c r="BOU35" s="196">
        <f t="shared" si="151"/>
        <v>0</v>
      </c>
      <c r="BOV35" s="196"/>
      <c r="BOW35" s="196"/>
      <c r="BOX35" s="196"/>
      <c r="BOY35" s="196"/>
      <c r="BOZ35" s="196"/>
      <c r="BPA35" s="196"/>
      <c r="BPB35" s="196">
        <f t="shared" si="152"/>
        <v>0</v>
      </c>
      <c r="BPC35" s="196"/>
      <c r="BPD35" s="196"/>
      <c r="BPE35" s="196"/>
      <c r="BPF35" s="196"/>
      <c r="BPG35" s="196">
        <f t="shared" si="153"/>
        <v>0</v>
      </c>
      <c r="BPH35" s="196"/>
      <c r="BPI35" s="196"/>
      <c r="BPJ35" s="196"/>
      <c r="BPK35" s="196">
        <f t="shared" si="154"/>
        <v>0</v>
      </c>
      <c r="BPL35" s="196">
        <f t="shared" si="155"/>
        <v>0</v>
      </c>
      <c r="BPM35" s="196"/>
      <c r="BPN35" s="196"/>
      <c r="BPO35" s="196">
        <f t="shared" si="156"/>
        <v>0</v>
      </c>
      <c r="BPP35" s="196"/>
      <c r="BPQ35" s="196"/>
      <c r="BPR35" s="196"/>
      <c r="BPS35" s="196"/>
      <c r="BPT35" s="196"/>
      <c r="BPU35" s="196">
        <f t="shared" si="157"/>
        <v>0</v>
      </c>
      <c r="BPV35" s="196"/>
      <c r="BPW35" s="196"/>
      <c r="BPX35" s="196"/>
      <c r="BPY35" s="196"/>
      <c r="BPZ35" s="196">
        <f t="shared" si="33"/>
        <v>0</v>
      </c>
      <c r="BQA35" s="196"/>
      <c r="BQB35" s="196"/>
      <c r="BQC35" s="196"/>
      <c r="BQD35" s="196"/>
      <c r="BQE35" s="196"/>
      <c r="BQF35" s="196">
        <f t="shared" si="158"/>
        <v>0</v>
      </c>
      <c r="BQG35" s="196"/>
      <c r="BQH35" s="196"/>
      <c r="BQI35" s="196"/>
      <c r="BQJ35" s="196"/>
      <c r="BQK35" s="196"/>
      <c r="BQL35" s="196">
        <f t="shared" si="159"/>
        <v>0</v>
      </c>
      <c r="BQM35" s="196">
        <f t="shared" si="34"/>
        <v>0</v>
      </c>
      <c r="BQN35" s="196"/>
      <c r="BQO35" s="196"/>
      <c r="BQP35" s="196"/>
      <c r="BQQ35" s="196"/>
      <c r="BQR35" s="196">
        <f t="shared" si="160"/>
        <v>0</v>
      </c>
      <c r="BQS35" s="196"/>
      <c r="BQT35" s="196"/>
      <c r="BQU35" s="196"/>
      <c r="BQV35" s="196"/>
      <c r="BQW35" s="196"/>
      <c r="BQX35" s="196">
        <f t="shared" si="161"/>
        <v>0</v>
      </c>
      <c r="BQY35" s="196"/>
      <c r="BQZ35" s="196"/>
      <c r="BRA35" s="196"/>
      <c r="BRB35" s="196"/>
      <c r="BRC35" s="196"/>
      <c r="BRD35" s="196">
        <f t="shared" si="162"/>
        <v>0</v>
      </c>
      <c r="BRE35" s="196"/>
      <c r="BRF35" s="196"/>
      <c r="BRG35" s="196"/>
      <c r="BRH35" s="196"/>
      <c r="BRI35" s="196"/>
      <c r="BRJ35" s="196">
        <f t="shared" si="163"/>
        <v>0</v>
      </c>
      <c r="BRK35" s="196"/>
      <c r="BRL35" s="196"/>
      <c r="BRM35" s="196">
        <f t="shared" si="164"/>
        <v>0</v>
      </c>
      <c r="BRN35" s="196">
        <f t="shared" si="35"/>
        <v>0</v>
      </c>
      <c r="BRO35" s="196"/>
      <c r="BRP35" s="196"/>
      <c r="BRQ35" s="196"/>
      <c r="BRR35" s="196">
        <f t="shared" si="165"/>
        <v>0</v>
      </c>
      <c r="BRS35" s="196"/>
      <c r="BRT35" s="196"/>
      <c r="BRU35" s="196"/>
      <c r="BRV35" s="196"/>
      <c r="BRW35" s="196"/>
      <c r="BRX35" s="196">
        <f t="shared" si="166"/>
        <v>0</v>
      </c>
      <c r="BRY35" s="196"/>
      <c r="BRZ35" s="196"/>
      <c r="BSA35" s="196"/>
      <c r="BSB35" s="196"/>
      <c r="BSC35" s="196"/>
      <c r="BSD35" s="196">
        <f t="shared" si="167"/>
        <v>0</v>
      </c>
      <c r="BSE35" s="196"/>
      <c r="BSF35" s="196"/>
      <c r="BSG35" s="196"/>
      <c r="BSH35" s="196"/>
      <c r="BSI35" s="196"/>
      <c r="BSJ35" s="196">
        <f t="shared" si="168"/>
        <v>0</v>
      </c>
      <c r="BSK35" s="196"/>
      <c r="BSL35" s="196"/>
      <c r="BSM35" s="196"/>
      <c r="BSN35" s="196"/>
      <c r="BSO35" s="196">
        <f t="shared" si="169"/>
        <v>0</v>
      </c>
      <c r="BSP35" s="196">
        <f t="shared" si="170"/>
        <v>0</v>
      </c>
      <c r="BSQ35" s="196"/>
      <c r="BSR35" s="196">
        <f t="shared" si="171"/>
        <v>0</v>
      </c>
      <c r="BSS35" s="196"/>
      <c r="BST35" s="196"/>
      <c r="BSU35" s="196"/>
      <c r="BSV35" s="196"/>
      <c r="BSW35" s="196"/>
      <c r="BSX35" s="196">
        <f t="shared" si="172"/>
        <v>0</v>
      </c>
      <c r="BSY35" s="196"/>
      <c r="BSZ35" s="196"/>
      <c r="BTA35" s="196"/>
      <c r="BTB35" s="196"/>
      <c r="BTC35" s="196"/>
      <c r="BTD35" s="196">
        <f t="shared" si="173"/>
        <v>0</v>
      </c>
      <c r="BTE35" s="196"/>
      <c r="BTF35" s="196"/>
      <c r="BTG35" s="196"/>
      <c r="BTH35" s="196"/>
      <c r="BTI35" s="196"/>
      <c r="BTJ35" s="196">
        <f t="shared" si="174"/>
        <v>0</v>
      </c>
      <c r="BTK35" s="196"/>
      <c r="BTL35" s="196"/>
      <c r="BTM35" s="196"/>
      <c r="BTN35" s="196"/>
      <c r="BTO35" s="196"/>
      <c r="BTP35" s="196">
        <f t="shared" si="175"/>
        <v>0</v>
      </c>
      <c r="BTQ35" s="196">
        <f t="shared" si="176"/>
        <v>0</v>
      </c>
      <c r="BTR35" s="196"/>
      <c r="BTS35" s="196"/>
      <c r="BTT35" s="196"/>
      <c r="BTU35" s="196"/>
      <c r="BTV35" s="196">
        <f t="shared" si="177"/>
        <v>0</v>
      </c>
      <c r="BTW35" s="196"/>
      <c r="BTX35" s="196"/>
      <c r="BTY35" s="196"/>
      <c r="BTZ35" s="196"/>
      <c r="BUA35" s="196"/>
      <c r="BUB35" s="196">
        <f t="shared" si="178"/>
        <v>0</v>
      </c>
      <c r="BUC35" s="196"/>
      <c r="BUD35" s="196"/>
      <c r="BUE35" s="196"/>
      <c r="BUF35" s="196"/>
      <c r="BUG35" s="196"/>
      <c r="BUH35" s="196">
        <f t="shared" si="179"/>
        <v>0</v>
      </c>
      <c r="BUI35" s="196"/>
      <c r="BUJ35" s="196"/>
      <c r="BUK35" s="196"/>
      <c r="BUL35" s="196"/>
      <c r="BUM35" s="196"/>
      <c r="BUN35" s="196">
        <f t="shared" si="180"/>
        <v>0</v>
      </c>
      <c r="BUO35" s="196"/>
      <c r="BUP35" s="196"/>
      <c r="BUQ35" s="196">
        <f t="shared" si="181"/>
        <v>0</v>
      </c>
      <c r="BUR35" s="196">
        <f t="shared" si="182"/>
        <v>0</v>
      </c>
      <c r="BUS35" s="196"/>
      <c r="BUT35" s="196"/>
      <c r="BUU35" s="196"/>
      <c r="BUV35" s="196">
        <f t="shared" si="183"/>
        <v>0</v>
      </c>
      <c r="BUW35" s="196"/>
      <c r="BUX35" s="196"/>
      <c r="BUY35" s="196"/>
      <c r="BUZ35" s="196"/>
      <c r="BVA35" s="196"/>
      <c r="BVB35" s="196">
        <f t="shared" si="184"/>
        <v>0</v>
      </c>
      <c r="BVC35" s="196"/>
      <c r="BVD35" s="196"/>
      <c r="BVE35" s="196"/>
      <c r="BVF35" s="196"/>
      <c r="BVG35" s="196"/>
      <c r="BVH35" s="196">
        <f t="shared" si="185"/>
        <v>0</v>
      </c>
      <c r="BVI35" s="196"/>
      <c r="BVJ35" s="196"/>
      <c r="BVK35" s="196"/>
      <c r="BVL35" s="196"/>
      <c r="BVM35" s="196"/>
      <c r="BVN35" s="196">
        <f t="shared" si="206"/>
        <v>0</v>
      </c>
      <c r="BVO35" s="196"/>
      <c r="BVP35" s="196"/>
      <c r="BVQ35" s="196"/>
      <c r="BVR35" s="196"/>
      <c r="BVS35" s="196"/>
      <c r="BVT35" s="196">
        <f t="shared" si="186"/>
        <v>0</v>
      </c>
      <c r="BVU35" s="196">
        <f t="shared" si="187"/>
        <v>0</v>
      </c>
      <c r="BVV35" s="196">
        <f t="shared" si="36"/>
        <v>0</v>
      </c>
      <c r="BVW35" s="196"/>
      <c r="BVX35" s="196"/>
      <c r="BVY35" s="196"/>
      <c r="BVZ35" s="196"/>
      <c r="BWA35" s="196"/>
      <c r="BWB35" s="196">
        <f t="shared" si="188"/>
        <v>0</v>
      </c>
      <c r="BWC35" s="196"/>
      <c r="BWD35" s="196"/>
      <c r="BWE35" s="196"/>
      <c r="BWF35" s="196"/>
      <c r="BWG35" s="196"/>
      <c r="BWH35" s="196">
        <f t="shared" si="204"/>
        <v>0</v>
      </c>
      <c r="BWI35" s="196"/>
      <c r="BWJ35" s="196"/>
      <c r="BWK35" s="196"/>
      <c r="BWL35" s="196"/>
      <c r="BWM35" s="196"/>
      <c r="BWN35" s="196">
        <f t="shared" si="209"/>
        <v>0</v>
      </c>
      <c r="BWO35" s="196"/>
      <c r="BWP35" s="196"/>
      <c r="BWQ35" s="196"/>
      <c r="BWR35" s="196"/>
      <c r="BWS35" s="196"/>
      <c r="BWT35" s="196">
        <f t="shared" si="210"/>
        <v>0</v>
      </c>
      <c r="BWU35" s="196"/>
      <c r="BWV35" s="196">
        <f t="shared" si="38"/>
        <v>0</v>
      </c>
      <c r="BWW35" s="196">
        <f t="shared" si="39"/>
        <v>0</v>
      </c>
      <c r="BWX35" s="196"/>
      <c r="BWY35" s="196"/>
      <c r="BWZ35" s="196"/>
      <c r="BXA35" s="196"/>
      <c r="BXB35" s="196">
        <f t="shared" si="190"/>
        <v>0</v>
      </c>
      <c r="BXC35" s="196"/>
      <c r="BXD35" s="196"/>
      <c r="BXE35" s="196"/>
      <c r="BXF35" s="196"/>
      <c r="BXG35" s="196"/>
      <c r="BXH35" s="196">
        <f t="shared" si="191"/>
        <v>0</v>
      </c>
      <c r="BXI35" s="196"/>
      <c r="BXJ35" s="196"/>
      <c r="BXK35" s="196"/>
      <c r="BXL35" s="196"/>
      <c r="BXM35" s="196"/>
      <c r="BXN35" s="196">
        <f t="shared" si="192"/>
        <v>0</v>
      </c>
      <c r="BXO35" s="196"/>
      <c r="BXP35" s="196"/>
      <c r="BXQ35" s="196"/>
      <c r="BXR35" s="196"/>
      <c r="BXS35" s="196"/>
      <c r="BXT35" s="196">
        <f t="shared" si="193"/>
        <v>0</v>
      </c>
      <c r="BXU35" s="196">
        <f t="shared" si="194"/>
        <v>0</v>
      </c>
      <c r="BXV35" s="196"/>
      <c r="BXW35" s="196"/>
      <c r="BXX35" s="196"/>
      <c r="BXY35" s="196">
        <f t="shared" si="195"/>
        <v>0</v>
      </c>
      <c r="BXZ35" s="196"/>
      <c r="BYA35" s="196"/>
      <c r="BYB35" s="196"/>
      <c r="BYC35" s="196"/>
      <c r="BYD35" s="196"/>
      <c r="BYE35" s="196">
        <f t="shared" si="196"/>
        <v>0</v>
      </c>
      <c r="BYF35" s="196"/>
      <c r="BYG35" s="196"/>
      <c r="BYH35" s="196"/>
      <c r="BYI35" s="196"/>
      <c r="BYJ35" s="196"/>
      <c r="BYK35" s="196">
        <f t="shared" si="207"/>
        <v>0</v>
      </c>
      <c r="BYL35" s="196"/>
      <c r="BYM35" s="196"/>
      <c r="BYN35" s="196"/>
      <c r="BYO35" s="196"/>
      <c r="BYP35" s="196"/>
      <c r="BYQ35" s="196">
        <f t="shared" si="205"/>
        <v>0</v>
      </c>
      <c r="BYR35" s="196"/>
      <c r="BYS35" s="196"/>
      <c r="BYT35" s="196"/>
      <c r="BYU35" s="196"/>
      <c r="BYV35" s="196">
        <f t="shared" si="197"/>
        <v>0</v>
      </c>
      <c r="BYW35" s="196">
        <f t="shared" si="198"/>
        <v>0</v>
      </c>
      <c r="BYX35" s="196"/>
      <c r="BYY35" s="196">
        <f t="shared" si="199"/>
        <v>0</v>
      </c>
      <c r="BYZ35" s="196"/>
      <c r="BZA35" s="196"/>
      <c r="BZB35" s="196"/>
      <c r="BZC35" s="196"/>
      <c r="BZD35" s="196"/>
      <c r="BZE35" s="196">
        <f t="shared" si="200"/>
        <v>0</v>
      </c>
      <c r="BZF35" s="196"/>
      <c r="BZG35" s="196"/>
      <c r="BZH35" s="196"/>
      <c r="BZI35" s="196"/>
      <c r="BZJ35" s="196">
        <f t="shared" si="201"/>
        <v>0</v>
      </c>
      <c r="BZK35" s="196"/>
      <c r="BZL35" s="196"/>
      <c r="BZM35" s="196"/>
      <c r="BZN35" s="196"/>
      <c r="BZO35" s="196"/>
      <c r="BZP35" s="196">
        <f t="shared" si="40"/>
        <v>0</v>
      </c>
      <c r="BZQ35" s="196">
        <f t="shared" si="202"/>
        <v>0</v>
      </c>
      <c r="BZR35" s="196">
        <f t="shared" si="203"/>
        <v>0</v>
      </c>
      <c r="BZS35" s="198"/>
      <c r="BZT35" s="198"/>
      <c r="BZU35" s="198"/>
      <c r="BZV35" s="198"/>
      <c r="BZW35" s="198"/>
      <c r="BZX35" s="198"/>
      <c r="BZY35" s="198"/>
      <c r="BZZ35" s="198"/>
      <c r="CAA35" s="198"/>
      <c r="CAB35" s="198"/>
      <c r="CAC35" s="198"/>
      <c r="CAD35" s="198"/>
      <c r="CAE35" s="198"/>
      <c r="CAF35" s="198"/>
      <c r="CAG35" s="198"/>
      <c r="CAH35" s="198"/>
      <c r="CAI35" s="198"/>
      <c r="CAJ35" s="198"/>
      <c r="CAK35" s="198"/>
      <c r="CAL35" s="198"/>
      <c r="CAM35" s="198"/>
      <c r="CAN35" s="198"/>
      <c r="CAO35" s="198"/>
      <c r="CAP35" s="198"/>
      <c r="CAQ35" s="198"/>
      <c r="CAR35" s="198"/>
      <c r="CAS35" s="198"/>
      <c r="CAT35" s="198"/>
      <c r="CAU35" s="198"/>
      <c r="CAV35" s="198"/>
      <c r="CAW35" s="198"/>
      <c r="CAX35" s="198"/>
      <c r="CAY35" s="198"/>
      <c r="CAZ35" s="198"/>
      <c r="CBA35" s="198"/>
      <c r="CBB35" s="198"/>
      <c r="CBC35" s="198"/>
      <c r="CBD35" s="198"/>
      <c r="CBE35" s="198"/>
      <c r="CBF35" s="198"/>
      <c r="CBG35" s="198"/>
      <c r="CBH35" s="198"/>
      <c r="CBI35" s="198"/>
      <c r="CBJ35" s="198"/>
      <c r="CBK35" s="198"/>
      <c r="CBL35" s="198"/>
      <c r="CBM35" s="198"/>
      <c r="CBN35" s="198"/>
      <c r="CBO35" s="198"/>
      <c r="CBP35" s="198"/>
      <c r="CBQ35" s="198"/>
      <c r="CBR35" s="198"/>
      <c r="CBS35" s="198"/>
      <c r="CBT35" s="198"/>
      <c r="CBU35" s="198"/>
      <c r="CBV35" s="198"/>
      <c r="CBW35" s="198"/>
      <c r="CBX35" s="198"/>
      <c r="CBY35" s="198"/>
      <c r="CBZ35" s="198"/>
      <c r="CCA35" s="198"/>
      <c r="CCB35" s="198"/>
      <c r="CCC35" s="198"/>
      <c r="CCD35" s="198"/>
      <c r="CCE35" s="198"/>
      <c r="CCF35" s="198"/>
      <c r="CCG35" s="198"/>
      <c r="CCH35" s="198"/>
      <c r="CCI35" s="198"/>
      <c r="CCJ35" s="198"/>
      <c r="CCK35" s="198"/>
      <c r="CCL35" s="198"/>
      <c r="CCM35" s="198"/>
      <c r="CCN35" s="198"/>
      <c r="CCO35" s="198"/>
      <c r="CCP35" s="198"/>
      <c r="CCQ35" s="198"/>
      <c r="CCR35" s="198"/>
      <c r="CCS35" s="198">
        <f t="shared" si="41"/>
        <v>-15</v>
      </c>
      <c r="CCT35" s="199"/>
      <c r="CDM35" s="207" t="s">
        <v>26</v>
      </c>
      <c r="CDN35" s="221"/>
      <c r="CDO35" s="223">
        <v>0.54714782361516023</v>
      </c>
      <c r="CDP35" s="222"/>
      <c r="CDS35" s="207" t="s">
        <v>218</v>
      </c>
      <c r="CDT35" s="210"/>
      <c r="CDU35" s="210">
        <v>21.040281499999999</v>
      </c>
    </row>
    <row r="36" spans="1:2164" s="200" customFormat="1" outlineLevel="1" x14ac:dyDescent="0.2">
      <c r="A36" s="201" t="s">
        <v>26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202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95"/>
      <c r="DW36" s="195"/>
      <c r="DX36" s="195"/>
      <c r="DY36" s="195"/>
      <c r="DZ36" s="195"/>
      <c r="EA36" s="195"/>
      <c r="EB36" s="195"/>
      <c r="EC36" s="195"/>
      <c r="ED36" s="195"/>
      <c r="EE36" s="195"/>
      <c r="EF36" s="195"/>
      <c r="EG36" s="195"/>
      <c r="EH36" s="195"/>
      <c r="EI36" s="195"/>
      <c r="EJ36" s="195"/>
      <c r="EK36" s="195"/>
      <c r="EL36" s="195"/>
      <c r="EM36" s="195"/>
      <c r="EN36" s="195"/>
      <c r="EO36" s="195"/>
      <c r="EP36" s="195"/>
      <c r="EQ36" s="195"/>
      <c r="ER36" s="195"/>
      <c r="ES36" s="195"/>
      <c r="ET36" s="195"/>
      <c r="EU36" s="195"/>
      <c r="EV36" s="195"/>
      <c r="EW36" s="195"/>
      <c r="EX36" s="195"/>
      <c r="EY36" s="195"/>
      <c r="EZ36" s="195"/>
      <c r="FA36" s="195"/>
      <c r="FB36" s="195"/>
      <c r="FC36" s="195"/>
      <c r="FD36" s="195"/>
      <c r="FE36" s="195"/>
      <c r="FF36" s="195"/>
      <c r="FG36" s="195"/>
      <c r="FH36" s="195"/>
      <c r="FI36" s="195"/>
      <c r="FJ36" s="195"/>
      <c r="FK36" s="195"/>
      <c r="FL36" s="195"/>
      <c r="FM36" s="195"/>
      <c r="FN36" s="195"/>
      <c r="FO36" s="195"/>
      <c r="FP36" s="195"/>
      <c r="FQ36" s="195"/>
      <c r="FR36" s="195"/>
      <c r="FS36" s="195"/>
      <c r="FT36" s="195"/>
      <c r="FU36" s="195"/>
      <c r="FV36" s="195"/>
      <c r="FW36" s="195"/>
      <c r="FX36" s="195"/>
      <c r="FY36" s="195"/>
      <c r="FZ36" s="195"/>
      <c r="GA36" s="195"/>
      <c r="GB36" s="195"/>
      <c r="GC36" s="195"/>
      <c r="GD36" s="195"/>
      <c r="GE36" s="195"/>
      <c r="GF36" s="195"/>
      <c r="GG36" s="195"/>
      <c r="GH36" s="195"/>
      <c r="GI36" s="195"/>
      <c r="GJ36" s="195"/>
      <c r="GK36" s="195"/>
      <c r="GL36" s="195"/>
      <c r="GM36" s="195"/>
      <c r="GN36" s="195"/>
      <c r="GO36" s="195"/>
      <c r="GP36" s="195"/>
      <c r="GQ36" s="195"/>
      <c r="GR36" s="195"/>
      <c r="GS36" s="195"/>
      <c r="GT36" s="195"/>
      <c r="GU36" s="195"/>
      <c r="GV36" s="195"/>
      <c r="GW36" s="195"/>
      <c r="GX36" s="195"/>
      <c r="GY36" s="195"/>
      <c r="GZ36" s="195"/>
      <c r="HA36" s="195"/>
      <c r="HB36" s="195"/>
      <c r="HC36" s="195"/>
      <c r="HD36" s="195"/>
      <c r="HE36" s="195"/>
      <c r="HF36" s="195"/>
      <c r="HG36" s="195"/>
      <c r="HH36" s="195"/>
      <c r="HI36" s="195"/>
      <c r="HJ36" s="195"/>
      <c r="HK36" s="195"/>
      <c r="HL36" s="195"/>
      <c r="HM36" s="195"/>
      <c r="HN36" s="195"/>
      <c r="HO36" s="195"/>
      <c r="HP36" s="195"/>
      <c r="HQ36" s="195"/>
      <c r="HR36" s="195"/>
      <c r="HS36" s="195"/>
      <c r="HT36" s="195"/>
      <c r="HU36" s="195"/>
      <c r="HV36" s="195"/>
      <c r="HW36" s="195"/>
      <c r="HX36" s="195"/>
      <c r="HY36" s="195"/>
      <c r="HZ36" s="195"/>
      <c r="IA36" s="195"/>
      <c r="IB36" s="195"/>
      <c r="IC36" s="195"/>
      <c r="ID36" s="195"/>
      <c r="IE36" s="195"/>
      <c r="IF36" s="195"/>
      <c r="IG36" s="195"/>
      <c r="IH36" s="195"/>
      <c r="II36" s="195"/>
      <c r="IJ36" s="195"/>
      <c r="IK36" s="195"/>
      <c r="IL36" s="195"/>
      <c r="IM36" s="195"/>
      <c r="IN36" s="195"/>
      <c r="IO36" s="195"/>
      <c r="IP36" s="195"/>
      <c r="IQ36" s="195"/>
      <c r="IR36" s="195"/>
      <c r="IS36" s="195"/>
      <c r="IT36" s="195"/>
      <c r="IU36" s="195"/>
      <c r="IV36" s="195"/>
      <c r="IW36" s="195"/>
      <c r="IX36" s="195"/>
      <c r="IY36" s="195"/>
      <c r="IZ36" s="195"/>
      <c r="JA36" s="195"/>
      <c r="JB36" s="195"/>
      <c r="JC36" s="195"/>
      <c r="JD36" s="195"/>
      <c r="JE36" s="195"/>
      <c r="JF36" s="195"/>
      <c r="JG36" s="195"/>
      <c r="JH36" s="195"/>
      <c r="JI36" s="195"/>
      <c r="JJ36" s="195"/>
      <c r="JK36" s="195"/>
      <c r="JL36" s="195"/>
      <c r="JM36" s="195"/>
      <c r="JN36" s="195"/>
      <c r="JO36" s="195"/>
      <c r="JP36" s="195"/>
      <c r="JQ36" s="195"/>
      <c r="JR36" s="195"/>
      <c r="JS36" s="195"/>
      <c r="JT36" s="195"/>
      <c r="JU36" s="195"/>
      <c r="JV36" s="195"/>
      <c r="JW36" s="195"/>
      <c r="JX36" s="195"/>
      <c r="JY36" s="195"/>
      <c r="JZ36" s="195"/>
      <c r="KA36" s="195"/>
      <c r="KB36" s="195"/>
      <c r="KC36" s="195"/>
      <c r="KD36" s="195"/>
      <c r="KE36" s="195"/>
      <c r="KF36" s="195"/>
      <c r="KG36" s="195"/>
      <c r="KH36" s="195"/>
      <c r="KI36" s="195"/>
      <c r="KJ36" s="195"/>
      <c r="KK36" s="195"/>
      <c r="KL36" s="195"/>
      <c r="KM36" s="195"/>
      <c r="KN36" s="195"/>
      <c r="KO36" s="195"/>
      <c r="KP36" s="195"/>
      <c r="KQ36" s="195"/>
      <c r="KR36" s="195"/>
      <c r="KS36" s="195"/>
      <c r="KT36" s="195"/>
      <c r="KU36" s="195"/>
      <c r="KV36" s="195"/>
      <c r="KW36" s="195"/>
      <c r="KX36" s="195"/>
      <c r="KY36" s="195"/>
      <c r="KZ36" s="195"/>
      <c r="LA36" s="195"/>
      <c r="LB36" s="195"/>
      <c r="LC36" s="195"/>
      <c r="LD36" s="195"/>
      <c r="LE36" s="195"/>
      <c r="LF36" s="195"/>
      <c r="LG36" s="195"/>
      <c r="LH36" s="195"/>
      <c r="LI36" s="195"/>
      <c r="LJ36" s="195"/>
      <c r="LK36" s="195"/>
      <c r="LL36" s="195"/>
      <c r="LM36" s="195"/>
      <c r="LN36" s="195"/>
      <c r="LO36" s="195"/>
      <c r="LP36" s="195"/>
      <c r="LQ36" s="195"/>
      <c r="LR36" s="195"/>
      <c r="LS36" s="195"/>
      <c r="LT36" s="195"/>
      <c r="LU36" s="195"/>
      <c r="LV36" s="195"/>
      <c r="LW36" s="195"/>
      <c r="LX36" s="195"/>
      <c r="LY36" s="195"/>
      <c r="LZ36" s="195"/>
      <c r="MA36" s="195"/>
      <c r="MB36" s="195"/>
      <c r="MC36" s="195"/>
      <c r="MD36" s="195"/>
      <c r="ME36" s="195"/>
      <c r="MF36" s="195"/>
      <c r="MG36" s="195"/>
      <c r="MH36" s="195"/>
      <c r="MI36" s="195"/>
      <c r="MJ36" s="195"/>
      <c r="MK36" s="195"/>
      <c r="ML36" s="195"/>
      <c r="MM36" s="195"/>
      <c r="MN36" s="195"/>
      <c r="MO36" s="202"/>
      <c r="MP36" s="202"/>
      <c r="MQ36" s="202"/>
      <c r="MR36" s="202"/>
      <c r="MS36" s="202"/>
      <c r="MT36" s="202"/>
      <c r="MU36" s="202"/>
      <c r="MV36" s="202">
        <v>3.7</v>
      </c>
      <c r="MW36" s="202">
        <v>3.7</v>
      </c>
      <c r="MX36" s="202"/>
      <c r="MY36" s="202"/>
      <c r="MZ36" s="202"/>
      <c r="NA36" s="195">
        <v>3.7</v>
      </c>
      <c r="NB36" s="195"/>
      <c r="NC36" s="195"/>
      <c r="ND36" s="195"/>
      <c r="NE36" s="195"/>
      <c r="NF36" s="195"/>
      <c r="NG36" s="195"/>
      <c r="NH36" s="195"/>
      <c r="NI36" s="195"/>
      <c r="NJ36" s="195"/>
      <c r="NK36" s="195"/>
      <c r="NL36" s="195"/>
      <c r="NM36" s="195"/>
      <c r="NN36" s="195"/>
      <c r="NO36" s="195"/>
      <c r="NP36" s="195"/>
      <c r="NQ36" s="195"/>
      <c r="NR36" s="195"/>
      <c r="NS36" s="195"/>
      <c r="NT36" s="195"/>
      <c r="NU36" s="195"/>
      <c r="NV36" s="195"/>
      <c r="NW36" s="195"/>
      <c r="NX36" s="195"/>
      <c r="NY36" s="195"/>
      <c r="NZ36" s="195"/>
      <c r="OA36" s="195"/>
      <c r="OB36" s="195"/>
      <c r="OC36" s="195"/>
      <c r="OD36" s="195"/>
      <c r="OE36" s="195"/>
      <c r="OF36" s="195"/>
      <c r="OG36" s="195"/>
      <c r="OH36" s="195"/>
      <c r="OI36" s="195"/>
      <c r="OJ36" s="195"/>
      <c r="OK36" s="195"/>
      <c r="OL36" s="195"/>
      <c r="OM36" s="195"/>
      <c r="ON36" s="195"/>
      <c r="OO36" s="195"/>
      <c r="OP36" s="195"/>
      <c r="OQ36" s="195"/>
      <c r="OR36" s="195"/>
      <c r="OS36" s="195"/>
      <c r="OT36" s="195"/>
      <c r="OU36" s="195"/>
      <c r="OV36" s="195"/>
      <c r="OW36" s="195"/>
      <c r="OX36" s="195"/>
      <c r="OY36" s="195"/>
      <c r="OZ36" s="195"/>
      <c r="PA36" s="195"/>
      <c r="PB36" s="195"/>
      <c r="PC36" s="195"/>
      <c r="PD36" s="195"/>
      <c r="PE36" s="195"/>
      <c r="PF36" s="195"/>
      <c r="PG36" s="195"/>
      <c r="PH36" s="195"/>
      <c r="PI36" s="195"/>
      <c r="PJ36" s="195"/>
      <c r="PK36" s="195"/>
      <c r="PL36" s="195"/>
      <c r="PM36" s="195"/>
      <c r="PN36" s="195"/>
      <c r="PO36" s="195"/>
      <c r="PP36" s="195"/>
      <c r="PQ36" s="195"/>
      <c r="PR36" s="195"/>
      <c r="PS36" s="195"/>
      <c r="PT36" s="195"/>
      <c r="PU36" s="195"/>
      <c r="PV36" s="195"/>
      <c r="PW36" s="195"/>
      <c r="PX36" s="195"/>
      <c r="PY36" s="195"/>
      <c r="PZ36" s="195"/>
      <c r="QA36" s="195"/>
      <c r="QB36" s="195"/>
      <c r="QC36" s="195"/>
      <c r="QD36" s="195"/>
      <c r="QE36" s="195"/>
      <c r="QF36" s="195"/>
      <c r="QG36" s="195"/>
      <c r="QH36" s="195"/>
      <c r="QI36" s="195"/>
      <c r="QJ36" s="195"/>
      <c r="QK36" s="195"/>
      <c r="QL36" s="195"/>
      <c r="QM36" s="195"/>
      <c r="QN36" s="195"/>
      <c r="QO36" s="195"/>
      <c r="QP36" s="195"/>
      <c r="QQ36" s="195"/>
      <c r="QR36" s="195"/>
      <c r="QS36" s="195"/>
      <c r="QT36" s="195"/>
      <c r="QU36" s="195"/>
      <c r="QV36" s="195"/>
      <c r="QW36" s="195"/>
      <c r="QX36" s="195">
        <v>3.9360000000000003E-5</v>
      </c>
      <c r="QY36" s="195"/>
      <c r="QZ36" s="195">
        <v>3.9360000000000003E-5</v>
      </c>
      <c r="RA36" s="195">
        <v>3.9360000000000003E-5</v>
      </c>
      <c r="RB36" s="195"/>
      <c r="RC36" s="195"/>
      <c r="RD36" s="195"/>
      <c r="RE36" s="195"/>
      <c r="RF36" s="195"/>
      <c r="RG36" s="195"/>
      <c r="RH36" s="195"/>
      <c r="RI36" s="195"/>
      <c r="RJ36" s="195"/>
      <c r="RK36" s="195"/>
      <c r="RL36" s="195"/>
      <c r="RM36" s="195"/>
      <c r="RN36" s="195"/>
      <c r="RO36" s="195"/>
      <c r="RP36" s="195"/>
      <c r="RQ36" s="195"/>
      <c r="RR36" s="195"/>
      <c r="RS36" s="195"/>
      <c r="RT36" s="195"/>
      <c r="RU36" s="195"/>
      <c r="RV36" s="195"/>
      <c r="RW36" s="195"/>
      <c r="RX36" s="195"/>
      <c r="RY36" s="195"/>
      <c r="RZ36" s="195"/>
      <c r="SA36" s="195"/>
      <c r="SB36" s="195"/>
      <c r="SC36" s="195"/>
      <c r="SD36" s="195"/>
      <c r="SE36" s="195"/>
      <c r="SF36" s="195"/>
      <c r="SG36" s="195"/>
      <c r="SH36" s="195"/>
      <c r="SI36" s="195"/>
      <c r="SJ36" s="195"/>
      <c r="SK36" s="195"/>
      <c r="SL36" s="195"/>
      <c r="SM36" s="195"/>
      <c r="SN36" s="195"/>
      <c r="SO36" s="195"/>
      <c r="SP36" s="195"/>
      <c r="SQ36" s="195"/>
      <c r="SR36" s="196"/>
      <c r="SS36" s="195"/>
      <c r="ST36" s="195"/>
      <c r="SU36" s="195"/>
      <c r="SV36" s="195"/>
      <c r="SW36" s="195"/>
      <c r="SX36" s="195"/>
      <c r="SY36" s="195"/>
      <c r="SZ36" s="195"/>
      <c r="TA36" s="195"/>
      <c r="TB36" s="195"/>
      <c r="TC36" s="195"/>
      <c r="TD36" s="195"/>
      <c r="TE36" s="195"/>
      <c r="TF36" s="195"/>
      <c r="TG36" s="195"/>
      <c r="TH36" s="195"/>
      <c r="TI36" s="195"/>
      <c r="TJ36" s="195"/>
      <c r="TK36" s="195">
        <f t="shared" si="22"/>
        <v>0</v>
      </c>
      <c r="TL36" s="202"/>
      <c r="TM36" s="202"/>
      <c r="TN36" s="202"/>
      <c r="TO36" s="202"/>
      <c r="TP36" s="202"/>
      <c r="TQ36" s="202"/>
      <c r="TR36" s="202"/>
      <c r="TS36" s="202"/>
      <c r="TT36" s="202"/>
      <c r="TU36" s="202"/>
      <c r="TV36" s="202"/>
      <c r="TW36" s="202"/>
      <c r="TX36" s="202"/>
      <c r="TY36" s="202"/>
      <c r="TZ36" s="202"/>
      <c r="UA36" s="202"/>
      <c r="UB36" s="202"/>
      <c r="UC36" s="195"/>
      <c r="UD36" s="195"/>
      <c r="UE36" s="195"/>
      <c r="UF36" s="195"/>
      <c r="UG36" s="195"/>
      <c r="UH36" s="195"/>
      <c r="UI36" s="195"/>
      <c r="UJ36" s="195"/>
      <c r="UK36" s="195"/>
      <c r="UL36" s="195"/>
      <c r="UM36" s="195"/>
      <c r="UN36" s="195"/>
      <c r="UO36" s="195"/>
      <c r="UP36" s="195"/>
      <c r="UQ36" s="195"/>
      <c r="UR36" s="195"/>
      <c r="US36" s="195"/>
      <c r="UT36" s="195"/>
      <c r="UU36" s="195"/>
      <c r="UV36" s="195"/>
      <c r="UW36" s="195"/>
      <c r="UX36" s="195"/>
      <c r="UY36" s="195"/>
      <c r="UZ36" s="195"/>
      <c r="VA36" s="195"/>
      <c r="VB36" s="195"/>
      <c r="VC36" s="195"/>
      <c r="VD36" s="195"/>
      <c r="VE36" s="195"/>
      <c r="VF36" s="195"/>
      <c r="VG36" s="195"/>
      <c r="VH36" s="195"/>
      <c r="VI36" s="195"/>
      <c r="VJ36" s="195"/>
      <c r="VK36" s="195"/>
      <c r="VL36" s="195"/>
      <c r="VM36" s="195"/>
      <c r="VN36" s="195"/>
      <c r="VO36" s="195"/>
      <c r="VP36" s="195"/>
      <c r="VQ36" s="195"/>
      <c r="VR36" s="195"/>
      <c r="VS36" s="195"/>
      <c r="VT36" s="195"/>
      <c r="VU36" s="195"/>
      <c r="VV36" s="195"/>
      <c r="VW36" s="195"/>
      <c r="VX36" s="195"/>
      <c r="VY36" s="195"/>
      <c r="VZ36" s="195"/>
      <c r="WA36" s="195"/>
      <c r="WB36" s="195"/>
      <c r="WC36" s="195"/>
      <c r="WD36" s="195"/>
      <c r="WE36" s="195"/>
      <c r="WF36" s="195"/>
      <c r="WG36" s="195"/>
      <c r="WH36" s="195"/>
      <c r="WI36" s="195"/>
      <c r="WJ36" s="195"/>
      <c r="WK36" s="195"/>
      <c r="WL36" s="195"/>
      <c r="WM36" s="195"/>
      <c r="WN36" s="195"/>
      <c r="WO36" s="195"/>
      <c r="WP36" s="195"/>
      <c r="WQ36" s="195"/>
      <c r="WR36" s="195"/>
      <c r="WS36" s="195"/>
      <c r="WT36" s="195"/>
      <c r="WU36" s="195"/>
      <c r="WV36" s="195"/>
      <c r="WW36" s="195"/>
      <c r="WX36" s="195"/>
      <c r="WY36" s="195"/>
      <c r="WZ36" s="195"/>
      <c r="XA36" s="195"/>
      <c r="XB36" s="195"/>
      <c r="XC36" s="195"/>
      <c r="XD36" s="195"/>
      <c r="XE36" s="195"/>
      <c r="XF36" s="195"/>
      <c r="XG36" s="195"/>
      <c r="XH36" s="195"/>
      <c r="XI36" s="195"/>
      <c r="XJ36" s="195"/>
      <c r="XK36" s="195"/>
      <c r="XL36" s="195"/>
      <c r="XM36" s="195"/>
      <c r="XN36" s="195"/>
      <c r="XO36" s="195"/>
      <c r="XP36" s="195"/>
      <c r="XQ36" s="195"/>
      <c r="XR36" s="195"/>
      <c r="XS36" s="195"/>
      <c r="XT36" s="195"/>
      <c r="XU36" s="195"/>
      <c r="XV36" s="195"/>
      <c r="XW36" s="195"/>
      <c r="XX36" s="195"/>
      <c r="XY36" s="195"/>
      <c r="XZ36" s="195"/>
      <c r="YA36" s="195">
        <f t="shared" si="43"/>
        <v>0</v>
      </c>
      <c r="YB36" s="195"/>
      <c r="YC36" s="195"/>
      <c r="YD36" s="195"/>
      <c r="YE36" s="195"/>
      <c r="YF36" s="195">
        <f t="shared" si="44"/>
        <v>0</v>
      </c>
      <c r="YG36" s="195">
        <f t="shared" si="45"/>
        <v>0</v>
      </c>
      <c r="YH36" s="195">
        <f t="shared" si="46"/>
        <v>3.7000393600000003</v>
      </c>
      <c r="YI36" s="202"/>
      <c r="YJ36" s="202"/>
      <c r="YK36" s="202"/>
      <c r="YL36" s="202"/>
      <c r="YM36" s="202">
        <f t="shared" si="47"/>
        <v>0</v>
      </c>
      <c r="YN36" s="202"/>
      <c r="YO36" s="202"/>
      <c r="YP36" s="202"/>
      <c r="YQ36" s="202"/>
      <c r="YR36" s="202"/>
      <c r="YS36" s="202"/>
      <c r="YT36" s="202"/>
      <c r="YU36" s="202"/>
      <c r="YV36" s="202"/>
      <c r="YW36" s="202"/>
      <c r="YX36" s="202"/>
      <c r="YY36" s="202"/>
      <c r="YZ36" s="202"/>
      <c r="ZA36" s="202"/>
      <c r="ZB36" s="202"/>
      <c r="ZC36" s="202"/>
      <c r="ZD36" s="202"/>
      <c r="ZE36" s="202"/>
      <c r="ZF36" s="202"/>
      <c r="ZG36" s="202"/>
      <c r="ZH36" s="202"/>
      <c r="ZI36" s="202"/>
      <c r="ZJ36" s="202"/>
      <c r="ZK36" s="202"/>
      <c r="ZL36" s="202"/>
      <c r="ZM36" s="202"/>
      <c r="ZN36" s="202"/>
      <c r="ZO36" s="202"/>
      <c r="ZP36" s="202"/>
      <c r="ZQ36" s="202"/>
      <c r="ZR36" s="202"/>
      <c r="ZS36" s="202"/>
      <c r="ZT36" s="202"/>
      <c r="ZU36" s="202"/>
      <c r="ZV36" s="202"/>
      <c r="ZW36" s="202"/>
      <c r="ZX36" s="202"/>
      <c r="ZY36" s="202"/>
      <c r="ZZ36" s="202"/>
      <c r="AAA36" s="202"/>
      <c r="AAB36" s="202"/>
      <c r="AAC36" s="202"/>
      <c r="AAD36" s="202"/>
      <c r="AAE36" s="202"/>
      <c r="AAF36" s="202"/>
      <c r="AAG36" s="202"/>
      <c r="AAH36" s="202"/>
      <c r="AAI36" s="202"/>
      <c r="AAJ36" s="202"/>
      <c r="AAK36" s="202"/>
      <c r="AAL36" s="202"/>
      <c r="AAM36" s="202"/>
      <c r="AAN36" s="202"/>
      <c r="AAO36" s="202"/>
      <c r="AAP36" s="202"/>
      <c r="AAQ36" s="202"/>
      <c r="AAR36" s="202"/>
      <c r="AAS36" s="202"/>
      <c r="AAT36" s="202"/>
      <c r="AAU36" s="202"/>
      <c r="AAV36" s="202"/>
      <c r="AAW36" s="202"/>
      <c r="AAX36" s="202"/>
      <c r="AAY36" s="202"/>
      <c r="AAZ36" s="202"/>
      <c r="ABA36" s="202"/>
      <c r="ABB36" s="202"/>
      <c r="ABC36" s="202"/>
      <c r="ABD36" s="202"/>
      <c r="ABE36" s="202"/>
      <c r="ABF36" s="202"/>
      <c r="ABG36" s="202"/>
      <c r="ABH36" s="202">
        <f t="shared" si="48"/>
        <v>0</v>
      </c>
      <c r="ABI36" s="202"/>
      <c r="ABJ36" s="202"/>
      <c r="ABK36" s="202"/>
      <c r="ABL36" s="202"/>
      <c r="ABM36" s="202"/>
      <c r="ABN36" s="202"/>
      <c r="ABO36" s="202"/>
      <c r="ABP36" s="202"/>
      <c r="ABQ36" s="202"/>
      <c r="ABR36" s="202"/>
      <c r="ABS36" s="202"/>
      <c r="ABT36" s="202"/>
      <c r="ABU36" s="202"/>
      <c r="ABV36" s="202"/>
      <c r="ABW36" s="202"/>
      <c r="ABX36" s="202"/>
      <c r="ABY36" s="202"/>
      <c r="ABZ36" s="202"/>
      <c r="ACA36" s="202"/>
      <c r="ACB36" s="202"/>
      <c r="ACC36" s="202"/>
      <c r="ACD36" s="202"/>
      <c r="ACE36" s="202"/>
      <c r="ACF36" s="202"/>
      <c r="ACG36" s="202"/>
      <c r="ACH36" s="202"/>
      <c r="ACI36" s="202"/>
      <c r="ACJ36" s="202"/>
      <c r="ACK36" s="202"/>
      <c r="ACL36" s="202"/>
      <c r="ACM36" s="202"/>
      <c r="ACN36" s="202"/>
      <c r="ACO36" s="202"/>
      <c r="ACP36" s="202"/>
      <c r="ACQ36" s="202"/>
      <c r="ACR36" s="202"/>
      <c r="ACS36" s="202"/>
      <c r="ACT36" s="202"/>
      <c r="ACU36" s="202"/>
      <c r="ACV36" s="202"/>
      <c r="ACW36" s="202"/>
      <c r="ACX36" s="202"/>
      <c r="ACY36" s="202"/>
      <c r="ACZ36" s="202"/>
      <c r="ADA36" s="202"/>
      <c r="ADB36" s="202"/>
      <c r="ADC36" s="202"/>
      <c r="ADD36" s="202"/>
      <c r="ADE36" s="202"/>
      <c r="ADF36" s="202"/>
      <c r="ADG36" s="202"/>
      <c r="ADH36" s="202"/>
      <c r="ADI36" s="202"/>
      <c r="ADJ36" s="202"/>
      <c r="ADK36" s="202"/>
      <c r="ADL36" s="202"/>
      <c r="ADM36" s="202"/>
      <c r="ADN36" s="202"/>
      <c r="ADO36" s="202"/>
      <c r="ADP36" s="202"/>
      <c r="ADQ36" s="202"/>
      <c r="ADR36" s="202"/>
      <c r="ADS36" s="202"/>
      <c r="ADT36" s="202"/>
      <c r="ADU36" s="202"/>
      <c r="ADV36" s="202"/>
      <c r="ADW36" s="202"/>
      <c r="ADX36" s="202"/>
      <c r="ADY36" s="202"/>
      <c r="ADZ36" s="202"/>
      <c r="AEA36" s="202"/>
      <c r="AEB36" s="202"/>
      <c r="AEC36" s="202"/>
      <c r="AED36" s="202"/>
      <c r="AEE36" s="202"/>
      <c r="AEF36" s="202"/>
      <c r="AEG36" s="202"/>
      <c r="AEH36" s="202"/>
      <c r="AEI36" s="202"/>
      <c r="AEJ36" s="202"/>
      <c r="AEK36" s="202"/>
      <c r="AEL36" s="202"/>
      <c r="AEM36" s="202"/>
      <c r="AEN36" s="202"/>
      <c r="AEO36" s="202"/>
      <c r="AEP36" s="202"/>
      <c r="AEQ36" s="202"/>
      <c r="AER36" s="202"/>
      <c r="AES36" s="202"/>
      <c r="AET36" s="202"/>
      <c r="AEU36" s="202"/>
      <c r="AEV36" s="202"/>
      <c r="AEW36" s="202"/>
      <c r="AEX36" s="202"/>
      <c r="AEY36" s="202"/>
      <c r="AEZ36" s="202"/>
      <c r="AFA36" s="202"/>
      <c r="AFB36" s="202"/>
      <c r="AFC36" s="202"/>
      <c r="AFD36" s="202"/>
      <c r="AFE36" s="202"/>
      <c r="AFF36" s="202"/>
      <c r="AFG36" s="202"/>
      <c r="AFH36" s="202"/>
      <c r="AFI36" s="202"/>
      <c r="AFJ36" s="202"/>
      <c r="AFK36" s="202"/>
      <c r="AFL36" s="202"/>
      <c r="AFM36" s="202"/>
      <c r="AFN36" s="202"/>
      <c r="AFO36" s="202"/>
      <c r="AFP36" s="202"/>
      <c r="AFQ36" s="202"/>
      <c r="AFR36" s="202"/>
      <c r="AFS36" s="202"/>
      <c r="AFT36" s="202"/>
      <c r="AFU36" s="202"/>
      <c r="AFV36" s="202"/>
      <c r="AFW36" s="202"/>
      <c r="AFX36" s="202"/>
      <c r="AFY36" s="202"/>
      <c r="AFZ36" s="202"/>
      <c r="AGA36" s="202"/>
      <c r="AGB36" s="202"/>
      <c r="AGC36" s="202"/>
      <c r="AGD36" s="202"/>
      <c r="AGE36" s="202"/>
      <c r="AGF36" s="202"/>
      <c r="AGG36" s="202"/>
      <c r="AGH36" s="202"/>
      <c r="AGI36" s="202"/>
      <c r="AGJ36" s="202"/>
      <c r="AGK36" s="202"/>
      <c r="AGL36" s="202"/>
      <c r="AGM36" s="202"/>
      <c r="AGN36" s="202"/>
      <c r="AGO36" s="202"/>
      <c r="AGP36" s="202"/>
      <c r="AGQ36" s="202"/>
      <c r="AGR36" s="202"/>
      <c r="AGS36" s="202"/>
      <c r="AGT36" s="202"/>
      <c r="AGU36" s="202"/>
      <c r="AGV36" s="202"/>
      <c r="AGW36" s="202"/>
      <c r="AGX36" s="202"/>
      <c r="AGY36" s="202"/>
      <c r="AGZ36" s="202"/>
      <c r="AHA36" s="202"/>
      <c r="AHB36" s="202"/>
      <c r="AHC36" s="202"/>
      <c r="AHD36" s="202"/>
      <c r="AHE36" s="202"/>
      <c r="AHF36" s="202"/>
      <c r="AHG36" s="202"/>
      <c r="AHH36" s="202"/>
      <c r="AHI36" s="202"/>
      <c r="AHJ36" s="202"/>
      <c r="AHK36" s="202"/>
      <c r="AHL36" s="202"/>
      <c r="AHM36" s="202"/>
      <c r="AHN36" s="202"/>
      <c r="AHO36" s="202"/>
      <c r="AHP36" s="202"/>
      <c r="AHQ36" s="202"/>
      <c r="AHR36" s="202"/>
      <c r="AHS36" s="202"/>
      <c r="AHT36" s="202"/>
      <c r="AHU36" s="202"/>
      <c r="AHV36" s="202"/>
      <c r="AHW36" s="202"/>
      <c r="AHX36" s="202"/>
      <c r="AHY36" s="202"/>
      <c r="AHZ36" s="202"/>
      <c r="AIA36" s="202"/>
      <c r="AIB36" s="202"/>
      <c r="AIC36" s="202"/>
      <c r="AID36" s="202"/>
      <c r="AIE36" s="202"/>
      <c r="AIF36" s="202"/>
      <c r="AIG36" s="202"/>
      <c r="AIH36" s="202"/>
      <c r="AII36" s="202"/>
      <c r="AIJ36" s="202"/>
      <c r="AIK36" s="202"/>
      <c r="AIL36" s="202"/>
      <c r="AIM36" s="202"/>
      <c r="AIN36" s="202"/>
      <c r="AIO36" s="202"/>
      <c r="AIP36" s="202"/>
      <c r="AIQ36" s="202"/>
      <c r="AIR36" s="202"/>
      <c r="AIS36" s="202"/>
      <c r="AIT36" s="202"/>
      <c r="AIU36" s="202"/>
      <c r="AIV36" s="202"/>
      <c r="AIW36" s="202"/>
      <c r="AIX36" s="202"/>
      <c r="AIY36" s="202"/>
      <c r="AIZ36" s="202"/>
      <c r="AJA36" s="202"/>
      <c r="AJB36" s="202"/>
      <c r="AJC36" s="202"/>
      <c r="AJD36" s="202"/>
      <c r="AJE36" s="202"/>
      <c r="AJF36" s="202"/>
      <c r="AJG36" s="202"/>
      <c r="AJH36" s="202"/>
      <c r="AJI36" s="202"/>
      <c r="AJJ36" s="202"/>
      <c r="AJK36" s="202"/>
      <c r="AJL36" s="202"/>
      <c r="AJM36" s="202"/>
      <c r="AJN36" s="202"/>
      <c r="AJO36" s="202"/>
      <c r="AJP36" s="202"/>
      <c r="AJQ36" s="202"/>
      <c r="AJR36" s="202">
        <v>1E-8</v>
      </c>
      <c r="AJS36" s="202"/>
      <c r="AJT36" s="202"/>
      <c r="AJU36" s="202"/>
      <c r="AJV36" s="202"/>
      <c r="AJW36" s="202">
        <v>1E-8</v>
      </c>
      <c r="AJX36" s="202"/>
      <c r="AJY36" s="202"/>
      <c r="AJZ36" s="202"/>
      <c r="AKA36" s="202"/>
      <c r="AKB36" s="202"/>
      <c r="AKC36" s="202"/>
      <c r="AKD36" s="202"/>
      <c r="AKE36" s="202"/>
      <c r="AKF36" s="202"/>
      <c r="AKG36" s="202"/>
      <c r="AKH36" s="202"/>
      <c r="AKI36" s="202"/>
      <c r="AKJ36" s="202"/>
      <c r="AKK36" s="202"/>
      <c r="AKL36" s="202"/>
      <c r="AKM36" s="202"/>
      <c r="AKN36" s="202"/>
      <c r="AKO36" s="202"/>
      <c r="AKP36" s="202"/>
      <c r="AKQ36" s="202">
        <v>1E-8</v>
      </c>
      <c r="AKR36" s="202">
        <v>1E-8</v>
      </c>
      <c r="AKS36" s="202"/>
      <c r="AKT36" s="202"/>
      <c r="AKU36" s="202">
        <v>9.9511300000000007E-3</v>
      </c>
      <c r="AKV36" s="202">
        <v>9.9511300000000007E-3</v>
      </c>
      <c r="AKW36" s="202">
        <v>0.25074545999999998</v>
      </c>
      <c r="AKX36" s="202">
        <v>7.7483369999999996E-2</v>
      </c>
      <c r="AKY36" s="202">
        <v>1.4974329999999999E-2</v>
      </c>
      <c r="AKZ36" s="202">
        <v>5.8368000000000005E-4</v>
      </c>
      <c r="ALA36" s="202"/>
      <c r="ALB36" s="202">
        <v>0.34378683999999993</v>
      </c>
      <c r="ALC36" s="202">
        <v>9.9999999999999995E-7</v>
      </c>
      <c r="ALD36" s="202"/>
      <c r="ALE36" s="202"/>
      <c r="ALF36" s="202"/>
      <c r="ALG36" s="202"/>
      <c r="ALH36" s="202">
        <v>9.9999999999999995E-7</v>
      </c>
      <c r="ALI36" s="202"/>
      <c r="ALJ36" s="202"/>
      <c r="ALK36" s="202">
        <v>1.4999999999999999E-4</v>
      </c>
      <c r="ALL36" s="202"/>
      <c r="ALM36" s="202">
        <v>1.4999999999999999E-4</v>
      </c>
      <c r="ALN36" s="202"/>
      <c r="ALO36" s="202"/>
      <c r="ALP36" s="202"/>
      <c r="ALQ36" s="202"/>
      <c r="ALR36" s="202"/>
      <c r="ALS36" s="202">
        <v>0.35388896999999986</v>
      </c>
      <c r="ALT36" s="202"/>
      <c r="ALU36" s="202"/>
      <c r="ALV36" s="202"/>
      <c r="ALW36" s="202"/>
      <c r="ALX36" s="202"/>
      <c r="ALY36" s="202"/>
      <c r="ALZ36" s="202"/>
      <c r="AMA36" s="202"/>
      <c r="AMB36" s="202"/>
      <c r="AMC36" s="202"/>
      <c r="AMD36" s="202"/>
      <c r="AME36" s="202"/>
      <c r="AMF36" s="202"/>
      <c r="AMG36" s="202"/>
      <c r="AMH36" s="202"/>
      <c r="AMI36" s="202"/>
      <c r="AMJ36" s="202"/>
      <c r="AMK36" s="202"/>
      <c r="AML36" s="202"/>
      <c r="AMM36" s="202"/>
      <c r="AMN36" s="202"/>
      <c r="AMO36" s="202"/>
      <c r="AMP36" s="202"/>
      <c r="AMQ36" s="202"/>
      <c r="AMR36" s="202">
        <f t="shared" si="49"/>
        <v>0</v>
      </c>
      <c r="AMS36" s="202">
        <f t="shared" si="50"/>
        <v>0</v>
      </c>
      <c r="AMT36" s="202"/>
      <c r="AMU36" s="202"/>
      <c r="AMV36" s="202"/>
      <c r="AMW36" s="202"/>
      <c r="AMX36" s="202"/>
      <c r="AMY36" s="202"/>
      <c r="AMZ36" s="202"/>
      <c r="ANA36" s="202"/>
      <c r="ANB36" s="202"/>
      <c r="ANC36" s="202"/>
      <c r="AND36" s="202"/>
      <c r="ANE36" s="202">
        <f t="shared" si="51"/>
        <v>0</v>
      </c>
      <c r="ANF36" s="202"/>
      <c r="ANG36" s="202"/>
      <c r="ANH36" s="202"/>
      <c r="ANI36" s="202"/>
      <c r="ANJ36" s="202"/>
      <c r="ANK36" s="202"/>
      <c r="ANL36" s="202"/>
      <c r="ANM36" s="202"/>
      <c r="ANN36" s="202"/>
      <c r="ANO36" s="202"/>
      <c r="ANP36" s="202"/>
      <c r="ANQ36" s="202"/>
      <c r="ANR36" s="202">
        <f t="shared" si="52"/>
        <v>0</v>
      </c>
      <c r="ANS36" s="202"/>
      <c r="ANT36" s="202"/>
      <c r="ANU36" s="202"/>
      <c r="ANV36" s="202"/>
      <c r="ANW36" s="202"/>
      <c r="ANX36" s="202"/>
      <c r="ANY36" s="202"/>
      <c r="ANZ36" s="202"/>
      <c r="AOA36" s="202"/>
      <c r="AOB36" s="202"/>
      <c r="AOC36" s="202"/>
      <c r="AOD36" s="202"/>
      <c r="AOE36" s="202"/>
      <c r="AOF36" s="202"/>
      <c r="AOG36" s="202"/>
      <c r="AOH36" s="202"/>
      <c r="AOI36" s="202"/>
      <c r="AOJ36" s="202"/>
      <c r="AOK36" s="202"/>
      <c r="AOL36" s="202"/>
      <c r="AOM36" s="202"/>
      <c r="AON36" s="202"/>
      <c r="AOO36" s="202"/>
      <c r="AOP36" s="202"/>
      <c r="AOQ36" s="202"/>
      <c r="AOR36" s="202"/>
      <c r="AOS36" s="202"/>
      <c r="AOT36" s="202"/>
      <c r="AOU36" s="202"/>
      <c r="AOV36" s="202"/>
      <c r="AOW36" s="202"/>
      <c r="AOX36" s="202"/>
      <c r="AOY36" s="202"/>
      <c r="AOZ36" s="202"/>
      <c r="APA36" s="202"/>
      <c r="APB36" s="202">
        <f t="shared" si="53"/>
        <v>0</v>
      </c>
      <c r="APC36" s="202"/>
      <c r="APD36" s="202"/>
      <c r="APE36" s="202"/>
      <c r="APF36" s="202"/>
      <c r="APG36" s="202"/>
      <c r="APH36" s="202"/>
      <c r="API36" s="202"/>
      <c r="APJ36" s="202"/>
      <c r="APK36" s="202"/>
      <c r="APL36" s="202"/>
      <c r="APM36" s="202"/>
      <c r="APN36" s="202"/>
      <c r="APO36" s="202"/>
      <c r="APP36" s="202"/>
      <c r="APQ36" s="202"/>
      <c r="APR36" s="202"/>
      <c r="APS36" s="202"/>
      <c r="APT36" s="202"/>
      <c r="APU36" s="202">
        <f t="shared" si="54"/>
        <v>0</v>
      </c>
      <c r="APV36" s="202"/>
      <c r="APW36" s="202"/>
      <c r="APX36" s="202"/>
      <c r="APY36" s="202"/>
      <c r="APZ36" s="202"/>
      <c r="AQA36" s="202"/>
      <c r="AQB36" s="202"/>
      <c r="AQC36" s="202"/>
      <c r="AQD36" s="202"/>
      <c r="AQE36" s="202"/>
      <c r="AQF36" s="202"/>
      <c r="AQG36" s="202"/>
      <c r="AQH36" s="202"/>
      <c r="AQI36" s="202"/>
      <c r="AQJ36" s="202"/>
      <c r="AQK36" s="202"/>
      <c r="AQL36" s="202"/>
      <c r="AQM36" s="202"/>
      <c r="AQN36" s="202"/>
      <c r="AQO36" s="202"/>
      <c r="AQP36" s="202"/>
      <c r="AQQ36" s="202"/>
      <c r="AQR36" s="202">
        <f t="shared" si="55"/>
        <v>0</v>
      </c>
      <c r="AQS36" s="202"/>
      <c r="AQT36" s="202"/>
      <c r="AQU36" s="202"/>
      <c r="AQV36" s="202"/>
      <c r="AQW36" s="202"/>
      <c r="AQX36" s="202"/>
      <c r="AQY36" s="202"/>
      <c r="AQZ36" s="202"/>
      <c r="ARA36" s="202"/>
      <c r="ARB36" s="202"/>
      <c r="ARC36" s="202"/>
      <c r="ARD36" s="202"/>
      <c r="ARE36" s="202"/>
      <c r="ARF36" s="202"/>
      <c r="ARG36" s="202"/>
      <c r="ARH36" s="202"/>
      <c r="ARI36" s="202"/>
      <c r="ARJ36" s="202"/>
      <c r="ARK36" s="202"/>
      <c r="ARL36" s="202"/>
      <c r="ARM36" s="202"/>
      <c r="ARN36" s="202"/>
      <c r="ARO36" s="202"/>
      <c r="ARP36" s="202"/>
      <c r="ARQ36" s="202"/>
      <c r="ARR36" s="202"/>
      <c r="ARS36" s="202"/>
      <c r="ART36" s="202"/>
      <c r="ARU36" s="202"/>
      <c r="ARV36" s="202"/>
      <c r="ARW36" s="202"/>
      <c r="ARX36" s="202"/>
      <c r="ARY36" s="202"/>
      <c r="ARZ36" s="202"/>
      <c r="ASA36" s="202"/>
      <c r="ASB36" s="202"/>
      <c r="ASC36" s="202"/>
      <c r="ASD36" s="202"/>
      <c r="ASE36" s="202"/>
      <c r="ASF36" s="202"/>
      <c r="ASG36" s="202"/>
      <c r="ASH36" s="202"/>
      <c r="ASI36" s="202"/>
      <c r="ASJ36" s="202"/>
      <c r="ASK36" s="202"/>
      <c r="ASL36" s="202"/>
      <c r="ASM36" s="202"/>
      <c r="ASN36" s="202"/>
      <c r="ASO36" s="202"/>
      <c r="ASP36" s="202"/>
      <c r="ASQ36" s="202"/>
      <c r="ASR36" s="202"/>
      <c r="ASS36" s="202"/>
      <c r="AST36" s="202"/>
      <c r="ASU36" s="202"/>
      <c r="ASV36" s="202"/>
      <c r="ASW36" s="202"/>
      <c r="ASX36" s="202"/>
      <c r="ASY36" s="202"/>
      <c r="ASZ36" s="202"/>
      <c r="ATA36" s="202"/>
      <c r="ATB36" s="202"/>
      <c r="ATC36" s="202"/>
      <c r="ATD36" s="202"/>
      <c r="ATE36" s="202"/>
      <c r="ATF36" s="202"/>
      <c r="ATG36" s="202"/>
      <c r="ATH36" s="202"/>
      <c r="ATI36" s="202"/>
      <c r="ATJ36" s="202"/>
      <c r="ATK36" s="202"/>
      <c r="ATL36" s="202"/>
      <c r="ATM36" s="202"/>
      <c r="ATN36" s="202"/>
      <c r="ATO36" s="202"/>
      <c r="ATP36" s="202"/>
      <c r="ATQ36" s="202"/>
      <c r="ATR36" s="202"/>
      <c r="ATS36" s="202"/>
      <c r="ATT36" s="202"/>
      <c r="ATU36" s="202"/>
      <c r="ATV36" s="202"/>
      <c r="ATW36" s="202"/>
      <c r="ATX36" s="202"/>
      <c r="ATY36" s="202"/>
      <c r="ATZ36" s="202"/>
      <c r="AUA36" s="202"/>
      <c r="AUB36" s="202"/>
      <c r="AUC36" s="202"/>
      <c r="AUD36" s="202"/>
      <c r="AUE36" s="202"/>
      <c r="AUF36" s="202"/>
      <c r="AUG36" s="202"/>
      <c r="AUH36" s="202"/>
      <c r="AUI36" s="202"/>
      <c r="AUJ36" s="202"/>
      <c r="AUK36" s="202"/>
      <c r="AUL36" s="202"/>
      <c r="AUM36" s="202"/>
      <c r="AUN36" s="202"/>
      <c r="AUO36" s="202"/>
      <c r="AUP36" s="202"/>
      <c r="AUQ36" s="202"/>
      <c r="AUR36" s="202"/>
      <c r="AUS36" s="202"/>
      <c r="AUT36" s="202"/>
      <c r="AUU36" s="202"/>
      <c r="AUV36" s="202"/>
      <c r="AUW36" s="202"/>
      <c r="AUX36" s="202"/>
      <c r="AUY36" s="202"/>
      <c r="AUZ36" s="202"/>
      <c r="AVA36" s="202"/>
      <c r="AVB36" s="202"/>
      <c r="AVC36" s="202"/>
      <c r="AVD36" s="202"/>
      <c r="AVE36" s="202"/>
      <c r="AVF36" s="202"/>
      <c r="AVG36" s="202"/>
      <c r="AVH36" s="202"/>
      <c r="AVI36" s="202"/>
      <c r="AVJ36" s="202"/>
      <c r="AVK36" s="202"/>
      <c r="AVL36" s="202"/>
      <c r="AVM36" s="202"/>
      <c r="AVN36" s="202"/>
      <c r="AVO36" s="202"/>
      <c r="AVP36" s="202"/>
      <c r="AVQ36" s="202"/>
      <c r="AVR36" s="202"/>
      <c r="AVS36" s="202"/>
      <c r="AVT36" s="202"/>
      <c r="AVU36" s="202"/>
      <c r="AVV36" s="202"/>
      <c r="AVW36" s="202"/>
      <c r="AVX36" s="202"/>
      <c r="AVY36" s="202"/>
      <c r="AVZ36" s="202"/>
      <c r="AWA36" s="202"/>
      <c r="AWB36" s="202"/>
      <c r="AWC36" s="202"/>
      <c r="AWD36" s="202"/>
      <c r="AWE36" s="202"/>
      <c r="AWF36" s="202"/>
      <c r="AWG36" s="202"/>
      <c r="AWH36" s="202"/>
      <c r="AWI36" s="202"/>
      <c r="AWJ36" s="202"/>
      <c r="AWK36" s="202"/>
      <c r="AWL36" s="202"/>
      <c r="AWM36" s="202"/>
      <c r="AWN36" s="202"/>
      <c r="AWO36" s="202"/>
      <c r="AWP36" s="202"/>
      <c r="AWQ36" s="202"/>
      <c r="AWR36" s="202">
        <f t="shared" si="56"/>
        <v>0</v>
      </c>
      <c r="AWS36" s="202"/>
      <c r="AWT36" s="202"/>
      <c r="AWU36" s="202"/>
      <c r="AWV36" s="202"/>
      <c r="AWW36" s="202">
        <f t="shared" si="57"/>
        <v>0</v>
      </c>
      <c r="AWX36" s="202"/>
      <c r="AWY36" s="202"/>
      <c r="AWZ36" s="202">
        <f t="shared" si="58"/>
        <v>0</v>
      </c>
      <c r="AXA36" s="202">
        <f t="shared" si="59"/>
        <v>0</v>
      </c>
      <c r="AXB36" s="202">
        <f t="shared" si="60"/>
        <v>0.35388896999999986</v>
      </c>
      <c r="AXC36" s="202"/>
      <c r="AXD36" s="202"/>
      <c r="AXE36" s="202">
        <f t="shared" si="61"/>
        <v>0</v>
      </c>
      <c r="AXF36" s="202"/>
      <c r="AXG36" s="202"/>
      <c r="AXH36" s="202"/>
      <c r="AXI36" s="202"/>
      <c r="AXJ36" s="202"/>
      <c r="AXK36" s="202">
        <f t="shared" si="62"/>
        <v>0</v>
      </c>
      <c r="AXL36" s="202"/>
      <c r="AXM36" s="202"/>
      <c r="AXN36" s="202"/>
      <c r="AXO36" s="202"/>
      <c r="AXP36" s="202"/>
      <c r="AXQ36" s="202">
        <f t="shared" si="63"/>
        <v>0</v>
      </c>
      <c r="AXR36" s="202"/>
      <c r="AXS36" s="202"/>
      <c r="AXT36" s="202"/>
      <c r="AXU36" s="202"/>
      <c r="AXV36" s="202">
        <f t="shared" si="64"/>
        <v>0</v>
      </c>
      <c r="AXW36" s="202"/>
      <c r="AXX36" s="202"/>
      <c r="AXY36" s="202"/>
      <c r="AXZ36" s="202"/>
      <c r="AYA36" s="202"/>
      <c r="AYB36" s="202">
        <f t="shared" si="65"/>
        <v>0</v>
      </c>
      <c r="AYC36" s="202">
        <f t="shared" si="23"/>
        <v>0</v>
      </c>
      <c r="AYD36" s="202"/>
      <c r="AYE36" s="202"/>
      <c r="AYF36" s="202"/>
      <c r="AYG36" s="202"/>
      <c r="AYH36" s="202"/>
      <c r="AYI36" s="202">
        <f t="shared" si="66"/>
        <v>0</v>
      </c>
      <c r="AYJ36" s="202"/>
      <c r="AYK36" s="202"/>
      <c r="AYL36" s="202"/>
      <c r="AYM36" s="202"/>
      <c r="AYN36" s="202"/>
      <c r="AYO36" s="202">
        <f t="shared" si="67"/>
        <v>0</v>
      </c>
      <c r="AYP36" s="202"/>
      <c r="AYQ36" s="202"/>
      <c r="AYR36" s="202"/>
      <c r="AYS36" s="202"/>
      <c r="AYT36" s="202"/>
      <c r="AYU36" s="202">
        <f t="shared" si="68"/>
        <v>0</v>
      </c>
      <c r="AYV36" s="202"/>
      <c r="AYW36" s="202"/>
      <c r="AYX36" s="202"/>
      <c r="AYY36" s="202">
        <f t="shared" si="69"/>
        <v>0</v>
      </c>
      <c r="AYZ36" s="202">
        <f t="shared" si="70"/>
        <v>0</v>
      </c>
      <c r="AZA36" s="202"/>
      <c r="AZB36" s="202"/>
      <c r="AZC36" s="202"/>
      <c r="AZD36" s="202"/>
      <c r="AZE36" s="202"/>
      <c r="AZF36" s="202">
        <f t="shared" si="71"/>
        <v>0</v>
      </c>
      <c r="AZG36" s="202"/>
      <c r="AZH36" s="202"/>
      <c r="AZI36" s="202"/>
      <c r="AZJ36" s="202"/>
      <c r="AZK36" s="202"/>
      <c r="AZL36" s="202">
        <f t="shared" si="72"/>
        <v>0</v>
      </c>
      <c r="AZM36" s="202"/>
      <c r="AZN36" s="202"/>
      <c r="AZO36" s="202"/>
      <c r="AZP36" s="202"/>
      <c r="AZQ36" s="202"/>
      <c r="AZR36" s="202">
        <f t="shared" si="73"/>
        <v>0</v>
      </c>
      <c r="AZS36" s="202"/>
      <c r="AZT36" s="202"/>
      <c r="AZU36" s="202"/>
      <c r="AZV36" s="202"/>
      <c r="AZW36" s="202"/>
      <c r="AZX36" s="202">
        <f t="shared" si="74"/>
        <v>0</v>
      </c>
      <c r="AZY36" s="202"/>
      <c r="AZZ36" s="202"/>
      <c r="BAA36" s="202">
        <f t="shared" si="75"/>
        <v>0</v>
      </c>
      <c r="BAB36" s="202">
        <f t="shared" si="76"/>
        <v>0</v>
      </c>
      <c r="BAC36" s="202"/>
      <c r="BAD36" s="202"/>
      <c r="BAE36" s="202"/>
      <c r="BAF36" s="202">
        <f t="shared" si="77"/>
        <v>0</v>
      </c>
      <c r="BAG36" s="202"/>
      <c r="BAH36" s="202"/>
      <c r="BAI36" s="202"/>
      <c r="BAJ36" s="202"/>
      <c r="BAK36" s="202">
        <f t="shared" si="78"/>
        <v>0</v>
      </c>
      <c r="BAL36" s="202"/>
      <c r="BAM36" s="202"/>
      <c r="BAN36" s="202"/>
      <c r="BAO36" s="202"/>
      <c r="BAP36" s="202"/>
      <c r="BAQ36" s="202">
        <f t="shared" si="79"/>
        <v>0</v>
      </c>
      <c r="BAR36" s="202"/>
      <c r="BAS36" s="202"/>
      <c r="BAT36" s="202"/>
      <c r="BAU36" s="202"/>
      <c r="BAV36" s="202"/>
      <c r="BAW36" s="202">
        <f t="shared" si="80"/>
        <v>0</v>
      </c>
      <c r="BAX36" s="202"/>
      <c r="BAY36" s="202"/>
      <c r="BAZ36" s="202"/>
      <c r="BBA36" s="202"/>
      <c r="BBB36" s="202">
        <f t="shared" si="81"/>
        <v>0</v>
      </c>
      <c r="BBC36" s="202">
        <f t="shared" si="82"/>
        <v>0</v>
      </c>
      <c r="BBD36" s="202"/>
      <c r="BBE36" s="202"/>
      <c r="BBF36" s="202"/>
      <c r="BBG36" s="202"/>
      <c r="BBH36" s="202"/>
      <c r="BBI36" s="202">
        <f t="shared" si="83"/>
        <v>0</v>
      </c>
      <c r="BBJ36" s="202"/>
      <c r="BBK36" s="202"/>
      <c r="BBL36" s="202"/>
      <c r="BBM36" s="202"/>
      <c r="BBN36" s="202"/>
      <c r="BBO36" s="202">
        <f t="shared" si="84"/>
        <v>0</v>
      </c>
      <c r="BBP36" s="202"/>
      <c r="BBQ36" s="202"/>
      <c r="BBR36" s="202"/>
      <c r="BBS36" s="202"/>
      <c r="BBT36" s="202"/>
      <c r="BBU36" s="202">
        <f t="shared" si="85"/>
        <v>0</v>
      </c>
      <c r="BBV36" s="202"/>
      <c r="BBW36" s="202"/>
      <c r="BBX36" s="202"/>
      <c r="BBY36" s="202"/>
      <c r="BBZ36" s="202"/>
      <c r="BCA36" s="202">
        <f t="shared" si="86"/>
        <v>0</v>
      </c>
      <c r="BCB36" s="202">
        <f t="shared" si="87"/>
        <v>0</v>
      </c>
      <c r="BCC36" s="202"/>
      <c r="BCD36" s="202"/>
      <c r="BCE36" s="202"/>
      <c r="BCF36" s="202"/>
      <c r="BCG36" s="202"/>
      <c r="BCH36" s="202">
        <f t="shared" si="88"/>
        <v>0</v>
      </c>
      <c r="BCI36" s="202"/>
      <c r="BCJ36" s="202"/>
      <c r="BCK36" s="202"/>
      <c r="BCL36" s="202"/>
      <c r="BCM36" s="202">
        <f t="shared" si="24"/>
        <v>0</v>
      </c>
      <c r="BCN36" s="202"/>
      <c r="BCO36" s="202"/>
      <c r="BCP36" s="202"/>
      <c r="BCQ36" s="202"/>
      <c r="BCR36" s="202"/>
      <c r="BCS36" s="202">
        <f t="shared" si="89"/>
        <v>0</v>
      </c>
      <c r="BCT36" s="202"/>
      <c r="BCU36" s="202"/>
      <c r="BCV36" s="202"/>
      <c r="BCW36" s="202"/>
      <c r="BCX36" s="202">
        <f t="shared" si="90"/>
        <v>0</v>
      </c>
      <c r="BCY36" s="202"/>
      <c r="BCZ36" s="202"/>
      <c r="BDA36" s="202">
        <f t="shared" si="91"/>
        <v>0</v>
      </c>
      <c r="BDB36" s="202">
        <f t="shared" si="92"/>
        <v>0</v>
      </c>
      <c r="BDC36" s="202"/>
      <c r="BDD36" s="202"/>
      <c r="BDE36" s="202"/>
      <c r="BDF36" s="202">
        <f t="shared" si="25"/>
        <v>0</v>
      </c>
      <c r="BDG36" s="202"/>
      <c r="BDH36" s="202"/>
      <c r="BDI36" s="202"/>
      <c r="BDJ36" s="202"/>
      <c r="BDK36" s="202"/>
      <c r="BDL36" s="202">
        <f t="shared" si="93"/>
        <v>0</v>
      </c>
      <c r="BDM36" s="202"/>
      <c r="BDN36" s="202"/>
      <c r="BDO36" s="202"/>
      <c r="BDP36" s="202"/>
      <c r="BDQ36" s="202">
        <f t="shared" si="94"/>
        <v>0</v>
      </c>
      <c r="BDR36" s="202"/>
      <c r="BDS36" s="202"/>
      <c r="BDT36" s="202"/>
      <c r="BDU36" s="202"/>
      <c r="BDV36" s="202"/>
      <c r="BDW36" s="202">
        <f t="shared" si="95"/>
        <v>0</v>
      </c>
      <c r="BDX36" s="202"/>
      <c r="BDY36" s="202"/>
      <c r="BDZ36" s="202"/>
      <c r="BEA36" s="202"/>
      <c r="BEB36" s="202"/>
      <c r="BEC36" s="202">
        <f t="shared" si="96"/>
        <v>0</v>
      </c>
      <c r="BED36" s="202">
        <f t="shared" si="97"/>
        <v>0</v>
      </c>
      <c r="BEE36" s="202"/>
      <c r="BEF36" s="202"/>
      <c r="BEG36" s="202"/>
      <c r="BEH36" s="202"/>
      <c r="BEI36" s="202">
        <f t="shared" si="98"/>
        <v>0</v>
      </c>
      <c r="BEJ36" s="202"/>
      <c r="BEK36" s="202"/>
      <c r="BEL36" s="202"/>
      <c r="BEM36" s="202"/>
      <c r="BEN36" s="202"/>
      <c r="BEO36" s="202">
        <f t="shared" si="99"/>
        <v>0</v>
      </c>
      <c r="BEP36" s="202"/>
      <c r="BEQ36" s="202"/>
      <c r="BER36" s="202"/>
      <c r="BES36" s="202"/>
      <c r="BET36" s="202"/>
      <c r="BEU36" s="202">
        <f t="shared" si="26"/>
        <v>0</v>
      </c>
      <c r="BEV36" s="202"/>
      <c r="BEW36" s="202"/>
      <c r="BEX36" s="202"/>
      <c r="BEY36" s="202"/>
      <c r="BEZ36" s="202"/>
      <c r="BFA36" s="202">
        <f t="shared" si="100"/>
        <v>0</v>
      </c>
      <c r="BFB36" s="202"/>
      <c r="BFC36" s="202">
        <f t="shared" si="101"/>
        <v>0</v>
      </c>
      <c r="BFD36" s="202">
        <f t="shared" si="27"/>
        <v>0</v>
      </c>
      <c r="BFE36" s="202"/>
      <c r="BFF36" s="202"/>
      <c r="BFG36" s="202"/>
      <c r="BFH36" s="202"/>
      <c r="BFI36" s="202">
        <f t="shared" si="102"/>
        <v>0</v>
      </c>
      <c r="BFJ36" s="202"/>
      <c r="BFK36" s="202"/>
      <c r="BFL36" s="202"/>
      <c r="BFM36" s="202"/>
      <c r="BFN36" s="202"/>
      <c r="BFO36" s="202">
        <f t="shared" si="103"/>
        <v>0</v>
      </c>
      <c r="BFP36" s="202"/>
      <c r="BFQ36" s="202"/>
      <c r="BFR36" s="202"/>
      <c r="BFS36" s="202"/>
      <c r="BFT36" s="202"/>
      <c r="BFU36" s="202">
        <f t="shared" si="28"/>
        <v>0</v>
      </c>
      <c r="BFV36" s="202"/>
      <c r="BFW36" s="202"/>
      <c r="BFX36" s="202"/>
      <c r="BFY36" s="202"/>
      <c r="BFZ36" s="202"/>
      <c r="BGA36" s="202">
        <f t="shared" si="104"/>
        <v>0</v>
      </c>
      <c r="BGB36" s="202"/>
      <c r="BGC36" s="202"/>
      <c r="BGD36" s="202"/>
      <c r="BGE36" s="202">
        <f t="shared" si="105"/>
        <v>0</v>
      </c>
      <c r="BGF36" s="202">
        <f t="shared" si="29"/>
        <v>0</v>
      </c>
      <c r="BGG36" s="202"/>
      <c r="BGH36" s="202"/>
      <c r="BGI36" s="202">
        <f t="shared" si="106"/>
        <v>0</v>
      </c>
      <c r="BGJ36" s="202"/>
      <c r="BGK36" s="202"/>
      <c r="BGL36" s="202"/>
      <c r="BGM36" s="202"/>
      <c r="BGN36" s="202"/>
      <c r="BGO36" s="202">
        <f t="shared" si="107"/>
        <v>0</v>
      </c>
      <c r="BGP36" s="202"/>
      <c r="BGQ36" s="202"/>
      <c r="BGR36" s="202"/>
      <c r="BGS36" s="202"/>
      <c r="BGT36" s="202"/>
      <c r="BGU36" s="202">
        <f t="shared" si="108"/>
        <v>0</v>
      </c>
      <c r="BGV36" s="202"/>
      <c r="BGW36" s="202"/>
      <c r="BGX36" s="202"/>
      <c r="BGY36" s="202"/>
      <c r="BGZ36" s="202"/>
      <c r="BHA36" s="202">
        <f t="shared" si="109"/>
        <v>0</v>
      </c>
      <c r="BHB36" s="202"/>
      <c r="BHC36" s="202"/>
      <c r="BHD36" s="202"/>
      <c r="BHE36" s="202"/>
      <c r="BHF36" s="202"/>
      <c r="BHG36" s="202">
        <f t="shared" si="110"/>
        <v>0</v>
      </c>
      <c r="BHH36" s="202">
        <f t="shared" si="111"/>
        <v>0</v>
      </c>
      <c r="BHI36" s="202"/>
      <c r="BHJ36" s="202"/>
      <c r="BHK36" s="202"/>
      <c r="BHL36" s="202"/>
      <c r="BHM36" s="202">
        <f t="shared" si="112"/>
        <v>0</v>
      </c>
      <c r="BHN36" s="202"/>
      <c r="BHO36" s="202"/>
      <c r="BHP36" s="202"/>
      <c r="BHQ36" s="202"/>
      <c r="BHR36" s="202"/>
      <c r="BHS36" s="202">
        <f t="shared" si="113"/>
        <v>0</v>
      </c>
      <c r="BHT36" s="202"/>
      <c r="BHU36" s="202"/>
      <c r="BHV36" s="202"/>
      <c r="BHW36" s="202"/>
      <c r="BHX36" s="202"/>
      <c r="BHY36" s="202">
        <f t="shared" si="114"/>
        <v>0</v>
      </c>
      <c r="BHZ36" s="202"/>
      <c r="BIA36" s="202"/>
      <c r="BIB36" s="202"/>
      <c r="BIC36" s="202"/>
      <c r="BID36" s="202"/>
      <c r="BIE36" s="202">
        <f t="shared" si="115"/>
        <v>0</v>
      </c>
      <c r="BIF36" s="202"/>
      <c r="BIG36" s="202">
        <f t="shared" si="116"/>
        <v>0</v>
      </c>
      <c r="BIH36" s="202">
        <f t="shared" si="117"/>
        <v>0</v>
      </c>
      <c r="BII36" s="202"/>
      <c r="BIJ36" s="202"/>
      <c r="BIK36" s="202"/>
      <c r="BIL36" s="202"/>
      <c r="BIM36" s="202">
        <f t="shared" si="118"/>
        <v>0</v>
      </c>
      <c r="BIN36" s="202"/>
      <c r="BIO36" s="202"/>
      <c r="BIP36" s="202"/>
      <c r="BIQ36" s="202"/>
      <c r="BIR36" s="202"/>
      <c r="BIS36" s="202">
        <f t="shared" si="119"/>
        <v>0</v>
      </c>
      <c r="BIT36" s="202"/>
      <c r="BIU36" s="202"/>
      <c r="BIV36" s="202"/>
      <c r="BIW36" s="202"/>
      <c r="BIX36" s="202"/>
      <c r="BIY36" s="202">
        <f t="shared" si="120"/>
        <v>0</v>
      </c>
      <c r="BIZ36" s="202"/>
      <c r="BJA36" s="202"/>
      <c r="BJB36" s="202"/>
      <c r="BJC36" s="202"/>
      <c r="BJD36" s="202">
        <f t="shared" si="121"/>
        <v>0</v>
      </c>
      <c r="BJE36" s="202"/>
      <c r="BJF36" s="202"/>
      <c r="BJG36" s="202"/>
      <c r="BJH36" s="202"/>
      <c r="BJI36" s="202">
        <f t="shared" si="122"/>
        <v>0</v>
      </c>
      <c r="BJJ36" s="202">
        <f t="shared" si="123"/>
        <v>0</v>
      </c>
      <c r="BJK36" s="202">
        <f t="shared" si="30"/>
        <v>0</v>
      </c>
      <c r="BJL36" s="202"/>
      <c r="BJM36" s="202"/>
      <c r="BJN36" s="202"/>
      <c r="BJO36" s="202"/>
      <c r="BJP36" s="202"/>
      <c r="BJQ36" s="202">
        <f t="shared" si="124"/>
        <v>0</v>
      </c>
      <c r="BJR36" s="202"/>
      <c r="BJS36" s="202"/>
      <c r="BJT36" s="202"/>
      <c r="BJU36" s="202"/>
      <c r="BJV36" s="202"/>
      <c r="BJW36" s="202">
        <f t="shared" si="125"/>
        <v>0</v>
      </c>
      <c r="BJX36" s="202"/>
      <c r="BJY36" s="202"/>
      <c r="BJZ36" s="202"/>
      <c r="BKA36" s="202"/>
      <c r="BKB36" s="202">
        <f t="shared" si="126"/>
        <v>0</v>
      </c>
      <c r="BKC36" s="202"/>
      <c r="BKD36" s="202"/>
      <c r="BKE36" s="202"/>
      <c r="BKF36" s="202"/>
      <c r="BKG36" s="202"/>
      <c r="BKH36" s="202">
        <f t="shared" si="127"/>
        <v>0</v>
      </c>
      <c r="BKI36" s="202">
        <f t="shared" si="128"/>
        <v>0</v>
      </c>
      <c r="BKJ36" s="202"/>
      <c r="BKK36" s="202"/>
      <c r="BKL36" s="202"/>
      <c r="BKM36" s="202"/>
      <c r="BKN36" s="202"/>
      <c r="BKO36" s="202">
        <f t="shared" si="129"/>
        <v>0</v>
      </c>
      <c r="BKP36" s="202"/>
      <c r="BKQ36" s="202"/>
      <c r="BKR36" s="202"/>
      <c r="BKS36" s="202"/>
      <c r="BKT36" s="202"/>
      <c r="BKU36" s="202">
        <f t="shared" si="130"/>
        <v>0</v>
      </c>
      <c r="BKV36" s="202"/>
      <c r="BKW36" s="202"/>
      <c r="BKX36" s="202"/>
      <c r="BKY36" s="202">
        <f t="shared" si="131"/>
        <v>0</v>
      </c>
      <c r="BKZ36" s="202"/>
      <c r="BLA36" s="202"/>
      <c r="BLB36" s="202"/>
      <c r="BLC36" s="202"/>
      <c r="BLD36" s="202"/>
      <c r="BLE36" s="202">
        <f t="shared" si="132"/>
        <v>0</v>
      </c>
      <c r="BLF36" s="196">
        <f t="shared" si="133"/>
        <v>0</v>
      </c>
      <c r="BLG36" s="202"/>
      <c r="BLH36" s="202"/>
      <c r="BLI36" s="202"/>
      <c r="BLJ36" s="202"/>
      <c r="BLK36" s="202"/>
      <c r="BLL36" s="202">
        <f t="shared" si="134"/>
        <v>0</v>
      </c>
      <c r="BLM36" s="202"/>
      <c r="BLN36" s="202"/>
      <c r="BLO36" s="202"/>
      <c r="BLP36" s="202"/>
      <c r="BLQ36" s="202"/>
      <c r="BLR36" s="196">
        <f t="shared" si="135"/>
        <v>0</v>
      </c>
      <c r="BLS36" s="202"/>
      <c r="BLT36" s="202"/>
      <c r="BLU36" s="202"/>
      <c r="BLV36" s="202"/>
      <c r="BLW36" s="202"/>
      <c r="BLX36" s="196">
        <f t="shared" si="31"/>
        <v>0</v>
      </c>
      <c r="BLY36" s="202"/>
      <c r="BLZ36" s="202"/>
      <c r="BMA36" s="202"/>
      <c r="BMB36" s="202"/>
      <c r="BMC36" s="202"/>
      <c r="BMD36" s="196">
        <f t="shared" si="136"/>
        <v>0</v>
      </c>
      <c r="BME36" s="202"/>
      <c r="BMF36" s="202"/>
      <c r="BMG36" s="202"/>
      <c r="BMH36" s="196">
        <f t="shared" si="137"/>
        <v>0</v>
      </c>
      <c r="BMI36" s="196">
        <f t="shared" si="138"/>
        <v>0</v>
      </c>
      <c r="BMJ36" s="202"/>
      <c r="BMK36" s="196">
        <f t="shared" si="139"/>
        <v>0</v>
      </c>
      <c r="BML36" s="202"/>
      <c r="BMM36" s="202"/>
      <c r="BMN36" s="202"/>
      <c r="BMO36" s="202"/>
      <c r="BMP36" s="202"/>
      <c r="BMQ36" s="196">
        <f t="shared" si="140"/>
        <v>0</v>
      </c>
      <c r="BMR36" s="202"/>
      <c r="BMS36" s="202"/>
      <c r="BMT36" s="202"/>
      <c r="BMU36" s="202"/>
      <c r="BMV36" s="202"/>
      <c r="BMW36" s="196">
        <f t="shared" si="141"/>
        <v>0</v>
      </c>
      <c r="BMX36" s="202"/>
      <c r="BMY36" s="202"/>
      <c r="BMZ36" s="202"/>
      <c r="BNA36" s="202"/>
      <c r="BNB36" s="202"/>
      <c r="BNC36" s="196">
        <f t="shared" si="142"/>
        <v>0</v>
      </c>
      <c r="BND36" s="202"/>
      <c r="BNE36" s="202"/>
      <c r="BNF36" s="202"/>
      <c r="BNG36" s="202"/>
      <c r="BNH36" s="202"/>
      <c r="BNI36" s="196">
        <f t="shared" si="143"/>
        <v>0</v>
      </c>
      <c r="BNJ36" s="196">
        <f t="shared" si="144"/>
        <v>0</v>
      </c>
      <c r="BNK36" s="202"/>
      <c r="BNL36" s="202"/>
      <c r="BNM36" s="202"/>
      <c r="BNN36" s="202"/>
      <c r="BNO36" s="202"/>
      <c r="BNP36" s="196">
        <f t="shared" si="145"/>
        <v>0</v>
      </c>
      <c r="BNQ36" s="202"/>
      <c r="BNR36" s="202"/>
      <c r="BNS36" s="202"/>
      <c r="BNT36" s="202"/>
      <c r="BNU36" s="202"/>
      <c r="BNV36" s="196">
        <f t="shared" si="146"/>
        <v>0</v>
      </c>
      <c r="BNW36" s="202"/>
      <c r="BNX36" s="202"/>
      <c r="BNY36" s="202"/>
      <c r="BNZ36" s="202"/>
      <c r="BOA36" s="202"/>
      <c r="BOB36" s="196">
        <f t="shared" si="147"/>
        <v>0</v>
      </c>
      <c r="BOC36" s="202"/>
      <c r="BOD36" s="202"/>
      <c r="BOE36" s="202"/>
      <c r="BOF36" s="202"/>
      <c r="BOG36" s="202"/>
      <c r="BOH36" s="196">
        <f t="shared" si="148"/>
        <v>0</v>
      </c>
      <c r="BOI36" s="202"/>
      <c r="BOJ36" s="196">
        <f t="shared" si="149"/>
        <v>0</v>
      </c>
      <c r="BOK36" s="196">
        <f t="shared" si="150"/>
        <v>0</v>
      </c>
      <c r="BOL36" s="202"/>
      <c r="BOM36" s="202"/>
      <c r="BON36" s="202"/>
      <c r="BOO36" s="196">
        <f t="shared" si="32"/>
        <v>0</v>
      </c>
      <c r="BOP36" s="196"/>
      <c r="BOQ36" s="196"/>
      <c r="BOR36" s="196"/>
      <c r="BOS36" s="196"/>
      <c r="BOT36" s="196"/>
      <c r="BOU36" s="196">
        <f t="shared" si="151"/>
        <v>0</v>
      </c>
      <c r="BOV36" s="196"/>
      <c r="BOW36" s="196"/>
      <c r="BOX36" s="196"/>
      <c r="BOY36" s="196"/>
      <c r="BOZ36" s="196"/>
      <c r="BPA36" s="196"/>
      <c r="BPB36" s="196">
        <f t="shared" si="152"/>
        <v>0</v>
      </c>
      <c r="BPC36" s="196"/>
      <c r="BPD36" s="196"/>
      <c r="BPE36" s="196"/>
      <c r="BPF36" s="196"/>
      <c r="BPG36" s="196">
        <f t="shared" si="153"/>
        <v>0</v>
      </c>
      <c r="BPH36" s="196"/>
      <c r="BPI36" s="196"/>
      <c r="BPJ36" s="196"/>
      <c r="BPK36" s="196">
        <f t="shared" si="154"/>
        <v>0</v>
      </c>
      <c r="BPL36" s="196">
        <f t="shared" si="155"/>
        <v>0</v>
      </c>
      <c r="BPM36" s="196"/>
      <c r="BPN36" s="196"/>
      <c r="BPO36" s="196">
        <f t="shared" si="156"/>
        <v>0</v>
      </c>
      <c r="BPP36" s="196"/>
      <c r="BPQ36" s="196"/>
      <c r="BPR36" s="196"/>
      <c r="BPS36" s="196"/>
      <c r="BPT36" s="196"/>
      <c r="BPU36" s="196">
        <f t="shared" si="157"/>
        <v>0</v>
      </c>
      <c r="BPV36" s="196"/>
      <c r="BPW36" s="196"/>
      <c r="BPX36" s="196"/>
      <c r="BPY36" s="196"/>
      <c r="BPZ36" s="196">
        <f t="shared" si="33"/>
        <v>0</v>
      </c>
      <c r="BQA36" s="196"/>
      <c r="BQB36" s="196"/>
      <c r="BQC36" s="196"/>
      <c r="BQD36" s="196"/>
      <c r="BQE36" s="196"/>
      <c r="BQF36" s="196">
        <f t="shared" si="158"/>
        <v>0</v>
      </c>
      <c r="BQG36" s="196"/>
      <c r="BQH36" s="196"/>
      <c r="BQI36" s="196"/>
      <c r="BQJ36" s="196"/>
      <c r="BQK36" s="196"/>
      <c r="BQL36" s="196">
        <f t="shared" si="159"/>
        <v>0</v>
      </c>
      <c r="BQM36" s="196">
        <f t="shared" si="34"/>
        <v>0</v>
      </c>
      <c r="BQN36" s="196"/>
      <c r="BQO36" s="196"/>
      <c r="BQP36" s="196"/>
      <c r="BQQ36" s="196"/>
      <c r="BQR36" s="196">
        <f t="shared" si="160"/>
        <v>0</v>
      </c>
      <c r="BQS36" s="196"/>
      <c r="BQT36" s="196"/>
      <c r="BQU36" s="196"/>
      <c r="BQV36" s="196"/>
      <c r="BQW36" s="196"/>
      <c r="BQX36" s="196">
        <f t="shared" si="161"/>
        <v>0</v>
      </c>
      <c r="BQY36" s="196"/>
      <c r="BQZ36" s="196"/>
      <c r="BRA36" s="196"/>
      <c r="BRB36" s="196"/>
      <c r="BRC36" s="196"/>
      <c r="BRD36" s="196">
        <f t="shared" si="162"/>
        <v>0</v>
      </c>
      <c r="BRE36" s="196"/>
      <c r="BRF36" s="196"/>
      <c r="BRG36" s="196"/>
      <c r="BRH36" s="196"/>
      <c r="BRI36" s="196"/>
      <c r="BRJ36" s="196">
        <f t="shared" si="163"/>
        <v>0</v>
      </c>
      <c r="BRK36" s="196"/>
      <c r="BRL36" s="196"/>
      <c r="BRM36" s="196">
        <f t="shared" si="164"/>
        <v>0</v>
      </c>
      <c r="BRN36" s="196">
        <f t="shared" si="35"/>
        <v>0</v>
      </c>
      <c r="BRO36" s="196"/>
      <c r="BRP36" s="196"/>
      <c r="BRQ36" s="196"/>
      <c r="BRR36" s="196">
        <f t="shared" si="165"/>
        <v>0</v>
      </c>
      <c r="BRS36" s="196"/>
      <c r="BRT36" s="196"/>
      <c r="BRU36" s="196"/>
      <c r="BRV36" s="196"/>
      <c r="BRW36" s="196"/>
      <c r="BRX36" s="196">
        <f t="shared" si="166"/>
        <v>0</v>
      </c>
      <c r="BRY36" s="196"/>
      <c r="BRZ36" s="196"/>
      <c r="BSA36" s="196"/>
      <c r="BSB36" s="196"/>
      <c r="BSC36" s="196"/>
      <c r="BSD36" s="196">
        <f t="shared" si="167"/>
        <v>0</v>
      </c>
      <c r="BSE36" s="196"/>
      <c r="BSF36" s="196"/>
      <c r="BSG36" s="196"/>
      <c r="BSH36" s="196"/>
      <c r="BSI36" s="196"/>
      <c r="BSJ36" s="196">
        <f t="shared" si="168"/>
        <v>0</v>
      </c>
      <c r="BSK36" s="196"/>
      <c r="BSL36" s="196"/>
      <c r="BSM36" s="196"/>
      <c r="BSN36" s="196"/>
      <c r="BSO36" s="196">
        <f t="shared" si="169"/>
        <v>0</v>
      </c>
      <c r="BSP36" s="196">
        <f t="shared" si="170"/>
        <v>0</v>
      </c>
      <c r="BSQ36" s="196"/>
      <c r="BSR36" s="196">
        <f t="shared" si="171"/>
        <v>0</v>
      </c>
      <c r="BSS36" s="196"/>
      <c r="BST36" s="196"/>
      <c r="BSU36" s="196"/>
      <c r="BSV36" s="196"/>
      <c r="BSW36" s="196"/>
      <c r="BSX36" s="196">
        <f t="shared" si="172"/>
        <v>0</v>
      </c>
      <c r="BSY36" s="196"/>
      <c r="BSZ36" s="196"/>
      <c r="BTA36" s="196"/>
      <c r="BTB36" s="196"/>
      <c r="BTC36" s="196"/>
      <c r="BTD36" s="196">
        <f t="shared" si="173"/>
        <v>0</v>
      </c>
      <c r="BTE36" s="196"/>
      <c r="BTF36" s="196"/>
      <c r="BTG36" s="196"/>
      <c r="BTH36" s="196"/>
      <c r="BTI36" s="196"/>
      <c r="BTJ36" s="196">
        <f t="shared" si="174"/>
        <v>0</v>
      </c>
      <c r="BTK36" s="196"/>
      <c r="BTL36" s="196"/>
      <c r="BTM36" s="196"/>
      <c r="BTN36" s="196"/>
      <c r="BTO36" s="196"/>
      <c r="BTP36" s="196">
        <f t="shared" si="175"/>
        <v>0</v>
      </c>
      <c r="BTQ36" s="196">
        <f t="shared" si="176"/>
        <v>0</v>
      </c>
      <c r="BTR36" s="196"/>
      <c r="BTS36" s="196"/>
      <c r="BTT36" s="196"/>
      <c r="BTU36" s="196"/>
      <c r="BTV36" s="196">
        <f t="shared" si="177"/>
        <v>0</v>
      </c>
      <c r="BTW36" s="196"/>
      <c r="BTX36" s="196"/>
      <c r="BTY36" s="196"/>
      <c r="BTZ36" s="196"/>
      <c r="BUA36" s="196"/>
      <c r="BUB36" s="196">
        <f t="shared" si="178"/>
        <v>0</v>
      </c>
      <c r="BUC36" s="196"/>
      <c r="BUD36" s="196"/>
      <c r="BUE36" s="196"/>
      <c r="BUF36" s="196"/>
      <c r="BUG36" s="196"/>
      <c r="BUH36" s="196">
        <f t="shared" si="179"/>
        <v>0</v>
      </c>
      <c r="BUI36" s="196"/>
      <c r="BUJ36" s="196"/>
      <c r="BUK36" s="196"/>
      <c r="BUL36" s="196"/>
      <c r="BUM36" s="196"/>
      <c r="BUN36" s="196">
        <f t="shared" si="180"/>
        <v>0</v>
      </c>
      <c r="BUO36" s="196"/>
      <c r="BUP36" s="196"/>
      <c r="BUQ36" s="196">
        <f t="shared" si="181"/>
        <v>0</v>
      </c>
      <c r="BUR36" s="196">
        <f t="shared" si="182"/>
        <v>0</v>
      </c>
      <c r="BUS36" s="196"/>
      <c r="BUT36" s="196"/>
      <c r="BUU36" s="196"/>
      <c r="BUV36" s="196">
        <f t="shared" si="183"/>
        <v>0</v>
      </c>
      <c r="BUW36" s="196"/>
      <c r="BUX36" s="196"/>
      <c r="BUY36" s="196"/>
      <c r="BUZ36" s="196"/>
      <c r="BVA36" s="196"/>
      <c r="BVB36" s="196">
        <f t="shared" si="184"/>
        <v>0</v>
      </c>
      <c r="BVC36" s="196"/>
      <c r="BVD36" s="196"/>
      <c r="BVE36" s="196"/>
      <c r="BVF36" s="196"/>
      <c r="BVG36" s="196"/>
      <c r="BVH36" s="196">
        <f t="shared" si="185"/>
        <v>0</v>
      </c>
      <c r="BVI36" s="196"/>
      <c r="BVJ36" s="196"/>
      <c r="BVK36" s="196"/>
      <c r="BVL36" s="196"/>
      <c r="BVM36" s="196"/>
      <c r="BVN36" s="196">
        <f t="shared" si="206"/>
        <v>0</v>
      </c>
      <c r="BVO36" s="196"/>
      <c r="BVP36" s="196"/>
      <c r="BVQ36" s="196"/>
      <c r="BVR36" s="196"/>
      <c r="BVS36" s="196"/>
      <c r="BVT36" s="196">
        <f t="shared" si="186"/>
        <v>0</v>
      </c>
      <c r="BVU36" s="196">
        <f t="shared" si="187"/>
        <v>0</v>
      </c>
      <c r="BVV36" s="196">
        <f t="shared" si="36"/>
        <v>0</v>
      </c>
      <c r="BVW36" s="196"/>
      <c r="BVX36" s="196"/>
      <c r="BVY36" s="196"/>
      <c r="BVZ36" s="196"/>
      <c r="BWA36" s="196"/>
      <c r="BWB36" s="196">
        <f t="shared" si="188"/>
        <v>0</v>
      </c>
      <c r="BWC36" s="196"/>
      <c r="BWD36" s="196"/>
      <c r="BWE36" s="196"/>
      <c r="BWF36" s="196"/>
      <c r="BWG36" s="196"/>
      <c r="BWH36" s="196">
        <f t="shared" si="204"/>
        <v>0</v>
      </c>
      <c r="BWI36" s="196"/>
      <c r="BWJ36" s="196"/>
      <c r="BWK36" s="196"/>
      <c r="BWL36" s="196">
        <v>9.3258999999999998E-3</v>
      </c>
      <c r="BWM36" s="196"/>
      <c r="BWN36" s="196">
        <f t="shared" si="209"/>
        <v>9.3258999999999998E-3</v>
      </c>
      <c r="BWO36" s="196"/>
      <c r="BWP36" s="196"/>
      <c r="BWQ36" s="196"/>
      <c r="BWR36" s="196"/>
      <c r="BWS36" s="196"/>
      <c r="BWT36" s="196">
        <f t="shared" si="210"/>
        <v>0</v>
      </c>
      <c r="BWU36" s="196"/>
      <c r="BWV36" s="196">
        <f t="shared" si="38"/>
        <v>0</v>
      </c>
      <c r="BWW36" s="196">
        <f t="shared" si="39"/>
        <v>9.3258999999999998E-3</v>
      </c>
      <c r="BWX36" s="196"/>
      <c r="BWY36" s="196"/>
      <c r="BWZ36" s="196"/>
      <c r="BXA36" s="196"/>
      <c r="BXB36" s="196">
        <f>+SUM(BWX36:BXA36)</f>
        <v>0</v>
      </c>
      <c r="BXC36" s="196"/>
      <c r="BXD36" s="196"/>
      <c r="BXE36" s="196"/>
      <c r="BXF36" s="196"/>
      <c r="BXG36" s="196"/>
      <c r="BXH36" s="196">
        <f t="shared" si="191"/>
        <v>0</v>
      </c>
      <c r="BXI36" s="196"/>
      <c r="BXJ36" s="196"/>
      <c r="BXK36" s="196"/>
      <c r="BXL36" s="196"/>
      <c r="BXM36" s="196">
        <v>0.16108600000000001</v>
      </c>
      <c r="BXN36" s="196">
        <f t="shared" si="192"/>
        <v>0.16108600000000001</v>
      </c>
      <c r="BXO36" s="196"/>
      <c r="BXP36" s="196"/>
      <c r="BXQ36" s="196"/>
      <c r="BXR36" s="196"/>
      <c r="BXS36" s="196"/>
      <c r="BXT36" s="196">
        <f t="shared" si="193"/>
        <v>0</v>
      </c>
      <c r="BXU36" s="196">
        <f t="shared" si="194"/>
        <v>0.16108600000000001</v>
      </c>
      <c r="BXV36" s="196"/>
      <c r="BXW36" s="196"/>
      <c r="BXX36" s="196"/>
      <c r="BXY36" s="196">
        <f t="shared" si="195"/>
        <v>0</v>
      </c>
      <c r="BXZ36" s="196"/>
      <c r="BYA36" s="196"/>
      <c r="BYB36" s="196"/>
      <c r="BYC36" s="196"/>
      <c r="BYD36" s="196"/>
      <c r="BYE36" s="196">
        <f t="shared" si="196"/>
        <v>0</v>
      </c>
      <c r="BYF36" s="196"/>
      <c r="BYG36" s="196"/>
      <c r="BYH36" s="196"/>
      <c r="BYI36" s="196"/>
      <c r="BYJ36" s="196"/>
      <c r="BYK36" s="196">
        <f t="shared" si="207"/>
        <v>0</v>
      </c>
      <c r="BYL36" s="196"/>
      <c r="BYM36" s="196"/>
      <c r="BYN36" s="196"/>
      <c r="BYO36" s="196"/>
      <c r="BYP36" s="196"/>
      <c r="BYQ36" s="196">
        <f t="shared" si="205"/>
        <v>0</v>
      </c>
      <c r="BYR36" s="196"/>
      <c r="BYS36" s="196"/>
      <c r="BYT36" s="196"/>
      <c r="BYU36" s="196"/>
      <c r="BYV36" s="196">
        <f t="shared" si="197"/>
        <v>0</v>
      </c>
      <c r="BYW36" s="196">
        <f t="shared" si="198"/>
        <v>0</v>
      </c>
      <c r="BYX36" s="196"/>
      <c r="BYY36" s="196">
        <f t="shared" si="199"/>
        <v>0</v>
      </c>
      <c r="BYZ36" s="196"/>
      <c r="BZA36" s="196"/>
      <c r="BZB36" s="196"/>
      <c r="BZC36" s="196"/>
      <c r="BZD36" s="196"/>
      <c r="BZE36" s="196">
        <f t="shared" si="200"/>
        <v>0</v>
      </c>
      <c r="BZF36" s="196"/>
      <c r="BZG36" s="196"/>
      <c r="BZH36" s="196"/>
      <c r="BZI36" s="196"/>
      <c r="BZJ36" s="196">
        <f t="shared" si="201"/>
        <v>0</v>
      </c>
      <c r="BZK36" s="196"/>
      <c r="BZL36" s="196"/>
      <c r="BZM36" s="196"/>
      <c r="BZN36" s="196"/>
      <c r="BZO36" s="196"/>
      <c r="BZP36" s="196">
        <f t="shared" si="40"/>
        <v>0</v>
      </c>
      <c r="BZQ36" s="196">
        <f t="shared" si="202"/>
        <v>0</v>
      </c>
      <c r="BZR36" s="196">
        <f t="shared" si="203"/>
        <v>0.17041190000000001</v>
      </c>
      <c r="BZS36" s="198"/>
      <c r="BZT36" s="198"/>
      <c r="BZU36" s="198"/>
      <c r="BZV36" s="198"/>
      <c r="BZW36" s="198"/>
      <c r="BZX36" s="198"/>
      <c r="BZY36" s="198"/>
      <c r="BZZ36" s="198"/>
      <c r="CAA36" s="198"/>
      <c r="CAB36" s="198"/>
      <c r="CAC36" s="198"/>
      <c r="CAD36" s="198"/>
      <c r="CAE36" s="198"/>
      <c r="CAF36" s="198"/>
      <c r="CAG36" s="198"/>
      <c r="CAH36" s="198"/>
      <c r="CAI36" s="198"/>
      <c r="CAJ36" s="198"/>
      <c r="CAK36" s="198"/>
      <c r="CAL36" s="198"/>
      <c r="CAM36" s="198"/>
      <c r="CAN36" s="198"/>
      <c r="CAO36" s="198"/>
      <c r="CAP36" s="198"/>
      <c r="CAQ36" s="198"/>
      <c r="CAR36" s="198"/>
      <c r="CAS36" s="198"/>
      <c r="CAT36" s="198"/>
      <c r="CAU36" s="198"/>
      <c r="CAV36" s="198"/>
      <c r="CAW36" s="198"/>
      <c r="CAX36" s="198"/>
      <c r="CAY36" s="198"/>
      <c r="CAZ36" s="198"/>
      <c r="CBA36" s="198"/>
      <c r="CBB36" s="198"/>
      <c r="CBC36" s="198"/>
      <c r="CBD36" s="198"/>
      <c r="CBE36" s="198"/>
      <c r="CBF36" s="198"/>
      <c r="CBG36" s="198"/>
      <c r="CBH36" s="198"/>
      <c r="CBI36" s="198"/>
      <c r="CBJ36" s="198"/>
      <c r="CBK36" s="198"/>
      <c r="CBL36" s="198"/>
      <c r="CBM36" s="198"/>
      <c r="CBN36" s="198"/>
      <c r="CBO36" s="198"/>
      <c r="CBP36" s="198"/>
      <c r="CBQ36" s="198"/>
      <c r="CBR36" s="198"/>
      <c r="CBS36" s="198"/>
      <c r="CBT36" s="198"/>
      <c r="CBU36" s="198"/>
      <c r="CBV36" s="198"/>
      <c r="CBW36" s="198"/>
      <c r="CBX36" s="198"/>
      <c r="CBY36" s="198"/>
      <c r="CBZ36" s="198"/>
      <c r="CCA36" s="198"/>
      <c r="CCB36" s="198"/>
      <c r="CCC36" s="198"/>
      <c r="CCD36" s="198"/>
      <c r="CCE36" s="198"/>
      <c r="CCF36" s="198"/>
      <c r="CCG36" s="198"/>
      <c r="CCH36" s="198"/>
      <c r="CCI36" s="198"/>
      <c r="CCJ36" s="198"/>
      <c r="CCK36" s="198"/>
      <c r="CCL36" s="198"/>
      <c r="CCM36" s="198"/>
      <c r="CCN36" s="198"/>
      <c r="CCO36" s="198"/>
      <c r="CCP36" s="198"/>
      <c r="CCQ36" s="198"/>
      <c r="CCR36" s="198"/>
      <c r="CCS36" s="198">
        <f t="shared" si="41"/>
        <v>0</v>
      </c>
      <c r="CCT36" s="199"/>
      <c r="CDM36" s="207" t="s">
        <v>19</v>
      </c>
      <c r="CDN36" s="221">
        <v>0.30926817055393591</v>
      </c>
      <c r="CDO36" s="206"/>
      <c r="CDP36" s="222"/>
      <c r="CDS36" s="207" t="s">
        <v>219</v>
      </c>
      <c r="CDT36" s="210"/>
      <c r="CDU36" s="210">
        <v>3.3015569008746355</v>
      </c>
    </row>
    <row r="37" spans="1:2164" s="200" customFormat="1" outlineLevel="1" x14ac:dyDescent="0.2">
      <c r="A37" s="201" t="s">
        <v>27</v>
      </c>
      <c r="B37" s="195"/>
      <c r="C37" s="195"/>
      <c r="D37" s="195"/>
      <c r="E37" s="195"/>
      <c r="F37" s="195"/>
      <c r="G37" s="195"/>
      <c r="H37" s="195"/>
      <c r="I37" s="195">
        <v>13.218323999999999</v>
      </c>
      <c r="J37" s="195"/>
      <c r="K37" s="195"/>
      <c r="L37" s="195">
        <v>9.3385719999999992</v>
      </c>
      <c r="M37" s="195"/>
      <c r="N37" s="195"/>
      <c r="O37" s="202">
        <v>22.556895999999998</v>
      </c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>
        <v>1.753269</v>
      </c>
      <c r="AD37" s="195"/>
      <c r="AE37" s="195"/>
      <c r="AF37" s="195">
        <v>1.753269</v>
      </c>
      <c r="AG37" s="195"/>
      <c r="AH37" s="195"/>
      <c r="AI37" s="195"/>
      <c r="AJ37" s="195"/>
      <c r="AK37" s="195"/>
      <c r="AL37" s="195"/>
      <c r="AM37" s="195">
        <v>1.753269</v>
      </c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  <c r="DO37" s="195"/>
      <c r="DP37" s="195"/>
      <c r="DQ37" s="195"/>
      <c r="DR37" s="195"/>
      <c r="DS37" s="195"/>
      <c r="DT37" s="195"/>
      <c r="DU37" s="195"/>
      <c r="DV37" s="195"/>
      <c r="DW37" s="195"/>
      <c r="DX37" s="195"/>
      <c r="DY37" s="195"/>
      <c r="DZ37" s="195"/>
      <c r="EA37" s="195"/>
      <c r="EB37" s="195"/>
      <c r="EC37" s="195"/>
      <c r="ED37" s="195"/>
      <c r="EE37" s="195"/>
      <c r="EF37" s="195"/>
      <c r="EG37" s="195"/>
      <c r="EH37" s="195"/>
      <c r="EI37" s="195"/>
      <c r="EJ37" s="195"/>
      <c r="EK37" s="195"/>
      <c r="EL37" s="195"/>
      <c r="EM37" s="195"/>
      <c r="EN37" s="195"/>
      <c r="EO37" s="195"/>
      <c r="EP37" s="195"/>
      <c r="EQ37" s="195"/>
      <c r="ER37" s="195"/>
      <c r="ES37" s="195"/>
      <c r="ET37" s="195"/>
      <c r="EU37" s="195"/>
      <c r="EV37" s="195"/>
      <c r="EW37" s="195"/>
      <c r="EX37" s="195"/>
      <c r="EY37" s="195"/>
      <c r="EZ37" s="195"/>
      <c r="FA37" s="195"/>
      <c r="FB37" s="195"/>
      <c r="FC37" s="195"/>
      <c r="FD37" s="195"/>
      <c r="FE37" s="195"/>
      <c r="FF37" s="195"/>
      <c r="FG37" s="195"/>
      <c r="FH37" s="195"/>
      <c r="FI37" s="195"/>
      <c r="FJ37" s="195"/>
      <c r="FK37" s="195"/>
      <c r="FL37" s="195"/>
      <c r="FM37" s="195"/>
      <c r="FN37" s="195"/>
      <c r="FO37" s="195"/>
      <c r="FP37" s="195"/>
      <c r="FQ37" s="195"/>
      <c r="FR37" s="195"/>
      <c r="FS37" s="195"/>
      <c r="FT37" s="195"/>
      <c r="FU37" s="195"/>
      <c r="FV37" s="195"/>
      <c r="FW37" s="195"/>
      <c r="FX37" s="195"/>
      <c r="FY37" s="195"/>
      <c r="FZ37" s="195"/>
      <c r="GA37" s="195"/>
      <c r="GB37" s="195"/>
      <c r="GC37" s="195"/>
      <c r="GD37" s="195"/>
      <c r="GE37" s="195"/>
      <c r="GF37" s="195"/>
      <c r="GG37" s="195"/>
      <c r="GH37" s="195"/>
      <c r="GI37" s="195"/>
      <c r="GJ37" s="195"/>
      <c r="GK37" s="195"/>
      <c r="GL37" s="195"/>
      <c r="GM37" s="195"/>
      <c r="GN37" s="195"/>
      <c r="GO37" s="195"/>
      <c r="GP37" s="195"/>
      <c r="GQ37" s="195"/>
      <c r="GR37" s="195"/>
      <c r="GS37" s="195"/>
      <c r="GT37" s="195"/>
      <c r="GU37" s="195"/>
      <c r="GV37" s="195"/>
      <c r="GW37" s="195"/>
      <c r="GX37" s="195"/>
      <c r="GY37" s="195"/>
      <c r="GZ37" s="195"/>
      <c r="HA37" s="195"/>
      <c r="HB37" s="195"/>
      <c r="HC37" s="195"/>
      <c r="HD37" s="195"/>
      <c r="HE37" s="195"/>
      <c r="HF37" s="195"/>
      <c r="HG37" s="195"/>
      <c r="HH37" s="195"/>
      <c r="HI37" s="195"/>
      <c r="HJ37" s="195"/>
      <c r="HK37" s="195"/>
      <c r="HL37" s="195"/>
      <c r="HM37" s="195"/>
      <c r="HN37" s="195"/>
      <c r="HO37" s="195"/>
      <c r="HP37" s="195"/>
      <c r="HQ37" s="195"/>
      <c r="HR37" s="195"/>
      <c r="HS37" s="195"/>
      <c r="HT37" s="195"/>
      <c r="HU37" s="195"/>
      <c r="HV37" s="195"/>
      <c r="HW37" s="195"/>
      <c r="HX37" s="195"/>
      <c r="HY37" s="195"/>
      <c r="HZ37" s="195"/>
      <c r="IA37" s="195"/>
      <c r="IB37" s="195"/>
      <c r="IC37" s="195"/>
      <c r="ID37" s="195"/>
      <c r="IE37" s="195"/>
      <c r="IF37" s="195"/>
      <c r="IG37" s="195"/>
      <c r="IH37" s="195"/>
      <c r="II37" s="195"/>
      <c r="IJ37" s="195"/>
      <c r="IK37" s="195"/>
      <c r="IL37" s="195"/>
      <c r="IM37" s="195"/>
      <c r="IN37" s="195"/>
      <c r="IO37" s="195"/>
      <c r="IP37" s="195"/>
      <c r="IQ37" s="195"/>
      <c r="IR37" s="195"/>
      <c r="IS37" s="195"/>
      <c r="IT37" s="195"/>
      <c r="IU37" s="195"/>
      <c r="IV37" s="195"/>
      <c r="IW37" s="195"/>
      <c r="IX37" s="195"/>
      <c r="IY37" s="195"/>
      <c r="IZ37" s="195"/>
      <c r="JA37" s="195"/>
      <c r="JB37" s="195"/>
      <c r="JC37" s="195"/>
      <c r="JD37" s="195"/>
      <c r="JE37" s="195"/>
      <c r="JF37" s="195"/>
      <c r="JG37" s="195"/>
      <c r="JH37" s="195"/>
      <c r="JI37" s="195"/>
      <c r="JJ37" s="195"/>
      <c r="JK37" s="195"/>
      <c r="JL37" s="195"/>
      <c r="JM37" s="195"/>
      <c r="JN37" s="195"/>
      <c r="JO37" s="195"/>
      <c r="JP37" s="195"/>
      <c r="JQ37" s="195"/>
      <c r="JR37" s="195"/>
      <c r="JS37" s="195"/>
      <c r="JT37" s="195"/>
      <c r="JU37" s="195"/>
      <c r="JV37" s="195"/>
      <c r="JW37" s="195"/>
      <c r="JX37" s="195"/>
      <c r="JY37" s="195"/>
      <c r="JZ37" s="195"/>
      <c r="KA37" s="195"/>
      <c r="KB37" s="195"/>
      <c r="KC37" s="195"/>
      <c r="KD37" s="195"/>
      <c r="KE37" s="195"/>
      <c r="KF37" s="195"/>
      <c r="KG37" s="195"/>
      <c r="KH37" s="195"/>
      <c r="KI37" s="195"/>
      <c r="KJ37" s="195"/>
      <c r="KK37" s="195"/>
      <c r="KL37" s="195"/>
      <c r="KM37" s="195"/>
      <c r="KN37" s="195"/>
      <c r="KO37" s="195"/>
      <c r="KP37" s="195"/>
      <c r="KQ37" s="195"/>
      <c r="KR37" s="195"/>
      <c r="KS37" s="195"/>
      <c r="KT37" s="195"/>
      <c r="KU37" s="195"/>
      <c r="KV37" s="195"/>
      <c r="KW37" s="195"/>
      <c r="KX37" s="195"/>
      <c r="KY37" s="195"/>
      <c r="KZ37" s="195"/>
      <c r="LA37" s="195"/>
      <c r="LB37" s="195"/>
      <c r="LC37" s="195"/>
      <c r="LD37" s="195"/>
      <c r="LE37" s="195"/>
      <c r="LF37" s="195"/>
      <c r="LG37" s="195"/>
      <c r="LH37" s="195"/>
      <c r="LI37" s="195"/>
      <c r="LJ37" s="195"/>
      <c r="LK37" s="195"/>
      <c r="LL37" s="195"/>
      <c r="LM37" s="195"/>
      <c r="LN37" s="195"/>
      <c r="LO37" s="195"/>
      <c r="LP37" s="195"/>
      <c r="LQ37" s="195"/>
      <c r="LR37" s="195"/>
      <c r="LS37" s="195"/>
      <c r="LT37" s="195"/>
      <c r="LU37" s="195"/>
      <c r="LV37" s="195"/>
      <c r="LW37" s="195"/>
      <c r="LX37" s="195"/>
      <c r="LY37" s="195"/>
      <c r="LZ37" s="195"/>
      <c r="MA37" s="195">
        <v>1.753269</v>
      </c>
      <c r="MB37" s="195">
        <v>0</v>
      </c>
      <c r="MC37" s="195">
        <v>0</v>
      </c>
      <c r="MD37" s="195">
        <v>0</v>
      </c>
      <c r="ME37" s="195">
        <v>0</v>
      </c>
      <c r="MF37" s="195">
        <v>0</v>
      </c>
      <c r="MG37" s="195">
        <v>0</v>
      </c>
      <c r="MH37" s="195">
        <v>0</v>
      </c>
      <c r="MI37" s="195">
        <v>0</v>
      </c>
      <c r="MJ37" s="195">
        <v>0</v>
      </c>
      <c r="MK37" s="195">
        <v>0</v>
      </c>
      <c r="ML37" s="195">
        <v>0</v>
      </c>
      <c r="MM37" s="195">
        <v>0</v>
      </c>
      <c r="MN37" s="195">
        <v>7.5770609999999996</v>
      </c>
      <c r="MO37" s="202">
        <v>0</v>
      </c>
      <c r="MP37" s="202">
        <v>0</v>
      </c>
      <c r="MQ37" s="202">
        <v>0</v>
      </c>
      <c r="MR37" s="202">
        <v>7.5770609999999996</v>
      </c>
      <c r="MS37" s="202">
        <v>0</v>
      </c>
      <c r="MT37" s="202">
        <v>0</v>
      </c>
      <c r="MU37" s="202">
        <v>0</v>
      </c>
      <c r="MV37" s="202">
        <v>0</v>
      </c>
      <c r="MW37" s="202">
        <v>0</v>
      </c>
      <c r="MX37" s="202">
        <v>0</v>
      </c>
      <c r="MY37" s="202">
        <v>0</v>
      </c>
      <c r="MZ37" s="202">
        <v>0</v>
      </c>
      <c r="NA37" s="195">
        <v>7.5770609999999996</v>
      </c>
      <c r="NB37" s="195">
        <v>0</v>
      </c>
      <c r="NC37" s="195">
        <v>0</v>
      </c>
      <c r="ND37" s="195">
        <v>0</v>
      </c>
      <c r="NE37" s="195">
        <v>0</v>
      </c>
      <c r="NF37" s="195">
        <v>0</v>
      </c>
      <c r="NG37" s="195">
        <v>0</v>
      </c>
      <c r="NH37" s="195">
        <v>0</v>
      </c>
      <c r="NI37" s="195">
        <v>0</v>
      </c>
      <c r="NJ37" s="195">
        <v>0</v>
      </c>
      <c r="NK37" s="195">
        <v>0</v>
      </c>
      <c r="NL37" s="195">
        <v>0</v>
      </c>
      <c r="NM37" s="195">
        <v>0</v>
      </c>
      <c r="NN37" s="195">
        <v>0</v>
      </c>
      <c r="NO37" s="195">
        <v>0</v>
      </c>
      <c r="NP37" s="195">
        <v>0</v>
      </c>
      <c r="NQ37" s="195">
        <v>0</v>
      </c>
      <c r="NR37" s="195">
        <v>0</v>
      </c>
      <c r="NS37" s="195">
        <v>7.2393400000000003</v>
      </c>
      <c r="NT37" s="195">
        <v>0</v>
      </c>
      <c r="NU37" s="195">
        <v>0</v>
      </c>
      <c r="NV37" s="195">
        <v>0</v>
      </c>
      <c r="NW37" s="195">
        <v>7.2393400000000003</v>
      </c>
      <c r="NX37" s="195">
        <v>7.2393400000000003</v>
      </c>
      <c r="NY37" s="195">
        <v>0</v>
      </c>
      <c r="NZ37" s="195">
        <v>2.2764180000000001</v>
      </c>
      <c r="OA37" s="195">
        <v>0</v>
      </c>
      <c r="OB37" s="195">
        <v>2.2764180000000001</v>
      </c>
      <c r="OC37" s="195">
        <v>0</v>
      </c>
      <c r="OD37" s="195">
        <v>3.9259569999999999</v>
      </c>
      <c r="OE37" s="195">
        <v>0</v>
      </c>
      <c r="OF37" s="195">
        <v>0</v>
      </c>
      <c r="OG37" s="195">
        <v>0</v>
      </c>
      <c r="OH37" s="195">
        <v>3.9259569999999999</v>
      </c>
      <c r="OI37" s="195">
        <v>0</v>
      </c>
      <c r="OJ37" s="195">
        <v>2.1820539999999999</v>
      </c>
      <c r="OK37" s="195">
        <v>0</v>
      </c>
      <c r="OL37" s="195">
        <v>0</v>
      </c>
      <c r="OM37" s="195">
        <v>0</v>
      </c>
      <c r="ON37" s="195">
        <v>2.1820539999999999</v>
      </c>
      <c r="OO37" s="195">
        <v>0</v>
      </c>
      <c r="OP37" s="195">
        <v>0</v>
      </c>
      <c r="OQ37" s="195">
        <v>0</v>
      </c>
      <c r="OR37" s="195">
        <v>0</v>
      </c>
      <c r="OS37" s="195">
        <v>0</v>
      </c>
      <c r="OT37" s="195">
        <v>0</v>
      </c>
      <c r="OU37" s="195">
        <v>0</v>
      </c>
      <c r="OV37" s="195">
        <v>11.708211</v>
      </c>
      <c r="OW37" s="195">
        <v>0</v>
      </c>
      <c r="OX37" s="195">
        <v>0</v>
      </c>
      <c r="OY37" s="195">
        <v>0</v>
      </c>
      <c r="OZ37" s="195">
        <v>11.708211</v>
      </c>
      <c r="PA37" s="195">
        <v>20.092639999999999</v>
      </c>
      <c r="PB37" s="195">
        <v>0</v>
      </c>
      <c r="PC37" s="195">
        <v>11.40967</v>
      </c>
      <c r="PD37" s="195">
        <v>0</v>
      </c>
      <c r="PE37" s="195">
        <v>0</v>
      </c>
      <c r="PF37" s="195">
        <v>0</v>
      </c>
      <c r="PG37" s="195">
        <v>11.40967</v>
      </c>
      <c r="PH37" s="195">
        <v>0</v>
      </c>
      <c r="PI37" s="195">
        <v>0</v>
      </c>
      <c r="PJ37" s="195">
        <v>0</v>
      </c>
      <c r="PK37" s="195">
        <v>0</v>
      </c>
      <c r="PL37" s="195">
        <v>0</v>
      </c>
      <c r="PM37" s="195">
        <v>0</v>
      </c>
      <c r="PN37" s="195">
        <v>11.016927000000001</v>
      </c>
      <c r="PO37" s="195">
        <v>0</v>
      </c>
      <c r="PP37" s="195">
        <v>0</v>
      </c>
      <c r="PQ37" s="195">
        <v>0</v>
      </c>
      <c r="PR37" s="195">
        <v>11.016927000000001</v>
      </c>
      <c r="PS37" s="195">
        <v>0</v>
      </c>
      <c r="PT37" s="195">
        <v>1.587326</v>
      </c>
      <c r="PU37" s="195">
        <v>0</v>
      </c>
      <c r="PV37" s="195">
        <v>0</v>
      </c>
      <c r="PW37" s="195">
        <v>0</v>
      </c>
      <c r="PX37" s="195">
        <v>1.587326</v>
      </c>
      <c r="PY37" s="195">
        <v>24.013922999999998</v>
      </c>
      <c r="PZ37" s="195">
        <v>0</v>
      </c>
      <c r="QA37" s="195">
        <v>0</v>
      </c>
      <c r="QB37" s="195">
        <v>0</v>
      </c>
      <c r="QC37" s="195">
        <v>0</v>
      </c>
      <c r="QD37" s="195">
        <v>0</v>
      </c>
      <c r="QE37" s="195">
        <v>0</v>
      </c>
      <c r="QF37" s="195">
        <v>21.287296999999999</v>
      </c>
      <c r="QG37" s="195">
        <v>0</v>
      </c>
      <c r="QH37" s="195">
        <v>0</v>
      </c>
      <c r="QI37" s="195">
        <v>0</v>
      </c>
      <c r="QJ37" s="195">
        <v>21.287296999999999</v>
      </c>
      <c r="QK37" s="195">
        <v>0</v>
      </c>
      <c r="QL37" s="195">
        <v>37.127135000000003</v>
      </c>
      <c r="QM37" s="195">
        <v>0</v>
      </c>
      <c r="QN37" s="195">
        <v>0</v>
      </c>
      <c r="QO37" s="195">
        <v>0</v>
      </c>
      <c r="QP37" s="195">
        <v>37.127135000000003</v>
      </c>
      <c r="QQ37" s="195">
        <v>0</v>
      </c>
      <c r="QR37" s="195">
        <v>0</v>
      </c>
      <c r="QS37" s="195">
        <v>0</v>
      </c>
      <c r="QT37" s="195">
        <v>0</v>
      </c>
      <c r="QU37" s="195">
        <v>0</v>
      </c>
      <c r="QV37" s="195">
        <v>0</v>
      </c>
      <c r="QW37" s="195">
        <v>0</v>
      </c>
      <c r="QX37" s="195">
        <v>409.716971</v>
      </c>
      <c r="QY37" s="195">
        <v>0</v>
      </c>
      <c r="QZ37" s="195">
        <v>409.716971</v>
      </c>
      <c r="RA37" s="195">
        <v>468.13140300000003</v>
      </c>
      <c r="RB37" s="195">
        <v>0</v>
      </c>
      <c r="RC37" s="195">
        <v>0</v>
      </c>
      <c r="RD37" s="195">
        <v>0</v>
      </c>
      <c r="RE37" s="195">
        <v>0</v>
      </c>
      <c r="RF37" s="195">
        <v>0</v>
      </c>
      <c r="RG37" s="195">
        <v>0</v>
      </c>
      <c r="RH37" s="195">
        <v>0</v>
      </c>
      <c r="RI37" s="195">
        <v>0</v>
      </c>
      <c r="RJ37" s="195">
        <v>0</v>
      </c>
      <c r="RK37" s="195">
        <v>0</v>
      </c>
      <c r="RL37" s="195">
        <v>8.8353090000000005</v>
      </c>
      <c r="RM37" s="195">
        <v>0</v>
      </c>
      <c r="RN37" s="195">
        <v>0</v>
      </c>
      <c r="RO37" s="195">
        <v>8.8353090000000005</v>
      </c>
      <c r="RP37" s="195">
        <v>0</v>
      </c>
      <c r="RQ37" s="195">
        <v>5.8594E-2</v>
      </c>
      <c r="RR37" s="195">
        <v>0</v>
      </c>
      <c r="RS37" s="195">
        <v>0</v>
      </c>
      <c r="RT37" s="195">
        <v>5.8594E-2</v>
      </c>
      <c r="RU37" s="195">
        <v>0</v>
      </c>
      <c r="RV37" s="195">
        <v>3.9437229999999999</v>
      </c>
      <c r="RW37" s="195">
        <v>0</v>
      </c>
      <c r="RX37" s="195">
        <v>0</v>
      </c>
      <c r="RY37" s="195">
        <v>0</v>
      </c>
      <c r="RZ37" s="195">
        <v>3.9437229999999999</v>
      </c>
      <c r="SA37" s="195">
        <v>12.837626</v>
      </c>
      <c r="SB37" s="195">
        <v>0</v>
      </c>
      <c r="SC37" s="195">
        <v>0</v>
      </c>
      <c r="SD37" s="195">
        <v>6.0968010000000001</v>
      </c>
      <c r="SE37" s="195">
        <v>0</v>
      </c>
      <c r="SF37" s="195">
        <v>0</v>
      </c>
      <c r="SG37" s="195">
        <v>6.0968010000000001</v>
      </c>
      <c r="SH37" s="195">
        <v>0</v>
      </c>
      <c r="SI37" s="195">
        <v>0</v>
      </c>
      <c r="SJ37" s="195">
        <v>0</v>
      </c>
      <c r="SK37" s="195">
        <v>0</v>
      </c>
      <c r="SL37" s="195">
        <v>0</v>
      </c>
      <c r="SM37" s="195">
        <v>0</v>
      </c>
      <c r="SN37" s="195">
        <v>0</v>
      </c>
      <c r="SO37" s="195">
        <v>0</v>
      </c>
      <c r="SP37" s="195">
        <v>0</v>
      </c>
      <c r="SQ37" s="195">
        <v>0</v>
      </c>
      <c r="SR37" s="196">
        <v>0</v>
      </c>
      <c r="SS37" s="195">
        <v>0</v>
      </c>
      <c r="ST37" s="195">
        <v>0</v>
      </c>
      <c r="SU37" s="195">
        <v>0</v>
      </c>
      <c r="SV37" s="195">
        <v>0</v>
      </c>
      <c r="SW37" s="195">
        <v>0</v>
      </c>
      <c r="SX37" s="195">
        <v>0</v>
      </c>
      <c r="SY37" s="195">
        <v>0</v>
      </c>
      <c r="SZ37" s="195">
        <v>0</v>
      </c>
      <c r="TA37" s="195">
        <v>6.0968010000000001</v>
      </c>
      <c r="TB37" s="195">
        <v>2.0840369999999999</v>
      </c>
      <c r="TC37" s="195"/>
      <c r="TD37" s="195"/>
      <c r="TE37" s="195"/>
      <c r="TF37" s="195">
        <v>2.0840369999999999</v>
      </c>
      <c r="TG37" s="195"/>
      <c r="TH37" s="195">
        <v>6.5333329999999998</v>
      </c>
      <c r="TI37" s="195"/>
      <c r="TJ37" s="195"/>
      <c r="TK37" s="195">
        <f>+TG37+TH37+TI37+TJ37</f>
        <v>6.5333329999999998</v>
      </c>
      <c r="TL37" s="202"/>
      <c r="TM37" s="202">
        <v>0.26087100000000002</v>
      </c>
      <c r="TN37" s="202"/>
      <c r="TO37" s="202"/>
      <c r="TP37" s="202"/>
      <c r="TQ37" s="202">
        <v>0.26087100000000002</v>
      </c>
      <c r="TR37" s="202"/>
      <c r="TS37" s="202">
        <v>6.0950110000000004</v>
      </c>
      <c r="TT37" s="202"/>
      <c r="TU37" s="202"/>
      <c r="TV37" s="202"/>
      <c r="TW37" s="202">
        <v>6.0950110000000004</v>
      </c>
      <c r="TX37" s="202"/>
      <c r="TY37" s="202">
        <v>7.7698200000000002</v>
      </c>
      <c r="TZ37" s="202"/>
      <c r="UA37" s="202"/>
      <c r="UB37" s="202">
        <v>7.7698200000000002</v>
      </c>
      <c r="UC37" s="195">
        <v>22.743072000000002</v>
      </c>
      <c r="UD37" s="195">
        <v>0</v>
      </c>
      <c r="UE37" s="195">
        <v>0</v>
      </c>
      <c r="UF37" s="195">
        <v>0</v>
      </c>
      <c r="UG37" s="195">
        <v>0.93158600000000003</v>
      </c>
      <c r="UH37" s="195">
        <v>0</v>
      </c>
      <c r="UI37" s="195">
        <v>0</v>
      </c>
      <c r="UJ37" s="195">
        <v>0</v>
      </c>
      <c r="UK37" s="195">
        <v>0.93158600000000003</v>
      </c>
      <c r="UL37" s="195">
        <v>0</v>
      </c>
      <c r="UM37" s="195">
        <v>0</v>
      </c>
      <c r="UN37" s="195">
        <v>0</v>
      </c>
      <c r="UO37" s="195">
        <v>0</v>
      </c>
      <c r="UP37" s="195">
        <v>0</v>
      </c>
      <c r="UQ37" s="195">
        <v>0</v>
      </c>
      <c r="UR37" s="195">
        <v>0</v>
      </c>
      <c r="US37" s="195">
        <v>0</v>
      </c>
      <c r="UT37" s="195">
        <v>0</v>
      </c>
      <c r="UU37" s="195">
        <v>0</v>
      </c>
      <c r="UV37" s="195">
        <v>0</v>
      </c>
      <c r="UW37" s="195">
        <v>0</v>
      </c>
      <c r="UX37" s="195">
        <v>0</v>
      </c>
      <c r="UY37" s="195">
        <v>7.0935249999999996</v>
      </c>
      <c r="UZ37" s="195">
        <v>0</v>
      </c>
      <c r="VA37" s="195">
        <v>0</v>
      </c>
      <c r="VB37" s="195">
        <v>9.8370000000000003E-3</v>
      </c>
      <c r="VC37" s="195">
        <v>7.1033619999999997</v>
      </c>
      <c r="VD37" s="195">
        <v>8.0349479999999982</v>
      </c>
      <c r="VE37" s="195">
        <v>0</v>
      </c>
      <c r="VF37" s="195">
        <v>4.4301539999999999</v>
      </c>
      <c r="VG37" s="195"/>
      <c r="VH37" s="195"/>
      <c r="VI37" s="195"/>
      <c r="VJ37" s="195"/>
      <c r="VK37" s="195"/>
      <c r="VL37" s="195"/>
      <c r="VM37" s="195"/>
      <c r="VN37" s="195"/>
      <c r="VO37" s="195"/>
      <c r="VP37" s="195"/>
      <c r="VQ37" s="195"/>
      <c r="VR37" s="195"/>
      <c r="VS37" s="195"/>
      <c r="VT37" s="195"/>
      <c r="VU37" s="195"/>
      <c r="VV37" s="195"/>
      <c r="VW37" s="195"/>
      <c r="VX37" s="195">
        <v>4.268974</v>
      </c>
      <c r="VY37" s="195"/>
      <c r="VZ37" s="195"/>
      <c r="WA37" s="195"/>
      <c r="WB37" s="195">
        <v>4.268974</v>
      </c>
      <c r="WC37" s="195"/>
      <c r="WD37" s="195"/>
      <c r="WE37" s="195"/>
      <c r="WF37" s="195">
        <v>4.268974</v>
      </c>
      <c r="WG37" s="195"/>
      <c r="WH37" s="195"/>
      <c r="WI37" s="195"/>
      <c r="WJ37" s="195"/>
      <c r="WK37" s="195">
        <v>0.60164099999999998</v>
      </c>
      <c r="WL37" s="195"/>
      <c r="WM37" s="195"/>
      <c r="WN37" s="195"/>
      <c r="WO37" s="195">
        <v>0.60164099999999998</v>
      </c>
      <c r="WP37" s="195"/>
      <c r="WQ37" s="195">
        <v>0.90118299999999996</v>
      </c>
      <c r="WR37" s="195"/>
      <c r="WS37" s="195"/>
      <c r="WT37" s="195"/>
      <c r="WU37" s="195">
        <v>0.90118299999999996</v>
      </c>
      <c r="WV37" s="195"/>
      <c r="WW37" s="195"/>
      <c r="WX37" s="195"/>
      <c r="WY37" s="195"/>
      <c r="WZ37" s="195"/>
      <c r="XA37" s="195"/>
      <c r="XB37" s="195"/>
      <c r="XC37" s="195">
        <v>2.8029519999999999</v>
      </c>
      <c r="XD37" s="195"/>
      <c r="XE37" s="195"/>
      <c r="XF37" s="195">
        <v>2.8029519999999999</v>
      </c>
      <c r="XG37" s="195">
        <v>4.3057759999999998</v>
      </c>
      <c r="XH37" s="195"/>
      <c r="XI37" s="195"/>
      <c r="XJ37" s="195"/>
      <c r="XK37" s="195">
        <v>0.64048400000000005</v>
      </c>
      <c r="XL37" s="195"/>
      <c r="XM37" s="195"/>
      <c r="XN37" s="195"/>
      <c r="XO37" s="195">
        <v>0.64048400000000005</v>
      </c>
      <c r="XP37" s="195"/>
      <c r="XQ37" s="195">
        <v>0.79288800000000004</v>
      </c>
      <c r="XR37" s="195"/>
      <c r="XS37" s="195"/>
      <c r="XT37" s="195"/>
      <c r="XU37" s="195">
        <v>0.79288800000000004</v>
      </c>
      <c r="XV37" s="195"/>
      <c r="XW37" s="195">
        <v>17.606182</v>
      </c>
      <c r="XX37" s="195"/>
      <c r="XY37" s="195"/>
      <c r="XZ37" s="195"/>
      <c r="YA37" s="195">
        <f t="shared" si="43"/>
        <v>17.606182</v>
      </c>
      <c r="YB37" s="195"/>
      <c r="YC37" s="195">
        <v>7.4990610000000002</v>
      </c>
      <c r="YD37" s="195"/>
      <c r="YE37" s="195"/>
      <c r="YF37" s="195">
        <f t="shared" si="44"/>
        <v>7.4990610000000002</v>
      </c>
      <c r="YG37" s="195">
        <f t="shared" si="45"/>
        <v>26.538615</v>
      </c>
      <c r="YH37" s="195">
        <f t="shared" si="46"/>
        <v>611.88017900000011</v>
      </c>
      <c r="YI37" s="202"/>
      <c r="YJ37" s="202"/>
      <c r="YK37" s="202"/>
      <c r="YL37" s="202"/>
      <c r="YM37" s="202">
        <f t="shared" si="47"/>
        <v>0</v>
      </c>
      <c r="YN37" s="202"/>
      <c r="YO37" s="202">
        <v>0.51732400000000001</v>
      </c>
      <c r="YP37" s="202"/>
      <c r="YQ37" s="202"/>
      <c r="YR37" s="202"/>
      <c r="YS37" s="202">
        <v>0.51732400000000001</v>
      </c>
      <c r="YT37" s="202"/>
      <c r="YU37" s="202">
        <v>1.0714920000000001</v>
      </c>
      <c r="YV37" s="202"/>
      <c r="YW37" s="202"/>
      <c r="YX37" s="202"/>
      <c r="YY37" s="202">
        <v>1.0714920000000001</v>
      </c>
      <c r="YZ37" s="202"/>
      <c r="ZA37" s="202">
        <v>7.1694009999999997</v>
      </c>
      <c r="ZB37" s="202"/>
      <c r="ZC37" s="202"/>
      <c r="ZD37" s="202">
        <v>7.1694009999999997</v>
      </c>
      <c r="ZE37" s="202"/>
      <c r="ZF37" s="202">
        <v>6.2529709999999996</v>
      </c>
      <c r="ZG37" s="202"/>
      <c r="ZH37" s="202">
        <v>6.2529709999999996</v>
      </c>
      <c r="ZI37" s="202">
        <v>15.011188000000001</v>
      </c>
      <c r="ZJ37" s="202"/>
      <c r="ZK37" s="202"/>
      <c r="ZL37" s="202"/>
      <c r="ZM37" s="202"/>
      <c r="ZN37" s="202"/>
      <c r="ZO37" s="202"/>
      <c r="ZP37" s="202"/>
      <c r="ZQ37" s="202"/>
      <c r="ZR37" s="202"/>
      <c r="ZS37" s="202"/>
      <c r="ZT37" s="202">
        <v>4.2989850000000001</v>
      </c>
      <c r="ZU37" s="202"/>
      <c r="ZV37" s="202">
        <v>4.2989850000000001</v>
      </c>
      <c r="ZW37" s="202"/>
      <c r="ZX37" s="202">
        <v>8.2633999999999999E-2</v>
      </c>
      <c r="ZY37" s="202"/>
      <c r="ZZ37" s="202"/>
      <c r="AAA37" s="202"/>
      <c r="AAB37" s="202">
        <v>8.2633999999999999E-2</v>
      </c>
      <c r="AAC37" s="202"/>
      <c r="AAD37" s="202">
        <v>6.4347799999999999</v>
      </c>
      <c r="AAE37" s="202"/>
      <c r="AAF37" s="202">
        <v>6.4347799999999999</v>
      </c>
      <c r="AAG37" s="202">
        <v>10.816399000000001</v>
      </c>
      <c r="AAH37" s="202"/>
      <c r="AAI37" s="202"/>
      <c r="AAJ37" s="202"/>
      <c r="AAK37" s="202"/>
      <c r="AAL37" s="202">
        <v>4.6481849999999998</v>
      </c>
      <c r="AAM37" s="202"/>
      <c r="AAN37" s="202"/>
      <c r="AAO37" s="202"/>
      <c r="AAP37" s="202">
        <v>4.6481849999999998</v>
      </c>
      <c r="AAQ37" s="202"/>
      <c r="AAR37" s="202"/>
      <c r="AAS37" s="202"/>
      <c r="AAT37" s="202"/>
      <c r="AAU37" s="202"/>
      <c r="AAV37" s="202"/>
      <c r="AAW37" s="202"/>
      <c r="AAX37" s="202">
        <v>3.3910459999999998</v>
      </c>
      <c r="AAY37" s="202"/>
      <c r="AAZ37" s="202"/>
      <c r="ABA37" s="202"/>
      <c r="ABB37" s="202">
        <v>3.3910459999999998</v>
      </c>
      <c r="ABC37" s="202"/>
      <c r="ABD37" s="202">
        <v>1.7679640000000001</v>
      </c>
      <c r="ABE37" s="202"/>
      <c r="ABF37" s="202"/>
      <c r="ABG37" s="202">
        <v>1.7679640000000001</v>
      </c>
      <c r="ABH37" s="202">
        <f t="shared" si="48"/>
        <v>19.310173000000002</v>
      </c>
      <c r="ABI37" s="202">
        <v>9.8071950000000001</v>
      </c>
      <c r="ABJ37" s="202"/>
      <c r="ABK37" s="202">
        <v>0.86148800000000003</v>
      </c>
      <c r="ABL37" s="202"/>
      <c r="ABM37" s="202"/>
      <c r="ABN37" s="202"/>
      <c r="ABO37" s="202">
        <v>0.86148800000000003</v>
      </c>
      <c r="ABP37" s="202"/>
      <c r="ABQ37" s="202"/>
      <c r="ABR37" s="202"/>
      <c r="ABS37" s="202"/>
      <c r="ABT37" s="202"/>
      <c r="ABU37" s="202"/>
      <c r="ABV37" s="202"/>
      <c r="ABW37" s="202">
        <v>2.7895310000000002</v>
      </c>
      <c r="ABX37" s="202"/>
      <c r="ABY37" s="202"/>
      <c r="ABZ37" s="202"/>
      <c r="ACA37" s="202">
        <v>2.7895310000000002</v>
      </c>
      <c r="ACB37" s="202"/>
      <c r="ACC37" s="202"/>
      <c r="ACD37" s="202"/>
      <c r="ACE37" s="202"/>
      <c r="ACF37" s="202"/>
      <c r="ACG37" s="202"/>
      <c r="ACH37" s="202"/>
      <c r="ACI37" s="202"/>
      <c r="ACJ37" s="202">
        <v>3.6510190000000002</v>
      </c>
      <c r="ACK37" s="202">
        <v>345.29677400000003</v>
      </c>
      <c r="ACL37" s="202"/>
      <c r="ACM37" s="202"/>
      <c r="ACN37" s="202">
        <v>345.29677400000003</v>
      </c>
      <c r="ACO37" s="202"/>
      <c r="ACP37" s="202"/>
      <c r="ACQ37" s="202"/>
      <c r="ACR37" s="202"/>
      <c r="ACS37" s="202"/>
      <c r="ACT37" s="202"/>
      <c r="ACU37" s="202"/>
      <c r="ACV37" s="202"/>
      <c r="ACW37" s="202"/>
      <c r="ACX37" s="202"/>
      <c r="ACY37" s="202"/>
      <c r="ACZ37" s="202"/>
      <c r="ADA37" s="202"/>
      <c r="ADB37" s="202"/>
      <c r="ADC37" s="202"/>
      <c r="ADD37" s="202"/>
      <c r="ADE37" s="202"/>
      <c r="ADF37" s="202"/>
      <c r="ADG37" s="202"/>
      <c r="ADH37" s="202"/>
      <c r="ADI37" s="202"/>
      <c r="ADJ37" s="202"/>
      <c r="ADK37" s="202">
        <v>345.29677400000003</v>
      </c>
      <c r="ADL37" s="202"/>
      <c r="ADM37" s="202"/>
      <c r="ADN37" s="202"/>
      <c r="ADO37" s="202">
        <v>3.9446789999999998</v>
      </c>
      <c r="ADP37" s="202"/>
      <c r="ADQ37" s="202"/>
      <c r="ADR37" s="202"/>
      <c r="ADS37" s="202">
        <v>3.9446789999999998</v>
      </c>
      <c r="ADT37" s="202"/>
      <c r="ADU37" s="202">
        <v>4.0427749999999998</v>
      </c>
      <c r="ADV37" s="202"/>
      <c r="ADW37" s="202"/>
      <c r="ADX37" s="202"/>
      <c r="ADY37" s="202">
        <v>4.0427749999999998</v>
      </c>
      <c r="ADZ37" s="202"/>
      <c r="AEA37" s="202">
        <v>3.7750050000000002</v>
      </c>
      <c r="AEB37" s="202"/>
      <c r="AEC37" s="202"/>
      <c r="AED37" s="202">
        <v>3.7750050000000002</v>
      </c>
      <c r="AEE37" s="202"/>
      <c r="AEF37" s="202"/>
      <c r="AEG37" s="202"/>
      <c r="AEH37" s="202"/>
      <c r="AEI37" s="202"/>
      <c r="AEJ37" s="202"/>
      <c r="AEK37" s="202">
        <v>11.762459</v>
      </c>
      <c r="AEL37" s="202"/>
      <c r="AEM37" s="202">
        <v>7.2769079999999997</v>
      </c>
      <c r="AEN37" s="202"/>
      <c r="AEO37" s="202"/>
      <c r="AEP37" s="202"/>
      <c r="AEQ37" s="202">
        <v>7.2769079999999997</v>
      </c>
      <c r="AER37" s="202"/>
      <c r="AES37" s="202">
        <v>4.4158099999999996</v>
      </c>
      <c r="AET37" s="202"/>
      <c r="AEU37" s="202"/>
      <c r="AEV37" s="202"/>
      <c r="AEW37" s="202">
        <v>4.4158099999999996</v>
      </c>
      <c r="AEX37" s="202"/>
      <c r="AEY37" s="202"/>
      <c r="AEZ37" s="202"/>
      <c r="AFA37" s="202"/>
      <c r="AFB37" s="202"/>
      <c r="AFC37" s="202"/>
      <c r="AFD37" s="202"/>
      <c r="AFE37" s="202"/>
      <c r="AFF37" s="202"/>
      <c r="AFG37" s="202"/>
      <c r="AFH37" s="202"/>
      <c r="AFI37" s="202"/>
      <c r="AFJ37" s="202">
        <v>2.39717</v>
      </c>
      <c r="AFK37" s="202">
        <v>2.39717</v>
      </c>
      <c r="AFL37" s="202">
        <v>14.089887999999998</v>
      </c>
      <c r="AFM37" s="202"/>
      <c r="AFN37" s="202"/>
      <c r="AFO37" s="202"/>
      <c r="AFP37" s="202"/>
      <c r="AFQ37" s="202"/>
      <c r="AFR37" s="202">
        <v>7.4542279999999996</v>
      </c>
      <c r="AFS37" s="202"/>
      <c r="AFT37" s="202"/>
      <c r="AFU37" s="202">
        <v>7.4542279999999996</v>
      </c>
      <c r="AFV37" s="202"/>
      <c r="AFW37" s="202">
        <v>4.0157619999999996</v>
      </c>
      <c r="AFX37" s="202"/>
      <c r="AFY37" s="202"/>
      <c r="AFZ37" s="202"/>
      <c r="AGA37" s="202">
        <v>4.0157619999999996</v>
      </c>
      <c r="AGB37" s="202"/>
      <c r="AGC37" s="202">
        <v>7.2153960000000001</v>
      </c>
      <c r="AGD37" s="202"/>
      <c r="AGE37" s="202"/>
      <c r="AGF37" s="202"/>
      <c r="AGG37" s="202">
        <v>7.2153960000000001</v>
      </c>
      <c r="AGH37" s="202"/>
      <c r="AGI37" s="202">
        <v>8.9662740000000003</v>
      </c>
      <c r="AGJ37" s="202"/>
      <c r="AGK37" s="202"/>
      <c r="AGL37" s="202"/>
      <c r="AGM37" s="202">
        <v>8.9662740000000003</v>
      </c>
      <c r="AGN37" s="202">
        <v>27.65166</v>
      </c>
      <c r="AGO37" s="202"/>
      <c r="AGP37" s="202">
        <v>6.9886809999999997</v>
      </c>
      <c r="AGQ37" s="202"/>
      <c r="AGR37" s="202"/>
      <c r="AGS37" s="202"/>
      <c r="AGT37" s="202">
        <v>6.9886809999999997</v>
      </c>
      <c r="AGU37" s="202"/>
      <c r="AGV37" s="202"/>
      <c r="AGW37" s="202"/>
      <c r="AGX37" s="202"/>
      <c r="AGY37" s="202"/>
      <c r="AGZ37" s="202"/>
      <c r="AHA37" s="202"/>
      <c r="AHB37" s="202">
        <v>0.58408700000000002</v>
      </c>
      <c r="AHC37" s="202"/>
      <c r="AHD37" s="202"/>
      <c r="AHE37" s="202"/>
      <c r="AHF37" s="202">
        <v>0.58408700000000002</v>
      </c>
      <c r="AHG37" s="202"/>
      <c r="AHH37" s="202">
        <v>4.7181189999999997</v>
      </c>
      <c r="AHI37" s="202"/>
      <c r="AHJ37" s="202"/>
      <c r="AHK37" s="202"/>
      <c r="AHL37" s="202">
        <v>4.7181189999999997</v>
      </c>
      <c r="AHM37" s="202">
        <v>12.290887</v>
      </c>
      <c r="AHN37" s="202"/>
      <c r="AHO37" s="202"/>
      <c r="AHP37" s="202"/>
      <c r="AHQ37" s="202"/>
      <c r="AHR37" s="202"/>
      <c r="AHS37" s="202"/>
      <c r="AHT37" s="202"/>
      <c r="AHU37" s="202"/>
      <c r="AHV37" s="202"/>
      <c r="AHW37" s="202"/>
      <c r="AHX37" s="202"/>
      <c r="AHY37" s="202"/>
      <c r="AHZ37" s="202"/>
      <c r="AIA37" s="202"/>
      <c r="AIB37" s="202"/>
      <c r="AIC37" s="202"/>
      <c r="AID37" s="202"/>
      <c r="AIE37" s="202"/>
      <c r="AIF37" s="202"/>
      <c r="AIG37" s="202">
        <v>0.77300500000000005</v>
      </c>
      <c r="AIH37" s="202"/>
      <c r="AII37" s="202"/>
      <c r="AIJ37" s="202"/>
      <c r="AIK37" s="202">
        <v>0.77300500000000005</v>
      </c>
      <c r="AIL37" s="202"/>
      <c r="AIM37" s="202">
        <v>6.6888170000000002</v>
      </c>
      <c r="AIN37" s="202"/>
      <c r="AIO37" s="202">
        <v>6.6888170000000002</v>
      </c>
      <c r="AIP37" s="202">
        <v>7.4618220000000006</v>
      </c>
      <c r="AIQ37" s="202"/>
      <c r="AIR37" s="202"/>
      <c r="AIS37" s="202"/>
      <c r="AIT37" s="202"/>
      <c r="AIU37" s="202"/>
      <c r="AIV37" s="202"/>
      <c r="AIW37" s="202"/>
      <c r="AIX37" s="202"/>
      <c r="AIY37" s="202"/>
      <c r="AIZ37" s="202"/>
      <c r="AJA37" s="202"/>
      <c r="AJB37" s="202"/>
      <c r="AJC37" s="202"/>
      <c r="AJD37" s="202"/>
      <c r="AJE37" s="202"/>
      <c r="AJF37" s="202"/>
      <c r="AJG37" s="202"/>
      <c r="AJH37" s="202"/>
      <c r="AJI37" s="202"/>
      <c r="AJJ37" s="202"/>
      <c r="AJK37" s="202"/>
      <c r="AJL37" s="202">
        <v>5.707992</v>
      </c>
      <c r="AJM37" s="202"/>
      <c r="AJN37" s="202"/>
      <c r="AJO37" s="202"/>
      <c r="AJP37" s="202">
        <v>5.707992</v>
      </c>
      <c r="AJQ37" s="202">
        <v>5.707992</v>
      </c>
      <c r="AJR37" s="202"/>
      <c r="AJS37" s="202"/>
      <c r="AJT37" s="202"/>
      <c r="AJU37" s="202"/>
      <c r="AJV37" s="202"/>
      <c r="AJW37" s="202"/>
      <c r="AJX37" s="202"/>
      <c r="AJY37" s="202"/>
      <c r="AJZ37" s="202"/>
      <c r="AKA37" s="202"/>
      <c r="AKB37" s="202"/>
      <c r="AKC37" s="202"/>
      <c r="AKD37" s="202"/>
      <c r="AKE37" s="202">
        <v>6.812138</v>
      </c>
      <c r="AKF37" s="202"/>
      <c r="AKG37" s="202"/>
      <c r="AKH37" s="202"/>
      <c r="AKI37" s="202">
        <v>6.812138</v>
      </c>
      <c r="AKJ37" s="202"/>
      <c r="AKK37" s="202">
        <v>2.183249</v>
      </c>
      <c r="AKL37" s="202"/>
      <c r="AKM37" s="202"/>
      <c r="AKN37" s="202">
        <v>2.183249</v>
      </c>
      <c r="AKO37" s="202"/>
      <c r="AKP37" s="202"/>
      <c r="AKQ37" s="202">
        <v>8.9953870000000009</v>
      </c>
      <c r="AKR37" s="202">
        <v>472.54266999999999</v>
      </c>
      <c r="AKS37" s="202">
        <v>1.1110679999999999</v>
      </c>
      <c r="AKT37" s="202"/>
      <c r="AKU37" s="202"/>
      <c r="AKV37" s="202">
        <v>1.1110679999999999</v>
      </c>
      <c r="AKW37" s="202"/>
      <c r="AKX37" s="202"/>
      <c r="AKY37" s="202"/>
      <c r="AKZ37" s="202"/>
      <c r="ALA37" s="202"/>
      <c r="ALB37" s="202"/>
      <c r="ALC37" s="202"/>
      <c r="ALD37" s="202"/>
      <c r="ALE37" s="202"/>
      <c r="ALF37" s="202"/>
      <c r="ALG37" s="202"/>
      <c r="ALH37" s="202"/>
      <c r="ALI37" s="202"/>
      <c r="ALJ37" s="202"/>
      <c r="ALK37" s="202"/>
      <c r="ALL37" s="202"/>
      <c r="ALM37" s="202"/>
      <c r="ALN37" s="202"/>
      <c r="ALO37" s="202">
        <v>6.2867559999999996</v>
      </c>
      <c r="ALP37" s="202"/>
      <c r="ALQ37" s="202"/>
      <c r="ALR37" s="202">
        <v>6.2867559999999996</v>
      </c>
      <c r="ALS37" s="202">
        <v>7.397824</v>
      </c>
      <c r="ALT37" s="202"/>
      <c r="ALU37" s="202"/>
      <c r="ALV37" s="202"/>
      <c r="ALW37" s="202">
        <v>1.3665560000000001</v>
      </c>
      <c r="ALX37" s="202"/>
      <c r="ALY37" s="202"/>
      <c r="ALZ37" s="202"/>
      <c r="AMA37" s="202">
        <v>1.3665560000000001</v>
      </c>
      <c r="AMB37" s="202"/>
      <c r="AMC37" s="202"/>
      <c r="AMD37" s="202"/>
      <c r="AME37" s="202"/>
      <c r="AMF37" s="202"/>
      <c r="AMG37" s="202"/>
      <c r="AMH37" s="202"/>
      <c r="AMI37" s="202"/>
      <c r="AMJ37" s="202"/>
      <c r="AMK37" s="202"/>
      <c r="AML37" s="202"/>
      <c r="AMM37" s="202"/>
      <c r="AMN37" s="202"/>
      <c r="AMO37" s="202"/>
      <c r="AMP37" s="202"/>
      <c r="AMQ37" s="202"/>
      <c r="AMR37" s="202">
        <f t="shared" si="49"/>
        <v>0</v>
      </c>
      <c r="AMS37" s="202">
        <f t="shared" si="50"/>
        <v>1.3665560000000001</v>
      </c>
      <c r="AMT37" s="202"/>
      <c r="AMU37" s="202"/>
      <c r="AMV37" s="202"/>
      <c r="AMW37" s="202">
        <v>0.215253</v>
      </c>
      <c r="AMX37" s="202"/>
      <c r="AMY37" s="202">
        <v>0.215253</v>
      </c>
      <c r="AMZ37" s="202"/>
      <c r="ANA37" s="202"/>
      <c r="ANB37" s="202"/>
      <c r="ANC37" s="202"/>
      <c r="AND37" s="202"/>
      <c r="ANE37" s="202">
        <f t="shared" si="51"/>
        <v>0</v>
      </c>
      <c r="ANF37" s="202"/>
      <c r="ANG37" s="202">
        <v>12.052161</v>
      </c>
      <c r="ANH37" s="202"/>
      <c r="ANI37" s="202"/>
      <c r="ANJ37" s="202"/>
      <c r="ANK37" s="202">
        <v>12.052161</v>
      </c>
      <c r="ANL37" s="202"/>
      <c r="ANM37" s="202">
        <v>2.9306700000000001</v>
      </c>
      <c r="ANN37" s="202"/>
      <c r="ANO37" s="202"/>
      <c r="ANP37" s="202">
        <v>8.7553271300000013</v>
      </c>
      <c r="ANQ37" s="202">
        <v>11.685997130000001</v>
      </c>
      <c r="ANR37" s="202">
        <f t="shared" si="52"/>
        <v>23.953411130000003</v>
      </c>
      <c r="ANS37" s="202"/>
      <c r="ANT37" s="202">
        <v>0.21184700000000001</v>
      </c>
      <c r="ANU37" s="202"/>
      <c r="ANV37" s="202"/>
      <c r="ANW37" s="202"/>
      <c r="ANX37" s="202">
        <v>0.21184700000000001</v>
      </c>
      <c r="ANY37" s="202"/>
      <c r="ANZ37" s="202"/>
      <c r="AOA37" s="202"/>
      <c r="AOB37" s="202"/>
      <c r="AOC37" s="202"/>
      <c r="AOD37" s="202"/>
      <c r="AOE37" s="202"/>
      <c r="AOF37" s="202">
        <v>491.15396900000002</v>
      </c>
      <c r="AOG37" s="202"/>
      <c r="AOH37" s="202"/>
      <c r="AOI37" s="202">
        <v>491.15396900000002</v>
      </c>
      <c r="AOJ37" s="202"/>
      <c r="AOK37" s="202">
        <v>0.55750500000000003</v>
      </c>
      <c r="AOL37" s="202"/>
      <c r="AOM37" s="202"/>
      <c r="AON37" s="202"/>
      <c r="AOO37" s="202">
        <v>0.55750500000000003</v>
      </c>
      <c r="AOP37" s="202"/>
      <c r="AOQ37" s="202">
        <v>1.1699569999999999</v>
      </c>
      <c r="AOR37" s="202">
        <v>1.1699569999999999</v>
      </c>
      <c r="AOS37" s="202">
        <v>493.093278</v>
      </c>
      <c r="AOT37" s="202"/>
      <c r="AOU37" s="202"/>
      <c r="AOV37" s="202"/>
      <c r="AOW37" s="202"/>
      <c r="AOX37" s="202"/>
      <c r="AOY37" s="202"/>
      <c r="AOZ37" s="202"/>
      <c r="APA37" s="202"/>
      <c r="APB37" s="202">
        <f t="shared" si="53"/>
        <v>0</v>
      </c>
      <c r="APC37" s="202"/>
      <c r="APD37" s="202"/>
      <c r="APE37" s="202"/>
      <c r="APF37" s="202"/>
      <c r="APG37" s="202"/>
      <c r="APH37" s="202"/>
      <c r="API37" s="202"/>
      <c r="APJ37" s="202">
        <v>0.995977</v>
      </c>
      <c r="APK37" s="202"/>
      <c r="APL37" s="202"/>
      <c r="APM37" s="202"/>
      <c r="APN37" s="202">
        <v>0.995977</v>
      </c>
      <c r="APO37" s="202"/>
      <c r="APP37" s="202">
        <v>2.6706799999999999</v>
      </c>
      <c r="APQ37" s="202"/>
      <c r="APR37" s="202"/>
      <c r="APS37" s="202"/>
      <c r="APT37" s="202">
        <v>2.6706799999999999</v>
      </c>
      <c r="APU37" s="202">
        <f t="shared" si="54"/>
        <v>3.6666569999999998</v>
      </c>
      <c r="APV37" s="202"/>
      <c r="APW37" s="202"/>
      <c r="APX37" s="202"/>
      <c r="APY37" s="202"/>
      <c r="APZ37" s="202"/>
      <c r="AQA37" s="202"/>
      <c r="AQB37" s="202"/>
      <c r="AQC37" s="202">
        <v>3.0082879999999999</v>
      </c>
      <c r="AQD37" s="202"/>
      <c r="AQE37" s="202"/>
      <c r="AQF37" s="202"/>
      <c r="AQG37" s="202">
        <v>3.0082879999999999</v>
      </c>
      <c r="AQH37" s="202"/>
      <c r="AQI37" s="202"/>
      <c r="AQJ37" s="202"/>
      <c r="AQK37" s="202"/>
      <c r="AQL37" s="202"/>
      <c r="AQM37" s="202">
        <v>0.92925100000000005</v>
      </c>
      <c r="AQN37" s="202"/>
      <c r="AQO37" s="202"/>
      <c r="AQP37" s="202"/>
      <c r="AQQ37" s="202">
        <v>0.92925100000000005</v>
      </c>
      <c r="AQR37" s="202">
        <f t="shared" si="55"/>
        <v>3.9375390000000001</v>
      </c>
      <c r="AQS37" s="202"/>
      <c r="AQT37" s="202"/>
      <c r="AQU37" s="202"/>
      <c r="AQV37" s="202"/>
      <c r="AQW37" s="202"/>
      <c r="AQX37" s="202"/>
      <c r="AQY37" s="202"/>
      <c r="AQZ37" s="202">
        <v>1.054621</v>
      </c>
      <c r="ARA37" s="202"/>
      <c r="ARB37" s="202"/>
      <c r="ARC37" s="202"/>
      <c r="ARD37" s="202">
        <v>1.054621</v>
      </c>
      <c r="ARE37" s="202"/>
      <c r="ARF37" s="202">
        <v>0.39883099999999999</v>
      </c>
      <c r="ARG37" s="202"/>
      <c r="ARH37" s="202"/>
      <c r="ARI37" s="202">
        <v>0.39883099999999999</v>
      </c>
      <c r="ARJ37" s="202"/>
      <c r="ARK37" s="202">
        <v>1.0444290000000001</v>
      </c>
      <c r="ARL37" s="202"/>
      <c r="ARM37" s="202"/>
      <c r="ARN37" s="202"/>
      <c r="ARO37" s="202">
        <v>1.0444290000000001</v>
      </c>
      <c r="ARP37" s="202"/>
      <c r="ARQ37" s="202">
        <v>0.74344100000000002</v>
      </c>
      <c r="ARR37" s="202"/>
      <c r="ARS37" s="202">
        <v>0.74344100000000002</v>
      </c>
      <c r="ART37" s="202">
        <v>3.2413220000000003</v>
      </c>
      <c r="ARU37" s="202"/>
      <c r="ARV37" s="202"/>
      <c r="ARW37" s="202"/>
      <c r="ARX37" s="202"/>
      <c r="ARY37" s="202"/>
      <c r="ARZ37" s="202"/>
      <c r="ASA37" s="202"/>
      <c r="ASB37" s="202"/>
      <c r="ASC37" s="202"/>
      <c r="ASD37" s="202"/>
      <c r="ASE37" s="202"/>
      <c r="ASF37" s="202"/>
      <c r="ASG37" s="202"/>
      <c r="ASH37" s="202"/>
      <c r="ASI37" s="202"/>
      <c r="ASJ37" s="202"/>
      <c r="ASK37" s="202"/>
      <c r="ASL37" s="202"/>
      <c r="ASM37" s="202"/>
      <c r="ASN37" s="202"/>
      <c r="ASO37" s="202"/>
      <c r="ASP37" s="202"/>
      <c r="ASQ37" s="202"/>
      <c r="ASR37" s="202"/>
      <c r="ASS37" s="202"/>
      <c r="AST37" s="202"/>
      <c r="ASU37" s="202"/>
      <c r="ASV37" s="202"/>
      <c r="ASW37" s="202"/>
      <c r="ASX37" s="202"/>
      <c r="ASY37" s="202"/>
      <c r="ASZ37" s="202"/>
      <c r="ATA37" s="202"/>
      <c r="ATB37" s="202"/>
      <c r="ATC37" s="202">
        <v>0.47308099999999997</v>
      </c>
      <c r="ATD37" s="202"/>
      <c r="ATE37" s="202"/>
      <c r="ATF37" s="202"/>
      <c r="ATG37" s="202">
        <v>0.47308099999999997</v>
      </c>
      <c r="ATH37" s="202"/>
      <c r="ATI37" s="202"/>
      <c r="ATJ37" s="202"/>
      <c r="ATK37" s="202"/>
      <c r="ATL37" s="202"/>
      <c r="ATM37" s="202"/>
      <c r="ATN37" s="202"/>
      <c r="ATO37" s="202">
        <v>3.40326</v>
      </c>
      <c r="ATP37" s="202"/>
      <c r="ATQ37" s="202"/>
      <c r="ATR37" s="202"/>
      <c r="ATS37" s="202">
        <v>3.40326</v>
      </c>
      <c r="ATT37" s="202"/>
      <c r="ATU37" s="202"/>
      <c r="ATV37" s="202">
        <v>3.876341</v>
      </c>
      <c r="ATW37" s="202"/>
      <c r="ATX37" s="202"/>
      <c r="ATY37" s="202"/>
      <c r="ATZ37" s="202"/>
      <c r="AUA37" s="202"/>
      <c r="AUB37" s="202"/>
      <c r="AUC37" s="202"/>
      <c r="AUD37" s="202"/>
      <c r="AUE37" s="202"/>
      <c r="AUF37" s="202"/>
      <c r="AUG37" s="202"/>
      <c r="AUH37" s="202"/>
      <c r="AUI37" s="202">
        <v>3.3728199999999999</v>
      </c>
      <c r="AUJ37" s="202"/>
      <c r="AUK37" s="202"/>
      <c r="AUL37" s="202"/>
      <c r="AUM37" s="202">
        <v>3.3728199999999999</v>
      </c>
      <c r="AUN37" s="202"/>
      <c r="AUO37" s="202"/>
      <c r="AUP37" s="202"/>
      <c r="AUQ37" s="202"/>
      <c r="AUR37" s="202"/>
      <c r="AUS37" s="202"/>
      <c r="AUT37" s="202"/>
      <c r="AUU37" s="202">
        <v>0.106072</v>
      </c>
      <c r="AUV37" s="202"/>
      <c r="AUW37" s="202"/>
      <c r="AUX37" s="202">
        <v>0.106072</v>
      </c>
      <c r="AUY37" s="202">
        <v>3.4788920000000001</v>
      </c>
      <c r="AUZ37" s="202"/>
      <c r="AVA37" s="202"/>
      <c r="AVB37" s="202"/>
      <c r="AVC37" s="202"/>
      <c r="AVD37" s="202"/>
      <c r="AVE37" s="202"/>
      <c r="AVF37" s="202"/>
      <c r="AVG37" s="202"/>
      <c r="AVH37" s="202"/>
      <c r="AVI37" s="202"/>
      <c r="AVJ37" s="202"/>
      <c r="AVK37" s="202"/>
      <c r="AVL37" s="202"/>
      <c r="AVM37" s="202"/>
      <c r="AVN37" s="202"/>
      <c r="AVO37" s="202"/>
      <c r="AVP37" s="202"/>
      <c r="AVQ37" s="202"/>
      <c r="AVR37" s="202"/>
      <c r="AVS37" s="202"/>
      <c r="AVT37" s="202"/>
      <c r="AVU37" s="202"/>
      <c r="AVV37" s="202"/>
      <c r="AVW37" s="202"/>
      <c r="AVX37" s="202"/>
      <c r="AVY37" s="202"/>
      <c r="AVZ37" s="202"/>
      <c r="AWA37" s="202"/>
      <c r="AWB37" s="202"/>
      <c r="AWC37" s="202"/>
      <c r="AWD37" s="202"/>
      <c r="AWE37" s="202"/>
      <c r="AWF37" s="202"/>
      <c r="AWG37" s="202"/>
      <c r="AWH37" s="202"/>
      <c r="AWI37" s="202"/>
      <c r="AWJ37" s="202"/>
      <c r="AWK37" s="202"/>
      <c r="AWL37" s="202"/>
      <c r="AWM37" s="202"/>
      <c r="AWN37" s="202">
        <v>1.2947439999999999</v>
      </c>
      <c r="AWO37" s="202"/>
      <c r="AWP37" s="202"/>
      <c r="AWQ37" s="202"/>
      <c r="AWR37" s="202">
        <f t="shared" si="56"/>
        <v>1.2947439999999999</v>
      </c>
      <c r="AWS37" s="202"/>
      <c r="AWT37" s="202"/>
      <c r="AWU37" s="202"/>
      <c r="AWV37" s="202"/>
      <c r="AWW37" s="202">
        <f t="shared" si="57"/>
        <v>0</v>
      </c>
      <c r="AWX37" s="202"/>
      <c r="AWY37" s="202"/>
      <c r="AWZ37" s="202">
        <f t="shared" si="58"/>
        <v>0</v>
      </c>
      <c r="AXA37" s="202">
        <f t="shared" si="59"/>
        <v>1.2947439999999999</v>
      </c>
      <c r="AXB37" s="202">
        <f t="shared" si="60"/>
        <v>545.30656412999997</v>
      </c>
      <c r="AXC37" s="202"/>
      <c r="AXD37" s="202"/>
      <c r="AXE37" s="202">
        <f t="shared" si="61"/>
        <v>0</v>
      </c>
      <c r="AXF37" s="202"/>
      <c r="AXG37" s="202"/>
      <c r="AXH37" s="202"/>
      <c r="AXI37" s="202"/>
      <c r="AXJ37" s="202"/>
      <c r="AXK37" s="202">
        <f t="shared" si="62"/>
        <v>0</v>
      </c>
      <c r="AXL37" s="202"/>
      <c r="AXM37" s="202"/>
      <c r="AXN37" s="202"/>
      <c r="AXO37" s="202"/>
      <c r="AXP37" s="202"/>
      <c r="AXQ37" s="202">
        <f t="shared" si="63"/>
        <v>0</v>
      </c>
      <c r="AXR37" s="202"/>
      <c r="AXS37" s="202"/>
      <c r="AXT37" s="202"/>
      <c r="AXU37" s="202"/>
      <c r="AXV37" s="202">
        <f t="shared" si="64"/>
        <v>0</v>
      </c>
      <c r="AXW37" s="202"/>
      <c r="AXX37" s="202">
        <v>0.17185700000000001</v>
      </c>
      <c r="AXY37" s="202">
        <v>0</v>
      </c>
      <c r="AXZ37" s="202"/>
      <c r="AYA37" s="202"/>
      <c r="AYB37" s="202">
        <f t="shared" si="65"/>
        <v>0.17185700000000001</v>
      </c>
      <c r="AYC37" s="202">
        <f t="shared" si="23"/>
        <v>0.17185700000000001</v>
      </c>
      <c r="AYD37" s="202"/>
      <c r="AYE37" s="202"/>
      <c r="AYF37" s="202">
        <v>6.3804664723032078E-6</v>
      </c>
      <c r="AYG37" s="202"/>
      <c r="AYH37" s="202"/>
      <c r="AYI37" s="202">
        <f t="shared" si="66"/>
        <v>6.3804664723032078E-6</v>
      </c>
      <c r="AYJ37" s="202"/>
      <c r="AYK37" s="202"/>
      <c r="AYL37" s="202"/>
      <c r="AYM37" s="202"/>
      <c r="AYN37" s="202"/>
      <c r="AYO37" s="202">
        <f t="shared" si="67"/>
        <v>0</v>
      </c>
      <c r="AYP37" s="202"/>
      <c r="AYQ37" s="202">
        <v>1.3433139999999997</v>
      </c>
      <c r="AYR37" s="202"/>
      <c r="AYS37" s="202"/>
      <c r="AYT37" s="202"/>
      <c r="AYU37" s="202">
        <f t="shared" si="68"/>
        <v>1.3433139999999997</v>
      </c>
      <c r="AYV37" s="202"/>
      <c r="AYW37" s="202"/>
      <c r="AYX37" s="202"/>
      <c r="AYY37" s="202">
        <f t="shared" si="69"/>
        <v>0</v>
      </c>
      <c r="AYZ37" s="202">
        <f t="shared" si="70"/>
        <v>1.343320380466472</v>
      </c>
      <c r="AZA37" s="202"/>
      <c r="AZB37" s="202"/>
      <c r="AZC37" s="202"/>
      <c r="AZD37" s="202"/>
      <c r="AZE37" s="202"/>
      <c r="AZF37" s="202">
        <f t="shared" si="71"/>
        <v>0</v>
      </c>
      <c r="AZG37" s="202"/>
      <c r="AZH37" s="202"/>
      <c r="AZI37" s="202"/>
      <c r="AZJ37" s="202"/>
      <c r="AZK37" s="202"/>
      <c r="AZL37" s="202">
        <f t="shared" si="72"/>
        <v>0</v>
      </c>
      <c r="AZM37" s="202"/>
      <c r="AZN37" s="202"/>
      <c r="AZO37" s="202"/>
      <c r="AZP37" s="202"/>
      <c r="AZQ37" s="202"/>
      <c r="AZR37" s="202">
        <f t="shared" si="73"/>
        <v>0</v>
      </c>
      <c r="AZS37" s="202"/>
      <c r="AZT37" s="202"/>
      <c r="AZU37" s="202">
        <v>0.20408899999999999</v>
      </c>
      <c r="AZV37" s="202"/>
      <c r="AZW37" s="202"/>
      <c r="AZX37" s="202">
        <f t="shared" si="74"/>
        <v>0.20408899999999999</v>
      </c>
      <c r="AZY37" s="202"/>
      <c r="AZZ37" s="202"/>
      <c r="BAA37" s="202">
        <f t="shared" si="75"/>
        <v>0</v>
      </c>
      <c r="BAB37" s="202">
        <f t="shared" si="76"/>
        <v>0.20408899999999999</v>
      </c>
      <c r="BAC37" s="202"/>
      <c r="BAD37" s="202"/>
      <c r="BAE37" s="202"/>
      <c r="BAF37" s="202">
        <f t="shared" si="77"/>
        <v>0</v>
      </c>
      <c r="BAG37" s="202"/>
      <c r="BAH37" s="202"/>
      <c r="BAI37" s="202"/>
      <c r="BAJ37" s="202"/>
      <c r="BAK37" s="202">
        <f t="shared" si="78"/>
        <v>0</v>
      </c>
      <c r="BAL37" s="202"/>
      <c r="BAM37" s="202"/>
      <c r="BAN37" s="202"/>
      <c r="BAO37" s="202"/>
      <c r="BAP37" s="202"/>
      <c r="BAQ37" s="202">
        <f t="shared" si="79"/>
        <v>0</v>
      </c>
      <c r="BAR37" s="202"/>
      <c r="BAS37" s="202"/>
      <c r="BAT37" s="202"/>
      <c r="BAU37" s="202"/>
      <c r="BAV37" s="202"/>
      <c r="BAW37" s="202">
        <f t="shared" si="80"/>
        <v>0</v>
      </c>
      <c r="BAX37" s="202"/>
      <c r="BAY37" s="202"/>
      <c r="BAZ37" s="202"/>
      <c r="BBA37" s="202"/>
      <c r="BBB37" s="202">
        <f t="shared" si="81"/>
        <v>0</v>
      </c>
      <c r="BBC37" s="202">
        <f t="shared" si="82"/>
        <v>0</v>
      </c>
      <c r="BBD37" s="202"/>
      <c r="BBE37" s="202"/>
      <c r="BBF37" s="202"/>
      <c r="BBG37" s="202"/>
      <c r="BBH37" s="202"/>
      <c r="BBI37" s="202">
        <f t="shared" si="83"/>
        <v>0</v>
      </c>
      <c r="BBJ37" s="202"/>
      <c r="BBK37" s="202"/>
      <c r="BBL37" s="202"/>
      <c r="BBM37" s="202"/>
      <c r="BBN37" s="202"/>
      <c r="BBO37" s="202">
        <f t="shared" si="84"/>
        <v>0</v>
      </c>
      <c r="BBP37" s="202"/>
      <c r="BBQ37" s="202"/>
      <c r="BBR37" s="202"/>
      <c r="BBS37" s="202"/>
      <c r="BBT37" s="202"/>
      <c r="BBU37" s="202">
        <f t="shared" si="85"/>
        <v>0</v>
      </c>
      <c r="BBV37" s="202"/>
      <c r="BBW37" s="202"/>
      <c r="BBX37" s="202"/>
      <c r="BBY37" s="202"/>
      <c r="BBZ37" s="202"/>
      <c r="BCA37" s="202">
        <f t="shared" si="86"/>
        <v>0</v>
      </c>
      <c r="BCB37" s="202">
        <f t="shared" si="87"/>
        <v>0</v>
      </c>
      <c r="BCC37" s="202"/>
      <c r="BCD37" s="202"/>
      <c r="BCE37" s="202"/>
      <c r="BCF37" s="202"/>
      <c r="BCG37" s="202"/>
      <c r="BCH37" s="202">
        <f t="shared" si="88"/>
        <v>0</v>
      </c>
      <c r="BCI37" s="202"/>
      <c r="BCJ37" s="202"/>
      <c r="BCK37" s="202"/>
      <c r="BCL37" s="202"/>
      <c r="BCM37" s="202">
        <f t="shared" si="24"/>
        <v>0</v>
      </c>
      <c r="BCN37" s="202"/>
      <c r="BCO37" s="202">
        <v>0.92050399999999999</v>
      </c>
      <c r="BCP37" s="202"/>
      <c r="BCQ37" s="202"/>
      <c r="BCR37" s="202"/>
      <c r="BCS37" s="202">
        <f t="shared" si="89"/>
        <v>0.92050399999999999</v>
      </c>
      <c r="BCT37" s="202"/>
      <c r="BCU37" s="202">
        <v>1.1954720000000001</v>
      </c>
      <c r="BCV37" s="202"/>
      <c r="BCW37" s="202"/>
      <c r="BCX37" s="202">
        <f t="shared" si="90"/>
        <v>1.1954720000000001</v>
      </c>
      <c r="BCY37" s="202"/>
      <c r="BCZ37" s="202">
        <v>0.33404600000000001</v>
      </c>
      <c r="BDA37" s="202">
        <f t="shared" si="91"/>
        <v>0.33404600000000001</v>
      </c>
      <c r="BDB37" s="202">
        <f t="shared" si="92"/>
        <v>2.4500219999999997</v>
      </c>
      <c r="BDC37" s="202"/>
      <c r="BDD37" s="202"/>
      <c r="BDE37" s="202"/>
      <c r="BDF37" s="202">
        <f t="shared" si="25"/>
        <v>0</v>
      </c>
      <c r="BDG37" s="202"/>
      <c r="BDH37" s="202">
        <v>241.33405099999999</v>
      </c>
      <c r="BDI37" s="202"/>
      <c r="BDJ37" s="202"/>
      <c r="BDK37" s="202"/>
      <c r="BDL37" s="202">
        <f t="shared" si="93"/>
        <v>241.33405099999999</v>
      </c>
      <c r="BDM37" s="202"/>
      <c r="BDN37" s="202">
        <v>1.180329</v>
      </c>
      <c r="BDO37" s="202"/>
      <c r="BDP37" s="202"/>
      <c r="BDQ37" s="202">
        <f t="shared" si="94"/>
        <v>1.180329</v>
      </c>
      <c r="BDR37" s="202"/>
      <c r="BDS37" s="202"/>
      <c r="BDT37" s="202"/>
      <c r="BDU37" s="202"/>
      <c r="BDV37" s="202"/>
      <c r="BDW37" s="202">
        <f t="shared" si="95"/>
        <v>0</v>
      </c>
      <c r="BDX37" s="202"/>
      <c r="BDY37" s="202"/>
      <c r="BDZ37" s="202"/>
      <c r="BEA37" s="202"/>
      <c r="BEB37" s="202"/>
      <c r="BEC37" s="202">
        <f t="shared" si="96"/>
        <v>0</v>
      </c>
      <c r="BED37" s="202">
        <f t="shared" si="97"/>
        <v>242.51437999999999</v>
      </c>
      <c r="BEE37" s="202"/>
      <c r="BEF37" s="202"/>
      <c r="BEG37" s="202"/>
      <c r="BEH37" s="202"/>
      <c r="BEI37" s="202">
        <f t="shared" si="98"/>
        <v>0</v>
      </c>
      <c r="BEJ37" s="202"/>
      <c r="BEK37" s="202">
        <v>0.80954399999999993</v>
      </c>
      <c r="BEL37" s="202"/>
      <c r="BEM37" s="202"/>
      <c r="BEN37" s="202"/>
      <c r="BEO37" s="202">
        <f t="shared" si="99"/>
        <v>0.80954399999999993</v>
      </c>
      <c r="BEP37" s="202"/>
      <c r="BEQ37" s="202"/>
      <c r="BER37" s="202"/>
      <c r="BES37" s="202"/>
      <c r="BET37" s="202"/>
      <c r="BEU37" s="202">
        <f t="shared" si="26"/>
        <v>0</v>
      </c>
      <c r="BEV37" s="202"/>
      <c r="BEW37" s="202">
        <v>1.5334620000000001</v>
      </c>
      <c r="BEX37" s="202"/>
      <c r="BEY37" s="202"/>
      <c r="BEZ37" s="202"/>
      <c r="BFA37" s="202">
        <f t="shared" si="100"/>
        <v>1.5334620000000001</v>
      </c>
      <c r="BFB37" s="202"/>
      <c r="BFC37" s="202">
        <f t="shared" si="101"/>
        <v>0</v>
      </c>
      <c r="BFD37" s="202">
        <f t="shared" si="27"/>
        <v>2.3430059999999999</v>
      </c>
      <c r="BFE37" s="202"/>
      <c r="BFF37" s="202"/>
      <c r="BFG37" s="202"/>
      <c r="BFH37" s="202"/>
      <c r="BFI37" s="202">
        <f t="shared" si="102"/>
        <v>0</v>
      </c>
      <c r="BFJ37" s="202"/>
      <c r="BFK37" s="202"/>
      <c r="BFL37" s="202"/>
      <c r="BFM37" s="202"/>
      <c r="BFN37" s="202"/>
      <c r="BFO37" s="202">
        <f t="shared" si="103"/>
        <v>0</v>
      </c>
      <c r="BFP37" s="202"/>
      <c r="BFQ37" s="202"/>
      <c r="BFR37" s="202"/>
      <c r="BFS37" s="202"/>
      <c r="BFT37" s="202"/>
      <c r="BFU37" s="202">
        <f t="shared" si="28"/>
        <v>0</v>
      </c>
      <c r="BFV37" s="202"/>
      <c r="BFW37" s="202"/>
      <c r="BFX37" s="202"/>
      <c r="BFY37" s="202"/>
      <c r="BFZ37" s="202"/>
      <c r="BGA37" s="202">
        <f t="shared" si="104"/>
        <v>0</v>
      </c>
      <c r="BGB37" s="202"/>
      <c r="BGC37" s="202"/>
      <c r="BGD37" s="202"/>
      <c r="BGE37" s="202">
        <f t="shared" si="105"/>
        <v>0</v>
      </c>
      <c r="BGF37" s="202">
        <f t="shared" si="29"/>
        <v>0</v>
      </c>
      <c r="BGG37" s="202"/>
      <c r="BGH37" s="202"/>
      <c r="BGI37" s="202">
        <f t="shared" si="106"/>
        <v>0</v>
      </c>
      <c r="BGJ37" s="202"/>
      <c r="BGK37" s="202"/>
      <c r="BGL37" s="202"/>
      <c r="BGM37" s="202"/>
      <c r="BGN37" s="202"/>
      <c r="BGO37" s="202">
        <f t="shared" si="107"/>
        <v>0</v>
      </c>
      <c r="BGP37" s="202"/>
      <c r="BGQ37" s="202"/>
      <c r="BGR37" s="202"/>
      <c r="BGS37" s="202"/>
      <c r="BGT37" s="202"/>
      <c r="BGU37" s="202">
        <f t="shared" si="108"/>
        <v>0</v>
      </c>
      <c r="BGV37" s="202"/>
      <c r="BGW37" s="202">
        <v>0.66810999999999987</v>
      </c>
      <c r="BGX37" s="202"/>
      <c r="BGY37" s="202"/>
      <c r="BGZ37" s="202"/>
      <c r="BHA37" s="202">
        <f t="shared" si="109"/>
        <v>0.66810999999999987</v>
      </c>
      <c r="BHB37" s="202"/>
      <c r="BHC37" s="202">
        <v>0.31887900000000002</v>
      </c>
      <c r="BHD37" s="202"/>
      <c r="BHE37" s="202"/>
      <c r="BHF37" s="202"/>
      <c r="BHG37" s="202">
        <f t="shared" si="110"/>
        <v>0.31887900000000002</v>
      </c>
      <c r="BHH37" s="202">
        <f t="shared" si="111"/>
        <v>0.98698899999999989</v>
      </c>
      <c r="BHI37" s="202"/>
      <c r="BHJ37" s="202"/>
      <c r="BHK37" s="202"/>
      <c r="BHL37" s="202"/>
      <c r="BHM37" s="202">
        <f t="shared" si="112"/>
        <v>0</v>
      </c>
      <c r="BHN37" s="202"/>
      <c r="BHO37" s="202"/>
      <c r="BHP37" s="202"/>
      <c r="BHQ37" s="202"/>
      <c r="BHR37" s="202"/>
      <c r="BHS37" s="202">
        <f t="shared" si="113"/>
        <v>0</v>
      </c>
      <c r="BHT37" s="202"/>
      <c r="BHU37" s="202">
        <v>0.26249600000000001</v>
      </c>
      <c r="BHV37" s="202"/>
      <c r="BHW37" s="202"/>
      <c r="BHX37" s="202"/>
      <c r="BHY37" s="202">
        <f t="shared" si="114"/>
        <v>0.26249600000000001</v>
      </c>
      <c r="BHZ37" s="202"/>
      <c r="BIA37" s="202"/>
      <c r="BIB37" s="202"/>
      <c r="BIC37" s="202"/>
      <c r="BID37" s="202"/>
      <c r="BIE37" s="202">
        <f t="shared" si="115"/>
        <v>0</v>
      </c>
      <c r="BIF37" s="202"/>
      <c r="BIG37" s="202">
        <f t="shared" si="116"/>
        <v>0</v>
      </c>
      <c r="BIH37" s="202">
        <f t="shared" si="117"/>
        <v>0.26249600000000001</v>
      </c>
      <c r="BII37" s="202"/>
      <c r="BIJ37" s="202"/>
      <c r="BIK37" s="202"/>
      <c r="BIL37" s="202"/>
      <c r="BIM37" s="202">
        <f t="shared" si="118"/>
        <v>0</v>
      </c>
      <c r="BIN37" s="202"/>
      <c r="BIO37" s="202"/>
      <c r="BIP37" s="202"/>
      <c r="BIQ37" s="202"/>
      <c r="BIR37" s="202"/>
      <c r="BIS37" s="202">
        <f t="shared" si="119"/>
        <v>0</v>
      </c>
      <c r="BIT37" s="202"/>
      <c r="BIU37" s="202"/>
      <c r="BIV37" s="202"/>
      <c r="BIW37" s="202"/>
      <c r="BIX37" s="202"/>
      <c r="BIY37" s="202">
        <f t="shared" si="120"/>
        <v>0</v>
      </c>
      <c r="BIZ37" s="202"/>
      <c r="BJA37" s="202">
        <v>1.5672969999999999</v>
      </c>
      <c r="BJB37" s="202"/>
      <c r="BJC37" s="202"/>
      <c r="BJD37" s="202">
        <f t="shared" si="121"/>
        <v>1.5672969999999999</v>
      </c>
      <c r="BJE37" s="202"/>
      <c r="BJF37" s="202"/>
      <c r="BJG37" s="202"/>
      <c r="BJH37" s="202"/>
      <c r="BJI37" s="202">
        <f t="shared" si="122"/>
        <v>0</v>
      </c>
      <c r="BJJ37" s="202">
        <f t="shared" si="123"/>
        <v>1.5672969999999999</v>
      </c>
      <c r="BJK37" s="202">
        <f t="shared" si="30"/>
        <v>251.84345638046645</v>
      </c>
      <c r="BJL37" s="202"/>
      <c r="BJM37" s="202"/>
      <c r="BJN37" s="202"/>
      <c r="BJO37" s="202"/>
      <c r="BJP37" s="202"/>
      <c r="BJQ37" s="202">
        <f t="shared" si="124"/>
        <v>0</v>
      </c>
      <c r="BJR37" s="202"/>
      <c r="BJS37" s="202"/>
      <c r="BJT37" s="202"/>
      <c r="BJU37" s="202"/>
      <c r="BJV37" s="202"/>
      <c r="BJW37" s="202">
        <f t="shared" si="125"/>
        <v>0</v>
      </c>
      <c r="BJX37" s="202"/>
      <c r="BJY37" s="202">
        <v>0.71472699999999989</v>
      </c>
      <c r="BJZ37" s="202"/>
      <c r="BKA37" s="202"/>
      <c r="BKB37" s="202">
        <f t="shared" si="126"/>
        <v>0.71472699999999989</v>
      </c>
      <c r="BKC37" s="202"/>
      <c r="BKD37" s="202">
        <v>0.94689099999999993</v>
      </c>
      <c r="BKE37" s="202"/>
      <c r="BKF37" s="202"/>
      <c r="BKG37" s="202"/>
      <c r="BKH37" s="202">
        <f t="shared" si="127"/>
        <v>0.94689099999999993</v>
      </c>
      <c r="BKI37" s="202">
        <f t="shared" si="128"/>
        <v>1.6616179999999998</v>
      </c>
      <c r="BKJ37" s="202"/>
      <c r="BKK37" s="202">
        <v>1.4556500000000001</v>
      </c>
      <c r="BKL37" s="202"/>
      <c r="BKM37" s="202"/>
      <c r="BKN37" s="202"/>
      <c r="BKO37" s="202">
        <f t="shared" si="129"/>
        <v>1.4556500000000001</v>
      </c>
      <c r="BKP37" s="202"/>
      <c r="BKQ37" s="202"/>
      <c r="BKR37" s="202"/>
      <c r="BKS37" s="202"/>
      <c r="BKT37" s="202"/>
      <c r="BKU37" s="202">
        <f t="shared" si="130"/>
        <v>0</v>
      </c>
      <c r="BKV37" s="202"/>
      <c r="BKW37" s="202"/>
      <c r="BKX37" s="202"/>
      <c r="BKY37" s="202">
        <f t="shared" si="131"/>
        <v>0</v>
      </c>
      <c r="BKZ37" s="202"/>
      <c r="BLA37" s="202">
        <v>0.37110799999999994</v>
      </c>
      <c r="BLB37" s="202"/>
      <c r="BLC37" s="202"/>
      <c r="BLD37" s="202"/>
      <c r="BLE37" s="202">
        <f t="shared" si="132"/>
        <v>0.37110799999999994</v>
      </c>
      <c r="BLF37" s="196">
        <f t="shared" si="133"/>
        <v>1.8267580000000001</v>
      </c>
      <c r="BLG37" s="202"/>
      <c r="BLH37" s="202"/>
      <c r="BLI37" s="202"/>
      <c r="BLJ37" s="202"/>
      <c r="BLK37" s="202"/>
      <c r="BLL37" s="202">
        <f t="shared" si="134"/>
        <v>0</v>
      </c>
      <c r="BLM37" s="202"/>
      <c r="BLN37" s="202"/>
      <c r="BLO37" s="202"/>
      <c r="BLP37" s="202"/>
      <c r="BLQ37" s="202"/>
      <c r="BLR37" s="196">
        <f t="shared" si="135"/>
        <v>0</v>
      </c>
      <c r="BLS37" s="202"/>
      <c r="BLT37" s="202"/>
      <c r="BLU37" s="202"/>
      <c r="BLV37" s="202"/>
      <c r="BLW37" s="202"/>
      <c r="BLX37" s="196">
        <f t="shared" si="31"/>
        <v>0</v>
      </c>
      <c r="BLY37" s="202"/>
      <c r="BLZ37" s="202"/>
      <c r="BMA37" s="202"/>
      <c r="BMB37" s="202"/>
      <c r="BMC37" s="202"/>
      <c r="BMD37" s="196">
        <f t="shared" si="136"/>
        <v>0</v>
      </c>
      <c r="BME37" s="202"/>
      <c r="BMF37" s="202"/>
      <c r="BMG37" s="202"/>
      <c r="BMH37" s="196">
        <f t="shared" si="137"/>
        <v>0</v>
      </c>
      <c r="BMI37" s="196">
        <f t="shared" si="138"/>
        <v>0</v>
      </c>
      <c r="BMJ37" s="202"/>
      <c r="BMK37" s="196">
        <f t="shared" si="139"/>
        <v>0</v>
      </c>
      <c r="BML37" s="202"/>
      <c r="BMM37" s="202"/>
      <c r="BMN37" s="202"/>
      <c r="BMO37" s="202"/>
      <c r="BMP37" s="202"/>
      <c r="BMQ37" s="196">
        <f t="shared" si="140"/>
        <v>0</v>
      </c>
      <c r="BMR37" s="202"/>
      <c r="BMS37" s="202"/>
      <c r="BMT37" s="202"/>
      <c r="BMU37" s="202"/>
      <c r="BMV37" s="202"/>
      <c r="BMW37" s="196">
        <f t="shared" si="141"/>
        <v>0</v>
      </c>
      <c r="BMX37" s="202"/>
      <c r="BMY37" s="202">
        <v>1.0664739999999999</v>
      </c>
      <c r="BMZ37" s="202"/>
      <c r="BNA37" s="202"/>
      <c r="BNB37" s="202"/>
      <c r="BNC37" s="196">
        <f t="shared" si="142"/>
        <v>1.0664739999999999</v>
      </c>
      <c r="BND37" s="202"/>
      <c r="BNE37" s="202">
        <v>7.2899000000000005E-2</v>
      </c>
      <c r="BNF37" s="202"/>
      <c r="BNG37" s="202"/>
      <c r="BNH37" s="202"/>
      <c r="BNI37" s="196">
        <f t="shared" si="143"/>
        <v>7.2899000000000005E-2</v>
      </c>
      <c r="BNJ37" s="196">
        <f t="shared" si="144"/>
        <v>1.139373</v>
      </c>
      <c r="BNK37" s="202"/>
      <c r="BNL37" s="202">
        <v>1.4324319999999999</v>
      </c>
      <c r="BNM37" s="202"/>
      <c r="BNN37" s="202"/>
      <c r="BNO37" s="202"/>
      <c r="BNP37" s="196">
        <f t="shared" si="145"/>
        <v>1.4324319999999999</v>
      </c>
      <c r="BNQ37" s="202"/>
      <c r="BNR37" s="202">
        <v>1.2985089999999999</v>
      </c>
      <c r="BNS37" s="202"/>
      <c r="BNT37" s="202"/>
      <c r="BNU37" s="202"/>
      <c r="BNV37" s="196">
        <f t="shared" si="146"/>
        <v>1.2985089999999999</v>
      </c>
      <c r="BNW37" s="202"/>
      <c r="BNX37" s="202">
        <v>1.3423080000000001</v>
      </c>
      <c r="BNY37" s="202"/>
      <c r="BNZ37" s="202"/>
      <c r="BOA37" s="202"/>
      <c r="BOB37" s="196">
        <f t="shared" si="147"/>
        <v>1.3423080000000001</v>
      </c>
      <c r="BOC37" s="202"/>
      <c r="BOD37" s="202"/>
      <c r="BOE37" s="202"/>
      <c r="BOF37" s="202"/>
      <c r="BOG37" s="202"/>
      <c r="BOH37" s="196">
        <f t="shared" si="148"/>
        <v>0</v>
      </c>
      <c r="BOI37" s="202"/>
      <c r="BOJ37" s="196">
        <f t="shared" si="149"/>
        <v>0</v>
      </c>
      <c r="BOK37" s="196">
        <f t="shared" si="150"/>
        <v>4.0732489999999997</v>
      </c>
      <c r="BOL37" s="202"/>
      <c r="BOM37" s="202"/>
      <c r="BON37" s="202"/>
      <c r="BOO37" s="196">
        <f t="shared" si="32"/>
        <v>0</v>
      </c>
      <c r="BOP37" s="196"/>
      <c r="BOQ37" s="196"/>
      <c r="BOR37" s="196"/>
      <c r="BOS37" s="196"/>
      <c r="BOT37" s="196"/>
      <c r="BOU37" s="196">
        <f t="shared" si="151"/>
        <v>0</v>
      </c>
      <c r="BOV37" s="196"/>
      <c r="BOW37" s="196">
        <v>0.258046</v>
      </c>
      <c r="BOX37" s="196"/>
      <c r="BOY37" s="196"/>
      <c r="BOZ37" s="196"/>
      <c r="BPA37" s="196"/>
      <c r="BPB37" s="196">
        <f t="shared" si="152"/>
        <v>0.258046</v>
      </c>
      <c r="BPC37" s="196"/>
      <c r="BPD37" s="196">
        <v>1.4851700000000001</v>
      </c>
      <c r="BPE37" s="196"/>
      <c r="BPF37" s="196"/>
      <c r="BPG37" s="196">
        <f t="shared" si="153"/>
        <v>1.4851700000000001</v>
      </c>
      <c r="BPH37" s="196"/>
      <c r="BPI37" s="196"/>
      <c r="BPJ37" s="196"/>
      <c r="BPK37" s="196">
        <f t="shared" si="154"/>
        <v>0</v>
      </c>
      <c r="BPL37" s="196">
        <f t="shared" si="155"/>
        <v>1.7432160000000001</v>
      </c>
      <c r="BPM37" s="196"/>
      <c r="BPN37" s="196"/>
      <c r="BPO37" s="196">
        <f t="shared" si="156"/>
        <v>0</v>
      </c>
      <c r="BPP37" s="196"/>
      <c r="BPQ37" s="196"/>
      <c r="BPR37" s="196"/>
      <c r="BPS37" s="196"/>
      <c r="BPT37" s="196"/>
      <c r="BPU37" s="196">
        <f t="shared" si="157"/>
        <v>0</v>
      </c>
      <c r="BPV37" s="196"/>
      <c r="BPW37" s="196">
        <v>1.0862229999999999</v>
      </c>
      <c r="BPX37" s="196"/>
      <c r="BPY37" s="196"/>
      <c r="BPZ37" s="196">
        <f t="shared" si="33"/>
        <v>1.0862229999999999</v>
      </c>
      <c r="BQA37" s="196"/>
      <c r="BQB37" s="196">
        <v>0.33795900000000001</v>
      </c>
      <c r="BQC37" s="196"/>
      <c r="BQD37" s="196"/>
      <c r="BQE37" s="196"/>
      <c r="BQF37" s="196">
        <f t="shared" si="158"/>
        <v>0.33795900000000001</v>
      </c>
      <c r="BQG37" s="196"/>
      <c r="BQH37" s="196"/>
      <c r="BQI37" s="196"/>
      <c r="BQJ37" s="196"/>
      <c r="BQK37" s="196"/>
      <c r="BQL37" s="196">
        <f t="shared" si="159"/>
        <v>0</v>
      </c>
      <c r="BQM37" s="196">
        <f t="shared" si="34"/>
        <v>1.4241820000000001</v>
      </c>
      <c r="BQN37" s="196"/>
      <c r="BQO37" s="196"/>
      <c r="BQP37" s="196"/>
      <c r="BQQ37" s="196"/>
      <c r="BQR37" s="196">
        <f t="shared" si="160"/>
        <v>0</v>
      </c>
      <c r="BQS37" s="196"/>
      <c r="BQT37" s="196"/>
      <c r="BQU37" s="196"/>
      <c r="BQV37" s="196"/>
      <c r="BQW37" s="196"/>
      <c r="BQX37" s="196">
        <f t="shared" si="161"/>
        <v>0</v>
      </c>
      <c r="BQY37" s="196"/>
      <c r="BQZ37" s="196">
        <v>3.091E-3</v>
      </c>
      <c r="BRA37" s="196"/>
      <c r="BRB37" s="196"/>
      <c r="BRC37" s="196"/>
      <c r="BRD37" s="196">
        <f t="shared" si="162"/>
        <v>3.091E-3</v>
      </c>
      <c r="BRE37" s="196"/>
      <c r="BRF37" s="196">
        <v>1.0369999999999999E-3</v>
      </c>
      <c r="BRG37" s="196"/>
      <c r="BRH37" s="196"/>
      <c r="BRI37" s="196"/>
      <c r="BRJ37" s="196">
        <f t="shared" si="163"/>
        <v>1.0369999999999999E-3</v>
      </c>
      <c r="BRK37" s="196"/>
      <c r="BRL37" s="196"/>
      <c r="BRM37" s="196">
        <f t="shared" si="164"/>
        <v>0</v>
      </c>
      <c r="BRN37" s="196">
        <f t="shared" si="35"/>
        <v>4.1279999999999997E-3</v>
      </c>
      <c r="BRO37" s="196"/>
      <c r="BRP37" s="196"/>
      <c r="BRQ37" s="196"/>
      <c r="BRR37" s="196">
        <f t="shared" si="165"/>
        <v>0</v>
      </c>
      <c r="BRS37" s="196"/>
      <c r="BRT37" s="196"/>
      <c r="BRU37" s="196"/>
      <c r="BRV37" s="196"/>
      <c r="BRW37" s="196"/>
      <c r="BRX37" s="196">
        <f t="shared" si="166"/>
        <v>0</v>
      </c>
      <c r="BRY37" s="196"/>
      <c r="BRZ37" s="196"/>
      <c r="BSA37" s="196"/>
      <c r="BSB37" s="196"/>
      <c r="BSC37" s="196"/>
      <c r="BSD37" s="196">
        <f t="shared" si="167"/>
        <v>0</v>
      </c>
      <c r="BSE37" s="196"/>
      <c r="BSF37" s="196"/>
      <c r="BSG37" s="196"/>
      <c r="BSH37" s="196"/>
      <c r="BSI37" s="196"/>
      <c r="BSJ37" s="196">
        <f t="shared" si="168"/>
        <v>0</v>
      </c>
      <c r="BSK37" s="196"/>
      <c r="BSL37" s="196"/>
      <c r="BSM37" s="196"/>
      <c r="BSN37" s="196"/>
      <c r="BSO37" s="196">
        <f t="shared" si="169"/>
        <v>0</v>
      </c>
      <c r="BSP37" s="196">
        <f t="shared" si="170"/>
        <v>0</v>
      </c>
      <c r="BSQ37" s="196"/>
      <c r="BSR37" s="196">
        <f t="shared" si="171"/>
        <v>0</v>
      </c>
      <c r="BSS37" s="196"/>
      <c r="BST37" s="196">
        <v>0.133519</v>
      </c>
      <c r="BSU37" s="196"/>
      <c r="BSV37" s="196"/>
      <c r="BSW37" s="196"/>
      <c r="BSX37" s="196">
        <f t="shared" si="172"/>
        <v>0.133519</v>
      </c>
      <c r="BSY37" s="196"/>
      <c r="BSZ37" s="196"/>
      <c r="BTA37" s="196"/>
      <c r="BTB37" s="196"/>
      <c r="BTC37" s="196"/>
      <c r="BTD37" s="196">
        <f t="shared" si="173"/>
        <v>0</v>
      </c>
      <c r="BTE37" s="196"/>
      <c r="BTF37" s="196">
        <v>2.7928700000000002</v>
      </c>
      <c r="BTG37" s="196"/>
      <c r="BTH37" s="196"/>
      <c r="BTI37" s="196"/>
      <c r="BTJ37" s="196">
        <f t="shared" si="174"/>
        <v>2.7928700000000002</v>
      </c>
      <c r="BTK37" s="196"/>
      <c r="BTL37" s="196">
        <v>3.1974830000000001</v>
      </c>
      <c r="BTM37" s="196"/>
      <c r="BTN37" s="196"/>
      <c r="BTO37" s="196"/>
      <c r="BTP37" s="196">
        <f t="shared" si="175"/>
        <v>3.1974830000000001</v>
      </c>
      <c r="BTQ37" s="196">
        <f t="shared" si="176"/>
        <v>6.1238720000000004</v>
      </c>
      <c r="BTR37" s="196"/>
      <c r="BTS37" s="196"/>
      <c r="BTT37" s="196"/>
      <c r="BTU37" s="196"/>
      <c r="BTV37" s="196">
        <f t="shared" si="177"/>
        <v>0</v>
      </c>
      <c r="BTW37" s="196"/>
      <c r="BTX37" s="196"/>
      <c r="BTY37" s="196"/>
      <c r="BTZ37" s="196"/>
      <c r="BUA37" s="196"/>
      <c r="BUB37" s="196">
        <f t="shared" si="178"/>
        <v>0</v>
      </c>
      <c r="BUC37" s="196"/>
      <c r="BUD37" s="196">
        <v>1.9302520000000001</v>
      </c>
      <c r="BUE37" s="196"/>
      <c r="BUF37" s="196"/>
      <c r="BUG37" s="196"/>
      <c r="BUH37" s="196">
        <f t="shared" si="179"/>
        <v>1.9302520000000001</v>
      </c>
      <c r="BUI37" s="196"/>
      <c r="BUJ37" s="196">
        <v>4.2924610000000003</v>
      </c>
      <c r="BUK37" s="196"/>
      <c r="BUL37" s="196"/>
      <c r="BUM37" s="196"/>
      <c r="BUN37" s="196">
        <f t="shared" si="180"/>
        <v>4.2924610000000003</v>
      </c>
      <c r="BUO37" s="196"/>
      <c r="BUP37" s="196"/>
      <c r="BUQ37" s="196">
        <f t="shared" si="181"/>
        <v>0</v>
      </c>
      <c r="BUR37" s="196">
        <f t="shared" si="182"/>
        <v>6.2227130000000006</v>
      </c>
      <c r="BUS37" s="196"/>
      <c r="BUT37" s="196"/>
      <c r="BUU37" s="196"/>
      <c r="BUV37" s="196">
        <f t="shared" si="183"/>
        <v>0</v>
      </c>
      <c r="BUW37" s="196"/>
      <c r="BUX37" s="196"/>
      <c r="BUY37" s="196"/>
      <c r="BUZ37" s="196"/>
      <c r="BVA37" s="196"/>
      <c r="BVB37" s="196">
        <f t="shared" si="184"/>
        <v>0</v>
      </c>
      <c r="BVC37" s="196"/>
      <c r="BVD37" s="196">
        <v>2.8902369999999999</v>
      </c>
      <c r="BVE37" s="196"/>
      <c r="BVF37" s="196"/>
      <c r="BVG37" s="196"/>
      <c r="BVH37" s="196">
        <f t="shared" si="185"/>
        <v>2.8902369999999999</v>
      </c>
      <c r="BVI37" s="196"/>
      <c r="BVJ37" s="196">
        <v>5.3524750000000001</v>
      </c>
      <c r="BVK37" s="196"/>
      <c r="BVL37" s="196"/>
      <c r="BVM37" s="196"/>
      <c r="BVN37" s="196">
        <f t="shared" si="206"/>
        <v>5.3524750000000001</v>
      </c>
      <c r="BVO37" s="196"/>
      <c r="BVP37" s="196"/>
      <c r="BVQ37" s="196"/>
      <c r="BVR37" s="196"/>
      <c r="BVS37" s="196"/>
      <c r="BVT37" s="196">
        <f t="shared" si="186"/>
        <v>0</v>
      </c>
      <c r="BVU37" s="196">
        <f t="shared" si="187"/>
        <v>8.2427120000000009</v>
      </c>
      <c r="BVV37" s="196">
        <f t="shared" si="36"/>
        <v>32.461821</v>
      </c>
      <c r="BVW37" s="196"/>
      <c r="BVX37" s="196"/>
      <c r="BVY37" s="196"/>
      <c r="BVZ37" s="196"/>
      <c r="BWA37" s="196"/>
      <c r="BWB37" s="196">
        <f t="shared" si="188"/>
        <v>0</v>
      </c>
      <c r="BWC37" s="196"/>
      <c r="BWD37" s="196"/>
      <c r="BWE37" s="196"/>
      <c r="BWF37" s="196"/>
      <c r="BWG37" s="196"/>
      <c r="BWH37" s="196">
        <f t="shared" si="204"/>
        <v>0</v>
      </c>
      <c r="BWI37" s="196"/>
      <c r="BWJ37" s="196">
        <v>42.375661000000001</v>
      </c>
      <c r="BWK37" s="196"/>
      <c r="BWL37" s="196"/>
      <c r="BWM37" s="196"/>
      <c r="BWN37" s="196">
        <f t="shared" si="209"/>
        <v>42.375661000000001</v>
      </c>
      <c r="BWO37" s="196"/>
      <c r="BWP37" s="196">
        <v>0.19056200000000001</v>
      </c>
      <c r="BWQ37" s="196"/>
      <c r="BWR37" s="196"/>
      <c r="BWS37" s="196"/>
      <c r="BWT37" s="196">
        <f t="shared" si="210"/>
        <v>0.19056200000000001</v>
      </c>
      <c r="BWU37" s="196"/>
      <c r="BWV37" s="196">
        <f t="shared" si="38"/>
        <v>0</v>
      </c>
      <c r="BWW37" s="196">
        <f t="shared" si="39"/>
        <v>42.566223000000001</v>
      </c>
      <c r="BWX37" s="196"/>
      <c r="BWY37" s="196"/>
      <c r="BWZ37" s="196"/>
      <c r="BXA37" s="196"/>
      <c r="BXB37" s="196">
        <f t="shared" si="190"/>
        <v>0</v>
      </c>
      <c r="BXC37" s="196"/>
      <c r="BXD37" s="196"/>
      <c r="BXE37" s="196"/>
      <c r="BXF37" s="196"/>
      <c r="BXG37" s="196"/>
      <c r="BXH37" s="196">
        <f t="shared" si="191"/>
        <v>0</v>
      </c>
      <c r="BXI37" s="196"/>
      <c r="BXJ37" s="196">
        <v>0.18711800000000001</v>
      </c>
      <c r="BXK37" s="196"/>
      <c r="BXL37" s="196"/>
      <c r="BXM37" s="196"/>
      <c r="BXN37" s="196">
        <f t="shared" si="192"/>
        <v>0.18711800000000001</v>
      </c>
      <c r="BXO37" s="196"/>
      <c r="BXP37" s="196">
        <v>0.58963299999999996</v>
      </c>
      <c r="BXQ37" s="196"/>
      <c r="BXR37" s="196"/>
      <c r="BXS37" s="196"/>
      <c r="BXT37" s="196">
        <f t="shared" si="193"/>
        <v>0.58963299999999996</v>
      </c>
      <c r="BXU37" s="196">
        <f t="shared" si="194"/>
        <v>0.77675099999999997</v>
      </c>
      <c r="BXV37" s="196"/>
      <c r="BXW37" s="196"/>
      <c r="BXX37" s="196"/>
      <c r="BXY37" s="196">
        <f t="shared" si="195"/>
        <v>0</v>
      </c>
      <c r="BXZ37" s="196"/>
      <c r="BYA37" s="196">
        <v>1.3196300000000001</v>
      </c>
      <c r="BYB37" s="196"/>
      <c r="BYC37" s="196"/>
      <c r="BYD37" s="196"/>
      <c r="BYE37" s="196">
        <f t="shared" si="196"/>
        <v>1.3196300000000001</v>
      </c>
      <c r="BYF37" s="196"/>
      <c r="BYG37" s="196">
        <v>0.33946700000000002</v>
      </c>
      <c r="BYH37" s="196"/>
      <c r="BYI37" s="196"/>
      <c r="BYJ37" s="196"/>
      <c r="BYK37" s="196">
        <f t="shared" si="207"/>
        <v>0.33946700000000002</v>
      </c>
      <c r="BYL37" s="196"/>
      <c r="BYM37" s="196"/>
      <c r="BYN37" s="196"/>
      <c r="BYO37" s="196"/>
      <c r="BYP37" s="196"/>
      <c r="BYQ37" s="196">
        <f t="shared" si="205"/>
        <v>0</v>
      </c>
      <c r="BYR37" s="196"/>
      <c r="BYS37" s="196"/>
      <c r="BYT37" s="196"/>
      <c r="BYU37" s="196"/>
      <c r="BYV37" s="196">
        <f t="shared" si="197"/>
        <v>0</v>
      </c>
      <c r="BYW37" s="196">
        <f t="shared" si="198"/>
        <v>1.659097</v>
      </c>
      <c r="BYX37" s="196"/>
      <c r="BYY37" s="196">
        <f t="shared" si="199"/>
        <v>0</v>
      </c>
      <c r="BYZ37" s="196"/>
      <c r="BZA37" s="196"/>
      <c r="BZB37" s="196"/>
      <c r="BZC37" s="196"/>
      <c r="BZD37" s="196"/>
      <c r="BZE37" s="196">
        <f t="shared" si="200"/>
        <v>0</v>
      </c>
      <c r="BZF37" s="196"/>
      <c r="BZG37" s="196"/>
      <c r="BZH37" s="196"/>
      <c r="BZI37" s="196"/>
      <c r="BZJ37" s="196">
        <f t="shared" si="201"/>
        <v>0</v>
      </c>
      <c r="BZK37" s="196"/>
      <c r="BZL37" s="196"/>
      <c r="BZM37" s="196"/>
      <c r="BZN37" s="196"/>
      <c r="BZO37" s="196"/>
      <c r="BZP37" s="196">
        <f t="shared" si="40"/>
        <v>0</v>
      </c>
      <c r="BZQ37" s="196">
        <f t="shared" si="202"/>
        <v>0</v>
      </c>
      <c r="BZR37" s="196">
        <f t="shared" si="203"/>
        <v>45.002071000000001</v>
      </c>
      <c r="BZS37" s="198"/>
      <c r="BZT37" s="198"/>
      <c r="BZU37" s="198"/>
      <c r="BZV37" s="198"/>
      <c r="BZW37" s="198"/>
      <c r="BZX37" s="198"/>
      <c r="BZY37" s="198"/>
      <c r="BZZ37" s="198"/>
      <c r="CAA37" s="198"/>
      <c r="CAB37" s="198"/>
      <c r="CAC37" s="198"/>
      <c r="CAD37" s="198"/>
      <c r="CAE37" s="198"/>
      <c r="CAF37" s="198"/>
      <c r="CAG37" s="198"/>
      <c r="CAH37" s="198"/>
      <c r="CAI37" s="198"/>
      <c r="CAJ37" s="198"/>
      <c r="CAK37" s="198"/>
      <c r="CAL37" s="198"/>
      <c r="CAM37" s="198"/>
      <c r="CAN37" s="198"/>
      <c r="CAO37" s="198"/>
      <c r="CAP37" s="198"/>
      <c r="CAQ37" s="198"/>
      <c r="CAR37" s="198"/>
      <c r="CAS37" s="198"/>
      <c r="CAT37" s="198"/>
      <c r="CAU37" s="198"/>
      <c r="CAV37" s="198"/>
      <c r="CAW37" s="198"/>
      <c r="CAX37" s="198"/>
      <c r="CAY37" s="198"/>
      <c r="CAZ37" s="198"/>
      <c r="CBA37" s="198"/>
      <c r="CBB37" s="198"/>
      <c r="CBC37" s="198"/>
      <c r="CBD37" s="198"/>
      <c r="CBE37" s="198"/>
      <c r="CBF37" s="198"/>
      <c r="CBG37" s="198"/>
      <c r="CBH37" s="198"/>
      <c r="CBI37" s="198"/>
      <c r="CBJ37" s="198"/>
      <c r="CBK37" s="198"/>
      <c r="CBL37" s="198"/>
      <c r="CBM37" s="198"/>
      <c r="CBN37" s="198"/>
      <c r="CBO37" s="198"/>
      <c r="CBP37" s="198"/>
      <c r="CBQ37" s="198"/>
      <c r="CBR37" s="198"/>
      <c r="CBS37" s="198"/>
      <c r="CBT37" s="198"/>
      <c r="CBU37" s="198"/>
      <c r="CBV37" s="198"/>
      <c r="CBW37" s="198"/>
      <c r="CBX37" s="198"/>
      <c r="CBY37" s="198"/>
      <c r="CBZ37" s="198"/>
      <c r="CCA37" s="198"/>
      <c r="CCB37" s="198"/>
      <c r="CCC37" s="198"/>
      <c r="CCD37" s="198"/>
      <c r="CCE37" s="198"/>
      <c r="CCF37" s="198"/>
      <c r="CCG37" s="198"/>
      <c r="CCH37" s="198"/>
      <c r="CCI37" s="198"/>
      <c r="CCJ37" s="198"/>
      <c r="CCK37" s="198"/>
      <c r="CCL37" s="198"/>
      <c r="CCM37" s="198"/>
      <c r="CCN37" s="198"/>
      <c r="CCO37" s="198"/>
      <c r="CCP37" s="198"/>
      <c r="CCQ37" s="198"/>
      <c r="CCR37" s="198"/>
      <c r="CCS37" s="198">
        <f t="shared" si="41"/>
        <v>-0.39744899999999994</v>
      </c>
      <c r="CCT37" s="199"/>
      <c r="CDM37" s="207" t="s">
        <v>215</v>
      </c>
      <c r="CDN37" s="221">
        <v>4</v>
      </c>
      <c r="CDO37" s="206"/>
      <c r="CDP37" s="222"/>
      <c r="CDS37" s="207" t="s">
        <v>220</v>
      </c>
      <c r="CDT37" s="210"/>
      <c r="CDU37" s="210">
        <v>7.0469999999999994E-3</v>
      </c>
    </row>
    <row r="38" spans="1:2164" s="200" customFormat="1" outlineLevel="1" x14ac:dyDescent="0.2">
      <c r="A38" s="201" t="s">
        <v>28</v>
      </c>
      <c r="B38" s="195">
        <v>14.709211140000001</v>
      </c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202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95"/>
      <c r="DW38" s="195"/>
      <c r="DX38" s="195"/>
      <c r="DY38" s="195"/>
      <c r="DZ38" s="195"/>
      <c r="EA38" s="195"/>
      <c r="EB38" s="195"/>
      <c r="EC38" s="195"/>
      <c r="ED38" s="195"/>
      <c r="EE38" s="195"/>
      <c r="EF38" s="195"/>
      <c r="EG38" s="195"/>
      <c r="EH38" s="195">
        <v>3.1762310000000002E-2</v>
      </c>
      <c r="EI38" s="195"/>
      <c r="EJ38" s="195"/>
      <c r="EK38" s="195">
        <v>3.1762310000000002E-2</v>
      </c>
      <c r="EL38" s="195"/>
      <c r="EM38" s="195"/>
      <c r="EN38" s="195"/>
      <c r="EO38" s="195">
        <v>3.1762310000000002E-2</v>
      </c>
      <c r="EP38" s="195"/>
      <c r="EQ38" s="195"/>
      <c r="ER38" s="195"/>
      <c r="ES38" s="195"/>
      <c r="ET38" s="195"/>
      <c r="EU38" s="195"/>
      <c r="EV38" s="195"/>
      <c r="EW38" s="195"/>
      <c r="EX38" s="195"/>
      <c r="EY38" s="195"/>
      <c r="EZ38" s="195"/>
      <c r="FA38" s="195"/>
      <c r="FB38" s="195"/>
      <c r="FC38" s="195"/>
      <c r="FD38" s="195"/>
      <c r="FE38" s="195"/>
      <c r="FF38" s="195"/>
      <c r="FG38" s="195"/>
      <c r="FH38" s="195"/>
      <c r="FI38" s="195"/>
      <c r="FJ38" s="195"/>
      <c r="FK38" s="195"/>
      <c r="FL38" s="195"/>
      <c r="FM38" s="195"/>
      <c r="FN38" s="195"/>
      <c r="FO38" s="195"/>
      <c r="FP38" s="195"/>
      <c r="FQ38" s="195"/>
      <c r="FR38" s="195"/>
      <c r="FS38" s="195"/>
      <c r="FT38" s="195"/>
      <c r="FU38" s="195"/>
      <c r="FV38" s="195"/>
      <c r="FW38" s="195"/>
      <c r="FX38" s="195"/>
      <c r="FY38" s="195"/>
      <c r="FZ38" s="195"/>
      <c r="GA38" s="195"/>
      <c r="GB38" s="195"/>
      <c r="GC38" s="195"/>
      <c r="GD38" s="195"/>
      <c r="GE38" s="195"/>
      <c r="GF38" s="195"/>
      <c r="GG38" s="195"/>
      <c r="GH38" s="195"/>
      <c r="GI38" s="195"/>
      <c r="GJ38" s="195"/>
      <c r="GK38" s="195"/>
      <c r="GL38" s="195"/>
      <c r="GM38" s="195"/>
      <c r="GN38" s="195"/>
      <c r="GO38" s="195"/>
      <c r="GP38" s="195"/>
      <c r="GQ38" s="195"/>
      <c r="GR38" s="195"/>
      <c r="GS38" s="195"/>
      <c r="GT38" s="195"/>
      <c r="GU38" s="195"/>
      <c r="GV38" s="195"/>
      <c r="GW38" s="195"/>
      <c r="GX38" s="195"/>
      <c r="GY38" s="195"/>
      <c r="GZ38" s="195"/>
      <c r="HA38" s="195"/>
      <c r="HB38" s="195"/>
      <c r="HC38" s="195"/>
      <c r="HD38" s="195"/>
      <c r="HE38" s="195"/>
      <c r="HF38" s="195"/>
      <c r="HG38" s="195"/>
      <c r="HH38" s="195"/>
      <c r="HI38" s="195"/>
      <c r="HJ38" s="195"/>
      <c r="HK38" s="195"/>
      <c r="HL38" s="195"/>
      <c r="HM38" s="195"/>
      <c r="HN38" s="195"/>
      <c r="HO38" s="195"/>
      <c r="HP38" s="195"/>
      <c r="HQ38" s="195"/>
      <c r="HR38" s="195"/>
      <c r="HS38" s="195"/>
      <c r="HT38" s="195"/>
      <c r="HU38" s="195"/>
      <c r="HV38" s="195"/>
      <c r="HW38" s="195"/>
      <c r="HX38" s="195"/>
      <c r="HY38" s="195"/>
      <c r="HZ38" s="195"/>
      <c r="IA38" s="195"/>
      <c r="IB38" s="195"/>
      <c r="IC38" s="195"/>
      <c r="ID38" s="195"/>
      <c r="IE38" s="195"/>
      <c r="IF38" s="195"/>
      <c r="IG38" s="195"/>
      <c r="IH38" s="195"/>
      <c r="II38" s="195"/>
      <c r="IJ38" s="195"/>
      <c r="IK38" s="195"/>
      <c r="IL38" s="195"/>
      <c r="IM38" s="195"/>
      <c r="IN38" s="195"/>
      <c r="IO38" s="195"/>
      <c r="IP38" s="195"/>
      <c r="IQ38" s="195"/>
      <c r="IR38" s="195"/>
      <c r="IS38" s="195"/>
      <c r="IT38" s="195"/>
      <c r="IU38" s="195"/>
      <c r="IV38" s="195"/>
      <c r="IW38" s="195"/>
      <c r="IX38" s="195"/>
      <c r="IY38" s="195"/>
      <c r="IZ38" s="195"/>
      <c r="JA38" s="195"/>
      <c r="JB38" s="195"/>
      <c r="JC38" s="195"/>
      <c r="JD38" s="195"/>
      <c r="JE38" s="195"/>
      <c r="JF38" s="195"/>
      <c r="JG38" s="195"/>
      <c r="JH38" s="195"/>
      <c r="JI38" s="195"/>
      <c r="JJ38" s="195"/>
      <c r="JK38" s="195"/>
      <c r="JL38" s="195"/>
      <c r="JM38" s="195"/>
      <c r="JN38" s="195"/>
      <c r="JO38" s="195"/>
      <c r="JP38" s="195"/>
      <c r="JQ38" s="195"/>
      <c r="JR38" s="195"/>
      <c r="JS38" s="195"/>
      <c r="JT38" s="195"/>
      <c r="JU38" s="195"/>
      <c r="JV38" s="195"/>
      <c r="JW38" s="195"/>
      <c r="JX38" s="195"/>
      <c r="JY38" s="195"/>
      <c r="JZ38" s="195"/>
      <c r="KA38" s="195"/>
      <c r="KB38" s="195"/>
      <c r="KC38" s="195"/>
      <c r="KD38" s="195"/>
      <c r="KE38" s="195"/>
      <c r="KF38" s="195"/>
      <c r="KG38" s="195"/>
      <c r="KH38" s="195"/>
      <c r="KI38" s="195"/>
      <c r="KJ38" s="195"/>
      <c r="KK38" s="195"/>
      <c r="KL38" s="195"/>
      <c r="KM38" s="195"/>
      <c r="KN38" s="195"/>
      <c r="KO38" s="195"/>
      <c r="KP38" s="195"/>
      <c r="KQ38" s="195"/>
      <c r="KR38" s="195"/>
      <c r="KS38" s="195"/>
      <c r="KT38" s="195"/>
      <c r="KU38" s="195"/>
      <c r="KV38" s="195"/>
      <c r="KW38" s="195"/>
      <c r="KX38" s="195"/>
      <c r="KY38" s="195"/>
      <c r="KZ38" s="195"/>
      <c r="LA38" s="195"/>
      <c r="LB38" s="195"/>
      <c r="LC38" s="195"/>
      <c r="LD38" s="195"/>
      <c r="LE38" s="195"/>
      <c r="LF38" s="195"/>
      <c r="LG38" s="195"/>
      <c r="LH38" s="195"/>
      <c r="LI38" s="195"/>
      <c r="LJ38" s="195"/>
      <c r="LK38" s="195"/>
      <c r="LL38" s="195"/>
      <c r="LM38" s="195"/>
      <c r="LN38" s="195"/>
      <c r="LO38" s="195"/>
      <c r="LP38" s="195"/>
      <c r="LQ38" s="195"/>
      <c r="LR38" s="195"/>
      <c r="LS38" s="195"/>
      <c r="LT38" s="195"/>
      <c r="LU38" s="195"/>
      <c r="LV38" s="195"/>
      <c r="LW38" s="195"/>
      <c r="LX38" s="195"/>
      <c r="LY38" s="195"/>
      <c r="LZ38" s="195"/>
      <c r="MA38" s="195">
        <v>3.1762310000000002E-2</v>
      </c>
      <c r="MB38" s="195"/>
      <c r="MC38" s="195"/>
      <c r="MD38" s="195"/>
      <c r="ME38" s="195"/>
      <c r="MF38" s="195"/>
      <c r="MG38" s="195"/>
      <c r="MH38" s="195"/>
      <c r="MI38" s="195"/>
      <c r="MJ38" s="195"/>
      <c r="MK38" s="195"/>
      <c r="ML38" s="195"/>
      <c r="MM38" s="195"/>
      <c r="MN38" s="195"/>
      <c r="MO38" s="202"/>
      <c r="MP38" s="202"/>
      <c r="MQ38" s="202"/>
      <c r="MR38" s="202"/>
      <c r="MS38" s="202"/>
      <c r="MT38" s="202"/>
      <c r="MU38" s="202"/>
      <c r="MV38" s="202"/>
      <c r="MW38" s="202"/>
      <c r="MX38" s="202"/>
      <c r="MY38" s="202"/>
      <c r="MZ38" s="202"/>
      <c r="NA38" s="195"/>
      <c r="NB38" s="195"/>
      <c r="NC38" s="195"/>
      <c r="ND38" s="195"/>
      <c r="NE38" s="195"/>
      <c r="NF38" s="195"/>
      <c r="NG38" s="195"/>
      <c r="NH38" s="195"/>
      <c r="NI38" s="195"/>
      <c r="NJ38" s="195"/>
      <c r="NK38" s="195"/>
      <c r="NL38" s="195"/>
      <c r="NM38" s="195"/>
      <c r="NN38" s="195"/>
      <c r="NO38" s="195"/>
      <c r="NP38" s="195"/>
      <c r="NQ38" s="195"/>
      <c r="NR38" s="195"/>
      <c r="NS38" s="195"/>
      <c r="NT38" s="195"/>
      <c r="NU38" s="195"/>
      <c r="NV38" s="195"/>
      <c r="NW38" s="195"/>
      <c r="NX38" s="195"/>
      <c r="NY38" s="195"/>
      <c r="NZ38" s="195"/>
      <c r="OA38" s="195"/>
      <c r="OB38" s="195"/>
      <c r="OC38" s="195"/>
      <c r="OD38" s="195"/>
      <c r="OE38" s="195"/>
      <c r="OF38" s="195"/>
      <c r="OG38" s="195"/>
      <c r="OH38" s="195"/>
      <c r="OI38" s="195"/>
      <c r="OJ38" s="195"/>
      <c r="OK38" s="195"/>
      <c r="OL38" s="195"/>
      <c r="OM38" s="195"/>
      <c r="ON38" s="195"/>
      <c r="OO38" s="195">
        <v>2.56486E-3</v>
      </c>
      <c r="OP38" s="195"/>
      <c r="OQ38" s="195"/>
      <c r="OR38" s="195"/>
      <c r="OS38" s="195"/>
      <c r="OT38" s="195">
        <v>2.56486E-3</v>
      </c>
      <c r="OU38" s="195"/>
      <c r="OV38" s="195"/>
      <c r="OW38" s="195"/>
      <c r="OX38" s="195"/>
      <c r="OY38" s="195"/>
      <c r="OZ38" s="195"/>
      <c r="PA38" s="195">
        <v>2.56486E-3</v>
      </c>
      <c r="PB38" s="195"/>
      <c r="PC38" s="195"/>
      <c r="PD38" s="195"/>
      <c r="PE38" s="195"/>
      <c r="PF38" s="195"/>
      <c r="PG38" s="195"/>
      <c r="PH38" s="195"/>
      <c r="PI38" s="195"/>
      <c r="PJ38" s="195"/>
      <c r="PK38" s="195"/>
      <c r="PL38" s="195"/>
      <c r="PM38" s="195"/>
      <c r="PN38" s="195"/>
      <c r="PO38" s="195"/>
      <c r="PP38" s="195"/>
      <c r="PQ38" s="195"/>
      <c r="PR38" s="195"/>
      <c r="PS38" s="195"/>
      <c r="PT38" s="195"/>
      <c r="PU38" s="195"/>
      <c r="PV38" s="195"/>
      <c r="PW38" s="195"/>
      <c r="PX38" s="195"/>
      <c r="PY38" s="195"/>
      <c r="PZ38" s="195"/>
      <c r="QA38" s="195"/>
      <c r="QB38" s="195"/>
      <c r="QC38" s="195"/>
      <c r="QD38" s="195"/>
      <c r="QE38" s="195"/>
      <c r="QF38" s="195"/>
      <c r="QG38" s="195"/>
      <c r="QH38" s="195"/>
      <c r="QI38" s="195"/>
      <c r="QJ38" s="195"/>
      <c r="QK38" s="195"/>
      <c r="QL38" s="195"/>
      <c r="QM38" s="195"/>
      <c r="QN38" s="195"/>
      <c r="QO38" s="195"/>
      <c r="QP38" s="195"/>
      <c r="QQ38" s="195"/>
      <c r="QR38" s="195"/>
      <c r="QS38" s="195"/>
      <c r="QT38" s="195"/>
      <c r="QU38" s="195"/>
      <c r="QV38" s="195"/>
      <c r="QW38" s="195"/>
      <c r="QX38" s="195"/>
      <c r="QY38" s="195"/>
      <c r="QZ38" s="195"/>
      <c r="RA38" s="195"/>
      <c r="RB38" s="195"/>
      <c r="RC38" s="195"/>
      <c r="RD38" s="195"/>
      <c r="RE38" s="195"/>
      <c r="RF38" s="195"/>
      <c r="RG38" s="195"/>
      <c r="RH38" s="195"/>
      <c r="RI38" s="195"/>
      <c r="RJ38" s="195"/>
      <c r="RK38" s="195"/>
      <c r="RL38" s="195"/>
      <c r="RM38" s="195"/>
      <c r="RN38" s="195"/>
      <c r="RO38" s="195"/>
      <c r="RP38" s="195"/>
      <c r="RQ38" s="195"/>
      <c r="RR38" s="195"/>
      <c r="RS38" s="195"/>
      <c r="RT38" s="195"/>
      <c r="RU38" s="195"/>
      <c r="RV38" s="195"/>
      <c r="RW38" s="195"/>
      <c r="RX38" s="195"/>
      <c r="RY38" s="195"/>
      <c r="RZ38" s="195"/>
      <c r="SA38" s="195"/>
      <c r="SB38" s="195"/>
      <c r="SC38" s="195"/>
      <c r="SD38" s="195"/>
      <c r="SE38" s="195"/>
      <c r="SF38" s="195"/>
      <c r="SG38" s="195"/>
      <c r="SH38" s="195"/>
      <c r="SI38" s="195"/>
      <c r="SJ38" s="195"/>
      <c r="SK38" s="195"/>
      <c r="SL38" s="195"/>
      <c r="SM38" s="195"/>
      <c r="SN38" s="195"/>
      <c r="SO38" s="195"/>
      <c r="SP38" s="195"/>
      <c r="SQ38" s="195"/>
      <c r="SR38" s="196"/>
      <c r="SS38" s="195"/>
      <c r="ST38" s="195"/>
      <c r="SU38" s="195"/>
      <c r="SV38" s="195"/>
      <c r="SW38" s="195"/>
      <c r="SX38" s="195"/>
      <c r="SY38" s="195"/>
      <c r="SZ38" s="195"/>
      <c r="TA38" s="195"/>
      <c r="TB38" s="195"/>
      <c r="TC38" s="195"/>
      <c r="TD38" s="195"/>
      <c r="TE38" s="195"/>
      <c r="TF38" s="195"/>
      <c r="TG38" s="195"/>
      <c r="TH38" s="195"/>
      <c r="TI38" s="195"/>
      <c r="TJ38" s="195"/>
      <c r="TK38" s="195">
        <f t="shared" si="22"/>
        <v>0</v>
      </c>
      <c r="TL38" s="202"/>
      <c r="TM38" s="202"/>
      <c r="TN38" s="202"/>
      <c r="TO38" s="202"/>
      <c r="TP38" s="202"/>
      <c r="TQ38" s="202"/>
      <c r="TR38" s="202"/>
      <c r="TS38" s="202"/>
      <c r="TT38" s="202"/>
      <c r="TU38" s="202"/>
      <c r="TV38" s="202"/>
      <c r="TW38" s="202"/>
      <c r="TX38" s="202"/>
      <c r="TY38" s="202"/>
      <c r="TZ38" s="202"/>
      <c r="UA38" s="202"/>
      <c r="UB38" s="202"/>
      <c r="UC38" s="195"/>
      <c r="UD38" s="195"/>
      <c r="UE38" s="195"/>
      <c r="UF38" s="195"/>
      <c r="UG38" s="195"/>
      <c r="UH38" s="195"/>
      <c r="UI38" s="195"/>
      <c r="UJ38" s="195"/>
      <c r="UK38" s="195"/>
      <c r="UL38" s="195"/>
      <c r="UM38" s="195"/>
      <c r="UN38" s="195"/>
      <c r="UO38" s="195"/>
      <c r="UP38" s="195"/>
      <c r="UQ38" s="195"/>
      <c r="UR38" s="195"/>
      <c r="US38" s="195"/>
      <c r="UT38" s="195"/>
      <c r="UU38" s="195"/>
      <c r="UV38" s="195"/>
      <c r="UW38" s="195">
        <f t="shared" si="42"/>
        <v>0</v>
      </c>
      <c r="UX38" s="195"/>
      <c r="UY38" s="195"/>
      <c r="UZ38" s="195"/>
      <c r="VA38" s="195"/>
      <c r="VB38" s="195"/>
      <c r="VC38" s="195"/>
      <c r="VD38" s="195"/>
      <c r="VE38" s="195"/>
      <c r="VF38" s="195"/>
      <c r="VG38" s="195"/>
      <c r="VH38" s="195"/>
      <c r="VI38" s="195"/>
      <c r="VJ38" s="195"/>
      <c r="VK38" s="195"/>
      <c r="VL38" s="195"/>
      <c r="VM38" s="195"/>
      <c r="VN38" s="195"/>
      <c r="VO38" s="195"/>
      <c r="VP38" s="195"/>
      <c r="VQ38" s="195"/>
      <c r="VR38" s="195"/>
      <c r="VS38" s="195"/>
      <c r="VT38" s="195"/>
      <c r="VU38" s="195"/>
      <c r="VV38" s="195"/>
      <c r="VW38" s="195"/>
      <c r="VX38" s="195"/>
      <c r="VY38" s="195"/>
      <c r="VZ38" s="195"/>
      <c r="WA38" s="195"/>
      <c r="WB38" s="195"/>
      <c r="WC38" s="195"/>
      <c r="WD38" s="195"/>
      <c r="WE38" s="195"/>
      <c r="WF38" s="195"/>
      <c r="WG38" s="195"/>
      <c r="WH38" s="195"/>
      <c r="WI38" s="195"/>
      <c r="WJ38" s="195"/>
      <c r="WK38" s="195"/>
      <c r="WL38" s="195"/>
      <c r="WM38" s="195"/>
      <c r="WN38" s="195"/>
      <c r="WO38" s="195"/>
      <c r="WP38" s="195"/>
      <c r="WQ38" s="195"/>
      <c r="WR38" s="195"/>
      <c r="WS38" s="195"/>
      <c r="WT38" s="195"/>
      <c r="WU38" s="195"/>
      <c r="WV38" s="195"/>
      <c r="WW38" s="195"/>
      <c r="WX38" s="195"/>
      <c r="WY38" s="195"/>
      <c r="WZ38" s="195"/>
      <c r="XA38" s="195"/>
      <c r="XB38" s="195"/>
      <c r="XC38" s="195"/>
      <c r="XD38" s="195"/>
      <c r="XE38" s="195"/>
      <c r="XF38" s="195"/>
      <c r="XG38" s="195"/>
      <c r="XH38" s="195"/>
      <c r="XI38" s="195"/>
      <c r="XJ38" s="195"/>
      <c r="XK38" s="195"/>
      <c r="XL38" s="195"/>
      <c r="XM38" s="195"/>
      <c r="XN38" s="195"/>
      <c r="XO38" s="195"/>
      <c r="XP38" s="195"/>
      <c r="XQ38" s="195"/>
      <c r="XR38" s="195"/>
      <c r="XS38" s="195"/>
      <c r="XT38" s="195"/>
      <c r="XU38" s="195"/>
      <c r="XV38" s="195"/>
      <c r="XW38" s="195"/>
      <c r="XX38" s="195"/>
      <c r="XY38" s="195"/>
      <c r="XZ38" s="195"/>
      <c r="YA38" s="195">
        <f t="shared" si="43"/>
        <v>0</v>
      </c>
      <c r="YB38" s="195"/>
      <c r="YC38" s="195"/>
      <c r="YD38" s="195"/>
      <c r="YE38" s="195"/>
      <c r="YF38" s="195">
        <f t="shared" si="44"/>
        <v>0</v>
      </c>
      <c r="YG38" s="195">
        <f t="shared" si="45"/>
        <v>0</v>
      </c>
      <c r="YH38" s="195">
        <f t="shared" si="46"/>
        <v>2.56486E-3</v>
      </c>
      <c r="YI38" s="202"/>
      <c r="YJ38" s="202"/>
      <c r="YK38" s="202"/>
      <c r="YL38" s="202"/>
      <c r="YM38" s="202">
        <f t="shared" si="47"/>
        <v>0</v>
      </c>
      <c r="YN38" s="202"/>
      <c r="YO38" s="202"/>
      <c r="YP38" s="202"/>
      <c r="YQ38" s="202"/>
      <c r="YR38" s="202"/>
      <c r="YS38" s="202"/>
      <c r="YT38" s="202"/>
      <c r="YU38" s="202"/>
      <c r="YV38" s="202"/>
      <c r="YW38" s="202"/>
      <c r="YX38" s="202"/>
      <c r="YY38" s="202"/>
      <c r="YZ38" s="202"/>
      <c r="ZA38" s="202"/>
      <c r="ZB38" s="202"/>
      <c r="ZC38" s="202"/>
      <c r="ZD38" s="202"/>
      <c r="ZE38" s="202"/>
      <c r="ZF38" s="202"/>
      <c r="ZG38" s="202"/>
      <c r="ZH38" s="202"/>
      <c r="ZI38" s="202"/>
      <c r="ZJ38" s="202"/>
      <c r="ZK38" s="202"/>
      <c r="ZL38" s="202"/>
      <c r="ZM38" s="202"/>
      <c r="ZN38" s="202"/>
      <c r="ZO38" s="202"/>
      <c r="ZP38" s="202"/>
      <c r="ZQ38" s="202"/>
      <c r="ZR38" s="202"/>
      <c r="ZS38" s="202"/>
      <c r="ZT38" s="202"/>
      <c r="ZU38" s="202"/>
      <c r="ZV38" s="202"/>
      <c r="ZW38" s="202"/>
      <c r="ZX38" s="202"/>
      <c r="ZY38" s="202"/>
      <c r="ZZ38" s="202"/>
      <c r="AAA38" s="202"/>
      <c r="AAB38" s="202"/>
      <c r="AAC38" s="202"/>
      <c r="AAD38" s="202"/>
      <c r="AAE38" s="202"/>
      <c r="AAF38" s="202"/>
      <c r="AAG38" s="202"/>
      <c r="AAH38" s="202"/>
      <c r="AAI38" s="202"/>
      <c r="AAJ38" s="202"/>
      <c r="AAK38" s="202"/>
      <c r="AAL38" s="202"/>
      <c r="AAM38" s="202"/>
      <c r="AAN38" s="202"/>
      <c r="AAO38" s="202"/>
      <c r="AAP38" s="202"/>
      <c r="AAQ38" s="202"/>
      <c r="AAR38" s="202"/>
      <c r="AAS38" s="202"/>
      <c r="AAT38" s="202"/>
      <c r="AAU38" s="202"/>
      <c r="AAV38" s="202"/>
      <c r="AAW38" s="202"/>
      <c r="AAX38" s="202"/>
      <c r="AAY38" s="202"/>
      <c r="AAZ38" s="202"/>
      <c r="ABA38" s="202"/>
      <c r="ABB38" s="202"/>
      <c r="ABC38" s="202"/>
      <c r="ABD38" s="202"/>
      <c r="ABE38" s="202"/>
      <c r="ABF38" s="202"/>
      <c r="ABG38" s="202"/>
      <c r="ABH38" s="202">
        <f t="shared" si="48"/>
        <v>0</v>
      </c>
      <c r="ABI38" s="202"/>
      <c r="ABJ38" s="202"/>
      <c r="ABK38" s="202"/>
      <c r="ABL38" s="202"/>
      <c r="ABM38" s="202"/>
      <c r="ABN38" s="202"/>
      <c r="ABO38" s="202"/>
      <c r="ABP38" s="202"/>
      <c r="ABQ38" s="202"/>
      <c r="ABR38" s="202"/>
      <c r="ABS38" s="202"/>
      <c r="ABT38" s="202"/>
      <c r="ABU38" s="202"/>
      <c r="ABV38" s="202"/>
      <c r="ABW38" s="202"/>
      <c r="ABX38" s="202"/>
      <c r="ABY38" s="202"/>
      <c r="ABZ38" s="202"/>
      <c r="ACA38" s="202"/>
      <c r="ACB38" s="202"/>
      <c r="ACC38" s="202"/>
      <c r="ACD38" s="202"/>
      <c r="ACE38" s="202"/>
      <c r="ACF38" s="202"/>
      <c r="ACG38" s="202"/>
      <c r="ACH38" s="202"/>
      <c r="ACI38" s="202"/>
      <c r="ACJ38" s="202"/>
      <c r="ACK38" s="202"/>
      <c r="ACL38" s="202"/>
      <c r="ACM38" s="202"/>
      <c r="ACN38" s="202"/>
      <c r="ACO38" s="202"/>
      <c r="ACP38" s="202"/>
      <c r="ACQ38" s="202"/>
      <c r="ACR38" s="202"/>
      <c r="ACS38" s="202"/>
      <c r="ACT38" s="202"/>
      <c r="ACU38" s="202"/>
      <c r="ACV38" s="202"/>
      <c r="ACW38" s="202"/>
      <c r="ACX38" s="202"/>
      <c r="ACY38" s="202"/>
      <c r="ACZ38" s="202"/>
      <c r="ADA38" s="202"/>
      <c r="ADB38" s="202"/>
      <c r="ADC38" s="202"/>
      <c r="ADD38" s="202"/>
      <c r="ADE38" s="202"/>
      <c r="ADF38" s="202"/>
      <c r="ADG38" s="202"/>
      <c r="ADH38" s="202"/>
      <c r="ADI38" s="202"/>
      <c r="ADJ38" s="202"/>
      <c r="ADK38" s="202"/>
      <c r="ADL38" s="202"/>
      <c r="ADM38" s="202"/>
      <c r="ADN38" s="202"/>
      <c r="ADO38" s="202"/>
      <c r="ADP38" s="202"/>
      <c r="ADQ38" s="202"/>
      <c r="ADR38" s="202"/>
      <c r="ADS38" s="202"/>
      <c r="ADT38" s="202"/>
      <c r="ADU38" s="202"/>
      <c r="ADV38" s="202"/>
      <c r="ADW38" s="202"/>
      <c r="ADX38" s="202"/>
      <c r="ADY38" s="202"/>
      <c r="ADZ38" s="202"/>
      <c r="AEA38" s="202"/>
      <c r="AEB38" s="202"/>
      <c r="AEC38" s="202"/>
      <c r="AED38" s="202"/>
      <c r="AEE38" s="202"/>
      <c r="AEF38" s="202"/>
      <c r="AEG38" s="202"/>
      <c r="AEH38" s="202"/>
      <c r="AEI38" s="202"/>
      <c r="AEJ38" s="202"/>
      <c r="AEK38" s="202"/>
      <c r="AEL38" s="202"/>
      <c r="AEM38" s="202"/>
      <c r="AEN38" s="202"/>
      <c r="AEO38" s="202"/>
      <c r="AEP38" s="202"/>
      <c r="AEQ38" s="202"/>
      <c r="AER38" s="202"/>
      <c r="AES38" s="202"/>
      <c r="AET38" s="202"/>
      <c r="AEU38" s="202"/>
      <c r="AEV38" s="202"/>
      <c r="AEW38" s="202"/>
      <c r="AEX38" s="202"/>
      <c r="AEY38" s="202"/>
      <c r="AEZ38" s="202"/>
      <c r="AFA38" s="202"/>
      <c r="AFB38" s="202"/>
      <c r="AFC38" s="202"/>
      <c r="AFD38" s="202"/>
      <c r="AFE38" s="202"/>
      <c r="AFF38" s="202"/>
      <c r="AFG38" s="202"/>
      <c r="AFH38" s="202"/>
      <c r="AFI38" s="202"/>
      <c r="AFJ38" s="202"/>
      <c r="AFK38" s="202"/>
      <c r="AFL38" s="202"/>
      <c r="AFM38" s="202"/>
      <c r="AFN38" s="202"/>
      <c r="AFO38" s="202"/>
      <c r="AFP38" s="202"/>
      <c r="AFQ38" s="202"/>
      <c r="AFR38" s="202"/>
      <c r="AFS38" s="202"/>
      <c r="AFT38" s="202"/>
      <c r="AFU38" s="202"/>
      <c r="AFV38" s="202"/>
      <c r="AFW38" s="202"/>
      <c r="AFX38" s="202"/>
      <c r="AFY38" s="202"/>
      <c r="AFZ38" s="202"/>
      <c r="AGA38" s="202"/>
      <c r="AGB38" s="202"/>
      <c r="AGC38" s="202"/>
      <c r="AGD38" s="202"/>
      <c r="AGE38" s="202"/>
      <c r="AGF38" s="202"/>
      <c r="AGG38" s="202"/>
      <c r="AGH38" s="202"/>
      <c r="AGI38" s="202"/>
      <c r="AGJ38" s="202"/>
      <c r="AGK38" s="202"/>
      <c r="AGL38" s="202"/>
      <c r="AGM38" s="202"/>
      <c r="AGN38" s="202"/>
      <c r="AGO38" s="202"/>
      <c r="AGP38" s="202"/>
      <c r="AGQ38" s="202"/>
      <c r="AGR38" s="202"/>
      <c r="AGS38" s="202"/>
      <c r="AGT38" s="202"/>
      <c r="AGU38" s="202"/>
      <c r="AGV38" s="202"/>
      <c r="AGW38" s="202"/>
      <c r="AGX38" s="202"/>
      <c r="AGY38" s="202"/>
      <c r="AGZ38" s="202"/>
      <c r="AHA38" s="202"/>
      <c r="AHB38" s="202"/>
      <c r="AHC38" s="202"/>
      <c r="AHD38" s="202"/>
      <c r="AHE38" s="202"/>
      <c r="AHF38" s="202"/>
      <c r="AHG38" s="202"/>
      <c r="AHH38" s="202"/>
      <c r="AHI38" s="202"/>
      <c r="AHJ38" s="202"/>
      <c r="AHK38" s="202"/>
      <c r="AHL38" s="202"/>
      <c r="AHM38" s="202"/>
      <c r="AHN38" s="202"/>
      <c r="AHO38" s="202"/>
      <c r="AHP38" s="202"/>
      <c r="AHQ38" s="202"/>
      <c r="AHR38" s="202"/>
      <c r="AHS38" s="202"/>
      <c r="AHT38" s="202"/>
      <c r="AHU38" s="202"/>
      <c r="AHV38" s="202"/>
      <c r="AHW38" s="202"/>
      <c r="AHX38" s="202"/>
      <c r="AHY38" s="202"/>
      <c r="AHZ38" s="202"/>
      <c r="AIA38" s="202"/>
      <c r="AIB38" s="202"/>
      <c r="AIC38" s="202"/>
      <c r="AID38" s="202"/>
      <c r="AIE38" s="202"/>
      <c r="AIF38" s="202"/>
      <c r="AIG38" s="202"/>
      <c r="AIH38" s="202"/>
      <c r="AII38" s="202"/>
      <c r="AIJ38" s="202"/>
      <c r="AIK38" s="202"/>
      <c r="AIL38" s="202"/>
      <c r="AIM38" s="202"/>
      <c r="AIN38" s="202"/>
      <c r="AIO38" s="202"/>
      <c r="AIP38" s="202"/>
      <c r="AIQ38" s="202"/>
      <c r="AIR38" s="202"/>
      <c r="AIS38" s="202"/>
      <c r="AIT38" s="202"/>
      <c r="AIU38" s="202"/>
      <c r="AIV38" s="202"/>
      <c r="AIW38" s="202"/>
      <c r="AIX38" s="202"/>
      <c r="AIY38" s="202"/>
      <c r="AIZ38" s="202"/>
      <c r="AJA38" s="202"/>
      <c r="AJB38" s="202"/>
      <c r="AJC38" s="202"/>
      <c r="AJD38" s="202"/>
      <c r="AJE38" s="202"/>
      <c r="AJF38" s="202"/>
      <c r="AJG38" s="202"/>
      <c r="AJH38" s="202"/>
      <c r="AJI38" s="202"/>
      <c r="AJJ38" s="202"/>
      <c r="AJK38" s="202"/>
      <c r="AJL38" s="202"/>
      <c r="AJM38" s="202"/>
      <c r="AJN38" s="202"/>
      <c r="AJO38" s="202"/>
      <c r="AJP38" s="202"/>
      <c r="AJQ38" s="202"/>
      <c r="AJR38" s="202"/>
      <c r="AJS38" s="202"/>
      <c r="AJT38" s="202"/>
      <c r="AJU38" s="202"/>
      <c r="AJV38" s="202"/>
      <c r="AJW38" s="202"/>
      <c r="AJX38" s="202"/>
      <c r="AJY38" s="202"/>
      <c r="AJZ38" s="202"/>
      <c r="AKA38" s="202"/>
      <c r="AKB38" s="202"/>
      <c r="AKC38" s="202"/>
      <c r="AKD38" s="202"/>
      <c r="AKE38" s="202"/>
      <c r="AKF38" s="202"/>
      <c r="AKG38" s="202"/>
      <c r="AKH38" s="202"/>
      <c r="AKI38" s="202"/>
      <c r="AKJ38" s="202"/>
      <c r="AKK38" s="202"/>
      <c r="AKL38" s="202"/>
      <c r="AKM38" s="202"/>
      <c r="AKN38" s="202"/>
      <c r="AKO38" s="202"/>
      <c r="AKP38" s="202"/>
      <c r="AKQ38" s="202"/>
      <c r="AKR38" s="202"/>
      <c r="AKS38" s="202"/>
      <c r="AKT38" s="202"/>
      <c r="AKU38" s="202"/>
      <c r="AKV38" s="202"/>
      <c r="AKW38" s="202"/>
      <c r="AKX38" s="202"/>
      <c r="AKY38" s="202"/>
      <c r="AKZ38" s="202"/>
      <c r="ALA38" s="202"/>
      <c r="ALB38" s="202"/>
      <c r="ALC38" s="202"/>
      <c r="ALD38" s="202"/>
      <c r="ALE38" s="202"/>
      <c r="ALF38" s="202"/>
      <c r="ALG38" s="202"/>
      <c r="ALH38" s="202"/>
      <c r="ALI38" s="202"/>
      <c r="ALJ38" s="202"/>
      <c r="ALK38" s="202"/>
      <c r="ALL38" s="202"/>
      <c r="ALM38" s="202"/>
      <c r="ALN38" s="202"/>
      <c r="ALO38" s="202"/>
      <c r="ALP38" s="202"/>
      <c r="ALQ38" s="202"/>
      <c r="ALR38" s="202"/>
      <c r="ALS38" s="202"/>
      <c r="ALT38" s="202"/>
      <c r="ALU38" s="202"/>
      <c r="ALV38" s="202"/>
      <c r="ALW38" s="202"/>
      <c r="ALX38" s="202"/>
      <c r="ALY38" s="202"/>
      <c r="ALZ38" s="202"/>
      <c r="AMA38" s="202"/>
      <c r="AMB38" s="202"/>
      <c r="AMC38" s="202"/>
      <c r="AMD38" s="202"/>
      <c r="AME38" s="202"/>
      <c r="AMF38" s="202"/>
      <c r="AMG38" s="202"/>
      <c r="AMH38" s="202"/>
      <c r="AMI38" s="202"/>
      <c r="AMJ38" s="202"/>
      <c r="AMK38" s="202"/>
      <c r="AML38" s="202"/>
      <c r="AMM38" s="202"/>
      <c r="AMN38" s="202"/>
      <c r="AMO38" s="202"/>
      <c r="AMP38" s="202"/>
      <c r="AMQ38" s="202">
        <v>10.4</v>
      </c>
      <c r="AMR38" s="202">
        <f t="shared" si="49"/>
        <v>10.4</v>
      </c>
      <c r="AMS38" s="202">
        <f t="shared" si="50"/>
        <v>10.4</v>
      </c>
      <c r="AMT38" s="202"/>
      <c r="AMU38" s="202"/>
      <c r="AMV38" s="202"/>
      <c r="AMW38" s="202"/>
      <c r="AMX38" s="202"/>
      <c r="AMY38" s="202"/>
      <c r="AMZ38" s="202"/>
      <c r="ANA38" s="202"/>
      <c r="ANB38" s="202"/>
      <c r="ANC38" s="202"/>
      <c r="AND38" s="202"/>
      <c r="ANE38" s="202">
        <f t="shared" si="51"/>
        <v>0</v>
      </c>
      <c r="ANF38" s="202"/>
      <c r="ANG38" s="202"/>
      <c r="ANH38" s="202"/>
      <c r="ANI38" s="202"/>
      <c r="ANJ38" s="202"/>
      <c r="ANK38" s="202"/>
      <c r="ANL38" s="202"/>
      <c r="ANM38" s="202"/>
      <c r="ANN38" s="202"/>
      <c r="ANO38" s="202"/>
      <c r="ANP38" s="202">
        <v>30</v>
      </c>
      <c r="ANQ38" s="202">
        <v>30</v>
      </c>
      <c r="ANR38" s="202">
        <f t="shared" si="52"/>
        <v>30</v>
      </c>
      <c r="ANS38" s="202"/>
      <c r="ANT38" s="202"/>
      <c r="ANU38" s="202"/>
      <c r="ANV38" s="202"/>
      <c r="ANW38" s="202"/>
      <c r="ANX38" s="202"/>
      <c r="ANY38" s="202"/>
      <c r="ANZ38" s="202"/>
      <c r="AOA38" s="202"/>
      <c r="AOB38" s="202"/>
      <c r="AOC38" s="202"/>
      <c r="AOD38" s="202"/>
      <c r="AOE38" s="202"/>
      <c r="AOF38" s="202"/>
      <c r="AOG38" s="202"/>
      <c r="AOH38" s="202"/>
      <c r="AOI38" s="202"/>
      <c r="AOJ38" s="202"/>
      <c r="AOK38" s="202">
        <v>20</v>
      </c>
      <c r="AOL38" s="202"/>
      <c r="AOM38" s="202"/>
      <c r="AON38" s="202"/>
      <c r="AOO38" s="202">
        <v>20</v>
      </c>
      <c r="AOP38" s="202"/>
      <c r="AOQ38" s="202">
        <v>19</v>
      </c>
      <c r="AOR38" s="202">
        <v>19</v>
      </c>
      <c r="AOS38" s="202">
        <v>39</v>
      </c>
      <c r="AOT38" s="202"/>
      <c r="AOU38" s="202">
        <v>20</v>
      </c>
      <c r="AOV38" s="202">
        <v>20</v>
      </c>
      <c r="AOW38" s="202"/>
      <c r="AOX38" s="202"/>
      <c r="AOY38" s="202"/>
      <c r="AOZ38" s="202"/>
      <c r="APA38" s="202">
        <v>6</v>
      </c>
      <c r="APB38" s="202">
        <f t="shared" si="53"/>
        <v>6</v>
      </c>
      <c r="APC38" s="202"/>
      <c r="APD38" s="202"/>
      <c r="APE38" s="202"/>
      <c r="APF38" s="202"/>
      <c r="APG38" s="202">
        <v>15</v>
      </c>
      <c r="APH38" s="202">
        <v>15</v>
      </c>
      <c r="API38" s="202">
        <v>10</v>
      </c>
      <c r="APJ38" s="202"/>
      <c r="APK38" s="202">
        <v>10</v>
      </c>
      <c r="APL38" s="202">
        <v>10</v>
      </c>
      <c r="APM38" s="202">
        <v>18</v>
      </c>
      <c r="APN38" s="202">
        <v>48</v>
      </c>
      <c r="APO38" s="202"/>
      <c r="APP38" s="202">
        <v>20</v>
      </c>
      <c r="APQ38" s="202"/>
      <c r="APR38" s="202"/>
      <c r="APS38" s="202">
        <v>24</v>
      </c>
      <c r="APT38" s="202">
        <v>44</v>
      </c>
      <c r="APU38" s="202">
        <f t="shared" si="54"/>
        <v>133</v>
      </c>
      <c r="APV38" s="202"/>
      <c r="APW38" s="202"/>
      <c r="APX38" s="202"/>
      <c r="APY38" s="202"/>
      <c r="APZ38" s="202"/>
      <c r="AQA38" s="202"/>
      <c r="AQB38" s="202"/>
      <c r="AQC38" s="202"/>
      <c r="AQD38" s="202"/>
      <c r="AQE38" s="202"/>
      <c r="AQF38" s="202"/>
      <c r="AQG38" s="202"/>
      <c r="AQH38" s="202"/>
      <c r="AQI38" s="202"/>
      <c r="AQJ38" s="202"/>
      <c r="AQK38" s="202"/>
      <c r="AQL38" s="202"/>
      <c r="AQM38" s="202"/>
      <c r="AQN38" s="202"/>
      <c r="AQO38" s="202"/>
      <c r="AQP38" s="202">
        <v>10</v>
      </c>
      <c r="AQQ38" s="202">
        <v>10</v>
      </c>
      <c r="AQR38" s="202">
        <f t="shared" si="55"/>
        <v>10</v>
      </c>
      <c r="AQS38" s="202"/>
      <c r="AQT38" s="202"/>
      <c r="AQU38" s="202"/>
      <c r="AQV38" s="202"/>
      <c r="AQW38" s="202"/>
      <c r="AQX38" s="202"/>
      <c r="AQY38" s="202"/>
      <c r="AQZ38" s="202"/>
      <c r="ARA38" s="202"/>
      <c r="ARB38" s="202"/>
      <c r="ARC38" s="202">
        <v>5</v>
      </c>
      <c r="ARD38" s="202">
        <v>5</v>
      </c>
      <c r="ARE38" s="202"/>
      <c r="ARF38" s="202">
        <v>5</v>
      </c>
      <c r="ARG38" s="202"/>
      <c r="ARH38" s="202"/>
      <c r="ARI38" s="202">
        <v>5</v>
      </c>
      <c r="ARJ38" s="202"/>
      <c r="ARK38" s="202"/>
      <c r="ARL38" s="202"/>
      <c r="ARM38" s="202"/>
      <c r="ARN38" s="202">
        <v>15</v>
      </c>
      <c r="ARO38" s="202">
        <v>15</v>
      </c>
      <c r="ARP38" s="202"/>
      <c r="ARQ38" s="202">
        <v>20</v>
      </c>
      <c r="ARR38" s="202"/>
      <c r="ARS38" s="202">
        <v>20</v>
      </c>
      <c r="ART38" s="202">
        <v>45</v>
      </c>
      <c r="ARU38" s="202">
        <v>5.0007142800000004</v>
      </c>
      <c r="ARV38" s="202">
        <v>15</v>
      </c>
      <c r="ARW38" s="202">
        <v>20.00071428</v>
      </c>
      <c r="ARX38" s="202"/>
      <c r="ARY38" s="202"/>
      <c r="ARZ38" s="202"/>
      <c r="ASA38" s="202">
        <v>30</v>
      </c>
      <c r="ASB38" s="202">
        <v>30</v>
      </c>
      <c r="ASC38" s="202"/>
      <c r="ASD38" s="202"/>
      <c r="ASE38" s="202"/>
      <c r="ASF38" s="202"/>
      <c r="ASG38" s="202"/>
      <c r="ASH38" s="202"/>
      <c r="ASI38" s="202"/>
      <c r="ASJ38" s="202">
        <v>15</v>
      </c>
      <c r="ASK38" s="202">
        <v>15</v>
      </c>
      <c r="ASL38" s="202">
        <v>9</v>
      </c>
      <c r="ASM38" s="202"/>
      <c r="ASN38" s="202">
        <v>39</v>
      </c>
      <c r="ASO38" s="202"/>
      <c r="ASP38" s="202"/>
      <c r="ASQ38" s="202"/>
      <c r="ASR38" s="202"/>
      <c r="ASS38" s="202"/>
      <c r="AST38" s="202"/>
      <c r="ASU38" s="202">
        <v>89.000714279999997</v>
      </c>
      <c r="ASV38" s="202"/>
      <c r="ASW38" s="202"/>
      <c r="ASX38" s="202"/>
      <c r="ASY38" s="202"/>
      <c r="ASZ38" s="202"/>
      <c r="ATA38" s="202"/>
      <c r="ATB38" s="202"/>
      <c r="ATC38" s="202"/>
      <c r="ATD38" s="202"/>
      <c r="ATE38" s="202"/>
      <c r="ATF38" s="202"/>
      <c r="ATG38" s="202"/>
      <c r="ATH38" s="202"/>
      <c r="ATI38" s="202"/>
      <c r="ATJ38" s="202"/>
      <c r="ATK38" s="202"/>
      <c r="ATL38" s="202"/>
      <c r="ATM38" s="202"/>
      <c r="ATN38" s="202"/>
      <c r="ATO38" s="202">
        <v>5</v>
      </c>
      <c r="ATP38" s="202"/>
      <c r="ATQ38" s="202"/>
      <c r="ATR38" s="202"/>
      <c r="ATS38" s="202">
        <v>5</v>
      </c>
      <c r="ATT38" s="202">
        <v>6</v>
      </c>
      <c r="ATU38" s="202">
        <v>6</v>
      </c>
      <c r="ATV38" s="202">
        <v>11</v>
      </c>
      <c r="ATW38" s="202"/>
      <c r="ATX38" s="202"/>
      <c r="ATY38" s="202"/>
      <c r="ATZ38" s="202"/>
      <c r="AUA38" s="202"/>
      <c r="AUB38" s="202"/>
      <c r="AUC38" s="202"/>
      <c r="AUD38" s="202"/>
      <c r="AUE38" s="202"/>
      <c r="AUF38" s="202"/>
      <c r="AUG38" s="202"/>
      <c r="AUH38" s="202"/>
      <c r="AUI38" s="202"/>
      <c r="AUJ38" s="202"/>
      <c r="AUK38" s="202"/>
      <c r="AUL38" s="202"/>
      <c r="AUM38" s="202"/>
      <c r="AUN38" s="202"/>
      <c r="AUO38" s="202"/>
      <c r="AUP38" s="202"/>
      <c r="AUQ38" s="202"/>
      <c r="AUR38" s="202"/>
      <c r="AUS38" s="202"/>
      <c r="AUT38" s="202"/>
      <c r="AUU38" s="202">
        <v>15</v>
      </c>
      <c r="AUV38" s="202"/>
      <c r="AUW38" s="202"/>
      <c r="AUX38" s="202">
        <v>15</v>
      </c>
      <c r="AUY38" s="202">
        <v>15</v>
      </c>
      <c r="AUZ38" s="202"/>
      <c r="AVA38" s="202"/>
      <c r="AVB38" s="202"/>
      <c r="AVC38" s="202">
        <v>30</v>
      </c>
      <c r="AVD38" s="202"/>
      <c r="AVE38" s="202"/>
      <c r="AVF38" s="202">
        <v>7</v>
      </c>
      <c r="AVG38" s="202">
        <v>37</v>
      </c>
      <c r="AVH38" s="202"/>
      <c r="AVI38" s="202"/>
      <c r="AVJ38" s="202">
        <v>20</v>
      </c>
      <c r="AVK38" s="202"/>
      <c r="AVL38" s="202"/>
      <c r="AVM38" s="202">
        <v>20</v>
      </c>
      <c r="AVN38" s="202"/>
      <c r="AVO38" s="202"/>
      <c r="AVP38" s="202">
        <v>38</v>
      </c>
      <c r="AVQ38" s="202"/>
      <c r="AVR38" s="202"/>
      <c r="AVS38" s="202">
        <v>38</v>
      </c>
      <c r="AVT38" s="202">
        <v>30</v>
      </c>
      <c r="AVU38" s="202"/>
      <c r="AVV38" s="202"/>
      <c r="AVW38" s="202"/>
      <c r="AVX38" s="202"/>
      <c r="AVY38" s="202">
        <v>30</v>
      </c>
      <c r="AVZ38" s="202">
        <v>125</v>
      </c>
      <c r="AWA38" s="202">
        <v>9</v>
      </c>
      <c r="AWB38" s="202"/>
      <c r="AWC38" s="202"/>
      <c r="AWD38" s="202">
        <v>7</v>
      </c>
      <c r="AWE38" s="202"/>
      <c r="AWF38" s="202">
        <v>16</v>
      </c>
      <c r="AWG38" s="202"/>
      <c r="AWH38" s="202"/>
      <c r="AWI38" s="202"/>
      <c r="AWJ38" s="202">
        <v>10</v>
      </c>
      <c r="AWK38" s="202">
        <v>23</v>
      </c>
      <c r="AWL38" s="202">
        <v>33</v>
      </c>
      <c r="AWM38" s="202"/>
      <c r="AWN38" s="202"/>
      <c r="AWO38" s="202">
        <v>23</v>
      </c>
      <c r="AWP38" s="202"/>
      <c r="AWQ38" s="202">
        <v>5</v>
      </c>
      <c r="AWR38" s="202">
        <f t="shared" si="56"/>
        <v>28</v>
      </c>
      <c r="AWS38" s="202"/>
      <c r="AWT38" s="202"/>
      <c r="AWU38" s="202">
        <v>35</v>
      </c>
      <c r="AWV38" s="202">
        <v>6.5</v>
      </c>
      <c r="AWW38" s="202">
        <f t="shared" si="57"/>
        <v>41.5</v>
      </c>
      <c r="AWX38" s="202">
        <v>29</v>
      </c>
      <c r="AWY38" s="202">
        <v>0</v>
      </c>
      <c r="AWZ38" s="202">
        <f t="shared" si="58"/>
        <v>29</v>
      </c>
      <c r="AXA38" s="202">
        <f t="shared" si="59"/>
        <v>147.5</v>
      </c>
      <c r="AXB38" s="202">
        <f t="shared" si="60"/>
        <v>654.90071427999999</v>
      </c>
      <c r="AXC38" s="202">
        <v>0</v>
      </c>
      <c r="AXD38" s="202">
        <v>5</v>
      </c>
      <c r="AXE38" s="202">
        <f t="shared" si="61"/>
        <v>5</v>
      </c>
      <c r="AXF38" s="202">
        <v>10</v>
      </c>
      <c r="AXG38" s="202">
        <v>10</v>
      </c>
      <c r="AXH38" s="202"/>
      <c r="AXI38" s="202"/>
      <c r="AXJ38" s="202">
        <v>20</v>
      </c>
      <c r="AXK38" s="202">
        <f t="shared" si="62"/>
        <v>40</v>
      </c>
      <c r="AXL38" s="202">
        <v>0</v>
      </c>
      <c r="AXM38" s="202">
        <v>0</v>
      </c>
      <c r="AXN38" s="202">
        <v>0</v>
      </c>
      <c r="AXO38" s="202">
        <v>0</v>
      </c>
      <c r="AXP38" s="202">
        <v>0</v>
      </c>
      <c r="AXQ38" s="202">
        <f t="shared" si="63"/>
        <v>0</v>
      </c>
      <c r="AXR38" s="202">
        <v>0</v>
      </c>
      <c r="AXS38" s="202">
        <v>0</v>
      </c>
      <c r="AXT38" s="202">
        <v>0</v>
      </c>
      <c r="AXU38" s="202">
        <v>0</v>
      </c>
      <c r="AXV38" s="202">
        <f t="shared" si="64"/>
        <v>0</v>
      </c>
      <c r="AXW38" s="202">
        <v>0</v>
      </c>
      <c r="AXX38" s="202">
        <v>34</v>
      </c>
      <c r="AXY38" s="202"/>
      <c r="AXZ38" s="202"/>
      <c r="AYA38" s="202">
        <v>9</v>
      </c>
      <c r="AYB38" s="202">
        <f t="shared" si="65"/>
        <v>43</v>
      </c>
      <c r="AYC38" s="202">
        <f t="shared" si="23"/>
        <v>88</v>
      </c>
      <c r="AYD38" s="202"/>
      <c r="AYE38" s="202"/>
      <c r="AYF38" s="202"/>
      <c r="AYG38" s="202"/>
      <c r="AYH38" s="202">
        <v>4</v>
      </c>
      <c r="AYI38" s="202">
        <f t="shared" si="66"/>
        <v>4</v>
      </c>
      <c r="AYJ38" s="202"/>
      <c r="AYK38" s="202"/>
      <c r="AYL38" s="202">
        <v>10</v>
      </c>
      <c r="AYM38" s="202"/>
      <c r="AYN38" s="202">
        <v>10</v>
      </c>
      <c r="AYO38" s="202">
        <f t="shared" si="67"/>
        <v>20</v>
      </c>
      <c r="AYP38" s="202"/>
      <c r="AYQ38" s="202">
        <v>5</v>
      </c>
      <c r="AYR38" s="202">
        <v>25</v>
      </c>
      <c r="AYS38" s="202">
        <v>20</v>
      </c>
      <c r="AYT38" s="202">
        <v>3</v>
      </c>
      <c r="AYU38" s="202">
        <f t="shared" si="68"/>
        <v>53</v>
      </c>
      <c r="AYV38" s="202">
        <v>4</v>
      </c>
      <c r="AYW38" s="202">
        <v>10</v>
      </c>
      <c r="AYX38" s="202">
        <v>6.8</v>
      </c>
      <c r="AYY38" s="202">
        <f t="shared" si="69"/>
        <v>20.8</v>
      </c>
      <c r="AYZ38" s="202">
        <f t="shared" si="70"/>
        <v>97.8</v>
      </c>
      <c r="AZA38" s="202">
        <v>7</v>
      </c>
      <c r="AZB38" s="202"/>
      <c r="AZC38" s="202">
        <v>5</v>
      </c>
      <c r="AZD38" s="202">
        <v>5</v>
      </c>
      <c r="AZE38" s="202"/>
      <c r="AZF38" s="202">
        <f t="shared" si="71"/>
        <v>17</v>
      </c>
      <c r="AZG38" s="202"/>
      <c r="AZH38" s="202"/>
      <c r="AZI38" s="202">
        <v>15</v>
      </c>
      <c r="AZJ38" s="202"/>
      <c r="AZK38" s="202">
        <v>15</v>
      </c>
      <c r="AZL38" s="202">
        <f t="shared" si="72"/>
        <v>30</v>
      </c>
      <c r="AZM38" s="202"/>
      <c r="AZN38" s="202"/>
      <c r="AZO38" s="202"/>
      <c r="AZP38" s="202"/>
      <c r="AZQ38" s="202"/>
      <c r="AZR38" s="202">
        <f t="shared" si="73"/>
        <v>0</v>
      </c>
      <c r="AZS38" s="202"/>
      <c r="AZT38" s="202"/>
      <c r="AZU38" s="202">
        <v>7</v>
      </c>
      <c r="AZV38" s="202"/>
      <c r="AZW38" s="202"/>
      <c r="AZX38" s="202">
        <f t="shared" si="74"/>
        <v>7</v>
      </c>
      <c r="AZY38" s="202"/>
      <c r="AZZ38" s="202"/>
      <c r="BAA38" s="202">
        <f t="shared" si="75"/>
        <v>0</v>
      </c>
      <c r="BAB38" s="202">
        <f t="shared" si="76"/>
        <v>54</v>
      </c>
      <c r="BAC38" s="202">
        <v>4</v>
      </c>
      <c r="BAD38" s="202"/>
      <c r="BAE38" s="202"/>
      <c r="BAF38" s="202">
        <f t="shared" si="77"/>
        <v>4</v>
      </c>
      <c r="BAG38" s="202"/>
      <c r="BAH38" s="202">
        <v>5</v>
      </c>
      <c r="BAI38" s="202"/>
      <c r="BAJ38" s="202"/>
      <c r="BAK38" s="202">
        <f t="shared" si="78"/>
        <v>5</v>
      </c>
      <c r="BAL38" s="202"/>
      <c r="BAM38" s="202"/>
      <c r="BAN38" s="202"/>
      <c r="BAO38" s="202"/>
      <c r="BAP38" s="202"/>
      <c r="BAQ38" s="202">
        <f t="shared" si="79"/>
        <v>0</v>
      </c>
      <c r="BAR38" s="202"/>
      <c r="BAS38" s="202"/>
      <c r="BAT38" s="202"/>
      <c r="BAU38" s="202"/>
      <c r="BAV38" s="202"/>
      <c r="BAW38" s="202">
        <f t="shared" si="80"/>
        <v>0</v>
      </c>
      <c r="BAX38" s="202"/>
      <c r="BAY38" s="202"/>
      <c r="BAZ38" s="202"/>
      <c r="BBA38" s="202"/>
      <c r="BBB38" s="202">
        <f t="shared" si="81"/>
        <v>0</v>
      </c>
      <c r="BBC38" s="202">
        <f t="shared" si="82"/>
        <v>9</v>
      </c>
      <c r="BBD38" s="202"/>
      <c r="BBE38" s="202"/>
      <c r="BBF38" s="202"/>
      <c r="BBG38" s="202"/>
      <c r="BBH38" s="202"/>
      <c r="BBI38" s="202">
        <f t="shared" si="83"/>
        <v>0</v>
      </c>
      <c r="BBJ38" s="202">
        <v>10</v>
      </c>
      <c r="BBK38" s="202"/>
      <c r="BBL38" s="202"/>
      <c r="BBM38" s="202"/>
      <c r="BBN38" s="202"/>
      <c r="BBO38" s="202">
        <f t="shared" si="84"/>
        <v>10</v>
      </c>
      <c r="BBP38" s="202"/>
      <c r="BBQ38" s="202"/>
      <c r="BBR38" s="202"/>
      <c r="BBS38" s="202"/>
      <c r="BBT38" s="202"/>
      <c r="BBU38" s="202">
        <f t="shared" si="85"/>
        <v>0</v>
      </c>
      <c r="BBV38" s="202"/>
      <c r="BBW38" s="202"/>
      <c r="BBX38" s="202"/>
      <c r="BBY38" s="202"/>
      <c r="BBZ38" s="202"/>
      <c r="BCA38" s="202">
        <f t="shared" si="86"/>
        <v>0</v>
      </c>
      <c r="BCB38" s="202">
        <f t="shared" si="87"/>
        <v>10</v>
      </c>
      <c r="BCC38" s="202"/>
      <c r="BCD38" s="202"/>
      <c r="BCE38" s="202"/>
      <c r="BCF38" s="202"/>
      <c r="BCG38" s="202"/>
      <c r="BCH38" s="202">
        <f t="shared" si="88"/>
        <v>0</v>
      </c>
      <c r="BCI38" s="202"/>
      <c r="BCJ38" s="202">
        <v>13</v>
      </c>
      <c r="BCK38" s="202">
        <v>5</v>
      </c>
      <c r="BCL38" s="202">
        <v>5</v>
      </c>
      <c r="BCM38" s="202">
        <f t="shared" si="24"/>
        <v>23</v>
      </c>
      <c r="BCN38" s="202">
        <v>10</v>
      </c>
      <c r="BCO38" s="202">
        <v>5</v>
      </c>
      <c r="BCP38" s="202"/>
      <c r="BCQ38" s="202">
        <v>5</v>
      </c>
      <c r="BCR38" s="202">
        <v>15</v>
      </c>
      <c r="BCS38" s="202">
        <f t="shared" si="89"/>
        <v>35</v>
      </c>
      <c r="BCT38" s="202"/>
      <c r="BCU38" s="202">
        <v>23</v>
      </c>
      <c r="BCV38" s="202">
        <v>5</v>
      </c>
      <c r="BCW38" s="202"/>
      <c r="BCX38" s="202">
        <f t="shared" si="90"/>
        <v>28</v>
      </c>
      <c r="BCY38" s="202"/>
      <c r="BCZ38" s="202"/>
      <c r="BDA38" s="202">
        <f t="shared" si="91"/>
        <v>0</v>
      </c>
      <c r="BDB38" s="202">
        <f t="shared" si="92"/>
        <v>86</v>
      </c>
      <c r="BDC38" s="202"/>
      <c r="BDD38" s="202"/>
      <c r="BDE38" s="202">
        <v>7</v>
      </c>
      <c r="BDF38" s="202">
        <f t="shared" si="25"/>
        <v>7</v>
      </c>
      <c r="BDG38" s="202"/>
      <c r="BDH38" s="202"/>
      <c r="BDI38" s="202"/>
      <c r="BDJ38" s="202"/>
      <c r="BDK38" s="202"/>
      <c r="BDL38" s="202">
        <f t="shared" si="93"/>
        <v>0</v>
      </c>
      <c r="BDM38" s="202"/>
      <c r="BDN38" s="202"/>
      <c r="BDO38" s="202">
        <v>10</v>
      </c>
      <c r="BDP38" s="202"/>
      <c r="BDQ38" s="202">
        <f t="shared" si="94"/>
        <v>10</v>
      </c>
      <c r="BDR38" s="202"/>
      <c r="BDS38" s="202">
        <v>5</v>
      </c>
      <c r="BDT38" s="202">
        <v>5</v>
      </c>
      <c r="BDU38" s="202">
        <v>5</v>
      </c>
      <c r="BDV38" s="202"/>
      <c r="BDW38" s="202">
        <f t="shared" si="95"/>
        <v>15</v>
      </c>
      <c r="BDX38" s="202"/>
      <c r="BDY38" s="202">
        <v>14</v>
      </c>
      <c r="BDZ38" s="202"/>
      <c r="BEA38" s="202"/>
      <c r="BEB38" s="202">
        <v>10</v>
      </c>
      <c r="BEC38" s="202">
        <f t="shared" si="96"/>
        <v>24</v>
      </c>
      <c r="BED38" s="202">
        <f t="shared" si="97"/>
        <v>56</v>
      </c>
      <c r="BEE38" s="202"/>
      <c r="BEF38" s="202"/>
      <c r="BEG38" s="202">
        <v>23</v>
      </c>
      <c r="BEH38" s="202"/>
      <c r="BEI38" s="202">
        <f t="shared" si="98"/>
        <v>23</v>
      </c>
      <c r="BEJ38" s="202">
        <v>15</v>
      </c>
      <c r="BEK38" s="202"/>
      <c r="BEL38" s="202">
        <v>10</v>
      </c>
      <c r="BEM38" s="202">
        <v>20</v>
      </c>
      <c r="BEN38" s="202"/>
      <c r="BEO38" s="202">
        <f t="shared" si="99"/>
        <v>45</v>
      </c>
      <c r="BEP38" s="202">
        <v>10</v>
      </c>
      <c r="BEQ38" s="202">
        <v>10</v>
      </c>
      <c r="BER38" s="202"/>
      <c r="BES38" s="202">
        <v>47</v>
      </c>
      <c r="BET38" s="202">
        <v>75</v>
      </c>
      <c r="BEU38" s="202">
        <f t="shared" si="26"/>
        <v>142</v>
      </c>
      <c r="BEV38" s="202">
        <v>11.25</v>
      </c>
      <c r="BEW38" s="202"/>
      <c r="BEX38" s="202"/>
      <c r="BEY38" s="202"/>
      <c r="BEZ38" s="202"/>
      <c r="BFA38" s="202">
        <f t="shared" si="100"/>
        <v>11.25</v>
      </c>
      <c r="BFB38" s="202"/>
      <c r="BFC38" s="202">
        <f t="shared" si="101"/>
        <v>0</v>
      </c>
      <c r="BFD38" s="202">
        <f t="shared" si="27"/>
        <v>221.25</v>
      </c>
      <c r="BFE38" s="202">
        <v>10</v>
      </c>
      <c r="BFF38" s="202">
        <v>6</v>
      </c>
      <c r="BFG38" s="202">
        <v>25</v>
      </c>
      <c r="BFH38" s="202"/>
      <c r="BFI38" s="202">
        <f t="shared" si="102"/>
        <v>41</v>
      </c>
      <c r="BFJ38" s="202"/>
      <c r="BFK38" s="202">
        <v>10</v>
      </c>
      <c r="BFL38" s="202">
        <v>5</v>
      </c>
      <c r="BFM38" s="202">
        <v>0.99</v>
      </c>
      <c r="BFN38" s="202">
        <v>30</v>
      </c>
      <c r="BFO38" s="202">
        <f t="shared" si="103"/>
        <v>45.99</v>
      </c>
      <c r="BFP38" s="202">
        <v>5</v>
      </c>
      <c r="BFQ38" s="202"/>
      <c r="BFR38" s="202">
        <v>10</v>
      </c>
      <c r="BFS38" s="202"/>
      <c r="BFT38" s="202">
        <v>15</v>
      </c>
      <c r="BFU38" s="202">
        <f t="shared" si="28"/>
        <v>30</v>
      </c>
      <c r="BFV38" s="202">
        <v>15</v>
      </c>
      <c r="BFW38" s="202"/>
      <c r="BFX38" s="202">
        <v>10</v>
      </c>
      <c r="BFY38" s="202"/>
      <c r="BFZ38" s="202">
        <v>5</v>
      </c>
      <c r="BGA38" s="202">
        <f t="shared" si="104"/>
        <v>30</v>
      </c>
      <c r="BGB38" s="202">
        <v>12.1875</v>
      </c>
      <c r="BGC38" s="202"/>
      <c r="BGD38" s="202"/>
      <c r="BGE38" s="202">
        <f t="shared" si="105"/>
        <v>12.1875</v>
      </c>
      <c r="BGF38" s="202">
        <f t="shared" si="29"/>
        <v>159.17750000000001</v>
      </c>
      <c r="BGG38" s="202"/>
      <c r="BGH38" s="202"/>
      <c r="BGI38" s="202">
        <f t="shared" si="106"/>
        <v>0</v>
      </c>
      <c r="BGJ38" s="202"/>
      <c r="BGK38" s="202">
        <v>10</v>
      </c>
      <c r="BGL38" s="202"/>
      <c r="BGM38" s="202">
        <v>10</v>
      </c>
      <c r="BGN38" s="202"/>
      <c r="BGO38" s="202">
        <f t="shared" si="107"/>
        <v>20</v>
      </c>
      <c r="BGP38" s="202"/>
      <c r="BGQ38" s="202"/>
      <c r="BGR38" s="202"/>
      <c r="BGS38" s="202">
        <v>7</v>
      </c>
      <c r="BGT38" s="202">
        <v>2.5</v>
      </c>
      <c r="BGU38" s="202">
        <f t="shared" si="108"/>
        <v>9.5</v>
      </c>
      <c r="BGV38" s="202"/>
      <c r="BGW38" s="202">
        <v>15</v>
      </c>
      <c r="BGX38" s="202"/>
      <c r="BGY38" s="202">
        <v>2.99</v>
      </c>
      <c r="BGZ38" s="202">
        <v>12</v>
      </c>
      <c r="BHA38" s="202">
        <f t="shared" si="109"/>
        <v>29.990000000000002</v>
      </c>
      <c r="BHB38" s="202"/>
      <c r="BHC38" s="202">
        <v>2</v>
      </c>
      <c r="BHD38" s="202">
        <v>5</v>
      </c>
      <c r="BHE38" s="202"/>
      <c r="BHF38" s="202">
        <v>20</v>
      </c>
      <c r="BHG38" s="202">
        <f t="shared" si="110"/>
        <v>27</v>
      </c>
      <c r="BHH38" s="202">
        <f t="shared" si="111"/>
        <v>86.490000000000009</v>
      </c>
      <c r="BHI38" s="202"/>
      <c r="BHJ38" s="202">
        <v>5</v>
      </c>
      <c r="BHK38" s="202"/>
      <c r="BHL38" s="202"/>
      <c r="BHM38" s="202">
        <f t="shared" si="112"/>
        <v>5</v>
      </c>
      <c r="BHN38" s="202">
        <v>12.4</v>
      </c>
      <c r="BHO38" s="202"/>
      <c r="BHP38" s="202"/>
      <c r="BHQ38" s="202">
        <v>1.98</v>
      </c>
      <c r="BHR38" s="202">
        <v>20</v>
      </c>
      <c r="BHS38" s="202">
        <f t="shared" si="113"/>
        <v>34.380000000000003</v>
      </c>
      <c r="BHT38" s="202">
        <v>10</v>
      </c>
      <c r="BHU38" s="202"/>
      <c r="BHV38" s="202">
        <v>5.4950000000000001</v>
      </c>
      <c r="BHW38" s="202">
        <v>6.5</v>
      </c>
      <c r="BHX38" s="202"/>
      <c r="BHY38" s="202">
        <f t="shared" si="114"/>
        <v>21.995000000000001</v>
      </c>
      <c r="BHZ38" s="202">
        <v>2.9820000000000002</v>
      </c>
      <c r="BIA38" s="202"/>
      <c r="BIB38" s="202"/>
      <c r="BIC38" s="202"/>
      <c r="BID38" s="202"/>
      <c r="BIE38" s="202">
        <f t="shared" si="115"/>
        <v>2.9820000000000002</v>
      </c>
      <c r="BIF38" s="202">
        <v>22.5</v>
      </c>
      <c r="BIG38" s="202">
        <f t="shared" si="116"/>
        <v>22.5</v>
      </c>
      <c r="BIH38" s="202">
        <f t="shared" si="117"/>
        <v>86.856999999999999</v>
      </c>
      <c r="BII38" s="202"/>
      <c r="BIJ38" s="202"/>
      <c r="BIK38" s="202">
        <v>10</v>
      </c>
      <c r="BIL38" s="202">
        <v>4</v>
      </c>
      <c r="BIM38" s="202">
        <f t="shared" si="118"/>
        <v>14</v>
      </c>
      <c r="BIN38" s="202"/>
      <c r="BIO38" s="202">
        <v>18.779969999999999</v>
      </c>
      <c r="BIP38" s="202">
        <v>35.200000000000003</v>
      </c>
      <c r="BIQ38" s="202">
        <v>5.5444750000000003</v>
      </c>
      <c r="BIR38" s="202"/>
      <c r="BIS38" s="202">
        <f t="shared" si="119"/>
        <v>59.524445</v>
      </c>
      <c r="BIT38" s="202">
        <v>10.97003</v>
      </c>
      <c r="BIU38" s="202">
        <v>46</v>
      </c>
      <c r="BIV38" s="202">
        <v>10</v>
      </c>
      <c r="BIW38" s="202">
        <v>4.4550000000000001</v>
      </c>
      <c r="BIX38" s="202">
        <v>18.237500000000001</v>
      </c>
      <c r="BIY38" s="202">
        <f t="shared" si="120"/>
        <v>89.662530000000004</v>
      </c>
      <c r="BIZ38" s="202">
        <v>10</v>
      </c>
      <c r="BJA38" s="202">
        <v>7</v>
      </c>
      <c r="BJB38" s="202"/>
      <c r="BJC38" s="202"/>
      <c r="BJD38" s="202">
        <f t="shared" si="121"/>
        <v>17</v>
      </c>
      <c r="BJE38" s="202">
        <v>10</v>
      </c>
      <c r="BJF38" s="202"/>
      <c r="BJG38" s="202">
        <v>3</v>
      </c>
      <c r="BJH38" s="202">
        <v>15</v>
      </c>
      <c r="BJI38" s="202">
        <f t="shared" si="122"/>
        <v>28</v>
      </c>
      <c r="BJJ38" s="202">
        <f t="shared" si="123"/>
        <v>208.18697500000002</v>
      </c>
      <c r="BJK38" s="202">
        <f t="shared" si="30"/>
        <v>1162.761475</v>
      </c>
      <c r="BJL38" s="202"/>
      <c r="BJM38" s="202">
        <v>3</v>
      </c>
      <c r="BJN38" s="202"/>
      <c r="BJO38" s="202">
        <v>17</v>
      </c>
      <c r="BJP38" s="202"/>
      <c r="BJQ38" s="202">
        <f t="shared" si="124"/>
        <v>20</v>
      </c>
      <c r="BJR38" s="202">
        <v>1</v>
      </c>
      <c r="BJS38" s="202">
        <v>10</v>
      </c>
      <c r="BJT38" s="202">
        <v>2.5</v>
      </c>
      <c r="BJU38" s="202">
        <v>4</v>
      </c>
      <c r="BJV38" s="202">
        <v>2.5</v>
      </c>
      <c r="BJW38" s="202">
        <f t="shared" si="125"/>
        <v>20</v>
      </c>
      <c r="BJX38" s="202"/>
      <c r="BJY38" s="202"/>
      <c r="BJZ38" s="202">
        <v>12</v>
      </c>
      <c r="BKA38" s="202">
        <v>2.5</v>
      </c>
      <c r="BKB38" s="202">
        <f t="shared" si="126"/>
        <v>14.5</v>
      </c>
      <c r="BKC38" s="202"/>
      <c r="BKD38" s="202"/>
      <c r="BKE38" s="202"/>
      <c r="BKF38" s="202">
        <v>1.5</v>
      </c>
      <c r="BKG38" s="202">
        <v>2.5</v>
      </c>
      <c r="BKH38" s="202">
        <f t="shared" si="127"/>
        <v>4</v>
      </c>
      <c r="BKI38" s="202">
        <f t="shared" si="128"/>
        <v>58.5</v>
      </c>
      <c r="BKJ38" s="202"/>
      <c r="BKK38" s="202">
        <v>25</v>
      </c>
      <c r="BKL38" s="202">
        <v>4</v>
      </c>
      <c r="BKM38" s="202"/>
      <c r="BKN38" s="202">
        <v>4</v>
      </c>
      <c r="BKO38" s="202">
        <f t="shared" si="129"/>
        <v>33</v>
      </c>
      <c r="BKP38" s="202"/>
      <c r="BKQ38" s="202"/>
      <c r="BKR38" s="202">
        <v>5</v>
      </c>
      <c r="BKS38" s="202">
        <v>30</v>
      </c>
      <c r="BKT38" s="202">
        <v>5.99</v>
      </c>
      <c r="BKU38" s="202">
        <f t="shared" si="130"/>
        <v>40.99</v>
      </c>
      <c r="BKV38" s="202"/>
      <c r="BKW38" s="202">
        <v>10</v>
      </c>
      <c r="BKX38" s="202"/>
      <c r="BKY38" s="202">
        <f t="shared" si="131"/>
        <v>10</v>
      </c>
      <c r="BKZ38" s="202">
        <v>3.96</v>
      </c>
      <c r="BLA38" s="202"/>
      <c r="BLB38" s="202">
        <v>8</v>
      </c>
      <c r="BLC38" s="202">
        <v>5</v>
      </c>
      <c r="BLD38" s="202"/>
      <c r="BLE38" s="202">
        <f t="shared" si="132"/>
        <v>16.96</v>
      </c>
      <c r="BLF38" s="196">
        <f t="shared" si="133"/>
        <v>100.95000000000002</v>
      </c>
      <c r="BLG38" s="202"/>
      <c r="BLH38" s="202">
        <v>53.782660049562679</v>
      </c>
      <c r="BLI38" s="202">
        <v>50</v>
      </c>
      <c r="BLJ38" s="202"/>
      <c r="BLK38" s="202"/>
      <c r="BLL38" s="202">
        <f t="shared" si="134"/>
        <v>103.78266004956268</v>
      </c>
      <c r="BLM38" s="202">
        <v>2.97</v>
      </c>
      <c r="BLN38" s="202">
        <v>10</v>
      </c>
      <c r="BLO38" s="202">
        <v>3.976</v>
      </c>
      <c r="BLP38" s="202"/>
      <c r="BLQ38" s="202"/>
      <c r="BLR38" s="196">
        <f t="shared" si="135"/>
        <v>16.946000000000002</v>
      </c>
      <c r="BLS38" s="202"/>
      <c r="BLT38" s="202"/>
      <c r="BLU38" s="202">
        <v>25</v>
      </c>
      <c r="BLV38" s="202">
        <v>1.492472</v>
      </c>
      <c r="BLW38" s="202">
        <v>2.4749500000000002</v>
      </c>
      <c r="BLX38" s="196">
        <f t="shared" si="31"/>
        <v>28.967421999999999</v>
      </c>
      <c r="BLY38" s="202">
        <v>42.74</v>
      </c>
      <c r="BLZ38" s="202"/>
      <c r="BMA38" s="202">
        <v>5.4447787799999992</v>
      </c>
      <c r="BMB38" s="202">
        <v>0.99</v>
      </c>
      <c r="BMC38" s="202">
        <v>45</v>
      </c>
      <c r="BMD38" s="196">
        <f t="shared" si="136"/>
        <v>94.174778779999997</v>
      </c>
      <c r="BME38" s="202">
        <v>0.495</v>
      </c>
      <c r="BMF38" s="202"/>
      <c r="BMG38" s="202">
        <v>3.96</v>
      </c>
      <c r="BMH38" s="196">
        <f t="shared" si="137"/>
        <v>4.4550000000000001</v>
      </c>
      <c r="BMI38" s="196">
        <v>248.325860829563</v>
      </c>
      <c r="BMJ38" s="202"/>
      <c r="BMK38" s="196">
        <f t="shared" si="139"/>
        <v>0</v>
      </c>
      <c r="BML38" s="202"/>
      <c r="BMM38" s="202">
        <v>2.97</v>
      </c>
      <c r="BMN38" s="202">
        <v>25</v>
      </c>
      <c r="BMO38" s="202">
        <v>5</v>
      </c>
      <c r="BMP38" s="202">
        <v>5.5</v>
      </c>
      <c r="BMQ38" s="196">
        <f t="shared" si="140"/>
        <v>38.47</v>
      </c>
      <c r="BMR38" s="202">
        <v>11.98</v>
      </c>
      <c r="BMS38" s="202">
        <v>15</v>
      </c>
      <c r="BMT38" s="202"/>
      <c r="BMU38" s="202">
        <v>6.98</v>
      </c>
      <c r="BMV38" s="202">
        <v>5</v>
      </c>
      <c r="BMW38" s="196">
        <f t="shared" si="141"/>
        <v>38.96</v>
      </c>
      <c r="BMX38" s="202">
        <v>34.979999999999997</v>
      </c>
      <c r="BMY38" s="202">
        <v>10</v>
      </c>
      <c r="BMZ38" s="202">
        <v>5</v>
      </c>
      <c r="BNA38" s="202">
        <v>30</v>
      </c>
      <c r="BNB38" s="202">
        <v>8.99</v>
      </c>
      <c r="BNC38" s="196">
        <f t="shared" si="142"/>
        <v>88.969999999999985</v>
      </c>
      <c r="BND38" s="202">
        <v>15</v>
      </c>
      <c r="BNE38" s="202">
        <v>10</v>
      </c>
      <c r="BNF38" s="202">
        <v>18</v>
      </c>
      <c r="BNG38" s="202">
        <v>20.000050000000002</v>
      </c>
      <c r="BNH38" s="202">
        <v>29.454999999999998</v>
      </c>
      <c r="BNI38" s="196">
        <f t="shared" si="143"/>
        <v>92.45505</v>
      </c>
      <c r="BNJ38" s="196">
        <f t="shared" si="144"/>
        <v>258.85505000000001</v>
      </c>
      <c r="BNK38" s="202">
        <v>27</v>
      </c>
      <c r="BNL38" s="202">
        <v>21</v>
      </c>
      <c r="BNM38" s="202">
        <v>41</v>
      </c>
      <c r="BNN38" s="202">
        <v>20</v>
      </c>
      <c r="BNO38" s="202">
        <v>25</v>
      </c>
      <c r="BNP38" s="196">
        <f t="shared" si="145"/>
        <v>134</v>
      </c>
      <c r="BNQ38" s="202">
        <v>0.33333333000000004</v>
      </c>
      <c r="BNR38" s="202">
        <v>6</v>
      </c>
      <c r="BNS38" s="202">
        <v>30</v>
      </c>
      <c r="BNT38" s="202">
        <v>2.4749500000000002</v>
      </c>
      <c r="BNU38" s="202">
        <v>5</v>
      </c>
      <c r="BNV38" s="196">
        <f t="shared" si="146"/>
        <v>43.808283330000002</v>
      </c>
      <c r="BNW38" s="202"/>
      <c r="BNX38" s="202">
        <v>15</v>
      </c>
      <c r="BNY38" s="202"/>
      <c r="BNZ38" s="202">
        <v>67</v>
      </c>
      <c r="BOA38" s="202">
        <v>15</v>
      </c>
      <c r="BOB38" s="196">
        <f t="shared" si="147"/>
        <v>97</v>
      </c>
      <c r="BOC38" s="202">
        <v>0.5</v>
      </c>
      <c r="BOD38" s="202">
        <v>6.9353999999999996E-3</v>
      </c>
      <c r="BOE38" s="202">
        <v>8.9499999999999993</v>
      </c>
      <c r="BOF38" s="202">
        <v>10</v>
      </c>
      <c r="BOG38" s="202">
        <v>5</v>
      </c>
      <c r="BOH38" s="196">
        <f>SUM(BOC38:BOG38)</f>
        <v>24.456935399999999</v>
      </c>
      <c r="BOI38" s="202"/>
      <c r="BOJ38" s="196">
        <f t="shared" si="149"/>
        <v>0</v>
      </c>
      <c r="BOK38" s="196">
        <f t="shared" si="150"/>
        <v>299.26521873000002</v>
      </c>
      <c r="BOL38" s="202">
        <v>36.979950000000002</v>
      </c>
      <c r="BOM38" s="202">
        <v>15.494999999999999</v>
      </c>
      <c r="BON38" s="202">
        <v>35</v>
      </c>
      <c r="BOO38" s="196">
        <f t="shared" si="32"/>
        <v>87.474950000000007</v>
      </c>
      <c r="BOP38" s="196">
        <v>39.936</v>
      </c>
      <c r="BOQ38" s="196">
        <v>15.00005</v>
      </c>
      <c r="BOR38" s="196">
        <v>27.97</v>
      </c>
      <c r="BOS38" s="196">
        <v>34</v>
      </c>
      <c r="BOT38" s="196">
        <v>5</v>
      </c>
      <c r="BOU38" s="196">
        <f t="shared" si="151"/>
        <v>121.90604999999999</v>
      </c>
      <c r="BOV38" s="196">
        <v>10.984999999999999</v>
      </c>
      <c r="BOW38" s="196">
        <v>19</v>
      </c>
      <c r="BOX38" s="196"/>
      <c r="BOY38" s="196">
        <v>19.5</v>
      </c>
      <c r="BOZ38" s="196"/>
      <c r="BPA38" s="196">
        <v>14</v>
      </c>
      <c r="BPB38" s="196">
        <f t="shared" si="152"/>
        <v>63.484999999999999</v>
      </c>
      <c r="BPC38" s="196">
        <v>16.478999999999999</v>
      </c>
      <c r="BPD38" s="196"/>
      <c r="BPE38" s="196">
        <v>37.594010369999999</v>
      </c>
      <c r="BPF38" s="196">
        <v>13.5</v>
      </c>
      <c r="BPG38" s="196">
        <f t="shared" si="153"/>
        <v>67.573010369999992</v>
      </c>
      <c r="BPH38" s="196"/>
      <c r="BPI38" s="196">
        <v>15.455</v>
      </c>
      <c r="BPJ38" s="196">
        <v>8</v>
      </c>
      <c r="BPK38" s="196">
        <f t="shared" si="154"/>
        <v>23.454999999999998</v>
      </c>
      <c r="BPL38" s="196">
        <f t="shared" si="155"/>
        <v>363.89401036999999</v>
      </c>
      <c r="BPM38" s="196">
        <v>10</v>
      </c>
      <c r="BPN38" s="196">
        <v>26</v>
      </c>
      <c r="BPO38" s="196">
        <f t="shared" si="156"/>
        <v>36</v>
      </c>
      <c r="BPP38" s="196"/>
      <c r="BPQ38" s="196">
        <v>2</v>
      </c>
      <c r="BPR38" s="196">
        <v>15</v>
      </c>
      <c r="BPS38" s="196">
        <v>13.976000000000001</v>
      </c>
      <c r="BPT38" s="196">
        <v>31</v>
      </c>
      <c r="BPU38" s="196">
        <f t="shared" si="157"/>
        <v>61.975999999999999</v>
      </c>
      <c r="BPV38" s="196">
        <v>11</v>
      </c>
      <c r="BPW38" s="196">
        <v>25</v>
      </c>
      <c r="BPX38" s="196">
        <v>21.652999999999999</v>
      </c>
      <c r="BPY38" s="196">
        <v>10</v>
      </c>
      <c r="BPZ38" s="196">
        <f t="shared" si="33"/>
        <v>67.652999999999992</v>
      </c>
      <c r="BQA38" s="196">
        <v>29</v>
      </c>
      <c r="BQB38" s="196">
        <v>38</v>
      </c>
      <c r="BQC38" s="196">
        <v>10</v>
      </c>
      <c r="BQD38" s="196">
        <v>2.97</v>
      </c>
      <c r="BQE38" s="196">
        <v>25</v>
      </c>
      <c r="BQF38" s="196">
        <f t="shared" si="158"/>
        <v>104.97</v>
      </c>
      <c r="BQG38" s="196">
        <v>5</v>
      </c>
      <c r="BQH38" s="196">
        <v>10</v>
      </c>
      <c r="BQI38" s="196">
        <v>8</v>
      </c>
      <c r="BQJ38" s="196">
        <v>11</v>
      </c>
      <c r="BQK38" s="196">
        <v>4.9555300000000004</v>
      </c>
      <c r="BQL38" s="196">
        <f t="shared" si="159"/>
        <v>38.955530000000003</v>
      </c>
      <c r="BQM38" s="196">
        <f t="shared" si="34"/>
        <v>309.55453</v>
      </c>
      <c r="BQN38" s="196">
        <v>6</v>
      </c>
      <c r="BQO38" s="196">
        <v>55</v>
      </c>
      <c r="BQP38" s="196">
        <v>45</v>
      </c>
      <c r="BQQ38" s="196">
        <v>33.09375</v>
      </c>
      <c r="BQR38" s="196">
        <f t="shared" si="160"/>
        <v>139.09375</v>
      </c>
      <c r="BQS38" s="196">
        <v>10</v>
      </c>
      <c r="BQT38" s="196">
        <v>28</v>
      </c>
      <c r="BQU38" s="196">
        <v>3</v>
      </c>
      <c r="BQV38" s="196">
        <v>20</v>
      </c>
      <c r="BQW38" s="196">
        <v>18</v>
      </c>
      <c r="BQX38" s="196">
        <f t="shared" si="161"/>
        <v>79</v>
      </c>
      <c r="BQY38" s="196">
        <v>8.4962499999999999</v>
      </c>
      <c r="BQZ38" s="196">
        <v>23.98</v>
      </c>
      <c r="BRA38" s="196">
        <v>7</v>
      </c>
      <c r="BRB38" s="196">
        <v>7</v>
      </c>
      <c r="BRC38" s="196">
        <v>8</v>
      </c>
      <c r="BRD38" s="196">
        <f t="shared" si="162"/>
        <v>54.47625</v>
      </c>
      <c r="BRE38" s="196">
        <v>21.5</v>
      </c>
      <c r="BRF38" s="196">
        <v>23</v>
      </c>
      <c r="BRG38" s="196">
        <v>2</v>
      </c>
      <c r="BRH38" s="196">
        <v>13.95</v>
      </c>
      <c r="BRI38" s="196">
        <v>17</v>
      </c>
      <c r="BRJ38" s="196">
        <f t="shared" si="163"/>
        <v>77.45</v>
      </c>
      <c r="BRK38" s="196">
        <v>17</v>
      </c>
      <c r="BRL38" s="196">
        <v>12</v>
      </c>
      <c r="BRM38" s="196">
        <f t="shared" si="164"/>
        <v>29</v>
      </c>
      <c r="BRN38" s="196">
        <f t="shared" si="35"/>
        <v>379.02</v>
      </c>
      <c r="BRO38" s="196">
        <v>10.99</v>
      </c>
      <c r="BRP38" s="196">
        <v>26</v>
      </c>
      <c r="BRQ38" s="196">
        <v>26</v>
      </c>
      <c r="BRR38" s="196">
        <f t="shared" si="165"/>
        <v>62.99</v>
      </c>
      <c r="BRS38" s="196"/>
      <c r="BRT38" s="196">
        <v>10</v>
      </c>
      <c r="BRU38" s="196">
        <v>26.9665</v>
      </c>
      <c r="BRV38" s="196">
        <v>19</v>
      </c>
      <c r="BRW38" s="196">
        <v>21.96</v>
      </c>
      <c r="BRX38" s="196">
        <f t="shared" si="166"/>
        <v>77.926500000000004</v>
      </c>
      <c r="BRY38" s="196">
        <v>16.984999999999999</v>
      </c>
      <c r="BRZ38" s="196">
        <v>31</v>
      </c>
      <c r="BSA38" s="196">
        <v>36</v>
      </c>
      <c r="BSB38" s="196"/>
      <c r="BSC38" s="196">
        <v>14</v>
      </c>
      <c r="BSD38" s="196">
        <f t="shared" si="167"/>
        <v>97.984999999999999</v>
      </c>
      <c r="BSE38" s="196">
        <v>10.79176</v>
      </c>
      <c r="BSF38" s="196">
        <v>8.98</v>
      </c>
      <c r="BSG38" s="196">
        <v>7</v>
      </c>
      <c r="BSH38" s="196">
        <v>12</v>
      </c>
      <c r="BSI38" s="196">
        <v>14</v>
      </c>
      <c r="BSJ38" s="196">
        <f t="shared" si="168"/>
        <v>52.77176</v>
      </c>
      <c r="BSK38" s="196">
        <v>18</v>
      </c>
      <c r="BSL38" s="196">
        <v>29</v>
      </c>
      <c r="BSM38" s="196">
        <v>3</v>
      </c>
      <c r="BSN38" s="196">
        <v>3.7324999999999999</v>
      </c>
      <c r="BSO38" s="196">
        <f t="shared" si="169"/>
        <v>53.732500000000002</v>
      </c>
      <c r="BSP38" s="196">
        <f t="shared" si="170"/>
        <v>345.40576000000004</v>
      </c>
      <c r="BSQ38" s="196">
        <v>9</v>
      </c>
      <c r="BSR38" s="196">
        <f t="shared" si="171"/>
        <v>9</v>
      </c>
      <c r="BSS38" s="196">
        <v>6.0000499999999999</v>
      </c>
      <c r="BST38" s="196">
        <v>17.979949999999999</v>
      </c>
      <c r="BSU38" s="196">
        <v>14.491</v>
      </c>
      <c r="BSV38" s="196">
        <v>19</v>
      </c>
      <c r="BSW38" s="196">
        <v>77.5</v>
      </c>
      <c r="BSX38" s="196">
        <f t="shared" si="172"/>
        <v>134.971</v>
      </c>
      <c r="BSY38" s="196"/>
      <c r="BSZ38" s="196">
        <v>5.4824999999999999</v>
      </c>
      <c r="BTA38" s="196">
        <v>26</v>
      </c>
      <c r="BTB38" s="196">
        <v>34.479999999999997</v>
      </c>
      <c r="BTC38" s="196">
        <v>16.48498322</v>
      </c>
      <c r="BTD38" s="196">
        <f t="shared" si="173"/>
        <v>82.447483220000009</v>
      </c>
      <c r="BTE38" s="196">
        <v>1.18804</v>
      </c>
      <c r="BTF38" s="196"/>
      <c r="BTG38" s="196">
        <v>16.945937259999997</v>
      </c>
      <c r="BTH38" s="196">
        <v>5</v>
      </c>
      <c r="BTI38" s="196">
        <v>15</v>
      </c>
      <c r="BTJ38" s="196">
        <f t="shared" si="174"/>
        <v>38.133977259999995</v>
      </c>
      <c r="BTK38" s="196">
        <v>10</v>
      </c>
      <c r="BTL38" s="196">
        <v>15</v>
      </c>
      <c r="BTM38" s="196">
        <v>5</v>
      </c>
      <c r="BTN38" s="196">
        <v>19</v>
      </c>
      <c r="BTO38" s="196"/>
      <c r="BTP38" s="196">
        <f t="shared" si="175"/>
        <v>49</v>
      </c>
      <c r="BTQ38" s="196">
        <f t="shared" si="176"/>
        <v>313.55246048000004</v>
      </c>
      <c r="BTR38" s="196">
        <v>5</v>
      </c>
      <c r="BTS38" s="196">
        <v>30</v>
      </c>
      <c r="BTT38" s="196">
        <v>25</v>
      </c>
      <c r="BTU38" s="196">
        <v>15.00005</v>
      </c>
      <c r="BTV38" s="196">
        <f t="shared" si="177"/>
        <v>75.000050000000002</v>
      </c>
      <c r="BTW38" s="196">
        <v>69.5</v>
      </c>
      <c r="BTX38" s="196">
        <v>13.5</v>
      </c>
      <c r="BTY38" s="196">
        <v>7.0024499999999996</v>
      </c>
      <c r="BTZ38" s="196"/>
      <c r="BUA38" s="196">
        <v>35</v>
      </c>
      <c r="BUB38" s="196">
        <f t="shared" si="178"/>
        <v>125.00245</v>
      </c>
      <c r="BUC38" s="196">
        <v>26</v>
      </c>
      <c r="BUD38" s="196">
        <v>18</v>
      </c>
      <c r="BUE38" s="196">
        <v>21.989996000000001</v>
      </c>
      <c r="BUF38" s="196">
        <v>41.5</v>
      </c>
      <c r="BUG38" s="196">
        <v>9.4899900000000006</v>
      </c>
      <c r="BUH38" s="196">
        <f t="shared" si="179"/>
        <v>116.97998600000001</v>
      </c>
      <c r="BUI38" s="196">
        <f>24+1.984</f>
        <v>25.984000000000002</v>
      </c>
      <c r="BUJ38" s="196">
        <v>13</v>
      </c>
      <c r="BUK38" s="196">
        <v>19</v>
      </c>
      <c r="BUL38" s="196"/>
      <c r="BUM38" s="196">
        <v>4.5</v>
      </c>
      <c r="BUN38" s="196">
        <f t="shared" si="180"/>
        <v>62.484000000000002</v>
      </c>
      <c r="BUO38" s="196">
        <v>15.98</v>
      </c>
      <c r="BUP38" s="196">
        <v>21</v>
      </c>
      <c r="BUQ38" s="196">
        <f t="shared" si="181"/>
        <v>36.980000000000004</v>
      </c>
      <c r="BUR38" s="196">
        <v>416.44648599999999</v>
      </c>
      <c r="BUS38" s="196">
        <v>6</v>
      </c>
      <c r="BUT38" s="196">
        <v>36.000050000000002</v>
      </c>
      <c r="BUU38" s="196">
        <v>26.681550000000001</v>
      </c>
      <c r="BUV38" s="196">
        <f t="shared" si="183"/>
        <v>68.681600000000003</v>
      </c>
      <c r="BUW38" s="196">
        <f>55.98+1.98</f>
        <v>57.959999999999994</v>
      </c>
      <c r="BUX38" s="196">
        <v>11</v>
      </c>
      <c r="BUY38" s="196">
        <v>10</v>
      </c>
      <c r="BUZ38" s="196">
        <v>3</v>
      </c>
      <c r="BVA38" s="196">
        <v>13</v>
      </c>
      <c r="BVB38" s="196">
        <f t="shared" si="184"/>
        <v>94.96</v>
      </c>
      <c r="BVC38" s="196">
        <v>6</v>
      </c>
      <c r="BVD38" s="196">
        <v>33.479999999999997</v>
      </c>
      <c r="BVE38" s="196"/>
      <c r="BVF38" s="196">
        <v>14.5</v>
      </c>
      <c r="BVG38" s="196">
        <v>38.5</v>
      </c>
      <c r="BVH38" s="196">
        <f t="shared" si="185"/>
        <v>92.47999999999999</v>
      </c>
      <c r="BVI38" s="196">
        <v>32</v>
      </c>
      <c r="BVJ38" s="196">
        <v>31</v>
      </c>
      <c r="BVK38" s="196">
        <v>13.43</v>
      </c>
      <c r="BVL38" s="196">
        <v>30</v>
      </c>
      <c r="BVM38" s="196">
        <v>47.494983529999999</v>
      </c>
      <c r="BVN38" s="196">
        <f t="shared" si="206"/>
        <v>153.92498353000002</v>
      </c>
      <c r="BVO38" s="196"/>
      <c r="BVP38" s="196">
        <v>19</v>
      </c>
      <c r="BVQ38" s="196">
        <v>18.93</v>
      </c>
      <c r="BVR38" s="196">
        <v>23.984100000000002</v>
      </c>
      <c r="BVS38" s="196">
        <v>13.827</v>
      </c>
      <c r="BVT38" s="196">
        <f t="shared" si="186"/>
        <v>75.741100000000003</v>
      </c>
      <c r="BVU38" s="196">
        <f t="shared" si="187"/>
        <v>485.78768352999998</v>
      </c>
      <c r="BVV38" s="196">
        <f t="shared" si="36"/>
        <v>3579.5570599395628</v>
      </c>
      <c r="BVW38" s="196"/>
      <c r="BVX38" s="196">
        <v>21</v>
      </c>
      <c r="BVY38" s="196">
        <v>3</v>
      </c>
      <c r="BVZ38" s="196">
        <v>15</v>
      </c>
      <c r="BWA38" s="196">
        <v>30.5</v>
      </c>
      <c r="BWB38" s="196">
        <f t="shared" si="188"/>
        <v>69.5</v>
      </c>
      <c r="BWC38" s="196">
        <v>6.7481249999999999</v>
      </c>
      <c r="BWD38" s="196">
        <v>15</v>
      </c>
      <c r="BWE38" s="196">
        <v>6.5</v>
      </c>
      <c r="BWF38" s="196">
        <v>18</v>
      </c>
      <c r="BWG38" s="196">
        <v>9</v>
      </c>
      <c r="BWH38" s="196">
        <f t="shared" si="204"/>
        <v>55.248125000000002</v>
      </c>
      <c r="BWI38" s="196"/>
      <c r="BWJ38" s="196">
        <v>40</v>
      </c>
      <c r="BWK38" s="196">
        <v>9</v>
      </c>
      <c r="BWL38" s="196">
        <v>1</v>
      </c>
      <c r="BWM38" s="196">
        <v>1</v>
      </c>
      <c r="BWN38" s="196">
        <f t="shared" si="209"/>
        <v>51</v>
      </c>
      <c r="BWO38" s="196">
        <v>12</v>
      </c>
      <c r="BWP38" s="196">
        <v>20</v>
      </c>
      <c r="BWQ38" s="196"/>
      <c r="BWR38" s="196">
        <v>7</v>
      </c>
      <c r="BWS38" s="196"/>
      <c r="BWT38" s="196">
        <f t="shared" si="210"/>
        <v>39</v>
      </c>
      <c r="BWU38" s="196">
        <v>18.279025000000001</v>
      </c>
      <c r="BWV38" s="196">
        <f t="shared" si="38"/>
        <v>18.279025000000001</v>
      </c>
      <c r="BWW38" s="196">
        <f t="shared" si="39"/>
        <v>233.02715000000001</v>
      </c>
      <c r="BWX38" s="196">
        <v>11.99</v>
      </c>
      <c r="BWY38" s="196">
        <v>9</v>
      </c>
      <c r="BWZ38" s="196">
        <v>7</v>
      </c>
      <c r="BXA38" s="196">
        <v>8</v>
      </c>
      <c r="BXB38" s="196">
        <f t="shared" si="190"/>
        <v>35.99</v>
      </c>
      <c r="BXC38" s="196">
        <v>10.6</v>
      </c>
      <c r="BXD38" s="196">
        <v>18</v>
      </c>
      <c r="BXE38" s="196">
        <v>15</v>
      </c>
      <c r="BXF38" s="196">
        <v>16</v>
      </c>
      <c r="BXG38" s="196">
        <v>36.5</v>
      </c>
      <c r="BXH38" s="196">
        <f t="shared" si="191"/>
        <v>96.1</v>
      </c>
      <c r="BXI38" s="196">
        <v>14.5</v>
      </c>
      <c r="BXJ38" s="196">
        <v>42.5</v>
      </c>
      <c r="BXK38" s="196">
        <v>2</v>
      </c>
      <c r="BXL38" s="196">
        <v>18</v>
      </c>
      <c r="BXM38" s="196">
        <v>12</v>
      </c>
      <c r="BXN38" s="196">
        <f t="shared" si="192"/>
        <v>89</v>
      </c>
      <c r="BXO38" s="196"/>
      <c r="BXP38" s="196">
        <v>3.96</v>
      </c>
      <c r="BXQ38" s="196"/>
      <c r="BXR38" s="196">
        <v>11</v>
      </c>
      <c r="BXS38" s="196">
        <v>38.5</v>
      </c>
      <c r="BXT38" s="196">
        <f t="shared" si="193"/>
        <v>53.46</v>
      </c>
      <c r="BXU38" s="196">
        <f t="shared" si="194"/>
        <v>274.55</v>
      </c>
      <c r="BXV38" s="196">
        <v>35.494990000000001</v>
      </c>
      <c r="BXW38" s="196">
        <v>52</v>
      </c>
      <c r="BXX38" s="196">
        <v>24</v>
      </c>
      <c r="BXY38" s="196">
        <f t="shared" si="195"/>
        <v>111.49499</v>
      </c>
      <c r="BXZ38" s="196">
        <v>30</v>
      </c>
      <c r="BYA38" s="196">
        <v>35</v>
      </c>
      <c r="BYB38" s="196">
        <v>15</v>
      </c>
      <c r="BYC38" s="196">
        <v>29</v>
      </c>
      <c r="BYD38" s="196">
        <v>35</v>
      </c>
      <c r="BYE38" s="196">
        <f t="shared" si="196"/>
        <v>144</v>
      </c>
      <c r="BYF38" s="196">
        <v>11</v>
      </c>
      <c r="BYG38" s="196">
        <v>20.5</v>
      </c>
      <c r="BYH38" s="196">
        <v>24</v>
      </c>
      <c r="BYI38" s="196">
        <v>24</v>
      </c>
      <c r="BYJ38" s="196">
        <v>38.979999999999997</v>
      </c>
      <c r="BYK38" s="196">
        <f t="shared" si="207"/>
        <v>118.47999999999999</v>
      </c>
      <c r="BYL38" s="196">
        <v>46</v>
      </c>
      <c r="BYM38" s="196">
        <v>10</v>
      </c>
      <c r="BYN38" s="196">
        <v>5</v>
      </c>
      <c r="BYO38" s="196">
        <v>19</v>
      </c>
      <c r="BYP38" s="196">
        <v>25</v>
      </c>
      <c r="BYQ38" s="196">
        <f t="shared" si="205"/>
        <v>105</v>
      </c>
      <c r="BYR38" s="196">
        <v>74</v>
      </c>
      <c r="BYS38" s="196">
        <v>27.5</v>
      </c>
      <c r="BYT38" s="196">
        <v>45.545732999999998</v>
      </c>
      <c r="BYU38" s="196">
        <v>32.302895120000002</v>
      </c>
      <c r="BYV38" s="196">
        <f t="shared" si="197"/>
        <v>179.34862812</v>
      </c>
      <c r="BYW38" s="196">
        <f t="shared" si="198"/>
        <v>658.32361811999999</v>
      </c>
      <c r="BYX38" s="196">
        <v>12</v>
      </c>
      <c r="BYY38" s="196">
        <f t="shared" si="199"/>
        <v>12</v>
      </c>
      <c r="BYZ38" s="196">
        <v>17</v>
      </c>
      <c r="BZA38" s="196">
        <v>22</v>
      </c>
      <c r="BZB38" s="196">
        <v>29.544499999999999</v>
      </c>
      <c r="BZC38" s="196">
        <v>24</v>
      </c>
      <c r="BZD38" s="196">
        <v>28</v>
      </c>
      <c r="BZE38" s="196">
        <f t="shared" si="200"/>
        <v>120.5445</v>
      </c>
      <c r="BZF38" s="196">
        <v>24</v>
      </c>
      <c r="BZG38" s="196">
        <v>64</v>
      </c>
      <c r="BZH38" s="196">
        <v>16</v>
      </c>
      <c r="BZI38" s="196">
        <v>18</v>
      </c>
      <c r="BZJ38" s="196">
        <f t="shared" si="201"/>
        <v>122</v>
      </c>
      <c r="BZK38" s="196">
        <v>17</v>
      </c>
      <c r="BZL38" s="196">
        <v>25</v>
      </c>
      <c r="BZM38" s="196">
        <v>17</v>
      </c>
      <c r="BZN38" s="196">
        <v>25</v>
      </c>
      <c r="BZO38" s="196"/>
      <c r="BZP38" s="196">
        <f t="shared" si="40"/>
        <v>84</v>
      </c>
      <c r="BZQ38" s="379">
        <f t="shared" si="202"/>
        <v>338.54449999999997</v>
      </c>
      <c r="BZR38" s="196">
        <f t="shared" si="203"/>
        <v>1504.44526812</v>
      </c>
      <c r="BZS38" s="198">
        <f>+BZQ38-BZC38</f>
        <v>314.54449999999997</v>
      </c>
      <c r="BZT38" s="198"/>
      <c r="BZU38" s="198"/>
      <c r="BZV38" s="198"/>
      <c r="BZW38" s="198"/>
      <c r="BZX38" s="198"/>
      <c r="BZY38" s="198"/>
      <c r="BZZ38" s="198"/>
      <c r="CAA38" s="198"/>
      <c r="CAB38" s="198"/>
      <c r="CAC38" s="198"/>
      <c r="CAD38" s="198"/>
      <c r="CAE38" s="198"/>
      <c r="CAF38" s="198"/>
      <c r="CAG38" s="198"/>
      <c r="CAH38" s="198"/>
      <c r="CAI38" s="198"/>
      <c r="CAJ38" s="198"/>
      <c r="CAK38" s="198"/>
      <c r="CAL38" s="198"/>
      <c r="CAM38" s="198"/>
      <c r="CAN38" s="198"/>
      <c r="CAO38" s="198"/>
      <c r="CAP38" s="198"/>
      <c r="CAQ38" s="198"/>
      <c r="CAR38" s="198"/>
      <c r="CAS38" s="198"/>
      <c r="CAT38" s="198"/>
      <c r="CAU38" s="198"/>
      <c r="CAV38" s="198"/>
      <c r="CAW38" s="198"/>
      <c r="CAX38" s="198"/>
      <c r="CAY38" s="198"/>
      <c r="CAZ38" s="198"/>
      <c r="CBA38" s="198"/>
      <c r="CBB38" s="198"/>
      <c r="CBC38" s="198"/>
      <c r="CBD38" s="198"/>
      <c r="CBE38" s="198"/>
      <c r="CBF38" s="198"/>
      <c r="CBG38" s="198"/>
      <c r="CBH38" s="198"/>
      <c r="CBI38" s="198"/>
      <c r="CBJ38" s="198"/>
      <c r="CBK38" s="198"/>
      <c r="CBL38" s="198"/>
      <c r="CBM38" s="198"/>
      <c r="CBN38" s="198"/>
      <c r="CBO38" s="198"/>
      <c r="CBP38" s="198"/>
      <c r="CBQ38" s="198"/>
      <c r="CBR38" s="198"/>
      <c r="CBS38" s="198"/>
      <c r="CBT38" s="198"/>
      <c r="CBU38" s="198"/>
      <c r="CBV38" s="198"/>
      <c r="CBW38" s="198"/>
      <c r="CBX38" s="198"/>
      <c r="CBY38" s="198"/>
      <c r="CBZ38" s="198"/>
      <c r="CCA38" s="198"/>
      <c r="CCB38" s="198"/>
      <c r="CCC38" s="198"/>
      <c r="CCD38" s="198"/>
      <c r="CCE38" s="198"/>
      <c r="CCF38" s="198"/>
      <c r="CCG38" s="198"/>
      <c r="CCH38" s="198"/>
      <c r="CCI38" s="198"/>
      <c r="CCJ38" s="198"/>
      <c r="CCK38" s="198"/>
      <c r="CCL38" s="198"/>
      <c r="CCM38" s="198"/>
      <c r="CCN38" s="198"/>
      <c r="CCO38" s="198"/>
      <c r="CCP38" s="198"/>
      <c r="CCQ38" s="198"/>
      <c r="CCR38" s="198"/>
      <c r="CCS38" s="198">
        <f t="shared" si="41"/>
        <v>4</v>
      </c>
      <c r="CCT38" s="199"/>
      <c r="CCV38" s="200" t="s">
        <v>208</v>
      </c>
      <c r="CCW38" s="200" t="s">
        <v>209</v>
      </c>
      <c r="CCX38" s="200" t="s">
        <v>210</v>
      </c>
      <c r="CCY38" s="200" t="s">
        <v>105</v>
      </c>
      <c r="CDM38" s="207" t="s">
        <v>216</v>
      </c>
      <c r="CDN38" s="221">
        <v>35</v>
      </c>
      <c r="CDO38" s="206"/>
      <c r="CDP38" s="222"/>
      <c r="CDS38" s="207" t="s">
        <v>26</v>
      </c>
      <c r="CDT38" s="210"/>
      <c r="CDU38" s="210">
        <v>1.3261405510204081</v>
      </c>
    </row>
    <row r="39" spans="1:2164" s="200" customFormat="1" outlineLevel="1" x14ac:dyDescent="0.2">
      <c r="A39" s="194" t="s">
        <v>29</v>
      </c>
      <c r="B39" s="195">
        <v>126.38859259</v>
      </c>
      <c r="C39" s="195">
        <v>23.36840437</v>
      </c>
      <c r="D39" s="195">
        <v>21.621305420000002</v>
      </c>
      <c r="E39" s="195">
        <v>25.038978360000005</v>
      </c>
      <c r="F39" s="195">
        <v>39.677432339999996</v>
      </c>
      <c r="G39" s="195">
        <v>49.749570030000001</v>
      </c>
      <c r="H39" s="195">
        <v>246.90405294000001</v>
      </c>
      <c r="I39" s="195">
        <v>34.582922850000003</v>
      </c>
      <c r="J39" s="195">
        <v>184.32189256999999</v>
      </c>
      <c r="K39" s="195">
        <v>42.443954799999993</v>
      </c>
      <c r="L39" s="195">
        <v>70.358035610000002</v>
      </c>
      <c r="M39" s="195">
        <v>61.063963819999998</v>
      </c>
      <c r="N39" s="195">
        <v>125.60603811999999</v>
      </c>
      <c r="O39" s="195">
        <v>924.73655122999992</v>
      </c>
      <c r="P39" s="195">
        <v>14.02312296</v>
      </c>
      <c r="Q39" s="195"/>
      <c r="R39" s="195"/>
      <c r="S39" s="195"/>
      <c r="T39" s="195"/>
      <c r="U39" s="195">
        <v>14.02312296</v>
      </c>
      <c r="V39" s="195"/>
      <c r="W39" s="195">
        <v>6.6584875599999993</v>
      </c>
      <c r="X39" s="195">
        <v>0.4</v>
      </c>
      <c r="Y39" s="195"/>
      <c r="Z39" s="195"/>
      <c r="AA39" s="195">
        <v>7.0584875599999997</v>
      </c>
      <c r="AB39" s="195"/>
      <c r="AC39" s="195">
        <v>0.66814921999999999</v>
      </c>
      <c r="AD39" s="195">
        <v>4.5999999999999996</v>
      </c>
      <c r="AE39" s="195"/>
      <c r="AF39" s="195">
        <v>5.2681492199999997</v>
      </c>
      <c r="AG39" s="195"/>
      <c r="AH39" s="195">
        <v>0.97618910000000003</v>
      </c>
      <c r="AI39" s="195"/>
      <c r="AJ39" s="195">
        <v>0.71691040000000006</v>
      </c>
      <c r="AK39" s="195"/>
      <c r="AL39" s="195">
        <v>1.6930995000000002</v>
      </c>
      <c r="AM39" s="195">
        <v>28.042859239999999</v>
      </c>
      <c r="AN39" s="195"/>
      <c r="AO39" s="195">
        <v>0.75</v>
      </c>
      <c r="AP39" s="195"/>
      <c r="AQ39" s="195">
        <v>1.99168027</v>
      </c>
      <c r="AR39" s="195"/>
      <c r="AS39" s="195">
        <v>2.7416802699999998</v>
      </c>
      <c r="AT39" s="195"/>
      <c r="AU39" s="195"/>
      <c r="AV39" s="195"/>
      <c r="AW39" s="195"/>
      <c r="AX39" s="195"/>
      <c r="AY39" s="195">
        <v>1</v>
      </c>
      <c r="AZ39" s="195">
        <v>4.8578317599999998</v>
      </c>
      <c r="BA39" s="195"/>
      <c r="BB39" s="195">
        <v>0.5</v>
      </c>
      <c r="BC39" s="195">
        <v>6.3578317599999998</v>
      </c>
      <c r="BD39" s="195">
        <v>2.9123663300000002</v>
      </c>
      <c r="BE39" s="195">
        <v>3.5268246499999996</v>
      </c>
      <c r="BF39" s="195">
        <v>3.6853982099999998</v>
      </c>
      <c r="BG39" s="195">
        <v>1.4635739399999999</v>
      </c>
      <c r="BH39" s="195"/>
      <c r="BI39" s="195">
        <v>11.588163129999998</v>
      </c>
      <c r="BJ39" s="195">
        <v>3.232525E-2</v>
      </c>
      <c r="BK39" s="195">
        <v>3.232525E-2</v>
      </c>
      <c r="BL39" s="195">
        <v>20.720000409999997</v>
      </c>
      <c r="BM39" s="195"/>
      <c r="BN39" s="195">
        <v>0.95907564000000001</v>
      </c>
      <c r="BO39" s="195">
        <v>15.316517019999999</v>
      </c>
      <c r="BP39" s="195">
        <v>0.37325603999999996</v>
      </c>
      <c r="BQ39" s="195">
        <v>16.648848700000002</v>
      </c>
      <c r="BR39" s="195"/>
      <c r="BS39" s="195">
        <v>0.44194297999999999</v>
      </c>
      <c r="BT39" s="195">
        <v>0.79198229000000009</v>
      </c>
      <c r="BU39" s="195">
        <v>2</v>
      </c>
      <c r="BV39" s="195"/>
      <c r="BW39" s="195">
        <v>3.2339252699999999</v>
      </c>
      <c r="BX39" s="195">
        <v>5.6804507000000006</v>
      </c>
      <c r="BY39" s="195"/>
      <c r="BZ39" s="195"/>
      <c r="CA39" s="195">
        <v>2.899985</v>
      </c>
      <c r="CB39" s="195">
        <v>0.94105638000000003</v>
      </c>
      <c r="CC39" s="195">
        <v>9.5214920800000016</v>
      </c>
      <c r="CD39" s="195">
        <v>0.66</v>
      </c>
      <c r="CE39" s="195">
        <v>2.5627831299999997</v>
      </c>
      <c r="CF39" s="195">
        <v>0.4</v>
      </c>
      <c r="CG39" s="195">
        <v>0.12300538000000003</v>
      </c>
      <c r="CH39" s="195">
        <v>3.7457885099999997</v>
      </c>
      <c r="CI39" s="195"/>
      <c r="CJ39" s="195">
        <v>4</v>
      </c>
      <c r="CK39" s="195">
        <v>7.06895395</v>
      </c>
      <c r="CL39" s="195">
        <v>4.9999849999999997</v>
      </c>
      <c r="CM39" s="195">
        <v>16.06893895</v>
      </c>
      <c r="CN39" s="195">
        <v>49.218993510000004</v>
      </c>
      <c r="CO39" s="195"/>
      <c r="CP39" s="195"/>
      <c r="CQ39" s="195">
        <v>1.31257194</v>
      </c>
      <c r="CR39" s="195"/>
      <c r="CS39" s="195">
        <v>0.62070306000000008</v>
      </c>
      <c r="CT39" s="195">
        <v>1.36916799</v>
      </c>
      <c r="CU39" s="195">
        <v>4.8016411699999999</v>
      </c>
      <c r="CV39" s="195">
        <v>8.1040841599999993</v>
      </c>
      <c r="CW39" s="195"/>
      <c r="CX39" s="195">
        <v>1.6170552499999999</v>
      </c>
      <c r="CY39" s="195">
        <v>1</v>
      </c>
      <c r="CZ39" s="195">
        <v>4.5999999999999996</v>
      </c>
      <c r="DA39" s="195">
        <v>1</v>
      </c>
      <c r="DB39" s="195">
        <v>8.2170552499999996</v>
      </c>
      <c r="DC39" s="195"/>
      <c r="DD39" s="195"/>
      <c r="DE39" s="195">
        <v>0.3</v>
      </c>
      <c r="DF39" s="195"/>
      <c r="DG39" s="195">
        <v>0.77589198999999998</v>
      </c>
      <c r="DH39" s="195">
        <v>1.0758919899999999</v>
      </c>
      <c r="DI39" s="195">
        <v>1.2144449399999999</v>
      </c>
      <c r="DJ39" s="195">
        <v>0.4</v>
      </c>
      <c r="DK39" s="195">
        <v>6.0383714099999999</v>
      </c>
      <c r="DL39" s="195">
        <v>0.4</v>
      </c>
      <c r="DM39" s="195">
        <v>0.64039382</v>
      </c>
      <c r="DN39" s="195">
        <v>8.6932101700000004</v>
      </c>
      <c r="DO39" s="195">
        <v>26.090241570000003</v>
      </c>
      <c r="DP39" s="195">
        <v>1.6138268099999999</v>
      </c>
      <c r="DQ39" s="195"/>
      <c r="DR39" s="195">
        <v>0.19334213</v>
      </c>
      <c r="DS39" s="195">
        <v>3.9329459500000001</v>
      </c>
      <c r="DT39" s="195">
        <v>5.7401148900000001</v>
      </c>
      <c r="DU39" s="195">
        <v>2.9242036800000002</v>
      </c>
      <c r="DV39" s="195"/>
      <c r="DW39" s="195">
        <v>2.5088638600000004</v>
      </c>
      <c r="DX39" s="195"/>
      <c r="DY39" s="195">
        <v>2.3674571200000001</v>
      </c>
      <c r="DZ39" s="195">
        <v>7.8005246600000007</v>
      </c>
      <c r="EA39" s="195">
        <v>1.0323965400000001</v>
      </c>
      <c r="EB39" s="195">
        <v>0.81372206000000002</v>
      </c>
      <c r="EC39" s="195"/>
      <c r="ED39" s="195">
        <v>1.6827846199999996</v>
      </c>
      <c r="EE39" s="195"/>
      <c r="EF39" s="195">
        <v>3.5289032199999997</v>
      </c>
      <c r="EG39" s="195"/>
      <c r="EH39" s="195">
        <v>2.2800254900000003</v>
      </c>
      <c r="EI39" s="195">
        <v>0.45363778999999999</v>
      </c>
      <c r="EJ39" s="195">
        <v>20.629419740000003</v>
      </c>
      <c r="EK39" s="195">
        <v>23.363083020000005</v>
      </c>
      <c r="EL39" s="195"/>
      <c r="EM39" s="195">
        <v>12.252742719999999</v>
      </c>
      <c r="EN39" s="195">
        <v>12.252742719999999</v>
      </c>
      <c r="EO39" s="195">
        <v>52.685368509999996</v>
      </c>
      <c r="EP39" s="195"/>
      <c r="EQ39" s="195">
        <v>2.3596159699999997</v>
      </c>
      <c r="ER39" s="195">
        <v>0.69446439000000004</v>
      </c>
      <c r="ES39" s="195">
        <v>3.0540803599999995</v>
      </c>
      <c r="ET39" s="195">
        <v>13.73735832</v>
      </c>
      <c r="EU39" s="195"/>
      <c r="EV39" s="195">
        <v>3.4357147400000003</v>
      </c>
      <c r="EW39" s="195"/>
      <c r="EX39" s="195"/>
      <c r="EY39" s="195">
        <v>17.17307306</v>
      </c>
      <c r="EZ39" s="195"/>
      <c r="FA39" s="195">
        <v>3.9663357599999998</v>
      </c>
      <c r="FB39" s="195">
        <v>2</v>
      </c>
      <c r="FC39" s="195">
        <v>1.1036974799999999</v>
      </c>
      <c r="FD39" s="195">
        <v>20.604831759999996</v>
      </c>
      <c r="FE39" s="195">
        <v>27.674864999999997</v>
      </c>
      <c r="FF39" s="195">
        <v>2.1763848399999999</v>
      </c>
      <c r="FG39" s="195">
        <v>1.9271666099999998</v>
      </c>
      <c r="FH39" s="195">
        <v>1.1960100200000001</v>
      </c>
      <c r="FI39" s="195"/>
      <c r="FJ39" s="195">
        <v>5.2995614699999996</v>
      </c>
      <c r="FK39" s="195">
        <v>90</v>
      </c>
      <c r="FL39" s="195">
        <v>6.7062733800000007</v>
      </c>
      <c r="FM39" s="195"/>
      <c r="FN39" s="195">
        <v>4.33</v>
      </c>
      <c r="FO39" s="195">
        <v>101.03627338</v>
      </c>
      <c r="FP39" s="195">
        <v>154.23785326999999</v>
      </c>
      <c r="FQ39" s="195">
        <v>0.5</v>
      </c>
      <c r="FR39" s="195">
        <v>0.5</v>
      </c>
      <c r="FS39" s="195"/>
      <c r="FT39" s="195">
        <v>0.92650119999999991</v>
      </c>
      <c r="FU39" s="195">
        <v>3.7337212800000001</v>
      </c>
      <c r="FV39" s="195">
        <v>1.76224078</v>
      </c>
      <c r="FW39" s="195">
        <v>0.80612786999999997</v>
      </c>
      <c r="FX39" s="195">
        <v>7.2285911299999999</v>
      </c>
      <c r="FY39" s="195">
        <v>2.25</v>
      </c>
      <c r="FZ39" s="195"/>
      <c r="GA39" s="195">
        <v>100</v>
      </c>
      <c r="GB39" s="195"/>
      <c r="GC39" s="195">
        <v>3.7323303700000001</v>
      </c>
      <c r="GD39" s="195">
        <v>105.98233037</v>
      </c>
      <c r="GE39" s="195">
        <v>0.59067537000000003</v>
      </c>
      <c r="GF39" s="195">
        <v>7.4596445099999995</v>
      </c>
      <c r="GG39" s="195">
        <v>3.6414104599999999</v>
      </c>
      <c r="GH39" s="195">
        <v>1.3894351899999999</v>
      </c>
      <c r="GI39" s="195">
        <v>1</v>
      </c>
      <c r="GJ39" s="195">
        <v>14.08116553</v>
      </c>
      <c r="GK39" s="195"/>
      <c r="GL39" s="195">
        <v>1.45499003</v>
      </c>
      <c r="GM39" s="195">
        <v>11.04641507</v>
      </c>
      <c r="GN39" s="195">
        <v>30.437075529999998</v>
      </c>
      <c r="GO39" s="195">
        <v>2.3605762599999998</v>
      </c>
      <c r="GP39" s="195">
        <v>45.299056889999996</v>
      </c>
      <c r="GQ39" s="195">
        <v>173.09114392000001</v>
      </c>
      <c r="GR39" s="195">
        <v>0.90414253</v>
      </c>
      <c r="GS39" s="195">
        <v>3.4</v>
      </c>
      <c r="GT39" s="195"/>
      <c r="GU39" s="195">
        <v>0.48299999999999998</v>
      </c>
      <c r="GV39" s="195">
        <v>2.9459494500000001</v>
      </c>
      <c r="GW39" s="195">
        <v>7.7330919799999993</v>
      </c>
      <c r="GX39" s="195">
        <v>14.668995109999999</v>
      </c>
      <c r="GY39" s="195">
        <v>1.66323431</v>
      </c>
      <c r="GZ39" s="195">
        <v>3.7502807900000001</v>
      </c>
      <c r="HA39" s="195">
        <v>0.68</v>
      </c>
      <c r="HB39" s="195">
        <v>1.61160177</v>
      </c>
      <c r="HC39" s="195">
        <v>22.374111979999999</v>
      </c>
      <c r="HD39" s="195"/>
      <c r="HE39" s="195">
        <v>2</v>
      </c>
      <c r="HF39" s="195"/>
      <c r="HG39" s="195">
        <v>2</v>
      </c>
      <c r="HH39" s="195"/>
      <c r="HI39" s="195">
        <v>4</v>
      </c>
      <c r="HJ39" s="195">
        <v>3.1103399199999999</v>
      </c>
      <c r="HK39" s="195">
        <v>0.56630751000000001</v>
      </c>
      <c r="HL39" s="195">
        <v>1.5077195000000001</v>
      </c>
      <c r="HM39" s="195">
        <v>3.8809999999999997E-2</v>
      </c>
      <c r="HN39" s="195"/>
      <c r="HO39" s="195">
        <v>5.2231769300000002</v>
      </c>
      <c r="HP39" s="195">
        <v>12.638793989999998</v>
      </c>
      <c r="HQ39" s="195">
        <v>4</v>
      </c>
      <c r="HR39" s="195">
        <v>4</v>
      </c>
      <c r="HS39" s="195">
        <v>20.638793989999996</v>
      </c>
      <c r="HT39" s="195">
        <v>59.969174880000004</v>
      </c>
      <c r="HU39" s="195"/>
      <c r="HV39" s="195"/>
      <c r="HW39" s="195"/>
      <c r="HX39" s="195"/>
      <c r="HY39" s="195"/>
      <c r="HZ39" s="195"/>
      <c r="IA39" s="195"/>
      <c r="IB39" s="195">
        <v>1.07930383</v>
      </c>
      <c r="IC39" s="195">
        <v>1.07930383</v>
      </c>
      <c r="ID39" s="195">
        <v>2.0028615099999998</v>
      </c>
      <c r="IE39" s="195">
        <v>0.49262345000000002</v>
      </c>
      <c r="IF39" s="195">
        <v>3.0915788399999999</v>
      </c>
      <c r="IG39" s="195">
        <v>1.35752429</v>
      </c>
      <c r="IH39" s="195">
        <v>4.5</v>
      </c>
      <c r="II39" s="195">
        <v>11.44458809</v>
      </c>
      <c r="IJ39" s="195">
        <v>4.5675501500000006</v>
      </c>
      <c r="IK39" s="195"/>
      <c r="IL39" s="195"/>
      <c r="IM39" s="195">
        <v>12.719573650000001</v>
      </c>
      <c r="IN39" s="195">
        <v>0.55252100000000004</v>
      </c>
      <c r="IO39" s="195">
        <v>17.839644800000002</v>
      </c>
      <c r="IP39" s="195"/>
      <c r="IQ39" s="195"/>
      <c r="IR39" s="195">
        <v>4</v>
      </c>
      <c r="IS39" s="195"/>
      <c r="IT39" s="195">
        <v>6.4058963699999998</v>
      </c>
      <c r="IU39" s="195">
        <v>10.405896370000001</v>
      </c>
      <c r="IV39" s="195">
        <v>40.76943309</v>
      </c>
      <c r="IW39" s="195"/>
      <c r="IX39" s="195"/>
      <c r="IY39" s="195"/>
      <c r="IZ39" s="195">
        <v>7.3787174000000002</v>
      </c>
      <c r="JA39" s="195"/>
      <c r="JB39" s="195">
        <v>7.3787174000000002</v>
      </c>
      <c r="JC39" s="195"/>
      <c r="JD39" s="195">
        <v>2.7761887600000001</v>
      </c>
      <c r="JE39" s="195">
        <v>2.2999999999999998</v>
      </c>
      <c r="JF39" s="195"/>
      <c r="JG39" s="195"/>
      <c r="JH39" s="195">
        <v>5.07618876</v>
      </c>
      <c r="JI39" s="195"/>
      <c r="JJ39" s="195">
        <v>1.5886006800000001</v>
      </c>
      <c r="JK39" s="195">
        <v>8.4967618799999993</v>
      </c>
      <c r="JL39" s="195">
        <v>5.4971581699999996</v>
      </c>
      <c r="JM39" s="195">
        <v>0.71010700000000004</v>
      </c>
      <c r="JN39" s="195">
        <v>16.29262773</v>
      </c>
      <c r="JO39" s="195">
        <v>0.5</v>
      </c>
      <c r="JP39" s="195">
        <v>3.20850525</v>
      </c>
      <c r="JQ39" s="195"/>
      <c r="JR39" s="195"/>
      <c r="JS39" s="195">
        <v>8.0507075300000004</v>
      </c>
      <c r="JT39" s="195">
        <v>11.75921278</v>
      </c>
      <c r="JU39" s="195">
        <v>2</v>
      </c>
      <c r="JV39" s="195">
        <v>2</v>
      </c>
      <c r="JW39" s="195">
        <v>42.506746669999998</v>
      </c>
      <c r="JX39" s="195">
        <v>4.6678739999999996E-2</v>
      </c>
      <c r="JY39" s="195"/>
      <c r="JZ39" s="195">
        <v>1.2</v>
      </c>
      <c r="KA39" s="195">
        <v>1.2466787399999999</v>
      </c>
      <c r="KB39" s="195">
        <v>2.3450054800000002</v>
      </c>
      <c r="KC39" s="195">
        <v>1.62</v>
      </c>
      <c r="KD39" s="195">
        <v>1.11902732</v>
      </c>
      <c r="KE39" s="195">
        <v>10.303822480000001</v>
      </c>
      <c r="KF39" s="195"/>
      <c r="KG39" s="195">
        <v>15.387855280000004</v>
      </c>
      <c r="KH39" s="195">
        <v>6.9369669299999996</v>
      </c>
      <c r="KI39" s="195">
        <v>0.94999961999999993</v>
      </c>
      <c r="KJ39" s="195"/>
      <c r="KK39" s="195">
        <v>7.14</v>
      </c>
      <c r="KL39" s="195">
        <v>2</v>
      </c>
      <c r="KM39" s="195">
        <v>17.026966550000001</v>
      </c>
      <c r="KN39" s="195">
        <v>3.4553578100000002</v>
      </c>
      <c r="KO39" s="195">
        <v>6.5</v>
      </c>
      <c r="KP39" s="195">
        <v>0.47642772</v>
      </c>
      <c r="KQ39" s="195"/>
      <c r="KR39" s="195"/>
      <c r="KS39" s="195">
        <v>10.431785529999999</v>
      </c>
      <c r="KT39" s="195">
        <v>0.60746356000000001</v>
      </c>
      <c r="KU39" s="195">
        <v>5.65</v>
      </c>
      <c r="KV39" s="195">
        <v>4.6060039499999998</v>
      </c>
      <c r="KW39" s="195">
        <v>10.86346751</v>
      </c>
      <c r="KX39" s="195">
        <v>54.95675361</v>
      </c>
      <c r="KY39" s="195"/>
      <c r="KZ39" s="195"/>
      <c r="LA39" s="195"/>
      <c r="LB39" s="195"/>
      <c r="LC39" s="195"/>
      <c r="LD39" s="195">
        <v>11.797468140000001</v>
      </c>
      <c r="LE39" s="195"/>
      <c r="LF39" s="195">
        <v>8.1213250199999987</v>
      </c>
      <c r="LG39" s="195">
        <v>19.91879316</v>
      </c>
      <c r="LH39" s="195"/>
      <c r="LI39" s="195">
        <v>5.5273547000000001</v>
      </c>
      <c r="LJ39" s="195">
        <v>18.600000000000001</v>
      </c>
      <c r="LK39" s="195">
        <v>12.798317880000001</v>
      </c>
      <c r="LL39" s="195">
        <v>12.51608892</v>
      </c>
      <c r="LM39" s="195">
        <v>49.441761499999998</v>
      </c>
      <c r="LN39" s="195">
        <v>8.8701631300000017</v>
      </c>
      <c r="LO39" s="195">
        <v>37.378526560000005</v>
      </c>
      <c r="LP39" s="195">
        <v>41.452972840000001</v>
      </c>
      <c r="LQ39" s="195">
        <v>2.2443122800000004</v>
      </c>
      <c r="LR39" s="195">
        <v>4.5179038</v>
      </c>
      <c r="LS39" s="195">
        <v>94.463878610000009</v>
      </c>
      <c r="LT39" s="195">
        <v>0.49314312999999999</v>
      </c>
      <c r="LU39" s="195"/>
      <c r="LV39" s="195"/>
      <c r="LW39" s="195">
        <v>1.2</v>
      </c>
      <c r="LX39" s="195"/>
      <c r="LY39" s="195">
        <v>1.6931431299999999</v>
      </c>
      <c r="LZ39" s="209">
        <v>165.51757640000002</v>
      </c>
      <c r="MA39" s="195">
        <v>867.80614507999974</v>
      </c>
      <c r="MB39" s="195">
        <v>1.6233285100000001</v>
      </c>
      <c r="MC39" s="195"/>
      <c r="MD39" s="195"/>
      <c r="ME39" s="195">
        <v>1.34064103</v>
      </c>
      <c r="MF39" s="195">
        <v>2.9639695399999999</v>
      </c>
      <c r="MG39" s="195"/>
      <c r="MH39" s="195"/>
      <c r="MI39" s="195">
        <v>0.84581116000000001</v>
      </c>
      <c r="MJ39" s="195"/>
      <c r="MK39" s="195"/>
      <c r="ML39" s="195">
        <v>0.84581116000000001</v>
      </c>
      <c r="MM39" s="195"/>
      <c r="MN39" s="195">
        <v>2.14</v>
      </c>
      <c r="MO39" s="195"/>
      <c r="MP39" s="195"/>
      <c r="MQ39" s="195">
        <v>3</v>
      </c>
      <c r="MR39" s="195">
        <v>5.1400000000000006</v>
      </c>
      <c r="MS39" s="195"/>
      <c r="MT39" s="195"/>
      <c r="MU39" s="195"/>
      <c r="MV39" s="195">
        <v>0.87205304000000006</v>
      </c>
      <c r="MW39" s="195">
        <v>0.87205304000000006</v>
      </c>
      <c r="MX39" s="195"/>
      <c r="MY39" s="195"/>
      <c r="MZ39" s="195"/>
      <c r="NA39" s="195">
        <v>9.8218337400000006</v>
      </c>
      <c r="NB39" s="195"/>
      <c r="NC39" s="195">
        <v>2.0989805699999997</v>
      </c>
      <c r="ND39" s="195"/>
      <c r="NE39" s="195">
        <v>2.0989805699999997</v>
      </c>
      <c r="NF39" s="195">
        <v>1.6255718100000001</v>
      </c>
      <c r="NG39" s="195"/>
      <c r="NH39" s="195">
        <v>0.72731486000000001</v>
      </c>
      <c r="NI39" s="195"/>
      <c r="NJ39" s="195"/>
      <c r="NK39" s="195">
        <v>2.3528866700000002</v>
      </c>
      <c r="NL39" s="195">
        <v>3.7605</v>
      </c>
      <c r="NM39" s="195"/>
      <c r="NN39" s="195">
        <v>2.2848137299999998</v>
      </c>
      <c r="NO39" s="195"/>
      <c r="NP39" s="195">
        <v>1.15661959</v>
      </c>
      <c r="NQ39" s="195">
        <v>7.2019333200000002</v>
      </c>
      <c r="NR39" s="195"/>
      <c r="NS39" s="195">
        <v>8.5140872899999991</v>
      </c>
      <c r="NT39" s="195"/>
      <c r="NU39" s="195"/>
      <c r="NV39" s="195"/>
      <c r="NW39" s="195">
        <v>8.5140872899999991</v>
      </c>
      <c r="NX39" s="195">
        <v>20.16788785</v>
      </c>
      <c r="NY39" s="195"/>
      <c r="NZ39" s="195"/>
      <c r="OA39" s="195"/>
      <c r="OB39" s="195"/>
      <c r="OC39" s="195"/>
      <c r="OD39" s="195">
        <v>3.2521611699999999</v>
      </c>
      <c r="OE39" s="195">
        <v>1.7276985900000001</v>
      </c>
      <c r="OF39" s="195"/>
      <c r="OG39" s="195">
        <v>2.9350660400000002</v>
      </c>
      <c r="OH39" s="195">
        <v>7.9149258000000007</v>
      </c>
      <c r="OI39" s="195">
        <v>0.17531458</v>
      </c>
      <c r="OJ39" s="195"/>
      <c r="OK39" s="195"/>
      <c r="OL39" s="195">
        <v>2.44</v>
      </c>
      <c r="OM39" s="195"/>
      <c r="ON39" s="195">
        <v>2.6153145799999997</v>
      </c>
      <c r="OO39" s="195">
        <v>991.30700000000002</v>
      </c>
      <c r="OP39" s="195">
        <v>3.1950866799999997</v>
      </c>
      <c r="OQ39" s="195">
        <v>32.637119200000001</v>
      </c>
      <c r="OR39" s="195"/>
      <c r="OS39" s="195">
        <v>26.621482969999999</v>
      </c>
      <c r="OT39" s="195">
        <v>1053.76068885</v>
      </c>
      <c r="OU39" s="195">
        <v>25</v>
      </c>
      <c r="OV39" s="195"/>
      <c r="OW39" s="195"/>
      <c r="OX39" s="195">
        <v>4.8578317599999998</v>
      </c>
      <c r="OY39" s="195"/>
      <c r="OZ39" s="195">
        <v>29.85783176</v>
      </c>
      <c r="PA39" s="195">
        <v>1094.14876099</v>
      </c>
      <c r="PB39" s="195">
        <v>1.53346702</v>
      </c>
      <c r="PC39" s="195"/>
      <c r="PD39" s="195">
        <v>15.876913009999999</v>
      </c>
      <c r="PE39" s="195">
        <v>2.17</v>
      </c>
      <c r="PF39" s="195">
        <v>3.0681632699999999</v>
      </c>
      <c r="PG39" s="195">
        <v>22.648543299999996</v>
      </c>
      <c r="PH39" s="195">
        <v>0.27269721999999996</v>
      </c>
      <c r="PI39" s="195">
        <v>0.32500000000000001</v>
      </c>
      <c r="PJ39" s="195">
        <v>0.5</v>
      </c>
      <c r="PK39" s="195"/>
      <c r="PL39" s="195">
        <v>1.0976972199999999</v>
      </c>
      <c r="PM39" s="195">
        <v>41.781109149999999</v>
      </c>
      <c r="PN39" s="195"/>
      <c r="PO39" s="195"/>
      <c r="PP39" s="195"/>
      <c r="PQ39" s="195">
        <v>0.35</v>
      </c>
      <c r="PR39" s="195">
        <v>42.13110915</v>
      </c>
      <c r="PS39" s="195">
        <v>1.5</v>
      </c>
      <c r="PT39" s="195">
        <v>6.3806121300000003</v>
      </c>
      <c r="PU39" s="195">
        <v>0.11049966999999999</v>
      </c>
      <c r="PV39" s="195">
        <v>2.5</v>
      </c>
      <c r="PW39" s="195">
        <v>3</v>
      </c>
      <c r="PX39" s="195">
        <v>13.491111799999999</v>
      </c>
      <c r="PY39" s="195">
        <v>79.36846147</v>
      </c>
      <c r="PZ39" s="195">
        <v>3</v>
      </c>
      <c r="QA39" s="195">
        <v>2.1385420700000002</v>
      </c>
      <c r="QB39" s="195">
        <v>3.0002999999999998E-2</v>
      </c>
      <c r="QC39" s="195">
        <v>14.812294230000001</v>
      </c>
      <c r="QD39" s="195">
        <v>19.9808393</v>
      </c>
      <c r="QE39" s="195"/>
      <c r="QF39" s="195">
        <v>1</v>
      </c>
      <c r="QG39" s="195">
        <v>3.6825200699999998</v>
      </c>
      <c r="QH39" s="195"/>
      <c r="QI39" s="195">
        <v>0.26815506</v>
      </c>
      <c r="QJ39" s="195">
        <v>4.9506751299999996</v>
      </c>
      <c r="QK39" s="195">
        <v>2</v>
      </c>
      <c r="QL39" s="195"/>
      <c r="QM39" s="195">
        <v>4.7303241899999993</v>
      </c>
      <c r="QN39" s="195">
        <v>1.4146736200000001</v>
      </c>
      <c r="QO39" s="195">
        <v>1.2296680000000001E-2</v>
      </c>
      <c r="QP39" s="195">
        <v>8.15729449</v>
      </c>
      <c r="QQ39" s="195">
        <v>6.0786084200000001</v>
      </c>
      <c r="QR39" s="195">
        <v>1.7838613799999998</v>
      </c>
      <c r="QS39" s="195">
        <v>6</v>
      </c>
      <c r="QT39" s="195"/>
      <c r="QU39" s="195">
        <v>2.5</v>
      </c>
      <c r="QV39" s="195">
        <v>16.3624698</v>
      </c>
      <c r="QW39" s="195"/>
      <c r="QX39" s="195">
        <v>7.6608000000000001</v>
      </c>
      <c r="QY39" s="195"/>
      <c r="QZ39" s="195">
        <v>7.6608000000000001</v>
      </c>
      <c r="RA39" s="195">
        <v>57.11207872</v>
      </c>
      <c r="RB39" s="195">
        <v>8</v>
      </c>
      <c r="RC39" s="195">
        <v>140</v>
      </c>
      <c r="RD39" s="195">
        <v>148</v>
      </c>
      <c r="RE39" s="195">
        <v>8.4272069999999992</v>
      </c>
      <c r="RF39" s="195">
        <v>10.97</v>
      </c>
      <c r="RG39" s="195">
        <v>6.1581089999999996</v>
      </c>
      <c r="RH39" s="195"/>
      <c r="RI39" s="195"/>
      <c r="RJ39" s="195">
        <v>25.555316000000001</v>
      </c>
      <c r="RK39" s="195"/>
      <c r="RL39" s="195">
        <v>0.14767775</v>
      </c>
      <c r="RM39" s="195"/>
      <c r="RN39" s="195"/>
      <c r="RO39" s="195">
        <v>0.14767775</v>
      </c>
      <c r="RP39" s="195">
        <v>12.824999999999999</v>
      </c>
      <c r="RQ39" s="195">
        <v>0.69455739999999999</v>
      </c>
      <c r="RR39" s="195">
        <v>4.0900692699999999</v>
      </c>
      <c r="RS39" s="195">
        <v>6.0861450000000001</v>
      </c>
      <c r="RT39" s="195">
        <v>23.695771669999999</v>
      </c>
      <c r="RU39" s="195"/>
      <c r="RV39" s="195"/>
      <c r="RW39" s="195">
        <v>1</v>
      </c>
      <c r="RX39" s="195">
        <v>1.48746369</v>
      </c>
      <c r="RY39" s="195">
        <v>12.110051390000001</v>
      </c>
      <c r="RZ39" s="195">
        <v>14.597515080000001</v>
      </c>
      <c r="SA39" s="195">
        <v>211.99628049999998</v>
      </c>
      <c r="SB39" s="195">
        <v>6</v>
      </c>
      <c r="SC39" s="195"/>
      <c r="SD39" s="195"/>
      <c r="SE39" s="195">
        <v>5.8569578199999999</v>
      </c>
      <c r="SF39" s="195">
        <v>6.77899545</v>
      </c>
      <c r="SG39" s="195">
        <v>18.635953270000002</v>
      </c>
      <c r="SH39" s="195">
        <v>0.8</v>
      </c>
      <c r="SI39" s="195"/>
      <c r="SJ39" s="195"/>
      <c r="SK39" s="195"/>
      <c r="SL39" s="195">
        <v>6</v>
      </c>
      <c r="SM39" s="195">
        <v>6.8</v>
      </c>
      <c r="SN39" s="195">
        <v>7.15490095</v>
      </c>
      <c r="SO39" s="195">
        <v>2.8154560000000002E-2</v>
      </c>
      <c r="SP39" s="195"/>
      <c r="SQ39" s="195"/>
      <c r="SR39" s="196">
        <v>7.18305551</v>
      </c>
      <c r="SS39" s="195">
        <v>1.1205714099999999</v>
      </c>
      <c r="ST39" s="195">
        <v>0.65</v>
      </c>
      <c r="SU39" s="195">
        <v>1.3</v>
      </c>
      <c r="SV39" s="195"/>
      <c r="SW39" s="195"/>
      <c r="SX39" s="195">
        <v>3.0705714099999999</v>
      </c>
      <c r="SY39" s="195">
        <v>25</v>
      </c>
      <c r="SZ39" s="195">
        <v>25</v>
      </c>
      <c r="TA39" s="195">
        <v>60.689580190000001</v>
      </c>
      <c r="TB39" s="195">
        <v>8.3218972099999995</v>
      </c>
      <c r="TC39" s="195">
        <v>2.3250999999999999</v>
      </c>
      <c r="TD39" s="195"/>
      <c r="TE39" s="195">
        <v>2.1778364400000001</v>
      </c>
      <c r="TF39" s="195">
        <v>12.824833649999999</v>
      </c>
      <c r="TG39" s="195">
        <v>17.806249449999999</v>
      </c>
      <c r="TH39" s="195">
        <v>8.2957757900000004</v>
      </c>
      <c r="TI39" s="195"/>
      <c r="TJ39" s="195"/>
      <c r="TK39" s="195">
        <f t="shared" si="22"/>
        <v>26.10202524</v>
      </c>
      <c r="TL39" s="195">
        <v>0.39907819999999999</v>
      </c>
      <c r="TM39" s="195"/>
      <c r="TN39" s="195">
        <v>6.7713266799999996</v>
      </c>
      <c r="TO39" s="195"/>
      <c r="TP39" s="195">
        <v>0.58246703</v>
      </c>
      <c r="TQ39" s="195">
        <v>7.7528719099999996</v>
      </c>
      <c r="TR39" s="195">
        <v>1.8149999999999999</v>
      </c>
      <c r="TS39" s="195"/>
      <c r="TT39" s="195"/>
      <c r="TU39" s="195"/>
      <c r="TV39" s="195">
        <v>1.5</v>
      </c>
      <c r="TW39" s="195">
        <v>3.3149999999999999</v>
      </c>
      <c r="TX39" s="195">
        <v>0.2</v>
      </c>
      <c r="TY39" s="195">
        <v>6.9999500000000001</v>
      </c>
      <c r="TZ39" s="195"/>
      <c r="UA39" s="195">
        <v>1.09142089</v>
      </c>
      <c r="UB39" s="195">
        <v>8.2913708899999996</v>
      </c>
      <c r="UC39" s="195">
        <v>58.286101689999995</v>
      </c>
      <c r="UD39" s="195"/>
      <c r="UE39" s="195"/>
      <c r="UF39" s="195"/>
      <c r="UG39" s="195"/>
      <c r="UH39" s="195">
        <v>2.7900699699999998</v>
      </c>
      <c r="UI39" s="195"/>
      <c r="UJ39" s="195"/>
      <c r="UK39" s="195">
        <v>2.7900699699999998</v>
      </c>
      <c r="UL39" s="195"/>
      <c r="UM39" s="195"/>
      <c r="UN39" s="195">
        <v>3.3910516099999999</v>
      </c>
      <c r="UO39" s="195"/>
      <c r="UP39" s="195">
        <v>5.85</v>
      </c>
      <c r="UQ39" s="195">
        <v>9.2410516099999995</v>
      </c>
      <c r="UR39" s="195">
        <v>4.3593867800000003</v>
      </c>
      <c r="US39" s="195">
        <v>1.5534937499999999</v>
      </c>
      <c r="UT39" s="195"/>
      <c r="UU39" s="195">
        <v>17.407092279999997</v>
      </c>
      <c r="UV39" s="195">
        <v>1.63</v>
      </c>
      <c r="UW39" s="195">
        <f t="shared" si="42"/>
        <v>24.949972809999998</v>
      </c>
      <c r="UX39" s="195"/>
      <c r="UY39" s="195"/>
      <c r="UZ39" s="195">
        <v>2.2620297999999996</v>
      </c>
      <c r="VA39" s="195"/>
      <c r="VB39" s="195">
        <v>0.23388164</v>
      </c>
      <c r="VC39" s="195">
        <v>2.4959114399999995</v>
      </c>
      <c r="VD39" s="195">
        <v>39.477005829999996</v>
      </c>
      <c r="VE39" s="195"/>
      <c r="VF39" s="195"/>
      <c r="VG39" s="195">
        <v>35</v>
      </c>
      <c r="VH39" s="195"/>
      <c r="VI39" s="195"/>
      <c r="VJ39" s="195">
        <v>35</v>
      </c>
      <c r="VK39" s="195"/>
      <c r="VL39" s="195">
        <v>4.6780609999999996</v>
      </c>
      <c r="VM39" s="195"/>
      <c r="VN39" s="195"/>
      <c r="VO39" s="195">
        <v>1.95</v>
      </c>
      <c r="VP39" s="195">
        <v>6.6280609999999998</v>
      </c>
      <c r="VQ39" s="195"/>
      <c r="VR39" s="195">
        <v>1.8180657100000002</v>
      </c>
      <c r="VS39" s="195"/>
      <c r="VT39" s="195">
        <v>25</v>
      </c>
      <c r="VU39" s="195"/>
      <c r="VV39" s="195">
        <v>26.818065709999999</v>
      </c>
      <c r="VW39" s="195">
        <v>6.8903944900000003</v>
      </c>
      <c r="VX39" s="195"/>
      <c r="VY39" s="195">
        <v>7.57</v>
      </c>
      <c r="VZ39" s="195">
        <v>0.4</v>
      </c>
      <c r="WA39" s="195">
        <v>8.9232424399999992</v>
      </c>
      <c r="WB39" s="195">
        <v>23.78363693</v>
      </c>
      <c r="WC39" s="195">
        <v>3.5235515400000001</v>
      </c>
      <c r="WD39" s="195"/>
      <c r="WE39" s="195">
        <v>3.5235515400000001</v>
      </c>
      <c r="WF39" s="195">
        <v>95.753315180000016</v>
      </c>
      <c r="WG39" s="195"/>
      <c r="WH39" s="195">
        <v>1.6</v>
      </c>
      <c r="WI39" s="195">
        <v>1.6</v>
      </c>
      <c r="WJ39" s="195">
        <v>11.07102336</v>
      </c>
      <c r="WK39" s="195"/>
      <c r="WL39" s="195">
        <v>8.6597820299999988</v>
      </c>
      <c r="WM39" s="195"/>
      <c r="WN39" s="195"/>
      <c r="WO39" s="195">
        <v>19.73080539</v>
      </c>
      <c r="WP39" s="195">
        <v>0.9</v>
      </c>
      <c r="WQ39" s="195">
        <v>10.44904702</v>
      </c>
      <c r="WR39" s="195">
        <v>1</v>
      </c>
      <c r="WS39" s="195">
        <v>6.4647324699999995</v>
      </c>
      <c r="WT39" s="195"/>
      <c r="WU39" s="195">
        <v>18.813779489999998</v>
      </c>
      <c r="WV39" s="195">
        <v>1.77</v>
      </c>
      <c r="WW39" s="195">
        <v>10</v>
      </c>
      <c r="WX39" s="195">
        <v>128.54684</v>
      </c>
      <c r="WY39" s="195"/>
      <c r="WZ39" s="195">
        <v>2</v>
      </c>
      <c r="XA39" s="195">
        <v>142.31684000000001</v>
      </c>
      <c r="XB39" s="195">
        <v>11.450127289999999</v>
      </c>
      <c r="XC39" s="195">
        <v>3.0722828</v>
      </c>
      <c r="XD39" s="195">
        <v>0.67430395999999992</v>
      </c>
      <c r="XE39" s="195">
        <v>17.864789170000002</v>
      </c>
      <c r="XF39" s="195">
        <v>33.061503219999999</v>
      </c>
      <c r="XG39" s="195">
        <v>215.52292810000003</v>
      </c>
      <c r="XH39" s="195">
        <v>3.3837386</v>
      </c>
      <c r="XI39" s="195">
        <v>3.3837386</v>
      </c>
      <c r="XJ39" s="195">
        <v>7.9515137400000002</v>
      </c>
      <c r="XK39" s="195">
        <v>0.6</v>
      </c>
      <c r="XL39" s="195">
        <v>2.4205221899999998</v>
      </c>
      <c r="XM39" s="195">
        <v>11.167569859999999</v>
      </c>
      <c r="XN39" s="195">
        <v>12.13694542</v>
      </c>
      <c r="XO39" s="195">
        <v>34.276551210000001</v>
      </c>
      <c r="XP39" s="195">
        <v>1.5404196400000001</v>
      </c>
      <c r="XQ39" s="195">
        <v>13.594212050000001</v>
      </c>
      <c r="XR39" s="195">
        <v>7.0684912000000004</v>
      </c>
      <c r="XS39" s="195">
        <v>1.6</v>
      </c>
      <c r="XT39" s="195">
        <v>1.2740880000000001</v>
      </c>
      <c r="XU39" s="195">
        <v>25.07721089</v>
      </c>
      <c r="XV39" s="195">
        <v>12.83427058</v>
      </c>
      <c r="XW39" s="195">
        <v>16.585164280000001</v>
      </c>
      <c r="XX39" s="195">
        <v>6.1414838600000001</v>
      </c>
      <c r="XY39" s="195">
        <v>140.20663626999999</v>
      </c>
      <c r="XZ39" s="195"/>
      <c r="YA39" s="195">
        <f t="shared" si="43"/>
        <v>175.76755499000001</v>
      </c>
      <c r="YB39" s="195">
        <v>1.3559279399999999</v>
      </c>
      <c r="YC39" s="195"/>
      <c r="YD39" s="195"/>
      <c r="YE39" s="195">
        <v>0.67344956</v>
      </c>
      <c r="YF39" s="195">
        <f t="shared" si="44"/>
        <v>2.0293774999999998</v>
      </c>
      <c r="YG39" s="195">
        <f t="shared" si="45"/>
        <v>240.53443319000002</v>
      </c>
      <c r="YH39" s="195">
        <f t="shared" si="46"/>
        <v>2182.8786674500002</v>
      </c>
      <c r="YI39" s="195"/>
      <c r="YJ39" s="195"/>
      <c r="YK39" s="195"/>
      <c r="YL39" s="195"/>
      <c r="YM39" s="195">
        <f t="shared" si="47"/>
        <v>0</v>
      </c>
      <c r="YN39" s="195">
        <v>9</v>
      </c>
      <c r="YO39" s="195"/>
      <c r="YP39" s="195"/>
      <c r="YQ39" s="195">
        <v>1</v>
      </c>
      <c r="YR39" s="195"/>
      <c r="YS39" s="195">
        <v>10</v>
      </c>
      <c r="YT39" s="195"/>
      <c r="YU39" s="195">
        <v>1.9760695100000001</v>
      </c>
      <c r="YV39" s="195"/>
      <c r="YW39" s="195">
        <v>1.94854281</v>
      </c>
      <c r="YX39" s="195"/>
      <c r="YY39" s="195">
        <v>3.92461232</v>
      </c>
      <c r="YZ39" s="195"/>
      <c r="ZA39" s="195"/>
      <c r="ZB39" s="195"/>
      <c r="ZC39" s="195"/>
      <c r="ZD39" s="195"/>
      <c r="ZE39" s="195"/>
      <c r="ZF39" s="195">
        <v>8.11493748</v>
      </c>
      <c r="ZG39" s="195">
        <v>27</v>
      </c>
      <c r="ZH39" s="195">
        <v>35.114937480000002</v>
      </c>
      <c r="ZI39" s="195">
        <v>49.039549800000003</v>
      </c>
      <c r="ZJ39" s="195"/>
      <c r="ZK39" s="195">
        <v>9.7766169600000001</v>
      </c>
      <c r="ZL39" s="195">
        <v>9.7766169600000001</v>
      </c>
      <c r="ZM39" s="195"/>
      <c r="ZN39" s="195">
        <v>6.6412924000000002</v>
      </c>
      <c r="ZO39" s="195"/>
      <c r="ZP39" s="195"/>
      <c r="ZQ39" s="195"/>
      <c r="ZR39" s="195">
        <v>6.6412924000000002</v>
      </c>
      <c r="ZS39" s="195"/>
      <c r="ZT39" s="195"/>
      <c r="ZU39" s="195">
        <v>5</v>
      </c>
      <c r="ZV39" s="195">
        <v>5</v>
      </c>
      <c r="ZW39" s="195"/>
      <c r="ZX39" s="195"/>
      <c r="ZY39" s="195"/>
      <c r="ZZ39" s="195">
        <v>0.3</v>
      </c>
      <c r="AAA39" s="195">
        <v>3.69923775</v>
      </c>
      <c r="AAB39" s="195">
        <v>3.9992377499999998</v>
      </c>
      <c r="AAC39" s="195"/>
      <c r="AAD39" s="195"/>
      <c r="AAE39" s="195">
        <v>5.2799049</v>
      </c>
      <c r="AAF39" s="195">
        <v>5.2799049</v>
      </c>
      <c r="AAG39" s="195">
        <v>30.697052010000004</v>
      </c>
      <c r="AAH39" s="195"/>
      <c r="AAI39" s="195"/>
      <c r="AAJ39" s="195"/>
      <c r="AAK39" s="195"/>
      <c r="AAL39" s="195"/>
      <c r="AAM39" s="195"/>
      <c r="AAN39" s="195"/>
      <c r="AAO39" s="195">
        <v>0.7</v>
      </c>
      <c r="AAP39" s="195">
        <v>0.7</v>
      </c>
      <c r="AAQ39" s="195"/>
      <c r="AAR39" s="195"/>
      <c r="AAS39" s="195"/>
      <c r="AAT39" s="195">
        <v>7</v>
      </c>
      <c r="AAU39" s="195">
        <v>0.86314868999999994</v>
      </c>
      <c r="AAV39" s="195">
        <v>7.8631486900000001</v>
      </c>
      <c r="AAW39" s="195"/>
      <c r="AAX39" s="195"/>
      <c r="AAY39" s="195"/>
      <c r="AAZ39" s="195">
        <v>24.216478809999998</v>
      </c>
      <c r="ABA39" s="195">
        <v>3</v>
      </c>
      <c r="ABB39" s="195">
        <v>27.216478809999998</v>
      </c>
      <c r="ABC39" s="195"/>
      <c r="ABD39" s="195">
        <v>1.5</v>
      </c>
      <c r="ABE39" s="195"/>
      <c r="ABF39" s="195"/>
      <c r="ABG39" s="195">
        <v>1.5</v>
      </c>
      <c r="ABH39" s="195">
        <f t="shared" si="48"/>
        <v>70.457459159999999</v>
      </c>
      <c r="ABI39" s="195">
        <v>37.279627500000004</v>
      </c>
      <c r="ABJ39" s="195"/>
      <c r="ABK39" s="195"/>
      <c r="ABL39" s="195"/>
      <c r="ABM39" s="195">
        <v>0.36158539000000001</v>
      </c>
      <c r="ABN39" s="195"/>
      <c r="ABO39" s="195">
        <v>0.36158539000000001</v>
      </c>
      <c r="ABP39" s="195"/>
      <c r="ABQ39" s="195">
        <v>27.85897473</v>
      </c>
      <c r="ABR39" s="195"/>
      <c r="ABS39" s="195">
        <v>27.236264370000001</v>
      </c>
      <c r="ABT39" s="195"/>
      <c r="ABU39" s="195">
        <v>55.095239100000001</v>
      </c>
      <c r="ABV39" s="195"/>
      <c r="ABW39" s="195">
        <v>1.0847404899999999</v>
      </c>
      <c r="ABX39" s="195">
        <v>2.74</v>
      </c>
      <c r="ABY39" s="195"/>
      <c r="ABZ39" s="195">
        <v>1.0901559999999999E-2</v>
      </c>
      <c r="ACA39" s="195">
        <v>3.8356420500000001</v>
      </c>
      <c r="ACB39" s="195"/>
      <c r="ACC39" s="195">
        <v>14.78602551</v>
      </c>
      <c r="ACD39" s="195"/>
      <c r="ACE39" s="195">
        <v>3.2085091100000001</v>
      </c>
      <c r="ACF39" s="195"/>
      <c r="ACG39" s="195">
        <v>17.99453462</v>
      </c>
      <c r="ACH39" s="195">
        <v>24</v>
      </c>
      <c r="ACI39" s="195">
        <v>24</v>
      </c>
      <c r="ACJ39" s="195">
        <v>101.28700116</v>
      </c>
      <c r="ACK39" s="195"/>
      <c r="ACL39" s="195"/>
      <c r="ACM39" s="195">
        <v>0.12272832</v>
      </c>
      <c r="ACN39" s="195">
        <v>0.12272832</v>
      </c>
      <c r="ACO39" s="195"/>
      <c r="ACP39" s="195"/>
      <c r="ACQ39" s="195"/>
      <c r="ACR39" s="195"/>
      <c r="ACS39" s="195"/>
      <c r="ACT39" s="195"/>
      <c r="ACU39" s="195"/>
      <c r="ACV39" s="195"/>
      <c r="ACW39" s="195">
        <v>6.0048260000000004</v>
      </c>
      <c r="ACX39" s="195">
        <v>9.5532354799999997</v>
      </c>
      <c r="ACY39" s="195">
        <v>1</v>
      </c>
      <c r="ACZ39" s="195">
        <v>16.558061479999999</v>
      </c>
      <c r="ADA39" s="195">
        <v>0.60629268000000003</v>
      </c>
      <c r="ADB39" s="195">
        <v>0.33918134999999999</v>
      </c>
      <c r="ADC39" s="195">
        <v>2.6607664100000004</v>
      </c>
      <c r="ADD39" s="195"/>
      <c r="ADE39" s="195"/>
      <c r="ADF39" s="195">
        <v>3.6062404400000005</v>
      </c>
      <c r="ADG39" s="195"/>
      <c r="ADH39" s="195">
        <v>1.53851453</v>
      </c>
      <c r="ADI39" s="195">
        <v>1.6085108199999998</v>
      </c>
      <c r="ADJ39" s="195">
        <v>3.1470253499999998</v>
      </c>
      <c r="ADK39" s="195">
        <v>23.43405559</v>
      </c>
      <c r="ADL39" s="195">
        <v>20.442866030000001</v>
      </c>
      <c r="ADM39" s="195">
        <v>20.442866030000001</v>
      </c>
      <c r="ADN39" s="195">
        <v>2.2428078199999999</v>
      </c>
      <c r="ADO39" s="195">
        <v>4.98626316</v>
      </c>
      <c r="ADP39" s="195">
        <v>2.7</v>
      </c>
      <c r="ADQ39" s="195"/>
      <c r="ADR39" s="195">
        <v>2.19943848</v>
      </c>
      <c r="ADS39" s="195">
        <v>12.12850946</v>
      </c>
      <c r="ADT39" s="195">
        <v>0.4</v>
      </c>
      <c r="ADU39" s="195"/>
      <c r="ADV39" s="195">
        <v>3.47051658</v>
      </c>
      <c r="ADW39" s="195"/>
      <c r="ADX39" s="195">
        <v>1.5163984000000001</v>
      </c>
      <c r="ADY39" s="195">
        <v>5.3869149800000002</v>
      </c>
      <c r="ADZ39" s="195">
        <v>3</v>
      </c>
      <c r="AEA39" s="195">
        <v>8.4792977199999982</v>
      </c>
      <c r="AEB39" s="195"/>
      <c r="AEC39" s="195">
        <v>16.605975960000002</v>
      </c>
      <c r="AED39" s="195">
        <v>28.08527368</v>
      </c>
      <c r="AEE39" s="195">
        <v>9.327439720000001</v>
      </c>
      <c r="AEF39" s="195">
        <v>0.15836902999999999</v>
      </c>
      <c r="AEG39" s="195"/>
      <c r="AEH39" s="195">
        <v>6.641248</v>
      </c>
      <c r="AEI39" s="195">
        <v>31.503102010000006</v>
      </c>
      <c r="AEJ39" s="195">
        <v>47.630158760000008</v>
      </c>
      <c r="AEK39" s="195">
        <v>113.67372291000002</v>
      </c>
      <c r="AEL39" s="195">
        <v>1</v>
      </c>
      <c r="AEM39" s="195">
        <v>3.7751474199999899</v>
      </c>
      <c r="AEN39" s="195"/>
      <c r="AEO39" s="195">
        <v>2.0783399899999999</v>
      </c>
      <c r="AEP39" s="195">
        <v>14.79970003</v>
      </c>
      <c r="AEQ39" s="195">
        <v>21.653187439999989</v>
      </c>
      <c r="AER39" s="195"/>
      <c r="AES39" s="195"/>
      <c r="AET39" s="195">
        <v>5.0676967900000003</v>
      </c>
      <c r="AEU39" s="195"/>
      <c r="AEV39" s="195"/>
      <c r="AEW39" s="195">
        <v>5.0676967900000003</v>
      </c>
      <c r="AEX39" s="195"/>
      <c r="AEY39" s="195"/>
      <c r="AEZ39" s="195">
        <v>3</v>
      </c>
      <c r="AFA39" s="195">
        <v>0.98466005000000001</v>
      </c>
      <c r="AFB39" s="195">
        <v>3.98466005</v>
      </c>
      <c r="AFC39" s="195">
        <v>3</v>
      </c>
      <c r="AFD39" s="195"/>
      <c r="AFE39" s="195"/>
      <c r="AFF39" s="195">
        <v>1.08976278</v>
      </c>
      <c r="AFG39" s="195">
        <v>4.1846164899999998</v>
      </c>
      <c r="AFH39" s="195">
        <v>8.2743792700000007</v>
      </c>
      <c r="AFI39" s="195">
        <v>12.5</v>
      </c>
      <c r="AFJ39" s="195"/>
      <c r="AFK39" s="195">
        <v>12.5</v>
      </c>
      <c r="AFL39" s="195">
        <v>51.479923549999995</v>
      </c>
      <c r="AFM39" s="195"/>
      <c r="AFN39" s="195"/>
      <c r="AFO39" s="195">
        <v>35.03341794</v>
      </c>
      <c r="AFP39" s="195">
        <v>35.03341794</v>
      </c>
      <c r="AFQ39" s="195"/>
      <c r="AFR39" s="195">
        <v>3.9330886199999999</v>
      </c>
      <c r="AFS39" s="195"/>
      <c r="AFT39" s="195">
        <v>2.7569307000000003</v>
      </c>
      <c r="AFU39" s="195">
        <v>6.6900193200000002</v>
      </c>
      <c r="AFV39" s="195">
        <v>29.5</v>
      </c>
      <c r="AFW39" s="195"/>
      <c r="AFX39" s="195"/>
      <c r="AFY39" s="195">
        <v>2.7177502400000004</v>
      </c>
      <c r="AFZ39" s="195"/>
      <c r="AGA39" s="195">
        <v>32.217750240000001</v>
      </c>
      <c r="AGB39" s="195"/>
      <c r="AGC39" s="195">
        <v>0.68799999999999994</v>
      </c>
      <c r="AGD39" s="195">
        <v>3.2284850699999996</v>
      </c>
      <c r="AGE39" s="195">
        <v>11.250062099999999</v>
      </c>
      <c r="AGF39" s="195"/>
      <c r="AGG39" s="195">
        <v>15.166547169999999</v>
      </c>
      <c r="AGH39" s="195"/>
      <c r="AGI39" s="195">
        <v>0.34960727000000003</v>
      </c>
      <c r="AGJ39" s="195">
        <v>2.6585476200000002</v>
      </c>
      <c r="AGK39" s="195">
        <v>4.2862716000000001</v>
      </c>
      <c r="AGL39" s="195"/>
      <c r="AGM39" s="195">
        <v>7.2944264900000002</v>
      </c>
      <c r="AGN39" s="195">
        <v>96.402161160000034</v>
      </c>
      <c r="AGO39" s="195"/>
      <c r="AGP39" s="195">
        <v>9.7993787899999987</v>
      </c>
      <c r="AGQ39" s="195"/>
      <c r="AGR39" s="195">
        <v>1.7</v>
      </c>
      <c r="AGS39" s="195">
        <v>11.59960302</v>
      </c>
      <c r="AGT39" s="195">
        <v>23.098981809999998</v>
      </c>
      <c r="AGU39" s="195"/>
      <c r="AGV39" s="195">
        <v>2.7013111400000001</v>
      </c>
      <c r="AGW39" s="195">
        <v>7.2058974299999994</v>
      </c>
      <c r="AGX39" s="195">
        <v>2.2068373299999999</v>
      </c>
      <c r="AGY39" s="195"/>
      <c r="AGZ39" s="195">
        <v>12.114045900000001</v>
      </c>
      <c r="AHA39" s="195">
        <v>1.4784135900000002</v>
      </c>
      <c r="AHB39" s="195">
        <v>5.14</v>
      </c>
      <c r="AHC39" s="195"/>
      <c r="AHD39" s="195"/>
      <c r="AHE39" s="195">
        <v>1.1356042800000001</v>
      </c>
      <c r="AHF39" s="195">
        <v>7.7540178699999993</v>
      </c>
      <c r="AHG39" s="195"/>
      <c r="AHH39" s="195">
        <v>3</v>
      </c>
      <c r="AHI39" s="195">
        <v>4.0379999999999999E-2</v>
      </c>
      <c r="AHJ39" s="195">
        <v>1.6061296200000001</v>
      </c>
      <c r="AHK39" s="195">
        <v>0.8</v>
      </c>
      <c r="AHL39" s="195">
        <v>5.4465096199999996</v>
      </c>
      <c r="AHM39" s="195">
        <v>48.41355519999999</v>
      </c>
      <c r="AHN39" s="195">
        <v>2.8306959900000002</v>
      </c>
      <c r="AHO39" s="195">
        <v>9.6199287400000006</v>
      </c>
      <c r="AHP39" s="195">
        <v>3.5</v>
      </c>
      <c r="AHQ39" s="195">
        <v>5.3120000000000003</v>
      </c>
      <c r="AHR39" s="195"/>
      <c r="AHS39" s="195">
        <v>21.262624730000002</v>
      </c>
      <c r="AHT39" s="195"/>
      <c r="AHU39" s="195">
        <v>11.265531560000001</v>
      </c>
      <c r="AHV39" s="195">
        <v>0.31086213000000001</v>
      </c>
      <c r="AHW39" s="195">
        <v>20.868708999999999</v>
      </c>
      <c r="AHX39" s="195">
        <v>0.92315986000000005</v>
      </c>
      <c r="AHY39" s="195">
        <v>33.368262549999997</v>
      </c>
      <c r="AHZ39" s="195">
        <v>6.9996000299999999</v>
      </c>
      <c r="AIA39" s="195">
        <v>14.2225</v>
      </c>
      <c r="AIB39" s="195"/>
      <c r="AIC39" s="195"/>
      <c r="AID39" s="195">
        <v>0.24073728</v>
      </c>
      <c r="AIE39" s="195">
        <v>21.462837309999998</v>
      </c>
      <c r="AIF39" s="195"/>
      <c r="AIG39" s="195"/>
      <c r="AIH39" s="195">
        <v>3.0784590199999999</v>
      </c>
      <c r="AII39" s="195"/>
      <c r="AIJ39" s="195"/>
      <c r="AIK39" s="195">
        <v>3.0784590199999999</v>
      </c>
      <c r="AIL39" s="195"/>
      <c r="AIM39" s="195">
        <v>10</v>
      </c>
      <c r="AIN39" s="195">
        <v>9.3719296400000012</v>
      </c>
      <c r="AIO39" s="195">
        <v>19.371929640000001</v>
      </c>
      <c r="AIP39" s="195">
        <v>98.544113249999995</v>
      </c>
      <c r="AIQ39" s="195">
        <v>1.5</v>
      </c>
      <c r="AIR39" s="195">
        <v>1.5</v>
      </c>
      <c r="AIS39" s="195">
        <v>12.155847789999999</v>
      </c>
      <c r="AIT39" s="195"/>
      <c r="AIU39" s="195">
        <v>0.93374953999999999</v>
      </c>
      <c r="AIV39" s="195">
        <v>14.5</v>
      </c>
      <c r="AIW39" s="195"/>
      <c r="AIX39" s="195">
        <v>27.58959733</v>
      </c>
      <c r="AIY39" s="195"/>
      <c r="AIZ39" s="195">
        <v>3.84602844</v>
      </c>
      <c r="AJA39" s="195"/>
      <c r="AJB39" s="195">
        <v>0.53429139999999997</v>
      </c>
      <c r="AJC39" s="195"/>
      <c r="AJD39" s="195">
        <v>4.3803198400000003</v>
      </c>
      <c r="AJE39" s="195"/>
      <c r="AJF39" s="195">
        <v>2.9608861799999997</v>
      </c>
      <c r="AJG39" s="195"/>
      <c r="AJH39" s="195"/>
      <c r="AJI39" s="195"/>
      <c r="AJJ39" s="195">
        <v>2.9608861799999997</v>
      </c>
      <c r="AJK39" s="195">
        <v>0.5</v>
      </c>
      <c r="AJL39" s="195">
        <v>17.068830999999999</v>
      </c>
      <c r="AJM39" s="195"/>
      <c r="AJN39" s="195">
        <v>3</v>
      </c>
      <c r="AJO39" s="195">
        <v>6.66520007</v>
      </c>
      <c r="AJP39" s="195">
        <v>27.23403107</v>
      </c>
      <c r="AJQ39" s="195">
        <v>63.664834420000005</v>
      </c>
      <c r="AJR39" s="195">
        <v>2.1095038399999999</v>
      </c>
      <c r="AJS39" s="195"/>
      <c r="AJT39" s="195">
        <v>1.2208563700000001</v>
      </c>
      <c r="AJU39" s="195"/>
      <c r="AJV39" s="195">
        <v>15.585995109999999</v>
      </c>
      <c r="AJW39" s="195">
        <v>18.916355320000001</v>
      </c>
      <c r="AJX39" s="195">
        <v>10.370617800000002</v>
      </c>
      <c r="AJY39" s="195">
        <v>6.5</v>
      </c>
      <c r="AJZ39" s="195">
        <v>7.6427660399999997</v>
      </c>
      <c r="AKA39" s="195">
        <v>14.07504029</v>
      </c>
      <c r="AKB39" s="195">
        <v>13.563404960000002</v>
      </c>
      <c r="AKC39" s="195">
        <v>52.151829090000007</v>
      </c>
      <c r="AKD39" s="195">
        <v>6.1896902999999996</v>
      </c>
      <c r="AKE39" s="195">
        <v>11.98</v>
      </c>
      <c r="AKF39" s="195">
        <v>5</v>
      </c>
      <c r="AKG39" s="195">
        <v>62.246298000000003</v>
      </c>
      <c r="AKH39" s="195">
        <v>18.531546519999999</v>
      </c>
      <c r="AKI39" s="195">
        <v>103.94753481999999</v>
      </c>
      <c r="AKJ39" s="195"/>
      <c r="AKK39" s="195"/>
      <c r="AKL39" s="195"/>
      <c r="AKM39" s="195">
        <v>1.5185000000000001E-3</v>
      </c>
      <c r="AKN39" s="195">
        <v>1.5185000000000001E-3</v>
      </c>
      <c r="AKO39" s="195"/>
      <c r="AKP39" s="195"/>
      <c r="AKQ39" s="195">
        <v>175.01723773000001</v>
      </c>
      <c r="AKR39" s="195">
        <v>888.93283428000018</v>
      </c>
      <c r="AKS39" s="195"/>
      <c r="AKT39" s="195"/>
      <c r="AKU39" s="195"/>
      <c r="AKV39" s="195"/>
      <c r="AKW39" s="195"/>
      <c r="AKX39" s="195"/>
      <c r="AKY39" s="195"/>
      <c r="AKZ39" s="195"/>
      <c r="ALA39" s="195"/>
      <c r="ALB39" s="195"/>
      <c r="ALC39" s="195"/>
      <c r="ALD39" s="195">
        <v>0.47442395000000004</v>
      </c>
      <c r="ALE39" s="195"/>
      <c r="ALF39" s="195"/>
      <c r="ALG39" s="195">
        <v>12.384044320000001</v>
      </c>
      <c r="ALH39" s="195">
        <v>12.858468270000001</v>
      </c>
      <c r="ALI39" s="195"/>
      <c r="ALJ39" s="195"/>
      <c r="ALK39" s="195"/>
      <c r="ALL39" s="195"/>
      <c r="ALM39" s="195"/>
      <c r="ALN39" s="195">
        <v>14.7</v>
      </c>
      <c r="ALO39" s="195">
        <v>0.68313999999999997</v>
      </c>
      <c r="ALP39" s="195"/>
      <c r="ALQ39" s="195">
        <v>0.20153907000000001</v>
      </c>
      <c r="ALR39" s="195">
        <v>15.58467907</v>
      </c>
      <c r="ALS39" s="195">
        <v>28.443147339999996</v>
      </c>
      <c r="ALT39" s="195"/>
      <c r="ALU39" s="195"/>
      <c r="ALV39" s="195">
        <v>1.6644945600000001</v>
      </c>
      <c r="ALW39" s="195"/>
      <c r="ALX39" s="195"/>
      <c r="ALY39" s="195"/>
      <c r="ALZ39" s="195">
        <v>1.7904183500000002</v>
      </c>
      <c r="AMA39" s="195">
        <v>3.45491291</v>
      </c>
      <c r="AMB39" s="195">
        <v>1.36278981</v>
      </c>
      <c r="AMC39" s="195"/>
      <c r="AMD39" s="195"/>
      <c r="AME39" s="195"/>
      <c r="AMF39" s="195"/>
      <c r="AMG39" s="195">
        <v>1.36278981</v>
      </c>
      <c r="AMH39" s="195"/>
      <c r="AMI39" s="195"/>
      <c r="AMJ39" s="195"/>
      <c r="AMK39" s="195">
        <v>2.2907732099999998</v>
      </c>
      <c r="AML39" s="195">
        <v>5.2110217699999994</v>
      </c>
      <c r="AMM39" s="195">
        <v>7.5017949799999997</v>
      </c>
      <c r="AMN39" s="195"/>
      <c r="AMO39" s="195"/>
      <c r="AMP39" s="195">
        <v>5.8511786399999997</v>
      </c>
      <c r="AMQ39" s="195"/>
      <c r="AMR39" s="195">
        <f t="shared" si="49"/>
        <v>5.8511786399999997</v>
      </c>
      <c r="AMS39" s="195">
        <f t="shared" si="50"/>
        <v>18.17067634</v>
      </c>
      <c r="AMT39" s="195"/>
      <c r="AMU39" s="195"/>
      <c r="AMV39" s="195">
        <v>1.0969370000000001E-2</v>
      </c>
      <c r="AMW39" s="195"/>
      <c r="AMX39" s="195"/>
      <c r="AMY39" s="195">
        <v>1.0969370000000001E-2</v>
      </c>
      <c r="AMZ39" s="195">
        <v>1.5085000000000001E-4</v>
      </c>
      <c r="ANA39" s="195">
        <v>2.0432450000000001E-2</v>
      </c>
      <c r="ANB39" s="195">
        <v>4.2012559999999997E-2</v>
      </c>
      <c r="ANC39" s="195">
        <v>1.4</v>
      </c>
      <c r="AND39" s="195">
        <v>7.3995500300000003</v>
      </c>
      <c r="ANE39" s="195">
        <f t="shared" si="51"/>
        <v>8.8621458900000007</v>
      </c>
      <c r="ANF39" s="195"/>
      <c r="ANG39" s="195"/>
      <c r="ANH39" s="195">
        <v>3</v>
      </c>
      <c r="ANI39" s="195">
        <v>5</v>
      </c>
      <c r="ANJ39" s="195"/>
      <c r="ANK39" s="195">
        <v>8</v>
      </c>
      <c r="ANL39" s="195">
        <v>2.12181401</v>
      </c>
      <c r="ANM39" s="195">
        <v>0.10346669999999999</v>
      </c>
      <c r="ANN39" s="195"/>
      <c r="ANO39" s="195">
        <v>6.0575531600000003</v>
      </c>
      <c r="ANP39" s="195">
        <v>0.57378695999999996</v>
      </c>
      <c r="ANQ39" s="195">
        <v>8.8566208300000007</v>
      </c>
      <c r="ANR39" s="195">
        <f t="shared" si="52"/>
        <v>25.729736090000003</v>
      </c>
      <c r="ANS39" s="195"/>
      <c r="ANT39" s="195"/>
      <c r="ANU39" s="195">
        <v>3</v>
      </c>
      <c r="ANV39" s="195"/>
      <c r="ANW39" s="195">
        <v>5.0998682700000009</v>
      </c>
      <c r="ANX39" s="195">
        <v>8.0998682700000018</v>
      </c>
      <c r="ANY39" s="195"/>
      <c r="ANZ39" s="195">
        <v>5.1928913900000007</v>
      </c>
      <c r="AOA39" s="195"/>
      <c r="AOB39" s="195"/>
      <c r="AOC39" s="195"/>
      <c r="AOD39" s="195">
        <v>5.1928913900000007</v>
      </c>
      <c r="AOE39" s="195">
        <v>1.8540000000000001E-2</v>
      </c>
      <c r="AOF39" s="195"/>
      <c r="AOG39" s="195">
        <v>17</v>
      </c>
      <c r="AOH39" s="195">
        <v>0.19752692000000002</v>
      </c>
      <c r="AOI39" s="195">
        <v>17.216066919999999</v>
      </c>
      <c r="AOJ39" s="195"/>
      <c r="AOK39" s="195">
        <v>6.5326200700000001</v>
      </c>
      <c r="AOL39" s="195">
        <v>10</v>
      </c>
      <c r="AOM39" s="195">
        <v>65.070756110000005</v>
      </c>
      <c r="AON39" s="195"/>
      <c r="AOO39" s="195">
        <v>81.603376179999998</v>
      </c>
      <c r="AOP39" s="195">
        <v>18.519528999999999</v>
      </c>
      <c r="AOQ39" s="195">
        <v>16.50213072</v>
      </c>
      <c r="AOR39" s="195">
        <v>35.021659720000002</v>
      </c>
      <c r="AOS39" s="195">
        <v>147.13386248</v>
      </c>
      <c r="AOT39" s="195">
        <v>3.3</v>
      </c>
      <c r="AOU39" s="195"/>
      <c r="AOV39" s="195">
        <v>3.3</v>
      </c>
      <c r="AOW39" s="195">
        <v>15</v>
      </c>
      <c r="AOX39" s="195"/>
      <c r="AOY39" s="195"/>
      <c r="AOZ39" s="195"/>
      <c r="APA39" s="195"/>
      <c r="APB39" s="195">
        <f t="shared" si="53"/>
        <v>15</v>
      </c>
      <c r="APC39" s="195"/>
      <c r="APD39" s="195"/>
      <c r="APE39" s="195"/>
      <c r="APF39" s="195">
        <v>0.53280565000000002</v>
      </c>
      <c r="APG39" s="195">
        <v>11.88372998</v>
      </c>
      <c r="APH39" s="195">
        <v>12.41653563</v>
      </c>
      <c r="API39" s="195"/>
      <c r="APJ39" s="195"/>
      <c r="APK39" s="195">
        <v>2.06004787</v>
      </c>
      <c r="APL39" s="195">
        <v>1.9145075</v>
      </c>
      <c r="APM39" s="195">
        <v>10</v>
      </c>
      <c r="APN39" s="195">
        <v>13.974555369999999</v>
      </c>
      <c r="APO39" s="195"/>
      <c r="APP39" s="195">
        <v>1.7213188400000001</v>
      </c>
      <c r="APQ39" s="195">
        <v>1</v>
      </c>
      <c r="APR39" s="195">
        <v>5</v>
      </c>
      <c r="APS39" s="195"/>
      <c r="APT39" s="195">
        <v>7.7213188400000003</v>
      </c>
      <c r="APU39" s="195">
        <f t="shared" si="54"/>
        <v>52.412409840000002</v>
      </c>
      <c r="APV39" s="195"/>
      <c r="APW39" s="195">
        <v>18.359027430000001</v>
      </c>
      <c r="APX39" s="195">
        <v>0.75800000000000001</v>
      </c>
      <c r="APY39" s="195"/>
      <c r="APZ39" s="195">
        <v>22.838113710000002</v>
      </c>
      <c r="AQA39" s="195">
        <v>41.955141140000002</v>
      </c>
      <c r="AQB39" s="195">
        <v>20</v>
      </c>
      <c r="AQC39" s="195"/>
      <c r="AQD39" s="195">
        <v>0.12901356999999999</v>
      </c>
      <c r="AQE39" s="195"/>
      <c r="AQF39" s="195">
        <v>18.3</v>
      </c>
      <c r="AQG39" s="195">
        <v>38.429013569999995</v>
      </c>
      <c r="AQH39" s="195"/>
      <c r="AQI39" s="195">
        <v>3.4331809799999999</v>
      </c>
      <c r="AQJ39" s="195">
        <v>25.069543719999999</v>
      </c>
      <c r="AQK39" s="195">
        <v>28.502724699999998</v>
      </c>
      <c r="AQL39" s="195"/>
      <c r="AQM39" s="195">
        <v>5.578868E-2</v>
      </c>
      <c r="AQN39" s="195">
        <v>5.1276064699999999</v>
      </c>
      <c r="AQO39" s="195">
        <v>6.11</v>
      </c>
      <c r="AQP39" s="195">
        <v>128.87381099999999</v>
      </c>
      <c r="AQQ39" s="195">
        <v>140.16720615</v>
      </c>
      <c r="AQR39" s="195">
        <f t="shared" si="55"/>
        <v>249.05408555999998</v>
      </c>
      <c r="AQS39" s="195"/>
      <c r="AQT39" s="195"/>
      <c r="AQU39" s="195"/>
      <c r="AQV39" s="195"/>
      <c r="AQW39" s="195">
        <v>4.7117129999999996</v>
      </c>
      <c r="AQX39" s="195">
        <v>4.7117129999999996</v>
      </c>
      <c r="AQY39" s="195">
        <v>1.0964967199999991</v>
      </c>
      <c r="AQZ39" s="195"/>
      <c r="ARA39" s="195"/>
      <c r="ARB39" s="195"/>
      <c r="ARC39" s="195">
        <v>6.6408008799999898</v>
      </c>
      <c r="ARD39" s="195">
        <v>7.7372975999999891</v>
      </c>
      <c r="ARE39" s="195">
        <v>5.4517925499999897</v>
      </c>
      <c r="ARF39" s="195"/>
      <c r="ARG39" s="195">
        <v>11.874112199999999</v>
      </c>
      <c r="ARH39" s="195"/>
      <c r="ARI39" s="195">
        <v>17.325904749999989</v>
      </c>
      <c r="ARJ39" s="195">
        <v>5</v>
      </c>
      <c r="ARK39" s="195"/>
      <c r="ARL39" s="195">
        <v>10.014028870000001</v>
      </c>
      <c r="ARM39" s="195">
        <v>4.7172201999999999</v>
      </c>
      <c r="ARN39" s="195">
        <v>0.69392573999999896</v>
      </c>
      <c r="ARO39" s="195">
        <v>20.425174810000001</v>
      </c>
      <c r="ARP39" s="195"/>
      <c r="ARQ39" s="195">
        <v>4.8764481799999908</v>
      </c>
      <c r="ARR39" s="195">
        <v>12</v>
      </c>
      <c r="ARS39" s="195">
        <v>16.87644817999999</v>
      </c>
      <c r="ART39" s="195">
        <v>67.076538339999971</v>
      </c>
      <c r="ARU39" s="195"/>
      <c r="ARV39" s="195">
        <v>8.2852080000000008E-2</v>
      </c>
      <c r="ARW39" s="195">
        <v>8.2852080000000008E-2</v>
      </c>
      <c r="ARX39" s="195">
        <v>0.10013685999999999</v>
      </c>
      <c r="ARY39" s="195">
        <v>25</v>
      </c>
      <c r="ARZ39" s="195">
        <v>1.5</v>
      </c>
      <c r="ASA39" s="195"/>
      <c r="ASB39" s="195">
        <v>26.600136859999999</v>
      </c>
      <c r="ASC39" s="195"/>
      <c r="ASD39" s="195">
        <v>1.2</v>
      </c>
      <c r="ASE39" s="195">
        <v>19.531745999999998</v>
      </c>
      <c r="ASF39" s="195">
        <v>6.7701375599999993</v>
      </c>
      <c r="ASG39" s="195"/>
      <c r="ASH39" s="195">
        <v>27.501883559999996</v>
      </c>
      <c r="ASI39" s="195">
        <v>100</v>
      </c>
      <c r="ASJ39" s="195"/>
      <c r="ASK39" s="195">
        <v>15.5</v>
      </c>
      <c r="ASL39" s="195">
        <v>3.47217953</v>
      </c>
      <c r="ASM39" s="195"/>
      <c r="ASN39" s="195">
        <v>118.97217953000001</v>
      </c>
      <c r="ASO39" s="195">
        <v>3.5</v>
      </c>
      <c r="ASP39" s="195"/>
      <c r="ASQ39" s="195">
        <v>2.0875733100000002</v>
      </c>
      <c r="ASR39" s="195"/>
      <c r="ASS39" s="195">
        <v>1.45773E-3</v>
      </c>
      <c r="AST39" s="195">
        <v>5.5890310400000001</v>
      </c>
      <c r="ASU39" s="195">
        <v>178.74608307</v>
      </c>
      <c r="ASV39" s="195"/>
      <c r="ASW39" s="195">
        <v>5</v>
      </c>
      <c r="ASX39" s="195"/>
      <c r="ASY39" s="195">
        <v>5.9640183600000007</v>
      </c>
      <c r="ASZ39" s="195">
        <v>2.6238649999999999</v>
      </c>
      <c r="ATA39" s="195">
        <v>13.587883360000001</v>
      </c>
      <c r="ATB39" s="195"/>
      <c r="ATC39" s="195"/>
      <c r="ATD39" s="195"/>
      <c r="ATE39" s="195"/>
      <c r="ATF39" s="195"/>
      <c r="ATG39" s="195"/>
      <c r="ATH39" s="195">
        <v>7.2886297400000002</v>
      </c>
      <c r="ATI39" s="195">
        <v>0.6</v>
      </c>
      <c r="ATJ39" s="195">
        <v>2.5</v>
      </c>
      <c r="ATK39" s="195">
        <v>1.25</v>
      </c>
      <c r="ATL39" s="195">
        <v>12.414273810000001</v>
      </c>
      <c r="ATM39" s="195">
        <v>24.05290355</v>
      </c>
      <c r="ATN39" s="195"/>
      <c r="ATO39" s="195">
        <v>2.4569865099999997</v>
      </c>
      <c r="ATP39" s="195"/>
      <c r="ATQ39" s="195"/>
      <c r="ATR39" s="195">
        <v>10.45471242</v>
      </c>
      <c r="ATS39" s="195">
        <v>12.91169893</v>
      </c>
      <c r="ATT39" s="195">
        <v>52.515000000000001</v>
      </c>
      <c r="ATU39" s="195">
        <v>52.515000000000001</v>
      </c>
      <c r="ATV39" s="195">
        <v>103.06748583999999</v>
      </c>
      <c r="ATW39" s="195">
        <v>15.33174423</v>
      </c>
      <c r="ATX39" s="195">
        <v>2.5583610199999995</v>
      </c>
      <c r="ATY39" s="195">
        <v>6</v>
      </c>
      <c r="ATZ39" s="195"/>
      <c r="AUA39" s="195">
        <v>23.890105249999998</v>
      </c>
      <c r="AUB39" s="195">
        <v>4.7516381599999997</v>
      </c>
      <c r="AUC39" s="195">
        <v>2.7</v>
      </c>
      <c r="AUD39" s="195">
        <v>0.98397533999999998</v>
      </c>
      <c r="AUE39" s="195">
        <v>3</v>
      </c>
      <c r="AUF39" s="195">
        <v>1.6355248</v>
      </c>
      <c r="AUG39" s="195">
        <v>13.071138300000001</v>
      </c>
      <c r="AUH39" s="195"/>
      <c r="AUI39" s="195">
        <v>22.189973869999999</v>
      </c>
      <c r="AUJ39" s="195">
        <v>2.5212144300000001</v>
      </c>
      <c r="AUK39" s="195">
        <v>0.13190594</v>
      </c>
      <c r="AUL39" s="195">
        <v>15</v>
      </c>
      <c r="AUM39" s="195">
        <v>39.843094240000006</v>
      </c>
      <c r="AUN39" s="195"/>
      <c r="AUO39" s="195">
        <v>9.0987972300000006</v>
      </c>
      <c r="AUP39" s="195">
        <v>10.28059287</v>
      </c>
      <c r="AUQ39" s="195">
        <v>3.472</v>
      </c>
      <c r="AUR39" s="195"/>
      <c r="AUS39" s="195">
        <v>22.851390100000003</v>
      </c>
      <c r="AUT39" s="195"/>
      <c r="AUU39" s="195"/>
      <c r="AUV39" s="195"/>
      <c r="AUW39" s="195">
        <v>21.973278279999899</v>
      </c>
      <c r="AUX39" s="195">
        <v>21.973278279999899</v>
      </c>
      <c r="AUY39" s="195">
        <v>121.62900616999988</v>
      </c>
      <c r="AUZ39" s="195"/>
      <c r="AVA39" s="195"/>
      <c r="AVB39" s="195">
        <v>6.4693928300000003</v>
      </c>
      <c r="AVC39" s="195"/>
      <c r="AVD39" s="195"/>
      <c r="AVE39" s="195">
        <v>7.3678819999999998</v>
      </c>
      <c r="AVF39" s="195"/>
      <c r="AVG39" s="195">
        <v>13.83727483</v>
      </c>
      <c r="AVH39" s="195"/>
      <c r="AVI39" s="195">
        <v>7.4476494100000004</v>
      </c>
      <c r="AVJ39" s="195"/>
      <c r="AVK39" s="195">
        <v>0.20390582999999901</v>
      </c>
      <c r="AVL39" s="195"/>
      <c r="AVM39" s="195">
        <v>7.6515552399999995</v>
      </c>
      <c r="AVN39" s="195"/>
      <c r="AVO39" s="195">
        <v>17.653404369999901</v>
      </c>
      <c r="AVP39" s="195"/>
      <c r="AVQ39" s="195"/>
      <c r="AVR39" s="195"/>
      <c r="AVS39" s="195">
        <v>17.653404369999901</v>
      </c>
      <c r="AVT39" s="195">
        <v>49.125</v>
      </c>
      <c r="AVU39" s="195">
        <v>0.68308357999999991</v>
      </c>
      <c r="AVV39" s="195"/>
      <c r="AVW39" s="195"/>
      <c r="AVX39" s="195"/>
      <c r="AVY39" s="195">
        <v>49.808083580000002</v>
      </c>
      <c r="AVZ39" s="195">
        <v>88.950318019999898</v>
      </c>
      <c r="AWA39" s="195"/>
      <c r="AWB39" s="195">
        <v>19.486586969999998</v>
      </c>
      <c r="AWC39" s="195">
        <v>4</v>
      </c>
      <c r="AWD39" s="195"/>
      <c r="AWE39" s="195"/>
      <c r="AWF39" s="195">
        <v>23.486586969999998</v>
      </c>
      <c r="AWG39" s="195">
        <v>1.431</v>
      </c>
      <c r="AWH39" s="195">
        <v>2</v>
      </c>
      <c r="AWI39" s="195">
        <v>2</v>
      </c>
      <c r="AWJ39" s="195">
        <v>4.4576209900000006</v>
      </c>
      <c r="AWK39" s="195">
        <v>6.7002987999999899</v>
      </c>
      <c r="AWL39" s="195">
        <v>16.588919789999991</v>
      </c>
      <c r="AWM39" s="195"/>
      <c r="AWN39" s="195">
        <v>0.99999989941690959</v>
      </c>
      <c r="AWO39" s="195">
        <v>3.1</v>
      </c>
      <c r="AWP39" s="195">
        <v>7.6977685306122456</v>
      </c>
      <c r="AWQ39" s="195">
        <v>3.6626526005830899</v>
      </c>
      <c r="AWR39" s="195">
        <f t="shared" si="56"/>
        <v>15.460421030612245</v>
      </c>
      <c r="AWS39" s="195">
        <v>110.29997777696792</v>
      </c>
      <c r="AWT39" s="195">
        <v>0</v>
      </c>
      <c r="AWU39" s="195">
        <v>4</v>
      </c>
      <c r="AWV39" s="195">
        <v>7.4434049999999994</v>
      </c>
      <c r="AWW39" s="195">
        <f t="shared" si="57"/>
        <v>121.74338277696792</v>
      </c>
      <c r="AWX39" s="195">
        <v>1.4388256399999999</v>
      </c>
      <c r="AWY39" s="195"/>
      <c r="AWZ39" s="195">
        <f t="shared" si="58"/>
        <v>1.4388256399999999</v>
      </c>
      <c r="AXA39" s="195">
        <f t="shared" si="59"/>
        <v>178.71813620758016</v>
      </c>
      <c r="AXB39" s="195">
        <f t="shared" si="60"/>
        <v>1259.13148529758</v>
      </c>
      <c r="AXC39" s="195">
        <v>50</v>
      </c>
      <c r="AXD39" s="195">
        <v>0.25951895918367346</v>
      </c>
      <c r="AXE39" s="195">
        <f t="shared" si="61"/>
        <v>50.259518959183673</v>
      </c>
      <c r="AXF39" s="195"/>
      <c r="AXG39" s="195"/>
      <c r="AXH39" s="195"/>
      <c r="AXI39" s="195"/>
      <c r="AXJ39" s="195">
        <v>0.8396667405247813</v>
      </c>
      <c r="AXK39" s="195">
        <f t="shared" si="62"/>
        <v>0.8396667405247813</v>
      </c>
      <c r="AXL39" s="195">
        <v>0</v>
      </c>
      <c r="AXM39" s="195">
        <v>2.5542685306122448</v>
      </c>
      <c r="AXN39" s="195">
        <v>0</v>
      </c>
      <c r="AXO39" s="195">
        <v>0</v>
      </c>
      <c r="AXP39" s="195">
        <v>5.8082699096209911</v>
      </c>
      <c r="AXQ39" s="195">
        <f t="shared" si="63"/>
        <v>8.3625384402332354</v>
      </c>
      <c r="AXR39" s="195">
        <v>0</v>
      </c>
      <c r="AXS39" s="195">
        <v>0.74816620991253646</v>
      </c>
      <c r="AXT39" s="195">
        <v>3.3778669985422742</v>
      </c>
      <c r="AXU39" s="195">
        <v>0</v>
      </c>
      <c r="AXV39" s="195">
        <f t="shared" si="64"/>
        <v>4.1260332084548104</v>
      </c>
      <c r="AXW39" s="195">
        <v>0</v>
      </c>
      <c r="AXX39" s="195">
        <v>0.18636110932944605</v>
      </c>
      <c r="AXY39" s="195">
        <v>0</v>
      </c>
      <c r="AXZ39" s="195"/>
      <c r="AYA39" s="195"/>
      <c r="AYB39" s="195">
        <f t="shared" si="65"/>
        <v>0.18636110932944605</v>
      </c>
      <c r="AYC39" s="195">
        <f t="shared" si="23"/>
        <v>63.774118457725955</v>
      </c>
      <c r="AYD39" s="195">
        <v>0.69286260932944599</v>
      </c>
      <c r="AYE39" s="195"/>
      <c r="AYF39" s="195">
        <v>2</v>
      </c>
      <c r="AYG39" s="195"/>
      <c r="AYH39" s="195"/>
      <c r="AYI39" s="195">
        <f t="shared" si="66"/>
        <v>2.6928626093294459</v>
      </c>
      <c r="AYJ39" s="195"/>
      <c r="AYK39" s="195">
        <v>1.6026221705539356</v>
      </c>
      <c r="AYL39" s="195"/>
      <c r="AYM39" s="195"/>
      <c r="AYN39" s="195">
        <v>12.660313069970844</v>
      </c>
      <c r="AYO39" s="195">
        <f t="shared" si="67"/>
        <v>14.262935240524779</v>
      </c>
      <c r="AYP39" s="195"/>
      <c r="AYQ39" s="195"/>
      <c r="AYR39" s="195">
        <v>2.5</v>
      </c>
      <c r="AYS39" s="195"/>
      <c r="AYT39" s="195"/>
      <c r="AYU39" s="195">
        <f t="shared" si="68"/>
        <v>2.5</v>
      </c>
      <c r="AYV39" s="195"/>
      <c r="AYW39" s="195"/>
      <c r="AYX39" s="195"/>
      <c r="AYY39" s="195">
        <f t="shared" si="69"/>
        <v>0</v>
      </c>
      <c r="AYZ39" s="195">
        <f t="shared" si="70"/>
        <v>19.455797849854225</v>
      </c>
      <c r="AZA39" s="195">
        <v>10</v>
      </c>
      <c r="AZB39" s="195">
        <v>4</v>
      </c>
      <c r="AZC39" s="195"/>
      <c r="AZD39" s="195">
        <v>1.2E-2</v>
      </c>
      <c r="AZE39" s="195"/>
      <c r="AZF39" s="195">
        <f t="shared" si="71"/>
        <v>14.012</v>
      </c>
      <c r="AZG39" s="195"/>
      <c r="AZH39" s="195"/>
      <c r="AZI39" s="195"/>
      <c r="AZJ39" s="195"/>
      <c r="AZK39" s="195"/>
      <c r="AZL39" s="195">
        <f t="shared" si="72"/>
        <v>0</v>
      </c>
      <c r="AZM39" s="195">
        <v>3.2075200597667637</v>
      </c>
      <c r="AZN39" s="195"/>
      <c r="AZO39" s="195"/>
      <c r="AZP39" s="195"/>
      <c r="AZQ39" s="195"/>
      <c r="AZR39" s="195">
        <f t="shared" si="73"/>
        <v>3.2075200597667637</v>
      </c>
      <c r="AZS39" s="195"/>
      <c r="AZT39" s="195">
        <v>0.2</v>
      </c>
      <c r="AZU39" s="195">
        <v>3.376053329446064</v>
      </c>
      <c r="AZV39" s="195">
        <v>73.796639499999998</v>
      </c>
      <c r="AZW39" s="195"/>
      <c r="AZX39" s="195">
        <f t="shared" si="74"/>
        <v>77.372692829446066</v>
      </c>
      <c r="AZY39" s="195">
        <v>0.44174099999999994</v>
      </c>
      <c r="AZZ39" s="195"/>
      <c r="BAA39" s="195">
        <f t="shared" si="75"/>
        <v>0.44174099999999994</v>
      </c>
      <c r="BAB39" s="195">
        <f t="shared" si="76"/>
        <v>95.033953889212825</v>
      </c>
      <c r="BAC39" s="195"/>
      <c r="BAD39" s="195"/>
      <c r="BAE39" s="195"/>
      <c r="BAF39" s="195">
        <f t="shared" si="77"/>
        <v>0</v>
      </c>
      <c r="BAG39" s="195"/>
      <c r="BAH39" s="195">
        <v>5.978729008746355E-2</v>
      </c>
      <c r="BAI39" s="195"/>
      <c r="BAJ39" s="195"/>
      <c r="BAK39" s="195">
        <f t="shared" si="78"/>
        <v>5.978729008746355E-2</v>
      </c>
      <c r="BAL39" s="195"/>
      <c r="BAM39" s="195"/>
      <c r="BAN39" s="195"/>
      <c r="BAO39" s="195"/>
      <c r="BAP39" s="195">
        <v>2.2746934606413993</v>
      </c>
      <c r="BAQ39" s="195">
        <f t="shared" si="79"/>
        <v>2.2746934606413993</v>
      </c>
      <c r="BAR39" s="195"/>
      <c r="BAS39" s="195"/>
      <c r="BAT39" s="195"/>
      <c r="BAU39" s="195"/>
      <c r="BAV39" s="195"/>
      <c r="BAW39" s="195">
        <f t="shared" si="80"/>
        <v>0</v>
      </c>
      <c r="BAX39" s="195"/>
      <c r="BAY39" s="195"/>
      <c r="BAZ39" s="195"/>
      <c r="BBA39" s="195"/>
      <c r="BBB39" s="195">
        <f t="shared" si="81"/>
        <v>0</v>
      </c>
      <c r="BBC39" s="195">
        <f t="shared" si="82"/>
        <v>2.3344807507288627</v>
      </c>
      <c r="BBD39" s="195">
        <v>3.5</v>
      </c>
      <c r="BBE39" s="195"/>
      <c r="BBF39" s="195">
        <v>1.3052999999999999</v>
      </c>
      <c r="BBG39" s="195"/>
      <c r="BBH39" s="195"/>
      <c r="BBI39" s="195">
        <f t="shared" si="83"/>
        <v>4.8052999999999999</v>
      </c>
      <c r="BBJ39" s="195"/>
      <c r="BBK39" s="195"/>
      <c r="BBL39" s="195"/>
      <c r="BBM39" s="195"/>
      <c r="BBN39" s="195"/>
      <c r="BBO39" s="195">
        <f t="shared" si="84"/>
        <v>0</v>
      </c>
      <c r="BBP39" s="195"/>
      <c r="BBQ39" s="195"/>
      <c r="BBR39" s="195"/>
      <c r="BBS39" s="195"/>
      <c r="BBT39" s="195"/>
      <c r="BBU39" s="195">
        <f t="shared" si="85"/>
        <v>0</v>
      </c>
      <c r="BBV39" s="195"/>
      <c r="BBW39" s="195"/>
      <c r="BBX39" s="195"/>
      <c r="BBY39" s="195">
        <v>0.76551394023323605</v>
      </c>
      <c r="BBZ39" s="195"/>
      <c r="BCA39" s="195">
        <f t="shared" si="86"/>
        <v>0.76551394023323605</v>
      </c>
      <c r="BCB39" s="195">
        <f t="shared" si="87"/>
        <v>5.5708139402332364</v>
      </c>
      <c r="BCC39" s="195"/>
      <c r="BCD39" s="195">
        <v>6.1877673600583094</v>
      </c>
      <c r="BCE39" s="195"/>
      <c r="BCF39" s="195"/>
      <c r="BCG39" s="195">
        <v>1.9572865903790087</v>
      </c>
      <c r="BCH39" s="195">
        <f t="shared" si="88"/>
        <v>8.1450539504373189</v>
      </c>
      <c r="BCI39" s="195"/>
      <c r="BCJ39" s="195"/>
      <c r="BCK39" s="195">
        <v>7.4999999999999997E-2</v>
      </c>
      <c r="BCL39" s="195">
        <v>4</v>
      </c>
      <c r="BCM39" s="195">
        <f t="shared" si="24"/>
        <v>4.0750000000000002</v>
      </c>
      <c r="BCN39" s="195"/>
      <c r="BCO39" s="195"/>
      <c r="BCP39" s="195"/>
      <c r="BCQ39" s="195">
        <v>1</v>
      </c>
      <c r="BCR39" s="195">
        <v>2.03575573</v>
      </c>
      <c r="BCS39" s="195">
        <f t="shared" si="89"/>
        <v>3.03575573</v>
      </c>
      <c r="BCT39" s="195"/>
      <c r="BCU39" s="195"/>
      <c r="BCV39" s="195"/>
      <c r="BCW39" s="195"/>
      <c r="BCX39" s="195">
        <f t="shared" si="90"/>
        <v>0</v>
      </c>
      <c r="BCY39" s="195">
        <v>10.5</v>
      </c>
      <c r="BCZ39" s="195">
        <v>0.78540012999999997</v>
      </c>
      <c r="BDA39" s="195">
        <f t="shared" si="91"/>
        <v>11.285400129999999</v>
      </c>
      <c r="BDB39" s="195">
        <f t="shared" si="92"/>
        <v>26.541209810437316</v>
      </c>
      <c r="BDC39" s="195"/>
      <c r="BDD39" s="195"/>
      <c r="BDE39" s="195"/>
      <c r="BDF39" s="195">
        <f t="shared" si="25"/>
        <v>0</v>
      </c>
      <c r="BDG39" s="195"/>
      <c r="BDH39" s="195">
        <v>7.5</v>
      </c>
      <c r="BDI39" s="195"/>
      <c r="BDJ39" s="195"/>
      <c r="BDK39" s="195"/>
      <c r="BDL39" s="195">
        <f t="shared" si="93"/>
        <v>7.5</v>
      </c>
      <c r="BDM39" s="195">
        <v>1.536626</v>
      </c>
      <c r="BDN39" s="195">
        <v>27</v>
      </c>
      <c r="BDO39" s="195"/>
      <c r="BDP39" s="195"/>
      <c r="BDQ39" s="195">
        <f t="shared" si="94"/>
        <v>28.536625999999998</v>
      </c>
      <c r="BDR39" s="195"/>
      <c r="BDS39" s="195"/>
      <c r="BDT39" s="195"/>
      <c r="BDU39" s="195">
        <v>1.313326310495627</v>
      </c>
      <c r="BDV39" s="195"/>
      <c r="BDW39" s="195">
        <f t="shared" si="95"/>
        <v>1.313326310495627</v>
      </c>
      <c r="BDX39" s="195"/>
      <c r="BDY39" s="195"/>
      <c r="BDZ39" s="195"/>
      <c r="BEA39" s="195"/>
      <c r="BEB39" s="195">
        <v>4.5</v>
      </c>
      <c r="BEC39" s="195">
        <f t="shared" si="96"/>
        <v>4.5</v>
      </c>
      <c r="BED39" s="195">
        <f t="shared" si="97"/>
        <v>41.849952310495624</v>
      </c>
      <c r="BEE39" s="195"/>
      <c r="BEF39" s="195">
        <v>0.1676406997084548</v>
      </c>
      <c r="BEG39" s="195"/>
      <c r="BEH39" s="195"/>
      <c r="BEI39" s="195">
        <f t="shared" si="98"/>
        <v>0.1676406997084548</v>
      </c>
      <c r="BEJ39" s="195">
        <v>5.4771117405247809</v>
      </c>
      <c r="BEK39" s="195">
        <v>1.4809724693877551</v>
      </c>
      <c r="BEL39" s="195"/>
      <c r="BEM39" s="195">
        <v>6.1</v>
      </c>
      <c r="BEN39" s="195">
        <v>1.3930530612244899E-2</v>
      </c>
      <c r="BEO39" s="195">
        <f t="shared" si="99"/>
        <v>13.07201474052478</v>
      </c>
      <c r="BEP39" s="195"/>
      <c r="BEQ39" s="195"/>
      <c r="BER39" s="195"/>
      <c r="BES39" s="195"/>
      <c r="BET39" s="195"/>
      <c r="BEU39" s="195">
        <f t="shared" si="26"/>
        <v>0</v>
      </c>
      <c r="BEV39" s="195"/>
      <c r="BEW39" s="195">
        <v>3.2239819402332359</v>
      </c>
      <c r="BEX39" s="195"/>
      <c r="BEY39" s="195">
        <v>1</v>
      </c>
      <c r="BEZ39" s="195"/>
      <c r="BFA39" s="195">
        <f t="shared" si="100"/>
        <v>4.2239819402332355</v>
      </c>
      <c r="BFB39" s="195">
        <v>7.6</v>
      </c>
      <c r="BFC39" s="195">
        <f t="shared" si="101"/>
        <v>7.6</v>
      </c>
      <c r="BFD39" s="195">
        <f t="shared" si="27"/>
        <v>25.063637380466474</v>
      </c>
      <c r="BFE39" s="195"/>
      <c r="BFF39" s="195">
        <v>1.6</v>
      </c>
      <c r="BFG39" s="195"/>
      <c r="BFH39" s="195">
        <v>3.437233860058309</v>
      </c>
      <c r="BFI39" s="195">
        <f>+SUM(BFE39:BFH39)</f>
        <v>5.0372338600583095</v>
      </c>
      <c r="BFJ39" s="195"/>
      <c r="BFK39" s="195"/>
      <c r="BFL39" s="195"/>
      <c r="BFM39" s="195">
        <v>1.603604030612245</v>
      </c>
      <c r="BFN39" s="195"/>
      <c r="BFO39" s="195">
        <f t="shared" si="103"/>
        <v>1.603604030612245</v>
      </c>
      <c r="BFP39" s="195"/>
      <c r="BFQ39" s="195">
        <v>5.1802020408163264E-2</v>
      </c>
      <c r="BFR39" s="195">
        <v>1.4408000000000001</v>
      </c>
      <c r="BFS39" s="195"/>
      <c r="BFT39" s="195"/>
      <c r="BFU39" s="195">
        <f t="shared" si="28"/>
        <v>1.4926020204081634</v>
      </c>
      <c r="BFV39" s="195"/>
      <c r="BFW39" s="195"/>
      <c r="BFX39" s="195"/>
      <c r="BFY39" s="195">
        <v>9.5</v>
      </c>
      <c r="BFZ39" s="195">
        <v>1.6790503994169095</v>
      </c>
      <c r="BGA39" s="195">
        <f t="shared" si="104"/>
        <v>11.179050399416909</v>
      </c>
      <c r="BGB39" s="195"/>
      <c r="BGC39" s="195">
        <v>5.514049930029155</v>
      </c>
      <c r="BGD39" s="195"/>
      <c r="BGE39" s="195">
        <f t="shared" si="105"/>
        <v>5.514049930029155</v>
      </c>
      <c r="BGF39" s="195">
        <f t="shared" si="29"/>
        <v>24.826540240524782</v>
      </c>
      <c r="BGG39" s="195"/>
      <c r="BGH39" s="195"/>
      <c r="BGI39" s="195">
        <f t="shared" si="106"/>
        <v>0</v>
      </c>
      <c r="BGJ39" s="195">
        <v>0.1482043994169096</v>
      </c>
      <c r="BGK39" s="195">
        <v>7</v>
      </c>
      <c r="BGL39" s="195">
        <v>1.9999999096209913</v>
      </c>
      <c r="BGM39" s="195"/>
      <c r="BGN39" s="195">
        <v>2.7951519999999994</v>
      </c>
      <c r="BGO39" s="195">
        <f t="shared" si="107"/>
        <v>11.943356309037901</v>
      </c>
      <c r="BGP39" s="195"/>
      <c r="BGQ39" s="195"/>
      <c r="BGR39" s="195">
        <v>4.9776721895043732</v>
      </c>
      <c r="BGS39" s="195"/>
      <c r="BGT39" s="195">
        <v>4</v>
      </c>
      <c r="BGU39" s="195">
        <f t="shared" si="108"/>
        <v>8.9776721895043732</v>
      </c>
      <c r="BGV39" s="195">
        <v>2.7022111195335281</v>
      </c>
      <c r="BGW39" s="195">
        <v>8.721566580174926</v>
      </c>
      <c r="BGX39" s="195"/>
      <c r="BGY39" s="195">
        <v>6.0999499999999998</v>
      </c>
      <c r="BGZ39" s="195">
        <v>1.5084323104956268</v>
      </c>
      <c r="BHA39" s="195">
        <f t="shared" si="109"/>
        <v>19.03216001020408</v>
      </c>
      <c r="BHB39" s="195"/>
      <c r="BHC39" s="195"/>
      <c r="BHD39" s="195">
        <v>8.1356264504373179</v>
      </c>
      <c r="BHE39" s="195"/>
      <c r="BHF39" s="195">
        <v>5.5</v>
      </c>
      <c r="BHG39" s="195">
        <f t="shared" si="110"/>
        <v>13.635626450437318</v>
      </c>
      <c r="BHH39" s="195">
        <f t="shared" si="111"/>
        <v>53.588814959183665</v>
      </c>
      <c r="BHI39" s="195">
        <v>1.5509999999999999</v>
      </c>
      <c r="BHJ39" s="195"/>
      <c r="BHK39" s="195"/>
      <c r="BHL39" s="195"/>
      <c r="BHM39" s="195">
        <f t="shared" si="112"/>
        <v>1.5509999999999999</v>
      </c>
      <c r="BHN39" s="195">
        <v>4.5404337798833811</v>
      </c>
      <c r="BHO39" s="195">
        <v>0.6</v>
      </c>
      <c r="BHP39" s="195"/>
      <c r="BHQ39" s="195">
        <v>5.9249901399416913</v>
      </c>
      <c r="BHR39" s="195"/>
      <c r="BHS39" s="195">
        <f t="shared" si="113"/>
        <v>11.065423919825072</v>
      </c>
      <c r="BHT39" s="195">
        <v>0.35974588046647232</v>
      </c>
      <c r="BHU39" s="195"/>
      <c r="BHV39" s="195">
        <v>1.2518376297376093</v>
      </c>
      <c r="BHW39" s="195"/>
      <c r="BHX39" s="195">
        <v>0.32544701020408168</v>
      </c>
      <c r="BHY39" s="195">
        <f t="shared" si="114"/>
        <v>1.9370305204081633</v>
      </c>
      <c r="BHZ39" s="195"/>
      <c r="BIA39" s="195">
        <v>6.8</v>
      </c>
      <c r="BIB39" s="195">
        <v>406.3</v>
      </c>
      <c r="BIC39" s="195"/>
      <c r="BID39" s="195">
        <v>1.4169604606413992</v>
      </c>
      <c r="BIE39" s="195">
        <f t="shared" si="115"/>
        <v>414.51696046064143</v>
      </c>
      <c r="BIF39" s="195">
        <v>1.5</v>
      </c>
      <c r="BIG39" s="195">
        <f t="shared" si="116"/>
        <v>1.5</v>
      </c>
      <c r="BIH39" s="195">
        <f t="shared" si="117"/>
        <v>430.57041490087465</v>
      </c>
      <c r="BII39" s="195">
        <v>0.43731777988338189</v>
      </c>
      <c r="BIJ39" s="195"/>
      <c r="BIK39" s="195"/>
      <c r="BIL39" s="195"/>
      <c r="BIM39" s="195">
        <f t="shared" si="118"/>
        <v>0.43731777988338189</v>
      </c>
      <c r="BIN39" s="195"/>
      <c r="BIO39" s="195">
        <v>0.54519876967930025</v>
      </c>
      <c r="BIP39" s="195">
        <v>46.934640520408166</v>
      </c>
      <c r="BIQ39" s="195">
        <v>205.7128594795918</v>
      </c>
      <c r="BIR39" s="195">
        <v>12.020766520408163</v>
      </c>
      <c r="BIS39" s="195">
        <f t="shared" si="119"/>
        <v>265.21346529008747</v>
      </c>
      <c r="BIT39" s="195"/>
      <c r="BIU39" s="195"/>
      <c r="BIV39" s="195">
        <v>8.4566200000000009</v>
      </c>
      <c r="BIW39" s="195"/>
      <c r="BIX39" s="195"/>
      <c r="BIY39" s="195">
        <f t="shared" si="120"/>
        <v>8.4566200000000009</v>
      </c>
      <c r="BIZ39" s="195">
        <v>35.033414750728859</v>
      </c>
      <c r="BJA39" s="195">
        <v>24.675000000000001</v>
      </c>
      <c r="BJB39" s="195">
        <v>15.637992950437317</v>
      </c>
      <c r="BJC39" s="195"/>
      <c r="BJD39" s="195">
        <f t="shared" si="121"/>
        <v>75.346407701166186</v>
      </c>
      <c r="BJE39" s="195">
        <v>0.10044910932944606</v>
      </c>
      <c r="BJF39" s="195"/>
      <c r="BJG39" s="195">
        <v>2</v>
      </c>
      <c r="BJH39" s="195"/>
      <c r="BJI39" s="195">
        <f t="shared" si="122"/>
        <v>2.1004491093294462</v>
      </c>
      <c r="BJJ39" s="195">
        <f t="shared" si="123"/>
        <v>351.55425988046647</v>
      </c>
      <c r="BJK39" s="195">
        <f t="shared" si="30"/>
        <v>1140.1639943702039</v>
      </c>
      <c r="BJL39" s="195">
        <v>0.24271137026239067</v>
      </c>
      <c r="BJM39" s="195"/>
      <c r="BJN39" s="195"/>
      <c r="BJO39" s="195"/>
      <c r="BJP39" s="195"/>
      <c r="BJQ39" s="195">
        <f t="shared" si="124"/>
        <v>0.24271137026239067</v>
      </c>
      <c r="BJR39" s="195"/>
      <c r="BJS39" s="195"/>
      <c r="BJT39" s="195"/>
      <c r="BJU39" s="195"/>
      <c r="BJV39" s="195">
        <v>0.49941495043731776</v>
      </c>
      <c r="BJW39" s="195">
        <f t="shared" si="125"/>
        <v>0.49941495043731776</v>
      </c>
      <c r="BJX39" s="195"/>
      <c r="BJY39" s="195">
        <v>18.113275469387755</v>
      </c>
      <c r="BJZ39" s="195"/>
      <c r="BKA39" s="195">
        <v>2.1087729999999998</v>
      </c>
      <c r="BKB39" s="195">
        <f t="shared" si="126"/>
        <v>20.222048469387754</v>
      </c>
      <c r="BKC39" s="195"/>
      <c r="BKD39" s="195"/>
      <c r="BKE39" s="195"/>
      <c r="BKF39" s="195">
        <v>2.5</v>
      </c>
      <c r="BKG39" s="195">
        <v>6.45</v>
      </c>
      <c r="BKH39" s="195">
        <f t="shared" si="127"/>
        <v>8.9499999999999993</v>
      </c>
      <c r="BKI39" s="195">
        <f t="shared" si="128"/>
        <v>29.914174790087461</v>
      </c>
      <c r="BKJ39" s="195"/>
      <c r="BKK39" s="195">
        <v>2.1048</v>
      </c>
      <c r="BKL39" s="195"/>
      <c r="BKM39" s="195">
        <v>3.3042707696793001</v>
      </c>
      <c r="BKN39" s="195"/>
      <c r="BKO39" s="195">
        <f t="shared" si="129"/>
        <v>5.4090707696792997</v>
      </c>
      <c r="BKP39" s="195"/>
      <c r="BKQ39" s="195">
        <v>0.21590699999999999</v>
      </c>
      <c r="BKR39" s="195">
        <v>9.8757656865889203</v>
      </c>
      <c r="BKS39" s="195"/>
      <c r="BKT39" s="195"/>
      <c r="BKU39" s="195">
        <f t="shared" si="130"/>
        <v>10.09167268658892</v>
      </c>
      <c r="BKV39" s="195">
        <v>6</v>
      </c>
      <c r="BKW39" s="195"/>
      <c r="BKX39" s="195"/>
      <c r="BKY39" s="195">
        <f t="shared" si="131"/>
        <v>6</v>
      </c>
      <c r="BKZ39" s="195"/>
      <c r="BLA39" s="195">
        <v>347.02499999999998</v>
      </c>
      <c r="BLB39" s="195"/>
      <c r="BLC39" s="195"/>
      <c r="BLD39" s="195">
        <v>1.8379624096209912</v>
      </c>
      <c r="BLE39" s="195">
        <f t="shared" si="132"/>
        <v>348.86296240962099</v>
      </c>
      <c r="BLF39" s="196">
        <f t="shared" si="133"/>
        <v>370.36370586588919</v>
      </c>
      <c r="BLG39" s="195"/>
      <c r="BLH39" s="195"/>
      <c r="BLI39" s="195"/>
      <c r="BLJ39" s="195"/>
      <c r="BLK39" s="195"/>
      <c r="BLL39" s="195">
        <f t="shared" si="134"/>
        <v>0</v>
      </c>
      <c r="BLM39" s="195">
        <v>0.15524193999999999</v>
      </c>
      <c r="BLN39" s="195"/>
      <c r="BLO39" s="195"/>
      <c r="BLP39" s="195"/>
      <c r="BLQ39" s="195"/>
      <c r="BLR39" s="196">
        <f t="shared" si="135"/>
        <v>0.15524193999999999</v>
      </c>
      <c r="BLS39" s="195"/>
      <c r="BLT39" s="195"/>
      <c r="BLU39" s="195"/>
      <c r="BLV39" s="195"/>
      <c r="BLW39" s="195"/>
      <c r="BLX39" s="196">
        <f t="shared" si="31"/>
        <v>0</v>
      </c>
      <c r="BLY39" s="195">
        <v>8</v>
      </c>
      <c r="BLZ39" s="195">
        <v>4</v>
      </c>
      <c r="BMA39" s="195"/>
      <c r="BMB39" s="195">
        <v>3.45</v>
      </c>
      <c r="BMC39" s="195">
        <v>6.5459009999999997</v>
      </c>
      <c r="BMD39" s="196">
        <f t="shared" si="136"/>
        <v>21.995901</v>
      </c>
      <c r="BME39" s="195"/>
      <c r="BMF39" s="195"/>
      <c r="BMG39" s="195">
        <v>6</v>
      </c>
      <c r="BMH39" s="196">
        <f t="shared" si="137"/>
        <v>6</v>
      </c>
      <c r="BMI39" s="196">
        <f t="shared" si="138"/>
        <v>28.15114294</v>
      </c>
      <c r="BMJ39" s="195"/>
      <c r="BMK39" s="196">
        <f t="shared" si="139"/>
        <v>0</v>
      </c>
      <c r="BML39" s="195"/>
      <c r="BMM39" s="195">
        <v>14.17317201</v>
      </c>
      <c r="BMN39" s="195"/>
      <c r="BMO39" s="195"/>
      <c r="BMP39" s="195">
        <v>1.910995</v>
      </c>
      <c r="BMQ39" s="196">
        <f t="shared" si="140"/>
        <v>16.084167010000002</v>
      </c>
      <c r="BMR39" s="195"/>
      <c r="BMS39" s="195">
        <v>0.94936138999999997</v>
      </c>
      <c r="BMT39" s="195"/>
      <c r="BMU39" s="195"/>
      <c r="BMV39" s="195">
        <v>2.2000000000000002</v>
      </c>
      <c r="BMW39" s="196">
        <f t="shared" si="141"/>
        <v>3.1493613900000001</v>
      </c>
      <c r="BMX39" s="195"/>
      <c r="BMY39" s="195"/>
      <c r="BMZ39" s="195"/>
      <c r="BNA39" s="195"/>
      <c r="BNB39" s="195"/>
      <c r="BNC39" s="196">
        <f t="shared" si="142"/>
        <v>0</v>
      </c>
      <c r="BND39" s="195"/>
      <c r="BNE39" s="195"/>
      <c r="BNF39" s="195"/>
      <c r="BNG39" s="195">
        <v>6.0390199999999998</v>
      </c>
      <c r="BNH39" s="195">
        <v>1.7586053500000001</v>
      </c>
      <c r="BNI39" s="196">
        <f t="shared" si="143"/>
        <v>7.7976253499999997</v>
      </c>
      <c r="BNJ39" s="196">
        <f t="shared" si="144"/>
        <v>27.031153750000001</v>
      </c>
      <c r="BNK39" s="195"/>
      <c r="BNL39" s="195"/>
      <c r="BNM39" s="195">
        <v>1.9677E-2</v>
      </c>
      <c r="BNN39" s="195"/>
      <c r="BNO39" s="195"/>
      <c r="BNP39" s="196">
        <f t="shared" si="145"/>
        <v>1.9677E-2</v>
      </c>
      <c r="BNQ39" s="195">
        <v>4.7</v>
      </c>
      <c r="BNR39" s="195">
        <v>13.91072445</v>
      </c>
      <c r="BNS39" s="195"/>
      <c r="BNT39" s="195">
        <v>3.0605116200000002</v>
      </c>
      <c r="BNU39" s="195"/>
      <c r="BNV39" s="196">
        <f t="shared" si="146"/>
        <v>21.671236069999999</v>
      </c>
      <c r="BNW39" s="195">
        <v>0.10498989</v>
      </c>
      <c r="BNX39" s="195"/>
      <c r="BNY39" s="195"/>
      <c r="BNZ39" s="195">
        <v>4</v>
      </c>
      <c r="BOA39" s="195"/>
      <c r="BOB39" s="196">
        <f t="shared" si="147"/>
        <v>4.1049898899999997</v>
      </c>
      <c r="BOC39" s="195"/>
      <c r="BOD39" s="195"/>
      <c r="BOE39" s="195"/>
      <c r="BOF39" s="195">
        <v>1.2420778700000001</v>
      </c>
      <c r="BOG39" s="195"/>
      <c r="BOH39" s="196">
        <f t="shared" si="148"/>
        <v>1.2420778700000001</v>
      </c>
      <c r="BOI39" s="195"/>
      <c r="BOJ39" s="196">
        <f t="shared" si="149"/>
        <v>0</v>
      </c>
      <c r="BOK39" s="196">
        <f t="shared" si="150"/>
        <v>27.037980829999999</v>
      </c>
      <c r="BOL39" s="195"/>
      <c r="BOM39" s="195">
        <v>0.37204281</v>
      </c>
      <c r="BON39" s="195"/>
      <c r="BOO39" s="196">
        <f t="shared" si="32"/>
        <v>0.37204281</v>
      </c>
      <c r="BOP39" s="196"/>
      <c r="BOQ39" s="196"/>
      <c r="BOR39" s="196"/>
      <c r="BOS39" s="196"/>
      <c r="BOT39" s="196">
        <v>4.5799511700000002</v>
      </c>
      <c r="BOU39" s="196">
        <f t="shared" si="151"/>
        <v>4.5799511700000002</v>
      </c>
      <c r="BOV39" s="196"/>
      <c r="BOW39" s="196">
        <v>2.3040759999999998</v>
      </c>
      <c r="BOX39" s="196"/>
      <c r="BOY39" s="196">
        <v>3.0337888499999996</v>
      </c>
      <c r="BOZ39" s="196"/>
      <c r="BPA39" s="196"/>
      <c r="BPB39" s="196">
        <f t="shared" si="152"/>
        <v>5.337864849999999</v>
      </c>
      <c r="BPC39" s="196">
        <v>1.35375479</v>
      </c>
      <c r="BPD39" s="196"/>
      <c r="BPE39" s="196">
        <v>17.896949790000001</v>
      </c>
      <c r="BPF39" s="196">
        <v>1.6078227</v>
      </c>
      <c r="BPG39" s="196">
        <f t="shared" si="153"/>
        <v>20.858527280000001</v>
      </c>
      <c r="BPH39" s="196">
        <v>10</v>
      </c>
      <c r="BPI39" s="196">
        <v>6.6446250899999999</v>
      </c>
      <c r="BPJ39" s="196"/>
      <c r="BPK39" s="196">
        <f t="shared" si="154"/>
        <v>16.644625089999998</v>
      </c>
      <c r="BPL39" s="196">
        <f t="shared" si="155"/>
        <v>47.793011199999995</v>
      </c>
      <c r="BPM39" s="196">
        <v>4.2086725099999995</v>
      </c>
      <c r="BPN39" s="196">
        <v>7.5420907999999995</v>
      </c>
      <c r="BPO39" s="196">
        <f t="shared" si="156"/>
        <v>11.75076331</v>
      </c>
      <c r="BPP39" s="196"/>
      <c r="BPQ39" s="196">
        <v>1.249927</v>
      </c>
      <c r="BPR39" s="196"/>
      <c r="BPS39" s="196"/>
      <c r="BPT39" s="196"/>
      <c r="BPU39" s="196">
        <f t="shared" si="157"/>
        <v>1.249927</v>
      </c>
      <c r="BPV39" s="196"/>
      <c r="BPW39" s="196">
        <v>6.6404610000000002</v>
      </c>
      <c r="BPX39" s="196"/>
      <c r="BPY39" s="196">
        <v>17.5</v>
      </c>
      <c r="BPZ39" s="196">
        <f t="shared" si="33"/>
        <v>24.140461000000002</v>
      </c>
      <c r="BQA39" s="196"/>
      <c r="BQB39" s="196">
        <v>2.6360410399999998</v>
      </c>
      <c r="BQC39" s="196">
        <v>0.43736778000000004</v>
      </c>
      <c r="BQD39" s="196"/>
      <c r="BQE39" s="196">
        <v>3</v>
      </c>
      <c r="BQF39" s="196">
        <f t="shared" si="158"/>
        <v>6.07340882</v>
      </c>
      <c r="BQG39" s="196">
        <v>3.085</v>
      </c>
      <c r="BQH39" s="196">
        <v>6.7956859999999999</v>
      </c>
      <c r="BQI39" s="196">
        <v>2.7127785499999999</v>
      </c>
      <c r="BQJ39" s="196"/>
      <c r="BQK39" s="196">
        <v>1.6192419999999999E-2</v>
      </c>
      <c r="BQL39" s="196">
        <f t="shared" si="159"/>
        <v>12.60965697</v>
      </c>
      <c r="BQM39" s="196">
        <f t="shared" si="34"/>
        <v>55.824217099999998</v>
      </c>
      <c r="BQN39" s="196"/>
      <c r="BQO39" s="196">
        <v>22.917389620000002</v>
      </c>
      <c r="BQP39" s="196"/>
      <c r="BQQ39" s="196">
        <v>2.9119425500000005</v>
      </c>
      <c r="BQR39" s="196">
        <f t="shared" si="160"/>
        <v>25.829332170000001</v>
      </c>
      <c r="BQS39" s="196"/>
      <c r="BQT39" s="196"/>
      <c r="BQU39" s="196">
        <v>1.89217726</v>
      </c>
      <c r="BQV39" s="196"/>
      <c r="BQW39" s="196">
        <v>1.1000000000000001</v>
      </c>
      <c r="BQX39" s="196">
        <f t="shared" si="161"/>
        <v>2.9921772600000001</v>
      </c>
      <c r="BQY39" s="196"/>
      <c r="BQZ39" s="196"/>
      <c r="BRA39" s="196"/>
      <c r="BRB39" s="196">
        <v>8.6571815999999995</v>
      </c>
      <c r="BRC39" s="196">
        <v>0.43731778000000004</v>
      </c>
      <c r="BRD39" s="196">
        <f t="shared" si="162"/>
        <v>9.0944993800000002</v>
      </c>
      <c r="BRE39" s="196"/>
      <c r="BRF39" s="196"/>
      <c r="BRG39" s="196">
        <v>119.55991254000001</v>
      </c>
      <c r="BRH39" s="196">
        <v>16.378653079999999</v>
      </c>
      <c r="BRI39" s="196"/>
      <c r="BRJ39" s="196">
        <f t="shared" si="163"/>
        <v>135.93856562000002</v>
      </c>
      <c r="BRK39" s="196">
        <v>9.85</v>
      </c>
      <c r="BRL39" s="196"/>
      <c r="BRM39" s="196">
        <f t="shared" si="164"/>
        <v>9.85</v>
      </c>
      <c r="BRN39" s="196">
        <f t="shared" si="35"/>
        <v>183.70457443000001</v>
      </c>
      <c r="BRO39" s="196"/>
      <c r="BRP39" s="196">
        <v>12.536542000000001</v>
      </c>
      <c r="BRQ39" s="196">
        <v>1.4</v>
      </c>
      <c r="BRR39" s="196">
        <f t="shared" si="165"/>
        <v>13.936542000000001</v>
      </c>
      <c r="BRS39" s="196"/>
      <c r="BRT39" s="196">
        <v>5</v>
      </c>
      <c r="BRU39" s="196"/>
      <c r="BRV39" s="196">
        <v>3</v>
      </c>
      <c r="BRW39" s="196"/>
      <c r="BRX39" s="196">
        <f t="shared" si="166"/>
        <v>8</v>
      </c>
      <c r="BRY39" s="196"/>
      <c r="BRZ39" s="196"/>
      <c r="BSA39" s="196">
        <v>3.5</v>
      </c>
      <c r="BSB39" s="196">
        <v>25.045000000000002</v>
      </c>
      <c r="BSC39" s="196"/>
      <c r="BSD39" s="196">
        <f t="shared" si="167"/>
        <v>28.545000000000002</v>
      </c>
      <c r="BSE39" s="196">
        <v>4.2986039900000002</v>
      </c>
      <c r="BSF39" s="196"/>
      <c r="BSG39" s="196">
        <v>10.592832</v>
      </c>
      <c r="BSH39" s="196"/>
      <c r="BSI39" s="196">
        <v>16.840882749999999</v>
      </c>
      <c r="BSJ39" s="196">
        <f t="shared" si="168"/>
        <v>31.732318739999997</v>
      </c>
      <c r="BSK39" s="196"/>
      <c r="BSL39" s="196">
        <v>0.138179</v>
      </c>
      <c r="BSM39" s="196">
        <v>20.533176999999998</v>
      </c>
      <c r="BSN39" s="196">
        <v>12.697727689999999</v>
      </c>
      <c r="BSO39" s="196">
        <f t="shared" si="169"/>
        <v>33.369083689999997</v>
      </c>
      <c r="BSP39" s="196">
        <f t="shared" si="170"/>
        <v>115.58294443</v>
      </c>
      <c r="BSQ39" s="196"/>
      <c r="BSR39" s="196">
        <f t="shared" si="171"/>
        <v>0</v>
      </c>
      <c r="BSS39" s="196">
        <v>1.2</v>
      </c>
      <c r="BST39" s="196"/>
      <c r="BSU39" s="196"/>
      <c r="BSV39" s="196"/>
      <c r="BSW39" s="196"/>
      <c r="BSX39" s="196">
        <f t="shared" si="172"/>
        <v>1.2</v>
      </c>
      <c r="BSY39" s="196"/>
      <c r="BSZ39" s="196">
        <v>10.101900310000001</v>
      </c>
      <c r="BTA39" s="196"/>
      <c r="BTB39" s="196">
        <v>1.9970845500000001</v>
      </c>
      <c r="BTC39" s="196"/>
      <c r="BTD39" s="196">
        <f t="shared" si="173"/>
        <v>12.098984860000002</v>
      </c>
      <c r="BTE39" s="196"/>
      <c r="BTF39" s="196"/>
      <c r="BTG39" s="196">
        <v>4.1285764599999997</v>
      </c>
      <c r="BTH39" s="196">
        <v>2</v>
      </c>
      <c r="BTI39" s="196"/>
      <c r="BTJ39" s="196">
        <f t="shared" si="174"/>
        <v>6.1285764599999997</v>
      </c>
      <c r="BTK39" s="196">
        <v>8</v>
      </c>
      <c r="BTL39" s="196"/>
      <c r="BTM39" s="196"/>
      <c r="BTN39" s="196">
        <v>2</v>
      </c>
      <c r="BTO39" s="196">
        <v>8.6999999999999993</v>
      </c>
      <c r="BTP39" s="196">
        <f t="shared" si="175"/>
        <v>18.7</v>
      </c>
      <c r="BTQ39" s="196">
        <f t="shared" si="176"/>
        <v>38.127561319999998</v>
      </c>
      <c r="BTR39" s="196"/>
      <c r="BTS39" s="196">
        <v>1.55</v>
      </c>
      <c r="BTT39" s="196"/>
      <c r="BTU39" s="196"/>
      <c r="BTV39" s="196">
        <f t="shared" si="177"/>
        <v>1.55</v>
      </c>
      <c r="BTW39" s="196"/>
      <c r="BTX39" s="196"/>
      <c r="BTY39" s="196">
        <v>4.9424604199999997</v>
      </c>
      <c r="BTZ39" s="196"/>
      <c r="BUA39" s="196">
        <v>11.5</v>
      </c>
      <c r="BUB39" s="196">
        <f t="shared" si="178"/>
        <v>16.44246042</v>
      </c>
      <c r="BUC39" s="196"/>
      <c r="BUD39" s="196"/>
      <c r="BUE39" s="196">
        <v>0.24148488000000001</v>
      </c>
      <c r="BUF39" s="196">
        <v>3.2</v>
      </c>
      <c r="BUG39" s="196">
        <v>10.199999999999999</v>
      </c>
      <c r="BUH39" s="196">
        <f t="shared" si="179"/>
        <v>13.64148488</v>
      </c>
      <c r="BUI39" s="196"/>
      <c r="BUJ39" s="196">
        <v>9.8978581800000001</v>
      </c>
      <c r="BUK39" s="196"/>
      <c r="BUL39" s="196"/>
      <c r="BUM39" s="196"/>
      <c r="BUN39" s="196">
        <f t="shared" si="180"/>
        <v>9.8978581800000001</v>
      </c>
      <c r="BUO39" s="196">
        <v>10</v>
      </c>
      <c r="BUP39" s="196"/>
      <c r="BUQ39" s="196">
        <f t="shared" si="181"/>
        <v>10</v>
      </c>
      <c r="BUR39" s="196">
        <f t="shared" si="182"/>
        <v>51.531803480000001</v>
      </c>
      <c r="BUS39" s="196"/>
      <c r="BUT39" s="196">
        <v>10.171520900000001</v>
      </c>
      <c r="BUU39" s="196">
        <v>2.72</v>
      </c>
      <c r="BUV39" s="196">
        <f t="shared" si="183"/>
        <v>12.891520900000002</v>
      </c>
      <c r="BUW39" s="196"/>
      <c r="BUX39" s="196">
        <v>13.71333081</v>
      </c>
      <c r="BUY39" s="196">
        <v>6.35</v>
      </c>
      <c r="BUZ39" s="196"/>
      <c r="BVA39" s="196">
        <v>3.7073450000000001</v>
      </c>
      <c r="BVB39" s="196">
        <f t="shared" si="184"/>
        <v>23.77067581</v>
      </c>
      <c r="BVC39" s="196">
        <v>4.4656685999999999</v>
      </c>
      <c r="BVD39" s="196">
        <v>3.6823345499999998</v>
      </c>
      <c r="BVE39" s="196">
        <v>1.7492069099999998</v>
      </c>
      <c r="BVF39" s="196">
        <v>4.9570931799999993</v>
      </c>
      <c r="BVG39" s="196">
        <v>4.5961517699999996</v>
      </c>
      <c r="BVH39" s="196">
        <f t="shared" si="185"/>
        <v>19.450455009999999</v>
      </c>
      <c r="BVI39" s="196">
        <v>1.94578099</v>
      </c>
      <c r="BVJ39" s="196">
        <v>1.1708556200000002</v>
      </c>
      <c r="BVK39" s="196">
        <v>3.82907537</v>
      </c>
      <c r="BVL39" s="196"/>
      <c r="BVM39" s="196"/>
      <c r="BVN39" s="196">
        <f t="shared" si="206"/>
        <v>6.9457119800000005</v>
      </c>
      <c r="BVO39" s="196">
        <v>5.4501899999999999E-2</v>
      </c>
      <c r="BVP39" s="196">
        <v>3.4827110800000001</v>
      </c>
      <c r="BVQ39" s="196"/>
      <c r="BVR39" s="196"/>
      <c r="BVS39" s="196"/>
      <c r="BVT39" s="196">
        <f t="shared" si="186"/>
        <v>3.5372129800000001</v>
      </c>
      <c r="BVU39" s="196">
        <f t="shared" si="187"/>
        <v>66.595576680000008</v>
      </c>
      <c r="BVV39" s="196">
        <f t="shared" si="36"/>
        <v>1041.6578468159767</v>
      </c>
      <c r="BVW39" s="196"/>
      <c r="BVX39" s="196"/>
      <c r="BVY39" s="196"/>
      <c r="BVZ39" s="196"/>
      <c r="BWA39" s="196"/>
      <c r="BWB39" s="196">
        <f t="shared" si="188"/>
        <v>0</v>
      </c>
      <c r="BWC39" s="196"/>
      <c r="BWD39" s="196">
        <v>13.704673</v>
      </c>
      <c r="BWE39" s="196"/>
      <c r="BWF39" s="196"/>
      <c r="BWG39" s="196"/>
      <c r="BWH39" s="196">
        <f t="shared" si="204"/>
        <v>13.704673</v>
      </c>
      <c r="BWI39" s="196"/>
      <c r="BWJ39" s="196"/>
      <c r="BWK39" s="196"/>
      <c r="BWL39" s="196"/>
      <c r="BWM39" s="196"/>
      <c r="BWN39" s="196">
        <f t="shared" si="209"/>
        <v>0</v>
      </c>
      <c r="BWO39" s="196"/>
      <c r="BWP39" s="196"/>
      <c r="BWQ39" s="196"/>
      <c r="BWR39" s="196">
        <v>5.97240284</v>
      </c>
      <c r="BWS39" s="196"/>
      <c r="BWT39" s="196">
        <f t="shared" si="210"/>
        <v>5.97240284</v>
      </c>
      <c r="BWU39" s="196"/>
      <c r="BWV39" s="196">
        <f t="shared" si="38"/>
        <v>0</v>
      </c>
      <c r="BWW39" s="196">
        <f t="shared" si="39"/>
        <v>19.677075840000001</v>
      </c>
      <c r="BWX39" s="196"/>
      <c r="BWY39" s="196"/>
      <c r="BWZ39" s="196">
        <v>3.6</v>
      </c>
      <c r="BXA39" s="196">
        <v>1</v>
      </c>
      <c r="BXB39" s="196">
        <f t="shared" si="190"/>
        <v>4.5999999999999996</v>
      </c>
      <c r="BXC39" s="196"/>
      <c r="BXD39" s="196"/>
      <c r="BXE39" s="196"/>
      <c r="BXF39" s="196"/>
      <c r="BXG39" s="196"/>
      <c r="BXH39" s="196">
        <f t="shared" si="191"/>
        <v>0</v>
      </c>
      <c r="BXI39" s="196"/>
      <c r="BXJ39" s="196"/>
      <c r="BXK39" s="196"/>
      <c r="BXL39" s="196"/>
      <c r="BXM39" s="196"/>
      <c r="BXN39" s="196">
        <f t="shared" si="192"/>
        <v>0</v>
      </c>
      <c r="BXO39" s="196"/>
      <c r="BXP39" s="196">
        <v>3</v>
      </c>
      <c r="BXQ39" s="196"/>
      <c r="BXR39" s="196">
        <v>15</v>
      </c>
      <c r="BXS39" s="196"/>
      <c r="BXT39" s="196">
        <f t="shared" si="193"/>
        <v>18</v>
      </c>
      <c r="BXU39" s="196">
        <f t="shared" si="194"/>
        <v>22.6</v>
      </c>
      <c r="BXV39" s="196">
        <v>56.361956409999998</v>
      </c>
      <c r="BXW39" s="196"/>
      <c r="BXX39" s="196"/>
      <c r="BXY39" s="196">
        <f t="shared" si="195"/>
        <v>56.361956409999998</v>
      </c>
      <c r="BXZ39" s="196"/>
      <c r="BYA39" s="196"/>
      <c r="BYB39" s="196">
        <v>6.7574649999999998</v>
      </c>
      <c r="BYC39" s="196"/>
      <c r="BYD39" s="196"/>
      <c r="BYE39" s="196">
        <f t="shared" si="196"/>
        <v>6.7574649999999998</v>
      </c>
      <c r="BYF39" s="196"/>
      <c r="BYG39" s="196">
        <v>6.8084660999999995</v>
      </c>
      <c r="BYH39" s="196"/>
      <c r="BYI39" s="196"/>
      <c r="BYJ39" s="196">
        <v>5.7</v>
      </c>
      <c r="BYK39" s="196">
        <f t="shared" si="207"/>
        <v>12.5084661</v>
      </c>
      <c r="BYL39" s="196">
        <v>4.8823724100000003</v>
      </c>
      <c r="BYM39" s="196"/>
      <c r="BYN39" s="196"/>
      <c r="BYO39" s="196"/>
      <c r="BYP39" s="196"/>
      <c r="BYQ39" s="196">
        <f t="shared" si="205"/>
        <v>4.8823724100000003</v>
      </c>
      <c r="BYR39" s="196"/>
      <c r="BYS39" s="196">
        <v>3</v>
      </c>
      <c r="BYT39" s="196"/>
      <c r="BYU39" s="196"/>
      <c r="BYV39" s="196">
        <f t="shared" si="197"/>
        <v>3</v>
      </c>
      <c r="BYW39" s="196">
        <f t="shared" si="198"/>
        <v>83.510259919999996</v>
      </c>
      <c r="BYX39" s="196"/>
      <c r="BYY39" s="196">
        <f t="shared" si="199"/>
        <v>0</v>
      </c>
      <c r="BYZ39" s="196">
        <v>1.70000873</v>
      </c>
      <c r="BZA39" s="196"/>
      <c r="BZB39" s="196"/>
      <c r="BZC39" s="196"/>
      <c r="BZD39" s="196">
        <v>1.85</v>
      </c>
      <c r="BZE39" s="196">
        <f t="shared" si="200"/>
        <v>3.5500087300000001</v>
      </c>
      <c r="BZF39" s="196"/>
      <c r="BZG39" s="196"/>
      <c r="BZH39" s="196">
        <v>9.65</v>
      </c>
      <c r="BZI39" s="196"/>
      <c r="BZJ39" s="196">
        <f t="shared" si="201"/>
        <v>9.65</v>
      </c>
      <c r="BZK39" s="196"/>
      <c r="BZL39" s="196"/>
      <c r="BZM39" s="196"/>
      <c r="BZN39" s="196"/>
      <c r="BZO39" s="196"/>
      <c r="BZP39" s="196">
        <f t="shared" si="40"/>
        <v>0</v>
      </c>
      <c r="BZQ39" s="379">
        <f t="shared" si="202"/>
        <v>13.20000873</v>
      </c>
      <c r="BZR39" s="196">
        <f t="shared" si="203"/>
        <v>138.98734449</v>
      </c>
      <c r="BZS39" s="197"/>
      <c r="BZT39" s="197"/>
      <c r="BZU39" s="197"/>
      <c r="BZV39" s="197"/>
      <c r="BZW39" s="197"/>
      <c r="BZX39" s="197"/>
      <c r="BZY39" s="197"/>
      <c r="BZZ39" s="197"/>
      <c r="CAA39" s="197"/>
      <c r="CAB39" s="197"/>
      <c r="CAC39" s="197"/>
      <c r="CAD39" s="197"/>
      <c r="CAE39" s="197"/>
      <c r="CAF39" s="197"/>
      <c r="CAG39" s="197"/>
      <c r="CAH39" s="197"/>
      <c r="CAI39" s="197"/>
      <c r="CAJ39" s="197"/>
      <c r="CAK39" s="197"/>
      <c r="CAL39" s="197"/>
      <c r="CAM39" s="197"/>
      <c r="CAN39" s="197"/>
      <c r="CAO39" s="197"/>
      <c r="CAP39" s="197"/>
      <c r="CAQ39" s="197"/>
      <c r="CAR39" s="197"/>
      <c r="CAS39" s="197"/>
      <c r="CAT39" s="197"/>
      <c r="CAU39" s="197"/>
      <c r="CAV39" s="197"/>
      <c r="CAW39" s="197"/>
      <c r="CAX39" s="197"/>
      <c r="CAY39" s="197"/>
      <c r="CAZ39" s="197"/>
      <c r="CBA39" s="197"/>
      <c r="CBB39" s="197"/>
      <c r="CBC39" s="197"/>
      <c r="CBD39" s="197"/>
      <c r="CBE39" s="197"/>
      <c r="CBF39" s="197"/>
      <c r="CBG39" s="197"/>
      <c r="CBH39" s="197"/>
      <c r="CBI39" s="197"/>
      <c r="CBJ39" s="197"/>
      <c r="CBK39" s="197"/>
      <c r="CBL39" s="197"/>
      <c r="CBM39" s="197"/>
      <c r="CBN39" s="197"/>
      <c r="CBO39" s="197"/>
      <c r="CBP39" s="197"/>
      <c r="CBQ39" s="197"/>
      <c r="CBR39" s="197"/>
      <c r="CBS39" s="197"/>
      <c r="CBT39" s="197"/>
      <c r="CBU39" s="197"/>
      <c r="CBV39" s="197"/>
      <c r="CBW39" s="197"/>
      <c r="CBX39" s="197"/>
      <c r="CBY39" s="197"/>
      <c r="CBZ39" s="197"/>
      <c r="CCA39" s="197"/>
      <c r="CCB39" s="197"/>
      <c r="CCC39" s="197"/>
      <c r="CCD39" s="197"/>
      <c r="CCE39" s="197"/>
      <c r="CCF39" s="197"/>
      <c r="CCG39" s="197"/>
      <c r="CCH39" s="197"/>
      <c r="CCI39" s="197"/>
      <c r="CCJ39" s="197"/>
      <c r="CCK39" s="197"/>
      <c r="CCL39" s="197"/>
      <c r="CCM39" s="197"/>
      <c r="CCN39" s="197"/>
      <c r="CCO39" s="197"/>
      <c r="CCP39" s="197"/>
      <c r="CCQ39" s="197"/>
      <c r="CCR39" s="198"/>
      <c r="CCS39" s="198">
        <f t="shared" si="41"/>
        <v>18.561520329999894</v>
      </c>
      <c r="CCT39" s="199"/>
      <c r="CCV39" s="200" t="s">
        <v>211</v>
      </c>
      <c r="CCW39" s="200">
        <v>2.7602769241982501</v>
      </c>
      <c r="CCX39" s="200">
        <v>1.1661807580174926E-8</v>
      </c>
      <c r="CCY39" s="200">
        <v>2.7602769358600576</v>
      </c>
      <c r="CDM39" s="212" t="s">
        <v>213</v>
      </c>
      <c r="CDN39" s="212">
        <v>9.8519728862973763E-2</v>
      </c>
      <c r="CDO39" s="213">
        <v>5.9428571428571427E-5</v>
      </c>
      <c r="CDP39" s="214"/>
      <c r="CDS39" s="212" t="s">
        <v>221</v>
      </c>
      <c r="CDT39" s="212">
        <v>9.4849854227405228E-5</v>
      </c>
      <c r="CDU39" s="213"/>
      <c r="CED39" s="215"/>
      <c r="CEE39" s="216"/>
      <c r="CEF39" s="216"/>
    </row>
    <row r="40" spans="1:2164" s="200" customFormat="1" outlineLevel="1" x14ac:dyDescent="0.2">
      <c r="A40" s="194" t="s">
        <v>30</v>
      </c>
      <c r="B40" s="195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  <c r="DO40" s="195"/>
      <c r="DP40" s="195"/>
      <c r="DQ40" s="195"/>
      <c r="DR40" s="195"/>
      <c r="DS40" s="195"/>
      <c r="DT40" s="195"/>
      <c r="DU40" s="195"/>
      <c r="DV40" s="195"/>
      <c r="DW40" s="195"/>
      <c r="DX40" s="195"/>
      <c r="DY40" s="195"/>
      <c r="DZ40" s="195"/>
      <c r="EA40" s="195"/>
      <c r="EB40" s="195"/>
      <c r="EC40" s="195"/>
      <c r="ED40" s="195"/>
      <c r="EE40" s="195"/>
      <c r="EF40" s="195"/>
      <c r="EG40" s="195"/>
      <c r="EH40" s="195"/>
      <c r="EI40" s="195"/>
      <c r="EJ40" s="195"/>
      <c r="EK40" s="195"/>
      <c r="EL40" s="195"/>
      <c r="EM40" s="195"/>
      <c r="EN40" s="195"/>
      <c r="EO40" s="195"/>
      <c r="EP40" s="195"/>
      <c r="EQ40" s="195"/>
      <c r="ER40" s="195"/>
      <c r="ES40" s="195"/>
      <c r="ET40" s="195"/>
      <c r="EU40" s="195"/>
      <c r="EV40" s="195"/>
      <c r="EW40" s="195"/>
      <c r="EX40" s="195"/>
      <c r="EY40" s="195"/>
      <c r="EZ40" s="195"/>
      <c r="FA40" s="195"/>
      <c r="FB40" s="195"/>
      <c r="FC40" s="195"/>
      <c r="FD40" s="195"/>
      <c r="FE40" s="195"/>
      <c r="FF40" s="195"/>
      <c r="FG40" s="195"/>
      <c r="FH40" s="195"/>
      <c r="FI40" s="195"/>
      <c r="FJ40" s="195"/>
      <c r="FK40" s="195"/>
      <c r="FL40" s="195"/>
      <c r="FM40" s="195"/>
      <c r="FN40" s="195"/>
      <c r="FO40" s="195"/>
      <c r="FP40" s="195"/>
      <c r="FQ40" s="195"/>
      <c r="FR40" s="195"/>
      <c r="FS40" s="195"/>
      <c r="FT40" s="195"/>
      <c r="FU40" s="195"/>
      <c r="FV40" s="195"/>
      <c r="FW40" s="195"/>
      <c r="FX40" s="195"/>
      <c r="FY40" s="195"/>
      <c r="FZ40" s="195"/>
      <c r="GA40" s="195"/>
      <c r="GB40" s="195"/>
      <c r="GC40" s="195"/>
      <c r="GD40" s="195"/>
      <c r="GE40" s="195"/>
      <c r="GF40" s="195"/>
      <c r="GG40" s="195"/>
      <c r="GH40" s="195"/>
      <c r="GI40" s="195"/>
      <c r="GJ40" s="195"/>
      <c r="GK40" s="195"/>
      <c r="GL40" s="195"/>
      <c r="GM40" s="195"/>
      <c r="GN40" s="195"/>
      <c r="GO40" s="195"/>
      <c r="GP40" s="195"/>
      <c r="GQ40" s="195"/>
      <c r="GR40" s="195"/>
      <c r="GS40" s="195"/>
      <c r="GT40" s="195"/>
      <c r="GU40" s="195"/>
      <c r="GV40" s="195"/>
      <c r="GW40" s="195"/>
      <c r="GX40" s="195"/>
      <c r="GY40" s="195"/>
      <c r="GZ40" s="195"/>
      <c r="HA40" s="195"/>
      <c r="HB40" s="195"/>
      <c r="HC40" s="195"/>
      <c r="HD40" s="195"/>
      <c r="HE40" s="195"/>
      <c r="HF40" s="195"/>
      <c r="HG40" s="195"/>
      <c r="HH40" s="195"/>
      <c r="HI40" s="195"/>
      <c r="HJ40" s="195"/>
      <c r="HK40" s="195"/>
      <c r="HL40" s="195"/>
      <c r="HM40" s="195"/>
      <c r="HN40" s="195"/>
      <c r="HO40" s="195"/>
      <c r="HP40" s="195"/>
      <c r="HQ40" s="195"/>
      <c r="HR40" s="195"/>
      <c r="HS40" s="195"/>
      <c r="HT40" s="195"/>
      <c r="HU40" s="195"/>
      <c r="HV40" s="195"/>
      <c r="HW40" s="195"/>
      <c r="HX40" s="195"/>
      <c r="HY40" s="195"/>
      <c r="HZ40" s="195"/>
      <c r="IA40" s="195"/>
      <c r="IB40" s="195"/>
      <c r="IC40" s="195"/>
      <c r="ID40" s="195"/>
      <c r="IE40" s="195"/>
      <c r="IF40" s="195"/>
      <c r="IG40" s="195"/>
      <c r="IH40" s="195"/>
      <c r="II40" s="195"/>
      <c r="IJ40" s="195"/>
      <c r="IK40" s="195"/>
      <c r="IL40" s="195"/>
      <c r="IM40" s="195"/>
      <c r="IN40" s="195"/>
      <c r="IO40" s="195"/>
      <c r="IP40" s="195"/>
      <c r="IQ40" s="195"/>
      <c r="IR40" s="195"/>
      <c r="IS40" s="195"/>
      <c r="IT40" s="195"/>
      <c r="IU40" s="195"/>
      <c r="IV40" s="195"/>
      <c r="IW40" s="195"/>
      <c r="IX40" s="195"/>
      <c r="IY40" s="195"/>
      <c r="IZ40" s="195"/>
      <c r="JA40" s="195"/>
      <c r="JB40" s="195"/>
      <c r="JC40" s="195"/>
      <c r="JD40" s="195"/>
      <c r="JE40" s="195"/>
      <c r="JF40" s="195"/>
      <c r="JG40" s="195"/>
      <c r="JH40" s="195"/>
      <c r="JI40" s="195"/>
      <c r="JJ40" s="195"/>
      <c r="JK40" s="195"/>
      <c r="JL40" s="195"/>
      <c r="JM40" s="195"/>
      <c r="JN40" s="195"/>
      <c r="JO40" s="195"/>
      <c r="JP40" s="195"/>
      <c r="JQ40" s="195"/>
      <c r="JR40" s="195"/>
      <c r="JS40" s="195"/>
      <c r="JT40" s="195"/>
      <c r="JU40" s="195"/>
      <c r="JV40" s="195"/>
      <c r="JW40" s="195"/>
      <c r="JX40" s="195"/>
      <c r="JY40" s="195"/>
      <c r="JZ40" s="195"/>
      <c r="KA40" s="195"/>
      <c r="KB40" s="195"/>
      <c r="KC40" s="195"/>
      <c r="KD40" s="195"/>
      <c r="KE40" s="195"/>
      <c r="KF40" s="195"/>
      <c r="KG40" s="195"/>
      <c r="KH40" s="195"/>
      <c r="KI40" s="195"/>
      <c r="KJ40" s="195"/>
      <c r="KK40" s="195"/>
      <c r="KL40" s="195"/>
      <c r="KM40" s="195"/>
      <c r="KN40" s="195"/>
      <c r="KO40" s="195"/>
      <c r="KP40" s="195"/>
      <c r="KQ40" s="195"/>
      <c r="KR40" s="195"/>
      <c r="KS40" s="195"/>
      <c r="KT40" s="195"/>
      <c r="KU40" s="195"/>
      <c r="KV40" s="195"/>
      <c r="KW40" s="195"/>
      <c r="KX40" s="195"/>
      <c r="KY40" s="195"/>
      <c r="KZ40" s="195"/>
      <c r="LA40" s="195"/>
      <c r="LB40" s="195"/>
      <c r="LC40" s="195"/>
      <c r="LD40" s="195"/>
      <c r="LE40" s="195"/>
      <c r="LF40" s="195"/>
      <c r="LG40" s="195"/>
      <c r="LH40" s="195"/>
      <c r="LI40" s="195"/>
      <c r="LJ40" s="195"/>
      <c r="LK40" s="195"/>
      <c r="LL40" s="195"/>
      <c r="LM40" s="195"/>
      <c r="LN40" s="195"/>
      <c r="LO40" s="195"/>
      <c r="LP40" s="195"/>
      <c r="LQ40" s="195"/>
      <c r="LR40" s="195"/>
      <c r="LS40" s="195"/>
      <c r="LT40" s="195"/>
      <c r="LU40" s="195"/>
      <c r="LV40" s="195"/>
      <c r="LW40" s="195"/>
      <c r="LX40" s="195"/>
      <c r="LY40" s="195"/>
      <c r="LZ40" s="195"/>
      <c r="MA40" s="195"/>
      <c r="MB40" s="195"/>
      <c r="MC40" s="195"/>
      <c r="MD40" s="195"/>
      <c r="ME40" s="195"/>
      <c r="MF40" s="195"/>
      <c r="MG40" s="195"/>
      <c r="MH40" s="195"/>
      <c r="MI40" s="195"/>
      <c r="MJ40" s="195"/>
      <c r="MK40" s="195"/>
      <c r="ML40" s="195"/>
      <c r="MM40" s="195"/>
      <c r="MN40" s="195"/>
      <c r="MO40" s="195"/>
      <c r="MP40" s="195"/>
      <c r="MQ40" s="195"/>
      <c r="MR40" s="195"/>
      <c r="MS40" s="195"/>
      <c r="MT40" s="195"/>
      <c r="MU40" s="195"/>
      <c r="MV40" s="195"/>
      <c r="MW40" s="195"/>
      <c r="MX40" s="195"/>
      <c r="MY40" s="195"/>
      <c r="MZ40" s="195"/>
      <c r="NA40" s="195"/>
      <c r="NB40" s="195"/>
      <c r="NC40" s="195"/>
      <c r="ND40" s="195"/>
      <c r="NE40" s="195"/>
      <c r="NF40" s="195"/>
      <c r="NG40" s="195"/>
      <c r="NH40" s="195"/>
      <c r="NI40" s="195"/>
      <c r="NJ40" s="195"/>
      <c r="NK40" s="195"/>
      <c r="NL40" s="195"/>
      <c r="NM40" s="195"/>
      <c r="NN40" s="195"/>
      <c r="NO40" s="195"/>
      <c r="NP40" s="195"/>
      <c r="NQ40" s="195"/>
      <c r="NR40" s="195"/>
      <c r="NS40" s="195"/>
      <c r="NT40" s="195"/>
      <c r="NU40" s="195"/>
      <c r="NV40" s="195"/>
      <c r="NW40" s="195"/>
      <c r="NX40" s="195"/>
      <c r="NY40" s="195"/>
      <c r="NZ40" s="195"/>
      <c r="OA40" s="195"/>
      <c r="OB40" s="195"/>
      <c r="OC40" s="195"/>
      <c r="OD40" s="195"/>
      <c r="OE40" s="195"/>
      <c r="OF40" s="195"/>
      <c r="OG40" s="195"/>
      <c r="OH40" s="195"/>
      <c r="OI40" s="195"/>
      <c r="OJ40" s="195"/>
      <c r="OK40" s="195"/>
      <c r="OL40" s="195"/>
      <c r="OM40" s="195"/>
      <c r="ON40" s="195"/>
      <c r="OO40" s="195"/>
      <c r="OP40" s="195"/>
      <c r="OQ40" s="195"/>
      <c r="OR40" s="195"/>
      <c r="OS40" s="195"/>
      <c r="OT40" s="195"/>
      <c r="OU40" s="195"/>
      <c r="OV40" s="195"/>
      <c r="OW40" s="195"/>
      <c r="OX40" s="195"/>
      <c r="OY40" s="195"/>
      <c r="OZ40" s="195"/>
      <c r="PA40" s="195"/>
      <c r="PB40" s="195"/>
      <c r="PC40" s="195"/>
      <c r="PD40" s="195"/>
      <c r="PE40" s="195"/>
      <c r="PF40" s="195"/>
      <c r="PG40" s="195"/>
      <c r="PH40" s="195"/>
      <c r="PI40" s="195"/>
      <c r="PJ40" s="195"/>
      <c r="PK40" s="195"/>
      <c r="PL40" s="195"/>
      <c r="PM40" s="195"/>
      <c r="PN40" s="195"/>
      <c r="PO40" s="195"/>
      <c r="PP40" s="195"/>
      <c r="PQ40" s="195"/>
      <c r="PR40" s="195"/>
      <c r="PS40" s="195"/>
      <c r="PT40" s="195"/>
      <c r="PU40" s="195"/>
      <c r="PV40" s="195"/>
      <c r="PW40" s="195"/>
      <c r="PX40" s="195"/>
      <c r="PY40" s="195"/>
      <c r="PZ40" s="195"/>
      <c r="QA40" s="195"/>
      <c r="QB40" s="195"/>
      <c r="QC40" s="195"/>
      <c r="QD40" s="195"/>
      <c r="QE40" s="195"/>
      <c r="QF40" s="195"/>
      <c r="QG40" s="195"/>
      <c r="QH40" s="195"/>
      <c r="QI40" s="195"/>
      <c r="QJ40" s="195"/>
      <c r="QK40" s="195"/>
      <c r="QL40" s="195"/>
      <c r="QM40" s="195"/>
      <c r="QN40" s="195"/>
      <c r="QO40" s="195"/>
      <c r="QP40" s="195"/>
      <c r="QQ40" s="195"/>
      <c r="QR40" s="195"/>
      <c r="QS40" s="195"/>
      <c r="QT40" s="195"/>
      <c r="QU40" s="195"/>
      <c r="QV40" s="195"/>
      <c r="QW40" s="195"/>
      <c r="QX40" s="195"/>
      <c r="QY40" s="195"/>
      <c r="QZ40" s="195"/>
      <c r="RA40" s="195"/>
      <c r="RB40" s="195"/>
      <c r="RC40" s="195"/>
      <c r="RD40" s="195"/>
      <c r="RE40" s="195"/>
      <c r="RF40" s="195"/>
      <c r="RG40" s="195"/>
      <c r="RH40" s="195"/>
      <c r="RI40" s="195"/>
      <c r="RJ40" s="195"/>
      <c r="RK40" s="195"/>
      <c r="RL40" s="195"/>
      <c r="RM40" s="195"/>
      <c r="RN40" s="195"/>
      <c r="RO40" s="195"/>
      <c r="RP40" s="195"/>
      <c r="RQ40" s="195"/>
      <c r="RR40" s="195"/>
      <c r="RS40" s="195"/>
      <c r="RT40" s="195"/>
      <c r="RU40" s="195"/>
      <c r="RV40" s="195"/>
      <c r="RW40" s="195"/>
      <c r="RX40" s="195"/>
      <c r="RY40" s="195"/>
      <c r="RZ40" s="195"/>
      <c r="SA40" s="195"/>
      <c r="SB40" s="195"/>
      <c r="SC40" s="195"/>
      <c r="SD40" s="195"/>
      <c r="SE40" s="195"/>
      <c r="SF40" s="195"/>
      <c r="SG40" s="195"/>
      <c r="SH40" s="195"/>
      <c r="SI40" s="195"/>
      <c r="SJ40" s="195"/>
      <c r="SK40" s="195"/>
      <c r="SL40" s="195"/>
      <c r="SM40" s="195"/>
      <c r="SN40" s="195"/>
      <c r="SO40" s="195"/>
      <c r="SP40" s="195"/>
      <c r="SQ40" s="195"/>
      <c r="SR40" s="196"/>
      <c r="SS40" s="195"/>
      <c r="ST40" s="195"/>
      <c r="SU40" s="195"/>
      <c r="SV40" s="195"/>
      <c r="SW40" s="195"/>
      <c r="SX40" s="195"/>
      <c r="SY40" s="195"/>
      <c r="SZ40" s="195"/>
      <c r="TA40" s="195"/>
      <c r="TB40" s="195"/>
      <c r="TC40" s="195"/>
      <c r="TD40" s="195"/>
      <c r="TE40" s="195"/>
      <c r="TF40" s="195"/>
      <c r="TG40" s="195"/>
      <c r="TH40" s="195"/>
      <c r="TI40" s="195"/>
      <c r="TJ40" s="195"/>
      <c r="TK40" s="195">
        <f t="shared" si="22"/>
        <v>0</v>
      </c>
      <c r="TL40" s="195"/>
      <c r="TM40" s="195"/>
      <c r="TN40" s="195"/>
      <c r="TO40" s="195"/>
      <c r="TP40" s="195"/>
      <c r="TQ40" s="195"/>
      <c r="TR40" s="195"/>
      <c r="TS40" s="195"/>
      <c r="TT40" s="195"/>
      <c r="TU40" s="195"/>
      <c r="TV40" s="195"/>
      <c r="TW40" s="195"/>
      <c r="TX40" s="195"/>
      <c r="TY40" s="195"/>
      <c r="TZ40" s="195"/>
      <c r="UA40" s="195"/>
      <c r="UB40" s="195"/>
      <c r="UC40" s="195"/>
      <c r="UD40" s="195"/>
      <c r="UE40" s="195"/>
      <c r="UF40" s="195"/>
      <c r="UG40" s="195"/>
      <c r="UH40" s="195"/>
      <c r="UI40" s="195"/>
      <c r="UJ40" s="195"/>
      <c r="UK40" s="195"/>
      <c r="UL40" s="195"/>
      <c r="UM40" s="195"/>
      <c r="UN40" s="195"/>
      <c r="UO40" s="195"/>
      <c r="UP40" s="195"/>
      <c r="UQ40" s="195"/>
      <c r="UR40" s="195"/>
      <c r="US40" s="195"/>
      <c r="UT40" s="195"/>
      <c r="UU40" s="195"/>
      <c r="UV40" s="195"/>
      <c r="UW40" s="195">
        <f t="shared" si="42"/>
        <v>0</v>
      </c>
      <c r="UX40" s="195"/>
      <c r="UY40" s="195"/>
      <c r="UZ40" s="195"/>
      <c r="VA40" s="195"/>
      <c r="VB40" s="195"/>
      <c r="VC40" s="195"/>
      <c r="VD40" s="195"/>
      <c r="VE40" s="195"/>
      <c r="VF40" s="195"/>
      <c r="VG40" s="195"/>
      <c r="VH40" s="195"/>
      <c r="VI40" s="195"/>
      <c r="VJ40" s="195"/>
      <c r="VK40" s="195"/>
      <c r="VL40" s="195"/>
      <c r="VM40" s="195"/>
      <c r="VN40" s="195"/>
      <c r="VO40" s="195"/>
      <c r="VP40" s="195"/>
      <c r="VQ40" s="195"/>
      <c r="VR40" s="195"/>
      <c r="VS40" s="195"/>
      <c r="VT40" s="195"/>
      <c r="VU40" s="195"/>
      <c r="VV40" s="195"/>
      <c r="VW40" s="195"/>
      <c r="VX40" s="195"/>
      <c r="VY40" s="195"/>
      <c r="VZ40" s="195"/>
      <c r="WA40" s="195"/>
      <c r="WB40" s="195"/>
      <c r="WC40" s="195"/>
      <c r="WD40" s="195"/>
      <c r="WE40" s="195"/>
      <c r="WF40" s="195"/>
      <c r="WG40" s="195"/>
      <c r="WH40" s="195"/>
      <c r="WI40" s="195"/>
      <c r="WJ40" s="195"/>
      <c r="WK40" s="195"/>
      <c r="WL40" s="195"/>
      <c r="WM40" s="195"/>
      <c r="WN40" s="195"/>
      <c r="WO40" s="195"/>
      <c r="WP40" s="195"/>
      <c r="WQ40" s="195"/>
      <c r="WR40" s="195"/>
      <c r="WS40" s="195"/>
      <c r="WT40" s="195"/>
      <c r="WU40" s="195"/>
      <c r="WV40" s="195"/>
      <c r="WW40" s="195"/>
      <c r="WX40" s="195"/>
      <c r="WY40" s="195"/>
      <c r="WZ40" s="195"/>
      <c r="XA40" s="195"/>
      <c r="XB40" s="195"/>
      <c r="XC40" s="195"/>
      <c r="XD40" s="195"/>
      <c r="XE40" s="195"/>
      <c r="XF40" s="195"/>
      <c r="XG40" s="195"/>
      <c r="XH40" s="195"/>
      <c r="XI40" s="195"/>
      <c r="XJ40" s="195"/>
      <c r="XK40" s="195"/>
      <c r="XL40" s="195"/>
      <c r="XM40" s="195"/>
      <c r="XN40" s="195"/>
      <c r="XO40" s="195"/>
      <c r="XP40" s="195"/>
      <c r="XQ40" s="195"/>
      <c r="XR40" s="195"/>
      <c r="XS40" s="195"/>
      <c r="XT40" s="195"/>
      <c r="XU40" s="195"/>
      <c r="XV40" s="195"/>
      <c r="XW40" s="195"/>
      <c r="XX40" s="195"/>
      <c r="XY40" s="195"/>
      <c r="XZ40" s="195"/>
      <c r="YA40" s="195">
        <f t="shared" si="43"/>
        <v>0</v>
      </c>
      <c r="YB40" s="195"/>
      <c r="YC40" s="195"/>
      <c r="YD40" s="195"/>
      <c r="YE40" s="195"/>
      <c r="YF40" s="195">
        <f t="shared" si="44"/>
        <v>0</v>
      </c>
      <c r="YG40" s="195">
        <f t="shared" si="45"/>
        <v>0</v>
      </c>
      <c r="YH40" s="195">
        <f t="shared" si="46"/>
        <v>0</v>
      </c>
      <c r="YI40" s="195"/>
      <c r="YJ40" s="195"/>
      <c r="YK40" s="195"/>
      <c r="YL40" s="195"/>
      <c r="YM40" s="195">
        <f t="shared" si="47"/>
        <v>0</v>
      </c>
      <c r="YN40" s="195"/>
      <c r="YO40" s="195"/>
      <c r="YP40" s="195"/>
      <c r="YQ40" s="195"/>
      <c r="YR40" s="195"/>
      <c r="YS40" s="195"/>
      <c r="YT40" s="195"/>
      <c r="YU40" s="195"/>
      <c r="YV40" s="195"/>
      <c r="YW40" s="195"/>
      <c r="YX40" s="195"/>
      <c r="YY40" s="195"/>
      <c r="YZ40" s="195"/>
      <c r="ZA40" s="195"/>
      <c r="ZB40" s="195"/>
      <c r="ZC40" s="195"/>
      <c r="ZD40" s="195"/>
      <c r="ZE40" s="195"/>
      <c r="ZF40" s="195"/>
      <c r="ZG40" s="195"/>
      <c r="ZH40" s="195"/>
      <c r="ZI40" s="195"/>
      <c r="ZJ40" s="195"/>
      <c r="ZK40" s="195"/>
      <c r="ZL40" s="195"/>
      <c r="ZM40" s="195"/>
      <c r="ZN40" s="195"/>
      <c r="ZO40" s="195"/>
      <c r="ZP40" s="195"/>
      <c r="ZQ40" s="195"/>
      <c r="ZR40" s="195"/>
      <c r="ZS40" s="195"/>
      <c r="ZT40" s="195"/>
      <c r="ZU40" s="195"/>
      <c r="ZV40" s="195"/>
      <c r="ZW40" s="195"/>
      <c r="ZX40" s="195"/>
      <c r="ZY40" s="195"/>
      <c r="ZZ40" s="195"/>
      <c r="AAA40" s="195"/>
      <c r="AAB40" s="195"/>
      <c r="AAC40" s="195"/>
      <c r="AAD40" s="195"/>
      <c r="AAE40" s="195"/>
      <c r="AAF40" s="195"/>
      <c r="AAG40" s="195"/>
      <c r="AAH40" s="195"/>
      <c r="AAI40" s="195"/>
      <c r="AAJ40" s="195"/>
      <c r="AAK40" s="195"/>
      <c r="AAL40" s="195"/>
      <c r="AAM40" s="195"/>
      <c r="AAN40" s="195"/>
      <c r="AAO40" s="195"/>
      <c r="AAP40" s="195"/>
      <c r="AAQ40" s="195"/>
      <c r="AAR40" s="195"/>
      <c r="AAS40" s="195"/>
      <c r="AAT40" s="195"/>
      <c r="AAU40" s="195"/>
      <c r="AAV40" s="195"/>
      <c r="AAW40" s="195"/>
      <c r="AAX40" s="195"/>
      <c r="AAY40" s="195"/>
      <c r="AAZ40" s="195"/>
      <c r="ABA40" s="195"/>
      <c r="ABB40" s="195"/>
      <c r="ABC40" s="195"/>
      <c r="ABD40" s="195"/>
      <c r="ABE40" s="195"/>
      <c r="ABF40" s="195"/>
      <c r="ABG40" s="195"/>
      <c r="ABH40" s="195">
        <f t="shared" si="48"/>
        <v>0</v>
      </c>
      <c r="ABI40" s="195"/>
      <c r="ABJ40" s="195"/>
      <c r="ABK40" s="195"/>
      <c r="ABL40" s="195"/>
      <c r="ABM40" s="195"/>
      <c r="ABN40" s="195"/>
      <c r="ABO40" s="195"/>
      <c r="ABP40" s="195"/>
      <c r="ABQ40" s="195"/>
      <c r="ABR40" s="195"/>
      <c r="ABS40" s="195"/>
      <c r="ABT40" s="195"/>
      <c r="ABU40" s="195"/>
      <c r="ABV40" s="195"/>
      <c r="ABW40" s="195"/>
      <c r="ABX40" s="195"/>
      <c r="ABY40" s="195"/>
      <c r="ABZ40" s="195"/>
      <c r="ACA40" s="195"/>
      <c r="ACB40" s="195"/>
      <c r="ACC40" s="195"/>
      <c r="ACD40" s="195"/>
      <c r="ACE40" s="195"/>
      <c r="ACF40" s="195"/>
      <c r="ACG40" s="195"/>
      <c r="ACH40" s="195"/>
      <c r="ACI40" s="195"/>
      <c r="ACJ40" s="195"/>
      <c r="ACK40" s="195"/>
      <c r="ACL40" s="195"/>
      <c r="ACM40" s="195"/>
      <c r="ACN40" s="195"/>
      <c r="ACO40" s="195"/>
      <c r="ACP40" s="195"/>
      <c r="ACQ40" s="195"/>
      <c r="ACR40" s="195"/>
      <c r="ACS40" s="195"/>
      <c r="ACT40" s="195"/>
      <c r="ACU40" s="195"/>
      <c r="ACV40" s="195"/>
      <c r="ACW40" s="195"/>
      <c r="ACX40" s="195"/>
      <c r="ACY40" s="195"/>
      <c r="ACZ40" s="195"/>
      <c r="ADA40" s="195"/>
      <c r="ADB40" s="195"/>
      <c r="ADC40" s="195"/>
      <c r="ADD40" s="195"/>
      <c r="ADE40" s="195"/>
      <c r="ADF40" s="195"/>
      <c r="ADG40" s="195"/>
      <c r="ADH40" s="195"/>
      <c r="ADI40" s="195"/>
      <c r="ADJ40" s="195"/>
      <c r="ADK40" s="195"/>
      <c r="ADL40" s="195"/>
      <c r="ADM40" s="195"/>
      <c r="ADN40" s="195"/>
      <c r="ADO40" s="195"/>
      <c r="ADP40" s="195"/>
      <c r="ADQ40" s="195"/>
      <c r="ADR40" s="195"/>
      <c r="ADS40" s="195"/>
      <c r="ADT40" s="195"/>
      <c r="ADU40" s="195"/>
      <c r="ADV40" s="195"/>
      <c r="ADW40" s="195"/>
      <c r="ADX40" s="195"/>
      <c r="ADY40" s="195"/>
      <c r="ADZ40" s="195"/>
      <c r="AEA40" s="195"/>
      <c r="AEB40" s="195"/>
      <c r="AEC40" s="195"/>
      <c r="AED40" s="195"/>
      <c r="AEE40" s="195"/>
      <c r="AEF40" s="195"/>
      <c r="AEG40" s="195"/>
      <c r="AEH40" s="195"/>
      <c r="AEI40" s="195"/>
      <c r="AEJ40" s="195"/>
      <c r="AEK40" s="195"/>
      <c r="AEL40" s="195"/>
      <c r="AEM40" s="195"/>
      <c r="AEN40" s="195"/>
      <c r="AEO40" s="195"/>
      <c r="AEP40" s="195"/>
      <c r="AEQ40" s="195"/>
      <c r="AER40" s="195"/>
      <c r="AES40" s="195"/>
      <c r="AET40" s="195"/>
      <c r="AEU40" s="195"/>
      <c r="AEV40" s="195"/>
      <c r="AEW40" s="195"/>
      <c r="AEX40" s="195"/>
      <c r="AEY40" s="195"/>
      <c r="AEZ40" s="195"/>
      <c r="AFA40" s="195"/>
      <c r="AFB40" s="195"/>
      <c r="AFC40" s="195"/>
      <c r="AFD40" s="195"/>
      <c r="AFE40" s="195"/>
      <c r="AFF40" s="195"/>
      <c r="AFG40" s="195"/>
      <c r="AFH40" s="195"/>
      <c r="AFI40" s="195"/>
      <c r="AFJ40" s="195"/>
      <c r="AFK40" s="195"/>
      <c r="AFL40" s="195"/>
      <c r="AFM40" s="195"/>
      <c r="AFN40" s="195"/>
      <c r="AFO40" s="195"/>
      <c r="AFP40" s="195"/>
      <c r="AFQ40" s="195"/>
      <c r="AFR40" s="195"/>
      <c r="AFS40" s="195"/>
      <c r="AFT40" s="195"/>
      <c r="AFU40" s="195"/>
      <c r="AFV40" s="195"/>
      <c r="AFW40" s="195"/>
      <c r="AFX40" s="195"/>
      <c r="AFY40" s="195"/>
      <c r="AFZ40" s="195"/>
      <c r="AGA40" s="195"/>
      <c r="AGB40" s="195"/>
      <c r="AGC40" s="195"/>
      <c r="AGD40" s="195"/>
      <c r="AGE40" s="195"/>
      <c r="AGF40" s="195"/>
      <c r="AGG40" s="195"/>
      <c r="AGH40" s="195"/>
      <c r="AGI40" s="195"/>
      <c r="AGJ40" s="195"/>
      <c r="AGK40" s="195"/>
      <c r="AGL40" s="195"/>
      <c r="AGM40" s="195"/>
      <c r="AGN40" s="195"/>
      <c r="AGO40" s="195"/>
      <c r="AGP40" s="195"/>
      <c r="AGQ40" s="195"/>
      <c r="AGR40" s="195"/>
      <c r="AGS40" s="195"/>
      <c r="AGT40" s="195"/>
      <c r="AGU40" s="195"/>
      <c r="AGV40" s="195"/>
      <c r="AGW40" s="195"/>
      <c r="AGX40" s="195"/>
      <c r="AGY40" s="195"/>
      <c r="AGZ40" s="195"/>
      <c r="AHA40" s="195"/>
      <c r="AHB40" s="195"/>
      <c r="AHC40" s="195"/>
      <c r="AHD40" s="195"/>
      <c r="AHE40" s="195"/>
      <c r="AHF40" s="195"/>
      <c r="AHG40" s="195"/>
      <c r="AHH40" s="195"/>
      <c r="AHI40" s="195"/>
      <c r="AHJ40" s="195"/>
      <c r="AHK40" s="195"/>
      <c r="AHL40" s="195"/>
      <c r="AHM40" s="195"/>
      <c r="AHN40" s="195"/>
      <c r="AHO40" s="195"/>
      <c r="AHP40" s="195"/>
      <c r="AHQ40" s="195"/>
      <c r="AHR40" s="195"/>
      <c r="AHS40" s="195"/>
      <c r="AHT40" s="195"/>
      <c r="AHU40" s="195"/>
      <c r="AHV40" s="195"/>
      <c r="AHW40" s="195"/>
      <c r="AHX40" s="195"/>
      <c r="AHY40" s="195"/>
      <c r="AHZ40" s="195"/>
      <c r="AIA40" s="195"/>
      <c r="AIB40" s="195"/>
      <c r="AIC40" s="195"/>
      <c r="AID40" s="195"/>
      <c r="AIE40" s="195"/>
      <c r="AIF40" s="195"/>
      <c r="AIG40" s="195"/>
      <c r="AIH40" s="195"/>
      <c r="AII40" s="195"/>
      <c r="AIJ40" s="195"/>
      <c r="AIK40" s="195"/>
      <c r="AIL40" s="195"/>
      <c r="AIM40" s="195"/>
      <c r="AIN40" s="195"/>
      <c r="AIO40" s="195"/>
      <c r="AIP40" s="195"/>
      <c r="AIQ40" s="195"/>
      <c r="AIR40" s="195"/>
      <c r="AIS40" s="195"/>
      <c r="AIT40" s="195"/>
      <c r="AIU40" s="195"/>
      <c r="AIV40" s="195"/>
      <c r="AIW40" s="195"/>
      <c r="AIX40" s="195"/>
      <c r="AIY40" s="195"/>
      <c r="AIZ40" s="195"/>
      <c r="AJA40" s="195"/>
      <c r="AJB40" s="195"/>
      <c r="AJC40" s="195"/>
      <c r="AJD40" s="195"/>
      <c r="AJE40" s="195"/>
      <c r="AJF40" s="195"/>
      <c r="AJG40" s="195"/>
      <c r="AJH40" s="195"/>
      <c r="AJI40" s="195"/>
      <c r="AJJ40" s="195"/>
      <c r="AJK40" s="195"/>
      <c r="AJL40" s="195"/>
      <c r="AJM40" s="195"/>
      <c r="AJN40" s="195"/>
      <c r="AJO40" s="195"/>
      <c r="AJP40" s="195"/>
      <c r="AJQ40" s="195"/>
      <c r="AJR40" s="195"/>
      <c r="AJS40" s="195"/>
      <c r="AJT40" s="195"/>
      <c r="AJU40" s="195"/>
      <c r="AJV40" s="195"/>
      <c r="AJW40" s="195"/>
      <c r="AJX40" s="195"/>
      <c r="AJY40" s="195"/>
      <c r="AJZ40" s="195"/>
      <c r="AKA40" s="195"/>
      <c r="AKB40" s="195"/>
      <c r="AKC40" s="195"/>
      <c r="AKD40" s="195"/>
      <c r="AKE40" s="195"/>
      <c r="AKF40" s="195"/>
      <c r="AKG40" s="195"/>
      <c r="AKH40" s="195"/>
      <c r="AKI40" s="195"/>
      <c r="AKJ40" s="195"/>
      <c r="AKK40" s="195"/>
      <c r="AKL40" s="195"/>
      <c r="AKM40" s="195"/>
      <c r="AKN40" s="195"/>
      <c r="AKO40" s="195"/>
      <c r="AKP40" s="195"/>
      <c r="AKQ40" s="195"/>
      <c r="AKR40" s="195"/>
      <c r="AKS40" s="195"/>
      <c r="AKT40" s="195"/>
      <c r="AKU40" s="195"/>
      <c r="AKV40" s="195"/>
      <c r="AKW40" s="195"/>
      <c r="AKX40" s="195"/>
      <c r="AKY40" s="195"/>
      <c r="AKZ40" s="195"/>
      <c r="ALA40" s="195"/>
      <c r="ALB40" s="195"/>
      <c r="ALC40" s="195"/>
      <c r="ALD40" s="195"/>
      <c r="ALE40" s="195"/>
      <c r="ALF40" s="195"/>
      <c r="ALG40" s="195"/>
      <c r="ALH40" s="195"/>
      <c r="ALI40" s="195"/>
      <c r="ALJ40" s="195"/>
      <c r="ALK40" s="195"/>
      <c r="ALL40" s="195"/>
      <c r="ALM40" s="195"/>
      <c r="ALN40" s="195"/>
      <c r="ALO40" s="195"/>
      <c r="ALP40" s="195"/>
      <c r="ALQ40" s="195"/>
      <c r="ALR40" s="195"/>
      <c r="ALS40" s="195"/>
      <c r="ALT40" s="195"/>
      <c r="ALU40" s="195"/>
      <c r="ALV40" s="195"/>
      <c r="ALW40" s="195"/>
      <c r="ALX40" s="195"/>
      <c r="ALY40" s="195"/>
      <c r="ALZ40" s="195"/>
      <c r="AMA40" s="195"/>
      <c r="AMB40" s="195"/>
      <c r="AMC40" s="195"/>
      <c r="AMD40" s="195"/>
      <c r="AME40" s="195"/>
      <c r="AMF40" s="195"/>
      <c r="AMG40" s="195"/>
      <c r="AMH40" s="195"/>
      <c r="AMI40" s="195"/>
      <c r="AMJ40" s="195"/>
      <c r="AMK40" s="195"/>
      <c r="AML40" s="195"/>
      <c r="AMM40" s="195"/>
      <c r="AMN40" s="195"/>
      <c r="AMO40" s="195"/>
      <c r="AMP40" s="195"/>
      <c r="AMQ40" s="195"/>
      <c r="AMR40" s="195">
        <f t="shared" si="49"/>
        <v>0</v>
      </c>
      <c r="AMS40" s="195">
        <f t="shared" si="50"/>
        <v>0</v>
      </c>
      <c r="AMT40" s="195"/>
      <c r="AMU40" s="195"/>
      <c r="AMV40" s="195"/>
      <c r="AMW40" s="195"/>
      <c r="AMX40" s="195"/>
      <c r="AMY40" s="195"/>
      <c r="AMZ40" s="195"/>
      <c r="ANA40" s="195"/>
      <c r="ANB40" s="195"/>
      <c r="ANC40" s="195"/>
      <c r="AND40" s="195"/>
      <c r="ANE40" s="195">
        <f t="shared" si="51"/>
        <v>0</v>
      </c>
      <c r="ANF40" s="195"/>
      <c r="ANG40" s="195"/>
      <c r="ANH40" s="195"/>
      <c r="ANI40" s="195"/>
      <c r="ANJ40" s="195"/>
      <c r="ANK40" s="195"/>
      <c r="ANL40" s="195"/>
      <c r="ANM40" s="195"/>
      <c r="ANN40" s="195"/>
      <c r="ANO40" s="195"/>
      <c r="ANP40" s="195"/>
      <c r="ANQ40" s="195"/>
      <c r="ANR40" s="195">
        <f t="shared" si="52"/>
        <v>0</v>
      </c>
      <c r="ANS40" s="195"/>
      <c r="ANT40" s="195"/>
      <c r="ANU40" s="195"/>
      <c r="ANV40" s="195"/>
      <c r="ANW40" s="195"/>
      <c r="ANX40" s="195"/>
      <c r="ANY40" s="195"/>
      <c r="ANZ40" s="195"/>
      <c r="AOA40" s="195"/>
      <c r="AOB40" s="195"/>
      <c r="AOC40" s="195"/>
      <c r="AOD40" s="195"/>
      <c r="AOE40" s="195"/>
      <c r="AOF40" s="195"/>
      <c r="AOG40" s="195"/>
      <c r="AOH40" s="195"/>
      <c r="AOI40" s="195"/>
      <c r="AOJ40" s="195"/>
      <c r="AOK40" s="195"/>
      <c r="AOL40" s="195"/>
      <c r="AOM40" s="195"/>
      <c r="AON40" s="195"/>
      <c r="AOO40" s="195"/>
      <c r="AOP40" s="195"/>
      <c r="AOQ40" s="195"/>
      <c r="AOR40" s="195"/>
      <c r="AOS40" s="195"/>
      <c r="AOT40" s="195"/>
      <c r="AOU40" s="195"/>
      <c r="AOV40" s="195"/>
      <c r="AOW40" s="195"/>
      <c r="AOX40" s="195"/>
      <c r="AOY40" s="195"/>
      <c r="AOZ40" s="195"/>
      <c r="APA40" s="195"/>
      <c r="APB40" s="195">
        <f t="shared" si="53"/>
        <v>0</v>
      </c>
      <c r="APC40" s="195"/>
      <c r="APD40" s="195"/>
      <c r="APE40" s="195"/>
      <c r="APF40" s="195"/>
      <c r="APG40" s="195"/>
      <c r="APH40" s="195"/>
      <c r="API40" s="195"/>
      <c r="APJ40" s="195"/>
      <c r="APK40" s="195"/>
      <c r="APL40" s="195"/>
      <c r="APM40" s="195"/>
      <c r="APN40" s="195"/>
      <c r="APO40" s="195"/>
      <c r="APP40" s="195"/>
      <c r="APQ40" s="195"/>
      <c r="APR40" s="195"/>
      <c r="APS40" s="195"/>
      <c r="APT40" s="195"/>
      <c r="APU40" s="195">
        <f t="shared" si="54"/>
        <v>0</v>
      </c>
      <c r="APV40" s="195"/>
      <c r="APW40" s="195"/>
      <c r="APX40" s="195"/>
      <c r="APY40" s="195"/>
      <c r="APZ40" s="195"/>
      <c r="AQA40" s="195"/>
      <c r="AQB40" s="195"/>
      <c r="AQC40" s="195"/>
      <c r="AQD40" s="195"/>
      <c r="AQE40" s="195"/>
      <c r="AQF40" s="195"/>
      <c r="AQG40" s="195"/>
      <c r="AQH40" s="195"/>
      <c r="AQI40" s="195"/>
      <c r="AQJ40" s="195"/>
      <c r="AQK40" s="195"/>
      <c r="AQL40" s="195"/>
      <c r="AQM40" s="195"/>
      <c r="AQN40" s="195"/>
      <c r="AQO40" s="195"/>
      <c r="AQP40" s="195"/>
      <c r="AQQ40" s="195"/>
      <c r="AQR40" s="195">
        <f t="shared" si="55"/>
        <v>0</v>
      </c>
      <c r="AQS40" s="195"/>
      <c r="AQT40" s="195"/>
      <c r="AQU40" s="195"/>
      <c r="AQV40" s="195"/>
      <c r="AQW40" s="195"/>
      <c r="AQX40" s="195"/>
      <c r="AQY40" s="195"/>
      <c r="AQZ40" s="195"/>
      <c r="ARA40" s="195"/>
      <c r="ARB40" s="195"/>
      <c r="ARC40" s="195"/>
      <c r="ARD40" s="195"/>
      <c r="ARE40" s="195"/>
      <c r="ARF40" s="195"/>
      <c r="ARG40" s="195"/>
      <c r="ARH40" s="195"/>
      <c r="ARI40" s="195"/>
      <c r="ARJ40" s="195"/>
      <c r="ARK40" s="195"/>
      <c r="ARL40" s="195"/>
      <c r="ARM40" s="195"/>
      <c r="ARN40" s="195"/>
      <c r="ARO40" s="195"/>
      <c r="ARP40" s="195"/>
      <c r="ARQ40" s="195"/>
      <c r="ARR40" s="195"/>
      <c r="ARS40" s="195"/>
      <c r="ART40" s="195"/>
      <c r="ARU40" s="195"/>
      <c r="ARV40" s="195"/>
      <c r="ARW40" s="195"/>
      <c r="ARX40" s="195"/>
      <c r="ARY40" s="195"/>
      <c r="ARZ40" s="195"/>
      <c r="ASA40" s="195"/>
      <c r="ASB40" s="195"/>
      <c r="ASC40" s="195"/>
      <c r="ASD40" s="195"/>
      <c r="ASE40" s="195"/>
      <c r="ASF40" s="195"/>
      <c r="ASG40" s="195"/>
      <c r="ASH40" s="195"/>
      <c r="ASI40" s="195"/>
      <c r="ASJ40" s="195"/>
      <c r="ASK40" s="195"/>
      <c r="ASL40" s="195"/>
      <c r="ASM40" s="195"/>
      <c r="ASN40" s="195"/>
      <c r="ASO40" s="195"/>
      <c r="ASP40" s="195"/>
      <c r="ASQ40" s="195"/>
      <c r="ASR40" s="195"/>
      <c r="ASS40" s="195"/>
      <c r="AST40" s="195"/>
      <c r="ASU40" s="195"/>
      <c r="ASV40" s="195"/>
      <c r="ASW40" s="195"/>
      <c r="ASX40" s="195"/>
      <c r="ASY40" s="195"/>
      <c r="ASZ40" s="195"/>
      <c r="ATA40" s="195"/>
      <c r="ATB40" s="195"/>
      <c r="ATC40" s="195"/>
      <c r="ATD40" s="195"/>
      <c r="ATE40" s="195"/>
      <c r="ATF40" s="195"/>
      <c r="ATG40" s="195"/>
      <c r="ATH40" s="195"/>
      <c r="ATI40" s="195"/>
      <c r="ATJ40" s="195"/>
      <c r="ATK40" s="195"/>
      <c r="ATL40" s="195"/>
      <c r="ATM40" s="195"/>
      <c r="ATN40" s="195"/>
      <c r="ATO40" s="195"/>
      <c r="ATP40" s="195"/>
      <c r="ATQ40" s="195"/>
      <c r="ATR40" s="195"/>
      <c r="ATS40" s="195"/>
      <c r="ATT40" s="195"/>
      <c r="ATU40" s="195"/>
      <c r="ATV40" s="195"/>
      <c r="ATW40" s="195"/>
      <c r="ATX40" s="195"/>
      <c r="ATY40" s="195"/>
      <c r="ATZ40" s="195"/>
      <c r="AUA40" s="195"/>
      <c r="AUB40" s="195"/>
      <c r="AUC40" s="195"/>
      <c r="AUD40" s="195"/>
      <c r="AUE40" s="195"/>
      <c r="AUF40" s="195"/>
      <c r="AUG40" s="195"/>
      <c r="AUH40" s="195"/>
      <c r="AUI40" s="195"/>
      <c r="AUJ40" s="195"/>
      <c r="AUK40" s="195"/>
      <c r="AUL40" s="195"/>
      <c r="AUM40" s="195"/>
      <c r="AUN40" s="195"/>
      <c r="AUO40" s="195"/>
      <c r="AUP40" s="195"/>
      <c r="AUQ40" s="195"/>
      <c r="AUR40" s="195"/>
      <c r="AUS40" s="195"/>
      <c r="AUT40" s="195"/>
      <c r="AUU40" s="195"/>
      <c r="AUV40" s="195"/>
      <c r="AUW40" s="195"/>
      <c r="AUX40" s="195"/>
      <c r="AUY40" s="195"/>
      <c r="AUZ40" s="195"/>
      <c r="AVA40" s="195"/>
      <c r="AVB40" s="195"/>
      <c r="AVC40" s="195"/>
      <c r="AVD40" s="195"/>
      <c r="AVE40" s="195"/>
      <c r="AVF40" s="195"/>
      <c r="AVG40" s="195"/>
      <c r="AVH40" s="195"/>
      <c r="AVI40" s="195"/>
      <c r="AVJ40" s="195"/>
      <c r="AVK40" s="195"/>
      <c r="AVL40" s="195"/>
      <c r="AVM40" s="195"/>
      <c r="AVN40" s="195"/>
      <c r="AVO40" s="195"/>
      <c r="AVP40" s="195"/>
      <c r="AVQ40" s="195"/>
      <c r="AVR40" s="195"/>
      <c r="AVS40" s="195"/>
      <c r="AVT40" s="195"/>
      <c r="AVU40" s="195"/>
      <c r="AVV40" s="195"/>
      <c r="AVW40" s="195"/>
      <c r="AVX40" s="195"/>
      <c r="AVY40" s="195"/>
      <c r="AVZ40" s="195"/>
      <c r="AWA40" s="195"/>
      <c r="AWB40" s="195"/>
      <c r="AWC40" s="195"/>
      <c r="AWD40" s="195"/>
      <c r="AWE40" s="195"/>
      <c r="AWF40" s="195"/>
      <c r="AWG40" s="195"/>
      <c r="AWH40" s="195"/>
      <c r="AWI40" s="195"/>
      <c r="AWJ40" s="195"/>
      <c r="AWK40" s="195"/>
      <c r="AWL40" s="195"/>
      <c r="AWM40" s="195"/>
      <c r="AWN40" s="195"/>
      <c r="AWO40" s="195"/>
      <c r="AWP40" s="195"/>
      <c r="AWQ40" s="195"/>
      <c r="AWR40" s="195">
        <f t="shared" si="56"/>
        <v>0</v>
      </c>
      <c r="AWS40" s="195"/>
      <c r="AWT40" s="195"/>
      <c r="AWU40" s="195"/>
      <c r="AWV40" s="195"/>
      <c r="AWW40" s="195">
        <f t="shared" si="57"/>
        <v>0</v>
      </c>
      <c r="AWX40" s="195"/>
      <c r="AWY40" s="195"/>
      <c r="AWZ40" s="195">
        <f t="shared" si="58"/>
        <v>0</v>
      </c>
      <c r="AXA40" s="195">
        <f t="shared" si="59"/>
        <v>0</v>
      </c>
      <c r="AXB40" s="195">
        <f t="shared" si="60"/>
        <v>0</v>
      </c>
      <c r="AXC40" s="195"/>
      <c r="AXD40" s="195"/>
      <c r="AXE40" s="195">
        <f t="shared" si="61"/>
        <v>0</v>
      </c>
      <c r="AXF40" s="195"/>
      <c r="AXG40" s="195"/>
      <c r="AXH40" s="195"/>
      <c r="AXI40" s="195"/>
      <c r="AXJ40" s="195"/>
      <c r="AXK40" s="195">
        <f t="shared" si="62"/>
        <v>0</v>
      </c>
      <c r="AXL40" s="195"/>
      <c r="AXM40" s="195"/>
      <c r="AXN40" s="195"/>
      <c r="AXO40" s="195"/>
      <c r="AXP40" s="195"/>
      <c r="AXQ40" s="195">
        <f t="shared" si="63"/>
        <v>0</v>
      </c>
      <c r="AXR40" s="195"/>
      <c r="AXS40" s="195"/>
      <c r="AXT40" s="195"/>
      <c r="AXU40" s="195"/>
      <c r="AXV40" s="195">
        <f t="shared" si="64"/>
        <v>0</v>
      </c>
      <c r="AXW40" s="195"/>
      <c r="AXX40" s="195"/>
      <c r="AXY40" s="195"/>
      <c r="AXZ40" s="195"/>
      <c r="AYA40" s="195"/>
      <c r="AYB40" s="195">
        <f t="shared" si="65"/>
        <v>0</v>
      </c>
      <c r="AYC40" s="195">
        <f t="shared" si="23"/>
        <v>0</v>
      </c>
      <c r="AYD40" s="195"/>
      <c r="AYE40" s="195"/>
      <c r="AYF40" s="195"/>
      <c r="AYG40" s="195"/>
      <c r="AYH40" s="195"/>
      <c r="AYI40" s="195">
        <f t="shared" si="66"/>
        <v>0</v>
      </c>
      <c r="AYJ40" s="195"/>
      <c r="AYK40" s="195"/>
      <c r="AYL40" s="195"/>
      <c r="AYM40" s="195"/>
      <c r="AYN40" s="195"/>
      <c r="AYO40" s="195">
        <f t="shared" si="67"/>
        <v>0</v>
      </c>
      <c r="AYP40" s="195"/>
      <c r="AYQ40" s="195"/>
      <c r="AYR40" s="195"/>
      <c r="AYS40" s="195"/>
      <c r="AYT40" s="195"/>
      <c r="AYU40" s="195">
        <f t="shared" si="68"/>
        <v>0</v>
      </c>
      <c r="AYV40" s="195"/>
      <c r="AYW40" s="195"/>
      <c r="AYX40" s="195"/>
      <c r="AYY40" s="195">
        <f t="shared" si="69"/>
        <v>0</v>
      </c>
      <c r="AYZ40" s="195">
        <f t="shared" si="70"/>
        <v>0</v>
      </c>
      <c r="AZA40" s="195"/>
      <c r="AZB40" s="195"/>
      <c r="AZC40" s="195"/>
      <c r="AZD40" s="195"/>
      <c r="AZE40" s="195"/>
      <c r="AZF40" s="195">
        <f t="shared" si="71"/>
        <v>0</v>
      </c>
      <c r="AZG40" s="195"/>
      <c r="AZH40" s="195"/>
      <c r="AZI40" s="195"/>
      <c r="AZJ40" s="195"/>
      <c r="AZK40" s="195"/>
      <c r="AZL40" s="195">
        <f t="shared" si="72"/>
        <v>0</v>
      </c>
      <c r="AZM40" s="195"/>
      <c r="AZN40" s="195"/>
      <c r="AZO40" s="195"/>
      <c r="AZP40" s="195"/>
      <c r="AZQ40" s="195"/>
      <c r="AZR40" s="195">
        <f t="shared" si="73"/>
        <v>0</v>
      </c>
      <c r="AZS40" s="195"/>
      <c r="AZT40" s="195"/>
      <c r="AZU40" s="195"/>
      <c r="AZV40" s="195"/>
      <c r="AZW40" s="195"/>
      <c r="AZX40" s="195">
        <f t="shared" si="74"/>
        <v>0</v>
      </c>
      <c r="AZY40" s="195"/>
      <c r="AZZ40" s="195"/>
      <c r="BAA40" s="195">
        <f t="shared" si="75"/>
        <v>0</v>
      </c>
      <c r="BAB40" s="195">
        <f t="shared" si="76"/>
        <v>0</v>
      </c>
      <c r="BAC40" s="195"/>
      <c r="BAD40" s="195"/>
      <c r="BAE40" s="195"/>
      <c r="BAF40" s="195">
        <f t="shared" si="77"/>
        <v>0</v>
      </c>
      <c r="BAG40" s="195"/>
      <c r="BAH40" s="195"/>
      <c r="BAI40" s="195"/>
      <c r="BAJ40" s="195"/>
      <c r="BAK40" s="195">
        <f t="shared" si="78"/>
        <v>0</v>
      </c>
      <c r="BAL40" s="195"/>
      <c r="BAM40" s="195"/>
      <c r="BAN40" s="195"/>
      <c r="BAO40" s="195"/>
      <c r="BAP40" s="195"/>
      <c r="BAQ40" s="195">
        <f t="shared" si="79"/>
        <v>0</v>
      </c>
      <c r="BAR40" s="195"/>
      <c r="BAS40" s="195"/>
      <c r="BAT40" s="195"/>
      <c r="BAU40" s="195"/>
      <c r="BAV40" s="195"/>
      <c r="BAW40" s="195">
        <f t="shared" si="80"/>
        <v>0</v>
      </c>
      <c r="BAX40" s="195"/>
      <c r="BAY40" s="195"/>
      <c r="BAZ40" s="195"/>
      <c r="BBA40" s="195"/>
      <c r="BBB40" s="195">
        <f t="shared" si="81"/>
        <v>0</v>
      </c>
      <c r="BBC40" s="195">
        <f t="shared" si="82"/>
        <v>0</v>
      </c>
      <c r="BBD40" s="195"/>
      <c r="BBE40" s="195"/>
      <c r="BBF40" s="195"/>
      <c r="BBG40" s="195"/>
      <c r="BBH40" s="195"/>
      <c r="BBI40" s="195">
        <f t="shared" si="83"/>
        <v>0</v>
      </c>
      <c r="BBJ40" s="195"/>
      <c r="BBK40" s="195"/>
      <c r="BBL40" s="195"/>
      <c r="BBM40" s="195"/>
      <c r="BBN40" s="195"/>
      <c r="BBO40" s="195">
        <f t="shared" si="84"/>
        <v>0</v>
      </c>
      <c r="BBP40" s="195"/>
      <c r="BBQ40" s="195"/>
      <c r="BBR40" s="195"/>
      <c r="BBS40" s="195"/>
      <c r="BBT40" s="195"/>
      <c r="BBU40" s="195">
        <f t="shared" si="85"/>
        <v>0</v>
      </c>
      <c r="BBV40" s="195"/>
      <c r="BBW40" s="195"/>
      <c r="BBX40" s="195"/>
      <c r="BBY40" s="195"/>
      <c r="BBZ40" s="195"/>
      <c r="BCA40" s="195">
        <f t="shared" si="86"/>
        <v>0</v>
      </c>
      <c r="BCB40" s="195">
        <f t="shared" si="87"/>
        <v>0</v>
      </c>
      <c r="BCC40" s="195"/>
      <c r="BCD40" s="195"/>
      <c r="BCE40" s="195"/>
      <c r="BCF40" s="195"/>
      <c r="BCG40" s="195"/>
      <c r="BCH40" s="195">
        <f t="shared" si="88"/>
        <v>0</v>
      </c>
      <c r="BCI40" s="195"/>
      <c r="BCJ40" s="195"/>
      <c r="BCK40" s="195"/>
      <c r="BCL40" s="195"/>
      <c r="BCM40" s="195">
        <f t="shared" si="24"/>
        <v>0</v>
      </c>
      <c r="BCN40" s="195"/>
      <c r="BCO40" s="195"/>
      <c r="BCP40" s="195"/>
      <c r="BCQ40" s="195"/>
      <c r="BCR40" s="195"/>
      <c r="BCS40" s="195">
        <f t="shared" si="89"/>
        <v>0</v>
      </c>
      <c r="BCT40" s="195"/>
      <c r="BCU40" s="195"/>
      <c r="BCV40" s="195"/>
      <c r="BCW40" s="195"/>
      <c r="BCX40" s="195">
        <f t="shared" si="90"/>
        <v>0</v>
      </c>
      <c r="BCY40" s="195"/>
      <c r="BCZ40" s="195"/>
      <c r="BDA40" s="195">
        <f t="shared" si="91"/>
        <v>0</v>
      </c>
      <c r="BDB40" s="195">
        <f t="shared" si="92"/>
        <v>0</v>
      </c>
      <c r="BDC40" s="195"/>
      <c r="BDD40" s="195"/>
      <c r="BDE40" s="195"/>
      <c r="BDF40" s="195">
        <f t="shared" si="25"/>
        <v>0</v>
      </c>
      <c r="BDG40" s="195"/>
      <c r="BDH40" s="195"/>
      <c r="BDI40" s="195"/>
      <c r="BDJ40" s="195"/>
      <c r="BDK40" s="195"/>
      <c r="BDL40" s="195">
        <f t="shared" si="93"/>
        <v>0</v>
      </c>
      <c r="BDM40" s="195"/>
      <c r="BDN40" s="195"/>
      <c r="BDO40" s="195"/>
      <c r="BDP40" s="195"/>
      <c r="BDQ40" s="195">
        <f t="shared" si="94"/>
        <v>0</v>
      </c>
      <c r="BDR40" s="195"/>
      <c r="BDS40" s="195"/>
      <c r="BDT40" s="195"/>
      <c r="BDU40" s="195"/>
      <c r="BDV40" s="195"/>
      <c r="BDW40" s="195">
        <f t="shared" si="95"/>
        <v>0</v>
      </c>
      <c r="BDX40" s="195"/>
      <c r="BDY40" s="195"/>
      <c r="BDZ40" s="195"/>
      <c r="BEA40" s="195"/>
      <c r="BEB40" s="195"/>
      <c r="BEC40" s="195">
        <f t="shared" si="96"/>
        <v>0</v>
      </c>
      <c r="BED40" s="195">
        <f t="shared" si="97"/>
        <v>0</v>
      </c>
      <c r="BEE40" s="195"/>
      <c r="BEF40" s="195"/>
      <c r="BEG40" s="195"/>
      <c r="BEH40" s="195"/>
      <c r="BEI40" s="195">
        <f t="shared" si="98"/>
        <v>0</v>
      </c>
      <c r="BEJ40" s="195"/>
      <c r="BEK40" s="195"/>
      <c r="BEL40" s="195"/>
      <c r="BEM40" s="195"/>
      <c r="BEN40" s="195"/>
      <c r="BEO40" s="195">
        <f t="shared" si="99"/>
        <v>0</v>
      </c>
      <c r="BEP40" s="195"/>
      <c r="BEQ40" s="195"/>
      <c r="BER40" s="195"/>
      <c r="BES40" s="195"/>
      <c r="BET40" s="195"/>
      <c r="BEU40" s="195">
        <f t="shared" si="26"/>
        <v>0</v>
      </c>
      <c r="BEV40" s="195"/>
      <c r="BEW40" s="195"/>
      <c r="BEX40" s="195"/>
      <c r="BEY40" s="195"/>
      <c r="BEZ40" s="195"/>
      <c r="BFA40" s="195">
        <f t="shared" si="100"/>
        <v>0</v>
      </c>
      <c r="BFB40" s="195"/>
      <c r="BFC40" s="195">
        <f t="shared" si="101"/>
        <v>0</v>
      </c>
      <c r="BFD40" s="195">
        <f t="shared" si="27"/>
        <v>0</v>
      </c>
      <c r="BFE40" s="195"/>
      <c r="BFF40" s="195"/>
      <c r="BFG40" s="195"/>
      <c r="BFH40" s="195"/>
      <c r="BFI40" s="195">
        <f t="shared" si="102"/>
        <v>0</v>
      </c>
      <c r="BFJ40" s="195"/>
      <c r="BFK40" s="195"/>
      <c r="BFL40" s="195"/>
      <c r="BFM40" s="195"/>
      <c r="BFN40" s="195"/>
      <c r="BFO40" s="195">
        <f t="shared" si="103"/>
        <v>0</v>
      </c>
      <c r="BFP40" s="195"/>
      <c r="BFQ40" s="195"/>
      <c r="BFR40" s="195"/>
      <c r="BFS40" s="195"/>
      <c r="BFT40" s="195"/>
      <c r="BFU40" s="195">
        <f t="shared" si="28"/>
        <v>0</v>
      </c>
      <c r="BFV40" s="195"/>
      <c r="BFW40" s="195"/>
      <c r="BFX40" s="195"/>
      <c r="BFY40" s="195"/>
      <c r="BFZ40" s="195"/>
      <c r="BGA40" s="195">
        <f t="shared" si="104"/>
        <v>0</v>
      </c>
      <c r="BGB40" s="195"/>
      <c r="BGC40" s="195"/>
      <c r="BGD40" s="195"/>
      <c r="BGE40" s="195">
        <f t="shared" si="105"/>
        <v>0</v>
      </c>
      <c r="BGF40" s="195">
        <f t="shared" si="29"/>
        <v>0</v>
      </c>
      <c r="BGG40" s="195"/>
      <c r="BGH40" s="195"/>
      <c r="BGI40" s="195">
        <f t="shared" si="106"/>
        <v>0</v>
      </c>
      <c r="BGJ40" s="195"/>
      <c r="BGK40" s="195"/>
      <c r="BGL40" s="195"/>
      <c r="BGM40" s="195"/>
      <c r="BGN40" s="195"/>
      <c r="BGO40" s="195">
        <f t="shared" si="107"/>
        <v>0</v>
      </c>
      <c r="BGP40" s="195"/>
      <c r="BGQ40" s="195"/>
      <c r="BGR40" s="195"/>
      <c r="BGS40" s="195"/>
      <c r="BGT40" s="195"/>
      <c r="BGU40" s="195">
        <f t="shared" si="108"/>
        <v>0</v>
      </c>
      <c r="BGV40" s="195"/>
      <c r="BGW40" s="195"/>
      <c r="BGX40" s="195"/>
      <c r="BGY40" s="195"/>
      <c r="BGZ40" s="195"/>
      <c r="BHA40" s="195">
        <f t="shared" si="109"/>
        <v>0</v>
      </c>
      <c r="BHB40" s="195"/>
      <c r="BHC40" s="195"/>
      <c r="BHD40" s="195"/>
      <c r="BHE40" s="195"/>
      <c r="BHF40" s="195"/>
      <c r="BHG40" s="195">
        <f t="shared" si="110"/>
        <v>0</v>
      </c>
      <c r="BHH40" s="195">
        <f t="shared" si="111"/>
        <v>0</v>
      </c>
      <c r="BHI40" s="195"/>
      <c r="BHJ40" s="195"/>
      <c r="BHK40" s="195"/>
      <c r="BHL40" s="195"/>
      <c r="BHM40" s="195">
        <f t="shared" si="112"/>
        <v>0</v>
      </c>
      <c r="BHN40" s="195"/>
      <c r="BHO40" s="195"/>
      <c r="BHP40" s="195"/>
      <c r="BHQ40" s="195"/>
      <c r="BHR40" s="195"/>
      <c r="BHS40" s="195">
        <f t="shared" si="113"/>
        <v>0</v>
      </c>
      <c r="BHT40" s="195"/>
      <c r="BHU40" s="195"/>
      <c r="BHV40" s="195"/>
      <c r="BHW40" s="195"/>
      <c r="BHX40" s="195"/>
      <c r="BHY40" s="195">
        <f t="shared" si="114"/>
        <v>0</v>
      </c>
      <c r="BHZ40" s="195"/>
      <c r="BIA40" s="195"/>
      <c r="BIB40" s="195"/>
      <c r="BIC40" s="195"/>
      <c r="BID40" s="195"/>
      <c r="BIE40" s="195">
        <f t="shared" si="115"/>
        <v>0</v>
      </c>
      <c r="BIF40" s="195"/>
      <c r="BIG40" s="195">
        <f t="shared" si="116"/>
        <v>0</v>
      </c>
      <c r="BIH40" s="195">
        <f t="shared" si="117"/>
        <v>0</v>
      </c>
      <c r="BII40" s="195"/>
      <c r="BIJ40" s="195"/>
      <c r="BIK40" s="195"/>
      <c r="BIL40" s="195"/>
      <c r="BIM40" s="195">
        <f t="shared" si="118"/>
        <v>0</v>
      </c>
      <c r="BIN40" s="195"/>
      <c r="BIO40" s="195"/>
      <c r="BIP40" s="195"/>
      <c r="BIQ40" s="195"/>
      <c r="BIR40" s="195"/>
      <c r="BIS40" s="195">
        <f t="shared" si="119"/>
        <v>0</v>
      </c>
      <c r="BIT40" s="195"/>
      <c r="BIU40" s="195"/>
      <c r="BIV40" s="195"/>
      <c r="BIW40" s="195"/>
      <c r="BIX40" s="195"/>
      <c r="BIY40" s="195">
        <f t="shared" si="120"/>
        <v>0</v>
      </c>
      <c r="BIZ40" s="195"/>
      <c r="BJA40" s="195"/>
      <c r="BJB40" s="195"/>
      <c r="BJC40" s="195"/>
      <c r="BJD40" s="195">
        <f t="shared" si="121"/>
        <v>0</v>
      </c>
      <c r="BJE40" s="195"/>
      <c r="BJF40" s="195"/>
      <c r="BJG40" s="195"/>
      <c r="BJH40" s="195"/>
      <c r="BJI40" s="195">
        <f t="shared" si="122"/>
        <v>0</v>
      </c>
      <c r="BJJ40" s="195">
        <f t="shared" si="123"/>
        <v>0</v>
      </c>
      <c r="BJK40" s="195">
        <f t="shared" si="30"/>
        <v>0</v>
      </c>
      <c r="BJL40" s="195"/>
      <c r="BJM40" s="195"/>
      <c r="BJN40" s="195"/>
      <c r="BJO40" s="195"/>
      <c r="BJP40" s="195"/>
      <c r="BJQ40" s="195">
        <f t="shared" si="124"/>
        <v>0</v>
      </c>
      <c r="BJR40" s="195"/>
      <c r="BJS40" s="195"/>
      <c r="BJT40" s="195"/>
      <c r="BJU40" s="195"/>
      <c r="BJV40" s="195"/>
      <c r="BJW40" s="195">
        <f t="shared" si="125"/>
        <v>0</v>
      </c>
      <c r="BJX40" s="195"/>
      <c r="BJY40" s="195"/>
      <c r="BJZ40" s="195"/>
      <c r="BKA40" s="195"/>
      <c r="BKB40" s="195">
        <f t="shared" si="126"/>
        <v>0</v>
      </c>
      <c r="BKC40" s="195"/>
      <c r="BKD40" s="195"/>
      <c r="BKE40" s="195"/>
      <c r="BKF40" s="195"/>
      <c r="BKG40" s="195"/>
      <c r="BKH40" s="195">
        <f t="shared" si="127"/>
        <v>0</v>
      </c>
      <c r="BKI40" s="195">
        <f t="shared" si="128"/>
        <v>0</v>
      </c>
      <c r="BKJ40" s="195"/>
      <c r="BKK40" s="195"/>
      <c r="BKL40" s="195"/>
      <c r="BKM40" s="195"/>
      <c r="BKN40" s="195"/>
      <c r="BKO40" s="195">
        <f t="shared" si="129"/>
        <v>0</v>
      </c>
      <c r="BKP40" s="195"/>
      <c r="BKQ40" s="195"/>
      <c r="BKR40" s="195"/>
      <c r="BKS40" s="195"/>
      <c r="BKT40" s="195"/>
      <c r="BKU40" s="195">
        <f t="shared" si="130"/>
        <v>0</v>
      </c>
      <c r="BKV40" s="195"/>
      <c r="BKW40" s="195"/>
      <c r="BKX40" s="195"/>
      <c r="BKY40" s="195">
        <f t="shared" si="131"/>
        <v>0</v>
      </c>
      <c r="BKZ40" s="195"/>
      <c r="BLA40" s="195"/>
      <c r="BLB40" s="195"/>
      <c r="BLC40" s="195"/>
      <c r="BLD40" s="195"/>
      <c r="BLE40" s="195">
        <f t="shared" si="132"/>
        <v>0</v>
      </c>
      <c r="BLF40" s="196">
        <f t="shared" si="133"/>
        <v>0</v>
      </c>
      <c r="BLG40" s="195"/>
      <c r="BLH40" s="195"/>
      <c r="BLI40" s="195"/>
      <c r="BLJ40" s="195"/>
      <c r="BLK40" s="195"/>
      <c r="BLL40" s="195">
        <f t="shared" si="134"/>
        <v>0</v>
      </c>
      <c r="BLM40" s="195"/>
      <c r="BLN40" s="195"/>
      <c r="BLO40" s="195"/>
      <c r="BLP40" s="195"/>
      <c r="BLQ40" s="195"/>
      <c r="BLR40" s="196">
        <f t="shared" si="135"/>
        <v>0</v>
      </c>
      <c r="BLS40" s="195"/>
      <c r="BLT40" s="195"/>
      <c r="BLU40" s="195"/>
      <c r="BLV40" s="195"/>
      <c r="BLW40" s="195"/>
      <c r="BLX40" s="196">
        <f t="shared" si="31"/>
        <v>0</v>
      </c>
      <c r="BLY40" s="195"/>
      <c r="BLZ40" s="195"/>
      <c r="BMA40" s="195"/>
      <c r="BMB40" s="195"/>
      <c r="BMC40" s="195"/>
      <c r="BMD40" s="196">
        <f t="shared" si="136"/>
        <v>0</v>
      </c>
      <c r="BME40" s="195"/>
      <c r="BMF40" s="195"/>
      <c r="BMG40" s="195"/>
      <c r="BMH40" s="196">
        <f t="shared" si="137"/>
        <v>0</v>
      </c>
      <c r="BMI40" s="196">
        <f t="shared" si="138"/>
        <v>0</v>
      </c>
      <c r="BMJ40" s="195"/>
      <c r="BMK40" s="196">
        <f t="shared" si="139"/>
        <v>0</v>
      </c>
      <c r="BML40" s="195"/>
      <c r="BMM40" s="195"/>
      <c r="BMN40" s="195"/>
      <c r="BMO40" s="195"/>
      <c r="BMP40" s="195"/>
      <c r="BMQ40" s="196">
        <f t="shared" si="140"/>
        <v>0</v>
      </c>
      <c r="BMR40" s="195"/>
      <c r="BMS40" s="195"/>
      <c r="BMT40" s="195"/>
      <c r="BMU40" s="195"/>
      <c r="BMV40" s="195"/>
      <c r="BMW40" s="196">
        <f t="shared" si="141"/>
        <v>0</v>
      </c>
      <c r="BMX40" s="195"/>
      <c r="BMY40" s="195"/>
      <c r="BMZ40" s="195"/>
      <c r="BNA40" s="195"/>
      <c r="BNB40" s="195"/>
      <c r="BNC40" s="196">
        <f t="shared" si="142"/>
        <v>0</v>
      </c>
      <c r="BND40" s="195"/>
      <c r="BNE40" s="195"/>
      <c r="BNF40" s="195"/>
      <c r="BNG40" s="195"/>
      <c r="BNH40" s="195"/>
      <c r="BNI40" s="196">
        <f t="shared" si="143"/>
        <v>0</v>
      </c>
      <c r="BNJ40" s="196">
        <f t="shared" si="144"/>
        <v>0</v>
      </c>
      <c r="BNK40" s="195"/>
      <c r="BNL40" s="195"/>
      <c r="BNM40" s="195"/>
      <c r="BNN40" s="195"/>
      <c r="BNO40" s="195"/>
      <c r="BNP40" s="196">
        <f t="shared" si="145"/>
        <v>0</v>
      </c>
      <c r="BNQ40" s="195"/>
      <c r="BNR40" s="195"/>
      <c r="BNS40" s="195"/>
      <c r="BNT40" s="195"/>
      <c r="BNU40" s="195"/>
      <c r="BNV40" s="196">
        <f t="shared" si="146"/>
        <v>0</v>
      </c>
      <c r="BNW40" s="195"/>
      <c r="BNX40" s="195"/>
      <c r="BNY40" s="195"/>
      <c r="BNZ40" s="195"/>
      <c r="BOA40" s="195"/>
      <c r="BOB40" s="196">
        <f t="shared" si="147"/>
        <v>0</v>
      </c>
      <c r="BOC40" s="195"/>
      <c r="BOD40" s="195"/>
      <c r="BOE40" s="195"/>
      <c r="BOF40" s="195"/>
      <c r="BOG40" s="195"/>
      <c r="BOH40" s="196">
        <f t="shared" si="148"/>
        <v>0</v>
      </c>
      <c r="BOI40" s="195"/>
      <c r="BOJ40" s="196">
        <f t="shared" si="149"/>
        <v>0</v>
      </c>
      <c r="BOK40" s="196">
        <f t="shared" si="150"/>
        <v>0</v>
      </c>
      <c r="BOL40" s="195"/>
      <c r="BOM40" s="195"/>
      <c r="BON40" s="195"/>
      <c r="BOO40" s="196">
        <f t="shared" si="32"/>
        <v>0</v>
      </c>
      <c r="BOP40" s="196"/>
      <c r="BOQ40" s="196"/>
      <c r="BOR40" s="196"/>
      <c r="BOS40" s="196"/>
      <c r="BOT40" s="196"/>
      <c r="BOU40" s="196">
        <f t="shared" si="151"/>
        <v>0</v>
      </c>
      <c r="BOV40" s="196"/>
      <c r="BOW40" s="196"/>
      <c r="BOX40" s="196"/>
      <c r="BOY40" s="196"/>
      <c r="BOZ40" s="196"/>
      <c r="BPA40" s="196"/>
      <c r="BPB40" s="196">
        <f t="shared" si="152"/>
        <v>0</v>
      </c>
      <c r="BPC40" s="196"/>
      <c r="BPD40" s="196"/>
      <c r="BPE40" s="196"/>
      <c r="BPF40" s="196"/>
      <c r="BPG40" s="196">
        <f t="shared" si="153"/>
        <v>0</v>
      </c>
      <c r="BPH40" s="196"/>
      <c r="BPI40" s="196"/>
      <c r="BPJ40" s="196"/>
      <c r="BPK40" s="196">
        <f t="shared" si="154"/>
        <v>0</v>
      </c>
      <c r="BPL40" s="196">
        <f t="shared" si="155"/>
        <v>0</v>
      </c>
      <c r="BPM40" s="196"/>
      <c r="BPN40" s="196"/>
      <c r="BPO40" s="196">
        <f t="shared" si="156"/>
        <v>0</v>
      </c>
      <c r="BPP40" s="196"/>
      <c r="BPQ40" s="196"/>
      <c r="BPR40" s="196"/>
      <c r="BPS40" s="196"/>
      <c r="BPT40" s="196"/>
      <c r="BPU40" s="196">
        <f t="shared" si="157"/>
        <v>0</v>
      </c>
      <c r="BPV40" s="196"/>
      <c r="BPW40" s="196"/>
      <c r="BPX40" s="196"/>
      <c r="BPY40" s="196"/>
      <c r="BPZ40" s="196">
        <f t="shared" si="33"/>
        <v>0</v>
      </c>
      <c r="BQA40" s="196"/>
      <c r="BQB40" s="196"/>
      <c r="BQC40" s="196"/>
      <c r="BQD40" s="196"/>
      <c r="BQE40" s="196"/>
      <c r="BQF40" s="196">
        <f t="shared" si="158"/>
        <v>0</v>
      </c>
      <c r="BQG40" s="196"/>
      <c r="BQH40" s="196"/>
      <c r="BQI40" s="196"/>
      <c r="BQJ40" s="196"/>
      <c r="BQK40" s="196"/>
      <c r="BQL40" s="196">
        <f t="shared" si="159"/>
        <v>0</v>
      </c>
      <c r="BQM40" s="196">
        <f t="shared" si="34"/>
        <v>0</v>
      </c>
      <c r="BQN40" s="196"/>
      <c r="BQO40" s="196"/>
      <c r="BQP40" s="196"/>
      <c r="BQQ40" s="196"/>
      <c r="BQR40" s="196">
        <f t="shared" si="160"/>
        <v>0</v>
      </c>
      <c r="BQS40" s="196"/>
      <c r="BQT40" s="196"/>
      <c r="BQU40" s="196"/>
      <c r="BQV40" s="196"/>
      <c r="BQW40" s="196"/>
      <c r="BQX40" s="196">
        <f t="shared" si="161"/>
        <v>0</v>
      </c>
      <c r="BQY40" s="196"/>
      <c r="BQZ40" s="196"/>
      <c r="BRA40" s="196"/>
      <c r="BRB40" s="196"/>
      <c r="BRC40" s="196"/>
      <c r="BRD40" s="196">
        <f t="shared" si="162"/>
        <v>0</v>
      </c>
      <c r="BRE40" s="196"/>
      <c r="BRF40" s="196"/>
      <c r="BRG40" s="196"/>
      <c r="BRH40" s="196"/>
      <c r="BRI40" s="196"/>
      <c r="BRJ40" s="196">
        <f t="shared" si="163"/>
        <v>0</v>
      </c>
      <c r="BRK40" s="196"/>
      <c r="BRL40" s="196"/>
      <c r="BRM40" s="196">
        <f t="shared" si="164"/>
        <v>0</v>
      </c>
      <c r="BRN40" s="196">
        <f t="shared" si="35"/>
        <v>0</v>
      </c>
      <c r="BRO40" s="196"/>
      <c r="BRP40" s="196"/>
      <c r="BRQ40" s="196"/>
      <c r="BRR40" s="196">
        <f t="shared" si="165"/>
        <v>0</v>
      </c>
      <c r="BRS40" s="196"/>
      <c r="BRT40" s="196"/>
      <c r="BRU40" s="196"/>
      <c r="BRV40" s="196"/>
      <c r="BRW40" s="196"/>
      <c r="BRX40" s="196">
        <f t="shared" si="166"/>
        <v>0</v>
      </c>
      <c r="BRY40" s="196"/>
      <c r="BRZ40" s="196"/>
      <c r="BSA40" s="196"/>
      <c r="BSB40" s="196"/>
      <c r="BSC40" s="196"/>
      <c r="BSD40" s="196">
        <f t="shared" si="167"/>
        <v>0</v>
      </c>
      <c r="BSE40" s="196"/>
      <c r="BSF40" s="196"/>
      <c r="BSG40" s="196"/>
      <c r="BSH40" s="196"/>
      <c r="BSI40" s="196"/>
      <c r="BSJ40" s="196">
        <f t="shared" si="168"/>
        <v>0</v>
      </c>
      <c r="BSK40" s="196"/>
      <c r="BSL40" s="196"/>
      <c r="BSM40" s="196"/>
      <c r="BSN40" s="196"/>
      <c r="BSO40" s="196">
        <f t="shared" si="169"/>
        <v>0</v>
      </c>
      <c r="BSP40" s="196">
        <f t="shared" si="170"/>
        <v>0</v>
      </c>
      <c r="BSQ40" s="196"/>
      <c r="BSR40" s="196">
        <f t="shared" si="171"/>
        <v>0</v>
      </c>
      <c r="BSS40" s="196"/>
      <c r="BST40" s="196"/>
      <c r="BSU40" s="196"/>
      <c r="BSV40" s="196"/>
      <c r="BSW40" s="196"/>
      <c r="BSX40" s="196">
        <f t="shared" si="172"/>
        <v>0</v>
      </c>
      <c r="BSY40" s="196"/>
      <c r="BSZ40" s="196"/>
      <c r="BTA40" s="196"/>
      <c r="BTB40" s="196"/>
      <c r="BTC40" s="196"/>
      <c r="BTD40" s="196">
        <f t="shared" si="173"/>
        <v>0</v>
      </c>
      <c r="BTE40" s="196"/>
      <c r="BTF40" s="196"/>
      <c r="BTG40" s="196"/>
      <c r="BTH40" s="196"/>
      <c r="BTI40" s="196"/>
      <c r="BTJ40" s="196">
        <f t="shared" si="174"/>
        <v>0</v>
      </c>
      <c r="BTK40" s="196"/>
      <c r="BTL40" s="196"/>
      <c r="BTM40" s="196"/>
      <c r="BTN40" s="196"/>
      <c r="BTO40" s="196"/>
      <c r="BTP40" s="196">
        <f t="shared" si="175"/>
        <v>0</v>
      </c>
      <c r="BTQ40" s="196">
        <f t="shared" si="176"/>
        <v>0</v>
      </c>
      <c r="BTR40" s="196"/>
      <c r="BTS40" s="196"/>
      <c r="BTT40" s="196"/>
      <c r="BTU40" s="196"/>
      <c r="BTV40" s="196">
        <f t="shared" si="177"/>
        <v>0</v>
      </c>
      <c r="BTW40" s="196"/>
      <c r="BTX40" s="196"/>
      <c r="BTY40" s="196"/>
      <c r="BTZ40" s="196"/>
      <c r="BUA40" s="196"/>
      <c r="BUB40" s="196">
        <f t="shared" si="178"/>
        <v>0</v>
      </c>
      <c r="BUC40" s="196"/>
      <c r="BUD40" s="196"/>
      <c r="BUE40" s="196"/>
      <c r="BUF40" s="196"/>
      <c r="BUG40" s="196"/>
      <c r="BUH40" s="196">
        <f t="shared" si="179"/>
        <v>0</v>
      </c>
      <c r="BUI40" s="196"/>
      <c r="BUJ40" s="196"/>
      <c r="BUK40" s="196"/>
      <c r="BUL40" s="196"/>
      <c r="BUM40" s="196"/>
      <c r="BUN40" s="196">
        <f t="shared" si="180"/>
        <v>0</v>
      </c>
      <c r="BUO40" s="196"/>
      <c r="BUP40" s="196"/>
      <c r="BUQ40" s="196">
        <f t="shared" si="181"/>
        <v>0</v>
      </c>
      <c r="BUR40" s="196">
        <f t="shared" si="182"/>
        <v>0</v>
      </c>
      <c r="BUS40" s="196"/>
      <c r="BUT40" s="196"/>
      <c r="BUU40" s="196"/>
      <c r="BUV40" s="196">
        <f t="shared" si="183"/>
        <v>0</v>
      </c>
      <c r="BUW40" s="196"/>
      <c r="BUX40" s="196"/>
      <c r="BUY40" s="196"/>
      <c r="BUZ40" s="196"/>
      <c r="BVA40" s="196"/>
      <c r="BVB40" s="196">
        <f t="shared" si="184"/>
        <v>0</v>
      </c>
      <c r="BVC40" s="196"/>
      <c r="BVD40" s="196"/>
      <c r="BVE40" s="196"/>
      <c r="BVF40" s="196"/>
      <c r="BVG40" s="196"/>
      <c r="BVH40" s="196">
        <f t="shared" si="185"/>
        <v>0</v>
      </c>
      <c r="BVI40" s="196"/>
      <c r="BVJ40" s="196"/>
      <c r="BVK40" s="196"/>
      <c r="BVL40" s="196"/>
      <c r="BVM40" s="196"/>
      <c r="BVN40" s="196">
        <f t="shared" si="206"/>
        <v>0</v>
      </c>
      <c r="BVO40" s="196"/>
      <c r="BVP40" s="196"/>
      <c r="BVQ40" s="196"/>
      <c r="BVR40" s="196"/>
      <c r="BVS40" s="196"/>
      <c r="BVT40" s="196">
        <f t="shared" si="186"/>
        <v>0</v>
      </c>
      <c r="BVU40" s="196">
        <f t="shared" si="187"/>
        <v>0</v>
      </c>
      <c r="BVV40" s="196">
        <f t="shared" si="36"/>
        <v>0</v>
      </c>
      <c r="BVW40" s="196"/>
      <c r="BVX40" s="196"/>
      <c r="BVY40" s="196"/>
      <c r="BVZ40" s="196"/>
      <c r="BWA40" s="196"/>
      <c r="BWB40" s="196">
        <f t="shared" si="188"/>
        <v>0</v>
      </c>
      <c r="BWC40" s="196"/>
      <c r="BWD40" s="196"/>
      <c r="BWE40" s="196"/>
      <c r="BWF40" s="196"/>
      <c r="BWG40" s="196"/>
      <c r="BWH40" s="196">
        <f t="shared" si="204"/>
        <v>0</v>
      </c>
      <c r="BWI40" s="196"/>
      <c r="BWJ40" s="196"/>
      <c r="BWK40" s="196"/>
      <c r="BWL40" s="196"/>
      <c r="BWM40" s="196"/>
      <c r="BWN40" s="196">
        <f t="shared" si="209"/>
        <v>0</v>
      </c>
      <c r="BWO40" s="196"/>
      <c r="BWP40" s="196"/>
      <c r="BWQ40" s="196"/>
      <c r="BWR40" s="196"/>
      <c r="BWS40" s="196"/>
      <c r="BWT40" s="196">
        <f t="shared" si="210"/>
        <v>0</v>
      </c>
      <c r="BWU40" s="196"/>
      <c r="BWV40" s="196">
        <f t="shared" si="38"/>
        <v>0</v>
      </c>
      <c r="BWW40" s="196">
        <f t="shared" si="39"/>
        <v>0</v>
      </c>
      <c r="BWX40" s="196"/>
      <c r="BWY40" s="196"/>
      <c r="BWZ40" s="196"/>
      <c r="BXA40" s="196"/>
      <c r="BXB40" s="196">
        <f t="shared" si="190"/>
        <v>0</v>
      </c>
      <c r="BXC40" s="196"/>
      <c r="BXD40" s="196"/>
      <c r="BXE40" s="196"/>
      <c r="BXF40" s="196"/>
      <c r="BXG40" s="196"/>
      <c r="BXH40" s="196">
        <f t="shared" si="191"/>
        <v>0</v>
      </c>
      <c r="BXI40" s="196"/>
      <c r="BXJ40" s="196"/>
      <c r="BXK40" s="196"/>
      <c r="BXL40" s="196"/>
      <c r="BXM40" s="196"/>
      <c r="BXN40" s="196">
        <f t="shared" si="192"/>
        <v>0</v>
      </c>
      <c r="BXO40" s="196"/>
      <c r="BXP40" s="196"/>
      <c r="BXQ40" s="196"/>
      <c r="BXR40" s="196"/>
      <c r="BXS40" s="196"/>
      <c r="BXT40" s="196">
        <f t="shared" si="193"/>
        <v>0</v>
      </c>
      <c r="BXU40" s="196">
        <f t="shared" si="194"/>
        <v>0</v>
      </c>
      <c r="BXV40" s="196"/>
      <c r="BXW40" s="196"/>
      <c r="BXX40" s="196"/>
      <c r="BXY40" s="196">
        <f t="shared" si="195"/>
        <v>0</v>
      </c>
      <c r="BXZ40" s="196"/>
      <c r="BYA40" s="196"/>
      <c r="BYB40" s="196"/>
      <c r="BYC40" s="196"/>
      <c r="BYD40" s="196"/>
      <c r="BYE40" s="196">
        <f t="shared" si="196"/>
        <v>0</v>
      </c>
      <c r="BYF40" s="196"/>
      <c r="BYG40" s="196"/>
      <c r="BYH40" s="196"/>
      <c r="BYI40" s="196"/>
      <c r="BYJ40" s="196"/>
      <c r="BYK40" s="196">
        <f t="shared" si="207"/>
        <v>0</v>
      </c>
      <c r="BYL40" s="196"/>
      <c r="BYM40" s="196"/>
      <c r="BYN40" s="196"/>
      <c r="BYO40" s="196"/>
      <c r="BYP40" s="196"/>
      <c r="BYQ40" s="196">
        <f t="shared" si="205"/>
        <v>0</v>
      </c>
      <c r="BYR40" s="196"/>
      <c r="BYS40" s="196"/>
      <c r="BYT40" s="196"/>
      <c r="BYU40" s="196"/>
      <c r="BYV40" s="196">
        <f t="shared" si="197"/>
        <v>0</v>
      </c>
      <c r="BYW40" s="196">
        <f t="shared" si="198"/>
        <v>0</v>
      </c>
      <c r="BYX40" s="196"/>
      <c r="BYY40" s="196">
        <f t="shared" si="199"/>
        <v>0</v>
      </c>
      <c r="BYZ40" s="196"/>
      <c r="BZA40" s="196"/>
      <c r="BZB40" s="196"/>
      <c r="BZC40" s="196"/>
      <c r="BZD40" s="196"/>
      <c r="BZE40" s="196">
        <f t="shared" si="200"/>
        <v>0</v>
      </c>
      <c r="BZF40" s="196"/>
      <c r="BZG40" s="196"/>
      <c r="BZH40" s="196"/>
      <c r="BZI40" s="196"/>
      <c r="BZJ40" s="196">
        <f t="shared" si="201"/>
        <v>0</v>
      </c>
      <c r="BZK40" s="196"/>
      <c r="BZL40" s="196"/>
      <c r="BZM40" s="196"/>
      <c r="BZN40" s="196"/>
      <c r="BZO40" s="196"/>
      <c r="BZP40" s="196">
        <f t="shared" ref="BZP40:BZP73" si="229">+SUM(BZK40:BZO40)</f>
        <v>0</v>
      </c>
      <c r="BZQ40" s="196">
        <f t="shared" si="202"/>
        <v>0</v>
      </c>
      <c r="BZR40" s="196">
        <f t="shared" si="203"/>
        <v>0</v>
      </c>
      <c r="BZS40" s="197"/>
      <c r="BZT40" s="197"/>
      <c r="BZU40" s="197"/>
      <c r="BZV40" s="197"/>
      <c r="BZW40" s="197"/>
      <c r="BZX40" s="197"/>
      <c r="BZY40" s="197"/>
      <c r="BZZ40" s="197"/>
      <c r="CAA40" s="197"/>
      <c r="CAB40" s="197"/>
      <c r="CAC40" s="197"/>
      <c r="CAD40" s="197"/>
      <c r="CAE40" s="197"/>
      <c r="CAF40" s="197"/>
      <c r="CAG40" s="197"/>
      <c r="CAH40" s="197"/>
      <c r="CAI40" s="197"/>
      <c r="CAJ40" s="197"/>
      <c r="CAK40" s="197"/>
      <c r="CAL40" s="197"/>
      <c r="CAM40" s="197"/>
      <c r="CAN40" s="197"/>
      <c r="CAO40" s="197"/>
      <c r="CAP40" s="197"/>
      <c r="CAQ40" s="197"/>
      <c r="CAR40" s="197"/>
      <c r="CAS40" s="197"/>
      <c r="CAT40" s="197"/>
      <c r="CAU40" s="197"/>
      <c r="CAV40" s="197"/>
      <c r="CAW40" s="197"/>
      <c r="CAX40" s="197"/>
      <c r="CAY40" s="197"/>
      <c r="CAZ40" s="197"/>
      <c r="CBA40" s="197"/>
      <c r="CBB40" s="197"/>
      <c r="CBC40" s="197"/>
      <c r="CBD40" s="197"/>
      <c r="CBE40" s="197"/>
      <c r="CBF40" s="197"/>
      <c r="CBG40" s="197"/>
      <c r="CBH40" s="197"/>
      <c r="CBI40" s="197"/>
      <c r="CBJ40" s="197"/>
      <c r="CBK40" s="197"/>
      <c r="CBL40" s="197"/>
      <c r="CBM40" s="197"/>
      <c r="CBN40" s="197"/>
      <c r="CBO40" s="197"/>
      <c r="CBP40" s="197"/>
      <c r="CBQ40" s="197"/>
      <c r="CBR40" s="197"/>
      <c r="CBS40" s="197"/>
      <c r="CBT40" s="197"/>
      <c r="CBU40" s="197"/>
      <c r="CBV40" s="197"/>
      <c r="CBW40" s="197"/>
      <c r="CBX40" s="197"/>
      <c r="CBY40" s="197"/>
      <c r="CBZ40" s="197"/>
      <c r="CCA40" s="197"/>
      <c r="CCB40" s="197"/>
      <c r="CCC40" s="197"/>
      <c r="CCD40" s="197"/>
      <c r="CCE40" s="197"/>
      <c r="CCF40" s="197"/>
      <c r="CCG40" s="197"/>
      <c r="CCH40" s="197"/>
      <c r="CCI40" s="197"/>
      <c r="CCJ40" s="197"/>
      <c r="CCK40" s="197"/>
      <c r="CCL40" s="197"/>
      <c r="CCM40" s="197"/>
      <c r="CCN40" s="197"/>
      <c r="CCO40" s="197"/>
      <c r="CCP40" s="197"/>
      <c r="CCQ40" s="197"/>
      <c r="CCR40" s="198"/>
      <c r="CCS40" s="198">
        <f t="shared" si="41"/>
        <v>0</v>
      </c>
      <c r="CCT40" s="199"/>
      <c r="CCV40" s="207" t="s">
        <v>212</v>
      </c>
      <c r="CCW40" s="210"/>
      <c r="CCX40" s="224">
        <v>21.9</v>
      </c>
      <c r="CCY40" s="222">
        <v>21.9</v>
      </c>
      <c r="CDM40" s="207" t="s">
        <v>214</v>
      </c>
      <c r="CDN40" s="221">
        <v>0.15846899999999997</v>
      </c>
      <c r="CDO40" s="206"/>
      <c r="CDP40" s="222"/>
      <c r="CDS40" s="207" t="s">
        <v>19</v>
      </c>
      <c r="CDT40" s="210">
        <v>0.33732018221574345</v>
      </c>
      <c r="CDU40" s="210"/>
      <c r="CDY40" s="225" t="s">
        <v>208</v>
      </c>
      <c r="CDZ40" s="225" t="s">
        <v>209</v>
      </c>
      <c r="CEA40" s="225" t="s">
        <v>210</v>
      </c>
    </row>
    <row r="41" spans="1:2164" s="200" customFormat="1" outlineLevel="1" x14ac:dyDescent="0.2">
      <c r="A41" s="194" t="s">
        <v>31</v>
      </c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95"/>
      <c r="DW41" s="195"/>
      <c r="DX41" s="195"/>
      <c r="DY41" s="195"/>
      <c r="DZ41" s="195"/>
      <c r="EA41" s="195"/>
      <c r="EB41" s="195"/>
      <c r="EC41" s="195"/>
      <c r="ED41" s="195"/>
      <c r="EE41" s="195"/>
      <c r="EF41" s="195"/>
      <c r="EG41" s="195"/>
      <c r="EH41" s="195"/>
      <c r="EI41" s="195"/>
      <c r="EJ41" s="195"/>
      <c r="EK41" s="195"/>
      <c r="EL41" s="195"/>
      <c r="EM41" s="195"/>
      <c r="EN41" s="195"/>
      <c r="EO41" s="195"/>
      <c r="EP41" s="195"/>
      <c r="EQ41" s="195"/>
      <c r="ER41" s="195"/>
      <c r="ES41" s="195"/>
      <c r="ET41" s="195"/>
      <c r="EU41" s="195"/>
      <c r="EV41" s="195"/>
      <c r="EW41" s="195"/>
      <c r="EX41" s="195"/>
      <c r="EY41" s="195"/>
      <c r="EZ41" s="195"/>
      <c r="FA41" s="195"/>
      <c r="FB41" s="195"/>
      <c r="FC41" s="195"/>
      <c r="FD41" s="195"/>
      <c r="FE41" s="195"/>
      <c r="FF41" s="195"/>
      <c r="FG41" s="195"/>
      <c r="FH41" s="195"/>
      <c r="FI41" s="195"/>
      <c r="FJ41" s="195"/>
      <c r="FK41" s="195"/>
      <c r="FL41" s="195"/>
      <c r="FM41" s="195"/>
      <c r="FN41" s="195"/>
      <c r="FO41" s="195"/>
      <c r="FP41" s="195"/>
      <c r="FQ41" s="195"/>
      <c r="FR41" s="195"/>
      <c r="FS41" s="195"/>
      <c r="FT41" s="195"/>
      <c r="FU41" s="195"/>
      <c r="FV41" s="195"/>
      <c r="FW41" s="195"/>
      <c r="FX41" s="195"/>
      <c r="FY41" s="195"/>
      <c r="FZ41" s="195"/>
      <c r="GA41" s="195"/>
      <c r="GB41" s="195"/>
      <c r="GC41" s="195"/>
      <c r="GD41" s="195"/>
      <c r="GE41" s="195"/>
      <c r="GF41" s="195"/>
      <c r="GG41" s="195"/>
      <c r="GH41" s="195"/>
      <c r="GI41" s="195"/>
      <c r="GJ41" s="195"/>
      <c r="GK41" s="195"/>
      <c r="GL41" s="195"/>
      <c r="GM41" s="195"/>
      <c r="GN41" s="195"/>
      <c r="GO41" s="195"/>
      <c r="GP41" s="195"/>
      <c r="GQ41" s="195"/>
      <c r="GR41" s="195"/>
      <c r="GS41" s="195"/>
      <c r="GT41" s="195"/>
      <c r="GU41" s="195"/>
      <c r="GV41" s="195"/>
      <c r="GW41" s="195"/>
      <c r="GX41" s="195"/>
      <c r="GY41" s="195"/>
      <c r="GZ41" s="195"/>
      <c r="HA41" s="195"/>
      <c r="HB41" s="195"/>
      <c r="HC41" s="195"/>
      <c r="HD41" s="195"/>
      <c r="HE41" s="195"/>
      <c r="HF41" s="195"/>
      <c r="HG41" s="195"/>
      <c r="HH41" s="195"/>
      <c r="HI41" s="195"/>
      <c r="HJ41" s="195"/>
      <c r="HK41" s="195"/>
      <c r="HL41" s="195"/>
      <c r="HM41" s="195"/>
      <c r="HN41" s="195"/>
      <c r="HO41" s="195"/>
      <c r="HP41" s="195"/>
      <c r="HQ41" s="195"/>
      <c r="HR41" s="195"/>
      <c r="HS41" s="195"/>
      <c r="HT41" s="195"/>
      <c r="HU41" s="195"/>
      <c r="HV41" s="195"/>
      <c r="HW41" s="195"/>
      <c r="HX41" s="195"/>
      <c r="HY41" s="195"/>
      <c r="HZ41" s="195"/>
      <c r="IA41" s="195"/>
      <c r="IB41" s="195"/>
      <c r="IC41" s="195"/>
      <c r="ID41" s="195"/>
      <c r="IE41" s="195"/>
      <c r="IF41" s="195"/>
      <c r="IG41" s="195"/>
      <c r="IH41" s="195"/>
      <c r="II41" s="195"/>
      <c r="IJ41" s="195"/>
      <c r="IK41" s="195"/>
      <c r="IL41" s="195"/>
      <c r="IM41" s="195"/>
      <c r="IN41" s="195"/>
      <c r="IO41" s="195"/>
      <c r="IP41" s="195"/>
      <c r="IQ41" s="195"/>
      <c r="IR41" s="195"/>
      <c r="IS41" s="195"/>
      <c r="IT41" s="195"/>
      <c r="IU41" s="195"/>
      <c r="IV41" s="195"/>
      <c r="IW41" s="195"/>
      <c r="IX41" s="195"/>
      <c r="IY41" s="195"/>
      <c r="IZ41" s="195"/>
      <c r="JA41" s="195"/>
      <c r="JB41" s="195"/>
      <c r="JC41" s="195"/>
      <c r="JD41" s="195"/>
      <c r="JE41" s="195"/>
      <c r="JF41" s="195"/>
      <c r="JG41" s="195"/>
      <c r="JH41" s="195"/>
      <c r="JI41" s="195"/>
      <c r="JJ41" s="195"/>
      <c r="JK41" s="195"/>
      <c r="JL41" s="195"/>
      <c r="JM41" s="195"/>
      <c r="JN41" s="195"/>
      <c r="JO41" s="195"/>
      <c r="JP41" s="195"/>
      <c r="JQ41" s="195"/>
      <c r="JR41" s="195"/>
      <c r="JS41" s="195"/>
      <c r="JT41" s="195"/>
      <c r="JU41" s="195"/>
      <c r="JV41" s="195"/>
      <c r="JW41" s="195"/>
      <c r="JX41" s="195"/>
      <c r="JY41" s="195"/>
      <c r="JZ41" s="195"/>
      <c r="KA41" s="195"/>
      <c r="KB41" s="195"/>
      <c r="KC41" s="195"/>
      <c r="KD41" s="195"/>
      <c r="KE41" s="195"/>
      <c r="KF41" s="195"/>
      <c r="KG41" s="195"/>
      <c r="KH41" s="195"/>
      <c r="KI41" s="195"/>
      <c r="KJ41" s="195"/>
      <c r="KK41" s="195"/>
      <c r="KL41" s="195"/>
      <c r="KM41" s="195"/>
      <c r="KN41" s="195"/>
      <c r="KO41" s="195"/>
      <c r="KP41" s="195"/>
      <c r="KQ41" s="195"/>
      <c r="KR41" s="195"/>
      <c r="KS41" s="195"/>
      <c r="KT41" s="195"/>
      <c r="KU41" s="195"/>
      <c r="KV41" s="195"/>
      <c r="KW41" s="195"/>
      <c r="KX41" s="195"/>
      <c r="KY41" s="195"/>
      <c r="KZ41" s="195"/>
      <c r="LA41" s="195"/>
      <c r="LB41" s="195"/>
      <c r="LC41" s="195"/>
      <c r="LD41" s="195"/>
      <c r="LE41" s="195"/>
      <c r="LF41" s="195"/>
      <c r="LG41" s="195"/>
      <c r="LH41" s="195"/>
      <c r="LI41" s="195"/>
      <c r="LJ41" s="195"/>
      <c r="LK41" s="195"/>
      <c r="LL41" s="195"/>
      <c r="LM41" s="195"/>
      <c r="LN41" s="195"/>
      <c r="LO41" s="195"/>
      <c r="LP41" s="195"/>
      <c r="LQ41" s="195"/>
      <c r="LR41" s="195"/>
      <c r="LS41" s="195"/>
      <c r="LT41" s="195"/>
      <c r="LU41" s="195"/>
      <c r="LV41" s="195"/>
      <c r="LW41" s="195"/>
      <c r="LX41" s="195"/>
      <c r="LY41" s="195"/>
      <c r="LZ41" s="195"/>
      <c r="MA41" s="195"/>
      <c r="MB41" s="195"/>
      <c r="MC41" s="195"/>
      <c r="MD41" s="195"/>
      <c r="ME41" s="195"/>
      <c r="MF41" s="195"/>
      <c r="MG41" s="195"/>
      <c r="MH41" s="195"/>
      <c r="MI41" s="195"/>
      <c r="MJ41" s="195"/>
      <c r="MK41" s="195"/>
      <c r="ML41" s="195"/>
      <c r="MM41" s="195"/>
      <c r="MN41" s="195"/>
      <c r="MO41" s="195"/>
      <c r="MP41" s="195"/>
      <c r="MQ41" s="195"/>
      <c r="MR41" s="195"/>
      <c r="MS41" s="195"/>
      <c r="MT41" s="195"/>
      <c r="MU41" s="195"/>
      <c r="MV41" s="195"/>
      <c r="MW41" s="195"/>
      <c r="MX41" s="195"/>
      <c r="MY41" s="195"/>
      <c r="MZ41" s="195"/>
      <c r="NA41" s="195"/>
      <c r="NB41" s="195"/>
      <c r="NC41" s="195"/>
      <c r="ND41" s="195"/>
      <c r="NE41" s="195"/>
      <c r="NF41" s="195"/>
      <c r="NG41" s="195"/>
      <c r="NH41" s="195"/>
      <c r="NI41" s="195"/>
      <c r="NJ41" s="195"/>
      <c r="NK41" s="195"/>
      <c r="NL41" s="195"/>
      <c r="NM41" s="195"/>
      <c r="NN41" s="195"/>
      <c r="NO41" s="195"/>
      <c r="NP41" s="195"/>
      <c r="NQ41" s="195"/>
      <c r="NR41" s="195"/>
      <c r="NS41" s="195"/>
      <c r="NT41" s="195"/>
      <c r="NU41" s="195"/>
      <c r="NV41" s="195"/>
      <c r="NW41" s="195"/>
      <c r="NX41" s="195"/>
      <c r="NY41" s="195"/>
      <c r="NZ41" s="195"/>
      <c r="OA41" s="195"/>
      <c r="OB41" s="195"/>
      <c r="OC41" s="195"/>
      <c r="OD41" s="195"/>
      <c r="OE41" s="195"/>
      <c r="OF41" s="195"/>
      <c r="OG41" s="195"/>
      <c r="OH41" s="195"/>
      <c r="OI41" s="195"/>
      <c r="OJ41" s="195"/>
      <c r="OK41" s="195"/>
      <c r="OL41" s="195"/>
      <c r="OM41" s="195"/>
      <c r="ON41" s="195"/>
      <c r="OO41" s="195"/>
      <c r="OP41" s="195"/>
      <c r="OQ41" s="195"/>
      <c r="OR41" s="195"/>
      <c r="OS41" s="195"/>
      <c r="OT41" s="195"/>
      <c r="OU41" s="195"/>
      <c r="OV41" s="195"/>
      <c r="OW41" s="195"/>
      <c r="OX41" s="195"/>
      <c r="OY41" s="195"/>
      <c r="OZ41" s="195"/>
      <c r="PA41" s="195"/>
      <c r="PB41" s="195"/>
      <c r="PC41" s="195"/>
      <c r="PD41" s="195"/>
      <c r="PE41" s="195"/>
      <c r="PF41" s="195"/>
      <c r="PG41" s="195"/>
      <c r="PH41" s="195"/>
      <c r="PI41" s="195"/>
      <c r="PJ41" s="195"/>
      <c r="PK41" s="195"/>
      <c r="PL41" s="195"/>
      <c r="PM41" s="195"/>
      <c r="PN41" s="195"/>
      <c r="PO41" s="195"/>
      <c r="PP41" s="195"/>
      <c r="PQ41" s="195"/>
      <c r="PR41" s="195"/>
      <c r="PS41" s="195"/>
      <c r="PT41" s="195"/>
      <c r="PU41" s="195"/>
      <c r="PV41" s="195"/>
      <c r="PW41" s="195"/>
      <c r="PX41" s="195"/>
      <c r="PY41" s="195"/>
      <c r="PZ41" s="195"/>
      <c r="QA41" s="195"/>
      <c r="QB41" s="195"/>
      <c r="QC41" s="195"/>
      <c r="QD41" s="195"/>
      <c r="QE41" s="195"/>
      <c r="QF41" s="195"/>
      <c r="QG41" s="195"/>
      <c r="QH41" s="195"/>
      <c r="QI41" s="195"/>
      <c r="QJ41" s="195"/>
      <c r="QK41" s="195"/>
      <c r="QL41" s="195"/>
      <c r="QM41" s="195"/>
      <c r="QN41" s="195"/>
      <c r="QO41" s="195"/>
      <c r="QP41" s="195"/>
      <c r="QQ41" s="195"/>
      <c r="QR41" s="195"/>
      <c r="QS41" s="195"/>
      <c r="QT41" s="195"/>
      <c r="QU41" s="195"/>
      <c r="QV41" s="195"/>
      <c r="QW41" s="195"/>
      <c r="QX41" s="195"/>
      <c r="QY41" s="195"/>
      <c r="QZ41" s="195"/>
      <c r="RA41" s="195"/>
      <c r="RB41" s="195"/>
      <c r="RC41" s="195"/>
      <c r="RD41" s="195"/>
      <c r="RE41" s="195"/>
      <c r="RF41" s="195"/>
      <c r="RG41" s="195"/>
      <c r="RH41" s="195"/>
      <c r="RI41" s="195"/>
      <c r="RJ41" s="195"/>
      <c r="RK41" s="195"/>
      <c r="RL41" s="195"/>
      <c r="RM41" s="195"/>
      <c r="RN41" s="195"/>
      <c r="RO41" s="195"/>
      <c r="RP41" s="195"/>
      <c r="RQ41" s="195"/>
      <c r="RR41" s="195"/>
      <c r="RS41" s="195"/>
      <c r="RT41" s="195"/>
      <c r="RU41" s="195"/>
      <c r="RV41" s="195"/>
      <c r="RW41" s="195"/>
      <c r="RX41" s="195"/>
      <c r="RY41" s="195"/>
      <c r="RZ41" s="195"/>
      <c r="SA41" s="195"/>
      <c r="SB41" s="195"/>
      <c r="SC41" s="195"/>
      <c r="SD41" s="195"/>
      <c r="SE41" s="195"/>
      <c r="SF41" s="195"/>
      <c r="SG41" s="195"/>
      <c r="SH41" s="195"/>
      <c r="SI41" s="195"/>
      <c r="SJ41" s="195"/>
      <c r="SK41" s="195"/>
      <c r="SL41" s="195"/>
      <c r="SM41" s="195"/>
      <c r="SN41" s="195"/>
      <c r="SO41" s="195"/>
      <c r="SP41" s="195"/>
      <c r="SQ41" s="195"/>
      <c r="SR41" s="196"/>
      <c r="SS41" s="195"/>
      <c r="ST41" s="195"/>
      <c r="SU41" s="195"/>
      <c r="SV41" s="195"/>
      <c r="SW41" s="195"/>
      <c r="SX41" s="195"/>
      <c r="SY41" s="195"/>
      <c r="SZ41" s="195"/>
      <c r="TA41" s="195"/>
      <c r="TB41" s="195"/>
      <c r="TC41" s="195"/>
      <c r="TD41" s="195"/>
      <c r="TE41" s="195"/>
      <c r="TF41" s="195"/>
      <c r="TG41" s="195"/>
      <c r="TH41" s="195"/>
      <c r="TI41" s="195"/>
      <c r="TJ41" s="195"/>
      <c r="TK41" s="195">
        <f t="shared" ref="TK41:TK72" si="230">+TG41+TH41+TI41+TJ41</f>
        <v>0</v>
      </c>
      <c r="TL41" s="195"/>
      <c r="TM41" s="195"/>
      <c r="TN41" s="195"/>
      <c r="TO41" s="195"/>
      <c r="TP41" s="195"/>
      <c r="TQ41" s="195"/>
      <c r="TR41" s="195"/>
      <c r="TS41" s="195"/>
      <c r="TT41" s="195"/>
      <c r="TU41" s="195"/>
      <c r="TV41" s="195"/>
      <c r="TW41" s="195"/>
      <c r="TX41" s="195"/>
      <c r="TY41" s="195"/>
      <c r="TZ41" s="195"/>
      <c r="UA41" s="195"/>
      <c r="UB41" s="195"/>
      <c r="UC41" s="195"/>
      <c r="UD41" s="195"/>
      <c r="UE41" s="195"/>
      <c r="UF41" s="195"/>
      <c r="UG41" s="195"/>
      <c r="UH41" s="195"/>
      <c r="UI41" s="195"/>
      <c r="UJ41" s="195"/>
      <c r="UK41" s="195"/>
      <c r="UL41" s="195"/>
      <c r="UM41" s="195"/>
      <c r="UN41" s="195"/>
      <c r="UO41" s="195"/>
      <c r="UP41" s="195"/>
      <c r="UQ41" s="195"/>
      <c r="UR41" s="195"/>
      <c r="US41" s="195"/>
      <c r="UT41" s="195"/>
      <c r="UU41" s="195"/>
      <c r="UV41" s="195"/>
      <c r="UW41" s="195">
        <f t="shared" si="42"/>
        <v>0</v>
      </c>
      <c r="UX41" s="195"/>
      <c r="UY41" s="195"/>
      <c r="UZ41" s="195"/>
      <c r="VA41" s="195"/>
      <c r="VB41" s="195"/>
      <c r="VC41" s="195"/>
      <c r="VD41" s="195"/>
      <c r="VE41" s="195"/>
      <c r="VF41" s="195"/>
      <c r="VG41" s="195"/>
      <c r="VH41" s="195"/>
      <c r="VI41" s="195"/>
      <c r="VJ41" s="195"/>
      <c r="VK41" s="195"/>
      <c r="VL41" s="195"/>
      <c r="VM41" s="195"/>
      <c r="VN41" s="195"/>
      <c r="VO41" s="195"/>
      <c r="VP41" s="195"/>
      <c r="VQ41" s="195"/>
      <c r="VR41" s="195"/>
      <c r="VS41" s="195"/>
      <c r="VT41" s="195"/>
      <c r="VU41" s="195"/>
      <c r="VV41" s="195"/>
      <c r="VW41" s="195"/>
      <c r="VX41" s="195"/>
      <c r="VY41" s="195"/>
      <c r="VZ41" s="195"/>
      <c r="WA41" s="195"/>
      <c r="WB41" s="195"/>
      <c r="WC41" s="195"/>
      <c r="WD41" s="195"/>
      <c r="WE41" s="195"/>
      <c r="WF41" s="195"/>
      <c r="WG41" s="195"/>
      <c r="WH41" s="195"/>
      <c r="WI41" s="195"/>
      <c r="WJ41" s="195"/>
      <c r="WK41" s="195"/>
      <c r="WL41" s="195"/>
      <c r="WM41" s="195"/>
      <c r="WN41" s="195"/>
      <c r="WO41" s="195"/>
      <c r="WP41" s="195"/>
      <c r="WQ41" s="195"/>
      <c r="WR41" s="195"/>
      <c r="WS41" s="195"/>
      <c r="WT41" s="195"/>
      <c r="WU41" s="195"/>
      <c r="WV41" s="195"/>
      <c r="WW41" s="195"/>
      <c r="WX41" s="195"/>
      <c r="WY41" s="195"/>
      <c r="WZ41" s="195"/>
      <c r="XA41" s="195"/>
      <c r="XB41" s="195"/>
      <c r="XC41" s="195"/>
      <c r="XD41" s="195"/>
      <c r="XE41" s="195"/>
      <c r="XF41" s="195"/>
      <c r="XG41" s="195"/>
      <c r="XH41" s="195"/>
      <c r="XI41" s="195"/>
      <c r="XJ41" s="195"/>
      <c r="XK41" s="195"/>
      <c r="XL41" s="195"/>
      <c r="XM41" s="195"/>
      <c r="XN41" s="195"/>
      <c r="XO41" s="195"/>
      <c r="XP41" s="195"/>
      <c r="XQ41" s="195"/>
      <c r="XR41" s="195"/>
      <c r="XS41" s="195"/>
      <c r="XT41" s="195"/>
      <c r="XU41" s="195"/>
      <c r="XV41" s="195"/>
      <c r="XW41" s="195"/>
      <c r="XX41" s="195"/>
      <c r="XY41" s="195"/>
      <c r="XZ41" s="195"/>
      <c r="YA41" s="195">
        <f t="shared" si="43"/>
        <v>0</v>
      </c>
      <c r="YB41" s="195"/>
      <c r="YC41" s="195"/>
      <c r="YD41" s="195"/>
      <c r="YE41" s="195"/>
      <c r="YF41" s="195">
        <f t="shared" si="44"/>
        <v>0</v>
      </c>
      <c r="YG41" s="195">
        <f t="shared" si="45"/>
        <v>0</v>
      </c>
      <c r="YH41" s="195">
        <f t="shared" si="46"/>
        <v>0</v>
      </c>
      <c r="YI41" s="195"/>
      <c r="YJ41" s="195"/>
      <c r="YK41" s="195"/>
      <c r="YL41" s="195"/>
      <c r="YM41" s="195">
        <f t="shared" si="47"/>
        <v>0</v>
      </c>
      <c r="YN41" s="195"/>
      <c r="YO41" s="195"/>
      <c r="YP41" s="195"/>
      <c r="YQ41" s="195"/>
      <c r="YR41" s="195"/>
      <c r="YS41" s="195"/>
      <c r="YT41" s="195"/>
      <c r="YU41" s="195"/>
      <c r="YV41" s="195"/>
      <c r="YW41" s="195"/>
      <c r="YX41" s="195"/>
      <c r="YY41" s="195"/>
      <c r="YZ41" s="195"/>
      <c r="ZA41" s="195"/>
      <c r="ZB41" s="195"/>
      <c r="ZC41" s="195"/>
      <c r="ZD41" s="195"/>
      <c r="ZE41" s="195"/>
      <c r="ZF41" s="195"/>
      <c r="ZG41" s="195"/>
      <c r="ZH41" s="195"/>
      <c r="ZI41" s="195"/>
      <c r="ZJ41" s="195"/>
      <c r="ZK41" s="195"/>
      <c r="ZL41" s="195"/>
      <c r="ZM41" s="195"/>
      <c r="ZN41" s="195"/>
      <c r="ZO41" s="195"/>
      <c r="ZP41" s="195"/>
      <c r="ZQ41" s="195"/>
      <c r="ZR41" s="195"/>
      <c r="ZS41" s="195"/>
      <c r="ZT41" s="195"/>
      <c r="ZU41" s="195"/>
      <c r="ZV41" s="195"/>
      <c r="ZW41" s="195"/>
      <c r="ZX41" s="195"/>
      <c r="ZY41" s="195"/>
      <c r="ZZ41" s="195"/>
      <c r="AAA41" s="195"/>
      <c r="AAB41" s="195"/>
      <c r="AAC41" s="195"/>
      <c r="AAD41" s="195"/>
      <c r="AAE41" s="195"/>
      <c r="AAF41" s="195"/>
      <c r="AAG41" s="195"/>
      <c r="AAH41" s="195"/>
      <c r="AAI41" s="195"/>
      <c r="AAJ41" s="195"/>
      <c r="AAK41" s="195"/>
      <c r="AAL41" s="195"/>
      <c r="AAM41" s="195"/>
      <c r="AAN41" s="195"/>
      <c r="AAO41" s="195"/>
      <c r="AAP41" s="195"/>
      <c r="AAQ41" s="195"/>
      <c r="AAR41" s="195"/>
      <c r="AAS41" s="195"/>
      <c r="AAT41" s="195"/>
      <c r="AAU41" s="195"/>
      <c r="AAV41" s="195"/>
      <c r="AAW41" s="195"/>
      <c r="AAX41" s="195"/>
      <c r="AAY41" s="195"/>
      <c r="AAZ41" s="195"/>
      <c r="ABA41" s="195"/>
      <c r="ABB41" s="195"/>
      <c r="ABC41" s="195"/>
      <c r="ABD41" s="195"/>
      <c r="ABE41" s="195"/>
      <c r="ABF41" s="195"/>
      <c r="ABG41" s="195"/>
      <c r="ABH41" s="195">
        <f t="shared" si="48"/>
        <v>0</v>
      </c>
      <c r="ABI41" s="195"/>
      <c r="ABJ41" s="195"/>
      <c r="ABK41" s="195"/>
      <c r="ABL41" s="195"/>
      <c r="ABM41" s="195"/>
      <c r="ABN41" s="195"/>
      <c r="ABO41" s="195"/>
      <c r="ABP41" s="195"/>
      <c r="ABQ41" s="195"/>
      <c r="ABR41" s="195"/>
      <c r="ABS41" s="195"/>
      <c r="ABT41" s="195"/>
      <c r="ABU41" s="195"/>
      <c r="ABV41" s="195"/>
      <c r="ABW41" s="195"/>
      <c r="ABX41" s="195"/>
      <c r="ABY41" s="195"/>
      <c r="ABZ41" s="195"/>
      <c r="ACA41" s="195"/>
      <c r="ACB41" s="195"/>
      <c r="ACC41" s="195"/>
      <c r="ACD41" s="195"/>
      <c r="ACE41" s="195"/>
      <c r="ACF41" s="195"/>
      <c r="ACG41" s="195"/>
      <c r="ACH41" s="195"/>
      <c r="ACI41" s="195"/>
      <c r="ACJ41" s="195"/>
      <c r="ACK41" s="195"/>
      <c r="ACL41" s="195"/>
      <c r="ACM41" s="195"/>
      <c r="ACN41" s="195"/>
      <c r="ACO41" s="195"/>
      <c r="ACP41" s="195"/>
      <c r="ACQ41" s="195"/>
      <c r="ACR41" s="195"/>
      <c r="ACS41" s="195"/>
      <c r="ACT41" s="195"/>
      <c r="ACU41" s="195"/>
      <c r="ACV41" s="195"/>
      <c r="ACW41" s="195"/>
      <c r="ACX41" s="195"/>
      <c r="ACY41" s="195"/>
      <c r="ACZ41" s="195"/>
      <c r="ADA41" s="195"/>
      <c r="ADB41" s="195"/>
      <c r="ADC41" s="195"/>
      <c r="ADD41" s="195"/>
      <c r="ADE41" s="195"/>
      <c r="ADF41" s="195"/>
      <c r="ADG41" s="195"/>
      <c r="ADH41" s="195"/>
      <c r="ADI41" s="195"/>
      <c r="ADJ41" s="195"/>
      <c r="ADK41" s="195"/>
      <c r="ADL41" s="195"/>
      <c r="ADM41" s="195"/>
      <c r="ADN41" s="195"/>
      <c r="ADO41" s="195"/>
      <c r="ADP41" s="195"/>
      <c r="ADQ41" s="195"/>
      <c r="ADR41" s="195"/>
      <c r="ADS41" s="195"/>
      <c r="ADT41" s="195"/>
      <c r="ADU41" s="195"/>
      <c r="ADV41" s="195"/>
      <c r="ADW41" s="195"/>
      <c r="ADX41" s="195"/>
      <c r="ADY41" s="195"/>
      <c r="ADZ41" s="195"/>
      <c r="AEA41" s="195"/>
      <c r="AEB41" s="195"/>
      <c r="AEC41" s="195"/>
      <c r="AED41" s="195"/>
      <c r="AEE41" s="195"/>
      <c r="AEF41" s="195"/>
      <c r="AEG41" s="195"/>
      <c r="AEH41" s="195"/>
      <c r="AEI41" s="195"/>
      <c r="AEJ41" s="195"/>
      <c r="AEK41" s="195"/>
      <c r="AEL41" s="195"/>
      <c r="AEM41" s="195"/>
      <c r="AEN41" s="195"/>
      <c r="AEO41" s="195"/>
      <c r="AEP41" s="195"/>
      <c r="AEQ41" s="195"/>
      <c r="AER41" s="195"/>
      <c r="AES41" s="195"/>
      <c r="AET41" s="195"/>
      <c r="AEU41" s="195"/>
      <c r="AEV41" s="195"/>
      <c r="AEW41" s="195"/>
      <c r="AEX41" s="195"/>
      <c r="AEY41" s="195"/>
      <c r="AEZ41" s="195"/>
      <c r="AFA41" s="195"/>
      <c r="AFB41" s="195"/>
      <c r="AFC41" s="195"/>
      <c r="AFD41" s="195"/>
      <c r="AFE41" s="195"/>
      <c r="AFF41" s="195"/>
      <c r="AFG41" s="195"/>
      <c r="AFH41" s="195"/>
      <c r="AFI41" s="195"/>
      <c r="AFJ41" s="195"/>
      <c r="AFK41" s="195"/>
      <c r="AFL41" s="195"/>
      <c r="AFM41" s="195"/>
      <c r="AFN41" s="195"/>
      <c r="AFO41" s="195"/>
      <c r="AFP41" s="195"/>
      <c r="AFQ41" s="195"/>
      <c r="AFR41" s="195"/>
      <c r="AFS41" s="195"/>
      <c r="AFT41" s="195"/>
      <c r="AFU41" s="195"/>
      <c r="AFV41" s="195"/>
      <c r="AFW41" s="195"/>
      <c r="AFX41" s="195"/>
      <c r="AFY41" s="195"/>
      <c r="AFZ41" s="195"/>
      <c r="AGA41" s="195"/>
      <c r="AGB41" s="195"/>
      <c r="AGC41" s="195"/>
      <c r="AGD41" s="195"/>
      <c r="AGE41" s="195"/>
      <c r="AGF41" s="195"/>
      <c r="AGG41" s="195"/>
      <c r="AGH41" s="195"/>
      <c r="AGI41" s="195"/>
      <c r="AGJ41" s="195"/>
      <c r="AGK41" s="195"/>
      <c r="AGL41" s="195"/>
      <c r="AGM41" s="195"/>
      <c r="AGN41" s="195"/>
      <c r="AGO41" s="195"/>
      <c r="AGP41" s="195"/>
      <c r="AGQ41" s="195"/>
      <c r="AGR41" s="195"/>
      <c r="AGS41" s="195"/>
      <c r="AGT41" s="195"/>
      <c r="AGU41" s="195"/>
      <c r="AGV41" s="195"/>
      <c r="AGW41" s="195"/>
      <c r="AGX41" s="195"/>
      <c r="AGY41" s="195"/>
      <c r="AGZ41" s="195"/>
      <c r="AHA41" s="195"/>
      <c r="AHB41" s="195"/>
      <c r="AHC41" s="195"/>
      <c r="AHD41" s="195"/>
      <c r="AHE41" s="195"/>
      <c r="AHF41" s="195"/>
      <c r="AHG41" s="195"/>
      <c r="AHH41" s="195"/>
      <c r="AHI41" s="195"/>
      <c r="AHJ41" s="195"/>
      <c r="AHK41" s="195"/>
      <c r="AHL41" s="195"/>
      <c r="AHM41" s="195"/>
      <c r="AHN41" s="195"/>
      <c r="AHO41" s="195"/>
      <c r="AHP41" s="195"/>
      <c r="AHQ41" s="195"/>
      <c r="AHR41" s="195"/>
      <c r="AHS41" s="195"/>
      <c r="AHT41" s="195"/>
      <c r="AHU41" s="195"/>
      <c r="AHV41" s="195"/>
      <c r="AHW41" s="195"/>
      <c r="AHX41" s="195"/>
      <c r="AHY41" s="195"/>
      <c r="AHZ41" s="195"/>
      <c r="AIA41" s="195"/>
      <c r="AIB41" s="195"/>
      <c r="AIC41" s="195"/>
      <c r="AID41" s="195"/>
      <c r="AIE41" s="195"/>
      <c r="AIF41" s="195"/>
      <c r="AIG41" s="195"/>
      <c r="AIH41" s="195"/>
      <c r="AII41" s="195"/>
      <c r="AIJ41" s="195"/>
      <c r="AIK41" s="195"/>
      <c r="AIL41" s="195"/>
      <c r="AIM41" s="195"/>
      <c r="AIN41" s="195"/>
      <c r="AIO41" s="195"/>
      <c r="AIP41" s="195"/>
      <c r="AIQ41" s="195"/>
      <c r="AIR41" s="195"/>
      <c r="AIS41" s="195"/>
      <c r="AIT41" s="195"/>
      <c r="AIU41" s="195"/>
      <c r="AIV41" s="195"/>
      <c r="AIW41" s="195"/>
      <c r="AIX41" s="195"/>
      <c r="AIY41" s="195"/>
      <c r="AIZ41" s="195"/>
      <c r="AJA41" s="195"/>
      <c r="AJB41" s="195"/>
      <c r="AJC41" s="195"/>
      <c r="AJD41" s="195"/>
      <c r="AJE41" s="195"/>
      <c r="AJF41" s="195"/>
      <c r="AJG41" s="195"/>
      <c r="AJH41" s="195"/>
      <c r="AJI41" s="195"/>
      <c r="AJJ41" s="195"/>
      <c r="AJK41" s="195"/>
      <c r="AJL41" s="195"/>
      <c r="AJM41" s="195"/>
      <c r="AJN41" s="195"/>
      <c r="AJO41" s="195"/>
      <c r="AJP41" s="195"/>
      <c r="AJQ41" s="195"/>
      <c r="AJR41" s="195"/>
      <c r="AJS41" s="195"/>
      <c r="AJT41" s="195"/>
      <c r="AJU41" s="195"/>
      <c r="AJV41" s="195"/>
      <c r="AJW41" s="195"/>
      <c r="AJX41" s="195"/>
      <c r="AJY41" s="195"/>
      <c r="AJZ41" s="195"/>
      <c r="AKA41" s="195"/>
      <c r="AKB41" s="195"/>
      <c r="AKC41" s="195"/>
      <c r="AKD41" s="195"/>
      <c r="AKE41" s="195"/>
      <c r="AKF41" s="195"/>
      <c r="AKG41" s="195"/>
      <c r="AKH41" s="195"/>
      <c r="AKI41" s="195"/>
      <c r="AKJ41" s="195"/>
      <c r="AKK41" s="195"/>
      <c r="AKL41" s="195"/>
      <c r="AKM41" s="195"/>
      <c r="AKN41" s="195"/>
      <c r="AKO41" s="195"/>
      <c r="AKP41" s="195"/>
      <c r="AKQ41" s="195"/>
      <c r="AKR41" s="195"/>
      <c r="AKS41" s="195"/>
      <c r="AKT41" s="195"/>
      <c r="AKU41" s="195"/>
      <c r="AKV41" s="195"/>
      <c r="AKW41" s="195"/>
      <c r="AKX41" s="195"/>
      <c r="AKY41" s="195"/>
      <c r="AKZ41" s="195"/>
      <c r="ALA41" s="195"/>
      <c r="ALB41" s="195"/>
      <c r="ALC41" s="195"/>
      <c r="ALD41" s="195"/>
      <c r="ALE41" s="195"/>
      <c r="ALF41" s="195"/>
      <c r="ALG41" s="195"/>
      <c r="ALH41" s="195"/>
      <c r="ALI41" s="195"/>
      <c r="ALJ41" s="195"/>
      <c r="ALK41" s="195"/>
      <c r="ALL41" s="195"/>
      <c r="ALM41" s="195"/>
      <c r="ALN41" s="195"/>
      <c r="ALO41" s="195"/>
      <c r="ALP41" s="195"/>
      <c r="ALQ41" s="195"/>
      <c r="ALR41" s="195"/>
      <c r="ALS41" s="195"/>
      <c r="ALT41" s="195"/>
      <c r="ALU41" s="195"/>
      <c r="ALV41" s="195"/>
      <c r="ALW41" s="195"/>
      <c r="ALX41" s="195"/>
      <c r="ALY41" s="195"/>
      <c r="ALZ41" s="195"/>
      <c r="AMA41" s="195"/>
      <c r="AMB41" s="195"/>
      <c r="AMC41" s="195"/>
      <c r="AMD41" s="195"/>
      <c r="AME41" s="195"/>
      <c r="AMF41" s="195"/>
      <c r="AMG41" s="195"/>
      <c r="AMH41" s="195"/>
      <c r="AMI41" s="195"/>
      <c r="AMJ41" s="195"/>
      <c r="AMK41" s="195"/>
      <c r="AML41" s="195"/>
      <c r="AMM41" s="195"/>
      <c r="AMN41" s="195"/>
      <c r="AMO41" s="195"/>
      <c r="AMP41" s="195"/>
      <c r="AMQ41" s="195"/>
      <c r="AMR41" s="195">
        <f t="shared" si="49"/>
        <v>0</v>
      </c>
      <c r="AMS41" s="195">
        <f t="shared" si="50"/>
        <v>0</v>
      </c>
      <c r="AMT41" s="195"/>
      <c r="AMU41" s="195"/>
      <c r="AMV41" s="195"/>
      <c r="AMW41" s="195"/>
      <c r="AMX41" s="195"/>
      <c r="AMY41" s="195"/>
      <c r="AMZ41" s="195"/>
      <c r="ANA41" s="195"/>
      <c r="ANB41" s="195"/>
      <c r="ANC41" s="195"/>
      <c r="AND41" s="195"/>
      <c r="ANE41" s="195">
        <f t="shared" si="51"/>
        <v>0</v>
      </c>
      <c r="ANF41" s="195"/>
      <c r="ANG41" s="195"/>
      <c r="ANH41" s="195"/>
      <c r="ANI41" s="195"/>
      <c r="ANJ41" s="195"/>
      <c r="ANK41" s="195"/>
      <c r="ANL41" s="195"/>
      <c r="ANM41" s="195"/>
      <c r="ANN41" s="195"/>
      <c r="ANO41" s="195"/>
      <c r="ANP41" s="195"/>
      <c r="ANQ41" s="195"/>
      <c r="ANR41" s="195">
        <f t="shared" si="52"/>
        <v>0</v>
      </c>
      <c r="ANS41" s="195"/>
      <c r="ANT41" s="195"/>
      <c r="ANU41" s="195"/>
      <c r="ANV41" s="195"/>
      <c r="ANW41" s="195"/>
      <c r="ANX41" s="195"/>
      <c r="ANY41" s="195"/>
      <c r="ANZ41" s="195"/>
      <c r="AOA41" s="195"/>
      <c r="AOB41" s="195"/>
      <c r="AOC41" s="195"/>
      <c r="AOD41" s="195"/>
      <c r="AOE41" s="195"/>
      <c r="AOF41" s="195"/>
      <c r="AOG41" s="195"/>
      <c r="AOH41" s="195"/>
      <c r="AOI41" s="195"/>
      <c r="AOJ41" s="195"/>
      <c r="AOK41" s="195"/>
      <c r="AOL41" s="195"/>
      <c r="AOM41" s="195"/>
      <c r="AON41" s="195"/>
      <c r="AOO41" s="195"/>
      <c r="AOP41" s="195"/>
      <c r="AOQ41" s="195"/>
      <c r="AOR41" s="195"/>
      <c r="AOS41" s="195"/>
      <c r="AOT41" s="195"/>
      <c r="AOU41" s="195"/>
      <c r="AOV41" s="195"/>
      <c r="AOW41" s="195"/>
      <c r="AOX41" s="195"/>
      <c r="AOY41" s="195"/>
      <c r="AOZ41" s="195"/>
      <c r="APA41" s="195"/>
      <c r="APB41" s="195">
        <f t="shared" si="53"/>
        <v>0</v>
      </c>
      <c r="APC41" s="195"/>
      <c r="APD41" s="195"/>
      <c r="APE41" s="195"/>
      <c r="APF41" s="195"/>
      <c r="APG41" s="195"/>
      <c r="APH41" s="195"/>
      <c r="API41" s="195"/>
      <c r="APJ41" s="195"/>
      <c r="APK41" s="195"/>
      <c r="APL41" s="195"/>
      <c r="APM41" s="195"/>
      <c r="APN41" s="195"/>
      <c r="APO41" s="195"/>
      <c r="APP41" s="195"/>
      <c r="APQ41" s="195"/>
      <c r="APR41" s="195"/>
      <c r="APS41" s="195"/>
      <c r="APT41" s="195"/>
      <c r="APU41" s="195">
        <f t="shared" si="54"/>
        <v>0</v>
      </c>
      <c r="APV41" s="195"/>
      <c r="APW41" s="195"/>
      <c r="APX41" s="195"/>
      <c r="APY41" s="195"/>
      <c r="APZ41" s="195"/>
      <c r="AQA41" s="195"/>
      <c r="AQB41" s="195"/>
      <c r="AQC41" s="195"/>
      <c r="AQD41" s="195"/>
      <c r="AQE41" s="195"/>
      <c r="AQF41" s="195"/>
      <c r="AQG41" s="195"/>
      <c r="AQH41" s="195"/>
      <c r="AQI41" s="195"/>
      <c r="AQJ41" s="195"/>
      <c r="AQK41" s="195"/>
      <c r="AQL41" s="195"/>
      <c r="AQM41" s="195"/>
      <c r="AQN41" s="195"/>
      <c r="AQO41" s="195"/>
      <c r="AQP41" s="195"/>
      <c r="AQQ41" s="195"/>
      <c r="AQR41" s="195">
        <f t="shared" si="55"/>
        <v>0</v>
      </c>
      <c r="AQS41" s="195"/>
      <c r="AQT41" s="195"/>
      <c r="AQU41" s="195"/>
      <c r="AQV41" s="195"/>
      <c r="AQW41" s="195"/>
      <c r="AQX41" s="195"/>
      <c r="AQY41" s="195"/>
      <c r="AQZ41" s="195"/>
      <c r="ARA41" s="195"/>
      <c r="ARB41" s="195"/>
      <c r="ARC41" s="195"/>
      <c r="ARD41" s="195"/>
      <c r="ARE41" s="195"/>
      <c r="ARF41" s="195"/>
      <c r="ARG41" s="195"/>
      <c r="ARH41" s="195"/>
      <c r="ARI41" s="195"/>
      <c r="ARJ41" s="195"/>
      <c r="ARK41" s="195"/>
      <c r="ARL41" s="195"/>
      <c r="ARM41" s="195"/>
      <c r="ARN41" s="195"/>
      <c r="ARO41" s="195"/>
      <c r="ARP41" s="195"/>
      <c r="ARQ41" s="195"/>
      <c r="ARR41" s="195"/>
      <c r="ARS41" s="195"/>
      <c r="ART41" s="195"/>
      <c r="ARU41" s="195"/>
      <c r="ARV41" s="195"/>
      <c r="ARW41" s="195"/>
      <c r="ARX41" s="195"/>
      <c r="ARY41" s="195"/>
      <c r="ARZ41" s="195"/>
      <c r="ASA41" s="195"/>
      <c r="ASB41" s="195"/>
      <c r="ASC41" s="195"/>
      <c r="ASD41" s="195"/>
      <c r="ASE41" s="195"/>
      <c r="ASF41" s="195"/>
      <c r="ASG41" s="195"/>
      <c r="ASH41" s="195"/>
      <c r="ASI41" s="195"/>
      <c r="ASJ41" s="195"/>
      <c r="ASK41" s="195"/>
      <c r="ASL41" s="195"/>
      <c r="ASM41" s="195"/>
      <c r="ASN41" s="195"/>
      <c r="ASO41" s="195"/>
      <c r="ASP41" s="195"/>
      <c r="ASQ41" s="195"/>
      <c r="ASR41" s="195"/>
      <c r="ASS41" s="195"/>
      <c r="AST41" s="195"/>
      <c r="ASU41" s="195"/>
      <c r="ASV41" s="195"/>
      <c r="ASW41" s="195"/>
      <c r="ASX41" s="195"/>
      <c r="ASY41" s="195"/>
      <c r="ASZ41" s="195"/>
      <c r="ATA41" s="195"/>
      <c r="ATB41" s="195"/>
      <c r="ATC41" s="195"/>
      <c r="ATD41" s="195"/>
      <c r="ATE41" s="195"/>
      <c r="ATF41" s="195"/>
      <c r="ATG41" s="195"/>
      <c r="ATH41" s="195"/>
      <c r="ATI41" s="195"/>
      <c r="ATJ41" s="195"/>
      <c r="ATK41" s="195"/>
      <c r="ATL41" s="195"/>
      <c r="ATM41" s="195"/>
      <c r="ATN41" s="195"/>
      <c r="ATO41" s="195"/>
      <c r="ATP41" s="195"/>
      <c r="ATQ41" s="195"/>
      <c r="ATR41" s="195"/>
      <c r="ATS41" s="195"/>
      <c r="ATT41" s="195"/>
      <c r="ATU41" s="195"/>
      <c r="ATV41" s="195"/>
      <c r="ATW41" s="195"/>
      <c r="ATX41" s="195"/>
      <c r="ATY41" s="195"/>
      <c r="ATZ41" s="195"/>
      <c r="AUA41" s="195"/>
      <c r="AUB41" s="195"/>
      <c r="AUC41" s="195"/>
      <c r="AUD41" s="195"/>
      <c r="AUE41" s="195"/>
      <c r="AUF41" s="195"/>
      <c r="AUG41" s="195"/>
      <c r="AUH41" s="195"/>
      <c r="AUI41" s="195"/>
      <c r="AUJ41" s="195"/>
      <c r="AUK41" s="195"/>
      <c r="AUL41" s="195"/>
      <c r="AUM41" s="195"/>
      <c r="AUN41" s="195"/>
      <c r="AUO41" s="195"/>
      <c r="AUP41" s="195"/>
      <c r="AUQ41" s="195"/>
      <c r="AUR41" s="195"/>
      <c r="AUS41" s="195"/>
      <c r="AUT41" s="195"/>
      <c r="AUU41" s="195"/>
      <c r="AUV41" s="195"/>
      <c r="AUW41" s="195"/>
      <c r="AUX41" s="195"/>
      <c r="AUY41" s="195"/>
      <c r="AUZ41" s="195"/>
      <c r="AVA41" s="195"/>
      <c r="AVB41" s="195"/>
      <c r="AVC41" s="195"/>
      <c r="AVD41" s="195"/>
      <c r="AVE41" s="195"/>
      <c r="AVF41" s="195"/>
      <c r="AVG41" s="195"/>
      <c r="AVH41" s="195"/>
      <c r="AVI41" s="195"/>
      <c r="AVJ41" s="195"/>
      <c r="AVK41" s="195"/>
      <c r="AVL41" s="195"/>
      <c r="AVM41" s="195"/>
      <c r="AVN41" s="195"/>
      <c r="AVO41" s="195"/>
      <c r="AVP41" s="195"/>
      <c r="AVQ41" s="195"/>
      <c r="AVR41" s="195"/>
      <c r="AVS41" s="195"/>
      <c r="AVT41" s="195"/>
      <c r="AVU41" s="195"/>
      <c r="AVV41" s="195"/>
      <c r="AVW41" s="195"/>
      <c r="AVX41" s="195"/>
      <c r="AVY41" s="195"/>
      <c r="AVZ41" s="195"/>
      <c r="AWA41" s="195"/>
      <c r="AWB41" s="195"/>
      <c r="AWC41" s="195"/>
      <c r="AWD41" s="195"/>
      <c r="AWE41" s="195"/>
      <c r="AWF41" s="195"/>
      <c r="AWG41" s="195"/>
      <c r="AWH41" s="195"/>
      <c r="AWI41" s="195"/>
      <c r="AWJ41" s="195"/>
      <c r="AWK41" s="195"/>
      <c r="AWL41" s="195"/>
      <c r="AWM41" s="195"/>
      <c r="AWN41" s="195"/>
      <c r="AWO41" s="195"/>
      <c r="AWP41" s="195"/>
      <c r="AWQ41" s="195"/>
      <c r="AWR41" s="195">
        <f t="shared" si="56"/>
        <v>0</v>
      </c>
      <c r="AWS41" s="195"/>
      <c r="AWT41" s="195"/>
      <c r="AWU41" s="195"/>
      <c r="AWV41" s="195"/>
      <c r="AWW41" s="195">
        <f t="shared" si="57"/>
        <v>0</v>
      </c>
      <c r="AWX41" s="195"/>
      <c r="AWY41" s="195"/>
      <c r="AWZ41" s="195">
        <f t="shared" si="58"/>
        <v>0</v>
      </c>
      <c r="AXA41" s="195">
        <f t="shared" si="59"/>
        <v>0</v>
      </c>
      <c r="AXB41" s="195">
        <f t="shared" si="60"/>
        <v>0</v>
      </c>
      <c r="AXC41" s="195"/>
      <c r="AXD41" s="195"/>
      <c r="AXE41" s="195">
        <f t="shared" si="61"/>
        <v>0</v>
      </c>
      <c r="AXF41" s="195"/>
      <c r="AXG41" s="195"/>
      <c r="AXH41" s="195"/>
      <c r="AXI41" s="195"/>
      <c r="AXJ41" s="195"/>
      <c r="AXK41" s="195">
        <f t="shared" si="62"/>
        <v>0</v>
      </c>
      <c r="AXL41" s="195"/>
      <c r="AXM41" s="195"/>
      <c r="AXN41" s="195"/>
      <c r="AXO41" s="195"/>
      <c r="AXP41" s="195"/>
      <c r="AXQ41" s="195">
        <f t="shared" si="63"/>
        <v>0</v>
      </c>
      <c r="AXR41" s="195"/>
      <c r="AXS41" s="195"/>
      <c r="AXT41" s="195"/>
      <c r="AXU41" s="195"/>
      <c r="AXV41" s="195">
        <f t="shared" si="64"/>
        <v>0</v>
      </c>
      <c r="AXW41" s="195"/>
      <c r="AXX41" s="195"/>
      <c r="AXY41" s="195"/>
      <c r="AXZ41" s="195"/>
      <c r="AYA41" s="195"/>
      <c r="AYB41" s="195">
        <f t="shared" si="65"/>
        <v>0</v>
      </c>
      <c r="AYC41" s="195">
        <f t="shared" ref="AYC41:AYC72" si="231">+AXE41+AXK41+AXQ41+AXV41+AYB41</f>
        <v>0</v>
      </c>
      <c r="AYD41" s="195"/>
      <c r="AYE41" s="195"/>
      <c r="AYF41" s="195"/>
      <c r="AYG41" s="195"/>
      <c r="AYH41" s="195"/>
      <c r="AYI41" s="195">
        <f t="shared" si="66"/>
        <v>0</v>
      </c>
      <c r="AYJ41" s="195"/>
      <c r="AYK41" s="195"/>
      <c r="AYL41" s="195"/>
      <c r="AYM41" s="195"/>
      <c r="AYN41" s="195"/>
      <c r="AYO41" s="195">
        <f t="shared" si="67"/>
        <v>0</v>
      </c>
      <c r="AYP41" s="195"/>
      <c r="AYQ41" s="195"/>
      <c r="AYR41" s="195"/>
      <c r="AYS41" s="195"/>
      <c r="AYT41" s="195"/>
      <c r="AYU41" s="195">
        <f t="shared" si="68"/>
        <v>0</v>
      </c>
      <c r="AYV41" s="195"/>
      <c r="AYW41" s="195"/>
      <c r="AYX41" s="195"/>
      <c r="AYY41" s="195">
        <f t="shared" si="69"/>
        <v>0</v>
      </c>
      <c r="AYZ41" s="195">
        <f t="shared" si="70"/>
        <v>0</v>
      </c>
      <c r="AZA41" s="195"/>
      <c r="AZB41" s="195"/>
      <c r="AZC41" s="195"/>
      <c r="AZD41" s="195"/>
      <c r="AZE41" s="195"/>
      <c r="AZF41" s="195">
        <f t="shared" si="71"/>
        <v>0</v>
      </c>
      <c r="AZG41" s="195"/>
      <c r="AZH41" s="195"/>
      <c r="AZI41" s="195"/>
      <c r="AZJ41" s="195"/>
      <c r="AZK41" s="195"/>
      <c r="AZL41" s="195">
        <f t="shared" si="72"/>
        <v>0</v>
      </c>
      <c r="AZM41" s="195"/>
      <c r="AZN41" s="195"/>
      <c r="AZO41" s="195"/>
      <c r="AZP41" s="195"/>
      <c r="AZQ41" s="195"/>
      <c r="AZR41" s="195">
        <f t="shared" si="73"/>
        <v>0</v>
      </c>
      <c r="AZS41" s="195"/>
      <c r="AZT41" s="195"/>
      <c r="AZU41" s="195"/>
      <c r="AZV41" s="195"/>
      <c r="AZW41" s="195"/>
      <c r="AZX41" s="195">
        <f t="shared" si="74"/>
        <v>0</v>
      </c>
      <c r="AZY41" s="195"/>
      <c r="AZZ41" s="195"/>
      <c r="BAA41" s="195">
        <f t="shared" si="75"/>
        <v>0</v>
      </c>
      <c r="BAB41" s="195">
        <f t="shared" si="76"/>
        <v>0</v>
      </c>
      <c r="BAC41" s="195"/>
      <c r="BAD41" s="195"/>
      <c r="BAE41" s="195"/>
      <c r="BAF41" s="195">
        <f t="shared" si="77"/>
        <v>0</v>
      </c>
      <c r="BAG41" s="195"/>
      <c r="BAH41" s="195"/>
      <c r="BAI41" s="195"/>
      <c r="BAJ41" s="195"/>
      <c r="BAK41" s="195">
        <f t="shared" si="78"/>
        <v>0</v>
      </c>
      <c r="BAL41" s="195"/>
      <c r="BAM41" s="195"/>
      <c r="BAN41" s="195"/>
      <c r="BAO41" s="195"/>
      <c r="BAP41" s="195"/>
      <c r="BAQ41" s="195">
        <f t="shared" si="79"/>
        <v>0</v>
      </c>
      <c r="BAR41" s="195"/>
      <c r="BAS41" s="195"/>
      <c r="BAT41" s="195"/>
      <c r="BAU41" s="195"/>
      <c r="BAV41" s="195"/>
      <c r="BAW41" s="195">
        <f t="shared" si="80"/>
        <v>0</v>
      </c>
      <c r="BAX41" s="195"/>
      <c r="BAY41" s="195"/>
      <c r="BAZ41" s="195"/>
      <c r="BBA41" s="195"/>
      <c r="BBB41" s="195">
        <f t="shared" si="81"/>
        <v>0</v>
      </c>
      <c r="BBC41" s="195">
        <f t="shared" si="82"/>
        <v>0</v>
      </c>
      <c r="BBD41" s="195"/>
      <c r="BBE41" s="195"/>
      <c r="BBF41" s="195"/>
      <c r="BBG41" s="195"/>
      <c r="BBH41" s="195"/>
      <c r="BBI41" s="195">
        <f t="shared" si="83"/>
        <v>0</v>
      </c>
      <c r="BBJ41" s="195"/>
      <c r="BBK41" s="195"/>
      <c r="BBL41" s="195"/>
      <c r="BBM41" s="195"/>
      <c r="BBN41" s="195"/>
      <c r="BBO41" s="195">
        <f t="shared" si="84"/>
        <v>0</v>
      </c>
      <c r="BBP41" s="195"/>
      <c r="BBQ41" s="195"/>
      <c r="BBR41" s="195"/>
      <c r="BBS41" s="195"/>
      <c r="BBT41" s="195"/>
      <c r="BBU41" s="195">
        <f t="shared" si="85"/>
        <v>0</v>
      </c>
      <c r="BBV41" s="195"/>
      <c r="BBW41" s="195"/>
      <c r="BBX41" s="195"/>
      <c r="BBY41" s="195"/>
      <c r="BBZ41" s="195"/>
      <c r="BCA41" s="195">
        <f t="shared" si="86"/>
        <v>0</v>
      </c>
      <c r="BCB41" s="195">
        <f t="shared" si="87"/>
        <v>0</v>
      </c>
      <c r="BCC41" s="195"/>
      <c r="BCD41" s="195"/>
      <c r="BCE41" s="195"/>
      <c r="BCF41" s="195"/>
      <c r="BCG41" s="195"/>
      <c r="BCH41" s="195">
        <f t="shared" si="88"/>
        <v>0</v>
      </c>
      <c r="BCI41" s="195"/>
      <c r="BCJ41" s="195"/>
      <c r="BCK41" s="195"/>
      <c r="BCL41" s="195"/>
      <c r="BCM41" s="195">
        <f t="shared" ref="BCM41:BCM72" si="232">+SUM(BCI41:BCL41)</f>
        <v>0</v>
      </c>
      <c r="BCN41" s="195"/>
      <c r="BCO41" s="195"/>
      <c r="BCP41" s="195"/>
      <c r="BCQ41" s="195"/>
      <c r="BCR41" s="195"/>
      <c r="BCS41" s="195">
        <f t="shared" si="89"/>
        <v>0</v>
      </c>
      <c r="BCT41" s="195"/>
      <c r="BCU41" s="195"/>
      <c r="BCV41" s="195"/>
      <c r="BCW41" s="195"/>
      <c r="BCX41" s="195">
        <f t="shared" si="90"/>
        <v>0</v>
      </c>
      <c r="BCY41" s="195"/>
      <c r="BCZ41" s="195"/>
      <c r="BDA41" s="195">
        <f t="shared" si="91"/>
        <v>0</v>
      </c>
      <c r="BDB41" s="195">
        <f t="shared" si="92"/>
        <v>0</v>
      </c>
      <c r="BDC41" s="195"/>
      <c r="BDD41" s="195"/>
      <c r="BDE41" s="195"/>
      <c r="BDF41" s="195">
        <f t="shared" ref="BDF41:BDF72" si="233">SUM(BDC41:BDE41)</f>
        <v>0</v>
      </c>
      <c r="BDG41" s="195"/>
      <c r="BDH41" s="195"/>
      <c r="BDI41" s="195"/>
      <c r="BDJ41" s="195"/>
      <c r="BDK41" s="195"/>
      <c r="BDL41" s="195">
        <f t="shared" si="93"/>
        <v>0</v>
      </c>
      <c r="BDM41" s="195"/>
      <c r="BDN41" s="195"/>
      <c r="BDO41" s="195"/>
      <c r="BDP41" s="195"/>
      <c r="BDQ41" s="195">
        <f t="shared" si="94"/>
        <v>0</v>
      </c>
      <c r="BDR41" s="195"/>
      <c r="BDS41" s="195"/>
      <c r="BDT41" s="195"/>
      <c r="BDU41" s="195"/>
      <c r="BDV41" s="195"/>
      <c r="BDW41" s="195">
        <f t="shared" si="95"/>
        <v>0</v>
      </c>
      <c r="BDX41" s="195"/>
      <c r="BDY41" s="195"/>
      <c r="BDZ41" s="195"/>
      <c r="BEA41" s="195"/>
      <c r="BEB41" s="195"/>
      <c r="BEC41" s="195">
        <f t="shared" si="96"/>
        <v>0</v>
      </c>
      <c r="BED41" s="195">
        <f t="shared" si="97"/>
        <v>0</v>
      </c>
      <c r="BEE41" s="195"/>
      <c r="BEF41" s="195"/>
      <c r="BEG41" s="195"/>
      <c r="BEH41" s="195"/>
      <c r="BEI41" s="195">
        <f t="shared" si="98"/>
        <v>0</v>
      </c>
      <c r="BEJ41" s="195"/>
      <c r="BEK41" s="195"/>
      <c r="BEL41" s="195"/>
      <c r="BEM41" s="195"/>
      <c r="BEN41" s="195"/>
      <c r="BEO41" s="195">
        <f t="shared" si="99"/>
        <v>0</v>
      </c>
      <c r="BEP41" s="195"/>
      <c r="BEQ41" s="195"/>
      <c r="BER41" s="195"/>
      <c r="BES41" s="195"/>
      <c r="BET41" s="195"/>
      <c r="BEU41" s="195">
        <f t="shared" ref="BEU41:BEU72" si="234">+SUM(BEP41:BET41)</f>
        <v>0</v>
      </c>
      <c r="BEV41" s="195"/>
      <c r="BEW41" s="195"/>
      <c r="BEX41" s="195"/>
      <c r="BEY41" s="195"/>
      <c r="BEZ41" s="195"/>
      <c r="BFA41" s="195">
        <f t="shared" si="100"/>
        <v>0</v>
      </c>
      <c r="BFB41" s="195"/>
      <c r="BFC41" s="195">
        <f t="shared" si="101"/>
        <v>0</v>
      </c>
      <c r="BFD41" s="195">
        <f t="shared" ref="BFD41:BFD72" si="235">+BEI41+BEO41+BEU41+BFA41+BFC41</f>
        <v>0</v>
      </c>
      <c r="BFE41" s="195"/>
      <c r="BFF41" s="195"/>
      <c r="BFG41" s="195"/>
      <c r="BFH41" s="195"/>
      <c r="BFI41" s="195">
        <f t="shared" si="102"/>
        <v>0</v>
      </c>
      <c r="BFJ41" s="195"/>
      <c r="BFK41" s="195"/>
      <c r="BFL41" s="195"/>
      <c r="BFM41" s="195"/>
      <c r="BFN41" s="195"/>
      <c r="BFO41" s="195">
        <f t="shared" si="103"/>
        <v>0</v>
      </c>
      <c r="BFP41" s="195"/>
      <c r="BFQ41" s="195"/>
      <c r="BFR41" s="195"/>
      <c r="BFS41" s="195"/>
      <c r="BFT41" s="195"/>
      <c r="BFU41" s="195">
        <f t="shared" ref="BFU41:BFU72" si="236">+SUM(BFP41:BFT41)</f>
        <v>0</v>
      </c>
      <c r="BFV41" s="195"/>
      <c r="BFW41" s="195"/>
      <c r="BFX41" s="195"/>
      <c r="BFY41" s="195"/>
      <c r="BFZ41" s="195"/>
      <c r="BGA41" s="195">
        <f t="shared" si="104"/>
        <v>0</v>
      </c>
      <c r="BGB41" s="195"/>
      <c r="BGC41" s="195"/>
      <c r="BGD41" s="195"/>
      <c r="BGE41" s="195">
        <f t="shared" si="105"/>
        <v>0</v>
      </c>
      <c r="BGF41" s="195">
        <f t="shared" ref="BGF41:BGF72" si="237">+BFI41+BFO41+BFU41+BGA41+BGE41</f>
        <v>0</v>
      </c>
      <c r="BGG41" s="195"/>
      <c r="BGH41" s="195"/>
      <c r="BGI41" s="195">
        <f t="shared" si="106"/>
        <v>0</v>
      </c>
      <c r="BGJ41" s="195"/>
      <c r="BGK41" s="195"/>
      <c r="BGL41" s="195"/>
      <c r="BGM41" s="195"/>
      <c r="BGN41" s="195"/>
      <c r="BGO41" s="195">
        <f t="shared" si="107"/>
        <v>0</v>
      </c>
      <c r="BGP41" s="195"/>
      <c r="BGQ41" s="195"/>
      <c r="BGR41" s="195"/>
      <c r="BGS41" s="195"/>
      <c r="BGT41" s="195"/>
      <c r="BGU41" s="195">
        <f t="shared" si="108"/>
        <v>0</v>
      </c>
      <c r="BGV41" s="195"/>
      <c r="BGW41" s="195"/>
      <c r="BGX41" s="195"/>
      <c r="BGY41" s="195"/>
      <c r="BGZ41" s="195"/>
      <c r="BHA41" s="195">
        <f t="shared" si="109"/>
        <v>0</v>
      </c>
      <c r="BHB41" s="195"/>
      <c r="BHC41" s="195"/>
      <c r="BHD41" s="195"/>
      <c r="BHE41" s="195"/>
      <c r="BHF41" s="195"/>
      <c r="BHG41" s="195">
        <f t="shared" si="110"/>
        <v>0</v>
      </c>
      <c r="BHH41" s="195">
        <f t="shared" si="111"/>
        <v>0</v>
      </c>
      <c r="BHI41" s="195"/>
      <c r="BHJ41" s="195"/>
      <c r="BHK41" s="195"/>
      <c r="BHL41" s="195"/>
      <c r="BHM41" s="195">
        <f t="shared" si="112"/>
        <v>0</v>
      </c>
      <c r="BHN41" s="195"/>
      <c r="BHO41" s="195"/>
      <c r="BHP41" s="195"/>
      <c r="BHQ41" s="195"/>
      <c r="BHR41" s="195"/>
      <c r="BHS41" s="195">
        <f t="shared" si="113"/>
        <v>0</v>
      </c>
      <c r="BHT41" s="195"/>
      <c r="BHU41" s="195"/>
      <c r="BHV41" s="195"/>
      <c r="BHW41" s="195"/>
      <c r="BHX41" s="195"/>
      <c r="BHY41" s="195">
        <f t="shared" si="114"/>
        <v>0</v>
      </c>
      <c r="BHZ41" s="195"/>
      <c r="BIA41" s="195"/>
      <c r="BIB41" s="195"/>
      <c r="BIC41" s="195"/>
      <c r="BID41" s="195"/>
      <c r="BIE41" s="195">
        <f t="shared" si="115"/>
        <v>0</v>
      </c>
      <c r="BIF41" s="195"/>
      <c r="BIG41" s="195">
        <f t="shared" si="116"/>
        <v>0</v>
      </c>
      <c r="BIH41" s="195">
        <f t="shared" si="117"/>
        <v>0</v>
      </c>
      <c r="BII41" s="195"/>
      <c r="BIJ41" s="195"/>
      <c r="BIK41" s="195"/>
      <c r="BIL41" s="195"/>
      <c r="BIM41" s="195">
        <f t="shared" si="118"/>
        <v>0</v>
      </c>
      <c r="BIN41" s="195"/>
      <c r="BIO41" s="195"/>
      <c r="BIP41" s="195"/>
      <c r="BIQ41" s="195"/>
      <c r="BIR41" s="195"/>
      <c r="BIS41" s="195">
        <f t="shared" si="119"/>
        <v>0</v>
      </c>
      <c r="BIT41" s="195"/>
      <c r="BIU41" s="195"/>
      <c r="BIV41" s="195"/>
      <c r="BIW41" s="195"/>
      <c r="BIX41" s="195"/>
      <c r="BIY41" s="195">
        <f t="shared" si="120"/>
        <v>0</v>
      </c>
      <c r="BIZ41" s="195"/>
      <c r="BJA41" s="195"/>
      <c r="BJB41" s="195"/>
      <c r="BJC41" s="195"/>
      <c r="BJD41" s="195">
        <f t="shared" si="121"/>
        <v>0</v>
      </c>
      <c r="BJE41" s="195"/>
      <c r="BJF41" s="195"/>
      <c r="BJG41" s="195"/>
      <c r="BJH41" s="195"/>
      <c r="BJI41" s="195">
        <f t="shared" si="122"/>
        <v>0</v>
      </c>
      <c r="BJJ41" s="195">
        <f t="shared" si="123"/>
        <v>0</v>
      </c>
      <c r="BJK41" s="195">
        <f t="shared" ref="BJK41:BJK72" si="238">+AYC41+AYZ41+BAB41+BBC41+BCB41+BDB41+BED41+BFD41+BGF41+BHH41+BIH41+BJJ41</f>
        <v>0</v>
      </c>
      <c r="BJL41" s="195"/>
      <c r="BJM41" s="195"/>
      <c r="BJN41" s="195"/>
      <c r="BJO41" s="195"/>
      <c r="BJP41" s="195"/>
      <c r="BJQ41" s="195">
        <f t="shared" si="124"/>
        <v>0</v>
      </c>
      <c r="BJR41" s="195"/>
      <c r="BJS41" s="195"/>
      <c r="BJT41" s="195"/>
      <c r="BJU41" s="195"/>
      <c r="BJV41" s="195"/>
      <c r="BJW41" s="195">
        <f t="shared" si="125"/>
        <v>0</v>
      </c>
      <c r="BJX41" s="195"/>
      <c r="BJY41" s="195"/>
      <c r="BJZ41" s="195"/>
      <c r="BKA41" s="195"/>
      <c r="BKB41" s="195">
        <f t="shared" si="126"/>
        <v>0</v>
      </c>
      <c r="BKC41" s="195"/>
      <c r="BKD41" s="195"/>
      <c r="BKE41" s="195"/>
      <c r="BKF41" s="195"/>
      <c r="BKG41" s="195"/>
      <c r="BKH41" s="195">
        <f t="shared" si="127"/>
        <v>0</v>
      </c>
      <c r="BKI41" s="195">
        <f t="shared" si="128"/>
        <v>0</v>
      </c>
      <c r="BKJ41" s="195"/>
      <c r="BKK41" s="195"/>
      <c r="BKL41" s="195"/>
      <c r="BKM41" s="195"/>
      <c r="BKN41" s="195"/>
      <c r="BKO41" s="195">
        <f t="shared" si="129"/>
        <v>0</v>
      </c>
      <c r="BKP41" s="195"/>
      <c r="BKQ41" s="195"/>
      <c r="BKR41" s="195"/>
      <c r="BKS41" s="195"/>
      <c r="BKT41" s="195"/>
      <c r="BKU41" s="195">
        <f t="shared" si="130"/>
        <v>0</v>
      </c>
      <c r="BKV41" s="195"/>
      <c r="BKW41" s="195"/>
      <c r="BKX41" s="195"/>
      <c r="BKY41" s="195">
        <f t="shared" si="131"/>
        <v>0</v>
      </c>
      <c r="BKZ41" s="195"/>
      <c r="BLA41" s="195"/>
      <c r="BLB41" s="195"/>
      <c r="BLC41" s="195"/>
      <c r="BLD41" s="195"/>
      <c r="BLE41" s="195">
        <f t="shared" si="132"/>
        <v>0</v>
      </c>
      <c r="BLF41" s="196">
        <f t="shared" si="133"/>
        <v>0</v>
      </c>
      <c r="BLG41" s="195"/>
      <c r="BLH41" s="195"/>
      <c r="BLI41" s="195"/>
      <c r="BLJ41" s="195"/>
      <c r="BLK41" s="195"/>
      <c r="BLL41" s="195">
        <f t="shared" si="134"/>
        <v>0</v>
      </c>
      <c r="BLM41" s="195"/>
      <c r="BLN41" s="195"/>
      <c r="BLO41" s="195"/>
      <c r="BLP41" s="195"/>
      <c r="BLQ41" s="195"/>
      <c r="BLR41" s="196">
        <f t="shared" si="135"/>
        <v>0</v>
      </c>
      <c r="BLS41" s="195"/>
      <c r="BLT41" s="195"/>
      <c r="BLU41" s="195"/>
      <c r="BLV41" s="195"/>
      <c r="BLW41" s="195"/>
      <c r="BLX41" s="196">
        <f t="shared" ref="BLX41:BLX72" si="239">SUM(BLS41:BLW41)</f>
        <v>0</v>
      </c>
      <c r="BLY41" s="195"/>
      <c r="BLZ41" s="195"/>
      <c r="BMA41" s="195"/>
      <c r="BMB41" s="195"/>
      <c r="BMC41" s="195"/>
      <c r="BMD41" s="196">
        <f t="shared" si="136"/>
        <v>0</v>
      </c>
      <c r="BME41" s="195"/>
      <c r="BMF41" s="195"/>
      <c r="BMG41" s="195"/>
      <c r="BMH41" s="196">
        <f t="shared" si="137"/>
        <v>0</v>
      </c>
      <c r="BMI41" s="196">
        <f t="shared" si="138"/>
        <v>0</v>
      </c>
      <c r="BMJ41" s="195"/>
      <c r="BMK41" s="196">
        <f t="shared" si="139"/>
        <v>0</v>
      </c>
      <c r="BML41" s="195"/>
      <c r="BMM41" s="195"/>
      <c r="BMN41" s="195"/>
      <c r="BMO41" s="195"/>
      <c r="BMP41" s="195"/>
      <c r="BMQ41" s="196">
        <f t="shared" si="140"/>
        <v>0</v>
      </c>
      <c r="BMR41" s="195"/>
      <c r="BMS41" s="195"/>
      <c r="BMT41" s="195"/>
      <c r="BMU41" s="195"/>
      <c r="BMV41" s="195"/>
      <c r="BMW41" s="196">
        <f t="shared" si="141"/>
        <v>0</v>
      </c>
      <c r="BMX41" s="195"/>
      <c r="BMY41" s="195"/>
      <c r="BMZ41" s="195"/>
      <c r="BNA41" s="195"/>
      <c r="BNB41" s="195"/>
      <c r="BNC41" s="196">
        <f t="shared" si="142"/>
        <v>0</v>
      </c>
      <c r="BND41" s="195"/>
      <c r="BNE41" s="195"/>
      <c r="BNF41" s="195"/>
      <c r="BNG41" s="195"/>
      <c r="BNH41" s="195"/>
      <c r="BNI41" s="196">
        <f t="shared" si="143"/>
        <v>0</v>
      </c>
      <c r="BNJ41" s="196">
        <f t="shared" si="144"/>
        <v>0</v>
      </c>
      <c r="BNK41" s="195"/>
      <c r="BNL41" s="195"/>
      <c r="BNM41" s="195"/>
      <c r="BNN41" s="195"/>
      <c r="BNO41" s="195"/>
      <c r="BNP41" s="196">
        <f t="shared" si="145"/>
        <v>0</v>
      </c>
      <c r="BNQ41" s="195"/>
      <c r="BNR41" s="195"/>
      <c r="BNS41" s="195"/>
      <c r="BNT41" s="195"/>
      <c r="BNU41" s="195"/>
      <c r="BNV41" s="196">
        <f t="shared" si="146"/>
        <v>0</v>
      </c>
      <c r="BNW41" s="195"/>
      <c r="BNX41" s="195"/>
      <c r="BNY41" s="195"/>
      <c r="BNZ41" s="195"/>
      <c r="BOA41" s="195"/>
      <c r="BOB41" s="196">
        <f t="shared" si="147"/>
        <v>0</v>
      </c>
      <c r="BOC41" s="195"/>
      <c r="BOD41" s="195"/>
      <c r="BOE41" s="195"/>
      <c r="BOF41" s="195"/>
      <c r="BOG41" s="195"/>
      <c r="BOH41" s="196">
        <f t="shared" si="148"/>
        <v>0</v>
      </c>
      <c r="BOI41" s="195"/>
      <c r="BOJ41" s="196">
        <f t="shared" si="149"/>
        <v>0</v>
      </c>
      <c r="BOK41" s="196">
        <f t="shared" si="150"/>
        <v>0</v>
      </c>
      <c r="BOL41" s="195"/>
      <c r="BOM41" s="195"/>
      <c r="BON41" s="195"/>
      <c r="BOO41" s="196">
        <f t="shared" ref="BOO41:BOO72" si="240">SUM(BOL41:BON41)</f>
        <v>0</v>
      </c>
      <c r="BOP41" s="196"/>
      <c r="BOQ41" s="196"/>
      <c r="BOR41" s="196"/>
      <c r="BOS41" s="196"/>
      <c r="BOT41" s="196"/>
      <c r="BOU41" s="196">
        <f t="shared" si="151"/>
        <v>0</v>
      </c>
      <c r="BOV41" s="196"/>
      <c r="BOW41" s="196"/>
      <c r="BOX41" s="196"/>
      <c r="BOY41" s="196"/>
      <c r="BOZ41" s="196"/>
      <c r="BPA41" s="196"/>
      <c r="BPB41" s="196">
        <f t="shared" si="152"/>
        <v>0</v>
      </c>
      <c r="BPC41" s="196"/>
      <c r="BPD41" s="196"/>
      <c r="BPE41" s="196"/>
      <c r="BPF41" s="196"/>
      <c r="BPG41" s="196">
        <f t="shared" si="153"/>
        <v>0</v>
      </c>
      <c r="BPH41" s="196"/>
      <c r="BPI41" s="196"/>
      <c r="BPJ41" s="196"/>
      <c r="BPK41" s="196">
        <f t="shared" si="154"/>
        <v>0</v>
      </c>
      <c r="BPL41" s="196">
        <f t="shared" si="155"/>
        <v>0</v>
      </c>
      <c r="BPM41" s="196"/>
      <c r="BPN41" s="196"/>
      <c r="BPO41" s="196">
        <f t="shared" si="156"/>
        <v>0</v>
      </c>
      <c r="BPP41" s="196"/>
      <c r="BPQ41" s="196"/>
      <c r="BPR41" s="196"/>
      <c r="BPS41" s="196"/>
      <c r="BPT41" s="196"/>
      <c r="BPU41" s="196">
        <f t="shared" si="157"/>
        <v>0</v>
      </c>
      <c r="BPV41" s="196"/>
      <c r="BPW41" s="196"/>
      <c r="BPX41" s="196"/>
      <c r="BPY41" s="196"/>
      <c r="BPZ41" s="196">
        <f t="shared" ref="BPZ41:BPZ72" si="241">SUM(BPV41:BPY41)</f>
        <v>0</v>
      </c>
      <c r="BQA41" s="196"/>
      <c r="BQB41" s="196"/>
      <c r="BQC41" s="196"/>
      <c r="BQD41" s="196"/>
      <c r="BQE41" s="196"/>
      <c r="BQF41" s="196">
        <f t="shared" si="158"/>
        <v>0</v>
      </c>
      <c r="BQG41" s="196"/>
      <c r="BQH41" s="196"/>
      <c r="BQI41" s="196"/>
      <c r="BQJ41" s="196"/>
      <c r="BQK41" s="196"/>
      <c r="BQL41" s="196">
        <f t="shared" si="159"/>
        <v>0</v>
      </c>
      <c r="BQM41" s="196">
        <f t="shared" ref="BQM41:BQM72" si="242">+BPO41+BPU41+BPZ41+BQF41+BQL41</f>
        <v>0</v>
      </c>
      <c r="BQN41" s="196"/>
      <c r="BQO41" s="196"/>
      <c r="BQP41" s="196"/>
      <c r="BQQ41" s="196"/>
      <c r="BQR41" s="196">
        <f t="shared" si="160"/>
        <v>0</v>
      </c>
      <c r="BQS41" s="196"/>
      <c r="BQT41" s="196"/>
      <c r="BQU41" s="196"/>
      <c r="BQV41" s="196"/>
      <c r="BQW41" s="196"/>
      <c r="BQX41" s="196">
        <f t="shared" si="161"/>
        <v>0</v>
      </c>
      <c r="BQY41" s="196"/>
      <c r="BQZ41" s="196"/>
      <c r="BRA41" s="196"/>
      <c r="BRB41" s="196"/>
      <c r="BRC41" s="196"/>
      <c r="BRD41" s="196">
        <f t="shared" si="162"/>
        <v>0</v>
      </c>
      <c r="BRE41" s="196"/>
      <c r="BRF41" s="196"/>
      <c r="BRG41" s="196"/>
      <c r="BRH41" s="196"/>
      <c r="BRI41" s="196"/>
      <c r="BRJ41" s="196">
        <f t="shared" si="163"/>
        <v>0</v>
      </c>
      <c r="BRK41" s="196"/>
      <c r="BRL41" s="196"/>
      <c r="BRM41" s="196">
        <f t="shared" si="164"/>
        <v>0</v>
      </c>
      <c r="BRN41" s="196">
        <f t="shared" ref="BRN41:BRN62" si="243">+BQR41+BQX41+BRD41+BRJ41+BRM41</f>
        <v>0</v>
      </c>
      <c r="BRO41" s="196"/>
      <c r="BRP41" s="196"/>
      <c r="BRQ41" s="196"/>
      <c r="BRR41" s="196">
        <f t="shared" si="165"/>
        <v>0</v>
      </c>
      <c r="BRS41" s="196"/>
      <c r="BRT41" s="196"/>
      <c r="BRU41" s="196"/>
      <c r="BRV41" s="196"/>
      <c r="BRW41" s="196"/>
      <c r="BRX41" s="196">
        <f t="shared" si="166"/>
        <v>0</v>
      </c>
      <c r="BRY41" s="196"/>
      <c r="BRZ41" s="196"/>
      <c r="BSA41" s="196"/>
      <c r="BSB41" s="196"/>
      <c r="BSC41" s="196"/>
      <c r="BSD41" s="196">
        <f t="shared" si="167"/>
        <v>0</v>
      </c>
      <c r="BSE41" s="196"/>
      <c r="BSF41" s="196"/>
      <c r="BSG41" s="196"/>
      <c r="BSH41" s="196"/>
      <c r="BSI41" s="196"/>
      <c r="BSJ41" s="196">
        <f t="shared" si="168"/>
        <v>0</v>
      </c>
      <c r="BSK41" s="196"/>
      <c r="BSL41" s="196"/>
      <c r="BSM41" s="196"/>
      <c r="BSN41" s="196"/>
      <c r="BSO41" s="196">
        <f t="shared" si="169"/>
        <v>0</v>
      </c>
      <c r="BSP41" s="196">
        <f t="shared" si="170"/>
        <v>0</v>
      </c>
      <c r="BSQ41" s="196"/>
      <c r="BSR41" s="196">
        <f t="shared" si="171"/>
        <v>0</v>
      </c>
      <c r="BSS41" s="196"/>
      <c r="BST41" s="196"/>
      <c r="BSU41" s="196"/>
      <c r="BSV41" s="196"/>
      <c r="BSW41" s="196"/>
      <c r="BSX41" s="196">
        <f t="shared" si="172"/>
        <v>0</v>
      </c>
      <c r="BSY41" s="196"/>
      <c r="BSZ41" s="196"/>
      <c r="BTA41" s="196"/>
      <c r="BTB41" s="196"/>
      <c r="BTC41" s="196"/>
      <c r="BTD41" s="196">
        <f t="shared" si="173"/>
        <v>0</v>
      </c>
      <c r="BTE41" s="196"/>
      <c r="BTF41" s="196"/>
      <c r="BTG41" s="196"/>
      <c r="BTH41" s="196"/>
      <c r="BTI41" s="196"/>
      <c r="BTJ41" s="196">
        <f t="shared" si="174"/>
        <v>0</v>
      </c>
      <c r="BTK41" s="196"/>
      <c r="BTL41" s="196"/>
      <c r="BTM41" s="196"/>
      <c r="BTN41" s="196"/>
      <c r="BTO41" s="196"/>
      <c r="BTP41" s="196">
        <f t="shared" si="175"/>
        <v>0</v>
      </c>
      <c r="BTQ41" s="196">
        <f t="shared" si="176"/>
        <v>0</v>
      </c>
      <c r="BTR41" s="196"/>
      <c r="BTS41" s="196"/>
      <c r="BTT41" s="196"/>
      <c r="BTU41" s="196"/>
      <c r="BTV41" s="196">
        <f t="shared" si="177"/>
        <v>0</v>
      </c>
      <c r="BTW41" s="196"/>
      <c r="BTX41" s="196"/>
      <c r="BTY41" s="196"/>
      <c r="BTZ41" s="196"/>
      <c r="BUA41" s="196"/>
      <c r="BUB41" s="196">
        <f t="shared" si="178"/>
        <v>0</v>
      </c>
      <c r="BUC41" s="196"/>
      <c r="BUD41" s="196"/>
      <c r="BUE41" s="196"/>
      <c r="BUF41" s="196"/>
      <c r="BUG41" s="196"/>
      <c r="BUH41" s="196">
        <f t="shared" si="179"/>
        <v>0</v>
      </c>
      <c r="BUI41" s="196"/>
      <c r="BUJ41" s="196"/>
      <c r="BUK41" s="196"/>
      <c r="BUL41" s="196"/>
      <c r="BUM41" s="196"/>
      <c r="BUN41" s="196">
        <f t="shared" si="180"/>
        <v>0</v>
      </c>
      <c r="BUO41" s="196"/>
      <c r="BUP41" s="196"/>
      <c r="BUQ41" s="196">
        <f t="shared" si="181"/>
        <v>0</v>
      </c>
      <c r="BUR41" s="196">
        <f t="shared" si="182"/>
        <v>0</v>
      </c>
      <c r="BUS41" s="196"/>
      <c r="BUT41" s="196"/>
      <c r="BUU41" s="196"/>
      <c r="BUV41" s="196">
        <f t="shared" si="183"/>
        <v>0</v>
      </c>
      <c r="BUW41" s="196"/>
      <c r="BUX41" s="196"/>
      <c r="BUY41" s="196"/>
      <c r="BUZ41" s="196"/>
      <c r="BVA41" s="196"/>
      <c r="BVB41" s="196">
        <f t="shared" si="184"/>
        <v>0</v>
      </c>
      <c r="BVC41" s="196"/>
      <c r="BVD41" s="196"/>
      <c r="BVE41" s="196"/>
      <c r="BVF41" s="196"/>
      <c r="BVG41" s="196"/>
      <c r="BVH41" s="196">
        <f t="shared" si="185"/>
        <v>0</v>
      </c>
      <c r="BVI41" s="196"/>
      <c r="BVJ41" s="196"/>
      <c r="BVK41" s="196"/>
      <c r="BVL41" s="196"/>
      <c r="BVM41" s="196"/>
      <c r="BVN41" s="196">
        <f t="shared" si="206"/>
        <v>0</v>
      </c>
      <c r="BVO41" s="196"/>
      <c r="BVP41" s="196"/>
      <c r="BVQ41" s="196"/>
      <c r="BVR41" s="196"/>
      <c r="BVS41" s="196"/>
      <c r="BVT41" s="196">
        <f t="shared" si="186"/>
        <v>0</v>
      </c>
      <c r="BVU41" s="196">
        <f t="shared" si="187"/>
        <v>0</v>
      </c>
      <c r="BVV41" s="196">
        <f t="shared" ref="BVV41:BVV72" si="244">+BKI41+BLF41+BMI41+BNJ41+BOK41+BPL41+BQM41+BRN41+BSP41+BTQ41+BUR41+BVU41</f>
        <v>0</v>
      </c>
      <c r="BVW41" s="196"/>
      <c r="BVX41" s="196"/>
      <c r="BVY41" s="196"/>
      <c r="BVZ41" s="196"/>
      <c r="BWA41" s="196"/>
      <c r="BWB41" s="196">
        <f t="shared" ref="BWB41:BWB72" si="245">+SUM(BVW41:BWA41)</f>
        <v>0</v>
      </c>
      <c r="BWC41" s="196"/>
      <c r="BWD41" s="196"/>
      <c r="BWE41" s="196"/>
      <c r="BWF41" s="196"/>
      <c r="BWG41" s="196"/>
      <c r="BWH41" s="196">
        <f t="shared" si="204"/>
        <v>0</v>
      </c>
      <c r="BWI41" s="196"/>
      <c r="BWJ41" s="196"/>
      <c r="BWK41" s="196"/>
      <c r="BWL41" s="196"/>
      <c r="BWM41" s="196"/>
      <c r="BWN41" s="196">
        <f t="shared" si="209"/>
        <v>0</v>
      </c>
      <c r="BWO41" s="196"/>
      <c r="BWP41" s="196"/>
      <c r="BWQ41" s="196"/>
      <c r="BWR41" s="196"/>
      <c r="BWS41" s="196"/>
      <c r="BWT41" s="196">
        <f t="shared" si="210"/>
        <v>0</v>
      </c>
      <c r="BWU41" s="196"/>
      <c r="BWV41" s="196">
        <f t="shared" ref="BWV41:BWV72" si="246">+SUM(BWU41:BWU41)</f>
        <v>0</v>
      </c>
      <c r="BWW41" s="196">
        <f t="shared" ref="BWW41:BWW72" si="247">+BWB41+BWH41+BWN41+BWT41+BWV41</f>
        <v>0</v>
      </c>
      <c r="BWX41" s="196"/>
      <c r="BWY41" s="196"/>
      <c r="BWZ41" s="196"/>
      <c r="BXA41" s="196"/>
      <c r="BXB41" s="196">
        <f t="shared" si="190"/>
        <v>0</v>
      </c>
      <c r="BXC41" s="196"/>
      <c r="BXD41" s="196"/>
      <c r="BXE41" s="196"/>
      <c r="BXF41" s="196"/>
      <c r="BXG41" s="196"/>
      <c r="BXH41" s="196">
        <f t="shared" si="191"/>
        <v>0</v>
      </c>
      <c r="BXI41" s="196"/>
      <c r="BXJ41" s="196"/>
      <c r="BXK41" s="196"/>
      <c r="BXL41" s="196"/>
      <c r="BXM41" s="196"/>
      <c r="BXN41" s="196">
        <f t="shared" si="192"/>
        <v>0</v>
      </c>
      <c r="BXO41" s="196"/>
      <c r="BXP41" s="196"/>
      <c r="BXQ41" s="196"/>
      <c r="BXR41" s="196"/>
      <c r="BXS41" s="196"/>
      <c r="BXT41" s="196">
        <f t="shared" si="193"/>
        <v>0</v>
      </c>
      <c r="BXU41" s="196">
        <f t="shared" si="194"/>
        <v>0</v>
      </c>
      <c r="BXV41" s="196"/>
      <c r="BXW41" s="196"/>
      <c r="BXX41" s="196"/>
      <c r="BXY41" s="196">
        <f t="shared" si="195"/>
        <v>0</v>
      </c>
      <c r="BXZ41" s="196"/>
      <c r="BYA41" s="196"/>
      <c r="BYB41" s="196"/>
      <c r="BYC41" s="196"/>
      <c r="BYD41" s="196"/>
      <c r="BYE41" s="196">
        <f t="shared" si="196"/>
        <v>0</v>
      </c>
      <c r="BYF41" s="196"/>
      <c r="BYG41" s="196"/>
      <c r="BYH41" s="196"/>
      <c r="BYI41" s="196"/>
      <c r="BYJ41" s="196"/>
      <c r="BYK41" s="196">
        <f t="shared" si="207"/>
        <v>0</v>
      </c>
      <c r="BYL41" s="196"/>
      <c r="BYM41" s="196"/>
      <c r="BYN41" s="196"/>
      <c r="BYO41" s="196"/>
      <c r="BYP41" s="196"/>
      <c r="BYQ41" s="196">
        <f t="shared" si="205"/>
        <v>0</v>
      </c>
      <c r="BYR41" s="196"/>
      <c r="BYS41" s="196"/>
      <c r="BYT41" s="196"/>
      <c r="BYU41" s="196"/>
      <c r="BYV41" s="196">
        <f t="shared" si="197"/>
        <v>0</v>
      </c>
      <c r="BYW41" s="196">
        <f t="shared" si="198"/>
        <v>0</v>
      </c>
      <c r="BYX41" s="196"/>
      <c r="BYY41" s="196">
        <f t="shared" si="199"/>
        <v>0</v>
      </c>
      <c r="BYZ41" s="196"/>
      <c r="BZA41" s="196"/>
      <c r="BZB41" s="196"/>
      <c r="BZC41" s="196"/>
      <c r="BZD41" s="196"/>
      <c r="BZE41" s="196">
        <f t="shared" si="200"/>
        <v>0</v>
      </c>
      <c r="BZF41" s="196"/>
      <c r="BZG41" s="196"/>
      <c r="BZH41" s="196"/>
      <c r="BZI41" s="196"/>
      <c r="BZJ41" s="196">
        <f t="shared" si="201"/>
        <v>0</v>
      </c>
      <c r="BZK41" s="196"/>
      <c r="BZL41" s="196"/>
      <c r="BZM41" s="196"/>
      <c r="BZN41" s="196"/>
      <c r="BZO41" s="196"/>
      <c r="BZP41" s="196">
        <f t="shared" si="229"/>
        <v>0</v>
      </c>
      <c r="BZQ41" s="196">
        <f t="shared" si="202"/>
        <v>0</v>
      </c>
      <c r="BZR41" s="196">
        <f t="shared" si="203"/>
        <v>0</v>
      </c>
      <c r="BZS41" s="197"/>
      <c r="BZT41" s="197"/>
      <c r="BZU41" s="197"/>
      <c r="BZV41" s="197"/>
      <c r="BZW41" s="197"/>
      <c r="BZX41" s="197"/>
      <c r="BZY41" s="197"/>
      <c r="BZZ41" s="197"/>
      <c r="CAA41" s="197"/>
      <c r="CAB41" s="197"/>
      <c r="CAC41" s="197"/>
      <c r="CAD41" s="197"/>
      <c r="CAE41" s="197"/>
      <c r="CAF41" s="197"/>
      <c r="CAG41" s="197"/>
      <c r="CAH41" s="197"/>
      <c r="CAI41" s="197"/>
      <c r="CAJ41" s="197"/>
      <c r="CAK41" s="197"/>
      <c r="CAL41" s="197"/>
      <c r="CAM41" s="197"/>
      <c r="CAN41" s="197"/>
      <c r="CAO41" s="197"/>
      <c r="CAP41" s="197"/>
      <c r="CAQ41" s="197"/>
      <c r="CAR41" s="197"/>
      <c r="CAS41" s="197"/>
      <c r="CAT41" s="197"/>
      <c r="CAU41" s="197"/>
      <c r="CAV41" s="197"/>
      <c r="CAW41" s="197"/>
      <c r="CAX41" s="197"/>
      <c r="CAY41" s="197"/>
      <c r="CAZ41" s="197"/>
      <c r="CBA41" s="197"/>
      <c r="CBB41" s="197"/>
      <c r="CBC41" s="197"/>
      <c r="CBD41" s="197"/>
      <c r="CBE41" s="197"/>
      <c r="CBF41" s="197"/>
      <c r="CBG41" s="197"/>
      <c r="CBH41" s="197"/>
      <c r="CBI41" s="197"/>
      <c r="CBJ41" s="197"/>
      <c r="CBK41" s="197"/>
      <c r="CBL41" s="197"/>
      <c r="CBM41" s="197"/>
      <c r="CBN41" s="197"/>
      <c r="CBO41" s="197"/>
      <c r="CBP41" s="197"/>
      <c r="CBQ41" s="197"/>
      <c r="CBR41" s="197"/>
      <c r="CBS41" s="197"/>
      <c r="CBT41" s="212" t="s">
        <v>208</v>
      </c>
      <c r="CBU41" s="212" t="s">
        <v>209</v>
      </c>
      <c r="CBV41" s="213" t="s">
        <v>210</v>
      </c>
      <c r="CBW41" s="197"/>
      <c r="CBX41" s="197"/>
      <c r="CBY41" s="197"/>
      <c r="CBZ41" s="197"/>
      <c r="CCA41" s="197"/>
      <c r="CCB41" s="197"/>
      <c r="CCC41" s="197"/>
      <c r="CCD41" s="197"/>
      <c r="CCE41" s="197"/>
      <c r="CCF41" s="197"/>
      <c r="CCG41" s="197"/>
      <c r="CCH41" s="197"/>
      <c r="CCI41" s="197"/>
      <c r="CCJ41" s="197"/>
      <c r="CCK41" s="197"/>
      <c r="CCL41" s="197"/>
      <c r="CCM41" s="197"/>
      <c r="CCN41" s="197"/>
      <c r="CCO41" s="197"/>
      <c r="CCP41" s="197"/>
      <c r="CCQ41" s="197"/>
      <c r="CCR41" s="198"/>
      <c r="CCS41" s="198">
        <f t="shared" ref="CCS41:CCS72" si="248">+AUY41-ATV41</f>
        <v>0</v>
      </c>
      <c r="CCT41" s="199"/>
      <c r="CCV41" s="207" t="s">
        <v>16</v>
      </c>
      <c r="CCW41" s="210">
        <v>6.7304740524781345E-2</v>
      </c>
      <c r="CCX41" s="224"/>
      <c r="CCY41" s="222">
        <v>6.7304740524781345E-2</v>
      </c>
      <c r="CDM41" s="215" t="s">
        <v>105</v>
      </c>
      <c r="CDN41" s="226">
        <f>+SUM(CDN31:CDN40)</f>
        <v>39.964309533527697</v>
      </c>
      <c r="CDO41" s="226">
        <f>+SUM(CDO31:CDO40)</f>
        <v>17.511246685131194</v>
      </c>
      <c r="CDP41" s="222"/>
      <c r="CDS41" s="207" t="s">
        <v>215</v>
      </c>
      <c r="CDT41" s="210">
        <v>7.4434049999999994</v>
      </c>
      <c r="CDU41" s="210"/>
      <c r="CDY41" s="227" t="s">
        <v>211</v>
      </c>
      <c r="CDZ41" s="228">
        <v>4.9580987419825071</v>
      </c>
      <c r="CEA41" s="228">
        <v>3.3887842565597669E-8</v>
      </c>
    </row>
    <row r="42" spans="1:2164" s="200" customFormat="1" outlineLevel="1" x14ac:dyDescent="0.2">
      <c r="A42" s="194" t="s">
        <v>32</v>
      </c>
      <c r="B42" s="195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95"/>
      <c r="DW42" s="195"/>
      <c r="DX42" s="195"/>
      <c r="DY42" s="195"/>
      <c r="DZ42" s="195"/>
      <c r="EA42" s="195"/>
      <c r="EB42" s="195"/>
      <c r="EC42" s="195"/>
      <c r="ED42" s="195"/>
      <c r="EE42" s="195"/>
      <c r="EF42" s="195"/>
      <c r="EG42" s="195"/>
      <c r="EH42" s="195"/>
      <c r="EI42" s="195"/>
      <c r="EJ42" s="195"/>
      <c r="EK42" s="195"/>
      <c r="EL42" s="195"/>
      <c r="EM42" s="195"/>
      <c r="EN42" s="195"/>
      <c r="EO42" s="195"/>
      <c r="EP42" s="195"/>
      <c r="EQ42" s="195"/>
      <c r="ER42" s="195"/>
      <c r="ES42" s="195"/>
      <c r="ET42" s="195"/>
      <c r="EU42" s="195"/>
      <c r="EV42" s="195"/>
      <c r="EW42" s="195"/>
      <c r="EX42" s="195"/>
      <c r="EY42" s="195"/>
      <c r="EZ42" s="195"/>
      <c r="FA42" s="195"/>
      <c r="FB42" s="195"/>
      <c r="FC42" s="195"/>
      <c r="FD42" s="195"/>
      <c r="FE42" s="195"/>
      <c r="FF42" s="195"/>
      <c r="FG42" s="195"/>
      <c r="FH42" s="195"/>
      <c r="FI42" s="195"/>
      <c r="FJ42" s="195"/>
      <c r="FK42" s="195"/>
      <c r="FL42" s="195"/>
      <c r="FM42" s="195"/>
      <c r="FN42" s="195"/>
      <c r="FO42" s="195"/>
      <c r="FP42" s="195"/>
      <c r="FQ42" s="195"/>
      <c r="FR42" s="195"/>
      <c r="FS42" s="195"/>
      <c r="FT42" s="195"/>
      <c r="FU42" s="195"/>
      <c r="FV42" s="195"/>
      <c r="FW42" s="195"/>
      <c r="FX42" s="195"/>
      <c r="FY42" s="195"/>
      <c r="FZ42" s="195"/>
      <c r="GA42" s="195"/>
      <c r="GB42" s="195"/>
      <c r="GC42" s="195"/>
      <c r="GD42" s="195"/>
      <c r="GE42" s="195"/>
      <c r="GF42" s="195"/>
      <c r="GG42" s="195"/>
      <c r="GH42" s="195"/>
      <c r="GI42" s="195"/>
      <c r="GJ42" s="195"/>
      <c r="GK42" s="195"/>
      <c r="GL42" s="195"/>
      <c r="GM42" s="195"/>
      <c r="GN42" s="195"/>
      <c r="GO42" s="195"/>
      <c r="GP42" s="195"/>
      <c r="GQ42" s="195"/>
      <c r="GR42" s="195"/>
      <c r="GS42" s="195"/>
      <c r="GT42" s="195"/>
      <c r="GU42" s="195"/>
      <c r="GV42" s="195"/>
      <c r="GW42" s="195"/>
      <c r="GX42" s="195"/>
      <c r="GY42" s="195"/>
      <c r="GZ42" s="195"/>
      <c r="HA42" s="195"/>
      <c r="HB42" s="195"/>
      <c r="HC42" s="195"/>
      <c r="HD42" s="195"/>
      <c r="HE42" s="195"/>
      <c r="HF42" s="195"/>
      <c r="HG42" s="195"/>
      <c r="HH42" s="195"/>
      <c r="HI42" s="195"/>
      <c r="HJ42" s="195"/>
      <c r="HK42" s="195"/>
      <c r="HL42" s="195"/>
      <c r="HM42" s="195"/>
      <c r="HN42" s="195"/>
      <c r="HO42" s="195"/>
      <c r="HP42" s="195"/>
      <c r="HQ42" s="195"/>
      <c r="HR42" s="195"/>
      <c r="HS42" s="195"/>
      <c r="HT42" s="195"/>
      <c r="HU42" s="195"/>
      <c r="HV42" s="195"/>
      <c r="HW42" s="195"/>
      <c r="HX42" s="195"/>
      <c r="HY42" s="195"/>
      <c r="HZ42" s="195"/>
      <c r="IA42" s="195"/>
      <c r="IB42" s="195"/>
      <c r="IC42" s="195"/>
      <c r="ID42" s="195"/>
      <c r="IE42" s="195"/>
      <c r="IF42" s="195"/>
      <c r="IG42" s="195"/>
      <c r="IH42" s="195"/>
      <c r="II42" s="195"/>
      <c r="IJ42" s="195"/>
      <c r="IK42" s="195"/>
      <c r="IL42" s="195"/>
      <c r="IM42" s="195"/>
      <c r="IN42" s="195"/>
      <c r="IO42" s="195"/>
      <c r="IP42" s="195"/>
      <c r="IQ42" s="195"/>
      <c r="IR42" s="195"/>
      <c r="IS42" s="195"/>
      <c r="IT42" s="195"/>
      <c r="IU42" s="195"/>
      <c r="IV42" s="195"/>
      <c r="IW42" s="195"/>
      <c r="IX42" s="195"/>
      <c r="IY42" s="195"/>
      <c r="IZ42" s="195"/>
      <c r="JA42" s="195"/>
      <c r="JB42" s="195"/>
      <c r="JC42" s="195"/>
      <c r="JD42" s="195"/>
      <c r="JE42" s="195"/>
      <c r="JF42" s="195"/>
      <c r="JG42" s="195"/>
      <c r="JH42" s="195"/>
      <c r="JI42" s="195"/>
      <c r="JJ42" s="195"/>
      <c r="JK42" s="195"/>
      <c r="JL42" s="195"/>
      <c r="JM42" s="195"/>
      <c r="JN42" s="195"/>
      <c r="JO42" s="195"/>
      <c r="JP42" s="195"/>
      <c r="JQ42" s="195"/>
      <c r="JR42" s="195"/>
      <c r="JS42" s="195"/>
      <c r="JT42" s="195"/>
      <c r="JU42" s="195"/>
      <c r="JV42" s="195"/>
      <c r="JW42" s="195"/>
      <c r="JX42" s="195"/>
      <c r="JY42" s="195"/>
      <c r="JZ42" s="195"/>
      <c r="KA42" s="195"/>
      <c r="KB42" s="195"/>
      <c r="KC42" s="195"/>
      <c r="KD42" s="195"/>
      <c r="KE42" s="195"/>
      <c r="KF42" s="195"/>
      <c r="KG42" s="195"/>
      <c r="KH42" s="195"/>
      <c r="KI42" s="195"/>
      <c r="KJ42" s="195"/>
      <c r="KK42" s="195"/>
      <c r="KL42" s="195"/>
      <c r="KM42" s="195"/>
      <c r="KN42" s="195"/>
      <c r="KO42" s="195"/>
      <c r="KP42" s="195"/>
      <c r="KQ42" s="195"/>
      <c r="KR42" s="195"/>
      <c r="KS42" s="195"/>
      <c r="KT42" s="195"/>
      <c r="KU42" s="195"/>
      <c r="KV42" s="195"/>
      <c r="KW42" s="195"/>
      <c r="KX42" s="195"/>
      <c r="KY42" s="195"/>
      <c r="KZ42" s="195"/>
      <c r="LA42" s="195"/>
      <c r="LB42" s="195"/>
      <c r="LC42" s="195"/>
      <c r="LD42" s="195"/>
      <c r="LE42" s="195"/>
      <c r="LF42" s="195"/>
      <c r="LG42" s="195"/>
      <c r="LH42" s="195"/>
      <c r="LI42" s="195"/>
      <c r="LJ42" s="195"/>
      <c r="LK42" s="195"/>
      <c r="LL42" s="195"/>
      <c r="LM42" s="195"/>
      <c r="LN42" s="195"/>
      <c r="LO42" s="195"/>
      <c r="LP42" s="195"/>
      <c r="LQ42" s="195"/>
      <c r="LR42" s="195"/>
      <c r="LS42" s="195"/>
      <c r="LT42" s="195"/>
      <c r="LU42" s="195"/>
      <c r="LV42" s="195"/>
      <c r="LW42" s="195"/>
      <c r="LX42" s="195"/>
      <c r="LY42" s="195"/>
      <c r="LZ42" s="195"/>
      <c r="MA42" s="195"/>
      <c r="MB42" s="195"/>
      <c r="MC42" s="195"/>
      <c r="MD42" s="195"/>
      <c r="ME42" s="195"/>
      <c r="MF42" s="195"/>
      <c r="MG42" s="195"/>
      <c r="MH42" s="195"/>
      <c r="MI42" s="195"/>
      <c r="MJ42" s="195"/>
      <c r="MK42" s="195"/>
      <c r="ML42" s="195"/>
      <c r="MM42" s="195"/>
      <c r="MN42" s="195"/>
      <c r="MO42" s="195"/>
      <c r="MP42" s="195"/>
      <c r="MQ42" s="195"/>
      <c r="MR42" s="195"/>
      <c r="MS42" s="195"/>
      <c r="MT42" s="195"/>
      <c r="MU42" s="195"/>
      <c r="MV42" s="195"/>
      <c r="MW42" s="195"/>
      <c r="MX42" s="195"/>
      <c r="MY42" s="195"/>
      <c r="MZ42" s="195"/>
      <c r="NA42" s="195"/>
      <c r="NB42" s="195"/>
      <c r="NC42" s="195"/>
      <c r="ND42" s="195"/>
      <c r="NE42" s="195"/>
      <c r="NF42" s="195"/>
      <c r="NG42" s="195"/>
      <c r="NH42" s="195"/>
      <c r="NI42" s="195"/>
      <c r="NJ42" s="195"/>
      <c r="NK42" s="195"/>
      <c r="NL42" s="195"/>
      <c r="NM42" s="195"/>
      <c r="NN42" s="195"/>
      <c r="NO42" s="195"/>
      <c r="NP42" s="195"/>
      <c r="NQ42" s="195"/>
      <c r="NR42" s="195"/>
      <c r="NS42" s="195"/>
      <c r="NT42" s="195"/>
      <c r="NU42" s="195"/>
      <c r="NV42" s="195"/>
      <c r="NW42" s="195"/>
      <c r="NX42" s="195"/>
      <c r="NY42" s="195"/>
      <c r="NZ42" s="195"/>
      <c r="OA42" s="195"/>
      <c r="OB42" s="195"/>
      <c r="OC42" s="195"/>
      <c r="OD42" s="195"/>
      <c r="OE42" s="195"/>
      <c r="OF42" s="195"/>
      <c r="OG42" s="195"/>
      <c r="OH42" s="195"/>
      <c r="OI42" s="195"/>
      <c r="OJ42" s="195"/>
      <c r="OK42" s="195"/>
      <c r="OL42" s="195"/>
      <c r="OM42" s="195"/>
      <c r="ON42" s="195"/>
      <c r="OO42" s="195"/>
      <c r="OP42" s="195"/>
      <c r="OQ42" s="195"/>
      <c r="OR42" s="195"/>
      <c r="OS42" s="195"/>
      <c r="OT42" s="195"/>
      <c r="OU42" s="195"/>
      <c r="OV42" s="195"/>
      <c r="OW42" s="195"/>
      <c r="OX42" s="195"/>
      <c r="OY42" s="195"/>
      <c r="OZ42" s="195"/>
      <c r="PA42" s="195"/>
      <c r="PB42" s="195"/>
      <c r="PC42" s="195"/>
      <c r="PD42" s="195"/>
      <c r="PE42" s="195"/>
      <c r="PF42" s="195"/>
      <c r="PG42" s="195"/>
      <c r="PH42" s="195"/>
      <c r="PI42" s="195"/>
      <c r="PJ42" s="195"/>
      <c r="PK42" s="195"/>
      <c r="PL42" s="195"/>
      <c r="PM42" s="195"/>
      <c r="PN42" s="195"/>
      <c r="PO42" s="195"/>
      <c r="PP42" s="195"/>
      <c r="PQ42" s="195"/>
      <c r="PR42" s="195"/>
      <c r="PS42" s="195"/>
      <c r="PT42" s="195"/>
      <c r="PU42" s="195"/>
      <c r="PV42" s="195"/>
      <c r="PW42" s="195"/>
      <c r="PX42" s="195"/>
      <c r="PY42" s="195"/>
      <c r="PZ42" s="195"/>
      <c r="QA42" s="195"/>
      <c r="QB42" s="195"/>
      <c r="QC42" s="195"/>
      <c r="QD42" s="195"/>
      <c r="QE42" s="195"/>
      <c r="QF42" s="195"/>
      <c r="QG42" s="195"/>
      <c r="QH42" s="195"/>
      <c r="QI42" s="195"/>
      <c r="QJ42" s="195"/>
      <c r="QK42" s="195"/>
      <c r="QL42" s="195"/>
      <c r="QM42" s="195"/>
      <c r="QN42" s="195"/>
      <c r="QO42" s="195"/>
      <c r="QP42" s="195"/>
      <c r="QQ42" s="195"/>
      <c r="QR42" s="195"/>
      <c r="QS42" s="195"/>
      <c r="QT42" s="195"/>
      <c r="QU42" s="195"/>
      <c r="QV42" s="195"/>
      <c r="QW42" s="195"/>
      <c r="QX42" s="195"/>
      <c r="QY42" s="195"/>
      <c r="QZ42" s="195"/>
      <c r="RA42" s="195"/>
      <c r="RB42" s="195"/>
      <c r="RC42" s="195"/>
      <c r="RD42" s="195"/>
      <c r="RE42" s="195"/>
      <c r="RF42" s="195"/>
      <c r="RG42" s="195"/>
      <c r="RH42" s="195"/>
      <c r="RI42" s="195"/>
      <c r="RJ42" s="195"/>
      <c r="RK42" s="195"/>
      <c r="RL42" s="195"/>
      <c r="RM42" s="195"/>
      <c r="RN42" s="195"/>
      <c r="RO42" s="195"/>
      <c r="RP42" s="195"/>
      <c r="RQ42" s="195"/>
      <c r="RR42" s="195"/>
      <c r="RS42" s="195"/>
      <c r="RT42" s="195"/>
      <c r="RU42" s="195"/>
      <c r="RV42" s="195"/>
      <c r="RW42" s="195"/>
      <c r="RX42" s="195"/>
      <c r="RY42" s="195"/>
      <c r="RZ42" s="195"/>
      <c r="SA42" s="195"/>
      <c r="SB42" s="195"/>
      <c r="SC42" s="195"/>
      <c r="SD42" s="195"/>
      <c r="SE42" s="195"/>
      <c r="SF42" s="195"/>
      <c r="SG42" s="195"/>
      <c r="SH42" s="195"/>
      <c r="SI42" s="195"/>
      <c r="SJ42" s="195"/>
      <c r="SK42" s="195"/>
      <c r="SL42" s="195"/>
      <c r="SM42" s="195"/>
      <c r="SN42" s="195"/>
      <c r="SO42" s="195"/>
      <c r="SP42" s="195"/>
      <c r="SQ42" s="195"/>
      <c r="SR42" s="196"/>
      <c r="SS42" s="195"/>
      <c r="ST42" s="195"/>
      <c r="SU42" s="195"/>
      <c r="SV42" s="195"/>
      <c r="SW42" s="195"/>
      <c r="SX42" s="195"/>
      <c r="SY42" s="195"/>
      <c r="SZ42" s="195"/>
      <c r="TA42" s="195"/>
      <c r="TB42" s="195"/>
      <c r="TC42" s="195"/>
      <c r="TD42" s="195"/>
      <c r="TE42" s="195"/>
      <c r="TF42" s="195"/>
      <c r="TG42" s="195"/>
      <c r="TH42" s="195"/>
      <c r="TI42" s="195"/>
      <c r="TJ42" s="195"/>
      <c r="TK42" s="195">
        <f t="shared" si="230"/>
        <v>0</v>
      </c>
      <c r="TL42" s="195"/>
      <c r="TM42" s="195"/>
      <c r="TN42" s="195"/>
      <c r="TO42" s="195"/>
      <c r="TP42" s="195"/>
      <c r="TQ42" s="195"/>
      <c r="TR42" s="195"/>
      <c r="TS42" s="195"/>
      <c r="TT42" s="195"/>
      <c r="TU42" s="195"/>
      <c r="TV42" s="195"/>
      <c r="TW42" s="195"/>
      <c r="TX42" s="195"/>
      <c r="TY42" s="195"/>
      <c r="TZ42" s="195"/>
      <c r="UA42" s="195"/>
      <c r="UB42" s="195"/>
      <c r="UC42" s="195"/>
      <c r="UD42" s="195"/>
      <c r="UE42" s="195"/>
      <c r="UF42" s="195"/>
      <c r="UG42" s="195"/>
      <c r="UH42" s="195"/>
      <c r="UI42" s="195"/>
      <c r="UJ42" s="195"/>
      <c r="UK42" s="195"/>
      <c r="UL42" s="195"/>
      <c r="UM42" s="195"/>
      <c r="UN42" s="195"/>
      <c r="UO42" s="195"/>
      <c r="UP42" s="195"/>
      <c r="UQ42" s="195"/>
      <c r="UR42" s="195"/>
      <c r="US42" s="195"/>
      <c r="UT42" s="195"/>
      <c r="UU42" s="195"/>
      <c r="UV42" s="195"/>
      <c r="UW42" s="195">
        <f t="shared" si="42"/>
        <v>0</v>
      </c>
      <c r="UX42" s="195"/>
      <c r="UY42" s="195"/>
      <c r="UZ42" s="195"/>
      <c r="VA42" s="195"/>
      <c r="VB42" s="195"/>
      <c r="VC42" s="195"/>
      <c r="VD42" s="195"/>
      <c r="VE42" s="195"/>
      <c r="VF42" s="195"/>
      <c r="VG42" s="195"/>
      <c r="VH42" s="195"/>
      <c r="VI42" s="195"/>
      <c r="VJ42" s="195"/>
      <c r="VK42" s="195"/>
      <c r="VL42" s="195"/>
      <c r="VM42" s="195"/>
      <c r="VN42" s="195"/>
      <c r="VO42" s="195"/>
      <c r="VP42" s="195"/>
      <c r="VQ42" s="195"/>
      <c r="VR42" s="195"/>
      <c r="VS42" s="195"/>
      <c r="VT42" s="195"/>
      <c r="VU42" s="195"/>
      <c r="VV42" s="195"/>
      <c r="VW42" s="195"/>
      <c r="VX42" s="195"/>
      <c r="VY42" s="195"/>
      <c r="VZ42" s="195"/>
      <c r="WA42" s="195"/>
      <c r="WB42" s="195"/>
      <c r="WC42" s="195"/>
      <c r="WD42" s="195"/>
      <c r="WE42" s="195"/>
      <c r="WF42" s="195"/>
      <c r="WG42" s="195"/>
      <c r="WH42" s="195"/>
      <c r="WI42" s="195"/>
      <c r="WJ42" s="195"/>
      <c r="WK42" s="195"/>
      <c r="WL42" s="195"/>
      <c r="WM42" s="195"/>
      <c r="WN42" s="195"/>
      <c r="WO42" s="195"/>
      <c r="WP42" s="195"/>
      <c r="WQ42" s="195"/>
      <c r="WR42" s="195"/>
      <c r="WS42" s="195"/>
      <c r="WT42" s="195"/>
      <c r="WU42" s="195"/>
      <c r="WV42" s="195"/>
      <c r="WW42" s="195"/>
      <c r="WX42" s="195"/>
      <c r="WY42" s="195"/>
      <c r="WZ42" s="195"/>
      <c r="XA42" s="195"/>
      <c r="XB42" s="195"/>
      <c r="XC42" s="195"/>
      <c r="XD42" s="195"/>
      <c r="XE42" s="195"/>
      <c r="XF42" s="195"/>
      <c r="XG42" s="195"/>
      <c r="XH42" s="195"/>
      <c r="XI42" s="195"/>
      <c r="XJ42" s="195"/>
      <c r="XK42" s="195"/>
      <c r="XL42" s="195"/>
      <c r="XM42" s="195"/>
      <c r="XN42" s="195"/>
      <c r="XO42" s="195"/>
      <c r="XP42" s="195"/>
      <c r="XQ42" s="195"/>
      <c r="XR42" s="195"/>
      <c r="XS42" s="195"/>
      <c r="XT42" s="195"/>
      <c r="XU42" s="195"/>
      <c r="XV42" s="195"/>
      <c r="XW42" s="195"/>
      <c r="XX42" s="195"/>
      <c r="XY42" s="195"/>
      <c r="XZ42" s="195"/>
      <c r="YA42" s="195">
        <f t="shared" si="43"/>
        <v>0</v>
      </c>
      <c r="YB42" s="195"/>
      <c r="YC42" s="195"/>
      <c r="YD42" s="195"/>
      <c r="YE42" s="195"/>
      <c r="YF42" s="195">
        <f t="shared" si="44"/>
        <v>0</v>
      </c>
      <c r="YG42" s="195">
        <f t="shared" si="45"/>
        <v>0</v>
      </c>
      <c r="YH42" s="195">
        <f t="shared" si="46"/>
        <v>0</v>
      </c>
      <c r="YI42" s="195"/>
      <c r="YJ42" s="195"/>
      <c r="YK42" s="195"/>
      <c r="YL42" s="195"/>
      <c r="YM42" s="195">
        <f t="shared" si="47"/>
        <v>0</v>
      </c>
      <c r="YN42" s="195"/>
      <c r="YO42" s="195"/>
      <c r="YP42" s="195"/>
      <c r="YQ42" s="195"/>
      <c r="YR42" s="195"/>
      <c r="YS42" s="195"/>
      <c r="YT42" s="195"/>
      <c r="YU42" s="195"/>
      <c r="YV42" s="195"/>
      <c r="YW42" s="195"/>
      <c r="YX42" s="195"/>
      <c r="YY42" s="195"/>
      <c r="YZ42" s="195"/>
      <c r="ZA42" s="195"/>
      <c r="ZB42" s="195"/>
      <c r="ZC42" s="195"/>
      <c r="ZD42" s="195"/>
      <c r="ZE42" s="195"/>
      <c r="ZF42" s="195"/>
      <c r="ZG42" s="195"/>
      <c r="ZH42" s="195"/>
      <c r="ZI42" s="195"/>
      <c r="ZJ42" s="195"/>
      <c r="ZK42" s="195"/>
      <c r="ZL42" s="195"/>
      <c r="ZM42" s="195"/>
      <c r="ZN42" s="195"/>
      <c r="ZO42" s="195"/>
      <c r="ZP42" s="195"/>
      <c r="ZQ42" s="195"/>
      <c r="ZR42" s="195"/>
      <c r="ZS42" s="195"/>
      <c r="ZT42" s="195"/>
      <c r="ZU42" s="195"/>
      <c r="ZV42" s="195"/>
      <c r="ZW42" s="195"/>
      <c r="ZX42" s="195"/>
      <c r="ZY42" s="195"/>
      <c r="ZZ42" s="195"/>
      <c r="AAA42" s="195"/>
      <c r="AAB42" s="195"/>
      <c r="AAC42" s="195"/>
      <c r="AAD42" s="195"/>
      <c r="AAE42" s="195"/>
      <c r="AAF42" s="195"/>
      <c r="AAG42" s="195"/>
      <c r="AAH42" s="195"/>
      <c r="AAI42" s="195"/>
      <c r="AAJ42" s="195"/>
      <c r="AAK42" s="195"/>
      <c r="AAL42" s="195"/>
      <c r="AAM42" s="195"/>
      <c r="AAN42" s="195"/>
      <c r="AAO42" s="195"/>
      <c r="AAP42" s="195"/>
      <c r="AAQ42" s="195"/>
      <c r="AAR42" s="195"/>
      <c r="AAS42" s="195"/>
      <c r="AAT42" s="195"/>
      <c r="AAU42" s="195"/>
      <c r="AAV42" s="195"/>
      <c r="AAW42" s="195"/>
      <c r="AAX42" s="195"/>
      <c r="AAY42" s="195"/>
      <c r="AAZ42" s="195"/>
      <c r="ABA42" s="195"/>
      <c r="ABB42" s="195"/>
      <c r="ABC42" s="195"/>
      <c r="ABD42" s="195"/>
      <c r="ABE42" s="195"/>
      <c r="ABF42" s="195"/>
      <c r="ABG42" s="195"/>
      <c r="ABH42" s="195">
        <f t="shared" si="48"/>
        <v>0</v>
      </c>
      <c r="ABI42" s="195"/>
      <c r="ABJ42" s="195"/>
      <c r="ABK42" s="195"/>
      <c r="ABL42" s="195"/>
      <c r="ABM42" s="195"/>
      <c r="ABN42" s="195"/>
      <c r="ABO42" s="195"/>
      <c r="ABP42" s="195"/>
      <c r="ABQ42" s="195"/>
      <c r="ABR42" s="195"/>
      <c r="ABS42" s="195"/>
      <c r="ABT42" s="195"/>
      <c r="ABU42" s="195"/>
      <c r="ABV42" s="195"/>
      <c r="ABW42" s="195"/>
      <c r="ABX42" s="195"/>
      <c r="ABY42" s="195"/>
      <c r="ABZ42" s="195"/>
      <c r="ACA42" s="195"/>
      <c r="ACB42" s="195"/>
      <c r="ACC42" s="195"/>
      <c r="ACD42" s="195"/>
      <c r="ACE42" s="195"/>
      <c r="ACF42" s="195"/>
      <c r="ACG42" s="195"/>
      <c r="ACH42" s="195"/>
      <c r="ACI42" s="195"/>
      <c r="ACJ42" s="195"/>
      <c r="ACK42" s="195"/>
      <c r="ACL42" s="195"/>
      <c r="ACM42" s="195"/>
      <c r="ACN42" s="195"/>
      <c r="ACO42" s="195"/>
      <c r="ACP42" s="195"/>
      <c r="ACQ42" s="195"/>
      <c r="ACR42" s="195"/>
      <c r="ACS42" s="195"/>
      <c r="ACT42" s="195"/>
      <c r="ACU42" s="195"/>
      <c r="ACV42" s="195"/>
      <c r="ACW42" s="195"/>
      <c r="ACX42" s="195"/>
      <c r="ACY42" s="195"/>
      <c r="ACZ42" s="195"/>
      <c r="ADA42" s="195"/>
      <c r="ADB42" s="195"/>
      <c r="ADC42" s="195"/>
      <c r="ADD42" s="195"/>
      <c r="ADE42" s="195"/>
      <c r="ADF42" s="195"/>
      <c r="ADG42" s="195"/>
      <c r="ADH42" s="195"/>
      <c r="ADI42" s="195"/>
      <c r="ADJ42" s="195"/>
      <c r="ADK42" s="195"/>
      <c r="ADL42" s="195"/>
      <c r="ADM42" s="195"/>
      <c r="ADN42" s="195"/>
      <c r="ADO42" s="195"/>
      <c r="ADP42" s="195"/>
      <c r="ADQ42" s="195"/>
      <c r="ADR42" s="195"/>
      <c r="ADS42" s="195"/>
      <c r="ADT42" s="195"/>
      <c r="ADU42" s="195"/>
      <c r="ADV42" s="195"/>
      <c r="ADW42" s="195"/>
      <c r="ADX42" s="195"/>
      <c r="ADY42" s="195"/>
      <c r="ADZ42" s="195"/>
      <c r="AEA42" s="195"/>
      <c r="AEB42" s="195"/>
      <c r="AEC42" s="195"/>
      <c r="AED42" s="195"/>
      <c r="AEE42" s="195"/>
      <c r="AEF42" s="195"/>
      <c r="AEG42" s="195"/>
      <c r="AEH42" s="195"/>
      <c r="AEI42" s="195"/>
      <c r="AEJ42" s="195"/>
      <c r="AEK42" s="195"/>
      <c r="AEL42" s="195"/>
      <c r="AEM42" s="195"/>
      <c r="AEN42" s="195"/>
      <c r="AEO42" s="195"/>
      <c r="AEP42" s="195"/>
      <c r="AEQ42" s="195"/>
      <c r="AER42" s="195"/>
      <c r="AES42" s="195"/>
      <c r="AET42" s="195"/>
      <c r="AEU42" s="195"/>
      <c r="AEV42" s="195"/>
      <c r="AEW42" s="195"/>
      <c r="AEX42" s="195"/>
      <c r="AEY42" s="195"/>
      <c r="AEZ42" s="195"/>
      <c r="AFA42" s="195"/>
      <c r="AFB42" s="195"/>
      <c r="AFC42" s="195"/>
      <c r="AFD42" s="195"/>
      <c r="AFE42" s="195"/>
      <c r="AFF42" s="195"/>
      <c r="AFG42" s="195"/>
      <c r="AFH42" s="195"/>
      <c r="AFI42" s="195"/>
      <c r="AFJ42" s="195"/>
      <c r="AFK42" s="195"/>
      <c r="AFL42" s="195"/>
      <c r="AFM42" s="195"/>
      <c r="AFN42" s="195"/>
      <c r="AFO42" s="195"/>
      <c r="AFP42" s="195"/>
      <c r="AFQ42" s="195"/>
      <c r="AFR42" s="195"/>
      <c r="AFS42" s="195"/>
      <c r="AFT42" s="195"/>
      <c r="AFU42" s="195"/>
      <c r="AFV42" s="195"/>
      <c r="AFW42" s="195"/>
      <c r="AFX42" s="195"/>
      <c r="AFY42" s="195"/>
      <c r="AFZ42" s="195"/>
      <c r="AGA42" s="195"/>
      <c r="AGB42" s="195"/>
      <c r="AGC42" s="195"/>
      <c r="AGD42" s="195"/>
      <c r="AGE42" s="195"/>
      <c r="AGF42" s="195"/>
      <c r="AGG42" s="195"/>
      <c r="AGH42" s="195"/>
      <c r="AGI42" s="195"/>
      <c r="AGJ42" s="195"/>
      <c r="AGK42" s="195"/>
      <c r="AGL42" s="195"/>
      <c r="AGM42" s="195"/>
      <c r="AGN42" s="195"/>
      <c r="AGO42" s="195"/>
      <c r="AGP42" s="195"/>
      <c r="AGQ42" s="195"/>
      <c r="AGR42" s="195"/>
      <c r="AGS42" s="195"/>
      <c r="AGT42" s="195"/>
      <c r="AGU42" s="195"/>
      <c r="AGV42" s="195"/>
      <c r="AGW42" s="195"/>
      <c r="AGX42" s="195"/>
      <c r="AGY42" s="195"/>
      <c r="AGZ42" s="195"/>
      <c r="AHA42" s="195"/>
      <c r="AHB42" s="195"/>
      <c r="AHC42" s="195"/>
      <c r="AHD42" s="195"/>
      <c r="AHE42" s="195"/>
      <c r="AHF42" s="195"/>
      <c r="AHG42" s="195"/>
      <c r="AHH42" s="195"/>
      <c r="AHI42" s="195"/>
      <c r="AHJ42" s="195"/>
      <c r="AHK42" s="195"/>
      <c r="AHL42" s="195"/>
      <c r="AHM42" s="195"/>
      <c r="AHN42" s="195"/>
      <c r="AHO42" s="195"/>
      <c r="AHP42" s="195"/>
      <c r="AHQ42" s="195"/>
      <c r="AHR42" s="195"/>
      <c r="AHS42" s="195"/>
      <c r="AHT42" s="195"/>
      <c r="AHU42" s="195"/>
      <c r="AHV42" s="195"/>
      <c r="AHW42" s="195"/>
      <c r="AHX42" s="195"/>
      <c r="AHY42" s="195"/>
      <c r="AHZ42" s="195"/>
      <c r="AIA42" s="195"/>
      <c r="AIB42" s="195"/>
      <c r="AIC42" s="195"/>
      <c r="AID42" s="195"/>
      <c r="AIE42" s="195"/>
      <c r="AIF42" s="195"/>
      <c r="AIG42" s="195"/>
      <c r="AIH42" s="195"/>
      <c r="AII42" s="195"/>
      <c r="AIJ42" s="195"/>
      <c r="AIK42" s="195"/>
      <c r="AIL42" s="195"/>
      <c r="AIM42" s="195"/>
      <c r="AIN42" s="195"/>
      <c r="AIO42" s="195"/>
      <c r="AIP42" s="195"/>
      <c r="AIQ42" s="195"/>
      <c r="AIR42" s="195"/>
      <c r="AIS42" s="195"/>
      <c r="AIT42" s="195"/>
      <c r="AIU42" s="195"/>
      <c r="AIV42" s="195"/>
      <c r="AIW42" s="195"/>
      <c r="AIX42" s="195"/>
      <c r="AIY42" s="195"/>
      <c r="AIZ42" s="195"/>
      <c r="AJA42" s="195"/>
      <c r="AJB42" s="195"/>
      <c r="AJC42" s="195"/>
      <c r="AJD42" s="195"/>
      <c r="AJE42" s="195"/>
      <c r="AJF42" s="195"/>
      <c r="AJG42" s="195"/>
      <c r="AJH42" s="195"/>
      <c r="AJI42" s="195"/>
      <c r="AJJ42" s="195"/>
      <c r="AJK42" s="195"/>
      <c r="AJL42" s="195"/>
      <c r="AJM42" s="195"/>
      <c r="AJN42" s="195"/>
      <c r="AJO42" s="195"/>
      <c r="AJP42" s="195"/>
      <c r="AJQ42" s="195"/>
      <c r="AJR42" s="195"/>
      <c r="AJS42" s="195"/>
      <c r="AJT42" s="195"/>
      <c r="AJU42" s="195"/>
      <c r="AJV42" s="195"/>
      <c r="AJW42" s="195"/>
      <c r="AJX42" s="195"/>
      <c r="AJY42" s="195"/>
      <c r="AJZ42" s="195"/>
      <c r="AKA42" s="195"/>
      <c r="AKB42" s="195"/>
      <c r="AKC42" s="195"/>
      <c r="AKD42" s="195"/>
      <c r="AKE42" s="195"/>
      <c r="AKF42" s="195"/>
      <c r="AKG42" s="195"/>
      <c r="AKH42" s="195"/>
      <c r="AKI42" s="195"/>
      <c r="AKJ42" s="195"/>
      <c r="AKK42" s="195"/>
      <c r="AKL42" s="195"/>
      <c r="AKM42" s="195"/>
      <c r="AKN42" s="195"/>
      <c r="AKO42" s="195"/>
      <c r="AKP42" s="195"/>
      <c r="AKQ42" s="195"/>
      <c r="AKR42" s="195"/>
      <c r="AKS42" s="195"/>
      <c r="AKT42" s="195"/>
      <c r="AKU42" s="195"/>
      <c r="AKV42" s="195"/>
      <c r="AKW42" s="195"/>
      <c r="AKX42" s="195"/>
      <c r="AKY42" s="195"/>
      <c r="AKZ42" s="195"/>
      <c r="ALA42" s="195"/>
      <c r="ALB42" s="195"/>
      <c r="ALC42" s="195"/>
      <c r="ALD42" s="195"/>
      <c r="ALE42" s="195"/>
      <c r="ALF42" s="195"/>
      <c r="ALG42" s="195"/>
      <c r="ALH42" s="195"/>
      <c r="ALI42" s="195"/>
      <c r="ALJ42" s="195"/>
      <c r="ALK42" s="195"/>
      <c r="ALL42" s="195"/>
      <c r="ALM42" s="195"/>
      <c r="ALN42" s="195"/>
      <c r="ALO42" s="195"/>
      <c r="ALP42" s="195"/>
      <c r="ALQ42" s="195"/>
      <c r="ALR42" s="195"/>
      <c r="ALS42" s="195"/>
      <c r="ALT42" s="195"/>
      <c r="ALU42" s="195"/>
      <c r="ALV42" s="195"/>
      <c r="ALW42" s="195"/>
      <c r="ALX42" s="195"/>
      <c r="ALY42" s="195"/>
      <c r="ALZ42" s="195"/>
      <c r="AMA42" s="195"/>
      <c r="AMB42" s="195"/>
      <c r="AMC42" s="195"/>
      <c r="AMD42" s="195"/>
      <c r="AME42" s="195"/>
      <c r="AMF42" s="195"/>
      <c r="AMG42" s="195"/>
      <c r="AMH42" s="195"/>
      <c r="AMI42" s="195"/>
      <c r="AMJ42" s="195"/>
      <c r="AMK42" s="195"/>
      <c r="AML42" s="195"/>
      <c r="AMM42" s="195"/>
      <c r="AMN42" s="195"/>
      <c r="AMO42" s="195"/>
      <c r="AMP42" s="195"/>
      <c r="AMQ42" s="195"/>
      <c r="AMR42" s="195">
        <f t="shared" si="49"/>
        <v>0</v>
      </c>
      <c r="AMS42" s="195">
        <f t="shared" si="50"/>
        <v>0</v>
      </c>
      <c r="AMT42" s="195"/>
      <c r="AMU42" s="195"/>
      <c r="AMV42" s="195"/>
      <c r="AMW42" s="195"/>
      <c r="AMX42" s="195"/>
      <c r="AMY42" s="195"/>
      <c r="AMZ42" s="195"/>
      <c r="ANA42" s="195"/>
      <c r="ANB42" s="195"/>
      <c r="ANC42" s="195"/>
      <c r="AND42" s="195"/>
      <c r="ANE42" s="195">
        <f t="shared" si="51"/>
        <v>0</v>
      </c>
      <c r="ANF42" s="195"/>
      <c r="ANG42" s="195"/>
      <c r="ANH42" s="195"/>
      <c r="ANI42" s="195"/>
      <c r="ANJ42" s="195"/>
      <c r="ANK42" s="195"/>
      <c r="ANL42" s="195"/>
      <c r="ANM42" s="195"/>
      <c r="ANN42" s="195"/>
      <c r="ANO42" s="195"/>
      <c r="ANP42" s="195"/>
      <c r="ANQ42" s="195"/>
      <c r="ANR42" s="195">
        <f t="shared" si="52"/>
        <v>0</v>
      </c>
      <c r="ANS42" s="195"/>
      <c r="ANT42" s="195"/>
      <c r="ANU42" s="195"/>
      <c r="ANV42" s="195"/>
      <c r="ANW42" s="195"/>
      <c r="ANX42" s="195"/>
      <c r="ANY42" s="195"/>
      <c r="ANZ42" s="195"/>
      <c r="AOA42" s="195"/>
      <c r="AOB42" s="195"/>
      <c r="AOC42" s="195"/>
      <c r="AOD42" s="195"/>
      <c r="AOE42" s="195"/>
      <c r="AOF42" s="195"/>
      <c r="AOG42" s="195"/>
      <c r="AOH42" s="195"/>
      <c r="AOI42" s="195"/>
      <c r="AOJ42" s="195"/>
      <c r="AOK42" s="195"/>
      <c r="AOL42" s="195"/>
      <c r="AOM42" s="195"/>
      <c r="AON42" s="195"/>
      <c r="AOO42" s="195"/>
      <c r="AOP42" s="195"/>
      <c r="AOQ42" s="195"/>
      <c r="AOR42" s="195"/>
      <c r="AOS42" s="195"/>
      <c r="AOT42" s="195"/>
      <c r="AOU42" s="195"/>
      <c r="AOV42" s="195"/>
      <c r="AOW42" s="195"/>
      <c r="AOX42" s="195"/>
      <c r="AOY42" s="195"/>
      <c r="AOZ42" s="195"/>
      <c r="APA42" s="195"/>
      <c r="APB42" s="195">
        <f t="shared" si="53"/>
        <v>0</v>
      </c>
      <c r="APC42" s="195"/>
      <c r="APD42" s="195"/>
      <c r="APE42" s="195"/>
      <c r="APF42" s="195"/>
      <c r="APG42" s="195"/>
      <c r="APH42" s="195"/>
      <c r="API42" s="195"/>
      <c r="APJ42" s="195"/>
      <c r="APK42" s="195"/>
      <c r="APL42" s="195"/>
      <c r="APM42" s="195"/>
      <c r="APN42" s="195"/>
      <c r="APO42" s="195"/>
      <c r="APP42" s="195"/>
      <c r="APQ42" s="195"/>
      <c r="APR42" s="195"/>
      <c r="APS42" s="195"/>
      <c r="APT42" s="195"/>
      <c r="APU42" s="195">
        <f t="shared" si="54"/>
        <v>0</v>
      </c>
      <c r="APV42" s="195"/>
      <c r="APW42" s="195"/>
      <c r="APX42" s="195"/>
      <c r="APY42" s="195"/>
      <c r="APZ42" s="195"/>
      <c r="AQA42" s="195"/>
      <c r="AQB42" s="195"/>
      <c r="AQC42" s="195"/>
      <c r="AQD42" s="195"/>
      <c r="AQE42" s="195"/>
      <c r="AQF42" s="195"/>
      <c r="AQG42" s="195"/>
      <c r="AQH42" s="195"/>
      <c r="AQI42" s="195"/>
      <c r="AQJ42" s="195"/>
      <c r="AQK42" s="195"/>
      <c r="AQL42" s="195"/>
      <c r="AQM42" s="195"/>
      <c r="AQN42" s="195"/>
      <c r="AQO42" s="195"/>
      <c r="AQP42" s="195"/>
      <c r="AQQ42" s="195"/>
      <c r="AQR42" s="195">
        <f t="shared" si="55"/>
        <v>0</v>
      </c>
      <c r="AQS42" s="195"/>
      <c r="AQT42" s="195"/>
      <c r="AQU42" s="195"/>
      <c r="AQV42" s="195"/>
      <c r="AQW42" s="195"/>
      <c r="AQX42" s="195"/>
      <c r="AQY42" s="195"/>
      <c r="AQZ42" s="195"/>
      <c r="ARA42" s="195"/>
      <c r="ARB42" s="195"/>
      <c r="ARC42" s="195"/>
      <c r="ARD42" s="195"/>
      <c r="ARE42" s="195"/>
      <c r="ARF42" s="195"/>
      <c r="ARG42" s="195"/>
      <c r="ARH42" s="195"/>
      <c r="ARI42" s="195"/>
      <c r="ARJ42" s="195"/>
      <c r="ARK42" s="195"/>
      <c r="ARL42" s="195"/>
      <c r="ARM42" s="195"/>
      <c r="ARN42" s="195"/>
      <c r="ARO42" s="195"/>
      <c r="ARP42" s="195"/>
      <c r="ARQ42" s="195"/>
      <c r="ARR42" s="195"/>
      <c r="ARS42" s="195"/>
      <c r="ART42" s="195"/>
      <c r="ARU42" s="195"/>
      <c r="ARV42" s="195"/>
      <c r="ARW42" s="195"/>
      <c r="ARX42" s="195"/>
      <c r="ARY42" s="195"/>
      <c r="ARZ42" s="195"/>
      <c r="ASA42" s="195"/>
      <c r="ASB42" s="195"/>
      <c r="ASC42" s="195"/>
      <c r="ASD42" s="195"/>
      <c r="ASE42" s="195"/>
      <c r="ASF42" s="195"/>
      <c r="ASG42" s="195"/>
      <c r="ASH42" s="195"/>
      <c r="ASI42" s="195"/>
      <c r="ASJ42" s="195"/>
      <c r="ASK42" s="195"/>
      <c r="ASL42" s="195"/>
      <c r="ASM42" s="195"/>
      <c r="ASN42" s="195"/>
      <c r="ASO42" s="195"/>
      <c r="ASP42" s="195"/>
      <c r="ASQ42" s="195"/>
      <c r="ASR42" s="195"/>
      <c r="ASS42" s="195"/>
      <c r="AST42" s="195"/>
      <c r="ASU42" s="195"/>
      <c r="ASV42" s="195"/>
      <c r="ASW42" s="195"/>
      <c r="ASX42" s="195"/>
      <c r="ASY42" s="195"/>
      <c r="ASZ42" s="195"/>
      <c r="ATA42" s="195"/>
      <c r="ATB42" s="195"/>
      <c r="ATC42" s="195"/>
      <c r="ATD42" s="195"/>
      <c r="ATE42" s="195"/>
      <c r="ATF42" s="195"/>
      <c r="ATG42" s="195"/>
      <c r="ATH42" s="195"/>
      <c r="ATI42" s="195"/>
      <c r="ATJ42" s="195"/>
      <c r="ATK42" s="195"/>
      <c r="ATL42" s="195"/>
      <c r="ATM42" s="195"/>
      <c r="ATN42" s="195"/>
      <c r="ATO42" s="195"/>
      <c r="ATP42" s="195"/>
      <c r="ATQ42" s="195"/>
      <c r="ATR42" s="195"/>
      <c r="ATS42" s="195"/>
      <c r="ATT42" s="195"/>
      <c r="ATU42" s="195"/>
      <c r="ATV42" s="195"/>
      <c r="ATW42" s="195"/>
      <c r="ATX42" s="195"/>
      <c r="ATY42" s="195"/>
      <c r="ATZ42" s="195"/>
      <c r="AUA42" s="195"/>
      <c r="AUB42" s="195"/>
      <c r="AUC42" s="195"/>
      <c r="AUD42" s="195"/>
      <c r="AUE42" s="195"/>
      <c r="AUF42" s="195"/>
      <c r="AUG42" s="195"/>
      <c r="AUH42" s="195"/>
      <c r="AUI42" s="195"/>
      <c r="AUJ42" s="195"/>
      <c r="AUK42" s="195"/>
      <c r="AUL42" s="195"/>
      <c r="AUM42" s="195"/>
      <c r="AUN42" s="195"/>
      <c r="AUO42" s="195"/>
      <c r="AUP42" s="195"/>
      <c r="AUQ42" s="195"/>
      <c r="AUR42" s="195"/>
      <c r="AUS42" s="195"/>
      <c r="AUT42" s="195"/>
      <c r="AUU42" s="195"/>
      <c r="AUV42" s="195"/>
      <c r="AUW42" s="195"/>
      <c r="AUX42" s="195"/>
      <c r="AUY42" s="195"/>
      <c r="AUZ42" s="195"/>
      <c r="AVA42" s="195"/>
      <c r="AVB42" s="195"/>
      <c r="AVC42" s="195"/>
      <c r="AVD42" s="195"/>
      <c r="AVE42" s="195"/>
      <c r="AVF42" s="195"/>
      <c r="AVG42" s="195"/>
      <c r="AVH42" s="195"/>
      <c r="AVI42" s="195"/>
      <c r="AVJ42" s="195"/>
      <c r="AVK42" s="195"/>
      <c r="AVL42" s="195"/>
      <c r="AVM42" s="195"/>
      <c r="AVN42" s="195"/>
      <c r="AVO42" s="195"/>
      <c r="AVP42" s="195"/>
      <c r="AVQ42" s="195"/>
      <c r="AVR42" s="195"/>
      <c r="AVS42" s="195"/>
      <c r="AVT42" s="195"/>
      <c r="AVU42" s="195"/>
      <c r="AVV42" s="195"/>
      <c r="AVW42" s="195"/>
      <c r="AVX42" s="195"/>
      <c r="AVY42" s="195"/>
      <c r="AVZ42" s="195"/>
      <c r="AWA42" s="195"/>
      <c r="AWB42" s="195"/>
      <c r="AWC42" s="195"/>
      <c r="AWD42" s="195"/>
      <c r="AWE42" s="195"/>
      <c r="AWF42" s="195"/>
      <c r="AWG42" s="195"/>
      <c r="AWH42" s="195"/>
      <c r="AWI42" s="195"/>
      <c r="AWJ42" s="195"/>
      <c r="AWK42" s="195"/>
      <c r="AWL42" s="195"/>
      <c r="AWM42" s="195"/>
      <c r="AWN42" s="195"/>
      <c r="AWO42" s="195"/>
      <c r="AWP42" s="195"/>
      <c r="AWQ42" s="195"/>
      <c r="AWR42" s="195">
        <f t="shared" si="56"/>
        <v>0</v>
      </c>
      <c r="AWS42" s="195"/>
      <c r="AWT42" s="195"/>
      <c r="AWU42" s="195"/>
      <c r="AWV42" s="195"/>
      <c r="AWW42" s="195">
        <f t="shared" si="57"/>
        <v>0</v>
      </c>
      <c r="AWX42" s="195"/>
      <c r="AWY42" s="195"/>
      <c r="AWZ42" s="195">
        <f t="shared" si="58"/>
        <v>0</v>
      </c>
      <c r="AXA42" s="195">
        <f t="shared" si="59"/>
        <v>0</v>
      </c>
      <c r="AXB42" s="195">
        <f t="shared" si="60"/>
        <v>0</v>
      </c>
      <c r="AXC42" s="195"/>
      <c r="AXD42" s="195"/>
      <c r="AXE42" s="195">
        <f t="shared" si="61"/>
        <v>0</v>
      </c>
      <c r="AXF42" s="195"/>
      <c r="AXG42" s="195"/>
      <c r="AXH42" s="195"/>
      <c r="AXI42" s="195"/>
      <c r="AXJ42" s="195"/>
      <c r="AXK42" s="195">
        <f t="shared" si="62"/>
        <v>0</v>
      </c>
      <c r="AXL42" s="195"/>
      <c r="AXM42" s="195"/>
      <c r="AXN42" s="195"/>
      <c r="AXO42" s="195"/>
      <c r="AXP42" s="195"/>
      <c r="AXQ42" s="195">
        <f t="shared" si="63"/>
        <v>0</v>
      </c>
      <c r="AXR42" s="195"/>
      <c r="AXS42" s="195"/>
      <c r="AXT42" s="195"/>
      <c r="AXU42" s="195"/>
      <c r="AXV42" s="195">
        <f t="shared" si="64"/>
        <v>0</v>
      </c>
      <c r="AXW42" s="195"/>
      <c r="AXX42" s="195"/>
      <c r="AXY42" s="195"/>
      <c r="AXZ42" s="195"/>
      <c r="AYA42" s="195"/>
      <c r="AYB42" s="195">
        <f t="shared" si="65"/>
        <v>0</v>
      </c>
      <c r="AYC42" s="195">
        <f t="shared" si="231"/>
        <v>0</v>
      </c>
      <c r="AYD42" s="195"/>
      <c r="AYE42" s="195"/>
      <c r="AYF42" s="195"/>
      <c r="AYG42" s="195"/>
      <c r="AYH42" s="195"/>
      <c r="AYI42" s="195">
        <f t="shared" si="66"/>
        <v>0</v>
      </c>
      <c r="AYJ42" s="195"/>
      <c r="AYK42" s="195"/>
      <c r="AYL42" s="195"/>
      <c r="AYM42" s="195"/>
      <c r="AYN42" s="195"/>
      <c r="AYO42" s="195">
        <f t="shared" si="67"/>
        <v>0</v>
      </c>
      <c r="AYP42" s="195"/>
      <c r="AYQ42" s="195"/>
      <c r="AYR42" s="195"/>
      <c r="AYS42" s="195"/>
      <c r="AYT42" s="195"/>
      <c r="AYU42" s="195">
        <f t="shared" si="68"/>
        <v>0</v>
      </c>
      <c r="AYV42" s="195"/>
      <c r="AYW42" s="195"/>
      <c r="AYX42" s="195"/>
      <c r="AYY42" s="195">
        <f t="shared" si="69"/>
        <v>0</v>
      </c>
      <c r="AYZ42" s="195">
        <f t="shared" si="70"/>
        <v>0</v>
      </c>
      <c r="AZA42" s="195"/>
      <c r="AZB42" s="195"/>
      <c r="AZC42" s="195"/>
      <c r="AZD42" s="195"/>
      <c r="AZE42" s="195"/>
      <c r="AZF42" s="195">
        <f t="shared" si="71"/>
        <v>0</v>
      </c>
      <c r="AZG42" s="195"/>
      <c r="AZH42" s="195"/>
      <c r="AZI42" s="195"/>
      <c r="AZJ42" s="195"/>
      <c r="AZK42" s="195"/>
      <c r="AZL42" s="195">
        <f t="shared" si="72"/>
        <v>0</v>
      </c>
      <c r="AZM42" s="195"/>
      <c r="AZN42" s="195"/>
      <c r="AZO42" s="195"/>
      <c r="AZP42" s="195"/>
      <c r="AZQ42" s="195"/>
      <c r="AZR42" s="195">
        <f t="shared" si="73"/>
        <v>0</v>
      </c>
      <c r="AZS42" s="195"/>
      <c r="AZT42" s="195"/>
      <c r="AZU42" s="195"/>
      <c r="AZV42" s="195"/>
      <c r="AZW42" s="195"/>
      <c r="AZX42" s="195">
        <f t="shared" si="74"/>
        <v>0</v>
      </c>
      <c r="AZY42" s="195"/>
      <c r="AZZ42" s="195"/>
      <c r="BAA42" s="195">
        <f t="shared" si="75"/>
        <v>0</v>
      </c>
      <c r="BAB42" s="195">
        <f t="shared" si="76"/>
        <v>0</v>
      </c>
      <c r="BAC42" s="195"/>
      <c r="BAD42" s="195"/>
      <c r="BAE42" s="195"/>
      <c r="BAF42" s="195">
        <f t="shared" si="77"/>
        <v>0</v>
      </c>
      <c r="BAG42" s="195"/>
      <c r="BAH42" s="195"/>
      <c r="BAI42" s="195"/>
      <c r="BAJ42" s="195"/>
      <c r="BAK42" s="195">
        <f t="shared" si="78"/>
        <v>0</v>
      </c>
      <c r="BAL42" s="195"/>
      <c r="BAM42" s="195"/>
      <c r="BAN42" s="195"/>
      <c r="BAO42" s="195"/>
      <c r="BAP42" s="195"/>
      <c r="BAQ42" s="195">
        <f t="shared" si="79"/>
        <v>0</v>
      </c>
      <c r="BAR42" s="195"/>
      <c r="BAS42" s="195"/>
      <c r="BAT42" s="195"/>
      <c r="BAU42" s="195"/>
      <c r="BAV42" s="195"/>
      <c r="BAW42" s="195">
        <f t="shared" si="80"/>
        <v>0</v>
      </c>
      <c r="BAX42" s="195"/>
      <c r="BAY42" s="195"/>
      <c r="BAZ42" s="195"/>
      <c r="BBA42" s="195"/>
      <c r="BBB42" s="195">
        <f t="shared" si="81"/>
        <v>0</v>
      </c>
      <c r="BBC42" s="195">
        <f t="shared" si="82"/>
        <v>0</v>
      </c>
      <c r="BBD42" s="195"/>
      <c r="BBE42" s="195"/>
      <c r="BBF42" s="195"/>
      <c r="BBG42" s="195"/>
      <c r="BBH42" s="195"/>
      <c r="BBI42" s="195">
        <f t="shared" si="83"/>
        <v>0</v>
      </c>
      <c r="BBJ42" s="195"/>
      <c r="BBK42" s="195"/>
      <c r="BBL42" s="195"/>
      <c r="BBM42" s="195"/>
      <c r="BBN42" s="195"/>
      <c r="BBO42" s="195">
        <f t="shared" si="84"/>
        <v>0</v>
      </c>
      <c r="BBP42" s="195"/>
      <c r="BBQ42" s="195"/>
      <c r="BBR42" s="195"/>
      <c r="BBS42" s="195"/>
      <c r="BBT42" s="195"/>
      <c r="BBU42" s="195">
        <f t="shared" si="85"/>
        <v>0</v>
      </c>
      <c r="BBV42" s="195"/>
      <c r="BBW42" s="195"/>
      <c r="BBX42" s="195"/>
      <c r="BBY42" s="195"/>
      <c r="BBZ42" s="195"/>
      <c r="BCA42" s="195">
        <f t="shared" si="86"/>
        <v>0</v>
      </c>
      <c r="BCB42" s="195">
        <f t="shared" si="87"/>
        <v>0</v>
      </c>
      <c r="BCC42" s="195"/>
      <c r="BCD42" s="195"/>
      <c r="BCE42" s="195"/>
      <c r="BCF42" s="195"/>
      <c r="BCG42" s="195"/>
      <c r="BCH42" s="195">
        <f t="shared" si="88"/>
        <v>0</v>
      </c>
      <c r="BCI42" s="195"/>
      <c r="BCJ42" s="195"/>
      <c r="BCK42" s="195"/>
      <c r="BCL42" s="195"/>
      <c r="BCM42" s="195">
        <f t="shared" si="232"/>
        <v>0</v>
      </c>
      <c r="BCN42" s="195"/>
      <c r="BCO42" s="195"/>
      <c r="BCP42" s="195"/>
      <c r="BCQ42" s="195"/>
      <c r="BCR42" s="195"/>
      <c r="BCS42" s="195">
        <f t="shared" si="89"/>
        <v>0</v>
      </c>
      <c r="BCT42" s="195"/>
      <c r="BCU42" s="195"/>
      <c r="BCV42" s="195"/>
      <c r="BCW42" s="195"/>
      <c r="BCX42" s="195">
        <f t="shared" si="90"/>
        <v>0</v>
      </c>
      <c r="BCY42" s="195"/>
      <c r="BCZ42" s="195"/>
      <c r="BDA42" s="195">
        <f t="shared" si="91"/>
        <v>0</v>
      </c>
      <c r="BDB42" s="195">
        <f t="shared" si="92"/>
        <v>0</v>
      </c>
      <c r="BDC42" s="195"/>
      <c r="BDD42" s="195"/>
      <c r="BDE42" s="195"/>
      <c r="BDF42" s="195">
        <f t="shared" si="233"/>
        <v>0</v>
      </c>
      <c r="BDG42" s="195"/>
      <c r="BDH42" s="195"/>
      <c r="BDI42" s="195"/>
      <c r="BDJ42" s="195"/>
      <c r="BDK42" s="195"/>
      <c r="BDL42" s="195">
        <f t="shared" si="93"/>
        <v>0</v>
      </c>
      <c r="BDM42" s="195"/>
      <c r="BDN42" s="195"/>
      <c r="BDO42" s="195"/>
      <c r="BDP42" s="195"/>
      <c r="BDQ42" s="195">
        <f t="shared" si="94"/>
        <v>0</v>
      </c>
      <c r="BDR42" s="195"/>
      <c r="BDS42" s="195"/>
      <c r="BDT42" s="195"/>
      <c r="BDU42" s="195"/>
      <c r="BDV42" s="195"/>
      <c r="BDW42" s="195">
        <f t="shared" si="95"/>
        <v>0</v>
      </c>
      <c r="BDX42" s="195"/>
      <c r="BDY42" s="195"/>
      <c r="BDZ42" s="195"/>
      <c r="BEA42" s="195"/>
      <c r="BEB42" s="195"/>
      <c r="BEC42" s="195">
        <f t="shared" si="96"/>
        <v>0</v>
      </c>
      <c r="BED42" s="195">
        <f t="shared" si="97"/>
        <v>0</v>
      </c>
      <c r="BEE42" s="195"/>
      <c r="BEF42" s="195"/>
      <c r="BEG42" s="195"/>
      <c r="BEH42" s="195"/>
      <c r="BEI42" s="195">
        <f t="shared" si="98"/>
        <v>0</v>
      </c>
      <c r="BEJ42" s="195"/>
      <c r="BEK42" s="195"/>
      <c r="BEL42" s="195"/>
      <c r="BEM42" s="195"/>
      <c r="BEN42" s="195"/>
      <c r="BEO42" s="195">
        <f t="shared" si="99"/>
        <v>0</v>
      </c>
      <c r="BEP42" s="195"/>
      <c r="BEQ42" s="195"/>
      <c r="BER42" s="195"/>
      <c r="BES42" s="195"/>
      <c r="BET42" s="195"/>
      <c r="BEU42" s="195">
        <f t="shared" si="234"/>
        <v>0</v>
      </c>
      <c r="BEV42" s="195"/>
      <c r="BEW42" s="195"/>
      <c r="BEX42" s="195"/>
      <c r="BEY42" s="195"/>
      <c r="BEZ42" s="195"/>
      <c r="BFA42" s="195">
        <f t="shared" si="100"/>
        <v>0</v>
      </c>
      <c r="BFB42" s="195"/>
      <c r="BFC42" s="195">
        <f t="shared" si="101"/>
        <v>0</v>
      </c>
      <c r="BFD42" s="195">
        <f t="shared" si="235"/>
        <v>0</v>
      </c>
      <c r="BFE42" s="195"/>
      <c r="BFF42" s="195"/>
      <c r="BFG42" s="195"/>
      <c r="BFH42" s="195"/>
      <c r="BFI42" s="195">
        <f t="shared" si="102"/>
        <v>0</v>
      </c>
      <c r="BFJ42" s="195"/>
      <c r="BFK42" s="195"/>
      <c r="BFL42" s="195"/>
      <c r="BFM42" s="195"/>
      <c r="BFN42" s="195"/>
      <c r="BFO42" s="195">
        <f t="shared" si="103"/>
        <v>0</v>
      </c>
      <c r="BFP42" s="195"/>
      <c r="BFQ42" s="195"/>
      <c r="BFR42" s="195"/>
      <c r="BFS42" s="195"/>
      <c r="BFT42" s="195"/>
      <c r="BFU42" s="195">
        <f t="shared" si="236"/>
        <v>0</v>
      </c>
      <c r="BFV42" s="195"/>
      <c r="BFW42" s="195"/>
      <c r="BFX42" s="195"/>
      <c r="BFY42" s="195"/>
      <c r="BFZ42" s="195"/>
      <c r="BGA42" s="195">
        <f t="shared" si="104"/>
        <v>0</v>
      </c>
      <c r="BGB42" s="195"/>
      <c r="BGC42" s="195"/>
      <c r="BGD42" s="195"/>
      <c r="BGE42" s="195">
        <f t="shared" si="105"/>
        <v>0</v>
      </c>
      <c r="BGF42" s="195">
        <f t="shared" si="237"/>
        <v>0</v>
      </c>
      <c r="BGG42" s="195"/>
      <c r="BGH42" s="195"/>
      <c r="BGI42" s="195">
        <f t="shared" si="106"/>
        <v>0</v>
      </c>
      <c r="BGJ42" s="195"/>
      <c r="BGK42" s="195"/>
      <c r="BGL42" s="195"/>
      <c r="BGM42" s="195"/>
      <c r="BGN42" s="195"/>
      <c r="BGO42" s="195">
        <f t="shared" si="107"/>
        <v>0</v>
      </c>
      <c r="BGP42" s="195"/>
      <c r="BGQ42" s="195"/>
      <c r="BGR42" s="195"/>
      <c r="BGS42" s="195"/>
      <c r="BGT42" s="195"/>
      <c r="BGU42" s="195">
        <f t="shared" si="108"/>
        <v>0</v>
      </c>
      <c r="BGV42" s="195"/>
      <c r="BGW42" s="195"/>
      <c r="BGX42" s="195"/>
      <c r="BGY42" s="195"/>
      <c r="BGZ42" s="195"/>
      <c r="BHA42" s="195">
        <f t="shared" si="109"/>
        <v>0</v>
      </c>
      <c r="BHB42" s="195"/>
      <c r="BHC42" s="195"/>
      <c r="BHD42" s="195"/>
      <c r="BHE42" s="195"/>
      <c r="BHF42" s="195"/>
      <c r="BHG42" s="195">
        <f t="shared" si="110"/>
        <v>0</v>
      </c>
      <c r="BHH42" s="195">
        <f t="shared" si="111"/>
        <v>0</v>
      </c>
      <c r="BHI42" s="195"/>
      <c r="BHJ42" s="195"/>
      <c r="BHK42" s="195"/>
      <c r="BHL42" s="195"/>
      <c r="BHM42" s="195">
        <f t="shared" si="112"/>
        <v>0</v>
      </c>
      <c r="BHN42" s="195"/>
      <c r="BHO42" s="195"/>
      <c r="BHP42" s="195"/>
      <c r="BHQ42" s="195"/>
      <c r="BHR42" s="195"/>
      <c r="BHS42" s="195">
        <f t="shared" si="113"/>
        <v>0</v>
      </c>
      <c r="BHT42" s="195"/>
      <c r="BHU42" s="195"/>
      <c r="BHV42" s="195"/>
      <c r="BHW42" s="195"/>
      <c r="BHX42" s="195"/>
      <c r="BHY42" s="195">
        <f t="shared" si="114"/>
        <v>0</v>
      </c>
      <c r="BHZ42" s="195"/>
      <c r="BIA42" s="195"/>
      <c r="BIB42" s="195"/>
      <c r="BIC42" s="195"/>
      <c r="BID42" s="195"/>
      <c r="BIE42" s="195">
        <f t="shared" si="115"/>
        <v>0</v>
      </c>
      <c r="BIF42" s="195"/>
      <c r="BIG42" s="195">
        <f t="shared" si="116"/>
        <v>0</v>
      </c>
      <c r="BIH42" s="195">
        <f t="shared" si="117"/>
        <v>0</v>
      </c>
      <c r="BII42" s="195"/>
      <c r="BIJ42" s="195"/>
      <c r="BIK42" s="195"/>
      <c r="BIL42" s="195"/>
      <c r="BIM42" s="195">
        <f t="shared" si="118"/>
        <v>0</v>
      </c>
      <c r="BIN42" s="195"/>
      <c r="BIO42" s="195"/>
      <c r="BIP42" s="195"/>
      <c r="BIQ42" s="195"/>
      <c r="BIR42" s="195"/>
      <c r="BIS42" s="195">
        <f t="shared" si="119"/>
        <v>0</v>
      </c>
      <c r="BIT42" s="195"/>
      <c r="BIU42" s="195"/>
      <c r="BIV42" s="195"/>
      <c r="BIW42" s="195"/>
      <c r="BIX42" s="195"/>
      <c r="BIY42" s="195">
        <f t="shared" si="120"/>
        <v>0</v>
      </c>
      <c r="BIZ42" s="195"/>
      <c r="BJA42" s="195"/>
      <c r="BJB42" s="195"/>
      <c r="BJC42" s="195"/>
      <c r="BJD42" s="195">
        <f t="shared" si="121"/>
        <v>0</v>
      </c>
      <c r="BJE42" s="195"/>
      <c r="BJF42" s="195"/>
      <c r="BJG42" s="195"/>
      <c r="BJH42" s="195"/>
      <c r="BJI42" s="195">
        <f t="shared" si="122"/>
        <v>0</v>
      </c>
      <c r="BJJ42" s="195">
        <f t="shared" si="123"/>
        <v>0</v>
      </c>
      <c r="BJK42" s="195">
        <f t="shared" si="238"/>
        <v>0</v>
      </c>
      <c r="BJL42" s="195"/>
      <c r="BJM42" s="195"/>
      <c r="BJN42" s="195"/>
      <c r="BJO42" s="195"/>
      <c r="BJP42" s="195"/>
      <c r="BJQ42" s="195">
        <f t="shared" si="124"/>
        <v>0</v>
      </c>
      <c r="BJR42" s="195"/>
      <c r="BJS42" s="195"/>
      <c r="BJT42" s="195"/>
      <c r="BJU42" s="195"/>
      <c r="BJV42" s="195"/>
      <c r="BJW42" s="195">
        <f t="shared" si="125"/>
        <v>0</v>
      </c>
      <c r="BJX42" s="195"/>
      <c r="BJY42" s="195"/>
      <c r="BJZ42" s="195"/>
      <c r="BKA42" s="195"/>
      <c r="BKB42" s="195">
        <f t="shared" si="126"/>
        <v>0</v>
      </c>
      <c r="BKC42" s="195"/>
      <c r="BKD42" s="195"/>
      <c r="BKE42" s="195"/>
      <c r="BKF42" s="195"/>
      <c r="BKG42" s="195"/>
      <c r="BKH42" s="195">
        <f t="shared" si="127"/>
        <v>0</v>
      </c>
      <c r="BKI42" s="195">
        <f t="shared" si="128"/>
        <v>0</v>
      </c>
      <c r="BKJ42" s="195"/>
      <c r="BKK42" s="195"/>
      <c r="BKL42" s="195"/>
      <c r="BKM42" s="195"/>
      <c r="BKN42" s="195"/>
      <c r="BKO42" s="195">
        <f t="shared" si="129"/>
        <v>0</v>
      </c>
      <c r="BKP42" s="195"/>
      <c r="BKQ42" s="195"/>
      <c r="BKR42" s="195"/>
      <c r="BKS42" s="195"/>
      <c r="BKT42" s="195"/>
      <c r="BKU42" s="195">
        <f t="shared" si="130"/>
        <v>0</v>
      </c>
      <c r="BKV42" s="195"/>
      <c r="BKW42" s="195"/>
      <c r="BKX42" s="195"/>
      <c r="BKY42" s="195">
        <f t="shared" si="131"/>
        <v>0</v>
      </c>
      <c r="BKZ42" s="195"/>
      <c r="BLA42" s="195"/>
      <c r="BLB42" s="195"/>
      <c r="BLC42" s="195"/>
      <c r="BLD42" s="195"/>
      <c r="BLE42" s="195">
        <f t="shared" si="132"/>
        <v>0</v>
      </c>
      <c r="BLF42" s="196">
        <f t="shared" si="133"/>
        <v>0</v>
      </c>
      <c r="BLG42" s="195"/>
      <c r="BLH42" s="195"/>
      <c r="BLI42" s="195"/>
      <c r="BLJ42" s="195"/>
      <c r="BLK42" s="195"/>
      <c r="BLL42" s="195">
        <f t="shared" si="134"/>
        <v>0</v>
      </c>
      <c r="BLM42" s="195"/>
      <c r="BLN42" s="195"/>
      <c r="BLO42" s="195"/>
      <c r="BLP42" s="195"/>
      <c r="BLQ42" s="195"/>
      <c r="BLR42" s="196">
        <f t="shared" si="135"/>
        <v>0</v>
      </c>
      <c r="BLS42" s="195"/>
      <c r="BLT42" s="195"/>
      <c r="BLU42" s="195"/>
      <c r="BLV42" s="195"/>
      <c r="BLW42" s="195"/>
      <c r="BLX42" s="196">
        <f t="shared" si="239"/>
        <v>0</v>
      </c>
      <c r="BLY42" s="195"/>
      <c r="BLZ42" s="195"/>
      <c r="BMA42" s="195"/>
      <c r="BMB42" s="195"/>
      <c r="BMC42" s="195"/>
      <c r="BMD42" s="196">
        <f t="shared" si="136"/>
        <v>0</v>
      </c>
      <c r="BME42" s="195"/>
      <c r="BMF42" s="195"/>
      <c r="BMG42" s="195"/>
      <c r="BMH42" s="196">
        <f t="shared" si="137"/>
        <v>0</v>
      </c>
      <c r="BMI42" s="196">
        <f t="shared" si="138"/>
        <v>0</v>
      </c>
      <c r="BMJ42" s="195"/>
      <c r="BMK42" s="196">
        <f t="shared" si="139"/>
        <v>0</v>
      </c>
      <c r="BML42" s="195"/>
      <c r="BMM42" s="195"/>
      <c r="BMN42" s="195"/>
      <c r="BMO42" s="195"/>
      <c r="BMP42" s="195"/>
      <c r="BMQ42" s="196">
        <f t="shared" si="140"/>
        <v>0</v>
      </c>
      <c r="BMR42" s="195"/>
      <c r="BMS42" s="195"/>
      <c r="BMT42" s="195"/>
      <c r="BMU42" s="195"/>
      <c r="BMV42" s="195"/>
      <c r="BMW42" s="196">
        <f t="shared" si="141"/>
        <v>0</v>
      </c>
      <c r="BMX42" s="195"/>
      <c r="BMY42" s="195"/>
      <c r="BMZ42" s="195"/>
      <c r="BNA42" s="195"/>
      <c r="BNB42" s="195"/>
      <c r="BNC42" s="196">
        <f t="shared" si="142"/>
        <v>0</v>
      </c>
      <c r="BND42" s="195"/>
      <c r="BNE42" s="195"/>
      <c r="BNF42" s="195"/>
      <c r="BNG42" s="195"/>
      <c r="BNH42" s="195"/>
      <c r="BNI42" s="196">
        <f t="shared" si="143"/>
        <v>0</v>
      </c>
      <c r="BNJ42" s="196">
        <f t="shared" si="144"/>
        <v>0</v>
      </c>
      <c r="BNK42" s="195"/>
      <c r="BNL42" s="195"/>
      <c r="BNM42" s="195"/>
      <c r="BNN42" s="195"/>
      <c r="BNO42" s="195"/>
      <c r="BNP42" s="196">
        <f t="shared" si="145"/>
        <v>0</v>
      </c>
      <c r="BNQ42" s="195"/>
      <c r="BNR42" s="195"/>
      <c r="BNS42" s="195"/>
      <c r="BNT42" s="195"/>
      <c r="BNU42" s="195"/>
      <c r="BNV42" s="196">
        <f t="shared" si="146"/>
        <v>0</v>
      </c>
      <c r="BNW42" s="195"/>
      <c r="BNX42" s="195"/>
      <c r="BNY42" s="195"/>
      <c r="BNZ42" s="195"/>
      <c r="BOA42" s="195"/>
      <c r="BOB42" s="196">
        <f t="shared" si="147"/>
        <v>0</v>
      </c>
      <c r="BOC42" s="195"/>
      <c r="BOD42" s="195"/>
      <c r="BOE42" s="195"/>
      <c r="BOF42" s="195"/>
      <c r="BOG42" s="195"/>
      <c r="BOH42" s="196">
        <f t="shared" si="148"/>
        <v>0</v>
      </c>
      <c r="BOI42" s="195"/>
      <c r="BOJ42" s="196">
        <f t="shared" si="149"/>
        <v>0</v>
      </c>
      <c r="BOK42" s="196">
        <f t="shared" si="150"/>
        <v>0</v>
      </c>
      <c r="BOL42" s="195"/>
      <c r="BOM42" s="195"/>
      <c r="BON42" s="195"/>
      <c r="BOO42" s="196">
        <f t="shared" si="240"/>
        <v>0</v>
      </c>
      <c r="BOP42" s="196"/>
      <c r="BOQ42" s="196"/>
      <c r="BOR42" s="196"/>
      <c r="BOS42" s="196"/>
      <c r="BOT42" s="196"/>
      <c r="BOU42" s="196">
        <f t="shared" si="151"/>
        <v>0</v>
      </c>
      <c r="BOV42" s="196"/>
      <c r="BOW42" s="196"/>
      <c r="BOX42" s="196"/>
      <c r="BOY42" s="196"/>
      <c r="BOZ42" s="196"/>
      <c r="BPA42" s="196"/>
      <c r="BPB42" s="196">
        <f t="shared" si="152"/>
        <v>0</v>
      </c>
      <c r="BPC42" s="196"/>
      <c r="BPD42" s="196"/>
      <c r="BPE42" s="196"/>
      <c r="BPF42" s="196"/>
      <c r="BPG42" s="196">
        <f t="shared" si="153"/>
        <v>0</v>
      </c>
      <c r="BPH42" s="196"/>
      <c r="BPI42" s="196"/>
      <c r="BPJ42" s="196"/>
      <c r="BPK42" s="196">
        <f t="shared" si="154"/>
        <v>0</v>
      </c>
      <c r="BPL42" s="196">
        <f t="shared" si="155"/>
        <v>0</v>
      </c>
      <c r="BPM42" s="196"/>
      <c r="BPN42" s="196"/>
      <c r="BPO42" s="196">
        <f t="shared" si="156"/>
        <v>0</v>
      </c>
      <c r="BPP42" s="196"/>
      <c r="BPQ42" s="196"/>
      <c r="BPR42" s="196"/>
      <c r="BPS42" s="196"/>
      <c r="BPT42" s="196"/>
      <c r="BPU42" s="196">
        <f t="shared" si="157"/>
        <v>0</v>
      </c>
      <c r="BPV42" s="196"/>
      <c r="BPW42" s="196"/>
      <c r="BPX42" s="196"/>
      <c r="BPY42" s="196"/>
      <c r="BPZ42" s="196">
        <f t="shared" si="241"/>
        <v>0</v>
      </c>
      <c r="BQA42" s="196"/>
      <c r="BQB42" s="196"/>
      <c r="BQC42" s="196"/>
      <c r="BQD42" s="196"/>
      <c r="BQE42" s="196"/>
      <c r="BQF42" s="196">
        <f t="shared" si="158"/>
        <v>0</v>
      </c>
      <c r="BQG42" s="196"/>
      <c r="BQH42" s="196"/>
      <c r="BQI42" s="196"/>
      <c r="BQJ42" s="196"/>
      <c r="BQK42" s="196"/>
      <c r="BQL42" s="196">
        <f t="shared" si="159"/>
        <v>0</v>
      </c>
      <c r="BQM42" s="196">
        <f t="shared" si="242"/>
        <v>0</v>
      </c>
      <c r="BQN42" s="196"/>
      <c r="BQO42" s="196"/>
      <c r="BQP42" s="196"/>
      <c r="BQQ42" s="196"/>
      <c r="BQR42" s="196">
        <f t="shared" si="160"/>
        <v>0</v>
      </c>
      <c r="BQS42" s="196"/>
      <c r="BQT42" s="196"/>
      <c r="BQU42" s="196"/>
      <c r="BQV42" s="196"/>
      <c r="BQW42" s="196"/>
      <c r="BQX42" s="196">
        <f t="shared" si="161"/>
        <v>0</v>
      </c>
      <c r="BQY42" s="196"/>
      <c r="BQZ42" s="196"/>
      <c r="BRA42" s="196"/>
      <c r="BRB42" s="196"/>
      <c r="BRC42" s="196"/>
      <c r="BRD42" s="196">
        <f t="shared" si="162"/>
        <v>0</v>
      </c>
      <c r="BRE42" s="196"/>
      <c r="BRF42" s="196"/>
      <c r="BRG42" s="196"/>
      <c r="BRH42" s="196"/>
      <c r="BRI42" s="196"/>
      <c r="BRJ42" s="196">
        <f t="shared" si="163"/>
        <v>0</v>
      </c>
      <c r="BRK42" s="196"/>
      <c r="BRL42" s="196"/>
      <c r="BRM42" s="196">
        <f t="shared" si="164"/>
        <v>0</v>
      </c>
      <c r="BRN42" s="196">
        <f t="shared" si="243"/>
        <v>0</v>
      </c>
      <c r="BRO42" s="196"/>
      <c r="BRP42" s="196"/>
      <c r="BRQ42" s="196"/>
      <c r="BRR42" s="196">
        <f t="shared" si="165"/>
        <v>0</v>
      </c>
      <c r="BRS42" s="196"/>
      <c r="BRT42" s="196"/>
      <c r="BRU42" s="196"/>
      <c r="BRV42" s="196"/>
      <c r="BRW42" s="196"/>
      <c r="BRX42" s="196">
        <f t="shared" si="166"/>
        <v>0</v>
      </c>
      <c r="BRY42" s="196"/>
      <c r="BRZ42" s="196"/>
      <c r="BSA42" s="196"/>
      <c r="BSB42" s="196"/>
      <c r="BSC42" s="196"/>
      <c r="BSD42" s="196">
        <f t="shared" si="167"/>
        <v>0</v>
      </c>
      <c r="BSE42" s="196"/>
      <c r="BSF42" s="196"/>
      <c r="BSG42" s="196"/>
      <c r="BSH42" s="196"/>
      <c r="BSI42" s="196"/>
      <c r="BSJ42" s="196">
        <f t="shared" si="168"/>
        <v>0</v>
      </c>
      <c r="BSK42" s="196"/>
      <c r="BSL42" s="196"/>
      <c r="BSM42" s="196"/>
      <c r="BSN42" s="196"/>
      <c r="BSO42" s="196">
        <f t="shared" si="169"/>
        <v>0</v>
      </c>
      <c r="BSP42" s="196">
        <f t="shared" si="170"/>
        <v>0</v>
      </c>
      <c r="BSQ42" s="196"/>
      <c r="BSR42" s="196">
        <f t="shared" si="171"/>
        <v>0</v>
      </c>
      <c r="BSS42" s="196"/>
      <c r="BST42" s="196"/>
      <c r="BSU42" s="196"/>
      <c r="BSV42" s="196"/>
      <c r="BSW42" s="196"/>
      <c r="BSX42" s="196">
        <f t="shared" si="172"/>
        <v>0</v>
      </c>
      <c r="BSY42" s="196"/>
      <c r="BSZ42" s="196"/>
      <c r="BTA42" s="196"/>
      <c r="BTB42" s="196"/>
      <c r="BTC42" s="196"/>
      <c r="BTD42" s="196">
        <f t="shared" si="173"/>
        <v>0</v>
      </c>
      <c r="BTE42" s="196"/>
      <c r="BTF42" s="196"/>
      <c r="BTG42" s="196"/>
      <c r="BTH42" s="196"/>
      <c r="BTI42" s="196"/>
      <c r="BTJ42" s="196">
        <f t="shared" si="174"/>
        <v>0</v>
      </c>
      <c r="BTK42" s="196"/>
      <c r="BTL42" s="196"/>
      <c r="BTM42" s="196"/>
      <c r="BTN42" s="196"/>
      <c r="BTO42" s="196"/>
      <c r="BTP42" s="196">
        <f t="shared" si="175"/>
        <v>0</v>
      </c>
      <c r="BTQ42" s="196">
        <f t="shared" si="176"/>
        <v>0</v>
      </c>
      <c r="BTR42" s="196"/>
      <c r="BTS42" s="196"/>
      <c r="BTT42" s="196"/>
      <c r="BTU42" s="196"/>
      <c r="BTV42" s="196">
        <f t="shared" si="177"/>
        <v>0</v>
      </c>
      <c r="BTW42" s="196"/>
      <c r="BTX42" s="196"/>
      <c r="BTY42" s="196"/>
      <c r="BTZ42" s="196"/>
      <c r="BUA42" s="196"/>
      <c r="BUB42" s="196">
        <f t="shared" si="178"/>
        <v>0</v>
      </c>
      <c r="BUC42" s="196"/>
      <c r="BUD42" s="196"/>
      <c r="BUE42" s="196"/>
      <c r="BUF42" s="196"/>
      <c r="BUG42" s="196"/>
      <c r="BUH42" s="196">
        <f t="shared" si="179"/>
        <v>0</v>
      </c>
      <c r="BUI42" s="196"/>
      <c r="BUJ42" s="196"/>
      <c r="BUK42" s="196"/>
      <c r="BUL42" s="196"/>
      <c r="BUM42" s="196"/>
      <c r="BUN42" s="196">
        <f t="shared" si="180"/>
        <v>0</v>
      </c>
      <c r="BUO42" s="196"/>
      <c r="BUP42" s="196"/>
      <c r="BUQ42" s="196">
        <f t="shared" si="181"/>
        <v>0</v>
      </c>
      <c r="BUR42" s="196">
        <f t="shared" si="182"/>
        <v>0</v>
      </c>
      <c r="BUS42" s="196"/>
      <c r="BUT42" s="196"/>
      <c r="BUU42" s="196"/>
      <c r="BUV42" s="196">
        <f t="shared" si="183"/>
        <v>0</v>
      </c>
      <c r="BUW42" s="196"/>
      <c r="BUX42" s="196"/>
      <c r="BUY42" s="196"/>
      <c r="BUZ42" s="196"/>
      <c r="BVA42" s="196"/>
      <c r="BVB42" s="196">
        <f t="shared" si="184"/>
        <v>0</v>
      </c>
      <c r="BVC42" s="196"/>
      <c r="BVD42" s="196"/>
      <c r="BVE42" s="196"/>
      <c r="BVF42" s="196"/>
      <c r="BVG42" s="196"/>
      <c r="BVH42" s="196">
        <f t="shared" si="185"/>
        <v>0</v>
      </c>
      <c r="BVI42" s="196"/>
      <c r="BVJ42" s="196"/>
      <c r="BVK42" s="196"/>
      <c r="BVL42" s="196"/>
      <c r="BVM42" s="196"/>
      <c r="BVN42" s="196">
        <f t="shared" si="206"/>
        <v>0</v>
      </c>
      <c r="BVO42" s="196"/>
      <c r="BVP42" s="196"/>
      <c r="BVQ42" s="196"/>
      <c r="BVR42" s="196"/>
      <c r="BVS42" s="196"/>
      <c r="BVT42" s="196">
        <f t="shared" si="186"/>
        <v>0</v>
      </c>
      <c r="BVU42" s="196">
        <f t="shared" si="187"/>
        <v>0</v>
      </c>
      <c r="BVV42" s="196">
        <f t="shared" si="244"/>
        <v>0</v>
      </c>
      <c r="BVW42" s="196"/>
      <c r="BVX42" s="196"/>
      <c r="BVY42" s="196"/>
      <c r="BVZ42" s="196"/>
      <c r="BWA42" s="196"/>
      <c r="BWB42" s="196">
        <f t="shared" si="245"/>
        <v>0</v>
      </c>
      <c r="BWC42" s="196"/>
      <c r="BWD42" s="196"/>
      <c r="BWE42" s="196"/>
      <c r="BWF42" s="196"/>
      <c r="BWG42" s="196"/>
      <c r="BWH42" s="196">
        <f t="shared" si="204"/>
        <v>0</v>
      </c>
      <c r="BWI42" s="196"/>
      <c r="BWJ42" s="196"/>
      <c r="BWK42" s="196"/>
      <c r="BWL42" s="196"/>
      <c r="BWM42" s="196"/>
      <c r="BWN42" s="196">
        <f t="shared" si="209"/>
        <v>0</v>
      </c>
      <c r="BWO42" s="196"/>
      <c r="BWP42" s="196"/>
      <c r="BWQ42" s="196"/>
      <c r="BWR42" s="196"/>
      <c r="BWS42" s="196"/>
      <c r="BWT42" s="196">
        <f t="shared" si="210"/>
        <v>0</v>
      </c>
      <c r="BWU42" s="196"/>
      <c r="BWV42" s="196">
        <f t="shared" si="246"/>
        <v>0</v>
      </c>
      <c r="BWW42" s="196">
        <f t="shared" si="247"/>
        <v>0</v>
      </c>
      <c r="BWX42" s="196"/>
      <c r="BWY42" s="196"/>
      <c r="BWZ42" s="196"/>
      <c r="BXA42" s="196"/>
      <c r="BXB42" s="196">
        <f t="shared" si="190"/>
        <v>0</v>
      </c>
      <c r="BXC42" s="196"/>
      <c r="BXD42" s="196"/>
      <c r="BXE42" s="196"/>
      <c r="BXF42" s="196"/>
      <c r="BXG42" s="196"/>
      <c r="BXH42" s="196">
        <f t="shared" si="191"/>
        <v>0</v>
      </c>
      <c r="BXI42" s="196"/>
      <c r="BXJ42" s="196"/>
      <c r="BXK42" s="196"/>
      <c r="BXL42" s="196"/>
      <c r="BXM42" s="196"/>
      <c r="BXN42" s="196">
        <f t="shared" si="192"/>
        <v>0</v>
      </c>
      <c r="BXO42" s="196"/>
      <c r="BXP42" s="196"/>
      <c r="BXQ42" s="196"/>
      <c r="BXR42" s="196"/>
      <c r="BXS42" s="196"/>
      <c r="BXT42" s="196">
        <f t="shared" si="193"/>
        <v>0</v>
      </c>
      <c r="BXU42" s="196">
        <f t="shared" si="194"/>
        <v>0</v>
      </c>
      <c r="BXV42" s="196"/>
      <c r="BXW42" s="196"/>
      <c r="BXX42" s="196"/>
      <c r="BXY42" s="196">
        <f t="shared" si="195"/>
        <v>0</v>
      </c>
      <c r="BXZ42" s="196"/>
      <c r="BYA42" s="196"/>
      <c r="BYB42" s="196"/>
      <c r="BYC42" s="196"/>
      <c r="BYD42" s="196"/>
      <c r="BYE42" s="196">
        <f t="shared" si="196"/>
        <v>0</v>
      </c>
      <c r="BYF42" s="196"/>
      <c r="BYG42" s="196"/>
      <c r="BYH42" s="196"/>
      <c r="BYI42" s="196"/>
      <c r="BYJ42" s="196"/>
      <c r="BYK42" s="196">
        <f t="shared" si="207"/>
        <v>0</v>
      </c>
      <c r="BYL42" s="196"/>
      <c r="BYM42" s="196"/>
      <c r="BYN42" s="196"/>
      <c r="BYO42" s="196"/>
      <c r="BYP42" s="196"/>
      <c r="BYQ42" s="196">
        <f t="shared" si="205"/>
        <v>0</v>
      </c>
      <c r="BYR42" s="196"/>
      <c r="BYS42" s="196"/>
      <c r="BYT42" s="196"/>
      <c r="BYU42" s="196"/>
      <c r="BYV42" s="196">
        <f t="shared" si="197"/>
        <v>0</v>
      </c>
      <c r="BYW42" s="196">
        <f t="shared" si="198"/>
        <v>0</v>
      </c>
      <c r="BYX42" s="196"/>
      <c r="BYY42" s="196">
        <f t="shared" si="199"/>
        <v>0</v>
      </c>
      <c r="BYZ42" s="196"/>
      <c r="BZA42" s="196"/>
      <c r="BZB42" s="196"/>
      <c r="BZC42" s="196"/>
      <c r="BZD42" s="196"/>
      <c r="BZE42" s="196">
        <f t="shared" si="200"/>
        <v>0</v>
      </c>
      <c r="BZF42" s="196"/>
      <c r="BZG42" s="196"/>
      <c r="BZH42" s="196"/>
      <c r="BZI42" s="196"/>
      <c r="BZJ42" s="196">
        <f t="shared" si="201"/>
        <v>0</v>
      </c>
      <c r="BZK42" s="196"/>
      <c r="BZL42" s="196"/>
      <c r="BZM42" s="196"/>
      <c r="BZN42" s="196"/>
      <c r="BZO42" s="196"/>
      <c r="BZP42" s="196">
        <f t="shared" si="229"/>
        <v>0</v>
      </c>
      <c r="BZQ42" s="196">
        <f t="shared" si="202"/>
        <v>0</v>
      </c>
      <c r="BZR42" s="196">
        <f t="shared" si="203"/>
        <v>0</v>
      </c>
      <c r="BZS42" s="197"/>
      <c r="BZT42" s="197"/>
      <c r="BZU42" s="197"/>
      <c r="BZV42" s="197"/>
      <c r="BZW42" s="197"/>
      <c r="BZX42" s="197"/>
      <c r="BZY42" s="197"/>
      <c r="BZZ42" s="197"/>
      <c r="CAA42" s="197"/>
      <c r="CAB42" s="197"/>
      <c r="CAC42" s="197"/>
      <c r="CAD42" s="197"/>
      <c r="CAE42" s="197"/>
      <c r="CAF42" s="197"/>
      <c r="CAG42" s="197"/>
      <c r="CAH42" s="197"/>
      <c r="CAI42" s="197"/>
      <c r="CAJ42" s="197"/>
      <c r="CAK42" s="198"/>
      <c r="CAL42" s="198"/>
      <c r="CAM42" s="198"/>
      <c r="CAN42" s="198"/>
      <c r="CAO42" s="198"/>
      <c r="CAP42" s="198"/>
      <c r="CAQ42" s="198"/>
      <c r="CAR42" s="198"/>
      <c r="CAS42" s="198"/>
      <c r="CAT42" s="198"/>
      <c r="CAU42" s="198"/>
      <c r="CAV42" s="198"/>
      <c r="CAW42" s="198"/>
      <c r="CAX42" s="198"/>
      <c r="CAY42" s="198"/>
      <c r="CAZ42" s="198"/>
      <c r="CBA42" s="198"/>
      <c r="CBB42" s="198"/>
      <c r="CBC42" s="198"/>
      <c r="CBD42" s="198"/>
      <c r="CBE42" s="198"/>
      <c r="CBF42" s="198"/>
      <c r="CBG42" s="198"/>
      <c r="CBH42" s="198"/>
      <c r="CBI42" s="198"/>
      <c r="CBJ42" s="197"/>
      <c r="CBK42" s="197"/>
      <c r="CBL42" s="197"/>
      <c r="CBM42" s="197"/>
      <c r="CBN42" s="197"/>
      <c r="CBO42" s="212" t="s">
        <v>208</v>
      </c>
      <c r="CBP42" s="212" t="s">
        <v>238</v>
      </c>
      <c r="CBQ42" s="213" t="s">
        <v>239</v>
      </c>
      <c r="CBR42" s="197"/>
      <c r="CBS42" s="197"/>
      <c r="CBT42" s="212" t="s">
        <v>211</v>
      </c>
      <c r="CBU42" s="217">
        <v>1.955352967930029</v>
      </c>
      <c r="CBV42" s="218">
        <v>1.5131195335276973E-6</v>
      </c>
      <c r="CBW42" s="197"/>
      <c r="CBX42" s="197"/>
      <c r="CBY42" s="197"/>
      <c r="CBZ42" s="197"/>
      <c r="CCA42" s="197"/>
      <c r="CCB42" s="197"/>
      <c r="CCC42" s="197"/>
      <c r="CCD42" s="197"/>
      <c r="CCE42" s="197"/>
      <c r="CCF42" s="197"/>
      <c r="CCG42" s="197"/>
      <c r="CCH42" s="197"/>
      <c r="CCI42" s="197"/>
      <c r="CCJ42" s="197"/>
      <c r="CCK42" s="197"/>
      <c r="CCL42" s="197"/>
      <c r="CCM42" s="197"/>
      <c r="CCN42" s="197"/>
      <c r="CCO42" s="197"/>
      <c r="CCP42" s="197"/>
      <c r="CCQ42" s="197"/>
      <c r="CCR42" s="198"/>
      <c r="CCS42" s="198">
        <f t="shared" si="248"/>
        <v>0</v>
      </c>
      <c r="CCT42" s="199"/>
      <c r="CCV42" s="207" t="s">
        <v>26</v>
      </c>
      <c r="CCW42" s="210"/>
      <c r="CCX42" s="224">
        <v>0.43685390670553936</v>
      </c>
      <c r="CCY42" s="222">
        <v>0.43685390670553936</v>
      </c>
      <c r="CDM42" s="207"/>
      <c r="CDN42" s="210"/>
      <c r="CDO42" s="224"/>
      <c r="CDP42" s="222"/>
      <c r="CDS42" s="207" t="s">
        <v>222</v>
      </c>
      <c r="CDT42" s="210">
        <v>6.5</v>
      </c>
      <c r="CDU42" s="210">
        <v>8</v>
      </c>
      <c r="CDY42" s="229" t="s">
        <v>212</v>
      </c>
      <c r="CDZ42" s="230"/>
      <c r="CEA42" s="230">
        <v>24.2</v>
      </c>
    </row>
    <row r="43" spans="1:2164" s="200" customFormat="1" outlineLevel="1" x14ac:dyDescent="0.2">
      <c r="A43" s="194" t="s">
        <v>33</v>
      </c>
      <c r="B43" s="195">
        <v>17.466683799999998</v>
      </c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  <c r="DO43" s="195"/>
      <c r="DP43" s="195">
        <v>8.2990400000000006E-3</v>
      </c>
      <c r="DQ43" s="195">
        <v>3.2514419999999995E-2</v>
      </c>
      <c r="DR43" s="195">
        <v>1.4672340000000001E-2</v>
      </c>
      <c r="DS43" s="195"/>
      <c r="DT43" s="195">
        <v>5.5485799999999995E-2</v>
      </c>
      <c r="DU43" s="195">
        <v>3.1105560000000001E-2</v>
      </c>
      <c r="DV43" s="195">
        <v>5.1488200000000001E-3</v>
      </c>
      <c r="DW43" s="195"/>
      <c r="DX43" s="195">
        <v>3.074402E-2</v>
      </c>
      <c r="DY43" s="195"/>
      <c r="DZ43" s="195">
        <v>6.69984E-2</v>
      </c>
      <c r="EA43" s="195"/>
      <c r="EB43" s="195">
        <v>1.7964910000000001E-2</v>
      </c>
      <c r="EC43" s="195"/>
      <c r="ED43" s="195">
        <v>0.83352580000000009</v>
      </c>
      <c r="EE43" s="195">
        <v>5.281984E-2</v>
      </c>
      <c r="EF43" s="195">
        <v>0.90431055000000005</v>
      </c>
      <c r="EG43" s="195">
        <v>6.5553219999999995E-2</v>
      </c>
      <c r="EH43" s="195"/>
      <c r="EI43" s="195">
        <v>3.65213E-2</v>
      </c>
      <c r="EJ43" s="195">
        <v>6.079354E-2</v>
      </c>
      <c r="EK43" s="195">
        <v>0.16286805999999998</v>
      </c>
      <c r="EL43" s="195"/>
      <c r="EM43" s="195">
        <v>0.16361626999999998</v>
      </c>
      <c r="EN43" s="195">
        <v>0.16361626999999998</v>
      </c>
      <c r="EO43" s="195">
        <v>1.3532790800000001</v>
      </c>
      <c r="EP43" s="195">
        <v>6.7468119999999993E-2</v>
      </c>
      <c r="EQ43" s="195">
        <v>0.10761332000000001</v>
      </c>
      <c r="ER43" s="195">
        <v>3.0729590000000001E-2</v>
      </c>
      <c r="ES43" s="195">
        <v>0.20581103000000001</v>
      </c>
      <c r="ET43" s="195">
        <v>0.12881226000000001</v>
      </c>
      <c r="EU43" s="195">
        <v>3.6578369999999992E-2</v>
      </c>
      <c r="EV43" s="195">
        <v>0.10621960000000001</v>
      </c>
      <c r="EW43" s="195">
        <v>0.10764969000000001</v>
      </c>
      <c r="EX43" s="195">
        <v>7.3911540000000012E-2</v>
      </c>
      <c r="EY43" s="195">
        <v>0.45317146000000003</v>
      </c>
      <c r="EZ43" s="195">
        <v>0.54677527000000004</v>
      </c>
      <c r="FA43" s="195">
        <v>7.2896589999999997E-2</v>
      </c>
      <c r="FB43" s="195">
        <v>8.4546399999999994E-2</v>
      </c>
      <c r="FC43" s="195">
        <v>8.3587410000000001E-2</v>
      </c>
      <c r="FD43" s="195">
        <v>6.0350170000000002E-2</v>
      </c>
      <c r="FE43" s="195">
        <v>0.84815584000000011</v>
      </c>
      <c r="FF43" s="195">
        <v>0.11467300999999999</v>
      </c>
      <c r="FG43" s="195">
        <v>8.3422609999999994E-2</v>
      </c>
      <c r="FH43" s="195">
        <v>0.11702426</v>
      </c>
      <c r="FI43" s="195">
        <v>1.2596719999999999E-2</v>
      </c>
      <c r="FJ43" s="195">
        <v>0.32771659999999997</v>
      </c>
      <c r="FK43" s="195">
        <v>8.6615539999999991E-2</v>
      </c>
      <c r="FL43" s="195">
        <v>7.3812570000000008E-2</v>
      </c>
      <c r="FM43" s="195">
        <v>4.7720869999999999E-2</v>
      </c>
      <c r="FN43" s="195">
        <v>3.6541709999999998E-2</v>
      </c>
      <c r="FO43" s="195">
        <v>0.24469069000000002</v>
      </c>
      <c r="FP43" s="195">
        <v>2.0795456199999998</v>
      </c>
      <c r="FQ43" s="195">
        <v>5.7555550000000004E-2</v>
      </c>
      <c r="FR43" s="195">
        <v>5.7555550000000004E-2</v>
      </c>
      <c r="FS43" s="195"/>
      <c r="FT43" s="195">
        <v>0.24726814000000003</v>
      </c>
      <c r="FU43" s="195">
        <v>8.7519549999999988E-2</v>
      </c>
      <c r="FV43" s="195"/>
      <c r="FW43" s="195">
        <v>5.8051400000000003E-2</v>
      </c>
      <c r="FX43" s="195">
        <v>0.39283909</v>
      </c>
      <c r="FY43" s="195">
        <v>2.7047650000000003E-2</v>
      </c>
      <c r="FZ43" s="195">
        <v>7.6341010000000015E-2</v>
      </c>
      <c r="GA43" s="195">
        <v>0.11263247</v>
      </c>
      <c r="GB43" s="195">
        <v>8.1117350000000005E-2</v>
      </c>
      <c r="GC43" s="195">
        <v>5.1846940000000001E-2</v>
      </c>
      <c r="GD43" s="195">
        <v>0.34898541999999999</v>
      </c>
      <c r="GE43" s="195"/>
      <c r="GF43" s="195"/>
      <c r="GG43" s="195">
        <v>7.5346070000000001E-2</v>
      </c>
      <c r="GH43" s="195">
        <v>4.694955E-2</v>
      </c>
      <c r="GI43" s="195">
        <v>8.6711339999999998E-2</v>
      </c>
      <c r="GJ43" s="195">
        <v>0.20900695999999999</v>
      </c>
      <c r="GK43" s="195">
        <v>0.10827502</v>
      </c>
      <c r="GL43" s="195">
        <v>5.3385229999999999E-2</v>
      </c>
      <c r="GM43" s="195">
        <v>4.2425130000000005E-2</v>
      </c>
      <c r="GN43" s="195">
        <v>5.5529149999999999E-2</v>
      </c>
      <c r="GO43" s="195">
        <v>5.0236410000000002E-2</v>
      </c>
      <c r="GP43" s="195">
        <v>0.30985094000000002</v>
      </c>
      <c r="GQ43" s="195">
        <v>1.31823796</v>
      </c>
      <c r="GR43" s="195">
        <v>9.5371600000000001E-2</v>
      </c>
      <c r="GS43" s="195">
        <v>8.1513370000000002E-2</v>
      </c>
      <c r="GT43" s="195">
        <v>8.6821679999999998E-2</v>
      </c>
      <c r="GU43" s="195">
        <v>0.12608837000000001</v>
      </c>
      <c r="GV43" s="195">
        <v>8.5325260000000014E-2</v>
      </c>
      <c r="GW43" s="195">
        <v>0.47512028000000001</v>
      </c>
      <c r="GX43" s="195"/>
      <c r="GY43" s="195"/>
      <c r="GZ43" s="195">
        <v>6.8121920000000002E-2</v>
      </c>
      <c r="HA43" s="195">
        <v>0.12337726</v>
      </c>
      <c r="HB43" s="195">
        <v>1.092306E-2</v>
      </c>
      <c r="HC43" s="195">
        <v>0.20242224</v>
      </c>
      <c r="HD43" s="195">
        <v>0.10768638999999999</v>
      </c>
      <c r="HE43" s="195">
        <v>5.1961529999999999E-2</v>
      </c>
      <c r="HF43" s="195">
        <v>5.5662679999999999E-2</v>
      </c>
      <c r="HG43" s="195"/>
      <c r="HH43" s="195"/>
      <c r="HI43" s="195">
        <v>0.21531059999999999</v>
      </c>
      <c r="HJ43" s="195">
        <v>0.15275723999999999</v>
      </c>
      <c r="HK43" s="195">
        <v>7.0457869999999992E-2</v>
      </c>
      <c r="HL43" s="195">
        <v>6.730092E-2</v>
      </c>
      <c r="HM43" s="195">
        <v>7.7072509999999997E-2</v>
      </c>
      <c r="HN43" s="195"/>
      <c r="HO43" s="195">
        <v>0.36758853999999996</v>
      </c>
      <c r="HP43" s="195">
        <v>5.3598770000000004E-2</v>
      </c>
      <c r="HQ43" s="195">
        <v>6.8362339999999994E-2</v>
      </c>
      <c r="HR43" s="195">
        <v>7.7279769999999998E-2</v>
      </c>
      <c r="HS43" s="195">
        <v>0.19924088000000001</v>
      </c>
      <c r="HT43" s="195">
        <v>1.4596825400000002</v>
      </c>
      <c r="HU43" s="195">
        <v>0.14029686999999999</v>
      </c>
      <c r="HV43" s="195">
        <v>3.6820519999999995E-2</v>
      </c>
      <c r="HW43" s="195">
        <v>0.17711738999999999</v>
      </c>
      <c r="HX43" s="195"/>
      <c r="HY43" s="195"/>
      <c r="HZ43" s="195">
        <v>0.11670701000000001</v>
      </c>
      <c r="IA43" s="195">
        <v>0.14413361000000002</v>
      </c>
      <c r="IB43" s="195">
        <v>5.8065850000000009E-2</v>
      </c>
      <c r="IC43" s="195">
        <v>0.31890647000000005</v>
      </c>
      <c r="ID43" s="195">
        <v>0.15339617999999999</v>
      </c>
      <c r="IE43" s="195"/>
      <c r="IF43" s="195">
        <v>6.2180579999999999E-2</v>
      </c>
      <c r="IG43" s="195">
        <v>5.2366120000000002E-2</v>
      </c>
      <c r="IH43" s="195">
        <v>7.3984130000000009E-2</v>
      </c>
      <c r="II43" s="195">
        <v>0.34192701000000003</v>
      </c>
      <c r="IJ43" s="195">
        <v>2.0838099999999998E-2</v>
      </c>
      <c r="IK43" s="195">
        <v>5.2163859999999999E-2</v>
      </c>
      <c r="IL43" s="195">
        <v>4.7807040000000002E-2</v>
      </c>
      <c r="IM43" s="195">
        <v>6.9481189999999998E-2</v>
      </c>
      <c r="IN43" s="195">
        <v>3.4324170000000001E-2</v>
      </c>
      <c r="IO43" s="195">
        <v>0.22461435999999999</v>
      </c>
      <c r="IP43" s="195">
        <v>6.4336919999999992E-2</v>
      </c>
      <c r="IQ43" s="195">
        <v>6.865663000000001E-2</v>
      </c>
      <c r="IR43" s="195">
        <v>4.1170740000000004E-2</v>
      </c>
      <c r="IS43" s="195">
        <v>7.1558759999999999E-2</v>
      </c>
      <c r="IT43" s="195"/>
      <c r="IU43" s="195">
        <v>0.24572305000000003</v>
      </c>
      <c r="IV43" s="195">
        <v>1.3082882800000002</v>
      </c>
      <c r="IW43" s="195"/>
      <c r="IX43" s="195">
        <v>0.10784908</v>
      </c>
      <c r="IY43" s="195">
        <v>7.2414859999999998E-2</v>
      </c>
      <c r="IZ43" s="195">
        <v>4.6595699999999997E-2</v>
      </c>
      <c r="JA43" s="195">
        <v>6.03524E-2</v>
      </c>
      <c r="JB43" s="195">
        <v>0.28721204</v>
      </c>
      <c r="JC43" s="195"/>
      <c r="JD43" s="195">
        <v>0.10871459</v>
      </c>
      <c r="JE43" s="195"/>
      <c r="JF43" s="195">
        <v>4.3182160000000004E-2</v>
      </c>
      <c r="JG43" s="195">
        <v>4.3199250000000002E-2</v>
      </c>
      <c r="JH43" s="195">
        <v>0.19509599999999999</v>
      </c>
      <c r="JI43" s="195">
        <v>5.0104260000000005E-2</v>
      </c>
      <c r="JJ43" s="195">
        <v>7.850726999999999E-2</v>
      </c>
      <c r="JK43" s="195">
        <v>7.007766E-2</v>
      </c>
      <c r="JL43" s="195">
        <v>7.7078229999999998E-2</v>
      </c>
      <c r="JM43" s="195">
        <v>5.3155440000000005E-2</v>
      </c>
      <c r="JN43" s="195">
        <v>0.32892286000000004</v>
      </c>
      <c r="JO43" s="195">
        <v>0.12762410000000002</v>
      </c>
      <c r="JP43" s="195">
        <v>7.9556619999999995E-2</v>
      </c>
      <c r="JQ43" s="195">
        <v>3.6376690000000003E-2</v>
      </c>
      <c r="JR43" s="195">
        <v>4.636258E-2</v>
      </c>
      <c r="JS43" s="195"/>
      <c r="JT43" s="195">
        <v>0.28991999000000002</v>
      </c>
      <c r="JU43" s="195">
        <v>0.12152894</v>
      </c>
      <c r="JV43" s="195">
        <v>0.12152894</v>
      </c>
      <c r="JW43" s="195">
        <v>1.2226798299999999</v>
      </c>
      <c r="JX43" s="195"/>
      <c r="JY43" s="195"/>
      <c r="JZ43" s="195">
        <v>5.5037570000000001E-2</v>
      </c>
      <c r="KA43" s="195">
        <v>5.5037570000000001E-2</v>
      </c>
      <c r="KB43" s="195">
        <v>0.16516254999999999</v>
      </c>
      <c r="KC43" s="195">
        <v>0.10921126</v>
      </c>
      <c r="KD43" s="195">
        <v>9.0345889999999998E-2</v>
      </c>
      <c r="KE43" s="195">
        <v>8.875603E-2</v>
      </c>
      <c r="KF43" s="195"/>
      <c r="KG43" s="195">
        <v>0.45347573000000002</v>
      </c>
      <c r="KH43" s="195">
        <v>0.22439475999999997</v>
      </c>
      <c r="KI43" s="195">
        <v>7.7134380000000002E-2</v>
      </c>
      <c r="KJ43" s="195">
        <v>6.8770619999999991E-2</v>
      </c>
      <c r="KK43" s="195">
        <v>9.1490020000000005E-2</v>
      </c>
      <c r="KL43" s="195"/>
      <c r="KM43" s="195">
        <v>0.46178977999999998</v>
      </c>
      <c r="KN43" s="195">
        <v>0.13597452000000002</v>
      </c>
      <c r="KO43" s="195">
        <v>8.6932179999999998E-2</v>
      </c>
      <c r="KP43" s="195">
        <v>1.8347519999999999E-2</v>
      </c>
      <c r="KQ43" s="195"/>
      <c r="KR43" s="195"/>
      <c r="KS43" s="195">
        <v>0.24125422000000002</v>
      </c>
      <c r="KT43" s="195">
        <v>1.5659969999999999E-2</v>
      </c>
      <c r="KU43" s="195">
        <v>6.5753080000000005E-2</v>
      </c>
      <c r="KV43" s="195">
        <v>2.7184939999999998E-2</v>
      </c>
      <c r="KW43" s="195">
        <v>0.10859799000000001</v>
      </c>
      <c r="KX43" s="195">
        <v>1.3201552900000002</v>
      </c>
      <c r="KY43" s="195">
        <v>7.0702430000000011E-2</v>
      </c>
      <c r="KZ43" s="195">
        <v>6.3600729999999994E-2</v>
      </c>
      <c r="LA43" s="195">
        <v>0.13430316</v>
      </c>
      <c r="LB43" s="195">
        <v>0.17897452000000003</v>
      </c>
      <c r="LC43" s="195">
        <v>0.11279699999999999</v>
      </c>
      <c r="LD43" s="195">
        <v>8.1446070000000009E-2</v>
      </c>
      <c r="LE43" s="195">
        <v>2.8341280000000003E-2</v>
      </c>
      <c r="LF43" s="195">
        <v>0.13360953999999997</v>
      </c>
      <c r="LG43" s="195">
        <v>0.53516841000000004</v>
      </c>
      <c r="LH43" s="195">
        <v>9.9300669999999994E-2</v>
      </c>
      <c r="LI43" s="195">
        <v>0.10525444</v>
      </c>
      <c r="LJ43" s="195">
        <v>2.0209380000000002E-2</v>
      </c>
      <c r="LK43" s="195">
        <v>8.598509E-2</v>
      </c>
      <c r="LL43" s="195">
        <v>6.8789100000000006E-2</v>
      </c>
      <c r="LM43" s="195">
        <v>0.37953867999999996</v>
      </c>
      <c r="LN43" s="195">
        <v>0.15636076000000002</v>
      </c>
      <c r="LO43" s="195">
        <v>0.10026789</v>
      </c>
      <c r="LP43" s="195">
        <v>7.2361869999999995E-2</v>
      </c>
      <c r="LQ43" s="195">
        <v>6.3134280000000001E-2</v>
      </c>
      <c r="LR43" s="195">
        <v>6.5951170000000003E-2</v>
      </c>
      <c r="LS43" s="195">
        <v>0.45807597</v>
      </c>
      <c r="LT43" s="195">
        <v>0.15569033999999998</v>
      </c>
      <c r="LU43" s="195">
        <v>9.9402249999999998E-2</v>
      </c>
      <c r="LV43" s="195">
        <v>4.5864790000000003E-2</v>
      </c>
      <c r="LW43" s="195">
        <v>7.0552180000000006E-2</v>
      </c>
      <c r="LX43" s="195"/>
      <c r="LY43" s="195">
        <v>0.37150956000000002</v>
      </c>
      <c r="LZ43" s="195">
        <v>1.8785957800000002</v>
      </c>
      <c r="MA43" s="195">
        <v>11.94046438</v>
      </c>
      <c r="MB43" s="195">
        <v>0.15123439000000002</v>
      </c>
      <c r="MC43" s="195">
        <v>8.490410000000001E-2</v>
      </c>
      <c r="MD43" s="195">
        <v>0.11749776000000001</v>
      </c>
      <c r="ME43" s="195">
        <v>7.6730309999999996E-2</v>
      </c>
      <c r="MF43" s="195">
        <v>0.43036656000000006</v>
      </c>
      <c r="MG43" s="195">
        <v>0.13519884999999998</v>
      </c>
      <c r="MH43" s="195">
        <v>8.7675210000000003E-2</v>
      </c>
      <c r="MI43" s="195">
        <v>9.9537670000000009E-2</v>
      </c>
      <c r="MJ43" s="195">
        <v>7.8435199999999997E-2</v>
      </c>
      <c r="MK43" s="195">
        <v>9.5279070000000007E-2</v>
      </c>
      <c r="ML43" s="195">
        <v>0.49612600000000001</v>
      </c>
      <c r="MM43" s="195"/>
      <c r="MN43" s="195">
        <v>0.19192161999999999</v>
      </c>
      <c r="MO43" s="195">
        <v>1.077415E-2</v>
      </c>
      <c r="MP43" s="195">
        <v>7.8387880000000007E-2</v>
      </c>
      <c r="MQ43" s="195">
        <v>5.6448610000000003E-2</v>
      </c>
      <c r="MR43" s="195">
        <v>0.33753226000000003</v>
      </c>
      <c r="MS43" s="195">
        <v>0.15098804999999998</v>
      </c>
      <c r="MT43" s="195">
        <v>0.10671723</v>
      </c>
      <c r="MU43" s="195">
        <v>8.293064E-2</v>
      </c>
      <c r="MV43" s="195">
        <v>7.0362129999999995E-2</v>
      </c>
      <c r="MW43" s="195">
        <v>0.41099804999999995</v>
      </c>
      <c r="MX43" s="195">
        <v>0.11246281</v>
      </c>
      <c r="MY43" s="195">
        <v>5.7822200000000004E-2</v>
      </c>
      <c r="MZ43" s="195">
        <v>0.17028501000000001</v>
      </c>
      <c r="NA43" s="195">
        <v>1.8453078799999996</v>
      </c>
      <c r="NB43" s="195">
        <v>8.2152380000000011E-2</v>
      </c>
      <c r="NC43" s="195">
        <v>0.10796644999999999</v>
      </c>
      <c r="ND43" s="195"/>
      <c r="NE43" s="195">
        <v>0.19011883000000002</v>
      </c>
      <c r="NF43" s="195">
        <v>9.3670149999999994E-2</v>
      </c>
      <c r="NG43" s="195">
        <v>0.10002941999999999</v>
      </c>
      <c r="NH43" s="195">
        <v>8.1598850000000001E-2</v>
      </c>
      <c r="NI43" s="195">
        <v>0.10071545000000001</v>
      </c>
      <c r="NJ43" s="195">
        <v>6.3075190000000003E-2</v>
      </c>
      <c r="NK43" s="195">
        <v>0.43908906000000003</v>
      </c>
      <c r="NL43" s="195">
        <v>0.16809458999999999</v>
      </c>
      <c r="NM43" s="195"/>
      <c r="NN43" s="195">
        <v>8.6612949999999994E-2</v>
      </c>
      <c r="NO43" s="195">
        <v>0.11740425999999998</v>
      </c>
      <c r="NP43" s="195">
        <v>4.1613050000000006E-2</v>
      </c>
      <c r="NQ43" s="195">
        <v>0.41372484999999992</v>
      </c>
      <c r="NR43" s="195"/>
      <c r="NS43" s="195">
        <v>6.1061000000000006E-3</v>
      </c>
      <c r="NT43" s="195">
        <v>8.6125190000000004E-2</v>
      </c>
      <c r="NU43" s="195">
        <v>9.5541159999999986E-2</v>
      </c>
      <c r="NV43" s="195">
        <v>5.7646770000000007E-2</v>
      </c>
      <c r="NW43" s="195">
        <v>0.24541921999999999</v>
      </c>
      <c r="NX43" s="195">
        <v>1.2883519600000002</v>
      </c>
      <c r="NY43" s="195">
        <v>0.11683922000000001</v>
      </c>
      <c r="NZ43" s="195">
        <v>0.12033631</v>
      </c>
      <c r="OA43" s="195"/>
      <c r="OB43" s="195">
        <v>0.23717553000000002</v>
      </c>
      <c r="OC43" s="195">
        <v>0.15246357999999999</v>
      </c>
      <c r="OD43" s="195">
        <v>0.10438556</v>
      </c>
      <c r="OE43" s="195">
        <v>0.10459576000000001</v>
      </c>
      <c r="OF43" s="195">
        <v>0.15407145</v>
      </c>
      <c r="OG43" s="195">
        <v>6.7791160000000003E-2</v>
      </c>
      <c r="OH43" s="195">
        <v>0.58330751000000003</v>
      </c>
      <c r="OI43" s="195">
        <v>0.1308626</v>
      </c>
      <c r="OJ43" s="195">
        <v>0.11543605999999999</v>
      </c>
      <c r="OK43" s="195">
        <v>8.3146990000000004E-2</v>
      </c>
      <c r="OL43" s="195">
        <v>0.1061976</v>
      </c>
      <c r="OM43" s="195"/>
      <c r="ON43" s="195">
        <v>0.43564325000000004</v>
      </c>
      <c r="OO43" s="195">
        <v>0.17552004000000002</v>
      </c>
      <c r="OP43" s="195">
        <v>0.10301139000000001</v>
      </c>
      <c r="OQ43" s="195">
        <v>5.0449220000000003E-2</v>
      </c>
      <c r="OR43" s="195">
        <v>8.3130389999999998E-2</v>
      </c>
      <c r="OS43" s="195">
        <v>3.8440820000000001E-2</v>
      </c>
      <c r="OT43" s="195">
        <v>0.45055185999999997</v>
      </c>
      <c r="OU43" s="195">
        <v>0.14406007999999998</v>
      </c>
      <c r="OV43" s="195">
        <v>8.7711799999999993E-2</v>
      </c>
      <c r="OW43" s="195">
        <v>4.8408980000000004E-2</v>
      </c>
      <c r="OX43" s="195">
        <v>5.0584749999999998E-2</v>
      </c>
      <c r="OY43" s="195">
        <v>5.0073960000000001E-2</v>
      </c>
      <c r="OZ43" s="195">
        <v>0.38083957000000002</v>
      </c>
      <c r="PA43" s="195">
        <v>2.0875177200000001</v>
      </c>
      <c r="PB43" s="195">
        <v>0.13911558999999998</v>
      </c>
      <c r="PC43" s="195">
        <v>0.13113716</v>
      </c>
      <c r="PD43" s="195">
        <v>0.12225719</v>
      </c>
      <c r="PE43" s="195">
        <v>0.1402796</v>
      </c>
      <c r="PF43" s="195">
        <v>2.1140409999999998E-2</v>
      </c>
      <c r="PG43" s="195">
        <v>0.55392995</v>
      </c>
      <c r="PH43" s="195">
        <v>0.11556795000000002</v>
      </c>
      <c r="PI43" s="195">
        <v>6.6112309999999994E-2</v>
      </c>
      <c r="PJ43" s="195">
        <v>5.5184840000000006E-2</v>
      </c>
      <c r="PK43" s="195">
        <v>9.5887200000000006E-2</v>
      </c>
      <c r="PL43" s="195">
        <v>0.33275230000000006</v>
      </c>
      <c r="PM43" s="195">
        <v>0.11093735</v>
      </c>
      <c r="PN43" s="195">
        <v>9.1157390000000005E-2</v>
      </c>
      <c r="PO43" s="195">
        <v>8.8624009999999989E-2</v>
      </c>
      <c r="PP43" s="195">
        <v>0.12147671</v>
      </c>
      <c r="PQ43" s="195">
        <v>3.9642999999999998E-2</v>
      </c>
      <c r="PR43" s="195">
        <v>0.45183845999999994</v>
      </c>
      <c r="PS43" s="195">
        <v>0.10275671999999998</v>
      </c>
      <c r="PT43" s="195">
        <v>6.3906129999999992E-2</v>
      </c>
      <c r="PU43" s="195">
        <v>5.4238220000000004E-2</v>
      </c>
      <c r="PV43" s="195">
        <v>5.1585890000000002E-2</v>
      </c>
      <c r="PW43" s="195">
        <v>5.7300369999999996E-2</v>
      </c>
      <c r="PX43" s="195">
        <v>0.32978732999999999</v>
      </c>
      <c r="PY43" s="195">
        <v>1.6683080399999999</v>
      </c>
      <c r="PZ43" s="195">
        <v>0.14525087</v>
      </c>
      <c r="QA43" s="195">
        <v>6.4097950000000001E-2</v>
      </c>
      <c r="QB43" s="195">
        <v>0.13234404999999999</v>
      </c>
      <c r="QC43" s="195">
        <v>0.10263679000000001</v>
      </c>
      <c r="QD43" s="195">
        <v>0.44432966000000002</v>
      </c>
      <c r="QE43" s="195">
        <v>0.11942256</v>
      </c>
      <c r="QF43" s="195">
        <v>9.5656429999999987E-2</v>
      </c>
      <c r="QG43" s="195">
        <v>4.7263809999999996E-2</v>
      </c>
      <c r="QH43" s="195">
        <v>0.10627769000000001</v>
      </c>
      <c r="QI43" s="195">
        <v>7.4053580000000008E-2</v>
      </c>
      <c r="QJ43" s="195">
        <v>0.44267406999999992</v>
      </c>
      <c r="QK43" s="195">
        <v>6.8647449999999999E-2</v>
      </c>
      <c r="QL43" s="195">
        <v>3.7567459999999997E-2</v>
      </c>
      <c r="QM43" s="195">
        <v>2.3176180000000001E-2</v>
      </c>
      <c r="QN43" s="195">
        <v>5.6227489999999998E-2</v>
      </c>
      <c r="QO43" s="195">
        <v>3.682436E-2</v>
      </c>
      <c r="QP43" s="195">
        <v>0.22244293999999998</v>
      </c>
      <c r="QQ43" s="195">
        <v>0.23133887999999997</v>
      </c>
      <c r="QR43" s="195">
        <v>5.9250300000000006E-2</v>
      </c>
      <c r="QS43" s="195">
        <v>6.5083249999999995E-2</v>
      </c>
      <c r="QT43" s="195">
        <v>6.0775349999999999E-2</v>
      </c>
      <c r="QU43" s="195">
        <v>6.7083429999999999E-2</v>
      </c>
      <c r="QV43" s="195">
        <v>0.48353120999999999</v>
      </c>
      <c r="QW43" s="195"/>
      <c r="QX43" s="195">
        <v>0.20195413999999998</v>
      </c>
      <c r="QY43" s="195">
        <v>7.4723960000000006E-2</v>
      </c>
      <c r="QZ43" s="195">
        <v>0.27667809999999998</v>
      </c>
      <c r="RA43" s="195">
        <v>1.8696559800000001</v>
      </c>
      <c r="RB43" s="195">
        <v>8.5342899999999999E-2</v>
      </c>
      <c r="RC43" s="195">
        <v>6.0657539999999996E-2</v>
      </c>
      <c r="RD43" s="195">
        <v>0.14600044000000001</v>
      </c>
      <c r="RE43" s="195">
        <v>0.16654347</v>
      </c>
      <c r="RF43" s="195">
        <v>8.2311850000000006E-2</v>
      </c>
      <c r="RG43" s="195">
        <v>9.0536929999999988E-2</v>
      </c>
      <c r="RH43" s="195">
        <v>0.12142825</v>
      </c>
      <c r="RI43" s="195">
        <v>4.5036379999999994E-2</v>
      </c>
      <c r="RJ43" s="195">
        <v>0.50585687999999995</v>
      </c>
      <c r="RK43" s="195">
        <v>5.0174520000000007E-2</v>
      </c>
      <c r="RL43" s="195">
        <v>7.1966020000000006E-2</v>
      </c>
      <c r="RM43" s="195">
        <v>7.3705809999999997E-2</v>
      </c>
      <c r="RN43" s="195">
        <v>7.884445000000001E-2</v>
      </c>
      <c r="RO43" s="195">
        <v>0.27469080000000001</v>
      </c>
      <c r="RP43" s="195">
        <v>7.2692590000000001E-2</v>
      </c>
      <c r="RQ43" s="195">
        <v>3.2509429999999999E-2</v>
      </c>
      <c r="RR43" s="195">
        <v>4.773405E-2</v>
      </c>
      <c r="RS43" s="195">
        <v>5.4218899999999993E-2</v>
      </c>
      <c r="RT43" s="195">
        <v>0.20715496999999999</v>
      </c>
      <c r="RU43" s="195">
        <v>8.5722119999999999E-2</v>
      </c>
      <c r="RV43" s="195">
        <v>7.4356000000000005E-3</v>
      </c>
      <c r="RW43" s="195">
        <v>4.2286499999999996E-3</v>
      </c>
      <c r="RX43" s="195">
        <v>4.3467720000000001E-2</v>
      </c>
      <c r="RY43" s="195">
        <v>3.2239719999999999E-2</v>
      </c>
      <c r="RZ43" s="195">
        <v>0.17309381000000001</v>
      </c>
      <c r="SA43" s="195">
        <v>1.3067969000000002</v>
      </c>
      <c r="SB43" s="195">
        <v>5.4410759999999996E-2</v>
      </c>
      <c r="SC43" s="195">
        <v>4.2456389999999997E-2</v>
      </c>
      <c r="SD43" s="195">
        <v>0.14863379999999998</v>
      </c>
      <c r="SE43" s="195">
        <v>6.2343649999999994E-2</v>
      </c>
      <c r="SF43" s="195">
        <v>6.994845999999999E-2</v>
      </c>
      <c r="SG43" s="195">
        <v>0.37779305999999996</v>
      </c>
      <c r="SH43" s="195">
        <v>0.16940147999999999</v>
      </c>
      <c r="SI43" s="195">
        <v>7.1013220000000002E-2</v>
      </c>
      <c r="SJ43" s="195">
        <v>8.6350400000000008E-2</v>
      </c>
      <c r="SK43" s="195">
        <v>8.7384299999999998E-2</v>
      </c>
      <c r="SL43" s="195">
        <v>5.7019099999999996E-2</v>
      </c>
      <c r="SM43" s="195">
        <v>0.47116849999999999</v>
      </c>
      <c r="SN43" s="195">
        <v>0.20846940999999997</v>
      </c>
      <c r="SO43" s="195">
        <v>7.7744090000000002E-2</v>
      </c>
      <c r="SP43" s="195">
        <v>9.4637189999999996E-2</v>
      </c>
      <c r="SQ43" s="195">
        <v>3.6043970000000002E-2</v>
      </c>
      <c r="SR43" s="196">
        <v>0.41689465999999992</v>
      </c>
      <c r="SS43" s="195">
        <v>8.6799630000000003E-2</v>
      </c>
      <c r="ST43" s="195">
        <v>9.912499000000001E-2</v>
      </c>
      <c r="SU43" s="195">
        <v>3.099329E-2</v>
      </c>
      <c r="SV43" s="195">
        <v>5.5534240000000006E-2</v>
      </c>
      <c r="SW43" s="195"/>
      <c r="SX43" s="195">
        <v>0.27245215</v>
      </c>
      <c r="SY43" s="195">
        <v>0.13764520000000002</v>
      </c>
      <c r="SZ43" s="195">
        <v>0.13764520000000002</v>
      </c>
      <c r="TA43" s="195">
        <v>1.6759535699999999</v>
      </c>
      <c r="TB43" s="195">
        <v>7.6911649999999998E-2</v>
      </c>
      <c r="TC43" s="195">
        <v>7.3133649999999994E-2</v>
      </c>
      <c r="TD43" s="195">
        <v>1.280237E-2</v>
      </c>
      <c r="TE43" s="195">
        <v>6.5888749999999996E-2</v>
      </c>
      <c r="TF43" s="195">
        <v>0.22873642</v>
      </c>
      <c r="TG43" s="195">
        <v>0.17540788000000002</v>
      </c>
      <c r="TH43" s="195">
        <v>0.11023429000000001</v>
      </c>
      <c r="TI43" s="195">
        <v>6.3281039999999997E-2</v>
      </c>
      <c r="TJ43" s="195">
        <v>8.3630599999999999E-2</v>
      </c>
      <c r="TK43" s="195">
        <f t="shared" si="230"/>
        <v>0.43255381000000004</v>
      </c>
      <c r="TL43" s="195">
        <v>7.2400630000000007E-2</v>
      </c>
      <c r="TM43" s="195">
        <v>5.1195830000000005E-2</v>
      </c>
      <c r="TN43" s="195">
        <v>6.979921E-2</v>
      </c>
      <c r="TO43" s="195">
        <v>9.4265000000000002E-2</v>
      </c>
      <c r="TP43" s="195">
        <v>8.268354E-2</v>
      </c>
      <c r="TQ43" s="195">
        <v>0.37034421000000001</v>
      </c>
      <c r="TR43" s="195">
        <v>0.12390341999999999</v>
      </c>
      <c r="TS43" s="195">
        <v>7.5975150000000005E-2</v>
      </c>
      <c r="TT43" s="195">
        <v>6.1894730000000002E-2</v>
      </c>
      <c r="TU43" s="195">
        <v>7.7293669999999995E-2</v>
      </c>
      <c r="TV43" s="195">
        <v>3.3749499999999998E-3</v>
      </c>
      <c r="TW43" s="195">
        <v>0.34244191999999996</v>
      </c>
      <c r="TX43" s="195">
        <v>0.11342576</v>
      </c>
      <c r="TY43" s="195">
        <v>2.2597220000000001E-2</v>
      </c>
      <c r="TZ43" s="195">
        <v>5.43171E-2</v>
      </c>
      <c r="UA43" s="195">
        <v>8.1654669999999999E-2</v>
      </c>
      <c r="UB43" s="195">
        <v>0.27199475000000001</v>
      </c>
      <c r="UC43" s="195">
        <v>1.6460711099999998</v>
      </c>
      <c r="UD43" s="195">
        <v>6.3208509999999996E-2</v>
      </c>
      <c r="UE43" s="195">
        <v>6.3208509999999996E-2</v>
      </c>
      <c r="UF43" s="195"/>
      <c r="UG43" s="195">
        <v>0.21661240000000001</v>
      </c>
      <c r="UH43" s="195">
        <v>9.3989080000000003E-2</v>
      </c>
      <c r="UI43" s="195">
        <v>2.0753090000000002E-2</v>
      </c>
      <c r="UJ43" s="195">
        <v>7.8971399999999997E-2</v>
      </c>
      <c r="UK43" s="195">
        <v>0.41032596999999998</v>
      </c>
      <c r="UL43" s="195">
        <v>0.13569901000000001</v>
      </c>
      <c r="UM43" s="195">
        <v>8.135746000000002E-2</v>
      </c>
      <c r="UN43" s="195">
        <v>0.11540926</v>
      </c>
      <c r="UO43" s="195">
        <v>0.10622805</v>
      </c>
      <c r="UP43" s="195">
        <v>3.8395190000000003E-2</v>
      </c>
      <c r="UQ43" s="195">
        <v>0.47708897000000006</v>
      </c>
      <c r="UR43" s="195">
        <v>5.9155569999999998E-2</v>
      </c>
      <c r="US43" s="195">
        <v>6.6448919999999995E-2</v>
      </c>
      <c r="UT43" s="195">
        <v>2.4509819999999998E-2</v>
      </c>
      <c r="UU43" s="195">
        <v>5.9651550000000005E-2</v>
      </c>
      <c r="UV43" s="195">
        <v>5.2938500000000006E-2</v>
      </c>
      <c r="UW43" s="195">
        <f t="shared" si="42"/>
        <v>0.26270436000000003</v>
      </c>
      <c r="UX43" s="195">
        <v>2.0968179999999999E-2</v>
      </c>
      <c r="UY43" s="195">
        <v>5.6077949999999994E-2</v>
      </c>
      <c r="UZ43" s="195">
        <v>3.4843289999999999E-2</v>
      </c>
      <c r="VA43" s="195">
        <v>0.10137473999999999</v>
      </c>
      <c r="VB43" s="195">
        <v>6.75773E-3</v>
      </c>
      <c r="VC43" s="195">
        <v>0.22002188999999997</v>
      </c>
      <c r="VD43" s="195">
        <v>1.4333496999999999</v>
      </c>
      <c r="VE43" s="195">
        <v>0.12109767000000002</v>
      </c>
      <c r="VF43" s="195">
        <v>8.3126760000000008E-2</v>
      </c>
      <c r="VG43" s="195">
        <v>7.702529000000001E-2</v>
      </c>
      <c r="VH43" s="195">
        <v>7.7399429999999991E-2</v>
      </c>
      <c r="VI43" s="195">
        <v>0.14465386</v>
      </c>
      <c r="VJ43" s="195">
        <v>0.50330301</v>
      </c>
      <c r="VK43" s="195"/>
      <c r="VL43" s="195">
        <v>8.2024119999999992E-2</v>
      </c>
      <c r="VM43" s="195">
        <v>0.22981169999999998</v>
      </c>
      <c r="VN43" s="195">
        <v>6.0990419999999997E-2</v>
      </c>
      <c r="VO43" s="195">
        <v>4.0966620000000002E-2</v>
      </c>
      <c r="VP43" s="195">
        <v>0.41379285999999993</v>
      </c>
      <c r="VQ43" s="195">
        <v>0.12604929999999998</v>
      </c>
      <c r="VR43" s="195">
        <v>6.8245310000000003E-2</v>
      </c>
      <c r="VS43" s="195">
        <v>5.417607E-2</v>
      </c>
      <c r="VT43" s="195">
        <v>9.1969110000000007E-2</v>
      </c>
      <c r="VU43" s="195">
        <v>4.8637859999999998E-2</v>
      </c>
      <c r="VV43" s="195">
        <v>0.38907765</v>
      </c>
      <c r="VW43" s="195">
        <v>0.12728341999999998</v>
      </c>
      <c r="VX43" s="195">
        <v>8.0670100000000008E-2</v>
      </c>
      <c r="VY43" s="195">
        <v>4.8193699999999999E-2</v>
      </c>
      <c r="VZ43" s="195">
        <v>5.2066200000000007E-2</v>
      </c>
      <c r="WA43" s="195">
        <v>0.10895521000000001</v>
      </c>
      <c r="WB43" s="195">
        <v>0.41716863000000004</v>
      </c>
      <c r="WC43" s="195">
        <v>9.0506410000000009E-2</v>
      </c>
      <c r="WD43" s="195">
        <v>8.9548549999999991E-2</v>
      </c>
      <c r="WE43" s="195">
        <v>0.18005495999999999</v>
      </c>
      <c r="WF43" s="195">
        <v>1.9033971099999998</v>
      </c>
      <c r="WG43" s="195">
        <v>1.8308560000000001E-2</v>
      </c>
      <c r="WH43" s="195">
        <v>9.7269590000000003E-2</v>
      </c>
      <c r="WI43" s="195">
        <v>0.11557815</v>
      </c>
      <c r="WJ43" s="195">
        <v>0.19302260999999998</v>
      </c>
      <c r="WK43" s="195">
        <v>6.7349590000000001E-2</v>
      </c>
      <c r="WL43" s="195">
        <v>8.8191600000000009E-2</v>
      </c>
      <c r="WM43" s="195">
        <v>8.6667170000000002E-2</v>
      </c>
      <c r="WN43" s="195">
        <v>4.7834589999999996E-2</v>
      </c>
      <c r="WO43" s="195">
        <v>0.48306556</v>
      </c>
      <c r="WP43" s="195">
        <v>0.14948518999999999</v>
      </c>
      <c r="WQ43" s="195">
        <v>7.6844250000000003E-2</v>
      </c>
      <c r="WR43" s="195">
        <v>6.5547989999999987E-2</v>
      </c>
      <c r="WS43" s="195">
        <v>8.6864510000000006E-2</v>
      </c>
      <c r="WT43" s="195">
        <v>4.2269389999999997E-2</v>
      </c>
      <c r="WU43" s="195">
        <v>0.42101132999999996</v>
      </c>
      <c r="WV43" s="195">
        <v>0.12737646</v>
      </c>
      <c r="WW43" s="195">
        <v>9.0577619999999998E-2</v>
      </c>
      <c r="WX43" s="195">
        <v>5.3799300000000006E-3</v>
      </c>
      <c r="WY43" s="195"/>
      <c r="WZ43" s="195">
        <v>0.10334423000000001</v>
      </c>
      <c r="XA43" s="195">
        <v>0.32667824000000001</v>
      </c>
      <c r="XB43" s="195">
        <v>8.774201999999999E-2</v>
      </c>
      <c r="XC43" s="195">
        <v>5.7091839999999998E-2</v>
      </c>
      <c r="XD43" s="195">
        <v>1.1613149999999999E-2</v>
      </c>
      <c r="XE43" s="195">
        <v>7.4676069999999997E-2</v>
      </c>
      <c r="XF43" s="195">
        <v>0.23112307999999998</v>
      </c>
      <c r="XG43" s="195">
        <v>1.57745636</v>
      </c>
      <c r="XH43" s="195">
        <v>5.5662580000000003E-2</v>
      </c>
      <c r="XI43" s="195">
        <v>5.5662580000000003E-2</v>
      </c>
      <c r="XJ43" s="195">
        <v>0.12625519999999998</v>
      </c>
      <c r="XK43" s="195">
        <v>2.063709E-2</v>
      </c>
      <c r="XL43" s="195">
        <v>7.1508630000000004E-2</v>
      </c>
      <c r="XM43" s="195">
        <v>6.9328600000000004E-2</v>
      </c>
      <c r="XN43" s="195">
        <v>5.2138620000000004E-2</v>
      </c>
      <c r="XO43" s="195">
        <v>0.33986814000000004</v>
      </c>
      <c r="XP43" s="195">
        <v>7.9343209999999997E-2</v>
      </c>
      <c r="XQ43" s="195">
        <v>6.4558940000000009E-2</v>
      </c>
      <c r="XR43" s="195">
        <v>7.0419630000000011E-2</v>
      </c>
      <c r="XS43" s="195">
        <v>8.6178749999999998E-2</v>
      </c>
      <c r="XT43" s="195">
        <v>5.5259510000000005E-2</v>
      </c>
      <c r="XU43" s="195">
        <v>0.35576004000000006</v>
      </c>
      <c r="XV43" s="195">
        <v>0.11260514000000002</v>
      </c>
      <c r="XW43" s="195">
        <v>9.1321800000000009E-2</v>
      </c>
      <c r="XX43" s="195">
        <v>9.5448200000000011E-2</v>
      </c>
      <c r="XY43" s="195">
        <v>0.11596282000000001</v>
      </c>
      <c r="XZ43" s="195">
        <v>6.5461740000000004E-2</v>
      </c>
      <c r="YA43" s="195">
        <f t="shared" si="43"/>
        <v>0.48079970000000005</v>
      </c>
      <c r="YB43" s="195">
        <v>9.9490259999999997E-2</v>
      </c>
      <c r="YC43" s="195">
        <v>7.0316530000000002E-2</v>
      </c>
      <c r="YD43" s="195">
        <v>9.1130069999999994E-2</v>
      </c>
      <c r="YE43" s="195">
        <v>9.27303199999997E-2</v>
      </c>
      <c r="YF43" s="195">
        <f t="shared" si="44"/>
        <v>0.35366717999999969</v>
      </c>
      <c r="YG43" s="195">
        <f t="shared" si="45"/>
        <v>1.58575764</v>
      </c>
      <c r="YH43" s="195">
        <f t="shared" si="46"/>
        <v>19.887923969999999</v>
      </c>
      <c r="YI43" s="195">
        <v>0.16172706000000001</v>
      </c>
      <c r="YJ43" s="195">
        <v>7.4289570000000013E-2</v>
      </c>
      <c r="YK43" s="195">
        <v>6.4838430000000002E-2</v>
      </c>
      <c r="YL43" s="195">
        <v>5.8201409999999988E-2</v>
      </c>
      <c r="YM43" s="195">
        <f t="shared" si="47"/>
        <v>0.35905647000000002</v>
      </c>
      <c r="YN43" s="195">
        <v>0.13776483999999981</v>
      </c>
      <c r="YO43" s="195">
        <v>8.0782859999999998E-2</v>
      </c>
      <c r="YP43" s="195">
        <v>8.6873189999999906E-2</v>
      </c>
      <c r="YQ43" s="195">
        <v>7.1214499999999792E-2</v>
      </c>
      <c r="YR43" s="195">
        <v>1.6352139999999901E-2</v>
      </c>
      <c r="YS43" s="195">
        <v>0.39298752999999942</v>
      </c>
      <c r="YT43" s="195"/>
      <c r="YU43" s="195">
        <v>9.2593839999999997E-2</v>
      </c>
      <c r="YV43" s="195">
        <v>3.297269999999998E-2</v>
      </c>
      <c r="YW43" s="195">
        <v>9.0793869999999999E-2</v>
      </c>
      <c r="YX43" s="195">
        <v>2.3859660000000001E-2</v>
      </c>
      <c r="YY43" s="195">
        <v>0.24022006999999995</v>
      </c>
      <c r="YZ43" s="195">
        <v>0.11621511999999998</v>
      </c>
      <c r="ZA43" s="195">
        <v>0.10872982999999969</v>
      </c>
      <c r="ZB43" s="195">
        <v>7.5702789999999992E-2</v>
      </c>
      <c r="ZC43" s="195">
        <v>3.1602209999999999E-2</v>
      </c>
      <c r="ZD43" s="195">
        <v>0.33224994999999968</v>
      </c>
      <c r="ZE43" s="195">
        <v>9.357233999999999E-2</v>
      </c>
      <c r="ZF43" s="195">
        <v>0.12316847</v>
      </c>
      <c r="ZG43" s="195">
        <v>5.2599199999999999E-2</v>
      </c>
      <c r="ZH43" s="195">
        <v>0.26934000999999996</v>
      </c>
      <c r="ZI43" s="195">
        <v>1.5938540299999988</v>
      </c>
      <c r="ZJ43" s="195">
        <v>8.2257479999999994E-2</v>
      </c>
      <c r="ZK43" s="195">
        <v>7.9528320000000013E-2</v>
      </c>
      <c r="ZL43" s="195">
        <v>0.16178580000000001</v>
      </c>
      <c r="ZM43" s="195">
        <v>0.15872755999999999</v>
      </c>
      <c r="ZN43" s="195">
        <v>0.14135644</v>
      </c>
      <c r="ZO43" s="195">
        <v>6.6542510000000013E-2</v>
      </c>
      <c r="ZP43" s="195">
        <v>0.14758687000000001</v>
      </c>
      <c r="ZQ43" s="195">
        <v>1.8539750000000001E-2</v>
      </c>
      <c r="ZR43" s="195">
        <v>0.53275313000000002</v>
      </c>
      <c r="ZS43" s="195">
        <v>0.11539692000000001</v>
      </c>
      <c r="ZT43" s="195">
        <v>0.14316483000000002</v>
      </c>
      <c r="ZU43" s="195">
        <v>8.5743910000000007E-2</v>
      </c>
      <c r="ZV43" s="195">
        <v>0.34430566000000007</v>
      </c>
      <c r="ZW43" s="195"/>
      <c r="ZX43" s="195">
        <v>0.29523503000000001</v>
      </c>
      <c r="ZY43" s="195">
        <v>2.8511599999999998E-2</v>
      </c>
      <c r="ZZ43" s="195">
        <v>3.4075050000000003E-2</v>
      </c>
      <c r="AAA43" s="195">
        <v>0.10090574000000001</v>
      </c>
      <c r="AAB43" s="195">
        <v>0.45872742</v>
      </c>
      <c r="AAC43" s="195">
        <v>1.127236E-2</v>
      </c>
      <c r="AAD43" s="195">
        <v>0.10469168</v>
      </c>
      <c r="AAE43" s="195">
        <v>6.6050210000000012E-2</v>
      </c>
      <c r="AAF43" s="195">
        <v>0.18201424999999999</v>
      </c>
      <c r="AAG43" s="195">
        <v>1.6795862599999998</v>
      </c>
      <c r="AAH43" s="195">
        <v>0.11223564999999999</v>
      </c>
      <c r="AAI43" s="195">
        <v>9.0106000000000019E-2</v>
      </c>
      <c r="AAJ43" s="195">
        <v>0.20234165000000001</v>
      </c>
      <c r="AAK43" s="195">
        <v>0.15624585000000002</v>
      </c>
      <c r="AAL43" s="195">
        <v>0.1860608</v>
      </c>
      <c r="AAM43" s="195">
        <v>0.10822956</v>
      </c>
      <c r="AAN43" s="195">
        <v>8.3042239999999989E-2</v>
      </c>
      <c r="AAO43" s="195">
        <v>1.232455E-2</v>
      </c>
      <c r="AAP43" s="195">
        <v>0.54590300000000003</v>
      </c>
      <c r="AAQ43" s="195">
        <v>0.16787884999999997</v>
      </c>
      <c r="AAR43" s="195">
        <v>0.16242182999999999</v>
      </c>
      <c r="AAS43" s="195">
        <v>7.4899600000000011E-2</v>
      </c>
      <c r="AAT43" s="195">
        <v>0.11781949</v>
      </c>
      <c r="AAU43" s="195">
        <v>0.19620285999999998</v>
      </c>
      <c r="AAV43" s="195">
        <v>0.71922262999999986</v>
      </c>
      <c r="AAW43" s="195">
        <v>0.15473524</v>
      </c>
      <c r="AAX43" s="195">
        <v>8.7312399999999998E-2</v>
      </c>
      <c r="AAY43" s="195">
        <v>6.7419790000000007E-2</v>
      </c>
      <c r="AAZ43" s="195">
        <v>6.7661390000000002E-2</v>
      </c>
      <c r="ABA43" s="195">
        <v>4.5659140000000001E-2</v>
      </c>
      <c r="ABB43" s="195">
        <v>0.42278795999999996</v>
      </c>
      <c r="ABC43" s="195">
        <v>0.12289317</v>
      </c>
      <c r="ABD43" s="195">
        <v>9.1962860000000007E-2</v>
      </c>
      <c r="ABE43" s="195">
        <v>5.9272660000000005E-2</v>
      </c>
      <c r="ABF43" s="195">
        <v>0.10399575</v>
      </c>
      <c r="ABG43" s="195">
        <v>0.37812444000000001</v>
      </c>
      <c r="ABH43" s="195">
        <f t="shared" si="48"/>
        <v>2.6326986199999984</v>
      </c>
      <c r="ABI43" s="195">
        <v>2.2683796799999993</v>
      </c>
      <c r="ABJ43" s="195">
        <v>0.14818993</v>
      </c>
      <c r="ABK43" s="195">
        <v>0.12505276999999998</v>
      </c>
      <c r="ABL43" s="195">
        <v>0.11342082000000001</v>
      </c>
      <c r="ABM43" s="195">
        <v>0.12669637</v>
      </c>
      <c r="ABN43" s="195">
        <v>1.1803360000000001E-2</v>
      </c>
      <c r="ABO43" s="195">
        <v>0.52516324999999997</v>
      </c>
      <c r="ABP43" s="195">
        <v>0.18122127000000002</v>
      </c>
      <c r="ABQ43" s="195">
        <v>6.6667440000000008E-2</v>
      </c>
      <c r="ABR43" s="195">
        <v>9.2545390000000005E-2</v>
      </c>
      <c r="ABS43" s="195">
        <v>2.3901369999999998E-2</v>
      </c>
      <c r="ABT43" s="195">
        <v>6.8513329999999997E-2</v>
      </c>
      <c r="ABU43" s="195">
        <v>0.43284880000000003</v>
      </c>
      <c r="ABV43" s="195">
        <v>0.12459389</v>
      </c>
      <c r="ABW43" s="195">
        <v>3.8873950000000004E-2</v>
      </c>
      <c r="ABX43" s="195">
        <v>7.2087159999999997E-2</v>
      </c>
      <c r="ABY43" s="195">
        <v>4.5146569999999997E-2</v>
      </c>
      <c r="ABZ43" s="195">
        <v>4.4770919999999999E-2</v>
      </c>
      <c r="ACA43" s="195">
        <v>0.32547249</v>
      </c>
      <c r="ACB43" s="195">
        <v>8.7987759999999998E-2</v>
      </c>
      <c r="ACC43" s="195">
        <v>4.3692470000000004E-2</v>
      </c>
      <c r="ACD43" s="195">
        <v>3.733231E-2</v>
      </c>
      <c r="ACE43" s="195">
        <v>7.3715130000000004E-2</v>
      </c>
      <c r="ACF43" s="195">
        <v>4.4296339999999997E-2</v>
      </c>
      <c r="ACG43" s="195">
        <v>0.28702401</v>
      </c>
      <c r="ACH43" s="195">
        <v>3.0509239999999997E-2</v>
      </c>
      <c r="ACI43" s="195">
        <v>3.0509239999999997E-2</v>
      </c>
      <c r="ACJ43" s="195">
        <v>1.6010177899999998</v>
      </c>
      <c r="ACK43" s="195">
        <v>0.11285367000000002</v>
      </c>
      <c r="ACL43" s="195">
        <v>0.12805597999999999</v>
      </c>
      <c r="ACM43" s="195">
        <v>9.318802000000001E-2</v>
      </c>
      <c r="ACN43" s="195">
        <v>0.33409767000000001</v>
      </c>
      <c r="ACO43" s="195">
        <v>0.3564966</v>
      </c>
      <c r="ACP43" s="195">
        <v>0.11160359</v>
      </c>
      <c r="ACQ43" s="195">
        <v>9.9217710000000001E-2</v>
      </c>
      <c r="ACR43" s="195">
        <v>9.3435000000000004E-2</v>
      </c>
      <c r="ACS43" s="195">
        <v>6.3852889999999995E-2</v>
      </c>
      <c r="ACT43" s="195">
        <v>0.72460579000000003</v>
      </c>
      <c r="ACU43" s="195">
        <v>0.1536293</v>
      </c>
      <c r="ACV43" s="195">
        <v>8.9217460000000012E-2</v>
      </c>
      <c r="ACW43" s="195">
        <v>8.3011910000000008E-2</v>
      </c>
      <c r="ACX43" s="195">
        <v>0.10948670999999999</v>
      </c>
      <c r="ACY43" s="195">
        <v>7.3967289999999991E-2</v>
      </c>
      <c r="ACZ43" s="195">
        <v>0.50931267000000002</v>
      </c>
      <c r="ADA43" s="195">
        <v>6.9670509999999991E-2</v>
      </c>
      <c r="ADB43" s="195">
        <v>1.682697E-2</v>
      </c>
      <c r="ADC43" s="195">
        <v>6.3226009999999999E-2</v>
      </c>
      <c r="ADD43" s="195">
        <v>8.0210680000000006E-2</v>
      </c>
      <c r="ADE43" s="195">
        <v>8.9304090000000003E-2</v>
      </c>
      <c r="ADF43" s="195">
        <v>0.31923826</v>
      </c>
      <c r="ADG43" s="195"/>
      <c r="ADH43" s="195">
        <v>0.36813900999999999</v>
      </c>
      <c r="ADI43" s="195">
        <v>8.3620759999999988E-2</v>
      </c>
      <c r="ADJ43" s="195">
        <v>0.45175977</v>
      </c>
      <c r="ADK43" s="195">
        <v>2.3390141600000001</v>
      </c>
      <c r="ADL43" s="195">
        <v>6.6538249999999993E-2</v>
      </c>
      <c r="ADM43" s="195">
        <v>6.6538249999999993E-2</v>
      </c>
      <c r="ADN43" s="195">
        <v>0.23673727</v>
      </c>
      <c r="ADO43" s="195">
        <v>0.13329301999999998</v>
      </c>
      <c r="ADP43" s="195">
        <v>0.14545616</v>
      </c>
      <c r="ADQ43" s="195">
        <v>0.15112091</v>
      </c>
      <c r="ADR43" s="195">
        <v>9.6714919999999996E-2</v>
      </c>
      <c r="ADS43" s="195">
        <v>0.76332228000000002</v>
      </c>
      <c r="ADT43" s="195">
        <v>0.18291635999999997</v>
      </c>
      <c r="ADU43" s="195">
        <v>0.15260622999999998</v>
      </c>
      <c r="ADV43" s="195">
        <v>0.11311132</v>
      </c>
      <c r="ADW43" s="195">
        <v>0.1495959</v>
      </c>
      <c r="ADX43" s="195">
        <v>8.0700620000000001E-2</v>
      </c>
      <c r="ADY43" s="195">
        <v>0.67893042999999997</v>
      </c>
      <c r="ADZ43" s="195">
        <v>7.8559670000000012E-2</v>
      </c>
      <c r="AEA43" s="195">
        <v>0.12732081000000001</v>
      </c>
      <c r="AEB43" s="195">
        <v>7.1594199999999997E-2</v>
      </c>
      <c r="AEC43" s="195">
        <v>0.13100260999999999</v>
      </c>
      <c r="AED43" s="195">
        <v>0.40847728999999999</v>
      </c>
      <c r="AEE43" s="195">
        <v>0.18237041000000001</v>
      </c>
      <c r="AEF43" s="195">
        <v>2.6129309999999999E-2</v>
      </c>
      <c r="AEG43" s="195">
        <v>5.1301869999999999E-2</v>
      </c>
      <c r="AEH43" s="195">
        <v>0.10090310000000001</v>
      </c>
      <c r="AEI43" s="195">
        <v>4.4521590000000007E-2</v>
      </c>
      <c r="AEJ43" s="195">
        <v>0.40522627999999999</v>
      </c>
      <c r="AEK43" s="195">
        <v>2.3224945299999997</v>
      </c>
      <c r="AEL43" s="195">
        <v>1.8323799999999998E-2</v>
      </c>
      <c r="AEM43" s="195">
        <v>0.10166218999999981</v>
      </c>
      <c r="AEN43" s="195"/>
      <c r="AEO43" s="195">
        <v>0.15535917999999999</v>
      </c>
      <c r="AEP43" s="195">
        <v>8.4615219999999797E-2</v>
      </c>
      <c r="AEQ43" s="195">
        <v>0.35996038999999957</v>
      </c>
      <c r="AER43" s="195">
        <v>2.233278E-2</v>
      </c>
      <c r="AES43" s="195">
        <v>0.14952099999999999</v>
      </c>
      <c r="AET43" s="195">
        <v>7.250906E-2</v>
      </c>
      <c r="AEU43" s="195">
        <v>0.14748617999999999</v>
      </c>
      <c r="AEV43" s="195">
        <v>4.6917050000000002E-2</v>
      </c>
      <c r="AEW43" s="195">
        <v>0.43876607000000001</v>
      </c>
      <c r="AEX43" s="195">
        <v>0.16084949999999998</v>
      </c>
      <c r="AEY43" s="195">
        <v>8.3187499999999998E-2</v>
      </c>
      <c r="AEZ43" s="195">
        <v>0.12631845999999999</v>
      </c>
      <c r="AFA43" s="195">
        <v>5.9825649999999994E-2</v>
      </c>
      <c r="AFB43" s="195">
        <v>0.43018110999999998</v>
      </c>
      <c r="AFC43" s="195">
        <v>5.3070660000000006E-2</v>
      </c>
      <c r="AFD43" s="195">
        <v>2.4455999999999999E-2</v>
      </c>
      <c r="AFE43" s="195">
        <v>0.10954709</v>
      </c>
      <c r="AFF43" s="195">
        <v>0.24550635000000004</v>
      </c>
      <c r="AFG43" s="195">
        <v>4.6711889999999999E-2</v>
      </c>
      <c r="AFH43" s="195">
        <v>0.47929199</v>
      </c>
      <c r="AFI43" s="195">
        <v>4.0678309999999995E-2</v>
      </c>
      <c r="AFJ43" s="195">
        <v>7.9742729999999998E-2</v>
      </c>
      <c r="AFK43" s="195">
        <v>0.12042103999999999</v>
      </c>
      <c r="AFL43" s="195">
        <v>1.8286205999999998</v>
      </c>
      <c r="AFM43" s="195">
        <v>2.6795639999999999E-2</v>
      </c>
      <c r="AFN43" s="195">
        <v>6.1211589999999996E-2</v>
      </c>
      <c r="AFO43" s="195">
        <v>8.0569410000000008E-2</v>
      </c>
      <c r="AFP43" s="195">
        <v>0.16857664</v>
      </c>
      <c r="AFQ43" s="195">
        <v>9.7941799999999982E-2</v>
      </c>
      <c r="AFR43" s="195">
        <v>8.5123090000000012E-2</v>
      </c>
      <c r="AFS43" s="195">
        <v>7.7331319999999995E-2</v>
      </c>
      <c r="AFT43" s="195">
        <v>8.2148269999999995E-2</v>
      </c>
      <c r="AFU43" s="195">
        <v>0.34254447999999993</v>
      </c>
      <c r="AFV43" s="195">
        <v>0.10174817999999999</v>
      </c>
      <c r="AFW43" s="195">
        <v>9.4404570000000007E-2</v>
      </c>
      <c r="AFX43" s="195">
        <v>1.7975809999999998E-2</v>
      </c>
      <c r="AFY43" s="195">
        <v>6.5827919999999998E-2</v>
      </c>
      <c r="AFZ43" s="195">
        <v>5.0726500000000001E-2</v>
      </c>
      <c r="AGA43" s="195">
        <v>0.33068298000000002</v>
      </c>
      <c r="AGB43" s="195">
        <v>6.6722500000000004E-2</v>
      </c>
      <c r="AGC43" s="195">
        <v>5.2416200000000003E-2</v>
      </c>
      <c r="AGD43" s="195">
        <v>2.8308639999999999E-2</v>
      </c>
      <c r="AGE43" s="195">
        <v>6.164861E-2</v>
      </c>
      <c r="AGF43" s="195">
        <v>4.204973E-2</v>
      </c>
      <c r="AGG43" s="195">
        <v>0.25114568000000004</v>
      </c>
      <c r="AGH43" s="195">
        <v>1.3219669999999999E-2</v>
      </c>
      <c r="AGI43" s="195">
        <v>7.2673109999999999E-2</v>
      </c>
      <c r="AGJ43" s="195">
        <v>6.2033290000000005E-2</v>
      </c>
      <c r="AGK43" s="195">
        <v>5.4515890000000004E-2</v>
      </c>
      <c r="AGL43" s="195">
        <v>3.5931400000000002E-2</v>
      </c>
      <c r="AGM43" s="195">
        <v>0.23837336000000003</v>
      </c>
      <c r="AGN43" s="195">
        <v>1.3313231400000003</v>
      </c>
      <c r="AGO43" s="195"/>
      <c r="AGP43" s="195">
        <v>0.19902823</v>
      </c>
      <c r="AGQ43" s="195">
        <v>0.12990354000000001</v>
      </c>
      <c r="AGR43" s="195">
        <v>0.10390227</v>
      </c>
      <c r="AGS43" s="195">
        <v>7.821881E-2</v>
      </c>
      <c r="AGT43" s="195">
        <v>0.51105285</v>
      </c>
      <c r="AGU43" s="195">
        <v>0.11921745</v>
      </c>
      <c r="AGV43" s="195">
        <v>0.10449248</v>
      </c>
      <c r="AGW43" s="195">
        <v>0.11464899999999999</v>
      </c>
      <c r="AGX43" s="195">
        <v>0.11552495</v>
      </c>
      <c r="AGY43" s="195">
        <v>5.53984E-2</v>
      </c>
      <c r="AGZ43" s="195">
        <v>0.50928228000000009</v>
      </c>
      <c r="AHA43" s="195">
        <v>0.11744088000000001</v>
      </c>
      <c r="AHB43" s="195">
        <v>0.14926698000000002</v>
      </c>
      <c r="AHC43" s="195">
        <v>5.7954680000000001E-2</v>
      </c>
      <c r="AHD43" s="195">
        <v>0.10758798000000001</v>
      </c>
      <c r="AHE43" s="195">
        <v>7.9073730000000009E-2</v>
      </c>
      <c r="AHF43" s="195">
        <v>0.51132425000000015</v>
      </c>
      <c r="AHG43" s="195">
        <v>3.0037760000000004E-2</v>
      </c>
      <c r="AHH43" s="195">
        <v>5.1683670000000008E-2</v>
      </c>
      <c r="AHI43" s="195">
        <v>2.6141290000000001E-2</v>
      </c>
      <c r="AHJ43" s="195">
        <v>0.44057103999999997</v>
      </c>
      <c r="AHK43" s="195">
        <v>5.219033E-2</v>
      </c>
      <c r="AHL43" s="195">
        <v>0.60062408999999994</v>
      </c>
      <c r="AHM43" s="195">
        <v>2.1322834699999995</v>
      </c>
      <c r="AHN43" s="195">
        <v>0.11691989999999999</v>
      </c>
      <c r="AHO43" s="195">
        <v>9.7215979999999994E-2</v>
      </c>
      <c r="AHP43" s="195">
        <v>0.1145827</v>
      </c>
      <c r="AHQ43" s="195">
        <v>8.594713000000001E-2</v>
      </c>
      <c r="AHR43" s="195">
        <v>0.10441948999999999</v>
      </c>
      <c r="AHS43" s="195">
        <v>0.51908520000000002</v>
      </c>
      <c r="AHT43" s="195"/>
      <c r="AHU43" s="195">
        <v>0.17726902000000003</v>
      </c>
      <c r="AHV43" s="195">
        <v>7.5185580000000002E-2</v>
      </c>
      <c r="AHW43" s="195">
        <v>7.1471729999999997E-2</v>
      </c>
      <c r="AHX43" s="195">
        <v>8.4191639999999998E-2</v>
      </c>
      <c r="AHY43" s="195">
        <v>0.40811797000000005</v>
      </c>
      <c r="AHZ43" s="195">
        <v>0.13889426999999999</v>
      </c>
      <c r="AIA43" s="195">
        <v>6.2996130000000011E-2</v>
      </c>
      <c r="AIB43" s="195">
        <v>0.10796253</v>
      </c>
      <c r="AIC43" s="195">
        <v>8.3782220000000004E-2</v>
      </c>
      <c r="AID43" s="195">
        <v>6.7983370000000001E-2</v>
      </c>
      <c r="AIE43" s="195">
        <v>0.46161851999999998</v>
      </c>
      <c r="AIF43" s="195">
        <v>0.10532776000000001</v>
      </c>
      <c r="AIG43" s="195">
        <v>9.9056720000000001E-2</v>
      </c>
      <c r="AIH43" s="195">
        <v>8.6066610000000002E-2</v>
      </c>
      <c r="AII43" s="195">
        <v>8.3971779999999996E-2</v>
      </c>
      <c r="AIJ43" s="195">
        <v>6.3898909999999989E-2</v>
      </c>
      <c r="AIK43" s="195">
        <v>0.43832177999999994</v>
      </c>
      <c r="AIL43" s="195">
        <v>7.3337070000000004E-2</v>
      </c>
      <c r="AIM43" s="195">
        <v>8.1870999999999999E-2</v>
      </c>
      <c r="AIN43" s="195">
        <v>8.7267649999999988E-2</v>
      </c>
      <c r="AIO43" s="195">
        <v>0.24247571999999998</v>
      </c>
      <c r="AIP43" s="195">
        <v>2.0696191900000001</v>
      </c>
      <c r="AIQ43" s="195">
        <v>7.2274269999999988E-2</v>
      </c>
      <c r="AIR43" s="195">
        <v>7.2274269999999988E-2</v>
      </c>
      <c r="AIS43" s="195">
        <v>8.9014609999999994E-2</v>
      </c>
      <c r="AIT43" s="195">
        <v>0.13243876999999998</v>
      </c>
      <c r="AIU43" s="195">
        <v>0.10432840999999998</v>
      </c>
      <c r="AIV43" s="195">
        <v>8.6903320000000006E-2</v>
      </c>
      <c r="AIW43" s="195">
        <v>7.3526270000000005E-2</v>
      </c>
      <c r="AIX43" s="195">
        <v>0.48621137999999997</v>
      </c>
      <c r="AIY43" s="195"/>
      <c r="AIZ43" s="195">
        <v>0.10908017000000002</v>
      </c>
      <c r="AJA43" s="195">
        <v>9.4549210000000009E-2</v>
      </c>
      <c r="AJB43" s="195">
        <v>0.11412855000000001</v>
      </c>
      <c r="AJC43" s="195">
        <v>6.6516309999999995E-2</v>
      </c>
      <c r="AJD43" s="195">
        <v>0.38427423999999999</v>
      </c>
      <c r="AJE43" s="195">
        <v>0.12266372</v>
      </c>
      <c r="AJF43" s="195">
        <v>8.9091950000000003E-2</v>
      </c>
      <c r="AJG43" s="195">
        <v>0.19013788000000001</v>
      </c>
      <c r="AJH43" s="195"/>
      <c r="AJI43" s="195">
        <v>0.31320061000000005</v>
      </c>
      <c r="AJJ43" s="195">
        <v>0.71509416000000003</v>
      </c>
      <c r="AJK43" s="195">
        <v>6.4068769999999997E-2</v>
      </c>
      <c r="AJL43" s="195">
        <v>9.7874380000000011E-2</v>
      </c>
      <c r="AJM43" s="195">
        <v>0.10124309999999999</v>
      </c>
      <c r="AJN43" s="195">
        <v>6.5740930000000003E-2</v>
      </c>
      <c r="AJO43" s="195">
        <v>0.74044436999999996</v>
      </c>
      <c r="AJP43" s="195">
        <v>1.0693715500000001</v>
      </c>
      <c r="AJQ43" s="195">
        <v>2.7272256000000001</v>
      </c>
      <c r="AJR43" s="195">
        <v>0.10357530000000001</v>
      </c>
      <c r="AJS43" s="195">
        <v>7.0793720000000004E-2</v>
      </c>
      <c r="AJT43" s="195">
        <v>0.10375419</v>
      </c>
      <c r="AJU43" s="195">
        <v>2.2709E-2</v>
      </c>
      <c r="AJV43" s="195">
        <v>8.1732420000000014E-2</v>
      </c>
      <c r="AJW43" s="195">
        <v>0.38256463000000002</v>
      </c>
      <c r="AJX43" s="195">
        <v>0.18741257</v>
      </c>
      <c r="AJY43" s="195">
        <v>0.1275106</v>
      </c>
      <c r="AJZ43" s="195">
        <v>9.5512719999999995E-2</v>
      </c>
      <c r="AKA43" s="195">
        <v>0.18895255999999999</v>
      </c>
      <c r="AKB43" s="195">
        <v>3.5771529999999996E-2</v>
      </c>
      <c r="AKC43" s="195">
        <v>0.63515998000000007</v>
      </c>
      <c r="AKD43" s="195"/>
      <c r="AKE43" s="195">
        <v>6.6033799999999998E-3</v>
      </c>
      <c r="AKF43" s="195">
        <v>2.3874570000000001E-2</v>
      </c>
      <c r="AKG43" s="195">
        <v>1.2178959999999999E-2</v>
      </c>
      <c r="AKH43" s="195">
        <v>1.3885100000000001E-2</v>
      </c>
      <c r="AKI43" s="195">
        <v>5.6542010000000004E-2</v>
      </c>
      <c r="AKJ43" s="195"/>
      <c r="AKK43" s="195"/>
      <c r="AKL43" s="195"/>
      <c r="AKM43" s="195"/>
      <c r="AKN43" s="195"/>
      <c r="AKO43" s="195"/>
      <c r="AKP43" s="195"/>
      <c r="AKQ43" s="195">
        <v>1.0742666199999999</v>
      </c>
      <c r="AKR43" s="195">
        <v>22.967685069999995</v>
      </c>
      <c r="AKS43" s="195"/>
      <c r="AKT43" s="195"/>
      <c r="AKU43" s="195"/>
      <c r="AKV43" s="195"/>
      <c r="AKW43" s="195"/>
      <c r="AKX43" s="195"/>
      <c r="AKY43" s="195"/>
      <c r="AKZ43" s="195"/>
      <c r="ALA43" s="195"/>
      <c r="ALB43" s="195"/>
      <c r="ALC43" s="195"/>
      <c r="ALD43" s="195"/>
      <c r="ALE43" s="195"/>
      <c r="ALF43" s="195"/>
      <c r="ALG43" s="195"/>
      <c r="ALH43" s="195"/>
      <c r="ALI43" s="195"/>
      <c r="ALJ43" s="195"/>
      <c r="ALK43" s="195"/>
      <c r="ALL43" s="195"/>
      <c r="ALM43" s="195"/>
      <c r="ALN43" s="195"/>
      <c r="ALO43" s="195"/>
      <c r="ALP43" s="195"/>
      <c r="ALQ43" s="195"/>
      <c r="ALR43" s="195"/>
      <c r="ALS43" s="195"/>
      <c r="ALT43" s="195"/>
      <c r="ALU43" s="195"/>
      <c r="ALV43" s="195"/>
      <c r="ALW43" s="195"/>
      <c r="ALX43" s="195"/>
      <c r="ALY43" s="195"/>
      <c r="ALZ43" s="195"/>
      <c r="AMA43" s="195"/>
      <c r="AMB43" s="195"/>
      <c r="AMC43" s="195"/>
      <c r="AMD43" s="195"/>
      <c r="AME43" s="195"/>
      <c r="AMF43" s="195"/>
      <c r="AMG43" s="195"/>
      <c r="AMH43" s="195"/>
      <c r="AMI43" s="195"/>
      <c r="AMJ43" s="195"/>
      <c r="AMK43" s="195"/>
      <c r="AML43" s="195"/>
      <c r="AMM43" s="195"/>
      <c r="AMN43" s="195"/>
      <c r="AMO43" s="195"/>
      <c r="AMP43" s="195"/>
      <c r="AMQ43" s="195"/>
      <c r="AMR43" s="195">
        <f t="shared" si="49"/>
        <v>0</v>
      </c>
      <c r="AMS43" s="195">
        <f t="shared" si="50"/>
        <v>0</v>
      </c>
      <c r="AMT43" s="195"/>
      <c r="AMU43" s="195"/>
      <c r="AMV43" s="195"/>
      <c r="AMW43" s="195"/>
      <c r="AMX43" s="195"/>
      <c r="AMY43" s="195"/>
      <c r="AMZ43" s="195"/>
      <c r="ANA43" s="195"/>
      <c r="ANB43" s="195"/>
      <c r="ANC43" s="195"/>
      <c r="AND43" s="195"/>
      <c r="ANE43" s="195">
        <f t="shared" si="51"/>
        <v>0</v>
      </c>
      <c r="ANF43" s="195"/>
      <c r="ANG43" s="195"/>
      <c r="ANH43" s="195"/>
      <c r="ANI43" s="195"/>
      <c r="ANJ43" s="195"/>
      <c r="ANK43" s="195"/>
      <c r="ANL43" s="195"/>
      <c r="ANM43" s="195"/>
      <c r="ANN43" s="195"/>
      <c r="ANO43" s="195"/>
      <c r="ANP43" s="195"/>
      <c r="ANQ43" s="195"/>
      <c r="ANR43" s="195">
        <f t="shared" si="52"/>
        <v>0</v>
      </c>
      <c r="ANS43" s="195"/>
      <c r="ANT43" s="195"/>
      <c r="ANU43" s="195"/>
      <c r="ANV43" s="195"/>
      <c r="ANW43" s="195"/>
      <c r="ANX43" s="195"/>
      <c r="ANY43" s="195"/>
      <c r="ANZ43" s="195"/>
      <c r="AOA43" s="195"/>
      <c r="AOB43" s="195"/>
      <c r="AOC43" s="195"/>
      <c r="AOD43" s="195"/>
      <c r="AOE43" s="195"/>
      <c r="AOF43" s="195"/>
      <c r="AOG43" s="195"/>
      <c r="AOH43" s="195"/>
      <c r="AOI43" s="195"/>
      <c r="AOJ43" s="195"/>
      <c r="AOK43" s="195"/>
      <c r="AOL43" s="195"/>
      <c r="AOM43" s="195"/>
      <c r="AON43" s="195"/>
      <c r="AOO43" s="195"/>
      <c r="AOP43" s="195"/>
      <c r="AOQ43" s="195"/>
      <c r="AOR43" s="195"/>
      <c r="AOS43" s="195"/>
      <c r="AOT43" s="195"/>
      <c r="AOU43" s="195"/>
      <c r="AOV43" s="195"/>
      <c r="AOW43" s="195"/>
      <c r="AOX43" s="195"/>
      <c r="AOY43" s="195"/>
      <c r="AOZ43" s="195"/>
      <c r="APA43" s="195"/>
      <c r="APB43" s="195">
        <f t="shared" si="53"/>
        <v>0</v>
      </c>
      <c r="APC43" s="195"/>
      <c r="APD43" s="195"/>
      <c r="APE43" s="195"/>
      <c r="APF43" s="195"/>
      <c r="APG43" s="195"/>
      <c r="APH43" s="195"/>
      <c r="API43" s="195"/>
      <c r="APJ43" s="195"/>
      <c r="APK43" s="195"/>
      <c r="APL43" s="195"/>
      <c r="APM43" s="195"/>
      <c r="APN43" s="195"/>
      <c r="APO43" s="195"/>
      <c r="APP43" s="195"/>
      <c r="APQ43" s="195"/>
      <c r="APR43" s="195"/>
      <c r="APS43" s="195"/>
      <c r="APT43" s="195"/>
      <c r="APU43" s="195">
        <f t="shared" si="54"/>
        <v>0</v>
      </c>
      <c r="APV43" s="195"/>
      <c r="APW43" s="195"/>
      <c r="APX43" s="195"/>
      <c r="APY43" s="195"/>
      <c r="APZ43" s="195"/>
      <c r="AQA43" s="195"/>
      <c r="AQB43" s="195"/>
      <c r="AQC43" s="195"/>
      <c r="AQD43" s="195"/>
      <c r="AQE43" s="195"/>
      <c r="AQF43" s="195"/>
      <c r="AQG43" s="195"/>
      <c r="AQH43" s="195"/>
      <c r="AQI43" s="195"/>
      <c r="AQJ43" s="195"/>
      <c r="AQK43" s="195"/>
      <c r="AQL43" s="195"/>
      <c r="AQM43" s="195"/>
      <c r="AQN43" s="195"/>
      <c r="AQO43" s="195"/>
      <c r="AQP43" s="195"/>
      <c r="AQQ43" s="195"/>
      <c r="AQR43" s="195">
        <f t="shared" si="55"/>
        <v>0</v>
      </c>
      <c r="AQS43" s="195"/>
      <c r="AQT43" s="195"/>
      <c r="AQU43" s="195"/>
      <c r="AQV43" s="195"/>
      <c r="AQW43" s="195"/>
      <c r="AQX43" s="195"/>
      <c r="AQY43" s="195"/>
      <c r="AQZ43" s="195"/>
      <c r="ARA43" s="195"/>
      <c r="ARB43" s="195"/>
      <c r="ARC43" s="195"/>
      <c r="ARD43" s="195"/>
      <c r="ARE43" s="195"/>
      <c r="ARF43" s="195"/>
      <c r="ARG43" s="195"/>
      <c r="ARH43" s="195"/>
      <c r="ARI43" s="195"/>
      <c r="ARJ43" s="195"/>
      <c r="ARK43" s="195"/>
      <c r="ARL43" s="195"/>
      <c r="ARM43" s="195"/>
      <c r="ARN43" s="195"/>
      <c r="ARO43" s="195"/>
      <c r="ARP43" s="195"/>
      <c r="ARQ43" s="195"/>
      <c r="ARR43" s="195"/>
      <c r="ARS43" s="195"/>
      <c r="ART43" s="195"/>
      <c r="ARU43" s="195"/>
      <c r="ARV43" s="195"/>
      <c r="ARW43" s="195"/>
      <c r="ARX43" s="195"/>
      <c r="ARY43" s="195"/>
      <c r="ARZ43" s="195"/>
      <c r="ASA43" s="195"/>
      <c r="ASB43" s="195"/>
      <c r="ASC43" s="195"/>
      <c r="ASD43" s="195"/>
      <c r="ASE43" s="195"/>
      <c r="ASF43" s="195"/>
      <c r="ASG43" s="195"/>
      <c r="ASH43" s="195"/>
      <c r="ASI43" s="195"/>
      <c r="ASJ43" s="195"/>
      <c r="ASK43" s="195"/>
      <c r="ASL43" s="195"/>
      <c r="ASM43" s="195"/>
      <c r="ASN43" s="195"/>
      <c r="ASO43" s="195"/>
      <c r="ASP43" s="195"/>
      <c r="ASQ43" s="195"/>
      <c r="ASR43" s="195"/>
      <c r="ASS43" s="195"/>
      <c r="AST43" s="195"/>
      <c r="ASU43" s="195"/>
      <c r="ASV43" s="195"/>
      <c r="ASW43" s="195"/>
      <c r="ASX43" s="195"/>
      <c r="ASY43" s="195"/>
      <c r="ASZ43" s="195"/>
      <c r="ATA43" s="195"/>
      <c r="ATB43" s="195"/>
      <c r="ATC43" s="195"/>
      <c r="ATD43" s="195"/>
      <c r="ATE43" s="195"/>
      <c r="ATF43" s="195"/>
      <c r="ATG43" s="195"/>
      <c r="ATH43" s="195"/>
      <c r="ATI43" s="195"/>
      <c r="ATJ43" s="195"/>
      <c r="ATK43" s="195"/>
      <c r="ATL43" s="195"/>
      <c r="ATM43" s="195"/>
      <c r="ATN43" s="195"/>
      <c r="ATO43" s="195"/>
      <c r="ATP43" s="195"/>
      <c r="ATQ43" s="195"/>
      <c r="ATR43" s="195"/>
      <c r="ATS43" s="195"/>
      <c r="ATT43" s="195"/>
      <c r="ATU43" s="195"/>
      <c r="ATV43" s="195"/>
      <c r="ATW43" s="195"/>
      <c r="ATX43" s="195"/>
      <c r="ATY43" s="195"/>
      <c r="ATZ43" s="195"/>
      <c r="AUA43" s="195"/>
      <c r="AUB43" s="195"/>
      <c r="AUC43" s="195"/>
      <c r="AUD43" s="195"/>
      <c r="AUE43" s="195"/>
      <c r="AUF43" s="195"/>
      <c r="AUG43" s="195"/>
      <c r="AUH43" s="195"/>
      <c r="AUI43" s="195"/>
      <c r="AUJ43" s="195"/>
      <c r="AUK43" s="195"/>
      <c r="AUL43" s="195"/>
      <c r="AUM43" s="195"/>
      <c r="AUN43" s="195"/>
      <c r="AUO43" s="195"/>
      <c r="AUP43" s="195"/>
      <c r="AUQ43" s="195"/>
      <c r="AUR43" s="195"/>
      <c r="AUS43" s="195"/>
      <c r="AUT43" s="195"/>
      <c r="AUU43" s="195"/>
      <c r="AUV43" s="195"/>
      <c r="AUW43" s="195"/>
      <c r="AUX43" s="195"/>
      <c r="AUY43" s="195"/>
      <c r="AUZ43" s="195"/>
      <c r="AVA43" s="195"/>
      <c r="AVB43" s="195"/>
      <c r="AVC43" s="195"/>
      <c r="AVD43" s="195"/>
      <c r="AVE43" s="195"/>
      <c r="AVF43" s="195"/>
      <c r="AVG43" s="195"/>
      <c r="AVH43" s="195"/>
      <c r="AVI43" s="195"/>
      <c r="AVJ43" s="195"/>
      <c r="AVK43" s="195"/>
      <c r="AVL43" s="195"/>
      <c r="AVM43" s="195"/>
      <c r="AVN43" s="195"/>
      <c r="AVO43" s="195"/>
      <c r="AVP43" s="195"/>
      <c r="AVQ43" s="195"/>
      <c r="AVR43" s="195"/>
      <c r="AVS43" s="195"/>
      <c r="AVT43" s="195"/>
      <c r="AVU43" s="195"/>
      <c r="AVV43" s="195"/>
      <c r="AVW43" s="195"/>
      <c r="AVX43" s="195"/>
      <c r="AVY43" s="195"/>
      <c r="AVZ43" s="195"/>
      <c r="AWA43" s="195"/>
      <c r="AWB43" s="195"/>
      <c r="AWC43" s="195"/>
      <c r="AWD43" s="195"/>
      <c r="AWE43" s="195"/>
      <c r="AWF43" s="195"/>
      <c r="AWG43" s="195"/>
      <c r="AWH43" s="195"/>
      <c r="AWI43" s="195"/>
      <c r="AWJ43" s="195"/>
      <c r="AWK43" s="195"/>
      <c r="AWL43" s="195"/>
      <c r="AWM43" s="195"/>
      <c r="AWN43" s="195"/>
      <c r="AWO43" s="195"/>
      <c r="AWP43" s="195"/>
      <c r="AWQ43" s="195"/>
      <c r="AWR43" s="195">
        <f t="shared" si="56"/>
        <v>0</v>
      </c>
      <c r="AWS43" s="195"/>
      <c r="AWT43" s="195"/>
      <c r="AWU43" s="195"/>
      <c r="AWV43" s="195"/>
      <c r="AWW43" s="195">
        <f t="shared" si="57"/>
        <v>0</v>
      </c>
      <c r="AWX43" s="195"/>
      <c r="AWY43" s="195"/>
      <c r="AWZ43" s="195">
        <f t="shared" si="58"/>
        <v>0</v>
      </c>
      <c r="AXA43" s="195">
        <f t="shared" si="59"/>
        <v>0</v>
      </c>
      <c r="AXB43" s="195">
        <f t="shared" si="60"/>
        <v>0</v>
      </c>
      <c r="AXC43" s="195"/>
      <c r="AXD43" s="195"/>
      <c r="AXE43" s="195">
        <f t="shared" si="61"/>
        <v>0</v>
      </c>
      <c r="AXF43" s="195"/>
      <c r="AXG43" s="195"/>
      <c r="AXH43" s="195"/>
      <c r="AXI43" s="195"/>
      <c r="AXJ43" s="195"/>
      <c r="AXK43" s="195">
        <f t="shared" si="62"/>
        <v>0</v>
      </c>
      <c r="AXL43" s="195"/>
      <c r="AXM43" s="195"/>
      <c r="AXN43" s="195"/>
      <c r="AXO43" s="195"/>
      <c r="AXP43" s="195"/>
      <c r="AXQ43" s="195">
        <f t="shared" si="63"/>
        <v>0</v>
      </c>
      <c r="AXR43" s="195"/>
      <c r="AXS43" s="195"/>
      <c r="AXT43" s="195"/>
      <c r="AXU43" s="195"/>
      <c r="AXV43" s="195">
        <f t="shared" si="64"/>
        <v>0</v>
      </c>
      <c r="AXW43" s="195"/>
      <c r="AXX43" s="195"/>
      <c r="AXY43" s="195"/>
      <c r="AXZ43" s="195"/>
      <c r="AYA43" s="195"/>
      <c r="AYB43" s="195">
        <f t="shared" si="65"/>
        <v>0</v>
      </c>
      <c r="AYC43" s="195">
        <f t="shared" si="231"/>
        <v>0</v>
      </c>
      <c r="AYD43" s="195"/>
      <c r="AYE43" s="195"/>
      <c r="AYF43" s="195"/>
      <c r="AYG43" s="195"/>
      <c r="AYH43" s="195"/>
      <c r="AYI43" s="195">
        <f t="shared" si="66"/>
        <v>0</v>
      </c>
      <c r="AYJ43" s="195"/>
      <c r="AYK43" s="195"/>
      <c r="AYL43" s="195"/>
      <c r="AYM43" s="195"/>
      <c r="AYN43" s="195"/>
      <c r="AYO43" s="195">
        <f t="shared" si="67"/>
        <v>0</v>
      </c>
      <c r="AYP43" s="195"/>
      <c r="AYQ43" s="195"/>
      <c r="AYR43" s="195"/>
      <c r="AYS43" s="195"/>
      <c r="AYT43" s="195"/>
      <c r="AYU43" s="195">
        <f t="shared" si="68"/>
        <v>0</v>
      </c>
      <c r="AYV43" s="195"/>
      <c r="AYW43" s="195"/>
      <c r="AYX43" s="195"/>
      <c r="AYY43" s="195">
        <f t="shared" si="69"/>
        <v>0</v>
      </c>
      <c r="AYZ43" s="195">
        <f t="shared" si="70"/>
        <v>0</v>
      </c>
      <c r="AZA43" s="195"/>
      <c r="AZB43" s="195"/>
      <c r="AZC43" s="195"/>
      <c r="AZD43" s="195"/>
      <c r="AZE43" s="195"/>
      <c r="AZF43" s="195">
        <f t="shared" si="71"/>
        <v>0</v>
      </c>
      <c r="AZG43" s="195"/>
      <c r="AZH43" s="195"/>
      <c r="AZI43" s="195"/>
      <c r="AZJ43" s="195"/>
      <c r="AZK43" s="195"/>
      <c r="AZL43" s="195">
        <f t="shared" si="72"/>
        <v>0</v>
      </c>
      <c r="AZM43" s="195"/>
      <c r="AZN43" s="195"/>
      <c r="AZO43" s="195"/>
      <c r="AZP43" s="195"/>
      <c r="AZQ43" s="195"/>
      <c r="AZR43" s="195">
        <f t="shared" si="73"/>
        <v>0</v>
      </c>
      <c r="AZS43" s="195"/>
      <c r="AZT43" s="195"/>
      <c r="AZU43" s="195"/>
      <c r="AZV43" s="195"/>
      <c r="AZW43" s="195"/>
      <c r="AZX43" s="195">
        <f t="shared" si="74"/>
        <v>0</v>
      </c>
      <c r="AZY43" s="195"/>
      <c r="AZZ43" s="195"/>
      <c r="BAA43" s="195">
        <f t="shared" si="75"/>
        <v>0</v>
      </c>
      <c r="BAB43" s="195">
        <f t="shared" si="76"/>
        <v>0</v>
      </c>
      <c r="BAC43" s="195"/>
      <c r="BAD43" s="195"/>
      <c r="BAE43" s="195"/>
      <c r="BAF43" s="195">
        <f t="shared" si="77"/>
        <v>0</v>
      </c>
      <c r="BAG43" s="195"/>
      <c r="BAH43" s="195"/>
      <c r="BAI43" s="195"/>
      <c r="BAJ43" s="195"/>
      <c r="BAK43" s="195">
        <f t="shared" si="78"/>
        <v>0</v>
      </c>
      <c r="BAL43" s="195"/>
      <c r="BAM43" s="195"/>
      <c r="BAN43" s="195"/>
      <c r="BAO43" s="195"/>
      <c r="BAP43" s="195"/>
      <c r="BAQ43" s="195">
        <f t="shared" si="79"/>
        <v>0</v>
      </c>
      <c r="BAR43" s="195"/>
      <c r="BAS43" s="195"/>
      <c r="BAT43" s="195"/>
      <c r="BAU43" s="195"/>
      <c r="BAV43" s="195"/>
      <c r="BAW43" s="195">
        <f t="shared" si="80"/>
        <v>0</v>
      </c>
      <c r="BAX43" s="195"/>
      <c r="BAY43" s="195"/>
      <c r="BAZ43" s="195"/>
      <c r="BBA43" s="195"/>
      <c r="BBB43" s="195">
        <f t="shared" si="81"/>
        <v>0</v>
      </c>
      <c r="BBC43" s="195">
        <f t="shared" si="82"/>
        <v>0</v>
      </c>
      <c r="BBD43" s="195"/>
      <c r="BBE43" s="195"/>
      <c r="BBF43" s="195"/>
      <c r="BBG43" s="195"/>
      <c r="BBH43" s="195"/>
      <c r="BBI43" s="195">
        <f t="shared" si="83"/>
        <v>0</v>
      </c>
      <c r="BBJ43" s="195"/>
      <c r="BBK43" s="195"/>
      <c r="BBL43" s="195"/>
      <c r="BBM43" s="195"/>
      <c r="BBN43" s="195"/>
      <c r="BBO43" s="195">
        <f t="shared" si="84"/>
        <v>0</v>
      </c>
      <c r="BBP43" s="195"/>
      <c r="BBQ43" s="195"/>
      <c r="BBR43" s="195"/>
      <c r="BBS43" s="195"/>
      <c r="BBT43" s="195"/>
      <c r="BBU43" s="195">
        <f t="shared" si="85"/>
        <v>0</v>
      </c>
      <c r="BBV43" s="195"/>
      <c r="BBW43" s="195"/>
      <c r="BBX43" s="195"/>
      <c r="BBY43" s="195"/>
      <c r="BBZ43" s="195"/>
      <c r="BCA43" s="195">
        <f t="shared" si="86"/>
        <v>0</v>
      </c>
      <c r="BCB43" s="195">
        <f t="shared" si="87"/>
        <v>0</v>
      </c>
      <c r="BCC43" s="195"/>
      <c r="BCD43" s="195"/>
      <c r="BCE43" s="195"/>
      <c r="BCF43" s="195"/>
      <c r="BCG43" s="195"/>
      <c r="BCH43" s="195">
        <f t="shared" si="88"/>
        <v>0</v>
      </c>
      <c r="BCI43" s="195"/>
      <c r="BCJ43" s="195"/>
      <c r="BCK43" s="195"/>
      <c r="BCL43" s="195"/>
      <c r="BCM43" s="195">
        <f t="shared" si="232"/>
        <v>0</v>
      </c>
      <c r="BCN43" s="195"/>
      <c r="BCO43" s="195"/>
      <c r="BCP43" s="195"/>
      <c r="BCQ43" s="195"/>
      <c r="BCR43" s="195"/>
      <c r="BCS43" s="195">
        <f t="shared" si="89"/>
        <v>0</v>
      </c>
      <c r="BCT43" s="195"/>
      <c r="BCU43" s="195"/>
      <c r="BCV43" s="195"/>
      <c r="BCW43" s="195"/>
      <c r="BCX43" s="195">
        <f t="shared" si="90"/>
        <v>0</v>
      </c>
      <c r="BCY43" s="195"/>
      <c r="BCZ43" s="195"/>
      <c r="BDA43" s="195">
        <f t="shared" si="91"/>
        <v>0</v>
      </c>
      <c r="BDB43" s="195">
        <f t="shared" si="92"/>
        <v>0</v>
      </c>
      <c r="BDC43" s="195"/>
      <c r="BDD43" s="195"/>
      <c r="BDE43" s="195"/>
      <c r="BDF43" s="195">
        <f t="shared" si="233"/>
        <v>0</v>
      </c>
      <c r="BDG43" s="195"/>
      <c r="BDH43" s="195"/>
      <c r="BDI43" s="195"/>
      <c r="BDJ43" s="195"/>
      <c r="BDK43" s="195"/>
      <c r="BDL43" s="195">
        <f t="shared" si="93"/>
        <v>0</v>
      </c>
      <c r="BDM43" s="195"/>
      <c r="BDN43" s="195"/>
      <c r="BDO43" s="195"/>
      <c r="BDP43" s="195"/>
      <c r="BDQ43" s="195">
        <f t="shared" si="94"/>
        <v>0</v>
      </c>
      <c r="BDR43" s="195"/>
      <c r="BDS43" s="195"/>
      <c r="BDT43" s="195"/>
      <c r="BDU43" s="195"/>
      <c r="BDV43" s="195"/>
      <c r="BDW43" s="195">
        <f t="shared" si="95"/>
        <v>0</v>
      </c>
      <c r="BDX43" s="195"/>
      <c r="BDY43" s="195"/>
      <c r="BDZ43" s="195"/>
      <c r="BEA43" s="195"/>
      <c r="BEB43" s="195"/>
      <c r="BEC43" s="195">
        <f t="shared" si="96"/>
        <v>0</v>
      </c>
      <c r="BED43" s="195">
        <f t="shared" si="97"/>
        <v>0</v>
      </c>
      <c r="BEE43" s="195"/>
      <c r="BEF43" s="195"/>
      <c r="BEG43" s="195"/>
      <c r="BEH43" s="195"/>
      <c r="BEI43" s="195">
        <f t="shared" si="98"/>
        <v>0</v>
      </c>
      <c r="BEJ43" s="195"/>
      <c r="BEK43" s="195"/>
      <c r="BEL43" s="195"/>
      <c r="BEM43" s="195"/>
      <c r="BEN43" s="195"/>
      <c r="BEO43" s="195">
        <f t="shared" si="99"/>
        <v>0</v>
      </c>
      <c r="BEP43" s="195"/>
      <c r="BEQ43" s="195"/>
      <c r="BER43" s="195"/>
      <c r="BES43" s="195"/>
      <c r="BET43" s="195"/>
      <c r="BEU43" s="195">
        <f t="shared" si="234"/>
        <v>0</v>
      </c>
      <c r="BEV43" s="195"/>
      <c r="BEW43" s="195"/>
      <c r="BEX43" s="195"/>
      <c r="BEY43" s="195"/>
      <c r="BEZ43" s="195"/>
      <c r="BFA43" s="195">
        <f t="shared" si="100"/>
        <v>0</v>
      </c>
      <c r="BFB43" s="195"/>
      <c r="BFC43" s="195">
        <f t="shared" si="101"/>
        <v>0</v>
      </c>
      <c r="BFD43" s="195">
        <f t="shared" si="235"/>
        <v>0</v>
      </c>
      <c r="BFE43" s="195"/>
      <c r="BFF43" s="195"/>
      <c r="BFG43" s="195"/>
      <c r="BFH43" s="195"/>
      <c r="BFI43" s="195">
        <f t="shared" si="102"/>
        <v>0</v>
      </c>
      <c r="BFJ43" s="195"/>
      <c r="BFK43" s="195"/>
      <c r="BFL43" s="195"/>
      <c r="BFM43" s="195"/>
      <c r="BFN43" s="195"/>
      <c r="BFO43" s="195">
        <f t="shared" si="103"/>
        <v>0</v>
      </c>
      <c r="BFP43" s="195"/>
      <c r="BFQ43" s="195"/>
      <c r="BFR43" s="195"/>
      <c r="BFS43" s="195"/>
      <c r="BFT43" s="195"/>
      <c r="BFU43" s="195">
        <f t="shared" si="236"/>
        <v>0</v>
      </c>
      <c r="BFV43" s="195"/>
      <c r="BFW43" s="195"/>
      <c r="BFX43" s="195"/>
      <c r="BFY43" s="195"/>
      <c r="BFZ43" s="195"/>
      <c r="BGA43" s="195">
        <f t="shared" si="104"/>
        <v>0</v>
      </c>
      <c r="BGB43" s="195"/>
      <c r="BGC43" s="195"/>
      <c r="BGD43" s="195"/>
      <c r="BGE43" s="195">
        <f t="shared" si="105"/>
        <v>0</v>
      </c>
      <c r="BGF43" s="195">
        <f t="shared" si="237"/>
        <v>0</v>
      </c>
      <c r="BGG43" s="195"/>
      <c r="BGH43" s="195"/>
      <c r="BGI43" s="195">
        <f t="shared" si="106"/>
        <v>0</v>
      </c>
      <c r="BGJ43" s="195"/>
      <c r="BGK43" s="195"/>
      <c r="BGL43" s="195"/>
      <c r="BGM43" s="195"/>
      <c r="BGN43" s="195"/>
      <c r="BGO43" s="195">
        <f t="shared" si="107"/>
        <v>0</v>
      </c>
      <c r="BGP43" s="195"/>
      <c r="BGQ43" s="195"/>
      <c r="BGR43" s="195"/>
      <c r="BGS43" s="195"/>
      <c r="BGT43" s="195"/>
      <c r="BGU43" s="195">
        <f t="shared" si="108"/>
        <v>0</v>
      </c>
      <c r="BGV43" s="195"/>
      <c r="BGW43" s="195"/>
      <c r="BGX43" s="195"/>
      <c r="BGY43" s="195"/>
      <c r="BGZ43" s="195"/>
      <c r="BHA43" s="195">
        <f t="shared" si="109"/>
        <v>0</v>
      </c>
      <c r="BHB43" s="195"/>
      <c r="BHC43" s="195"/>
      <c r="BHD43" s="195"/>
      <c r="BHE43" s="195"/>
      <c r="BHF43" s="195"/>
      <c r="BHG43" s="195">
        <f t="shared" si="110"/>
        <v>0</v>
      </c>
      <c r="BHH43" s="195">
        <f t="shared" si="111"/>
        <v>0</v>
      </c>
      <c r="BHI43" s="195"/>
      <c r="BHJ43" s="195"/>
      <c r="BHK43" s="195"/>
      <c r="BHL43" s="195"/>
      <c r="BHM43" s="195">
        <f t="shared" si="112"/>
        <v>0</v>
      </c>
      <c r="BHN43" s="195"/>
      <c r="BHO43" s="195"/>
      <c r="BHP43" s="195"/>
      <c r="BHQ43" s="195"/>
      <c r="BHR43" s="195"/>
      <c r="BHS43" s="195">
        <f t="shared" si="113"/>
        <v>0</v>
      </c>
      <c r="BHT43" s="195"/>
      <c r="BHU43" s="195"/>
      <c r="BHV43" s="195"/>
      <c r="BHW43" s="195"/>
      <c r="BHX43" s="195"/>
      <c r="BHY43" s="195">
        <f t="shared" si="114"/>
        <v>0</v>
      </c>
      <c r="BHZ43" s="195"/>
      <c r="BIA43" s="195"/>
      <c r="BIB43" s="195"/>
      <c r="BIC43" s="195"/>
      <c r="BID43" s="195"/>
      <c r="BIE43" s="195">
        <f t="shared" si="115"/>
        <v>0</v>
      </c>
      <c r="BIF43" s="195"/>
      <c r="BIG43" s="195">
        <f t="shared" si="116"/>
        <v>0</v>
      </c>
      <c r="BIH43" s="195">
        <f t="shared" si="117"/>
        <v>0</v>
      </c>
      <c r="BII43" s="195"/>
      <c r="BIJ43" s="195"/>
      <c r="BIK43" s="195"/>
      <c r="BIL43" s="195"/>
      <c r="BIM43" s="195">
        <f t="shared" si="118"/>
        <v>0</v>
      </c>
      <c r="BIN43" s="195"/>
      <c r="BIO43" s="195"/>
      <c r="BIP43" s="195"/>
      <c r="BIQ43" s="195"/>
      <c r="BIR43" s="195"/>
      <c r="BIS43" s="195">
        <f t="shared" si="119"/>
        <v>0</v>
      </c>
      <c r="BIT43" s="195"/>
      <c r="BIU43" s="195"/>
      <c r="BIV43" s="195"/>
      <c r="BIW43" s="195"/>
      <c r="BIX43" s="195"/>
      <c r="BIY43" s="195">
        <f t="shared" si="120"/>
        <v>0</v>
      </c>
      <c r="BIZ43" s="195"/>
      <c r="BJA43" s="195"/>
      <c r="BJB43" s="195"/>
      <c r="BJC43" s="195"/>
      <c r="BJD43" s="195">
        <f t="shared" si="121"/>
        <v>0</v>
      </c>
      <c r="BJE43" s="195"/>
      <c r="BJF43" s="195"/>
      <c r="BJG43" s="195"/>
      <c r="BJH43" s="195"/>
      <c r="BJI43" s="195">
        <f t="shared" si="122"/>
        <v>0</v>
      </c>
      <c r="BJJ43" s="195">
        <f t="shared" si="123"/>
        <v>0</v>
      </c>
      <c r="BJK43" s="195">
        <f t="shared" si="238"/>
        <v>0</v>
      </c>
      <c r="BJL43" s="195"/>
      <c r="BJM43" s="195"/>
      <c r="BJN43" s="195"/>
      <c r="BJO43" s="195"/>
      <c r="BJP43" s="195"/>
      <c r="BJQ43" s="195">
        <f t="shared" si="124"/>
        <v>0</v>
      </c>
      <c r="BJR43" s="195"/>
      <c r="BJS43" s="195"/>
      <c r="BJT43" s="195"/>
      <c r="BJU43" s="195"/>
      <c r="BJV43" s="195"/>
      <c r="BJW43" s="195">
        <f t="shared" si="125"/>
        <v>0</v>
      </c>
      <c r="BJX43" s="195"/>
      <c r="BJY43" s="195"/>
      <c r="BJZ43" s="195"/>
      <c r="BKA43" s="195"/>
      <c r="BKB43" s="195">
        <f t="shared" si="126"/>
        <v>0</v>
      </c>
      <c r="BKC43" s="195"/>
      <c r="BKD43" s="195"/>
      <c r="BKE43" s="195"/>
      <c r="BKF43" s="195"/>
      <c r="BKG43" s="195"/>
      <c r="BKH43" s="195">
        <f t="shared" si="127"/>
        <v>0</v>
      </c>
      <c r="BKI43" s="195">
        <f t="shared" si="128"/>
        <v>0</v>
      </c>
      <c r="BKJ43" s="195"/>
      <c r="BKK43" s="195"/>
      <c r="BKL43" s="195"/>
      <c r="BKM43" s="195"/>
      <c r="BKN43" s="195"/>
      <c r="BKO43" s="195">
        <f t="shared" si="129"/>
        <v>0</v>
      </c>
      <c r="BKP43" s="195"/>
      <c r="BKQ43" s="195"/>
      <c r="BKR43" s="195"/>
      <c r="BKS43" s="195"/>
      <c r="BKT43" s="195"/>
      <c r="BKU43" s="195">
        <f t="shared" si="130"/>
        <v>0</v>
      </c>
      <c r="BKV43" s="195"/>
      <c r="BKW43" s="195"/>
      <c r="BKX43" s="195"/>
      <c r="BKY43" s="195">
        <f t="shared" si="131"/>
        <v>0</v>
      </c>
      <c r="BKZ43" s="195"/>
      <c r="BLA43" s="195"/>
      <c r="BLB43" s="195"/>
      <c r="BLC43" s="195"/>
      <c r="BLD43" s="195"/>
      <c r="BLE43" s="195">
        <f t="shared" si="132"/>
        <v>0</v>
      </c>
      <c r="BLF43" s="196">
        <f t="shared" si="133"/>
        <v>0</v>
      </c>
      <c r="BLG43" s="195"/>
      <c r="BLH43" s="195"/>
      <c r="BLI43" s="195"/>
      <c r="BLJ43" s="195"/>
      <c r="BLK43" s="195"/>
      <c r="BLL43" s="195">
        <f t="shared" si="134"/>
        <v>0</v>
      </c>
      <c r="BLM43" s="195"/>
      <c r="BLN43" s="195"/>
      <c r="BLO43" s="195"/>
      <c r="BLP43" s="195"/>
      <c r="BLQ43" s="195"/>
      <c r="BLR43" s="196">
        <f t="shared" si="135"/>
        <v>0</v>
      </c>
      <c r="BLS43" s="195"/>
      <c r="BLT43" s="195"/>
      <c r="BLU43" s="195"/>
      <c r="BLV43" s="195"/>
      <c r="BLW43" s="195"/>
      <c r="BLX43" s="196">
        <f t="shared" si="239"/>
        <v>0</v>
      </c>
      <c r="BLY43" s="195"/>
      <c r="BLZ43" s="195"/>
      <c r="BMA43" s="195"/>
      <c r="BMB43" s="195"/>
      <c r="BMC43" s="195"/>
      <c r="BMD43" s="196">
        <f t="shared" si="136"/>
        <v>0</v>
      </c>
      <c r="BME43" s="195"/>
      <c r="BMF43" s="195"/>
      <c r="BMG43" s="195"/>
      <c r="BMH43" s="196">
        <f t="shared" si="137"/>
        <v>0</v>
      </c>
      <c r="BMI43" s="196">
        <f t="shared" si="138"/>
        <v>0</v>
      </c>
      <c r="BMJ43" s="195"/>
      <c r="BMK43" s="196">
        <f t="shared" si="139"/>
        <v>0</v>
      </c>
      <c r="BML43" s="195"/>
      <c r="BMM43" s="195"/>
      <c r="BMN43" s="195"/>
      <c r="BMO43" s="195"/>
      <c r="BMP43" s="195"/>
      <c r="BMQ43" s="196">
        <f t="shared" si="140"/>
        <v>0</v>
      </c>
      <c r="BMR43" s="195"/>
      <c r="BMS43" s="195"/>
      <c r="BMT43" s="195"/>
      <c r="BMU43" s="195"/>
      <c r="BMV43" s="195"/>
      <c r="BMW43" s="196">
        <f t="shared" si="141"/>
        <v>0</v>
      </c>
      <c r="BMX43" s="195"/>
      <c r="BMY43" s="195"/>
      <c r="BMZ43" s="195"/>
      <c r="BNA43" s="195"/>
      <c r="BNB43" s="195"/>
      <c r="BNC43" s="196">
        <f t="shared" si="142"/>
        <v>0</v>
      </c>
      <c r="BND43" s="195"/>
      <c r="BNE43" s="195"/>
      <c r="BNF43" s="195"/>
      <c r="BNG43" s="195"/>
      <c r="BNH43" s="195"/>
      <c r="BNI43" s="196">
        <f t="shared" si="143"/>
        <v>0</v>
      </c>
      <c r="BNJ43" s="196">
        <f t="shared" si="144"/>
        <v>0</v>
      </c>
      <c r="BNK43" s="195"/>
      <c r="BNL43" s="195"/>
      <c r="BNM43" s="195"/>
      <c r="BNN43" s="195"/>
      <c r="BNO43" s="195"/>
      <c r="BNP43" s="196">
        <f t="shared" si="145"/>
        <v>0</v>
      </c>
      <c r="BNQ43" s="195"/>
      <c r="BNR43" s="195"/>
      <c r="BNS43" s="195"/>
      <c r="BNT43" s="195"/>
      <c r="BNU43" s="195"/>
      <c r="BNV43" s="196">
        <f t="shared" si="146"/>
        <v>0</v>
      </c>
      <c r="BNW43" s="195"/>
      <c r="BNX43" s="195"/>
      <c r="BNY43" s="195"/>
      <c r="BNZ43" s="195"/>
      <c r="BOA43" s="195"/>
      <c r="BOB43" s="196">
        <f t="shared" si="147"/>
        <v>0</v>
      </c>
      <c r="BOC43" s="195"/>
      <c r="BOD43" s="195"/>
      <c r="BOE43" s="195"/>
      <c r="BOF43" s="195"/>
      <c r="BOG43" s="195"/>
      <c r="BOH43" s="196">
        <f t="shared" si="148"/>
        <v>0</v>
      </c>
      <c r="BOI43" s="195"/>
      <c r="BOJ43" s="196">
        <f t="shared" si="149"/>
        <v>0</v>
      </c>
      <c r="BOK43" s="196">
        <f t="shared" si="150"/>
        <v>0</v>
      </c>
      <c r="BOL43" s="195"/>
      <c r="BOM43" s="195"/>
      <c r="BON43" s="195"/>
      <c r="BOO43" s="196">
        <f t="shared" si="240"/>
        <v>0</v>
      </c>
      <c r="BOP43" s="196"/>
      <c r="BOQ43" s="196"/>
      <c r="BOR43" s="196"/>
      <c r="BOS43" s="196"/>
      <c r="BOT43" s="196"/>
      <c r="BOU43" s="196">
        <f t="shared" si="151"/>
        <v>0</v>
      </c>
      <c r="BOV43" s="196"/>
      <c r="BOW43" s="196"/>
      <c r="BOX43" s="196"/>
      <c r="BOY43" s="196"/>
      <c r="BOZ43" s="196"/>
      <c r="BPA43" s="196"/>
      <c r="BPB43" s="196">
        <f t="shared" si="152"/>
        <v>0</v>
      </c>
      <c r="BPC43" s="196"/>
      <c r="BPD43" s="196"/>
      <c r="BPE43" s="196"/>
      <c r="BPF43" s="196"/>
      <c r="BPG43" s="196">
        <f t="shared" si="153"/>
        <v>0</v>
      </c>
      <c r="BPH43" s="196"/>
      <c r="BPI43" s="196"/>
      <c r="BPJ43" s="196"/>
      <c r="BPK43" s="196">
        <f t="shared" si="154"/>
        <v>0</v>
      </c>
      <c r="BPL43" s="196">
        <f t="shared" si="155"/>
        <v>0</v>
      </c>
      <c r="BPM43" s="196"/>
      <c r="BPN43" s="196"/>
      <c r="BPO43" s="196">
        <f t="shared" si="156"/>
        <v>0</v>
      </c>
      <c r="BPP43" s="196"/>
      <c r="BPQ43" s="196"/>
      <c r="BPR43" s="196"/>
      <c r="BPS43" s="196"/>
      <c r="BPT43" s="196"/>
      <c r="BPU43" s="196">
        <f t="shared" si="157"/>
        <v>0</v>
      </c>
      <c r="BPV43" s="196"/>
      <c r="BPW43" s="196"/>
      <c r="BPX43" s="196"/>
      <c r="BPY43" s="196"/>
      <c r="BPZ43" s="196">
        <f t="shared" si="241"/>
        <v>0</v>
      </c>
      <c r="BQA43" s="196"/>
      <c r="BQB43" s="196"/>
      <c r="BQC43" s="196"/>
      <c r="BQD43" s="196"/>
      <c r="BQE43" s="196"/>
      <c r="BQF43" s="196">
        <f t="shared" si="158"/>
        <v>0</v>
      </c>
      <c r="BQG43" s="196"/>
      <c r="BQH43" s="196"/>
      <c r="BQI43" s="196"/>
      <c r="BQJ43" s="196"/>
      <c r="BQK43" s="196"/>
      <c r="BQL43" s="196">
        <f t="shared" si="159"/>
        <v>0</v>
      </c>
      <c r="BQM43" s="196">
        <f t="shared" si="242"/>
        <v>0</v>
      </c>
      <c r="BQN43" s="196"/>
      <c r="BQO43" s="196"/>
      <c r="BQP43" s="196"/>
      <c r="BQQ43" s="196"/>
      <c r="BQR43" s="196">
        <f t="shared" si="160"/>
        <v>0</v>
      </c>
      <c r="BQS43" s="196"/>
      <c r="BQT43" s="196"/>
      <c r="BQU43" s="196"/>
      <c r="BQV43" s="196"/>
      <c r="BQW43" s="196"/>
      <c r="BQX43" s="196">
        <f t="shared" si="161"/>
        <v>0</v>
      </c>
      <c r="BQY43" s="196"/>
      <c r="BQZ43" s="196"/>
      <c r="BRA43" s="196"/>
      <c r="BRB43" s="196"/>
      <c r="BRC43" s="196"/>
      <c r="BRD43" s="196">
        <f t="shared" si="162"/>
        <v>0</v>
      </c>
      <c r="BRE43" s="196"/>
      <c r="BRF43" s="196"/>
      <c r="BRG43" s="196"/>
      <c r="BRH43" s="196"/>
      <c r="BRI43" s="196"/>
      <c r="BRJ43" s="196">
        <f t="shared" si="163"/>
        <v>0</v>
      </c>
      <c r="BRK43" s="196"/>
      <c r="BRL43" s="196"/>
      <c r="BRM43" s="196">
        <f t="shared" si="164"/>
        <v>0</v>
      </c>
      <c r="BRN43" s="196">
        <f t="shared" si="243"/>
        <v>0</v>
      </c>
      <c r="BRO43" s="196"/>
      <c r="BRP43" s="196"/>
      <c r="BRQ43" s="196"/>
      <c r="BRR43" s="196">
        <f t="shared" si="165"/>
        <v>0</v>
      </c>
      <c r="BRS43" s="196"/>
      <c r="BRT43" s="196"/>
      <c r="BRU43" s="196"/>
      <c r="BRV43" s="196"/>
      <c r="BRW43" s="196"/>
      <c r="BRX43" s="196">
        <f t="shared" si="166"/>
        <v>0</v>
      </c>
      <c r="BRY43" s="196"/>
      <c r="BRZ43" s="196"/>
      <c r="BSA43" s="196"/>
      <c r="BSB43" s="196"/>
      <c r="BSC43" s="196"/>
      <c r="BSD43" s="196">
        <f t="shared" si="167"/>
        <v>0</v>
      </c>
      <c r="BSE43" s="196"/>
      <c r="BSF43" s="196"/>
      <c r="BSG43" s="196"/>
      <c r="BSH43" s="196"/>
      <c r="BSI43" s="196"/>
      <c r="BSJ43" s="196">
        <f t="shared" si="168"/>
        <v>0</v>
      </c>
      <c r="BSK43" s="196"/>
      <c r="BSL43" s="196"/>
      <c r="BSM43" s="196"/>
      <c r="BSN43" s="196"/>
      <c r="BSO43" s="196">
        <f t="shared" si="169"/>
        <v>0</v>
      </c>
      <c r="BSP43" s="196">
        <f t="shared" si="170"/>
        <v>0</v>
      </c>
      <c r="BSQ43" s="196"/>
      <c r="BSR43" s="196">
        <f t="shared" si="171"/>
        <v>0</v>
      </c>
      <c r="BSS43" s="196"/>
      <c r="BST43" s="196"/>
      <c r="BSU43" s="196"/>
      <c r="BSV43" s="196"/>
      <c r="BSW43" s="196"/>
      <c r="BSX43" s="196">
        <f t="shared" si="172"/>
        <v>0</v>
      </c>
      <c r="BSY43" s="196"/>
      <c r="BSZ43" s="196"/>
      <c r="BTA43" s="196"/>
      <c r="BTB43" s="196"/>
      <c r="BTC43" s="196"/>
      <c r="BTD43" s="196">
        <f t="shared" si="173"/>
        <v>0</v>
      </c>
      <c r="BTE43" s="196"/>
      <c r="BTF43" s="196"/>
      <c r="BTG43" s="196"/>
      <c r="BTH43" s="196"/>
      <c r="BTI43" s="196"/>
      <c r="BTJ43" s="196">
        <f t="shared" si="174"/>
        <v>0</v>
      </c>
      <c r="BTK43" s="196"/>
      <c r="BTL43" s="196"/>
      <c r="BTM43" s="196"/>
      <c r="BTN43" s="196"/>
      <c r="BTO43" s="196"/>
      <c r="BTP43" s="196">
        <f t="shared" si="175"/>
        <v>0</v>
      </c>
      <c r="BTQ43" s="196">
        <f t="shared" si="176"/>
        <v>0</v>
      </c>
      <c r="BTR43" s="196"/>
      <c r="BTS43" s="196"/>
      <c r="BTT43" s="196"/>
      <c r="BTU43" s="196"/>
      <c r="BTV43" s="196">
        <f t="shared" si="177"/>
        <v>0</v>
      </c>
      <c r="BTW43" s="196"/>
      <c r="BTX43" s="196"/>
      <c r="BTY43" s="196"/>
      <c r="BTZ43" s="196"/>
      <c r="BUA43" s="196"/>
      <c r="BUB43" s="196">
        <f t="shared" si="178"/>
        <v>0</v>
      </c>
      <c r="BUC43" s="196"/>
      <c r="BUD43" s="196"/>
      <c r="BUE43" s="196"/>
      <c r="BUF43" s="196"/>
      <c r="BUG43" s="196"/>
      <c r="BUH43" s="196">
        <f t="shared" si="179"/>
        <v>0</v>
      </c>
      <c r="BUI43" s="196"/>
      <c r="BUJ43" s="196"/>
      <c r="BUK43" s="196"/>
      <c r="BUL43" s="196"/>
      <c r="BUM43" s="196"/>
      <c r="BUN43" s="196">
        <f t="shared" si="180"/>
        <v>0</v>
      </c>
      <c r="BUO43" s="196"/>
      <c r="BUP43" s="196"/>
      <c r="BUQ43" s="196">
        <f t="shared" si="181"/>
        <v>0</v>
      </c>
      <c r="BUR43" s="196">
        <f t="shared" si="182"/>
        <v>0</v>
      </c>
      <c r="BUS43" s="196"/>
      <c r="BUT43" s="196"/>
      <c r="BUU43" s="196"/>
      <c r="BUV43" s="196">
        <f t="shared" si="183"/>
        <v>0</v>
      </c>
      <c r="BUW43" s="196"/>
      <c r="BUX43" s="196"/>
      <c r="BUY43" s="196"/>
      <c r="BUZ43" s="196"/>
      <c r="BVA43" s="196"/>
      <c r="BVB43" s="196">
        <f t="shared" si="184"/>
        <v>0</v>
      </c>
      <c r="BVC43" s="196"/>
      <c r="BVD43" s="196"/>
      <c r="BVE43" s="196"/>
      <c r="BVF43" s="196"/>
      <c r="BVG43" s="196"/>
      <c r="BVH43" s="196">
        <f t="shared" si="185"/>
        <v>0</v>
      </c>
      <c r="BVI43" s="196"/>
      <c r="BVJ43" s="196"/>
      <c r="BVK43" s="196"/>
      <c r="BVL43" s="196"/>
      <c r="BVM43" s="196"/>
      <c r="BVN43" s="196">
        <f t="shared" si="206"/>
        <v>0</v>
      </c>
      <c r="BVO43" s="196"/>
      <c r="BVP43" s="196"/>
      <c r="BVQ43" s="196"/>
      <c r="BVR43" s="196"/>
      <c r="BVS43" s="196"/>
      <c r="BVT43" s="196">
        <f t="shared" si="186"/>
        <v>0</v>
      </c>
      <c r="BVU43" s="196">
        <f t="shared" si="187"/>
        <v>0</v>
      </c>
      <c r="BVV43" s="196">
        <f t="shared" si="244"/>
        <v>0</v>
      </c>
      <c r="BVW43" s="196"/>
      <c r="BVX43" s="196"/>
      <c r="BVY43" s="196"/>
      <c r="BVZ43" s="196"/>
      <c r="BWA43" s="196"/>
      <c r="BWB43" s="196">
        <f t="shared" si="245"/>
        <v>0</v>
      </c>
      <c r="BWC43" s="196"/>
      <c r="BWD43" s="196"/>
      <c r="BWE43" s="196"/>
      <c r="BWF43" s="196"/>
      <c r="BWG43" s="196"/>
      <c r="BWH43" s="196">
        <f t="shared" si="204"/>
        <v>0</v>
      </c>
      <c r="BWI43" s="196"/>
      <c r="BWJ43" s="196"/>
      <c r="BWK43" s="196"/>
      <c r="BWL43" s="196"/>
      <c r="BWM43" s="196"/>
      <c r="BWN43" s="196">
        <f t="shared" si="209"/>
        <v>0</v>
      </c>
      <c r="BWO43" s="196"/>
      <c r="BWP43" s="196"/>
      <c r="BWQ43" s="196"/>
      <c r="BWR43" s="196"/>
      <c r="BWS43" s="196"/>
      <c r="BWT43" s="196">
        <f t="shared" si="210"/>
        <v>0</v>
      </c>
      <c r="BWU43" s="196"/>
      <c r="BWV43" s="196">
        <f t="shared" si="246"/>
        <v>0</v>
      </c>
      <c r="BWW43" s="196">
        <f t="shared" si="247"/>
        <v>0</v>
      </c>
      <c r="BWX43" s="196"/>
      <c r="BWY43" s="196"/>
      <c r="BWZ43" s="196"/>
      <c r="BXA43" s="196"/>
      <c r="BXB43" s="196">
        <f t="shared" si="190"/>
        <v>0</v>
      </c>
      <c r="BXC43" s="196"/>
      <c r="BXD43" s="196"/>
      <c r="BXE43" s="196"/>
      <c r="BXF43" s="196"/>
      <c r="BXG43" s="196"/>
      <c r="BXH43" s="196">
        <f t="shared" si="191"/>
        <v>0</v>
      </c>
      <c r="BXI43" s="196"/>
      <c r="BXJ43" s="196"/>
      <c r="BXK43" s="196"/>
      <c r="BXL43" s="196"/>
      <c r="BXM43" s="196"/>
      <c r="BXN43" s="196">
        <f t="shared" si="192"/>
        <v>0</v>
      </c>
      <c r="BXO43" s="196"/>
      <c r="BXP43" s="196"/>
      <c r="BXQ43" s="196"/>
      <c r="BXR43" s="196"/>
      <c r="BXS43" s="196"/>
      <c r="BXT43" s="196">
        <f t="shared" si="193"/>
        <v>0</v>
      </c>
      <c r="BXU43" s="196">
        <f t="shared" si="194"/>
        <v>0</v>
      </c>
      <c r="BXV43" s="196"/>
      <c r="BXW43" s="196"/>
      <c r="BXX43" s="196"/>
      <c r="BXY43" s="196">
        <f t="shared" si="195"/>
        <v>0</v>
      </c>
      <c r="BXZ43" s="196"/>
      <c r="BYA43" s="196"/>
      <c r="BYB43" s="196"/>
      <c r="BYC43" s="196"/>
      <c r="BYD43" s="196"/>
      <c r="BYE43" s="196">
        <f t="shared" si="196"/>
        <v>0</v>
      </c>
      <c r="BYF43" s="196"/>
      <c r="BYG43" s="196"/>
      <c r="BYH43" s="196"/>
      <c r="BYI43" s="196"/>
      <c r="BYJ43" s="196"/>
      <c r="BYK43" s="196">
        <f t="shared" si="207"/>
        <v>0</v>
      </c>
      <c r="BYL43" s="196"/>
      <c r="BYM43" s="196"/>
      <c r="BYN43" s="196"/>
      <c r="BYO43" s="196"/>
      <c r="BYP43" s="196"/>
      <c r="BYQ43" s="196">
        <f t="shared" si="205"/>
        <v>0</v>
      </c>
      <c r="BYR43" s="196"/>
      <c r="BYS43" s="196"/>
      <c r="BYT43" s="196"/>
      <c r="BYU43" s="196"/>
      <c r="BYV43" s="196">
        <f t="shared" si="197"/>
        <v>0</v>
      </c>
      <c r="BYW43" s="196">
        <f t="shared" si="198"/>
        <v>0</v>
      </c>
      <c r="BYX43" s="196"/>
      <c r="BYY43" s="196">
        <f t="shared" si="199"/>
        <v>0</v>
      </c>
      <c r="BYZ43" s="196"/>
      <c r="BZA43" s="196"/>
      <c r="BZB43" s="196"/>
      <c r="BZC43" s="196"/>
      <c r="BZD43" s="196"/>
      <c r="BZE43" s="196">
        <f t="shared" si="200"/>
        <v>0</v>
      </c>
      <c r="BZF43" s="196"/>
      <c r="BZG43" s="196"/>
      <c r="BZH43" s="196"/>
      <c r="BZI43" s="196"/>
      <c r="BZJ43" s="196">
        <f t="shared" si="201"/>
        <v>0</v>
      </c>
      <c r="BZK43" s="196"/>
      <c r="BZL43" s="196"/>
      <c r="BZM43" s="196"/>
      <c r="BZN43" s="196"/>
      <c r="BZO43" s="196"/>
      <c r="BZP43" s="196">
        <f t="shared" si="229"/>
        <v>0</v>
      </c>
      <c r="BZQ43" s="196">
        <f t="shared" si="202"/>
        <v>0</v>
      </c>
      <c r="BZR43" s="196">
        <f t="shared" si="203"/>
        <v>0</v>
      </c>
      <c r="BZS43" s="197"/>
      <c r="BZT43" s="197"/>
      <c r="BZU43" s="197"/>
      <c r="BZV43" s="199"/>
      <c r="BZW43" s="199"/>
      <c r="BZX43" s="199"/>
      <c r="BZY43" s="197"/>
      <c r="BZZ43" s="197"/>
      <c r="CAA43" s="197"/>
      <c r="CAB43" s="197"/>
      <c r="CAC43" s="197"/>
      <c r="CAD43" s="197"/>
      <c r="CAE43" s="197"/>
      <c r="CAF43" s="197"/>
      <c r="CAG43" s="197"/>
      <c r="CAH43" s="197"/>
      <c r="CAI43" s="197"/>
      <c r="CAJ43" s="197"/>
      <c r="CAK43" s="198"/>
      <c r="CAL43" s="198"/>
      <c r="CAM43" s="198"/>
      <c r="CAN43" s="198"/>
      <c r="CAO43" s="198"/>
      <c r="CAP43" s="198"/>
      <c r="CAQ43" s="198"/>
      <c r="CAR43" s="198"/>
      <c r="CAS43" s="198"/>
      <c r="CAT43" s="198"/>
      <c r="CAU43" s="198"/>
      <c r="CAV43" s="198"/>
      <c r="CAW43" s="198"/>
      <c r="CAX43" s="198"/>
      <c r="CAY43" s="198"/>
      <c r="CAZ43" s="198"/>
      <c r="CBA43" s="198"/>
      <c r="CBB43" s="198"/>
      <c r="CBC43" s="198"/>
      <c r="CBD43" s="198"/>
      <c r="CBE43" s="198"/>
      <c r="CBF43" s="198"/>
      <c r="CBG43" s="198"/>
      <c r="CBH43" s="198"/>
      <c r="CBI43" s="198"/>
      <c r="CBJ43" s="197"/>
      <c r="CBK43" s="197"/>
      <c r="CBL43" s="197"/>
      <c r="CBM43" s="197"/>
      <c r="CBN43" s="197"/>
      <c r="CBO43" s="212" t="s">
        <v>211</v>
      </c>
      <c r="CBP43" s="231">
        <v>3.1461237346938771</v>
      </c>
      <c r="CBQ43" s="232">
        <v>4.2569970845481046E-5</v>
      </c>
      <c r="CBR43" s="197"/>
      <c r="CBS43" s="197"/>
      <c r="CBT43" s="207" t="s">
        <v>212</v>
      </c>
      <c r="CBU43" s="221"/>
      <c r="CBV43" s="206">
        <v>25.3</v>
      </c>
      <c r="CBW43" s="197"/>
      <c r="CBX43" s="197"/>
      <c r="CBY43" s="197"/>
      <c r="CBZ43" s="197"/>
      <c r="CCA43" s="197"/>
      <c r="CCB43" s="197"/>
      <c r="CCC43" s="197"/>
      <c r="CCD43" s="197"/>
      <c r="CCE43" s="197"/>
      <c r="CCF43" s="197"/>
      <c r="CCG43" s="197"/>
      <c r="CCH43" s="197"/>
      <c r="CCI43" s="197"/>
      <c r="CCJ43" s="197"/>
      <c r="CCK43" s="197"/>
      <c r="CCL43" s="197"/>
      <c r="CCM43" s="197"/>
      <c r="CCN43" s="197"/>
      <c r="CCO43" s="197"/>
      <c r="CCP43" s="197"/>
      <c r="CCQ43" s="197"/>
      <c r="CCR43" s="198"/>
      <c r="CCS43" s="198">
        <f t="shared" si="248"/>
        <v>0</v>
      </c>
      <c r="CCT43" s="199"/>
      <c r="CCV43" s="207" t="s">
        <v>234</v>
      </c>
      <c r="CCW43" s="210">
        <v>5.9095102040816324E-3</v>
      </c>
      <c r="CCX43" s="224"/>
      <c r="CCY43" s="222">
        <v>5.9095102040816324E-3</v>
      </c>
      <c r="CDM43" s="207"/>
      <c r="CDN43" s="210"/>
      <c r="CDO43" s="224"/>
      <c r="CDP43" s="222"/>
      <c r="CDS43" s="207" t="s">
        <v>10</v>
      </c>
      <c r="CDT43" s="210">
        <v>1.5484498002915452</v>
      </c>
      <c r="CDU43" s="210"/>
      <c r="CDY43" s="229" t="s">
        <v>16</v>
      </c>
      <c r="CDZ43" s="230">
        <v>7.4787329999999999E-2</v>
      </c>
      <c r="CEA43" s="230"/>
    </row>
    <row r="44" spans="1:2164" s="200" customFormat="1" outlineLevel="1" x14ac:dyDescent="0.2">
      <c r="A44" s="194" t="s">
        <v>34</v>
      </c>
      <c r="B44" s="195">
        <v>145.64325954000003</v>
      </c>
      <c r="C44" s="195">
        <v>86.376176720000032</v>
      </c>
      <c r="D44" s="195">
        <v>87.247989980000014</v>
      </c>
      <c r="E44" s="195">
        <v>212.06364640999999</v>
      </c>
      <c r="F44" s="195">
        <v>149.13321141999995</v>
      </c>
      <c r="G44" s="195">
        <v>133.54322077</v>
      </c>
      <c r="H44" s="195">
        <v>1667.7530947800003</v>
      </c>
      <c r="I44" s="195">
        <v>94.544929939999989</v>
      </c>
      <c r="J44" s="195">
        <v>133.29525895</v>
      </c>
      <c r="K44" s="195">
        <v>112.40567393000001</v>
      </c>
      <c r="L44" s="195">
        <v>565.52663144999985</v>
      </c>
      <c r="M44" s="195">
        <v>94.23292370999998</v>
      </c>
      <c r="N44" s="195">
        <v>167.16675045000002</v>
      </c>
      <c r="O44" s="195">
        <v>3503.289508509999</v>
      </c>
      <c r="P44" s="195">
        <v>1.32697643</v>
      </c>
      <c r="Q44" s="195">
        <v>5.5585599999999997E-3</v>
      </c>
      <c r="R44" s="195">
        <v>0.69784380000000001</v>
      </c>
      <c r="S44" s="195">
        <v>4.6693547700000009</v>
      </c>
      <c r="T44" s="195">
        <v>14.217561469999998</v>
      </c>
      <c r="U44" s="195">
        <v>20.917295029999998</v>
      </c>
      <c r="V44" s="195">
        <v>0.35712953000000003</v>
      </c>
      <c r="W44" s="195">
        <v>6.6492244299999976</v>
      </c>
      <c r="X44" s="195">
        <v>0.49089204999999997</v>
      </c>
      <c r="Y44" s="195">
        <v>0.49482662999999999</v>
      </c>
      <c r="Z44" s="195">
        <v>2.4389242800000002</v>
      </c>
      <c r="AA44" s="195">
        <v>10.430996919999998</v>
      </c>
      <c r="AB44" s="195">
        <v>4.5127264500000006</v>
      </c>
      <c r="AC44" s="195">
        <v>2.1152168699999998</v>
      </c>
      <c r="AD44" s="195">
        <v>4.3332124999999992</v>
      </c>
      <c r="AE44" s="195">
        <v>0.85233703000000016</v>
      </c>
      <c r="AF44" s="195">
        <v>11.813492849999999</v>
      </c>
      <c r="AG44" s="195">
        <v>7.4968562400000005</v>
      </c>
      <c r="AH44" s="195">
        <v>0.9765665</v>
      </c>
      <c r="AI44" s="195">
        <v>5.9719236699999998</v>
      </c>
      <c r="AJ44" s="195">
        <v>5.7109410999999994</v>
      </c>
      <c r="AK44" s="195">
        <v>7.8808702999999998</v>
      </c>
      <c r="AL44" s="195">
        <v>28.037157810000004</v>
      </c>
      <c r="AM44" s="195">
        <v>71.198942609999989</v>
      </c>
      <c r="AN44" s="195">
        <v>1.9029394199999996</v>
      </c>
      <c r="AO44" s="195">
        <v>8.5505424300000001</v>
      </c>
      <c r="AP44" s="195">
        <v>0.62715485999999998</v>
      </c>
      <c r="AQ44" s="195">
        <v>26.009088390000006</v>
      </c>
      <c r="AR44" s="195">
        <v>14.206483609999998</v>
      </c>
      <c r="AS44" s="195">
        <v>51.296208710000009</v>
      </c>
      <c r="AT44" s="195">
        <v>0.48370704000000009</v>
      </c>
      <c r="AU44" s="195">
        <v>14.10615346</v>
      </c>
      <c r="AV44" s="195">
        <v>6.1364986200000011</v>
      </c>
      <c r="AW44" s="195">
        <v>20.726359119999998</v>
      </c>
      <c r="AX44" s="195">
        <v>3.0571163900000005</v>
      </c>
      <c r="AY44" s="195">
        <v>5.382464399999999</v>
      </c>
      <c r="AZ44" s="195">
        <v>3.8596500000000001E-3</v>
      </c>
      <c r="BA44" s="195">
        <v>6.1214924300000009</v>
      </c>
      <c r="BB44" s="195">
        <v>0.72588776000000022</v>
      </c>
      <c r="BC44" s="195">
        <v>15.290820630000001</v>
      </c>
      <c r="BD44" s="195">
        <v>2.6544273999999999</v>
      </c>
      <c r="BE44" s="195">
        <v>4.804304909999999</v>
      </c>
      <c r="BF44" s="195">
        <v>1.5693999999999997E-4</v>
      </c>
      <c r="BG44" s="195">
        <v>1.2460669799999999</v>
      </c>
      <c r="BH44" s="195">
        <v>7.1365232500000007</v>
      </c>
      <c r="BI44" s="195">
        <v>15.841479479999999</v>
      </c>
      <c r="BJ44" s="195">
        <v>0.14018071000000001</v>
      </c>
      <c r="BK44" s="195">
        <v>0.14018071000000001</v>
      </c>
      <c r="BL44" s="195">
        <v>103.29504865</v>
      </c>
      <c r="BM44" s="195">
        <v>10.662369290000001</v>
      </c>
      <c r="BN44" s="195">
        <v>4.2319302699999994</v>
      </c>
      <c r="BO44" s="195">
        <v>4.4868450900000001</v>
      </c>
      <c r="BP44" s="195">
        <v>13.09877998</v>
      </c>
      <c r="BQ44" s="195">
        <v>32.479924629999999</v>
      </c>
      <c r="BR44" s="195">
        <v>9.6756048900000007</v>
      </c>
      <c r="BS44" s="195">
        <v>3.8116328200000003</v>
      </c>
      <c r="BT44" s="195">
        <v>3.4523786500000004</v>
      </c>
      <c r="BU44" s="195">
        <v>5.4196722099999999</v>
      </c>
      <c r="BV44" s="195">
        <v>14.766240010000001</v>
      </c>
      <c r="BW44" s="195">
        <v>37.125528580000001</v>
      </c>
      <c r="BX44" s="195">
        <v>8.3900307300000012</v>
      </c>
      <c r="BY44" s="195"/>
      <c r="BZ44" s="195">
        <v>2.47886834</v>
      </c>
      <c r="CA44" s="195">
        <v>20.631777089999996</v>
      </c>
      <c r="CB44" s="195">
        <v>16.875099369999997</v>
      </c>
      <c r="CC44" s="195">
        <v>48.375775529999999</v>
      </c>
      <c r="CD44" s="195">
        <v>0.42429218000000002</v>
      </c>
      <c r="CE44" s="195">
        <v>1.76348E-3</v>
      </c>
      <c r="CF44" s="195">
        <v>3.5072676399999998</v>
      </c>
      <c r="CG44" s="195">
        <v>1.6522429200000002</v>
      </c>
      <c r="CH44" s="195">
        <v>5.5855662200000005</v>
      </c>
      <c r="CI44" s="195">
        <v>0.64831032000000011</v>
      </c>
      <c r="CJ44" s="195">
        <v>4.04639697</v>
      </c>
      <c r="CK44" s="195">
        <v>16.155482229999997</v>
      </c>
      <c r="CL44" s="195">
        <v>8.7293173100000008</v>
      </c>
      <c r="CM44" s="195">
        <v>29.57950683</v>
      </c>
      <c r="CN44" s="195">
        <v>153.14630179</v>
      </c>
      <c r="CO44" s="195">
        <v>5.6129854000000003</v>
      </c>
      <c r="CP44" s="195">
        <v>5.6129854000000003</v>
      </c>
      <c r="CQ44" s="195">
        <v>2.2507001200000003</v>
      </c>
      <c r="CR44" s="195">
        <v>0.11048709999999998</v>
      </c>
      <c r="CS44" s="195">
        <v>0.19165613999999997</v>
      </c>
      <c r="CT44" s="195">
        <v>5.6388070200000007</v>
      </c>
      <c r="CU44" s="195">
        <v>0.73138780000000003</v>
      </c>
      <c r="CV44" s="195">
        <v>8.9230381800000025</v>
      </c>
      <c r="CW44" s="195">
        <v>7.0362549500000009</v>
      </c>
      <c r="CX44" s="195">
        <v>5.7460218000000003</v>
      </c>
      <c r="CY44" s="195">
        <v>5.9245322299999996</v>
      </c>
      <c r="CZ44" s="195">
        <v>1.23189E-3</v>
      </c>
      <c r="DA44" s="195">
        <v>2.8102877499999996</v>
      </c>
      <c r="DB44" s="195">
        <v>21.518328620000002</v>
      </c>
      <c r="DC44" s="195">
        <v>3.7940139899999994</v>
      </c>
      <c r="DD44" s="195">
        <v>20.54146197</v>
      </c>
      <c r="DE44" s="195">
        <v>11.858938259999999</v>
      </c>
      <c r="DF44" s="195">
        <v>0.41096839999999996</v>
      </c>
      <c r="DG44" s="195">
        <v>1.0064930000000001E-2</v>
      </c>
      <c r="DH44" s="195">
        <v>36.615447549999999</v>
      </c>
      <c r="DI44" s="195">
        <v>4.3853205800000001</v>
      </c>
      <c r="DJ44" s="195">
        <v>3.3517683799999998</v>
      </c>
      <c r="DK44" s="195">
        <v>43.468937919999995</v>
      </c>
      <c r="DL44" s="195">
        <v>2.4607383399999998</v>
      </c>
      <c r="DM44" s="195">
        <v>9.816419830000001</v>
      </c>
      <c r="DN44" s="195">
        <v>63.483185049999996</v>
      </c>
      <c r="DO44" s="195">
        <v>136.15298480000004</v>
      </c>
      <c r="DP44" s="195">
        <v>11.437307010000001</v>
      </c>
      <c r="DQ44" s="195">
        <v>4.65730792</v>
      </c>
      <c r="DR44" s="195">
        <v>1.3499600000000001E-3</v>
      </c>
      <c r="DS44" s="195">
        <v>3.1768136100000004</v>
      </c>
      <c r="DT44" s="195">
        <v>19.272778500000005</v>
      </c>
      <c r="DU44" s="195">
        <v>0.72885171000000004</v>
      </c>
      <c r="DV44" s="195">
        <v>2.45626E-3</v>
      </c>
      <c r="DW44" s="195">
        <v>3.1421537900000001</v>
      </c>
      <c r="DX44" s="195">
        <v>8.3734428399999992</v>
      </c>
      <c r="DY44" s="195">
        <v>0.24395029999999998</v>
      </c>
      <c r="DZ44" s="195">
        <v>12.4908549</v>
      </c>
      <c r="EA44" s="195">
        <v>2.3434000000000001E-4</v>
      </c>
      <c r="EB44" s="195">
        <v>2.5777704899999998</v>
      </c>
      <c r="EC44" s="195">
        <v>1.4318071599999997</v>
      </c>
      <c r="ED44" s="195">
        <v>0.85576489</v>
      </c>
      <c r="EE44" s="195">
        <v>0.83685127000000015</v>
      </c>
      <c r="EF44" s="195">
        <v>5.7024281499999994</v>
      </c>
      <c r="EG44" s="195">
        <v>1.0452362399999999</v>
      </c>
      <c r="EH44" s="195">
        <v>5.5620187300000001</v>
      </c>
      <c r="EI44" s="195">
        <v>1.5903599999999999E-3</v>
      </c>
      <c r="EJ44" s="195">
        <v>5.4005016200000009</v>
      </c>
      <c r="EK44" s="195">
        <v>12.009346949999999</v>
      </c>
      <c r="EL44" s="195">
        <v>4.375384999999999E-2</v>
      </c>
      <c r="EM44" s="195">
        <v>7.4041063299999994</v>
      </c>
      <c r="EN44" s="195">
        <v>7.4478601799999993</v>
      </c>
      <c r="EO44" s="195">
        <v>56.923268679999993</v>
      </c>
      <c r="EP44" s="195">
        <v>1.8227496400000001</v>
      </c>
      <c r="EQ44" s="195">
        <v>7.6333343400000002</v>
      </c>
      <c r="ER44" s="195">
        <v>7.7210100000000004E-2</v>
      </c>
      <c r="ES44" s="195">
        <v>9.533294080000001</v>
      </c>
      <c r="ET44" s="195">
        <v>29.650445850000008</v>
      </c>
      <c r="EU44" s="195">
        <v>2.8622732100000001</v>
      </c>
      <c r="EV44" s="195">
        <v>5.3346466499999989</v>
      </c>
      <c r="EW44" s="195">
        <v>14.273044110000001</v>
      </c>
      <c r="EX44" s="195">
        <v>3.2014580000000001E-2</v>
      </c>
      <c r="EY44" s="195">
        <v>52.152424400000015</v>
      </c>
      <c r="EZ44" s="195">
        <v>4.32E-5</v>
      </c>
      <c r="FA44" s="195">
        <v>3.2023002699999994</v>
      </c>
      <c r="FB44" s="195">
        <v>1.001092E-2</v>
      </c>
      <c r="FC44" s="195">
        <v>7.31442821</v>
      </c>
      <c r="FD44" s="195">
        <v>6.6518400000000005E-2</v>
      </c>
      <c r="FE44" s="195">
        <v>10.593300999999999</v>
      </c>
      <c r="FF44" s="195">
        <v>6.4778754000000003</v>
      </c>
      <c r="FG44" s="195">
        <v>9.8859065900000012</v>
      </c>
      <c r="FH44" s="195">
        <v>2.7379878600000005</v>
      </c>
      <c r="FI44" s="195">
        <v>9.7053426399999996</v>
      </c>
      <c r="FJ44" s="195">
        <v>28.807112489999998</v>
      </c>
      <c r="FK44" s="195">
        <v>1.4854860000000001E-2</v>
      </c>
      <c r="FL44" s="195">
        <v>5.4700000000000001E-5</v>
      </c>
      <c r="FM44" s="195">
        <v>7.8326384999999998</v>
      </c>
      <c r="FN44" s="195">
        <v>24.439053999999999</v>
      </c>
      <c r="FO44" s="195">
        <v>32.28660206</v>
      </c>
      <c r="FP44" s="195">
        <v>133.37273402999998</v>
      </c>
      <c r="FQ44" s="195">
        <v>1.0135714</v>
      </c>
      <c r="FR44" s="195">
        <v>1.0135714</v>
      </c>
      <c r="FS44" s="195">
        <v>5.9965674899999994</v>
      </c>
      <c r="FT44" s="195">
        <v>5.7425080799999995</v>
      </c>
      <c r="FU44" s="195">
        <v>3.131871E-2</v>
      </c>
      <c r="FV44" s="195">
        <v>32.495737030000001</v>
      </c>
      <c r="FW44" s="195">
        <v>0.29408583999999999</v>
      </c>
      <c r="FX44" s="195">
        <v>44.560217149999993</v>
      </c>
      <c r="FY44" s="195">
        <v>3.3322719799999994</v>
      </c>
      <c r="FZ44" s="195">
        <v>0.59478363999999995</v>
      </c>
      <c r="GA44" s="195">
        <v>6.742267309999999</v>
      </c>
      <c r="GB44" s="195">
        <v>4.6483715400000012</v>
      </c>
      <c r="GC44" s="195">
        <v>4.5628947399999991</v>
      </c>
      <c r="GD44" s="195">
        <v>19.880589209999997</v>
      </c>
      <c r="GE44" s="195">
        <v>0.13184775000000001</v>
      </c>
      <c r="GF44" s="195">
        <v>2.9530564999999998</v>
      </c>
      <c r="GG44" s="195">
        <v>0.48636627999999987</v>
      </c>
      <c r="GH44" s="195">
        <v>2.4395580399999992</v>
      </c>
      <c r="GI44" s="195">
        <v>1.3476916000000001</v>
      </c>
      <c r="GJ44" s="195">
        <v>7.3585201699999994</v>
      </c>
      <c r="GK44" s="195"/>
      <c r="GL44" s="195">
        <v>2.5248392299999995</v>
      </c>
      <c r="GM44" s="195">
        <v>3.4782958899999992</v>
      </c>
      <c r="GN44" s="195">
        <v>5.9495197799999993</v>
      </c>
      <c r="GO44" s="195">
        <v>4.1689677300000003</v>
      </c>
      <c r="GP44" s="195">
        <v>16.121622630000001</v>
      </c>
      <c r="GQ44" s="195">
        <v>88.934520559999996</v>
      </c>
      <c r="GR44" s="195">
        <v>18.261418779999996</v>
      </c>
      <c r="GS44" s="195">
        <v>5.9999999999999995E-8</v>
      </c>
      <c r="GT44" s="195">
        <v>8.9097239199999994</v>
      </c>
      <c r="GU44" s="195">
        <v>0.42747756999999997</v>
      </c>
      <c r="GV44" s="195">
        <v>3.0414711600000004</v>
      </c>
      <c r="GW44" s="195">
        <v>30.640091489999996</v>
      </c>
      <c r="GX44" s="195">
        <v>5.181355E-2</v>
      </c>
      <c r="GY44" s="195">
        <v>1.1435902199999999</v>
      </c>
      <c r="GZ44" s="195">
        <v>4.4712392899999989</v>
      </c>
      <c r="HA44" s="195">
        <v>10.071252809999997</v>
      </c>
      <c r="HB44" s="195">
        <v>1.7077612400000002</v>
      </c>
      <c r="HC44" s="195">
        <v>17.445657109999999</v>
      </c>
      <c r="HD44" s="195">
        <v>2.5943714899999999</v>
      </c>
      <c r="HE44" s="195">
        <v>3.7364664599999999</v>
      </c>
      <c r="HF44" s="195">
        <v>11.657332029999999</v>
      </c>
      <c r="HG44" s="195">
        <v>0.74165720999999996</v>
      </c>
      <c r="HH44" s="195">
        <v>9.6665630700000023</v>
      </c>
      <c r="HI44" s="195">
        <v>28.39639026</v>
      </c>
      <c r="HJ44" s="195">
        <v>2.0250000000000001E-2</v>
      </c>
      <c r="HK44" s="195">
        <v>0.36600756000000001</v>
      </c>
      <c r="HL44" s="195">
        <v>3.2520387299999998</v>
      </c>
      <c r="HM44" s="195">
        <v>2.9589700000000004E-3</v>
      </c>
      <c r="HN44" s="195">
        <v>2.8629403499999997</v>
      </c>
      <c r="HO44" s="195">
        <v>6.50419561</v>
      </c>
      <c r="HP44" s="195">
        <v>2.0089220000000001E-2</v>
      </c>
      <c r="HQ44" s="195">
        <v>0.44318540000000001</v>
      </c>
      <c r="HR44" s="195">
        <v>0.12766379999999999</v>
      </c>
      <c r="HS44" s="195">
        <v>0.59093841999999996</v>
      </c>
      <c r="HT44" s="195">
        <v>83.577272890000017</v>
      </c>
      <c r="HU44" s="195">
        <v>1.2524610500000002</v>
      </c>
      <c r="HV44" s="195">
        <v>6.5039044700000002</v>
      </c>
      <c r="HW44" s="195">
        <v>7.756365520000001</v>
      </c>
      <c r="HX44" s="195">
        <v>2.5664734799999995</v>
      </c>
      <c r="HY44" s="195">
        <v>2.6403961699999998</v>
      </c>
      <c r="HZ44" s="195">
        <v>14.712447850000002</v>
      </c>
      <c r="IA44" s="195">
        <v>0.51827352999999998</v>
      </c>
      <c r="IB44" s="195">
        <v>1.0727715800000002</v>
      </c>
      <c r="IC44" s="195">
        <v>21.510362610000001</v>
      </c>
      <c r="ID44" s="195"/>
      <c r="IE44" s="195">
        <v>1.7499855</v>
      </c>
      <c r="IF44" s="195">
        <v>0.14378521</v>
      </c>
      <c r="IG44" s="195">
        <v>4.5798523900000001</v>
      </c>
      <c r="IH44" s="195">
        <v>3.2958711900000006</v>
      </c>
      <c r="II44" s="195">
        <v>9.7694942900000008</v>
      </c>
      <c r="IJ44" s="195">
        <v>7.7718629999999997E-2</v>
      </c>
      <c r="IK44" s="195">
        <v>4.3493362600000012</v>
      </c>
      <c r="IL44" s="195">
        <v>0.77453464000000005</v>
      </c>
      <c r="IM44" s="195">
        <v>9.1941420799999989</v>
      </c>
      <c r="IN44" s="195">
        <v>4.7467128900000004</v>
      </c>
      <c r="IO44" s="195">
        <v>19.1424445</v>
      </c>
      <c r="IP44" s="195">
        <v>2.1876636</v>
      </c>
      <c r="IQ44" s="195">
        <v>2.6385317199999996</v>
      </c>
      <c r="IR44" s="195">
        <v>1.9833756300000005</v>
      </c>
      <c r="IS44" s="195">
        <v>3.5012449299999995</v>
      </c>
      <c r="IT44" s="195">
        <v>1.8537340200000001</v>
      </c>
      <c r="IU44" s="195">
        <v>12.164549900000001</v>
      </c>
      <c r="IV44" s="195">
        <v>70.343216820000009</v>
      </c>
      <c r="IW44" s="195">
        <v>2.5155621400000006</v>
      </c>
      <c r="IX44" s="195">
        <v>4.9029471400000002</v>
      </c>
      <c r="IY44" s="195">
        <v>1E-8</v>
      </c>
      <c r="IZ44" s="195">
        <v>0.67841304000000002</v>
      </c>
      <c r="JA44" s="195">
        <v>1.3612819999999999E-2</v>
      </c>
      <c r="JB44" s="195">
        <v>8.1105351500000005</v>
      </c>
      <c r="JC44" s="195">
        <v>4.4419844199999998</v>
      </c>
      <c r="JD44" s="195">
        <v>3.7388867399999999</v>
      </c>
      <c r="JE44" s="195">
        <v>4.6126600000000002E-3</v>
      </c>
      <c r="JF44" s="195">
        <v>1.26133158</v>
      </c>
      <c r="JG44" s="195">
        <v>4.4555121600000014</v>
      </c>
      <c r="JH44" s="195">
        <v>13.902327560000002</v>
      </c>
      <c r="JI44" s="195">
        <v>2.8577351000000002</v>
      </c>
      <c r="JJ44" s="195">
        <v>2.6626682399999999</v>
      </c>
      <c r="JK44" s="195">
        <v>2.13896183</v>
      </c>
      <c r="JL44" s="195">
        <v>2.3872163499999997</v>
      </c>
      <c r="JM44" s="195">
        <v>1.17296E-3</v>
      </c>
      <c r="JN44" s="195">
        <v>10.04775448</v>
      </c>
      <c r="JO44" s="195">
        <v>7.0247999999999994E-3</v>
      </c>
      <c r="JP44" s="195">
        <v>5.0600000000000003E-3</v>
      </c>
      <c r="JQ44" s="195">
        <v>4.4068704099999998</v>
      </c>
      <c r="JR44" s="195">
        <v>1.8107611799999999</v>
      </c>
      <c r="JS44" s="195">
        <v>3.6139570000000003E-2</v>
      </c>
      <c r="JT44" s="195">
        <v>6.2658559599999997</v>
      </c>
      <c r="JU44" s="195">
        <v>8.6351369600000005</v>
      </c>
      <c r="JV44" s="195">
        <v>8.6351369600000005</v>
      </c>
      <c r="JW44" s="195">
        <v>46.961610110000002</v>
      </c>
      <c r="JX44" s="195">
        <v>0.85258016999999997</v>
      </c>
      <c r="JY44" s="195">
        <v>9.6034427199999985</v>
      </c>
      <c r="JZ44" s="195">
        <v>5.9623180699999994</v>
      </c>
      <c r="KA44" s="195">
        <v>16.418340959999998</v>
      </c>
      <c r="KB44" s="195">
        <v>5.8530120700000001</v>
      </c>
      <c r="KC44" s="195">
        <v>2.38352963</v>
      </c>
      <c r="KD44" s="195">
        <v>3.2480147100000001</v>
      </c>
      <c r="KE44" s="195">
        <v>4.4275880000000004E-2</v>
      </c>
      <c r="KF44" s="195">
        <v>0.46518187999999994</v>
      </c>
      <c r="KG44" s="195">
        <v>11.99401417</v>
      </c>
      <c r="KH44" s="195">
        <v>2.1585951200000002</v>
      </c>
      <c r="KI44" s="195">
        <v>0.15663641999999997</v>
      </c>
      <c r="KJ44" s="195">
        <v>2.4650503999999991</v>
      </c>
      <c r="KK44" s="195">
        <v>0.57334169999999995</v>
      </c>
      <c r="KL44" s="195">
        <v>1.2801699799999999</v>
      </c>
      <c r="KM44" s="195">
        <v>6.6337936199999996</v>
      </c>
      <c r="KN44" s="195"/>
      <c r="KO44" s="195">
        <v>3.5190844500000003</v>
      </c>
      <c r="KP44" s="195">
        <v>2.0080290099999996</v>
      </c>
      <c r="KQ44" s="195">
        <v>3.2481999999999997E-4</v>
      </c>
      <c r="KR44" s="195">
        <v>1.34372256</v>
      </c>
      <c r="KS44" s="195">
        <v>6.8711608399999999</v>
      </c>
      <c r="KT44" s="195">
        <v>4.5139017599999995</v>
      </c>
      <c r="KU44" s="195">
        <v>4.9642257899999995</v>
      </c>
      <c r="KV44" s="195">
        <v>6.2386261999999997</v>
      </c>
      <c r="KW44" s="195">
        <v>15.716753750000001</v>
      </c>
      <c r="KX44" s="195">
        <v>57.634063339999997</v>
      </c>
      <c r="KY44" s="195">
        <v>0.63422719000000005</v>
      </c>
      <c r="KZ44" s="195">
        <v>9.1697230999999988</v>
      </c>
      <c r="LA44" s="195">
        <v>9.8039502899999977</v>
      </c>
      <c r="LB44" s="195">
        <v>3.2256226400000005</v>
      </c>
      <c r="LC44" s="195">
        <v>12.583787259999999</v>
      </c>
      <c r="LD44" s="195">
        <v>2.2978930000000002E-2</v>
      </c>
      <c r="LE44" s="195">
        <v>5.62492503</v>
      </c>
      <c r="LF44" s="195">
        <v>1.0726993300000001</v>
      </c>
      <c r="LG44" s="195">
        <v>22.530013189999998</v>
      </c>
      <c r="LH44" s="195">
        <v>0.42223779</v>
      </c>
      <c r="LI44" s="195">
        <v>10.153154680000002</v>
      </c>
      <c r="LJ44" s="195">
        <v>1.7130778100000001</v>
      </c>
      <c r="LK44" s="195">
        <v>0.21948373999999995</v>
      </c>
      <c r="LL44" s="195">
        <v>6.0000000000000008E-8</v>
      </c>
      <c r="LM44" s="195">
        <v>12.507954080000003</v>
      </c>
      <c r="LN44" s="195">
        <v>0.77294494000000002</v>
      </c>
      <c r="LO44" s="195">
        <v>1.6832306999999997</v>
      </c>
      <c r="LP44" s="195">
        <v>1.2320081599999999</v>
      </c>
      <c r="LQ44" s="195">
        <v>4.2391844999999995</v>
      </c>
      <c r="LR44" s="195">
        <v>0.68719841999999998</v>
      </c>
      <c r="LS44" s="195">
        <v>8.6145667199999991</v>
      </c>
      <c r="LT44" s="195">
        <v>1.6590295500000001</v>
      </c>
      <c r="LU44" s="195">
        <v>0.89135807999999994</v>
      </c>
      <c r="LV44" s="195">
        <v>0.55232882000000005</v>
      </c>
      <c r="LW44" s="195">
        <v>8.4213174899999999</v>
      </c>
      <c r="LX44" s="195">
        <v>6.4936708699999999</v>
      </c>
      <c r="LY44" s="195">
        <v>18.017704810000001</v>
      </c>
      <c r="LZ44" s="195">
        <v>71.474189089999996</v>
      </c>
      <c r="MA44" s="195">
        <v>1073.0141533699991</v>
      </c>
      <c r="MB44" s="195">
        <v>6.3497778500000006</v>
      </c>
      <c r="MC44" s="195">
        <v>35.152022070000001</v>
      </c>
      <c r="MD44" s="195">
        <v>12.292614670000001</v>
      </c>
      <c r="ME44" s="195">
        <v>23.945843670000006</v>
      </c>
      <c r="MF44" s="195">
        <v>77.740258260000004</v>
      </c>
      <c r="MG44" s="195">
        <v>0.140765</v>
      </c>
      <c r="MH44" s="195">
        <v>20.07881896</v>
      </c>
      <c r="MI44" s="195">
        <v>1.0919109599999999</v>
      </c>
      <c r="MJ44" s="195">
        <v>5.9392218400000001</v>
      </c>
      <c r="MK44" s="195">
        <v>26.945034109999995</v>
      </c>
      <c r="ML44" s="195">
        <v>54.195750870000005</v>
      </c>
      <c r="MM44" s="195">
        <v>1.6728356200000001</v>
      </c>
      <c r="MN44" s="195">
        <v>9.9167999999999999E-3</v>
      </c>
      <c r="MO44" s="195">
        <v>19.705704219999994</v>
      </c>
      <c r="MP44" s="195"/>
      <c r="MQ44" s="195">
        <v>0.77432018999999996</v>
      </c>
      <c r="MR44" s="195">
        <v>22.162776829999995</v>
      </c>
      <c r="MS44" s="195">
        <v>20.072331250000001</v>
      </c>
      <c r="MT44" s="195">
        <v>8.0378284800000017</v>
      </c>
      <c r="MU44" s="195">
        <v>2.3144465500000004</v>
      </c>
      <c r="MV44" s="195">
        <v>0.14080061000000002</v>
      </c>
      <c r="MW44" s="195">
        <v>30.565406889999998</v>
      </c>
      <c r="MX44" s="195">
        <v>3.1944360000000005E-2</v>
      </c>
      <c r="MY44" s="195">
        <v>0.99808300999999999</v>
      </c>
      <c r="MZ44" s="195">
        <v>1.03002737</v>
      </c>
      <c r="NA44" s="195">
        <v>185.69422022000003</v>
      </c>
      <c r="NB44" s="195">
        <v>13.616887820000002</v>
      </c>
      <c r="NC44" s="195">
        <v>0.31263311000000005</v>
      </c>
      <c r="ND44" s="195">
        <v>4.2574679199999999</v>
      </c>
      <c r="NE44" s="195">
        <v>18.186988850000002</v>
      </c>
      <c r="NF44" s="195">
        <v>1.47855011</v>
      </c>
      <c r="NG44" s="195">
        <v>0.55054947999999992</v>
      </c>
      <c r="NH44" s="195">
        <v>2.9658999999999995E-4</v>
      </c>
      <c r="NI44" s="195">
        <v>1.09584053</v>
      </c>
      <c r="NJ44" s="195">
        <v>0.55722586000000007</v>
      </c>
      <c r="NK44" s="195">
        <v>3.6824625700000002</v>
      </c>
      <c r="NL44" s="195">
        <v>2.6963534200000003</v>
      </c>
      <c r="NM44" s="195">
        <v>0.71375986000000002</v>
      </c>
      <c r="NN44" s="195">
        <v>1.4700042799999999</v>
      </c>
      <c r="NO44" s="195">
        <v>3.4605030600000002</v>
      </c>
      <c r="NP44" s="195">
        <v>8.575234609999999</v>
      </c>
      <c r="NQ44" s="195">
        <v>16.915855229999998</v>
      </c>
      <c r="NR44" s="195">
        <v>1.0697299999999999E-3</v>
      </c>
      <c r="NS44" s="195">
        <v>1.5733296499999998</v>
      </c>
      <c r="NT44" s="195">
        <v>7.0842649999999993E-2</v>
      </c>
      <c r="NU44" s="195">
        <v>2.5571517600000004</v>
      </c>
      <c r="NV44" s="195">
        <v>118.42785771</v>
      </c>
      <c r="NW44" s="195">
        <v>122.6302515</v>
      </c>
      <c r="NX44" s="195">
        <v>161.41555814999998</v>
      </c>
      <c r="NY44" s="195">
        <v>0.46441154000000001</v>
      </c>
      <c r="NZ44" s="195">
        <v>2.3673819999999998E-2</v>
      </c>
      <c r="OA44" s="195">
        <v>3.5639739999999996E-2</v>
      </c>
      <c r="OB44" s="195">
        <v>0.52372510000000005</v>
      </c>
      <c r="OC44" s="195">
        <v>8.9661921700000011</v>
      </c>
      <c r="OD44" s="195">
        <v>0.55691748000000008</v>
      </c>
      <c r="OE44" s="195">
        <v>1.24335996</v>
      </c>
      <c r="OF44" s="195">
        <v>2E-8</v>
      </c>
      <c r="OG44" s="195">
        <v>3.7466030900000007</v>
      </c>
      <c r="OH44" s="195">
        <v>14.513072720000002</v>
      </c>
      <c r="OI44" s="195">
        <v>12.31035133</v>
      </c>
      <c r="OJ44" s="195">
        <v>1.61371986</v>
      </c>
      <c r="OK44" s="195">
        <v>1.63E-5</v>
      </c>
      <c r="OL44" s="195">
        <v>22.158096549999996</v>
      </c>
      <c r="OM44" s="195">
        <v>3.5562373999999997</v>
      </c>
      <c r="ON44" s="195">
        <v>39.638421440000002</v>
      </c>
      <c r="OO44" s="195">
        <v>1.28317791</v>
      </c>
      <c r="OP44" s="195">
        <v>1.7432050100000003</v>
      </c>
      <c r="OQ44" s="195">
        <v>7.7263097199999997</v>
      </c>
      <c r="OR44" s="195">
        <v>3.4004665599999999</v>
      </c>
      <c r="OS44" s="195">
        <v>1.848986</v>
      </c>
      <c r="OT44" s="195">
        <v>16.002145200000001</v>
      </c>
      <c r="OU44" s="195">
        <v>2.5595321700000002</v>
      </c>
      <c r="OV44" s="195">
        <v>5.2188677000000006</v>
      </c>
      <c r="OW44" s="195">
        <v>0.49744744000000002</v>
      </c>
      <c r="OX44" s="195">
        <v>3.1012625700000003</v>
      </c>
      <c r="OY44" s="195">
        <v>1.02925014</v>
      </c>
      <c r="OZ44" s="195">
        <v>12.406360020000001</v>
      </c>
      <c r="PA44" s="195">
        <v>83.083724480000029</v>
      </c>
      <c r="PB44" s="195">
        <v>1.1591703099999999</v>
      </c>
      <c r="PC44" s="195">
        <v>0.48415227</v>
      </c>
      <c r="PD44" s="195">
        <v>0.19267003000000002</v>
      </c>
      <c r="PE44" s="195">
        <v>1.2763144499999999</v>
      </c>
      <c r="PF44" s="195">
        <v>3.4342685899999998</v>
      </c>
      <c r="PG44" s="195">
        <v>6.5465756499999994</v>
      </c>
      <c r="PH44" s="195">
        <v>0.10353101000000001</v>
      </c>
      <c r="PI44" s="195">
        <v>1.7171566700000001</v>
      </c>
      <c r="PJ44" s="195">
        <v>1.4519486799999999</v>
      </c>
      <c r="PK44" s="195">
        <v>6.9745869599999999</v>
      </c>
      <c r="PL44" s="195">
        <v>10.247223320000003</v>
      </c>
      <c r="PM44" s="195">
        <v>2.8431526299999996</v>
      </c>
      <c r="PN44" s="195">
        <v>3.5448056500000003</v>
      </c>
      <c r="PO44" s="195">
        <v>7.5404283699999999</v>
      </c>
      <c r="PP44" s="195">
        <v>1E-8</v>
      </c>
      <c r="PQ44" s="195">
        <v>2.1770853799999998</v>
      </c>
      <c r="PR44" s="195">
        <v>16.105472040000002</v>
      </c>
      <c r="PS44" s="195">
        <v>0.39330104000000005</v>
      </c>
      <c r="PT44" s="195">
        <v>15.196572640000001</v>
      </c>
      <c r="PU44" s="195">
        <v>5.9001818200000002</v>
      </c>
      <c r="PV44" s="195">
        <v>2.2300609999999998E-2</v>
      </c>
      <c r="PW44" s="195">
        <v>1.1862690299999998</v>
      </c>
      <c r="PX44" s="195">
        <v>22.698625140000004</v>
      </c>
      <c r="PY44" s="195">
        <v>55.597896150000004</v>
      </c>
      <c r="PZ44" s="195">
        <v>2.7509579400000002</v>
      </c>
      <c r="QA44" s="195">
        <v>4.6555057399999979</v>
      </c>
      <c r="QB44" s="195">
        <v>1E-8</v>
      </c>
      <c r="QC44" s="195">
        <v>7.8181855599999999</v>
      </c>
      <c r="QD44" s="195">
        <v>15.224649249999999</v>
      </c>
      <c r="QE44" s="195">
        <v>3.4785664799999996</v>
      </c>
      <c r="QF44" s="195">
        <v>2.21161E-2</v>
      </c>
      <c r="QG44" s="195">
        <v>3.2488820000000002E-2</v>
      </c>
      <c r="QH44" s="195">
        <v>2.8357096299999989</v>
      </c>
      <c r="QI44" s="195">
        <v>1.29630355</v>
      </c>
      <c r="QJ44" s="195">
        <v>7.6651845799999991</v>
      </c>
      <c r="QK44" s="195">
        <v>6.3892270499999997</v>
      </c>
      <c r="QL44" s="195">
        <v>6.9656161800000005</v>
      </c>
      <c r="QM44" s="195">
        <v>86.716776289999999</v>
      </c>
      <c r="QN44" s="195">
        <v>5.7799325200000009</v>
      </c>
      <c r="QO44" s="195">
        <v>0.15945682999999999</v>
      </c>
      <c r="QP44" s="195">
        <v>106.01100887</v>
      </c>
      <c r="QQ44" s="195">
        <v>11.888264349999998</v>
      </c>
      <c r="QR44" s="195">
        <v>3.66618281</v>
      </c>
      <c r="QS44" s="195">
        <v>0.1307063</v>
      </c>
      <c r="QT44" s="195">
        <v>5.9262560899999999</v>
      </c>
      <c r="QU44" s="195">
        <v>2.2864136299999993</v>
      </c>
      <c r="QV44" s="195">
        <v>23.897823179999996</v>
      </c>
      <c r="QW44" s="195">
        <v>2.3080296799999998</v>
      </c>
      <c r="QX44" s="195">
        <v>0.21735408000000001</v>
      </c>
      <c r="QY44" s="195">
        <v>2.1471469300000003</v>
      </c>
      <c r="QZ44" s="195">
        <v>4.6725306900000003</v>
      </c>
      <c r="RA44" s="195">
        <v>157.47119657000002</v>
      </c>
      <c r="RB44" s="195">
        <v>10.096815860000001</v>
      </c>
      <c r="RC44" s="195">
        <v>0.42366186</v>
      </c>
      <c r="RD44" s="195">
        <v>10.520477720000002</v>
      </c>
      <c r="RE44" s="195">
        <v>9.1166705100000023</v>
      </c>
      <c r="RF44" s="195">
        <v>3.40525389</v>
      </c>
      <c r="RG44" s="195">
        <v>4.9365569099999993</v>
      </c>
      <c r="RH44" s="195">
        <v>1.65386897</v>
      </c>
      <c r="RI44" s="195">
        <v>8.929819E-2</v>
      </c>
      <c r="RJ44" s="195">
        <v>19.201648470000002</v>
      </c>
      <c r="RK44" s="195">
        <v>1.14004857</v>
      </c>
      <c r="RL44" s="195">
        <v>3.8255855299999992</v>
      </c>
      <c r="RM44" s="195">
        <v>2.7559706000000004</v>
      </c>
      <c r="RN44" s="195">
        <v>3.4937691600000003</v>
      </c>
      <c r="RO44" s="195">
        <v>11.21537386</v>
      </c>
      <c r="RP44" s="195">
        <v>1.3842157200000003</v>
      </c>
      <c r="RQ44" s="195">
        <v>0</v>
      </c>
      <c r="RR44" s="195">
        <v>3.6816994599999999</v>
      </c>
      <c r="RS44" s="195">
        <v>2.7326650999999993</v>
      </c>
      <c r="RT44" s="195">
        <v>7.7985802799999995</v>
      </c>
      <c r="RU44" s="195">
        <v>5.1341350799999992</v>
      </c>
      <c r="RV44" s="195">
        <v>2.0871937899999997</v>
      </c>
      <c r="RW44" s="195">
        <v>19.578496569999999</v>
      </c>
      <c r="RX44" s="195">
        <v>9.1198121199999989</v>
      </c>
      <c r="RY44" s="195">
        <v>7.4065947599999999</v>
      </c>
      <c r="RZ44" s="195">
        <v>43.326232319999995</v>
      </c>
      <c r="SA44" s="195">
        <v>92.062312650000038</v>
      </c>
      <c r="SB44" s="195">
        <v>2.05244121</v>
      </c>
      <c r="SC44" s="195">
        <v>0</v>
      </c>
      <c r="SD44" s="195">
        <v>1.7563249900000002</v>
      </c>
      <c r="SE44" s="195">
        <v>0.43560805000000002</v>
      </c>
      <c r="SF44" s="195">
        <v>6.3438018199999995</v>
      </c>
      <c r="SG44" s="195">
        <v>10.588176069999999</v>
      </c>
      <c r="SH44" s="195">
        <v>2.5432163000000005</v>
      </c>
      <c r="SI44" s="195">
        <v>0.31481309000000002</v>
      </c>
      <c r="SJ44" s="195">
        <v>9.1245883299999999</v>
      </c>
      <c r="SK44" s="195">
        <v>7.469081769999999</v>
      </c>
      <c r="SL44" s="195">
        <v>2.9045035100000005</v>
      </c>
      <c r="SM44" s="195">
        <v>22.356203000000001</v>
      </c>
      <c r="SN44" s="195">
        <v>14.303598109999999</v>
      </c>
      <c r="SO44" s="195">
        <v>13.647994000000001</v>
      </c>
      <c r="SP44" s="195">
        <v>2.1225586399999998</v>
      </c>
      <c r="SQ44" s="195">
        <v>9.084256869999999</v>
      </c>
      <c r="SR44" s="196">
        <v>39.158407620000006</v>
      </c>
      <c r="SS44" s="195">
        <v>4.7312305799999992</v>
      </c>
      <c r="ST44" s="195">
        <v>2.4587986799999992</v>
      </c>
      <c r="SU44" s="195">
        <v>2.8135343400000004</v>
      </c>
      <c r="SV44" s="195">
        <v>25.501992950000002</v>
      </c>
      <c r="SW44" s="195">
        <v>1.5538432100000001</v>
      </c>
      <c r="SX44" s="195">
        <v>37.059399760000005</v>
      </c>
      <c r="SY44" s="195">
        <v>17.545864710000004</v>
      </c>
      <c r="SZ44" s="195">
        <v>17.545864710000004</v>
      </c>
      <c r="TA44" s="195">
        <v>126.70805115999998</v>
      </c>
      <c r="TB44" s="195">
        <v>7.9936141300000001</v>
      </c>
      <c r="TC44" s="195">
        <v>6.7424983599999999</v>
      </c>
      <c r="TD44" s="195">
        <v>4.6325047499999998</v>
      </c>
      <c r="TE44" s="195">
        <v>2.6586525700000001</v>
      </c>
      <c r="TF44" s="195">
        <v>22.027269809999996</v>
      </c>
      <c r="TG44" s="195">
        <v>1E-8</v>
      </c>
      <c r="TH44" s="195">
        <v>2.1829063799999999</v>
      </c>
      <c r="TI44" s="195">
        <v>3.29784203</v>
      </c>
      <c r="TJ44" s="195">
        <v>7.9944392299999993</v>
      </c>
      <c r="TK44" s="195">
        <f t="shared" si="230"/>
        <v>13.475187649999999</v>
      </c>
      <c r="TL44" s="195">
        <v>6.4456497199999898</v>
      </c>
      <c r="TM44" s="195">
        <v>5.8869350000000001E-2</v>
      </c>
      <c r="TN44" s="195">
        <v>4.0000000000000002E-4</v>
      </c>
      <c r="TO44" s="195">
        <v>20.49943463</v>
      </c>
      <c r="TP44" s="195">
        <v>1.0602777800000001</v>
      </c>
      <c r="TQ44" s="195">
        <v>28.064631479999985</v>
      </c>
      <c r="TR44" s="195">
        <v>7.0499510399999972</v>
      </c>
      <c r="TS44" s="195">
        <v>4.4777833199999995</v>
      </c>
      <c r="TT44" s="195">
        <v>0.17819746</v>
      </c>
      <c r="TU44" s="195">
        <v>7.86241067</v>
      </c>
      <c r="TV44" s="195">
        <v>0.65234159999999997</v>
      </c>
      <c r="TW44" s="195">
        <v>20.220684089999995</v>
      </c>
      <c r="TX44" s="195">
        <v>14.424736559999999</v>
      </c>
      <c r="TY44" s="195">
        <v>25.63696607</v>
      </c>
      <c r="TZ44" s="195">
        <v>1.44507775</v>
      </c>
      <c r="UA44" s="195">
        <v>0.59606113000000005</v>
      </c>
      <c r="UB44" s="195">
        <v>42.102841509999998</v>
      </c>
      <c r="UC44" s="195">
        <v>125.89061453999999</v>
      </c>
      <c r="UD44" s="195">
        <v>7.009813750000002</v>
      </c>
      <c r="UE44" s="195">
        <v>7.009813750000002</v>
      </c>
      <c r="UF44" s="195">
        <v>6.7010291300000011</v>
      </c>
      <c r="UG44" s="195">
        <v>5.7005585800000009</v>
      </c>
      <c r="UH44" s="195">
        <v>4.5403665999999996</v>
      </c>
      <c r="UI44" s="195">
        <v>4.4867810000000006</v>
      </c>
      <c r="UJ44" s="195">
        <v>18.696151810000003</v>
      </c>
      <c r="UK44" s="195">
        <v>40.124887120000011</v>
      </c>
      <c r="UL44" s="195">
        <v>1.5909000100000001</v>
      </c>
      <c r="UM44" s="195">
        <v>0.43862214000000005</v>
      </c>
      <c r="UN44" s="195">
        <v>2.0538151300000003</v>
      </c>
      <c r="UO44" s="195">
        <v>8.3273790000000014E-2</v>
      </c>
      <c r="UP44" s="195">
        <v>2.5276753699999999</v>
      </c>
      <c r="UQ44" s="195">
        <v>6.6942864400000008</v>
      </c>
      <c r="UR44" s="195">
        <v>4.8953205300000011</v>
      </c>
      <c r="US44" s="195">
        <v>0</v>
      </c>
      <c r="UT44" s="195">
        <v>6.7967245199999997</v>
      </c>
      <c r="UU44" s="195">
        <v>0.40601498999999996</v>
      </c>
      <c r="UV44" s="195">
        <v>9.1338571200000018</v>
      </c>
      <c r="UW44" s="195">
        <f t="shared" si="42"/>
        <v>21.231917160000002</v>
      </c>
      <c r="UX44" s="195">
        <v>2.1963344099999995</v>
      </c>
      <c r="UY44" s="195">
        <v>0.11148824</v>
      </c>
      <c r="UZ44" s="195">
        <v>0.36283092</v>
      </c>
      <c r="VA44" s="195">
        <v>0.73957777000000002</v>
      </c>
      <c r="VB44" s="195">
        <v>3.7740880900000002</v>
      </c>
      <c r="VC44" s="195">
        <v>7.1843194300000004</v>
      </c>
      <c r="VD44" s="195">
        <v>82.245223899999999</v>
      </c>
      <c r="VE44" s="195">
        <v>4.0525312099999997</v>
      </c>
      <c r="VF44" s="195">
        <v>1.304726E-2</v>
      </c>
      <c r="VG44" s="195">
        <v>2.9224768600000002</v>
      </c>
      <c r="VH44" s="195">
        <v>4.2098266100000004</v>
      </c>
      <c r="VI44" s="195">
        <v>3.49001E-3</v>
      </c>
      <c r="VJ44" s="195">
        <v>11.20137195</v>
      </c>
      <c r="VK44" s="195">
        <v>3.3614362399999997</v>
      </c>
      <c r="VL44" s="195">
        <v>10.24321642</v>
      </c>
      <c r="VM44" s="195">
        <v>12.34892237</v>
      </c>
      <c r="VN44" s="195">
        <v>6.2027281099999971</v>
      </c>
      <c r="VO44" s="195">
        <v>1.7770247499999998</v>
      </c>
      <c r="VP44" s="195">
        <v>33.933327890000001</v>
      </c>
      <c r="VQ44" s="195">
        <v>3.63958396</v>
      </c>
      <c r="VR44" s="195">
        <v>2.9610000000000001E-3</v>
      </c>
      <c r="VS44" s="195">
        <v>0</v>
      </c>
      <c r="VT44" s="195">
        <v>4.7483544599999998</v>
      </c>
      <c r="VU44" s="195">
        <v>6.4790034600000004</v>
      </c>
      <c r="VV44" s="195">
        <v>14.86990288</v>
      </c>
      <c r="VW44" s="195">
        <v>3.1833312899999999</v>
      </c>
      <c r="VX44" s="195">
        <v>3.1564817199999999</v>
      </c>
      <c r="VY44" s="195">
        <v>1.4418170699999999</v>
      </c>
      <c r="VZ44" s="195">
        <v>3.6401039600000007</v>
      </c>
      <c r="WA44" s="195">
        <v>8.718542E-2</v>
      </c>
      <c r="WB44" s="195">
        <v>11.50891946</v>
      </c>
      <c r="WC44" s="195">
        <v>3.3861212700000003</v>
      </c>
      <c r="WD44" s="195">
        <v>7.221654159999999</v>
      </c>
      <c r="WE44" s="195">
        <v>10.60777543</v>
      </c>
      <c r="WF44" s="195">
        <v>82.121297609999999</v>
      </c>
      <c r="WG44" s="195">
        <v>0.82536181000000008</v>
      </c>
      <c r="WH44" s="195">
        <v>4.1393710700000002</v>
      </c>
      <c r="WI44" s="195">
        <v>4.9647328799999997</v>
      </c>
      <c r="WJ44" s="195">
        <v>2.4303977799999998</v>
      </c>
      <c r="WK44" s="195">
        <v>3.3783863999999997</v>
      </c>
      <c r="WL44" s="195">
        <v>3.6046949999999994E-2</v>
      </c>
      <c r="WM44" s="195">
        <v>3.8470431999999994</v>
      </c>
      <c r="WN44" s="195">
        <v>5.5458499700000008</v>
      </c>
      <c r="WO44" s="195">
        <v>15.2377243</v>
      </c>
      <c r="WP44" s="195">
        <v>1.7498070600000002</v>
      </c>
      <c r="WQ44" s="195">
        <v>0.40595985999999995</v>
      </c>
      <c r="WR44" s="195">
        <v>658.71303975000001</v>
      </c>
      <c r="WS44" s="195">
        <v>0.99291035000000005</v>
      </c>
      <c r="WT44" s="195">
        <v>0.90439455000000002</v>
      </c>
      <c r="WU44" s="195">
        <v>662.76611157000002</v>
      </c>
      <c r="WV44" s="195">
        <v>4.0882082700000009</v>
      </c>
      <c r="WW44" s="195">
        <v>3.2594450000000004E-2</v>
      </c>
      <c r="WX44" s="195">
        <v>4.6830360999999998</v>
      </c>
      <c r="WY44" s="195">
        <v>11.328843930000001</v>
      </c>
      <c r="WZ44" s="195">
        <v>5.9307224299999994</v>
      </c>
      <c r="XA44" s="195">
        <v>26.063405180000004</v>
      </c>
      <c r="XB44" s="195">
        <v>6.6235639199999996</v>
      </c>
      <c r="XC44" s="195">
        <v>0.15491882000000001</v>
      </c>
      <c r="XD44" s="195">
        <v>5.4365210000000004E-2</v>
      </c>
      <c r="XE44" s="195">
        <v>8.0583843399999999</v>
      </c>
      <c r="XF44" s="195">
        <v>14.89123229</v>
      </c>
      <c r="XG44" s="195">
        <v>723.92320622000022</v>
      </c>
      <c r="XH44" s="195">
        <v>6.1360891200000012</v>
      </c>
      <c r="XI44" s="195">
        <v>6.1360891200000012</v>
      </c>
      <c r="XJ44" s="195">
        <v>7.7383867099999977</v>
      </c>
      <c r="XK44" s="195">
        <v>0.35798073000000002</v>
      </c>
      <c r="XL44" s="195">
        <v>0.68638887999999998</v>
      </c>
      <c r="XM44" s="195">
        <v>0.74999733000000002</v>
      </c>
      <c r="XN44" s="195">
        <v>0.81552746000000009</v>
      </c>
      <c r="XO44" s="195">
        <v>10.348281109999999</v>
      </c>
      <c r="XP44" s="195">
        <v>5.0224759999999993E-2</v>
      </c>
      <c r="XQ44" s="195">
        <v>2.9742108099999998</v>
      </c>
      <c r="XR44" s="195">
        <v>1.1499656199999999</v>
      </c>
      <c r="XS44" s="195">
        <v>12.392186459999998</v>
      </c>
      <c r="XT44" s="195">
        <v>3.7660413000000004</v>
      </c>
      <c r="XU44" s="195">
        <v>20.33262895</v>
      </c>
      <c r="XV44" s="195">
        <v>0.44767176000000003</v>
      </c>
      <c r="XW44" s="195">
        <v>25.58432101999999</v>
      </c>
      <c r="XX44" s="195">
        <v>6.1515842500000026</v>
      </c>
      <c r="XY44" s="195">
        <v>7.2268520699999987</v>
      </c>
      <c r="XZ44" s="195">
        <v>5.6931544299999999</v>
      </c>
      <c r="YA44" s="195">
        <f t="shared" si="43"/>
        <v>45.103583529999995</v>
      </c>
      <c r="YB44" s="195">
        <v>1.6584179400000001</v>
      </c>
      <c r="YC44" s="195">
        <v>5.0040290499999989</v>
      </c>
      <c r="YD44" s="195">
        <v>5.9389979099999994</v>
      </c>
      <c r="YE44" s="195">
        <v>8.8649498499999915</v>
      </c>
      <c r="YF44" s="195">
        <f t="shared" si="44"/>
        <v>21.466394749999992</v>
      </c>
      <c r="YG44" s="195">
        <f t="shared" si="45"/>
        <v>103.38697745999998</v>
      </c>
      <c r="YH44" s="195">
        <f t="shared" si="46"/>
        <v>1979.6002791100002</v>
      </c>
      <c r="YI44" s="195">
        <v>9.6968925800000001</v>
      </c>
      <c r="YJ44" s="195">
        <v>7.4242267300000009</v>
      </c>
      <c r="YK44" s="195">
        <v>0.51782180999999994</v>
      </c>
      <c r="YL44" s="195">
        <v>6.7289902099999876</v>
      </c>
      <c r="YM44" s="195">
        <f t="shared" si="47"/>
        <v>24.36793132999999</v>
      </c>
      <c r="YN44" s="195">
        <v>3.3251811099999973</v>
      </c>
      <c r="YO44" s="195">
        <v>6.3717830000000003E-2</v>
      </c>
      <c r="YP44" s="195">
        <v>6.4146999999999996E-2</v>
      </c>
      <c r="YQ44" s="195">
        <v>4.1490901099999888</v>
      </c>
      <c r="YR44" s="195">
        <v>11.020608919999992</v>
      </c>
      <c r="YS44" s="195">
        <v>18.622744969999975</v>
      </c>
      <c r="YT44" s="195">
        <v>17.940238029999996</v>
      </c>
      <c r="YU44" s="195">
        <v>14.571308910000003</v>
      </c>
      <c r="YV44" s="195">
        <v>0.74558502999999865</v>
      </c>
      <c r="YW44" s="195">
        <v>5.9590319000000003</v>
      </c>
      <c r="YX44" s="195">
        <v>2.6397890999999998</v>
      </c>
      <c r="YY44" s="195">
        <v>41.855952969999997</v>
      </c>
      <c r="YZ44" s="195">
        <v>2.3730007099999999</v>
      </c>
      <c r="ZA44" s="195">
        <v>6.4730796999999898</v>
      </c>
      <c r="ZB44" s="195">
        <v>20.185276480000002</v>
      </c>
      <c r="ZC44" s="195">
        <v>3.85758826</v>
      </c>
      <c r="ZD44" s="195">
        <v>32.888945149999991</v>
      </c>
      <c r="ZE44" s="195">
        <v>4.8710359300000006</v>
      </c>
      <c r="ZF44" s="195">
        <v>9.0329650000000011E-2</v>
      </c>
      <c r="ZG44" s="195">
        <v>2.9181321100000002</v>
      </c>
      <c r="ZH44" s="195">
        <v>7.8794976900000009</v>
      </c>
      <c r="ZI44" s="195">
        <v>125.61507210999994</v>
      </c>
      <c r="ZJ44" s="195">
        <v>4.5877235800000014</v>
      </c>
      <c r="ZK44" s="195">
        <v>9.9486189099999986</v>
      </c>
      <c r="ZL44" s="195">
        <v>14.536342490000001</v>
      </c>
      <c r="ZM44" s="195">
        <v>1.1248079999999999E-2</v>
      </c>
      <c r="ZN44" s="195">
        <v>0.58016400999999995</v>
      </c>
      <c r="ZO44" s="195">
        <v>4.6539618899999997</v>
      </c>
      <c r="ZP44" s="195">
        <v>0.71608279999999991</v>
      </c>
      <c r="ZQ44" s="195">
        <v>7.6195749999999993E-2</v>
      </c>
      <c r="ZR44" s="195">
        <v>6.037652529999999</v>
      </c>
      <c r="ZS44" s="195">
        <v>3.6907846100000001</v>
      </c>
      <c r="ZT44" s="195">
        <v>25.158721959999898</v>
      </c>
      <c r="ZU44" s="195">
        <v>8.8810769899999968</v>
      </c>
      <c r="ZV44" s="195">
        <v>37.7305835599999</v>
      </c>
      <c r="ZW44" s="195">
        <v>0.22954542999999999</v>
      </c>
      <c r="ZX44" s="195">
        <v>3.8977419999999999E-2</v>
      </c>
      <c r="ZY44" s="195">
        <v>6.5753630000000007E-2</v>
      </c>
      <c r="ZZ44" s="195">
        <v>63.448963699999993</v>
      </c>
      <c r="AAA44" s="195">
        <v>4.2038627700000015</v>
      </c>
      <c r="AAB44" s="195">
        <v>67.987102969999995</v>
      </c>
      <c r="AAC44" s="195">
        <v>2.6117300700000001</v>
      </c>
      <c r="AAD44" s="195">
        <v>4.3540897599999999</v>
      </c>
      <c r="AAE44" s="195">
        <v>9.1445049999999986E-2</v>
      </c>
      <c r="AAF44" s="195">
        <v>7.05726488</v>
      </c>
      <c r="AAG44" s="195">
        <v>133.34894642999993</v>
      </c>
      <c r="AAH44" s="195">
        <v>9.131600000000001E-4</v>
      </c>
      <c r="AAI44" s="195">
        <v>5.8326309799999994</v>
      </c>
      <c r="AAJ44" s="195">
        <v>5.833544139999999</v>
      </c>
      <c r="AAK44" s="195">
        <v>7.3455750500000008</v>
      </c>
      <c r="AAL44" s="195">
        <v>0.61709393000000023</v>
      </c>
      <c r="AAM44" s="195">
        <v>13.535284279999999</v>
      </c>
      <c r="AAN44" s="195">
        <v>1.9487765300000002</v>
      </c>
      <c r="AAO44" s="195">
        <v>0.49212769000000001</v>
      </c>
      <c r="AAP44" s="195">
        <v>23.938857480000003</v>
      </c>
      <c r="AAQ44" s="195">
        <v>5.6032288099999983</v>
      </c>
      <c r="AAR44" s="195">
        <v>3.7234327</v>
      </c>
      <c r="AAS44" s="195">
        <v>4.5851495999999985</v>
      </c>
      <c r="AAT44" s="195">
        <v>2.8404456300000005</v>
      </c>
      <c r="AAU44" s="195">
        <v>9.197760000000001E-3</v>
      </c>
      <c r="AAV44" s="195">
        <v>16.761454499999996</v>
      </c>
      <c r="AAW44" s="195">
        <v>0.44969138000000003</v>
      </c>
      <c r="AAX44" s="195">
        <v>5.734457550000001</v>
      </c>
      <c r="AAY44" s="195">
        <v>0.2</v>
      </c>
      <c r="AAZ44" s="195">
        <v>18.624890299999997</v>
      </c>
      <c r="ABA44" s="195">
        <v>2.27285432</v>
      </c>
      <c r="ABB44" s="195">
        <v>27.281893549999999</v>
      </c>
      <c r="ABC44" s="195">
        <v>7.2074465300000012</v>
      </c>
      <c r="ABD44" s="195">
        <v>15.377038480000001</v>
      </c>
      <c r="ABE44" s="195">
        <v>2.2539120000000003E-2</v>
      </c>
      <c r="ABF44" s="195">
        <v>1.2122879999999999E-2</v>
      </c>
      <c r="ABG44" s="195">
        <v>22.619147010000002</v>
      </c>
      <c r="ABH44" s="195">
        <f t="shared" si="48"/>
        <v>184.14919613999987</v>
      </c>
      <c r="ABI44" s="195">
        <v>96.434896680000008</v>
      </c>
      <c r="ABJ44" s="195">
        <v>3.4187993099999994</v>
      </c>
      <c r="ABK44" s="195">
        <v>0.73678475999999993</v>
      </c>
      <c r="ABL44" s="195">
        <v>3.63722141</v>
      </c>
      <c r="ABM44" s="195">
        <v>2.7772156199999998</v>
      </c>
      <c r="ABN44" s="195">
        <v>0.39150979000000002</v>
      </c>
      <c r="ABO44" s="195">
        <v>10.961530890000001</v>
      </c>
      <c r="ABP44" s="195">
        <v>4.2719728000000003</v>
      </c>
      <c r="ABQ44" s="195">
        <v>5.6844549800000008</v>
      </c>
      <c r="ABR44" s="195">
        <v>10.730524310000002</v>
      </c>
      <c r="ABS44" s="195">
        <v>2.3888949600000005</v>
      </c>
      <c r="ABT44" s="195">
        <v>0.11720651999999999</v>
      </c>
      <c r="ABU44" s="195">
        <v>23.193053570000004</v>
      </c>
      <c r="ABV44" s="195">
        <v>2.4138802699999999</v>
      </c>
      <c r="ABW44" s="195">
        <v>5.8700536899999998</v>
      </c>
      <c r="ABX44" s="195">
        <v>0.35323004999999996</v>
      </c>
      <c r="ABY44" s="195">
        <v>1.68499614</v>
      </c>
      <c r="ABZ44" s="195">
        <v>0.25715485999999999</v>
      </c>
      <c r="ACA44" s="195">
        <v>10.579315009999998</v>
      </c>
      <c r="ACB44" s="195">
        <v>0.28444484999999997</v>
      </c>
      <c r="ACC44" s="195">
        <v>0.23261224999999999</v>
      </c>
      <c r="ACD44" s="195">
        <v>4.1525660199999992</v>
      </c>
      <c r="ACE44" s="195">
        <v>2.7302509999999999E-2</v>
      </c>
      <c r="ACF44" s="195">
        <v>7.0325730000000003E-2</v>
      </c>
      <c r="ACG44" s="195">
        <v>4.7672513599999995</v>
      </c>
      <c r="ACH44" s="195">
        <v>4.8017952700000004</v>
      </c>
      <c r="ACI44" s="195">
        <v>4.8017952700000004</v>
      </c>
      <c r="ACJ44" s="195">
        <v>54.302946100000007</v>
      </c>
      <c r="ACK44" s="195">
        <v>0.44752174</v>
      </c>
      <c r="ACL44" s="195">
        <v>0.11610822</v>
      </c>
      <c r="ACM44" s="195">
        <v>8.8188056099999983</v>
      </c>
      <c r="ACN44" s="195">
        <v>9.3824355699999984</v>
      </c>
      <c r="ACO44" s="195">
        <v>0.28506787</v>
      </c>
      <c r="ACP44" s="195">
        <v>0.45840501000000006</v>
      </c>
      <c r="ACQ44" s="195">
        <v>0.27914843999999994</v>
      </c>
      <c r="ACR44" s="195">
        <v>3.1222444800000004</v>
      </c>
      <c r="ACS44" s="195">
        <v>14.51846978</v>
      </c>
      <c r="ACT44" s="195">
        <v>18.663335580000002</v>
      </c>
      <c r="ACU44" s="195">
        <v>2.9153017800000005</v>
      </c>
      <c r="ACV44" s="195">
        <v>0.19960472999999995</v>
      </c>
      <c r="ACW44" s="195">
        <v>1.6933750000000001E-2</v>
      </c>
      <c r="ACX44" s="195">
        <v>4.9707244499999996</v>
      </c>
      <c r="ACY44" s="195">
        <v>0.21537119000000002</v>
      </c>
      <c r="ACZ44" s="195">
        <v>8.3179358999999984</v>
      </c>
      <c r="ADA44" s="195">
        <v>0.36030315999999996</v>
      </c>
      <c r="ADB44" s="195">
        <v>7.0149009900000001</v>
      </c>
      <c r="ADC44" s="195">
        <v>9.2119214500000002</v>
      </c>
      <c r="ADD44" s="195">
        <v>0.11335133</v>
      </c>
      <c r="ADE44" s="195">
        <v>3.4698966000000002</v>
      </c>
      <c r="ADF44" s="195">
        <v>20.170373529999996</v>
      </c>
      <c r="ADG44" s="195">
        <v>1E-8</v>
      </c>
      <c r="ADH44" s="195">
        <v>0.13038843</v>
      </c>
      <c r="ADI44" s="195">
        <v>1.0886000000000002E-2</v>
      </c>
      <c r="ADJ44" s="195">
        <v>0.14127444</v>
      </c>
      <c r="ADK44" s="195">
        <v>56.675355019999998</v>
      </c>
      <c r="ADL44" s="195">
        <v>18.131177039999997</v>
      </c>
      <c r="ADM44" s="195">
        <v>18.131177039999997</v>
      </c>
      <c r="ADN44" s="195">
        <v>3.4029259999999999E-2</v>
      </c>
      <c r="ADO44" s="195">
        <v>8.4237481699999996</v>
      </c>
      <c r="ADP44" s="195">
        <v>2.6452754299999994</v>
      </c>
      <c r="ADQ44" s="195">
        <v>8.844347370000003</v>
      </c>
      <c r="ADR44" s="195">
        <v>2.4331513700000005</v>
      </c>
      <c r="ADS44" s="195">
        <v>22.380551600000004</v>
      </c>
      <c r="ADT44" s="195">
        <v>1.44951023</v>
      </c>
      <c r="ADU44" s="195">
        <v>2.2317641899999998</v>
      </c>
      <c r="ADV44" s="195">
        <v>5.5380230000000003E-2</v>
      </c>
      <c r="ADW44" s="195">
        <v>10.552385619999999</v>
      </c>
      <c r="ADX44" s="195">
        <v>1.8519763599999999</v>
      </c>
      <c r="ADY44" s="195">
        <v>16.141016629999999</v>
      </c>
      <c r="ADZ44" s="195">
        <v>2.2275560800000003</v>
      </c>
      <c r="AEA44" s="195">
        <v>0.58605795000000005</v>
      </c>
      <c r="AEB44" s="195">
        <v>0.24859113999999999</v>
      </c>
      <c r="AEC44" s="195">
        <v>0.86407635000000016</v>
      </c>
      <c r="AED44" s="195">
        <v>3.9262815199999999</v>
      </c>
      <c r="AEE44" s="195">
        <v>10.315616359999996</v>
      </c>
      <c r="AEF44" s="195">
        <v>3.38562209</v>
      </c>
      <c r="AEG44" s="195">
        <v>5.4458059999999996E-2</v>
      </c>
      <c r="AEH44" s="195">
        <v>0.11546763</v>
      </c>
      <c r="AEI44" s="195">
        <v>2.6260543499999995</v>
      </c>
      <c r="AEJ44" s="195">
        <v>16.497218489999998</v>
      </c>
      <c r="AEK44" s="195">
        <v>77.076245279999981</v>
      </c>
      <c r="AEL44" s="195">
        <v>15.8694396</v>
      </c>
      <c r="AEM44" s="195">
        <v>3.473206999999999E-2</v>
      </c>
      <c r="AEN44" s="195">
        <v>6.909389</v>
      </c>
      <c r="AEO44" s="195">
        <v>2.2389341099999998</v>
      </c>
      <c r="AEP44" s="195">
        <v>3.3032987800000004</v>
      </c>
      <c r="AEQ44" s="195">
        <v>28.355793559999999</v>
      </c>
      <c r="AER44" s="195">
        <v>7.5453435700000018</v>
      </c>
      <c r="AES44" s="195">
        <v>5.3738019700000006</v>
      </c>
      <c r="AET44" s="195">
        <v>1.0675566299999999</v>
      </c>
      <c r="AEU44" s="195">
        <v>0.47776046999999999</v>
      </c>
      <c r="AEV44" s="195">
        <v>5.0612981399999981</v>
      </c>
      <c r="AEW44" s="195">
        <v>19.525760780000002</v>
      </c>
      <c r="AEX44" s="195">
        <v>2.1920724699999998</v>
      </c>
      <c r="AEY44" s="195">
        <v>1.68239E-3</v>
      </c>
      <c r="AEZ44" s="195">
        <v>1.37871045</v>
      </c>
      <c r="AFA44" s="195">
        <v>3.7427080000000001E-2</v>
      </c>
      <c r="AFB44" s="195">
        <v>3.6098923900000006</v>
      </c>
      <c r="AFC44" s="195">
        <v>12.778939749999999</v>
      </c>
      <c r="AFD44" s="195">
        <v>5.8826205400000005</v>
      </c>
      <c r="AFE44" s="195">
        <v>2.1897510599999999</v>
      </c>
      <c r="AFF44" s="195">
        <v>11.927672859999998</v>
      </c>
      <c r="AFG44" s="195">
        <v>8.4346190000000001E-2</v>
      </c>
      <c r="AFH44" s="195">
        <v>32.863330400000002</v>
      </c>
      <c r="AFI44" s="195">
        <v>45.84515601999999</v>
      </c>
      <c r="AFJ44" s="195">
        <v>4.6583457799999994</v>
      </c>
      <c r="AFK44" s="195">
        <v>50.503501799999995</v>
      </c>
      <c r="AFL44" s="195">
        <v>134.85827892999998</v>
      </c>
      <c r="AFM44" s="195">
        <v>3.6267471099999993</v>
      </c>
      <c r="AFN44" s="195">
        <v>0.10260493000000001</v>
      </c>
      <c r="AFO44" s="195">
        <v>5.19084E-2</v>
      </c>
      <c r="AFP44" s="195">
        <v>3.7812604399999992</v>
      </c>
      <c r="AFQ44" s="195">
        <v>4.6073299299999997</v>
      </c>
      <c r="AFR44" s="195">
        <v>4.6560885599999997</v>
      </c>
      <c r="AFS44" s="195">
        <v>2.5086725499999996</v>
      </c>
      <c r="AFT44" s="195">
        <v>6.05653095</v>
      </c>
      <c r="AFU44" s="195">
        <v>17.828621989999998</v>
      </c>
      <c r="AFV44" s="195">
        <v>0.62666595999999997</v>
      </c>
      <c r="AFW44" s="195">
        <v>0.15310306999999998</v>
      </c>
      <c r="AFX44" s="195">
        <v>4.3721269300000003</v>
      </c>
      <c r="AFY44" s="195">
        <v>0.68006260000000007</v>
      </c>
      <c r="AFZ44" s="195">
        <v>9.7739291300000026</v>
      </c>
      <c r="AGA44" s="195">
        <v>15.605887690000003</v>
      </c>
      <c r="AGB44" s="195">
        <v>12.100015179999998</v>
      </c>
      <c r="AGC44" s="195">
        <v>6.1227761900000015</v>
      </c>
      <c r="AGD44" s="195">
        <v>9.4301236500000005</v>
      </c>
      <c r="AGE44" s="195">
        <v>3.7584257500000002</v>
      </c>
      <c r="AGF44" s="195">
        <v>0.19413095000000002</v>
      </c>
      <c r="AGG44" s="195">
        <v>31.605471720000004</v>
      </c>
      <c r="AGH44" s="195">
        <v>19.954446950000001</v>
      </c>
      <c r="AGI44" s="195">
        <v>12.344135880000001</v>
      </c>
      <c r="AGJ44" s="195">
        <v>2.6391648799999996</v>
      </c>
      <c r="AGK44" s="195">
        <v>1.6793537400000003</v>
      </c>
      <c r="AGL44" s="195">
        <v>2.956224E-2</v>
      </c>
      <c r="AGM44" s="195">
        <v>36.646663690000011</v>
      </c>
      <c r="AGN44" s="195">
        <v>105.46790553000002</v>
      </c>
      <c r="AGO44" s="195">
        <v>1.9157989900000003</v>
      </c>
      <c r="AGP44" s="195">
        <v>2.6095317799999997</v>
      </c>
      <c r="AGQ44" s="195">
        <v>3.5527460000000004E-2</v>
      </c>
      <c r="AGR44" s="195">
        <v>6.1437381200000001</v>
      </c>
      <c r="AGS44" s="195">
        <v>1.01611786</v>
      </c>
      <c r="AGT44" s="195">
        <v>11.720714210000002</v>
      </c>
      <c r="AGU44" s="195">
        <v>0.49810167</v>
      </c>
      <c r="AGV44" s="195">
        <v>3.6256881699999992</v>
      </c>
      <c r="AGW44" s="195">
        <v>1.2624165899999999</v>
      </c>
      <c r="AGX44" s="195">
        <v>10.22196106</v>
      </c>
      <c r="AGY44" s="195">
        <v>7.1621780900000003</v>
      </c>
      <c r="AGZ44" s="195">
        <v>22.770345580000001</v>
      </c>
      <c r="AHA44" s="195">
        <v>2.1066539999999998E-2</v>
      </c>
      <c r="AHB44" s="195">
        <v>7.6667962900000006</v>
      </c>
      <c r="AHC44" s="195">
        <v>5.8897447000000005</v>
      </c>
      <c r="AHD44" s="195">
        <v>5.8668350199999999</v>
      </c>
      <c r="AHE44" s="195">
        <v>10.648147170000001</v>
      </c>
      <c r="AHF44" s="195">
        <v>30.092589719999999</v>
      </c>
      <c r="AHG44" s="195">
        <v>2.1967996499999995</v>
      </c>
      <c r="AHH44" s="195">
        <v>8.3843640000000011E-2</v>
      </c>
      <c r="AHI44" s="195">
        <v>1.8448861100000002</v>
      </c>
      <c r="AHJ44" s="195">
        <v>0.52329714999999999</v>
      </c>
      <c r="AHK44" s="195">
        <v>4.4841689999999997E-2</v>
      </c>
      <c r="AHL44" s="195">
        <v>4.6936682399999992</v>
      </c>
      <c r="AHM44" s="195">
        <v>69.277317749999995</v>
      </c>
      <c r="AHN44" s="195">
        <v>8.0182854600000013</v>
      </c>
      <c r="AHO44" s="195">
        <v>2.5149217099999994</v>
      </c>
      <c r="AHP44" s="195">
        <v>0.79753679000000011</v>
      </c>
      <c r="AHQ44" s="195">
        <v>0.19870124000000003</v>
      </c>
      <c r="AHR44" s="195">
        <v>3.3455142800000002</v>
      </c>
      <c r="AHS44" s="195">
        <v>14.874959480000001</v>
      </c>
      <c r="AHT44" s="195">
        <v>0.65014193000000009</v>
      </c>
      <c r="AHU44" s="195">
        <v>1.7233890199999999</v>
      </c>
      <c r="AHV44" s="195">
        <v>1.8842241999999996</v>
      </c>
      <c r="AHW44" s="195">
        <v>2.5813780999999998</v>
      </c>
      <c r="AHX44" s="195">
        <v>13.768742390000002</v>
      </c>
      <c r="AHY44" s="195">
        <v>20.607875640000003</v>
      </c>
      <c r="AHZ44" s="195">
        <v>8.9386409999999999E-2</v>
      </c>
      <c r="AIA44" s="195">
        <v>3.8173167499999994</v>
      </c>
      <c r="AIB44" s="195">
        <v>2.2259627000000002</v>
      </c>
      <c r="AIC44" s="195">
        <v>5.6255400000000001E-3</v>
      </c>
      <c r="AID44" s="195">
        <v>3.2334599999999998E-2</v>
      </c>
      <c r="AIE44" s="195">
        <v>6.1706259999999995</v>
      </c>
      <c r="AIF44" s="195">
        <v>5.7453499300000015</v>
      </c>
      <c r="AIG44" s="195">
        <v>0.24842574000000001</v>
      </c>
      <c r="AIH44" s="195">
        <v>1.4513103900000002</v>
      </c>
      <c r="AII44" s="195">
        <v>20.06881216</v>
      </c>
      <c r="AIJ44" s="195">
        <v>0.79371208999999998</v>
      </c>
      <c r="AIK44" s="195">
        <v>28.307610310000001</v>
      </c>
      <c r="AIL44" s="195">
        <v>4.5497575999999995</v>
      </c>
      <c r="AIM44" s="195">
        <v>1.694031E-2</v>
      </c>
      <c r="AIN44" s="195">
        <v>2.44137746</v>
      </c>
      <c r="AIO44" s="195">
        <v>7.0080753699999994</v>
      </c>
      <c r="AIP44" s="195">
        <v>76.969146799999976</v>
      </c>
      <c r="AIQ44" s="195">
        <v>3.5483418699999998</v>
      </c>
      <c r="AIR44" s="195">
        <v>3.5483418699999998</v>
      </c>
      <c r="AIS44" s="195">
        <v>19.302628029999997</v>
      </c>
      <c r="AIT44" s="195">
        <v>2.1709488599999993</v>
      </c>
      <c r="AIU44" s="195">
        <v>1.04927554</v>
      </c>
      <c r="AIV44" s="195">
        <v>6.8894367700000005</v>
      </c>
      <c r="AIW44" s="195">
        <v>4.3120517599999992</v>
      </c>
      <c r="AIX44" s="195">
        <v>33.724340959999999</v>
      </c>
      <c r="AIY44" s="195">
        <v>4.3050000000000003E-5</v>
      </c>
      <c r="AIZ44" s="195">
        <v>4.9299312800000008</v>
      </c>
      <c r="AJA44" s="195">
        <v>4.3357619299999994</v>
      </c>
      <c r="AJB44" s="195">
        <v>8.5900738200000024</v>
      </c>
      <c r="AJC44" s="195">
        <v>7.0787872200000006</v>
      </c>
      <c r="AJD44" s="195">
        <v>24.9345973</v>
      </c>
      <c r="AJE44" s="195">
        <v>8.4603365099999994</v>
      </c>
      <c r="AJF44" s="195">
        <v>3.6250076799999995</v>
      </c>
      <c r="AJG44" s="195">
        <v>1.9164980000000002E-2</v>
      </c>
      <c r="AJH44" s="195">
        <v>7.933209559999999</v>
      </c>
      <c r="AJI44" s="195">
        <v>2.8895165200000004</v>
      </c>
      <c r="AJJ44" s="195">
        <v>22.927235250000003</v>
      </c>
      <c r="AJK44" s="195">
        <v>335.36673951</v>
      </c>
      <c r="AJL44" s="195">
        <v>0.65549166999999997</v>
      </c>
      <c r="AJM44" s="195">
        <v>6.2637499999999999E-2</v>
      </c>
      <c r="AJN44" s="195">
        <v>12.346501850000001</v>
      </c>
      <c r="AJO44" s="195">
        <v>1.5453006700000003</v>
      </c>
      <c r="AJP44" s="195">
        <v>349.97667120000006</v>
      </c>
      <c r="AJQ44" s="195">
        <v>435.11118657999998</v>
      </c>
      <c r="AJR44" s="195">
        <v>4.6019940000000002E-2</v>
      </c>
      <c r="AJS44" s="195">
        <v>13.90752356</v>
      </c>
      <c r="AJT44" s="195">
        <v>4.4055853200000001</v>
      </c>
      <c r="AJU44" s="195">
        <v>0.63095012000000006</v>
      </c>
      <c r="AJV44" s="195">
        <v>3.1074978799999999</v>
      </c>
      <c r="AJW44" s="195">
        <v>22.097576819999997</v>
      </c>
      <c r="AJX44" s="195">
        <v>5.7908617200000005</v>
      </c>
      <c r="AJY44" s="195">
        <v>6.1290749999999998E-2</v>
      </c>
      <c r="AJZ44" s="195">
        <v>2.0694637399999998</v>
      </c>
      <c r="AKA44" s="195">
        <v>7.6301792200000005</v>
      </c>
      <c r="AKB44" s="195">
        <v>1.1703409199999999</v>
      </c>
      <c r="AKC44" s="195">
        <v>16.72213635</v>
      </c>
      <c r="AKD44" s="195">
        <v>9.1731750000000001E-2</v>
      </c>
      <c r="AKE44" s="195">
        <v>4.5073208100000004</v>
      </c>
      <c r="AKF44" s="195">
        <v>1.3517686099999999</v>
      </c>
      <c r="AKG44" s="195">
        <v>1.8748920099999999</v>
      </c>
      <c r="AKH44" s="195">
        <v>9.6948053400000003</v>
      </c>
      <c r="AKI44" s="195">
        <v>17.52051852</v>
      </c>
      <c r="AKJ44" s="195">
        <v>413.90288358999999</v>
      </c>
      <c r="AKK44" s="195">
        <v>1.0523891699999999</v>
      </c>
      <c r="AKL44" s="195">
        <v>2.0388828999999999</v>
      </c>
      <c r="AKM44" s="195">
        <v>9.3179711299999983</v>
      </c>
      <c r="AKN44" s="195">
        <v>426.31212678999998</v>
      </c>
      <c r="AKO44" s="195">
        <v>1.8858807200000001</v>
      </c>
      <c r="AKP44" s="195">
        <v>1.8858807200000001</v>
      </c>
      <c r="AKQ44" s="195">
        <v>484.53823919999996</v>
      </c>
      <c r="AKR44" s="195">
        <v>1849.6755364099997</v>
      </c>
      <c r="AKS44" s="195">
        <v>0.52639656000000012</v>
      </c>
      <c r="AKT44" s="195">
        <v>1.9668769499999998</v>
      </c>
      <c r="AKU44" s="195">
        <v>6.4265357299999994</v>
      </c>
      <c r="AKV44" s="195">
        <v>8.9198092399999993</v>
      </c>
      <c r="AKW44" s="195">
        <v>7.9697713599999993</v>
      </c>
      <c r="AKX44" s="195">
        <v>11.300710530000002</v>
      </c>
      <c r="AKY44" s="195">
        <v>0.40763638999999996</v>
      </c>
      <c r="AKZ44" s="195">
        <v>15.780918290000001</v>
      </c>
      <c r="ALA44" s="195">
        <v>2.30385763</v>
      </c>
      <c r="ALB44" s="195">
        <v>37.762894200000005</v>
      </c>
      <c r="ALC44" s="195">
        <v>4.1452875200000001</v>
      </c>
      <c r="ALD44" s="195">
        <v>0.39116356999999996</v>
      </c>
      <c r="ALE44" s="195">
        <v>0.77600712000000005</v>
      </c>
      <c r="ALF44" s="195">
        <v>1.89722842</v>
      </c>
      <c r="ALG44" s="195">
        <v>0.37774857000000001</v>
      </c>
      <c r="ALH44" s="195">
        <v>7.5874352000000007</v>
      </c>
      <c r="ALI44" s="195">
        <v>4.3141510000000008E-2</v>
      </c>
      <c r="ALJ44" s="195">
        <v>0.20545551000000001</v>
      </c>
      <c r="ALK44" s="195">
        <v>2.0744685199999999</v>
      </c>
      <c r="ALL44" s="195">
        <v>0.16482022000000002</v>
      </c>
      <c r="ALM44" s="195">
        <v>2.4878857600000002</v>
      </c>
      <c r="ALN44" s="195">
        <v>19.861885309999998</v>
      </c>
      <c r="ALO44" s="195">
        <v>1.3969729999999998</v>
      </c>
      <c r="ALP44" s="195">
        <v>1.4803810900000003</v>
      </c>
      <c r="ALQ44" s="195">
        <v>14.937922900000002</v>
      </c>
      <c r="ALR44" s="195">
        <v>37.677162299999999</v>
      </c>
      <c r="ALS44" s="195">
        <v>94.435186700000045</v>
      </c>
      <c r="ALT44" s="195">
        <v>1.36549236</v>
      </c>
      <c r="ALU44" s="195">
        <v>1.36549236</v>
      </c>
      <c r="ALV44" s="195">
        <v>2.7099793299999999</v>
      </c>
      <c r="ALW44" s="195">
        <v>7.6300500000000002E-3</v>
      </c>
      <c r="ALX44" s="195">
        <v>0.97398450000000003</v>
      </c>
      <c r="ALY44" s="195">
        <v>1.313799E-2</v>
      </c>
      <c r="ALZ44" s="195">
        <v>0.20811751000000001</v>
      </c>
      <c r="AMA44" s="195">
        <v>3.9128493799999995</v>
      </c>
      <c r="AMB44" s="195">
        <v>0.7784704899999999</v>
      </c>
      <c r="AMC44" s="195">
        <v>5.3915379999999999E-2</v>
      </c>
      <c r="AMD44" s="195">
        <v>9.6807443200000005</v>
      </c>
      <c r="AME44" s="195">
        <v>0.66572768000000004</v>
      </c>
      <c r="AMF44" s="195">
        <v>3.2757549500000001</v>
      </c>
      <c r="AMG44" s="195">
        <v>14.454612820000001</v>
      </c>
      <c r="AMH44" s="195">
        <v>2.3751453400000004</v>
      </c>
      <c r="AMI44" s="195">
        <v>7.8476871699999995</v>
      </c>
      <c r="AMJ44" s="195">
        <v>6.2228494899999998</v>
      </c>
      <c r="AMK44" s="195">
        <v>5.6350983299999999</v>
      </c>
      <c r="AML44" s="195">
        <v>0.10056005000000001</v>
      </c>
      <c r="AMM44" s="195">
        <v>22.181340379999998</v>
      </c>
      <c r="AMN44" s="195">
        <v>6.3421873399999997</v>
      </c>
      <c r="AMO44" s="195">
        <v>5.9662672700000012</v>
      </c>
      <c r="AMP44" s="195">
        <v>3.2053361699999998</v>
      </c>
      <c r="AMQ44" s="195">
        <v>1.6435752699999999</v>
      </c>
      <c r="AMR44" s="195">
        <f t="shared" si="49"/>
        <v>17.15736605</v>
      </c>
      <c r="AMS44" s="195">
        <f t="shared" si="50"/>
        <v>59.071660989999998</v>
      </c>
      <c r="AMT44" s="195">
        <v>0.77847800999999894</v>
      </c>
      <c r="AMU44" s="195">
        <v>0.77847800999999894</v>
      </c>
      <c r="AMV44" s="195">
        <v>0.17177376999999999</v>
      </c>
      <c r="AMW44" s="195">
        <v>1.7501999999999991E-4</v>
      </c>
      <c r="AMX44" s="195">
        <v>7.4052577199999998</v>
      </c>
      <c r="AMY44" s="195">
        <v>7.577206509999999</v>
      </c>
      <c r="AMZ44" s="195">
        <v>6.8869512899999998</v>
      </c>
      <c r="ANA44" s="195">
        <v>2.2506304200000007</v>
      </c>
      <c r="ANB44" s="195">
        <v>8.1512353999999991</v>
      </c>
      <c r="ANC44" s="195">
        <v>5.4453128800000004</v>
      </c>
      <c r="AND44" s="195">
        <v>2.7421999999999998E-3</v>
      </c>
      <c r="ANE44" s="195">
        <f t="shared" si="51"/>
        <v>22.73687219</v>
      </c>
      <c r="ANF44" s="195">
        <v>3.3261340300000009</v>
      </c>
      <c r="ANG44" s="195">
        <v>2.2376507000000001</v>
      </c>
      <c r="ANH44" s="195">
        <v>1.9258546299999999</v>
      </c>
      <c r="ANI44" s="195">
        <v>11.66200635</v>
      </c>
      <c r="ANJ44" s="195">
        <v>2.1611160200000001</v>
      </c>
      <c r="ANK44" s="195">
        <v>21.312761730000005</v>
      </c>
      <c r="ANL44" s="195">
        <v>0.71756046000000007</v>
      </c>
      <c r="ANM44" s="195">
        <v>3.2919672899999997</v>
      </c>
      <c r="ANN44" s="195">
        <v>1.7314959700000001</v>
      </c>
      <c r="ANO44" s="195">
        <v>0.21611041999999997</v>
      </c>
      <c r="ANP44" s="195">
        <v>1.6034000000000003E-2</v>
      </c>
      <c r="ANQ44" s="195">
        <v>5.9731681400000003</v>
      </c>
      <c r="ANR44" s="195">
        <f t="shared" si="52"/>
        <v>58.378486580000001</v>
      </c>
      <c r="ANS44" s="195">
        <v>4.8657299799999993</v>
      </c>
      <c r="ANT44" s="195">
        <v>1.8299419799999996</v>
      </c>
      <c r="ANU44" s="195">
        <v>4.4229999999999995E-5</v>
      </c>
      <c r="ANV44" s="195">
        <v>6.0761527500000012</v>
      </c>
      <c r="ANW44" s="195">
        <v>0.28338911000000006</v>
      </c>
      <c r="ANX44" s="195">
        <v>13.055258049999999</v>
      </c>
      <c r="ANY44" s="195">
        <v>0.66619339999999994</v>
      </c>
      <c r="ANZ44" s="195">
        <v>6.511154330000001</v>
      </c>
      <c r="AOA44" s="195">
        <v>0.25571225000000003</v>
      </c>
      <c r="AOB44" s="195">
        <v>2.4900971500000018</v>
      </c>
      <c r="AOC44" s="195">
        <v>0.28374726</v>
      </c>
      <c r="AOD44" s="195">
        <v>10.20690439</v>
      </c>
      <c r="AOE44" s="195">
        <v>8.0930482999999995</v>
      </c>
      <c r="AOF44" s="195">
        <v>0.54858677000000011</v>
      </c>
      <c r="AOG44" s="195">
        <v>1.5623983299999999</v>
      </c>
      <c r="AOH44" s="195">
        <v>4.2699677300000003</v>
      </c>
      <c r="AOI44" s="195">
        <v>14.47400113</v>
      </c>
      <c r="AOJ44" s="195">
        <v>0.67228500999999996</v>
      </c>
      <c r="AOK44" s="195">
        <v>3.3671639200000003</v>
      </c>
      <c r="AOL44" s="195">
        <v>4.151038E-2</v>
      </c>
      <c r="AOM44" s="195">
        <v>0.22945768000000002</v>
      </c>
      <c r="AON44" s="195">
        <v>8.0790000000000004E-5</v>
      </c>
      <c r="AOO44" s="195">
        <v>4.3104977800000004</v>
      </c>
      <c r="AOP44" s="195">
        <v>4.3067531399999996</v>
      </c>
      <c r="AOQ44" s="195">
        <v>4.2177699500000001</v>
      </c>
      <c r="AOR44" s="195">
        <v>8.5245230900000006</v>
      </c>
      <c r="AOS44" s="195">
        <v>50.571184440000025</v>
      </c>
      <c r="AOT44" s="195">
        <v>3.9272325300000013</v>
      </c>
      <c r="AOU44" s="195">
        <v>2.290064E-2</v>
      </c>
      <c r="AOV44" s="195">
        <v>3.9501331700000009</v>
      </c>
      <c r="AOW44" s="195">
        <v>5.6031405200000002</v>
      </c>
      <c r="AOX44" s="195">
        <v>0.10220681000000001</v>
      </c>
      <c r="AOY44" s="195">
        <v>1.0239112700000002</v>
      </c>
      <c r="AOZ44" s="195">
        <v>2.058392669999999</v>
      </c>
      <c r="APA44" s="195">
        <v>2.93811292</v>
      </c>
      <c r="APB44" s="195">
        <f t="shared" si="53"/>
        <v>11.72576419</v>
      </c>
      <c r="APC44" s="195">
        <v>2.2454344400000004</v>
      </c>
      <c r="APD44" s="195">
        <v>1.0399000000000001E-4</v>
      </c>
      <c r="APE44" s="195">
        <v>1.3487629799999998</v>
      </c>
      <c r="APF44" s="195">
        <v>0.63212549000000007</v>
      </c>
      <c r="APG44" s="195">
        <v>2.9999999999999997E-8</v>
      </c>
      <c r="APH44" s="195">
        <v>4.2264269299999997</v>
      </c>
      <c r="API44" s="195">
        <v>8.4495219999999982E-2</v>
      </c>
      <c r="APJ44" s="195">
        <v>3.7441053700000002</v>
      </c>
      <c r="APK44" s="195">
        <v>1.26941053</v>
      </c>
      <c r="APL44" s="195">
        <v>5.2759960000000002E-2</v>
      </c>
      <c r="APM44" s="195">
        <v>3.25138558</v>
      </c>
      <c r="APN44" s="195">
        <v>8.4021566599999993</v>
      </c>
      <c r="APO44" s="195">
        <v>5.4829749000000012</v>
      </c>
      <c r="APP44" s="195">
        <v>0.57440854000000008</v>
      </c>
      <c r="APQ44" s="195">
        <v>0.43615303000000005</v>
      </c>
      <c r="APR44" s="195">
        <v>0.32163199999999997</v>
      </c>
      <c r="APS44" s="195">
        <v>0.89731097999999998</v>
      </c>
      <c r="APT44" s="195">
        <v>7.7124794500000009</v>
      </c>
      <c r="APU44" s="195">
        <f t="shared" si="54"/>
        <v>36.016960400000002</v>
      </c>
      <c r="APV44" s="195">
        <v>4.021479020000001</v>
      </c>
      <c r="APW44" s="195">
        <v>10.860748659999997</v>
      </c>
      <c r="APX44" s="195">
        <v>2.3639237599999996</v>
      </c>
      <c r="APY44" s="195">
        <v>0.73155904000000005</v>
      </c>
      <c r="APZ44" s="195">
        <v>5.2780858300000011</v>
      </c>
      <c r="AQA44" s="195">
        <v>23.255796309999994</v>
      </c>
      <c r="AQB44" s="195">
        <v>8.8584298199999996</v>
      </c>
      <c r="AQC44" s="195">
        <v>0.28754100000000005</v>
      </c>
      <c r="AQD44" s="195">
        <v>3.1824818599999998</v>
      </c>
      <c r="AQE44" s="195">
        <v>0.58250173999999999</v>
      </c>
      <c r="AQF44" s="195">
        <v>0.20935584000000002</v>
      </c>
      <c r="AQG44" s="195">
        <v>13.12031026</v>
      </c>
      <c r="AQH44" s="195">
        <v>2.2112380000000001E-2</v>
      </c>
      <c r="AQI44" s="195">
        <v>1.3452431499999999</v>
      </c>
      <c r="AQJ44" s="195">
        <v>4.5268647800000004</v>
      </c>
      <c r="AQK44" s="195">
        <v>5.8942203100000006</v>
      </c>
      <c r="AQL44" s="195">
        <v>7.0645769899999991</v>
      </c>
      <c r="AQM44" s="195">
        <v>21.863103539999997</v>
      </c>
      <c r="AQN44" s="195">
        <v>0.20216224000000002</v>
      </c>
      <c r="AQO44" s="195">
        <v>2.7284466099999998</v>
      </c>
      <c r="AQP44" s="195">
        <v>2.2468804800000002</v>
      </c>
      <c r="AQQ44" s="195">
        <v>34.105169859999997</v>
      </c>
      <c r="AQR44" s="195">
        <f t="shared" si="55"/>
        <v>76.375496739999988</v>
      </c>
      <c r="AQS44" s="195">
        <v>1.6166411100000002</v>
      </c>
      <c r="AQT44" s="195">
        <v>1.3667919500000003</v>
      </c>
      <c r="AQU44" s="195">
        <v>1.71740055</v>
      </c>
      <c r="AQV44" s="195">
        <v>3.1405447199999998</v>
      </c>
      <c r="AQW44" s="195">
        <v>5.0197113299999963</v>
      </c>
      <c r="AQX44" s="195">
        <v>12.861089659999996</v>
      </c>
      <c r="AQY44" s="195">
        <v>1.0679250799999997</v>
      </c>
      <c r="AQZ44" s="195">
        <v>0.83800144999999793</v>
      </c>
      <c r="ARA44" s="195">
        <v>1.95199999999999E-3</v>
      </c>
      <c r="ARB44" s="195">
        <v>8.1051863199999872</v>
      </c>
      <c r="ARC44" s="195">
        <v>1.914810049999998</v>
      </c>
      <c r="ARD44" s="195">
        <v>11.927874899999983</v>
      </c>
      <c r="ARE44" s="195">
        <v>3.7582399199999994</v>
      </c>
      <c r="ARF44" s="195">
        <v>1.6263554099999979</v>
      </c>
      <c r="ARG44" s="195">
        <v>0.23839035999999991</v>
      </c>
      <c r="ARH44" s="195">
        <v>7.1995104899999811</v>
      </c>
      <c r="ARI44" s="195">
        <v>12.822496179999979</v>
      </c>
      <c r="ARJ44" s="195">
        <v>2.32404999999999</v>
      </c>
      <c r="ARK44" s="195">
        <v>6.4975519999999898E-2</v>
      </c>
      <c r="ARL44" s="195">
        <v>0.72401011999999965</v>
      </c>
      <c r="ARM44" s="195">
        <v>0.92621722999999678</v>
      </c>
      <c r="ARN44" s="195">
        <v>0.98475490999999971</v>
      </c>
      <c r="ARO44" s="195">
        <v>5.0240077799999865</v>
      </c>
      <c r="ARP44" s="195">
        <v>0.80803963999999995</v>
      </c>
      <c r="ARQ44" s="195">
        <v>5.2932333599999994</v>
      </c>
      <c r="ARR44" s="195">
        <v>1.8942956799999975</v>
      </c>
      <c r="ARS44" s="195">
        <v>7.9955686799999972</v>
      </c>
      <c r="ART44" s="195">
        <v>50.631037199999938</v>
      </c>
      <c r="ARU44" s="195">
        <v>0.19700627999999998</v>
      </c>
      <c r="ARV44" s="195">
        <v>2.2158994399999901</v>
      </c>
      <c r="ARW44" s="195">
        <v>2.4129057199999902</v>
      </c>
      <c r="ARX44" s="195">
        <v>1.4019044699999998</v>
      </c>
      <c r="ARY44" s="195">
        <v>7.7624236699999996</v>
      </c>
      <c r="ARZ44" s="195">
        <v>1.5410242399999998</v>
      </c>
      <c r="ASA44" s="195">
        <v>4.5057182000000005</v>
      </c>
      <c r="ASB44" s="195">
        <v>15.211070580000001</v>
      </c>
      <c r="ASC44" s="195">
        <v>1.8561553800000004</v>
      </c>
      <c r="ASD44" s="195">
        <v>1.0372805999999999</v>
      </c>
      <c r="ASE44" s="195">
        <v>7.7694941999999987</v>
      </c>
      <c r="ASF44" s="195">
        <v>0.82040875999999996</v>
      </c>
      <c r="ASG44" s="195">
        <v>1.66458091</v>
      </c>
      <c r="ASH44" s="195">
        <v>13.147919849999999</v>
      </c>
      <c r="ASI44" s="195">
        <v>1.43367183</v>
      </c>
      <c r="ASJ44" s="195">
        <v>2.8459210000000002E-2</v>
      </c>
      <c r="ASK44" s="195">
        <v>3.1186005200000007</v>
      </c>
      <c r="ASL44" s="195">
        <v>0.82915506999999988</v>
      </c>
      <c r="ASM44" s="195">
        <v>2.6973730000000001E-2</v>
      </c>
      <c r="ASN44" s="195">
        <v>5.4368603600000016</v>
      </c>
      <c r="ASO44" s="195">
        <v>4.8396066500000012</v>
      </c>
      <c r="ASP44" s="195">
        <v>2.1802215899999999</v>
      </c>
      <c r="ASQ44" s="195">
        <v>9.3487149999999991E-2</v>
      </c>
      <c r="ASR44" s="195">
        <v>1.2670609999999999E-2</v>
      </c>
      <c r="ASS44" s="195">
        <v>2.2763588100000005</v>
      </c>
      <c r="AST44" s="195">
        <v>9.4023448100000007</v>
      </c>
      <c r="ASU44" s="195">
        <v>45.611101320000003</v>
      </c>
      <c r="ASV44" s="195">
        <v>0.32991364000000001</v>
      </c>
      <c r="ASW44" s="195">
        <v>0.51290195999999999</v>
      </c>
      <c r="ASX44" s="195">
        <v>2.6018144900000002</v>
      </c>
      <c r="ASY44" s="195">
        <v>12.143169489999991</v>
      </c>
      <c r="ASZ44" s="195">
        <v>1.77540717</v>
      </c>
      <c r="ATA44" s="195">
        <v>17.363206749999993</v>
      </c>
      <c r="ATB44" s="195">
        <v>5.7802758699999996</v>
      </c>
      <c r="ATC44" s="195">
        <v>4.0183616600000001</v>
      </c>
      <c r="ATD44" s="195">
        <v>0.96258579999999994</v>
      </c>
      <c r="ATE44" s="195">
        <v>0.55434388999999995</v>
      </c>
      <c r="ATF44" s="195">
        <v>8.4286496199999998</v>
      </c>
      <c r="ATG44" s="195">
        <v>19.74421684</v>
      </c>
      <c r="ATH44" s="195">
        <v>2.78430781</v>
      </c>
      <c r="ATI44" s="195">
        <v>1.34306229</v>
      </c>
      <c r="ATJ44" s="195">
        <v>8.2748126099999997</v>
      </c>
      <c r="ATK44" s="195">
        <v>0.53537818999999998</v>
      </c>
      <c r="ATL44" s="195">
        <v>2.1609028299999999</v>
      </c>
      <c r="ATM44" s="195">
        <v>15.098463730000001</v>
      </c>
      <c r="ATN44" s="195">
        <v>2.32491929</v>
      </c>
      <c r="ATO44" s="195">
        <v>1.89511279</v>
      </c>
      <c r="ATP44" s="195">
        <v>4.2754213700000001</v>
      </c>
      <c r="ATQ44" s="195">
        <v>7.7778400000000003E-3</v>
      </c>
      <c r="ATR44" s="195">
        <v>0.20774279000000001</v>
      </c>
      <c r="ATS44" s="195">
        <v>8.7109740799999997</v>
      </c>
      <c r="ATT44" s="195">
        <v>3.8988548999999999</v>
      </c>
      <c r="ATU44" s="195">
        <v>3.8988548999999999</v>
      </c>
      <c r="ATV44" s="195">
        <v>64.815716299999991</v>
      </c>
      <c r="ATW44" s="195">
        <v>0.45707799999999998</v>
      </c>
      <c r="ATX44" s="195">
        <v>3.5074361999999999</v>
      </c>
      <c r="ATY44" s="195">
        <v>2.1508033100000001</v>
      </c>
      <c r="ATZ44" s="195">
        <v>3.2565784900000008</v>
      </c>
      <c r="AUA44" s="195">
        <v>9.3718960000000013</v>
      </c>
      <c r="AUB44" s="195">
        <v>3.1258394599999999</v>
      </c>
      <c r="AUC44" s="195">
        <v>0.24426495000000001</v>
      </c>
      <c r="AUD44" s="195">
        <v>1.4921651299999998</v>
      </c>
      <c r="AUE44" s="195">
        <v>3.1232154599999999</v>
      </c>
      <c r="AUF44" s="195">
        <v>7.6286264099999981</v>
      </c>
      <c r="AUG44" s="195">
        <v>15.61411141</v>
      </c>
      <c r="AUH44" s="195">
        <v>8.9789587700000002</v>
      </c>
      <c r="AUI44" s="195">
        <v>1.87884648</v>
      </c>
      <c r="AUJ44" s="195">
        <v>1.42125265</v>
      </c>
      <c r="AUK44" s="195">
        <v>3.9494033500000003</v>
      </c>
      <c r="AUL44" s="195">
        <v>11.966342999999986</v>
      </c>
      <c r="AUM44" s="195">
        <v>28.19480424999999</v>
      </c>
      <c r="AUN44" s="195">
        <v>5.0760431899999867</v>
      </c>
      <c r="AUO44" s="195">
        <v>4.0058420099999958</v>
      </c>
      <c r="AUP44" s="195">
        <v>42.1970046</v>
      </c>
      <c r="AUQ44" s="195">
        <v>2.2535705699999968</v>
      </c>
      <c r="AUR44" s="195">
        <v>0.1549456199999999</v>
      </c>
      <c r="AUS44" s="195">
        <v>53.687405989999988</v>
      </c>
      <c r="AUT44" s="195">
        <v>2.2037908599999971</v>
      </c>
      <c r="AUU44" s="195">
        <v>0.98082059999999971</v>
      </c>
      <c r="AUV44" s="195">
        <v>1.1457876300000001</v>
      </c>
      <c r="AUW44" s="195">
        <v>5.1915839299999877</v>
      </c>
      <c r="AUX44" s="195">
        <v>9.5219830199999862</v>
      </c>
      <c r="AUY44" s="195">
        <v>116.39020066999993</v>
      </c>
      <c r="AUZ44" s="195">
        <v>2.9275208599999987</v>
      </c>
      <c r="AVA44" s="195">
        <v>2.9275208599999987</v>
      </c>
      <c r="AVB44" s="195">
        <v>2.1171814499999999</v>
      </c>
      <c r="AVC44" s="195">
        <v>0.93423047999999898</v>
      </c>
      <c r="AVD44" s="195">
        <v>2.9088715899999875</v>
      </c>
      <c r="AVE44" s="195">
        <v>0.84546626999999985</v>
      </c>
      <c r="AVF44" s="195">
        <v>3.9584718499999987</v>
      </c>
      <c r="AVG44" s="195">
        <v>10.764221639999986</v>
      </c>
      <c r="AVH44" s="195">
        <v>1.8320000000000001E-5</v>
      </c>
      <c r="AVI44" s="195">
        <v>10.15091241999999</v>
      </c>
      <c r="AVJ44" s="195">
        <v>0.18845470999999997</v>
      </c>
      <c r="AVK44" s="195">
        <v>0.53879257000000003</v>
      </c>
      <c r="AVL44" s="195">
        <v>2.0922870699999994</v>
      </c>
      <c r="AVM44" s="195">
        <v>12.970465089999992</v>
      </c>
      <c r="AVN44" s="195">
        <v>3.9665628999999991</v>
      </c>
      <c r="AVO44" s="195">
        <v>2.240714409999998</v>
      </c>
      <c r="AVP44" s="195">
        <v>8.69514999999999E-3</v>
      </c>
      <c r="AVQ44" s="195">
        <v>5.2179999999999998E-5</v>
      </c>
      <c r="AVR44" s="195">
        <v>1.1542218599999989</v>
      </c>
      <c r="AVS44" s="195">
        <v>7.3702464999999959</v>
      </c>
      <c r="AVT44" s="195">
        <v>1.1570619999999896E-2</v>
      </c>
      <c r="AVU44" s="195">
        <v>0.52690948999999998</v>
      </c>
      <c r="AVV44" s="195">
        <v>1.68137838</v>
      </c>
      <c r="AVW44" s="195">
        <v>0.20070815000000003</v>
      </c>
      <c r="AVX44" s="195">
        <v>0.45449603000000005</v>
      </c>
      <c r="AVY44" s="195">
        <v>2.8750626700000002</v>
      </c>
      <c r="AVZ44" s="195">
        <v>36.907516759999979</v>
      </c>
      <c r="AWA44" s="195">
        <v>0.63676838999999996</v>
      </c>
      <c r="AWB44" s="195">
        <v>4.0895285399999999</v>
      </c>
      <c r="AWC44" s="195">
        <v>0.19898794999999991</v>
      </c>
      <c r="AWD44" s="195">
        <v>0.95758977000000001</v>
      </c>
      <c r="AWE44" s="195">
        <v>2.1074632499999999</v>
      </c>
      <c r="AWF44" s="195">
        <v>7.9903379000000001</v>
      </c>
      <c r="AWG44" s="195">
        <v>0.90134991999999803</v>
      </c>
      <c r="AWH44" s="195">
        <v>8.1723037699999992</v>
      </c>
      <c r="AWI44" s="195">
        <v>2.669664639999989</v>
      </c>
      <c r="AWJ44" s="195">
        <v>4.7882060799999993</v>
      </c>
      <c r="AWK44" s="195">
        <v>3.7110956099999886</v>
      </c>
      <c r="AWL44" s="195">
        <v>20.242620019999976</v>
      </c>
      <c r="AWM44" s="195">
        <v>0.91792474000000002</v>
      </c>
      <c r="AWN44" s="195">
        <f>+SUM(AWN45:AWN48)+AWN50+AWN51</f>
        <v>1.9584870991253645</v>
      </c>
      <c r="AWO44" s="195">
        <f>+SUM(AWO45:AWO48)+AWO50+AWO51</f>
        <v>9.9357443148688052E-2</v>
      </c>
      <c r="AWP44" s="195">
        <f>+SUM(AWP45:AWP48)+AWP50+AWP51</f>
        <v>0.28324869096209909</v>
      </c>
      <c r="AWQ44" s="195">
        <f>+SUM(AWQ45:AWQ48)+AWQ50+AWQ51</f>
        <v>0.64538302040816309</v>
      </c>
      <c r="AWR44" s="195">
        <f t="shared" si="56"/>
        <v>3.9044009936443143</v>
      </c>
      <c r="AWS44" s="195">
        <f>+SUM(AWS45:AWS48)+AWS50+AWS51</f>
        <v>0.19519871574344019</v>
      </c>
      <c r="AWT44" s="195">
        <f>+SUM(AWT45:AWT48)+AWT50+AWT51</f>
        <v>1.0029278236151602</v>
      </c>
      <c r="AWU44" s="195">
        <f>+SUM(AWU45:AWU48)+AWU50+AWU51</f>
        <v>0.49194357288629731</v>
      </c>
      <c r="AWV44" s="195">
        <f>+SUM(AWV45:AWV48)+AWV50+AWV51</f>
        <v>1.9662822099125363</v>
      </c>
      <c r="AWW44" s="195">
        <f t="shared" si="57"/>
        <v>3.6563523221574341</v>
      </c>
      <c r="AWX44" s="195">
        <f>+SUM(AWX45:AWX48)+AWX50+AWX51</f>
        <v>4.9710644619825075</v>
      </c>
      <c r="AWY44" s="195">
        <f>+SUM(AWY45:AWY48)+AWY50+AWY51</f>
        <v>1.9804705889212828</v>
      </c>
      <c r="AWZ44" s="195">
        <f t="shared" si="58"/>
        <v>6.9515350509037903</v>
      </c>
      <c r="AXA44" s="195">
        <f t="shared" si="59"/>
        <v>42.745246286705516</v>
      </c>
      <c r="AXB44" s="195">
        <f t="shared" si="60"/>
        <v>731.94979438670543</v>
      </c>
      <c r="AXC44" s="195">
        <f>+SUM(AXC45:AXC48)+AXC50+AXC51</f>
        <v>2.7991713046647222</v>
      </c>
      <c r="AXD44" s="195">
        <f>+SUM(AXD45:AXD48)+AXD50+AXD51</f>
        <v>7.8450695335276974E-2</v>
      </c>
      <c r="AXE44" s="195">
        <f t="shared" si="61"/>
        <v>2.8776219999999992</v>
      </c>
      <c r="AXF44" s="195">
        <f>+SUM(AXF45:AXF48)+AXF50+AXF51</f>
        <v>4.3877399416909615E-2</v>
      </c>
      <c r="AXG44" s="195">
        <f>+SUM(AXG45:AXG48)+AXG50+AXG51</f>
        <v>1.4978763629737608</v>
      </c>
      <c r="AXH44" s="195">
        <f>+SUM(AXH45:AXH48)+AXH50+AXH51</f>
        <v>2.228323051020408</v>
      </c>
      <c r="AXI44" s="195">
        <f>+SUM(AXI45:AXI48)+AXI50+AXI51</f>
        <v>0.32825018367346936</v>
      </c>
      <c r="AXJ44" s="195">
        <f>+SUM(AXJ45:AXJ48)+AXJ50+AXJ51</f>
        <v>0.92304897376093276</v>
      </c>
      <c r="AXK44" s="195">
        <f t="shared" si="62"/>
        <v>5.0213759708454804</v>
      </c>
      <c r="AXL44" s="195">
        <f>+SUM(AXL45:AXL48)+AXL50+AXL51</f>
        <v>1.9888842084548104</v>
      </c>
      <c r="AXM44" s="195">
        <f>+SUM(AXM45:AXM48)+AXM50+AXM51</f>
        <v>3.2184458236151601</v>
      </c>
      <c r="AXN44" s="195">
        <f>+SUM(AXN45:AXN48)+AXN50+AXN51</f>
        <v>1.027054052478134</v>
      </c>
      <c r="AXO44" s="195">
        <f>+SUM(AXO45:AXO48)+AXO50+AXO51</f>
        <v>1.6552585149271135</v>
      </c>
      <c r="AXP44" s="195">
        <f>+SUM(AXP45:AXP48)+AXP50+AXP51</f>
        <v>0.83385254373177831</v>
      </c>
      <c r="AXQ44" s="195">
        <f t="shared" si="63"/>
        <v>8.7234951432069963</v>
      </c>
      <c r="AXR44" s="195">
        <f>+SUM(AXR45:AXR48)+AXR50+AXR51</f>
        <v>1.3821885451895044</v>
      </c>
      <c r="AXS44" s="195">
        <f>+SUM(AXS45:AXS48)+AXS50+AXS51</f>
        <v>7.4463441690962098E-2</v>
      </c>
      <c r="AXT44" s="195">
        <f>+SUM(AXT45:AXT48)+AXT50+AXT51</f>
        <v>0.2705371049562682</v>
      </c>
      <c r="AXU44" s="195">
        <f>+SUM(AXU45:AXU48)+AXU50+AXU51</f>
        <v>1.8954269679300292E-2</v>
      </c>
      <c r="AXV44" s="195">
        <f t="shared" si="64"/>
        <v>1.7461433615160351</v>
      </c>
      <c r="AXW44" s="195">
        <f>+SUM(AXW45:AXW48)+AXW50+AXW51</f>
        <v>1.4817339241982506</v>
      </c>
      <c r="AXX44" s="195">
        <f>+SUM(AXX45:AXX48)+AXX50+AXX51</f>
        <v>1.5289632201166179</v>
      </c>
      <c r="AXY44" s="195">
        <f>+SUM(AXY45:AXY48)+AXY50+AXY51</f>
        <v>0.55397843586005835</v>
      </c>
      <c r="AXZ44" s="195">
        <f>+SUM(AXZ45:AXZ48)+AXZ50+AXZ51</f>
        <v>0.23427563411078717</v>
      </c>
      <c r="AYA44" s="195">
        <f>+SUM(AYA45:AYA48)+AYA50+AYA51</f>
        <v>6.8477263323615158</v>
      </c>
      <c r="AYB44" s="195">
        <f t="shared" si="65"/>
        <v>10.646677546647229</v>
      </c>
      <c r="AYC44" s="195">
        <f t="shared" si="231"/>
        <v>29.01531402221574</v>
      </c>
      <c r="AYD44" s="195">
        <f>+SUM(AYD45:AYD48)+AYD50+AYD51</f>
        <v>3.3179620437317783</v>
      </c>
      <c r="AYE44" s="195">
        <f>+SUM(AYE45:AYE48)+AYE50+AYE51</f>
        <v>1.3143144314868805E-2</v>
      </c>
      <c r="AYF44" s="195">
        <f>+SUM(AYF45:AYF48)+AYF50+AYF51</f>
        <v>2.2575035335276965</v>
      </c>
      <c r="AYG44" s="195">
        <f>+SUM(AYG45:AYG48)+AYG50+AYG51</f>
        <v>1.549631412536443</v>
      </c>
      <c r="AYH44" s="195">
        <f>+SUM(AYH45:AYH48)+AYH50+AYH51</f>
        <v>0.12806855685131194</v>
      </c>
      <c r="AYI44" s="195">
        <f t="shared" si="66"/>
        <v>7.2663086909620986</v>
      </c>
      <c r="AYJ44" s="195">
        <f>+SUM(AYJ45:AYJ48)+AYJ50+AYJ51</f>
        <v>3.6751147230320705E-2</v>
      </c>
      <c r="AYK44" s="195">
        <f>+SUM(AYK45:AYK48)+AYK50+AYK51</f>
        <v>1.5061720087463555</v>
      </c>
      <c r="AYL44" s="195">
        <f>+SUM(AYL45:AYL48)+AYL50+AYL51</f>
        <v>1.6394321151603499</v>
      </c>
      <c r="AYM44" s="195">
        <f>+SUM(AYM45:AYM48)+AYM50+AYM51</f>
        <v>0.39935459912536442</v>
      </c>
      <c r="AYN44" s="195">
        <f>+SUM(AYN45:AYN48)+AYN50+AYN51</f>
        <v>6.1235765306122437E-2</v>
      </c>
      <c r="AYO44" s="195">
        <f t="shared" si="67"/>
        <v>3.6429456355685126</v>
      </c>
      <c r="AYP44" s="195">
        <f>+SUM(AYP45:AYP48)+AYP50+AYP51</f>
        <v>1.4737609329446064E-6</v>
      </c>
      <c r="AYQ44" s="195">
        <f>+SUM(AYQ45:AYQ48)+AYQ50+AYQ51</f>
        <v>0.55615782944606407</v>
      </c>
      <c r="AYR44" s="195">
        <f>+SUM(AYR45:AYR48)+AYR50+AYR51</f>
        <v>2.1100474431486878</v>
      </c>
      <c r="AYS44" s="195">
        <f>+SUM(AYS45:AYS48)+AYS50+AYS51</f>
        <v>0.21344109329446065</v>
      </c>
      <c r="AYT44" s="195">
        <f>+SUM(AYT45:AYT48)+AYT50+AYT51</f>
        <v>1.3007288629737608E-4</v>
      </c>
      <c r="AYU44" s="195">
        <f t="shared" si="68"/>
        <v>2.8797779125364427</v>
      </c>
      <c r="AYV44" s="195">
        <f>+SUM(AYV45:AYV48)+AYV50+AYV51</f>
        <v>4.2615487682215756</v>
      </c>
      <c r="AYW44" s="195">
        <f>+SUM(AYW45:AYW48)+AYW50+AYW51</f>
        <v>3.1049014489795916</v>
      </c>
      <c r="AYX44" s="195">
        <f>+SUM(AYX45:AYX48)+AYX50+AYX51</f>
        <v>7.1921733760932938</v>
      </c>
      <c r="AYY44" s="195">
        <f t="shared" si="69"/>
        <v>14.558623593294461</v>
      </c>
      <c r="AYZ44" s="195">
        <f t="shared" si="70"/>
        <v>28.347655832361518</v>
      </c>
      <c r="AZA44" s="195">
        <f>+SUM(AZA45:AZA48)+AZA50+AZA51</f>
        <v>4.0021515728862962</v>
      </c>
      <c r="AZB44" s="195">
        <f>+SUM(AZB45:AZB48)+AZB50+AZB51</f>
        <v>10.091536906705539</v>
      </c>
      <c r="AZC44" s="195">
        <f>+SUM(AZC45:AZC48)+AZC50+AZC51</f>
        <v>1.5989633921282795</v>
      </c>
      <c r="AZD44" s="195">
        <f>+SUM(AZD45:AZD48)+AZD50+AZD51</f>
        <v>2.5525603498542271</v>
      </c>
      <c r="AZE44" s="195">
        <f>+SUM(AZE45:AZE48)+AZE50+AZE51</f>
        <v>3.7035886107871718</v>
      </c>
      <c r="AZF44" s="195">
        <f t="shared" si="71"/>
        <v>21.948800832361513</v>
      </c>
      <c r="AZG44" s="195">
        <f>+SUM(AZG45:AZG48)+AZG50+AZG51</f>
        <v>7.8286061151603494</v>
      </c>
      <c r="AZH44" s="195">
        <f>+SUM(AZH45:AZH48)+AZH50+AZH51</f>
        <v>8.0694010947521857</v>
      </c>
      <c r="AZI44" s="195">
        <f>+SUM(AZI45:AZI48)+AZI50+AZI51</f>
        <v>0.37389653498542269</v>
      </c>
      <c r="AZJ44" s="195">
        <f>+SUM(AZJ45:AZJ48)+AZJ50+AZJ51</f>
        <v>0.155456110787172</v>
      </c>
      <c r="AZK44" s="195">
        <f>+SUM(AZK45:AZK48)+AZK50+AZK51</f>
        <v>3.5594113702623907E-2</v>
      </c>
      <c r="AZL44" s="195">
        <f t="shared" si="72"/>
        <v>16.462953969387755</v>
      </c>
      <c r="AZM44" s="195">
        <f>+SUM(AZM45:AZM48)+AZM50+AZM51</f>
        <v>0.93963596647230319</v>
      </c>
      <c r="AZN44" s="195">
        <f>+SUM(AZN45:AZN48)+AZN50+AZN51</f>
        <v>6.0322197682215748</v>
      </c>
      <c r="AZO44" s="195">
        <f>+SUM(AZO45:AZO48)+AZO50+AZO51</f>
        <v>7.0681763848396495E-3</v>
      </c>
      <c r="AZP44" s="195">
        <f>+SUM(AZP45:AZP48)+AZP50+AZP51</f>
        <v>5.81159941690962E-2</v>
      </c>
      <c r="AZQ44" s="195">
        <f>+SUM(AZQ45:AZQ48)+AZQ50+AZQ51</f>
        <v>3.5000010204081639E-2</v>
      </c>
      <c r="AZR44" s="195">
        <f t="shared" si="73"/>
        <v>7.0720399154518949</v>
      </c>
      <c r="AZS44" s="195">
        <f>+SUM(AZS45:AZS48)+AZS50+AZS51</f>
        <v>2.9675989781341108</v>
      </c>
      <c r="AZT44" s="195">
        <f>+SUM(AZT45:AZT48)+AZT50+AZT51</f>
        <v>5.2763891545189505</v>
      </c>
      <c r="AZU44" s="195">
        <f>+SUM(AZU45:AZU48)+AZU50+AZU51</f>
        <v>5.7979323367346947</v>
      </c>
      <c r="AZV44" s="195">
        <f>+SUM(AZV45:AZV48)+AZV50+AZV51</f>
        <v>2.1443717011661803</v>
      </c>
      <c r="AZW44" s="195">
        <f>+SUM(AZW45:AZW48)+AZW50+AZW51</f>
        <v>13.27865148542274</v>
      </c>
      <c r="AZX44" s="195">
        <f t="shared" si="74"/>
        <v>29.464943655976676</v>
      </c>
      <c r="AZY44" s="195">
        <f>+SUM(AZY45:AZY48)+AZY50+AZY51</f>
        <v>3.5498241661807577</v>
      </c>
      <c r="AZZ44" s="195">
        <f>+SUM(AZZ45:AZZ48)+AZZ50+AZZ51</f>
        <v>1.9692551020408164E-3</v>
      </c>
      <c r="BAA44" s="195">
        <f t="shared" si="75"/>
        <v>3.5517934212827984</v>
      </c>
      <c r="BAB44" s="195">
        <f t="shared" si="76"/>
        <v>78.500531794460628</v>
      </c>
      <c r="BAC44" s="195">
        <f>+SUM(BAC45:BAC48)+BAC50+BAC51</f>
        <v>1.8645283950437317</v>
      </c>
      <c r="BAD44" s="195">
        <f>+SUM(BAD45:BAD48)+BAD50+BAD51</f>
        <v>0.2459073192419825</v>
      </c>
      <c r="BAE44" s="195">
        <f>+SUM(BAE45:BAE48)+BAE50+BAE51</f>
        <v>1.1772312930029154</v>
      </c>
      <c r="BAF44" s="195">
        <f t="shared" si="77"/>
        <v>3.2876670072886292</v>
      </c>
      <c r="BAG44" s="195">
        <f>+SUM(BAG45:BAG48)+BAG50+BAG51</f>
        <v>0.1198303163265306</v>
      </c>
      <c r="BAH44" s="195">
        <f>+SUM(BAH45:BAH48)+BAH50+BAH51</f>
        <v>1.6153773032069967</v>
      </c>
      <c r="BAI44" s="195">
        <f>+SUM(BAI45:BAI48)+BAI50+BAI51</f>
        <v>10.027012760932942</v>
      </c>
      <c r="BAJ44" s="195">
        <f>+SUM(BAJ45:BAJ48)+BAJ50+BAJ51</f>
        <v>0.15161619679300289</v>
      </c>
      <c r="BAK44" s="195">
        <f t="shared" si="78"/>
        <v>11.913836577259472</v>
      </c>
      <c r="BAL44" s="195">
        <f>+SUM(BAL45:BAL48)+BAL50+BAL51</f>
        <v>4.8137551282798832</v>
      </c>
      <c r="BAM44" s="195">
        <f>+SUM(BAM45:BAM48)+BAM50+BAM51</f>
        <v>1.1468792623906705</v>
      </c>
      <c r="BAN44" s="195">
        <f>+SUM(BAN45:BAN48)+BAN50+BAN51</f>
        <v>4.9771961924198251</v>
      </c>
      <c r="BAO44" s="195">
        <f>+SUM(BAO45:BAO48)+BAO50+BAO51</f>
        <v>0.50805315160349851</v>
      </c>
      <c r="BAP44" s="195">
        <f>+SUM(BAP45:BAP48)+BAP50+BAP51</f>
        <v>6.2125102040816319E-3</v>
      </c>
      <c r="BAQ44" s="195">
        <f t="shared" si="79"/>
        <v>11.452096244897957</v>
      </c>
      <c r="BAR44" s="195">
        <f>+SUM(BAR45:BAR48)+BAR50+BAR51</f>
        <v>2.6848297259475218</v>
      </c>
      <c r="BAS44" s="195">
        <f>+SUM(BAS45:BAS48)+BAS50+BAS51</f>
        <v>327.24649776676387</v>
      </c>
      <c r="BAT44" s="195">
        <f>+SUM(BAT45:BAT48)+BAT50+BAT51</f>
        <v>6.1429629737609327E-2</v>
      </c>
      <c r="BAU44" s="195">
        <f>+SUM(BAU45:BAU48)+BAU50+BAU51</f>
        <v>0.59432216034985419</v>
      </c>
      <c r="BAV44" s="195">
        <f>+SUM(BAV45:BAV48)+BAV50+BAV51</f>
        <v>1.4043860539358599</v>
      </c>
      <c r="BAW44" s="195">
        <f t="shared" si="80"/>
        <v>331.99146533673473</v>
      </c>
      <c r="BAX44" s="195">
        <f>+SUM(BAX45:BAX48)+BAX50+BAX51</f>
        <v>5.2109329446064123E-5</v>
      </c>
      <c r="BAY44" s="195">
        <f>+SUM(BAY45:BAY48)+BAY50+BAY51</f>
        <v>2.0861181428571429</v>
      </c>
      <c r="BAZ44" s="195">
        <f>+SUM(BAZ45:BAZ48)+BAZ50+BAZ51</f>
        <v>0.84542111661807551</v>
      </c>
      <c r="BBA44" s="195">
        <f>+SUM(BBA45:BBA48)+BBA50+BBA51</f>
        <v>1.1936826588921281</v>
      </c>
      <c r="BBB44" s="195">
        <f t="shared" si="81"/>
        <v>4.1252740276967925</v>
      </c>
      <c r="BBC44" s="195">
        <f t="shared" si="82"/>
        <v>362.77033919387759</v>
      </c>
      <c r="BBD44" s="195">
        <f>+SUM(BBD45:BBD48)+BBD50+BBD51</f>
        <v>5.6861090889212837</v>
      </c>
      <c r="BBE44" s="195">
        <f>+SUM(BBE45:BBE48)+BBE50+BBE51</f>
        <v>0.2867956297376093</v>
      </c>
      <c r="BBF44" s="195">
        <f>+SUM(BBF45:BBF48)+BBF50+BBF51</f>
        <v>0.36941429008746351</v>
      </c>
      <c r="BBG44" s="195">
        <f>+SUM(BBG45:BBG48)+BBG50+BBG51</f>
        <v>1.0002466472303208E-2</v>
      </c>
      <c r="BBH44" s="195">
        <f>+SUM(BBH45:BBH48)+BBH50+BBH51</f>
        <v>2.2995490743440232</v>
      </c>
      <c r="BBI44" s="195">
        <f t="shared" si="83"/>
        <v>8.651870549562684</v>
      </c>
      <c r="BBJ44" s="195">
        <f>+SUM(BBJ45:BBJ48)+BBJ50+BBJ51</f>
        <v>2.8690291428571428</v>
      </c>
      <c r="BBK44" s="195">
        <f>+SUM(BBK45:BBK48)+BBK50+BBK51</f>
        <v>1.0082993542274052</v>
      </c>
      <c r="BBL44" s="195">
        <f>+SUM(BBL45:BBL48)+BBL50+BBL51</f>
        <v>4.7671522259475223</v>
      </c>
      <c r="BBM44" s="195">
        <f>+SUM(BBM45:BBM48)+BBM50+BBM51</f>
        <v>1.0088139941690962E-2</v>
      </c>
      <c r="BBN44" s="195">
        <f>+SUM(BBN45:BBN48)+BBN50+BBN51</f>
        <v>7.900643877551021E-2</v>
      </c>
      <c r="BBO44" s="195">
        <f t="shared" si="84"/>
        <v>8.7335753017492728</v>
      </c>
      <c r="BBP44" s="195">
        <f>+SUM(BBP45:BBP48)+BBP50+BBP51</f>
        <v>1.5012615393586004</v>
      </c>
      <c r="BBQ44" s="195">
        <f>+SUM(BBQ45:BBQ48)+BBQ50+BBQ51</f>
        <v>6.7107828746355693</v>
      </c>
      <c r="BBR44" s="195">
        <f>+SUM(BBR45:BBR48)+BBR50+BBR51</f>
        <v>1.6741552332361516</v>
      </c>
      <c r="BBS44" s="195">
        <f>+SUM(BBS45:BBS48)+BBS50+BBS51</f>
        <v>3.1529126822157427</v>
      </c>
      <c r="BBT44" s="195">
        <f>+SUM(BBT45:BBT48)+BBT50+BBT51</f>
        <v>0.23320832361516031</v>
      </c>
      <c r="BBU44" s="195">
        <f t="shared" si="85"/>
        <v>13.272320653061223</v>
      </c>
      <c r="BBV44" s="195">
        <f>+SUM(BBV45:BBV48)+BBV50+BBV51</f>
        <v>1.6250632653061217E-2</v>
      </c>
      <c r="BBW44" s="195">
        <f>+SUM(BBW45:BBW48)+BBW50+BBW51</f>
        <v>0.24554868367346935</v>
      </c>
      <c r="BBX44" s="195">
        <f>+SUM(BBX45:BBX48)+BBX50+BBX51</f>
        <v>5.3592544475218666</v>
      </c>
      <c r="BBY44" s="195">
        <f>+SUM(BBY45:BBY48)+BBY50+BBY51</f>
        <v>5.3873397959183673E-2</v>
      </c>
      <c r="BBZ44" s="195">
        <f>+SUM(BBZ45:BBZ48)+BBZ50+BBZ51</f>
        <v>8.8900214664723052</v>
      </c>
      <c r="BCA44" s="195">
        <f t="shared" si="86"/>
        <v>14.564948628279886</v>
      </c>
      <c r="BCB44" s="195">
        <f t="shared" si="87"/>
        <v>45.222715132653065</v>
      </c>
      <c r="BCC44" s="195">
        <f>+SUM(BCC45:BCC48)+BCC50+BCC51</f>
        <v>0.46505895481049553</v>
      </c>
      <c r="BCD44" s="195">
        <f>+SUM(BCD45:BCD48)+BCD50+BCD51</f>
        <v>3.5738599766763848</v>
      </c>
      <c r="BCE44" s="195">
        <f>+SUM(BCE45:BCE48)+BCE50+BCE51</f>
        <v>4.0768561661807583</v>
      </c>
      <c r="BCF44" s="195">
        <f>+SUM(BCF45:BCF48)+BCF50+BCF51</f>
        <v>4.8086884635568516</v>
      </c>
      <c r="BCG44" s="195">
        <f>+SUM(BCG45:BCG48)+BCG50+BCG51</f>
        <v>6.281152266763848</v>
      </c>
      <c r="BCH44" s="195">
        <f t="shared" si="88"/>
        <v>19.205615827988339</v>
      </c>
      <c r="BCI44" s="195">
        <f>+SUM(BCI45:BCI48)+BCI50+BCI51</f>
        <v>2.2875210247813409</v>
      </c>
      <c r="BCJ44" s="195">
        <f>+SUM(BCJ45:BCJ48)+BCJ50+BCJ51</f>
        <v>1.6119246399416909</v>
      </c>
      <c r="BCK44" s="195">
        <f>+SUM(BCK45:BCK48)+BCK50+BCK51</f>
        <v>2.3571463979591831</v>
      </c>
      <c r="BCL44" s="195">
        <f>+SUM(BCL45:BCL48)+BCL50+BCL51</f>
        <v>4.4237413965014589</v>
      </c>
      <c r="BCM44" s="195">
        <f t="shared" si="232"/>
        <v>10.680333459183673</v>
      </c>
      <c r="BCN44" s="195">
        <v>1.36688349</v>
      </c>
      <c r="BCO44" s="195">
        <v>6.4696238199999998</v>
      </c>
      <c r="BCP44" s="195">
        <v>0.50869975999999995</v>
      </c>
      <c r="BCQ44" s="195">
        <v>0.39886295000000005</v>
      </c>
      <c r="BCR44" s="195">
        <v>1.2454089999999999E-2</v>
      </c>
      <c r="BCS44" s="195">
        <f t="shared" si="89"/>
        <v>8.7565241100000009</v>
      </c>
      <c r="BCT44" s="195">
        <v>10.309560489999999</v>
      </c>
      <c r="BCU44" s="195">
        <v>8.7788520099999996</v>
      </c>
      <c r="BCV44" s="195">
        <v>1.7643534999999999</v>
      </c>
      <c r="BCW44" s="195">
        <v>5.1056899999999995E-3</v>
      </c>
      <c r="BCX44" s="195">
        <f t="shared" si="90"/>
        <v>20.857871689999996</v>
      </c>
      <c r="BCY44" s="195">
        <v>0.65361080000000005</v>
      </c>
      <c r="BCZ44" s="195">
        <v>0.38577058000000003</v>
      </c>
      <c r="BDA44" s="195">
        <f t="shared" si="91"/>
        <v>1.03938138</v>
      </c>
      <c r="BDB44" s="195">
        <f t="shared" si="92"/>
        <v>60.539726467172009</v>
      </c>
      <c r="BDC44" s="195">
        <v>1.4143351799999999</v>
      </c>
      <c r="BDD44" s="195">
        <v>1.1992958</v>
      </c>
      <c r="BDE44" s="195">
        <v>0.25159646000000002</v>
      </c>
      <c r="BDF44" s="195">
        <f t="shared" si="233"/>
        <v>2.86522744</v>
      </c>
      <c r="BDG44" s="195">
        <v>0.75492744999999994</v>
      </c>
      <c r="BDH44" s="195">
        <v>7.7903696000000009</v>
      </c>
      <c r="BDI44" s="195">
        <v>0.29711462</v>
      </c>
      <c r="BDJ44" s="195">
        <v>4.0845680399999997</v>
      </c>
      <c r="BDK44" s="195">
        <v>0.52117480000000005</v>
      </c>
      <c r="BDL44" s="195">
        <f t="shared" si="93"/>
        <v>13.448154510000002</v>
      </c>
      <c r="BDM44" s="195">
        <v>0.59539664999999986</v>
      </c>
      <c r="BDN44" s="195">
        <v>3.60085269</v>
      </c>
      <c r="BDO44" s="195">
        <v>2.6997447800000005</v>
      </c>
      <c r="BDP44" s="195">
        <v>1.9517421199999996</v>
      </c>
      <c r="BDQ44" s="195">
        <f t="shared" si="94"/>
        <v>8.8477362399999997</v>
      </c>
      <c r="BDR44" s="195">
        <v>2.1269197200000005</v>
      </c>
      <c r="BDS44" s="195">
        <v>0.70167124999964126</v>
      </c>
      <c r="BDT44" s="195">
        <v>5.1203726384839641</v>
      </c>
      <c r="BDU44" s="195">
        <v>3.711161711370262</v>
      </c>
      <c r="BDV44" s="195">
        <v>2.7158384733527701</v>
      </c>
      <c r="BDW44" s="195">
        <f t="shared" si="95"/>
        <v>14.375963793206639</v>
      </c>
      <c r="BDX44" s="195">
        <v>0.83426748688046637</v>
      </c>
      <c r="BDY44" s="195">
        <v>8.4768397055393585</v>
      </c>
      <c r="BDZ44" s="195">
        <v>1.2337507288629737E-3</v>
      </c>
      <c r="BEA44" s="195">
        <v>3.1284430495626823</v>
      </c>
      <c r="BEB44" s="195">
        <v>1.0864765947521864</v>
      </c>
      <c r="BEC44" s="195">
        <f t="shared" si="96"/>
        <v>13.527260587463557</v>
      </c>
      <c r="BED44" s="195">
        <f t="shared" si="97"/>
        <v>53.064342570670199</v>
      </c>
      <c r="BEE44" s="195">
        <v>2.2506972274052477</v>
      </c>
      <c r="BEF44" s="195">
        <v>0.11780966472303207</v>
      </c>
      <c r="BEG44" s="195">
        <v>2.2105682857142854</v>
      </c>
      <c r="BEH44" s="195">
        <v>8.7682270918367351</v>
      </c>
      <c r="BEI44" s="195">
        <f t="shared" si="98"/>
        <v>13.3473022696793</v>
      </c>
      <c r="BEJ44" s="195">
        <v>1.4951011661807581E-2</v>
      </c>
      <c r="BEK44" s="195">
        <v>0.64340525364431478</v>
      </c>
      <c r="BEL44" s="195">
        <v>1.150692473760933</v>
      </c>
      <c r="BEM44" s="195">
        <v>4.2985561632653058</v>
      </c>
      <c r="BEN44" s="195">
        <v>1.3966968790087462</v>
      </c>
      <c r="BEO44" s="195">
        <f t="shared" si="99"/>
        <v>7.5043017813411073</v>
      </c>
      <c r="BEP44" s="195">
        <v>1.9462854839650188</v>
      </c>
      <c r="BEQ44" s="195">
        <v>2.279839787172012</v>
      </c>
      <c r="BER44" s="195">
        <v>5.3062820801749275</v>
      </c>
      <c r="BES44" s="195">
        <v>7.0856450437317781E-2</v>
      </c>
      <c r="BET44" s="195">
        <v>0.44334856413994167</v>
      </c>
      <c r="BEU44" s="195">
        <f t="shared" si="234"/>
        <v>10.046612365889219</v>
      </c>
      <c r="BEV44" s="195">
        <v>4.1489706997084548E-2</v>
      </c>
      <c r="BEW44" s="195">
        <v>2.1029093775510201</v>
      </c>
      <c r="BEX44" s="195">
        <v>1.0862955437317783</v>
      </c>
      <c r="BEY44" s="195">
        <v>3.536250916909621</v>
      </c>
      <c r="BEZ44" s="195">
        <v>1.3119533527696792E-8</v>
      </c>
      <c r="BFA44" s="195">
        <f t="shared" si="100"/>
        <v>6.7669455583090379</v>
      </c>
      <c r="BFB44" s="195">
        <v>6.5689623673469386</v>
      </c>
      <c r="BFC44" s="195">
        <f t="shared" si="101"/>
        <v>6.5689623673469386</v>
      </c>
      <c r="BFD44" s="195">
        <f t="shared" si="235"/>
        <v>44.234124342565607</v>
      </c>
      <c r="BFE44" s="195">
        <v>4.4805810349854234</v>
      </c>
      <c r="BFF44" s="195">
        <v>1.3474984752186587</v>
      </c>
      <c r="BFG44" s="195">
        <v>0.15769075947521866</v>
      </c>
      <c r="BFH44" s="195">
        <v>1.9478340349854224</v>
      </c>
      <c r="BFI44" s="195">
        <f t="shared" si="102"/>
        <v>7.9336043046647227</v>
      </c>
      <c r="BFJ44" s="195">
        <v>0.60053371137026246</v>
      </c>
      <c r="BFK44" s="195">
        <v>0.69125230612244881</v>
      </c>
      <c r="BFL44" s="195">
        <v>9.7077644314868802E-2</v>
      </c>
      <c r="BFM44" s="195">
        <v>2.8983599723032065</v>
      </c>
      <c r="BFN44" s="195">
        <v>0.30617094752186591</v>
      </c>
      <c r="BFO44" s="195">
        <f t="shared" si="103"/>
        <v>4.5933945816326531</v>
      </c>
      <c r="BFP44" s="195">
        <v>1.2401261661807579</v>
      </c>
      <c r="BFQ44" s="195">
        <v>4.1273023396501465</v>
      </c>
      <c r="BFR44" s="195">
        <v>2.2543190655976675</v>
      </c>
      <c r="BFS44" s="195">
        <v>2.2227640743440231</v>
      </c>
      <c r="BFT44" s="195">
        <v>2.463277912536443</v>
      </c>
      <c r="BFU44" s="195">
        <f t="shared" si="236"/>
        <v>12.307789558309038</v>
      </c>
      <c r="BFV44" s="195">
        <v>0.42184248688046644</v>
      </c>
      <c r="BFW44" s="195">
        <v>4.2315326530612242E-2</v>
      </c>
      <c r="BFX44" s="195">
        <v>3.5748007565597666</v>
      </c>
      <c r="BFY44" s="195">
        <v>1.3119533527696792E-8</v>
      </c>
      <c r="BFZ44" s="195">
        <v>0.80734187755102016</v>
      </c>
      <c r="BGA44" s="195">
        <f t="shared" si="104"/>
        <v>4.8463004606414</v>
      </c>
      <c r="BGB44" s="195">
        <v>0.23087003352769678</v>
      </c>
      <c r="BGC44" s="195">
        <v>3.6108877346938777</v>
      </c>
      <c r="BGD44" s="195">
        <v>4.566220367346939</v>
      </c>
      <c r="BGE44" s="195">
        <f t="shared" si="105"/>
        <v>8.4079781355685128</v>
      </c>
      <c r="BGF44" s="195">
        <f t="shared" si="237"/>
        <v>38.089067040816325</v>
      </c>
      <c r="BGG44" s="195">
        <v>2.2321501064139939</v>
      </c>
      <c r="BGH44" s="195">
        <v>2.6589654227405251</v>
      </c>
      <c r="BGI44" s="195">
        <f t="shared" si="106"/>
        <v>4.8911155291545185</v>
      </c>
      <c r="BGJ44" s="195">
        <v>9.8713425655976676E-3</v>
      </c>
      <c r="BGK44" s="195">
        <v>4.7910120481049558</v>
      </c>
      <c r="BGL44" s="195">
        <v>3.3103451895043733E-2</v>
      </c>
      <c r="BGM44" s="195">
        <v>1.550287113702624</v>
      </c>
      <c r="BGN44" s="195">
        <v>2.0774811953352769E-2</v>
      </c>
      <c r="BGO44" s="195">
        <f t="shared" si="107"/>
        <v>6.4050487682215742</v>
      </c>
      <c r="BGP44" s="195">
        <v>10.244358995626822</v>
      </c>
      <c r="BGQ44" s="195">
        <v>1.7764838192419821E-2</v>
      </c>
      <c r="BGR44" s="195">
        <v>0.21670112827988339</v>
      </c>
      <c r="BGS44" s="195">
        <v>2.8660319825072884</v>
      </c>
      <c r="BGT44" s="195">
        <v>0.11919933819241982</v>
      </c>
      <c r="BGU44" s="195">
        <f t="shared" si="108"/>
        <v>13.464056282798833</v>
      </c>
      <c r="BGV44" s="195">
        <v>3.1426647609329441</v>
      </c>
      <c r="BGW44" s="195">
        <v>3.6146323002915453</v>
      </c>
      <c r="BGX44" s="195">
        <v>4.3488330976676366</v>
      </c>
      <c r="BGY44" s="195">
        <v>1.9793240787172008</v>
      </c>
      <c r="BGZ44" s="195">
        <v>0.11180061807580176</v>
      </c>
      <c r="BHA44" s="195">
        <f t="shared" si="109"/>
        <v>13.197254855685127</v>
      </c>
      <c r="BHB44" s="195">
        <v>2.6053912886297375</v>
      </c>
      <c r="BHC44" s="195">
        <v>0.11550534693877551</v>
      </c>
      <c r="BHD44" s="195">
        <v>0.30723319387755099</v>
      </c>
      <c r="BHE44" s="195">
        <v>0.79500345772594749</v>
      </c>
      <c r="BHF44" s="195">
        <v>6.6992676384839633E-2</v>
      </c>
      <c r="BHG44" s="195">
        <f t="shared" si="110"/>
        <v>3.8901259635568515</v>
      </c>
      <c r="BHH44" s="195">
        <f t="shared" si="111"/>
        <v>41.847601399416902</v>
      </c>
      <c r="BHI44" s="195">
        <v>0.21830278425655972</v>
      </c>
      <c r="BHJ44" s="195">
        <v>3.4334248892128283</v>
      </c>
      <c r="BHK44" s="195">
        <v>1.134808921282799</v>
      </c>
      <c r="BHL44" s="195">
        <v>5.838752247813412</v>
      </c>
      <c r="BHM44" s="195">
        <f t="shared" si="112"/>
        <v>10.625288842565599</v>
      </c>
      <c r="BHN44" s="195">
        <v>3.8566759329446065</v>
      </c>
      <c r="BHO44" s="195">
        <v>5.663048104956268E-3</v>
      </c>
      <c r="BHP44" s="195">
        <v>5.8731282798833814E-2</v>
      </c>
      <c r="BHQ44" s="195">
        <v>1.2001428571428571E-3</v>
      </c>
      <c r="BHR44" s="195">
        <v>1.9033347405247811</v>
      </c>
      <c r="BHS44" s="195">
        <f t="shared" si="113"/>
        <v>5.8256051472303207</v>
      </c>
      <c r="BHT44" s="195">
        <v>1.2707895233236151</v>
      </c>
      <c r="BHU44" s="195">
        <v>1.2626770991253646</v>
      </c>
      <c r="BHV44" s="195">
        <v>1.2709334183673471</v>
      </c>
      <c r="BHW44" s="195">
        <v>1.340308746355685E-2</v>
      </c>
      <c r="BHX44" s="195">
        <v>2.2389126822157431E-2</v>
      </c>
      <c r="BHY44" s="195">
        <f t="shared" si="114"/>
        <v>3.8401922551020404</v>
      </c>
      <c r="BHZ44" s="195">
        <v>3.7452392128279888E-2</v>
      </c>
      <c r="BIA44" s="195">
        <v>2.9128571428571425E-4</v>
      </c>
      <c r="BIB44" s="195">
        <v>2.4548950174927118</v>
      </c>
      <c r="BIC44" s="195">
        <v>1.9822107580174926</v>
      </c>
      <c r="BID44" s="195">
        <v>6.2196451895043726E-2</v>
      </c>
      <c r="BIE44" s="195">
        <f t="shared" si="115"/>
        <v>4.5370459052478127</v>
      </c>
      <c r="BIF44" s="195">
        <v>2.5017714460641391</v>
      </c>
      <c r="BIG44" s="195">
        <f t="shared" si="116"/>
        <v>2.5017714460641391</v>
      </c>
      <c r="BIH44" s="195">
        <f t="shared" si="117"/>
        <v>27.32990359620991</v>
      </c>
      <c r="BII44" s="195">
        <v>5.2900874635568525E-6</v>
      </c>
      <c r="BIJ44" s="195">
        <v>7.2251151166180758</v>
      </c>
      <c r="BIK44" s="195">
        <v>3.8230486705539355</v>
      </c>
      <c r="BIL44" s="195">
        <v>1.5152204008746355</v>
      </c>
      <c r="BIM44" s="195">
        <f t="shared" si="118"/>
        <v>12.563389478134111</v>
      </c>
      <c r="BIN44" s="195">
        <v>0.36395370553935863</v>
      </c>
      <c r="BIO44" s="195">
        <v>0.12132408454810495</v>
      </c>
      <c r="BIP44" s="195">
        <v>1.2262169096209913E-2</v>
      </c>
      <c r="BIQ44" s="195">
        <v>3.6967527696792998E-2</v>
      </c>
      <c r="BIR44" s="195">
        <v>3.8588902157434402</v>
      </c>
      <c r="BIS44" s="195">
        <f t="shared" si="119"/>
        <v>4.3933977026239068</v>
      </c>
      <c r="BIT44" s="195">
        <v>0.24270477551020408</v>
      </c>
      <c r="BIU44" s="195">
        <v>2.1049286020408164</v>
      </c>
      <c r="BIV44" s="195">
        <v>0.19201664577259475</v>
      </c>
      <c r="BIW44" s="195">
        <v>1.260552827988338</v>
      </c>
      <c r="BIX44" s="195">
        <v>5.8916449489795939</v>
      </c>
      <c r="BIY44" s="195">
        <f t="shared" si="120"/>
        <v>9.6918478002915478</v>
      </c>
      <c r="BIZ44" s="195">
        <v>2.7926443148688046E-3</v>
      </c>
      <c r="BJA44" s="195">
        <v>0.15462333673469389</v>
      </c>
      <c r="BJB44" s="195">
        <v>1.4241065597667637E-2</v>
      </c>
      <c r="BJC44" s="195">
        <v>1.2119256209912534</v>
      </c>
      <c r="BJD44" s="195">
        <f t="shared" si="121"/>
        <v>1.3835826676384837</v>
      </c>
      <c r="BJE44" s="195">
        <v>0.32171895335276962</v>
      </c>
      <c r="BJF44" s="195">
        <v>1.329824056851312</v>
      </c>
      <c r="BJG44" s="195">
        <v>2.4166616778425651</v>
      </c>
      <c r="BJH44" s="195">
        <v>2.3551067653061222</v>
      </c>
      <c r="BJI44" s="195">
        <f t="shared" si="122"/>
        <v>6.4233114533527687</v>
      </c>
      <c r="BJJ44" s="195">
        <f t="shared" si="123"/>
        <v>34.455529102040813</v>
      </c>
      <c r="BJK44" s="195">
        <f t="shared" si="238"/>
        <v>843.41685049446028</v>
      </c>
      <c r="BJL44" s="195">
        <v>0.19393232944606412</v>
      </c>
      <c r="BJM44" s="195">
        <v>0.54109595772594743</v>
      </c>
      <c r="BJN44" s="195">
        <v>3.1318496530612245</v>
      </c>
      <c r="BJO44" s="195">
        <v>0.53872906705539358</v>
      </c>
      <c r="BJP44" s="195">
        <v>2.7748756559766764E-2</v>
      </c>
      <c r="BJQ44" s="195">
        <f t="shared" si="124"/>
        <v>4.4333557638483958</v>
      </c>
      <c r="BJR44" s="195">
        <v>7.2886297376093293E-9</v>
      </c>
      <c r="BJS44" s="195">
        <v>2.0722150145772594E-2</v>
      </c>
      <c r="BJT44" s="195">
        <v>1.6869023673469385</v>
      </c>
      <c r="BJU44" s="195">
        <v>1.0940064139941691E-2</v>
      </c>
      <c r="BJV44" s="195">
        <v>5.4108166180758012E-2</v>
      </c>
      <c r="BJW44" s="195">
        <f t="shared" si="125"/>
        <v>1.7726727551020407</v>
      </c>
      <c r="BJX44" s="195">
        <v>1.4577259475218658E-9</v>
      </c>
      <c r="BJY44" s="195">
        <v>4.4398383381924193E-2</v>
      </c>
      <c r="BJZ44" s="195">
        <v>2.8428630043731773</v>
      </c>
      <c r="BKA44" s="195">
        <v>3.120010204081633E-2</v>
      </c>
      <c r="BKB44" s="195">
        <f t="shared" si="126"/>
        <v>2.9184614912536437</v>
      </c>
      <c r="BKC44" s="195">
        <v>3.6113557682215744</v>
      </c>
      <c r="BKD44" s="195">
        <v>4.964080466472303E-2</v>
      </c>
      <c r="BKE44" s="195">
        <v>1.2599215087463556</v>
      </c>
      <c r="BKF44" s="195">
        <v>2.1159193469387749</v>
      </c>
      <c r="BKG44" s="195">
        <v>1.9878872959183671</v>
      </c>
      <c r="BKH44" s="195">
        <f t="shared" si="127"/>
        <v>9.0247247244897952</v>
      </c>
      <c r="BKI44" s="195">
        <f t="shared" si="128"/>
        <v>18.149214734693878</v>
      </c>
      <c r="BKJ44" s="195">
        <v>6.3901603498542261E-4</v>
      </c>
      <c r="BKK44" s="195">
        <v>7.2886297376093293E-9</v>
      </c>
      <c r="BKL44" s="195">
        <v>96.034123470845486</v>
      </c>
      <c r="BKM44" s="195">
        <v>34.520379390670556</v>
      </c>
      <c r="BKN44" s="195">
        <v>0.93997585568513109</v>
      </c>
      <c r="BKO44" s="195">
        <f t="shared" si="129"/>
        <v>131.49511774052479</v>
      </c>
      <c r="BKP44" s="195">
        <v>4.533510970845481</v>
      </c>
      <c r="BKQ44" s="195">
        <v>0.65612547084548101</v>
      </c>
      <c r="BKR44" s="195">
        <v>6.7196950160349846</v>
      </c>
      <c r="BKS44" s="195">
        <v>1.2394152303206996</v>
      </c>
      <c r="BKT44" s="195">
        <v>0.12245843731778426</v>
      </c>
      <c r="BKU44" s="195">
        <f t="shared" si="130"/>
        <v>13.27120512536443</v>
      </c>
      <c r="BKV44" s="195">
        <v>3.7423615160349849E-4</v>
      </c>
      <c r="BKW44" s="195">
        <v>2.8605753644314866E-2</v>
      </c>
      <c r="BKX44" s="195">
        <v>2.82696150728863</v>
      </c>
      <c r="BKY44" s="195">
        <f t="shared" si="131"/>
        <v>2.8559414970845483</v>
      </c>
      <c r="BKZ44" s="195">
        <v>1.7905251268221576</v>
      </c>
      <c r="BLA44" s="195">
        <v>3.1426151428571432</v>
      </c>
      <c r="BLB44" s="195">
        <v>8.5929483965014569E-2</v>
      </c>
      <c r="BLC44" s="195">
        <v>0.14412359766763849</v>
      </c>
      <c r="BLD44" s="195">
        <v>2.4295451005830904</v>
      </c>
      <c r="BLE44" s="195">
        <f t="shared" si="132"/>
        <v>7.5927384518950447</v>
      </c>
      <c r="BLF44" s="196">
        <f t="shared" si="133"/>
        <v>155.2150028148688</v>
      </c>
      <c r="BLG44" s="195">
        <v>6.7803250728862965E-2</v>
      </c>
      <c r="BLH44" s="195">
        <v>8.7463556851311938E-9</v>
      </c>
      <c r="BLI44" s="195">
        <v>2.5783902784256565</v>
      </c>
      <c r="BLJ44" s="195">
        <v>3.0541399416909622E-3</v>
      </c>
      <c r="BLK44" s="195">
        <v>5.9083265845481057</v>
      </c>
      <c r="BLL44" s="195">
        <f t="shared" si="134"/>
        <v>8.5575742623906716</v>
      </c>
      <c r="BLM44" s="195">
        <v>4.9738969999999993E-2</v>
      </c>
      <c r="BLN44" s="195">
        <v>2.653E-3</v>
      </c>
      <c r="BLO44" s="195">
        <v>2.4051545299999999</v>
      </c>
      <c r="BLP44" s="195">
        <v>1.3947929699999999</v>
      </c>
      <c r="BLQ44" s="195">
        <v>3.8537360400000003</v>
      </c>
      <c r="BLR44" s="196">
        <f t="shared" si="135"/>
        <v>7.7060755099999998</v>
      </c>
      <c r="BLS44" s="195">
        <v>0.44974964000000001</v>
      </c>
      <c r="BLT44" s="195">
        <v>3.8589699999999998E-3</v>
      </c>
      <c r="BLU44" s="195">
        <v>7.7711650000000007E-2</v>
      </c>
      <c r="BLV44" s="195">
        <v>4.0609791099999999</v>
      </c>
      <c r="BLW44" s="195">
        <v>1.0273900000000002E-3</v>
      </c>
      <c r="BLX44" s="196">
        <f t="shared" si="239"/>
        <v>4.5933267600000001</v>
      </c>
      <c r="BLY44" s="195">
        <v>2.5660000000000002E-5</v>
      </c>
      <c r="BLZ44" s="195">
        <v>3.7037167000000002</v>
      </c>
      <c r="BMA44" s="195">
        <v>1.2839999999999999E-5</v>
      </c>
      <c r="BMB44" s="195">
        <v>4.2900000000000004E-6</v>
      </c>
      <c r="BMC44" s="195">
        <v>7.5034799999999999E-3</v>
      </c>
      <c r="BMD44" s="196">
        <f t="shared" si="136"/>
        <v>3.7112629700000004</v>
      </c>
      <c r="BME44" s="195">
        <v>0.90428604000000012</v>
      </c>
      <c r="BMF44" s="195">
        <v>6.0683750000000002E-2</v>
      </c>
      <c r="BMG44" s="195">
        <v>4.4800099999999995E-3</v>
      </c>
      <c r="BMH44" s="196">
        <f t="shared" si="137"/>
        <v>0.96944980000000014</v>
      </c>
      <c r="BMI44" s="196">
        <f t="shared" si="138"/>
        <v>25.537689302390671</v>
      </c>
      <c r="BMJ44" s="195">
        <v>0.23984348</v>
      </c>
      <c r="BMK44" s="196">
        <f t="shared" si="139"/>
        <v>0.23984348</v>
      </c>
      <c r="BML44" s="195">
        <v>2.5959630899999997</v>
      </c>
      <c r="BMM44" s="195">
        <v>2.4724897099999996</v>
      </c>
      <c r="BMN44" s="195">
        <v>3.5685860599999994</v>
      </c>
      <c r="BMO44" s="195">
        <v>4.2E-7</v>
      </c>
      <c r="BMP44" s="195">
        <v>3.2556947799999998</v>
      </c>
      <c r="BMQ44" s="196">
        <f t="shared" si="140"/>
        <v>11.892734059999999</v>
      </c>
      <c r="BMR44" s="195">
        <v>9.074552000000001E-2</v>
      </c>
      <c r="BMS44" s="195">
        <v>3.4943053700000002</v>
      </c>
      <c r="BMT44" s="195">
        <v>2.68879476</v>
      </c>
      <c r="BMU44" s="195">
        <v>1.78051201</v>
      </c>
      <c r="BMV44" s="195">
        <v>0.77285459000000001</v>
      </c>
      <c r="BMW44" s="196">
        <f t="shared" si="141"/>
        <v>8.8272122500000005</v>
      </c>
      <c r="BMX44" s="195">
        <v>0.30322396000000001</v>
      </c>
      <c r="BMY44" s="195">
        <v>3.7106242000000003</v>
      </c>
      <c r="BMZ44" s="195">
        <v>7.1749439999999998E-2</v>
      </c>
      <c r="BNA44" s="195">
        <v>0.12214734000000001</v>
      </c>
      <c r="BNB44" s="195">
        <v>7.8099999999999998E-6</v>
      </c>
      <c r="BNC44" s="196">
        <f t="shared" si="142"/>
        <v>4.2077527499999992</v>
      </c>
      <c r="BND44" s="195">
        <v>5.484118829999999</v>
      </c>
      <c r="BNE44" s="195">
        <v>4.25E-6</v>
      </c>
      <c r="BNF44" s="195">
        <v>1.2999999999999999E-4</v>
      </c>
      <c r="BNG44" s="195">
        <v>1.3869782000000002</v>
      </c>
      <c r="BNH44" s="195">
        <v>0.77235474999999998</v>
      </c>
      <c r="BNI44" s="196">
        <f t="shared" si="143"/>
        <v>7.6435860299999998</v>
      </c>
      <c r="BNJ44" s="196">
        <f t="shared" si="144"/>
        <v>32.811128570000001</v>
      </c>
      <c r="BNK44" s="195">
        <v>0.46411097000000001</v>
      </c>
      <c r="BNL44" s="195">
        <v>2.7795586199999995</v>
      </c>
      <c r="BNM44" s="195">
        <v>4.0414820000000004E-2</v>
      </c>
      <c r="BNN44" s="195">
        <v>4.0601700000000001E-3</v>
      </c>
      <c r="BNO44" s="195">
        <v>13.205796290000002</v>
      </c>
      <c r="BNP44" s="196">
        <f t="shared" si="145"/>
        <v>16.493940870000003</v>
      </c>
      <c r="BNQ44" s="195">
        <v>7.26409342</v>
      </c>
      <c r="BNR44" s="195">
        <v>0.10293804999999999</v>
      </c>
      <c r="BNS44" s="195">
        <v>0.67260180999999986</v>
      </c>
      <c r="BNT44" s="195">
        <v>6.4429099999999996E-3</v>
      </c>
      <c r="BNU44" s="195">
        <v>2.9115269999999999E-2</v>
      </c>
      <c r="BNV44" s="196">
        <f t="shared" si="146"/>
        <v>8.075191460000001</v>
      </c>
      <c r="BNW44" s="195">
        <v>4.0261966899999999</v>
      </c>
      <c r="BNX44" s="195">
        <v>0.95962773000000012</v>
      </c>
      <c r="BNY44" s="195">
        <v>4.1192394999999999</v>
      </c>
      <c r="BNZ44" s="195">
        <v>1.614809E-2</v>
      </c>
      <c r="BOA44" s="195">
        <v>2.9070882699999996</v>
      </c>
      <c r="BOB44" s="196">
        <f t="shared" si="147"/>
        <v>12.028300279999998</v>
      </c>
      <c r="BOC44" s="195">
        <v>2.3000000000000002E-7</v>
      </c>
      <c r="BOD44" s="195">
        <v>1.8058847700000003</v>
      </c>
      <c r="BOE44" s="195">
        <v>2.3548199400000001</v>
      </c>
      <c r="BOF44" s="195">
        <v>4.1405800000000005E-3</v>
      </c>
      <c r="BOG44" s="195">
        <v>0.25723697000000001</v>
      </c>
      <c r="BOH44" s="196">
        <f t="shared" si="148"/>
        <v>4.4220824900000002</v>
      </c>
      <c r="BOI44" s="195">
        <v>4.6817500000000001E-3</v>
      </c>
      <c r="BOJ44" s="196">
        <f t="shared" si="149"/>
        <v>4.6817500000000001E-3</v>
      </c>
      <c r="BOK44" s="196">
        <f t="shared" si="150"/>
        <v>41.024196850000003</v>
      </c>
      <c r="BOL44" s="195">
        <v>1.74632527</v>
      </c>
      <c r="BOM44" s="195">
        <v>1.343827E-2</v>
      </c>
      <c r="BON44" s="195">
        <v>9.8790010000000011E-2</v>
      </c>
      <c r="BOO44" s="196">
        <f t="shared" si="240"/>
        <v>1.8585535500000001</v>
      </c>
      <c r="BOP44" s="196">
        <v>4.3512269999848897E-2</v>
      </c>
      <c r="BOQ44" s="196">
        <v>1.8836851800000001</v>
      </c>
      <c r="BOR44" s="196">
        <v>0.17638939000000001</v>
      </c>
      <c r="BOS44" s="196">
        <v>0.17933671000000001</v>
      </c>
      <c r="BOT44" s="196">
        <v>6.855101999999999E-2</v>
      </c>
      <c r="BOU44" s="196">
        <f t="shared" si="151"/>
        <v>2.3514745699998492</v>
      </c>
      <c r="BOV44" s="196">
        <v>1.009503E-2</v>
      </c>
      <c r="BOW44" s="196">
        <v>1.02676123</v>
      </c>
      <c r="BOX44" s="196">
        <v>0.37884912999999998</v>
      </c>
      <c r="BOY44" s="196">
        <v>4.43782239</v>
      </c>
      <c r="BOZ44" s="196"/>
      <c r="BPA44" s="196">
        <v>4.2536800000000001E-3</v>
      </c>
      <c r="BPB44" s="196">
        <f t="shared" si="152"/>
        <v>5.85778146</v>
      </c>
      <c r="BPC44" s="196">
        <v>2.7130000000000003E-5</v>
      </c>
      <c r="BPD44" s="196">
        <v>4.8218570799999991</v>
      </c>
      <c r="BPE44" s="196">
        <v>6.2376999999999997E-3</v>
      </c>
      <c r="BPF44" s="196">
        <v>0.47263718000000005</v>
      </c>
      <c r="BPG44" s="196">
        <f t="shared" si="153"/>
        <v>5.3007590899999997</v>
      </c>
      <c r="BPH44" s="196">
        <v>0.2278501</v>
      </c>
      <c r="BPI44" s="196">
        <v>1.3165140000000001E-2</v>
      </c>
      <c r="BPJ44" s="196">
        <v>0.34810437999999999</v>
      </c>
      <c r="BPK44" s="196">
        <f t="shared" si="154"/>
        <v>0.58911961999999995</v>
      </c>
      <c r="BPL44" s="196">
        <f t="shared" si="155"/>
        <v>15.957688289999849</v>
      </c>
      <c r="BPM44" s="196">
        <v>6.4554669999986616E-2</v>
      </c>
      <c r="BPN44" s="196">
        <v>1.023407E-2</v>
      </c>
      <c r="BPO44" s="196">
        <f t="shared" si="156"/>
        <v>7.4788739999986614E-2</v>
      </c>
      <c r="BPP44" s="196">
        <v>1.3329449299999998</v>
      </c>
      <c r="BPQ44" s="196">
        <v>5.9742499999999997E-2</v>
      </c>
      <c r="BPR44" s="196">
        <v>7.8053300000000001E-3</v>
      </c>
      <c r="BPS44" s="196">
        <v>7.3013799999999997E-3</v>
      </c>
      <c r="BPT44" s="196">
        <v>3.1738525100000001</v>
      </c>
      <c r="BPU44" s="196">
        <f t="shared" si="157"/>
        <v>4.5816466499999997</v>
      </c>
      <c r="BPV44" s="196">
        <v>2.1304392399999998</v>
      </c>
      <c r="BPW44" s="196">
        <v>3.4326089999999997E-2</v>
      </c>
      <c r="BPX44" s="196">
        <v>3.7669559999999998E-2</v>
      </c>
      <c r="BPY44" s="196">
        <v>3.1326170599999998</v>
      </c>
      <c r="BPZ44" s="196">
        <f t="shared" si="241"/>
        <v>5.3350519499999995</v>
      </c>
      <c r="BQA44" s="196">
        <v>0.33897340999999998</v>
      </c>
      <c r="BQB44" s="196">
        <v>4.1026017000000001</v>
      </c>
      <c r="BQC44" s="196">
        <v>6.7097779999999996E-2</v>
      </c>
      <c r="BQD44" s="196">
        <v>1.5229621900000001</v>
      </c>
      <c r="BQE44" s="196">
        <v>0.13501289999999999</v>
      </c>
      <c r="BQF44" s="196">
        <f t="shared" si="158"/>
        <v>6.1666479800000005</v>
      </c>
      <c r="BQG44" s="196">
        <v>2.820251E-2</v>
      </c>
      <c r="BQH44" s="196">
        <v>1.7167536000000003</v>
      </c>
      <c r="BQI44" s="196">
        <v>1.2768492200000001</v>
      </c>
      <c r="BQJ44" s="196">
        <v>5.0988839200000005</v>
      </c>
      <c r="BQK44" s="196">
        <v>2.6285940699999997</v>
      </c>
      <c r="BQL44" s="196">
        <f t="shared" si="159"/>
        <v>10.749283320000002</v>
      </c>
      <c r="BQM44" s="196">
        <f t="shared" si="242"/>
        <v>26.907418639999989</v>
      </c>
      <c r="BQN44" s="196">
        <v>4.2172199999999998E-3</v>
      </c>
      <c r="BQO44" s="196">
        <v>0.72659199000000019</v>
      </c>
      <c r="BQP44" s="196">
        <v>0.96342103999999995</v>
      </c>
      <c r="BQQ44" s="196"/>
      <c r="BQR44" s="196">
        <f t="shared" si="160"/>
        <v>1.6942302500000002</v>
      </c>
      <c r="BQS44" s="196">
        <v>3.5599999999999998E-5</v>
      </c>
      <c r="BQT44" s="196">
        <v>1.2538800000000002E-3</v>
      </c>
      <c r="BQU44" s="196">
        <v>0.10643307</v>
      </c>
      <c r="BQV44" s="196">
        <v>1.3886568300000002</v>
      </c>
      <c r="BQW44" s="196">
        <v>4.5069470000157145E-2</v>
      </c>
      <c r="BQX44" s="196">
        <f t="shared" si="161"/>
        <v>1.5414488500001573</v>
      </c>
      <c r="BQY44" s="196">
        <v>3.9478745600000003</v>
      </c>
      <c r="BQZ44" s="196">
        <v>7.784E-5</v>
      </c>
      <c r="BRA44" s="196">
        <v>2.2515910000000004E-2</v>
      </c>
      <c r="BRB44" s="196">
        <v>0.20090779</v>
      </c>
      <c r="BRC44" s="196">
        <v>0.12091056</v>
      </c>
      <c r="BRD44" s="196">
        <f t="shared" si="162"/>
        <v>4.2922866600000003</v>
      </c>
      <c r="BRE44" s="196">
        <v>1.14431946</v>
      </c>
      <c r="BRF44" s="196">
        <v>3.0343290600000001</v>
      </c>
      <c r="BRG44" s="196">
        <v>0.67467293000000017</v>
      </c>
      <c r="BRH44" s="196">
        <v>1.1274564499999999</v>
      </c>
      <c r="BRI44" s="196">
        <v>1.5387E-2</v>
      </c>
      <c r="BRJ44" s="196">
        <f t="shared" si="163"/>
        <v>5.9961648999999992</v>
      </c>
      <c r="BRK44" s="196">
        <v>2.6782821900000005</v>
      </c>
      <c r="BRL44" s="196">
        <v>1.2912877</v>
      </c>
      <c r="BRM44" s="196">
        <f t="shared" si="164"/>
        <v>3.9695698900000007</v>
      </c>
      <c r="BRN44" s="196">
        <f t="shared" si="243"/>
        <v>17.493700550000156</v>
      </c>
      <c r="BRO44" s="196">
        <v>0.46540534</v>
      </c>
      <c r="BRP44" s="196">
        <v>2.299641789999999</v>
      </c>
      <c r="BRQ44" s="196">
        <v>1.7471301700000004</v>
      </c>
      <c r="BRR44" s="196">
        <f t="shared" si="165"/>
        <v>4.5121772999999994</v>
      </c>
      <c r="BRS44" s="196">
        <v>0.84255963000000011</v>
      </c>
      <c r="BRT44" s="196">
        <v>4.4014419999999999E-2</v>
      </c>
      <c r="BRU44" s="196">
        <v>0.9446937700000001</v>
      </c>
      <c r="BRV44" s="196">
        <v>0.16757377999999998</v>
      </c>
      <c r="BRW44" s="196">
        <v>0.25420171000000003</v>
      </c>
      <c r="BRX44" s="196">
        <f t="shared" si="166"/>
        <v>2.2530433100000002</v>
      </c>
      <c r="BRY44" s="196">
        <v>2.628722E-2</v>
      </c>
      <c r="BRZ44" s="196">
        <v>1.1887390000000001E-2</v>
      </c>
      <c r="BSA44" s="196">
        <v>0.24688115000000002</v>
      </c>
      <c r="BSB44" s="196">
        <v>0.69308389000000004</v>
      </c>
      <c r="BSC44" s="196">
        <v>5.1395449999999995E-2</v>
      </c>
      <c r="BSD44" s="196">
        <f t="shared" si="167"/>
        <v>1.0295350999999999</v>
      </c>
      <c r="BSE44" s="196">
        <v>0</v>
      </c>
      <c r="BSF44" s="196">
        <v>1.53541338</v>
      </c>
      <c r="BSG44" s="196">
        <v>0.19234308</v>
      </c>
      <c r="BSH44" s="196">
        <v>1.2741889999999999E-2</v>
      </c>
      <c r="BSI44" s="196">
        <v>3.1699622600000006</v>
      </c>
      <c r="BSJ44" s="196">
        <f t="shared" si="168"/>
        <v>4.9104606100000012</v>
      </c>
      <c r="BSK44" s="196">
        <v>9.0076000000000002E-4</v>
      </c>
      <c r="BSL44" s="196">
        <v>2.1455699999999998E-2</v>
      </c>
      <c r="BSM44" s="196">
        <v>0.13133800000000001</v>
      </c>
      <c r="BSN44" s="196">
        <v>2.1923349999999998E-2</v>
      </c>
      <c r="BSO44" s="196">
        <f t="shared" si="169"/>
        <v>0.17561781000000001</v>
      </c>
      <c r="BSP44" s="196">
        <f t="shared" si="170"/>
        <v>12.880834130000002</v>
      </c>
      <c r="BSQ44" s="196">
        <v>0.49513733999999998</v>
      </c>
      <c r="BSR44" s="196">
        <f t="shared" si="171"/>
        <v>0.49513733999999998</v>
      </c>
      <c r="BSS44" s="196">
        <v>0.48507330999999998</v>
      </c>
      <c r="BST44" s="196">
        <v>1.9453852700000001</v>
      </c>
      <c r="BSU44" s="196">
        <v>9.8382699999999997E-3</v>
      </c>
      <c r="BSV44" s="196">
        <v>2.0955219999999997E-2</v>
      </c>
      <c r="BSW44" s="196">
        <v>1.90456318</v>
      </c>
      <c r="BSX44" s="196">
        <f t="shared" si="172"/>
        <v>4.3658152499999998</v>
      </c>
      <c r="BSY44" s="196">
        <v>1.37534143</v>
      </c>
      <c r="BSZ44" s="196">
        <v>0.10351399</v>
      </c>
      <c r="BTA44" s="196">
        <v>2.1883617700000002</v>
      </c>
      <c r="BTB44" s="196">
        <v>8.4705107300000009</v>
      </c>
      <c r="BTC44" s="196">
        <v>0.24865009000000002</v>
      </c>
      <c r="BTD44" s="196">
        <f t="shared" si="173"/>
        <v>12.386378010000001</v>
      </c>
      <c r="BTE44" s="196">
        <v>0.66579679000000003</v>
      </c>
      <c r="BTF44" s="196">
        <v>0.54389615000000002</v>
      </c>
      <c r="BTG44" s="196">
        <v>1.6082184799999999</v>
      </c>
      <c r="BTH44" s="196">
        <v>2.5325494799999997</v>
      </c>
      <c r="BTI44" s="196">
        <v>2.0420000000000001E-5</v>
      </c>
      <c r="BTJ44" s="196">
        <f t="shared" si="174"/>
        <v>5.3504813200000001</v>
      </c>
      <c r="BTK44" s="196">
        <v>0.78020058999999997</v>
      </c>
      <c r="BTL44" s="196">
        <v>1.77E-6</v>
      </c>
      <c r="BTM44" s="196">
        <v>6.1421399999999999E-3</v>
      </c>
      <c r="BTN44" s="196">
        <v>0.42088597</v>
      </c>
      <c r="BTO44" s="196">
        <v>4.7767976900000004</v>
      </c>
      <c r="BTP44" s="196">
        <f t="shared" si="175"/>
        <v>5.9840281600000003</v>
      </c>
      <c r="BTQ44" s="196">
        <f t="shared" si="176"/>
        <v>28.581840080000003</v>
      </c>
      <c r="BTR44" s="196">
        <v>0</v>
      </c>
      <c r="BTS44" s="196">
        <v>5.1949546400000006</v>
      </c>
      <c r="BTT44" s="196">
        <v>1.3042748500000003</v>
      </c>
      <c r="BTU44" s="196">
        <v>1.897E-5</v>
      </c>
      <c r="BTV44" s="196">
        <f t="shared" si="177"/>
        <v>6.4992484600000013</v>
      </c>
      <c r="BTW44" s="196">
        <v>0.24700974000000001</v>
      </c>
      <c r="BTX44" s="196">
        <v>1.73128901</v>
      </c>
      <c r="BTY44" s="196">
        <v>0.12317304999999999</v>
      </c>
      <c r="BTZ44" s="196">
        <v>0</v>
      </c>
      <c r="BUA44" s="196">
        <v>1.8706371399999999</v>
      </c>
      <c r="BUB44" s="196">
        <f t="shared" si="178"/>
        <v>3.97210894</v>
      </c>
      <c r="BUC44" s="196">
        <v>8.034071999999999E-2</v>
      </c>
      <c r="BUD44" s="196">
        <v>0.10702964</v>
      </c>
      <c r="BUE44" s="196">
        <v>5.9260287999999992</v>
      </c>
      <c r="BUF44" s="196">
        <v>1.34089E-3</v>
      </c>
      <c r="BUG44" s="196">
        <v>3.4413535900000007</v>
      </c>
      <c r="BUH44" s="196">
        <f t="shared" si="179"/>
        <v>9.5560936400000003</v>
      </c>
      <c r="BUI44" s="196">
        <f>1.99633627-1.984</f>
        <v>1.2336270000000038E-2</v>
      </c>
      <c r="BUJ44" s="196">
        <v>1.2051199999999998E-3</v>
      </c>
      <c r="BUK44" s="196">
        <v>0.65042874000000006</v>
      </c>
      <c r="BUL44" s="196">
        <v>0</v>
      </c>
      <c r="BUM44" s="196">
        <v>0.7294273200000001</v>
      </c>
      <c r="BUN44" s="196">
        <f t="shared" si="180"/>
        <v>1.3933974500000001</v>
      </c>
      <c r="BUO44" s="196">
        <v>6.7366075999999984</v>
      </c>
      <c r="BUP44" s="196">
        <v>2.7640710000000002E-2</v>
      </c>
      <c r="BUQ44" s="196">
        <f t="shared" si="181"/>
        <v>6.7642483099999984</v>
      </c>
      <c r="BUR44" s="196">
        <f t="shared" si="182"/>
        <v>28.185096800000004</v>
      </c>
      <c r="BUS44" s="196">
        <v>2.5725288399999999</v>
      </c>
      <c r="BUT44" s="196">
        <v>0.37299968999999999</v>
      </c>
      <c r="BUU44" s="196">
        <v>4.5282469999999991E-2</v>
      </c>
      <c r="BUV44" s="196">
        <f t="shared" si="183"/>
        <v>2.9908109999999999</v>
      </c>
      <c r="BUW44" s="196">
        <f>3.81180294-1.98</f>
        <v>1.8318029400000002</v>
      </c>
      <c r="BUX44" s="196">
        <v>0.93133195000000013</v>
      </c>
      <c r="BUY44" s="196">
        <v>4.6000000000000004E-7</v>
      </c>
      <c r="BUZ44" s="196">
        <v>5.5985368799999993</v>
      </c>
      <c r="BVA44" s="196">
        <v>0.10860475999999999</v>
      </c>
      <c r="BVB44" s="196">
        <f t="shared" si="184"/>
        <v>8.4702769900000003</v>
      </c>
      <c r="BVC44" s="196">
        <v>1.4989460599999997</v>
      </c>
      <c r="BVD44" s="196">
        <v>0.11448774000000002</v>
      </c>
      <c r="BVE44" s="196">
        <v>0.62064750000000002</v>
      </c>
      <c r="BVF44" s="196">
        <v>0.90884659000000001</v>
      </c>
      <c r="BVG44" s="196">
        <v>3.36538476</v>
      </c>
      <c r="BVH44" s="196">
        <f t="shared" si="185"/>
        <v>6.5083126499999997</v>
      </c>
      <c r="BVI44" s="196">
        <v>12.62005495</v>
      </c>
      <c r="BVJ44" s="196">
        <v>1.9503101500000002</v>
      </c>
      <c r="BVK44" s="196">
        <v>76.404846290000009</v>
      </c>
      <c r="BVL44" s="196">
        <f>3.08924833+5.04485342389671E-13</f>
        <v>3.0892483300005047</v>
      </c>
      <c r="BVM44" s="196">
        <v>0.61970948000000003</v>
      </c>
      <c r="BVN44" s="196">
        <f t="shared" si="206"/>
        <v>94.684169200000511</v>
      </c>
      <c r="BVO44" s="196">
        <v>1.8115179999999998E-2</v>
      </c>
      <c r="BVP44" s="196">
        <v>0.73198327000000007</v>
      </c>
      <c r="BVQ44" s="196">
        <v>9.6040500000000011E-3</v>
      </c>
      <c r="BVR44" s="196">
        <v>2.48540926</v>
      </c>
      <c r="BVS44" s="196">
        <v>1.34036409</v>
      </c>
      <c r="BVT44" s="196">
        <f t="shared" si="186"/>
        <v>4.5854758499999999</v>
      </c>
      <c r="BVU44" s="196">
        <f t="shared" si="187"/>
        <v>117.23904569000051</v>
      </c>
      <c r="BVV44" s="196">
        <f t="shared" si="244"/>
        <v>519.98285645195381</v>
      </c>
      <c r="BVW44" s="196">
        <v>3.0467319700000002</v>
      </c>
      <c r="BVX44" s="196">
        <v>0.15688329000000001</v>
      </c>
      <c r="BVY44" s="196">
        <v>6.6802200000000006E-2</v>
      </c>
      <c r="BVZ44" s="196">
        <v>1.8008118999999998</v>
      </c>
      <c r="BWA44" s="196">
        <v>4.9702054799999997</v>
      </c>
      <c r="BWB44" s="196">
        <f t="shared" si="245"/>
        <v>10.041434840000001</v>
      </c>
      <c r="BWC44" s="196">
        <v>4.1313015600000007</v>
      </c>
      <c r="BWD44" s="196">
        <v>8.816528999999998E-2</v>
      </c>
      <c r="BWE44" s="196">
        <v>3.99406536</v>
      </c>
      <c r="BWF44" s="196">
        <v>5.0164042599999998</v>
      </c>
      <c r="BWG44" s="196">
        <f>0.75358141+0.000819699999841106</f>
        <v>0.75440110999984111</v>
      </c>
      <c r="BWH44" s="196">
        <f t="shared" si="204"/>
        <v>13.984337579999842</v>
      </c>
      <c r="BWI44" s="196">
        <v>6.5417530000000002E-2</v>
      </c>
      <c r="BWJ44" s="196">
        <v>4.4203000000000003E-3</v>
      </c>
      <c r="BWK44" s="196">
        <v>3.8432379300000004</v>
      </c>
      <c r="BWL44" s="196">
        <v>0.90472403999999995</v>
      </c>
      <c r="BWM44" s="196">
        <v>1.7211211299999998</v>
      </c>
      <c r="BWN44" s="196">
        <f t="shared" si="209"/>
        <v>6.5389209299999997</v>
      </c>
      <c r="BWO44" s="196">
        <v>2.42200024</v>
      </c>
      <c r="BWP44" s="196">
        <v>1.358932E-2</v>
      </c>
      <c r="BWQ44" s="196">
        <v>1.5219349999999901E-2</v>
      </c>
      <c r="BWR44" s="196">
        <v>0.36491108999999994</v>
      </c>
      <c r="BWS44" s="196">
        <v>2.8671690000000003E-2</v>
      </c>
      <c r="BWT44" s="196">
        <f t="shared" si="210"/>
        <v>2.8443916899999997</v>
      </c>
      <c r="BWU44" s="196">
        <v>0.75810334000000001</v>
      </c>
      <c r="BWV44" s="196">
        <f t="shared" si="246"/>
        <v>0.75810334000000001</v>
      </c>
      <c r="BWW44" s="196">
        <f t="shared" si="247"/>
        <v>34.167188379999843</v>
      </c>
      <c r="BWX44" s="196">
        <v>5.2638130999999992</v>
      </c>
      <c r="BWY44" s="196">
        <v>0.94262322999999992</v>
      </c>
      <c r="BWZ44" s="196">
        <v>3.5021607100000005</v>
      </c>
      <c r="BXA44" s="196">
        <v>7.75027329</v>
      </c>
      <c r="BXB44" s="196">
        <f t="shared" si="190"/>
        <v>17.45887033</v>
      </c>
      <c r="BXC44" s="196">
        <v>6.4193347500000009</v>
      </c>
      <c r="BXD44" s="196">
        <v>1.2883259999999999E-2</v>
      </c>
      <c r="BXE44" s="196">
        <f>0.2856336+0.00000001</f>
        <v>0.28563360999999998</v>
      </c>
      <c r="BXF44" s="196">
        <v>0.62335888000000006</v>
      </c>
      <c r="BXG44" s="196">
        <f>0.81813718-0.00000001</f>
        <v>0.81813716999999997</v>
      </c>
      <c r="BXH44" s="196">
        <f t="shared" si="191"/>
        <v>8.1593476700000007</v>
      </c>
      <c r="BXI44" s="196">
        <v>0.47267745</v>
      </c>
      <c r="BXJ44" s="196">
        <v>0.11400762</v>
      </c>
      <c r="BXK44" s="196">
        <v>3.5329358400000004</v>
      </c>
      <c r="BXL44" s="196">
        <v>1.7999003900000001</v>
      </c>
      <c r="BXM44" s="196">
        <v>4.1776829999999994E-2</v>
      </c>
      <c r="BXN44" s="196">
        <f t="shared" si="192"/>
        <v>5.9612981300000003</v>
      </c>
      <c r="BXO44" s="196">
        <v>3.2426280000000002E-2</v>
      </c>
      <c r="BXP44" s="196">
        <v>9.5147830000000003E-2</v>
      </c>
      <c r="BXQ44" s="196">
        <f>2.11154799+0.00000001</f>
        <v>2.111548</v>
      </c>
      <c r="BXR44" s="196">
        <v>7.1050639999999998E-2</v>
      </c>
      <c r="BXS44" s="196">
        <f>0.30330783+0.00000002</f>
        <v>0.30330784999999999</v>
      </c>
      <c r="BXT44" s="196">
        <f t="shared" si="193"/>
        <v>2.6134805999999999</v>
      </c>
      <c r="BXU44" s="196">
        <f t="shared" si="194"/>
        <v>34.192996729999997</v>
      </c>
      <c r="BXV44" s="196">
        <v>3.9507820300000001</v>
      </c>
      <c r="BXW44" s="196">
        <v>0.23078844000000001</v>
      </c>
      <c r="BXX44" s="196">
        <v>4.5918649999999991E-2</v>
      </c>
      <c r="BXY44" s="196">
        <f t="shared" si="195"/>
        <v>4.2274891200000004</v>
      </c>
      <c r="BXZ44" s="196">
        <v>3.347101999999999E-2</v>
      </c>
      <c r="BYA44" s="196">
        <v>2.6396830000000003E-2</v>
      </c>
      <c r="BYB44" s="196">
        <f>1.41634134+0.00000001</f>
        <v>1.4163413499999999</v>
      </c>
      <c r="BYC44" s="196">
        <v>9.042807250000001</v>
      </c>
      <c r="BYD44" s="196">
        <v>0.24797300999999999</v>
      </c>
      <c r="BYE44" s="196">
        <f t="shared" si="196"/>
        <v>10.766989460000001</v>
      </c>
      <c r="BYF44" s="196">
        <v>9.1833019999999987E-2</v>
      </c>
      <c r="BYG44" s="196">
        <v>4.0197208</v>
      </c>
      <c r="BYH44" s="196">
        <f>0.04999429+0.00000001</f>
        <v>4.9994299999999998E-2</v>
      </c>
      <c r="BYI44" s="196">
        <v>3.5080118899999997</v>
      </c>
      <c r="BYJ44" s="196">
        <f>5.53041579+0.00000001</f>
        <v>5.5304158000000001</v>
      </c>
      <c r="BYK44" s="196">
        <f t="shared" si="207"/>
        <v>13.19997581</v>
      </c>
      <c r="BYL44" s="196">
        <v>0.13654728000000002</v>
      </c>
      <c r="BYM44" s="196">
        <v>0.19423397000000001</v>
      </c>
      <c r="BYN44" s="196">
        <v>0.95099643</v>
      </c>
      <c r="BYO44" s="196">
        <v>0.23161663000000002</v>
      </c>
      <c r="BYP44" s="196">
        <v>0.12792019999999998</v>
      </c>
      <c r="BYQ44" s="196">
        <f t="shared" si="205"/>
        <v>1.6413145099999999</v>
      </c>
      <c r="BYR44" s="196">
        <v>2.8366629999999997E-2</v>
      </c>
      <c r="BYS44" s="196">
        <v>0.26040033000000001</v>
      </c>
      <c r="BYT44" s="196">
        <v>5.4456289199999999</v>
      </c>
      <c r="BYU44" s="196">
        <v>5.4387388000000003</v>
      </c>
      <c r="BYV44" s="196">
        <f t="shared" si="197"/>
        <v>11.17313468</v>
      </c>
      <c r="BYW44" s="196">
        <f t="shared" si="198"/>
        <v>41.008903580000009</v>
      </c>
      <c r="BYX44" s="196">
        <v>15.54222717</v>
      </c>
      <c r="BYY44" s="196">
        <f t="shared" si="199"/>
        <v>15.54222717</v>
      </c>
      <c r="BYZ44" s="196">
        <v>6.1409913300000003</v>
      </c>
      <c r="BZA44" s="196">
        <v>1.0440061299999999</v>
      </c>
      <c r="BZB44" s="196">
        <v>0.51527548999999995</v>
      </c>
      <c r="BZC44" s="196">
        <v>8.4783230000000001E-2</v>
      </c>
      <c r="BZD44" s="196">
        <v>6.2679000000000007E-3</v>
      </c>
      <c r="BZE44" s="196">
        <f t="shared" si="200"/>
        <v>7.7913240799999999</v>
      </c>
      <c r="BZF44" s="196">
        <v>0.80014649000000015</v>
      </c>
      <c r="BZG44" s="196">
        <v>0.22398013999999999</v>
      </c>
      <c r="BZH44" s="196">
        <v>1.2624556600000001</v>
      </c>
      <c r="BZI44" s="196">
        <v>3.2346637400000007</v>
      </c>
      <c r="BZJ44" s="196">
        <f t="shared" si="201"/>
        <v>5.5212460300000004</v>
      </c>
      <c r="BZK44" s="196">
        <v>5.0858250000000008E-2</v>
      </c>
      <c r="BZL44" s="196">
        <v>0.23999469000000001</v>
      </c>
      <c r="BZM44" s="196">
        <v>0.38235928999999996</v>
      </c>
      <c r="BZN44" s="196">
        <v>3.0797377799999999</v>
      </c>
      <c r="BZO44" s="196"/>
      <c r="BZP44" s="196">
        <f t="shared" si="229"/>
        <v>3.7529500099999997</v>
      </c>
      <c r="BZQ44" s="196">
        <f t="shared" si="202"/>
        <v>32.607747289999999</v>
      </c>
      <c r="BZR44" s="196">
        <f t="shared" si="203"/>
        <v>141.97683597999983</v>
      </c>
      <c r="BZS44" s="199"/>
      <c r="BZT44" s="197"/>
      <c r="BZU44" s="197"/>
      <c r="BZV44" s="199"/>
      <c r="BZW44" s="211"/>
      <c r="BZX44" s="233"/>
      <c r="BZY44" s="197"/>
      <c r="BZZ44" s="197"/>
      <c r="CAA44" s="197"/>
      <c r="CAB44" s="197"/>
      <c r="CAC44" s="197"/>
      <c r="CAD44" s="197"/>
      <c r="CAE44" s="197"/>
      <c r="CAF44" s="197"/>
      <c r="CAG44" s="197"/>
      <c r="CAH44" s="197"/>
      <c r="CAI44" s="197"/>
      <c r="CAJ44" s="197"/>
      <c r="CAK44" s="198"/>
      <c r="CAL44" s="198"/>
      <c r="CAM44" s="198"/>
      <c r="CAN44" s="198"/>
      <c r="CAO44" s="198"/>
      <c r="CAP44" s="198"/>
      <c r="CAQ44" s="198"/>
      <c r="CAR44" s="198"/>
      <c r="CAS44" s="198"/>
      <c r="CAT44" s="198"/>
      <c r="CAU44" s="198"/>
      <c r="CAV44" s="198"/>
      <c r="CAW44" s="198"/>
      <c r="CAX44" s="198"/>
      <c r="CAY44" s="198"/>
      <c r="CAZ44" s="198"/>
      <c r="CBA44" s="198"/>
      <c r="CBB44" s="198"/>
      <c r="CBC44" s="198"/>
      <c r="CBD44" s="198"/>
      <c r="CBE44" s="198"/>
      <c r="CBF44" s="198"/>
      <c r="CBG44" s="198"/>
      <c r="CBH44" s="198"/>
      <c r="CBI44" s="198"/>
      <c r="CBJ44" s="197"/>
      <c r="CBK44" s="197"/>
      <c r="CBL44" s="197"/>
      <c r="CBM44" s="197"/>
      <c r="CBN44" s="197"/>
      <c r="CBO44" s="207" t="s">
        <v>212</v>
      </c>
      <c r="CBP44" s="234"/>
      <c r="CBQ44" s="235">
        <v>8.6</v>
      </c>
      <c r="CBR44" s="197"/>
      <c r="CBS44" s="197"/>
      <c r="CBT44" s="207" t="s">
        <v>16</v>
      </c>
      <c r="CBU44" s="221">
        <v>9.720923032069971E-2</v>
      </c>
      <c r="CBV44" s="206"/>
      <c r="CBW44" s="197"/>
      <c r="CBX44" s="197"/>
      <c r="CBY44" s="197"/>
      <c r="CBZ44" s="197"/>
      <c r="CCA44" s="197"/>
      <c r="CCB44" s="197"/>
      <c r="CCC44" s="197"/>
      <c r="CCD44" s="197"/>
      <c r="CCE44" s="197"/>
      <c r="CCF44" s="197"/>
      <c r="CCG44" s="197"/>
      <c r="CCH44" s="197"/>
      <c r="CCI44" s="197"/>
      <c r="CCJ44" s="197"/>
      <c r="CCK44" s="197"/>
      <c r="CCL44" s="197"/>
      <c r="CCM44" s="197"/>
      <c r="CCN44" s="197"/>
      <c r="CCO44" s="197"/>
      <c r="CCP44" s="197"/>
      <c r="CCQ44" s="197"/>
      <c r="CCR44" s="198"/>
      <c r="CCS44" s="198">
        <f t="shared" si="248"/>
        <v>51.574484369999936</v>
      </c>
      <c r="CCT44" s="199"/>
      <c r="CCV44" s="207" t="s">
        <v>19</v>
      </c>
      <c r="CCW44" s="210">
        <v>1.4304248075801747</v>
      </c>
      <c r="CCX44" s="224"/>
      <c r="CCY44" s="222">
        <v>1.4304248075801747</v>
      </c>
      <c r="CDM44" s="215"/>
      <c r="CDN44" s="236"/>
      <c r="CDO44" s="236"/>
      <c r="CDP44" s="222"/>
      <c r="CDS44" s="207" t="s">
        <v>213</v>
      </c>
      <c r="CDT44" s="210">
        <v>7.8064970845481058E-2</v>
      </c>
      <c r="CDU44" s="210"/>
      <c r="CDY44" s="229" t="s">
        <v>225</v>
      </c>
      <c r="CDZ44" s="230"/>
      <c r="CEA44" s="230">
        <v>0.30651322999999997</v>
      </c>
    </row>
    <row r="45" spans="1:2164" s="200" customFormat="1" outlineLevel="1" x14ac:dyDescent="0.2">
      <c r="A45" s="201" t="s">
        <v>35</v>
      </c>
      <c r="B45" s="195">
        <v>3.5635653900000004</v>
      </c>
      <c r="C45" s="195">
        <v>3.6930313199999998</v>
      </c>
      <c r="D45" s="195"/>
      <c r="E45" s="195"/>
      <c r="F45" s="195"/>
      <c r="G45" s="195"/>
      <c r="H45" s="195">
        <v>2.7918676499999999</v>
      </c>
      <c r="I45" s="195"/>
      <c r="J45" s="195"/>
      <c r="K45" s="195">
        <v>2.6653019999999999E-2</v>
      </c>
      <c r="L45" s="195"/>
      <c r="M45" s="195"/>
      <c r="N45" s="195">
        <v>13.957504009999999</v>
      </c>
      <c r="O45" s="202">
        <v>20.469055999999998</v>
      </c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>
        <v>6.7545000000000001E-3</v>
      </c>
      <c r="DM45" s="195"/>
      <c r="DN45" s="195">
        <v>6.7545000000000001E-3</v>
      </c>
      <c r="DO45" s="195">
        <v>6.7545000000000001E-3</v>
      </c>
      <c r="DP45" s="195"/>
      <c r="DQ45" s="195"/>
      <c r="DR45" s="195"/>
      <c r="DS45" s="195"/>
      <c r="DT45" s="195"/>
      <c r="DU45" s="195"/>
      <c r="DV45" s="195"/>
      <c r="DW45" s="195"/>
      <c r="DX45" s="195"/>
      <c r="DY45" s="195"/>
      <c r="DZ45" s="195"/>
      <c r="EA45" s="195"/>
      <c r="EB45" s="195"/>
      <c r="EC45" s="195"/>
      <c r="ED45" s="195"/>
      <c r="EE45" s="195"/>
      <c r="EF45" s="195"/>
      <c r="EG45" s="195"/>
      <c r="EH45" s="195"/>
      <c r="EI45" s="195"/>
      <c r="EJ45" s="195"/>
      <c r="EK45" s="195"/>
      <c r="EL45" s="195"/>
      <c r="EM45" s="195"/>
      <c r="EN45" s="195"/>
      <c r="EO45" s="195"/>
      <c r="EP45" s="195"/>
      <c r="EQ45" s="195"/>
      <c r="ER45" s="195"/>
      <c r="ES45" s="195"/>
      <c r="ET45" s="195"/>
      <c r="EU45" s="195"/>
      <c r="EV45" s="195"/>
      <c r="EW45" s="195"/>
      <c r="EX45" s="195"/>
      <c r="EY45" s="195"/>
      <c r="EZ45" s="195"/>
      <c r="FA45" s="195"/>
      <c r="FB45" s="195"/>
      <c r="FC45" s="195"/>
      <c r="FD45" s="195"/>
      <c r="FE45" s="195"/>
      <c r="FF45" s="195"/>
      <c r="FG45" s="195"/>
      <c r="FH45" s="195"/>
      <c r="FI45" s="195"/>
      <c r="FJ45" s="195"/>
      <c r="FK45" s="195"/>
      <c r="FL45" s="195"/>
      <c r="FM45" s="195"/>
      <c r="FN45" s="195"/>
      <c r="FO45" s="195"/>
      <c r="FP45" s="195"/>
      <c r="FQ45" s="195"/>
      <c r="FR45" s="195"/>
      <c r="FS45" s="195"/>
      <c r="FT45" s="195"/>
      <c r="FU45" s="195"/>
      <c r="FV45" s="195"/>
      <c r="FW45" s="195"/>
      <c r="FX45" s="195"/>
      <c r="FY45" s="195"/>
      <c r="FZ45" s="195"/>
      <c r="GA45" s="195"/>
      <c r="GB45" s="195"/>
      <c r="GC45" s="195"/>
      <c r="GD45" s="195"/>
      <c r="GE45" s="195"/>
      <c r="GF45" s="195"/>
      <c r="GG45" s="195"/>
      <c r="GH45" s="195"/>
      <c r="GI45" s="195"/>
      <c r="GJ45" s="195"/>
      <c r="GK45" s="195"/>
      <c r="GL45" s="195"/>
      <c r="GM45" s="195"/>
      <c r="GN45" s="195"/>
      <c r="GO45" s="195"/>
      <c r="GP45" s="195"/>
      <c r="GQ45" s="195"/>
      <c r="GR45" s="195"/>
      <c r="GS45" s="195"/>
      <c r="GT45" s="195"/>
      <c r="GU45" s="195"/>
      <c r="GV45" s="195"/>
      <c r="GW45" s="195"/>
      <c r="GX45" s="195"/>
      <c r="GY45" s="195"/>
      <c r="GZ45" s="195"/>
      <c r="HA45" s="195"/>
      <c r="HB45" s="195"/>
      <c r="HC45" s="195"/>
      <c r="HD45" s="195"/>
      <c r="HE45" s="195"/>
      <c r="HF45" s="195"/>
      <c r="HG45" s="195"/>
      <c r="HH45" s="195"/>
      <c r="HI45" s="195"/>
      <c r="HJ45" s="195"/>
      <c r="HK45" s="195"/>
      <c r="HL45" s="195"/>
      <c r="HM45" s="195"/>
      <c r="HN45" s="195"/>
      <c r="HO45" s="195"/>
      <c r="HP45" s="195"/>
      <c r="HQ45" s="195"/>
      <c r="HR45" s="195"/>
      <c r="HS45" s="195"/>
      <c r="HT45" s="195"/>
      <c r="HU45" s="195"/>
      <c r="HV45" s="195"/>
      <c r="HW45" s="195"/>
      <c r="HX45" s="195"/>
      <c r="HY45" s="195"/>
      <c r="HZ45" s="195"/>
      <c r="IA45" s="195"/>
      <c r="IB45" s="195"/>
      <c r="IC45" s="195"/>
      <c r="ID45" s="195"/>
      <c r="IE45" s="195"/>
      <c r="IF45" s="195"/>
      <c r="IG45" s="195"/>
      <c r="IH45" s="195"/>
      <c r="II45" s="195"/>
      <c r="IJ45" s="195"/>
      <c r="IK45" s="195"/>
      <c r="IL45" s="195"/>
      <c r="IM45" s="195"/>
      <c r="IN45" s="195"/>
      <c r="IO45" s="195"/>
      <c r="IP45" s="195"/>
      <c r="IQ45" s="195"/>
      <c r="IR45" s="195"/>
      <c r="IS45" s="195"/>
      <c r="IT45" s="195"/>
      <c r="IU45" s="195"/>
      <c r="IV45" s="195"/>
      <c r="IW45" s="195"/>
      <c r="IX45" s="195"/>
      <c r="IY45" s="195"/>
      <c r="IZ45" s="195"/>
      <c r="JA45" s="195"/>
      <c r="JB45" s="195"/>
      <c r="JC45" s="195"/>
      <c r="JD45" s="195"/>
      <c r="JE45" s="195"/>
      <c r="JF45" s="195"/>
      <c r="JG45" s="195"/>
      <c r="JH45" s="195"/>
      <c r="JI45" s="195"/>
      <c r="JJ45" s="195"/>
      <c r="JK45" s="195"/>
      <c r="JL45" s="195"/>
      <c r="JM45" s="195"/>
      <c r="JN45" s="195"/>
      <c r="JO45" s="195">
        <v>4.5563000000000001E-3</v>
      </c>
      <c r="JP45" s="195"/>
      <c r="JQ45" s="195"/>
      <c r="JR45" s="195"/>
      <c r="JS45" s="195"/>
      <c r="JT45" s="195">
        <v>4.5563000000000001E-3</v>
      </c>
      <c r="JU45" s="195"/>
      <c r="JV45" s="195"/>
      <c r="JW45" s="195">
        <v>4.5563000000000001E-3</v>
      </c>
      <c r="JX45" s="195"/>
      <c r="JY45" s="195"/>
      <c r="JZ45" s="195"/>
      <c r="KA45" s="195"/>
      <c r="KB45" s="195">
        <v>3.1578753100000001</v>
      </c>
      <c r="KC45" s="195"/>
      <c r="KD45" s="195"/>
      <c r="KE45" s="195"/>
      <c r="KF45" s="195"/>
      <c r="KG45" s="195">
        <v>3.1578753100000001</v>
      </c>
      <c r="KH45" s="195"/>
      <c r="KI45" s="195"/>
      <c r="KJ45" s="195"/>
      <c r="KK45" s="195"/>
      <c r="KL45" s="195"/>
      <c r="KM45" s="195"/>
      <c r="KN45" s="195"/>
      <c r="KO45" s="195"/>
      <c r="KP45" s="195"/>
      <c r="KQ45" s="195"/>
      <c r="KR45" s="195"/>
      <c r="KS45" s="195"/>
      <c r="KT45" s="195"/>
      <c r="KU45" s="195">
        <v>0.15739738</v>
      </c>
      <c r="KV45" s="195"/>
      <c r="KW45" s="195">
        <v>0.15739738</v>
      </c>
      <c r="KX45" s="195">
        <v>3.31527269</v>
      </c>
      <c r="KY45" s="195"/>
      <c r="KZ45" s="195"/>
      <c r="LA45" s="195"/>
      <c r="LB45" s="195"/>
      <c r="LC45" s="195"/>
      <c r="LD45" s="195"/>
      <c r="LE45" s="195"/>
      <c r="LF45" s="195"/>
      <c r="LG45" s="195"/>
      <c r="LH45" s="195"/>
      <c r="LI45" s="195"/>
      <c r="LJ45" s="195"/>
      <c r="LK45" s="195"/>
      <c r="LL45" s="195"/>
      <c r="LM45" s="195"/>
      <c r="LN45" s="195"/>
      <c r="LO45" s="195"/>
      <c r="LP45" s="195">
        <v>2.5595939999999998E-2</v>
      </c>
      <c r="LQ45" s="195"/>
      <c r="LR45" s="195"/>
      <c r="LS45" s="195">
        <v>2.5595939999999998E-2</v>
      </c>
      <c r="LT45" s="195">
        <v>1.425484E-2</v>
      </c>
      <c r="LU45" s="195">
        <v>2.2811099999999997E-2</v>
      </c>
      <c r="LV45" s="195"/>
      <c r="LW45" s="195"/>
      <c r="LX45" s="195"/>
      <c r="LY45" s="195">
        <v>3.7065939999999999E-2</v>
      </c>
      <c r="LZ45" s="195">
        <v>6.2661879999999989E-2</v>
      </c>
      <c r="MA45" s="195">
        <v>3.3892453700000003</v>
      </c>
      <c r="MB45" s="195"/>
      <c r="MC45" s="195"/>
      <c r="MD45" s="195"/>
      <c r="ME45" s="195"/>
      <c r="MF45" s="195"/>
      <c r="MG45" s="195"/>
      <c r="MH45" s="195"/>
      <c r="MI45" s="195"/>
      <c r="MJ45" s="195">
        <v>4.1805759999999997E-2</v>
      </c>
      <c r="MK45" s="195"/>
      <c r="ML45" s="195">
        <v>4.1805759999999997E-2</v>
      </c>
      <c r="MM45" s="195"/>
      <c r="MN45" s="195"/>
      <c r="MO45" s="202"/>
      <c r="MP45" s="202"/>
      <c r="MQ45" s="202"/>
      <c r="MR45" s="202"/>
      <c r="MS45" s="202"/>
      <c r="MT45" s="202"/>
      <c r="MU45" s="202"/>
      <c r="MV45" s="202"/>
      <c r="MW45" s="202"/>
      <c r="MX45" s="202"/>
      <c r="MY45" s="202"/>
      <c r="MZ45" s="202"/>
      <c r="NA45" s="195">
        <v>4.1805759999999997E-2</v>
      </c>
      <c r="NB45" s="195"/>
      <c r="NC45" s="195"/>
      <c r="ND45" s="195"/>
      <c r="NE45" s="195"/>
      <c r="NF45" s="195"/>
      <c r="NG45" s="195"/>
      <c r="NH45" s="195"/>
      <c r="NI45" s="195"/>
      <c r="NJ45" s="195"/>
      <c r="NK45" s="195"/>
      <c r="NL45" s="195"/>
      <c r="NM45" s="195"/>
      <c r="NN45" s="195">
        <v>9.7099999999999999E-3</v>
      </c>
      <c r="NO45" s="195">
        <v>4.5134E-4</v>
      </c>
      <c r="NP45" s="195"/>
      <c r="NQ45" s="195">
        <v>1.016134E-2</v>
      </c>
      <c r="NR45" s="195"/>
      <c r="NS45" s="195"/>
      <c r="NT45" s="195"/>
      <c r="NU45" s="195"/>
      <c r="NV45" s="195"/>
      <c r="NW45" s="195"/>
      <c r="NX45" s="195">
        <v>1.016134E-2</v>
      </c>
      <c r="NY45" s="195"/>
      <c r="NZ45" s="195"/>
      <c r="OA45" s="195"/>
      <c r="OB45" s="195"/>
      <c r="OC45" s="195"/>
      <c r="OD45" s="195"/>
      <c r="OE45" s="195"/>
      <c r="OF45" s="195"/>
      <c r="OG45" s="195"/>
      <c r="OH45" s="195"/>
      <c r="OI45" s="195"/>
      <c r="OJ45" s="195"/>
      <c r="OK45" s="195"/>
      <c r="OL45" s="195"/>
      <c r="OM45" s="195"/>
      <c r="ON45" s="195"/>
      <c r="OO45" s="195"/>
      <c r="OP45" s="195"/>
      <c r="OQ45" s="195"/>
      <c r="OR45" s="195"/>
      <c r="OS45" s="195"/>
      <c r="OT45" s="195"/>
      <c r="OU45" s="195"/>
      <c r="OV45" s="195"/>
      <c r="OW45" s="195"/>
      <c r="OX45" s="195"/>
      <c r="OY45" s="195"/>
      <c r="OZ45" s="195"/>
      <c r="PA45" s="195"/>
      <c r="PB45" s="195"/>
      <c r="PC45" s="195"/>
      <c r="PD45" s="195"/>
      <c r="PE45" s="195"/>
      <c r="PF45" s="195"/>
      <c r="PG45" s="195"/>
      <c r="PH45" s="195"/>
      <c r="PI45" s="195"/>
      <c r="PJ45" s="195"/>
      <c r="PK45" s="195"/>
      <c r="PL45" s="195"/>
      <c r="PM45" s="195"/>
      <c r="PN45" s="195"/>
      <c r="PO45" s="195"/>
      <c r="PP45" s="195"/>
      <c r="PQ45" s="195"/>
      <c r="PR45" s="195"/>
      <c r="PS45" s="195"/>
      <c r="PT45" s="195"/>
      <c r="PU45" s="195"/>
      <c r="PV45" s="195"/>
      <c r="PW45" s="195"/>
      <c r="PX45" s="195"/>
      <c r="PY45" s="195"/>
      <c r="PZ45" s="195"/>
      <c r="QA45" s="195"/>
      <c r="QB45" s="195"/>
      <c r="QC45" s="195"/>
      <c r="QD45" s="195"/>
      <c r="QE45" s="195"/>
      <c r="QF45" s="195"/>
      <c r="QG45" s="195"/>
      <c r="QH45" s="195"/>
      <c r="QI45" s="195"/>
      <c r="QJ45" s="195"/>
      <c r="QK45" s="195"/>
      <c r="QL45" s="195"/>
      <c r="QM45" s="195"/>
      <c r="QN45" s="195"/>
      <c r="QO45" s="195"/>
      <c r="QP45" s="195"/>
      <c r="QQ45" s="195"/>
      <c r="QR45" s="195"/>
      <c r="QS45" s="195"/>
      <c r="QT45" s="195"/>
      <c r="QU45" s="195"/>
      <c r="QV45" s="195"/>
      <c r="QW45" s="195"/>
      <c r="QX45" s="195"/>
      <c r="QY45" s="195"/>
      <c r="QZ45" s="195"/>
      <c r="RA45" s="195"/>
      <c r="RB45" s="195"/>
      <c r="RC45" s="195"/>
      <c r="RD45" s="195"/>
      <c r="RE45" s="195"/>
      <c r="RF45" s="195">
        <v>1.0204081600000001</v>
      </c>
      <c r="RG45" s="195"/>
      <c r="RH45" s="195"/>
      <c r="RI45" s="195"/>
      <c r="RJ45" s="195">
        <v>1.0204081600000001</v>
      </c>
      <c r="RK45" s="195"/>
      <c r="RL45" s="195"/>
      <c r="RM45" s="195"/>
      <c r="RN45" s="195"/>
      <c r="RO45" s="195"/>
      <c r="RP45" s="195"/>
      <c r="RQ45" s="195"/>
      <c r="RR45" s="195"/>
      <c r="RS45" s="195"/>
      <c r="RT45" s="195"/>
      <c r="RU45" s="195"/>
      <c r="RV45" s="195"/>
      <c r="RW45" s="195"/>
      <c r="RX45" s="195"/>
      <c r="RY45" s="195"/>
      <c r="RZ45" s="195"/>
      <c r="SA45" s="195">
        <v>1.0204081600000001</v>
      </c>
      <c r="SB45" s="195"/>
      <c r="SC45" s="195"/>
      <c r="SD45" s="195"/>
      <c r="SE45" s="195"/>
      <c r="SF45" s="195"/>
      <c r="SG45" s="195"/>
      <c r="SH45" s="195"/>
      <c r="SI45" s="195"/>
      <c r="SJ45" s="195"/>
      <c r="SK45" s="195"/>
      <c r="SL45" s="195"/>
      <c r="SM45" s="195"/>
      <c r="SN45" s="195"/>
      <c r="SO45" s="195"/>
      <c r="SP45" s="195"/>
      <c r="SQ45" s="195"/>
      <c r="SR45" s="196"/>
      <c r="SS45" s="195"/>
      <c r="ST45" s="195"/>
      <c r="SU45" s="195"/>
      <c r="SV45" s="195"/>
      <c r="SW45" s="195"/>
      <c r="SX45" s="195"/>
      <c r="SY45" s="195"/>
      <c r="SZ45" s="195"/>
      <c r="TA45" s="195"/>
      <c r="TB45" s="195"/>
      <c r="TC45" s="195"/>
      <c r="TD45" s="195"/>
      <c r="TE45" s="195"/>
      <c r="TF45" s="195"/>
      <c r="TG45" s="195"/>
      <c r="TH45" s="195"/>
      <c r="TI45" s="195"/>
      <c r="TJ45" s="195"/>
      <c r="TK45" s="195">
        <f t="shared" si="230"/>
        <v>0</v>
      </c>
      <c r="TL45" s="202"/>
      <c r="TM45" s="202"/>
      <c r="TN45" s="202"/>
      <c r="TO45" s="202"/>
      <c r="TP45" s="202"/>
      <c r="TQ45" s="202"/>
      <c r="TR45" s="202"/>
      <c r="TS45" s="202"/>
      <c r="TT45" s="202"/>
      <c r="TU45" s="202"/>
      <c r="TV45" s="202"/>
      <c r="TW45" s="202"/>
      <c r="TX45" s="202"/>
      <c r="TY45" s="202"/>
      <c r="TZ45" s="202"/>
      <c r="UA45" s="202"/>
      <c r="UB45" s="202"/>
      <c r="UC45" s="195"/>
      <c r="UD45" s="195"/>
      <c r="UE45" s="195"/>
      <c r="UF45" s="195"/>
      <c r="UG45" s="195"/>
      <c r="UH45" s="195"/>
      <c r="UI45" s="195"/>
      <c r="UJ45" s="195"/>
      <c r="UK45" s="195"/>
      <c r="UL45" s="195"/>
      <c r="UM45" s="195"/>
      <c r="UN45" s="195"/>
      <c r="UO45" s="195"/>
      <c r="UP45" s="195"/>
      <c r="UQ45" s="195"/>
      <c r="UR45" s="195"/>
      <c r="US45" s="195"/>
      <c r="UT45" s="195"/>
      <c r="UU45" s="195"/>
      <c r="UV45" s="195"/>
      <c r="UW45" s="195">
        <f t="shared" si="42"/>
        <v>0</v>
      </c>
      <c r="UX45" s="195"/>
      <c r="UY45" s="195"/>
      <c r="UZ45" s="195"/>
      <c r="VA45" s="195"/>
      <c r="VB45" s="195"/>
      <c r="VC45" s="195"/>
      <c r="VD45" s="195"/>
      <c r="VE45" s="195"/>
      <c r="VF45" s="195"/>
      <c r="VG45" s="195"/>
      <c r="VH45" s="195"/>
      <c r="VI45" s="195"/>
      <c r="VJ45" s="195"/>
      <c r="VK45" s="195"/>
      <c r="VL45" s="195"/>
      <c r="VM45" s="195"/>
      <c r="VN45" s="195"/>
      <c r="VO45" s="195"/>
      <c r="VP45" s="195"/>
      <c r="VQ45" s="195"/>
      <c r="VR45" s="195"/>
      <c r="VS45" s="195"/>
      <c r="VT45" s="195"/>
      <c r="VU45" s="195"/>
      <c r="VV45" s="195"/>
      <c r="VW45" s="195"/>
      <c r="VX45" s="195"/>
      <c r="VY45" s="195"/>
      <c r="VZ45" s="195"/>
      <c r="WA45" s="195"/>
      <c r="WB45" s="195"/>
      <c r="WC45" s="195"/>
      <c r="WD45" s="195"/>
      <c r="WE45" s="195"/>
      <c r="WF45" s="195"/>
      <c r="WG45" s="195"/>
      <c r="WH45" s="195"/>
      <c r="WI45" s="195"/>
      <c r="WJ45" s="195"/>
      <c r="WK45" s="195"/>
      <c r="WL45" s="195"/>
      <c r="WM45" s="195"/>
      <c r="WN45" s="195"/>
      <c r="WO45" s="195"/>
      <c r="WP45" s="195"/>
      <c r="WQ45" s="195"/>
      <c r="WR45" s="195"/>
      <c r="WS45" s="195"/>
      <c r="WT45" s="195"/>
      <c r="WU45" s="195"/>
      <c r="WV45" s="195"/>
      <c r="WW45" s="195"/>
      <c r="WX45" s="195"/>
      <c r="WY45" s="195"/>
      <c r="WZ45" s="195"/>
      <c r="XA45" s="195"/>
      <c r="XB45" s="195"/>
      <c r="XC45" s="195"/>
      <c r="XD45" s="195"/>
      <c r="XE45" s="195"/>
      <c r="XF45" s="195"/>
      <c r="XG45" s="195"/>
      <c r="XH45" s="195">
        <v>1.16863625</v>
      </c>
      <c r="XI45" s="195">
        <v>1.16863625</v>
      </c>
      <c r="XJ45" s="195"/>
      <c r="XK45" s="195"/>
      <c r="XL45" s="195"/>
      <c r="XM45" s="195"/>
      <c r="XN45" s="195"/>
      <c r="XO45" s="195"/>
      <c r="XP45" s="195"/>
      <c r="XQ45" s="195"/>
      <c r="XR45" s="195"/>
      <c r="XS45" s="195"/>
      <c r="XT45" s="195"/>
      <c r="XU45" s="195"/>
      <c r="XV45" s="195"/>
      <c r="XW45" s="195"/>
      <c r="XX45" s="195"/>
      <c r="XY45" s="195"/>
      <c r="XZ45" s="195"/>
      <c r="YA45" s="195">
        <f t="shared" si="43"/>
        <v>0</v>
      </c>
      <c r="YB45" s="195"/>
      <c r="YC45" s="195">
        <v>4.5133999999999902E-4</v>
      </c>
      <c r="YD45" s="195">
        <v>3.42809E-3</v>
      </c>
      <c r="YE45" s="195"/>
      <c r="YF45" s="195">
        <f t="shared" si="44"/>
        <v>3.8794299999999988E-3</v>
      </c>
      <c r="YG45" s="195">
        <f t="shared" si="45"/>
        <v>1.1725156800000001</v>
      </c>
      <c r="YH45" s="202">
        <f t="shared" si="46"/>
        <v>2.2448909400000003</v>
      </c>
      <c r="YI45" s="202"/>
      <c r="YJ45" s="202"/>
      <c r="YK45" s="202"/>
      <c r="YL45" s="202"/>
      <c r="YM45" s="202">
        <f t="shared" si="47"/>
        <v>0</v>
      </c>
      <c r="YN45" s="202"/>
      <c r="YO45" s="202">
        <v>5.7042500000000003E-2</v>
      </c>
      <c r="YP45" s="202">
        <v>3.6119510000000001E-2</v>
      </c>
      <c r="YQ45" s="202"/>
      <c r="YR45" s="202"/>
      <c r="YS45" s="202">
        <v>9.3162010000000003E-2</v>
      </c>
      <c r="YT45" s="202"/>
      <c r="YU45" s="202"/>
      <c r="YV45" s="202"/>
      <c r="YW45" s="202"/>
      <c r="YX45" s="202"/>
      <c r="YY45" s="202"/>
      <c r="YZ45" s="202"/>
      <c r="ZA45" s="202"/>
      <c r="ZB45" s="202"/>
      <c r="ZC45" s="202"/>
      <c r="ZD45" s="202"/>
      <c r="ZE45" s="202"/>
      <c r="ZF45" s="202"/>
      <c r="ZG45" s="202"/>
      <c r="ZH45" s="202"/>
      <c r="ZI45" s="202">
        <v>9.3162010000000003E-2</v>
      </c>
      <c r="ZJ45" s="202"/>
      <c r="ZK45" s="202"/>
      <c r="ZL45" s="202"/>
      <c r="ZM45" s="202"/>
      <c r="ZN45" s="202"/>
      <c r="ZO45" s="202"/>
      <c r="ZP45" s="202"/>
      <c r="ZQ45" s="202"/>
      <c r="ZR45" s="202"/>
      <c r="ZS45" s="202"/>
      <c r="ZT45" s="202"/>
      <c r="ZU45" s="202"/>
      <c r="ZV45" s="202"/>
      <c r="ZW45" s="202"/>
      <c r="ZX45" s="202"/>
      <c r="ZY45" s="202"/>
      <c r="ZZ45" s="202"/>
      <c r="AAA45" s="202"/>
      <c r="AAB45" s="202"/>
      <c r="AAC45" s="202"/>
      <c r="AAD45" s="202"/>
      <c r="AAE45" s="202"/>
      <c r="AAF45" s="202"/>
      <c r="AAG45" s="202"/>
      <c r="AAH45" s="202"/>
      <c r="AAI45" s="202"/>
      <c r="AAJ45" s="202"/>
      <c r="AAK45" s="202"/>
      <c r="AAL45" s="202"/>
      <c r="AAM45" s="202"/>
      <c r="AAN45" s="202"/>
      <c r="AAO45" s="202"/>
      <c r="AAP45" s="202"/>
      <c r="AAQ45" s="202"/>
      <c r="AAR45" s="202"/>
      <c r="AAS45" s="202"/>
      <c r="AAT45" s="202"/>
      <c r="AAU45" s="202"/>
      <c r="AAV45" s="202"/>
      <c r="AAW45" s="202"/>
      <c r="AAX45" s="202"/>
      <c r="AAY45" s="202"/>
      <c r="AAZ45" s="202"/>
      <c r="ABA45" s="202"/>
      <c r="ABB45" s="202"/>
      <c r="ABC45" s="202"/>
      <c r="ABD45" s="202"/>
      <c r="ABE45" s="202"/>
      <c r="ABF45" s="202"/>
      <c r="ABG45" s="202"/>
      <c r="ABH45" s="202">
        <f t="shared" si="48"/>
        <v>9.3162010000000003E-2</v>
      </c>
      <c r="ABI45" s="202"/>
      <c r="ABJ45" s="202"/>
      <c r="ABK45" s="202"/>
      <c r="ABL45" s="202"/>
      <c r="ABM45" s="202"/>
      <c r="ABN45" s="202"/>
      <c r="ABO45" s="202"/>
      <c r="ABP45" s="202"/>
      <c r="ABQ45" s="202">
        <v>3.6096000000000003E-2</v>
      </c>
      <c r="ABR45" s="202"/>
      <c r="ABS45" s="202"/>
      <c r="ABT45" s="202"/>
      <c r="ABU45" s="202">
        <v>3.6096000000000003E-2</v>
      </c>
      <c r="ABV45" s="202"/>
      <c r="ABW45" s="202"/>
      <c r="ABX45" s="202"/>
      <c r="ABY45" s="202"/>
      <c r="ABZ45" s="202"/>
      <c r="ACA45" s="202"/>
      <c r="ACB45" s="202"/>
      <c r="ACC45" s="202"/>
      <c r="ACD45" s="202"/>
      <c r="ACE45" s="202"/>
      <c r="ACF45" s="202">
        <v>1.6509599999999999E-2</v>
      </c>
      <c r="ACG45" s="202">
        <v>1.6509599999999999E-2</v>
      </c>
      <c r="ACH45" s="202"/>
      <c r="ACI45" s="202"/>
      <c r="ACJ45" s="202">
        <v>5.2605600000000002E-2</v>
      </c>
      <c r="ACK45" s="202"/>
      <c r="ACL45" s="202"/>
      <c r="ACM45" s="202"/>
      <c r="ACN45" s="202"/>
      <c r="ACO45" s="202"/>
      <c r="ACP45" s="202"/>
      <c r="ACQ45" s="202"/>
      <c r="ACR45" s="202"/>
      <c r="ACS45" s="202"/>
      <c r="ACT45" s="202"/>
      <c r="ACU45" s="202"/>
      <c r="ACV45" s="202"/>
      <c r="ACW45" s="202"/>
      <c r="ACX45" s="202"/>
      <c r="ACY45" s="202"/>
      <c r="ACZ45" s="202"/>
      <c r="ADA45" s="202"/>
      <c r="ADB45" s="202"/>
      <c r="ADC45" s="202"/>
      <c r="ADD45" s="202"/>
      <c r="ADE45" s="202"/>
      <c r="ADF45" s="202"/>
      <c r="ADG45" s="202"/>
      <c r="ADH45" s="202"/>
      <c r="ADI45" s="202"/>
      <c r="ADJ45" s="202"/>
      <c r="ADK45" s="202"/>
      <c r="ADL45" s="202"/>
      <c r="ADM45" s="202"/>
      <c r="ADN45" s="202"/>
      <c r="ADO45" s="202"/>
      <c r="ADP45" s="202">
        <v>0.29154519000000001</v>
      </c>
      <c r="ADQ45" s="202"/>
      <c r="ADR45" s="202">
        <v>5.7500000000000002E-2</v>
      </c>
      <c r="ADS45" s="202">
        <v>0.34904519000000001</v>
      </c>
      <c r="ADT45" s="202"/>
      <c r="ADU45" s="202"/>
      <c r="ADV45" s="202"/>
      <c r="ADW45" s="202"/>
      <c r="ADX45" s="202"/>
      <c r="ADY45" s="202"/>
      <c r="ADZ45" s="202"/>
      <c r="AEA45" s="202"/>
      <c r="AEB45" s="202"/>
      <c r="AEC45" s="202"/>
      <c r="AED45" s="202"/>
      <c r="AEE45" s="202"/>
      <c r="AEF45" s="202"/>
      <c r="AEG45" s="202"/>
      <c r="AEH45" s="202"/>
      <c r="AEI45" s="202"/>
      <c r="AEJ45" s="202"/>
      <c r="AEK45" s="202">
        <v>0.34904519000000001</v>
      </c>
      <c r="AEL45" s="202"/>
      <c r="AEM45" s="202"/>
      <c r="AEN45" s="202"/>
      <c r="AEO45" s="202">
        <v>1.9837E-2</v>
      </c>
      <c r="AEP45" s="202"/>
      <c r="AEQ45" s="202">
        <v>1.9837E-2</v>
      </c>
      <c r="AER45" s="202"/>
      <c r="AES45" s="202"/>
      <c r="AET45" s="202"/>
      <c r="AEU45" s="202"/>
      <c r="AEV45" s="202"/>
      <c r="AEW45" s="202"/>
      <c r="AEX45" s="202"/>
      <c r="AEY45" s="202"/>
      <c r="AEZ45" s="202"/>
      <c r="AFA45" s="202"/>
      <c r="AFB45" s="202"/>
      <c r="AFC45" s="202"/>
      <c r="AFD45" s="202"/>
      <c r="AFE45" s="202"/>
      <c r="AFF45" s="202"/>
      <c r="AFG45" s="202"/>
      <c r="AFH45" s="202"/>
      <c r="AFI45" s="202"/>
      <c r="AFJ45" s="202"/>
      <c r="AFK45" s="202"/>
      <c r="AFL45" s="202">
        <v>1.9837E-2</v>
      </c>
      <c r="AFM45" s="202"/>
      <c r="AFN45" s="202"/>
      <c r="AFO45" s="202"/>
      <c r="AFP45" s="202"/>
      <c r="AFQ45" s="202"/>
      <c r="AFR45" s="202"/>
      <c r="AFS45" s="202"/>
      <c r="AFT45" s="202"/>
      <c r="AFU45" s="202"/>
      <c r="AFV45" s="202"/>
      <c r="AFW45" s="202"/>
      <c r="AFX45" s="202"/>
      <c r="AFY45" s="202"/>
      <c r="AFZ45" s="202"/>
      <c r="AGA45" s="202"/>
      <c r="AGB45" s="202"/>
      <c r="AGC45" s="202"/>
      <c r="AGD45" s="202"/>
      <c r="AGE45" s="202"/>
      <c r="AGF45" s="202"/>
      <c r="AGG45" s="202"/>
      <c r="AGH45" s="202"/>
      <c r="AGI45" s="202"/>
      <c r="AGJ45" s="202"/>
      <c r="AGK45" s="202"/>
      <c r="AGL45" s="202"/>
      <c r="AGM45" s="202"/>
      <c r="AGN45" s="202"/>
      <c r="AGO45" s="202"/>
      <c r="AGP45" s="202"/>
      <c r="AGQ45" s="202"/>
      <c r="AGR45" s="202"/>
      <c r="AGS45" s="202"/>
      <c r="AGT45" s="202"/>
      <c r="AGU45" s="202"/>
      <c r="AGV45" s="202"/>
      <c r="AGW45" s="202"/>
      <c r="AGX45" s="202"/>
      <c r="AGY45" s="202"/>
      <c r="AGZ45" s="202"/>
      <c r="AHA45" s="202"/>
      <c r="AHB45" s="202"/>
      <c r="AHC45" s="202"/>
      <c r="AHD45" s="202"/>
      <c r="AHE45" s="202"/>
      <c r="AHF45" s="202"/>
      <c r="AHG45" s="202"/>
      <c r="AHH45" s="202"/>
      <c r="AHI45" s="202"/>
      <c r="AHJ45" s="202"/>
      <c r="AHK45" s="202"/>
      <c r="AHL45" s="202"/>
      <c r="AHM45" s="202"/>
      <c r="AHN45" s="202"/>
      <c r="AHO45" s="202"/>
      <c r="AHP45" s="202"/>
      <c r="AHQ45" s="202"/>
      <c r="AHR45" s="202"/>
      <c r="AHS45" s="202"/>
      <c r="AHT45" s="202"/>
      <c r="AHU45" s="202"/>
      <c r="AHV45" s="202"/>
      <c r="AHW45" s="202"/>
      <c r="AHX45" s="202"/>
      <c r="AHY45" s="202"/>
      <c r="AHZ45" s="202"/>
      <c r="AIA45" s="202"/>
      <c r="AIB45" s="202"/>
      <c r="AIC45" s="202"/>
      <c r="AID45" s="202"/>
      <c r="AIE45" s="202"/>
      <c r="AIF45" s="202"/>
      <c r="AIG45" s="202"/>
      <c r="AIH45" s="202"/>
      <c r="AII45" s="202"/>
      <c r="AIJ45" s="202"/>
      <c r="AIK45" s="202"/>
      <c r="AIL45" s="202"/>
      <c r="AIM45" s="202"/>
      <c r="AIN45" s="202"/>
      <c r="AIO45" s="202"/>
      <c r="AIP45" s="202"/>
      <c r="AIQ45" s="202"/>
      <c r="AIR45" s="202"/>
      <c r="AIS45" s="202"/>
      <c r="AIT45" s="202"/>
      <c r="AIU45" s="202"/>
      <c r="AIV45" s="202"/>
      <c r="AIW45" s="202"/>
      <c r="AIX45" s="202"/>
      <c r="AIY45" s="202"/>
      <c r="AIZ45" s="202"/>
      <c r="AJA45" s="202"/>
      <c r="AJB45" s="202"/>
      <c r="AJC45" s="202"/>
      <c r="AJD45" s="202"/>
      <c r="AJE45" s="202"/>
      <c r="AJF45" s="202"/>
      <c r="AJG45" s="202"/>
      <c r="AJH45" s="202"/>
      <c r="AJI45" s="202"/>
      <c r="AJJ45" s="202"/>
      <c r="AJK45" s="202"/>
      <c r="AJL45" s="202"/>
      <c r="AJM45" s="202"/>
      <c r="AJN45" s="202"/>
      <c r="AJO45" s="202"/>
      <c r="AJP45" s="202"/>
      <c r="AJQ45" s="202"/>
      <c r="AJR45" s="202"/>
      <c r="AJS45" s="202"/>
      <c r="AJT45" s="202"/>
      <c r="AJU45" s="202"/>
      <c r="AJV45" s="202"/>
      <c r="AJW45" s="202"/>
      <c r="AJX45" s="202"/>
      <c r="AJY45" s="202"/>
      <c r="AJZ45" s="202"/>
      <c r="AKA45" s="202"/>
      <c r="AKB45" s="202"/>
      <c r="AKC45" s="202"/>
      <c r="AKD45" s="202"/>
      <c r="AKE45" s="202"/>
      <c r="AKF45" s="202"/>
      <c r="AKG45" s="202"/>
      <c r="AKH45" s="202"/>
      <c r="AKI45" s="202"/>
      <c r="AKJ45" s="202"/>
      <c r="AKK45" s="202"/>
      <c r="AKL45" s="202"/>
      <c r="AKM45" s="202"/>
      <c r="AKN45" s="202"/>
      <c r="AKO45" s="202"/>
      <c r="AKP45" s="202"/>
      <c r="AKQ45" s="202"/>
      <c r="AKR45" s="202">
        <v>0.51464980000000005</v>
      </c>
      <c r="AKS45" s="202"/>
      <c r="AKT45" s="202"/>
      <c r="AKU45" s="202"/>
      <c r="AKV45" s="202"/>
      <c r="AKW45" s="202"/>
      <c r="AKX45" s="202"/>
      <c r="AKY45" s="202"/>
      <c r="AKZ45" s="202"/>
      <c r="ALA45" s="202"/>
      <c r="ALB45" s="202"/>
      <c r="ALC45" s="202"/>
      <c r="ALD45" s="202"/>
      <c r="ALE45" s="202"/>
      <c r="ALF45" s="202"/>
      <c r="ALG45" s="202"/>
      <c r="ALH45" s="202"/>
      <c r="ALI45" s="202"/>
      <c r="ALJ45" s="202"/>
      <c r="ALK45" s="202"/>
      <c r="ALL45" s="202"/>
      <c r="ALM45" s="202"/>
      <c r="ALN45" s="202"/>
      <c r="ALO45" s="202"/>
      <c r="ALP45" s="202">
        <v>1.15705E-3</v>
      </c>
      <c r="ALQ45" s="202">
        <v>7.9370900000000008E-3</v>
      </c>
      <c r="ALR45" s="202">
        <v>9.0941400000000006E-3</v>
      </c>
      <c r="ALS45" s="202">
        <v>9.0941400000000006E-3</v>
      </c>
      <c r="ALT45" s="202"/>
      <c r="ALU45" s="202"/>
      <c r="ALV45" s="202"/>
      <c r="ALW45" s="202"/>
      <c r="ALX45" s="202">
        <v>1.483288E-2</v>
      </c>
      <c r="ALY45" s="202"/>
      <c r="ALZ45" s="202"/>
      <c r="AMA45" s="202">
        <v>1.483288E-2</v>
      </c>
      <c r="AMB45" s="202"/>
      <c r="AMC45" s="202"/>
      <c r="AMD45" s="202"/>
      <c r="AME45" s="202"/>
      <c r="AMF45" s="202"/>
      <c r="AMG45" s="202"/>
      <c r="AMH45" s="202"/>
      <c r="AMI45" s="202"/>
      <c r="AMJ45" s="202"/>
      <c r="AMK45" s="202"/>
      <c r="AML45" s="202"/>
      <c r="AMM45" s="202"/>
      <c r="AMN45" s="202"/>
      <c r="AMO45" s="202"/>
      <c r="AMP45" s="202"/>
      <c r="AMQ45" s="202">
        <v>1.1501720000000002E-2</v>
      </c>
      <c r="AMR45" s="202">
        <f t="shared" si="49"/>
        <v>1.1501720000000002E-2</v>
      </c>
      <c r="AMS45" s="202">
        <f t="shared" si="50"/>
        <v>2.63346E-2</v>
      </c>
      <c r="AMT45" s="202"/>
      <c r="AMU45" s="202"/>
      <c r="AMV45" s="202"/>
      <c r="AMW45" s="202"/>
      <c r="AMX45" s="202"/>
      <c r="AMY45" s="202"/>
      <c r="AMZ45" s="202"/>
      <c r="ANA45" s="202"/>
      <c r="ANB45" s="202">
        <v>3.1900000000000001E-3</v>
      </c>
      <c r="ANC45" s="202"/>
      <c r="AND45" s="202"/>
      <c r="ANE45" s="202">
        <f t="shared" si="51"/>
        <v>3.1900000000000001E-3</v>
      </c>
      <c r="ANF45" s="202"/>
      <c r="ANG45" s="202"/>
      <c r="ANH45" s="202"/>
      <c r="ANI45" s="202"/>
      <c r="ANJ45" s="202">
        <v>7.4007299999999995E-3</v>
      </c>
      <c r="ANK45" s="202">
        <v>7.4007299999999995E-3</v>
      </c>
      <c r="ANL45" s="202">
        <v>0.65597668000000009</v>
      </c>
      <c r="ANM45" s="202"/>
      <c r="ANN45" s="202"/>
      <c r="ANO45" s="202"/>
      <c r="ANP45" s="202">
        <v>3.4519200000000002E-3</v>
      </c>
      <c r="ANQ45" s="202">
        <v>0.65942860000000014</v>
      </c>
      <c r="ANR45" s="202">
        <f t="shared" si="52"/>
        <v>0.67001933000000014</v>
      </c>
      <c r="ANS45" s="202"/>
      <c r="ANT45" s="202">
        <v>1.7992130000000002E-2</v>
      </c>
      <c r="ANU45" s="202"/>
      <c r="ANV45" s="202">
        <v>1.9857940000000001E-2</v>
      </c>
      <c r="ANW45" s="202">
        <v>1.374159E-2</v>
      </c>
      <c r="ANX45" s="202">
        <v>5.1591660000000004E-2</v>
      </c>
      <c r="ANY45" s="202">
        <v>7.6765130000000001E-2</v>
      </c>
      <c r="ANZ45" s="202"/>
      <c r="AOA45" s="202"/>
      <c r="AOB45" s="202"/>
      <c r="AOC45" s="202"/>
      <c r="AOD45" s="202">
        <v>7.6765130000000001E-2</v>
      </c>
      <c r="AOE45" s="202"/>
      <c r="AOF45" s="202"/>
      <c r="AOG45" s="202"/>
      <c r="AOH45" s="202"/>
      <c r="AOI45" s="202"/>
      <c r="AOJ45" s="202"/>
      <c r="AOK45" s="202"/>
      <c r="AOL45" s="202"/>
      <c r="AOM45" s="202"/>
      <c r="AON45" s="202"/>
      <c r="AOO45" s="202"/>
      <c r="AOP45" s="202"/>
      <c r="AOQ45" s="202">
        <v>2.0449700000000001E-3</v>
      </c>
      <c r="AOR45" s="202">
        <v>2.0449700000000001E-3</v>
      </c>
      <c r="AOS45" s="202">
        <v>0.13040176000000001</v>
      </c>
      <c r="AOT45" s="202">
        <v>1.5512130000000001E-2</v>
      </c>
      <c r="AOU45" s="202"/>
      <c r="AOV45" s="202">
        <v>1.5512130000000001E-2</v>
      </c>
      <c r="AOW45" s="202"/>
      <c r="AOX45" s="202"/>
      <c r="AOY45" s="202"/>
      <c r="AOZ45" s="202"/>
      <c r="APA45" s="202"/>
      <c r="APB45" s="202">
        <f t="shared" si="53"/>
        <v>0</v>
      </c>
      <c r="APC45" s="202"/>
      <c r="APD45" s="202"/>
      <c r="APE45" s="202"/>
      <c r="APF45" s="202"/>
      <c r="APG45" s="202"/>
      <c r="APH45" s="202"/>
      <c r="API45" s="202"/>
      <c r="APJ45" s="202"/>
      <c r="APK45" s="202"/>
      <c r="APL45" s="202"/>
      <c r="APM45" s="202"/>
      <c r="APN45" s="202"/>
      <c r="APO45" s="202"/>
      <c r="APP45" s="202"/>
      <c r="APQ45" s="202"/>
      <c r="APR45" s="202"/>
      <c r="APS45" s="202"/>
      <c r="APT45" s="202"/>
      <c r="APU45" s="202">
        <f t="shared" si="54"/>
        <v>1.5512130000000001E-2</v>
      </c>
      <c r="APV45" s="202"/>
      <c r="APW45" s="202"/>
      <c r="APX45" s="202">
        <v>2.3079950000000002E-2</v>
      </c>
      <c r="APY45" s="202"/>
      <c r="APZ45" s="202"/>
      <c r="AQA45" s="202">
        <v>2.3079950000000002E-2</v>
      </c>
      <c r="AQB45" s="202"/>
      <c r="AQC45" s="202"/>
      <c r="AQD45" s="202"/>
      <c r="AQE45" s="202"/>
      <c r="AQF45" s="202"/>
      <c r="AQG45" s="202"/>
      <c r="AQH45" s="202"/>
      <c r="AQI45" s="202"/>
      <c r="AQJ45" s="202"/>
      <c r="AQK45" s="202"/>
      <c r="AQL45" s="202"/>
      <c r="AQM45" s="202"/>
      <c r="AQN45" s="202"/>
      <c r="AQO45" s="202"/>
      <c r="AQP45" s="202"/>
      <c r="AQQ45" s="202"/>
      <c r="AQR45" s="202">
        <f t="shared" si="55"/>
        <v>2.3079950000000002E-2</v>
      </c>
      <c r="AQS45" s="202"/>
      <c r="AQT45" s="202">
        <v>2.201061E-2</v>
      </c>
      <c r="AQU45" s="202"/>
      <c r="AQV45" s="202"/>
      <c r="AQW45" s="202"/>
      <c r="AQX45" s="202">
        <v>2.201061E-2</v>
      </c>
      <c r="AQY45" s="202"/>
      <c r="AQZ45" s="202"/>
      <c r="ARA45" s="202"/>
      <c r="ARB45" s="202"/>
      <c r="ARC45" s="202"/>
      <c r="ARD45" s="202"/>
      <c r="ARE45" s="202"/>
      <c r="ARF45" s="202"/>
      <c r="ARG45" s="202"/>
      <c r="ARH45" s="202"/>
      <c r="ARI45" s="202"/>
      <c r="ARJ45" s="202"/>
      <c r="ARK45" s="202"/>
      <c r="ARL45" s="202"/>
      <c r="ARM45" s="202"/>
      <c r="ARN45" s="202"/>
      <c r="ARO45" s="202"/>
      <c r="ARP45" s="202"/>
      <c r="ARQ45" s="202"/>
      <c r="ARR45" s="202"/>
      <c r="ARS45" s="202"/>
      <c r="ART45" s="202">
        <v>2.201061E-2</v>
      </c>
      <c r="ARU45" s="202"/>
      <c r="ARV45" s="202"/>
      <c r="ARW45" s="202"/>
      <c r="ARX45" s="202"/>
      <c r="ARY45" s="202"/>
      <c r="ARZ45" s="202"/>
      <c r="ASA45" s="202"/>
      <c r="ASB45" s="202"/>
      <c r="ASC45" s="202"/>
      <c r="ASD45" s="202"/>
      <c r="ASE45" s="202"/>
      <c r="ASF45" s="202"/>
      <c r="ASG45" s="202"/>
      <c r="ASH45" s="202"/>
      <c r="ASI45" s="202"/>
      <c r="ASJ45" s="202"/>
      <c r="ASK45" s="202"/>
      <c r="ASL45" s="202"/>
      <c r="ASM45" s="202"/>
      <c r="ASN45" s="202"/>
      <c r="ASO45" s="202"/>
      <c r="ASP45" s="202"/>
      <c r="ASQ45" s="202"/>
      <c r="ASR45" s="202"/>
      <c r="ASS45" s="202"/>
      <c r="AST45" s="202"/>
      <c r="ASU45" s="202"/>
      <c r="ASV45" s="202"/>
      <c r="ASW45" s="202">
        <v>2.1953849999999997E-2</v>
      </c>
      <c r="ASX45" s="202"/>
      <c r="ASY45" s="202"/>
      <c r="ASZ45" s="202"/>
      <c r="ATA45" s="202">
        <v>2.1953849999999997E-2</v>
      </c>
      <c r="ATB45" s="202"/>
      <c r="ATC45" s="202"/>
      <c r="ATD45" s="202"/>
      <c r="ATE45" s="202"/>
      <c r="ATF45" s="202"/>
      <c r="ATG45" s="202"/>
      <c r="ATH45" s="202"/>
      <c r="ATI45" s="202"/>
      <c r="ATJ45" s="202"/>
      <c r="ATK45" s="202"/>
      <c r="ATL45" s="202"/>
      <c r="ATM45" s="202"/>
      <c r="ATN45" s="202"/>
      <c r="ATO45" s="202"/>
      <c r="ATP45" s="202"/>
      <c r="ATQ45" s="202"/>
      <c r="ATR45" s="202"/>
      <c r="ATS45" s="202"/>
      <c r="ATT45" s="202"/>
      <c r="ATU45" s="202"/>
      <c r="ATV45" s="202">
        <v>2.1953849999999997E-2</v>
      </c>
      <c r="ATW45" s="202"/>
      <c r="ATX45" s="202"/>
      <c r="ATY45" s="202"/>
      <c r="ATZ45" s="202"/>
      <c r="AUA45" s="202"/>
      <c r="AUB45" s="202"/>
      <c r="AUC45" s="202"/>
      <c r="AUD45" s="202"/>
      <c r="AUE45" s="202"/>
      <c r="AUF45" s="202">
        <v>3.9774999999999998E-2</v>
      </c>
      <c r="AUG45" s="202">
        <v>3.9774999999999998E-2</v>
      </c>
      <c r="AUH45" s="202">
        <v>4.508119E-2</v>
      </c>
      <c r="AUI45" s="202">
        <v>2.9684160000000005E-2</v>
      </c>
      <c r="AUJ45" s="202"/>
      <c r="AUK45" s="202"/>
      <c r="AUL45" s="202"/>
      <c r="AUM45" s="202">
        <v>7.4765350000000008E-2</v>
      </c>
      <c r="AUN45" s="202"/>
      <c r="AUO45" s="202"/>
      <c r="AUP45" s="202"/>
      <c r="AUQ45" s="202"/>
      <c r="AUR45" s="202"/>
      <c r="AUS45" s="202"/>
      <c r="AUT45" s="202"/>
      <c r="AUU45" s="202"/>
      <c r="AUV45" s="202"/>
      <c r="AUW45" s="202">
        <v>7.7884399999999894E-3</v>
      </c>
      <c r="AUX45" s="202">
        <v>7.7884399999999894E-3</v>
      </c>
      <c r="AUY45" s="202">
        <v>0.12232879000000001</v>
      </c>
      <c r="AUZ45" s="202"/>
      <c r="AVA45" s="202"/>
      <c r="AVB45" s="202"/>
      <c r="AVC45" s="202"/>
      <c r="AVD45" s="202"/>
      <c r="AVE45" s="202"/>
      <c r="AVF45" s="202"/>
      <c r="AVG45" s="202"/>
      <c r="AVH45" s="202"/>
      <c r="AVI45" s="202"/>
      <c r="AVJ45" s="202">
        <v>6.8908800000000003E-3</v>
      </c>
      <c r="AVK45" s="202"/>
      <c r="AVL45" s="202"/>
      <c r="AVM45" s="202">
        <v>6.8908800000000003E-3</v>
      </c>
      <c r="AVN45" s="202"/>
      <c r="AVO45" s="202"/>
      <c r="AVP45" s="202"/>
      <c r="AVQ45" s="202"/>
      <c r="AVR45" s="202"/>
      <c r="AVS45" s="202"/>
      <c r="AVT45" s="202"/>
      <c r="AVU45" s="202"/>
      <c r="AVV45" s="202"/>
      <c r="AVW45" s="202"/>
      <c r="AVX45" s="202"/>
      <c r="AVY45" s="202"/>
      <c r="AVZ45" s="202">
        <v>6.8908800000000003E-3</v>
      </c>
      <c r="AWA45" s="202"/>
      <c r="AWB45" s="202"/>
      <c r="AWC45" s="202"/>
      <c r="AWD45" s="202"/>
      <c r="AWE45" s="202"/>
      <c r="AWF45" s="202"/>
      <c r="AWG45" s="202"/>
      <c r="AWH45" s="202"/>
      <c r="AWI45" s="202"/>
      <c r="AWJ45" s="202"/>
      <c r="AWK45" s="202"/>
      <c r="AWL45" s="202"/>
      <c r="AWM45" s="202"/>
      <c r="AWN45" s="202"/>
      <c r="AWO45" s="202"/>
      <c r="AWP45" s="202"/>
      <c r="AWQ45" s="202"/>
      <c r="AWR45" s="202">
        <f t="shared" si="56"/>
        <v>0</v>
      </c>
      <c r="AWS45" s="202"/>
      <c r="AWT45" s="202"/>
      <c r="AWU45" s="202"/>
      <c r="AWV45" s="202"/>
      <c r="AWW45" s="202">
        <f t="shared" si="57"/>
        <v>0</v>
      </c>
      <c r="AWX45" s="202">
        <v>9.8370000000000003E-3</v>
      </c>
      <c r="AWY45" s="202">
        <v>0</v>
      </c>
      <c r="AWZ45" s="202">
        <f t="shared" si="58"/>
        <v>9.8370000000000003E-3</v>
      </c>
      <c r="AXA45" s="202">
        <f t="shared" si="59"/>
        <v>9.8370000000000003E-3</v>
      </c>
      <c r="AXB45" s="202">
        <f t="shared" si="60"/>
        <v>1.0574630400000002</v>
      </c>
      <c r="AXC45" s="202">
        <v>5.9095102040816324E-3</v>
      </c>
      <c r="AXD45" s="202"/>
      <c r="AXE45" s="202">
        <f t="shared" si="61"/>
        <v>5.9095102040816324E-3</v>
      </c>
      <c r="AXF45" s="202"/>
      <c r="AXG45" s="202"/>
      <c r="AXH45" s="202"/>
      <c r="AXI45" s="202"/>
      <c r="AXJ45" s="202"/>
      <c r="AXK45" s="202">
        <f t="shared" si="62"/>
        <v>0</v>
      </c>
      <c r="AXL45" s="202"/>
      <c r="AXM45" s="202">
        <v>4.2524999999999993E-2</v>
      </c>
      <c r="AXN45" s="202">
        <v>0</v>
      </c>
      <c r="AXO45" s="202">
        <v>0</v>
      </c>
      <c r="AXP45" s="202">
        <v>0</v>
      </c>
      <c r="AXQ45" s="202">
        <f t="shared" si="63"/>
        <v>4.2524999999999993E-2</v>
      </c>
      <c r="AXR45" s="202">
        <v>0</v>
      </c>
      <c r="AXS45" s="202">
        <v>0</v>
      </c>
      <c r="AXT45" s="202">
        <v>4.7539800291545184E-2</v>
      </c>
      <c r="AXU45" s="202">
        <v>0</v>
      </c>
      <c r="AXV45" s="202">
        <f t="shared" si="64"/>
        <v>4.7539800291545184E-2</v>
      </c>
      <c r="AXW45" s="202">
        <v>0</v>
      </c>
      <c r="AXX45" s="202">
        <v>2.4124820699708453E-2</v>
      </c>
      <c r="AXY45" s="202">
        <v>0</v>
      </c>
      <c r="AXZ45" s="202"/>
      <c r="AYA45" s="202"/>
      <c r="AYB45" s="202">
        <f t="shared" si="65"/>
        <v>2.4124820699708453E-2</v>
      </c>
      <c r="AYC45" s="202">
        <f t="shared" si="231"/>
        <v>0.12009913119533526</v>
      </c>
      <c r="AYD45" s="202">
        <v>4.3501005830903789E-3</v>
      </c>
      <c r="AYE45" s="202"/>
      <c r="AYF45" s="202">
        <v>9.8370000000000003E-3</v>
      </c>
      <c r="AYG45" s="202">
        <v>2.265173906705539E-2</v>
      </c>
      <c r="AYH45" s="202"/>
      <c r="AYI45" s="202">
        <f t="shared" si="66"/>
        <v>3.6838839650145769E-2</v>
      </c>
      <c r="AYJ45" s="202"/>
      <c r="AYK45" s="202"/>
      <c r="AYL45" s="202"/>
      <c r="AYM45" s="202"/>
      <c r="AYN45" s="202"/>
      <c r="AYO45" s="202">
        <f t="shared" si="67"/>
        <v>0</v>
      </c>
      <c r="AYP45" s="202"/>
      <c r="AYQ45" s="202"/>
      <c r="AYR45" s="202"/>
      <c r="AYS45" s="202"/>
      <c r="AYT45" s="202"/>
      <c r="AYU45" s="202">
        <f t="shared" si="68"/>
        <v>0</v>
      </c>
      <c r="AYV45" s="202"/>
      <c r="AYW45" s="202"/>
      <c r="AYX45" s="202"/>
      <c r="AYY45" s="202">
        <f t="shared" si="69"/>
        <v>0</v>
      </c>
      <c r="AYZ45" s="202">
        <f t="shared" si="70"/>
        <v>3.6838839650145769E-2</v>
      </c>
      <c r="AZA45" s="202"/>
      <c r="AZB45" s="202"/>
      <c r="AZC45" s="202"/>
      <c r="AZD45" s="202"/>
      <c r="AZE45" s="202"/>
      <c r="AZF45" s="202">
        <f t="shared" si="71"/>
        <v>0</v>
      </c>
      <c r="AZG45" s="202"/>
      <c r="AZH45" s="202"/>
      <c r="AZI45" s="202"/>
      <c r="AZJ45" s="202">
        <v>9.8370000000000003E-3</v>
      </c>
      <c r="AZK45" s="202"/>
      <c r="AZL45" s="202">
        <f t="shared" si="72"/>
        <v>9.8370000000000003E-3</v>
      </c>
      <c r="AZM45" s="202"/>
      <c r="AZN45" s="202"/>
      <c r="AZO45" s="202"/>
      <c r="AZP45" s="202"/>
      <c r="AZQ45" s="202"/>
      <c r="AZR45" s="202">
        <f t="shared" si="73"/>
        <v>0</v>
      </c>
      <c r="AZS45" s="202"/>
      <c r="AZT45" s="202"/>
      <c r="AZU45" s="202"/>
      <c r="AZV45" s="202">
        <v>1.1054E-2</v>
      </c>
      <c r="AZW45" s="202"/>
      <c r="AZX45" s="202">
        <f t="shared" si="74"/>
        <v>1.1054E-2</v>
      </c>
      <c r="AZY45" s="202"/>
      <c r="AZZ45" s="202"/>
      <c r="BAA45" s="202">
        <f t="shared" si="75"/>
        <v>0</v>
      </c>
      <c r="BAB45" s="202">
        <f t="shared" si="76"/>
        <v>2.0891E-2</v>
      </c>
      <c r="BAC45" s="202"/>
      <c r="BAD45" s="202"/>
      <c r="BAE45" s="202"/>
      <c r="BAF45" s="202">
        <f t="shared" si="77"/>
        <v>0</v>
      </c>
      <c r="BAG45" s="202">
        <v>2.0931320699708451E-2</v>
      </c>
      <c r="BAH45" s="202">
        <v>4.7590769679300295E-2</v>
      </c>
      <c r="BAI45" s="208">
        <v>3.9143999999999998E-2</v>
      </c>
      <c r="BAJ45" s="208"/>
      <c r="BAK45" s="202">
        <f t="shared" si="78"/>
        <v>0.10766609037900875</v>
      </c>
      <c r="BAL45" s="208"/>
      <c r="BAM45" s="208"/>
      <c r="BAN45" s="208"/>
      <c r="BAO45" s="208"/>
      <c r="BAP45" s="208"/>
      <c r="BAQ45" s="202">
        <f t="shared" si="79"/>
        <v>0</v>
      </c>
      <c r="BAR45" s="208">
        <v>2.0232699708454809E-2</v>
      </c>
      <c r="BAS45" s="208"/>
      <c r="BAT45" s="208"/>
      <c r="BAU45" s="208"/>
      <c r="BAV45" s="208"/>
      <c r="BAW45" s="202">
        <f t="shared" si="80"/>
        <v>2.0232699708454809E-2</v>
      </c>
      <c r="BAX45" s="208"/>
      <c r="BAY45" s="208"/>
      <c r="BAZ45" s="208"/>
      <c r="BBA45" s="208"/>
      <c r="BBB45" s="202">
        <f t="shared" si="81"/>
        <v>0</v>
      </c>
      <c r="BBC45" s="202">
        <f t="shared" si="82"/>
        <v>0.12789879008746355</v>
      </c>
      <c r="BBD45" s="208"/>
      <c r="BBE45" s="208"/>
      <c r="BBF45" s="208"/>
      <c r="BBG45" s="208"/>
      <c r="BBH45" s="208"/>
      <c r="BBI45" s="202">
        <f t="shared" si="83"/>
        <v>0</v>
      </c>
      <c r="BBJ45" s="208"/>
      <c r="BBK45" s="208"/>
      <c r="BBL45" s="208"/>
      <c r="BBM45" s="208"/>
      <c r="BBN45" s="208"/>
      <c r="BBO45" s="202">
        <f t="shared" si="84"/>
        <v>0</v>
      </c>
      <c r="BBP45" s="208"/>
      <c r="BBQ45" s="208"/>
      <c r="BBR45" s="208"/>
      <c r="BBS45" s="208"/>
      <c r="BBT45" s="208">
        <v>3.0775670553935857E-2</v>
      </c>
      <c r="BBU45" s="202">
        <f t="shared" si="85"/>
        <v>3.0775670553935857E-2</v>
      </c>
      <c r="BBV45" s="208"/>
      <c r="BBW45" s="208"/>
      <c r="BBX45" s="208"/>
      <c r="BBY45" s="208"/>
      <c r="BBZ45" s="208"/>
      <c r="BCA45" s="202">
        <f t="shared" si="86"/>
        <v>0</v>
      </c>
      <c r="BCB45" s="202">
        <f t="shared" si="87"/>
        <v>3.0775670553935857E-2</v>
      </c>
      <c r="BCC45" s="208"/>
      <c r="BCD45" s="208"/>
      <c r="BCE45" s="208"/>
      <c r="BCF45" s="208">
        <v>8.1133702623906699E-3</v>
      </c>
      <c r="BCG45" s="208"/>
      <c r="BCH45" s="202">
        <f t="shared" si="88"/>
        <v>8.1133702623906699E-3</v>
      </c>
      <c r="BCI45" s="208"/>
      <c r="BCJ45" s="208"/>
      <c r="BCK45" s="208"/>
      <c r="BCL45" s="208"/>
      <c r="BCM45" s="202">
        <f t="shared" si="232"/>
        <v>0</v>
      </c>
      <c r="BCN45" s="208"/>
      <c r="BCO45" s="208"/>
      <c r="BCP45" s="198"/>
      <c r="BCQ45" s="198"/>
      <c r="BCR45" s="198"/>
      <c r="BCS45" s="202">
        <f t="shared" si="89"/>
        <v>0</v>
      </c>
      <c r="BCT45" s="198"/>
      <c r="BCU45" s="198"/>
      <c r="BCV45" s="198"/>
      <c r="BCW45" s="198"/>
      <c r="BCX45" s="202">
        <f t="shared" si="90"/>
        <v>0</v>
      </c>
      <c r="BCY45" s="202"/>
      <c r="BCZ45" s="202"/>
      <c r="BDA45" s="202">
        <f t="shared" si="91"/>
        <v>0</v>
      </c>
      <c r="BDB45" s="202">
        <f t="shared" si="92"/>
        <v>8.1133702623906699E-3</v>
      </c>
      <c r="BDC45" s="202"/>
      <c r="BDD45" s="202"/>
      <c r="BDE45" s="202"/>
      <c r="BDF45" s="202">
        <f t="shared" si="233"/>
        <v>0</v>
      </c>
      <c r="BDG45" s="202"/>
      <c r="BDH45" s="202"/>
      <c r="BDI45" s="202"/>
      <c r="BDJ45" s="202"/>
      <c r="BDK45" s="202"/>
      <c r="BDL45" s="202">
        <f t="shared" si="93"/>
        <v>0</v>
      </c>
      <c r="BDM45" s="202"/>
      <c r="BDN45" s="202"/>
      <c r="BDO45" s="202"/>
      <c r="BDP45" s="202"/>
      <c r="BDQ45" s="202">
        <f t="shared" si="94"/>
        <v>0</v>
      </c>
      <c r="BDR45" s="202"/>
      <c r="BDS45" s="202"/>
      <c r="BDT45" s="202"/>
      <c r="BDU45" s="202"/>
      <c r="BDV45" s="202"/>
      <c r="BDW45" s="202">
        <f t="shared" si="95"/>
        <v>0</v>
      </c>
      <c r="BDX45" s="202"/>
      <c r="BDY45" s="202"/>
      <c r="BDZ45" s="202"/>
      <c r="BEA45" s="202">
        <v>2.5778830903790087E-2</v>
      </c>
      <c r="BEB45" s="202"/>
      <c r="BEC45" s="202">
        <f t="shared" si="96"/>
        <v>2.5778830903790087E-2</v>
      </c>
      <c r="BED45" s="202">
        <f t="shared" si="97"/>
        <v>2.5778830903790087E-2</v>
      </c>
      <c r="BEE45" s="202"/>
      <c r="BEF45" s="202"/>
      <c r="BEG45" s="202"/>
      <c r="BEH45" s="202"/>
      <c r="BEI45" s="202">
        <f t="shared" si="98"/>
        <v>0</v>
      </c>
      <c r="BEJ45" s="202"/>
      <c r="BEK45" s="202"/>
      <c r="BEL45" s="202"/>
      <c r="BEM45" s="202"/>
      <c r="BEN45" s="202"/>
      <c r="BEO45" s="202">
        <f t="shared" si="99"/>
        <v>0</v>
      </c>
      <c r="BEP45" s="202"/>
      <c r="BEQ45" s="202"/>
      <c r="BER45" s="202"/>
      <c r="BES45" s="202"/>
      <c r="BET45" s="202"/>
      <c r="BEU45" s="202">
        <f t="shared" si="234"/>
        <v>0</v>
      </c>
      <c r="BEV45" s="202"/>
      <c r="BEW45" s="202"/>
      <c r="BEX45" s="202"/>
      <c r="BEY45" s="202"/>
      <c r="BEZ45" s="202"/>
      <c r="BFA45" s="202">
        <f t="shared" si="100"/>
        <v>0</v>
      </c>
      <c r="BFB45" s="202"/>
      <c r="BFC45" s="202">
        <f t="shared" si="101"/>
        <v>0</v>
      </c>
      <c r="BFD45" s="202">
        <f t="shared" si="235"/>
        <v>0</v>
      </c>
      <c r="BFE45" s="202"/>
      <c r="BFF45" s="202"/>
      <c r="BFG45" s="202">
        <v>1.5088170553935859E-2</v>
      </c>
      <c r="BFH45" s="202"/>
      <c r="BFI45" s="202">
        <f t="shared" si="102"/>
        <v>1.5088170553935859E-2</v>
      </c>
      <c r="BFJ45" s="202"/>
      <c r="BFK45" s="202"/>
      <c r="BFL45" s="202"/>
      <c r="BFM45" s="202"/>
      <c r="BFN45" s="202"/>
      <c r="BFO45" s="202">
        <f t="shared" si="103"/>
        <v>0</v>
      </c>
      <c r="BFP45" s="202"/>
      <c r="BFQ45" s="202"/>
      <c r="BFR45" s="202"/>
      <c r="BFS45" s="202"/>
      <c r="BFT45" s="202"/>
      <c r="BFU45" s="202">
        <f t="shared" si="236"/>
        <v>0</v>
      </c>
      <c r="BFV45" s="202"/>
      <c r="BFW45" s="202"/>
      <c r="BFX45" s="202"/>
      <c r="BFY45" s="202"/>
      <c r="BFZ45" s="202"/>
      <c r="BGA45" s="202">
        <f t="shared" si="104"/>
        <v>0</v>
      </c>
      <c r="BGB45" s="202"/>
      <c r="BGC45" s="202">
        <v>2.6523489795918367E-2</v>
      </c>
      <c r="BGD45" s="202"/>
      <c r="BGE45" s="202">
        <f t="shared" si="105"/>
        <v>2.6523489795918367E-2</v>
      </c>
      <c r="BGF45" s="202">
        <f t="shared" si="237"/>
        <v>4.1611660349854224E-2</v>
      </c>
      <c r="BGG45" s="202"/>
      <c r="BGH45" s="202"/>
      <c r="BGI45" s="202">
        <f t="shared" si="106"/>
        <v>0</v>
      </c>
      <c r="BGJ45" s="202"/>
      <c r="BGK45" s="202"/>
      <c r="BGL45" s="202">
        <v>1.4363809037900872E-2</v>
      </c>
      <c r="BGM45" s="202">
        <v>1.0042201166180758E-3</v>
      </c>
      <c r="BGN45" s="202">
        <v>2.077080029154519E-2</v>
      </c>
      <c r="BGO45" s="202">
        <f t="shared" si="107"/>
        <v>3.6138829446064141E-2</v>
      </c>
      <c r="BGP45" s="202">
        <v>3.1714150145772592E-2</v>
      </c>
      <c r="BGQ45" s="202"/>
      <c r="BGR45" s="202">
        <v>3.5799179300291542E-2</v>
      </c>
      <c r="BGS45" s="202"/>
      <c r="BGT45" s="202"/>
      <c r="BGU45" s="202">
        <f t="shared" si="108"/>
        <v>6.7513329446064141E-2</v>
      </c>
      <c r="BGV45" s="202"/>
      <c r="BGW45" s="202"/>
      <c r="BGX45" s="202"/>
      <c r="BGY45" s="202"/>
      <c r="BGZ45" s="202"/>
      <c r="BHA45" s="202">
        <f t="shared" si="109"/>
        <v>0</v>
      </c>
      <c r="BHB45" s="202"/>
      <c r="BHC45" s="202"/>
      <c r="BHD45" s="202"/>
      <c r="BHE45" s="202"/>
      <c r="BHF45" s="202">
        <v>1.3257841107871718E-2</v>
      </c>
      <c r="BHG45" s="202">
        <f t="shared" si="110"/>
        <v>1.3257841107871718E-2</v>
      </c>
      <c r="BHH45" s="202">
        <f t="shared" si="111"/>
        <v>0.11691</v>
      </c>
      <c r="BHI45" s="202"/>
      <c r="BHJ45" s="202">
        <v>4.5133965014577254E-4</v>
      </c>
      <c r="BHK45" s="202"/>
      <c r="BHL45" s="202"/>
      <c r="BHM45" s="202">
        <f t="shared" si="112"/>
        <v>4.5133965014577254E-4</v>
      </c>
      <c r="BHN45" s="202"/>
      <c r="BHO45" s="202"/>
      <c r="BHP45" s="202"/>
      <c r="BHQ45" s="202"/>
      <c r="BHR45" s="202"/>
      <c r="BHS45" s="202">
        <f t="shared" si="113"/>
        <v>0</v>
      </c>
      <c r="BHT45" s="202"/>
      <c r="BHU45" s="202"/>
      <c r="BHV45" s="202"/>
      <c r="BHW45" s="202"/>
      <c r="BHX45" s="202"/>
      <c r="BHY45" s="202">
        <f t="shared" si="114"/>
        <v>0</v>
      </c>
      <c r="BHZ45" s="202"/>
      <c r="BIA45" s="202"/>
      <c r="BIB45" s="202"/>
      <c r="BIC45" s="202"/>
      <c r="BID45" s="202"/>
      <c r="BIE45" s="202">
        <f t="shared" si="115"/>
        <v>0</v>
      </c>
      <c r="BIF45" s="202"/>
      <c r="BIG45" s="202">
        <f t="shared" si="116"/>
        <v>0</v>
      </c>
      <c r="BIH45" s="202">
        <f t="shared" si="117"/>
        <v>4.5133965014577254E-4</v>
      </c>
      <c r="BII45" s="202"/>
      <c r="BIJ45" s="202"/>
      <c r="BIK45" s="202"/>
      <c r="BIL45" s="202">
        <v>1.3122520408163266E-2</v>
      </c>
      <c r="BIM45" s="202">
        <f t="shared" si="118"/>
        <v>1.3122520408163266E-2</v>
      </c>
      <c r="BIN45" s="202"/>
      <c r="BIO45" s="202"/>
      <c r="BIP45" s="202"/>
      <c r="BIQ45" s="202"/>
      <c r="BIR45" s="202"/>
      <c r="BIS45" s="202">
        <f t="shared" si="119"/>
        <v>0</v>
      </c>
      <c r="BIT45" s="202"/>
      <c r="BIU45" s="202"/>
      <c r="BIV45" s="202"/>
      <c r="BIW45" s="202"/>
      <c r="BIX45" s="202"/>
      <c r="BIY45" s="202">
        <f t="shared" si="120"/>
        <v>0</v>
      </c>
      <c r="BIZ45" s="202"/>
      <c r="BJA45" s="202"/>
      <c r="BJB45" s="202"/>
      <c r="BJC45" s="202"/>
      <c r="BJD45" s="202">
        <f t="shared" si="121"/>
        <v>0</v>
      </c>
      <c r="BJE45" s="202"/>
      <c r="BJF45" s="202"/>
      <c r="BJG45" s="202">
        <v>9.8370000000000003E-3</v>
      </c>
      <c r="BJH45" s="202"/>
      <c r="BJI45" s="202">
        <f t="shared" si="122"/>
        <v>9.8370000000000003E-3</v>
      </c>
      <c r="BJJ45" s="202">
        <f t="shared" si="123"/>
        <v>2.2959520408163264E-2</v>
      </c>
      <c r="BJK45" s="202">
        <f t="shared" si="238"/>
        <v>0.5523281530612244</v>
      </c>
      <c r="BJL45" s="202"/>
      <c r="BJM45" s="202"/>
      <c r="BJN45" s="202"/>
      <c r="BJO45" s="202"/>
      <c r="BJP45" s="202"/>
      <c r="BJQ45" s="202">
        <f t="shared" si="124"/>
        <v>0</v>
      </c>
      <c r="BJR45" s="202"/>
      <c r="BJS45" s="202"/>
      <c r="BJT45" s="202"/>
      <c r="BJU45" s="202"/>
      <c r="BJV45" s="202">
        <v>3.4933650145772592E-2</v>
      </c>
      <c r="BJW45" s="202">
        <f t="shared" si="125"/>
        <v>3.4933650145772592E-2</v>
      </c>
      <c r="BJX45" s="202"/>
      <c r="BJY45" s="202">
        <v>3.5745300291545185E-2</v>
      </c>
      <c r="BJZ45" s="202">
        <v>1.2134590379008745E-2</v>
      </c>
      <c r="BKA45" s="202"/>
      <c r="BKB45" s="202">
        <f t="shared" si="126"/>
        <v>4.7879890670553926E-2</v>
      </c>
      <c r="BKC45" s="202">
        <v>8.9999999999999998E-4</v>
      </c>
      <c r="BKD45" s="202"/>
      <c r="BKE45" s="202"/>
      <c r="BKF45" s="202"/>
      <c r="BKG45" s="202"/>
      <c r="BKH45" s="202">
        <f t="shared" si="127"/>
        <v>8.9999999999999998E-4</v>
      </c>
      <c r="BKI45" s="202">
        <f t="shared" si="128"/>
        <v>8.3713540816326523E-2</v>
      </c>
      <c r="BKJ45" s="202"/>
      <c r="BKK45" s="202"/>
      <c r="BKL45" s="202"/>
      <c r="BKM45" s="202"/>
      <c r="BKN45" s="202">
        <v>1.7892829446064101E-2</v>
      </c>
      <c r="BKO45" s="202">
        <f t="shared" si="129"/>
        <v>1.7892829446064101E-2</v>
      </c>
      <c r="BKP45" s="202"/>
      <c r="BKQ45" s="202"/>
      <c r="BKR45" s="202"/>
      <c r="BKS45" s="202"/>
      <c r="BKT45" s="202"/>
      <c r="BKU45" s="202">
        <f t="shared" si="130"/>
        <v>0</v>
      </c>
      <c r="BKV45" s="202"/>
      <c r="BKW45" s="202"/>
      <c r="BKX45" s="202"/>
      <c r="BKY45" s="202">
        <f t="shared" si="131"/>
        <v>0</v>
      </c>
      <c r="BKZ45" s="202"/>
      <c r="BLA45" s="202"/>
      <c r="BLB45" s="202"/>
      <c r="BLC45" s="202"/>
      <c r="BLD45" s="202"/>
      <c r="BLE45" s="202">
        <f t="shared" si="132"/>
        <v>0</v>
      </c>
      <c r="BLF45" s="196">
        <f t="shared" si="133"/>
        <v>1.7892829446064101E-2</v>
      </c>
      <c r="BLG45" s="202"/>
      <c r="BLH45" s="202"/>
      <c r="BLI45" s="202"/>
      <c r="BLJ45" s="202"/>
      <c r="BLK45" s="202"/>
      <c r="BLL45" s="202">
        <f t="shared" si="134"/>
        <v>0</v>
      </c>
      <c r="BLM45" s="202"/>
      <c r="BLN45" s="202"/>
      <c r="BLO45" s="202"/>
      <c r="BLP45" s="202"/>
      <c r="BLQ45" s="202"/>
      <c r="BLR45" s="196">
        <f t="shared" si="135"/>
        <v>0</v>
      </c>
      <c r="BLS45" s="202"/>
      <c r="BLT45" s="202"/>
      <c r="BLU45" s="202"/>
      <c r="BLV45" s="202"/>
      <c r="BLW45" s="202"/>
      <c r="BLX45" s="196">
        <f t="shared" si="239"/>
        <v>0</v>
      </c>
      <c r="BLY45" s="202"/>
      <c r="BLZ45" s="202"/>
      <c r="BMA45" s="202"/>
      <c r="BMB45" s="202"/>
      <c r="BMC45" s="202"/>
      <c r="BMD45" s="196">
        <f t="shared" si="136"/>
        <v>0</v>
      </c>
      <c r="BME45" s="202"/>
      <c r="BMF45" s="202"/>
      <c r="BMG45" s="202"/>
      <c r="BMH45" s="196">
        <f t="shared" si="137"/>
        <v>0</v>
      </c>
      <c r="BMI45" s="196">
        <f t="shared" si="138"/>
        <v>0</v>
      </c>
      <c r="BMJ45" s="202"/>
      <c r="BMK45" s="196">
        <f t="shared" si="139"/>
        <v>0</v>
      </c>
      <c r="BML45" s="202"/>
      <c r="BMM45" s="202"/>
      <c r="BMN45" s="202"/>
      <c r="BMO45" s="202"/>
      <c r="BMP45" s="202"/>
      <c r="BMQ45" s="196">
        <f t="shared" si="140"/>
        <v>0</v>
      </c>
      <c r="BMR45" s="202">
        <v>1.3256E-2</v>
      </c>
      <c r="BMS45" s="202"/>
      <c r="BMT45" s="202"/>
      <c r="BMU45" s="202"/>
      <c r="BMV45" s="202"/>
      <c r="BMW45" s="196">
        <f t="shared" si="141"/>
        <v>1.3256E-2</v>
      </c>
      <c r="BMX45" s="202"/>
      <c r="BMY45" s="202"/>
      <c r="BMZ45" s="202"/>
      <c r="BNA45" s="202"/>
      <c r="BNB45" s="202"/>
      <c r="BNC45" s="196">
        <f t="shared" si="142"/>
        <v>0</v>
      </c>
      <c r="BND45" s="202"/>
      <c r="BNE45" s="202"/>
      <c r="BNF45" s="202"/>
      <c r="BNG45" s="202"/>
      <c r="BNH45" s="202"/>
      <c r="BNI45" s="196">
        <f t="shared" si="143"/>
        <v>0</v>
      </c>
      <c r="BNJ45" s="196">
        <f t="shared" si="144"/>
        <v>1.3256E-2</v>
      </c>
      <c r="BNK45" s="202"/>
      <c r="BNL45" s="202"/>
      <c r="BNM45" s="202"/>
      <c r="BNN45" s="202"/>
      <c r="BNO45" s="202"/>
      <c r="BNP45" s="196">
        <f t="shared" si="145"/>
        <v>0</v>
      </c>
      <c r="BNQ45" s="202"/>
      <c r="BNR45" s="202"/>
      <c r="BNS45" s="202"/>
      <c r="BNT45" s="202"/>
      <c r="BNU45" s="202"/>
      <c r="BNV45" s="196">
        <f t="shared" si="146"/>
        <v>0</v>
      </c>
      <c r="BNW45" s="202"/>
      <c r="BNX45" s="202"/>
      <c r="BNY45" s="202"/>
      <c r="BNZ45" s="202"/>
      <c r="BOA45" s="202"/>
      <c r="BOB45" s="196">
        <f t="shared" si="147"/>
        <v>0</v>
      </c>
      <c r="BOC45" s="202"/>
      <c r="BOD45" s="202"/>
      <c r="BOE45" s="202"/>
      <c r="BOF45" s="202"/>
      <c r="BOG45" s="202"/>
      <c r="BOH45" s="196">
        <f t="shared" si="148"/>
        <v>0</v>
      </c>
      <c r="BOI45" s="202"/>
      <c r="BOJ45" s="196">
        <f t="shared" si="149"/>
        <v>0</v>
      </c>
      <c r="BOK45" s="196">
        <f t="shared" si="150"/>
        <v>0</v>
      </c>
      <c r="BOL45" s="202"/>
      <c r="BOM45" s="202"/>
      <c r="BON45" s="202"/>
      <c r="BOO45" s="196">
        <f t="shared" si="240"/>
        <v>0</v>
      </c>
      <c r="BOP45" s="196"/>
      <c r="BOQ45" s="196"/>
      <c r="BOR45" s="196"/>
      <c r="BOS45" s="196"/>
      <c r="BOT45" s="196"/>
      <c r="BOU45" s="196">
        <f t="shared" si="151"/>
        <v>0</v>
      </c>
      <c r="BOV45" s="196"/>
      <c r="BOW45" s="196"/>
      <c r="BOX45" s="196"/>
      <c r="BOY45" s="196"/>
      <c r="BOZ45" s="196"/>
      <c r="BPA45" s="196"/>
      <c r="BPB45" s="196">
        <f t="shared" si="152"/>
        <v>0</v>
      </c>
      <c r="BPC45" s="196"/>
      <c r="BPD45" s="196"/>
      <c r="BPE45" s="196"/>
      <c r="BPF45" s="196"/>
      <c r="BPG45" s="196">
        <f t="shared" si="153"/>
        <v>0</v>
      </c>
      <c r="BPH45" s="196"/>
      <c r="BPI45" s="196"/>
      <c r="BPJ45" s="196"/>
      <c r="BPK45" s="196">
        <f t="shared" si="154"/>
        <v>0</v>
      </c>
      <c r="BPL45" s="196">
        <f t="shared" si="155"/>
        <v>0</v>
      </c>
      <c r="BPM45" s="196"/>
      <c r="BPN45" s="196"/>
      <c r="BPO45" s="196">
        <f t="shared" si="156"/>
        <v>0</v>
      </c>
      <c r="BPP45" s="196"/>
      <c r="BPQ45" s="196"/>
      <c r="BPR45" s="196"/>
      <c r="BPS45" s="196"/>
      <c r="BPT45" s="196"/>
      <c r="BPU45" s="196">
        <f t="shared" si="157"/>
        <v>0</v>
      </c>
      <c r="BPV45" s="196"/>
      <c r="BPW45" s="196"/>
      <c r="BPX45" s="196"/>
      <c r="BPY45" s="196"/>
      <c r="BPZ45" s="196">
        <f t="shared" si="241"/>
        <v>0</v>
      </c>
      <c r="BQA45" s="196"/>
      <c r="BQB45" s="196"/>
      <c r="BQC45" s="196"/>
      <c r="BQD45" s="196"/>
      <c r="BQE45" s="196"/>
      <c r="BQF45" s="196">
        <f t="shared" si="158"/>
        <v>0</v>
      </c>
      <c r="BQG45" s="196"/>
      <c r="BQH45" s="196"/>
      <c r="BQI45" s="196"/>
      <c r="BQJ45" s="196"/>
      <c r="BQK45" s="196"/>
      <c r="BQL45" s="196">
        <f t="shared" si="159"/>
        <v>0</v>
      </c>
      <c r="BQM45" s="196">
        <f t="shared" si="242"/>
        <v>0</v>
      </c>
      <c r="BQN45" s="196"/>
      <c r="BQO45" s="196"/>
      <c r="BQP45" s="196"/>
      <c r="BQQ45" s="196"/>
      <c r="BQR45" s="196">
        <f t="shared" si="160"/>
        <v>0</v>
      </c>
      <c r="BQS45" s="196"/>
      <c r="BQT45" s="196"/>
      <c r="BQU45" s="196"/>
      <c r="BQV45" s="196"/>
      <c r="BQW45" s="196"/>
      <c r="BQX45" s="196">
        <f t="shared" si="161"/>
        <v>0</v>
      </c>
      <c r="BQY45" s="196"/>
      <c r="BQZ45" s="196"/>
      <c r="BRA45" s="196"/>
      <c r="BRB45" s="196"/>
      <c r="BRC45" s="196"/>
      <c r="BRD45" s="196">
        <f t="shared" si="162"/>
        <v>0</v>
      </c>
      <c r="BRE45" s="196"/>
      <c r="BRF45" s="196"/>
      <c r="BRG45" s="196"/>
      <c r="BRH45" s="196"/>
      <c r="BRI45" s="196"/>
      <c r="BRJ45" s="196">
        <f t="shared" si="163"/>
        <v>0</v>
      </c>
      <c r="BRK45" s="196"/>
      <c r="BRL45" s="196"/>
      <c r="BRM45" s="196">
        <f t="shared" si="164"/>
        <v>0</v>
      </c>
      <c r="BRN45" s="196">
        <f t="shared" si="243"/>
        <v>0</v>
      </c>
      <c r="BRO45" s="196"/>
      <c r="BRP45" s="196"/>
      <c r="BRQ45" s="196"/>
      <c r="BRR45" s="196">
        <f t="shared" si="165"/>
        <v>0</v>
      </c>
      <c r="BRS45" s="196"/>
      <c r="BRT45" s="196"/>
      <c r="BRU45" s="196"/>
      <c r="BRV45" s="196"/>
      <c r="BRW45" s="196"/>
      <c r="BRX45" s="196">
        <f t="shared" si="166"/>
        <v>0</v>
      </c>
      <c r="BRY45" s="196"/>
      <c r="BRZ45" s="196"/>
      <c r="BSA45" s="196"/>
      <c r="BSB45" s="196"/>
      <c r="BSC45" s="196"/>
      <c r="BSD45" s="196">
        <f t="shared" si="167"/>
        <v>0</v>
      </c>
      <c r="BSE45" s="196"/>
      <c r="BSF45" s="196"/>
      <c r="BSG45" s="196"/>
      <c r="BSH45" s="196"/>
      <c r="BSI45" s="196"/>
      <c r="BSJ45" s="196">
        <f t="shared" si="168"/>
        <v>0</v>
      </c>
      <c r="BSK45" s="196"/>
      <c r="BSL45" s="196"/>
      <c r="BSM45" s="196"/>
      <c r="BSN45" s="196"/>
      <c r="BSO45" s="196">
        <f t="shared" si="169"/>
        <v>0</v>
      </c>
      <c r="BSP45" s="196">
        <f t="shared" si="170"/>
        <v>0</v>
      </c>
      <c r="BSQ45" s="196"/>
      <c r="BSR45" s="196">
        <f t="shared" si="171"/>
        <v>0</v>
      </c>
      <c r="BSS45" s="196"/>
      <c r="BST45" s="196"/>
      <c r="BSU45" s="196"/>
      <c r="BSV45" s="196"/>
      <c r="BSW45" s="196"/>
      <c r="BSX45" s="196">
        <f t="shared" si="172"/>
        <v>0</v>
      </c>
      <c r="BSY45" s="196"/>
      <c r="BSZ45" s="196"/>
      <c r="BTA45" s="196"/>
      <c r="BTB45" s="196"/>
      <c r="BTC45" s="196"/>
      <c r="BTD45" s="196">
        <f t="shared" si="173"/>
        <v>0</v>
      </c>
      <c r="BTE45" s="196"/>
      <c r="BTF45" s="196"/>
      <c r="BTG45" s="196"/>
      <c r="BTH45" s="196"/>
      <c r="BTI45" s="196"/>
      <c r="BTJ45" s="196">
        <f t="shared" si="174"/>
        <v>0</v>
      </c>
      <c r="BTK45" s="196"/>
      <c r="BTL45" s="196"/>
      <c r="BTM45" s="196"/>
      <c r="BTN45" s="196"/>
      <c r="BTO45" s="196"/>
      <c r="BTP45" s="196">
        <f t="shared" si="175"/>
        <v>0</v>
      </c>
      <c r="BTQ45" s="196">
        <f t="shared" si="176"/>
        <v>0</v>
      </c>
      <c r="BTR45" s="196"/>
      <c r="BTS45" s="196"/>
      <c r="BTT45" s="196"/>
      <c r="BTU45" s="196"/>
      <c r="BTV45" s="196">
        <f t="shared" si="177"/>
        <v>0</v>
      </c>
      <c r="BTW45" s="196"/>
      <c r="BTX45" s="196"/>
      <c r="BTY45" s="196"/>
      <c r="BTZ45" s="196"/>
      <c r="BUA45" s="196"/>
      <c r="BUB45" s="196">
        <f t="shared" si="178"/>
        <v>0</v>
      </c>
      <c r="BUC45" s="196"/>
      <c r="BUD45" s="196"/>
      <c r="BUE45" s="196"/>
      <c r="BUF45" s="196"/>
      <c r="BUG45" s="196"/>
      <c r="BUH45" s="196">
        <f t="shared" si="179"/>
        <v>0</v>
      </c>
      <c r="BUI45" s="196"/>
      <c r="BUJ45" s="196"/>
      <c r="BUK45" s="196"/>
      <c r="BUL45" s="196"/>
      <c r="BUM45" s="196"/>
      <c r="BUN45" s="196">
        <f t="shared" si="180"/>
        <v>0</v>
      </c>
      <c r="BUO45" s="196"/>
      <c r="BUP45" s="196"/>
      <c r="BUQ45" s="196">
        <f t="shared" si="181"/>
        <v>0</v>
      </c>
      <c r="BUR45" s="196">
        <f t="shared" si="182"/>
        <v>0</v>
      </c>
      <c r="BUS45" s="196"/>
      <c r="BUT45" s="196"/>
      <c r="BUU45" s="196"/>
      <c r="BUV45" s="196">
        <f t="shared" si="183"/>
        <v>0</v>
      </c>
      <c r="BUW45" s="196"/>
      <c r="BUX45" s="196"/>
      <c r="BUY45" s="196"/>
      <c r="BUZ45" s="196"/>
      <c r="BVA45" s="196"/>
      <c r="BVB45" s="196">
        <f t="shared" si="184"/>
        <v>0</v>
      </c>
      <c r="BVC45" s="196"/>
      <c r="BVD45" s="196"/>
      <c r="BVE45" s="196"/>
      <c r="BVF45" s="196"/>
      <c r="BVG45" s="196"/>
      <c r="BVH45" s="196">
        <f t="shared" si="185"/>
        <v>0</v>
      </c>
      <c r="BVI45" s="196"/>
      <c r="BVJ45" s="196"/>
      <c r="BVK45" s="196"/>
      <c r="BVL45" s="196"/>
      <c r="BVM45" s="196"/>
      <c r="BVN45" s="196">
        <f t="shared" si="206"/>
        <v>0</v>
      </c>
      <c r="BVO45" s="196"/>
      <c r="BVP45" s="196"/>
      <c r="BVQ45" s="196"/>
      <c r="BVR45" s="196"/>
      <c r="BVS45" s="196"/>
      <c r="BVT45" s="196">
        <f t="shared" si="186"/>
        <v>0</v>
      </c>
      <c r="BVU45" s="196">
        <f t="shared" si="187"/>
        <v>0</v>
      </c>
      <c r="BVV45" s="196">
        <f t="shared" si="244"/>
        <v>0.11486237026239063</v>
      </c>
      <c r="BVW45" s="196"/>
      <c r="BVX45" s="196"/>
      <c r="BVY45" s="196"/>
      <c r="BVZ45" s="196"/>
      <c r="BWA45" s="196"/>
      <c r="BWB45" s="196">
        <f t="shared" si="245"/>
        <v>0</v>
      </c>
      <c r="BWC45" s="196"/>
      <c r="BWD45" s="196"/>
      <c r="BWE45" s="196"/>
      <c r="BWF45" s="196"/>
      <c r="BWG45" s="196"/>
      <c r="BWH45" s="196">
        <f t="shared" si="204"/>
        <v>0</v>
      </c>
      <c r="BWI45" s="196"/>
      <c r="BWJ45" s="196"/>
      <c r="BWK45" s="196"/>
      <c r="BWL45" s="196"/>
      <c r="BWM45" s="196"/>
      <c r="BWN45" s="196">
        <f t="shared" si="209"/>
        <v>0</v>
      </c>
      <c r="BWO45" s="196"/>
      <c r="BWP45" s="196"/>
      <c r="BWQ45" s="196"/>
      <c r="BWR45" s="196"/>
      <c r="BWS45" s="196"/>
      <c r="BWT45" s="196">
        <f t="shared" si="210"/>
        <v>0</v>
      </c>
      <c r="BWU45" s="196"/>
      <c r="BWV45" s="196">
        <f t="shared" si="246"/>
        <v>0</v>
      </c>
      <c r="BWW45" s="196">
        <f t="shared" si="247"/>
        <v>0</v>
      </c>
      <c r="BWX45" s="196"/>
      <c r="BWY45" s="196"/>
      <c r="BWZ45" s="196"/>
      <c r="BXA45" s="196"/>
      <c r="BXB45" s="196">
        <f t="shared" si="190"/>
        <v>0</v>
      </c>
      <c r="BXC45" s="196"/>
      <c r="BXD45" s="196"/>
      <c r="BXE45" s="196"/>
      <c r="BXF45" s="196"/>
      <c r="BXG45" s="196"/>
      <c r="BXH45" s="196">
        <f t="shared" si="191"/>
        <v>0</v>
      </c>
      <c r="BXI45" s="196"/>
      <c r="BXJ45" s="196"/>
      <c r="BXK45" s="196"/>
      <c r="BXL45" s="196"/>
      <c r="BXM45" s="196"/>
      <c r="BXN45" s="196">
        <f t="shared" si="192"/>
        <v>0</v>
      </c>
      <c r="BXO45" s="196"/>
      <c r="BXP45" s="196"/>
      <c r="BXQ45" s="196"/>
      <c r="BXR45" s="196"/>
      <c r="BXS45" s="196"/>
      <c r="BXT45" s="196">
        <f t="shared" si="193"/>
        <v>0</v>
      </c>
      <c r="BXU45" s="196">
        <f t="shared" si="194"/>
        <v>0</v>
      </c>
      <c r="BXV45" s="196"/>
      <c r="BXW45" s="196"/>
      <c r="BXX45" s="196"/>
      <c r="BXY45" s="196">
        <f t="shared" si="195"/>
        <v>0</v>
      </c>
      <c r="BXZ45" s="196"/>
      <c r="BYA45" s="196"/>
      <c r="BYB45" s="196"/>
      <c r="BYC45" s="196"/>
      <c r="BYD45" s="196"/>
      <c r="BYE45" s="196">
        <f t="shared" si="196"/>
        <v>0</v>
      </c>
      <c r="BYF45" s="196"/>
      <c r="BYG45" s="196"/>
      <c r="BYH45" s="196"/>
      <c r="BYI45" s="196"/>
      <c r="BYJ45" s="196"/>
      <c r="BYK45" s="196">
        <f t="shared" si="207"/>
        <v>0</v>
      </c>
      <c r="BYL45" s="196"/>
      <c r="BYM45" s="196"/>
      <c r="BYN45" s="196"/>
      <c r="BYO45" s="196"/>
      <c r="BYP45" s="196"/>
      <c r="BYQ45" s="196">
        <f t="shared" si="205"/>
        <v>0</v>
      </c>
      <c r="BYR45" s="196"/>
      <c r="BYS45" s="196"/>
      <c r="BYT45" s="196"/>
      <c r="BYU45" s="196"/>
      <c r="BYV45" s="196">
        <f t="shared" si="197"/>
        <v>0</v>
      </c>
      <c r="BYW45" s="196">
        <f t="shared" si="198"/>
        <v>0</v>
      </c>
      <c r="BYX45" s="196"/>
      <c r="BYY45" s="196">
        <f t="shared" si="199"/>
        <v>0</v>
      </c>
      <c r="BYZ45" s="196"/>
      <c r="BZA45" s="196"/>
      <c r="BZB45" s="196"/>
      <c r="BZC45" s="196"/>
      <c r="BZD45" s="196"/>
      <c r="BZE45" s="196">
        <f t="shared" si="200"/>
        <v>0</v>
      </c>
      <c r="BZF45" s="196"/>
      <c r="BZG45" s="196"/>
      <c r="BZH45" s="196"/>
      <c r="BZI45" s="196"/>
      <c r="BZJ45" s="196">
        <f t="shared" si="201"/>
        <v>0</v>
      </c>
      <c r="BZK45" s="196"/>
      <c r="BZL45" s="196"/>
      <c r="BZM45" s="196"/>
      <c r="BZN45" s="196"/>
      <c r="BZO45" s="196"/>
      <c r="BZP45" s="196">
        <f t="shared" si="229"/>
        <v>0</v>
      </c>
      <c r="BZQ45" s="196">
        <f t="shared" si="202"/>
        <v>0</v>
      </c>
      <c r="BZR45" s="196">
        <f t="shared" si="203"/>
        <v>0</v>
      </c>
      <c r="BZS45" s="237"/>
      <c r="BZT45" s="198"/>
      <c r="BZU45" s="198"/>
      <c r="BZV45" s="199"/>
      <c r="BZW45" s="211"/>
      <c r="BZX45" s="233"/>
      <c r="BZY45" s="198"/>
      <c r="BZZ45" s="198"/>
      <c r="CAA45" s="198"/>
      <c r="CAB45" s="198"/>
      <c r="CAC45" s="198"/>
      <c r="CAD45" s="198"/>
      <c r="CAE45" s="198"/>
      <c r="CAF45" s="198"/>
      <c r="CAG45" s="198"/>
      <c r="CAH45" s="198"/>
      <c r="CAI45" s="199"/>
      <c r="CAJ45" s="199"/>
      <c r="CAK45" s="199"/>
      <c r="CAL45" s="198"/>
      <c r="CAM45" s="198"/>
      <c r="CAN45" s="198"/>
      <c r="CAO45" s="198"/>
      <c r="CAP45" s="198"/>
      <c r="CAQ45" s="198"/>
      <c r="CAR45" s="198"/>
      <c r="CAS45" s="198"/>
      <c r="CAT45" s="198"/>
      <c r="CAU45" s="198"/>
      <c r="CAV45" s="198"/>
      <c r="CAW45" s="198"/>
      <c r="CAX45" s="198"/>
      <c r="CAY45" s="198"/>
      <c r="CAZ45" s="198"/>
      <c r="CBA45" s="198"/>
      <c r="CBB45" s="199"/>
      <c r="CBC45" s="199"/>
      <c r="CBD45" s="199"/>
      <c r="CBE45" s="198"/>
      <c r="CBF45" s="199"/>
      <c r="CBG45" s="199"/>
      <c r="CBH45" s="199"/>
      <c r="CBI45" s="198"/>
      <c r="CBJ45" s="198"/>
      <c r="CBK45" s="199"/>
      <c r="CBL45" s="199"/>
      <c r="CBM45" s="199"/>
      <c r="CBN45" s="198"/>
      <c r="CBO45" s="199"/>
      <c r="CBP45" s="237"/>
      <c r="CBQ45" s="237"/>
      <c r="CBR45" s="198"/>
      <c r="CBS45" s="198"/>
      <c r="CBT45" s="199"/>
      <c r="CBU45" s="233"/>
      <c r="CBV45" s="233"/>
      <c r="CBW45" s="198"/>
      <c r="CBX45" s="198"/>
      <c r="CBY45" s="199"/>
      <c r="CBZ45" s="199"/>
      <c r="CCA45" s="199"/>
      <c r="CCB45" s="198"/>
      <c r="CCC45" s="199"/>
      <c r="CCD45" s="199"/>
      <c r="CCE45" s="199"/>
      <c r="CCF45" s="198"/>
      <c r="CCG45" s="198"/>
      <c r="CCH45" s="198"/>
      <c r="CCI45" s="198"/>
      <c r="CCJ45" s="198"/>
      <c r="CCK45" s="198"/>
      <c r="CCL45" s="198"/>
      <c r="CCM45" s="198"/>
      <c r="CCN45" s="198"/>
      <c r="CCO45" s="198"/>
      <c r="CCP45" s="198"/>
      <c r="CCQ45" s="198"/>
      <c r="CCR45" s="198"/>
      <c r="CCS45" s="198">
        <f t="shared" si="248"/>
        <v>0.10037494000000001</v>
      </c>
      <c r="CCT45" s="199"/>
      <c r="CCV45" s="207" t="s">
        <v>215</v>
      </c>
      <c r="CCW45" s="210">
        <v>50</v>
      </c>
      <c r="CCX45" s="224"/>
      <c r="CCY45" s="222">
        <v>50</v>
      </c>
      <c r="CDM45" s="215"/>
      <c r="CDN45" s="226"/>
      <c r="CDO45" s="226"/>
      <c r="CDP45" s="238"/>
      <c r="CDS45" s="207" t="s">
        <v>223</v>
      </c>
      <c r="CDT45" s="210"/>
      <c r="CDU45" s="210">
        <v>9.530623906705539E-3</v>
      </c>
      <c r="CDY45" s="229" t="s">
        <v>51</v>
      </c>
      <c r="CDZ45" s="230"/>
      <c r="CEA45" s="230">
        <v>0.56307916000000002</v>
      </c>
    </row>
    <row r="46" spans="1:2164" s="200" customFormat="1" outlineLevel="1" x14ac:dyDescent="0.2">
      <c r="A46" s="201" t="s">
        <v>36</v>
      </c>
      <c r="B46" s="195">
        <v>0.89312948000000003</v>
      </c>
      <c r="C46" s="195">
        <v>1.3720170700000001</v>
      </c>
      <c r="D46" s="195">
        <v>0.43039427999999991</v>
      </c>
      <c r="E46" s="195">
        <v>0.29554616</v>
      </c>
      <c r="F46" s="195">
        <v>0.13028103999999999</v>
      </c>
      <c r="G46" s="195">
        <v>0.80372664999999999</v>
      </c>
      <c r="H46" s="195">
        <v>0.19561504000000002</v>
      </c>
      <c r="I46" s="195">
        <v>1.6865256900000001</v>
      </c>
      <c r="J46" s="195">
        <v>0.38895322999999998</v>
      </c>
      <c r="K46" s="195">
        <v>0.14597099999999999</v>
      </c>
      <c r="L46" s="195">
        <v>0.52340063999999997</v>
      </c>
      <c r="M46" s="195">
        <v>3.9798611200000003</v>
      </c>
      <c r="N46" s="195">
        <v>0.68899827999999996</v>
      </c>
      <c r="O46" s="202">
        <v>10.641290200000002</v>
      </c>
      <c r="P46" s="195">
        <v>6.2151999999999997E-4</v>
      </c>
      <c r="Q46" s="195">
        <v>5.3046899999999999E-3</v>
      </c>
      <c r="R46" s="195">
        <v>1.23559E-3</v>
      </c>
      <c r="S46" s="195">
        <v>1.1024539999999999E-2</v>
      </c>
      <c r="T46" s="195">
        <v>2.2151620000000004E-2</v>
      </c>
      <c r="U46" s="195">
        <v>4.0337960000000006E-2</v>
      </c>
      <c r="V46" s="195">
        <v>9.6938000000000005E-4</v>
      </c>
      <c r="W46" s="195">
        <v>1.5028700000000001E-2</v>
      </c>
      <c r="X46" s="195"/>
      <c r="Y46" s="195">
        <v>1.8715570000000001E-2</v>
      </c>
      <c r="Z46" s="195">
        <v>2.3925000000000001E-3</v>
      </c>
      <c r="AA46" s="195">
        <v>3.7106149999999997E-2</v>
      </c>
      <c r="AB46" s="195">
        <v>4.6291499999999994E-3</v>
      </c>
      <c r="AC46" s="195">
        <v>7.923949999999999E-3</v>
      </c>
      <c r="AD46" s="195">
        <v>8.2319799999999999E-3</v>
      </c>
      <c r="AE46" s="195">
        <v>1.79548E-2</v>
      </c>
      <c r="AF46" s="195">
        <v>3.8739879999999997E-2</v>
      </c>
      <c r="AG46" s="195">
        <v>2.3614149999999997E-2</v>
      </c>
      <c r="AH46" s="195">
        <v>1.0782000000000001E-3</v>
      </c>
      <c r="AI46" s="195"/>
      <c r="AJ46" s="195">
        <v>1.1649791899999999</v>
      </c>
      <c r="AK46" s="195">
        <v>1.4645780000000001E-2</v>
      </c>
      <c r="AL46" s="195">
        <v>1.2043173199999999</v>
      </c>
      <c r="AM46" s="195">
        <v>1.3205013099999998</v>
      </c>
      <c r="AN46" s="195">
        <v>3.3197860000000003E-2</v>
      </c>
      <c r="AO46" s="195">
        <v>5.28432E-2</v>
      </c>
      <c r="AP46" s="195">
        <v>4.5314409999999999E-2</v>
      </c>
      <c r="AQ46" s="195"/>
      <c r="AR46" s="195">
        <v>8.7349999999999997E-3</v>
      </c>
      <c r="AS46" s="195">
        <v>0.14009046999999999</v>
      </c>
      <c r="AT46" s="195">
        <v>3.3421890000000003E-2</v>
      </c>
      <c r="AU46" s="195">
        <v>3.109234E-2</v>
      </c>
      <c r="AV46" s="195">
        <v>1.96795E-3</v>
      </c>
      <c r="AW46" s="195">
        <v>6.6482180000000002E-2</v>
      </c>
      <c r="AX46" s="195"/>
      <c r="AY46" s="195"/>
      <c r="AZ46" s="195">
        <v>3.6182499999999999E-3</v>
      </c>
      <c r="BA46" s="195">
        <v>1.935686E-2</v>
      </c>
      <c r="BB46" s="195">
        <v>3.8924699999999999E-3</v>
      </c>
      <c r="BC46" s="195">
        <v>2.6867579999999999E-2</v>
      </c>
      <c r="BD46" s="195">
        <v>2.7170000000000002E-5</v>
      </c>
      <c r="BE46" s="195"/>
      <c r="BF46" s="195"/>
      <c r="BG46" s="195">
        <v>4.5905500000000005E-3</v>
      </c>
      <c r="BH46" s="195">
        <v>7.8846899999999998E-3</v>
      </c>
      <c r="BI46" s="195">
        <v>1.250241E-2</v>
      </c>
      <c r="BJ46" s="195">
        <v>0.14018068</v>
      </c>
      <c r="BK46" s="195">
        <v>0.14018068</v>
      </c>
      <c r="BL46" s="195">
        <v>0.38612331999999999</v>
      </c>
      <c r="BM46" s="195"/>
      <c r="BN46" s="195">
        <v>3.2957400000000005E-2</v>
      </c>
      <c r="BO46" s="195">
        <v>1.172366E-2</v>
      </c>
      <c r="BP46" s="195">
        <v>4.0285069999999999E-2</v>
      </c>
      <c r="BQ46" s="195">
        <v>8.4966130000000001E-2</v>
      </c>
      <c r="BR46" s="195">
        <v>1.602019E-2</v>
      </c>
      <c r="BS46" s="195">
        <v>1.759575E-2</v>
      </c>
      <c r="BT46" s="195"/>
      <c r="BU46" s="195">
        <v>1.27776E-3</v>
      </c>
      <c r="BV46" s="195"/>
      <c r="BW46" s="195">
        <v>3.48937E-2</v>
      </c>
      <c r="BX46" s="195"/>
      <c r="BY46" s="195"/>
      <c r="BZ46" s="195"/>
      <c r="CA46" s="195"/>
      <c r="CB46" s="195">
        <v>2.2352E-4</v>
      </c>
      <c r="CC46" s="195">
        <v>2.2352E-4</v>
      </c>
      <c r="CD46" s="195"/>
      <c r="CE46" s="195">
        <v>1.7631700000000001E-3</v>
      </c>
      <c r="CF46" s="195">
        <v>1.2708000000000001E-4</v>
      </c>
      <c r="CG46" s="195"/>
      <c r="CH46" s="195">
        <v>1.89025E-3</v>
      </c>
      <c r="CI46" s="195">
        <v>1.0127199999999999E-3</v>
      </c>
      <c r="CJ46" s="195"/>
      <c r="CK46" s="195"/>
      <c r="CL46" s="195"/>
      <c r="CM46" s="195">
        <v>1.0127199999999999E-3</v>
      </c>
      <c r="CN46" s="195">
        <v>0.12298632</v>
      </c>
      <c r="CO46" s="195"/>
      <c r="CP46" s="195"/>
      <c r="CQ46" s="195">
        <v>0.10302004999999999</v>
      </c>
      <c r="CR46" s="195"/>
      <c r="CS46" s="195">
        <v>7.1219999999999999E-3</v>
      </c>
      <c r="CT46" s="195">
        <v>3.0809829999999996E-2</v>
      </c>
      <c r="CU46" s="195">
        <v>8.1896399999999998E-3</v>
      </c>
      <c r="CV46" s="195">
        <v>0.14914151999999997</v>
      </c>
      <c r="CW46" s="195">
        <v>8.7677000000000015E-3</v>
      </c>
      <c r="CX46" s="195">
        <v>5.4958199999999999E-2</v>
      </c>
      <c r="CY46" s="195">
        <v>2.1349400000000001E-3</v>
      </c>
      <c r="CZ46" s="195">
        <v>1.23189E-3</v>
      </c>
      <c r="DA46" s="195">
        <v>1.3945501899999997</v>
      </c>
      <c r="DB46" s="195">
        <v>1.4616429199999996</v>
      </c>
      <c r="DC46" s="195">
        <v>2.0902E-3</v>
      </c>
      <c r="DD46" s="195">
        <v>3.3303199999999999E-3</v>
      </c>
      <c r="DE46" s="195"/>
      <c r="DF46" s="195"/>
      <c r="DG46" s="195">
        <v>9.9780000000000008E-3</v>
      </c>
      <c r="DH46" s="195">
        <v>1.5398520000000001E-2</v>
      </c>
      <c r="DI46" s="195"/>
      <c r="DJ46" s="195"/>
      <c r="DK46" s="195"/>
      <c r="DL46" s="195"/>
      <c r="DM46" s="195"/>
      <c r="DN46" s="195"/>
      <c r="DO46" s="195">
        <v>1.62618296</v>
      </c>
      <c r="DP46" s="195">
        <v>3.5598545900000005</v>
      </c>
      <c r="DQ46" s="195">
        <v>1.0973999999999999E-2</v>
      </c>
      <c r="DR46" s="195">
        <v>1.3499500000000002E-3</v>
      </c>
      <c r="DS46" s="195">
        <v>2.230275E-2</v>
      </c>
      <c r="DT46" s="195">
        <v>3.5944812900000005</v>
      </c>
      <c r="DU46" s="195"/>
      <c r="DV46" s="195">
        <v>2.4556199999999999E-3</v>
      </c>
      <c r="DW46" s="195"/>
      <c r="DX46" s="195">
        <v>1.8450000000000001E-3</v>
      </c>
      <c r="DY46" s="195"/>
      <c r="DZ46" s="195">
        <v>4.3006199999999998E-3</v>
      </c>
      <c r="EA46" s="195">
        <v>1.4100000000000001E-4</v>
      </c>
      <c r="EB46" s="195">
        <v>7.0933319999999994E-2</v>
      </c>
      <c r="EC46" s="195"/>
      <c r="ED46" s="195">
        <v>0.85433859999999995</v>
      </c>
      <c r="EE46" s="195">
        <v>2.34855E-3</v>
      </c>
      <c r="EF46" s="195">
        <v>0.92776146999999987</v>
      </c>
      <c r="EG46" s="195">
        <v>1.0862E-2</v>
      </c>
      <c r="EH46" s="195">
        <v>0.19433112</v>
      </c>
      <c r="EI46" s="195"/>
      <c r="EJ46" s="195">
        <v>4.6270999999999997E-4</v>
      </c>
      <c r="EK46" s="195">
        <v>0.20565583000000001</v>
      </c>
      <c r="EL46" s="195">
        <v>5.9595000000000004E-4</v>
      </c>
      <c r="EM46" s="195"/>
      <c r="EN46" s="195">
        <v>5.9595000000000004E-4</v>
      </c>
      <c r="EO46" s="195">
        <v>4.7327951600000002</v>
      </c>
      <c r="EP46" s="195">
        <v>6.2700000000000004E-3</v>
      </c>
      <c r="EQ46" s="195">
        <v>2.3804639999999998E-2</v>
      </c>
      <c r="ER46" s="195">
        <v>6.6976130000000009E-2</v>
      </c>
      <c r="ES46" s="195">
        <v>9.7050770000000008E-2</v>
      </c>
      <c r="ET46" s="195">
        <v>4.4780199999999992E-3</v>
      </c>
      <c r="EU46" s="195">
        <v>8.3170989999999986E-2</v>
      </c>
      <c r="EV46" s="195">
        <v>2.9078899999999998E-3</v>
      </c>
      <c r="EW46" s="195">
        <v>6.1449089999999998E-2</v>
      </c>
      <c r="EX46" s="195">
        <v>3.2010980000000001E-2</v>
      </c>
      <c r="EY46" s="195">
        <v>0.18401697</v>
      </c>
      <c r="EZ46" s="195"/>
      <c r="FA46" s="195"/>
      <c r="FB46" s="195">
        <v>0.01</v>
      </c>
      <c r="FC46" s="195"/>
      <c r="FD46" s="195">
        <v>6.5930000000000002E-2</v>
      </c>
      <c r="FE46" s="195">
        <v>7.5929999999999997E-2</v>
      </c>
      <c r="FF46" s="195">
        <v>1.9975E-2</v>
      </c>
      <c r="FG46" s="195">
        <v>3.3059999999999999E-3</v>
      </c>
      <c r="FH46" s="195"/>
      <c r="FI46" s="195">
        <v>0.16520000000000001</v>
      </c>
      <c r="FJ46" s="195">
        <v>0.18848100000000001</v>
      </c>
      <c r="FK46" s="195">
        <v>1.428192E-2</v>
      </c>
      <c r="FL46" s="195"/>
      <c r="FM46" s="195">
        <v>5.7485809999999998E-2</v>
      </c>
      <c r="FN46" s="195">
        <v>5.4749999999999998E-3</v>
      </c>
      <c r="FO46" s="195">
        <v>7.7242729999999996E-2</v>
      </c>
      <c r="FP46" s="195">
        <v>0.62272147</v>
      </c>
      <c r="FQ46" s="195">
        <v>1.9727E-3</v>
      </c>
      <c r="FR46" s="195">
        <v>1.9727E-3</v>
      </c>
      <c r="FS46" s="195"/>
      <c r="FT46" s="195">
        <v>2.5301569999999999E-2</v>
      </c>
      <c r="FU46" s="195">
        <v>3.1178059999999997E-2</v>
      </c>
      <c r="FV46" s="195">
        <v>1.01352E-3</v>
      </c>
      <c r="FW46" s="195">
        <v>5.5473700000000003E-3</v>
      </c>
      <c r="FX46" s="195">
        <v>6.3040519999999989E-2</v>
      </c>
      <c r="FY46" s="195">
        <v>0.15656012999999999</v>
      </c>
      <c r="FZ46" s="195">
        <v>1.5267860000000001E-2</v>
      </c>
      <c r="GA46" s="195">
        <v>1.3999999999999999E-4</v>
      </c>
      <c r="GB46" s="195"/>
      <c r="GC46" s="195">
        <v>1.078E-2</v>
      </c>
      <c r="GD46" s="195">
        <v>0.18274799</v>
      </c>
      <c r="GE46" s="195">
        <v>0.13184773000000002</v>
      </c>
      <c r="GF46" s="195"/>
      <c r="GG46" s="195">
        <v>1.3643000000000001E-3</v>
      </c>
      <c r="GH46" s="195">
        <v>5.4274489999999995E-2</v>
      </c>
      <c r="GI46" s="195">
        <v>5.6104600000000003E-3</v>
      </c>
      <c r="GJ46" s="195">
        <v>0.19309698000000006</v>
      </c>
      <c r="GK46" s="195"/>
      <c r="GL46" s="195">
        <v>3.4676059999999995E-2</v>
      </c>
      <c r="GM46" s="195">
        <v>3.7733999999999997E-2</v>
      </c>
      <c r="GN46" s="195"/>
      <c r="GO46" s="195">
        <v>2.2169E-4</v>
      </c>
      <c r="GP46" s="195">
        <v>7.2631749999999995E-2</v>
      </c>
      <c r="GQ46" s="195">
        <v>0.51348994000000003</v>
      </c>
      <c r="GR46" s="195">
        <v>8.7112300000000004E-3</v>
      </c>
      <c r="GS46" s="195"/>
      <c r="GT46" s="195">
        <v>3.2593469999999999E-2</v>
      </c>
      <c r="GU46" s="195"/>
      <c r="GV46" s="195">
        <v>1.6355999999999999E-3</v>
      </c>
      <c r="GW46" s="195">
        <v>4.2940300000000001E-2</v>
      </c>
      <c r="GX46" s="195">
        <v>5.181355E-2</v>
      </c>
      <c r="GY46" s="195">
        <v>2.5971540000000001E-2</v>
      </c>
      <c r="GZ46" s="195">
        <v>1.3092369999999999E-2</v>
      </c>
      <c r="HA46" s="195"/>
      <c r="HB46" s="195">
        <v>3.1393549999999999E-2</v>
      </c>
      <c r="HC46" s="195">
        <v>0.12227100999999999</v>
      </c>
      <c r="HD46" s="195">
        <v>1.197352E-2</v>
      </c>
      <c r="HE46" s="195">
        <v>3.2955899999999997E-3</v>
      </c>
      <c r="HF46" s="195"/>
      <c r="HG46" s="195"/>
      <c r="HH46" s="195">
        <v>3.5558630000000001E-2</v>
      </c>
      <c r="HI46" s="195">
        <v>5.0827739999999996E-2</v>
      </c>
      <c r="HJ46" s="195">
        <v>2.0250000000000001E-2</v>
      </c>
      <c r="HK46" s="195">
        <v>1.9966999999999999E-2</v>
      </c>
      <c r="HL46" s="195"/>
      <c r="HM46" s="195">
        <v>2.7362600000000003E-3</v>
      </c>
      <c r="HN46" s="195">
        <v>2.8283290000000003E-2</v>
      </c>
      <c r="HO46" s="195">
        <v>7.123655000000001E-2</v>
      </c>
      <c r="HP46" s="195">
        <v>2.008921E-2</v>
      </c>
      <c r="HQ46" s="195">
        <v>4.5134E-4</v>
      </c>
      <c r="HR46" s="195">
        <v>2.7051040000000002E-2</v>
      </c>
      <c r="HS46" s="195">
        <v>4.7591590000000003E-2</v>
      </c>
      <c r="HT46" s="195">
        <v>0.33486718999999993</v>
      </c>
      <c r="HU46" s="195">
        <v>1.3513549999999999E-2</v>
      </c>
      <c r="HV46" s="195">
        <v>1.0769910000000001E-2</v>
      </c>
      <c r="HW46" s="195">
        <v>2.428346E-2</v>
      </c>
      <c r="HX46" s="195"/>
      <c r="HY46" s="195">
        <v>9.9962499999999999E-3</v>
      </c>
      <c r="HZ46" s="195"/>
      <c r="IA46" s="195">
        <v>1.19366E-3</v>
      </c>
      <c r="IB46" s="195"/>
      <c r="IC46" s="195">
        <v>1.1189910000000001E-2</v>
      </c>
      <c r="ID46" s="195"/>
      <c r="IE46" s="195">
        <v>6.0150000000000002E-2</v>
      </c>
      <c r="IF46" s="195">
        <v>0.115047</v>
      </c>
      <c r="IG46" s="195">
        <v>3.0000000000000001E-3</v>
      </c>
      <c r="IH46" s="195">
        <v>3.8070000000000001E-3</v>
      </c>
      <c r="II46" s="195">
        <v>0.182004</v>
      </c>
      <c r="IJ46" s="195">
        <v>7.7718629999999997E-2</v>
      </c>
      <c r="IK46" s="195">
        <v>7.1763399999999998E-3</v>
      </c>
      <c r="IL46" s="195"/>
      <c r="IM46" s="195"/>
      <c r="IN46" s="195">
        <v>2.545029E-2</v>
      </c>
      <c r="IO46" s="195">
        <v>0.11034526</v>
      </c>
      <c r="IP46" s="195"/>
      <c r="IQ46" s="195"/>
      <c r="IR46" s="195">
        <v>9.8370000000000003E-3</v>
      </c>
      <c r="IS46" s="195">
        <v>2.95634E-2</v>
      </c>
      <c r="IT46" s="195"/>
      <c r="IU46" s="195">
        <v>3.9400400000000002E-2</v>
      </c>
      <c r="IV46" s="195">
        <v>0.36722303000000001</v>
      </c>
      <c r="IW46" s="195"/>
      <c r="IX46" s="195">
        <v>2.2499999999999999E-2</v>
      </c>
      <c r="IY46" s="195"/>
      <c r="IZ46" s="195">
        <v>4.7053190000000002E-2</v>
      </c>
      <c r="JA46" s="195">
        <v>1.3612819999999999E-2</v>
      </c>
      <c r="JB46" s="195">
        <v>8.3166009999999999E-2</v>
      </c>
      <c r="JC46" s="195"/>
      <c r="JD46" s="195">
        <v>0.74041856000000006</v>
      </c>
      <c r="JE46" s="195">
        <v>4.5563000000000001E-3</v>
      </c>
      <c r="JF46" s="195">
        <v>4.4902130000000005E-2</v>
      </c>
      <c r="JG46" s="195">
        <v>8.8708679999999998E-2</v>
      </c>
      <c r="JH46" s="195">
        <v>0.87858566999999999</v>
      </c>
      <c r="JI46" s="195">
        <v>3.9418999999999999E-3</v>
      </c>
      <c r="JJ46" s="195">
        <v>5.0358999999999994E-4</v>
      </c>
      <c r="JK46" s="195">
        <v>1.8625E-4</v>
      </c>
      <c r="JL46" s="195">
        <v>0.27850159999999996</v>
      </c>
      <c r="JM46" s="195">
        <v>1.17296E-3</v>
      </c>
      <c r="JN46" s="195">
        <v>0.28430629999999996</v>
      </c>
      <c r="JO46" s="195">
        <v>2.4294899999999999E-3</v>
      </c>
      <c r="JP46" s="195">
        <v>5.0600000000000003E-3</v>
      </c>
      <c r="JQ46" s="195">
        <v>1.8387199999999999E-2</v>
      </c>
      <c r="JR46" s="195"/>
      <c r="JS46" s="195">
        <v>3.6139570000000003E-2</v>
      </c>
      <c r="JT46" s="195">
        <v>6.2016260000000004E-2</v>
      </c>
      <c r="JU46" s="195">
        <v>4.9531699999999998E-3</v>
      </c>
      <c r="JV46" s="195">
        <v>4.9531699999999998E-3</v>
      </c>
      <c r="JW46" s="195">
        <v>1.3130274100000003</v>
      </c>
      <c r="JX46" s="195">
        <v>0.14827048999999998</v>
      </c>
      <c r="JY46" s="195">
        <v>0.43626658000000001</v>
      </c>
      <c r="JZ46" s="195">
        <v>8.1195070000000008E-2</v>
      </c>
      <c r="KA46" s="195">
        <v>0.66573214000000003</v>
      </c>
      <c r="KB46" s="195">
        <v>2.9E-4</v>
      </c>
      <c r="KC46" s="195">
        <v>2.065E-3</v>
      </c>
      <c r="KD46" s="195">
        <v>2.616576E-2</v>
      </c>
      <c r="KE46" s="195">
        <v>4.3843050000000001E-2</v>
      </c>
      <c r="KF46" s="195"/>
      <c r="KG46" s="195">
        <v>7.2363810000000001E-2</v>
      </c>
      <c r="KH46" s="195">
        <v>1.1486099999999999E-2</v>
      </c>
      <c r="KI46" s="195"/>
      <c r="KJ46" s="195"/>
      <c r="KK46" s="195">
        <v>4.5563000000000001E-3</v>
      </c>
      <c r="KL46" s="195"/>
      <c r="KM46" s="195">
        <v>1.6042399999999998E-2</v>
      </c>
      <c r="KN46" s="195"/>
      <c r="KO46" s="195"/>
      <c r="KP46" s="195">
        <v>3.3854790000000003E-2</v>
      </c>
      <c r="KQ46" s="195"/>
      <c r="KR46" s="195">
        <v>0.15782081000000001</v>
      </c>
      <c r="KS46" s="195">
        <v>0.1916756</v>
      </c>
      <c r="KT46" s="195"/>
      <c r="KU46" s="195">
        <v>1.502014E-2</v>
      </c>
      <c r="KV46" s="195">
        <v>2.7113270000000002E-2</v>
      </c>
      <c r="KW46" s="195">
        <v>4.2133410000000003E-2</v>
      </c>
      <c r="KX46" s="195">
        <v>0.98794736000000005</v>
      </c>
      <c r="KY46" s="195">
        <v>4.4000000000000002E-4</v>
      </c>
      <c r="KZ46" s="195">
        <v>9.9959999999999993E-2</v>
      </c>
      <c r="LA46" s="195">
        <v>0.10039999999999999</v>
      </c>
      <c r="LB46" s="195">
        <v>0.10004734</v>
      </c>
      <c r="LC46" s="195">
        <v>2.0294159999999999E-2</v>
      </c>
      <c r="LD46" s="195">
        <v>2.2978930000000002E-2</v>
      </c>
      <c r="LE46" s="195">
        <v>5.8674999999999998E-2</v>
      </c>
      <c r="LF46" s="195">
        <v>1E-3</v>
      </c>
      <c r="LG46" s="195">
        <v>0.20299543</v>
      </c>
      <c r="LH46" s="195">
        <v>4.4007410000000004E-2</v>
      </c>
      <c r="LI46" s="195">
        <v>2.7544000000000001E-4</v>
      </c>
      <c r="LJ46" s="195">
        <v>3.7939410000000007E-2</v>
      </c>
      <c r="LK46" s="195">
        <v>4.4834200000000001E-3</v>
      </c>
      <c r="LL46" s="195"/>
      <c r="LM46" s="195">
        <v>8.6705680000000021E-2</v>
      </c>
      <c r="LN46" s="195">
        <v>1.9708799999999999E-3</v>
      </c>
      <c r="LO46" s="195">
        <v>0.03</v>
      </c>
      <c r="LP46" s="195">
        <v>2.1308099999999999E-3</v>
      </c>
      <c r="LQ46" s="195">
        <v>1.1329000000000001E-3</v>
      </c>
      <c r="LR46" s="195">
        <v>1.6680560000000001E-2</v>
      </c>
      <c r="LS46" s="195">
        <v>5.1915149999999993E-2</v>
      </c>
      <c r="LT46" s="195">
        <v>0.14123050000000001</v>
      </c>
      <c r="LU46" s="195">
        <v>5.7749000000000006E-4</v>
      </c>
      <c r="LV46" s="195">
        <v>0.29255233999999997</v>
      </c>
      <c r="LW46" s="195">
        <v>1.498E-2</v>
      </c>
      <c r="LX46" s="195"/>
      <c r="LY46" s="195">
        <v>0.44934033000000001</v>
      </c>
      <c r="LZ46" s="195">
        <v>0.89135658999999989</v>
      </c>
      <c r="MA46" s="195">
        <v>13.219222059999993</v>
      </c>
      <c r="MB46" s="195">
        <v>3.6971280000000002E-2</v>
      </c>
      <c r="MC46" s="195">
        <v>6.7471000000000007E-3</v>
      </c>
      <c r="MD46" s="195">
        <v>3.1349299999999997E-3</v>
      </c>
      <c r="ME46" s="195"/>
      <c r="MF46" s="195">
        <v>4.6853310000000002E-2</v>
      </c>
      <c r="MG46" s="195">
        <v>0.140765</v>
      </c>
      <c r="MH46" s="195">
        <v>14.739164800000001</v>
      </c>
      <c r="MI46" s="195"/>
      <c r="MJ46" s="195">
        <v>3.6430000000000002E-4</v>
      </c>
      <c r="MK46" s="195">
        <v>0.03</v>
      </c>
      <c r="ML46" s="195">
        <v>14.9102941</v>
      </c>
      <c r="MM46" s="195"/>
      <c r="MN46" s="195">
        <v>9.8908299999999998E-3</v>
      </c>
      <c r="MO46" s="202">
        <v>1.1050709999999998E-2</v>
      </c>
      <c r="MP46" s="202"/>
      <c r="MQ46" s="202">
        <v>7.1709100000000012E-2</v>
      </c>
      <c r="MR46" s="202">
        <v>9.2650640000000006E-2</v>
      </c>
      <c r="MS46" s="202"/>
      <c r="MT46" s="202">
        <v>5.41933E-3</v>
      </c>
      <c r="MU46" s="202">
        <v>2.9352190000000004E-2</v>
      </c>
      <c r="MV46" s="202">
        <v>0.14080000000000001</v>
      </c>
      <c r="MW46" s="202">
        <v>0.17557152000000001</v>
      </c>
      <c r="MX46" s="202">
        <v>3.1944310000000004E-2</v>
      </c>
      <c r="MY46" s="202"/>
      <c r="MZ46" s="202">
        <v>3.1944310000000004E-2</v>
      </c>
      <c r="NA46" s="195">
        <v>15.257313880000002</v>
      </c>
      <c r="NB46" s="195">
        <v>2.42092E-3</v>
      </c>
      <c r="NC46" s="195">
        <v>5.4320000000000002E-5</v>
      </c>
      <c r="ND46" s="195">
        <v>0.20279858000000001</v>
      </c>
      <c r="NE46" s="195">
        <v>0.20527382</v>
      </c>
      <c r="NF46" s="195">
        <v>0.10730195999999999</v>
      </c>
      <c r="NG46" s="195">
        <v>0.21141326999999999</v>
      </c>
      <c r="NH46" s="195"/>
      <c r="NI46" s="195"/>
      <c r="NJ46" s="195">
        <v>0.11060676999999999</v>
      </c>
      <c r="NK46" s="195">
        <v>0.42932199999999998</v>
      </c>
      <c r="NL46" s="195">
        <v>3.5188999999999999E-4</v>
      </c>
      <c r="NM46" s="195">
        <v>0.11281516</v>
      </c>
      <c r="NN46" s="195">
        <v>2.2306389999999999E-2</v>
      </c>
      <c r="NO46" s="195">
        <v>7.7297909999999997E-2</v>
      </c>
      <c r="NP46" s="195">
        <v>0.15954377</v>
      </c>
      <c r="NQ46" s="195">
        <v>0.37231512</v>
      </c>
      <c r="NR46" s="195">
        <v>1.05007E-3</v>
      </c>
      <c r="NS46" s="195">
        <v>0.1852259</v>
      </c>
      <c r="NT46" s="195">
        <v>7.0820229999999998E-2</v>
      </c>
      <c r="NU46" s="195">
        <v>1.9581349999999997E-2</v>
      </c>
      <c r="NV46" s="195">
        <v>3.4274810000000003E-2</v>
      </c>
      <c r="NW46" s="195">
        <v>0.31095235999999998</v>
      </c>
      <c r="NX46" s="195">
        <v>1.3178633000000002</v>
      </c>
      <c r="NY46" s="195">
        <v>7.8657529999999989E-2</v>
      </c>
      <c r="NZ46" s="195">
        <v>2.3673819999999998E-2</v>
      </c>
      <c r="OA46" s="195">
        <v>3.5639739999999996E-2</v>
      </c>
      <c r="OB46" s="195">
        <v>0.13797108999999999</v>
      </c>
      <c r="OC46" s="195">
        <v>3.772002E-2</v>
      </c>
      <c r="OD46" s="195">
        <v>0.26704181999999999</v>
      </c>
      <c r="OE46" s="195">
        <v>3.6614440000000005E-2</v>
      </c>
      <c r="OF46" s="195"/>
      <c r="OG46" s="195">
        <v>3.4640539999999997E-2</v>
      </c>
      <c r="OH46" s="195">
        <v>0.37601682000000003</v>
      </c>
      <c r="OI46" s="195">
        <v>8.0842929999999993E-2</v>
      </c>
      <c r="OJ46" s="195"/>
      <c r="OK46" s="195"/>
      <c r="OL46" s="195">
        <v>2.3179209999999999E-2</v>
      </c>
      <c r="OM46" s="195">
        <v>0.11341155999999999</v>
      </c>
      <c r="ON46" s="195">
        <v>0.21743369999999998</v>
      </c>
      <c r="OO46" s="195">
        <v>4.495801E-2</v>
      </c>
      <c r="OP46" s="195">
        <v>4.0331300000000002E-3</v>
      </c>
      <c r="OQ46" s="195">
        <v>0.40646300000000002</v>
      </c>
      <c r="OR46" s="195">
        <v>0.14755778</v>
      </c>
      <c r="OS46" s="195">
        <v>0.19746274</v>
      </c>
      <c r="OT46" s="195">
        <v>0.80047466</v>
      </c>
      <c r="OU46" s="195">
        <v>4.8528099999999998E-2</v>
      </c>
      <c r="OV46" s="195">
        <v>2.0712029999999999E-2</v>
      </c>
      <c r="OW46" s="195">
        <v>6.7623380000000011E-2</v>
      </c>
      <c r="OX46" s="195">
        <v>1.8994999999999999E-3</v>
      </c>
      <c r="OY46" s="195">
        <v>1.06028E-3</v>
      </c>
      <c r="OZ46" s="195">
        <v>0.13982328999999999</v>
      </c>
      <c r="PA46" s="195">
        <v>1.6717195600000003</v>
      </c>
      <c r="PB46" s="195">
        <v>4.7642149999999994E-2</v>
      </c>
      <c r="PC46" s="195">
        <v>0.48402459999999997</v>
      </c>
      <c r="PD46" s="195">
        <v>3.1530950000000002E-2</v>
      </c>
      <c r="PE46" s="195">
        <v>2.5845E-2</v>
      </c>
      <c r="PF46" s="195">
        <v>3.4597349999999999E-2</v>
      </c>
      <c r="PG46" s="195">
        <v>0.62364004999999978</v>
      </c>
      <c r="PH46" s="195">
        <v>9.7999999999999997E-4</v>
      </c>
      <c r="PI46" s="195">
        <v>5.7600000000000004E-3</v>
      </c>
      <c r="PJ46" s="195"/>
      <c r="PK46" s="195">
        <v>0.02</v>
      </c>
      <c r="PL46" s="195">
        <v>2.674E-2</v>
      </c>
      <c r="PM46" s="195">
        <v>3.016986E-2</v>
      </c>
      <c r="PN46" s="195"/>
      <c r="PO46" s="195"/>
      <c r="PP46" s="195"/>
      <c r="PQ46" s="195">
        <v>3.5830000000000004E-4</v>
      </c>
      <c r="PR46" s="195">
        <v>3.0528159999999999E-2</v>
      </c>
      <c r="PS46" s="195"/>
      <c r="PT46" s="195">
        <v>0.32150942999999998</v>
      </c>
      <c r="PU46" s="195">
        <v>2.7799999999999999E-3</v>
      </c>
      <c r="PV46" s="195">
        <v>2.2170499999999999E-2</v>
      </c>
      <c r="PW46" s="195">
        <v>2.1513999999999998E-2</v>
      </c>
      <c r="PX46" s="195">
        <v>0.36797392999999995</v>
      </c>
      <c r="PY46" s="195">
        <v>1.0488821400000001</v>
      </c>
      <c r="PZ46" s="195">
        <v>3.7947699999999998E-3</v>
      </c>
      <c r="QA46" s="195">
        <v>6.6026999999999995E-3</v>
      </c>
      <c r="QB46" s="195"/>
      <c r="QC46" s="195"/>
      <c r="QD46" s="195">
        <v>1.0397469999999999E-2</v>
      </c>
      <c r="QE46" s="195">
        <v>3.2904800000000005E-2</v>
      </c>
      <c r="QF46" s="195">
        <v>2.21161E-2</v>
      </c>
      <c r="QG46" s="195">
        <v>3.2488820000000002E-2</v>
      </c>
      <c r="QH46" s="195">
        <v>2.1056209999999999E-2</v>
      </c>
      <c r="QI46" s="195">
        <v>0.33586089000000002</v>
      </c>
      <c r="QJ46" s="195">
        <v>0.44442682000000011</v>
      </c>
      <c r="QK46" s="195">
        <v>1.098E-2</v>
      </c>
      <c r="QL46" s="195"/>
      <c r="QM46" s="195"/>
      <c r="QN46" s="195"/>
      <c r="QO46" s="195">
        <v>3.6489999999999998E-4</v>
      </c>
      <c r="QP46" s="195">
        <v>1.13449E-2</v>
      </c>
      <c r="QQ46" s="195"/>
      <c r="QR46" s="195"/>
      <c r="QS46" s="195">
        <v>2.2280000000000001E-2</v>
      </c>
      <c r="QT46" s="195"/>
      <c r="QU46" s="195"/>
      <c r="QV46" s="195">
        <v>2.2280000000000001E-2</v>
      </c>
      <c r="QW46" s="195"/>
      <c r="QX46" s="195">
        <v>4.1570609999999994E-2</v>
      </c>
      <c r="QY46" s="195">
        <v>0.12310971000000001</v>
      </c>
      <c r="QZ46" s="195">
        <v>0.16468031999999999</v>
      </c>
      <c r="RA46" s="195">
        <v>0.65312950999999986</v>
      </c>
      <c r="RB46" s="195">
        <v>3.8542430000000003E-2</v>
      </c>
      <c r="RC46" s="195">
        <v>1.6731119999999999E-2</v>
      </c>
      <c r="RD46" s="195">
        <v>5.5273550000000005E-2</v>
      </c>
      <c r="RE46" s="195">
        <v>6.7735660000000003E-2</v>
      </c>
      <c r="RF46" s="195">
        <v>1.61717E-3</v>
      </c>
      <c r="RG46" s="195">
        <v>7.535E-3</v>
      </c>
      <c r="RH46" s="195">
        <v>4.4443610000000001E-2</v>
      </c>
      <c r="RI46" s="195">
        <v>8.0984400000000002E-3</v>
      </c>
      <c r="RJ46" s="195">
        <v>0.12942988</v>
      </c>
      <c r="RK46" s="195">
        <v>0.11038261000000001</v>
      </c>
      <c r="RL46" s="195"/>
      <c r="RM46" s="195"/>
      <c r="RN46" s="195">
        <v>5.2562999999999999E-2</v>
      </c>
      <c r="RO46" s="195">
        <v>0.16294561000000002</v>
      </c>
      <c r="RP46" s="195">
        <v>9.0275999999999996E-4</v>
      </c>
      <c r="RQ46" s="195"/>
      <c r="RR46" s="195">
        <v>5.9959999999999999E-2</v>
      </c>
      <c r="RS46" s="195">
        <v>0.18384039999999999</v>
      </c>
      <c r="RT46" s="195">
        <v>0.24470315999999998</v>
      </c>
      <c r="RU46" s="195">
        <v>1.1480000000000001E-2</v>
      </c>
      <c r="RV46" s="195">
        <v>3.6988389999999996E-2</v>
      </c>
      <c r="RW46" s="195">
        <v>7.8445040000000008E-2</v>
      </c>
      <c r="RX46" s="195">
        <v>2.2406799999999997E-3</v>
      </c>
      <c r="RY46" s="195"/>
      <c r="RZ46" s="195">
        <v>0.12915410999999999</v>
      </c>
      <c r="SA46" s="195">
        <v>0.72150630999999987</v>
      </c>
      <c r="SB46" s="195">
        <v>2.5792430000000002E-2</v>
      </c>
      <c r="SC46" s="195"/>
      <c r="SD46" s="195"/>
      <c r="SE46" s="195">
        <v>3.7698000000000002E-2</v>
      </c>
      <c r="SF46" s="195">
        <v>2.2783260000000003E-2</v>
      </c>
      <c r="SG46" s="195">
        <v>8.627369E-2</v>
      </c>
      <c r="SH46" s="195">
        <v>4.6880399999999996E-2</v>
      </c>
      <c r="SI46" s="195">
        <v>3.078198E-2</v>
      </c>
      <c r="SJ46" s="195">
        <v>2.7873077099999999</v>
      </c>
      <c r="SK46" s="195">
        <v>0.19547857999999999</v>
      </c>
      <c r="SL46" s="195">
        <v>7.7939999999999997E-3</v>
      </c>
      <c r="SM46" s="195">
        <v>3.0682426700000001</v>
      </c>
      <c r="SN46" s="195">
        <v>9.5632620000000002E-2</v>
      </c>
      <c r="SO46" s="195">
        <v>0.25437280000000001</v>
      </c>
      <c r="SP46" s="195">
        <v>8.1285300000000001E-3</v>
      </c>
      <c r="SQ46" s="195"/>
      <c r="SR46" s="196">
        <v>0.35813395000000003</v>
      </c>
      <c r="SS46" s="195">
        <v>5.5000000000000003E-4</v>
      </c>
      <c r="ST46" s="195">
        <v>7.1102399999999996E-2</v>
      </c>
      <c r="SU46" s="195">
        <v>2.0341980100000003</v>
      </c>
      <c r="SV46" s="195"/>
      <c r="SW46" s="195">
        <v>7.8759630000000011E-2</v>
      </c>
      <c r="SX46" s="195">
        <v>2.1846100400000004</v>
      </c>
      <c r="SY46" s="195">
        <v>3.6499999999999998E-4</v>
      </c>
      <c r="SZ46" s="195">
        <v>3.6499999999999998E-4</v>
      </c>
      <c r="TA46" s="195">
        <v>5.69762535</v>
      </c>
      <c r="TB46" s="195">
        <v>9.1304699999999999E-3</v>
      </c>
      <c r="TC46" s="195">
        <v>2.104454E-2</v>
      </c>
      <c r="TD46" s="195">
        <v>0.24253294</v>
      </c>
      <c r="TE46" s="195">
        <v>0.37419730000000001</v>
      </c>
      <c r="TF46" s="195">
        <v>0.6469052500000001</v>
      </c>
      <c r="TG46" s="195"/>
      <c r="TH46" s="195"/>
      <c r="TI46" s="195">
        <v>4.4342400000000004E-2</v>
      </c>
      <c r="TJ46" s="195">
        <v>4.1987550100000002</v>
      </c>
      <c r="TK46" s="195">
        <f t="shared" si="230"/>
        <v>4.2430974099999998</v>
      </c>
      <c r="TL46" s="202">
        <v>8.2631729999999903E-2</v>
      </c>
      <c r="TM46" s="202">
        <v>5.8869350000000001E-2</v>
      </c>
      <c r="TN46" s="202">
        <v>4.0000000000000002E-4</v>
      </c>
      <c r="TO46" s="202">
        <v>9.941450000000001E-3</v>
      </c>
      <c r="TP46" s="202">
        <v>7.0913919999999991E-2</v>
      </c>
      <c r="TQ46" s="202">
        <v>0.22275644999999991</v>
      </c>
      <c r="TR46" s="202"/>
      <c r="TS46" s="202"/>
      <c r="TT46" s="202"/>
      <c r="TU46" s="202">
        <v>1.9829983999999998</v>
      </c>
      <c r="TV46" s="202">
        <v>6.2502729999999992E-2</v>
      </c>
      <c r="TW46" s="202">
        <v>2.0455011299999999</v>
      </c>
      <c r="TX46" s="202">
        <v>6.9096939999999996E-2</v>
      </c>
      <c r="TY46" s="202">
        <v>3.5130660000000001E-2</v>
      </c>
      <c r="TZ46" s="202">
        <v>5.8467380000000006E-2</v>
      </c>
      <c r="UA46" s="202">
        <v>2.5000000000000001E-2</v>
      </c>
      <c r="UB46" s="202">
        <v>0.18769498000000001</v>
      </c>
      <c r="UC46" s="195">
        <v>7.3459552199999996</v>
      </c>
      <c r="UD46" s="195">
        <v>1.1299999999999999E-3</v>
      </c>
      <c r="UE46" s="195">
        <v>1.1299999999999999E-3</v>
      </c>
      <c r="UF46" s="195"/>
      <c r="UG46" s="195">
        <v>3.9967339999999997E-2</v>
      </c>
      <c r="UH46" s="195">
        <v>0.220142</v>
      </c>
      <c r="UI46" s="195">
        <v>7.7055310000000002E-2</v>
      </c>
      <c r="UJ46" s="195">
        <v>0.16357558999999999</v>
      </c>
      <c r="UK46" s="195">
        <v>0.50074024000000006</v>
      </c>
      <c r="UL46" s="195">
        <v>2.2490450000000002E-2</v>
      </c>
      <c r="UM46" s="195">
        <v>1.1810610000000001E-2</v>
      </c>
      <c r="UN46" s="195">
        <v>0.75735597999999982</v>
      </c>
      <c r="UO46" s="195">
        <v>8.359560000000002E-3</v>
      </c>
      <c r="UP46" s="195">
        <v>4.9834199999999997E-3</v>
      </c>
      <c r="UQ46" s="195">
        <v>0.80500001999999993</v>
      </c>
      <c r="UR46" s="195">
        <v>2.5218069999999999E-2</v>
      </c>
      <c r="US46" s="195"/>
      <c r="UT46" s="195">
        <v>0.75242281999999994</v>
      </c>
      <c r="UU46" s="195">
        <v>1.5339549999999999E-2</v>
      </c>
      <c r="UV46" s="195">
        <v>1.0679940000000001E-2</v>
      </c>
      <c r="UW46" s="195">
        <f t="shared" si="42"/>
        <v>0.80366037999999995</v>
      </c>
      <c r="UX46" s="195">
        <v>0.17775274999999999</v>
      </c>
      <c r="UY46" s="195">
        <v>0.11137548</v>
      </c>
      <c r="UZ46" s="195"/>
      <c r="VA46" s="195">
        <v>0.73957775999999997</v>
      </c>
      <c r="VB46" s="195">
        <v>0.79385380999999999</v>
      </c>
      <c r="VC46" s="195">
        <v>1.8225598000000001</v>
      </c>
      <c r="VD46" s="195">
        <v>3.93309044</v>
      </c>
      <c r="VE46" s="195">
        <v>2.4134379999999997E-2</v>
      </c>
      <c r="VF46" s="195">
        <v>1.304725E-2</v>
      </c>
      <c r="VG46" s="195">
        <v>0.89357297999999996</v>
      </c>
      <c r="VH46" s="195">
        <v>0.30394650000000001</v>
      </c>
      <c r="VI46" s="195">
        <v>3.49E-3</v>
      </c>
      <c r="VJ46" s="195">
        <v>1.2381911099999998</v>
      </c>
      <c r="VK46" s="195"/>
      <c r="VL46" s="195">
        <v>1.8757376600000002</v>
      </c>
      <c r="VM46" s="195">
        <v>3.673941E-2</v>
      </c>
      <c r="VN46" s="195"/>
      <c r="VO46" s="195">
        <v>0.54109936999999997</v>
      </c>
      <c r="VP46" s="195">
        <v>2.45357644</v>
      </c>
      <c r="VQ46" s="195">
        <v>1.9956999999999999E-2</v>
      </c>
      <c r="VR46" s="195">
        <v>2.9610000000000001E-3</v>
      </c>
      <c r="VS46" s="195"/>
      <c r="VT46" s="195">
        <v>0.79248861000000004</v>
      </c>
      <c r="VU46" s="195"/>
      <c r="VV46" s="195">
        <v>0.81540661000000003</v>
      </c>
      <c r="VW46" s="195">
        <v>6.0999999999999997E-4</v>
      </c>
      <c r="VX46" s="195"/>
      <c r="VY46" s="195">
        <v>6.2009999999999998E-5</v>
      </c>
      <c r="VZ46" s="195">
        <v>5.5700000000000003E-3</v>
      </c>
      <c r="WA46" s="195">
        <v>8.7185399999999996E-2</v>
      </c>
      <c r="WB46" s="195">
        <v>9.3427410000000002E-2</v>
      </c>
      <c r="WC46" s="195">
        <v>0.40516457</v>
      </c>
      <c r="WD46" s="195">
        <v>0.47955277000000002</v>
      </c>
      <c r="WE46" s="195">
        <v>0.88471734000000002</v>
      </c>
      <c r="WF46" s="195">
        <v>5.4853189099999993</v>
      </c>
      <c r="WG46" s="195">
        <v>6.9192260000000005E-2</v>
      </c>
      <c r="WH46" s="195">
        <v>0.15387438999999997</v>
      </c>
      <c r="WI46" s="195">
        <v>0.22306664999999998</v>
      </c>
      <c r="WJ46" s="195">
        <v>0.02</v>
      </c>
      <c r="WK46" s="195">
        <v>4.6439599999999999E-3</v>
      </c>
      <c r="WL46" s="195">
        <v>3.6046949999999994E-2</v>
      </c>
      <c r="WM46" s="195">
        <v>4.3355130000000006E-2</v>
      </c>
      <c r="WN46" s="195">
        <v>3.2734760000000002E-2</v>
      </c>
      <c r="WO46" s="195">
        <v>0.13678080000000001</v>
      </c>
      <c r="WP46" s="195">
        <v>8.0138799999999993E-3</v>
      </c>
      <c r="WQ46" s="195">
        <v>2.24333E-3</v>
      </c>
      <c r="WR46" s="195">
        <v>7.8032600000000002E-3</v>
      </c>
      <c r="WS46" s="195">
        <v>4.8295190000000002E-2</v>
      </c>
      <c r="WT46" s="195">
        <v>0.27247284000000005</v>
      </c>
      <c r="WU46" s="195">
        <v>0.33882849999999998</v>
      </c>
      <c r="WV46" s="195">
        <v>0.45265269000000002</v>
      </c>
      <c r="WW46" s="195">
        <v>3.2568390000000003E-2</v>
      </c>
      <c r="WX46" s="195">
        <v>0.24094982999999998</v>
      </c>
      <c r="WY46" s="195"/>
      <c r="WZ46" s="195">
        <v>4.0978180000000003E-2</v>
      </c>
      <c r="XA46" s="195">
        <v>0.76714908999999998</v>
      </c>
      <c r="XB46" s="195">
        <v>1.719004E-2</v>
      </c>
      <c r="XC46" s="195">
        <v>3.7177429999999997E-2</v>
      </c>
      <c r="XD46" s="195">
        <v>5.4347890000000003E-2</v>
      </c>
      <c r="XE46" s="195">
        <v>6.7914350000000012E-2</v>
      </c>
      <c r="XF46" s="195">
        <v>0.17662971000000002</v>
      </c>
      <c r="XG46" s="195">
        <v>1.6424547500000002</v>
      </c>
      <c r="XH46" s="195">
        <v>7.8955819999999996E-2</v>
      </c>
      <c r="XI46" s="195">
        <v>7.8955819999999996E-2</v>
      </c>
      <c r="XJ46" s="195">
        <v>1.02147995</v>
      </c>
      <c r="XK46" s="195">
        <v>0.24296732000000001</v>
      </c>
      <c r="XL46" s="195">
        <v>4.3165000000000002E-2</v>
      </c>
      <c r="XM46" s="195">
        <v>0.55150752000000003</v>
      </c>
      <c r="XN46" s="195">
        <v>0.81545061000000008</v>
      </c>
      <c r="XO46" s="195">
        <v>2.6745704000000003</v>
      </c>
      <c r="XP46" s="195">
        <v>5.0224309999999994E-2</v>
      </c>
      <c r="XQ46" s="195">
        <v>1.2279400000000001E-3</v>
      </c>
      <c r="XR46" s="195"/>
      <c r="XS46" s="195">
        <v>0.56070350999999996</v>
      </c>
      <c r="XT46" s="195">
        <v>1.4758060000000002E-2</v>
      </c>
      <c r="XU46" s="195">
        <v>0.62691381999999996</v>
      </c>
      <c r="XV46" s="195">
        <v>0.34852620000000001</v>
      </c>
      <c r="XW46" s="195">
        <v>1.7560099999999899E-3</v>
      </c>
      <c r="XX46" s="195">
        <v>1.4930999999999999E-4</v>
      </c>
      <c r="XY46" s="195">
        <v>2.5020000000000001E-2</v>
      </c>
      <c r="XZ46" s="195">
        <v>0.60196492999999995</v>
      </c>
      <c r="YA46" s="195">
        <f t="shared" si="43"/>
        <v>0.97741644999999999</v>
      </c>
      <c r="YB46" s="195">
        <v>0.50977046999999998</v>
      </c>
      <c r="YC46" s="195">
        <v>1.1136289999999998E-2</v>
      </c>
      <c r="YD46" s="195">
        <v>7.8543289999999988E-2</v>
      </c>
      <c r="YE46" s="195">
        <v>0.14301761999999998</v>
      </c>
      <c r="YF46" s="195">
        <f t="shared" si="44"/>
        <v>0.74246766999999991</v>
      </c>
      <c r="YG46" s="195">
        <f t="shared" si="45"/>
        <v>5.1003241600000004</v>
      </c>
      <c r="YH46" s="202">
        <f t="shared" si="46"/>
        <v>49.875183529999994</v>
      </c>
      <c r="YI46" s="202">
        <v>0.99556672999999996</v>
      </c>
      <c r="YJ46" s="202">
        <v>1.6385509999999999E-2</v>
      </c>
      <c r="YK46" s="202">
        <v>2.7571509999999997E-2</v>
      </c>
      <c r="YL46" s="202">
        <v>3.62284999999999E-3</v>
      </c>
      <c r="YM46" s="202">
        <f t="shared" si="47"/>
        <v>1.0431466</v>
      </c>
      <c r="YN46" s="202">
        <v>4.3880000000000002E-2</v>
      </c>
      <c r="YO46" s="202">
        <v>6.6560199999999986E-3</v>
      </c>
      <c r="YP46" s="202">
        <v>2.7901949999999998E-2</v>
      </c>
      <c r="YQ46" s="202">
        <v>0.17596781999999977</v>
      </c>
      <c r="YR46" s="202">
        <v>0.22233724999999988</v>
      </c>
      <c r="YS46" s="202">
        <v>0.47674303999999967</v>
      </c>
      <c r="YT46" s="202"/>
      <c r="YU46" s="202">
        <v>0.33660398999999996</v>
      </c>
      <c r="YV46" s="202">
        <v>5.2421599999999888E-2</v>
      </c>
      <c r="YW46" s="202">
        <v>3.5524487000000002</v>
      </c>
      <c r="YX46" s="202">
        <v>4.0062760000000003E-2</v>
      </c>
      <c r="YY46" s="202">
        <v>3.98153705</v>
      </c>
      <c r="YZ46" s="202"/>
      <c r="ZA46" s="202"/>
      <c r="ZB46" s="202">
        <v>7.9113309999999992E-2</v>
      </c>
      <c r="ZC46" s="202">
        <v>1.907853E-2</v>
      </c>
      <c r="ZD46" s="202">
        <v>9.8191839999999989E-2</v>
      </c>
      <c r="ZE46" s="202"/>
      <c r="ZF46" s="202">
        <v>9.0329650000000011E-2</v>
      </c>
      <c r="ZG46" s="202">
        <v>3.6349650000000004E-2</v>
      </c>
      <c r="ZH46" s="202">
        <v>0.12667930000000002</v>
      </c>
      <c r="ZI46" s="202">
        <v>5.7262978299999991</v>
      </c>
      <c r="ZJ46" s="202">
        <v>3.5567639999999998E-2</v>
      </c>
      <c r="ZK46" s="202">
        <v>0.39117010999999996</v>
      </c>
      <c r="ZL46" s="202">
        <v>0.42673774999999997</v>
      </c>
      <c r="ZM46" s="202">
        <v>1.1248069999999999E-2</v>
      </c>
      <c r="ZN46" s="202">
        <v>5.1037910000000006E-2</v>
      </c>
      <c r="ZO46" s="202">
        <v>1.3994664299999999</v>
      </c>
      <c r="ZP46" s="202">
        <v>6.7292320000000003E-2</v>
      </c>
      <c r="ZQ46" s="202">
        <v>7.6000549999999986E-2</v>
      </c>
      <c r="ZR46" s="202">
        <v>1.6050452799999999</v>
      </c>
      <c r="ZS46" s="202">
        <v>7.1537779999999995E-2</v>
      </c>
      <c r="ZT46" s="202">
        <v>1.3624799999999991E-2</v>
      </c>
      <c r="ZU46" s="202">
        <v>6.4608730000000003E-2</v>
      </c>
      <c r="ZV46" s="202">
        <v>0.14977130999999999</v>
      </c>
      <c r="ZW46" s="202"/>
      <c r="ZX46" s="202">
        <v>3.8977409999999997E-2</v>
      </c>
      <c r="ZY46" s="202">
        <v>6.5753630000000007E-2</v>
      </c>
      <c r="ZZ46" s="202">
        <v>5.9249179999999999E-2</v>
      </c>
      <c r="AAA46" s="202">
        <v>2.3625520000000001E-2</v>
      </c>
      <c r="AAB46" s="202">
        <v>0.18760574000000002</v>
      </c>
      <c r="AAC46" s="202">
        <v>0.11467137000000001</v>
      </c>
      <c r="AAD46" s="202">
        <v>2.5202100000000002E-3</v>
      </c>
      <c r="AAE46" s="202">
        <v>9.1445049999999986E-2</v>
      </c>
      <c r="AAF46" s="202">
        <v>0.20863662999999999</v>
      </c>
      <c r="AAG46" s="202">
        <v>2.5777967099999994</v>
      </c>
      <c r="AAH46" s="202">
        <v>7.9122000000000003E-4</v>
      </c>
      <c r="AAI46" s="202">
        <v>0.47807525000000001</v>
      </c>
      <c r="AAJ46" s="202">
        <v>0.47886646999999999</v>
      </c>
      <c r="AAK46" s="202">
        <v>2.5915250000000001E-2</v>
      </c>
      <c r="AAL46" s="202">
        <v>1.414939E-2</v>
      </c>
      <c r="AAM46" s="202">
        <v>9.9620189999999983E-2</v>
      </c>
      <c r="AAN46" s="202">
        <v>1.0070271500000001</v>
      </c>
      <c r="AAO46" s="202">
        <v>0.49212769000000001</v>
      </c>
      <c r="AAP46" s="202">
        <v>1.6388396700000001</v>
      </c>
      <c r="AAQ46" s="202">
        <v>1.2992490000000001E-2</v>
      </c>
      <c r="AAR46" s="202">
        <v>5.9345700000000001E-3</v>
      </c>
      <c r="AAS46" s="202">
        <v>3.9475240000000009E-2</v>
      </c>
      <c r="AAT46" s="202">
        <v>6.9884500000000002E-3</v>
      </c>
      <c r="AAU46" s="202">
        <v>9.197760000000001E-3</v>
      </c>
      <c r="AAV46" s="202">
        <v>7.4588510000000011E-2</v>
      </c>
      <c r="AAW46" s="202">
        <v>0.10597435000000001</v>
      </c>
      <c r="AAX46" s="202"/>
      <c r="AAY46" s="202">
        <v>0.2</v>
      </c>
      <c r="AAZ46" s="202">
        <v>0.36670960999999996</v>
      </c>
      <c r="ABA46" s="202">
        <v>8.1104499999999996E-2</v>
      </c>
      <c r="ABB46" s="202">
        <v>0.75378845999999999</v>
      </c>
      <c r="ABC46" s="202">
        <v>2.4286799999999999E-3</v>
      </c>
      <c r="ABD46" s="202">
        <v>5.4230029999999999E-2</v>
      </c>
      <c r="ABE46" s="202">
        <v>2.2539110000000001E-2</v>
      </c>
      <c r="ABF46" s="202">
        <v>1.2122879999999999E-2</v>
      </c>
      <c r="ABG46" s="202">
        <v>9.1320700000000005E-2</v>
      </c>
      <c r="ABH46" s="202">
        <f t="shared" si="48"/>
        <v>7.9078521699999982</v>
      </c>
      <c r="ABI46" s="202">
        <v>3.0374038100000007</v>
      </c>
      <c r="ABJ46" s="202"/>
      <c r="ABK46" s="202">
        <v>8.0000000000000002E-3</v>
      </c>
      <c r="ABL46" s="202"/>
      <c r="ABM46" s="202">
        <v>2.7228400000000002E-3</v>
      </c>
      <c r="ABN46" s="202">
        <v>4.9234710000000001E-2</v>
      </c>
      <c r="ABO46" s="202">
        <v>5.9957549999999998E-2</v>
      </c>
      <c r="ABP46" s="202">
        <v>2.026851E-2</v>
      </c>
      <c r="ABQ46" s="202">
        <v>8.3492179999999999E-2</v>
      </c>
      <c r="ABR46" s="202">
        <v>3.3001000000000003E-2</v>
      </c>
      <c r="ABS46" s="202">
        <v>8.3955729999999992E-2</v>
      </c>
      <c r="ABT46" s="202">
        <v>0.11272225</v>
      </c>
      <c r="ABU46" s="202">
        <v>0.33343966999999997</v>
      </c>
      <c r="ABV46" s="202">
        <v>2.37197E-2</v>
      </c>
      <c r="ABW46" s="202">
        <v>3.1763599999999996E-2</v>
      </c>
      <c r="ABX46" s="202"/>
      <c r="ABY46" s="202">
        <v>1.9101440000000001E-2</v>
      </c>
      <c r="ABZ46" s="202">
        <v>0.25282800999999999</v>
      </c>
      <c r="ACA46" s="202">
        <v>0.32741274999999997</v>
      </c>
      <c r="ACB46" s="202">
        <v>0.28444484999999997</v>
      </c>
      <c r="ACC46" s="202">
        <v>0.22930064999999999</v>
      </c>
      <c r="ACD46" s="202">
        <v>3.1731559999999999E-2</v>
      </c>
      <c r="ACE46" s="202">
        <v>2.36221E-2</v>
      </c>
      <c r="ACF46" s="202">
        <v>5.3816130000000004E-2</v>
      </c>
      <c r="ACG46" s="202">
        <v>0.6229152899999999</v>
      </c>
      <c r="ACH46" s="202">
        <v>9.2071339999999988E-2</v>
      </c>
      <c r="ACI46" s="202">
        <v>9.2071339999999988E-2</v>
      </c>
      <c r="ACJ46" s="202">
        <v>1.4357966</v>
      </c>
      <c r="ACK46" s="202">
        <v>0.27304752999999998</v>
      </c>
      <c r="ACL46" s="202">
        <v>0.11610822</v>
      </c>
      <c r="ACM46" s="202">
        <v>7.31724E-3</v>
      </c>
      <c r="ACN46" s="202">
        <v>0.39647298999999997</v>
      </c>
      <c r="ACO46" s="202">
        <v>0.19403391999999997</v>
      </c>
      <c r="ACP46" s="202">
        <v>0.45462471000000004</v>
      </c>
      <c r="ACQ46" s="202">
        <v>0.27308804999999997</v>
      </c>
      <c r="ACR46" s="202">
        <v>3.0999999999999999E-3</v>
      </c>
      <c r="ACS46" s="202">
        <v>0.17708235</v>
      </c>
      <c r="ACT46" s="202">
        <v>1.10192903</v>
      </c>
      <c r="ACU46" s="202">
        <v>8.0960110000000002E-2</v>
      </c>
      <c r="ACV46" s="202">
        <v>0.19543309999999997</v>
      </c>
      <c r="ACW46" s="202">
        <v>1.6933739999999999E-2</v>
      </c>
      <c r="ACX46" s="202">
        <v>4.4544E-2</v>
      </c>
      <c r="ACY46" s="202"/>
      <c r="ACZ46" s="202">
        <v>0.33787094999999989</v>
      </c>
      <c r="ADA46" s="202">
        <v>0.36029595999999997</v>
      </c>
      <c r="ADB46" s="202">
        <v>0.12573317000000001</v>
      </c>
      <c r="ADC46" s="202">
        <v>1.5E-3</v>
      </c>
      <c r="ADD46" s="202">
        <v>0.1132088</v>
      </c>
      <c r="ADE46" s="202">
        <v>5.1349999999999998E-3</v>
      </c>
      <c r="ADF46" s="202">
        <v>0.60587292999999998</v>
      </c>
      <c r="ADG46" s="202"/>
      <c r="ADH46" s="202">
        <v>9.7983730000000005E-2</v>
      </c>
      <c r="ADI46" s="202">
        <v>1.0754690000000001E-2</v>
      </c>
      <c r="ADJ46" s="202">
        <v>0.10873842</v>
      </c>
      <c r="ADK46" s="202">
        <v>2.5508843199999993</v>
      </c>
      <c r="ADL46" s="202">
        <v>3.0420430000000002E-2</v>
      </c>
      <c r="ADM46" s="202">
        <v>3.0420430000000002E-2</v>
      </c>
      <c r="ADN46" s="202">
        <v>3.0673990000000002E-2</v>
      </c>
      <c r="ADO46" s="202">
        <v>0.45229420999999997</v>
      </c>
      <c r="ADP46" s="202">
        <v>0.14781706999999999</v>
      </c>
      <c r="ADQ46" s="202">
        <v>7.7079809999999999E-2</v>
      </c>
      <c r="ADR46" s="202">
        <v>4.165E-2</v>
      </c>
      <c r="ADS46" s="202">
        <v>0.74951507999999989</v>
      </c>
      <c r="ADT46" s="202">
        <v>0.22941291999999999</v>
      </c>
      <c r="ADU46" s="202">
        <v>0.28061157999999997</v>
      </c>
      <c r="ADV46" s="202">
        <v>5.5380220000000001E-2</v>
      </c>
      <c r="ADW46" s="202"/>
      <c r="ADX46" s="202">
        <v>1.449948E-2</v>
      </c>
      <c r="ADY46" s="202">
        <v>0.57990419999999998</v>
      </c>
      <c r="ADZ46" s="202">
        <v>0.14581378</v>
      </c>
      <c r="AEA46" s="202">
        <v>2.5303299999999999E-3</v>
      </c>
      <c r="AEB46" s="202">
        <v>0.2485</v>
      </c>
      <c r="AEC46" s="202">
        <v>0.30779768000000002</v>
      </c>
      <c r="AED46" s="202">
        <v>0.70464179000000005</v>
      </c>
      <c r="AEE46" s="202">
        <v>6.6983470000000003E-2</v>
      </c>
      <c r="AEF46" s="202">
        <v>0.11701242999999999</v>
      </c>
      <c r="AEG46" s="202">
        <v>5.4458059999999996E-2</v>
      </c>
      <c r="AEH46" s="202">
        <v>0.11538063</v>
      </c>
      <c r="AEI46" s="202">
        <v>4.4426700000000001E-3</v>
      </c>
      <c r="AEJ46" s="202">
        <v>0.35827725999999999</v>
      </c>
      <c r="AEK46" s="202">
        <v>2.4227587599999998</v>
      </c>
      <c r="AEL46" s="202">
        <v>0.16216802999999999</v>
      </c>
      <c r="AEM46" s="202">
        <v>3.473206999999999E-2</v>
      </c>
      <c r="AEN46" s="202"/>
      <c r="AEO46" s="202">
        <v>0.36908259000000004</v>
      </c>
      <c r="AEP46" s="202">
        <v>0.31010945999999989</v>
      </c>
      <c r="AEQ46" s="202">
        <v>0.87609214999999985</v>
      </c>
      <c r="AER46" s="202">
        <v>0.24520152000000001</v>
      </c>
      <c r="AES46" s="202">
        <v>0.27543990999999995</v>
      </c>
      <c r="AET46" s="202">
        <v>0.73385790999999989</v>
      </c>
      <c r="AEU46" s="202">
        <v>0.47776044000000001</v>
      </c>
      <c r="AEV46" s="202">
        <v>5.3075290000000004E-2</v>
      </c>
      <c r="AEW46" s="202">
        <v>1.7853350699999999</v>
      </c>
      <c r="AEX46" s="202">
        <v>0.2968773400000001</v>
      </c>
      <c r="AEY46" s="202">
        <v>1.6815999999999999E-3</v>
      </c>
      <c r="AEZ46" s="202">
        <v>0.52428744999999999</v>
      </c>
      <c r="AFA46" s="202">
        <v>3.2500000000000001E-2</v>
      </c>
      <c r="AFB46" s="202">
        <v>0.85534639000000001</v>
      </c>
      <c r="AFC46" s="202">
        <v>8.9781810000000004E-2</v>
      </c>
      <c r="AFD46" s="202">
        <v>5.8682915300000005</v>
      </c>
      <c r="AFE46" s="202">
        <v>7.45E-4</v>
      </c>
      <c r="AFF46" s="202">
        <v>7.5341720000000001E-2</v>
      </c>
      <c r="AFG46" s="202">
        <v>8.4346190000000001E-2</v>
      </c>
      <c r="AFH46" s="202">
        <v>6.1185062500000003</v>
      </c>
      <c r="AFI46" s="202">
        <v>6.3762360000000004E-2</v>
      </c>
      <c r="AFJ46" s="202">
        <v>2.9683950000000001E-2</v>
      </c>
      <c r="AFK46" s="202">
        <v>9.3446310000000005E-2</v>
      </c>
      <c r="AFL46" s="202">
        <v>9.7287261699999998</v>
      </c>
      <c r="AFM46" s="202">
        <v>6.4420569999999996E-2</v>
      </c>
      <c r="AFN46" s="202">
        <v>8.0261750000000007E-2</v>
      </c>
      <c r="AFO46" s="202">
        <v>4.7674210000000002E-2</v>
      </c>
      <c r="AFP46" s="202">
        <v>0.19235653000000003</v>
      </c>
      <c r="AFQ46" s="202">
        <v>6.9930560000000003E-2</v>
      </c>
      <c r="AFR46" s="202">
        <v>0.12025741000000001</v>
      </c>
      <c r="AFS46" s="202">
        <v>7.3340149999999993E-2</v>
      </c>
      <c r="AFT46" s="202">
        <v>0.1745148</v>
      </c>
      <c r="AFU46" s="202">
        <v>0.43804292</v>
      </c>
      <c r="AFV46" s="202">
        <v>0.62495992</v>
      </c>
      <c r="AFW46" s="202">
        <v>0.15306920999999998</v>
      </c>
      <c r="AFX46" s="202">
        <v>3.3188830000000002E-2</v>
      </c>
      <c r="AFY46" s="202">
        <v>0.38209358000000004</v>
      </c>
      <c r="AFZ46" s="202">
        <v>1.313834E-2</v>
      </c>
      <c r="AGA46" s="202">
        <v>1.2064498800000001</v>
      </c>
      <c r="AGB46" s="202">
        <v>9.6617999999999996E-2</v>
      </c>
      <c r="AGC46" s="202">
        <v>0.32509948</v>
      </c>
      <c r="AGD46" s="202">
        <v>3.7393240000000001E-2</v>
      </c>
      <c r="AGE46" s="202">
        <v>4.6549400000000005E-2</v>
      </c>
      <c r="AGF46" s="202">
        <v>0.19413095000000002</v>
      </c>
      <c r="AGG46" s="202">
        <v>0.69979107000000007</v>
      </c>
      <c r="AGH46" s="202">
        <v>0.53614735000000013</v>
      </c>
      <c r="AGI46" s="202">
        <v>1.12122831</v>
      </c>
      <c r="AGJ46" s="202">
        <v>0.21467301</v>
      </c>
      <c r="AGK46" s="202">
        <v>2.6023290000000001E-2</v>
      </c>
      <c r="AGL46" s="202">
        <v>2.4837000000000001E-2</v>
      </c>
      <c r="AGM46" s="202">
        <v>1.92290896</v>
      </c>
      <c r="AGN46" s="202">
        <v>4.4595493600000005</v>
      </c>
      <c r="AGO46" s="202"/>
      <c r="AGP46" s="202">
        <v>0.12244765999999999</v>
      </c>
      <c r="AGQ46" s="202">
        <v>3.5527000000000003E-2</v>
      </c>
      <c r="AGR46" s="202">
        <v>0.18061129000000001</v>
      </c>
      <c r="AGS46" s="202">
        <v>0.18026420999999998</v>
      </c>
      <c r="AGT46" s="202">
        <v>0.51885015999999995</v>
      </c>
      <c r="AGU46" s="202">
        <v>0.11425615000000001</v>
      </c>
      <c r="AGV46" s="202">
        <v>5.7479929999999999E-2</v>
      </c>
      <c r="AGW46" s="202"/>
      <c r="AGX46" s="202"/>
      <c r="AGY46" s="202">
        <v>5.5516389999999999E-2</v>
      </c>
      <c r="AGZ46" s="202">
        <v>0.22725247000000001</v>
      </c>
      <c r="AHA46" s="202">
        <v>1.7003309999999997E-2</v>
      </c>
      <c r="AHB46" s="202">
        <v>0.52631609000000001</v>
      </c>
      <c r="AHC46" s="202">
        <v>2.8234908400000003</v>
      </c>
      <c r="AHD46" s="202">
        <v>0.18150531000000003</v>
      </c>
      <c r="AHE46" s="202">
        <v>0.29789879999999996</v>
      </c>
      <c r="AHF46" s="202">
        <v>3.8462143500000003</v>
      </c>
      <c r="AHG46" s="202">
        <v>7.6085800000000009E-2</v>
      </c>
      <c r="AHH46" s="202">
        <v>7.9959010000000011E-2</v>
      </c>
      <c r="AHI46" s="202">
        <v>0.15048269</v>
      </c>
      <c r="AHJ46" s="202">
        <v>7.9169400000000001E-2</v>
      </c>
      <c r="AHK46" s="202">
        <v>4.4841689999999997E-2</v>
      </c>
      <c r="AHL46" s="202">
        <v>0.43053859000000005</v>
      </c>
      <c r="AHM46" s="202">
        <v>5.0228555699999999</v>
      </c>
      <c r="AHN46" s="202">
        <v>2.3014499700000002</v>
      </c>
      <c r="AHO46" s="202">
        <v>2.5278490000000001E-2</v>
      </c>
      <c r="AHP46" s="202">
        <v>0.68737212000000003</v>
      </c>
      <c r="AHQ46" s="202">
        <v>0.18960591000000002</v>
      </c>
      <c r="AHR46" s="202">
        <v>3.34221748</v>
      </c>
      <c r="AHS46" s="202">
        <v>6.5459239700000005</v>
      </c>
      <c r="AHT46" s="202"/>
      <c r="AHU46" s="202">
        <v>0.53849219999999998</v>
      </c>
      <c r="AHV46" s="202">
        <v>6.4634490000000003E-2</v>
      </c>
      <c r="AHW46" s="202">
        <v>0.65682499999999999</v>
      </c>
      <c r="AHX46" s="202">
        <v>0.63480152000000001</v>
      </c>
      <c r="AHY46" s="202">
        <v>1.8947532099999997</v>
      </c>
      <c r="AHZ46" s="202">
        <v>4.7848809999999999E-2</v>
      </c>
      <c r="AIA46" s="202">
        <v>7.5824649999999993E-2</v>
      </c>
      <c r="AIB46" s="202">
        <v>1.72263E-2</v>
      </c>
      <c r="AIC46" s="202">
        <v>5.6255400000000001E-3</v>
      </c>
      <c r="AID46" s="202">
        <v>3.2199999999999999E-2</v>
      </c>
      <c r="AIE46" s="202">
        <v>0.17872529999999998</v>
      </c>
      <c r="AIF46" s="202">
        <v>2.5252610000000002E-2</v>
      </c>
      <c r="AIG46" s="202">
        <v>3.0396779999999998E-2</v>
      </c>
      <c r="AIH46" s="202"/>
      <c r="AII46" s="202">
        <v>0.11060502999999999</v>
      </c>
      <c r="AIJ46" s="202">
        <v>3.027622E-2</v>
      </c>
      <c r="AIK46" s="202">
        <v>0.19653063999999998</v>
      </c>
      <c r="AIL46" s="202">
        <v>0.17106777000000001</v>
      </c>
      <c r="AIM46" s="202">
        <v>1.6936949999999999E-2</v>
      </c>
      <c r="AIN46" s="202">
        <v>9.8127210000000006E-2</v>
      </c>
      <c r="AIO46" s="202">
        <v>0.28613193000000003</v>
      </c>
      <c r="AIP46" s="202">
        <v>9.102065050000002</v>
      </c>
      <c r="AIQ46" s="202">
        <v>3.54827892</v>
      </c>
      <c r="AIR46" s="202">
        <v>3.54827892</v>
      </c>
      <c r="AIS46" s="202">
        <v>9.466716E-2</v>
      </c>
      <c r="AIT46" s="202">
        <v>0.50522917999999994</v>
      </c>
      <c r="AIU46" s="202">
        <v>0.69599087000000004</v>
      </c>
      <c r="AIV46" s="202">
        <v>2.3598669999999999E-2</v>
      </c>
      <c r="AIW46" s="202">
        <v>4.3120517599999992</v>
      </c>
      <c r="AIX46" s="202">
        <v>5.6315376399999995</v>
      </c>
      <c r="AIY46" s="202"/>
      <c r="AIZ46" s="202">
        <v>0.66949685000000003</v>
      </c>
      <c r="AJA46" s="202">
        <v>0.49158965999999998</v>
      </c>
      <c r="AJB46" s="202">
        <v>1.9765109999999999E-2</v>
      </c>
      <c r="AJC46" s="202">
        <v>3.064826E-2</v>
      </c>
      <c r="AJD46" s="202">
        <v>1.2114998799999999</v>
      </c>
      <c r="AJE46" s="202">
        <v>4.6182509999999996E-2</v>
      </c>
      <c r="AJF46" s="202">
        <v>4.2379089999999994E-2</v>
      </c>
      <c r="AJG46" s="202">
        <v>1.916497E-2</v>
      </c>
      <c r="AJH46" s="202">
        <v>1.1911974699999999</v>
      </c>
      <c r="AJI46" s="202">
        <v>0.35477564000000006</v>
      </c>
      <c r="AJJ46" s="202">
        <v>1.6536996799999999</v>
      </c>
      <c r="AJK46" s="202">
        <v>0.26656870999999999</v>
      </c>
      <c r="AJL46" s="202">
        <v>1.4999999999999999E-2</v>
      </c>
      <c r="AJM46" s="202">
        <v>6.2637410000000004E-2</v>
      </c>
      <c r="AJN46" s="202">
        <v>0.28105670999999999</v>
      </c>
      <c r="AJO46" s="202">
        <v>0.12953922000000001</v>
      </c>
      <c r="AJP46" s="202">
        <v>0.75480204999999989</v>
      </c>
      <c r="AJQ46" s="202">
        <v>12.799818169999998</v>
      </c>
      <c r="AJR46" s="202">
        <v>4.6019940000000002E-2</v>
      </c>
      <c r="AJS46" s="202">
        <v>0.70135665000000003</v>
      </c>
      <c r="AJT46" s="202">
        <v>0.28154549000000001</v>
      </c>
      <c r="AJU46" s="202">
        <v>0.54463512000000003</v>
      </c>
      <c r="AJV46" s="202">
        <v>0.43804889000000002</v>
      </c>
      <c r="AJW46" s="202">
        <v>2.0116060900000003</v>
      </c>
      <c r="AJX46" s="202">
        <v>7.5047000000000003E-2</v>
      </c>
      <c r="AJY46" s="202">
        <v>6.1290749999999998E-2</v>
      </c>
      <c r="AJZ46" s="202">
        <v>1.1111559999999999E-2</v>
      </c>
      <c r="AKA46" s="202">
        <v>0.30432662999999999</v>
      </c>
      <c r="AKB46" s="202">
        <v>0.63572818999999992</v>
      </c>
      <c r="AKC46" s="202">
        <v>1.0875041299999999</v>
      </c>
      <c r="AKD46" s="202">
        <v>6.512097E-2</v>
      </c>
      <c r="AKE46" s="202">
        <v>0.14058746</v>
      </c>
      <c r="AKF46" s="202">
        <v>2.2218370000000001E-2</v>
      </c>
      <c r="AKG46" s="202">
        <v>3.4596109999999999E-2</v>
      </c>
      <c r="AKH46" s="202">
        <v>4.4192449999999994E-2</v>
      </c>
      <c r="AKI46" s="202">
        <v>0.30671535999999999</v>
      </c>
      <c r="AKJ46" s="202">
        <v>2.1695030000000001E-2</v>
      </c>
      <c r="AKK46" s="202">
        <v>3.3604000000000002E-2</v>
      </c>
      <c r="AKL46" s="202"/>
      <c r="AKM46" s="202"/>
      <c r="AKN46" s="202">
        <v>5.5299029999999999E-2</v>
      </c>
      <c r="AKO46" s="202">
        <v>0.33028539000000001</v>
      </c>
      <c r="AKP46" s="202">
        <v>0.33028539000000001</v>
      </c>
      <c r="AKQ46" s="202">
        <v>3.7914099999999999</v>
      </c>
      <c r="AKR46" s="202">
        <v>62.655362349999976</v>
      </c>
      <c r="AKS46" s="202"/>
      <c r="AKT46" s="202">
        <v>1.204525E-2</v>
      </c>
      <c r="AKU46" s="202">
        <v>8.0000000000000002E-3</v>
      </c>
      <c r="AKV46" s="202">
        <v>2.0045250000000001E-2</v>
      </c>
      <c r="AKW46" s="202">
        <v>5.7231739999999996E-2</v>
      </c>
      <c r="AKX46" s="202">
        <v>1.222317E-2</v>
      </c>
      <c r="AKY46" s="202">
        <v>1.62309E-3</v>
      </c>
      <c r="AKZ46" s="202">
        <v>0.12813408000000001</v>
      </c>
      <c r="ALA46" s="202">
        <v>1.601E-2</v>
      </c>
      <c r="ALB46" s="202">
        <v>0.21522208000000001</v>
      </c>
      <c r="ALC46" s="202">
        <v>0.33489259999999998</v>
      </c>
      <c r="ALD46" s="202">
        <v>0.18711070999999999</v>
      </c>
      <c r="ALE46" s="202">
        <v>0.171068</v>
      </c>
      <c r="ALF46" s="202">
        <v>1.529E-3</v>
      </c>
      <c r="ALG46" s="202">
        <v>1.276942E-2</v>
      </c>
      <c r="ALH46" s="202">
        <v>0.70736973000000003</v>
      </c>
      <c r="ALI46" s="202"/>
      <c r="ALJ46" s="202">
        <v>4.5025219999999998E-2</v>
      </c>
      <c r="ALK46" s="202">
        <v>7.1951340000000003E-2</v>
      </c>
      <c r="ALL46" s="202">
        <v>5.2300000000000003E-3</v>
      </c>
      <c r="ALM46" s="202">
        <v>0.12220655999999999</v>
      </c>
      <c r="ALN46" s="202">
        <v>1.141201E-2</v>
      </c>
      <c r="ALO46" s="202"/>
      <c r="ALP46" s="202">
        <v>8.5937410000000006E-2</v>
      </c>
      <c r="ALQ46" s="202">
        <v>0.28346500000000002</v>
      </c>
      <c r="ALR46" s="202">
        <v>0.38081441999999999</v>
      </c>
      <c r="ALS46" s="202">
        <v>1.4456580400000001</v>
      </c>
      <c r="ALT46" s="202"/>
      <c r="ALU46" s="202"/>
      <c r="ALV46" s="202">
        <v>6.6400000000000001E-3</v>
      </c>
      <c r="ALW46" s="202">
        <v>4.2520999999999998E-4</v>
      </c>
      <c r="ALX46" s="202">
        <v>2.7813880000000003E-2</v>
      </c>
      <c r="ALY46" s="202">
        <v>1.3133260000000001E-2</v>
      </c>
      <c r="ALZ46" s="202">
        <v>0.19579868</v>
      </c>
      <c r="AMA46" s="202">
        <v>0.24381103000000001</v>
      </c>
      <c r="AMB46" s="202">
        <v>7.1484569999999997E-2</v>
      </c>
      <c r="AMC46" s="202">
        <v>5.3915379999999999E-2</v>
      </c>
      <c r="AMD46" s="202">
        <v>0.10117784999999999</v>
      </c>
      <c r="AME46" s="202">
        <v>4.1650369999999992E-2</v>
      </c>
      <c r="AMF46" s="202"/>
      <c r="AMG46" s="202">
        <v>0.26822816999999999</v>
      </c>
      <c r="AMH46" s="202"/>
      <c r="AMI46" s="202">
        <v>5.5300000000000002E-2</v>
      </c>
      <c r="AMJ46" s="202">
        <v>5.8820950000000004E-2</v>
      </c>
      <c r="AMK46" s="202">
        <v>9.25547E-3</v>
      </c>
      <c r="AML46" s="202">
        <v>0.10054205000000001</v>
      </c>
      <c r="AMM46" s="202">
        <v>0.22391847000000004</v>
      </c>
      <c r="AMN46" s="202">
        <v>3.5117099999999999E-3</v>
      </c>
      <c r="AMO46" s="202">
        <v>4.9540799999999996E-3</v>
      </c>
      <c r="AMP46" s="202">
        <v>1.8064879999999998E-2</v>
      </c>
      <c r="AMQ46" s="202">
        <v>0.45547504000000005</v>
      </c>
      <c r="AMR46" s="202">
        <f t="shared" si="49"/>
        <v>0.48200571000000003</v>
      </c>
      <c r="AMS46" s="202">
        <f t="shared" si="50"/>
        <v>1.21796338</v>
      </c>
      <c r="AMT46" s="202"/>
      <c r="AMU46" s="202"/>
      <c r="AMV46" s="202">
        <v>0.17177376999999999</v>
      </c>
      <c r="AMW46" s="202">
        <v>1.4503000000000001E-4</v>
      </c>
      <c r="AMX46" s="202">
        <v>7.4052186999999998</v>
      </c>
      <c r="AMY46" s="202">
        <v>7.5771374999999992</v>
      </c>
      <c r="AMZ46" s="202">
        <v>3.9605960000000003E-2</v>
      </c>
      <c r="ANA46" s="202">
        <v>5.4892549999999998E-2</v>
      </c>
      <c r="ANB46" s="202">
        <v>3.9556800000000005E-3</v>
      </c>
      <c r="ANC46" s="202">
        <v>0.24060624</v>
      </c>
      <c r="AND46" s="202">
        <v>2.7421999999999998E-3</v>
      </c>
      <c r="ANE46" s="202">
        <f t="shared" si="51"/>
        <v>0.34180263</v>
      </c>
      <c r="ANF46" s="202">
        <v>5.8693160000000001E-2</v>
      </c>
      <c r="ANG46" s="202">
        <v>5.1146130000000005E-2</v>
      </c>
      <c r="ANH46" s="202">
        <v>6.079971E-2</v>
      </c>
      <c r="ANI46" s="202">
        <v>0.25729449999999998</v>
      </c>
      <c r="ANJ46" s="202">
        <v>4.8306509999999997E-2</v>
      </c>
      <c r="ANK46" s="202">
        <v>0.47624000999999994</v>
      </c>
      <c r="ANL46" s="202">
        <v>6.1246650000000007E-2</v>
      </c>
      <c r="ANM46" s="202">
        <v>0.23429764</v>
      </c>
      <c r="ANN46" s="202">
        <v>2.8499999999999999E-4</v>
      </c>
      <c r="ANO46" s="202">
        <v>0.21238025999999999</v>
      </c>
      <c r="ANP46" s="202"/>
      <c r="ANQ46" s="202">
        <v>0.50820955000000001</v>
      </c>
      <c r="ANR46" s="202">
        <f t="shared" si="52"/>
        <v>8.9033896899999991</v>
      </c>
      <c r="ANS46" s="202">
        <v>1.7983299999999999E-3</v>
      </c>
      <c r="ANT46" s="202">
        <v>0.13022289000000001</v>
      </c>
      <c r="ANU46" s="202"/>
      <c r="ANV46" s="202">
        <v>1.7926300000000001E-3</v>
      </c>
      <c r="ANW46" s="202">
        <v>6.5507999999999997E-2</v>
      </c>
      <c r="ANX46" s="202">
        <v>0.19932185000000002</v>
      </c>
      <c r="ANY46" s="202">
        <v>1.0927000000000001E-3</v>
      </c>
      <c r="ANZ46" s="202">
        <v>2.9348999999999998E-4</v>
      </c>
      <c r="AOA46" s="202">
        <v>2.3256399999999999E-3</v>
      </c>
      <c r="AOB46" s="202">
        <v>5.8717200000000004E-3</v>
      </c>
      <c r="AOC46" s="202">
        <v>0.22470525</v>
      </c>
      <c r="AOD46" s="202">
        <v>0.23428879999999999</v>
      </c>
      <c r="AOE46" s="202">
        <v>1.2177879999999999E-2</v>
      </c>
      <c r="AOF46" s="202">
        <v>5.8978599999999996E-3</v>
      </c>
      <c r="AOG46" s="202">
        <v>0.16834536</v>
      </c>
      <c r="AOH46" s="202"/>
      <c r="AOI46" s="202">
        <v>0.18642110000000001</v>
      </c>
      <c r="AOJ46" s="202">
        <v>0.18827890999999999</v>
      </c>
      <c r="AOK46" s="202">
        <v>0.28244703000000004</v>
      </c>
      <c r="AOL46" s="202">
        <v>3.2199999999999999E-2</v>
      </c>
      <c r="AOM46" s="202">
        <v>4.5758609999999998E-2</v>
      </c>
      <c r="AON46" s="202"/>
      <c r="AOO46" s="202">
        <v>0.54868455000000005</v>
      </c>
      <c r="AOP46" s="202">
        <v>2.4925919999999997E-2</v>
      </c>
      <c r="AOQ46" s="202">
        <v>0.16468115000000003</v>
      </c>
      <c r="AOR46" s="202">
        <v>0.18960707000000002</v>
      </c>
      <c r="AOS46" s="202">
        <v>1.3583233699999999</v>
      </c>
      <c r="AOT46" s="202">
        <v>1.983795E-2</v>
      </c>
      <c r="AOU46" s="202">
        <v>7.5988000000000002E-3</v>
      </c>
      <c r="AOV46" s="202">
        <v>2.7436749999999999E-2</v>
      </c>
      <c r="AOW46" s="202">
        <v>0.88136553000000006</v>
      </c>
      <c r="AOX46" s="202">
        <v>0.10214219000000001</v>
      </c>
      <c r="AOY46" s="202">
        <v>1.72993E-3</v>
      </c>
      <c r="AOZ46" s="202">
        <v>1.974319159999999</v>
      </c>
      <c r="APA46" s="202">
        <v>3.9890490000000001E-2</v>
      </c>
      <c r="APB46" s="202">
        <f t="shared" si="53"/>
        <v>2.999447299999999</v>
      </c>
      <c r="APC46" s="202">
        <v>0.11097298999999999</v>
      </c>
      <c r="APD46" s="202"/>
      <c r="APE46" s="202">
        <v>3.0367999999999999E-2</v>
      </c>
      <c r="APF46" s="202"/>
      <c r="APG46" s="202"/>
      <c r="APH46" s="202">
        <v>0.14134099</v>
      </c>
      <c r="API46" s="202">
        <v>1.0717000000000001E-3</v>
      </c>
      <c r="APJ46" s="202">
        <v>0.21804793</v>
      </c>
      <c r="APK46" s="202">
        <v>1.216676E-2</v>
      </c>
      <c r="APL46" s="202">
        <v>5.2724440000000004E-2</v>
      </c>
      <c r="APM46" s="202">
        <v>5.8325230000000006E-2</v>
      </c>
      <c r="APN46" s="202">
        <v>0.34233606</v>
      </c>
      <c r="APO46" s="202">
        <v>1.203212E-2</v>
      </c>
      <c r="APP46" s="202"/>
      <c r="APQ46" s="202">
        <v>6.771308999999999E-2</v>
      </c>
      <c r="APR46" s="202">
        <v>0.32163199999999997</v>
      </c>
      <c r="APS46" s="202">
        <v>3.5131349999999999E-2</v>
      </c>
      <c r="APT46" s="202">
        <v>0.43650855999999993</v>
      </c>
      <c r="APU46" s="202">
        <f t="shared" si="54"/>
        <v>3.9470696599999995</v>
      </c>
      <c r="APV46" s="202">
        <v>7.8336980000000001E-2</v>
      </c>
      <c r="APW46" s="202">
        <v>7.3045189999999996E-2</v>
      </c>
      <c r="APX46" s="202">
        <v>3.6179999999999997E-2</v>
      </c>
      <c r="APY46" s="202">
        <v>0.73155903</v>
      </c>
      <c r="APZ46" s="202">
        <v>2.3049880000000002E-2</v>
      </c>
      <c r="AQA46" s="202">
        <v>0.94217107999999983</v>
      </c>
      <c r="AQB46" s="202">
        <v>0.48269433</v>
      </c>
      <c r="AQC46" s="202">
        <v>1.84308E-3</v>
      </c>
      <c r="AQD46" s="202">
        <v>0.40659988000000002</v>
      </c>
      <c r="AQE46" s="202">
        <v>0.58250172</v>
      </c>
      <c r="AQF46" s="202">
        <v>0.12413697</v>
      </c>
      <c r="AQG46" s="202">
        <v>1.5977759800000002</v>
      </c>
      <c r="AQH46" s="202">
        <v>2.2112360000000001E-2</v>
      </c>
      <c r="AQI46" s="202">
        <v>7.5096589999999991E-2</v>
      </c>
      <c r="AQJ46" s="202">
        <v>0.12849548000000002</v>
      </c>
      <c r="AQK46" s="202">
        <v>0.22570443000000001</v>
      </c>
      <c r="AQL46" s="202">
        <v>1.7792719600000002</v>
      </c>
      <c r="AQM46" s="202">
        <v>2.779336E-2</v>
      </c>
      <c r="AQN46" s="202">
        <v>2.722538E-2</v>
      </c>
      <c r="AQO46" s="202"/>
      <c r="AQP46" s="202">
        <v>2.38791E-3</v>
      </c>
      <c r="AQQ46" s="202">
        <v>1.8366786100000001</v>
      </c>
      <c r="AQR46" s="202">
        <f t="shared" si="55"/>
        <v>4.6023301000000005</v>
      </c>
      <c r="AQS46" s="202">
        <v>0.59917780000000009</v>
      </c>
      <c r="AQT46" s="202">
        <v>7.2651900000000005E-2</v>
      </c>
      <c r="AQU46" s="202">
        <v>0.17460984000000002</v>
      </c>
      <c r="AQV46" s="202"/>
      <c r="AQW46" s="202">
        <v>3.3096635699999997</v>
      </c>
      <c r="AQX46" s="202">
        <v>4.1561031100000001</v>
      </c>
      <c r="AQY46" s="202">
        <v>1.0679250699999998</v>
      </c>
      <c r="AQZ46" s="202">
        <v>2.7535E-2</v>
      </c>
      <c r="ARA46" s="202">
        <v>1.95176999999999E-3</v>
      </c>
      <c r="ARB46" s="202">
        <v>0.2607778</v>
      </c>
      <c r="ARC46" s="202">
        <v>0.49812800999999896</v>
      </c>
      <c r="ARD46" s="202">
        <v>1.8563176499999989</v>
      </c>
      <c r="ARE46" s="202">
        <v>5.2119099999999995E-2</v>
      </c>
      <c r="ARF46" s="202">
        <v>9.9945999999999993E-2</v>
      </c>
      <c r="ARG46" s="202">
        <v>4.4391899999999896E-3</v>
      </c>
      <c r="ARH46" s="202">
        <v>4.10329799999999E-2</v>
      </c>
      <c r="ARI46" s="202">
        <v>0.19753726999999988</v>
      </c>
      <c r="ARJ46" s="202">
        <v>3.6585779999999894E-2</v>
      </c>
      <c r="ARK46" s="202">
        <v>2.4647669999999899E-2</v>
      </c>
      <c r="ARL46" s="202">
        <v>0.63402507999999969</v>
      </c>
      <c r="ARM46" s="202">
        <v>6.0109199999999904E-2</v>
      </c>
      <c r="ARN46" s="202">
        <v>0.12625433999999991</v>
      </c>
      <c r="ARO46" s="202">
        <v>0.88162206999999926</v>
      </c>
      <c r="ARP46" s="202">
        <v>0.7958906</v>
      </c>
      <c r="ARQ46" s="202">
        <v>3.6924183399999997</v>
      </c>
      <c r="ARR46" s="202">
        <v>0.59706981999999997</v>
      </c>
      <c r="ARS46" s="202">
        <v>5.0853787599999993</v>
      </c>
      <c r="ART46" s="202">
        <v>12.176958859999997</v>
      </c>
      <c r="ARU46" s="202">
        <v>0.19079903999999998</v>
      </c>
      <c r="ARV46" s="202">
        <v>3.8202880000000002E-2</v>
      </c>
      <c r="ARW46" s="202">
        <v>0.22900191999999997</v>
      </c>
      <c r="ARX46" s="202">
        <v>0.13391333999999999</v>
      </c>
      <c r="ARY46" s="202">
        <v>0.32715778000000001</v>
      </c>
      <c r="ARZ46" s="202">
        <v>7.9864709999999992E-2</v>
      </c>
      <c r="ASA46" s="202">
        <v>0.12803281</v>
      </c>
      <c r="ASB46" s="202">
        <v>0.66896864</v>
      </c>
      <c r="ASC46" s="202">
        <v>0.19351487000000001</v>
      </c>
      <c r="ASD46" s="202">
        <v>1.448553E-2</v>
      </c>
      <c r="ASE46" s="202">
        <v>0.50761317000000006</v>
      </c>
      <c r="ASF46" s="202">
        <v>3.4756100000000001E-3</v>
      </c>
      <c r="ASG46" s="202">
        <v>0.1120452</v>
      </c>
      <c r="ASH46" s="202">
        <v>0.83113438000000006</v>
      </c>
      <c r="ASI46" s="202">
        <v>2.9845500000000001E-2</v>
      </c>
      <c r="ASJ46" s="202">
        <v>2.84592E-2</v>
      </c>
      <c r="ASK46" s="202">
        <v>0.28312077000000002</v>
      </c>
      <c r="ASL46" s="202">
        <v>1.7845E-2</v>
      </c>
      <c r="ASM46" s="202">
        <v>2.690325E-2</v>
      </c>
      <c r="ASN46" s="202">
        <v>0.38617372000000005</v>
      </c>
      <c r="ASO46" s="202">
        <v>0.40156723</v>
      </c>
      <c r="ASP46" s="202">
        <v>0.18376149999999999</v>
      </c>
      <c r="ASQ46" s="202">
        <v>9.3439499999999995E-2</v>
      </c>
      <c r="ASR46" s="202">
        <v>1.2670599999999999E-2</v>
      </c>
      <c r="ASS46" s="202">
        <v>1.2429569999999999E-2</v>
      </c>
      <c r="AST46" s="202">
        <v>0.70386839999999995</v>
      </c>
      <c r="ASU46" s="202">
        <v>2.8191470599999993</v>
      </c>
      <c r="ASV46" s="202"/>
      <c r="ASW46" s="202">
        <v>0.49094626000000002</v>
      </c>
      <c r="ASX46" s="202">
        <v>5.3309199999999994E-2</v>
      </c>
      <c r="ASY46" s="202">
        <v>2.40327799999999E-2</v>
      </c>
      <c r="ASZ46" s="202">
        <v>3.9371919999999998E-2</v>
      </c>
      <c r="ATA46" s="202">
        <v>0.60766015999999989</v>
      </c>
      <c r="ATB46" s="202">
        <v>0.27943244</v>
      </c>
      <c r="ATC46" s="202">
        <v>0.8486018099999999</v>
      </c>
      <c r="ATD46" s="202">
        <v>6.6145969999999998E-2</v>
      </c>
      <c r="ATE46" s="202">
        <v>0.32664757</v>
      </c>
      <c r="ATF46" s="202">
        <v>1.5520000000000001E-2</v>
      </c>
      <c r="ATG46" s="202">
        <v>1.5363477899999998</v>
      </c>
      <c r="ATH46" s="202">
        <v>2.1514899999999998E-3</v>
      </c>
      <c r="ATI46" s="202">
        <v>0.11600466000000001</v>
      </c>
      <c r="ATJ46" s="202">
        <v>2.2291727699999999</v>
      </c>
      <c r="ATK46" s="202">
        <v>9.6821000000000004E-2</v>
      </c>
      <c r="ATL46" s="202">
        <v>0.54991482000000003</v>
      </c>
      <c r="ATM46" s="202">
        <v>2.9940647399999998</v>
      </c>
      <c r="ATN46" s="202">
        <v>5.4253800000000005E-3</v>
      </c>
      <c r="ATO46" s="202">
        <v>0.78748105000000002</v>
      </c>
      <c r="ATP46" s="202">
        <v>1.9926370000000002E-2</v>
      </c>
      <c r="ATQ46" s="202">
        <v>7.7778400000000003E-3</v>
      </c>
      <c r="ATR46" s="202">
        <v>4.3062299999999994E-3</v>
      </c>
      <c r="ATS46" s="202">
        <v>0.82491687000000002</v>
      </c>
      <c r="ATT46" s="202">
        <v>0.23070968</v>
      </c>
      <c r="ATU46" s="202">
        <v>0.23070968</v>
      </c>
      <c r="ATV46" s="202">
        <v>6.1936992400000008</v>
      </c>
      <c r="ATW46" s="202">
        <v>0.38593425999999997</v>
      </c>
      <c r="ATX46" s="202">
        <v>5.5942729999999996E-2</v>
      </c>
      <c r="ATY46" s="202">
        <v>6.8849999999999996E-3</v>
      </c>
      <c r="ATZ46" s="202">
        <v>1.6763E-2</v>
      </c>
      <c r="AUA46" s="202">
        <v>0.46552498999999997</v>
      </c>
      <c r="AUB46" s="202">
        <v>0.11407564000000002</v>
      </c>
      <c r="AUC46" s="202">
        <v>5.0111820000000001E-2</v>
      </c>
      <c r="AUD46" s="202">
        <v>1.3296244499999998</v>
      </c>
      <c r="AUE46" s="202">
        <v>0.43522734000000002</v>
      </c>
      <c r="AUF46" s="202">
        <v>0.22580577000000002</v>
      </c>
      <c r="AUG46" s="202">
        <v>2.1548450199999998</v>
      </c>
      <c r="AUH46" s="202"/>
      <c r="AUI46" s="202">
        <v>0.27349934000000004</v>
      </c>
      <c r="AUJ46" s="202">
        <v>9.2946000000000001E-4</v>
      </c>
      <c r="AUK46" s="202">
        <v>0.13340525</v>
      </c>
      <c r="AUL46" s="202">
        <v>2.2717832900000001</v>
      </c>
      <c r="AUM46" s="202">
        <v>2.6796173400000001</v>
      </c>
      <c r="AUN46" s="202">
        <v>7.0672999999999899E-3</v>
      </c>
      <c r="AUO46" s="202">
        <v>2.1417759999999991E-2</v>
      </c>
      <c r="AUP46" s="202">
        <v>9.189919999999999E-3</v>
      </c>
      <c r="AUQ46" s="202">
        <v>0.12693557999999991</v>
      </c>
      <c r="AUR46" s="202">
        <v>0.1098301799999999</v>
      </c>
      <c r="AUS46" s="202">
        <v>0.27444073999999979</v>
      </c>
      <c r="AUT46" s="202">
        <v>6.7633129999999986E-2</v>
      </c>
      <c r="AUU46" s="202">
        <v>0.86885926000000002</v>
      </c>
      <c r="AUV46" s="202">
        <v>0.34359709999999993</v>
      </c>
      <c r="AUW46" s="202">
        <v>1.6369741499999999</v>
      </c>
      <c r="AUX46" s="202">
        <v>2.9170636399999998</v>
      </c>
      <c r="AUY46" s="202">
        <v>8.4914917299999981</v>
      </c>
      <c r="AUZ46" s="202">
        <v>1.5677960099999999</v>
      </c>
      <c r="AVA46" s="202">
        <v>1.5677960099999999</v>
      </c>
      <c r="AVB46" s="202">
        <v>6.837116E-2</v>
      </c>
      <c r="AVC46" s="202">
        <v>0.55402054000000001</v>
      </c>
      <c r="AVD46" s="202">
        <v>0.15565890999999979</v>
      </c>
      <c r="AVE46" s="202">
        <v>0.14157543999999989</v>
      </c>
      <c r="AVF46" s="202">
        <v>3.5754099999999898E-3</v>
      </c>
      <c r="AVG46" s="202">
        <v>0.92320145999999959</v>
      </c>
      <c r="AVH46" s="202"/>
      <c r="AVI46" s="202">
        <v>9.050449079999991</v>
      </c>
      <c r="AVJ46" s="202">
        <v>7.5273859999999998E-2</v>
      </c>
      <c r="AVK46" s="202">
        <v>0.53875914000000003</v>
      </c>
      <c r="AVL46" s="202">
        <v>2.397125E-2</v>
      </c>
      <c r="AVM46" s="202">
        <v>9.6884533299999909</v>
      </c>
      <c r="AVN46" s="202">
        <v>1.2429519999999999E-2</v>
      </c>
      <c r="AVO46" s="202">
        <v>0.21384313999999999</v>
      </c>
      <c r="AVP46" s="202">
        <v>8.6859899999999907E-3</v>
      </c>
      <c r="AVQ46" s="202">
        <v>4.1E-5</v>
      </c>
      <c r="AVR46" s="202">
        <v>4.0922389999999996E-2</v>
      </c>
      <c r="AVS46" s="202">
        <v>0.27592203999999998</v>
      </c>
      <c r="AVT46" s="202">
        <v>1.1567559999999897E-2</v>
      </c>
      <c r="AVU46" s="202">
        <v>8.6083469999999995E-2</v>
      </c>
      <c r="AVV46" s="202">
        <v>0.15065645000000003</v>
      </c>
      <c r="AVW46" s="202"/>
      <c r="AVX46" s="202">
        <v>9.6960419999999992E-2</v>
      </c>
      <c r="AVY46" s="202">
        <v>0.34526789999999996</v>
      </c>
      <c r="AVZ46" s="202">
        <v>12.80064073999999</v>
      </c>
      <c r="AWA46" s="202">
        <v>3.446784E-2</v>
      </c>
      <c r="AWB46" s="202">
        <v>0.18661719000000002</v>
      </c>
      <c r="AWC46" s="202">
        <v>0.1403673299999999</v>
      </c>
      <c r="AWD46" s="202">
        <v>1.214262E-2</v>
      </c>
      <c r="AWE46" s="202">
        <v>2.787974E-2</v>
      </c>
      <c r="AWF46" s="202">
        <v>0.4014747199999999</v>
      </c>
      <c r="AWG46" s="202"/>
      <c r="AWH46" s="202">
        <v>7.6882650699999999</v>
      </c>
      <c r="AWI46" s="202">
        <v>0.18846984999999999</v>
      </c>
      <c r="AWJ46" s="202">
        <v>1.9702952</v>
      </c>
      <c r="AWK46" s="202">
        <v>1.3910269999999978E-2</v>
      </c>
      <c r="AWL46" s="202">
        <v>9.8609403899999997</v>
      </c>
      <c r="AWM46" s="202">
        <v>1.1343349999999978E-2</v>
      </c>
      <c r="AWN46" s="202">
        <v>3.3606311953352768E-3</v>
      </c>
      <c r="AWO46" s="202">
        <v>3.9960650145772596E-2</v>
      </c>
      <c r="AWP46" s="202">
        <v>0.2832485801749271</v>
      </c>
      <c r="AWQ46" s="202">
        <v>2.1518010204081631E-2</v>
      </c>
      <c r="AWR46" s="202">
        <f t="shared" si="56"/>
        <v>0.35943122172011654</v>
      </c>
      <c r="AWS46" s="202">
        <v>2.0464069970845478E-2</v>
      </c>
      <c r="AWT46" s="202">
        <v>4.392904081632653E-2</v>
      </c>
      <c r="AWU46" s="202">
        <v>9.8519728862973763E-2</v>
      </c>
      <c r="AWV46" s="202">
        <v>7.8064970845481058E-2</v>
      </c>
      <c r="AWW46" s="202">
        <f t="shared" si="57"/>
        <v>0.24097781049562683</v>
      </c>
      <c r="AWX46" s="202">
        <v>3.1287199999999998E-3</v>
      </c>
      <c r="AWY46" s="202">
        <v>0.19512590962099122</v>
      </c>
      <c r="AWZ46" s="202">
        <f t="shared" si="58"/>
        <v>0.19825462962099122</v>
      </c>
      <c r="AXA46" s="202">
        <f t="shared" si="59"/>
        <v>11.061078771836733</v>
      </c>
      <c r="AXB46" s="202">
        <f t="shared" si="60"/>
        <v>75.017750641836727</v>
      </c>
      <c r="AXC46" s="202">
        <v>3.2984870262390671E-2</v>
      </c>
      <c r="AXD46" s="202">
        <v>4.4937507288629738E-3</v>
      </c>
      <c r="AXE46" s="202">
        <f t="shared" si="61"/>
        <v>3.7478620991253646E-2</v>
      </c>
      <c r="AXF46" s="202">
        <v>4.3835650145772592E-2</v>
      </c>
      <c r="AXG46" s="202">
        <v>0</v>
      </c>
      <c r="AXH46" s="202">
        <v>2.096201020408163E-2</v>
      </c>
      <c r="AXI46" s="202">
        <v>0.21108778134110784</v>
      </c>
      <c r="AXJ46" s="202">
        <v>3.1981505830903791E-2</v>
      </c>
      <c r="AXK46" s="202">
        <f t="shared" si="62"/>
        <v>0.30786694752186589</v>
      </c>
      <c r="AXL46" s="202">
        <v>3.3531240524781347E-2</v>
      </c>
      <c r="AXM46" s="202">
        <v>2.9797088921282799E-2</v>
      </c>
      <c r="AXN46" s="202">
        <v>0.59408438192419821</v>
      </c>
      <c r="AXO46" s="202">
        <v>4.2237201166180757E-3</v>
      </c>
      <c r="AXP46" s="202">
        <v>7.0539110787172007E-3</v>
      </c>
      <c r="AXQ46" s="202">
        <f t="shared" si="63"/>
        <v>0.66869034256559767</v>
      </c>
      <c r="AXR46" s="202">
        <v>0</v>
      </c>
      <c r="AXS46" s="202">
        <v>1.4999999999999999E-2</v>
      </c>
      <c r="AXT46" s="202">
        <v>0.16438221137026238</v>
      </c>
      <c r="AXU46" s="202">
        <v>1.8918450437317786E-2</v>
      </c>
      <c r="AXV46" s="202">
        <f t="shared" si="64"/>
        <v>0.19830066180758019</v>
      </c>
      <c r="AXW46" s="202">
        <v>4.5067180758017494E-2</v>
      </c>
      <c r="AXX46" s="202">
        <v>1.5048098002915451</v>
      </c>
      <c r="AXY46" s="202">
        <v>6.1064499999999994E-2</v>
      </c>
      <c r="AXZ46" s="202">
        <v>0.16427510349854224</v>
      </c>
      <c r="AYA46" s="202">
        <v>5.8263323104956264</v>
      </c>
      <c r="AYB46" s="202">
        <f t="shared" si="65"/>
        <v>7.6015488950437309</v>
      </c>
      <c r="AYC46" s="202">
        <f t="shared" si="231"/>
        <v>8.813885467930028</v>
      </c>
      <c r="AYD46" s="202">
        <v>1.1461100583090376E-2</v>
      </c>
      <c r="AYE46" s="202">
        <v>1.3143131195335278E-2</v>
      </c>
      <c r="AYF46" s="202">
        <v>0.4660797303206996</v>
      </c>
      <c r="AYG46" s="202">
        <v>1.8233002915451894E-3</v>
      </c>
      <c r="AYH46" s="202">
        <v>1.017589941690962E-2</v>
      </c>
      <c r="AYI46" s="202">
        <f t="shared" si="66"/>
        <v>0.5026831618075801</v>
      </c>
      <c r="AYJ46" s="202">
        <v>3.6733269679300296E-2</v>
      </c>
      <c r="AYK46" s="202">
        <v>3.6365559766763846E-2</v>
      </c>
      <c r="AYL46" s="202"/>
      <c r="AYM46" s="202">
        <v>0.39935441982507286</v>
      </c>
      <c r="AYN46" s="202">
        <v>6.119488921282798E-2</v>
      </c>
      <c r="AYO46" s="202">
        <f t="shared" si="67"/>
        <v>0.53364813848396497</v>
      </c>
      <c r="AYP46" s="202"/>
      <c r="AYQ46" s="202">
        <v>5.0975903790087462E-3</v>
      </c>
      <c r="AYR46" s="202">
        <v>2.1100430393586005</v>
      </c>
      <c r="AYS46" s="202">
        <v>9.4451548104956276E-2</v>
      </c>
      <c r="AYT46" s="202">
        <v>1.2999999999999999E-4</v>
      </c>
      <c r="AYU46" s="202">
        <f t="shared" si="68"/>
        <v>2.2097221778425657</v>
      </c>
      <c r="AYV46" s="202">
        <v>0.15586484110787169</v>
      </c>
      <c r="AYW46" s="202">
        <v>8.8498100583090378E-2</v>
      </c>
      <c r="AYX46" s="202">
        <v>0.22835834110787173</v>
      </c>
      <c r="AYY46" s="202">
        <f t="shared" si="69"/>
        <v>0.4727212827988338</v>
      </c>
      <c r="AYZ46" s="202">
        <f t="shared" si="70"/>
        <v>3.7187747609329445</v>
      </c>
      <c r="AZA46" s="202">
        <v>0.24314826093294456</v>
      </c>
      <c r="AZB46" s="202">
        <v>0.11821379008746356</v>
      </c>
      <c r="AZC46" s="202">
        <v>7.4326360058309032E-2</v>
      </c>
      <c r="AZD46" s="202">
        <v>0.23687023032069968</v>
      </c>
      <c r="AZE46" s="202">
        <v>9.8597462099125371E-2</v>
      </c>
      <c r="AZF46" s="202">
        <f t="shared" si="71"/>
        <v>0.77115610349854213</v>
      </c>
      <c r="AZG46" s="202">
        <v>9.3290578717201172E-2</v>
      </c>
      <c r="AZH46" s="202">
        <v>0.10013522011661807</v>
      </c>
      <c r="AZI46" s="202">
        <v>0.37389652040816324</v>
      </c>
      <c r="AZJ46" s="202">
        <v>7.4241909620991253E-2</v>
      </c>
      <c r="AZK46" s="202">
        <v>3.5594099125364431E-2</v>
      </c>
      <c r="AZL46" s="202">
        <f t="shared" si="72"/>
        <v>0.67715832798833819</v>
      </c>
      <c r="AZM46" s="202">
        <v>1.4264810495626819E-3</v>
      </c>
      <c r="AZN46" s="202">
        <v>5.9513206997084548E-3</v>
      </c>
      <c r="AZO46" s="202">
        <v>7.0681603498542267E-3</v>
      </c>
      <c r="AZP46" s="202">
        <v>5.8115979591836724E-2</v>
      </c>
      <c r="AZQ46" s="202">
        <v>3.5000000000000003E-2</v>
      </c>
      <c r="AZR46" s="202">
        <f t="shared" si="73"/>
        <v>0.10756194169096209</v>
      </c>
      <c r="AZS46" s="202">
        <v>1.4625000000000001E-2</v>
      </c>
      <c r="AZT46" s="202">
        <v>2.8080000000000002E-3</v>
      </c>
      <c r="AZU46" s="202"/>
      <c r="AZV46" s="202">
        <v>0.14549468950437316</v>
      </c>
      <c r="AZW46" s="202"/>
      <c r="AZX46" s="202">
        <f t="shared" si="74"/>
        <v>0.16292768950437317</v>
      </c>
      <c r="AZY46" s="202">
        <v>6.7503549562682216E-2</v>
      </c>
      <c r="AZZ46" s="202">
        <v>1.9664795918367347E-3</v>
      </c>
      <c r="BAA46" s="202">
        <f t="shared" si="75"/>
        <v>6.9470029154518956E-2</v>
      </c>
      <c r="BAB46" s="202">
        <f t="shared" si="76"/>
        <v>1.7882740918367346</v>
      </c>
      <c r="BAC46" s="202">
        <v>5.8174099125364427E-2</v>
      </c>
      <c r="BAD46" s="202">
        <v>0.24187218221574344</v>
      </c>
      <c r="BAE46" s="202">
        <v>8.2008539358600585E-2</v>
      </c>
      <c r="BAF46" s="202">
        <f t="shared" si="77"/>
        <v>0.38205482069970848</v>
      </c>
      <c r="BAG46" s="202">
        <v>9.8898960641399414E-2</v>
      </c>
      <c r="BAH46" s="202">
        <v>5.6707594752186587E-3</v>
      </c>
      <c r="BAI46" s="208">
        <v>1.1386764606413993</v>
      </c>
      <c r="BAJ46" s="208">
        <v>0.15153137026239064</v>
      </c>
      <c r="BAK46" s="202">
        <f t="shared" si="78"/>
        <v>1.3947775510204079</v>
      </c>
      <c r="BAL46" s="208">
        <v>1.7178829446064137E-2</v>
      </c>
      <c r="BAM46" s="208">
        <v>1.146646390670554</v>
      </c>
      <c r="BAN46" s="208">
        <v>0.215</v>
      </c>
      <c r="BAO46" s="208">
        <v>0.50805312827988336</v>
      </c>
      <c r="BAP46" s="208">
        <v>6.212501457725947E-3</v>
      </c>
      <c r="BAQ46" s="202">
        <f t="shared" si="79"/>
        <v>1.8930908498542276</v>
      </c>
      <c r="BAR46" s="208">
        <v>0.13005922011661808</v>
      </c>
      <c r="BAS46" s="208">
        <v>3.8812880466472299E-2</v>
      </c>
      <c r="BAT46" s="208">
        <v>6.1410670553935856E-2</v>
      </c>
      <c r="BAU46" s="208">
        <v>0.22384209912536443</v>
      </c>
      <c r="BAV46" s="208">
        <v>7.0924720116618073E-2</v>
      </c>
      <c r="BAW46" s="202">
        <f t="shared" si="80"/>
        <v>0.52504959037900878</v>
      </c>
      <c r="BAX46" s="208"/>
      <c r="BAY46" s="208">
        <v>1.8932481049562681E-2</v>
      </c>
      <c r="BAZ46" s="208"/>
      <c r="BBA46" s="208">
        <v>7.5156603498542276E-3</v>
      </c>
      <c r="BBB46" s="202">
        <f t="shared" si="81"/>
        <v>2.6448141399416911E-2</v>
      </c>
      <c r="BBC46" s="202">
        <f t="shared" si="82"/>
        <v>4.2214209533527693</v>
      </c>
      <c r="BBD46" s="208">
        <v>2.4621093294460643E-3</v>
      </c>
      <c r="BBE46" s="208">
        <v>0.28677130029154518</v>
      </c>
      <c r="BBF46" s="208">
        <v>2.3387201166180757E-3</v>
      </c>
      <c r="BBG46" s="208">
        <v>9.8793104956268231E-3</v>
      </c>
      <c r="BBH46" s="208">
        <v>5.3940233236151599E-5</v>
      </c>
      <c r="BBI46" s="202">
        <f t="shared" si="83"/>
        <v>0.30150538046647229</v>
      </c>
      <c r="BBJ46" s="208"/>
      <c r="BBK46" s="208">
        <v>1.0082993381924199</v>
      </c>
      <c r="BBL46" s="208">
        <v>7.8636610787172018E-2</v>
      </c>
      <c r="BBM46" s="208">
        <v>1.0007619533527697E-2</v>
      </c>
      <c r="BBN46" s="208">
        <v>7.9006409620991258E-2</v>
      </c>
      <c r="BBO46" s="202">
        <f t="shared" si="84"/>
        <v>1.175949978134111</v>
      </c>
      <c r="BBP46" s="208">
        <v>2.8067055393586008E-4</v>
      </c>
      <c r="BBQ46" s="208">
        <v>3.10714693877551E-2</v>
      </c>
      <c r="BBR46" s="208">
        <v>2.3393349854227405E-2</v>
      </c>
      <c r="BBS46" s="208"/>
      <c r="BBT46" s="208">
        <v>0.20243234985422737</v>
      </c>
      <c r="BBU46" s="202">
        <f t="shared" si="85"/>
        <v>0.25717783965014573</v>
      </c>
      <c r="BBV46" s="208">
        <v>4.9903061224489793E-4</v>
      </c>
      <c r="BBW46" s="208">
        <v>5.2293396501457718E-3</v>
      </c>
      <c r="BBX46" s="208"/>
      <c r="BBY46" s="208">
        <v>5.3873380466472304E-2</v>
      </c>
      <c r="BBZ46" s="208">
        <v>0.55638948979591829</v>
      </c>
      <c r="BCA46" s="202">
        <f t="shared" si="86"/>
        <v>0.61599124052478127</v>
      </c>
      <c r="BCB46" s="202">
        <f t="shared" si="87"/>
        <v>2.35062443877551</v>
      </c>
      <c r="BCC46" s="208"/>
      <c r="BCD46" s="208">
        <v>2.9799999999999996E-3</v>
      </c>
      <c r="BCE46" s="208">
        <v>4.7662499999999997E-2</v>
      </c>
      <c r="BCF46" s="208">
        <v>1.2063800291545189E-2</v>
      </c>
      <c r="BCG46" s="208">
        <v>3.5223278425655973E-2</v>
      </c>
      <c r="BCH46" s="202">
        <f t="shared" si="88"/>
        <v>9.7929578717201149E-2</v>
      </c>
      <c r="BCI46" s="208">
        <v>3.9508110787172014E-2</v>
      </c>
      <c r="BCJ46" s="208">
        <v>8.5215991253644319E-3</v>
      </c>
      <c r="BCK46" s="208">
        <v>2.616551020408163E-2</v>
      </c>
      <c r="BCL46" s="208">
        <v>3.8604339650145772E-2</v>
      </c>
      <c r="BCM46" s="202">
        <f t="shared" si="232"/>
        <v>0.11279955976676385</v>
      </c>
      <c r="BCN46" s="208">
        <v>8.3650400000000007E-3</v>
      </c>
      <c r="BCO46" s="208">
        <v>1.205578E-2</v>
      </c>
      <c r="BCP46" s="198">
        <v>0.33135446999999996</v>
      </c>
      <c r="BCQ46" s="198"/>
      <c r="BCR46" s="198">
        <v>1.2355329999999999E-2</v>
      </c>
      <c r="BCS46" s="202">
        <f t="shared" si="89"/>
        <v>0.36413061999999996</v>
      </c>
      <c r="BCT46" s="198">
        <v>9.2757676199999981</v>
      </c>
      <c r="BCU46" s="198"/>
      <c r="BCV46" s="198">
        <v>1.7643534999999999</v>
      </c>
      <c r="BCW46" s="198">
        <v>5.1056799999999996E-3</v>
      </c>
      <c r="BCX46" s="202">
        <f t="shared" si="90"/>
        <v>11.045226799999998</v>
      </c>
      <c r="BCY46" s="202"/>
      <c r="BCZ46" s="202">
        <v>5.006E-3</v>
      </c>
      <c r="BDA46" s="202">
        <f t="shared" si="91"/>
        <v>5.006E-3</v>
      </c>
      <c r="BDB46" s="202">
        <f t="shared" si="92"/>
        <v>11.625092558483964</v>
      </c>
      <c r="BDC46" s="202">
        <v>6.4881479999999991E-2</v>
      </c>
      <c r="BDD46" s="202">
        <v>4.0130999999999995E-3</v>
      </c>
      <c r="BDE46" s="202">
        <v>3.1384000000000002E-2</v>
      </c>
      <c r="BDF46" s="202">
        <f t="shared" si="233"/>
        <v>0.10027858000000001</v>
      </c>
      <c r="BDG46" s="202">
        <v>8.2294799999999991E-3</v>
      </c>
      <c r="BDH46" s="202">
        <v>1.4598E-2</v>
      </c>
      <c r="BDI46" s="202">
        <v>2.6748009999999999E-2</v>
      </c>
      <c r="BDJ46" s="202">
        <v>1.0010160000000001E-2</v>
      </c>
      <c r="BDK46" s="202">
        <v>3.7073399999999999E-3</v>
      </c>
      <c r="BDL46" s="202">
        <f t="shared" si="93"/>
        <v>6.3292990000000007E-2</v>
      </c>
      <c r="BDM46" s="202"/>
      <c r="BDN46" s="202">
        <v>0.1072905</v>
      </c>
      <c r="BDO46" s="202">
        <v>5.5700000000000003E-3</v>
      </c>
      <c r="BDP46" s="202"/>
      <c r="BDQ46" s="202">
        <f t="shared" si="94"/>
        <v>0.1128605</v>
      </c>
      <c r="BDR46" s="202">
        <v>4.3536599999999996E-3</v>
      </c>
      <c r="BDS46" s="202">
        <v>8.9341030612244896E-2</v>
      </c>
      <c r="BDT46" s="202">
        <v>2.1259999999999999E-3</v>
      </c>
      <c r="BDU46" s="202"/>
      <c r="BDV46" s="202">
        <v>1.576002E-2</v>
      </c>
      <c r="BDW46" s="202">
        <f t="shared" si="95"/>
        <v>0.11158071061224489</v>
      </c>
      <c r="BDX46" s="202">
        <v>8.8698979591836727E-4</v>
      </c>
      <c r="BDY46" s="202">
        <v>5.6733002915451891E-3</v>
      </c>
      <c r="BDZ46" s="202">
        <v>1.134100583090379E-3</v>
      </c>
      <c r="BEA46" s="202">
        <v>1.1309380466472303E-2</v>
      </c>
      <c r="BEB46" s="202">
        <v>0.25397636005830904</v>
      </c>
      <c r="BEC46" s="202">
        <f t="shared" si="96"/>
        <v>0.27298013119533526</v>
      </c>
      <c r="BED46" s="202">
        <f t="shared" si="97"/>
        <v>0.66099291180758013</v>
      </c>
      <c r="BEE46" s="202">
        <v>6.7566180758017499E-2</v>
      </c>
      <c r="BEF46" s="202">
        <v>1.2053498542274053E-3</v>
      </c>
      <c r="BEG46" s="202">
        <v>3.2747189504373178E-2</v>
      </c>
      <c r="BEH46" s="202"/>
      <c r="BEI46" s="202">
        <f t="shared" si="98"/>
        <v>0.10151872011661808</v>
      </c>
      <c r="BEJ46" s="202">
        <v>1.4950989795918369E-2</v>
      </c>
      <c r="BEK46" s="202">
        <v>5.1013839650145769E-2</v>
      </c>
      <c r="BEL46" s="202"/>
      <c r="BEM46" s="202">
        <v>2.5393206997084547E-3</v>
      </c>
      <c r="BEN46" s="202">
        <v>1.8654220116618075E-2</v>
      </c>
      <c r="BEO46" s="202">
        <f t="shared" si="99"/>
        <v>8.7158370262390664E-2</v>
      </c>
      <c r="BEP46" s="202">
        <v>1.2629096209912536E-3</v>
      </c>
      <c r="BEQ46" s="202">
        <v>3.9360058309037899E-5</v>
      </c>
      <c r="BER46" s="202">
        <v>0.3451739110787172</v>
      </c>
      <c r="BES46" s="202">
        <v>1.9527609329446062E-2</v>
      </c>
      <c r="BET46" s="202"/>
      <c r="BEU46" s="202">
        <f t="shared" si="234"/>
        <v>0.36600379008746359</v>
      </c>
      <c r="BEV46" s="202">
        <v>4.1489695335276966E-2</v>
      </c>
      <c r="BEW46" s="202"/>
      <c r="BEX46" s="202">
        <v>9.596705539358601E-4</v>
      </c>
      <c r="BEY46" s="202">
        <v>0.12802570116618076</v>
      </c>
      <c r="BEZ46" s="202"/>
      <c r="BFA46" s="202">
        <f t="shared" si="100"/>
        <v>0.17047506705539359</v>
      </c>
      <c r="BFB46" s="202">
        <v>0.12271540087463556</v>
      </c>
      <c r="BFC46" s="202">
        <f t="shared" si="101"/>
        <v>0.12271540087463556</v>
      </c>
      <c r="BFD46" s="202">
        <f t="shared" si="235"/>
        <v>0.84787134839650147</v>
      </c>
      <c r="BFE46" s="202"/>
      <c r="BFF46" s="202">
        <v>7.5000000000000002E-4</v>
      </c>
      <c r="BFG46" s="202">
        <v>2.99625E-2</v>
      </c>
      <c r="BFH46" s="202">
        <v>1.7180000000000001E-2</v>
      </c>
      <c r="BFI46" s="202">
        <f t="shared" si="102"/>
        <v>4.7892500000000005E-2</v>
      </c>
      <c r="BFJ46" s="202"/>
      <c r="BFK46" s="202">
        <v>4.180619533527696E-3</v>
      </c>
      <c r="BFL46" s="202">
        <v>9.7041180758017487E-2</v>
      </c>
      <c r="BFM46" s="202"/>
      <c r="BFN46" s="202">
        <v>5.5640000000000004E-3</v>
      </c>
      <c r="BFO46" s="202">
        <f t="shared" si="103"/>
        <v>0.10678580029154518</v>
      </c>
      <c r="BFP46" s="202">
        <v>2.4632069970845482E-4</v>
      </c>
      <c r="BFQ46" s="202">
        <v>1.8749999999999999E-3</v>
      </c>
      <c r="BFR46" s="202">
        <v>1.44975E-2</v>
      </c>
      <c r="BFS46" s="202">
        <v>7.2983860058309036E-2</v>
      </c>
      <c r="BFT46" s="202">
        <v>6.4449999999999993E-3</v>
      </c>
      <c r="BFU46" s="202">
        <f t="shared" si="236"/>
        <v>9.6047680758017479E-2</v>
      </c>
      <c r="BFV46" s="202"/>
      <c r="BFW46" s="202">
        <v>4.2315311953352766E-2</v>
      </c>
      <c r="BFX46" s="202">
        <v>2.2311430029154516E-2</v>
      </c>
      <c r="BFY46" s="202"/>
      <c r="BFZ46" s="202">
        <v>2.2921129737609326E-2</v>
      </c>
      <c r="BGA46" s="202">
        <f t="shared" si="104"/>
        <v>8.7547871720116605E-2</v>
      </c>
      <c r="BGB46" s="202"/>
      <c r="BGC46" s="202">
        <v>8.4799999999999986E-2</v>
      </c>
      <c r="BGD46" s="202"/>
      <c r="BGE46" s="202">
        <f t="shared" si="105"/>
        <v>8.4799999999999986E-2</v>
      </c>
      <c r="BGF46" s="202">
        <f t="shared" si="237"/>
        <v>0.42307385276967924</v>
      </c>
      <c r="BGG46" s="202"/>
      <c r="BGH46" s="202"/>
      <c r="BGI46" s="202">
        <f t="shared" si="106"/>
        <v>0</v>
      </c>
      <c r="BGJ46" s="202">
        <v>9.8370000000000003E-3</v>
      </c>
      <c r="BGK46" s="202">
        <v>1.4999999999999999E-2</v>
      </c>
      <c r="BGL46" s="202">
        <v>1.8720199708454809E-2</v>
      </c>
      <c r="BGM46" s="202"/>
      <c r="BGN46" s="202"/>
      <c r="BGO46" s="202">
        <f t="shared" si="107"/>
        <v>4.3557199708454807E-2</v>
      </c>
      <c r="BGP46" s="202"/>
      <c r="BGQ46" s="202">
        <v>1.7716465014577257E-2</v>
      </c>
      <c r="BGR46" s="202">
        <v>6.1716793002915452E-2</v>
      </c>
      <c r="BGS46" s="202">
        <v>2.9363804664723028E-3</v>
      </c>
      <c r="BGT46" s="202"/>
      <c r="BGU46" s="202">
        <f t="shared" si="108"/>
        <v>8.2369638483965016E-2</v>
      </c>
      <c r="BGV46" s="202">
        <v>0.58589868804664724</v>
      </c>
      <c r="BGW46" s="202">
        <v>2.205679300291545E-3</v>
      </c>
      <c r="BGX46" s="202">
        <v>0.19795571720116617</v>
      </c>
      <c r="BGY46" s="202"/>
      <c r="BGZ46" s="202">
        <v>0.11180061078717202</v>
      </c>
      <c r="BHA46" s="202">
        <f t="shared" si="109"/>
        <v>0.89786069533527701</v>
      </c>
      <c r="BHB46" s="202">
        <v>2.2456E-2</v>
      </c>
      <c r="BHC46" s="202">
        <v>0.11550533965014577</v>
      </c>
      <c r="BHD46" s="202">
        <v>0.24852922886297374</v>
      </c>
      <c r="BHE46" s="202"/>
      <c r="BHF46" s="202">
        <v>5.3734829446064135E-2</v>
      </c>
      <c r="BHG46" s="202">
        <f t="shared" si="110"/>
        <v>0.44022539795918358</v>
      </c>
      <c r="BHH46" s="202">
        <f t="shared" si="111"/>
        <v>1.4640129314868804</v>
      </c>
      <c r="BHI46" s="202">
        <v>0.2182948294460641</v>
      </c>
      <c r="BHJ46" s="202"/>
      <c r="BHK46" s="202">
        <v>5.5929999999999994E-2</v>
      </c>
      <c r="BHL46" s="202">
        <v>6.0000000000000001E-3</v>
      </c>
      <c r="BHM46" s="202">
        <f t="shared" si="112"/>
        <v>0.28022482944606408</v>
      </c>
      <c r="BHN46" s="202"/>
      <c r="BHO46" s="202">
        <v>5.6630408163265301E-3</v>
      </c>
      <c r="BHP46" s="202"/>
      <c r="BHQ46" s="202">
        <v>1.200139941690962E-3</v>
      </c>
      <c r="BHR46" s="202">
        <v>3.7154890670553935E-2</v>
      </c>
      <c r="BHS46" s="202">
        <f t="shared" si="113"/>
        <v>4.4018071428571427E-2</v>
      </c>
      <c r="BHT46" s="202">
        <v>1.3489109329446063E-2</v>
      </c>
      <c r="BHU46" s="202"/>
      <c r="BHV46" s="202">
        <v>3.1799999999999997E-3</v>
      </c>
      <c r="BHW46" s="202">
        <v>1.3329545189504372E-2</v>
      </c>
      <c r="BHX46" s="202">
        <v>2.2389119533527693E-2</v>
      </c>
      <c r="BHY46" s="202">
        <f t="shared" si="114"/>
        <v>5.2387774052478131E-2</v>
      </c>
      <c r="BHZ46" s="202">
        <v>3.7446059766763851E-2</v>
      </c>
      <c r="BIA46" s="202">
        <v>2.8499999999999999E-4</v>
      </c>
      <c r="BIB46" s="202">
        <v>7.2870102040816318E-3</v>
      </c>
      <c r="BIC46" s="202"/>
      <c r="BID46" s="202">
        <v>2.6199999999999999E-3</v>
      </c>
      <c r="BIE46" s="202">
        <f t="shared" si="115"/>
        <v>4.7638069970845479E-2</v>
      </c>
      <c r="BIF46" s="202">
        <v>3.5079909620991251E-2</v>
      </c>
      <c r="BIG46" s="202">
        <f t="shared" si="116"/>
        <v>3.5079909620991251E-2</v>
      </c>
      <c r="BIH46" s="202">
        <f t="shared" si="117"/>
        <v>0.45934865451895035</v>
      </c>
      <c r="BII46" s="202"/>
      <c r="BIJ46" s="202">
        <v>7.5239129737609323E-2</v>
      </c>
      <c r="BIK46" s="202">
        <v>4.0751195335276963E-3</v>
      </c>
      <c r="BIL46" s="202"/>
      <c r="BIM46" s="202">
        <f t="shared" si="118"/>
        <v>7.9314249271137019E-2</v>
      </c>
      <c r="BIN46" s="202"/>
      <c r="BIO46" s="202">
        <v>0.12130636005830903</v>
      </c>
      <c r="BIP46" s="202">
        <v>1.2261774052478134E-2</v>
      </c>
      <c r="BIQ46" s="202">
        <v>3.6966360058309035E-2</v>
      </c>
      <c r="BIR46" s="202">
        <v>0.42637049999999993</v>
      </c>
      <c r="BIS46" s="202">
        <f t="shared" si="119"/>
        <v>0.59690499416909615</v>
      </c>
      <c r="BIT46" s="202">
        <v>0.24267162099125364</v>
      </c>
      <c r="BIU46" s="202"/>
      <c r="BIV46" s="202">
        <v>1.3801180758017492E-2</v>
      </c>
      <c r="BIW46" s="202">
        <v>5.9305999999999998E-2</v>
      </c>
      <c r="BIX46" s="202">
        <v>1.3749999999999999E-3</v>
      </c>
      <c r="BIY46" s="202">
        <f t="shared" si="120"/>
        <v>0.3171538017492711</v>
      </c>
      <c r="BIZ46" s="202">
        <v>2.7923994169096211E-3</v>
      </c>
      <c r="BJA46" s="202">
        <v>3.78625E-2</v>
      </c>
      <c r="BJB46" s="202">
        <v>1.4241059766763847E-2</v>
      </c>
      <c r="BJC46" s="202">
        <v>6.3719150145772591E-2</v>
      </c>
      <c r="BJD46" s="202">
        <f t="shared" si="121"/>
        <v>0.11861510932944605</v>
      </c>
      <c r="BJE46" s="202">
        <v>2.4373906705539357E-2</v>
      </c>
      <c r="BJF46" s="202">
        <v>0.12143130029154518</v>
      </c>
      <c r="BJG46" s="202">
        <v>3.8391588921282797E-3</v>
      </c>
      <c r="BJH46" s="202">
        <v>1.3427492711370263E-3</v>
      </c>
      <c r="BJI46" s="202">
        <f t="shared" si="122"/>
        <v>0.15098711516034985</v>
      </c>
      <c r="BJJ46" s="202">
        <f t="shared" si="123"/>
        <v>1.2629752696793002</v>
      </c>
      <c r="BJK46" s="202">
        <f t="shared" si="238"/>
        <v>37.636347239970839</v>
      </c>
      <c r="BJL46" s="202">
        <v>0.19391499999999998</v>
      </c>
      <c r="BJM46" s="202"/>
      <c r="BJN46" s="202"/>
      <c r="BJO46" s="202">
        <v>1.2849999999999999E-3</v>
      </c>
      <c r="BJP46" s="202">
        <v>2.7748749271137026E-2</v>
      </c>
      <c r="BJQ46" s="202">
        <f t="shared" si="124"/>
        <v>0.222948749271137</v>
      </c>
      <c r="BJR46" s="202"/>
      <c r="BJS46" s="202">
        <v>2.0722139941690962E-2</v>
      </c>
      <c r="BJT46" s="202"/>
      <c r="BJU46" s="202">
        <v>1.0937899416909621E-2</v>
      </c>
      <c r="BJV46" s="202">
        <v>1.9153810495626821E-2</v>
      </c>
      <c r="BJW46" s="202">
        <f t="shared" si="125"/>
        <v>5.0813849854227405E-2</v>
      </c>
      <c r="BJX46" s="202"/>
      <c r="BJY46" s="202">
        <v>8.6316005830903778E-3</v>
      </c>
      <c r="BJZ46" s="202">
        <v>7.1577500000000002E-2</v>
      </c>
      <c r="BKA46" s="202">
        <v>3.115291982507289E-2</v>
      </c>
      <c r="BKB46" s="202">
        <f t="shared" si="126"/>
        <v>0.11136202040816327</v>
      </c>
      <c r="BKC46" s="202">
        <v>0.55246832069970842</v>
      </c>
      <c r="BKD46" s="202">
        <v>4.964080029154519E-2</v>
      </c>
      <c r="BKE46" s="202"/>
      <c r="BKF46" s="202">
        <v>2.1159193309037896</v>
      </c>
      <c r="BKG46" s="202"/>
      <c r="BKH46" s="202">
        <f t="shared" si="127"/>
        <v>2.7180284518950431</v>
      </c>
      <c r="BKI46" s="202">
        <f t="shared" si="128"/>
        <v>3.1031530714285709</v>
      </c>
      <c r="BKJ46" s="202">
        <v>6.3901020408163253E-4</v>
      </c>
      <c r="BKK46" s="202"/>
      <c r="BKL46" s="202">
        <v>3.4123460641399421E-2</v>
      </c>
      <c r="BKM46" s="202">
        <v>0.21563156997084548</v>
      </c>
      <c r="BKN46" s="202">
        <v>0.92207647813411076</v>
      </c>
      <c r="BKO46" s="202">
        <f t="shared" si="129"/>
        <v>1.1724705189504374</v>
      </c>
      <c r="BKP46" s="202">
        <v>7.1999999999999994E-4</v>
      </c>
      <c r="BKQ46" s="202">
        <v>6.0043701166180755E-2</v>
      </c>
      <c r="BKR46" s="202">
        <v>3.2128503192419817</v>
      </c>
      <c r="BKS46" s="202">
        <v>1.6973139941690963E-2</v>
      </c>
      <c r="BKT46" s="202">
        <v>5.9950000000000003E-2</v>
      </c>
      <c r="BKU46" s="202">
        <f t="shared" si="130"/>
        <v>3.3505371603498535</v>
      </c>
      <c r="BKV46" s="202">
        <v>3.6299999999999993E-4</v>
      </c>
      <c r="BKW46" s="202">
        <v>2.8605220116618073E-2</v>
      </c>
      <c r="BKX46" s="202">
        <v>5.160806997084548E-2</v>
      </c>
      <c r="BKY46" s="202">
        <f t="shared" si="131"/>
        <v>8.0576290087463559E-2</v>
      </c>
      <c r="BKZ46" s="202">
        <v>0.10196636005830904</v>
      </c>
      <c r="BLA46" s="202">
        <v>4.7124693877551018E-3</v>
      </c>
      <c r="BLB46" s="202">
        <v>8.5921979591836728E-2</v>
      </c>
      <c r="BLC46" s="202">
        <v>0.14412210058309038</v>
      </c>
      <c r="BLD46" s="202">
        <v>1.1660510204081632E-2</v>
      </c>
      <c r="BLE46" s="202">
        <f t="shared" si="132"/>
        <v>0.34838341982507293</v>
      </c>
      <c r="BLF46" s="196">
        <f t="shared" si="133"/>
        <v>4.9519673892128262</v>
      </c>
      <c r="BLG46" s="202">
        <v>6.7803230320699695E-2</v>
      </c>
      <c r="BLH46" s="202"/>
      <c r="BLI46" s="202">
        <v>4.1663899416909622E-2</v>
      </c>
      <c r="BLJ46" s="202">
        <v>3.0541399416909622E-3</v>
      </c>
      <c r="BLK46" s="202">
        <v>5.9083265801749274</v>
      </c>
      <c r="BLL46" s="202">
        <f t="shared" si="134"/>
        <v>6.0208478498542277</v>
      </c>
      <c r="BLM46" s="202">
        <v>4.9738969999999993E-2</v>
      </c>
      <c r="BLN46" s="202">
        <v>2.653E-3</v>
      </c>
      <c r="BLO46" s="202"/>
      <c r="BLP46" s="202">
        <v>1.0720520000000001E-2</v>
      </c>
      <c r="BLQ46" s="202">
        <v>5.8998510000000004E-2</v>
      </c>
      <c r="BLR46" s="196">
        <f t="shared" si="135"/>
        <v>0.122111</v>
      </c>
      <c r="BLS46" s="202">
        <v>0.44974963000000001</v>
      </c>
      <c r="BLT46" s="202">
        <v>3.8586499999999999E-3</v>
      </c>
      <c r="BLU46" s="202">
        <v>7.7665270000000008E-2</v>
      </c>
      <c r="BLV46" s="202">
        <v>2.2117689999999999E-2</v>
      </c>
      <c r="BLW46" s="202">
        <v>1.0273900000000002E-3</v>
      </c>
      <c r="BLX46" s="196">
        <f t="shared" si="239"/>
        <v>0.55441863000000002</v>
      </c>
      <c r="BLY46" s="202"/>
      <c r="BLZ46" s="202"/>
      <c r="BMA46" s="202"/>
      <c r="BMB46" s="202"/>
      <c r="BMC46" s="202">
        <v>7.489E-3</v>
      </c>
      <c r="BMD46" s="196">
        <f t="shared" si="136"/>
        <v>7.489E-3</v>
      </c>
      <c r="BME46" s="202"/>
      <c r="BMF46" s="202">
        <v>6.0683750000000002E-2</v>
      </c>
      <c r="BMG46" s="202">
        <v>4.4799999999999996E-3</v>
      </c>
      <c r="BMH46" s="196">
        <f t="shared" si="137"/>
        <v>6.5163750000000006E-2</v>
      </c>
      <c r="BMI46" s="196">
        <f t="shared" si="138"/>
        <v>6.7700302298542274</v>
      </c>
      <c r="BMJ46" s="202"/>
      <c r="BMK46" s="196">
        <f t="shared" si="139"/>
        <v>0</v>
      </c>
      <c r="BML46" s="202">
        <v>7.9687000000000004E-3</v>
      </c>
      <c r="BMM46" s="202"/>
      <c r="BMN46" s="202"/>
      <c r="BMO46" s="202"/>
      <c r="BMP46" s="202"/>
      <c r="BMQ46" s="196">
        <f t="shared" si="140"/>
        <v>7.9687000000000004E-3</v>
      </c>
      <c r="BMR46" s="202">
        <v>7.7489520000000006E-2</v>
      </c>
      <c r="BMS46" s="202">
        <v>3.4942481300000003</v>
      </c>
      <c r="BMT46" s="202">
        <v>0.10028007</v>
      </c>
      <c r="BMU46" s="202">
        <v>2.9693650000000002E-2</v>
      </c>
      <c r="BMV46" s="202">
        <v>0.77279319999999996</v>
      </c>
      <c r="BMW46" s="196">
        <f t="shared" si="141"/>
        <v>4.4745045700000006</v>
      </c>
      <c r="BMX46" s="202"/>
      <c r="BMY46" s="202">
        <v>3.3305240000000007E-2</v>
      </c>
      <c r="BMZ46" s="202">
        <v>7.1745530000000002E-2</v>
      </c>
      <c r="BNA46" s="202"/>
      <c r="BNB46" s="202"/>
      <c r="BNC46" s="196">
        <f t="shared" si="142"/>
        <v>0.10505077000000002</v>
      </c>
      <c r="BND46" s="202">
        <v>6.6611000000000003E-4</v>
      </c>
      <c r="BNE46" s="202"/>
      <c r="BNF46" s="202">
        <v>1.2999999999999999E-4</v>
      </c>
      <c r="BNG46" s="202">
        <v>5.39607E-2</v>
      </c>
      <c r="BNH46" s="202">
        <v>5.5362649999999999E-2</v>
      </c>
      <c r="BNI46" s="196">
        <f t="shared" si="143"/>
        <v>0.11011946</v>
      </c>
      <c r="BNJ46" s="196">
        <f t="shared" si="144"/>
        <v>4.6976435000000007</v>
      </c>
      <c r="BNK46" s="202">
        <v>0.46411097000000001</v>
      </c>
      <c r="BNL46" s="202">
        <v>6.4003379999999999E-2</v>
      </c>
      <c r="BNM46" s="202">
        <v>4.0414810000000002E-2</v>
      </c>
      <c r="BNN46" s="202">
        <v>4.0262200000000005E-3</v>
      </c>
      <c r="BNO46" s="202">
        <v>10.067748690000002</v>
      </c>
      <c r="BNP46" s="196">
        <f t="shared" si="145"/>
        <v>10.640304070000003</v>
      </c>
      <c r="BNQ46" s="202">
        <v>0.45867871000000004</v>
      </c>
      <c r="BNR46" s="202">
        <v>0.10292480999999999</v>
      </c>
      <c r="BNS46" s="202">
        <v>6.8420300000000003E-2</v>
      </c>
      <c r="BNT46" s="202">
        <v>6.4428999999999997E-3</v>
      </c>
      <c r="BNU46" s="202">
        <v>2.9091159999999998E-2</v>
      </c>
      <c r="BNV46" s="196">
        <f t="shared" si="146"/>
        <v>0.66555788000000005</v>
      </c>
      <c r="BNW46" s="202">
        <v>5.1318549999999998E-2</v>
      </c>
      <c r="BNX46" s="202"/>
      <c r="BNY46" s="202">
        <v>1.8924049999999998E-2</v>
      </c>
      <c r="BNZ46" s="202">
        <v>1.614809E-2</v>
      </c>
      <c r="BOA46" s="202">
        <v>1.406015E-2</v>
      </c>
      <c r="BOB46" s="196">
        <f t="shared" si="147"/>
        <v>0.10045083999999999</v>
      </c>
      <c r="BOC46" s="202"/>
      <c r="BOD46" s="202">
        <v>4.5629199999999998E-3</v>
      </c>
      <c r="BOE46" s="202">
        <v>0.11881728999999999</v>
      </c>
      <c r="BOF46" s="202">
        <v>4.1405600000000006E-3</v>
      </c>
      <c r="BOG46" s="202">
        <v>0.14132015000000001</v>
      </c>
      <c r="BOH46" s="196">
        <f t="shared" si="148"/>
        <v>0.26884091999999998</v>
      </c>
      <c r="BOI46" s="202"/>
      <c r="BOJ46" s="196">
        <f t="shared" si="149"/>
        <v>0</v>
      </c>
      <c r="BOK46" s="196">
        <f t="shared" si="150"/>
        <v>11.675153710000004</v>
      </c>
      <c r="BOL46" s="202">
        <v>4.3646499999999994E-3</v>
      </c>
      <c r="BOM46" s="202">
        <v>1.3422060000000001E-2</v>
      </c>
      <c r="BON46" s="202">
        <v>9.8788700000000007E-2</v>
      </c>
      <c r="BOO46" s="196">
        <f t="shared" si="240"/>
        <v>0.11657541</v>
      </c>
      <c r="BOP46" s="196">
        <v>4.3504450000000007E-2</v>
      </c>
      <c r="BOQ46" s="196">
        <v>0.14053515999999999</v>
      </c>
      <c r="BOR46" s="196">
        <v>0.17638916000000002</v>
      </c>
      <c r="BOS46" s="196">
        <v>1.0605499999999999E-3</v>
      </c>
      <c r="BOT46" s="196">
        <v>6.8501999999999993E-2</v>
      </c>
      <c r="BOU46" s="196">
        <f t="shared" si="151"/>
        <v>0.42999132000000001</v>
      </c>
      <c r="BOV46" s="196">
        <v>1.009502E-2</v>
      </c>
      <c r="BOW46" s="196">
        <v>6.3237559999999998E-2</v>
      </c>
      <c r="BOX46" s="196">
        <v>7.7598600000000004E-2</v>
      </c>
      <c r="BOY46" s="196">
        <v>4.43782239</v>
      </c>
      <c r="BOZ46" s="196"/>
      <c r="BPA46" s="196">
        <v>4.1839600000000005E-3</v>
      </c>
      <c r="BPB46" s="196">
        <f t="shared" si="152"/>
        <v>4.5929375299999995</v>
      </c>
      <c r="BPC46" s="196"/>
      <c r="BPD46" s="196">
        <v>0.18388705999999999</v>
      </c>
      <c r="BPE46" s="196">
        <v>6.23691E-3</v>
      </c>
      <c r="BPF46" s="196">
        <v>5.1996980000000005E-2</v>
      </c>
      <c r="BPG46" s="196">
        <f t="shared" si="153"/>
        <v>0.24212095</v>
      </c>
      <c r="BPH46" s="196">
        <v>4.7837600000000001E-2</v>
      </c>
      <c r="BPI46" s="196">
        <v>1.311091E-2</v>
      </c>
      <c r="BPJ46" s="196">
        <v>0.34810049999999998</v>
      </c>
      <c r="BPK46" s="196">
        <f t="shared" si="154"/>
        <v>0.40904900999999999</v>
      </c>
      <c r="BPL46" s="196">
        <f t="shared" si="155"/>
        <v>5.7906742200000005</v>
      </c>
      <c r="BPM46" s="196">
        <v>6.455466E-2</v>
      </c>
      <c r="BPN46" s="196">
        <v>1.023399E-2</v>
      </c>
      <c r="BPO46" s="196">
        <f t="shared" si="156"/>
        <v>7.4788649999999998E-2</v>
      </c>
      <c r="BPP46" s="196">
        <v>3.5586900000000002E-3</v>
      </c>
      <c r="BPQ46" s="196"/>
      <c r="BPR46" s="196">
        <v>7.7433500000000004E-3</v>
      </c>
      <c r="BPS46" s="196">
        <v>7.2975100000000001E-3</v>
      </c>
      <c r="BPT46" s="196">
        <v>3.630063E-2</v>
      </c>
      <c r="BPU46" s="196">
        <f t="shared" si="157"/>
        <v>5.490018E-2</v>
      </c>
      <c r="BPV46" s="196">
        <v>2.02378E-2</v>
      </c>
      <c r="BPW46" s="196">
        <v>3.4326089999999997E-2</v>
      </c>
      <c r="BPX46" s="196">
        <v>3.7669559999999998E-2</v>
      </c>
      <c r="BPY46" s="196">
        <v>1.8147999999999998E-4</v>
      </c>
      <c r="BPZ46" s="196">
        <f t="shared" si="241"/>
        <v>9.2414929999999992E-2</v>
      </c>
      <c r="BQA46" s="196">
        <v>0.33893079999999998</v>
      </c>
      <c r="BQB46" s="196">
        <v>4.1025203699999997</v>
      </c>
      <c r="BQC46" s="196">
        <v>6.7097779999999996E-2</v>
      </c>
      <c r="BQD46" s="196">
        <v>0.37511617999999997</v>
      </c>
      <c r="BQE46" s="196">
        <v>0.13497059</v>
      </c>
      <c r="BQF46" s="196">
        <f t="shared" si="158"/>
        <v>5.0186357199999998</v>
      </c>
      <c r="BQG46" s="196">
        <v>2.8202499999999998E-2</v>
      </c>
      <c r="BQH46" s="196">
        <v>7.8822779999999995E-2</v>
      </c>
      <c r="BQI46" s="196">
        <v>7.7583800000000005E-3</v>
      </c>
      <c r="BQJ46" s="196">
        <v>3.4707234300000001</v>
      </c>
      <c r="BQK46" s="196">
        <v>0.15825992999999999</v>
      </c>
      <c r="BQL46" s="196">
        <f t="shared" si="159"/>
        <v>3.7437670199999999</v>
      </c>
      <c r="BQM46" s="196">
        <f t="shared" si="242"/>
        <v>8.9845065000000002</v>
      </c>
      <c r="BQN46" s="196">
        <v>4.2172199999999998E-3</v>
      </c>
      <c r="BQO46" s="196">
        <v>5.2527299999999997E-3</v>
      </c>
      <c r="BQP46" s="196">
        <v>0.96337297999999993</v>
      </c>
      <c r="BQQ46" s="196"/>
      <c r="BQR46" s="196">
        <f t="shared" si="160"/>
        <v>0.97284292999999988</v>
      </c>
      <c r="BQS46" s="196">
        <v>3.3179999999999997E-5</v>
      </c>
      <c r="BQT46" s="196">
        <v>1.2538800000000002E-3</v>
      </c>
      <c r="BQU46" s="196">
        <v>0.10643307</v>
      </c>
      <c r="BQV46" s="196">
        <v>4.308639999999999E-3</v>
      </c>
      <c r="BQW46" s="196">
        <v>4.5065620000000001E-2</v>
      </c>
      <c r="BQX46" s="196">
        <f t="shared" si="161"/>
        <v>0.15709439000000003</v>
      </c>
      <c r="BQY46" s="196">
        <v>0.21193025999999998</v>
      </c>
      <c r="BQZ46" s="196"/>
      <c r="BRA46" s="196">
        <v>2.2515900000000002E-2</v>
      </c>
      <c r="BRB46" s="196">
        <v>1.911179E-2</v>
      </c>
      <c r="BRC46" s="196">
        <v>0.12089522</v>
      </c>
      <c r="BRD46" s="196">
        <f t="shared" si="162"/>
        <v>0.37445317</v>
      </c>
      <c r="BRE46" s="196"/>
      <c r="BRF46" s="196">
        <v>8.8669339999999999E-2</v>
      </c>
      <c r="BRG46" s="196">
        <v>8.9637000000000015E-3</v>
      </c>
      <c r="BRH46" s="196"/>
      <c r="BRI46" s="196">
        <v>1.5387E-2</v>
      </c>
      <c r="BRJ46" s="196">
        <f t="shared" si="163"/>
        <v>0.11302004</v>
      </c>
      <c r="BRK46" s="196">
        <v>3.3816640000000002E-2</v>
      </c>
      <c r="BRL46" s="196">
        <v>0.98942962000000001</v>
      </c>
      <c r="BRM46" s="196">
        <f t="shared" si="164"/>
        <v>1.0232462600000001</v>
      </c>
      <c r="BRN46" s="196">
        <f t="shared" si="243"/>
        <v>2.64065679</v>
      </c>
      <c r="BRO46" s="196">
        <v>4.594666E-2</v>
      </c>
      <c r="BRP46" s="196">
        <v>1.028834E-2</v>
      </c>
      <c r="BRQ46" s="196">
        <v>0.18087395000000001</v>
      </c>
      <c r="BRR46" s="196">
        <f t="shared" si="165"/>
        <v>0.23710895000000001</v>
      </c>
      <c r="BRS46" s="196">
        <v>1.9327000000000001E-3</v>
      </c>
      <c r="BRT46" s="196">
        <v>4.4014419999999999E-2</v>
      </c>
      <c r="BRU46" s="196">
        <v>0.94469376000000005</v>
      </c>
      <c r="BRV46" s="196">
        <v>0.16757116999999999</v>
      </c>
      <c r="BRW46" s="196">
        <v>1.026609E-2</v>
      </c>
      <c r="BRX46" s="196">
        <f t="shared" si="166"/>
        <v>1.1684781399999999</v>
      </c>
      <c r="BRY46" s="196">
        <v>2.628722E-2</v>
      </c>
      <c r="BRZ46" s="196">
        <v>1.1887390000000001E-2</v>
      </c>
      <c r="BSA46" s="196">
        <v>1.176337E-2</v>
      </c>
      <c r="BSB46" s="196">
        <v>0.62640126000000007</v>
      </c>
      <c r="BSC46" s="196">
        <v>5.1395449999999995E-2</v>
      </c>
      <c r="BSD46" s="196">
        <f t="shared" si="167"/>
        <v>0.72773469000000013</v>
      </c>
      <c r="BSE46" s="196"/>
      <c r="BSF46" s="196">
        <v>1.5353692800000001</v>
      </c>
      <c r="BSG46" s="196">
        <v>1.0731379999999999E-2</v>
      </c>
      <c r="BSH46" s="196">
        <v>1.2741889999999999E-2</v>
      </c>
      <c r="BSI46" s="196">
        <v>0.16172754</v>
      </c>
      <c r="BSJ46" s="196">
        <f t="shared" si="168"/>
        <v>1.7205700900000001</v>
      </c>
      <c r="BSK46" s="196">
        <v>9.0074999999999997E-4</v>
      </c>
      <c r="BSL46" s="196">
        <v>2.1451599999999998E-2</v>
      </c>
      <c r="BSM46" s="196">
        <v>0.13133800000000001</v>
      </c>
      <c r="BSN46" s="196">
        <v>6.9233499999999991E-3</v>
      </c>
      <c r="BSO46" s="196">
        <f t="shared" si="169"/>
        <v>0.1606137</v>
      </c>
      <c r="BSP46" s="196">
        <f t="shared" si="170"/>
        <v>4.0145055699999999</v>
      </c>
      <c r="BSQ46" s="196">
        <v>0.49508833999999996</v>
      </c>
      <c r="BSR46" s="196">
        <f t="shared" si="171"/>
        <v>0.49508833999999996</v>
      </c>
      <c r="BSS46" s="196">
        <v>1.6969999999999998E-4</v>
      </c>
      <c r="BST46" s="196">
        <v>2.407635E-2</v>
      </c>
      <c r="BSU46" s="196">
        <v>9.8370000000000003E-3</v>
      </c>
      <c r="BSV46" s="196">
        <v>2.0948629999999996E-2</v>
      </c>
      <c r="BSW46" s="196">
        <v>1.6642303300000001</v>
      </c>
      <c r="BSX46" s="196">
        <f t="shared" si="172"/>
        <v>1.71926201</v>
      </c>
      <c r="BSY46" s="196">
        <v>0.47454613000000001</v>
      </c>
      <c r="BSZ46" s="196">
        <v>0.10351399</v>
      </c>
      <c r="BTA46" s="196">
        <v>2.1883617600000003</v>
      </c>
      <c r="BTB46" s="196">
        <v>1.7924259999999997E-2</v>
      </c>
      <c r="BTC46" s="196">
        <v>7.1622530000000018E-2</v>
      </c>
      <c r="BTD46" s="196">
        <f t="shared" si="173"/>
        <v>2.8559686700000002</v>
      </c>
      <c r="BTE46" s="196">
        <v>2.2247299999999999E-3</v>
      </c>
      <c r="BTF46" s="196">
        <v>0.18717302</v>
      </c>
      <c r="BTG46" s="196">
        <v>4.1457889999999997E-2</v>
      </c>
      <c r="BTH46" s="196">
        <v>1.4478545</v>
      </c>
      <c r="BTI46" s="196"/>
      <c r="BTJ46" s="196">
        <f t="shared" si="174"/>
        <v>1.67871014</v>
      </c>
      <c r="BTK46" s="196"/>
      <c r="BTL46" s="196"/>
      <c r="BTM46" s="196">
        <v>6.1421399999999999E-3</v>
      </c>
      <c r="BTN46" s="196"/>
      <c r="BTO46" s="196">
        <v>2.20646E-2</v>
      </c>
      <c r="BTP46" s="196">
        <f t="shared" si="175"/>
        <v>2.8206740000000001E-2</v>
      </c>
      <c r="BTQ46" s="196">
        <f t="shared" si="176"/>
        <v>6.7772359</v>
      </c>
      <c r="BTR46" s="196"/>
      <c r="BTS46" s="196">
        <v>3.0852059400000003</v>
      </c>
      <c r="BTT46" s="196">
        <v>4.1148899999999995E-2</v>
      </c>
      <c r="BTU46" s="196"/>
      <c r="BTV46" s="196">
        <f t="shared" si="177"/>
        <v>3.1263548400000003</v>
      </c>
      <c r="BTW46" s="196">
        <v>5.7373400000000005E-3</v>
      </c>
      <c r="BTX46" s="196">
        <v>4.6603090000000007E-2</v>
      </c>
      <c r="BTY46" s="196">
        <v>1.1706800000000001E-3</v>
      </c>
      <c r="BTZ46" s="196"/>
      <c r="BUA46" s="196">
        <v>1.87063713</v>
      </c>
      <c r="BUB46" s="196">
        <f t="shared" si="178"/>
        <v>1.9241482400000001</v>
      </c>
      <c r="BUC46" s="196">
        <v>8.0323779999999997E-2</v>
      </c>
      <c r="BUD46" s="196">
        <v>0.107029</v>
      </c>
      <c r="BUE46" s="196">
        <v>5.9247578199999991</v>
      </c>
      <c r="BUF46" s="196">
        <v>1.2999400000000001E-3</v>
      </c>
      <c r="BUG46" s="196">
        <v>1.2777789999999999E-2</v>
      </c>
      <c r="BUH46" s="196">
        <f t="shared" si="179"/>
        <v>6.1261883299999997</v>
      </c>
      <c r="BUI46" s="196">
        <f>1.9963187-1.984</f>
        <v>1.2318700000000016E-2</v>
      </c>
      <c r="BUJ46" s="196">
        <v>1.2051199999999998E-3</v>
      </c>
      <c r="BUK46" s="196">
        <v>4.8697360000000002E-2</v>
      </c>
      <c r="BUL46" s="196"/>
      <c r="BUM46" s="196">
        <v>2.92837E-3</v>
      </c>
      <c r="BUN46" s="196">
        <f t="shared" si="180"/>
        <v>6.5149550000000014E-2</v>
      </c>
      <c r="BUO46" s="196"/>
      <c r="BUP46" s="196">
        <v>2.4322699999999999E-2</v>
      </c>
      <c r="BUQ46" s="196">
        <f t="shared" si="181"/>
        <v>2.4322699999999999E-2</v>
      </c>
      <c r="BUR46" s="196">
        <f t="shared" si="182"/>
        <v>11.26616366</v>
      </c>
      <c r="BUS46" s="196">
        <v>5.0185189999999998E-2</v>
      </c>
      <c r="BUT46" s="196">
        <v>1.0772510000000001E-2</v>
      </c>
      <c r="BUU46" s="196">
        <v>4.5278869999999992E-2</v>
      </c>
      <c r="BUV46" s="196">
        <f t="shared" si="183"/>
        <v>0.10623656999999999</v>
      </c>
      <c r="BUW46" s="196">
        <f>2.12598112-1.98</f>
        <v>0.14598112000000008</v>
      </c>
      <c r="BUX46" s="196">
        <v>0.93133082000000011</v>
      </c>
      <c r="BUY46" s="196"/>
      <c r="BUZ46" s="196">
        <v>0.30076275000000008</v>
      </c>
      <c r="BVA46" s="196">
        <v>0.10860072</v>
      </c>
      <c r="BVB46" s="196">
        <f t="shared" si="184"/>
        <v>1.4866754100000004</v>
      </c>
      <c r="BVC46" s="196"/>
      <c r="BVD46" s="196">
        <v>0.11448538000000001</v>
      </c>
      <c r="BVE46" s="196">
        <v>0.62064675999999996</v>
      </c>
      <c r="BVF46" s="196">
        <v>2.3289999999999999E-3</v>
      </c>
      <c r="BVG46" s="196">
        <v>0.59974448000000002</v>
      </c>
      <c r="BVH46" s="196">
        <f t="shared" si="185"/>
        <v>1.33720562</v>
      </c>
      <c r="BVI46" s="196">
        <v>2.2980276699999993</v>
      </c>
      <c r="BVJ46" s="196">
        <v>2.634852E-2</v>
      </c>
      <c r="BVK46" s="196">
        <v>3.6022100000000002E-3</v>
      </c>
      <c r="BVL46" s="196">
        <v>7.884969E-2</v>
      </c>
      <c r="BVM46" s="196">
        <v>1.3488389999999999E-2</v>
      </c>
      <c r="BVN46" s="196">
        <f t="shared" si="206"/>
        <v>2.4203164799999994</v>
      </c>
      <c r="BVO46" s="196">
        <v>1.8113199999999999E-2</v>
      </c>
      <c r="BVP46" s="196">
        <v>8.0563800000000001E-3</v>
      </c>
      <c r="BVQ46" s="196">
        <v>9.6001000000000003E-3</v>
      </c>
      <c r="BVR46" s="196">
        <v>2.036081E-2</v>
      </c>
      <c r="BVS46" s="196">
        <v>1.34036234</v>
      </c>
      <c r="BVT46" s="196">
        <f t="shared" si="186"/>
        <v>1.3964928299999999</v>
      </c>
      <c r="BVU46" s="196">
        <f t="shared" si="187"/>
        <v>6.7469269099999991</v>
      </c>
      <c r="BVV46" s="196">
        <f t="shared" si="244"/>
        <v>77.418617450495631</v>
      </c>
      <c r="BVW46" s="196">
        <v>3.7889819999999998E-2</v>
      </c>
      <c r="BVX46" s="196"/>
      <c r="BVY46" s="196">
        <v>6.679583E-2</v>
      </c>
      <c r="BVZ46" s="196">
        <v>0.59619624999999998</v>
      </c>
      <c r="BWA46" s="196">
        <v>4.9701962599999998</v>
      </c>
      <c r="BWB46" s="196">
        <f t="shared" si="245"/>
        <v>5.6710781599999995</v>
      </c>
      <c r="BWC46" s="196">
        <v>2.8608000000000005E-2</v>
      </c>
      <c r="BWD46" s="196">
        <v>8.815344999999998E-2</v>
      </c>
      <c r="BWE46" s="196">
        <v>1.3456265600000004</v>
      </c>
      <c r="BWF46" s="196">
        <v>1.356573E-2</v>
      </c>
      <c r="BWG46" s="196">
        <v>0.15210043000000001</v>
      </c>
      <c r="BWH46" s="196">
        <f t="shared" si="204"/>
        <v>1.6280541700000004</v>
      </c>
      <c r="BWI46" s="196">
        <v>1.4376999999999999E-2</v>
      </c>
      <c r="BWJ46" s="196">
        <v>4.4202900000000003E-3</v>
      </c>
      <c r="BWK46" s="196">
        <v>3.8432359900000002</v>
      </c>
      <c r="BWL46" s="196">
        <v>6.0240999999999992E-3</v>
      </c>
      <c r="BWM46" s="196">
        <v>1.7211172399999999</v>
      </c>
      <c r="BWN46" s="196">
        <f t="shared" si="209"/>
        <v>5.5891746199999996</v>
      </c>
      <c r="BWO46" s="196">
        <v>0.67430799999999991</v>
      </c>
      <c r="BWP46" s="196">
        <v>1.358757E-2</v>
      </c>
      <c r="BWQ46" s="196">
        <v>1.52162499999999E-2</v>
      </c>
      <c r="BWR46" s="196">
        <v>0.36491107999999994</v>
      </c>
      <c r="BWS46" s="196">
        <v>2.8671680000000001E-2</v>
      </c>
      <c r="BWT46" s="196">
        <f t="shared" si="210"/>
        <v>1.0966945799999999</v>
      </c>
      <c r="BWU46" s="196">
        <v>3.201946E-2</v>
      </c>
      <c r="BWV46" s="196">
        <f t="shared" si="246"/>
        <v>3.201946E-2</v>
      </c>
      <c r="BWW46" s="196">
        <f t="shared" si="247"/>
        <v>14.017020990000001</v>
      </c>
      <c r="BWX46" s="196">
        <v>0.26909459000000002</v>
      </c>
      <c r="BWY46" s="196">
        <v>3.8909220000000001E-2</v>
      </c>
      <c r="BWZ46" s="196">
        <v>1.3201269999999999E-2</v>
      </c>
      <c r="BXA46" s="196">
        <v>4.75E-4</v>
      </c>
      <c r="BXB46" s="196">
        <f t="shared" si="190"/>
        <v>0.32168008000000003</v>
      </c>
      <c r="BXC46" s="196">
        <v>5.3972419400000007</v>
      </c>
      <c r="BXD46" s="196">
        <v>1.287934E-2</v>
      </c>
      <c r="BXE46" s="196">
        <v>0.28563179000000005</v>
      </c>
      <c r="BXF46" s="196">
        <v>1.992E-2</v>
      </c>
      <c r="BXG46" s="196">
        <v>4.3885479999999998E-2</v>
      </c>
      <c r="BXH46" s="196">
        <f t="shared" si="191"/>
        <v>5.7595585500000004</v>
      </c>
      <c r="BXI46" s="196">
        <v>0.47264868999999998</v>
      </c>
      <c r="BXJ46" s="196">
        <v>0.11400762</v>
      </c>
      <c r="BXK46" s="196">
        <v>9.0889999999999999E-3</v>
      </c>
      <c r="BXL46" s="196">
        <v>9.1097800000000013E-3</v>
      </c>
      <c r="BXM46" s="196">
        <v>4.1755349999999997E-2</v>
      </c>
      <c r="BXN46" s="196">
        <f t="shared" si="192"/>
        <v>0.6466104399999999</v>
      </c>
      <c r="BXO46" s="196">
        <v>3.2426280000000002E-2</v>
      </c>
      <c r="BXP46" s="196">
        <v>9.5136899999999996E-2</v>
      </c>
      <c r="BXQ46" s="196">
        <v>0.38032745000000001</v>
      </c>
      <c r="BXR46" s="196">
        <v>7.1045659999999997E-2</v>
      </c>
      <c r="BXS46" s="196">
        <v>0.30330781000000001</v>
      </c>
      <c r="BXT46" s="196">
        <f t="shared" si="193"/>
        <v>0.88224410000000009</v>
      </c>
      <c r="BXU46" s="196">
        <f t="shared" si="194"/>
        <v>7.6100931700000007</v>
      </c>
      <c r="BXV46" s="196">
        <v>6.8298010000000006E-2</v>
      </c>
      <c r="BXW46" s="196">
        <v>0.23078561</v>
      </c>
      <c r="BXX46" s="196">
        <v>4.5915809999999994E-2</v>
      </c>
      <c r="BXY46" s="196">
        <f t="shared" si="195"/>
        <v>0.34499943</v>
      </c>
      <c r="BXZ46" s="196">
        <v>3.3445729999999993E-2</v>
      </c>
      <c r="BYA46" s="196">
        <v>2.6396830000000003E-2</v>
      </c>
      <c r="BYB46" s="196">
        <v>2.8478900000000001E-2</v>
      </c>
      <c r="BYC46" s="196">
        <v>0.19149542</v>
      </c>
      <c r="BYD46" s="196">
        <v>0.247973</v>
      </c>
      <c r="BYE46" s="196">
        <f t="shared" si="196"/>
        <v>0.52778988000000004</v>
      </c>
      <c r="BYF46" s="196">
        <v>9.1833019999999987E-2</v>
      </c>
      <c r="BYG46" s="196">
        <v>0.84846876999999998</v>
      </c>
      <c r="BYH46" s="196">
        <v>4.9992500000000002E-2</v>
      </c>
      <c r="BYI46" s="196">
        <v>0.89562552000000006</v>
      </c>
      <c r="BYJ46" s="196">
        <v>8.3128679999999996E-2</v>
      </c>
      <c r="BYK46" s="196">
        <f t="shared" si="207"/>
        <v>1.9690484899999998</v>
      </c>
      <c r="BYL46" s="196">
        <v>0.13654189000000003</v>
      </c>
      <c r="BYM46" s="196">
        <v>0.19423397000000001</v>
      </c>
      <c r="BYN46" s="196">
        <v>0.11402870999999999</v>
      </c>
      <c r="BYO46" s="196">
        <v>0.23161578000000002</v>
      </c>
      <c r="BYP46" s="196">
        <v>0.12792012999999999</v>
      </c>
      <c r="BYQ46" s="196">
        <f t="shared" si="205"/>
        <v>0.80434048000000002</v>
      </c>
      <c r="BYR46" s="196">
        <v>2.8361469999999996E-2</v>
      </c>
      <c r="BYS46" s="196">
        <v>0.26040033000000001</v>
      </c>
      <c r="BYT46" s="196">
        <v>1.8695E-2</v>
      </c>
      <c r="BYU46" s="196">
        <v>1.85889003</v>
      </c>
      <c r="BYV46" s="196">
        <f t="shared" si="197"/>
        <v>2.1663468300000002</v>
      </c>
      <c r="BYW46" s="196">
        <f t="shared" si="198"/>
        <v>5.8125251100000002</v>
      </c>
      <c r="BYX46" s="196">
        <v>5.2726850999999995</v>
      </c>
      <c r="BYY46" s="196">
        <f t="shared" si="199"/>
        <v>5.2726850999999995</v>
      </c>
      <c r="BYZ46" s="196">
        <v>6.07143663</v>
      </c>
      <c r="BZA46" s="196">
        <v>0.65225472999999989</v>
      </c>
      <c r="BZB46" s="196">
        <v>0.51527548999999995</v>
      </c>
      <c r="BZC46" s="196">
        <v>8.4783220000000006E-2</v>
      </c>
      <c r="BZD46" s="196">
        <v>6.2677700000000006E-3</v>
      </c>
      <c r="BZE46" s="196">
        <f t="shared" si="200"/>
        <v>7.33001784</v>
      </c>
      <c r="BZF46" s="196">
        <v>0.58009868000000009</v>
      </c>
      <c r="BZG46" s="196">
        <v>0.17224247999999998</v>
      </c>
      <c r="BZH46" s="196">
        <v>0.5406415699999999</v>
      </c>
      <c r="BZI46" s="196"/>
      <c r="BZJ46" s="196">
        <f t="shared" si="201"/>
        <v>1.2929827299999999</v>
      </c>
      <c r="BZK46" s="196">
        <v>1.8800000000000001E-2</v>
      </c>
      <c r="BZL46" s="196">
        <v>0.23999469000000001</v>
      </c>
      <c r="BZM46" s="196">
        <v>2.4260000000000002E-3</v>
      </c>
      <c r="BZN46" s="196">
        <v>0.2475</v>
      </c>
      <c r="BZO46" s="196"/>
      <c r="BZP46" s="196">
        <f t="shared" si="229"/>
        <v>0.50872068999999998</v>
      </c>
      <c r="BZQ46" s="196">
        <f t="shared" si="202"/>
        <v>14.404406360000001</v>
      </c>
      <c r="BZR46" s="196">
        <f t="shared" si="203"/>
        <v>41.844045630000004</v>
      </c>
      <c r="BZS46" s="237"/>
      <c r="BZT46" s="198"/>
      <c r="BZU46" s="198"/>
      <c r="BZV46" s="199"/>
      <c r="BZW46" s="211"/>
      <c r="BZX46" s="233"/>
      <c r="BZY46" s="198"/>
      <c r="BZZ46" s="198"/>
      <c r="CAA46" s="198"/>
      <c r="CAB46" s="198"/>
      <c r="CAC46" s="198"/>
      <c r="CAD46" s="198"/>
      <c r="CAE46" s="198"/>
      <c r="CAF46" s="198"/>
      <c r="CAG46" s="198"/>
      <c r="CAH46" s="198"/>
      <c r="CAI46" s="199"/>
      <c r="CAJ46" s="199"/>
      <c r="CAK46" s="199"/>
      <c r="CAL46" s="198"/>
      <c r="CAM46" s="198"/>
      <c r="CAN46" s="198"/>
      <c r="CAO46" s="198"/>
      <c r="CAP46" s="198"/>
      <c r="CAQ46" s="198"/>
      <c r="CAR46" s="198"/>
      <c r="CAS46" s="198"/>
      <c r="CAT46" s="198"/>
      <c r="CAU46" s="198"/>
      <c r="CAV46" s="198"/>
      <c r="CAW46" s="198"/>
      <c r="CAX46" s="198"/>
      <c r="CAY46" s="198"/>
      <c r="CAZ46" s="198"/>
      <c r="CBA46" s="198"/>
      <c r="CBB46" s="199"/>
      <c r="CBC46" s="199"/>
      <c r="CBD46" s="199"/>
      <c r="CBE46" s="198"/>
      <c r="CBF46" s="199"/>
      <c r="CBG46" s="199"/>
      <c r="CBH46" s="199"/>
      <c r="CBI46" s="198"/>
      <c r="CBJ46" s="198"/>
      <c r="CBK46" s="199"/>
      <c r="CBL46" s="199"/>
      <c r="CBM46" s="199"/>
      <c r="CBN46" s="198"/>
      <c r="CBO46" s="199"/>
      <c r="CBP46" s="237"/>
      <c r="CBQ46" s="237"/>
      <c r="CBR46" s="198"/>
      <c r="CBS46" s="198"/>
      <c r="CBT46" s="199"/>
      <c r="CBU46" s="233"/>
      <c r="CBV46" s="233"/>
      <c r="CBW46" s="198"/>
      <c r="CBX46" s="198"/>
      <c r="CBY46" s="199"/>
      <c r="CBZ46" s="199"/>
      <c r="CCA46" s="199"/>
      <c r="CCB46" s="198"/>
      <c r="CCC46" s="199"/>
      <c r="CCD46" s="199"/>
      <c r="CCE46" s="199"/>
      <c r="CCF46" s="198"/>
      <c r="CCG46" s="198"/>
      <c r="CCH46" s="198"/>
      <c r="CCI46" s="198"/>
      <c r="CCJ46" s="198"/>
      <c r="CCK46" s="198"/>
      <c r="CCL46" s="198"/>
      <c r="CCM46" s="198"/>
      <c r="CCN46" s="198"/>
      <c r="CCO46" s="198"/>
      <c r="CCP46" s="198"/>
      <c r="CCQ46" s="198"/>
      <c r="CCR46" s="198"/>
      <c r="CCS46" s="198">
        <f t="shared" si="248"/>
        <v>2.2977924899999973</v>
      </c>
      <c r="CCT46" s="199"/>
      <c r="CCV46" s="207" t="s">
        <v>235</v>
      </c>
      <c r="CCW46" s="210">
        <v>3.169606413994169E-4</v>
      </c>
      <c r="CCX46" s="224"/>
      <c r="CCY46" s="222">
        <v>3.169606413994169E-4</v>
      </c>
      <c r="CDA46" s="200" t="s">
        <v>208</v>
      </c>
      <c r="CDB46" s="200" t="s">
        <v>209</v>
      </c>
      <c r="CDC46" s="200" t="s">
        <v>210</v>
      </c>
      <c r="CDM46" s="215"/>
      <c r="CDN46" s="226"/>
      <c r="CDO46" s="226"/>
      <c r="CDP46" s="238"/>
      <c r="CDS46" s="207" t="s">
        <v>214</v>
      </c>
      <c r="CDT46" s="210">
        <v>0.21226400000000001</v>
      </c>
      <c r="CDU46" s="210"/>
      <c r="CDY46" s="229" t="s">
        <v>61</v>
      </c>
      <c r="CDZ46" s="230"/>
      <c r="CEA46" s="230">
        <v>0.30743104229979579</v>
      </c>
    </row>
    <row r="47" spans="1:2164" s="200" customFormat="1" outlineLevel="1" x14ac:dyDescent="0.2">
      <c r="A47" s="201" t="s">
        <v>37</v>
      </c>
      <c r="B47" s="195">
        <v>63.059698060000002</v>
      </c>
      <c r="C47" s="195">
        <v>46.79333058000001</v>
      </c>
      <c r="D47" s="195">
        <v>85.275998900000005</v>
      </c>
      <c r="E47" s="195">
        <v>157.34004145000003</v>
      </c>
      <c r="F47" s="195">
        <v>145.56929129999997</v>
      </c>
      <c r="G47" s="195">
        <v>102.93138486000001</v>
      </c>
      <c r="H47" s="195">
        <v>133.40180903999999</v>
      </c>
      <c r="I47" s="195">
        <v>74.689637720000007</v>
      </c>
      <c r="J47" s="195">
        <v>132.90630166</v>
      </c>
      <c r="K47" s="195">
        <v>109.77345287999999</v>
      </c>
      <c r="L47" s="195">
        <v>99.972849970000013</v>
      </c>
      <c r="M47" s="195">
        <v>57.113111519999997</v>
      </c>
      <c r="N47" s="195">
        <v>135.45520642000002</v>
      </c>
      <c r="O47" s="202">
        <v>1281.2224162999996</v>
      </c>
      <c r="P47" s="195">
        <v>1.3263549100000001</v>
      </c>
      <c r="Q47" s="195">
        <v>2.5387000000000001E-4</v>
      </c>
      <c r="R47" s="195">
        <v>0.67160821000000004</v>
      </c>
      <c r="S47" s="195">
        <v>4.6583302300000007</v>
      </c>
      <c r="T47" s="195">
        <v>14.195409849999997</v>
      </c>
      <c r="U47" s="195">
        <v>20.851957069999997</v>
      </c>
      <c r="V47" s="195">
        <v>0.35616015000000001</v>
      </c>
      <c r="W47" s="195">
        <v>6.6341957299999974</v>
      </c>
      <c r="X47" s="195">
        <v>0.49089204999999997</v>
      </c>
      <c r="Y47" s="195">
        <v>0.47611105999999997</v>
      </c>
      <c r="Z47" s="195">
        <v>2.1428678699999999</v>
      </c>
      <c r="AA47" s="195">
        <v>10.100226859999998</v>
      </c>
      <c r="AB47" s="195">
        <v>4.5080973000000002</v>
      </c>
      <c r="AC47" s="195">
        <v>2.1072929199999999</v>
      </c>
      <c r="AD47" s="195">
        <v>4.3249805199999996</v>
      </c>
      <c r="AE47" s="195">
        <v>0.83438223000000011</v>
      </c>
      <c r="AF47" s="195">
        <v>11.774752969999998</v>
      </c>
      <c r="AG47" s="195">
        <v>7.4011020900000002</v>
      </c>
      <c r="AH47" s="195">
        <v>0.97548829999999997</v>
      </c>
      <c r="AI47" s="195">
        <v>5.9718736699999999</v>
      </c>
      <c r="AJ47" s="195">
        <v>4.5459619099999999</v>
      </c>
      <c r="AK47" s="195">
        <v>7.8662245199999994</v>
      </c>
      <c r="AL47" s="195">
        <v>26.760650490000003</v>
      </c>
      <c r="AM47" s="195">
        <v>69.487587389999987</v>
      </c>
      <c r="AN47" s="195">
        <v>1.8697415599999996</v>
      </c>
      <c r="AO47" s="195">
        <v>8.4976992300000003</v>
      </c>
      <c r="AP47" s="195">
        <v>0.58183311999999998</v>
      </c>
      <c r="AQ47" s="195">
        <v>26.009088390000006</v>
      </c>
      <c r="AR47" s="195">
        <v>13.292080679999998</v>
      </c>
      <c r="AS47" s="195">
        <v>50.250442980000003</v>
      </c>
      <c r="AT47" s="195">
        <v>0.45028515000000008</v>
      </c>
      <c r="AU47" s="195">
        <v>14.075000659999999</v>
      </c>
      <c r="AV47" s="195">
        <v>6.1345306700000011</v>
      </c>
      <c r="AW47" s="195">
        <v>20.65981648</v>
      </c>
      <c r="AX47" s="195">
        <v>3.0571163900000005</v>
      </c>
      <c r="AY47" s="195">
        <v>5.382464399999999</v>
      </c>
      <c r="AZ47" s="195">
        <v>2.4140000000000001E-4</v>
      </c>
      <c r="BA47" s="195">
        <v>6.1021355700000006</v>
      </c>
      <c r="BB47" s="195">
        <v>0.72193715000000014</v>
      </c>
      <c r="BC47" s="195">
        <v>15.263894909999999</v>
      </c>
      <c r="BD47" s="195">
        <v>2.6544002299999998</v>
      </c>
      <c r="BE47" s="195">
        <v>4.804304909999999</v>
      </c>
      <c r="BF47" s="195">
        <v>1.5693999999999997E-4</v>
      </c>
      <c r="BG47" s="195">
        <v>1.2414764299999999</v>
      </c>
      <c r="BH47" s="195">
        <v>7.1286385600000006</v>
      </c>
      <c r="BI47" s="195">
        <v>15.828977070000001</v>
      </c>
      <c r="BJ47" s="195">
        <v>2.9999999999999997E-8</v>
      </c>
      <c r="BK47" s="195">
        <v>2.9999999999999997E-8</v>
      </c>
      <c r="BL47" s="195">
        <v>102.00313147</v>
      </c>
      <c r="BM47" s="195">
        <v>0.73546532000000009</v>
      </c>
      <c r="BN47" s="195">
        <v>4.1989728699999995</v>
      </c>
      <c r="BO47" s="195">
        <v>4.4751214299999997</v>
      </c>
      <c r="BP47" s="195">
        <v>13.05849491</v>
      </c>
      <c r="BQ47" s="195">
        <v>22.46805453</v>
      </c>
      <c r="BR47" s="195">
        <v>9.6595846999999999</v>
      </c>
      <c r="BS47" s="195">
        <v>3.7940370700000003</v>
      </c>
      <c r="BT47" s="195">
        <v>3.4523786500000004</v>
      </c>
      <c r="BU47" s="195">
        <v>5.4183944500000001</v>
      </c>
      <c r="BV47" s="195">
        <v>14.766240010000001</v>
      </c>
      <c r="BW47" s="195">
        <v>37.090634880000003</v>
      </c>
      <c r="BX47" s="195">
        <v>8.3900307300000012</v>
      </c>
      <c r="BY47" s="195"/>
      <c r="BZ47" s="195">
        <v>0.90863433999999998</v>
      </c>
      <c r="CA47" s="195">
        <v>20.210677089999997</v>
      </c>
      <c r="CB47" s="195">
        <v>16.874875849999999</v>
      </c>
      <c r="CC47" s="195">
        <v>46.384218009999998</v>
      </c>
      <c r="CD47" s="195">
        <v>0.22429218000000004</v>
      </c>
      <c r="CE47" s="195">
        <v>3.1E-7</v>
      </c>
      <c r="CF47" s="195">
        <v>2.8861774099999997</v>
      </c>
      <c r="CG47" s="195">
        <v>6.0000000000000008E-8</v>
      </c>
      <c r="CH47" s="195">
        <v>3.1104699599999996</v>
      </c>
      <c r="CI47" s="195">
        <v>0.64729760000000014</v>
      </c>
      <c r="CJ47" s="195">
        <v>4.04639697</v>
      </c>
      <c r="CK47" s="195">
        <v>16.155482229999997</v>
      </c>
      <c r="CL47" s="195">
        <v>8.7293173100000008</v>
      </c>
      <c r="CM47" s="195">
        <v>29.578494109999994</v>
      </c>
      <c r="CN47" s="195">
        <v>138.63187149000004</v>
      </c>
      <c r="CO47" s="195">
        <v>5.0112188400000006</v>
      </c>
      <c r="CP47" s="195">
        <v>5.0112188400000006</v>
      </c>
      <c r="CQ47" s="195">
        <v>2.1476800700000003</v>
      </c>
      <c r="CR47" s="195">
        <v>0.11048709999999998</v>
      </c>
      <c r="CS47" s="195">
        <v>0.18453413999999999</v>
      </c>
      <c r="CT47" s="195">
        <v>5.6079971900000007</v>
      </c>
      <c r="CU47" s="195">
        <v>0.72319816000000003</v>
      </c>
      <c r="CV47" s="195">
        <v>8.7738966600000019</v>
      </c>
      <c r="CW47" s="195">
        <v>7.027487250000001</v>
      </c>
      <c r="CX47" s="195">
        <v>5.6910636000000006</v>
      </c>
      <c r="CY47" s="195">
        <v>5.9223972899999993</v>
      </c>
      <c r="CZ47" s="195"/>
      <c r="DA47" s="195">
        <v>1.41573756</v>
      </c>
      <c r="DB47" s="195">
        <v>20.056685699999999</v>
      </c>
      <c r="DC47" s="195">
        <v>3.7819237899999996</v>
      </c>
      <c r="DD47" s="195">
        <v>3.7222055100000002</v>
      </c>
      <c r="DE47" s="195">
        <v>11.858938259999999</v>
      </c>
      <c r="DF47" s="195">
        <v>0.41096839999999996</v>
      </c>
      <c r="DG47" s="195">
        <v>8.693000000000001E-5</v>
      </c>
      <c r="DH47" s="195">
        <v>19.774122890000001</v>
      </c>
      <c r="DI47" s="195">
        <v>1.2711622500000002</v>
      </c>
      <c r="DJ47" s="195">
        <v>3.3517683799999998</v>
      </c>
      <c r="DK47" s="195">
        <v>4.7944695199999998</v>
      </c>
      <c r="DL47" s="195">
        <v>2.4539838399999998</v>
      </c>
      <c r="DM47" s="195">
        <v>9.816419830000001</v>
      </c>
      <c r="DN47" s="195">
        <v>21.687803819999999</v>
      </c>
      <c r="DO47" s="195">
        <v>75.303727909999992</v>
      </c>
      <c r="DP47" s="195">
        <v>7.87745242</v>
      </c>
      <c r="DQ47" s="195">
        <v>4.64633392</v>
      </c>
      <c r="DR47" s="195">
        <v>1E-8</v>
      </c>
      <c r="DS47" s="195">
        <v>0.23030718000000006</v>
      </c>
      <c r="DT47" s="195">
        <v>12.754093530000002</v>
      </c>
      <c r="DU47" s="195">
        <v>0.72885171000000004</v>
      </c>
      <c r="DV47" s="195">
        <v>6.4000000000000001E-7</v>
      </c>
      <c r="DW47" s="195">
        <v>3.1421537900000001</v>
      </c>
      <c r="DX47" s="195">
        <v>8.3715978399999997</v>
      </c>
      <c r="DY47" s="195">
        <v>0.24395029999999998</v>
      </c>
      <c r="DZ47" s="195">
        <v>12.48655428</v>
      </c>
      <c r="EA47" s="195">
        <v>9.3339999999999997E-5</v>
      </c>
      <c r="EB47" s="195">
        <v>2.5068371699999998</v>
      </c>
      <c r="EC47" s="195">
        <v>1.4318071599999997</v>
      </c>
      <c r="ED47" s="195">
        <v>1.42629E-3</v>
      </c>
      <c r="EE47" s="195">
        <v>0.83450272000000014</v>
      </c>
      <c r="EF47" s="195">
        <v>4.7746666799999993</v>
      </c>
      <c r="EG47" s="195">
        <v>1.03437424</v>
      </c>
      <c r="EH47" s="195">
        <v>0.36768761</v>
      </c>
      <c r="EI47" s="195">
        <v>1.5903599999999999E-3</v>
      </c>
      <c r="EJ47" s="195">
        <v>5.400038910000001</v>
      </c>
      <c r="EK47" s="195">
        <v>6.8036911200000008</v>
      </c>
      <c r="EL47" s="195">
        <v>4.3157899999999992E-2</v>
      </c>
      <c r="EM47" s="195">
        <v>2.4146507800000001</v>
      </c>
      <c r="EN47" s="195">
        <v>2.4578086800000003</v>
      </c>
      <c r="EO47" s="195">
        <v>39.27681428999999</v>
      </c>
      <c r="EP47" s="195">
        <v>1.8164796400000001</v>
      </c>
      <c r="EQ47" s="195">
        <v>7.6095297000000004</v>
      </c>
      <c r="ER47" s="195">
        <v>1.0233970000000002E-2</v>
      </c>
      <c r="ES47" s="195">
        <v>9.4362433100000001</v>
      </c>
      <c r="ET47" s="195">
        <v>29.645967830000007</v>
      </c>
      <c r="EU47" s="195">
        <v>2.77910222</v>
      </c>
      <c r="EV47" s="195">
        <v>5.3317387599999986</v>
      </c>
      <c r="EW47" s="195">
        <v>5.2115950200000016</v>
      </c>
      <c r="EX47" s="195">
        <v>3.6000000000000003E-6</v>
      </c>
      <c r="EY47" s="195">
        <v>42.968407430000013</v>
      </c>
      <c r="EZ47" s="195">
        <v>4.32E-5</v>
      </c>
      <c r="FA47" s="195">
        <v>3.2023002699999994</v>
      </c>
      <c r="FB47" s="195">
        <v>1.092E-5</v>
      </c>
      <c r="FC47" s="195">
        <v>7.31442821</v>
      </c>
      <c r="FD47" s="195">
        <v>5.8839999999999999E-4</v>
      </c>
      <c r="FE47" s="195">
        <v>10.517370999999999</v>
      </c>
      <c r="FF47" s="195">
        <v>6.4579004000000007</v>
      </c>
      <c r="FG47" s="195">
        <v>6.579437050000001</v>
      </c>
      <c r="FH47" s="195">
        <v>2.7379878600000005</v>
      </c>
      <c r="FI47" s="195">
        <v>9.5401426399999991</v>
      </c>
      <c r="FJ47" s="195">
        <v>25.315467950000002</v>
      </c>
      <c r="FK47" s="195">
        <v>5.7294000000000008E-4</v>
      </c>
      <c r="FL47" s="195">
        <v>5.4700000000000001E-5</v>
      </c>
      <c r="FM47" s="195">
        <v>7.4751526899999998</v>
      </c>
      <c r="FN47" s="195">
        <v>9.2149201099999996</v>
      </c>
      <c r="FO47" s="195">
        <v>16.690700440000001</v>
      </c>
      <c r="FP47" s="195">
        <v>104.92819013</v>
      </c>
      <c r="FQ47" s="195">
        <v>1.0115987</v>
      </c>
      <c r="FR47" s="195">
        <v>1.0115987</v>
      </c>
      <c r="FS47" s="195">
        <v>5.9965674899999994</v>
      </c>
      <c r="FT47" s="195">
        <v>5.7172065099999996</v>
      </c>
      <c r="FU47" s="195">
        <v>1.4064999999999998E-4</v>
      </c>
      <c r="FV47" s="195">
        <v>6.2511529499999989</v>
      </c>
      <c r="FW47" s="195">
        <v>0.28853846999999999</v>
      </c>
      <c r="FX47" s="195">
        <v>18.25360607</v>
      </c>
      <c r="FY47" s="195">
        <v>3.1757118499999994</v>
      </c>
      <c r="FZ47" s="195">
        <v>0.57951577999999992</v>
      </c>
      <c r="GA47" s="195">
        <v>6.742127309999999</v>
      </c>
      <c r="GB47" s="195">
        <v>4.6483715400000012</v>
      </c>
      <c r="GC47" s="195">
        <v>4.2591746399999995</v>
      </c>
      <c r="GD47" s="195">
        <v>19.404901119999998</v>
      </c>
      <c r="GE47" s="195">
        <v>2E-8</v>
      </c>
      <c r="GF47" s="195">
        <v>0.28541801999999999</v>
      </c>
      <c r="GG47" s="195">
        <v>0.48497197999999991</v>
      </c>
      <c r="GH47" s="195">
        <v>2.3852835499999991</v>
      </c>
      <c r="GI47" s="195">
        <v>1.3420811400000001</v>
      </c>
      <c r="GJ47" s="195">
        <v>4.4977547099999988</v>
      </c>
      <c r="GK47" s="195"/>
      <c r="GL47" s="195">
        <v>2.4901631699999998</v>
      </c>
      <c r="GM47" s="195">
        <v>3.0135668899999994</v>
      </c>
      <c r="GN47" s="195">
        <v>5.9495197799999993</v>
      </c>
      <c r="GO47" s="195">
        <v>4.1687460400000003</v>
      </c>
      <c r="GP47" s="195">
        <v>15.62199588</v>
      </c>
      <c r="GQ47" s="195">
        <v>58.789856480000005</v>
      </c>
      <c r="GR47" s="195">
        <v>18.252656409999997</v>
      </c>
      <c r="GS47" s="195">
        <v>5.9999999999999995E-8</v>
      </c>
      <c r="GT47" s="195">
        <v>8.8771304499999992</v>
      </c>
      <c r="GU47" s="195">
        <v>0.42747756999999997</v>
      </c>
      <c r="GV47" s="195">
        <v>3.0398355600000002</v>
      </c>
      <c r="GW47" s="195">
        <v>30.597100049999995</v>
      </c>
      <c r="GX47" s="195"/>
      <c r="GY47" s="195">
        <v>1.1176186799999999</v>
      </c>
      <c r="GZ47" s="195">
        <v>4.458146919999999</v>
      </c>
      <c r="HA47" s="195">
        <v>10.071252809999997</v>
      </c>
      <c r="HB47" s="195">
        <v>1.6763676900000002</v>
      </c>
      <c r="HC47" s="195">
        <v>17.323386099999997</v>
      </c>
      <c r="HD47" s="195">
        <v>2.5823979699999997</v>
      </c>
      <c r="HE47" s="195">
        <v>3.7331708699999999</v>
      </c>
      <c r="HF47" s="195">
        <v>11.657012479999999</v>
      </c>
      <c r="HG47" s="195">
        <v>0.74165720999999996</v>
      </c>
      <c r="HH47" s="195">
        <v>9.6310044400000017</v>
      </c>
      <c r="HI47" s="195">
        <v>28.345242969999997</v>
      </c>
      <c r="HJ47" s="195"/>
      <c r="HK47" s="195">
        <v>0.34604056</v>
      </c>
      <c r="HL47" s="195">
        <v>1.42262401</v>
      </c>
      <c r="HM47" s="195">
        <v>2.2271000000000001E-4</v>
      </c>
      <c r="HN47" s="195">
        <v>1.7296582899999997</v>
      </c>
      <c r="HO47" s="195">
        <v>3.4985455700000001</v>
      </c>
      <c r="HP47" s="195">
        <v>1E-8</v>
      </c>
      <c r="HQ47" s="195">
        <v>0.44273405999999998</v>
      </c>
      <c r="HR47" s="195">
        <v>0.10061276</v>
      </c>
      <c r="HS47" s="195">
        <v>0.54334683000000006</v>
      </c>
      <c r="HT47" s="195">
        <v>80.307621519999998</v>
      </c>
      <c r="HU47" s="195">
        <v>1.2389475000000001</v>
      </c>
      <c r="HV47" s="195">
        <v>6.4931345600000006</v>
      </c>
      <c r="HW47" s="195">
        <v>7.7320820600000006</v>
      </c>
      <c r="HX47" s="195">
        <v>2.5664734799999995</v>
      </c>
      <c r="HY47" s="195">
        <v>2.6303999199999999</v>
      </c>
      <c r="HZ47" s="195">
        <v>14.712447850000002</v>
      </c>
      <c r="IA47" s="195">
        <v>0.51707987</v>
      </c>
      <c r="IB47" s="195">
        <v>1.0727715800000002</v>
      </c>
      <c r="IC47" s="195">
        <v>21.499172700000003</v>
      </c>
      <c r="ID47" s="195"/>
      <c r="IE47" s="195">
        <v>1.6898355</v>
      </c>
      <c r="IF47" s="195">
        <v>2.873821E-2</v>
      </c>
      <c r="IG47" s="195">
        <v>4.57685239</v>
      </c>
      <c r="IH47" s="195">
        <v>3.2920641900000005</v>
      </c>
      <c r="II47" s="195">
        <v>9.5874902900000016</v>
      </c>
      <c r="IJ47" s="195"/>
      <c r="IK47" s="195">
        <v>4.3421599200000012</v>
      </c>
      <c r="IL47" s="195">
        <v>0.77453464000000005</v>
      </c>
      <c r="IM47" s="195">
        <v>9.1941420799999989</v>
      </c>
      <c r="IN47" s="195">
        <v>2.5056567200000002</v>
      </c>
      <c r="IO47" s="195">
        <v>16.816493360000003</v>
      </c>
      <c r="IP47" s="195">
        <v>2.1876636</v>
      </c>
      <c r="IQ47" s="195">
        <v>2.6385317199999996</v>
      </c>
      <c r="IR47" s="195">
        <v>1.9735386300000004</v>
      </c>
      <c r="IS47" s="195">
        <v>3.4716815299999997</v>
      </c>
      <c r="IT47" s="195">
        <v>1.1809573200000001</v>
      </c>
      <c r="IU47" s="195">
        <v>11.452372799999999</v>
      </c>
      <c r="IV47" s="195">
        <v>67.087611210000006</v>
      </c>
      <c r="IW47" s="195">
        <v>2.5155621400000006</v>
      </c>
      <c r="IX47" s="195">
        <v>1.1417697200000001</v>
      </c>
      <c r="IY47" s="195">
        <v>1E-8</v>
      </c>
      <c r="IZ47" s="195">
        <v>0.63135985000000006</v>
      </c>
      <c r="JA47" s="195"/>
      <c r="JB47" s="195">
        <v>4.288691720000001</v>
      </c>
      <c r="JC47" s="195">
        <v>4.4419844199999998</v>
      </c>
      <c r="JD47" s="195">
        <v>2.9984681799999997</v>
      </c>
      <c r="JE47" s="195">
        <v>5.6360000000000002E-5</v>
      </c>
      <c r="JF47" s="195">
        <v>1.2164294499999999</v>
      </c>
      <c r="JG47" s="195">
        <v>4.3668034800000015</v>
      </c>
      <c r="JH47" s="195">
        <v>13.02374189</v>
      </c>
      <c r="JI47" s="195">
        <v>2.8537932000000001</v>
      </c>
      <c r="JJ47" s="195">
        <v>2.6621646499999998</v>
      </c>
      <c r="JK47" s="195">
        <v>2.1387755799999999</v>
      </c>
      <c r="JL47" s="195">
        <v>2.1087147499999999</v>
      </c>
      <c r="JM47" s="195"/>
      <c r="JN47" s="195">
        <v>9.7634481799999993</v>
      </c>
      <c r="JO47" s="195">
        <v>3.9010000000000001E-5</v>
      </c>
      <c r="JP47" s="195"/>
      <c r="JQ47" s="195">
        <v>4.3884832099999995</v>
      </c>
      <c r="JR47" s="195">
        <v>1.8107611799999999</v>
      </c>
      <c r="JS47" s="195"/>
      <c r="JT47" s="195">
        <v>6.1992833999999997</v>
      </c>
      <c r="JU47" s="195">
        <v>8.6301837900000002</v>
      </c>
      <c r="JV47" s="195">
        <v>8.6301837900000002</v>
      </c>
      <c r="JW47" s="195">
        <v>41.905348980000007</v>
      </c>
      <c r="JX47" s="195">
        <v>0.70430967999999994</v>
      </c>
      <c r="JY47" s="195">
        <v>9.1671761399999987</v>
      </c>
      <c r="JZ47" s="195">
        <v>5.8811229999999997</v>
      </c>
      <c r="KA47" s="195">
        <v>15.752608819999999</v>
      </c>
      <c r="KB47" s="195">
        <v>2.6948467599999999</v>
      </c>
      <c r="KC47" s="195">
        <v>2.38146463</v>
      </c>
      <c r="KD47" s="195">
        <v>3.22184895</v>
      </c>
      <c r="KE47" s="195">
        <v>3.3382999999999997E-4</v>
      </c>
      <c r="KF47" s="195">
        <v>0.46518187999999994</v>
      </c>
      <c r="KG47" s="195">
        <v>8.7636760500000008</v>
      </c>
      <c r="KH47" s="195">
        <v>0.14710902000000001</v>
      </c>
      <c r="KI47" s="195">
        <v>0.15663641999999997</v>
      </c>
      <c r="KJ47" s="195">
        <v>2.4650503999999991</v>
      </c>
      <c r="KK47" s="195">
        <v>0.5687854</v>
      </c>
      <c r="KL47" s="195">
        <v>9.5214979999999991E-2</v>
      </c>
      <c r="KM47" s="195">
        <v>3.4327962199999988</v>
      </c>
      <c r="KN47" s="195"/>
      <c r="KO47" s="195">
        <v>3.5190844500000003</v>
      </c>
      <c r="KP47" s="195">
        <v>1.9741742199999996</v>
      </c>
      <c r="KQ47" s="195">
        <v>3.2481999999999997E-4</v>
      </c>
      <c r="KR47" s="195">
        <v>1.18590175</v>
      </c>
      <c r="KS47" s="195">
        <v>6.67948524</v>
      </c>
      <c r="KT47" s="195">
        <v>4.5139017599999995</v>
      </c>
      <c r="KU47" s="195">
        <v>4.7918082699999998</v>
      </c>
      <c r="KV47" s="195">
        <v>6.1264856499999993</v>
      </c>
      <c r="KW47" s="195">
        <v>15.43219568</v>
      </c>
      <c r="KX47" s="195">
        <v>50.060762009999998</v>
      </c>
      <c r="KY47" s="195">
        <v>0.63378719000000006</v>
      </c>
      <c r="KZ47" s="195">
        <v>9.0697630999999994</v>
      </c>
      <c r="LA47" s="195">
        <v>9.703550289999999</v>
      </c>
      <c r="LB47" s="195">
        <v>3.1255753000000004</v>
      </c>
      <c r="LC47" s="195">
        <v>12.563493099999999</v>
      </c>
      <c r="LD47" s="195"/>
      <c r="LE47" s="195">
        <v>5.56625003</v>
      </c>
      <c r="LF47" s="195">
        <v>1.0716993300000002</v>
      </c>
      <c r="LG47" s="195">
        <v>22.327017759999997</v>
      </c>
      <c r="LH47" s="195">
        <v>0.31691126999999997</v>
      </c>
      <c r="LI47" s="195">
        <v>10.152879240000003</v>
      </c>
      <c r="LJ47" s="195">
        <v>1.1189181400000001</v>
      </c>
      <c r="LK47" s="195">
        <v>0.21500031999999997</v>
      </c>
      <c r="LL47" s="195">
        <v>6.0000000000000008E-8</v>
      </c>
      <c r="LM47" s="195">
        <v>11.803709030000002</v>
      </c>
      <c r="LN47" s="195">
        <v>0.57967809999999997</v>
      </c>
      <c r="LO47" s="195">
        <v>1.6532306999999997</v>
      </c>
      <c r="LP47" s="195">
        <v>1.2042814099999999</v>
      </c>
      <c r="LQ47" s="195">
        <v>4.2214150299999993</v>
      </c>
      <c r="LR47" s="195">
        <v>0.67051786000000002</v>
      </c>
      <c r="LS47" s="195">
        <v>8.3291231000000003</v>
      </c>
      <c r="LT47" s="195">
        <v>1.50354421</v>
      </c>
      <c r="LU47" s="195">
        <v>0.86796949000000001</v>
      </c>
      <c r="LV47" s="195">
        <v>0.25977648000000003</v>
      </c>
      <c r="LW47" s="195">
        <v>8.4063374900000003</v>
      </c>
      <c r="LX47" s="195">
        <v>6.4936708699999999</v>
      </c>
      <c r="LY47" s="195">
        <v>17.531298540000002</v>
      </c>
      <c r="LZ47" s="195">
        <v>69.694698720000005</v>
      </c>
      <c r="MA47" s="195">
        <v>897.47722159999978</v>
      </c>
      <c r="MB47" s="195">
        <v>6.3128065700000002</v>
      </c>
      <c r="MC47" s="195">
        <v>0.96290978999999999</v>
      </c>
      <c r="MD47" s="195">
        <v>12.289479740000001</v>
      </c>
      <c r="ME47" s="195">
        <v>23.945843670000006</v>
      </c>
      <c r="MF47" s="195">
        <v>43.511039770000011</v>
      </c>
      <c r="MG47" s="195"/>
      <c r="MH47" s="195">
        <v>5.3396541600000003</v>
      </c>
      <c r="MI47" s="195">
        <v>1.0919109599999999</v>
      </c>
      <c r="MJ47" s="195">
        <v>5.89705178</v>
      </c>
      <c r="MK47" s="195">
        <v>12.241490709999997</v>
      </c>
      <c r="ML47" s="195">
        <v>24.570107609999994</v>
      </c>
      <c r="MM47" s="195">
        <v>1.6728356200000001</v>
      </c>
      <c r="MN47" s="195">
        <v>2.5970000000000004E-5</v>
      </c>
      <c r="MO47" s="202">
        <v>19.694653509999995</v>
      </c>
      <c r="MP47" s="202"/>
      <c r="MQ47" s="202">
        <v>0.70261108999999999</v>
      </c>
      <c r="MR47" s="202">
        <v>22.070126189999996</v>
      </c>
      <c r="MS47" s="202">
        <v>5.4309794299999998</v>
      </c>
      <c r="MT47" s="202">
        <v>8.0324091500000012</v>
      </c>
      <c r="MU47" s="202">
        <v>2.2850943600000004</v>
      </c>
      <c r="MV47" s="202">
        <v>6.0999999999999998E-7</v>
      </c>
      <c r="MW47" s="202">
        <v>15.748483550000001</v>
      </c>
      <c r="MX47" s="202">
        <v>5.0000000000000004E-8</v>
      </c>
      <c r="MY47" s="202">
        <v>0.99808300999999999</v>
      </c>
      <c r="MZ47" s="202">
        <v>0.99808306000000002</v>
      </c>
      <c r="NA47" s="195">
        <v>106.89784018</v>
      </c>
      <c r="NB47" s="195">
        <v>13.614466900000002</v>
      </c>
      <c r="NC47" s="195">
        <v>0.31257879000000005</v>
      </c>
      <c r="ND47" s="195">
        <v>4.0546693400000002</v>
      </c>
      <c r="NE47" s="195">
        <v>17.981715030000004</v>
      </c>
      <c r="NF47" s="195">
        <v>1.37124815</v>
      </c>
      <c r="NG47" s="195">
        <v>0.33913620999999994</v>
      </c>
      <c r="NH47" s="195">
        <v>2.9658999999999995E-4</v>
      </c>
      <c r="NI47" s="195">
        <v>1.09584053</v>
      </c>
      <c r="NJ47" s="195">
        <v>0.44661909000000005</v>
      </c>
      <c r="NK47" s="195">
        <v>3.2531405700000002</v>
      </c>
      <c r="NL47" s="195">
        <v>2.6960015300000002</v>
      </c>
      <c r="NM47" s="195">
        <v>0.58104973999999998</v>
      </c>
      <c r="NN47" s="195">
        <v>1.4379878899999998</v>
      </c>
      <c r="NO47" s="195">
        <v>3.3827538100000001</v>
      </c>
      <c r="NP47" s="195">
        <v>8.4156908399999981</v>
      </c>
      <c r="NQ47" s="195">
        <v>16.513483809999997</v>
      </c>
      <c r="NR47" s="195">
        <v>1.9660000000000002E-5</v>
      </c>
      <c r="NS47" s="195">
        <v>1.3881037499999997</v>
      </c>
      <c r="NT47" s="195">
        <v>2.2420000000000002E-5</v>
      </c>
      <c r="NU47" s="195">
        <v>2.5375704100000003</v>
      </c>
      <c r="NV47" s="195">
        <v>3.3935828999999988</v>
      </c>
      <c r="NW47" s="195">
        <v>7.3192991399999983</v>
      </c>
      <c r="NX47" s="195">
        <v>45.067638549999991</v>
      </c>
      <c r="NY47" s="195">
        <v>0.38575401000000004</v>
      </c>
      <c r="NZ47" s="195"/>
      <c r="OA47" s="195">
        <v>0</v>
      </c>
      <c r="OB47" s="195">
        <v>0.38575401000000004</v>
      </c>
      <c r="OC47" s="195">
        <v>8.9284721500000011</v>
      </c>
      <c r="OD47" s="195">
        <v>0.28987566000000003</v>
      </c>
      <c r="OE47" s="195">
        <v>0.47788255000000007</v>
      </c>
      <c r="OF47" s="195">
        <v>2E-8</v>
      </c>
      <c r="OG47" s="195">
        <v>3.7119625500000009</v>
      </c>
      <c r="OH47" s="195">
        <v>13.408192930000002</v>
      </c>
      <c r="OI47" s="195">
        <v>12.2295084</v>
      </c>
      <c r="OJ47" s="195">
        <v>1.61371986</v>
      </c>
      <c r="OK47" s="195">
        <v>1.63E-5</v>
      </c>
      <c r="OL47" s="195">
        <v>22.093942069999997</v>
      </c>
      <c r="OM47" s="195">
        <v>3.4428258399999998</v>
      </c>
      <c r="ON47" s="195">
        <v>39.380012469999997</v>
      </c>
      <c r="OO47" s="195">
        <v>1.2382199</v>
      </c>
      <c r="OP47" s="195">
        <v>1.7391718800000002</v>
      </c>
      <c r="OQ47" s="195">
        <v>7.3198467200000001</v>
      </c>
      <c r="OR47" s="195">
        <v>1.04648253</v>
      </c>
      <c r="OS47" s="195">
        <v>3.6374999999999998E-4</v>
      </c>
      <c r="OT47" s="195">
        <v>11.344084780000001</v>
      </c>
      <c r="OU47" s="195">
        <v>2.5110040700000003</v>
      </c>
      <c r="OV47" s="195">
        <v>5.1981556700000002</v>
      </c>
      <c r="OW47" s="195">
        <v>0.42982406000000001</v>
      </c>
      <c r="OX47" s="195">
        <v>3.0993630700000003</v>
      </c>
      <c r="OY47" s="195">
        <v>2.8934359999999999E-2</v>
      </c>
      <c r="OZ47" s="195">
        <v>11.26728123</v>
      </c>
      <c r="PA47" s="195">
        <v>75.785325419999992</v>
      </c>
      <c r="PB47" s="195">
        <v>1.11152816</v>
      </c>
      <c r="PC47" s="195">
        <v>1.2767E-4</v>
      </c>
      <c r="PD47" s="195">
        <v>0.16113908000000002</v>
      </c>
      <c r="PE47" s="195">
        <v>1.25046945</v>
      </c>
      <c r="PF47" s="195">
        <v>0.10254814999999999</v>
      </c>
      <c r="PG47" s="195">
        <v>2.6258125099999998</v>
      </c>
      <c r="PH47" s="195">
        <v>0.10255101000000001</v>
      </c>
      <c r="PI47" s="195">
        <v>1.7113966700000001</v>
      </c>
      <c r="PJ47" s="195">
        <v>1.4519486799999999</v>
      </c>
      <c r="PK47" s="195">
        <v>6.9545869600000003</v>
      </c>
      <c r="PL47" s="195">
        <v>10.22048332</v>
      </c>
      <c r="PM47" s="195">
        <v>2.8129827699999996</v>
      </c>
      <c r="PN47" s="195">
        <v>3.5448056500000003</v>
      </c>
      <c r="PO47" s="195">
        <v>7.5404283699999999</v>
      </c>
      <c r="PP47" s="195">
        <v>1E-8</v>
      </c>
      <c r="PQ47" s="195">
        <v>2.17672708</v>
      </c>
      <c r="PR47" s="195">
        <v>16.074943879999999</v>
      </c>
      <c r="PS47" s="195">
        <v>0.39330104000000005</v>
      </c>
      <c r="PT47" s="195">
        <v>14.87506321</v>
      </c>
      <c r="PU47" s="195">
        <v>5.8974018200000007</v>
      </c>
      <c r="PV47" s="195">
        <v>1.3011000000000001E-4</v>
      </c>
      <c r="PW47" s="195">
        <v>3.6727999999999999E-4</v>
      </c>
      <c r="PX47" s="195">
        <v>21.166263460000003</v>
      </c>
      <c r="PY47" s="195">
        <v>50.087503169999998</v>
      </c>
      <c r="PZ47" s="195">
        <v>2.7471631700000003</v>
      </c>
      <c r="QA47" s="195">
        <v>4.6489030399999978</v>
      </c>
      <c r="QB47" s="195">
        <v>1E-8</v>
      </c>
      <c r="QC47" s="195">
        <v>7.8181855599999999</v>
      </c>
      <c r="QD47" s="195">
        <v>15.214251779999998</v>
      </c>
      <c r="QE47" s="195">
        <v>3.4456616799999997</v>
      </c>
      <c r="QF47" s="195">
        <v>0</v>
      </c>
      <c r="QG47" s="195">
        <v>0</v>
      </c>
      <c r="QH47" s="195">
        <v>2.8146534199999991</v>
      </c>
      <c r="QI47" s="195">
        <v>0.96044265999999989</v>
      </c>
      <c r="QJ47" s="195">
        <v>7.2207577599999988</v>
      </c>
      <c r="QK47" s="195">
        <v>6.3782470499999997</v>
      </c>
      <c r="QL47" s="195">
        <v>6.9656161800000005</v>
      </c>
      <c r="QM47" s="195">
        <v>12.399286260000002</v>
      </c>
      <c r="QN47" s="195">
        <v>5.7799325200000009</v>
      </c>
      <c r="QO47" s="195">
        <v>0.15909192999999999</v>
      </c>
      <c r="QP47" s="195">
        <v>31.682173940000002</v>
      </c>
      <c r="QQ47" s="195">
        <v>11.888264349999998</v>
      </c>
      <c r="QR47" s="195">
        <v>3.66618281</v>
      </c>
      <c r="QS47" s="195">
        <v>0.10842629999999999</v>
      </c>
      <c r="QT47" s="195">
        <v>5.9262560899999999</v>
      </c>
      <c r="QU47" s="195">
        <v>2.2864136299999993</v>
      </c>
      <c r="QV47" s="195">
        <v>23.875543179999998</v>
      </c>
      <c r="QW47" s="195">
        <v>2.3080296799999998</v>
      </c>
      <c r="QX47" s="195">
        <v>0.17578347000000002</v>
      </c>
      <c r="QY47" s="195">
        <v>2.0240372200000003</v>
      </c>
      <c r="QZ47" s="195">
        <v>4.5078503699999999</v>
      </c>
      <c r="RA47" s="195">
        <v>82.500577030000002</v>
      </c>
      <c r="RB47" s="195">
        <v>10.058273430000002</v>
      </c>
      <c r="RC47" s="195">
        <v>0.40693074000000001</v>
      </c>
      <c r="RD47" s="195">
        <v>10.465204170000002</v>
      </c>
      <c r="RE47" s="195">
        <v>9.048934850000002</v>
      </c>
      <c r="RF47" s="195">
        <v>2.3832285600000001</v>
      </c>
      <c r="RG47" s="195">
        <v>4.9290219099999995</v>
      </c>
      <c r="RH47" s="195">
        <v>1.6094253599999999</v>
      </c>
      <c r="RI47" s="195">
        <v>8.1199750000000001E-2</v>
      </c>
      <c r="RJ47" s="195">
        <v>18.05181043</v>
      </c>
      <c r="RK47" s="195">
        <v>1.02966596</v>
      </c>
      <c r="RL47" s="195">
        <v>3.8255855299999992</v>
      </c>
      <c r="RM47" s="195">
        <v>2.7559706000000004</v>
      </c>
      <c r="RN47" s="195">
        <v>3.4412061600000001</v>
      </c>
      <c r="RO47" s="195">
        <v>11.052428249999998</v>
      </c>
      <c r="RP47" s="195">
        <v>1.3833129600000003</v>
      </c>
      <c r="RQ47" s="195">
        <v>0</v>
      </c>
      <c r="RR47" s="195">
        <v>0.12173946000000001</v>
      </c>
      <c r="RS47" s="195">
        <v>2.5488246999999995</v>
      </c>
      <c r="RT47" s="195">
        <v>4.0538771200000001</v>
      </c>
      <c r="RU47" s="195">
        <v>5.1226550799999995</v>
      </c>
      <c r="RV47" s="195">
        <v>0.98898090999999988</v>
      </c>
      <c r="RW47" s="195">
        <v>19.50005153</v>
      </c>
      <c r="RX47" s="195">
        <v>9.117571439999999</v>
      </c>
      <c r="RY47" s="195">
        <v>7.4065947599999999</v>
      </c>
      <c r="RZ47" s="195">
        <v>42.13585372</v>
      </c>
      <c r="SA47" s="195">
        <v>85.759173689999997</v>
      </c>
      <c r="SB47" s="195">
        <v>2.0266487799999999</v>
      </c>
      <c r="SC47" s="195">
        <v>0</v>
      </c>
      <c r="SD47" s="195">
        <v>1.7563249900000002</v>
      </c>
      <c r="SE47" s="195">
        <v>0.39791005000000002</v>
      </c>
      <c r="SF47" s="195">
        <v>6.3210185599999997</v>
      </c>
      <c r="SG47" s="195">
        <v>10.501902380000001</v>
      </c>
      <c r="SH47" s="195">
        <v>2.4963359000000005</v>
      </c>
      <c r="SI47" s="195">
        <v>0.28403111000000003</v>
      </c>
      <c r="SJ47" s="195">
        <v>6.3372806200000005</v>
      </c>
      <c r="SK47" s="195">
        <v>7.2736031899999993</v>
      </c>
      <c r="SL47" s="195">
        <v>2.8967095100000004</v>
      </c>
      <c r="SM47" s="195">
        <v>19.287960330000004</v>
      </c>
      <c r="SN47" s="195">
        <v>12.49122023</v>
      </c>
      <c r="SO47" s="195">
        <v>13.3936212</v>
      </c>
      <c r="SP47" s="195">
        <v>2.1144301099999998</v>
      </c>
      <c r="SQ47" s="195">
        <v>9.084256869999999</v>
      </c>
      <c r="SR47" s="196">
        <v>37.08352841</v>
      </c>
      <c r="SS47" s="195">
        <v>4.7306805799999996</v>
      </c>
      <c r="ST47" s="195">
        <v>2.3876962799999992</v>
      </c>
      <c r="SU47" s="195">
        <v>0.77933633000000002</v>
      </c>
      <c r="SV47" s="195">
        <v>11.28301881</v>
      </c>
      <c r="SW47" s="195">
        <v>0.47508358000000001</v>
      </c>
      <c r="SX47" s="195">
        <v>19.655815579999999</v>
      </c>
      <c r="SY47" s="195">
        <v>11.202074710000002</v>
      </c>
      <c r="SZ47" s="195">
        <v>11.202074710000002</v>
      </c>
      <c r="TA47" s="195">
        <v>97.731281409999994</v>
      </c>
      <c r="TB47" s="195">
        <v>7.9844836600000004</v>
      </c>
      <c r="TC47" s="195">
        <v>0.37798382000000003</v>
      </c>
      <c r="TD47" s="195">
        <v>4.3899718099999996</v>
      </c>
      <c r="TE47" s="195">
        <v>2.28445527</v>
      </c>
      <c r="TF47" s="195">
        <v>15.03689456</v>
      </c>
      <c r="TG47" s="195">
        <v>1E-8</v>
      </c>
      <c r="TH47" s="195">
        <v>2.1829063799999999</v>
      </c>
      <c r="TI47" s="195">
        <v>3.2534996299999999</v>
      </c>
      <c r="TJ47" s="195">
        <v>3.7956842199999996</v>
      </c>
      <c r="TK47" s="195">
        <f t="shared" si="230"/>
        <v>9.2320902399999998</v>
      </c>
      <c r="TL47" s="202">
        <v>6.3630179899999897</v>
      </c>
      <c r="TM47" s="202">
        <v>0</v>
      </c>
      <c r="TN47" s="202">
        <v>0</v>
      </c>
      <c r="TO47" s="202">
        <v>9.8523979700000002</v>
      </c>
      <c r="TP47" s="202">
        <v>0.98936385999999998</v>
      </c>
      <c r="TQ47" s="202">
        <v>17.204779819999992</v>
      </c>
      <c r="TR47" s="202">
        <v>7.0499510399999972</v>
      </c>
      <c r="TS47" s="202">
        <v>4.4777833199999995</v>
      </c>
      <c r="TT47" s="202">
        <v>0.17819746</v>
      </c>
      <c r="TU47" s="202">
        <v>5.8794122700000004</v>
      </c>
      <c r="TV47" s="202">
        <v>0.58983887000000002</v>
      </c>
      <c r="TW47" s="202">
        <v>18.175182959999997</v>
      </c>
      <c r="TX47" s="202">
        <v>14.35563962</v>
      </c>
      <c r="TY47" s="202">
        <v>8.1091240399999993</v>
      </c>
      <c r="TZ47" s="202">
        <v>1.3866103700000001</v>
      </c>
      <c r="UA47" s="202">
        <v>0.57106113000000003</v>
      </c>
      <c r="UB47" s="202">
        <v>24.422435159999999</v>
      </c>
      <c r="UC47" s="195">
        <v>84.071382739999976</v>
      </c>
      <c r="UD47" s="195">
        <v>7.0086837500000021</v>
      </c>
      <c r="UE47" s="195">
        <v>7.0086837500000021</v>
      </c>
      <c r="UF47" s="195">
        <v>6.7010291300000011</v>
      </c>
      <c r="UG47" s="195">
        <v>5.6605912400000014</v>
      </c>
      <c r="UH47" s="195">
        <v>4.3202245999999995</v>
      </c>
      <c r="UI47" s="195">
        <v>4.4097256900000001</v>
      </c>
      <c r="UJ47" s="195">
        <v>18.532576220000003</v>
      </c>
      <c r="UK47" s="195">
        <v>39.624146880000012</v>
      </c>
      <c r="UL47" s="195">
        <v>1.5684095600000001</v>
      </c>
      <c r="UM47" s="195">
        <v>0.42681153000000005</v>
      </c>
      <c r="UN47" s="195">
        <v>1.2964591500000002</v>
      </c>
      <c r="UO47" s="195">
        <v>7.4914230000000012E-2</v>
      </c>
      <c r="UP47" s="195">
        <v>2.52269195</v>
      </c>
      <c r="UQ47" s="195">
        <v>5.8892864200000004</v>
      </c>
      <c r="UR47" s="195">
        <v>4.8701024600000009</v>
      </c>
      <c r="US47" s="195">
        <v>0</v>
      </c>
      <c r="UT47" s="195">
        <v>6.0443017000000001</v>
      </c>
      <c r="UU47" s="195">
        <v>0.39067543999999998</v>
      </c>
      <c r="UV47" s="195">
        <v>6.9182494300000013</v>
      </c>
      <c r="UW47" s="195">
        <f t="shared" si="42"/>
        <v>18.223329030000002</v>
      </c>
      <c r="UX47" s="195">
        <v>2.0185816599999997</v>
      </c>
      <c r="UY47" s="195">
        <v>1.1275999999999899E-4</v>
      </c>
      <c r="UZ47" s="195">
        <v>0.36283092</v>
      </c>
      <c r="VA47" s="195">
        <v>1E-8</v>
      </c>
      <c r="VB47" s="195">
        <v>2.9802342800000003</v>
      </c>
      <c r="VC47" s="195">
        <v>5.3617596299999999</v>
      </c>
      <c r="VD47" s="195">
        <v>76.107205710000002</v>
      </c>
      <c r="VE47" s="195">
        <v>4.0283968300000002</v>
      </c>
      <c r="VF47" s="195">
        <v>1E-8</v>
      </c>
      <c r="VG47" s="195">
        <v>2.0289038800000001</v>
      </c>
      <c r="VH47" s="195">
        <v>3.90588011</v>
      </c>
      <c r="VI47" s="195">
        <v>1E-8</v>
      </c>
      <c r="VJ47" s="195">
        <v>9.9631808399999997</v>
      </c>
      <c r="VK47" s="195">
        <v>3.3614362399999997</v>
      </c>
      <c r="VL47" s="195">
        <v>4.6243182699999998</v>
      </c>
      <c r="VM47" s="195">
        <v>12.312182960000001</v>
      </c>
      <c r="VN47" s="195">
        <v>6.2027281099999971</v>
      </c>
      <c r="VO47" s="195">
        <v>1.2359253799999999</v>
      </c>
      <c r="VP47" s="195">
        <v>27.736590959999997</v>
      </c>
      <c r="VQ47" s="195">
        <v>3.6196269600000002</v>
      </c>
      <c r="VR47" s="195">
        <v>0</v>
      </c>
      <c r="VS47" s="195">
        <v>0</v>
      </c>
      <c r="VT47" s="195">
        <v>3.9558658499999995</v>
      </c>
      <c r="VU47" s="195">
        <v>6.4790034600000004</v>
      </c>
      <c r="VV47" s="195">
        <v>14.05449627</v>
      </c>
      <c r="VW47" s="195">
        <v>1.108E-4</v>
      </c>
      <c r="VX47" s="195">
        <v>7.2909999999999991E-5</v>
      </c>
      <c r="VY47" s="195">
        <v>1.44175506</v>
      </c>
      <c r="VZ47" s="195">
        <v>3.6345339600000006</v>
      </c>
      <c r="WA47" s="195">
        <v>2E-8</v>
      </c>
      <c r="WB47" s="195">
        <v>5.0764727500000006</v>
      </c>
      <c r="WC47" s="195">
        <v>1.30842609</v>
      </c>
      <c r="WD47" s="195">
        <v>6.7421013899999993</v>
      </c>
      <c r="WE47" s="195">
        <v>8.0505274799999995</v>
      </c>
      <c r="WF47" s="195">
        <v>64.881268300000002</v>
      </c>
      <c r="WG47" s="195">
        <v>0.75616955000000008</v>
      </c>
      <c r="WH47" s="195">
        <v>3.9854452899999995</v>
      </c>
      <c r="WI47" s="195">
        <v>4.7416148399999996</v>
      </c>
      <c r="WJ47" s="195">
        <v>2.4103977799999998</v>
      </c>
      <c r="WK47" s="195">
        <v>3.3737424399999996</v>
      </c>
      <c r="WL47" s="195">
        <v>0</v>
      </c>
      <c r="WM47" s="195">
        <v>3.8036880699999993</v>
      </c>
      <c r="WN47" s="195">
        <v>5.5131152100000005</v>
      </c>
      <c r="WO47" s="195">
        <v>15.1009435</v>
      </c>
      <c r="WP47" s="195">
        <v>1.7417931800000002</v>
      </c>
      <c r="WQ47" s="195">
        <v>0.40371652999999996</v>
      </c>
      <c r="WR47" s="195">
        <v>11.637964889999997</v>
      </c>
      <c r="WS47" s="195">
        <v>0.94461516000000001</v>
      </c>
      <c r="WT47" s="195">
        <v>0.63192170999999997</v>
      </c>
      <c r="WU47" s="195">
        <v>15.360011469999998</v>
      </c>
      <c r="WV47" s="195">
        <v>3.6355555800000006</v>
      </c>
      <c r="WW47" s="195">
        <v>2.6059999999999998E-5</v>
      </c>
      <c r="WX47" s="195">
        <v>4.4420862699999999</v>
      </c>
      <c r="WY47" s="195">
        <v>11.328843930000001</v>
      </c>
      <c r="WZ47" s="195">
        <v>5.8897442499999997</v>
      </c>
      <c r="XA47" s="195">
        <v>25.296256090000004</v>
      </c>
      <c r="XB47" s="195">
        <v>6.6063738799999996</v>
      </c>
      <c r="XC47" s="195">
        <v>0.11774139</v>
      </c>
      <c r="XD47" s="195">
        <v>1.732E-5</v>
      </c>
      <c r="XE47" s="195">
        <v>1.7531069000000001</v>
      </c>
      <c r="XF47" s="195">
        <v>8.4772394899999988</v>
      </c>
      <c r="XG47" s="195">
        <v>68.976065390000002</v>
      </c>
      <c r="XH47" s="195">
        <v>4.8884970500000007</v>
      </c>
      <c r="XI47" s="195">
        <v>4.8884970500000007</v>
      </c>
      <c r="XJ47" s="195">
        <v>6.7169067599999979</v>
      </c>
      <c r="XK47" s="195">
        <v>0.11501341000000001</v>
      </c>
      <c r="XL47" s="195">
        <v>0.64322387999999997</v>
      </c>
      <c r="XM47" s="195">
        <v>0.19848980999999999</v>
      </c>
      <c r="XN47" s="195">
        <v>7.6849999999999998E-5</v>
      </c>
      <c r="XO47" s="195">
        <v>7.6737107099999982</v>
      </c>
      <c r="XP47" s="195">
        <v>4.5000000000000003E-7</v>
      </c>
      <c r="XQ47" s="195">
        <v>2.9729828699999996</v>
      </c>
      <c r="XR47" s="195">
        <v>1.1499656199999999</v>
      </c>
      <c r="XS47" s="195">
        <v>11.831482949999998</v>
      </c>
      <c r="XT47" s="195">
        <v>3.7512832400000002</v>
      </c>
      <c r="XU47" s="195">
        <v>19.705715129999998</v>
      </c>
      <c r="XV47" s="195">
        <v>9.9145560000000021E-2</v>
      </c>
      <c r="XW47" s="195">
        <v>3.1872890000000003</v>
      </c>
      <c r="XX47" s="195">
        <v>6.1514349400000023</v>
      </c>
      <c r="XY47" s="195">
        <v>7.2018320699999991</v>
      </c>
      <c r="XZ47" s="195">
        <v>3.9250087400000004</v>
      </c>
      <c r="YA47" s="195">
        <f t="shared" si="43"/>
        <v>20.564710310000002</v>
      </c>
      <c r="YB47" s="195">
        <v>1.14864747</v>
      </c>
      <c r="YC47" s="195">
        <v>4.9924414199999996</v>
      </c>
      <c r="YD47" s="195">
        <v>5.8570265299999997</v>
      </c>
      <c r="YE47" s="195">
        <v>8.7219322299999913</v>
      </c>
      <c r="YF47" s="195">
        <f t="shared" si="44"/>
        <v>20.720047649999991</v>
      </c>
      <c r="YG47" s="195">
        <f t="shared" si="45"/>
        <v>73.552680849999987</v>
      </c>
      <c r="YH47" s="202">
        <f t="shared" si="46"/>
        <v>911.41794244000005</v>
      </c>
      <c r="YI47" s="202">
        <v>8.7013258499999999</v>
      </c>
      <c r="YJ47" s="202">
        <v>7.2967676800000012</v>
      </c>
      <c r="YK47" s="202">
        <v>0.49025029999999997</v>
      </c>
      <c r="YL47" s="202">
        <v>6.7253673599999875</v>
      </c>
      <c r="YM47" s="202">
        <f t="shared" si="47"/>
        <v>23.213711189999991</v>
      </c>
      <c r="YN47" s="202">
        <v>3.2813011099999971</v>
      </c>
      <c r="YO47" s="202">
        <v>1.9309999999999898E-5</v>
      </c>
      <c r="YP47" s="202">
        <v>1.2553999999999999E-4</v>
      </c>
      <c r="YQ47" s="202">
        <v>3.973122289999989</v>
      </c>
      <c r="YR47" s="202">
        <v>10.798271669999991</v>
      </c>
      <c r="YS47" s="202">
        <v>18.052839919999975</v>
      </c>
      <c r="YT47" s="202">
        <v>17.918334189999996</v>
      </c>
      <c r="YU47" s="202">
        <v>13.945414990000002</v>
      </c>
      <c r="YV47" s="202">
        <v>0.6931634299999988</v>
      </c>
      <c r="YW47" s="202">
        <v>2.4065832</v>
      </c>
      <c r="YX47" s="202">
        <v>2.5997263399999997</v>
      </c>
      <c r="YY47" s="202">
        <v>37.563222149999994</v>
      </c>
      <c r="YZ47" s="202">
        <v>2.3730007099999999</v>
      </c>
      <c r="ZA47" s="202">
        <v>6.4730796999999898</v>
      </c>
      <c r="ZB47" s="202">
        <v>20.106163170000002</v>
      </c>
      <c r="ZC47" s="202">
        <v>3.8385097300000002</v>
      </c>
      <c r="ZD47" s="202">
        <v>32.790753309999992</v>
      </c>
      <c r="ZE47" s="202">
        <v>4.8710359300000006</v>
      </c>
      <c r="ZF47" s="202">
        <v>0</v>
      </c>
      <c r="ZG47" s="202">
        <v>2.8817824600000002</v>
      </c>
      <c r="ZH47" s="202">
        <v>7.7528183900000007</v>
      </c>
      <c r="ZI47" s="202">
        <v>119.37334495999995</v>
      </c>
      <c r="ZJ47" s="202">
        <v>4.5521559400000013</v>
      </c>
      <c r="ZK47" s="202">
        <v>9.5574487999999995</v>
      </c>
      <c r="ZL47" s="202">
        <v>14.109604740000002</v>
      </c>
      <c r="ZM47" s="202">
        <v>1E-8</v>
      </c>
      <c r="ZN47" s="202">
        <v>0.52912609999999993</v>
      </c>
      <c r="ZO47" s="202">
        <v>3.2544954599999993</v>
      </c>
      <c r="ZP47" s="202">
        <v>0.64879047999999995</v>
      </c>
      <c r="ZQ47" s="202">
        <v>1.952E-4</v>
      </c>
      <c r="ZR47" s="202">
        <v>4.4326072499999993</v>
      </c>
      <c r="ZS47" s="202">
        <v>3.6192468300000002</v>
      </c>
      <c r="ZT47" s="202">
        <v>25.145097159999899</v>
      </c>
      <c r="ZU47" s="202">
        <v>8.8164682599999971</v>
      </c>
      <c r="ZV47" s="202">
        <v>37.580812249999894</v>
      </c>
      <c r="ZW47" s="202"/>
      <c r="ZX47" s="202">
        <v>1E-8</v>
      </c>
      <c r="ZY47" s="202">
        <v>0</v>
      </c>
      <c r="ZZ47" s="202">
        <v>0.42188551000000007</v>
      </c>
      <c r="AAA47" s="202">
        <v>4.1802372500000011</v>
      </c>
      <c r="AAB47" s="202">
        <v>4.602122790000001</v>
      </c>
      <c r="AAC47" s="202">
        <v>2.4970587000000002</v>
      </c>
      <c r="AAD47" s="202">
        <v>4.3515695499999998</v>
      </c>
      <c r="AAE47" s="202">
        <v>0</v>
      </c>
      <c r="AAF47" s="202">
        <v>6.84862825</v>
      </c>
      <c r="AAG47" s="202">
        <v>67.573775279999893</v>
      </c>
      <c r="AAH47" s="202">
        <v>1.2194000000000001E-4</v>
      </c>
      <c r="AAI47" s="202">
        <v>5.3072450899999994</v>
      </c>
      <c r="AAJ47" s="202">
        <v>5.3073670299999991</v>
      </c>
      <c r="AAK47" s="202">
        <v>7.319659800000001</v>
      </c>
      <c r="AAL47" s="202">
        <v>0.6029445400000002</v>
      </c>
      <c r="AAM47" s="202">
        <v>13.43566409</v>
      </c>
      <c r="AAN47" s="202">
        <v>0.94174938000000008</v>
      </c>
      <c r="AAO47" s="202">
        <v>0</v>
      </c>
      <c r="AAP47" s="202">
        <v>22.30001781</v>
      </c>
      <c r="AAQ47" s="202">
        <v>5.590236319999998</v>
      </c>
      <c r="AAR47" s="202">
        <v>3.7174981300000001</v>
      </c>
      <c r="AAS47" s="202">
        <v>4.5456743599999987</v>
      </c>
      <c r="AAT47" s="202">
        <v>2.8334571800000004</v>
      </c>
      <c r="AAU47" s="202">
        <v>0</v>
      </c>
      <c r="AAV47" s="202">
        <v>16.686865989999998</v>
      </c>
      <c r="AAW47" s="202">
        <v>0.34371703000000003</v>
      </c>
      <c r="AAX47" s="202">
        <v>5.734457550000001</v>
      </c>
      <c r="AAY47" s="202">
        <v>0</v>
      </c>
      <c r="AAZ47" s="202">
        <v>18.258180689999996</v>
      </c>
      <c r="ABA47" s="202">
        <v>1.0310999999999999E-4</v>
      </c>
      <c r="ABB47" s="202">
        <v>24.336458379999996</v>
      </c>
      <c r="ABC47" s="202">
        <v>7.2050178500000008</v>
      </c>
      <c r="ABD47" s="202">
        <v>15.322808450000002</v>
      </c>
      <c r="ABE47" s="202">
        <v>1E-8</v>
      </c>
      <c r="ABF47" s="202">
        <v>0</v>
      </c>
      <c r="ABG47" s="202">
        <v>22.527826310000002</v>
      </c>
      <c r="ABH47" s="202">
        <f t="shared" si="48"/>
        <v>175.49636921999985</v>
      </c>
      <c r="ABI47" s="202">
        <v>91.158535519999987</v>
      </c>
      <c r="ABJ47" s="202">
        <v>2.7782246399999995</v>
      </c>
      <c r="ABK47" s="202">
        <v>0.72878475999999992</v>
      </c>
      <c r="ABL47" s="202">
        <v>3.63722141</v>
      </c>
      <c r="ABM47" s="202">
        <v>2.7744927799999997</v>
      </c>
      <c r="ABN47" s="202">
        <v>0.34227508000000001</v>
      </c>
      <c r="ABO47" s="202">
        <v>10.260998669999999</v>
      </c>
      <c r="ABP47" s="202">
        <v>4.2517042900000002</v>
      </c>
      <c r="ABQ47" s="202">
        <v>5.5648668000000008</v>
      </c>
      <c r="ABR47" s="202">
        <v>10.697523310000001</v>
      </c>
      <c r="ABS47" s="202">
        <v>2.3049392300000004</v>
      </c>
      <c r="ABT47" s="202">
        <v>2.2400000000000002E-6</v>
      </c>
      <c r="ABU47" s="202">
        <v>22.81903587</v>
      </c>
      <c r="ABV47" s="202">
        <v>2.3901605699999999</v>
      </c>
      <c r="ABW47" s="202">
        <v>5.8382900900000001</v>
      </c>
      <c r="ABX47" s="202">
        <v>0.35323004999999996</v>
      </c>
      <c r="ABY47" s="202">
        <v>1.6658947</v>
      </c>
      <c r="ABZ47" s="202">
        <v>0</v>
      </c>
      <c r="ACA47" s="202">
        <v>10.24757541</v>
      </c>
      <c r="ACB47" s="202">
        <v>0</v>
      </c>
      <c r="ACC47" s="202">
        <v>0</v>
      </c>
      <c r="ACD47" s="202">
        <v>4.1171931099999997</v>
      </c>
      <c r="ACE47" s="202">
        <v>0</v>
      </c>
      <c r="ACF47" s="202">
        <v>0</v>
      </c>
      <c r="ACG47" s="202">
        <v>4.1171931099999997</v>
      </c>
      <c r="ACH47" s="202">
        <v>4.70972393</v>
      </c>
      <c r="ACI47" s="202">
        <v>4.70972393</v>
      </c>
      <c r="ACJ47" s="202">
        <v>52.154526990000008</v>
      </c>
      <c r="ACK47" s="202">
        <v>0.17447420999999999</v>
      </c>
      <c r="ACL47" s="202">
        <v>0</v>
      </c>
      <c r="ACM47" s="202">
        <v>8.8114883699999975</v>
      </c>
      <c r="ACN47" s="202">
        <v>8.9859625799999971</v>
      </c>
      <c r="ACO47" s="202">
        <v>7.9318379999999994E-2</v>
      </c>
      <c r="ACP47" s="202">
        <v>1.0019999999999999E-5</v>
      </c>
      <c r="ACQ47" s="202">
        <v>2.4999999999999999E-7</v>
      </c>
      <c r="ACR47" s="202">
        <v>3.1130744600000004</v>
      </c>
      <c r="ACS47" s="202">
        <v>14.335587110000001</v>
      </c>
      <c r="ACT47" s="202">
        <v>17.527990220000003</v>
      </c>
      <c r="ACU47" s="202">
        <v>2.8211998400000007</v>
      </c>
      <c r="ACV47" s="202">
        <v>8.6000000000000002E-7</v>
      </c>
      <c r="ACW47" s="202">
        <v>1E-8</v>
      </c>
      <c r="ACX47" s="202">
        <v>4.9215097799999992</v>
      </c>
      <c r="ACY47" s="202">
        <v>0.21537119000000002</v>
      </c>
      <c r="ACZ47" s="202">
        <v>7.9580816799999994</v>
      </c>
      <c r="ADA47" s="202">
        <v>7.1999999999999997E-6</v>
      </c>
      <c r="ADB47" s="202">
        <v>6.8891678199999999</v>
      </c>
      <c r="ADC47" s="202">
        <v>1.1214571499999999</v>
      </c>
      <c r="ADD47" s="202">
        <v>1.4253000000000001E-4</v>
      </c>
      <c r="ADE47" s="202">
        <v>3.4647616000000001</v>
      </c>
      <c r="ADF47" s="202">
        <v>11.475536300000002</v>
      </c>
      <c r="ADG47" s="202">
        <v>1E-8</v>
      </c>
      <c r="ADH47" s="202">
        <v>1.2140000000000001E-5</v>
      </c>
      <c r="ADI47" s="202">
        <v>1.3131000000000002E-4</v>
      </c>
      <c r="ADJ47" s="202">
        <v>1.4346000000000001E-4</v>
      </c>
      <c r="ADK47" s="202">
        <v>45.947714239999989</v>
      </c>
      <c r="ADL47" s="202">
        <v>18.100756609999998</v>
      </c>
      <c r="ADM47" s="202">
        <v>18.100756609999998</v>
      </c>
      <c r="ADN47" s="202">
        <v>2.9799999999999998E-6</v>
      </c>
      <c r="ADO47" s="202">
        <v>7.9688313699999993</v>
      </c>
      <c r="ADP47" s="202">
        <v>2.2035129399999995</v>
      </c>
      <c r="ADQ47" s="202">
        <v>8.7672672100000018</v>
      </c>
      <c r="ADR47" s="202">
        <v>2.3340013700000002</v>
      </c>
      <c r="ADS47" s="202">
        <v>21.27361587</v>
      </c>
      <c r="ADT47" s="202">
        <v>1.2200973100000001</v>
      </c>
      <c r="ADU47" s="202">
        <v>1.9511526100000001</v>
      </c>
      <c r="ADV47" s="202">
        <v>1E-8</v>
      </c>
      <c r="ADW47" s="202">
        <v>5.5523856199999999</v>
      </c>
      <c r="ADX47" s="202">
        <v>1E-8</v>
      </c>
      <c r="ADY47" s="202">
        <v>8.7236355600000017</v>
      </c>
      <c r="ADZ47" s="202">
        <v>2.0817423000000002</v>
      </c>
      <c r="AEA47" s="202">
        <v>0.58352762000000002</v>
      </c>
      <c r="AEB47" s="202">
        <v>9.1139999999999998E-5</v>
      </c>
      <c r="AEC47" s="202">
        <v>0.55627867000000009</v>
      </c>
      <c r="AED47" s="202">
        <v>3.2216397300000001</v>
      </c>
      <c r="AEE47" s="202">
        <v>10.248632889999996</v>
      </c>
      <c r="AEF47" s="202">
        <v>3.2490617500000001</v>
      </c>
      <c r="AEG47" s="202">
        <v>0</v>
      </c>
      <c r="AEH47" s="202">
        <v>2E-8</v>
      </c>
      <c r="AEI47" s="202">
        <v>2.6216116799999996</v>
      </c>
      <c r="AEJ47" s="202">
        <v>16.119306339999994</v>
      </c>
      <c r="AEK47" s="202">
        <v>67.438954109999983</v>
      </c>
      <c r="AEL47" s="202">
        <v>15.70727157</v>
      </c>
      <c r="AEM47" s="202">
        <v>0</v>
      </c>
      <c r="AEN47" s="202">
        <v>6.909389</v>
      </c>
      <c r="AEO47" s="202">
        <v>1.85001452</v>
      </c>
      <c r="AEP47" s="202">
        <v>2.9931893200000004</v>
      </c>
      <c r="AEQ47" s="202">
        <v>27.459864409999998</v>
      </c>
      <c r="AER47" s="202">
        <v>7.2964243200000016</v>
      </c>
      <c r="AES47" s="202">
        <v>5.0747097500000002</v>
      </c>
      <c r="AET47" s="202">
        <v>0.32334906000000002</v>
      </c>
      <c r="AEU47" s="202">
        <v>2.9999999999999997E-8</v>
      </c>
      <c r="AEV47" s="202">
        <v>5.0082228499999983</v>
      </c>
      <c r="AEW47" s="202">
        <v>17.702706010000004</v>
      </c>
      <c r="AEX47" s="202">
        <v>1.6100316999999997</v>
      </c>
      <c r="AEY47" s="202">
        <v>7.9000000000000006E-7</v>
      </c>
      <c r="AEZ47" s="202">
        <v>0.84944847000000001</v>
      </c>
      <c r="AFA47" s="202">
        <v>6.3390000000000001E-5</v>
      </c>
      <c r="AFB47" s="202">
        <v>2.4595443500000003</v>
      </c>
      <c r="AFC47" s="202">
        <v>12.68443287</v>
      </c>
      <c r="AFD47" s="202">
        <v>3.0199999999999999E-6</v>
      </c>
      <c r="AFE47" s="202">
        <v>2.1844327099999998</v>
      </c>
      <c r="AFF47" s="202">
        <v>11.852331139999997</v>
      </c>
      <c r="AFG47" s="202"/>
      <c r="AFH47" s="202">
        <v>26.721199739999996</v>
      </c>
      <c r="AFI47" s="202">
        <v>2.4908168899999996</v>
      </c>
      <c r="AFJ47" s="202">
        <v>4.6286618299999995</v>
      </c>
      <c r="AFK47" s="202">
        <v>7.1194787199999992</v>
      </c>
      <c r="AFL47" s="202">
        <v>81.462793229999988</v>
      </c>
      <c r="AFM47" s="202">
        <v>3.5569256899999995</v>
      </c>
      <c r="AFN47" s="202">
        <v>2.2343180000000001E-2</v>
      </c>
      <c r="AFO47" s="202"/>
      <c r="AFP47" s="202">
        <v>3.5792688699999995</v>
      </c>
      <c r="AFQ47" s="202">
        <v>4.5373993699999993</v>
      </c>
      <c r="AFR47" s="202">
        <v>4.5325187499999995</v>
      </c>
      <c r="AFS47" s="202">
        <v>2.4346864899999998</v>
      </c>
      <c r="AFT47" s="202">
        <v>0.64018348999999997</v>
      </c>
      <c r="AFU47" s="202">
        <v>12.1447881</v>
      </c>
      <c r="AFV47" s="202">
        <v>3.9220000000000001E-5</v>
      </c>
      <c r="AFW47" s="202">
        <v>3.3859999999999998E-5</v>
      </c>
      <c r="AFX47" s="202">
        <v>2.2528058200000003</v>
      </c>
      <c r="AFY47" s="202">
        <v>0.29796902000000003</v>
      </c>
      <c r="AFZ47" s="202">
        <v>9.7607907900000033</v>
      </c>
      <c r="AGA47" s="202">
        <v>12.311638710000004</v>
      </c>
      <c r="AGB47" s="202">
        <v>11.994423489999999</v>
      </c>
      <c r="AGC47" s="202">
        <v>5.7976767100000011</v>
      </c>
      <c r="AGD47" s="202">
        <v>9.3916052200000006</v>
      </c>
      <c r="AGE47" s="202">
        <v>3.7106288700000003</v>
      </c>
      <c r="AGF47" s="202"/>
      <c r="AGG47" s="202">
        <v>30.89433429</v>
      </c>
      <c r="AGH47" s="202">
        <v>19.418299600000001</v>
      </c>
      <c r="AGI47" s="202">
        <v>7.642615880000001</v>
      </c>
      <c r="AGJ47" s="202">
        <v>2.4244918699999998</v>
      </c>
      <c r="AGK47" s="202">
        <v>1.5994719600000002</v>
      </c>
      <c r="AGL47" s="202">
        <v>4.3809999999999996E-5</v>
      </c>
      <c r="AGM47" s="202">
        <v>31.084923120000003</v>
      </c>
      <c r="AGN47" s="202">
        <v>90.01495309000002</v>
      </c>
      <c r="AGO47" s="202">
        <v>1.9157989900000003</v>
      </c>
      <c r="AGP47" s="202">
        <v>2.4692239999999996</v>
      </c>
      <c r="AGQ47" s="202"/>
      <c r="AGR47" s="202">
        <v>5.9631268300000002</v>
      </c>
      <c r="AGS47" s="202">
        <v>0.83498720000000004</v>
      </c>
      <c r="AGT47" s="202">
        <v>11.18313702</v>
      </c>
      <c r="AGU47" s="202"/>
      <c r="AGV47" s="202">
        <v>3.5682082399999993</v>
      </c>
      <c r="AGW47" s="202">
        <v>1.25813496</v>
      </c>
      <c r="AGX47" s="202">
        <v>10.21780697</v>
      </c>
      <c r="AGY47" s="202">
        <v>7.1051518199999997</v>
      </c>
      <c r="AGZ47" s="202">
        <v>22.149301989999998</v>
      </c>
      <c r="AHA47" s="202"/>
      <c r="AHB47" s="202">
        <v>7.1404802000000007</v>
      </c>
      <c r="AHC47" s="202">
        <v>3.06565267</v>
      </c>
      <c r="AHD47" s="202">
        <v>5.6853297099999995</v>
      </c>
      <c r="AHE47" s="202">
        <v>10.27046348</v>
      </c>
      <c r="AHF47" s="202">
        <v>26.161926059999999</v>
      </c>
      <c r="AHG47" s="202">
        <v>1.7000000000000001E-7</v>
      </c>
      <c r="AHH47" s="202">
        <v>8.7099999999999996E-6</v>
      </c>
      <c r="AHI47" s="202">
        <v>1.6944034200000002</v>
      </c>
      <c r="AHJ47" s="202">
        <v>0.44412774999999999</v>
      </c>
      <c r="AHK47" s="202"/>
      <c r="AHL47" s="202">
        <v>2.13854005</v>
      </c>
      <c r="AHM47" s="202">
        <v>61.63290511999999</v>
      </c>
      <c r="AHN47" s="202">
        <v>5.1091117100000005</v>
      </c>
      <c r="AHO47" s="202">
        <v>2.4896432199999996</v>
      </c>
      <c r="AHP47" s="202">
        <v>0.11013000000000001</v>
      </c>
      <c r="AHQ47" s="202"/>
      <c r="AHR47" s="202">
        <v>1.3253000000000001E-4</v>
      </c>
      <c r="AHS47" s="202">
        <v>7.7090174600000001</v>
      </c>
      <c r="AHT47" s="202">
        <v>0.65014193000000009</v>
      </c>
      <c r="AHU47" s="202">
        <v>1.17191394</v>
      </c>
      <c r="AHV47" s="202">
        <v>1.8195897099999996</v>
      </c>
      <c r="AHW47" s="202">
        <v>1.9148497199999996</v>
      </c>
      <c r="AHX47" s="202">
        <v>13.133940870000002</v>
      </c>
      <c r="AHY47" s="202">
        <v>18.690436170000002</v>
      </c>
      <c r="AHZ47" s="202"/>
      <c r="AIA47" s="202">
        <v>3.7414920999999994</v>
      </c>
      <c r="AIB47" s="202">
        <v>2.1976286800000002</v>
      </c>
      <c r="AIC47" s="202"/>
      <c r="AID47" s="202">
        <v>1.3459999999999999E-4</v>
      </c>
      <c r="AIE47" s="202">
        <v>5.9392553799999996</v>
      </c>
      <c r="AIF47" s="202">
        <v>5.7200973200000016</v>
      </c>
      <c r="AIG47" s="202">
        <v>0.21802895999999999</v>
      </c>
      <c r="AIH47" s="202">
        <v>1.4513103900000002</v>
      </c>
      <c r="AII47" s="202">
        <v>0.90077923999999998</v>
      </c>
      <c r="AIJ47" s="202">
        <v>0.72770151999999999</v>
      </c>
      <c r="AIK47" s="202">
        <v>9.0179174300000025</v>
      </c>
      <c r="AIL47" s="202">
        <v>4.3786898299999999</v>
      </c>
      <c r="AIM47" s="202"/>
      <c r="AIN47" s="202">
        <v>2.3432502500000001</v>
      </c>
      <c r="AIO47" s="202">
        <v>6.7219400799999995</v>
      </c>
      <c r="AIP47" s="202">
        <v>48.07856652000001</v>
      </c>
      <c r="AIQ47" s="202">
        <v>6.2949999999999999E-5</v>
      </c>
      <c r="AIR47" s="202">
        <v>6.2949999999999999E-5</v>
      </c>
      <c r="AIS47" s="202">
        <v>19.007960869999998</v>
      </c>
      <c r="AIT47" s="202">
        <v>1.6643071799999998</v>
      </c>
      <c r="AIU47" s="202">
        <v>0.35328467000000002</v>
      </c>
      <c r="AIV47" s="202">
        <v>6.8638766500000008</v>
      </c>
      <c r="AIW47" s="202">
        <v>0</v>
      </c>
      <c r="AIX47" s="202">
        <v>27.889429369999998</v>
      </c>
      <c r="AIY47" s="202">
        <v>4.3050000000000003E-5</v>
      </c>
      <c r="AIZ47" s="202">
        <v>2.5069099999999997E-2</v>
      </c>
      <c r="AJA47" s="202">
        <v>3.8276324899999996</v>
      </c>
      <c r="AJB47" s="202">
        <v>8.5627415800000026</v>
      </c>
      <c r="AJC47" s="202">
        <v>4.5481389600000002</v>
      </c>
      <c r="AJD47" s="202">
        <v>16.963625180000001</v>
      </c>
      <c r="AJE47" s="202">
        <v>8.4141539999999999</v>
      </c>
      <c r="AJF47" s="202">
        <v>3.5826285899999997</v>
      </c>
      <c r="AJG47" s="202">
        <v>1E-8</v>
      </c>
      <c r="AJH47" s="202">
        <v>6.7420120899999993</v>
      </c>
      <c r="AJI47" s="202">
        <v>2.5347408800000002</v>
      </c>
      <c r="AJJ47" s="202">
        <v>21.27353557</v>
      </c>
      <c r="AJK47" s="202">
        <v>2.3730000000000001E-5</v>
      </c>
      <c r="AJL47" s="202">
        <v>0.62807373999999994</v>
      </c>
      <c r="AJM47" s="202">
        <v>8.9999999999999999E-8</v>
      </c>
      <c r="AJN47" s="202">
        <v>12.065445140000001</v>
      </c>
      <c r="AJO47" s="202">
        <v>1.4006178100000002</v>
      </c>
      <c r="AJP47" s="202">
        <v>14.094160510000002</v>
      </c>
      <c r="AJQ47" s="202">
        <v>80.220813580000026</v>
      </c>
      <c r="AJR47" s="202"/>
      <c r="AJS47" s="202">
        <v>13.20616691</v>
      </c>
      <c r="AJT47" s="202">
        <v>4.1240398300000001</v>
      </c>
      <c r="AJU47" s="202">
        <v>8.6315000000000003E-2</v>
      </c>
      <c r="AJV47" s="202">
        <v>2.6679009299999996</v>
      </c>
      <c r="AJW47" s="202">
        <v>20.084422669999999</v>
      </c>
      <c r="AJX47" s="202">
        <v>5.7111702400000013</v>
      </c>
      <c r="AJY47" s="202"/>
      <c r="AJZ47" s="202">
        <v>2.05835218</v>
      </c>
      <c r="AKA47" s="202">
        <v>7.3258525900000002</v>
      </c>
      <c r="AKB47" s="202">
        <v>0.53461272999999998</v>
      </c>
      <c r="AKC47" s="202">
        <v>15.629987740000001</v>
      </c>
      <c r="AKD47" s="202">
        <v>7.5930000000000013E-5</v>
      </c>
      <c r="AKE47" s="202">
        <v>4.3667333500000005</v>
      </c>
      <c r="AKF47" s="202">
        <v>1.32825317</v>
      </c>
      <c r="AKG47" s="202">
        <v>1.2541569699999999</v>
      </c>
      <c r="AKH47" s="202">
        <v>9.6506119699999999</v>
      </c>
      <c r="AKI47" s="202">
        <v>16.599831390000002</v>
      </c>
      <c r="AKJ47" s="202">
        <v>0</v>
      </c>
      <c r="AKK47" s="202">
        <v>1.0187851699999999</v>
      </c>
      <c r="AKL47" s="202">
        <v>2.0388828999999999</v>
      </c>
      <c r="AKM47" s="202">
        <v>9.3179711299999983</v>
      </c>
      <c r="AKN47" s="202">
        <v>12.375639199999997</v>
      </c>
      <c r="AKO47" s="202">
        <v>1.51031213</v>
      </c>
      <c r="AKP47" s="202">
        <v>1.51031213</v>
      </c>
      <c r="AKQ47" s="202">
        <v>66.200193130000002</v>
      </c>
      <c r="AKR47" s="202">
        <v>871.25707576999969</v>
      </c>
      <c r="AKS47" s="202">
        <v>0.52639656000000012</v>
      </c>
      <c r="AKT47" s="202">
        <v>1.9489050699999999</v>
      </c>
      <c r="AKU47" s="202">
        <v>6.4185357299999994</v>
      </c>
      <c r="AKV47" s="202">
        <v>8.8938373599999991</v>
      </c>
      <c r="AKW47" s="202">
        <v>7.9125396199999996</v>
      </c>
      <c r="AKX47" s="202">
        <v>11.288487360000001</v>
      </c>
      <c r="AKY47" s="202">
        <v>0.40493911999999999</v>
      </c>
      <c r="AKZ47" s="202">
        <v>15.65278421</v>
      </c>
      <c r="ALA47" s="202">
        <v>2.2878476299999999</v>
      </c>
      <c r="ALB47" s="202">
        <v>37.546597939999998</v>
      </c>
      <c r="ALC47" s="202">
        <v>3.8081099200000006</v>
      </c>
      <c r="ALD47" s="202">
        <v>0.19407773</v>
      </c>
      <c r="ALE47" s="202">
        <v>0.32430521000000001</v>
      </c>
      <c r="ALF47" s="202">
        <v>1.8954994200000002</v>
      </c>
      <c r="ALG47" s="202">
        <v>0.36487915000000004</v>
      </c>
      <c r="ALH47" s="202">
        <v>6.5868714300000013</v>
      </c>
      <c r="ALI47" s="202">
        <v>4.282107000000001E-2</v>
      </c>
      <c r="ALJ47" s="202">
        <v>0.14868475</v>
      </c>
      <c r="ALK47" s="202">
        <v>1.9895832699999998</v>
      </c>
      <c r="ALL47" s="202">
        <v>0.15939022</v>
      </c>
      <c r="ALM47" s="202">
        <v>2.3404793099999996</v>
      </c>
      <c r="ALN47" s="202">
        <v>19.820652849999998</v>
      </c>
      <c r="ALO47" s="202">
        <v>1.3879682799999997</v>
      </c>
      <c r="ALP47" s="202">
        <v>1.3932866300000002</v>
      </c>
      <c r="ALQ47" s="202">
        <v>14.646520810000002</v>
      </c>
      <c r="ALR47" s="202">
        <v>37.248428569999994</v>
      </c>
      <c r="ALS47" s="202">
        <v>92.616214610000014</v>
      </c>
      <c r="ALT47" s="202">
        <v>1.36073607</v>
      </c>
      <c r="ALU47" s="202">
        <v>1.36073607</v>
      </c>
      <c r="ALV47" s="202">
        <v>2.7033393299999999</v>
      </c>
      <c r="ALW47" s="202"/>
      <c r="ALX47" s="202">
        <v>0.93133774000000003</v>
      </c>
      <c r="ALY47" s="202">
        <v>4.7300000000000005E-6</v>
      </c>
      <c r="ALZ47" s="202">
        <v>1.2318829999999999E-2</v>
      </c>
      <c r="AMA47" s="202">
        <v>3.64700063</v>
      </c>
      <c r="AMB47" s="202">
        <v>0.70698591999999993</v>
      </c>
      <c r="AMC47" s="202">
        <v>0</v>
      </c>
      <c r="AMD47" s="202">
        <v>9.5795664700000014</v>
      </c>
      <c r="AME47" s="202">
        <v>0.62407731000000011</v>
      </c>
      <c r="AMF47" s="202">
        <v>3.2757549500000001</v>
      </c>
      <c r="AMG47" s="202">
        <v>14.186384650000001</v>
      </c>
      <c r="AMH47" s="202">
        <v>2.3751453400000004</v>
      </c>
      <c r="AMI47" s="202">
        <v>7.7923871699999996</v>
      </c>
      <c r="AMJ47" s="202">
        <v>6.1640285399999994</v>
      </c>
      <c r="AMK47" s="202">
        <v>5.6258428599999997</v>
      </c>
      <c r="AML47" s="202">
        <v>1.8E-5</v>
      </c>
      <c r="AMM47" s="202">
        <v>21.957421909999997</v>
      </c>
      <c r="AMN47" s="202">
        <v>6.33867563</v>
      </c>
      <c r="AMO47" s="202">
        <v>5.9613131900000011</v>
      </c>
      <c r="AMP47" s="202">
        <v>3.18727129</v>
      </c>
      <c r="AMQ47" s="202">
        <v>1.1765985099999998</v>
      </c>
      <c r="AMR47" s="202">
        <f t="shared" si="49"/>
        <v>16.663858619999999</v>
      </c>
      <c r="AMS47" s="202">
        <f t="shared" si="50"/>
        <v>57.815401879999996</v>
      </c>
      <c r="AMT47" s="202">
        <v>0.77847800999999894</v>
      </c>
      <c r="AMU47" s="202">
        <v>0.77847800999999894</v>
      </c>
      <c r="AMV47" s="202">
        <v>0</v>
      </c>
      <c r="AMW47" s="202">
        <v>2.9989999999999898E-5</v>
      </c>
      <c r="AMX47" s="202">
        <v>3.9019999999999996E-5</v>
      </c>
      <c r="AMY47" s="202">
        <v>6.9009999999999897E-5</v>
      </c>
      <c r="AMZ47" s="202">
        <v>6.8473453299999996</v>
      </c>
      <c r="ANA47" s="202">
        <v>2.1957378700000008</v>
      </c>
      <c r="ANB47" s="202">
        <v>8.1440897199999984</v>
      </c>
      <c r="ANC47" s="202">
        <v>5.2047066400000004</v>
      </c>
      <c r="AND47" s="202">
        <v>0</v>
      </c>
      <c r="ANE47" s="202">
        <f t="shared" si="51"/>
        <v>22.39187956</v>
      </c>
      <c r="ANF47" s="202">
        <v>3.2674408700000011</v>
      </c>
      <c r="ANG47" s="202">
        <v>2.1865045700000003</v>
      </c>
      <c r="ANH47" s="202">
        <v>1.8650549199999999</v>
      </c>
      <c r="ANI47" s="202">
        <v>11.40471185</v>
      </c>
      <c r="ANJ47" s="202">
        <v>0</v>
      </c>
      <c r="ANK47" s="202">
        <v>18.723712210000002</v>
      </c>
      <c r="ANL47" s="202">
        <v>3.3712999999999999E-4</v>
      </c>
      <c r="ANM47" s="202">
        <v>3.0576696499999998</v>
      </c>
      <c r="ANN47" s="202">
        <v>1.73121097</v>
      </c>
      <c r="ANO47" s="202">
        <v>1.0210000000000002E-4</v>
      </c>
      <c r="ANP47" s="202">
        <v>1.1231550000000002E-2</v>
      </c>
      <c r="ANQ47" s="202">
        <v>4.8005513999999998</v>
      </c>
      <c r="ANR47" s="202">
        <f t="shared" si="52"/>
        <v>46.694690189999996</v>
      </c>
      <c r="ANS47" s="202">
        <v>4.8639316499999996</v>
      </c>
      <c r="ANT47" s="202">
        <v>1.6728551699999996</v>
      </c>
      <c r="ANU47" s="202">
        <v>4.4229999999999995E-5</v>
      </c>
      <c r="ANV47" s="202">
        <v>6.0545021800000018</v>
      </c>
      <c r="ANW47" s="202">
        <v>0.20413952000000002</v>
      </c>
      <c r="ANX47" s="202">
        <v>12.79547275</v>
      </c>
      <c r="ANY47" s="202">
        <v>0.58833557000000003</v>
      </c>
      <c r="ANZ47" s="202">
        <v>6.5108608400000012</v>
      </c>
      <c r="AOA47" s="202">
        <v>0.25338661000000001</v>
      </c>
      <c r="AOB47" s="202">
        <v>2.4842254300000017</v>
      </c>
      <c r="AOC47" s="202">
        <v>1E-8</v>
      </c>
      <c r="AOD47" s="202">
        <v>9.8368084600000003</v>
      </c>
      <c r="AOE47" s="202">
        <v>8.0808704200000001</v>
      </c>
      <c r="AOF47" s="202">
        <v>0.54268891000000008</v>
      </c>
      <c r="AOG47" s="202">
        <v>0.58741082999999994</v>
      </c>
      <c r="AOH47" s="202">
        <v>4.2699677300000003</v>
      </c>
      <c r="AOI47" s="202">
        <v>13.480937890000003</v>
      </c>
      <c r="AOJ47" s="202">
        <v>2.0820000000000007E-5</v>
      </c>
      <c r="AOK47" s="202">
        <v>3.0758105100000002</v>
      </c>
      <c r="AOL47" s="202">
        <v>1.485E-5</v>
      </c>
      <c r="AOM47" s="202">
        <v>0.18369907000000002</v>
      </c>
      <c r="AON47" s="202">
        <v>8.0790000000000004E-5</v>
      </c>
      <c r="AOO47" s="202">
        <v>3.2596260400000001</v>
      </c>
      <c r="AOP47" s="202">
        <v>4.2818272199999994</v>
      </c>
      <c r="AOQ47" s="202">
        <v>4.0510438300000002</v>
      </c>
      <c r="AOR47" s="202">
        <v>8.3328710500000014</v>
      </c>
      <c r="AOS47" s="202">
        <v>47.705716190000004</v>
      </c>
      <c r="AOT47" s="202">
        <v>3.8918824500000015</v>
      </c>
      <c r="AOU47" s="202">
        <v>1.5301840000000001E-2</v>
      </c>
      <c r="AOV47" s="202">
        <v>3.9071842900000013</v>
      </c>
      <c r="AOW47" s="202">
        <v>4.7217749900000001</v>
      </c>
      <c r="AOX47" s="202">
        <v>6.4620000000000001E-5</v>
      </c>
      <c r="AOY47" s="202">
        <v>1.0221813400000002</v>
      </c>
      <c r="AOZ47" s="202">
        <v>8.4073509999999893E-2</v>
      </c>
      <c r="APA47" s="202">
        <v>2.8982224300000001</v>
      </c>
      <c r="APB47" s="202">
        <f t="shared" si="53"/>
        <v>8.7263168899999997</v>
      </c>
      <c r="APC47" s="202">
        <v>2.1344614500000003</v>
      </c>
      <c r="APD47" s="202">
        <v>1.0399000000000001E-4</v>
      </c>
      <c r="APE47" s="202">
        <v>1.2472134799999999</v>
      </c>
      <c r="APF47" s="202">
        <v>0.63212549000000007</v>
      </c>
      <c r="APG47" s="202">
        <v>2.9999999999999997E-8</v>
      </c>
      <c r="APH47" s="202">
        <v>4.0139044400000001</v>
      </c>
      <c r="API47" s="202">
        <v>8.3423519999999987E-2</v>
      </c>
      <c r="APJ47" s="202">
        <v>3.5260574400000002</v>
      </c>
      <c r="APK47" s="202">
        <v>1.2572437700000001</v>
      </c>
      <c r="APL47" s="202">
        <v>3.5520000000000006E-5</v>
      </c>
      <c r="APM47" s="202">
        <v>3.1930603500000001</v>
      </c>
      <c r="APN47" s="202">
        <v>8.0598206000000001</v>
      </c>
      <c r="APO47" s="202">
        <v>5.4709427800000014</v>
      </c>
      <c r="APP47" s="202">
        <v>0.57440854000000008</v>
      </c>
      <c r="APQ47" s="202">
        <v>0.36843994000000008</v>
      </c>
      <c r="APR47" s="202">
        <v>0</v>
      </c>
      <c r="APS47" s="202">
        <v>0.86217962999999997</v>
      </c>
      <c r="APT47" s="202">
        <v>7.2759708900000009</v>
      </c>
      <c r="APU47" s="202">
        <f t="shared" si="54"/>
        <v>31.983197110000003</v>
      </c>
      <c r="APV47" s="202">
        <v>3.9431420400000006</v>
      </c>
      <c r="APW47" s="202">
        <v>10.787703469999997</v>
      </c>
      <c r="APX47" s="202">
        <v>2.3046638099999996</v>
      </c>
      <c r="APY47" s="202">
        <v>1E-8</v>
      </c>
      <c r="APZ47" s="202">
        <v>5.2550359500000008</v>
      </c>
      <c r="AQA47" s="202">
        <v>22.290545279999996</v>
      </c>
      <c r="AQB47" s="202">
        <v>8.3757354900000003</v>
      </c>
      <c r="AQC47" s="202">
        <v>0.28569792000000005</v>
      </c>
      <c r="AQD47" s="202">
        <v>2.7758819799999999</v>
      </c>
      <c r="AQE47" s="202">
        <v>2E-8</v>
      </c>
      <c r="AQF47" s="202">
        <v>8.5218870000000002E-2</v>
      </c>
      <c r="AQG47" s="202">
        <v>11.52253428</v>
      </c>
      <c r="AQH47" s="202">
        <v>2E-8</v>
      </c>
      <c r="AQI47" s="202">
        <v>1.0993772399999999</v>
      </c>
      <c r="AQJ47" s="202">
        <v>4.3983693000000006</v>
      </c>
      <c r="AQK47" s="202">
        <v>5.4977465600000004</v>
      </c>
      <c r="AQL47" s="202">
        <v>5.2853050299999991</v>
      </c>
      <c r="AQM47" s="202">
        <v>21.829294799999996</v>
      </c>
      <c r="AQN47" s="202">
        <v>0.17493686000000003</v>
      </c>
      <c r="AQO47" s="202">
        <v>2.7284466099999998</v>
      </c>
      <c r="AQP47" s="202">
        <v>2.2444925700000002</v>
      </c>
      <c r="AQQ47" s="202">
        <v>32.262475869999996</v>
      </c>
      <c r="AQR47" s="202">
        <f t="shared" si="55"/>
        <v>71.573301990000004</v>
      </c>
      <c r="AQS47" s="202">
        <v>1.0174633100000001</v>
      </c>
      <c r="AQT47" s="202">
        <v>1.2721294400000003</v>
      </c>
      <c r="AQU47" s="202">
        <v>1.5331602900000001</v>
      </c>
      <c r="AQV47" s="202">
        <v>3.1405447199999998</v>
      </c>
      <c r="AQW47" s="202">
        <v>1.710047759999997</v>
      </c>
      <c r="AQX47" s="202">
        <v>8.6733455199999963</v>
      </c>
      <c r="AQY47" s="202">
        <v>1E-8</v>
      </c>
      <c r="AQZ47" s="202">
        <v>0.81046644999999795</v>
      </c>
      <c r="ARA47" s="202">
        <v>2.3000000000000002E-7</v>
      </c>
      <c r="ARB47" s="202">
        <v>7.8444085199999876</v>
      </c>
      <c r="ARC47" s="202">
        <v>1.4103076799999992</v>
      </c>
      <c r="ARD47" s="202">
        <v>10.065182889999985</v>
      </c>
      <c r="ARE47" s="202">
        <v>3.7061208199999993</v>
      </c>
      <c r="ARF47" s="202">
        <v>1.249109189999998</v>
      </c>
      <c r="ARG47" s="202">
        <v>0.23395116999999993</v>
      </c>
      <c r="ARH47" s="202">
        <v>7.1584775099999813</v>
      </c>
      <c r="ARI47" s="202">
        <v>12.347658689999978</v>
      </c>
      <c r="ARJ47" s="202">
        <v>0</v>
      </c>
      <c r="ARK47" s="202">
        <v>4.0327850000000005E-2</v>
      </c>
      <c r="ARL47" s="202">
        <v>8.9981640000000002E-2</v>
      </c>
      <c r="ARM47" s="202">
        <v>0.86610802999999692</v>
      </c>
      <c r="ARN47" s="202">
        <v>0.8585005699999998</v>
      </c>
      <c r="ARO47" s="202">
        <v>1.8549180899999969</v>
      </c>
      <c r="ARP47" s="202">
        <v>2.6699999999999998E-6</v>
      </c>
      <c r="ARQ47" s="202">
        <v>1.5973903900000002</v>
      </c>
      <c r="ARR47" s="202">
        <v>1.2972258599999975</v>
      </c>
      <c r="ARS47" s="202">
        <v>2.8946189199999974</v>
      </c>
      <c r="ART47" s="202">
        <v>35.835724109999958</v>
      </c>
      <c r="ARU47" s="202">
        <v>6.2072399999999897E-3</v>
      </c>
      <c r="ARV47" s="202">
        <v>2.17769655999999</v>
      </c>
      <c r="ARW47" s="202">
        <v>2.1839037999999902</v>
      </c>
      <c r="ARX47" s="202">
        <v>1.26799113</v>
      </c>
      <c r="ARY47" s="202">
        <v>7.4352658899999993</v>
      </c>
      <c r="ARZ47" s="202">
        <v>1.4611595299999998</v>
      </c>
      <c r="ASA47" s="202">
        <v>4.3776853900000008</v>
      </c>
      <c r="ASB47" s="202">
        <v>14.54210194</v>
      </c>
      <c r="ASC47" s="202">
        <v>1.6626405100000003</v>
      </c>
      <c r="ASD47" s="202">
        <v>1.0227950699999999</v>
      </c>
      <c r="ASE47" s="202">
        <v>7.190699529999999</v>
      </c>
      <c r="ASF47" s="202">
        <v>0.81693315</v>
      </c>
      <c r="ASG47" s="202">
        <v>1.5525357099999999</v>
      </c>
      <c r="ASH47" s="202">
        <v>12.245603969999999</v>
      </c>
      <c r="ASI47" s="202">
        <v>1.40382633</v>
      </c>
      <c r="ASJ47" s="202">
        <v>1E-8</v>
      </c>
      <c r="ASK47" s="202">
        <v>2.8354797500000006</v>
      </c>
      <c r="ASL47" s="202">
        <v>0.81131006999999988</v>
      </c>
      <c r="ASM47" s="202">
        <v>7.0480000000000003E-5</v>
      </c>
      <c r="ASN47" s="202">
        <v>5.0506866400000003</v>
      </c>
      <c r="ASO47" s="202">
        <v>4.4380394200000008</v>
      </c>
      <c r="ASP47" s="202">
        <v>1.99646009</v>
      </c>
      <c r="ASQ47" s="202">
        <v>4.7649999999999999E-5</v>
      </c>
      <c r="ASR47" s="202">
        <v>1E-8</v>
      </c>
      <c r="ASS47" s="202">
        <v>2.2639292400000004</v>
      </c>
      <c r="AST47" s="202">
        <v>8.6984764100000014</v>
      </c>
      <c r="ASU47" s="202">
        <v>42.720772759999988</v>
      </c>
      <c r="ASV47" s="202">
        <v>0.32991364000000001</v>
      </c>
      <c r="ASW47" s="202">
        <v>1.8500000000000001E-6</v>
      </c>
      <c r="ASX47" s="202">
        <v>2.54850529</v>
      </c>
      <c r="ASY47" s="202">
        <v>12.11913670999999</v>
      </c>
      <c r="ASZ47" s="202">
        <v>1.73259439</v>
      </c>
      <c r="ATA47" s="202">
        <v>16.73015187999999</v>
      </c>
      <c r="ATB47" s="202">
        <v>5.5008434299999998</v>
      </c>
      <c r="ATC47" s="202">
        <v>3.1697598500000002</v>
      </c>
      <c r="ATD47" s="202">
        <v>0.89643982999999994</v>
      </c>
      <c r="ATE47" s="202">
        <v>0.22769631999999998</v>
      </c>
      <c r="ATF47" s="202">
        <v>8.4131296199999994</v>
      </c>
      <c r="ATG47" s="202">
        <v>18.207869049999999</v>
      </c>
      <c r="ATH47" s="202">
        <v>2.7821563199999999</v>
      </c>
      <c r="ATI47" s="202">
        <v>1.22705763</v>
      </c>
      <c r="ATJ47" s="202">
        <v>6.0456398399999998</v>
      </c>
      <c r="ATK47" s="202">
        <v>0.43255271999999995</v>
      </c>
      <c r="ATL47" s="202">
        <v>1.61098801</v>
      </c>
      <c r="ATM47" s="202">
        <v>12.098394519999999</v>
      </c>
      <c r="ATN47" s="202">
        <v>0.24043571</v>
      </c>
      <c r="ATO47" s="202">
        <v>1.10763174</v>
      </c>
      <c r="ATP47" s="202">
        <v>4.2554949999999998</v>
      </c>
      <c r="ATQ47" s="202">
        <v>0</v>
      </c>
      <c r="ATR47" s="202">
        <v>0.19774757000000001</v>
      </c>
      <c r="ATS47" s="202">
        <v>5.8013100199999998</v>
      </c>
      <c r="ATT47" s="202">
        <v>3.6529689699999999</v>
      </c>
      <c r="ATU47" s="202">
        <v>3.6529689699999999</v>
      </c>
      <c r="ATV47" s="202">
        <v>56.490694439999992</v>
      </c>
      <c r="ATW47" s="202">
        <v>6.5626369999999989E-2</v>
      </c>
      <c r="ATX47" s="202">
        <v>3.45149347</v>
      </c>
      <c r="ATY47" s="202">
        <v>2.1439183100000001</v>
      </c>
      <c r="ATZ47" s="202">
        <v>3.2388255800000008</v>
      </c>
      <c r="AUA47" s="202">
        <v>8.8998637299999999</v>
      </c>
      <c r="AUB47" s="202">
        <v>3.0117638200000001</v>
      </c>
      <c r="AUC47" s="202">
        <v>0.19415313000000001</v>
      </c>
      <c r="AUD47" s="202">
        <v>0.16254068000000002</v>
      </c>
      <c r="AUE47" s="202">
        <v>2.68798812</v>
      </c>
      <c r="AUF47" s="202">
        <v>7.3630456399999984</v>
      </c>
      <c r="AUG47" s="202">
        <v>13.419491389999997</v>
      </c>
      <c r="AUH47" s="202">
        <v>8.9338775800000008</v>
      </c>
      <c r="AUI47" s="202">
        <v>1.5756629799999999</v>
      </c>
      <c r="AUJ47" s="202">
        <v>1.41413834</v>
      </c>
      <c r="AUK47" s="202">
        <v>3.8159981000000003</v>
      </c>
      <c r="AUL47" s="202">
        <v>9.6945597099999858</v>
      </c>
      <c r="AUM47" s="202">
        <v>25.43423670999999</v>
      </c>
      <c r="AUN47" s="202">
        <v>5.0689758899999866</v>
      </c>
      <c r="AUO47" s="202">
        <v>1.984424249999996</v>
      </c>
      <c r="AUP47" s="202">
        <v>4.2679999999999998E-5</v>
      </c>
      <c r="AUQ47" s="202">
        <v>2.1266349899999968</v>
      </c>
      <c r="AUR47" s="202">
        <v>4.511544E-2</v>
      </c>
      <c r="AUS47" s="202">
        <v>9.2251932499999789</v>
      </c>
      <c r="AUT47" s="202">
        <v>2.1361577299999972</v>
      </c>
      <c r="AUU47" s="202">
        <v>0.11196133999999969</v>
      </c>
      <c r="AUV47" s="202">
        <v>0.80219053000000007</v>
      </c>
      <c r="AUW47" s="202">
        <v>3.5468213399999882</v>
      </c>
      <c r="AUX47" s="202">
        <v>6.5971309399999853</v>
      </c>
      <c r="AUY47" s="202">
        <v>63.575916019999944</v>
      </c>
      <c r="AUZ47" s="202">
        <v>1.359724849999999</v>
      </c>
      <c r="AVA47" s="202">
        <v>1.359724849999999</v>
      </c>
      <c r="AVB47" s="202">
        <v>2.04881029</v>
      </c>
      <c r="AVC47" s="202">
        <v>0.37613788999999892</v>
      </c>
      <c r="AVD47" s="202">
        <v>2.7532126799999879</v>
      </c>
      <c r="AVE47" s="202">
        <v>0.70389082999999997</v>
      </c>
      <c r="AVF47" s="202">
        <v>3.9548964399999988</v>
      </c>
      <c r="AVG47" s="202">
        <v>9.8369481299999855</v>
      </c>
      <c r="AVH47" s="202">
        <v>1.8320000000000001E-5</v>
      </c>
      <c r="AVI47" s="202">
        <v>1.1004633400000001</v>
      </c>
      <c r="AVJ47" s="202">
        <v>0.10628997</v>
      </c>
      <c r="AVK47" s="202">
        <v>3.3429999999999997E-5</v>
      </c>
      <c r="AVL47" s="202">
        <v>2.0683158199999991</v>
      </c>
      <c r="AVM47" s="202">
        <v>3.2751208799999993</v>
      </c>
      <c r="AVN47" s="202">
        <v>3.9541333799999991</v>
      </c>
      <c r="AVO47" s="202">
        <v>2.0268712699999982</v>
      </c>
      <c r="AVP47" s="202">
        <v>9.1600000000000004E-6</v>
      </c>
      <c r="AVQ47" s="202">
        <v>1.118E-5</v>
      </c>
      <c r="AVR47" s="202">
        <v>1.113299469999999</v>
      </c>
      <c r="AVS47" s="202">
        <v>7.0943244599999966</v>
      </c>
      <c r="AVT47" s="202">
        <v>3.0599999999999893E-6</v>
      </c>
      <c r="AVU47" s="202">
        <v>0.44082602000000004</v>
      </c>
      <c r="AVV47" s="202">
        <v>1.5307219299999999</v>
      </c>
      <c r="AVW47" s="202">
        <v>0.20070815000000003</v>
      </c>
      <c r="AVX47" s="202">
        <v>0.35753561000000006</v>
      </c>
      <c r="AVY47" s="202">
        <v>2.5297947700000001</v>
      </c>
      <c r="AVZ47" s="202">
        <v>24.095913089999975</v>
      </c>
      <c r="AWA47" s="202">
        <v>0.60230054999999993</v>
      </c>
      <c r="AWB47" s="202">
        <v>3.9029113499999997</v>
      </c>
      <c r="AWC47" s="202">
        <v>5.8620620000000005E-2</v>
      </c>
      <c r="AWD47" s="202">
        <v>0.94544715000000001</v>
      </c>
      <c r="AWE47" s="202">
        <v>2.07958351</v>
      </c>
      <c r="AWF47" s="202">
        <v>7.5888631799999997</v>
      </c>
      <c r="AWG47" s="202">
        <v>0.90134991999999803</v>
      </c>
      <c r="AWH47" s="202">
        <v>0.48403869999999899</v>
      </c>
      <c r="AWI47" s="202">
        <v>2.4811947899999889</v>
      </c>
      <c r="AWJ47" s="202">
        <v>2.8179108799999995</v>
      </c>
      <c r="AWK47" s="202">
        <v>3.6971853399999888</v>
      </c>
      <c r="AWL47" s="202">
        <v>10.381679629999974</v>
      </c>
      <c r="AWM47" s="202">
        <v>0.90658139000000004</v>
      </c>
      <c r="AWN47" s="202">
        <v>1.9551264679300291</v>
      </c>
      <c r="AWO47" s="202">
        <v>5.9396793002915463E-2</v>
      </c>
      <c r="AWP47" s="202">
        <v>1.1078717201166176E-7</v>
      </c>
      <c r="AWQ47" s="202">
        <v>0.62386501020408147</v>
      </c>
      <c r="AWR47" s="202">
        <f t="shared" si="56"/>
        <v>3.5449697719241979</v>
      </c>
      <c r="AWS47" s="202">
        <v>0.1747346457725947</v>
      </c>
      <c r="AWT47" s="202">
        <v>0.95899878279883377</v>
      </c>
      <c r="AWU47" s="202">
        <v>0.39342384402332353</v>
      </c>
      <c r="AWV47" s="202">
        <v>1.8881223892128278</v>
      </c>
      <c r="AWW47" s="202">
        <f t="shared" si="57"/>
        <v>3.4152796618075798</v>
      </c>
      <c r="AWX47" s="202">
        <v>4.9580987419825071</v>
      </c>
      <c r="AWY47" s="202">
        <v>1.7853446793002916</v>
      </c>
      <c r="AWZ47" s="202">
        <f t="shared" si="58"/>
        <v>6.7434434212827989</v>
      </c>
      <c r="AXA47" s="202">
        <f t="shared" si="59"/>
        <v>31.67423566501455</v>
      </c>
      <c r="AXB47" s="202">
        <f t="shared" si="60"/>
        <v>602.78177805501434</v>
      </c>
      <c r="AXC47" s="202">
        <v>2.7602769241982501</v>
      </c>
      <c r="AXD47" s="202">
        <v>7.3956944606413999E-2</v>
      </c>
      <c r="AXE47" s="202">
        <f t="shared" si="61"/>
        <v>2.834233868804664</v>
      </c>
      <c r="AXF47" s="202">
        <v>4.1749271137026232E-5</v>
      </c>
      <c r="AXG47" s="202">
        <v>1.4978763629737608</v>
      </c>
      <c r="AXH47" s="202">
        <v>2.2073610408163264</v>
      </c>
      <c r="AXI47" s="202">
        <v>0.11716240233236151</v>
      </c>
      <c r="AXJ47" s="202">
        <v>0.891067467930029</v>
      </c>
      <c r="AXK47" s="202">
        <f t="shared" si="62"/>
        <v>4.7135090233236152</v>
      </c>
      <c r="AXL47" s="202">
        <v>1.955352967930029</v>
      </c>
      <c r="AXM47" s="202">
        <v>3.1461237346938771</v>
      </c>
      <c r="AXN47" s="202">
        <v>0.43296967055393581</v>
      </c>
      <c r="AXO47" s="202">
        <v>1.3769263542274051</v>
      </c>
      <c r="AXP47" s="202">
        <v>0.82679863265306108</v>
      </c>
      <c r="AXQ47" s="202">
        <f t="shared" si="63"/>
        <v>7.7381713600583071</v>
      </c>
      <c r="AXR47" s="202">
        <v>1.3821885451895044</v>
      </c>
      <c r="AXS47" s="202">
        <v>5.9463441690962099E-2</v>
      </c>
      <c r="AXT47" s="202">
        <v>5.8615093294460636E-2</v>
      </c>
      <c r="AXU47" s="202">
        <v>3.5819241982507271E-5</v>
      </c>
      <c r="AXV47" s="202">
        <f t="shared" si="64"/>
        <v>1.5003028994169096</v>
      </c>
      <c r="AXW47" s="202">
        <v>1.4366667434402332</v>
      </c>
      <c r="AXX47" s="202">
        <v>2.8599125364431487E-5</v>
      </c>
      <c r="AXY47" s="202">
        <v>0.49291393586005833</v>
      </c>
      <c r="AXZ47" s="202">
        <v>7.0000530612244913E-2</v>
      </c>
      <c r="AYA47" s="202">
        <v>1.021394021865889</v>
      </c>
      <c r="AYB47" s="202">
        <f t="shared" si="65"/>
        <v>3.0210038309037897</v>
      </c>
      <c r="AYC47" s="202">
        <f t="shared" si="231"/>
        <v>19.807220982507285</v>
      </c>
      <c r="AYD47" s="202">
        <v>3.3021508425655974</v>
      </c>
      <c r="AYE47" s="202">
        <v>1.3119533527696792E-8</v>
      </c>
      <c r="AYF47" s="202">
        <v>1.781586803206997</v>
      </c>
      <c r="AYG47" s="202">
        <v>1.5251563731778424</v>
      </c>
      <c r="AYH47" s="202">
        <v>0.11789265743440232</v>
      </c>
      <c r="AYI47" s="202">
        <f t="shared" si="66"/>
        <v>6.7267866895043724</v>
      </c>
      <c r="AYJ47" s="202">
        <v>1.7877551020408167E-5</v>
      </c>
      <c r="AYK47" s="202">
        <v>1.4698064489795917</v>
      </c>
      <c r="AYL47" s="202">
        <v>1.6394321151603499</v>
      </c>
      <c r="AYM47" s="202">
        <v>1.793002915451895E-7</v>
      </c>
      <c r="AYN47" s="202">
        <v>4.0876093294460637E-5</v>
      </c>
      <c r="AYO47" s="202">
        <f t="shared" si="67"/>
        <v>3.1092974970845484</v>
      </c>
      <c r="AYP47" s="202">
        <v>1.4737609329446064E-6</v>
      </c>
      <c r="AYQ47" s="202">
        <v>0.55106023906705537</v>
      </c>
      <c r="AYR47" s="202">
        <v>4.4037900874635585E-6</v>
      </c>
      <c r="AYS47" s="202">
        <v>0.11898954518950439</v>
      </c>
      <c r="AYT47" s="202">
        <v>7.2886297376093257E-8</v>
      </c>
      <c r="AYU47" s="202">
        <f t="shared" si="68"/>
        <v>0.67005573469387747</v>
      </c>
      <c r="AYV47" s="202">
        <v>4.105683927113704</v>
      </c>
      <c r="AYW47" s="202">
        <v>3.0164033483965014</v>
      </c>
      <c r="AYX47" s="202">
        <v>6.963815034985422</v>
      </c>
      <c r="AYY47" s="202">
        <f t="shared" si="69"/>
        <v>14.085902310495626</v>
      </c>
      <c r="AYZ47" s="202">
        <f t="shared" si="70"/>
        <v>24.592042231778422</v>
      </c>
      <c r="AZA47" s="202">
        <v>3.7590033119533519</v>
      </c>
      <c r="AZB47" s="202">
        <v>9.9733231166180758</v>
      </c>
      <c r="AZC47" s="202">
        <v>1.5246370320699705</v>
      </c>
      <c r="AZD47" s="202">
        <v>2.3156901195335275</v>
      </c>
      <c r="AZE47" s="202">
        <v>3.6049911486880464</v>
      </c>
      <c r="AZF47" s="202">
        <f t="shared" si="71"/>
        <v>21.177644728862973</v>
      </c>
      <c r="AZG47" s="202">
        <v>7.7353155364431485</v>
      </c>
      <c r="AZH47" s="202">
        <v>7.9692658746355676</v>
      </c>
      <c r="AZI47" s="202">
        <v>1.4577259475218659E-8</v>
      </c>
      <c r="AZJ47" s="202">
        <v>1.9570116618075799E-4</v>
      </c>
      <c r="AZK47" s="202">
        <v>1.4577259475218657E-8</v>
      </c>
      <c r="AZL47" s="202">
        <f t="shared" si="72"/>
        <v>15.704777141399418</v>
      </c>
      <c r="AZM47" s="202">
        <v>0.93820948542274052</v>
      </c>
      <c r="AZN47" s="202">
        <v>6.0262684475218666</v>
      </c>
      <c r="AZO47" s="202">
        <v>1.6034985422740525E-8</v>
      </c>
      <c r="AZP47" s="202">
        <v>1.4577259475218659E-8</v>
      </c>
      <c r="AZQ47" s="202">
        <v>1.020408163265306E-8</v>
      </c>
      <c r="AZR47" s="202">
        <f t="shared" si="73"/>
        <v>6.9644779737609346</v>
      </c>
      <c r="AZS47" s="202">
        <v>0.91163020845481058</v>
      </c>
      <c r="AZT47" s="202">
        <v>5.2735811545189506</v>
      </c>
      <c r="AZU47" s="202">
        <v>5.7979323367346947</v>
      </c>
      <c r="AZV47" s="202">
        <v>1.9878230116618072</v>
      </c>
      <c r="AZW47" s="202">
        <v>13.27865148542274</v>
      </c>
      <c r="AZX47" s="202">
        <f t="shared" si="74"/>
        <v>27.249618196793001</v>
      </c>
      <c r="AZY47" s="202">
        <v>3.4823206166180753</v>
      </c>
      <c r="AZZ47" s="202">
        <v>2.7755102040816325E-6</v>
      </c>
      <c r="BAA47" s="202">
        <f t="shared" si="75"/>
        <v>3.4823233921282792</v>
      </c>
      <c r="BAB47" s="202">
        <f t="shared" si="76"/>
        <v>74.578841432944614</v>
      </c>
      <c r="BAC47" s="202">
        <v>1.8063542959183672</v>
      </c>
      <c r="BAD47" s="202">
        <v>4.0351370262390676E-3</v>
      </c>
      <c r="BAE47" s="202">
        <v>1.0952227536443149</v>
      </c>
      <c r="BAF47" s="202">
        <f t="shared" si="77"/>
        <v>2.9056121865889208</v>
      </c>
      <c r="BAG47" s="202">
        <v>3.4985422740524782E-8</v>
      </c>
      <c r="BAH47" s="202">
        <v>1.5621157740524778</v>
      </c>
      <c r="BAI47" s="208">
        <v>8.8491923002915431</v>
      </c>
      <c r="BAJ47" s="208">
        <v>8.4826530612244861E-5</v>
      </c>
      <c r="BAK47" s="202">
        <f t="shared" si="78"/>
        <v>10.411392935860055</v>
      </c>
      <c r="BAL47" s="208">
        <v>4.796576298833819</v>
      </c>
      <c r="BAM47" s="208">
        <v>2.3287172011661806E-4</v>
      </c>
      <c r="BAN47" s="208">
        <v>4.7033983119533529</v>
      </c>
      <c r="BAO47" s="208">
        <v>2.3323615160349856E-8</v>
      </c>
      <c r="BAP47" s="208">
        <v>8.7463556851311955E-9</v>
      </c>
      <c r="BAQ47" s="202">
        <f t="shared" si="79"/>
        <v>9.5002075145772604</v>
      </c>
      <c r="BAR47" s="208">
        <v>2.5345378061224491</v>
      </c>
      <c r="BAS47" s="208">
        <v>4.2034966472303197E-2</v>
      </c>
      <c r="BAT47" s="208">
        <v>1.8959183673469388E-5</v>
      </c>
      <c r="BAU47" s="208">
        <v>0.37048006122448973</v>
      </c>
      <c r="BAV47" s="208">
        <v>1.3334613338192418</v>
      </c>
      <c r="BAW47" s="202">
        <f t="shared" si="80"/>
        <v>4.2805331268221574</v>
      </c>
      <c r="BAX47" s="208">
        <v>5.2109329446064123E-5</v>
      </c>
      <c r="BAY47" s="208">
        <v>2.0671856618075801</v>
      </c>
      <c r="BAZ47" s="208">
        <v>0.84542111661807551</v>
      </c>
      <c r="BBA47" s="208">
        <v>1.1861669985422738</v>
      </c>
      <c r="BBB47" s="202">
        <f t="shared" si="81"/>
        <v>4.0988258862973757</v>
      </c>
      <c r="BBC47" s="202">
        <f t="shared" si="82"/>
        <v>31.196571650145771</v>
      </c>
      <c r="BBD47" s="208">
        <v>5.6836469795918374</v>
      </c>
      <c r="BBE47" s="208">
        <v>2.4329446064139944E-5</v>
      </c>
      <c r="BBF47" s="208">
        <v>0.36707556997084545</v>
      </c>
      <c r="BBG47" s="208">
        <v>1.2315597667638482E-4</v>
      </c>
      <c r="BBH47" s="208">
        <v>2.2994951341107872</v>
      </c>
      <c r="BBI47" s="202">
        <f t="shared" si="83"/>
        <v>8.3503651690962108</v>
      </c>
      <c r="BBJ47" s="208">
        <v>2.8690291428571428</v>
      </c>
      <c r="BBK47" s="208">
        <v>1.6034985422740525E-8</v>
      </c>
      <c r="BBL47" s="208">
        <v>4.6422938644314868</v>
      </c>
      <c r="BBM47" s="208">
        <v>8.052040816326528E-5</v>
      </c>
      <c r="BBN47" s="208">
        <v>2.9154518950437317E-8</v>
      </c>
      <c r="BBO47" s="202">
        <f t="shared" si="84"/>
        <v>7.5114035728862971</v>
      </c>
      <c r="BBP47" s="208">
        <v>1.5009808688046646</v>
      </c>
      <c r="BBQ47" s="208">
        <v>6.6797114052478141</v>
      </c>
      <c r="BBR47" s="208">
        <v>1.6507618833819242</v>
      </c>
      <c r="BBS47" s="208">
        <v>3.1529126822157427</v>
      </c>
      <c r="BBT47" s="208">
        <v>3.0320699708454811E-7</v>
      </c>
      <c r="BBU47" s="202">
        <f t="shared" si="85"/>
        <v>12.984367142857144</v>
      </c>
      <c r="BBV47" s="208">
        <v>1.5751602040816319E-2</v>
      </c>
      <c r="BBW47" s="208">
        <v>0.24031934402332358</v>
      </c>
      <c r="BBX47" s="208">
        <v>5.3592544475218666</v>
      </c>
      <c r="BBY47" s="208">
        <v>1.7492711370262388E-8</v>
      </c>
      <c r="BBZ47" s="208">
        <v>8.3336319766763864</v>
      </c>
      <c r="BCA47" s="202">
        <f t="shared" si="86"/>
        <v>13.948957387755105</v>
      </c>
      <c r="BCB47" s="202">
        <f t="shared" si="87"/>
        <v>42.795093272594755</v>
      </c>
      <c r="BCC47" s="208">
        <v>0.46505895481049553</v>
      </c>
      <c r="BCD47" s="208">
        <v>3.5708799766763848</v>
      </c>
      <c r="BCE47" s="208">
        <v>4.0291936661807579</v>
      </c>
      <c r="BCF47" s="208">
        <v>4.7885112930029159</v>
      </c>
      <c r="BCG47" s="208">
        <v>6.2459289883381919</v>
      </c>
      <c r="BCH47" s="202">
        <f t="shared" si="88"/>
        <v>19.099572879008747</v>
      </c>
      <c r="BCI47" s="208">
        <v>2.2480129139941689</v>
      </c>
      <c r="BCJ47" s="208">
        <v>1.6034030408163265</v>
      </c>
      <c r="BCK47" s="208">
        <v>2.3309808877551017</v>
      </c>
      <c r="BCL47" s="208">
        <v>4.3851370568513133</v>
      </c>
      <c r="BCM47" s="202">
        <f t="shared" si="232"/>
        <v>10.56753389941691</v>
      </c>
      <c r="BCN47" s="208">
        <v>1.35851845</v>
      </c>
      <c r="BCO47" s="208">
        <v>6.45756804</v>
      </c>
      <c r="BCP47" s="198">
        <v>0.17734529000000002</v>
      </c>
      <c r="BCQ47" s="198">
        <v>0.39886295000000005</v>
      </c>
      <c r="BCR47" s="198">
        <v>9.876000000000001E-5</v>
      </c>
      <c r="BCS47" s="202">
        <f t="shared" si="89"/>
        <v>8.3923934899999999</v>
      </c>
      <c r="BCT47" s="198">
        <v>1.0337928700000001</v>
      </c>
      <c r="BCU47" s="198">
        <v>8.7788520099999996</v>
      </c>
      <c r="BCV47" s="198">
        <v>0</v>
      </c>
      <c r="BCW47" s="198">
        <v>1E-8</v>
      </c>
      <c r="BCX47" s="202">
        <f t="shared" si="90"/>
        <v>9.8126448900000014</v>
      </c>
      <c r="BCY47" s="202">
        <v>0.65361080000000005</v>
      </c>
      <c r="BCZ47" s="202">
        <v>0.38076458000000002</v>
      </c>
      <c r="BDA47" s="202">
        <f t="shared" si="91"/>
        <v>1.0343753800000002</v>
      </c>
      <c r="BDB47" s="202">
        <f t="shared" si="92"/>
        <v>48.906520538425653</v>
      </c>
      <c r="BDC47" s="202">
        <v>1.3494537</v>
      </c>
      <c r="BDD47" s="202">
        <v>1.1952826999999999</v>
      </c>
      <c r="BDE47" s="202">
        <v>0.22021246000000003</v>
      </c>
      <c r="BDF47" s="202">
        <f t="shared" si="233"/>
        <v>2.7649488599999996</v>
      </c>
      <c r="BDG47" s="202">
        <v>0.74669796999999993</v>
      </c>
      <c r="BDH47" s="202">
        <v>7.7757716000000006</v>
      </c>
      <c r="BDI47" s="202">
        <v>0.27036661000000001</v>
      </c>
      <c r="BDJ47" s="202">
        <v>4.0745578799999995</v>
      </c>
      <c r="BDK47" s="202">
        <v>0.51533091000000009</v>
      </c>
      <c r="BDL47" s="202">
        <f t="shared" si="93"/>
        <v>13.382724969999998</v>
      </c>
      <c r="BDM47" s="202">
        <v>0.59539664999999986</v>
      </c>
      <c r="BDN47" s="202">
        <v>3.49356219</v>
      </c>
      <c r="BDO47" s="202">
        <v>2.6941747800000004</v>
      </c>
      <c r="BDP47" s="202">
        <v>1.9517421199999996</v>
      </c>
      <c r="BDQ47" s="202">
        <f t="shared" si="94"/>
        <v>8.7348757399999997</v>
      </c>
      <c r="BDR47" s="202">
        <v>1.8505563900000004</v>
      </c>
      <c r="BDS47" s="202">
        <v>0.6123302193873964</v>
      </c>
      <c r="BDT47" s="202">
        <v>5.1182466384839644</v>
      </c>
      <c r="BDU47" s="202">
        <v>3.711161711370262</v>
      </c>
      <c r="BDV47" s="202">
        <v>2.70007845335277</v>
      </c>
      <c r="BDW47" s="202">
        <f t="shared" si="95"/>
        <v>13.992373412594393</v>
      </c>
      <c r="BDX47" s="202">
        <v>0.83338049708454798</v>
      </c>
      <c r="BDY47" s="202">
        <v>8.4711664052478142</v>
      </c>
      <c r="BDZ47" s="202">
        <v>9.9650145772594743E-5</v>
      </c>
      <c r="BEA47" s="202">
        <v>3.0913548381924199</v>
      </c>
      <c r="BEB47" s="202">
        <v>0.83250023469387746</v>
      </c>
      <c r="BEC47" s="202">
        <f t="shared" si="96"/>
        <v>13.228501625364432</v>
      </c>
      <c r="BED47" s="202">
        <f t="shared" si="97"/>
        <v>52.103424607958821</v>
      </c>
      <c r="BEE47" s="202">
        <v>2.18313104664723</v>
      </c>
      <c r="BEF47" s="202">
        <v>0.11660431486880467</v>
      </c>
      <c r="BEG47" s="202">
        <v>2.1778210962099123</v>
      </c>
      <c r="BEH47" s="202">
        <v>8.7682270918367351</v>
      </c>
      <c r="BEI47" s="202">
        <f t="shared" si="98"/>
        <v>13.245783549562681</v>
      </c>
      <c r="BEJ47" s="202">
        <v>2.1865889212827986E-8</v>
      </c>
      <c r="BEK47" s="202">
        <v>0.59239141399416906</v>
      </c>
      <c r="BEL47" s="202">
        <v>1.150692473760933</v>
      </c>
      <c r="BEM47" s="202">
        <v>4.2960168425655976</v>
      </c>
      <c r="BEN47" s="202">
        <v>1.3780426588921282</v>
      </c>
      <c r="BEO47" s="202">
        <f t="shared" si="99"/>
        <v>7.4171434110787171</v>
      </c>
      <c r="BEP47" s="202">
        <v>1.9450225743440275</v>
      </c>
      <c r="BEQ47" s="202">
        <v>2.2798004271137029</v>
      </c>
      <c r="BER47" s="202">
        <v>4.9611081690962102</v>
      </c>
      <c r="BES47" s="202">
        <v>5.1328841107871719E-2</v>
      </c>
      <c r="BET47" s="202">
        <v>0.44334856413994167</v>
      </c>
      <c r="BEU47" s="202">
        <f t="shared" si="234"/>
        <v>9.6806085758017542</v>
      </c>
      <c r="BEV47" s="202">
        <v>1.1661807580174926E-8</v>
      </c>
      <c r="BEW47" s="202">
        <v>2.056687626822157</v>
      </c>
      <c r="BEX47" s="202">
        <v>1.0853358731778424</v>
      </c>
      <c r="BEY47" s="202">
        <v>3.4082252157434403</v>
      </c>
      <c r="BEZ47" s="202">
        <v>1.3119533527696792E-8</v>
      </c>
      <c r="BFA47" s="202">
        <f t="shared" si="100"/>
        <v>6.5502487405247809</v>
      </c>
      <c r="BFB47" s="202">
        <v>6.4462469664723034</v>
      </c>
      <c r="BFC47" s="202">
        <f t="shared" si="101"/>
        <v>6.4462469664723034</v>
      </c>
      <c r="BFD47" s="202">
        <f t="shared" si="235"/>
        <v>43.340031243440237</v>
      </c>
      <c r="BFE47" s="202">
        <v>4.4805810349854234</v>
      </c>
      <c r="BFF47" s="202">
        <v>1.3467484752186587</v>
      </c>
      <c r="BFG47" s="202">
        <v>0.1126400889212828</v>
      </c>
      <c r="BFH47" s="202">
        <v>1.9306540349854224</v>
      </c>
      <c r="BFI47" s="202">
        <f t="shared" si="102"/>
        <v>7.8706236341107871</v>
      </c>
      <c r="BFJ47" s="202">
        <v>0.60053371137026246</v>
      </c>
      <c r="BFK47" s="202">
        <v>0.68707168658892115</v>
      </c>
      <c r="BFL47" s="202">
        <v>3.6463556851311948E-5</v>
      </c>
      <c r="BFM47" s="202">
        <v>2.8983599723032065</v>
      </c>
      <c r="BFN47" s="202">
        <v>0.3006069475218659</v>
      </c>
      <c r="BFO47" s="202">
        <f t="shared" si="103"/>
        <v>4.4866087813411069</v>
      </c>
      <c r="BFP47" s="202">
        <v>1.2398798454810493</v>
      </c>
      <c r="BFQ47" s="202">
        <v>4.1254273396501464</v>
      </c>
      <c r="BFR47" s="202">
        <v>2.2398215655976674</v>
      </c>
      <c r="BFS47" s="202">
        <v>2.1497802142857143</v>
      </c>
      <c r="BFT47" s="202">
        <v>2.4568329125364432</v>
      </c>
      <c r="BFU47" s="202">
        <f t="shared" si="236"/>
        <v>12.21174187755102</v>
      </c>
      <c r="BFV47" s="202">
        <v>0.42184248688046644</v>
      </c>
      <c r="BFW47" s="202">
        <v>1.4577259475218657E-8</v>
      </c>
      <c r="BFX47" s="202">
        <v>1.5207808454810494</v>
      </c>
      <c r="BFY47" s="202">
        <v>1.3119533527696792E-8</v>
      </c>
      <c r="BFZ47" s="202">
        <v>0.78442074781341087</v>
      </c>
      <c r="BGA47" s="202">
        <f t="shared" si="104"/>
        <v>2.7270441078717198</v>
      </c>
      <c r="BGB47" s="202">
        <v>0.23087003352769678</v>
      </c>
      <c r="BGC47" s="202">
        <v>3.4995642448979591</v>
      </c>
      <c r="BGD47" s="202">
        <v>4.566220367346939</v>
      </c>
      <c r="BGE47" s="202">
        <f t="shared" si="105"/>
        <v>8.2966546457725947</v>
      </c>
      <c r="BGF47" s="202">
        <f t="shared" si="237"/>
        <v>35.592673046647228</v>
      </c>
      <c r="BGG47" s="202">
        <v>2.2321501064139939</v>
      </c>
      <c r="BGH47" s="202">
        <v>2.6589654227405251</v>
      </c>
      <c r="BGI47" s="202">
        <f t="shared" si="106"/>
        <v>4.8911155291545185</v>
      </c>
      <c r="BGJ47" s="202">
        <v>3.434256559766763E-5</v>
      </c>
      <c r="BGK47" s="202">
        <v>4.7760120481049562</v>
      </c>
      <c r="BGL47" s="202">
        <v>1.9443148688046643E-5</v>
      </c>
      <c r="BGM47" s="202">
        <v>1.5492828935860059</v>
      </c>
      <c r="BGN47" s="202">
        <v>4.0116618075801762E-6</v>
      </c>
      <c r="BGO47" s="202">
        <f t="shared" si="107"/>
        <v>6.3253527390670552</v>
      </c>
      <c r="BGP47" s="202">
        <v>10.21264484548105</v>
      </c>
      <c r="BGQ47" s="202">
        <v>4.8373177842565597E-5</v>
      </c>
      <c r="BGR47" s="202">
        <v>0.11918515597667639</v>
      </c>
      <c r="BGS47" s="202">
        <v>2.8630956020408163</v>
      </c>
      <c r="BGT47" s="202">
        <v>0.11919933819241982</v>
      </c>
      <c r="BGU47" s="202">
        <f t="shared" si="108"/>
        <v>13.314173314868805</v>
      </c>
      <c r="BGV47" s="202">
        <v>2.5567660728862971</v>
      </c>
      <c r="BGW47" s="202">
        <v>3.6124266209912537</v>
      </c>
      <c r="BGX47" s="202">
        <v>4.1508773804664703</v>
      </c>
      <c r="BGY47" s="202">
        <v>1.9793240787172008</v>
      </c>
      <c r="BGZ47" s="202">
        <v>7.2886297376093293E-9</v>
      </c>
      <c r="BHA47" s="202">
        <f t="shared" si="109"/>
        <v>12.299394160349852</v>
      </c>
      <c r="BHB47" s="202">
        <v>2.5829352886297374</v>
      </c>
      <c r="BHC47" s="202">
        <v>7.2886297376093293E-9</v>
      </c>
      <c r="BHD47" s="202">
        <v>5.870396501457726E-2</v>
      </c>
      <c r="BHE47" s="202">
        <v>2.1857142857142857E-5</v>
      </c>
      <c r="BHF47" s="202">
        <v>5.8309037900874631E-9</v>
      </c>
      <c r="BHG47" s="202">
        <f t="shared" si="110"/>
        <v>2.6416611239067049</v>
      </c>
      <c r="BHH47" s="202">
        <f t="shared" si="111"/>
        <v>39.471696867346942</v>
      </c>
      <c r="BHI47" s="202">
        <v>7.9548104956268223E-6</v>
      </c>
      <c r="BHJ47" s="202">
        <v>3.4329735495626825</v>
      </c>
      <c r="BHK47" s="202">
        <v>1.0788789212827989</v>
      </c>
      <c r="BHL47" s="202">
        <v>5.8327522478134117</v>
      </c>
      <c r="BHM47" s="202">
        <f t="shared" si="112"/>
        <v>10.344612673469388</v>
      </c>
      <c r="BHN47" s="202">
        <v>3.8566759329446065</v>
      </c>
      <c r="BHO47" s="202">
        <v>7.2886297376093285E-9</v>
      </c>
      <c r="BHP47" s="202">
        <v>5.8731282798833814E-2</v>
      </c>
      <c r="BHQ47" s="202">
        <v>2.9154518950437316E-9</v>
      </c>
      <c r="BHR47" s="202">
        <v>1.8661798498542272</v>
      </c>
      <c r="BHS47" s="202">
        <f t="shared" si="113"/>
        <v>5.7815870758017489</v>
      </c>
      <c r="BHT47" s="202">
        <v>1.257300413994169</v>
      </c>
      <c r="BHU47" s="202">
        <v>1.2626770991253646</v>
      </c>
      <c r="BHV47" s="202">
        <v>1.2677534183673471</v>
      </c>
      <c r="BHW47" s="202">
        <v>7.3542274052478134E-5</v>
      </c>
      <c r="BHX47" s="202">
        <v>7.2886297376093293E-9</v>
      </c>
      <c r="BHY47" s="202">
        <f t="shared" si="114"/>
        <v>3.7878044810495624</v>
      </c>
      <c r="BHZ47" s="202">
        <v>6.3323615160349845E-6</v>
      </c>
      <c r="BIA47" s="202">
        <v>6.2857142857142858E-6</v>
      </c>
      <c r="BIB47" s="202">
        <v>2.4013862565597668</v>
      </c>
      <c r="BIC47" s="202">
        <v>1.9822107580174926</v>
      </c>
      <c r="BID47" s="202">
        <v>5.9576451895043729E-2</v>
      </c>
      <c r="BIE47" s="202">
        <f t="shared" si="115"/>
        <v>4.4431860845481044</v>
      </c>
      <c r="BIF47" s="202">
        <v>2.4666915364431481</v>
      </c>
      <c r="BIG47" s="202">
        <f t="shared" si="116"/>
        <v>2.4666915364431481</v>
      </c>
      <c r="BIH47" s="202">
        <f t="shared" si="117"/>
        <v>26.823881851311949</v>
      </c>
      <c r="BII47" s="202">
        <v>5.2900874635568525E-6</v>
      </c>
      <c r="BIJ47" s="202">
        <v>7.1498759868804669</v>
      </c>
      <c r="BIK47" s="202">
        <v>3.8189735510204077</v>
      </c>
      <c r="BIL47" s="202">
        <v>1.5020978804664722</v>
      </c>
      <c r="BIM47" s="202">
        <f t="shared" si="118"/>
        <v>12.47095270845481</v>
      </c>
      <c r="BIN47" s="202">
        <v>0.36395370553935863</v>
      </c>
      <c r="BIO47" s="202">
        <v>1.7724489795918367E-5</v>
      </c>
      <c r="BIP47" s="202">
        <v>3.9504373177842572E-7</v>
      </c>
      <c r="BIQ47" s="202">
        <v>1.1676384839650147E-6</v>
      </c>
      <c r="BIR47" s="202">
        <v>3.4325197157434402</v>
      </c>
      <c r="BIS47" s="202">
        <f t="shared" si="119"/>
        <v>3.7964927084548106</v>
      </c>
      <c r="BIT47" s="202">
        <v>3.3154518950437305E-5</v>
      </c>
      <c r="BIU47" s="202">
        <v>2.1049286020408164</v>
      </c>
      <c r="BIV47" s="202">
        <v>0.17821546501457727</v>
      </c>
      <c r="BIW47" s="202">
        <v>1.2012468279883379</v>
      </c>
      <c r="BIX47" s="202">
        <v>5.8902699489795936</v>
      </c>
      <c r="BIY47" s="202">
        <f t="shared" si="120"/>
        <v>9.3746939985422753</v>
      </c>
      <c r="BIZ47" s="202">
        <v>2.4489795918367347E-7</v>
      </c>
      <c r="BJA47" s="202">
        <v>0.11676083673469388</v>
      </c>
      <c r="BJB47" s="202">
        <v>5.8309037900874631E-9</v>
      </c>
      <c r="BJC47" s="202">
        <v>1.1482064708454809</v>
      </c>
      <c r="BJD47" s="202">
        <f t="shared" si="121"/>
        <v>1.2649675583090378</v>
      </c>
      <c r="BJE47" s="202">
        <v>0.29734504664723027</v>
      </c>
      <c r="BJF47" s="202">
        <v>1.2083927565597667</v>
      </c>
      <c r="BJG47" s="202">
        <v>2.402985518950437</v>
      </c>
      <c r="BJH47" s="202">
        <v>2.3537640160349853</v>
      </c>
      <c r="BJI47" s="202">
        <f t="shared" si="122"/>
        <v>6.26248733819242</v>
      </c>
      <c r="BJJ47" s="202">
        <f t="shared" si="123"/>
        <v>33.169594311953354</v>
      </c>
      <c r="BJK47" s="202">
        <f t="shared" si="238"/>
        <v>472.37759203705508</v>
      </c>
      <c r="BJL47" s="202">
        <v>1.7329446064139943E-5</v>
      </c>
      <c r="BJM47" s="202">
        <v>0.54109595772594743</v>
      </c>
      <c r="BJN47" s="202">
        <v>3.1318496530612245</v>
      </c>
      <c r="BJO47" s="202">
        <v>0.5374440670553936</v>
      </c>
      <c r="BJP47" s="202">
        <v>7.2886297376093285E-9</v>
      </c>
      <c r="BJQ47" s="202">
        <f t="shared" si="124"/>
        <v>4.2104070145772603</v>
      </c>
      <c r="BJR47" s="202">
        <v>7.2886297376093293E-9</v>
      </c>
      <c r="BJS47" s="202">
        <v>1.020408163265306E-8</v>
      </c>
      <c r="BJT47" s="202">
        <v>1.6869023673469385</v>
      </c>
      <c r="BJU47" s="202">
        <v>2.1647230320699703E-6</v>
      </c>
      <c r="BJV47" s="202">
        <v>2.0705539358600584E-5</v>
      </c>
      <c r="BJW47" s="202">
        <f t="shared" si="125"/>
        <v>1.6869252551020406</v>
      </c>
      <c r="BJX47" s="202">
        <v>1.4577259475218658E-9</v>
      </c>
      <c r="BJY47" s="202">
        <v>2.1482507288629742E-5</v>
      </c>
      <c r="BJZ47" s="202">
        <v>2.7591509139941683</v>
      </c>
      <c r="BKA47" s="202">
        <v>4.7182215743440219E-5</v>
      </c>
      <c r="BKB47" s="202">
        <f t="shared" si="126"/>
        <v>2.7592195801749262</v>
      </c>
      <c r="BKC47" s="202">
        <v>3.057987447521866</v>
      </c>
      <c r="BKD47" s="202">
        <v>4.3731778425655969E-9</v>
      </c>
      <c r="BKE47" s="202">
        <v>1.2599215087463556</v>
      </c>
      <c r="BKF47" s="202">
        <v>1.6034985422740525E-8</v>
      </c>
      <c r="BKG47" s="202">
        <v>1.9878872959183671</v>
      </c>
      <c r="BKH47" s="202">
        <f t="shared" si="127"/>
        <v>6.3057962725947521</v>
      </c>
      <c r="BKI47" s="202">
        <f t="shared" si="128"/>
        <v>14.962348122448979</v>
      </c>
      <c r="BKJ47" s="202">
        <v>5.8309037900874631E-9</v>
      </c>
      <c r="BKK47" s="202">
        <v>7.2886297376093293E-9</v>
      </c>
      <c r="BKL47" s="202">
        <v>1.020408163265306E-8</v>
      </c>
      <c r="BKM47" s="202">
        <v>0.3047478206997084</v>
      </c>
      <c r="BKN47" s="202">
        <v>6.5481049562682221E-6</v>
      </c>
      <c r="BKO47" s="202">
        <f t="shared" si="129"/>
        <v>0.30475439212827982</v>
      </c>
      <c r="BKP47" s="202">
        <v>4.5327909708454808</v>
      </c>
      <c r="BKQ47" s="202">
        <v>0.59608176967930027</v>
      </c>
      <c r="BKR47" s="202">
        <v>3.5068446967930029</v>
      </c>
      <c r="BKS47" s="202">
        <v>1.2224420903790085</v>
      </c>
      <c r="BKT47" s="202">
        <v>6.2508437317784257E-2</v>
      </c>
      <c r="BKU47" s="202">
        <f t="shared" si="130"/>
        <v>9.9206679650145766</v>
      </c>
      <c r="BKV47" s="202">
        <v>1.1236151603498542E-5</v>
      </c>
      <c r="BKW47" s="202">
        <v>5.3352769679300288E-7</v>
      </c>
      <c r="BKX47" s="202">
        <v>2.7753534373177846</v>
      </c>
      <c r="BKY47" s="202">
        <f t="shared" si="131"/>
        <v>2.7753652069970851</v>
      </c>
      <c r="BKZ47" s="202">
        <v>1.6885587667638486</v>
      </c>
      <c r="BLA47" s="202">
        <v>3.1379026734693882</v>
      </c>
      <c r="BLB47" s="202">
        <v>7.5043731778425666E-6</v>
      </c>
      <c r="BLC47" s="202">
        <v>1.4970845481049566E-6</v>
      </c>
      <c r="BLD47" s="202">
        <v>2.4178845903790087</v>
      </c>
      <c r="BLE47" s="202">
        <f t="shared" si="132"/>
        <v>7.2443550320699712</v>
      </c>
      <c r="BLF47" s="196">
        <f t="shared" si="133"/>
        <v>20.245142596209913</v>
      </c>
      <c r="BLG47" s="202">
        <v>2.040816326530612E-8</v>
      </c>
      <c r="BLH47" s="202">
        <v>8.7463556851311938E-9</v>
      </c>
      <c r="BLI47" s="202">
        <v>2.5367263790087469</v>
      </c>
      <c r="BLJ47" s="202"/>
      <c r="BLK47" s="202">
        <v>4.3731778425655969E-9</v>
      </c>
      <c r="BLL47" s="202">
        <f t="shared" si="134"/>
        <v>2.5367264125364435</v>
      </c>
      <c r="BLM47" s="202">
        <v>0</v>
      </c>
      <c r="BLN47" s="202">
        <v>0</v>
      </c>
      <c r="BLO47" s="202">
        <v>2.4051545299999999</v>
      </c>
      <c r="BLP47" s="202">
        <v>1.3840724499999999</v>
      </c>
      <c r="BLQ47" s="202">
        <v>3.7947375300000004</v>
      </c>
      <c r="BLR47" s="196">
        <f t="shared" si="135"/>
        <v>7.5839645099999995</v>
      </c>
      <c r="BLS47" s="202">
        <v>1E-8</v>
      </c>
      <c r="BLT47" s="202">
        <v>3.2000000000000001E-7</v>
      </c>
      <c r="BLU47" s="202">
        <v>4.6379999999999993E-5</v>
      </c>
      <c r="BLV47" s="202">
        <v>4.0388614199999999</v>
      </c>
      <c r="BLW47" s="202">
        <v>0</v>
      </c>
      <c r="BLX47" s="196">
        <f t="shared" si="239"/>
        <v>4.0389081300000003</v>
      </c>
      <c r="BLY47" s="202">
        <v>2.5660000000000002E-5</v>
      </c>
      <c r="BLZ47" s="202">
        <v>1.6898864</v>
      </c>
      <c r="BMA47" s="202">
        <v>1.2839999999999999E-5</v>
      </c>
      <c r="BMB47" s="202">
        <v>4.2900000000000004E-6</v>
      </c>
      <c r="BMC47" s="202">
        <v>1.448E-5</v>
      </c>
      <c r="BMD47" s="196">
        <f t="shared" si="136"/>
        <v>1.6899436699999997</v>
      </c>
      <c r="BME47" s="202">
        <v>0.90428604000000012</v>
      </c>
      <c r="BMF47" s="202">
        <v>0</v>
      </c>
      <c r="BMG47" s="202">
        <v>1E-8</v>
      </c>
      <c r="BMH47" s="196">
        <f t="shared" si="137"/>
        <v>0.90428605000000017</v>
      </c>
      <c r="BMI47" s="196">
        <f t="shared" si="138"/>
        <v>16.753828772536444</v>
      </c>
      <c r="BMJ47" s="202">
        <v>0.23984348</v>
      </c>
      <c r="BMK47" s="196">
        <f t="shared" si="139"/>
        <v>0.23984348</v>
      </c>
      <c r="BML47" s="202">
        <v>2.5879943899999995</v>
      </c>
      <c r="BMM47" s="202">
        <v>2.4724897099999996</v>
      </c>
      <c r="BMN47" s="202">
        <v>3.5685860599999994</v>
      </c>
      <c r="BMO47" s="202">
        <v>4.2E-7</v>
      </c>
      <c r="BMP47" s="202">
        <v>3.2556947799999998</v>
      </c>
      <c r="BMQ47" s="196">
        <f t="shared" si="140"/>
        <v>11.884765359999996</v>
      </c>
      <c r="BMR47" s="202">
        <v>0</v>
      </c>
      <c r="BMS47" s="202">
        <v>5.7239999999999994E-5</v>
      </c>
      <c r="BMT47" s="202">
        <v>2.5885146899999998</v>
      </c>
      <c r="BMU47" s="202">
        <v>1.75081836</v>
      </c>
      <c r="BMV47" s="202">
        <v>6.1390000000000007E-5</v>
      </c>
      <c r="BMW47" s="196">
        <f t="shared" si="141"/>
        <v>4.3394516799999998</v>
      </c>
      <c r="BMX47" s="202">
        <v>0.30322396000000001</v>
      </c>
      <c r="BMY47" s="202">
        <v>3.6773189600000005</v>
      </c>
      <c r="BMZ47" s="202">
        <v>3.9099999999999998E-6</v>
      </c>
      <c r="BNA47" s="202">
        <v>0.12214734000000001</v>
      </c>
      <c r="BNB47" s="202">
        <v>7.8099999999999998E-6</v>
      </c>
      <c r="BNC47" s="196">
        <f t="shared" si="142"/>
        <v>4.10270198</v>
      </c>
      <c r="BND47" s="202">
        <v>5.3052621699999989</v>
      </c>
      <c r="BNE47" s="202">
        <v>4.25E-6</v>
      </c>
      <c r="BNF47" s="202">
        <v>0</v>
      </c>
      <c r="BNG47" s="202">
        <v>1.3330175000000002</v>
      </c>
      <c r="BNH47" s="202">
        <v>0.71699210000000002</v>
      </c>
      <c r="BNI47" s="196">
        <f t="shared" si="143"/>
        <v>7.3552760199999989</v>
      </c>
      <c r="BNJ47" s="196">
        <f t="shared" si="144"/>
        <v>27.922038519999994</v>
      </c>
      <c r="BNK47" s="202">
        <v>0</v>
      </c>
      <c r="BNL47" s="202">
        <v>2.7155552399999996</v>
      </c>
      <c r="BNM47" s="202">
        <v>0</v>
      </c>
      <c r="BNN47" s="202">
        <v>3.3950000000000005E-5</v>
      </c>
      <c r="BNO47" s="202">
        <v>3.1380476000000002</v>
      </c>
      <c r="BNP47" s="196">
        <f t="shared" si="145"/>
        <v>5.8536367899999995</v>
      </c>
      <c r="BNQ47" s="202">
        <v>6.80541471</v>
      </c>
      <c r="BNR47" s="202">
        <v>1.2980000000000001E-5</v>
      </c>
      <c r="BNS47" s="202">
        <v>0.60418150999999987</v>
      </c>
      <c r="BNT47" s="202">
        <v>0</v>
      </c>
      <c r="BNU47" s="202">
        <v>2.4109999999999998E-5</v>
      </c>
      <c r="BNV47" s="196">
        <f t="shared" si="146"/>
        <v>7.4096333100000003</v>
      </c>
      <c r="BNW47" s="202">
        <v>3.97487813</v>
      </c>
      <c r="BNX47" s="202">
        <v>0.95962772000000007</v>
      </c>
      <c r="BNY47" s="202">
        <v>4.1003154500000001</v>
      </c>
      <c r="BNZ47" s="202">
        <v>0</v>
      </c>
      <c r="BOA47" s="202">
        <v>2.8930281199999994</v>
      </c>
      <c r="BOB47" s="196">
        <f t="shared" si="147"/>
        <v>11.927849420000001</v>
      </c>
      <c r="BOC47" s="202">
        <v>2.3000000000000002E-7</v>
      </c>
      <c r="BOD47" s="202">
        <v>1.8013218500000003</v>
      </c>
      <c r="BOE47" s="202">
        <v>2.2360026500000001</v>
      </c>
      <c r="BOF47" s="202">
        <v>1E-8</v>
      </c>
      <c r="BOG47" s="202">
        <v>0.11591681</v>
      </c>
      <c r="BOH47" s="196">
        <f t="shared" si="148"/>
        <v>4.1532415499999997</v>
      </c>
      <c r="BOI47" s="202">
        <v>1E-8</v>
      </c>
      <c r="BOJ47" s="196">
        <f t="shared" si="149"/>
        <v>1E-8</v>
      </c>
      <c r="BOK47" s="196">
        <f t="shared" si="150"/>
        <v>29.344361080000002</v>
      </c>
      <c r="BOL47" s="202">
        <v>1.74196062</v>
      </c>
      <c r="BOM47" s="202">
        <v>1.6210000000000002E-5</v>
      </c>
      <c r="BON47" s="202">
        <v>1.31E-6</v>
      </c>
      <c r="BOO47" s="196">
        <f t="shared" si="240"/>
        <v>1.7419781400000001</v>
      </c>
      <c r="BOP47" s="196">
        <v>7.7999999999999999E-6</v>
      </c>
      <c r="BOQ47" s="196">
        <v>1.7431500200000001</v>
      </c>
      <c r="BOR47" s="196">
        <v>2.3000000000000002E-7</v>
      </c>
      <c r="BOS47" s="196">
        <v>0.17827616000000002</v>
      </c>
      <c r="BOT47" s="196">
        <v>4.9020000000000002E-5</v>
      </c>
      <c r="BOU47" s="196">
        <f t="shared" si="151"/>
        <v>1.92148323</v>
      </c>
      <c r="BOV47" s="196">
        <v>1E-8</v>
      </c>
      <c r="BOW47" s="196">
        <v>0.96352367000000005</v>
      </c>
      <c r="BOX47" s="196">
        <v>0.30125052999999996</v>
      </c>
      <c r="BOY47" s="196">
        <v>0</v>
      </c>
      <c r="BOZ47" s="196"/>
      <c r="BPA47" s="196">
        <v>6.9720000000000003E-5</v>
      </c>
      <c r="BPB47" s="196">
        <f t="shared" si="152"/>
        <v>1.2648439300000001</v>
      </c>
      <c r="BPC47" s="196">
        <v>2.7130000000000003E-5</v>
      </c>
      <c r="BPD47" s="196">
        <v>4.6379700199999991</v>
      </c>
      <c r="BPE47" s="196">
        <v>7.9000000000000006E-7</v>
      </c>
      <c r="BPF47" s="196">
        <v>0.42064020000000002</v>
      </c>
      <c r="BPG47" s="196">
        <f t="shared" si="153"/>
        <v>5.0586381399999993</v>
      </c>
      <c r="BPH47" s="196">
        <v>0.18001249999999999</v>
      </c>
      <c r="BPI47" s="196">
        <v>5.4229999999999994E-5</v>
      </c>
      <c r="BPJ47" s="196">
        <v>3.8800000000000001E-6</v>
      </c>
      <c r="BPK47" s="196">
        <f t="shared" si="154"/>
        <v>0.18007060999999999</v>
      </c>
      <c r="BPL47" s="196">
        <f t="shared" si="155"/>
        <v>10.167014049999999</v>
      </c>
      <c r="BPM47" s="196">
        <v>0</v>
      </c>
      <c r="BPN47" s="196">
        <v>8.0000000000000002E-8</v>
      </c>
      <c r="BPO47" s="196">
        <f t="shared" si="156"/>
        <v>8.0000000000000002E-8</v>
      </c>
      <c r="BPP47" s="196">
        <v>1.3293862399999998</v>
      </c>
      <c r="BPQ47" s="196">
        <v>5.9742499999999997E-2</v>
      </c>
      <c r="BPR47" s="196">
        <v>6.198E-5</v>
      </c>
      <c r="BPS47" s="196">
        <v>3.8700000000000002E-6</v>
      </c>
      <c r="BPT47" s="196">
        <v>3.1375518800000002</v>
      </c>
      <c r="BPU47" s="196">
        <f t="shared" si="157"/>
        <v>4.52674647</v>
      </c>
      <c r="BPV47" s="196">
        <v>2.11020144</v>
      </c>
      <c r="BPW47" s="196"/>
      <c r="BPX47" s="196"/>
      <c r="BPY47" s="196">
        <v>3.1324355799999997</v>
      </c>
      <c r="BPZ47" s="196">
        <f t="shared" si="241"/>
        <v>5.2426370200000001</v>
      </c>
      <c r="BQA47" s="196">
        <v>4.261E-5</v>
      </c>
      <c r="BQB47" s="196">
        <v>8.1329999999999996E-5</v>
      </c>
      <c r="BQC47" s="196"/>
      <c r="BQD47" s="196">
        <v>1.1478460100000001</v>
      </c>
      <c r="BQE47" s="196">
        <v>4.231E-5</v>
      </c>
      <c r="BQF47" s="196">
        <f t="shared" si="158"/>
        <v>1.14801226</v>
      </c>
      <c r="BQG47" s="196">
        <v>1E-8</v>
      </c>
      <c r="BQH47" s="196">
        <v>1.6379308200000002</v>
      </c>
      <c r="BQI47" s="196">
        <v>1.2690908400000001</v>
      </c>
      <c r="BQJ47" s="196">
        <v>1.62816049</v>
      </c>
      <c r="BQK47" s="196">
        <v>2.4703341399999998</v>
      </c>
      <c r="BQL47" s="196">
        <f>SUM(BQG47:BQK47)</f>
        <v>7.0055163</v>
      </c>
      <c r="BQM47" s="196">
        <f t="shared" si="242"/>
        <v>17.92291213</v>
      </c>
      <c r="BQN47" s="196"/>
      <c r="BQO47" s="196">
        <v>0.72133926000000015</v>
      </c>
      <c r="BQP47" s="196">
        <v>4.8059999999999997E-5</v>
      </c>
      <c r="BQQ47" s="196"/>
      <c r="BQR47" s="196">
        <f t="shared" si="160"/>
        <v>0.72138732000000017</v>
      </c>
      <c r="BQS47" s="196">
        <v>2.4200000000000001E-6</v>
      </c>
      <c r="BQT47" s="196">
        <v>0</v>
      </c>
      <c r="BQU47" s="196">
        <v>0</v>
      </c>
      <c r="BQV47" s="196">
        <v>1.3843481900000001</v>
      </c>
      <c r="BQW47" s="196">
        <v>3.8399999999999997E-6</v>
      </c>
      <c r="BQX47" s="196">
        <f t="shared" si="161"/>
        <v>1.38435445</v>
      </c>
      <c r="BQY47" s="196">
        <v>3.7359443000000003</v>
      </c>
      <c r="BQZ47" s="196">
        <v>7.784E-5</v>
      </c>
      <c r="BRA47" s="196">
        <v>1E-8</v>
      </c>
      <c r="BRB47" s="196">
        <v>0.18179600000000001</v>
      </c>
      <c r="BRC47" s="196">
        <v>1.5339999999999999E-5</v>
      </c>
      <c r="BRD47" s="196">
        <f t="shared" si="162"/>
        <v>3.91783349</v>
      </c>
      <c r="BRE47" s="196">
        <v>1.14431946</v>
      </c>
      <c r="BRF47" s="196">
        <v>2.9456597200000001</v>
      </c>
      <c r="BRG47" s="196">
        <v>0.66570923000000015</v>
      </c>
      <c r="BRH47" s="196">
        <v>1.1274564499999999</v>
      </c>
      <c r="BRI47" s="196">
        <v>0</v>
      </c>
      <c r="BRJ47" s="196">
        <f t="shared" si="163"/>
        <v>5.8831448599999998</v>
      </c>
      <c r="BRK47" s="196">
        <v>2.6444655500000005</v>
      </c>
      <c r="BRL47" s="196">
        <v>0.30185808000000003</v>
      </c>
      <c r="BRM47" s="196">
        <f t="shared" si="164"/>
        <v>2.9463236300000006</v>
      </c>
      <c r="BRN47" s="196">
        <f t="shared" si="243"/>
        <v>14.853043749999999</v>
      </c>
      <c r="BRO47" s="196">
        <v>0.41945868000000003</v>
      </c>
      <c r="BRP47" s="196">
        <v>2.2893534499999992</v>
      </c>
      <c r="BRQ47" s="196">
        <v>1.5662562200000003</v>
      </c>
      <c r="BRR47" s="196">
        <f t="shared" si="165"/>
        <v>4.2750683499999997</v>
      </c>
      <c r="BRS47" s="196">
        <v>0.84062693000000011</v>
      </c>
      <c r="BRT47" s="196">
        <v>0</v>
      </c>
      <c r="BRU47" s="196">
        <v>1E-8</v>
      </c>
      <c r="BRV47" s="196">
        <v>2.61E-6</v>
      </c>
      <c r="BRW47" s="196">
        <v>0.24393562000000002</v>
      </c>
      <c r="BRX47" s="196">
        <f t="shared" si="166"/>
        <v>1.0845651700000003</v>
      </c>
      <c r="BRY47" s="196">
        <v>0</v>
      </c>
      <c r="BRZ47" s="196">
        <v>0</v>
      </c>
      <c r="BSA47" s="196">
        <v>0.23511778000000003</v>
      </c>
      <c r="BSB47" s="196">
        <v>6.6682630000000007E-2</v>
      </c>
      <c r="BSC47" s="196">
        <v>0</v>
      </c>
      <c r="BSD47" s="196">
        <f t="shared" si="167"/>
        <v>0.30180041000000002</v>
      </c>
      <c r="BSE47" s="196">
        <v>0</v>
      </c>
      <c r="BSF47" s="196">
        <v>4.4099999999999995E-5</v>
      </c>
      <c r="BSG47" s="196">
        <v>0.18161169999999999</v>
      </c>
      <c r="BSH47" s="196">
        <v>0</v>
      </c>
      <c r="BSI47" s="196">
        <v>2.8274424800000002</v>
      </c>
      <c r="BSJ47" s="196">
        <f t="shared" si="168"/>
        <v>3.0090982800000003</v>
      </c>
      <c r="BSK47" s="196">
        <v>1E-8</v>
      </c>
      <c r="BSL47" s="196">
        <v>4.0999999999999997E-6</v>
      </c>
      <c r="BSM47" s="196">
        <v>0</v>
      </c>
      <c r="BSN47" s="196">
        <v>0</v>
      </c>
      <c r="BSO47" s="196">
        <f t="shared" si="169"/>
        <v>4.1099999999999996E-6</v>
      </c>
      <c r="BSP47" s="196">
        <f t="shared" si="170"/>
        <v>8.6705363200000019</v>
      </c>
      <c r="BSQ47" s="196">
        <v>4.8999999999999998E-5</v>
      </c>
      <c r="BSR47" s="196">
        <f t="shared" si="171"/>
        <v>4.8999999999999998E-5</v>
      </c>
      <c r="BSS47" s="196">
        <v>0.48490360999999998</v>
      </c>
      <c r="BST47" s="196">
        <v>1.92130892</v>
      </c>
      <c r="BSU47" s="196">
        <v>1.2700000000000001E-6</v>
      </c>
      <c r="BSV47" s="196">
        <v>6.5899999999999996E-6</v>
      </c>
      <c r="BSW47" s="196">
        <v>0.24023284999999997</v>
      </c>
      <c r="BSX47" s="196">
        <f t="shared" si="172"/>
        <v>2.6464532399999996</v>
      </c>
      <c r="BSY47" s="196">
        <v>0.90079529999999997</v>
      </c>
      <c r="BSZ47" s="196">
        <v>0</v>
      </c>
      <c r="BTA47" s="196">
        <v>1E-8</v>
      </c>
      <c r="BTB47" s="196">
        <v>3.6075864700000002</v>
      </c>
      <c r="BTC47" s="196">
        <v>0.17702756</v>
      </c>
      <c r="BTD47" s="196">
        <f t="shared" si="173"/>
        <v>4.6854093400000005</v>
      </c>
      <c r="BTE47" s="196">
        <v>0.66357206000000002</v>
      </c>
      <c r="BTF47" s="196">
        <v>0.35672313</v>
      </c>
      <c r="BTG47" s="196">
        <v>1.5667605899999999</v>
      </c>
      <c r="BTH47" s="196">
        <v>1.0846949799999996</v>
      </c>
      <c r="BTI47" s="196">
        <v>2.0420000000000001E-5</v>
      </c>
      <c r="BTJ47" s="196">
        <f t="shared" si="174"/>
        <v>3.6717711799999995</v>
      </c>
      <c r="BTK47" s="196">
        <v>0.78020058999999997</v>
      </c>
      <c r="BTL47" s="196">
        <v>1.77E-6</v>
      </c>
      <c r="BTM47" s="196">
        <v>0</v>
      </c>
      <c r="BTN47" s="196">
        <v>0.42088597</v>
      </c>
      <c r="BTO47" s="196">
        <v>4.7547330900000002</v>
      </c>
      <c r="BTP47" s="196">
        <f t="shared" si="175"/>
        <v>5.9558214200000004</v>
      </c>
      <c r="BTQ47" s="196">
        <f t="shared" si="176"/>
        <v>16.95950418</v>
      </c>
      <c r="BTR47" s="196">
        <v>0</v>
      </c>
      <c r="BTS47" s="196">
        <v>2.1097486999999999</v>
      </c>
      <c r="BTT47" s="196">
        <v>1.2631259500000003</v>
      </c>
      <c r="BTU47" s="196">
        <v>1.897E-5</v>
      </c>
      <c r="BTV47" s="196">
        <f t="shared" si="177"/>
        <v>3.3728936200000001</v>
      </c>
      <c r="BTW47" s="196">
        <v>0.2412724</v>
      </c>
      <c r="BTX47" s="196">
        <v>1.6846859199999999</v>
      </c>
      <c r="BTY47" s="196">
        <v>0.12200237</v>
      </c>
      <c r="BTZ47" s="196">
        <v>0</v>
      </c>
      <c r="BUA47" s="196">
        <v>1E-8</v>
      </c>
      <c r="BUB47" s="196">
        <f t="shared" si="178"/>
        <v>2.0479607</v>
      </c>
      <c r="BUC47" s="196">
        <v>1.694E-5</v>
      </c>
      <c r="BUD47" s="196">
        <v>6.4000000000000001E-7</v>
      </c>
      <c r="BUE47" s="196">
        <v>3.7E-7</v>
      </c>
      <c r="BUF47" s="196">
        <v>4.0949999999999992E-5</v>
      </c>
      <c r="BUG47" s="196">
        <v>3.4285758000000008</v>
      </c>
      <c r="BUH47" s="196">
        <f t="shared" si="179"/>
        <v>3.4286347000000008</v>
      </c>
      <c r="BUI47" s="196">
        <v>1.7569999999999999E-5</v>
      </c>
      <c r="BUJ47" s="196">
        <v>0</v>
      </c>
      <c r="BUK47" s="196">
        <v>0.60173138000000004</v>
      </c>
      <c r="BUL47" s="196">
        <v>0</v>
      </c>
      <c r="BUM47" s="196">
        <v>0.7252752400000001</v>
      </c>
      <c r="BUN47" s="196">
        <f t="shared" si="180"/>
        <v>1.3270241900000002</v>
      </c>
      <c r="BUO47" s="196">
        <v>6.6787140999999988</v>
      </c>
      <c r="BUP47" s="196">
        <v>1E-8</v>
      </c>
      <c r="BUQ47" s="196">
        <f t="shared" si="181"/>
        <v>6.6787141099999987</v>
      </c>
      <c r="BUR47" s="196">
        <f t="shared" si="182"/>
        <v>16.855227319999997</v>
      </c>
      <c r="BUS47" s="196">
        <v>2.5223436499999998</v>
      </c>
      <c r="BUT47" s="196">
        <v>0.36222717999999998</v>
      </c>
      <c r="BUU47" s="196">
        <v>3.6000000000000003E-6</v>
      </c>
      <c r="BUV47" s="196">
        <f t="shared" si="183"/>
        <v>2.8845744299999998</v>
      </c>
      <c r="BUW47" s="196">
        <v>1.6858218200000001</v>
      </c>
      <c r="BUX47" s="196">
        <v>1.13E-6</v>
      </c>
      <c r="BUY47" s="196">
        <v>4.6000000000000004E-7</v>
      </c>
      <c r="BUZ47" s="196">
        <v>5.2977741299999996</v>
      </c>
      <c r="BVA47" s="196">
        <v>4.0400000000000003E-6</v>
      </c>
      <c r="BVB47" s="196">
        <f t="shared" si="184"/>
        <v>6.9836015800000002</v>
      </c>
      <c r="BVC47" s="196">
        <v>1.4989460599999997</v>
      </c>
      <c r="BVD47" s="196">
        <v>0</v>
      </c>
      <c r="BVE47" s="196">
        <v>7.4000000000000001E-7</v>
      </c>
      <c r="BVF47" s="196">
        <v>0.90651758999999998</v>
      </c>
      <c r="BVG47" s="196">
        <v>2.7656373599999999</v>
      </c>
      <c r="BVH47" s="196">
        <f t="shared" si="185"/>
        <v>5.1711017500000001</v>
      </c>
      <c r="BVI47" s="196">
        <v>0</v>
      </c>
      <c r="BVJ47" s="196">
        <v>1.9239616300000002</v>
      </c>
      <c r="BVK47" s="196">
        <v>4.5199999999999999E-6</v>
      </c>
      <c r="BVL47" s="196">
        <f>3.01039864+5.04485342389671E-13</f>
        <v>3.0103986400005045</v>
      </c>
      <c r="BVM47" s="196">
        <v>0.60622109000000002</v>
      </c>
      <c r="BVN47" s="196">
        <f t="shared" si="206"/>
        <v>5.5405858800005046</v>
      </c>
      <c r="BVO47" s="196">
        <v>1.9800000000000001E-6</v>
      </c>
      <c r="BVP47" s="196">
        <v>0.7239268900000001</v>
      </c>
      <c r="BVQ47" s="196">
        <v>3.9500000000000003E-6</v>
      </c>
      <c r="BVR47" s="196">
        <v>2.4650484499999998</v>
      </c>
      <c r="BVS47" s="196">
        <v>1.75E-6</v>
      </c>
      <c r="BVT47" s="196">
        <f t="shared" si="186"/>
        <v>3.1889830199999998</v>
      </c>
      <c r="BVU47" s="196">
        <f t="shared" si="187"/>
        <v>23.768846660000502</v>
      </c>
      <c r="BVV47" s="196">
        <f t="shared" si="244"/>
        <v>218.42480350119584</v>
      </c>
      <c r="BVW47" s="196">
        <v>3.00884215</v>
      </c>
      <c r="BVX47" s="196"/>
      <c r="BVY47" s="196">
        <v>6.37E-6</v>
      </c>
      <c r="BVZ47" s="196">
        <v>1.2046156499999998</v>
      </c>
      <c r="BWA47" s="196">
        <v>9.2199999999999998E-6</v>
      </c>
      <c r="BWB47" s="196">
        <f t="shared" si="245"/>
        <v>4.2134733899999999</v>
      </c>
      <c r="BWC47" s="196">
        <v>4.0865505600000009</v>
      </c>
      <c r="BWD47" s="196">
        <v>1.184E-5</v>
      </c>
      <c r="BWE47" s="196">
        <v>2.6484387999999996</v>
      </c>
      <c r="BWF47" s="196">
        <v>5.0026114100000001</v>
      </c>
      <c r="BWG47" s="196">
        <f>0.60148098+0.000819699999841106</f>
        <v>0.60230067999984116</v>
      </c>
      <c r="BWH47" s="196">
        <f t="shared" si="204"/>
        <v>12.339913289999842</v>
      </c>
      <c r="BWI47" s="196">
        <v>0</v>
      </c>
      <c r="BWJ47" s="196">
        <v>1E-8</v>
      </c>
      <c r="BWK47" s="196">
        <v>1.9400000000000001E-6</v>
      </c>
      <c r="BWL47" s="196">
        <v>0.89869993999999997</v>
      </c>
      <c r="BWM47" s="196">
        <v>3.89E-6</v>
      </c>
      <c r="BWN47" s="196">
        <f t="shared" si="209"/>
        <v>0.89870578000000001</v>
      </c>
      <c r="BWO47" s="196">
        <v>1.7476922399999999</v>
      </c>
      <c r="BWP47" s="196">
        <v>0</v>
      </c>
      <c r="BWQ47" s="196">
        <v>3.0999999999999898E-6</v>
      </c>
      <c r="BWR47" s="196">
        <v>1E-8</v>
      </c>
      <c r="BWS47" s="196">
        <v>1E-8</v>
      </c>
      <c r="BWT47" s="196">
        <f t="shared" si="210"/>
        <v>1.7476953599999998</v>
      </c>
      <c r="BWU47" s="196">
        <v>0.72608388000000001</v>
      </c>
      <c r="BWV47" s="196">
        <f t="shared" si="246"/>
        <v>0.72608388000000001</v>
      </c>
      <c r="BWW47" s="196">
        <f t="shared" si="247"/>
        <v>19.925871699999842</v>
      </c>
      <c r="BWX47" s="196">
        <v>4.9947185099999993</v>
      </c>
      <c r="BWY47" s="196">
        <v>0.90371400999999996</v>
      </c>
      <c r="BWZ47" s="196">
        <v>3.4889594400000004</v>
      </c>
      <c r="BXA47" s="196">
        <v>7.7497137299999999</v>
      </c>
      <c r="BXB47" s="196">
        <f t="shared" si="190"/>
        <v>17.137105689999999</v>
      </c>
      <c r="BXC47" s="196">
        <v>1.02209281</v>
      </c>
      <c r="BXD47" s="196">
        <v>3.9200000000000006E-6</v>
      </c>
      <c r="BXE47" s="196">
        <f>0.00000181+0.00000001</f>
        <v>1.8199999999999999E-6</v>
      </c>
      <c r="BXF47" s="196">
        <v>0.60343888000000001</v>
      </c>
      <c r="BXG47" s="196">
        <f>0.7742517-0.00000001</f>
        <v>0.77425168999999994</v>
      </c>
      <c r="BXH47" s="196">
        <f t="shared" si="191"/>
        <v>2.3997891199999999</v>
      </c>
      <c r="BXI47" s="196">
        <v>2.8760000000000002E-5</v>
      </c>
      <c r="BXJ47" s="196">
        <v>0</v>
      </c>
      <c r="BXK47" s="196">
        <v>3.5238468400000005</v>
      </c>
      <c r="BXL47" s="196">
        <v>1.7907906100000002</v>
      </c>
      <c r="BXM47" s="196">
        <v>2.1480000000000004E-5</v>
      </c>
      <c r="BXN47" s="196">
        <f t="shared" si="192"/>
        <v>5.3146876900000004</v>
      </c>
      <c r="BXO47" s="196">
        <v>0</v>
      </c>
      <c r="BXP47" s="196">
        <v>1.093E-5</v>
      </c>
      <c r="BXQ47" s="196">
        <f>1.73122054+0.00000001</f>
        <v>1.73122055</v>
      </c>
      <c r="BXR47" s="196">
        <v>4.9800000000000006E-6</v>
      </c>
      <c r="BXS47" s="196">
        <f>0.00000002+0.00000002</f>
        <v>4.0000000000000001E-8</v>
      </c>
      <c r="BXT47" s="196">
        <f t="shared" si="193"/>
        <v>1.7312364999999998</v>
      </c>
      <c r="BXU47" s="196">
        <f t="shared" si="194"/>
        <v>26.582819000000001</v>
      </c>
      <c r="BXV47" s="196">
        <v>3.8824840200000001</v>
      </c>
      <c r="BXW47" s="196">
        <v>2.83E-6</v>
      </c>
      <c r="BXX47" s="196">
        <v>2.8399999999999999E-6</v>
      </c>
      <c r="BXY47" s="196">
        <f t="shared" si="195"/>
        <v>3.8824896900000003</v>
      </c>
      <c r="BXZ47" s="196">
        <v>2.5290000000000004E-5</v>
      </c>
      <c r="BYA47" s="196">
        <v>0</v>
      </c>
      <c r="BYB47" s="196">
        <f>1.38786244+0.00000001</f>
        <v>1.3878624499999999</v>
      </c>
      <c r="BYC47" s="196">
        <v>8.8513118300000002</v>
      </c>
      <c r="BYD47" s="196">
        <v>1E-8</v>
      </c>
      <c r="BYE47" s="196">
        <f t="shared" si="196"/>
        <v>10.239199580000001</v>
      </c>
      <c r="BYF47" s="196">
        <v>0</v>
      </c>
      <c r="BYG47" s="196">
        <v>3.1712520300000002</v>
      </c>
      <c r="BYH47" s="196">
        <f>0.00000179+0.00000001</f>
        <v>1.7999999999999999E-6</v>
      </c>
      <c r="BYI47" s="196">
        <v>2.6123863699999998</v>
      </c>
      <c r="BYJ47" s="196">
        <f>5.44728711+0.00000001</f>
        <v>5.4472871200000004</v>
      </c>
      <c r="BYK47" s="196">
        <f t="shared" si="207"/>
        <v>11.230927320000001</v>
      </c>
      <c r="BYL47" s="196">
        <v>5.3900000000000001E-6</v>
      </c>
      <c r="BYM47" s="196">
        <v>0</v>
      </c>
      <c r="BYN47" s="196">
        <v>0.83696771999999997</v>
      </c>
      <c r="BYO47" s="196">
        <v>8.5000000000000001E-7</v>
      </c>
      <c r="BYP47" s="196">
        <v>7.0000000000000005E-8</v>
      </c>
      <c r="BYQ47" s="196">
        <f t="shared" si="205"/>
        <v>0.83697403000000004</v>
      </c>
      <c r="BYR47" s="196">
        <v>5.1599999999999997E-6</v>
      </c>
      <c r="BYS47" s="196">
        <v>0</v>
      </c>
      <c r="BYT47" s="196">
        <v>5.4269339199999997</v>
      </c>
      <c r="BYU47" s="196">
        <v>3.5798487700000003</v>
      </c>
      <c r="BYV47" s="196">
        <f t="shared" si="197"/>
        <v>9.0067878500000003</v>
      </c>
      <c r="BYW47" s="196">
        <f t="shared" si="198"/>
        <v>35.196378470000006</v>
      </c>
      <c r="BYX47" s="196">
        <v>10.26954207</v>
      </c>
      <c r="BYY47" s="196">
        <f t="shared" si="199"/>
        <v>10.26954207</v>
      </c>
      <c r="BYZ47" s="196">
        <v>6.9554699999999997E-2</v>
      </c>
      <c r="BZA47" s="196">
        <v>0.39175140000000003</v>
      </c>
      <c r="BZB47" s="196">
        <v>0</v>
      </c>
      <c r="BZC47" s="196">
        <v>1E-8</v>
      </c>
      <c r="BZD47" s="196">
        <v>1.3E-7</v>
      </c>
      <c r="BZE47" s="196">
        <f t="shared" si="200"/>
        <v>0.46130624000000003</v>
      </c>
      <c r="BZF47" s="196">
        <v>0.22004781000000007</v>
      </c>
      <c r="BZG47" s="196">
        <v>5.1737660000000005E-2</v>
      </c>
      <c r="BZH47" s="196">
        <v>0.72181409000000007</v>
      </c>
      <c r="BZI47" s="196">
        <v>3.2346637400000007</v>
      </c>
      <c r="BZJ47" s="196">
        <f t="shared" si="201"/>
        <v>4.2282633000000009</v>
      </c>
      <c r="BZK47" s="196">
        <v>0</v>
      </c>
      <c r="BZL47" s="196">
        <v>0</v>
      </c>
      <c r="BZM47" s="196">
        <v>0.37993328999999998</v>
      </c>
      <c r="BZN47" s="196">
        <v>2.8322377799999998</v>
      </c>
      <c r="BZO47" s="196"/>
      <c r="BZP47" s="196">
        <f t="shared" si="229"/>
        <v>3.2121710699999997</v>
      </c>
      <c r="BZQ47" s="196">
        <f t="shared" si="202"/>
        <v>18.171282680000001</v>
      </c>
      <c r="BZR47" s="196">
        <f t="shared" si="203"/>
        <v>99.876351849999864</v>
      </c>
      <c r="BZS47" s="237"/>
      <c r="BZT47" s="198"/>
      <c r="BZU47" s="198"/>
      <c r="BZV47" s="199"/>
      <c r="BZW47" s="211"/>
      <c r="BZX47" s="233"/>
      <c r="BZY47" s="198"/>
      <c r="BZZ47" s="198"/>
      <c r="CAA47" s="198"/>
      <c r="CAB47" s="198"/>
      <c r="CAC47" s="198"/>
      <c r="CAD47" s="198"/>
      <c r="CAE47" s="198"/>
      <c r="CAF47" s="198"/>
      <c r="CAG47" s="198"/>
      <c r="CAH47" s="198"/>
      <c r="CAI47" s="199"/>
      <c r="CAJ47" s="199"/>
      <c r="CAK47" s="199"/>
      <c r="CAL47" s="198"/>
      <c r="CAM47" s="198"/>
      <c r="CAN47" s="198"/>
      <c r="CAO47" s="198"/>
      <c r="CAP47" s="198"/>
      <c r="CAQ47" s="198"/>
      <c r="CAR47" s="198"/>
      <c r="CAS47" s="198"/>
      <c r="CAT47" s="198"/>
      <c r="CAU47" s="198"/>
      <c r="CAV47" s="198"/>
      <c r="CAW47" s="198"/>
      <c r="CAX47" s="198"/>
      <c r="CAY47" s="198"/>
      <c r="CAZ47" s="198"/>
      <c r="CBA47" s="198"/>
      <c r="CBB47" s="199"/>
      <c r="CBC47" s="199"/>
      <c r="CBD47" s="199"/>
      <c r="CBE47" s="198"/>
      <c r="CBF47" s="199"/>
      <c r="CBG47" s="199"/>
      <c r="CBH47" s="199"/>
      <c r="CBI47" s="198"/>
      <c r="CBJ47" s="198"/>
      <c r="CBK47" s="199"/>
      <c r="CBL47" s="199"/>
      <c r="CBM47" s="199"/>
      <c r="CBN47" s="198"/>
      <c r="CBO47" s="199"/>
      <c r="CBP47" s="237"/>
      <c r="CBQ47" s="237"/>
      <c r="CBR47" s="198"/>
      <c r="CBS47" s="198"/>
      <c r="CBT47" s="199"/>
      <c r="CBU47" s="233"/>
      <c r="CBV47" s="233"/>
      <c r="CBW47" s="198"/>
      <c r="CBX47" s="198"/>
      <c r="CBY47" s="199"/>
      <c r="CBZ47" s="199"/>
      <c r="CCA47" s="199"/>
      <c r="CCB47" s="198"/>
      <c r="CCC47" s="199"/>
      <c r="CCD47" s="199"/>
      <c r="CCE47" s="199"/>
      <c r="CCF47" s="198"/>
      <c r="CCG47" s="198"/>
      <c r="CCH47" s="198"/>
      <c r="CCI47" s="198"/>
      <c r="CCJ47" s="198"/>
      <c r="CCK47" s="198"/>
      <c r="CCL47" s="198"/>
      <c r="CCM47" s="198"/>
      <c r="CCN47" s="198"/>
      <c r="CCO47" s="198"/>
      <c r="CCP47" s="198"/>
      <c r="CCQ47" s="198"/>
      <c r="CCR47" s="198"/>
      <c r="CCS47" s="198">
        <f t="shared" si="248"/>
        <v>7.0852215799999527</v>
      </c>
      <c r="CCT47" s="199"/>
      <c r="CCV47" s="207" t="s">
        <v>213</v>
      </c>
      <c r="CCW47" s="210">
        <v>3.2984870262390671E-2</v>
      </c>
      <c r="CCX47" s="224"/>
      <c r="CCY47" s="222">
        <v>3.2984870262390671E-2</v>
      </c>
      <c r="CDA47" s="200" t="s">
        <v>211</v>
      </c>
      <c r="CDB47" s="200">
        <v>7.3956944606413999E-2</v>
      </c>
      <c r="CDC47" s="200">
        <v>3.167501504373178</v>
      </c>
      <c r="CDJ47" s="200" t="s">
        <v>208</v>
      </c>
      <c r="CDK47" s="200" t="s">
        <v>209</v>
      </c>
      <c r="CDL47" s="200" t="s">
        <v>210</v>
      </c>
      <c r="CDM47" s="215"/>
      <c r="CDN47" s="226"/>
      <c r="CDO47" s="226"/>
      <c r="CDP47" s="238"/>
      <c r="CDS47" s="207" t="s">
        <v>224</v>
      </c>
      <c r="CDT47" s="210"/>
      <c r="CDU47" s="210">
        <v>7.5635615160349848E-2</v>
      </c>
      <c r="CDY47" s="229" t="s">
        <v>226</v>
      </c>
      <c r="CDZ47" s="230"/>
      <c r="CEA47" s="230">
        <v>54.580829549999983</v>
      </c>
    </row>
    <row r="48" spans="1:2164" s="200" customFormat="1" outlineLevel="1" x14ac:dyDescent="0.2">
      <c r="A48" s="201" t="s">
        <v>38</v>
      </c>
      <c r="B48" s="195">
        <v>78.126866610000008</v>
      </c>
      <c r="C48" s="195">
        <v>28.309797750000001</v>
      </c>
      <c r="D48" s="195">
        <v>1.5415967999999998</v>
      </c>
      <c r="E48" s="195">
        <v>54.428058800000002</v>
      </c>
      <c r="F48" s="195">
        <v>3.4336390799999994</v>
      </c>
      <c r="G48" s="195">
        <v>29.808109260000002</v>
      </c>
      <c r="H48" s="195">
        <v>1531.3638030500001</v>
      </c>
      <c r="I48" s="195">
        <v>18.168766529999999</v>
      </c>
      <c r="J48" s="195">
        <v>4.0600000000000001E-6</v>
      </c>
      <c r="K48" s="195">
        <v>2.4595970300000003</v>
      </c>
      <c r="L48" s="195">
        <v>465.03038084000008</v>
      </c>
      <c r="M48" s="195">
        <v>33.139951070000002</v>
      </c>
      <c r="N48" s="195">
        <v>17.065041740000002</v>
      </c>
      <c r="O48" s="202">
        <v>2184.7487460099992</v>
      </c>
      <c r="P48" s="195"/>
      <c r="Q48" s="195"/>
      <c r="R48" s="195">
        <v>2.5000000000000001E-2</v>
      </c>
      <c r="S48" s="195"/>
      <c r="T48" s="195"/>
      <c r="U48" s="195">
        <v>2.5000000000000001E-2</v>
      </c>
      <c r="V48" s="195"/>
      <c r="W48" s="195"/>
      <c r="X48" s="195"/>
      <c r="Y48" s="195"/>
      <c r="Z48" s="195">
        <v>0.29366391000000003</v>
      </c>
      <c r="AA48" s="195">
        <v>0.29366391000000003</v>
      </c>
      <c r="AB48" s="195"/>
      <c r="AC48" s="195"/>
      <c r="AD48" s="195"/>
      <c r="AE48" s="195"/>
      <c r="AF48" s="195"/>
      <c r="AG48" s="195">
        <v>7.2139999999999996E-2</v>
      </c>
      <c r="AH48" s="195"/>
      <c r="AI48" s="195">
        <v>5.0000000000000002E-5</v>
      </c>
      <c r="AJ48" s="195"/>
      <c r="AK48" s="195"/>
      <c r="AL48" s="195">
        <v>7.218999999999999E-2</v>
      </c>
      <c r="AM48" s="195">
        <v>0.39085391000000003</v>
      </c>
      <c r="AN48" s="195"/>
      <c r="AO48" s="195"/>
      <c r="AP48" s="195">
        <v>7.3300000000000001E-6</v>
      </c>
      <c r="AQ48" s="195"/>
      <c r="AR48" s="195">
        <v>0.90566793000000001</v>
      </c>
      <c r="AS48" s="195">
        <v>0.90567525999999998</v>
      </c>
      <c r="AT48" s="195"/>
      <c r="AU48" s="195">
        <v>6.0459999999999994E-5</v>
      </c>
      <c r="AV48" s="195"/>
      <c r="AW48" s="195">
        <v>6.0459999999999994E-5</v>
      </c>
      <c r="AX48" s="195"/>
      <c r="AY48" s="195"/>
      <c r="AZ48" s="195"/>
      <c r="BA48" s="195"/>
      <c r="BB48" s="195">
        <v>5.8140000000000002E-5</v>
      </c>
      <c r="BC48" s="195">
        <v>5.8140000000000002E-5</v>
      </c>
      <c r="BD48" s="195"/>
      <c r="BE48" s="195"/>
      <c r="BF48" s="195"/>
      <c r="BG48" s="195"/>
      <c r="BH48" s="195"/>
      <c r="BI48" s="195"/>
      <c r="BJ48" s="195"/>
      <c r="BK48" s="195"/>
      <c r="BL48" s="195">
        <v>0.90579386000000006</v>
      </c>
      <c r="BM48" s="195">
        <v>9.9269039700000015</v>
      </c>
      <c r="BN48" s="195"/>
      <c r="BO48" s="195"/>
      <c r="BP48" s="195"/>
      <c r="BQ48" s="195">
        <v>9.9269039700000015</v>
      </c>
      <c r="BR48" s="195"/>
      <c r="BS48" s="195"/>
      <c r="BT48" s="195"/>
      <c r="BU48" s="195"/>
      <c r="BV48" s="195"/>
      <c r="BW48" s="195"/>
      <c r="BX48" s="195"/>
      <c r="BY48" s="195"/>
      <c r="BZ48" s="195">
        <v>1.5702339999999999</v>
      </c>
      <c r="CA48" s="195">
        <v>0.42109999999999997</v>
      </c>
      <c r="CB48" s="195"/>
      <c r="CC48" s="195">
        <v>1.9913339999999999</v>
      </c>
      <c r="CD48" s="195">
        <v>0.2</v>
      </c>
      <c r="CE48" s="195"/>
      <c r="CF48" s="195">
        <v>0.62096315000000002</v>
      </c>
      <c r="CG48" s="195">
        <v>1.6522428600000001</v>
      </c>
      <c r="CH48" s="195">
        <v>2.4732060100000002</v>
      </c>
      <c r="CI48" s="195"/>
      <c r="CJ48" s="195"/>
      <c r="CK48" s="195"/>
      <c r="CL48" s="195"/>
      <c r="CM48" s="195"/>
      <c r="CN48" s="195">
        <v>14.391443979999998</v>
      </c>
      <c r="CO48" s="195">
        <v>0.60176656000000006</v>
      </c>
      <c r="CP48" s="195">
        <v>0.60176656000000006</v>
      </c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>
        <v>0.01</v>
      </c>
      <c r="DD48" s="195">
        <v>16.815926140000002</v>
      </c>
      <c r="DE48" s="195"/>
      <c r="DF48" s="195"/>
      <c r="DG48" s="195"/>
      <c r="DH48" s="195">
        <v>16.825926140000004</v>
      </c>
      <c r="DI48" s="195">
        <v>3.11415833</v>
      </c>
      <c r="DJ48" s="195"/>
      <c r="DK48" s="195">
        <v>38.674468399999995</v>
      </c>
      <c r="DL48" s="195"/>
      <c r="DM48" s="195"/>
      <c r="DN48" s="195">
        <v>41.788626729999997</v>
      </c>
      <c r="DO48" s="195">
        <v>59.216319429999999</v>
      </c>
      <c r="DP48" s="195"/>
      <c r="DQ48" s="195"/>
      <c r="DR48" s="195"/>
      <c r="DS48" s="195">
        <v>2.9242036800000002</v>
      </c>
      <c r="DT48" s="195">
        <v>2.9242036800000002</v>
      </c>
      <c r="DU48" s="195"/>
      <c r="DV48" s="195"/>
      <c r="DW48" s="195"/>
      <c r="DX48" s="195"/>
      <c r="DY48" s="195"/>
      <c r="DZ48" s="195"/>
      <c r="EA48" s="195"/>
      <c r="EB48" s="195"/>
      <c r="EC48" s="195"/>
      <c r="ED48" s="195"/>
      <c r="EE48" s="195"/>
      <c r="EF48" s="195"/>
      <c r="EG48" s="195"/>
      <c r="EH48" s="195">
        <v>5</v>
      </c>
      <c r="EI48" s="195"/>
      <c r="EJ48" s="195"/>
      <c r="EK48" s="195">
        <v>5</v>
      </c>
      <c r="EL48" s="195"/>
      <c r="EM48" s="195">
        <v>4.9894555499999997</v>
      </c>
      <c r="EN48" s="195">
        <v>4.9894555499999997</v>
      </c>
      <c r="EO48" s="195">
        <v>12.913659229999999</v>
      </c>
      <c r="EP48" s="195"/>
      <c r="EQ48" s="195"/>
      <c r="ER48" s="195"/>
      <c r="ES48" s="195"/>
      <c r="ET48" s="195"/>
      <c r="EU48" s="195"/>
      <c r="EV48" s="195"/>
      <c r="EW48" s="195">
        <v>9</v>
      </c>
      <c r="EX48" s="195"/>
      <c r="EY48" s="195">
        <v>9</v>
      </c>
      <c r="EZ48" s="195"/>
      <c r="FA48" s="195"/>
      <c r="FB48" s="195"/>
      <c r="FC48" s="195"/>
      <c r="FD48" s="195"/>
      <c r="FE48" s="195"/>
      <c r="FF48" s="195"/>
      <c r="FG48" s="195">
        <v>3.3031635399999999</v>
      </c>
      <c r="FH48" s="195"/>
      <c r="FI48" s="195"/>
      <c r="FJ48" s="195">
        <v>3.3031635399999999</v>
      </c>
      <c r="FK48" s="195"/>
      <c r="FL48" s="195"/>
      <c r="FM48" s="195">
        <v>0.3</v>
      </c>
      <c r="FN48" s="195">
        <v>15.21865889</v>
      </c>
      <c r="FO48" s="195">
        <v>15.518658890000001</v>
      </c>
      <c r="FP48" s="195">
        <v>27.821822430000001</v>
      </c>
      <c r="FQ48" s="195"/>
      <c r="FR48" s="195"/>
      <c r="FS48" s="195"/>
      <c r="FT48" s="195"/>
      <c r="FU48" s="195"/>
      <c r="FV48" s="195">
        <v>26.243570559999998</v>
      </c>
      <c r="FW48" s="195"/>
      <c r="FX48" s="195">
        <v>26.243570559999998</v>
      </c>
      <c r="FY48" s="195"/>
      <c r="FZ48" s="195"/>
      <c r="GA48" s="195"/>
      <c r="GB48" s="195"/>
      <c r="GC48" s="195">
        <v>0.29294009999999998</v>
      </c>
      <c r="GD48" s="195">
        <v>0.29294009999999998</v>
      </c>
      <c r="GE48" s="195"/>
      <c r="GF48" s="195">
        <v>2.6676384799999999</v>
      </c>
      <c r="GG48" s="195">
        <v>3.0000000000000001E-5</v>
      </c>
      <c r="GH48" s="195"/>
      <c r="GI48" s="195"/>
      <c r="GJ48" s="195">
        <v>2.6676684800000001</v>
      </c>
      <c r="GK48" s="195"/>
      <c r="GL48" s="195"/>
      <c r="GM48" s="195">
        <v>0.42699500000000001</v>
      </c>
      <c r="GN48" s="195"/>
      <c r="GO48" s="195"/>
      <c r="GP48" s="195">
        <v>0.42699500000000001</v>
      </c>
      <c r="GQ48" s="195">
        <v>29.631174140000002</v>
      </c>
      <c r="GR48" s="195">
        <v>5.1140000000000002E-5</v>
      </c>
      <c r="GS48" s="195"/>
      <c r="GT48" s="195"/>
      <c r="GU48" s="195"/>
      <c r="GV48" s="195"/>
      <c r="GW48" s="195">
        <v>5.1140000000000002E-5</v>
      </c>
      <c r="GX48" s="195"/>
      <c r="GY48" s="195"/>
      <c r="GZ48" s="195"/>
      <c r="HA48" s="195"/>
      <c r="HB48" s="195"/>
      <c r="HC48" s="195"/>
      <c r="HD48" s="195"/>
      <c r="HE48" s="195"/>
      <c r="HF48" s="195">
        <v>3.1954999999999999E-4</v>
      </c>
      <c r="HG48" s="195"/>
      <c r="HH48" s="195"/>
      <c r="HI48" s="195">
        <v>3.1954999999999999E-4</v>
      </c>
      <c r="HJ48" s="195"/>
      <c r="HK48" s="195"/>
      <c r="HL48" s="195">
        <v>1.8294147199999999</v>
      </c>
      <c r="HM48" s="195"/>
      <c r="HN48" s="195">
        <v>1.1049987699999999</v>
      </c>
      <c r="HO48" s="195">
        <v>2.9344134899999998</v>
      </c>
      <c r="HP48" s="195"/>
      <c r="HQ48" s="195"/>
      <c r="HR48" s="195"/>
      <c r="HS48" s="195"/>
      <c r="HT48" s="195">
        <v>2.9347841799999999</v>
      </c>
      <c r="HU48" s="195"/>
      <c r="HV48" s="195"/>
      <c r="HW48" s="195"/>
      <c r="HX48" s="195"/>
      <c r="HY48" s="195"/>
      <c r="HZ48" s="195"/>
      <c r="IA48" s="195"/>
      <c r="IB48" s="195"/>
      <c r="IC48" s="195"/>
      <c r="ID48" s="195"/>
      <c r="IE48" s="195"/>
      <c r="IF48" s="195"/>
      <c r="IG48" s="195"/>
      <c r="IH48" s="195"/>
      <c r="II48" s="195"/>
      <c r="IJ48" s="195"/>
      <c r="IK48" s="195"/>
      <c r="IL48" s="195"/>
      <c r="IM48" s="195"/>
      <c r="IN48" s="195">
        <v>2.21560588</v>
      </c>
      <c r="IO48" s="195">
        <v>2.21560588</v>
      </c>
      <c r="IP48" s="195"/>
      <c r="IQ48" s="195"/>
      <c r="IR48" s="195"/>
      <c r="IS48" s="195"/>
      <c r="IT48" s="195">
        <v>0.67277670000000001</v>
      </c>
      <c r="IU48" s="195">
        <v>0.67277670000000001</v>
      </c>
      <c r="IV48" s="195">
        <v>2.88838258</v>
      </c>
      <c r="IW48" s="195"/>
      <c r="IX48" s="195">
        <v>3.7386774200000001</v>
      </c>
      <c r="IY48" s="195"/>
      <c r="IZ48" s="195"/>
      <c r="JA48" s="195"/>
      <c r="JB48" s="195">
        <v>3.7386774200000001</v>
      </c>
      <c r="JC48" s="195"/>
      <c r="JD48" s="195"/>
      <c r="JE48" s="195"/>
      <c r="JF48" s="195"/>
      <c r="JG48" s="195"/>
      <c r="JH48" s="195"/>
      <c r="JI48" s="195"/>
      <c r="JJ48" s="195"/>
      <c r="JK48" s="195"/>
      <c r="JL48" s="195"/>
      <c r="JM48" s="195"/>
      <c r="JN48" s="195"/>
      <c r="JO48" s="195"/>
      <c r="JP48" s="195"/>
      <c r="JQ48" s="195"/>
      <c r="JR48" s="195"/>
      <c r="JS48" s="195"/>
      <c r="JT48" s="195"/>
      <c r="JU48" s="195"/>
      <c r="JV48" s="195"/>
      <c r="JW48" s="195">
        <v>3.7386774200000001</v>
      </c>
      <c r="JX48" s="195"/>
      <c r="JY48" s="195"/>
      <c r="JZ48" s="195"/>
      <c r="KA48" s="195"/>
      <c r="KB48" s="195"/>
      <c r="KC48" s="195"/>
      <c r="KD48" s="195"/>
      <c r="KE48" s="195">
        <v>9.8999999999999994E-5</v>
      </c>
      <c r="KF48" s="195"/>
      <c r="KG48" s="195">
        <v>9.8999999999999994E-5</v>
      </c>
      <c r="KH48" s="195">
        <v>2</v>
      </c>
      <c r="KI48" s="195"/>
      <c r="KJ48" s="195"/>
      <c r="KK48" s="195"/>
      <c r="KL48" s="195">
        <v>1.184955</v>
      </c>
      <c r="KM48" s="195">
        <v>3.184955</v>
      </c>
      <c r="KN48" s="195"/>
      <c r="KO48" s="195"/>
      <c r="KP48" s="195"/>
      <c r="KQ48" s="195"/>
      <c r="KR48" s="195"/>
      <c r="KS48" s="195"/>
      <c r="KT48" s="195"/>
      <c r="KU48" s="195"/>
      <c r="KV48" s="195">
        <v>8.5027279999999997E-2</v>
      </c>
      <c r="KW48" s="195">
        <v>8.5027279999999997E-2</v>
      </c>
      <c r="KX48" s="195">
        <v>3.2700812800000003</v>
      </c>
      <c r="KY48" s="195"/>
      <c r="KZ48" s="195"/>
      <c r="LA48" s="195"/>
      <c r="LB48" s="195"/>
      <c r="LC48" s="195"/>
      <c r="LD48" s="195"/>
      <c r="LE48" s="195"/>
      <c r="LF48" s="195"/>
      <c r="LG48" s="195"/>
      <c r="LH48" s="195">
        <v>6.1319110000000003E-2</v>
      </c>
      <c r="LI48" s="195"/>
      <c r="LJ48" s="195">
        <v>0.55622026000000002</v>
      </c>
      <c r="LK48" s="195"/>
      <c r="LL48" s="195"/>
      <c r="LM48" s="195">
        <v>0.61753937000000003</v>
      </c>
      <c r="LN48" s="195">
        <v>0.19129596000000001</v>
      </c>
      <c r="LO48" s="195"/>
      <c r="LP48" s="195"/>
      <c r="LQ48" s="195">
        <v>1.663657E-2</v>
      </c>
      <c r="LR48" s="195"/>
      <c r="LS48" s="195">
        <v>0.20793253</v>
      </c>
      <c r="LT48" s="195"/>
      <c r="LU48" s="195"/>
      <c r="LV48" s="195"/>
      <c r="LW48" s="195"/>
      <c r="LX48" s="195"/>
      <c r="LY48" s="195"/>
      <c r="LZ48" s="195">
        <v>0.82547190000000004</v>
      </c>
      <c r="MA48" s="195">
        <v>158.92846434</v>
      </c>
      <c r="MB48" s="195"/>
      <c r="MC48" s="195">
        <v>34.182365179999998</v>
      </c>
      <c r="MD48" s="195"/>
      <c r="ME48" s="195"/>
      <c r="MF48" s="195">
        <v>34.182365179999998</v>
      </c>
      <c r="MG48" s="195"/>
      <c r="MH48" s="195"/>
      <c r="MI48" s="195"/>
      <c r="MJ48" s="195"/>
      <c r="MK48" s="195">
        <v>14.6735434</v>
      </c>
      <c r="ML48" s="195">
        <v>14.6735434</v>
      </c>
      <c r="MM48" s="195"/>
      <c r="MN48" s="195"/>
      <c r="MO48" s="202"/>
      <c r="MP48" s="202"/>
      <c r="MQ48" s="202"/>
      <c r="MR48" s="202"/>
      <c r="MS48" s="202">
        <v>14.641351820000001</v>
      </c>
      <c r="MT48" s="202"/>
      <c r="MU48" s="202"/>
      <c r="MV48" s="202"/>
      <c r="MW48" s="202">
        <v>14.641351820000001</v>
      </c>
      <c r="MX48" s="202"/>
      <c r="MY48" s="202"/>
      <c r="MZ48" s="202"/>
      <c r="NA48" s="195">
        <v>63.497260400000002</v>
      </c>
      <c r="NB48" s="195"/>
      <c r="NC48" s="195"/>
      <c r="ND48" s="195"/>
      <c r="NE48" s="195"/>
      <c r="NF48" s="195"/>
      <c r="NG48" s="195"/>
      <c r="NH48" s="195"/>
      <c r="NI48" s="195"/>
      <c r="NJ48" s="195"/>
      <c r="NK48" s="195"/>
      <c r="NL48" s="195"/>
      <c r="NM48" s="195">
        <v>1.989496E-2</v>
      </c>
      <c r="NN48" s="195"/>
      <c r="NO48" s="195"/>
      <c r="NP48" s="195"/>
      <c r="NQ48" s="195">
        <v>1.989496E-2</v>
      </c>
      <c r="NR48" s="195"/>
      <c r="NS48" s="195"/>
      <c r="NT48" s="195"/>
      <c r="NU48" s="195"/>
      <c r="NV48" s="195">
        <v>115</v>
      </c>
      <c r="NW48" s="195">
        <v>115</v>
      </c>
      <c r="NX48" s="195">
        <v>115.01989496</v>
      </c>
      <c r="NY48" s="195"/>
      <c r="NZ48" s="195"/>
      <c r="OA48" s="195"/>
      <c r="OB48" s="195"/>
      <c r="OC48" s="195"/>
      <c r="OD48" s="195"/>
      <c r="OE48" s="195">
        <v>0.72886297</v>
      </c>
      <c r="OF48" s="195"/>
      <c r="OG48" s="195"/>
      <c r="OH48" s="195">
        <v>0.72886297</v>
      </c>
      <c r="OI48" s="195"/>
      <c r="OJ48" s="195"/>
      <c r="OK48" s="195"/>
      <c r="OL48" s="195">
        <v>4.0975269999999994E-2</v>
      </c>
      <c r="OM48" s="195"/>
      <c r="ON48" s="195">
        <v>4.0975269999999994E-2</v>
      </c>
      <c r="OO48" s="195"/>
      <c r="OP48" s="195"/>
      <c r="OQ48" s="195"/>
      <c r="OR48" s="195">
        <v>2.2064262499999998</v>
      </c>
      <c r="OS48" s="195">
        <v>1.6511595100000001</v>
      </c>
      <c r="OT48" s="195">
        <v>3.8575857600000001</v>
      </c>
      <c r="OU48" s="195"/>
      <c r="OV48" s="195"/>
      <c r="OW48" s="195"/>
      <c r="OX48" s="195"/>
      <c r="OY48" s="195">
        <v>0.99925549999999996</v>
      </c>
      <c r="OZ48" s="195">
        <v>0.99925549999999996</v>
      </c>
      <c r="PA48" s="195">
        <v>5.6266794999999998</v>
      </c>
      <c r="PB48" s="195"/>
      <c r="PC48" s="195"/>
      <c r="PD48" s="195"/>
      <c r="PE48" s="195"/>
      <c r="PF48" s="195">
        <v>3.2971230899999999</v>
      </c>
      <c r="PG48" s="195">
        <v>3.2971230899999999</v>
      </c>
      <c r="PH48" s="195"/>
      <c r="PI48" s="195"/>
      <c r="PJ48" s="195"/>
      <c r="PK48" s="195"/>
      <c r="PL48" s="195"/>
      <c r="PM48" s="195"/>
      <c r="PN48" s="195"/>
      <c r="PO48" s="195"/>
      <c r="PP48" s="195"/>
      <c r="PQ48" s="195"/>
      <c r="PR48" s="195"/>
      <c r="PS48" s="195"/>
      <c r="PT48" s="195"/>
      <c r="PU48" s="195"/>
      <c r="PV48" s="195"/>
      <c r="PW48" s="195">
        <v>1.1643877499999999</v>
      </c>
      <c r="PX48" s="195">
        <v>1.1643877499999999</v>
      </c>
      <c r="PY48" s="195">
        <v>4.4615108399999999</v>
      </c>
      <c r="PZ48" s="195"/>
      <c r="QA48" s="195"/>
      <c r="QB48" s="195"/>
      <c r="QC48" s="195"/>
      <c r="QD48" s="195"/>
      <c r="QE48" s="195"/>
      <c r="QF48" s="195"/>
      <c r="QG48" s="195"/>
      <c r="QH48" s="195"/>
      <c r="QI48" s="195"/>
      <c r="QJ48" s="195"/>
      <c r="QK48" s="195"/>
      <c r="QL48" s="195"/>
      <c r="QM48" s="195">
        <v>74.317490030000002</v>
      </c>
      <c r="QN48" s="195"/>
      <c r="QO48" s="195"/>
      <c r="QP48" s="195">
        <v>74.317490030000002</v>
      </c>
      <c r="QQ48" s="195"/>
      <c r="QR48" s="195"/>
      <c r="QS48" s="195"/>
      <c r="QT48" s="195"/>
      <c r="QU48" s="195"/>
      <c r="QV48" s="195"/>
      <c r="QW48" s="195"/>
      <c r="QX48" s="195"/>
      <c r="QY48" s="195"/>
      <c r="QZ48" s="195"/>
      <c r="RA48" s="195">
        <v>74.317490030000002</v>
      </c>
      <c r="RB48" s="195"/>
      <c r="RC48" s="195"/>
      <c r="RD48" s="195"/>
      <c r="RE48" s="195"/>
      <c r="RF48" s="195"/>
      <c r="RG48" s="195"/>
      <c r="RH48" s="195"/>
      <c r="RI48" s="195"/>
      <c r="RJ48" s="195"/>
      <c r="RK48" s="195"/>
      <c r="RL48" s="195"/>
      <c r="RM48" s="195"/>
      <c r="RN48" s="195"/>
      <c r="RO48" s="195"/>
      <c r="RP48" s="195"/>
      <c r="RQ48" s="195"/>
      <c r="RR48" s="195">
        <v>3.5</v>
      </c>
      <c r="RS48" s="195"/>
      <c r="RT48" s="195">
        <v>3.5</v>
      </c>
      <c r="RU48" s="195"/>
      <c r="RV48" s="195">
        <v>1.0612244900000001</v>
      </c>
      <c r="RW48" s="195"/>
      <c r="RX48" s="195"/>
      <c r="RY48" s="195"/>
      <c r="RZ48" s="195">
        <v>1.0612244900000001</v>
      </c>
      <c r="SA48" s="195">
        <v>4.5612244899999999</v>
      </c>
      <c r="SB48" s="195"/>
      <c r="SC48" s="195"/>
      <c r="SD48" s="195"/>
      <c r="SE48" s="195"/>
      <c r="SF48" s="195"/>
      <c r="SG48" s="195"/>
      <c r="SH48" s="195"/>
      <c r="SI48" s="195"/>
      <c r="SJ48" s="195"/>
      <c r="SK48" s="195"/>
      <c r="SL48" s="195"/>
      <c r="SM48" s="195"/>
      <c r="SN48" s="195">
        <v>1.7167452599999999</v>
      </c>
      <c r="SO48" s="195"/>
      <c r="SP48" s="195"/>
      <c r="SQ48" s="195"/>
      <c r="SR48" s="196">
        <v>1.7167452599999999</v>
      </c>
      <c r="SS48" s="195"/>
      <c r="ST48" s="195"/>
      <c r="SU48" s="195"/>
      <c r="SV48" s="195">
        <v>14.21897414</v>
      </c>
      <c r="SW48" s="195">
        <v>1</v>
      </c>
      <c r="SX48" s="195">
        <v>15.21897414</v>
      </c>
      <c r="SY48" s="195">
        <v>6.3434249999999999</v>
      </c>
      <c r="SZ48" s="195">
        <v>6.3434249999999999</v>
      </c>
      <c r="TA48" s="195">
        <v>23.2791444</v>
      </c>
      <c r="TB48" s="195"/>
      <c r="TC48" s="195">
        <v>6.3434699999999999</v>
      </c>
      <c r="TD48" s="195"/>
      <c r="TE48" s="195"/>
      <c r="TF48" s="195">
        <v>6.3434699999999999</v>
      </c>
      <c r="TG48" s="195"/>
      <c r="TH48" s="195"/>
      <c r="TI48" s="195"/>
      <c r="TJ48" s="195"/>
      <c r="TK48" s="195">
        <f t="shared" si="230"/>
        <v>0</v>
      </c>
      <c r="TL48" s="202"/>
      <c r="TM48" s="202"/>
      <c r="TN48" s="202"/>
      <c r="TO48" s="202">
        <v>10.63709521</v>
      </c>
      <c r="TP48" s="202"/>
      <c r="TQ48" s="202">
        <v>10.63709521</v>
      </c>
      <c r="TR48" s="202"/>
      <c r="TS48" s="202"/>
      <c r="TT48" s="202"/>
      <c r="TU48" s="202"/>
      <c r="TV48" s="202"/>
      <c r="TW48" s="202"/>
      <c r="TX48" s="202"/>
      <c r="TY48" s="202">
        <v>17.492711370000002</v>
      </c>
      <c r="TZ48" s="202"/>
      <c r="UA48" s="202"/>
      <c r="UB48" s="202">
        <v>17.492711370000002</v>
      </c>
      <c r="UC48" s="195">
        <v>34.473276580000004</v>
      </c>
      <c r="UD48" s="195"/>
      <c r="UE48" s="195"/>
      <c r="UF48" s="195"/>
      <c r="UG48" s="195"/>
      <c r="UH48" s="195"/>
      <c r="UI48" s="195"/>
      <c r="UJ48" s="195"/>
      <c r="UK48" s="195"/>
      <c r="UL48" s="195"/>
      <c r="UM48" s="195"/>
      <c r="UN48" s="195"/>
      <c r="UO48" s="195"/>
      <c r="UP48" s="195"/>
      <c r="UQ48" s="195"/>
      <c r="UR48" s="195"/>
      <c r="US48" s="195"/>
      <c r="UT48" s="195"/>
      <c r="UU48" s="195"/>
      <c r="UV48" s="195">
        <v>2.20492775</v>
      </c>
      <c r="UW48" s="195">
        <f t="shared" si="42"/>
        <v>2.20492775</v>
      </c>
      <c r="UX48" s="195"/>
      <c r="UY48" s="195"/>
      <c r="UZ48" s="195"/>
      <c r="VA48" s="195"/>
      <c r="VB48" s="195"/>
      <c r="VC48" s="195"/>
      <c r="VD48" s="195">
        <v>2.20492775</v>
      </c>
      <c r="VE48" s="195"/>
      <c r="VF48" s="195"/>
      <c r="VG48" s="195"/>
      <c r="VH48" s="195"/>
      <c r="VI48" s="195"/>
      <c r="VJ48" s="195"/>
      <c r="VK48" s="195"/>
      <c r="VL48" s="195">
        <v>3.7431604900000002</v>
      </c>
      <c r="VM48" s="195"/>
      <c r="VN48" s="195"/>
      <c r="VO48" s="195"/>
      <c r="VP48" s="195">
        <v>3.7431604900000002</v>
      </c>
      <c r="VQ48" s="195"/>
      <c r="VR48" s="195"/>
      <c r="VS48" s="195"/>
      <c r="VT48" s="195"/>
      <c r="VU48" s="195"/>
      <c r="VV48" s="195"/>
      <c r="VW48" s="195">
        <v>3.1826104900000001</v>
      </c>
      <c r="VX48" s="195">
        <v>3.1564088099999998</v>
      </c>
      <c r="VY48" s="195"/>
      <c r="VZ48" s="195"/>
      <c r="WA48" s="195"/>
      <c r="WB48" s="195">
        <v>6.3390193000000004</v>
      </c>
      <c r="WC48" s="195">
        <v>1.6725306100000001</v>
      </c>
      <c r="WD48" s="195"/>
      <c r="WE48" s="195">
        <v>1.6725306100000001</v>
      </c>
      <c r="WF48" s="195">
        <v>11.7547104</v>
      </c>
      <c r="WG48" s="195"/>
      <c r="WH48" s="195">
        <v>5.1390000000000001E-5</v>
      </c>
      <c r="WI48" s="195">
        <v>5.1390000000000001E-5</v>
      </c>
      <c r="WJ48" s="195"/>
      <c r="WK48" s="195"/>
      <c r="WL48" s="195"/>
      <c r="WM48" s="195"/>
      <c r="WN48" s="195"/>
      <c r="WO48" s="195"/>
      <c r="WP48" s="195"/>
      <c r="WQ48" s="195"/>
      <c r="WR48" s="195">
        <v>647.06727160000003</v>
      </c>
      <c r="WS48" s="195"/>
      <c r="WT48" s="195"/>
      <c r="WU48" s="195">
        <v>647.06727160000003</v>
      </c>
      <c r="WV48" s="195"/>
      <c r="WW48" s="195"/>
      <c r="WX48" s="195"/>
      <c r="WY48" s="195"/>
      <c r="WZ48" s="195"/>
      <c r="XA48" s="195"/>
      <c r="XB48" s="195"/>
      <c r="XC48" s="195"/>
      <c r="XD48" s="195"/>
      <c r="XE48" s="195">
        <v>6.2373630899999997</v>
      </c>
      <c r="XF48" s="195">
        <v>6.2373630899999997</v>
      </c>
      <c r="XG48" s="195">
        <v>653.30468608000001</v>
      </c>
      <c r="XH48" s="195"/>
      <c r="XI48" s="195"/>
      <c r="XJ48" s="195"/>
      <c r="XK48" s="195"/>
      <c r="XL48" s="195"/>
      <c r="XM48" s="195"/>
      <c r="XN48" s="195"/>
      <c r="XO48" s="195"/>
      <c r="XP48" s="195"/>
      <c r="XQ48" s="195"/>
      <c r="XR48" s="195"/>
      <c r="XS48" s="195"/>
      <c r="XT48" s="195"/>
      <c r="XU48" s="195"/>
      <c r="XV48" s="195"/>
      <c r="XW48" s="195">
        <v>22.395276009999989</v>
      </c>
      <c r="XX48" s="195"/>
      <c r="XY48" s="195"/>
      <c r="XZ48" s="195">
        <v>1.16618076</v>
      </c>
      <c r="YA48" s="195">
        <f t="shared" si="43"/>
        <v>23.561456769999989</v>
      </c>
      <c r="YB48" s="195"/>
      <c r="YC48" s="195"/>
      <c r="YD48" s="195"/>
      <c r="YE48" s="195"/>
      <c r="YF48" s="195">
        <f t="shared" si="44"/>
        <v>0</v>
      </c>
      <c r="YG48" s="195">
        <f t="shared" si="45"/>
        <v>23.561456769999989</v>
      </c>
      <c r="YH48" s="202">
        <f t="shared" si="46"/>
        <v>1016.0622622</v>
      </c>
      <c r="YI48" s="202"/>
      <c r="YJ48" s="202">
        <v>0.11107354</v>
      </c>
      <c r="YK48" s="202"/>
      <c r="YL48" s="202"/>
      <c r="YM48" s="202">
        <f t="shared" si="47"/>
        <v>0.11107354</v>
      </c>
      <c r="YN48" s="202"/>
      <c r="YO48" s="202"/>
      <c r="YP48" s="202"/>
      <c r="YQ48" s="202"/>
      <c r="YR48" s="202"/>
      <c r="YS48" s="202"/>
      <c r="YT48" s="202">
        <v>2.190383999999989E-2</v>
      </c>
      <c r="YU48" s="202">
        <v>0.28928992999999997</v>
      </c>
      <c r="YV48" s="202"/>
      <c r="YW48" s="202"/>
      <c r="YX48" s="202"/>
      <c r="YY48" s="202">
        <v>0.31119376999999987</v>
      </c>
      <c r="YZ48" s="202"/>
      <c r="ZA48" s="202"/>
      <c r="ZB48" s="202"/>
      <c r="ZC48" s="202"/>
      <c r="ZD48" s="202"/>
      <c r="ZE48" s="202"/>
      <c r="ZF48" s="202"/>
      <c r="ZG48" s="202"/>
      <c r="ZH48" s="202"/>
      <c r="ZI48" s="202">
        <v>0.42226730999999984</v>
      </c>
      <c r="ZJ48" s="202"/>
      <c r="ZK48" s="202"/>
      <c r="ZL48" s="202"/>
      <c r="ZM48" s="202"/>
      <c r="ZN48" s="202"/>
      <c r="ZO48" s="202"/>
      <c r="ZP48" s="202"/>
      <c r="ZQ48" s="202"/>
      <c r="ZR48" s="202"/>
      <c r="ZS48" s="202"/>
      <c r="ZT48" s="202"/>
      <c r="ZU48" s="202"/>
      <c r="ZV48" s="202"/>
      <c r="ZW48" s="202">
        <v>0.22954542999999999</v>
      </c>
      <c r="ZX48" s="202"/>
      <c r="ZY48" s="202"/>
      <c r="ZZ48" s="202">
        <v>62.967829009999996</v>
      </c>
      <c r="AAA48" s="202"/>
      <c r="AAB48" s="202">
        <v>63.197374439999997</v>
      </c>
      <c r="AAC48" s="202"/>
      <c r="AAD48" s="202"/>
      <c r="AAE48" s="202"/>
      <c r="AAF48" s="202"/>
      <c r="AAG48" s="202">
        <v>63.197374439999997</v>
      </c>
      <c r="AAH48" s="202"/>
      <c r="AAI48" s="202">
        <v>4.7310640000000001E-2</v>
      </c>
      <c r="AAJ48" s="202">
        <v>4.7310640000000001E-2</v>
      </c>
      <c r="AAK48" s="202"/>
      <c r="AAL48" s="202"/>
      <c r="AAM48" s="202"/>
      <c r="AAN48" s="202"/>
      <c r="AAO48" s="202"/>
      <c r="AAP48" s="202"/>
      <c r="AAQ48" s="202"/>
      <c r="AAR48" s="202"/>
      <c r="AAS48" s="202"/>
      <c r="AAT48" s="202"/>
      <c r="AAU48" s="202"/>
      <c r="AAV48" s="202"/>
      <c r="AAW48" s="202"/>
      <c r="AAX48" s="202"/>
      <c r="AAY48" s="202"/>
      <c r="AAZ48" s="202"/>
      <c r="ABA48" s="202">
        <v>2.1916467100000001</v>
      </c>
      <c r="ABB48" s="202">
        <v>2.1916467100000001</v>
      </c>
      <c r="ABC48" s="202"/>
      <c r="ABD48" s="202"/>
      <c r="ABE48" s="202"/>
      <c r="ABF48" s="202"/>
      <c r="ABG48" s="202"/>
      <c r="ABH48" s="202">
        <f t="shared" si="48"/>
        <v>0.65181274000000156</v>
      </c>
      <c r="ABI48" s="202">
        <v>2.2389573500000002</v>
      </c>
      <c r="ABJ48" s="202">
        <v>0.64057467000000001</v>
      </c>
      <c r="ABK48" s="202"/>
      <c r="ABL48" s="202"/>
      <c r="ABM48" s="202"/>
      <c r="ABN48" s="202"/>
      <c r="ABO48" s="202">
        <v>0.64057467000000001</v>
      </c>
      <c r="ABP48" s="202"/>
      <c r="ABQ48" s="202"/>
      <c r="ABR48" s="202"/>
      <c r="ABS48" s="202"/>
      <c r="ABT48" s="202">
        <v>4.4820299999999997E-3</v>
      </c>
      <c r="ABU48" s="202">
        <v>4.4820299999999997E-3</v>
      </c>
      <c r="ABV48" s="202"/>
      <c r="ABW48" s="202"/>
      <c r="ABX48" s="202"/>
      <c r="ABY48" s="202"/>
      <c r="ABZ48" s="202">
        <v>4.3268500000000001E-3</v>
      </c>
      <c r="ACA48" s="202">
        <v>4.3268500000000001E-3</v>
      </c>
      <c r="ACB48" s="202"/>
      <c r="ACC48" s="202">
        <v>3.3116E-3</v>
      </c>
      <c r="ACD48" s="202">
        <v>3.6413499999999998E-3</v>
      </c>
      <c r="ACE48" s="202">
        <v>3.6804099999999998E-3</v>
      </c>
      <c r="ACF48" s="202"/>
      <c r="ACG48" s="202">
        <v>1.063336E-2</v>
      </c>
      <c r="ACH48" s="202"/>
      <c r="ACI48" s="202"/>
      <c r="ACJ48" s="202">
        <v>0.66001691000000007</v>
      </c>
      <c r="ACK48" s="202"/>
      <c r="ACL48" s="202"/>
      <c r="ACM48" s="202"/>
      <c r="ACN48" s="202"/>
      <c r="ACO48" s="202">
        <v>1.171557E-2</v>
      </c>
      <c r="ACP48" s="202">
        <v>3.77028E-3</v>
      </c>
      <c r="ACQ48" s="202">
        <v>6.0601400000000003E-3</v>
      </c>
      <c r="ACR48" s="202">
        <v>6.0700200000000006E-3</v>
      </c>
      <c r="ACS48" s="202">
        <v>5.8003199999999994E-3</v>
      </c>
      <c r="ACT48" s="202">
        <v>3.3416330000000001E-2</v>
      </c>
      <c r="ACU48" s="202">
        <v>1.314183E-2</v>
      </c>
      <c r="ACV48" s="202">
        <v>4.1707700000000007E-3</v>
      </c>
      <c r="ACW48" s="202"/>
      <c r="ACX48" s="202">
        <v>4.67067E-3</v>
      </c>
      <c r="ACY48" s="202"/>
      <c r="ACZ48" s="202">
        <v>2.1983269999999999E-2</v>
      </c>
      <c r="ADA48" s="202"/>
      <c r="ADB48" s="202"/>
      <c r="ADC48" s="202">
        <v>8.0889643000000007</v>
      </c>
      <c r="ADD48" s="202"/>
      <c r="ADE48" s="202"/>
      <c r="ADF48" s="202">
        <v>8.0889643000000007</v>
      </c>
      <c r="ADG48" s="202"/>
      <c r="ADH48" s="202">
        <v>3.2392560000000001E-2</v>
      </c>
      <c r="ADI48" s="202"/>
      <c r="ADJ48" s="202">
        <v>3.2392560000000001E-2</v>
      </c>
      <c r="ADK48" s="202">
        <v>8.17675646</v>
      </c>
      <c r="ADL48" s="202"/>
      <c r="ADM48" s="202"/>
      <c r="ADN48" s="202">
        <v>3.35229E-3</v>
      </c>
      <c r="ADO48" s="202">
        <v>2.6225900000000002E-3</v>
      </c>
      <c r="ADP48" s="202">
        <v>2.4002300000000002E-3</v>
      </c>
      <c r="ADQ48" s="202">
        <v>3.4999999999999998E-7</v>
      </c>
      <c r="ADR48" s="202"/>
      <c r="ADS48" s="202">
        <v>8.3754600000000012E-3</v>
      </c>
      <c r="ADT48" s="202"/>
      <c r="ADU48" s="202"/>
      <c r="ADV48" s="202"/>
      <c r="ADW48" s="202">
        <v>5</v>
      </c>
      <c r="ADX48" s="202">
        <v>1.8374768699999999</v>
      </c>
      <c r="ADY48" s="202">
        <v>6.8374768699999997</v>
      </c>
      <c r="ADZ48" s="202"/>
      <c r="AEA48" s="202"/>
      <c r="AEB48" s="202"/>
      <c r="AEC48" s="202"/>
      <c r="AED48" s="202"/>
      <c r="AEE48" s="202"/>
      <c r="AEF48" s="202">
        <v>1.9547909999999998E-2</v>
      </c>
      <c r="AEG48" s="202"/>
      <c r="AEH48" s="202">
        <v>8.6979999999999997E-5</v>
      </c>
      <c r="AEI48" s="202"/>
      <c r="AEJ48" s="202">
        <v>1.9634889999999999E-2</v>
      </c>
      <c r="AEK48" s="202">
        <v>6.8654872199999986</v>
      </c>
      <c r="AEL48" s="202"/>
      <c r="AEM48" s="202"/>
      <c r="AEN48" s="202"/>
      <c r="AEO48" s="202"/>
      <c r="AEP48" s="202"/>
      <c r="AEQ48" s="202"/>
      <c r="AER48" s="202">
        <v>3.7177299999999998E-3</v>
      </c>
      <c r="AES48" s="202">
        <v>2.3652310000000003E-2</v>
      </c>
      <c r="AET48" s="202">
        <v>1.034966E-2</v>
      </c>
      <c r="AEU48" s="202"/>
      <c r="AEV48" s="202"/>
      <c r="AEW48" s="202">
        <v>3.7719700000000002E-2</v>
      </c>
      <c r="AEX48" s="202">
        <v>0.28516343</v>
      </c>
      <c r="AEY48" s="202"/>
      <c r="AEZ48" s="202">
        <v>4.9745299999999996E-3</v>
      </c>
      <c r="AFA48" s="202">
        <v>4.8636899999999995E-3</v>
      </c>
      <c r="AFB48" s="202">
        <v>0.29500164999999995</v>
      </c>
      <c r="AFC48" s="202">
        <v>4.7250699999999996E-3</v>
      </c>
      <c r="AFD48" s="202">
        <v>1.432599E-2</v>
      </c>
      <c r="AFE48" s="202">
        <v>4.5733500000000003E-3</v>
      </c>
      <c r="AFF48" s="202"/>
      <c r="AFG48" s="202"/>
      <c r="AFH48" s="202">
        <v>2.3624409999999998E-2</v>
      </c>
      <c r="AFI48" s="202">
        <v>43.290576769999994</v>
      </c>
      <c r="AFJ48" s="202"/>
      <c r="AFK48" s="202">
        <v>43.290576769999994</v>
      </c>
      <c r="AFL48" s="202">
        <v>43.646922529999991</v>
      </c>
      <c r="AFM48" s="202">
        <v>5.4008500000000004E-3</v>
      </c>
      <c r="AFN48" s="202"/>
      <c r="AFO48" s="202">
        <v>4.2341899999999997E-3</v>
      </c>
      <c r="AFP48" s="202">
        <v>9.635040000000001E-3</v>
      </c>
      <c r="AFQ48" s="202"/>
      <c r="AFR48" s="202">
        <v>3.3124000000000001E-3</v>
      </c>
      <c r="AFS48" s="202">
        <v>6.4590999999999997E-4</v>
      </c>
      <c r="AFT48" s="202">
        <v>5.24183266</v>
      </c>
      <c r="AFU48" s="202">
        <v>5.2457909700000007</v>
      </c>
      <c r="AFV48" s="202">
        <v>1.6668199999999998E-3</v>
      </c>
      <c r="AFW48" s="202"/>
      <c r="AFX48" s="202">
        <v>2.0861322800000002</v>
      </c>
      <c r="AFY48" s="202"/>
      <c r="AFZ48" s="202"/>
      <c r="AGA48" s="202">
        <v>2.0877991000000002</v>
      </c>
      <c r="AGB48" s="202">
        <v>8.9736900000000012E-3</v>
      </c>
      <c r="AGC48" s="202"/>
      <c r="AGD48" s="202">
        <v>1.1251900000000001E-3</v>
      </c>
      <c r="AGE48" s="202">
        <v>1.24748E-3</v>
      </c>
      <c r="AGF48" s="202"/>
      <c r="AGG48" s="202">
        <v>1.1346360000000002E-2</v>
      </c>
      <c r="AGH48" s="202"/>
      <c r="AGI48" s="202">
        <v>3.5802916900000006</v>
      </c>
      <c r="AGJ48" s="202"/>
      <c r="AGK48" s="202">
        <v>5.3858490000000002E-2</v>
      </c>
      <c r="AGL48" s="202">
        <v>4.6814300000000003E-3</v>
      </c>
      <c r="AGM48" s="202">
        <v>3.6388316100000009</v>
      </c>
      <c r="AGN48" s="202">
        <v>10.99340308</v>
      </c>
      <c r="AGO48" s="202"/>
      <c r="AGP48" s="202">
        <v>1.786012E-2</v>
      </c>
      <c r="AGQ48" s="202">
        <v>4.6000000000000004E-7</v>
      </c>
      <c r="AGR48" s="202"/>
      <c r="AGS48" s="202">
        <v>8.6645000000000005E-4</v>
      </c>
      <c r="AGT48" s="202">
        <v>1.8727030000000002E-2</v>
      </c>
      <c r="AGU48" s="202">
        <v>0.38384552</v>
      </c>
      <c r="AGV48" s="202"/>
      <c r="AGW48" s="202">
        <v>4.2816299999999998E-3</v>
      </c>
      <c r="AGX48" s="202">
        <v>4.15409E-3</v>
      </c>
      <c r="AGY48" s="202">
        <v>1.5098800000000001E-3</v>
      </c>
      <c r="AGZ48" s="202">
        <v>0.39379111999999999</v>
      </c>
      <c r="AHA48" s="202">
        <v>4.0632300000000001E-3</v>
      </c>
      <c r="AHB48" s="202"/>
      <c r="AHC48" s="202">
        <v>6.0119000000000004E-4</v>
      </c>
      <c r="AHD48" s="202"/>
      <c r="AHE48" s="202">
        <v>7.9784889999999997E-2</v>
      </c>
      <c r="AHF48" s="202">
        <v>8.444931E-2</v>
      </c>
      <c r="AHG48" s="202">
        <v>2.1207136799999997</v>
      </c>
      <c r="AHH48" s="202">
        <v>3.8759200000000001E-3</v>
      </c>
      <c r="AHI48" s="202"/>
      <c r="AHJ48" s="202"/>
      <c r="AHK48" s="202"/>
      <c r="AHL48" s="202">
        <v>2.1245895999999997</v>
      </c>
      <c r="AHM48" s="202">
        <v>2.6215570599999998</v>
      </c>
      <c r="AHN48" s="202">
        <v>0.60772378000000005</v>
      </c>
      <c r="AHO48" s="202"/>
      <c r="AHP48" s="202">
        <v>3.4669999999999998E-5</v>
      </c>
      <c r="AHQ48" s="202">
        <v>9.0953300000000004E-3</v>
      </c>
      <c r="AHR48" s="202">
        <v>3.1642699999999998E-3</v>
      </c>
      <c r="AHS48" s="202">
        <v>0.6200180500000001</v>
      </c>
      <c r="AHT48" s="202"/>
      <c r="AHU48" s="202">
        <v>1.298288E-2</v>
      </c>
      <c r="AHV48" s="202"/>
      <c r="AHW48" s="202">
        <v>9.7033799999999993E-3</v>
      </c>
      <c r="AHX48" s="202"/>
      <c r="AHY48" s="202">
        <v>2.268626E-2</v>
      </c>
      <c r="AHZ48" s="202">
        <v>4.1537600000000001E-2</v>
      </c>
      <c r="AIA48" s="202"/>
      <c r="AIB48" s="202">
        <v>1.110772E-2</v>
      </c>
      <c r="AIC48" s="202"/>
      <c r="AID48" s="202"/>
      <c r="AIE48" s="202">
        <v>5.2645320000000002E-2</v>
      </c>
      <c r="AIF48" s="202"/>
      <c r="AIG48" s="202"/>
      <c r="AIH48" s="202"/>
      <c r="AII48" s="202">
        <v>19.05742789</v>
      </c>
      <c r="AIJ48" s="202">
        <v>3.5734349999999998E-2</v>
      </c>
      <c r="AIK48" s="202">
        <v>19.093162239999998</v>
      </c>
      <c r="AIL48" s="202"/>
      <c r="AIM48" s="202">
        <v>3.36E-6</v>
      </c>
      <c r="AIN48" s="202"/>
      <c r="AIO48" s="202">
        <v>3.36E-6</v>
      </c>
      <c r="AIP48" s="202">
        <v>19.788515230000002</v>
      </c>
      <c r="AIQ48" s="202"/>
      <c r="AIR48" s="202"/>
      <c r="AIS48" s="202">
        <v>0.2</v>
      </c>
      <c r="AIT48" s="202">
        <v>1.4124999999999999E-3</v>
      </c>
      <c r="AIU48" s="202"/>
      <c r="AIV48" s="202">
        <v>1.96145E-3</v>
      </c>
      <c r="AIW48" s="202"/>
      <c r="AIX48" s="202">
        <v>0.20337395</v>
      </c>
      <c r="AIY48" s="202"/>
      <c r="AIZ48" s="202">
        <v>4.2353653300000005</v>
      </c>
      <c r="AJA48" s="202">
        <v>1.653978E-2</v>
      </c>
      <c r="AJB48" s="202">
        <v>7.56713E-3</v>
      </c>
      <c r="AJC48" s="202">
        <v>2.5</v>
      </c>
      <c r="AJD48" s="202">
        <v>6.7594722400000009</v>
      </c>
      <c r="AJE48" s="202"/>
      <c r="AJF48" s="202"/>
      <c r="AJG48" s="202"/>
      <c r="AJH48" s="202"/>
      <c r="AJI48" s="202"/>
      <c r="AJJ48" s="202"/>
      <c r="AJK48" s="202">
        <v>335.10014706999999</v>
      </c>
      <c r="AJL48" s="202">
        <v>1.2417930000000001E-2</v>
      </c>
      <c r="AJM48" s="202"/>
      <c r="AJN48" s="202"/>
      <c r="AJO48" s="202">
        <v>1.514364E-2</v>
      </c>
      <c r="AJP48" s="202">
        <v>335.12770864000004</v>
      </c>
      <c r="AJQ48" s="202">
        <v>342.09055483000003</v>
      </c>
      <c r="AJR48" s="202"/>
      <c r="AJS48" s="202"/>
      <c r="AJT48" s="202"/>
      <c r="AJU48" s="202"/>
      <c r="AJV48" s="202">
        <v>1.54806E-3</v>
      </c>
      <c r="AJW48" s="202">
        <v>1.54806E-3</v>
      </c>
      <c r="AJX48" s="202">
        <v>4.6444799999999994E-3</v>
      </c>
      <c r="AJY48" s="202"/>
      <c r="AJZ48" s="202"/>
      <c r="AKA48" s="202"/>
      <c r="AKB48" s="202"/>
      <c r="AKC48" s="202">
        <v>4.6444799999999994E-3</v>
      </c>
      <c r="AKD48" s="202">
        <v>2.6534849999999999E-2</v>
      </c>
      <c r="AKE48" s="202"/>
      <c r="AKF48" s="202">
        <v>1.29707E-3</v>
      </c>
      <c r="AKG48" s="202">
        <v>0.58613893000000006</v>
      </c>
      <c r="AKH48" s="202">
        <v>9.2000000000000009E-7</v>
      </c>
      <c r="AKI48" s="202">
        <v>0.61397177000000003</v>
      </c>
      <c r="AKJ48" s="202">
        <v>413.88118856</v>
      </c>
      <c r="AKK48" s="202"/>
      <c r="AKL48" s="202"/>
      <c r="AKM48" s="202"/>
      <c r="AKN48" s="202">
        <v>413.88118856</v>
      </c>
      <c r="AKO48" s="202">
        <v>4.5283199999999996E-2</v>
      </c>
      <c r="AKP48" s="202">
        <v>4.5283199999999996E-2</v>
      </c>
      <c r="AKQ48" s="202">
        <v>414.54663606999998</v>
      </c>
      <c r="AKR48" s="202">
        <v>915.24844849000021</v>
      </c>
      <c r="AKS48" s="202"/>
      <c r="AKT48" s="202">
        <v>5.9266300000000004E-3</v>
      </c>
      <c r="AKU48" s="202"/>
      <c r="AKV48" s="202">
        <v>5.9266300000000004E-3</v>
      </c>
      <c r="AKW48" s="202"/>
      <c r="AKX48" s="202"/>
      <c r="AKY48" s="202">
        <v>1.0741800000000001E-3</v>
      </c>
      <c r="AKZ48" s="202"/>
      <c r="ALA48" s="202"/>
      <c r="ALB48" s="202">
        <v>1.0741800000000001E-3</v>
      </c>
      <c r="ALC48" s="202">
        <v>2.2850000000000001E-3</v>
      </c>
      <c r="ALD48" s="202">
        <v>9.9751299999999987E-3</v>
      </c>
      <c r="ALE48" s="202">
        <v>0.28063391000000004</v>
      </c>
      <c r="ALF48" s="202">
        <v>2.0000000000000001E-4</v>
      </c>
      <c r="ALG48" s="202">
        <v>1E-4</v>
      </c>
      <c r="ALH48" s="202">
        <v>0.29319404000000004</v>
      </c>
      <c r="ALI48" s="202">
        <v>3.2044000000000002E-4</v>
      </c>
      <c r="ALJ48" s="202">
        <v>1.174554E-2</v>
      </c>
      <c r="ALK48" s="202">
        <v>1.293391E-2</v>
      </c>
      <c r="ALL48" s="202">
        <v>2.0000000000000001E-4</v>
      </c>
      <c r="ALM48" s="202">
        <v>2.5199890000000003E-2</v>
      </c>
      <c r="ALN48" s="202">
        <v>2.9820450000000002E-2</v>
      </c>
      <c r="ALO48" s="202">
        <v>9.004719999999999E-3</v>
      </c>
      <c r="ALP48" s="202"/>
      <c r="ALQ48" s="202"/>
      <c r="ALR48" s="202">
        <v>3.8825169999999999E-2</v>
      </c>
      <c r="ALS48" s="202">
        <v>0.36421990999999998</v>
      </c>
      <c r="ALT48" s="202">
        <v>4.7562899999999998E-3</v>
      </c>
      <c r="ALU48" s="202">
        <v>4.7562899999999998E-3</v>
      </c>
      <c r="ALV48" s="202"/>
      <c r="ALW48" s="202">
        <v>7.2048400000000005E-3</v>
      </c>
      <c r="ALX48" s="202"/>
      <c r="ALY48" s="202"/>
      <c r="ALZ48" s="202"/>
      <c r="AMA48" s="202">
        <v>7.2048400000000005E-3</v>
      </c>
      <c r="AMB48" s="202"/>
      <c r="AMC48" s="202"/>
      <c r="AMD48" s="202"/>
      <c r="AME48" s="202"/>
      <c r="AMF48" s="202"/>
      <c r="AMG48" s="202"/>
      <c r="AMH48" s="202"/>
      <c r="AMI48" s="202"/>
      <c r="AMJ48" s="202"/>
      <c r="AMK48" s="202"/>
      <c r="AML48" s="202"/>
      <c r="AMM48" s="202"/>
      <c r="AMN48" s="202"/>
      <c r="AMO48" s="202"/>
      <c r="AMP48" s="202"/>
      <c r="AMQ48" s="202"/>
      <c r="AMR48" s="202">
        <f t="shared" si="49"/>
        <v>0</v>
      </c>
      <c r="AMS48" s="202">
        <f t="shared" si="50"/>
        <v>1.196113E-2</v>
      </c>
      <c r="AMT48" s="202"/>
      <c r="AMU48" s="202"/>
      <c r="AMV48" s="202"/>
      <c r="AMW48" s="202"/>
      <c r="AMX48" s="202"/>
      <c r="AMY48" s="202"/>
      <c r="AMZ48" s="202"/>
      <c r="ANA48" s="202"/>
      <c r="ANB48" s="202"/>
      <c r="ANC48" s="202"/>
      <c r="AND48" s="202"/>
      <c r="ANE48" s="202">
        <f t="shared" si="51"/>
        <v>0</v>
      </c>
      <c r="ANF48" s="202"/>
      <c r="ANG48" s="202"/>
      <c r="ANH48" s="202"/>
      <c r="ANI48" s="202"/>
      <c r="ANJ48" s="202">
        <v>2.1054087800000003</v>
      </c>
      <c r="ANK48" s="202">
        <v>2.1054087800000003</v>
      </c>
      <c r="ANL48" s="202"/>
      <c r="ANM48" s="202"/>
      <c r="ANN48" s="202"/>
      <c r="ANO48" s="202">
        <v>3.6280599999999998E-3</v>
      </c>
      <c r="ANP48" s="202">
        <v>1.35053E-3</v>
      </c>
      <c r="ANQ48" s="202">
        <v>4.9785899999999998E-3</v>
      </c>
      <c r="ANR48" s="202">
        <f t="shared" si="52"/>
        <v>2.1103873700000002</v>
      </c>
      <c r="ANS48" s="202"/>
      <c r="ANT48" s="202">
        <v>8.8717900000000009E-3</v>
      </c>
      <c r="ANU48" s="202"/>
      <c r="ANV48" s="202"/>
      <c r="ANW48" s="202"/>
      <c r="ANX48" s="202">
        <v>8.8717900000000009E-3</v>
      </c>
      <c r="ANY48" s="202"/>
      <c r="ANZ48" s="202"/>
      <c r="AOA48" s="202"/>
      <c r="AOB48" s="202"/>
      <c r="AOC48" s="202">
        <v>5.9041999999999997E-2</v>
      </c>
      <c r="AOD48" s="202">
        <v>5.9041999999999997E-2</v>
      </c>
      <c r="AOE48" s="202"/>
      <c r="AOF48" s="202"/>
      <c r="AOG48" s="202">
        <v>0.80664214000000001</v>
      </c>
      <c r="AOH48" s="202"/>
      <c r="AOI48" s="202">
        <v>0.80664214000000001</v>
      </c>
      <c r="AOJ48" s="202">
        <v>0.48398528000000002</v>
      </c>
      <c r="AOK48" s="202">
        <v>8.9063799999999985E-3</v>
      </c>
      <c r="AOL48" s="202">
        <v>9.2955300000000015E-3</v>
      </c>
      <c r="AOM48" s="202"/>
      <c r="AON48" s="202"/>
      <c r="AOO48" s="202">
        <v>0.50218719000000001</v>
      </c>
      <c r="AOP48" s="202"/>
      <c r="AOQ48" s="202"/>
      <c r="AOR48" s="202"/>
      <c r="AOS48" s="202">
        <v>1.3767431200000002</v>
      </c>
      <c r="AOT48" s="202"/>
      <c r="AOU48" s="202"/>
      <c r="AOV48" s="202"/>
      <c r="AOW48" s="202"/>
      <c r="AOX48" s="202"/>
      <c r="AOY48" s="202"/>
      <c r="AOZ48" s="202"/>
      <c r="APA48" s="202"/>
      <c r="APB48" s="202">
        <f t="shared" si="53"/>
        <v>0</v>
      </c>
      <c r="APC48" s="202"/>
      <c r="APD48" s="202"/>
      <c r="APE48" s="202">
        <v>7.1181499999999995E-2</v>
      </c>
      <c r="APF48" s="202"/>
      <c r="APG48" s="202"/>
      <c r="APH48" s="202">
        <v>7.1181499999999995E-2</v>
      </c>
      <c r="API48" s="202"/>
      <c r="APJ48" s="202"/>
      <c r="APK48" s="202"/>
      <c r="APL48" s="202"/>
      <c r="APM48" s="202"/>
      <c r="APN48" s="202"/>
      <c r="APO48" s="202"/>
      <c r="APP48" s="202"/>
      <c r="APQ48" s="202"/>
      <c r="APR48" s="202"/>
      <c r="APS48" s="202"/>
      <c r="APT48" s="202"/>
      <c r="APU48" s="202">
        <f t="shared" si="54"/>
        <v>7.1181499999999995E-2</v>
      </c>
      <c r="APV48" s="202"/>
      <c r="APW48" s="202"/>
      <c r="APX48" s="202"/>
      <c r="APY48" s="202"/>
      <c r="APZ48" s="202"/>
      <c r="AQA48" s="202"/>
      <c r="AQB48" s="202"/>
      <c r="AQC48" s="202"/>
      <c r="AQD48" s="202"/>
      <c r="AQE48" s="202"/>
      <c r="AQF48" s="202"/>
      <c r="AQG48" s="202"/>
      <c r="AQH48" s="202"/>
      <c r="AQI48" s="202">
        <v>0.17076932</v>
      </c>
      <c r="AQJ48" s="202"/>
      <c r="AQK48" s="202">
        <v>0.17076932</v>
      </c>
      <c r="AQL48" s="202"/>
      <c r="AQM48" s="202">
        <v>6.0153799999999999E-3</v>
      </c>
      <c r="AQN48" s="202"/>
      <c r="AQO48" s="202"/>
      <c r="AQP48" s="202"/>
      <c r="AQQ48" s="202">
        <v>6.0153799999999999E-3</v>
      </c>
      <c r="AQR48" s="202">
        <f t="shared" si="55"/>
        <v>0.17678469999999999</v>
      </c>
      <c r="AQS48" s="202"/>
      <c r="AQT48" s="202"/>
      <c r="AQU48" s="202">
        <v>9.6304200000000006E-3</v>
      </c>
      <c r="AQV48" s="202"/>
      <c r="AQW48" s="202"/>
      <c r="AQX48" s="202">
        <v>9.6304200000000006E-3</v>
      </c>
      <c r="AQY48" s="202"/>
      <c r="AQZ48" s="202"/>
      <c r="ARA48" s="202"/>
      <c r="ARB48" s="202"/>
      <c r="ARC48" s="202">
        <v>6.3743599999999895E-3</v>
      </c>
      <c r="ARD48" s="202">
        <v>6.3743599999999895E-3</v>
      </c>
      <c r="ARE48" s="202"/>
      <c r="ARF48" s="202">
        <v>0.27730021999999993</v>
      </c>
      <c r="ARG48" s="202"/>
      <c r="ARH48" s="202"/>
      <c r="ARI48" s="202">
        <v>0.27730021999999993</v>
      </c>
      <c r="ARJ48" s="202">
        <v>2.2874642199999902</v>
      </c>
      <c r="ARK48" s="202"/>
      <c r="ARL48" s="202">
        <v>3.3999999999999903E-6</v>
      </c>
      <c r="ARM48" s="202"/>
      <c r="ARN48" s="202"/>
      <c r="ARO48" s="202">
        <v>2.2874676199999904</v>
      </c>
      <c r="ARP48" s="202">
        <v>1.214637E-2</v>
      </c>
      <c r="ARQ48" s="202">
        <v>3.4246300000000001E-3</v>
      </c>
      <c r="ARR48" s="202"/>
      <c r="ARS48" s="202">
        <v>1.5571E-2</v>
      </c>
      <c r="ART48" s="202">
        <v>2.5963436199999905</v>
      </c>
      <c r="ARU48" s="202"/>
      <c r="ARV48" s="202"/>
      <c r="ARW48" s="202"/>
      <c r="ARX48" s="202"/>
      <c r="ARY48" s="202"/>
      <c r="ARZ48" s="202"/>
      <c r="ASA48" s="202"/>
      <c r="ASB48" s="202"/>
      <c r="ASC48" s="202"/>
      <c r="ASD48" s="202"/>
      <c r="ASE48" s="202">
        <v>7.1181499999999995E-2</v>
      </c>
      <c r="ASF48" s="202"/>
      <c r="ASG48" s="202"/>
      <c r="ASH48" s="202">
        <v>7.1181499999999995E-2</v>
      </c>
      <c r="ASI48" s="202"/>
      <c r="ASJ48" s="202"/>
      <c r="ASK48" s="202"/>
      <c r="ASL48" s="202"/>
      <c r="ASM48" s="202"/>
      <c r="ASN48" s="202"/>
      <c r="ASO48" s="202"/>
      <c r="ASP48" s="202"/>
      <c r="ASQ48" s="202"/>
      <c r="ASR48" s="202"/>
      <c r="ASS48" s="202"/>
      <c r="AST48" s="202"/>
      <c r="ASU48" s="202">
        <v>7.1181499999999995E-2</v>
      </c>
      <c r="ASV48" s="202"/>
      <c r="ASW48" s="202"/>
      <c r="ASX48" s="202"/>
      <c r="ASY48" s="202"/>
      <c r="ASZ48" s="202">
        <v>3.44086E-3</v>
      </c>
      <c r="ATA48" s="202">
        <v>3.44086E-3</v>
      </c>
      <c r="ATB48" s="202"/>
      <c r="ATC48" s="202"/>
      <c r="ATD48" s="202"/>
      <c r="ATE48" s="202"/>
      <c r="ATF48" s="202"/>
      <c r="ATG48" s="202"/>
      <c r="ATH48" s="202"/>
      <c r="ATI48" s="202"/>
      <c r="ATJ48" s="202"/>
      <c r="ATK48" s="202">
        <v>6.0044700000000005E-3</v>
      </c>
      <c r="ATL48" s="202"/>
      <c r="ATM48" s="202">
        <v>6.0044700000000005E-3</v>
      </c>
      <c r="ATN48" s="202">
        <v>2.0790582</v>
      </c>
      <c r="ATO48" s="202"/>
      <c r="ATP48" s="202"/>
      <c r="ATQ48" s="202"/>
      <c r="ATR48" s="202">
        <v>5.6889899999999997E-3</v>
      </c>
      <c r="ATS48" s="202">
        <v>2.0847471899999999</v>
      </c>
      <c r="ATT48" s="202">
        <v>1.5176250000000001E-2</v>
      </c>
      <c r="ATU48" s="202">
        <v>1.5176250000000001E-2</v>
      </c>
      <c r="ATV48" s="202">
        <v>2.1093687700000001</v>
      </c>
      <c r="ATW48" s="202">
        <v>5.5173699999999997E-3</v>
      </c>
      <c r="ATX48" s="202"/>
      <c r="ATY48" s="202"/>
      <c r="ATZ48" s="202">
        <v>9.8990999999999988E-4</v>
      </c>
      <c r="AUA48" s="202">
        <v>6.5072799999999998E-3</v>
      </c>
      <c r="AUB48" s="202"/>
      <c r="AUC48" s="202"/>
      <c r="AUD48" s="202"/>
      <c r="AUE48" s="202"/>
      <c r="AUF48" s="202"/>
      <c r="AUG48" s="202"/>
      <c r="AUH48" s="202"/>
      <c r="AUI48" s="202"/>
      <c r="AUJ48" s="202">
        <v>6.1848500000000004E-3</v>
      </c>
      <c r="AUK48" s="202"/>
      <c r="AUL48" s="202"/>
      <c r="AUM48" s="202">
        <v>6.1848500000000004E-3</v>
      </c>
      <c r="AUN48" s="202"/>
      <c r="AUO48" s="202"/>
      <c r="AUP48" s="202">
        <v>42.187772000000002</v>
      </c>
      <c r="AUQ48" s="202"/>
      <c r="AUR48" s="202"/>
      <c r="AUS48" s="202">
        <v>42.187772000000002</v>
      </c>
      <c r="AUT48" s="202"/>
      <c r="AUU48" s="202"/>
      <c r="AUV48" s="202"/>
      <c r="AUW48" s="202"/>
      <c r="AUX48" s="202"/>
      <c r="AUY48" s="202">
        <v>42.20046413</v>
      </c>
      <c r="AUZ48" s="202"/>
      <c r="AVA48" s="202"/>
      <c r="AVB48" s="202"/>
      <c r="AVC48" s="202">
        <v>4.0720499999999998E-3</v>
      </c>
      <c r="AVD48" s="202"/>
      <c r="AVE48" s="202"/>
      <c r="AVF48" s="202"/>
      <c r="AVG48" s="202">
        <v>4.0720499999999998E-3</v>
      </c>
      <c r="AVH48" s="202"/>
      <c r="AVI48" s="202"/>
      <c r="AVJ48" s="202"/>
      <c r="AVK48" s="202"/>
      <c r="AVL48" s="202"/>
      <c r="AVM48" s="202"/>
      <c r="AVN48" s="202"/>
      <c r="AVO48" s="202"/>
      <c r="AVP48" s="202"/>
      <c r="AVQ48" s="202"/>
      <c r="AVR48" s="202"/>
      <c r="AVS48" s="202"/>
      <c r="AVT48" s="202"/>
      <c r="AVU48" s="202"/>
      <c r="AVV48" s="202"/>
      <c r="AVW48" s="202"/>
      <c r="AVX48" s="202"/>
      <c r="AVY48" s="202"/>
      <c r="AVZ48" s="202">
        <v>4.0720499999999998E-3</v>
      </c>
      <c r="AWA48" s="202"/>
      <c r="AWB48" s="202"/>
      <c r="AWC48" s="202"/>
      <c r="AWD48" s="202"/>
      <c r="AWE48" s="202"/>
      <c r="AWF48" s="202"/>
      <c r="AWG48" s="202"/>
      <c r="AWH48" s="202"/>
      <c r="AWI48" s="202"/>
      <c r="AWJ48" s="202"/>
      <c r="AWK48" s="202"/>
      <c r="AWL48" s="202"/>
      <c r="AWM48" s="202"/>
      <c r="AWN48" s="202">
        <f>+AWN49</f>
        <v>0</v>
      </c>
      <c r="AWO48" s="202">
        <f>+AWO49</f>
        <v>0</v>
      </c>
      <c r="AWP48" s="202">
        <f>+AWP49</f>
        <v>0</v>
      </c>
      <c r="AWQ48" s="202">
        <f>+AWQ49</f>
        <v>0</v>
      </c>
      <c r="AWR48" s="202">
        <f t="shared" si="56"/>
        <v>0</v>
      </c>
      <c r="AWS48" s="202">
        <f>+AWS49</f>
        <v>0</v>
      </c>
      <c r="AWT48" s="202">
        <f>+AWT49</f>
        <v>0</v>
      </c>
      <c r="AWU48" s="202">
        <f>+AWU49</f>
        <v>0</v>
      </c>
      <c r="AWV48" s="202">
        <f>+AWV49</f>
        <v>9.4849854227405228E-5</v>
      </c>
      <c r="AWW48" s="202">
        <f t="shared" si="57"/>
        <v>9.4849854227405228E-5</v>
      </c>
      <c r="AWX48" s="202">
        <f>+AWX49</f>
        <v>0</v>
      </c>
      <c r="AWY48" s="202">
        <f>+AWY49</f>
        <v>0</v>
      </c>
      <c r="AWZ48" s="202">
        <f t="shared" si="58"/>
        <v>0</v>
      </c>
      <c r="AXA48" s="202">
        <f t="shared" si="59"/>
        <v>9.4849854227405228E-5</v>
      </c>
      <c r="AXB48" s="202">
        <f t="shared" si="60"/>
        <v>51.092802649854221</v>
      </c>
      <c r="AXC48" s="202">
        <f>+AXC49</f>
        <v>0</v>
      </c>
      <c r="AXD48" s="202">
        <f>+AXD49</f>
        <v>0</v>
      </c>
      <c r="AXE48" s="202">
        <f t="shared" si="61"/>
        <v>0</v>
      </c>
      <c r="AXF48" s="202">
        <f>+AXF49</f>
        <v>0</v>
      </c>
      <c r="AXG48" s="202">
        <f>+AXG49</f>
        <v>0</v>
      </c>
      <c r="AXH48" s="202">
        <f>+AXH49</f>
        <v>0</v>
      </c>
      <c r="AXI48" s="202">
        <f>+AXI49</f>
        <v>0</v>
      </c>
      <c r="AXJ48" s="202">
        <f>+AXJ49</f>
        <v>0</v>
      </c>
      <c r="AXK48" s="202">
        <f t="shared" si="62"/>
        <v>0</v>
      </c>
      <c r="AXL48" s="202">
        <f>+AXL49</f>
        <v>0</v>
      </c>
      <c r="AXM48" s="202">
        <f>+AXM49</f>
        <v>0</v>
      </c>
      <c r="AXN48" s="202">
        <f>+AXN49</f>
        <v>0</v>
      </c>
      <c r="AXO48" s="202">
        <f>+AXO49</f>
        <v>0.27410844058309042</v>
      </c>
      <c r="AXP48" s="202">
        <f>+AXP49</f>
        <v>0</v>
      </c>
      <c r="AXQ48" s="202">
        <f t="shared" si="63"/>
        <v>0.27410844058309042</v>
      </c>
      <c r="AXR48" s="202">
        <f>+AXR49</f>
        <v>0</v>
      </c>
      <c r="AXS48" s="202">
        <f>+AXS49</f>
        <v>0</v>
      </c>
      <c r="AXT48" s="202">
        <f t="shared" ref="AXT48:AYA48" si="249">+AXT49</f>
        <v>0</v>
      </c>
      <c r="AXU48" s="202">
        <f t="shared" si="249"/>
        <v>0</v>
      </c>
      <c r="AXV48" s="202">
        <f t="shared" si="64"/>
        <v>0</v>
      </c>
      <c r="AXW48" s="202">
        <f t="shared" si="249"/>
        <v>0</v>
      </c>
      <c r="AXX48" s="202">
        <f t="shared" si="249"/>
        <v>0</v>
      </c>
      <c r="AXY48" s="202">
        <f t="shared" si="249"/>
        <v>0</v>
      </c>
      <c r="AXZ48" s="202">
        <f t="shared" si="249"/>
        <v>0</v>
      </c>
      <c r="AYA48" s="202">
        <f t="shared" si="249"/>
        <v>0</v>
      </c>
      <c r="AYB48" s="202">
        <f t="shared" si="65"/>
        <v>0</v>
      </c>
      <c r="AYC48" s="202">
        <f t="shared" si="231"/>
        <v>0.27410844058309042</v>
      </c>
      <c r="AYD48" s="202">
        <f t="shared" ref="AYD48:AYX48" si="250">+AYD49</f>
        <v>0</v>
      </c>
      <c r="AYE48" s="202">
        <f t="shared" si="250"/>
        <v>0</v>
      </c>
      <c r="AYF48" s="202">
        <f t="shared" si="250"/>
        <v>0</v>
      </c>
      <c r="AYG48" s="202">
        <f t="shared" si="250"/>
        <v>0</v>
      </c>
      <c r="AYH48" s="202">
        <f t="shared" si="250"/>
        <v>0</v>
      </c>
      <c r="AYI48" s="202">
        <f t="shared" si="66"/>
        <v>0</v>
      </c>
      <c r="AYJ48" s="202">
        <f t="shared" si="250"/>
        <v>0</v>
      </c>
      <c r="AYK48" s="202">
        <f t="shared" si="250"/>
        <v>0</v>
      </c>
      <c r="AYL48" s="202">
        <f t="shared" si="250"/>
        <v>0</v>
      </c>
      <c r="AYM48" s="202">
        <f t="shared" si="250"/>
        <v>0</v>
      </c>
      <c r="AYN48" s="202">
        <f t="shared" si="250"/>
        <v>0</v>
      </c>
      <c r="AYO48" s="202">
        <f t="shared" si="67"/>
        <v>0</v>
      </c>
      <c r="AYP48" s="202">
        <f t="shared" si="250"/>
        <v>0</v>
      </c>
      <c r="AYQ48" s="202">
        <f t="shared" si="250"/>
        <v>0</v>
      </c>
      <c r="AYR48" s="202">
        <f t="shared" si="250"/>
        <v>0</v>
      </c>
      <c r="AYS48" s="202">
        <f t="shared" si="250"/>
        <v>0</v>
      </c>
      <c r="AYT48" s="202">
        <f t="shared" si="250"/>
        <v>0</v>
      </c>
      <c r="AYU48" s="202">
        <f t="shared" si="68"/>
        <v>0</v>
      </c>
      <c r="AYV48" s="202">
        <f t="shared" si="250"/>
        <v>0</v>
      </c>
      <c r="AYW48" s="202">
        <f t="shared" si="250"/>
        <v>0</v>
      </c>
      <c r="AYX48" s="202">
        <f t="shared" si="250"/>
        <v>0</v>
      </c>
      <c r="AYY48" s="202">
        <f t="shared" si="69"/>
        <v>0</v>
      </c>
      <c r="AYZ48" s="202">
        <f t="shared" si="70"/>
        <v>0</v>
      </c>
      <c r="AZA48" s="202">
        <f t="shared" ref="AZA48:AZZ48" si="251">+AZA49</f>
        <v>0</v>
      </c>
      <c r="AZB48" s="202">
        <f t="shared" si="251"/>
        <v>0</v>
      </c>
      <c r="AZC48" s="202">
        <f t="shared" si="251"/>
        <v>0</v>
      </c>
      <c r="AZD48" s="202">
        <f t="shared" si="251"/>
        <v>0</v>
      </c>
      <c r="AZE48" s="202">
        <f t="shared" si="251"/>
        <v>0</v>
      </c>
      <c r="AZF48" s="202">
        <f t="shared" si="71"/>
        <v>0</v>
      </c>
      <c r="AZG48" s="202">
        <f t="shared" si="251"/>
        <v>0</v>
      </c>
      <c r="AZH48" s="202">
        <f t="shared" si="251"/>
        <v>0</v>
      </c>
      <c r="AZI48" s="202">
        <f t="shared" si="251"/>
        <v>0</v>
      </c>
      <c r="AZJ48" s="202">
        <f t="shared" si="251"/>
        <v>7.1181499999999995E-2</v>
      </c>
      <c r="AZK48" s="202">
        <f t="shared" si="251"/>
        <v>0</v>
      </c>
      <c r="AZL48" s="202">
        <f t="shared" si="72"/>
        <v>7.1181499999999995E-2</v>
      </c>
      <c r="AZM48" s="202">
        <f t="shared" si="251"/>
        <v>0</v>
      </c>
      <c r="AZN48" s="202">
        <f t="shared" si="251"/>
        <v>0</v>
      </c>
      <c r="AZO48" s="202">
        <f t="shared" si="251"/>
        <v>0</v>
      </c>
      <c r="AZP48" s="202">
        <f t="shared" si="251"/>
        <v>0</v>
      </c>
      <c r="AZQ48" s="202">
        <f t="shared" si="251"/>
        <v>0</v>
      </c>
      <c r="AZR48" s="202">
        <f t="shared" si="73"/>
        <v>0</v>
      </c>
      <c r="AZS48" s="202">
        <f t="shared" si="251"/>
        <v>2.0413437696793002</v>
      </c>
      <c r="AZT48" s="202">
        <f t="shared" si="251"/>
        <v>0</v>
      </c>
      <c r="AZU48" s="202">
        <f t="shared" si="251"/>
        <v>0</v>
      </c>
      <c r="AZV48" s="202">
        <f t="shared" si="251"/>
        <v>0</v>
      </c>
      <c r="AZW48" s="202">
        <f t="shared" si="251"/>
        <v>0</v>
      </c>
      <c r="AZX48" s="202">
        <f t="shared" si="74"/>
        <v>2.0413437696793002</v>
      </c>
      <c r="AZY48" s="202">
        <f t="shared" si="251"/>
        <v>0</v>
      </c>
      <c r="AZZ48" s="202">
        <f t="shared" si="251"/>
        <v>0</v>
      </c>
      <c r="BAA48" s="202">
        <f t="shared" si="75"/>
        <v>0</v>
      </c>
      <c r="BAB48" s="202">
        <f t="shared" si="76"/>
        <v>2.1125252696793</v>
      </c>
      <c r="BAC48" s="202">
        <f t="shared" ref="BAC48:BBA48" si="252">+BAC49</f>
        <v>0</v>
      </c>
      <c r="BAD48" s="202">
        <f t="shared" si="252"/>
        <v>0</v>
      </c>
      <c r="BAE48" s="202">
        <f t="shared" si="252"/>
        <v>0</v>
      </c>
      <c r="BAF48" s="202">
        <f t="shared" si="77"/>
        <v>0</v>
      </c>
      <c r="BAG48" s="202">
        <f t="shared" si="252"/>
        <v>0</v>
      </c>
      <c r="BAH48" s="202">
        <f t="shared" si="252"/>
        <v>0</v>
      </c>
      <c r="BAI48" s="202">
        <f t="shared" si="252"/>
        <v>0</v>
      </c>
      <c r="BAJ48" s="202">
        <f t="shared" si="252"/>
        <v>0</v>
      </c>
      <c r="BAK48" s="202">
        <f t="shared" si="78"/>
        <v>0</v>
      </c>
      <c r="BAL48" s="202">
        <f t="shared" si="252"/>
        <v>0</v>
      </c>
      <c r="BAM48" s="202">
        <f t="shared" si="252"/>
        <v>0</v>
      </c>
      <c r="BAN48" s="202">
        <f t="shared" si="252"/>
        <v>5.8797880466472302E-2</v>
      </c>
      <c r="BAO48" s="202">
        <f t="shared" si="252"/>
        <v>0</v>
      </c>
      <c r="BAP48" s="202">
        <f t="shared" si="252"/>
        <v>0</v>
      </c>
      <c r="BAQ48" s="202">
        <f t="shared" si="79"/>
        <v>5.8797880466472302E-2</v>
      </c>
      <c r="BAR48" s="202">
        <f t="shared" si="252"/>
        <v>0</v>
      </c>
      <c r="BAS48" s="202">
        <v>327.16564991982511</v>
      </c>
      <c r="BAT48" s="202">
        <f t="shared" si="252"/>
        <v>0</v>
      </c>
      <c r="BAU48" s="202">
        <f t="shared" si="252"/>
        <v>0</v>
      </c>
      <c r="BAV48" s="202">
        <f t="shared" si="252"/>
        <v>0</v>
      </c>
      <c r="BAW48" s="202">
        <f t="shared" si="80"/>
        <v>327.16564991982511</v>
      </c>
      <c r="BAX48" s="202">
        <f t="shared" si="252"/>
        <v>0</v>
      </c>
      <c r="BAY48" s="202">
        <f t="shared" si="252"/>
        <v>0</v>
      </c>
      <c r="BAZ48" s="202">
        <f t="shared" si="252"/>
        <v>0</v>
      </c>
      <c r="BBA48" s="202">
        <f t="shared" si="252"/>
        <v>0</v>
      </c>
      <c r="BBB48" s="202">
        <f t="shared" si="81"/>
        <v>0</v>
      </c>
      <c r="BBC48" s="202">
        <f t="shared" si="82"/>
        <v>327.22444780029161</v>
      </c>
      <c r="BBD48" s="202">
        <f t="shared" ref="BBD48:BBZ48" si="253">+BBD49</f>
        <v>0</v>
      </c>
      <c r="BBE48" s="202">
        <f t="shared" si="253"/>
        <v>0</v>
      </c>
      <c r="BBF48" s="202">
        <f t="shared" si="253"/>
        <v>0</v>
      </c>
      <c r="BBG48" s="202">
        <f t="shared" si="253"/>
        <v>0</v>
      </c>
      <c r="BBH48" s="202">
        <f t="shared" si="253"/>
        <v>0</v>
      </c>
      <c r="BBI48" s="202">
        <f t="shared" si="83"/>
        <v>0</v>
      </c>
      <c r="BBJ48" s="202">
        <f t="shared" si="253"/>
        <v>0</v>
      </c>
      <c r="BBK48" s="202">
        <f t="shared" si="253"/>
        <v>0</v>
      </c>
      <c r="BBL48" s="202">
        <f t="shared" si="253"/>
        <v>4.6221750728862969E-2</v>
      </c>
      <c r="BBM48" s="202">
        <f t="shared" si="253"/>
        <v>0</v>
      </c>
      <c r="BBN48" s="202">
        <f t="shared" si="253"/>
        <v>0</v>
      </c>
      <c r="BBO48" s="202">
        <f t="shared" si="84"/>
        <v>4.6221750728862969E-2</v>
      </c>
      <c r="BBP48" s="202">
        <f t="shared" si="253"/>
        <v>0</v>
      </c>
      <c r="BBQ48" s="202">
        <f t="shared" si="253"/>
        <v>0</v>
      </c>
      <c r="BBR48" s="202">
        <f t="shared" si="253"/>
        <v>0</v>
      </c>
      <c r="BBS48" s="202">
        <f t="shared" si="253"/>
        <v>0</v>
      </c>
      <c r="BBT48" s="202">
        <f t="shared" si="253"/>
        <v>0</v>
      </c>
      <c r="BBU48" s="202">
        <f t="shared" si="85"/>
        <v>0</v>
      </c>
      <c r="BBV48" s="202">
        <f t="shared" si="253"/>
        <v>0</v>
      </c>
      <c r="BBW48" s="202">
        <f t="shared" si="253"/>
        <v>0</v>
      </c>
      <c r="BBX48" s="202">
        <f t="shared" si="253"/>
        <v>0</v>
      </c>
      <c r="BBY48" s="202">
        <f t="shared" si="253"/>
        <v>0</v>
      </c>
      <c r="BBZ48" s="202">
        <f t="shared" si="253"/>
        <v>0</v>
      </c>
      <c r="BCA48" s="202">
        <f t="shared" si="86"/>
        <v>0</v>
      </c>
      <c r="BCB48" s="202">
        <f t="shared" si="87"/>
        <v>4.6221750728862969E-2</v>
      </c>
      <c r="BCC48" s="202">
        <f t="shared" ref="BCC48:BCL48" si="254">+BCC49</f>
        <v>0</v>
      </c>
      <c r="BCD48" s="202">
        <f t="shared" si="254"/>
        <v>0</v>
      </c>
      <c r="BCE48" s="202">
        <f t="shared" si="254"/>
        <v>0</v>
      </c>
      <c r="BCF48" s="202">
        <f t="shared" si="254"/>
        <v>0</v>
      </c>
      <c r="BCG48" s="202">
        <f t="shared" si="254"/>
        <v>0</v>
      </c>
      <c r="BCH48" s="202">
        <f t="shared" si="88"/>
        <v>0</v>
      </c>
      <c r="BCI48" s="202">
        <f t="shared" si="254"/>
        <v>0</v>
      </c>
      <c r="BCJ48" s="202">
        <f t="shared" si="254"/>
        <v>0</v>
      </c>
      <c r="BCK48" s="202">
        <f t="shared" si="254"/>
        <v>0</v>
      </c>
      <c r="BCL48" s="202">
        <f t="shared" si="254"/>
        <v>0</v>
      </c>
      <c r="BCM48" s="202">
        <f t="shared" si="232"/>
        <v>0</v>
      </c>
      <c r="BCN48" s="202"/>
      <c r="BCO48" s="202"/>
      <c r="BCP48" s="202"/>
      <c r="BCQ48" s="202"/>
      <c r="BCR48" s="202"/>
      <c r="BCS48" s="202">
        <f t="shared" si="89"/>
        <v>0</v>
      </c>
      <c r="BCT48" s="202"/>
      <c r="BCU48" s="202"/>
      <c r="BCV48" s="202"/>
      <c r="BCW48" s="202"/>
      <c r="BCX48" s="202">
        <f t="shared" si="90"/>
        <v>0</v>
      </c>
      <c r="BCY48" s="202"/>
      <c r="BCZ48" s="202"/>
      <c r="BDA48" s="202">
        <f t="shared" si="91"/>
        <v>0</v>
      </c>
      <c r="BDB48" s="202">
        <f t="shared" si="92"/>
        <v>0</v>
      </c>
      <c r="BDC48" s="202"/>
      <c r="BDD48" s="202"/>
      <c r="BDE48" s="202"/>
      <c r="BDF48" s="202">
        <f t="shared" si="233"/>
        <v>0</v>
      </c>
      <c r="BDG48" s="202"/>
      <c r="BDH48" s="202"/>
      <c r="BDI48" s="202"/>
      <c r="BDJ48" s="202"/>
      <c r="BDK48" s="202">
        <v>2.1365500000000001E-3</v>
      </c>
      <c r="BDL48" s="202">
        <f t="shared" si="93"/>
        <v>2.1365500000000001E-3</v>
      </c>
      <c r="BDM48" s="202"/>
      <c r="BDN48" s="202"/>
      <c r="BDO48" s="202"/>
      <c r="BDP48" s="202"/>
      <c r="BDQ48" s="202">
        <f t="shared" si="94"/>
        <v>0</v>
      </c>
      <c r="BDR48" s="202">
        <v>0.27200966999999998</v>
      </c>
      <c r="BDS48" s="202">
        <v>0</v>
      </c>
      <c r="BDT48" s="202">
        <v>0</v>
      </c>
      <c r="BDU48" s="202">
        <v>0</v>
      </c>
      <c r="BDV48" s="202">
        <v>0</v>
      </c>
      <c r="BDW48" s="202">
        <f t="shared" si="95"/>
        <v>0.27200966999999998</v>
      </c>
      <c r="BDX48" s="202">
        <v>0</v>
      </c>
      <c r="BDY48" s="202">
        <v>0</v>
      </c>
      <c r="BDZ48" s="202">
        <v>0</v>
      </c>
      <c r="BEA48" s="202">
        <v>0</v>
      </c>
      <c r="BEB48" s="202">
        <v>0</v>
      </c>
      <c r="BEC48" s="202">
        <f t="shared" si="96"/>
        <v>0</v>
      </c>
      <c r="BED48" s="202">
        <f t="shared" si="97"/>
        <v>0.27414622</v>
      </c>
      <c r="BEE48" s="202">
        <v>0</v>
      </c>
      <c r="BEF48" s="202">
        <v>0</v>
      </c>
      <c r="BEG48" s="202">
        <v>0</v>
      </c>
      <c r="BEH48" s="202">
        <v>0</v>
      </c>
      <c r="BEI48" s="202">
        <f t="shared" si="98"/>
        <v>0</v>
      </c>
      <c r="BEJ48" s="202">
        <v>0</v>
      </c>
      <c r="BEK48" s="202">
        <v>0</v>
      </c>
      <c r="BEL48" s="202">
        <v>0</v>
      </c>
      <c r="BEM48" s="202">
        <v>0</v>
      </c>
      <c r="BEN48" s="202">
        <v>0</v>
      </c>
      <c r="BEO48" s="202">
        <f t="shared" si="99"/>
        <v>0</v>
      </c>
      <c r="BEP48" s="202">
        <v>0</v>
      </c>
      <c r="BEQ48" s="202">
        <v>0</v>
      </c>
      <c r="BER48" s="202">
        <v>0</v>
      </c>
      <c r="BES48" s="202">
        <v>0</v>
      </c>
      <c r="BET48" s="202">
        <v>0</v>
      </c>
      <c r="BEU48" s="202">
        <f t="shared" si="234"/>
        <v>0</v>
      </c>
      <c r="BEV48" s="202">
        <v>0</v>
      </c>
      <c r="BEW48" s="202">
        <v>4.6221750728862969E-2</v>
      </c>
      <c r="BEX48" s="202">
        <v>0</v>
      </c>
      <c r="BEY48" s="202">
        <v>0</v>
      </c>
      <c r="BEZ48" s="202">
        <v>0</v>
      </c>
      <c r="BFA48" s="202">
        <f t="shared" si="100"/>
        <v>4.6221750728862969E-2</v>
      </c>
      <c r="BFB48" s="202">
        <v>0</v>
      </c>
      <c r="BFC48" s="202">
        <f t="shared" si="101"/>
        <v>0</v>
      </c>
      <c r="BFD48" s="202">
        <f t="shared" si="235"/>
        <v>4.6221750728862969E-2</v>
      </c>
      <c r="BFE48" s="202">
        <v>0</v>
      </c>
      <c r="BFF48" s="202">
        <v>0</v>
      </c>
      <c r="BFG48" s="202">
        <v>0</v>
      </c>
      <c r="BFH48" s="202">
        <v>0</v>
      </c>
      <c r="BFI48" s="202">
        <f t="shared" si="102"/>
        <v>0</v>
      </c>
      <c r="BFJ48" s="202">
        <v>0</v>
      </c>
      <c r="BFK48" s="202">
        <v>0</v>
      </c>
      <c r="BFL48" s="202">
        <v>0</v>
      </c>
      <c r="BFM48" s="202"/>
      <c r="BFN48" s="202">
        <v>0</v>
      </c>
      <c r="BFO48" s="202">
        <f t="shared" si="103"/>
        <v>0</v>
      </c>
      <c r="BFP48" s="202">
        <v>0</v>
      </c>
      <c r="BFQ48" s="202">
        <v>0</v>
      </c>
      <c r="BFR48" s="202">
        <v>0</v>
      </c>
      <c r="BFS48" s="202">
        <v>0</v>
      </c>
      <c r="BFT48" s="202">
        <v>0</v>
      </c>
      <c r="BFU48" s="202">
        <f t="shared" si="236"/>
        <v>0</v>
      </c>
      <c r="BFV48" s="202">
        <v>0</v>
      </c>
      <c r="BFW48" s="202">
        <v>0</v>
      </c>
      <c r="BFX48" s="202">
        <v>2.0317084810495625</v>
      </c>
      <c r="BFY48" s="202">
        <v>0</v>
      </c>
      <c r="BFZ48" s="202">
        <v>0</v>
      </c>
      <c r="BGA48" s="202">
        <f t="shared" si="104"/>
        <v>2.0317084810495625</v>
      </c>
      <c r="BGB48" s="202">
        <v>0</v>
      </c>
      <c r="BGC48" s="202">
        <v>0</v>
      </c>
      <c r="BGD48" s="202">
        <v>0</v>
      </c>
      <c r="BGE48" s="202">
        <f t="shared" si="105"/>
        <v>0</v>
      </c>
      <c r="BGF48" s="202">
        <f t="shared" si="237"/>
        <v>2.0317084810495625</v>
      </c>
      <c r="BGG48" s="202">
        <v>0</v>
      </c>
      <c r="BGH48" s="202">
        <v>0</v>
      </c>
      <c r="BGI48" s="202">
        <f t="shared" si="106"/>
        <v>0</v>
      </c>
      <c r="BGJ48" s="202">
        <v>0</v>
      </c>
      <c r="BGK48" s="202">
        <v>0</v>
      </c>
      <c r="BGL48" s="202">
        <v>0</v>
      </c>
      <c r="BGM48" s="202">
        <v>0</v>
      </c>
      <c r="BGN48" s="202">
        <v>0</v>
      </c>
      <c r="BGO48" s="202">
        <f t="shared" si="107"/>
        <v>0</v>
      </c>
      <c r="BGP48" s="202">
        <v>0</v>
      </c>
      <c r="BGQ48" s="202">
        <v>0</v>
      </c>
      <c r="BGR48" s="202">
        <v>0</v>
      </c>
      <c r="BGS48" s="202">
        <v>0</v>
      </c>
      <c r="BGT48" s="202">
        <v>0</v>
      </c>
      <c r="BGU48" s="202">
        <f t="shared" si="108"/>
        <v>0</v>
      </c>
      <c r="BGV48" s="202">
        <v>0</v>
      </c>
      <c r="BGW48" s="202">
        <v>0</v>
      </c>
      <c r="BGX48" s="202">
        <v>0</v>
      </c>
      <c r="BGY48" s="202">
        <v>0</v>
      </c>
      <c r="BGZ48" s="202">
        <v>0</v>
      </c>
      <c r="BHA48" s="202">
        <f t="shared" si="109"/>
        <v>0</v>
      </c>
      <c r="BHB48" s="202">
        <v>0</v>
      </c>
      <c r="BHC48" s="202">
        <v>0</v>
      </c>
      <c r="BHD48" s="202">
        <v>0</v>
      </c>
      <c r="BHE48" s="202">
        <v>0.79498160058309031</v>
      </c>
      <c r="BHF48" s="202">
        <v>0</v>
      </c>
      <c r="BHG48" s="202">
        <f t="shared" si="110"/>
        <v>0.79498160058309031</v>
      </c>
      <c r="BHH48" s="202">
        <f t="shared" si="111"/>
        <v>0.79498160058309031</v>
      </c>
      <c r="BHI48" s="202">
        <v>0</v>
      </c>
      <c r="BHJ48" s="202">
        <v>0</v>
      </c>
      <c r="BHK48" s="202">
        <v>0</v>
      </c>
      <c r="BHL48" s="202">
        <v>0</v>
      </c>
      <c r="BHM48" s="202">
        <f t="shared" si="112"/>
        <v>0</v>
      </c>
      <c r="BHN48" s="202">
        <v>0</v>
      </c>
      <c r="BHO48" s="202">
        <v>0</v>
      </c>
      <c r="BHP48" s="202">
        <v>0</v>
      </c>
      <c r="BHQ48" s="202">
        <v>0</v>
      </c>
      <c r="BHR48" s="202">
        <v>0</v>
      </c>
      <c r="BHS48" s="202">
        <f t="shared" si="113"/>
        <v>0</v>
      </c>
      <c r="BHT48" s="202">
        <v>0</v>
      </c>
      <c r="BHU48" s="202">
        <v>0</v>
      </c>
      <c r="BHV48" s="202">
        <v>0</v>
      </c>
      <c r="BHW48" s="202">
        <v>0</v>
      </c>
      <c r="BHX48" s="202">
        <v>0</v>
      </c>
      <c r="BHY48" s="202">
        <f t="shared" si="114"/>
        <v>0</v>
      </c>
      <c r="BHZ48" s="202">
        <v>0</v>
      </c>
      <c r="BIA48" s="202">
        <v>0</v>
      </c>
      <c r="BIB48" s="202">
        <v>4.6221750728862969E-2</v>
      </c>
      <c r="BIC48" s="202">
        <v>0</v>
      </c>
      <c r="BID48" s="202">
        <v>0</v>
      </c>
      <c r="BIE48" s="202">
        <f t="shared" si="115"/>
        <v>4.6221750728862969E-2</v>
      </c>
      <c r="BIF48" s="202">
        <v>0</v>
      </c>
      <c r="BIG48" s="202">
        <f t="shared" si="116"/>
        <v>0</v>
      </c>
      <c r="BIH48" s="202">
        <f t="shared" si="117"/>
        <v>4.6221750728862969E-2</v>
      </c>
      <c r="BII48" s="202">
        <v>0</v>
      </c>
      <c r="BIJ48" s="202">
        <v>0</v>
      </c>
      <c r="BIK48" s="202">
        <v>0</v>
      </c>
      <c r="BIL48" s="202">
        <v>0</v>
      </c>
      <c r="BIM48" s="202">
        <f t="shared" si="118"/>
        <v>0</v>
      </c>
      <c r="BIN48" s="202">
        <v>0</v>
      </c>
      <c r="BIO48" s="202">
        <v>0</v>
      </c>
      <c r="BIP48" s="202">
        <v>0</v>
      </c>
      <c r="BIQ48" s="202">
        <v>0</v>
      </c>
      <c r="BIR48" s="202">
        <v>0</v>
      </c>
      <c r="BIS48" s="202">
        <f t="shared" si="119"/>
        <v>0</v>
      </c>
      <c r="BIT48" s="202">
        <v>0</v>
      </c>
      <c r="BIU48" s="202">
        <v>0</v>
      </c>
      <c r="BIV48" s="202">
        <v>0</v>
      </c>
      <c r="BIW48" s="202">
        <v>0</v>
      </c>
      <c r="BIX48" s="202">
        <v>0</v>
      </c>
      <c r="BIY48" s="202">
        <f t="shared" si="120"/>
        <v>0</v>
      </c>
      <c r="BIZ48" s="202">
        <v>0</v>
      </c>
      <c r="BJA48" s="202">
        <v>0</v>
      </c>
      <c r="BJB48" s="202">
        <v>0</v>
      </c>
      <c r="BJC48" s="202">
        <v>0</v>
      </c>
      <c r="BJD48" s="202">
        <f t="shared" si="121"/>
        <v>0</v>
      </c>
      <c r="BJE48" s="202">
        <v>0</v>
      </c>
      <c r="BJF48" s="202">
        <v>0</v>
      </c>
      <c r="BJG48" s="202">
        <v>0</v>
      </c>
      <c r="BJH48" s="202">
        <v>0</v>
      </c>
      <c r="BJI48" s="202">
        <f t="shared" si="122"/>
        <v>0</v>
      </c>
      <c r="BJJ48" s="202">
        <f t="shared" si="123"/>
        <v>0</v>
      </c>
      <c r="BJK48" s="202">
        <f t="shared" si="238"/>
        <v>332.85058306437327</v>
      </c>
      <c r="BJL48" s="202">
        <v>0</v>
      </c>
      <c r="BJM48" s="202">
        <v>0</v>
      </c>
      <c r="BJN48" s="202">
        <v>0</v>
      </c>
      <c r="BJO48" s="202">
        <v>0</v>
      </c>
      <c r="BJP48" s="202">
        <v>0</v>
      </c>
      <c r="BJQ48" s="202">
        <f t="shared" si="124"/>
        <v>0</v>
      </c>
      <c r="BJR48" s="202">
        <v>0</v>
      </c>
      <c r="BJS48" s="202">
        <v>0</v>
      </c>
      <c r="BJT48" s="202">
        <v>0</v>
      </c>
      <c r="BJU48" s="202">
        <v>0</v>
      </c>
      <c r="BJV48" s="202">
        <v>0</v>
      </c>
      <c r="BJW48" s="202">
        <f t="shared" si="125"/>
        <v>0</v>
      </c>
      <c r="BJX48" s="202">
        <v>0</v>
      </c>
      <c r="BJY48" s="202">
        <v>0</v>
      </c>
      <c r="BJZ48" s="202">
        <v>0</v>
      </c>
      <c r="BKA48" s="202">
        <v>0</v>
      </c>
      <c r="BKB48" s="202">
        <f t="shared" si="126"/>
        <v>0</v>
      </c>
      <c r="BKC48" s="202">
        <v>0</v>
      </c>
      <c r="BKD48" s="202">
        <v>0</v>
      </c>
      <c r="BKE48" s="202">
        <v>0</v>
      </c>
      <c r="BKF48" s="202">
        <v>0</v>
      </c>
      <c r="BKG48" s="202">
        <v>0</v>
      </c>
      <c r="BKH48" s="202">
        <f t="shared" si="127"/>
        <v>0</v>
      </c>
      <c r="BKI48" s="202">
        <f t="shared" si="128"/>
        <v>0</v>
      </c>
      <c r="BKJ48" s="202">
        <v>0</v>
      </c>
      <c r="BKK48" s="202">
        <v>0</v>
      </c>
      <c r="BKL48" s="202">
        <v>96</v>
      </c>
      <c r="BKM48" s="202">
        <v>34</v>
      </c>
      <c r="BKN48" s="202">
        <v>0</v>
      </c>
      <c r="BKO48" s="202">
        <f t="shared" si="129"/>
        <v>130</v>
      </c>
      <c r="BKP48" s="202" t="s">
        <v>266</v>
      </c>
      <c r="BKQ48" s="202"/>
      <c r="BKR48" s="202"/>
      <c r="BKS48" s="202"/>
      <c r="BKT48" s="202"/>
      <c r="BKU48" s="202">
        <f t="shared" si="130"/>
        <v>0</v>
      </c>
      <c r="BKV48" s="202"/>
      <c r="BKW48" s="202"/>
      <c r="BKX48" s="202"/>
      <c r="BKY48" s="202">
        <f t="shared" si="131"/>
        <v>0</v>
      </c>
      <c r="BKZ48" s="202"/>
      <c r="BLA48" s="202"/>
      <c r="BLB48" s="202"/>
      <c r="BLC48" s="202"/>
      <c r="BLD48" s="202"/>
      <c r="BLE48" s="202">
        <f t="shared" si="132"/>
        <v>0</v>
      </c>
      <c r="BLF48" s="196">
        <f t="shared" si="133"/>
        <v>130</v>
      </c>
      <c r="BLG48" s="202"/>
      <c r="BLH48" s="202"/>
      <c r="BLI48" s="202"/>
      <c r="BLJ48" s="202"/>
      <c r="BLK48" s="202"/>
      <c r="BLL48" s="202">
        <f t="shared" si="134"/>
        <v>0</v>
      </c>
      <c r="BLM48" s="202"/>
      <c r="BLN48" s="202"/>
      <c r="BLO48" s="202"/>
      <c r="BLP48" s="202"/>
      <c r="BLQ48" s="202"/>
      <c r="BLR48" s="196">
        <f t="shared" si="135"/>
        <v>0</v>
      </c>
      <c r="BLS48" s="202"/>
      <c r="BLT48" s="202"/>
      <c r="BLU48" s="202"/>
      <c r="BLV48" s="202"/>
      <c r="BLW48" s="202"/>
      <c r="BLX48" s="196">
        <f t="shared" si="239"/>
        <v>0</v>
      </c>
      <c r="BLY48" s="202"/>
      <c r="BLZ48" s="202">
        <v>2.0138303</v>
      </c>
      <c r="BMA48" s="202"/>
      <c r="BMB48" s="202"/>
      <c r="BMC48" s="202"/>
      <c r="BMD48" s="196">
        <f t="shared" si="136"/>
        <v>2.0138303</v>
      </c>
      <c r="BME48" s="202"/>
      <c r="BMF48" s="202"/>
      <c r="BMG48" s="202"/>
      <c r="BMH48" s="196">
        <f t="shared" si="137"/>
        <v>0</v>
      </c>
      <c r="BMI48" s="196">
        <f t="shared" si="138"/>
        <v>2.0138303</v>
      </c>
      <c r="BMJ48" s="202"/>
      <c r="BMK48" s="196">
        <f t="shared" si="139"/>
        <v>0</v>
      </c>
      <c r="BML48" s="202"/>
      <c r="BMM48" s="202"/>
      <c r="BMN48" s="202"/>
      <c r="BMO48" s="202"/>
      <c r="BMP48" s="202"/>
      <c r="BMQ48" s="196">
        <f t="shared" si="140"/>
        <v>0</v>
      </c>
      <c r="BMR48" s="202"/>
      <c r="BMS48" s="202"/>
      <c r="BMT48" s="202"/>
      <c r="BMU48" s="202"/>
      <c r="BMV48" s="202"/>
      <c r="BMW48" s="196">
        <f t="shared" si="141"/>
        <v>0</v>
      </c>
      <c r="BMX48" s="202"/>
      <c r="BMY48" s="202"/>
      <c r="BMZ48" s="202"/>
      <c r="BNA48" s="202"/>
      <c r="BNB48" s="202"/>
      <c r="BNC48" s="196">
        <f t="shared" si="142"/>
        <v>0</v>
      </c>
      <c r="BND48" s="202">
        <v>0.17819055000000003</v>
      </c>
      <c r="BNE48" s="202"/>
      <c r="BNF48" s="202"/>
      <c r="BNG48" s="202"/>
      <c r="BNH48" s="202"/>
      <c r="BNI48" s="196">
        <f t="shared" si="143"/>
        <v>0.17819055000000003</v>
      </c>
      <c r="BNJ48" s="196">
        <f t="shared" si="144"/>
        <v>0.17819055000000003</v>
      </c>
      <c r="BNK48" s="202"/>
      <c r="BNL48" s="202"/>
      <c r="BNM48" s="202">
        <v>1E-8</v>
      </c>
      <c r="BNN48" s="202"/>
      <c r="BNO48" s="202"/>
      <c r="BNP48" s="196">
        <f t="shared" si="145"/>
        <v>1E-8</v>
      </c>
      <c r="BNQ48" s="202"/>
      <c r="BNR48" s="202">
        <v>2.6E-7</v>
      </c>
      <c r="BNS48" s="202"/>
      <c r="BNT48" s="202">
        <v>1E-8</v>
      </c>
      <c r="BNU48" s="202"/>
      <c r="BNV48" s="196">
        <f t="shared" si="146"/>
        <v>2.7000000000000001E-7</v>
      </c>
      <c r="BNW48" s="202">
        <v>1E-8</v>
      </c>
      <c r="BNX48" s="202">
        <v>1E-8</v>
      </c>
      <c r="BNY48" s="202"/>
      <c r="BNZ48" s="202"/>
      <c r="BOA48" s="202"/>
      <c r="BOB48" s="196">
        <f t="shared" si="147"/>
        <v>2E-8</v>
      </c>
      <c r="BOC48" s="202"/>
      <c r="BOD48" s="202"/>
      <c r="BOE48" s="202"/>
      <c r="BOF48" s="202">
        <v>1E-8</v>
      </c>
      <c r="BOG48" s="202">
        <v>1E-8</v>
      </c>
      <c r="BOH48" s="196">
        <f t="shared" si="148"/>
        <v>2E-8</v>
      </c>
      <c r="BOI48" s="202">
        <v>4.6817400000000002E-3</v>
      </c>
      <c r="BOJ48" s="196">
        <f t="shared" si="149"/>
        <v>4.6817400000000002E-3</v>
      </c>
      <c r="BOK48" s="196">
        <f t="shared" si="150"/>
        <v>4.68206E-3</v>
      </c>
      <c r="BOL48" s="202"/>
      <c r="BOM48" s="202"/>
      <c r="BON48" s="202"/>
      <c r="BOO48" s="196">
        <f t="shared" si="240"/>
        <v>0</v>
      </c>
      <c r="BOP48" s="196">
        <v>1.9999848888119198E-8</v>
      </c>
      <c r="BOQ48" s="196"/>
      <c r="BOR48" s="196"/>
      <c r="BOS48" s="196"/>
      <c r="BOT48" s="196"/>
      <c r="BOU48" s="196">
        <f t="shared" si="151"/>
        <v>1.9999848888119198E-8</v>
      </c>
      <c r="BOV48" s="196"/>
      <c r="BOW48" s="196"/>
      <c r="BOX48" s="196"/>
      <c r="BOY48" s="196"/>
      <c r="BOZ48" s="196"/>
      <c r="BPA48" s="196"/>
      <c r="BPB48" s="196">
        <f t="shared" si="152"/>
        <v>0</v>
      </c>
      <c r="BPC48" s="196"/>
      <c r="BPD48" s="196"/>
      <c r="BPE48" s="196"/>
      <c r="BPF48" s="196"/>
      <c r="BPG48" s="196">
        <f t="shared" si="153"/>
        <v>0</v>
      </c>
      <c r="BPH48" s="196"/>
      <c r="BPI48" s="196"/>
      <c r="BPJ48" s="196"/>
      <c r="BPK48" s="196">
        <f t="shared" si="154"/>
        <v>0</v>
      </c>
      <c r="BPL48" s="196">
        <f t="shared" si="155"/>
        <v>1.9999848888119198E-8</v>
      </c>
      <c r="BPM48" s="196">
        <v>9.9999866165489898E-9</v>
      </c>
      <c r="BPN48" s="196"/>
      <c r="BPO48" s="196">
        <f t="shared" si="156"/>
        <v>9.9999866165489898E-9</v>
      </c>
      <c r="BPP48" s="196"/>
      <c r="BPQ48" s="196"/>
      <c r="BPR48" s="196"/>
      <c r="BPS48" s="196"/>
      <c r="BPT48" s="196"/>
      <c r="BPU48" s="196">
        <f t="shared" si="157"/>
        <v>0</v>
      </c>
      <c r="BPV48" s="196"/>
      <c r="BPW48" s="196"/>
      <c r="BPX48" s="196"/>
      <c r="BPY48" s="196"/>
      <c r="BPZ48" s="196">
        <f t="shared" si="241"/>
        <v>0</v>
      </c>
      <c r="BQA48" s="196"/>
      <c r="BQB48" s="196"/>
      <c r="BQC48" s="196"/>
      <c r="BQD48" s="196"/>
      <c r="BQE48" s="196"/>
      <c r="BQF48" s="196">
        <f t="shared" si="158"/>
        <v>0</v>
      </c>
      <c r="BQG48" s="196"/>
      <c r="BQH48" s="196"/>
      <c r="BQI48" s="196"/>
      <c r="BQJ48" s="196"/>
      <c r="BQK48" s="196"/>
      <c r="BQL48" s="196">
        <f t="shared" si="159"/>
        <v>0</v>
      </c>
      <c r="BQM48" s="196">
        <f t="shared" si="242"/>
        <v>9.9999866165489898E-9</v>
      </c>
      <c r="BQN48" s="196"/>
      <c r="BQO48" s="196"/>
      <c r="BQP48" s="196"/>
      <c r="BQQ48" s="196"/>
      <c r="BQR48" s="196">
        <f t="shared" si="160"/>
        <v>0</v>
      </c>
      <c r="BQS48" s="196"/>
      <c r="BQT48" s="196"/>
      <c r="BQU48" s="196"/>
      <c r="BQV48" s="196"/>
      <c r="BQW48" s="196">
        <v>1.00001571468056E-8</v>
      </c>
      <c r="BQX48" s="196">
        <f t="shared" si="161"/>
        <v>1.00001571468056E-8</v>
      </c>
      <c r="BQY48" s="196"/>
      <c r="BQZ48" s="196"/>
      <c r="BRA48" s="196"/>
      <c r="BRB48" s="196"/>
      <c r="BRC48" s="196"/>
      <c r="BRD48" s="196">
        <f t="shared" si="162"/>
        <v>0</v>
      </c>
      <c r="BRE48" s="196"/>
      <c r="BRF48" s="196"/>
      <c r="BRG48" s="196"/>
      <c r="BRH48" s="196"/>
      <c r="BRI48" s="196"/>
      <c r="BRJ48" s="196">
        <f t="shared" si="163"/>
        <v>0</v>
      </c>
      <c r="BRK48" s="196"/>
      <c r="BRL48" s="196"/>
      <c r="BRM48" s="196">
        <f t="shared" si="164"/>
        <v>0</v>
      </c>
      <c r="BRN48" s="196">
        <f t="shared" si="243"/>
        <v>1.00001571468056E-8</v>
      </c>
      <c r="BRO48" s="196"/>
      <c r="BRP48" s="196"/>
      <c r="BRQ48" s="196"/>
      <c r="BRR48" s="196">
        <f t="shared" si="165"/>
        <v>0</v>
      </c>
      <c r="BRS48" s="196"/>
      <c r="BRT48" s="196"/>
      <c r="BRU48" s="196"/>
      <c r="BRV48" s="196"/>
      <c r="BRW48" s="196"/>
      <c r="BRX48" s="196">
        <f t="shared" si="166"/>
        <v>0</v>
      </c>
      <c r="BRY48" s="196"/>
      <c r="BRZ48" s="196"/>
      <c r="BSA48" s="196"/>
      <c r="BSB48" s="196"/>
      <c r="BSC48" s="196"/>
      <c r="BSD48" s="196">
        <f t="shared" si="167"/>
        <v>0</v>
      </c>
      <c r="BSE48" s="196"/>
      <c r="BSF48" s="196"/>
      <c r="BSG48" s="196"/>
      <c r="BSH48" s="196"/>
      <c r="BSI48" s="196">
        <v>0.18079223999999999</v>
      </c>
      <c r="BSJ48" s="196">
        <f t="shared" si="168"/>
        <v>0.18079223999999999</v>
      </c>
      <c r="BSK48" s="196"/>
      <c r="BSL48" s="196"/>
      <c r="BSM48" s="196"/>
      <c r="BSN48" s="196">
        <v>1.4999999999999999E-2</v>
      </c>
      <c r="BSO48" s="196">
        <f t="shared" si="169"/>
        <v>1.4999999999999999E-2</v>
      </c>
      <c r="BSP48" s="196">
        <f t="shared" si="170"/>
        <v>0.19579224000000001</v>
      </c>
      <c r="BSQ48" s="196"/>
      <c r="BSR48" s="196">
        <f t="shared" si="171"/>
        <v>0</v>
      </c>
      <c r="BSS48" s="196"/>
      <c r="BST48" s="196"/>
      <c r="BSU48" s="196"/>
      <c r="BSV48" s="196"/>
      <c r="BSW48" s="196">
        <v>1E-4</v>
      </c>
      <c r="BSX48" s="196">
        <f t="shared" si="172"/>
        <v>1E-4</v>
      </c>
      <c r="BSY48" s="196"/>
      <c r="BSZ48" s="196"/>
      <c r="BTA48" s="196"/>
      <c r="BTB48" s="196">
        <v>4.8449999999999998</v>
      </c>
      <c r="BTC48" s="196"/>
      <c r="BTD48" s="196">
        <f t="shared" si="173"/>
        <v>4.8449999999999998</v>
      </c>
      <c r="BTE48" s="196"/>
      <c r="BTF48" s="196"/>
      <c r="BTG48" s="196"/>
      <c r="BTH48" s="196"/>
      <c r="BTI48" s="196"/>
      <c r="BTJ48" s="196">
        <f t="shared" si="174"/>
        <v>0</v>
      </c>
      <c r="BTK48" s="196"/>
      <c r="BTL48" s="196"/>
      <c r="BTM48" s="196"/>
      <c r="BTN48" s="196"/>
      <c r="BTO48" s="196"/>
      <c r="BTP48" s="196">
        <f t="shared" si="175"/>
        <v>0</v>
      </c>
      <c r="BTQ48" s="196">
        <f t="shared" si="176"/>
        <v>4.8450999999999995</v>
      </c>
      <c r="BTR48" s="196"/>
      <c r="BTS48" s="196"/>
      <c r="BTT48" s="196"/>
      <c r="BTU48" s="196"/>
      <c r="BTV48" s="196">
        <f t="shared" si="177"/>
        <v>0</v>
      </c>
      <c r="BTW48" s="196"/>
      <c r="BTX48" s="196"/>
      <c r="BTY48" s="196"/>
      <c r="BTZ48" s="196"/>
      <c r="BUA48" s="196"/>
      <c r="BUB48" s="196">
        <f t="shared" si="178"/>
        <v>0</v>
      </c>
      <c r="BUC48" s="196"/>
      <c r="BUD48" s="196"/>
      <c r="BUE48" s="196">
        <v>1.2706100000000001E-3</v>
      </c>
      <c r="BUF48" s="196"/>
      <c r="BUG48" s="196"/>
      <c r="BUH48" s="196">
        <f t="shared" si="179"/>
        <v>1.2706100000000001E-3</v>
      </c>
      <c r="BUI48" s="196"/>
      <c r="BUJ48" s="196"/>
      <c r="BUK48" s="196"/>
      <c r="BUL48" s="196"/>
      <c r="BUM48" s="196">
        <v>1.22371E-3</v>
      </c>
      <c r="BUN48" s="196">
        <f t="shared" si="180"/>
        <v>1.22371E-3</v>
      </c>
      <c r="BUO48" s="196">
        <v>5.7893500000000001E-2</v>
      </c>
      <c r="BUP48" s="196">
        <v>3.3180000000000002E-3</v>
      </c>
      <c r="BUQ48" s="196">
        <f t="shared" si="181"/>
        <v>6.1211500000000002E-2</v>
      </c>
      <c r="BUR48" s="196">
        <f t="shared" si="182"/>
        <v>6.3705819999999996E-2</v>
      </c>
      <c r="BUS48" s="196"/>
      <c r="BUT48" s="196"/>
      <c r="BUU48" s="196"/>
      <c r="BUV48" s="196">
        <f t="shared" si="183"/>
        <v>0</v>
      </c>
      <c r="BUW48" s="196"/>
      <c r="BUX48" s="196"/>
      <c r="BUY48" s="196"/>
      <c r="BUZ48" s="196"/>
      <c r="BVA48" s="196"/>
      <c r="BVB48" s="196">
        <f t="shared" si="184"/>
        <v>0</v>
      </c>
      <c r="BVC48" s="196"/>
      <c r="BVD48" s="196">
        <v>2.3599999999999999E-6</v>
      </c>
      <c r="BVE48" s="196"/>
      <c r="BVF48" s="196"/>
      <c r="BVG48" s="196">
        <v>2.92E-6</v>
      </c>
      <c r="BVH48" s="196">
        <f t="shared" si="185"/>
        <v>5.2800000000000003E-6</v>
      </c>
      <c r="BVI48" s="196">
        <v>10.32202728</v>
      </c>
      <c r="BVJ48" s="196"/>
      <c r="BVK48" s="196">
        <v>76.401239560000008</v>
      </c>
      <c r="BVL48" s="196"/>
      <c r="BVM48" s="196"/>
      <c r="BVN48" s="196">
        <f t="shared" si="206"/>
        <v>86.723266840000008</v>
      </c>
      <c r="BVO48" s="196"/>
      <c r="BVP48" s="196"/>
      <c r="BVQ48" s="196"/>
      <c r="BVR48" s="196"/>
      <c r="BVS48" s="196"/>
      <c r="BVT48" s="196">
        <f t="shared" si="186"/>
        <v>0</v>
      </c>
      <c r="BVU48" s="196">
        <f t="shared" si="187"/>
        <v>86.723272120000004</v>
      </c>
      <c r="BVV48" s="196">
        <f t="shared" si="244"/>
        <v>224.02457312999996</v>
      </c>
      <c r="BVW48" s="196"/>
      <c r="BVX48" s="196">
        <v>0.15688329000000001</v>
      </c>
      <c r="BVY48" s="196"/>
      <c r="BVZ48" s="196"/>
      <c r="BWA48" s="196"/>
      <c r="BWB48" s="196">
        <f t="shared" si="245"/>
        <v>0.15688329000000001</v>
      </c>
      <c r="BWC48" s="196">
        <v>1.6143000000000001E-2</v>
      </c>
      <c r="BWD48" s="196"/>
      <c r="BWE48" s="196"/>
      <c r="BWF48" s="196">
        <v>2.2712000000000001E-4</v>
      </c>
      <c r="BWG48" s="196"/>
      <c r="BWH48" s="196">
        <f t="shared" si="204"/>
        <v>1.6370120000000002E-2</v>
      </c>
      <c r="BWI48" s="196">
        <v>5.1040530000000001E-2</v>
      </c>
      <c r="BWJ48" s="196"/>
      <c r="BWK48" s="196"/>
      <c r="BWL48" s="196"/>
      <c r="BWM48" s="196"/>
      <c r="BWN48" s="196">
        <f t="shared" si="209"/>
        <v>5.1040530000000001E-2</v>
      </c>
      <c r="BWO48" s="196"/>
      <c r="BWP48" s="196">
        <v>1.75E-6</v>
      </c>
      <c r="BWQ48" s="196"/>
      <c r="BWR48" s="196"/>
      <c r="BWS48" s="196"/>
      <c r="BWT48" s="196">
        <f t="shared" si="210"/>
        <v>1.75E-6</v>
      </c>
      <c r="BWU48" s="196"/>
      <c r="BWV48" s="196">
        <f t="shared" si="246"/>
        <v>0</v>
      </c>
      <c r="BWW48" s="196">
        <f t="shared" si="247"/>
        <v>0.22429568999999999</v>
      </c>
      <c r="BWX48" s="196"/>
      <c r="BWY48" s="196"/>
      <c r="BWZ48" s="196"/>
      <c r="BXA48" s="196">
        <v>8.4560000000000004E-5</v>
      </c>
      <c r="BXB48" s="196">
        <f t="shared" si="190"/>
        <v>8.4560000000000004E-5</v>
      </c>
      <c r="BXC48" s="196"/>
      <c r="BXD48" s="196"/>
      <c r="BXE48" s="196"/>
      <c r="BXF48" s="196"/>
      <c r="BXG48" s="196"/>
      <c r="BXH48" s="196">
        <f t="shared" si="191"/>
        <v>0</v>
      </c>
      <c r="BXI48" s="196"/>
      <c r="BXJ48" s="196"/>
      <c r="BXK48" s="196"/>
      <c r="BXL48" s="196"/>
      <c r="BXM48" s="196"/>
      <c r="BXN48" s="196">
        <f t="shared" si="192"/>
        <v>0</v>
      </c>
      <c r="BXO48" s="196"/>
      <c r="BXP48" s="196"/>
      <c r="BXQ48" s="196"/>
      <c r="BXR48" s="196"/>
      <c r="BXS48" s="196"/>
      <c r="BXT48" s="196">
        <f t="shared" si="193"/>
        <v>0</v>
      </c>
      <c r="BXU48" s="196">
        <f t="shared" si="194"/>
        <v>8.4560000000000004E-5</v>
      </c>
      <c r="BXV48" s="196"/>
      <c r="BXW48" s="196"/>
      <c r="BXX48" s="196"/>
      <c r="BXY48" s="196">
        <f t="shared" si="195"/>
        <v>0</v>
      </c>
      <c r="BXZ48" s="196"/>
      <c r="BYA48" s="196"/>
      <c r="BYB48" s="196"/>
      <c r="BYC48" s="196"/>
      <c r="BYD48" s="196"/>
      <c r="BYE48" s="196">
        <f t="shared" si="196"/>
        <v>0</v>
      </c>
      <c r="BYF48" s="196"/>
      <c r="BYG48" s="196"/>
      <c r="BYH48" s="196"/>
      <c r="BYI48" s="196"/>
      <c r="BYJ48" s="196"/>
      <c r="BYK48" s="196">
        <f t="shared" si="207"/>
        <v>0</v>
      </c>
      <c r="BYL48" s="196"/>
      <c r="BYM48" s="196"/>
      <c r="BYN48" s="196"/>
      <c r="BYO48" s="196"/>
      <c r="BYP48" s="196"/>
      <c r="BYQ48" s="196">
        <f t="shared" si="205"/>
        <v>0</v>
      </c>
      <c r="BYR48" s="196"/>
      <c r="BYS48" s="196"/>
      <c r="BYT48" s="196"/>
      <c r="BYU48" s="196"/>
      <c r="BYV48" s="196">
        <f t="shared" si="197"/>
        <v>0</v>
      </c>
      <c r="BYW48" s="196">
        <f t="shared" si="198"/>
        <v>0</v>
      </c>
      <c r="BYX48" s="196"/>
      <c r="BYY48" s="196">
        <f t="shared" si="199"/>
        <v>0</v>
      </c>
      <c r="BYZ48" s="196"/>
      <c r="BZA48" s="196"/>
      <c r="BZB48" s="196"/>
      <c r="BZC48" s="196"/>
      <c r="BZD48" s="196"/>
      <c r="BZE48" s="196">
        <f t="shared" si="200"/>
        <v>0</v>
      </c>
      <c r="BZF48" s="196"/>
      <c r="BZG48" s="196"/>
      <c r="BZH48" s="196"/>
      <c r="BZI48" s="196"/>
      <c r="BZJ48" s="196">
        <f t="shared" si="201"/>
        <v>0</v>
      </c>
      <c r="BZK48" s="196">
        <v>3.2058250000000003E-2</v>
      </c>
      <c r="BZL48" s="196"/>
      <c r="BZM48" s="196"/>
      <c r="BZN48" s="196"/>
      <c r="BZO48" s="196"/>
      <c r="BZP48" s="196">
        <f t="shared" si="229"/>
        <v>3.2058250000000003E-2</v>
      </c>
      <c r="BZQ48" s="196">
        <f t="shared" si="202"/>
        <v>3.2058250000000003E-2</v>
      </c>
      <c r="BZR48" s="196">
        <f t="shared" si="203"/>
        <v>0.25643850000000001</v>
      </c>
      <c r="BZS48" s="237"/>
      <c r="BZT48" s="198"/>
      <c r="BZU48" s="198"/>
      <c r="BZV48" s="199"/>
      <c r="BZW48" s="211"/>
      <c r="BZX48" s="233"/>
      <c r="BZY48" s="198"/>
      <c r="BZZ48" s="198"/>
      <c r="CAA48" s="198"/>
      <c r="CAB48" s="199"/>
      <c r="CAC48" s="239"/>
      <c r="CAD48" s="239"/>
      <c r="CAE48" s="198"/>
      <c r="CAF48" s="199"/>
      <c r="CAG48" s="237"/>
      <c r="CAH48" s="237"/>
      <c r="CAI48" s="199"/>
      <c r="CAJ48" s="211"/>
      <c r="CAK48" s="211"/>
      <c r="CAL48" s="198"/>
      <c r="CAM48" s="198"/>
      <c r="CAN48" s="198"/>
      <c r="CAO48" s="198"/>
      <c r="CAP48" s="198"/>
      <c r="CAQ48" s="198"/>
      <c r="CAR48" s="198"/>
      <c r="CAS48" s="198"/>
      <c r="CAT48" s="199"/>
      <c r="CAU48" s="233"/>
      <c r="CAV48" s="233"/>
      <c r="CAW48" s="198"/>
      <c r="CAX48" s="199"/>
      <c r="CAY48" s="211"/>
      <c r="CAZ48" s="211"/>
      <c r="CBA48" s="198"/>
      <c r="CBB48" s="199"/>
      <c r="CBC48" s="233"/>
      <c r="CBD48" s="233"/>
      <c r="CBE48" s="198"/>
      <c r="CBF48" s="199"/>
      <c r="CBG48" s="237"/>
      <c r="CBH48" s="237"/>
      <c r="CBI48" s="198"/>
      <c r="CBJ48" s="198"/>
      <c r="CBK48" s="199"/>
      <c r="CBL48" s="237"/>
      <c r="CBM48" s="237"/>
      <c r="CBN48" s="198"/>
      <c r="CBO48" s="199"/>
      <c r="CBP48" s="237"/>
      <c r="CBQ48" s="237"/>
      <c r="CBR48" s="198"/>
      <c r="CBS48" s="198"/>
      <c r="CBT48" s="199"/>
      <c r="CBU48" s="233"/>
      <c r="CBV48" s="233"/>
      <c r="CBW48" s="198"/>
      <c r="CBX48" s="198"/>
      <c r="CBY48" s="199"/>
      <c r="CBZ48" s="211"/>
      <c r="CCA48" s="237"/>
      <c r="CCB48" s="198"/>
      <c r="CCC48" s="199"/>
      <c r="CCD48" s="233"/>
      <c r="CCE48" s="233"/>
      <c r="CCF48" s="198"/>
      <c r="CCG48" s="199"/>
      <c r="CCH48" s="211"/>
      <c r="CCI48" s="211"/>
      <c r="CCJ48" s="198"/>
      <c r="CCK48" s="198"/>
      <c r="CCL48" s="198"/>
      <c r="CCM48" s="199"/>
      <c r="CCN48" s="237"/>
      <c r="CCO48" s="237"/>
      <c r="CCP48" s="198"/>
      <c r="CCQ48" s="198"/>
      <c r="CCR48" s="198"/>
      <c r="CCS48" s="198">
        <f t="shared" si="248"/>
        <v>40.091095359999997</v>
      </c>
      <c r="CCT48" s="199"/>
      <c r="CCV48" s="207" t="s">
        <v>236</v>
      </c>
      <c r="CCW48" s="210">
        <v>0.33898519970845475</v>
      </c>
      <c r="CCX48" s="224"/>
      <c r="CCY48" s="222">
        <v>0.33898519970845475</v>
      </c>
      <c r="CDA48" s="225" t="s">
        <v>212</v>
      </c>
      <c r="CDB48" s="225"/>
      <c r="CDC48" s="225">
        <v>10</v>
      </c>
      <c r="CDJ48" s="212" t="s">
        <v>211</v>
      </c>
      <c r="CDK48" s="231">
        <v>4.1749271137026232E-5</v>
      </c>
      <c r="CDL48" s="232">
        <v>0.35063188775510207</v>
      </c>
      <c r="CDS48" s="215" t="s">
        <v>105</v>
      </c>
      <c r="CDT48" s="236">
        <f>+SUM(CDT31:CDT47)</f>
        <v>45.44462791253644</v>
      </c>
      <c r="CDU48" s="236">
        <f>+SUM(CDU31:CDU47)</f>
        <v>45.260214771137029</v>
      </c>
      <c r="CDY48" s="229" t="s">
        <v>227</v>
      </c>
      <c r="CDZ48" s="230"/>
      <c r="CEA48" s="230">
        <v>1.1791189943193876</v>
      </c>
    </row>
    <row r="49" spans="1:2159" s="200" customFormat="1" outlineLevel="1" x14ac:dyDescent="0.2">
      <c r="A49" s="203" t="s">
        <v>38</v>
      </c>
      <c r="B49" s="195">
        <v>78.126866610000008</v>
      </c>
      <c r="C49" s="195">
        <v>28.309797750000001</v>
      </c>
      <c r="D49" s="195">
        <v>1.5415967999999998</v>
      </c>
      <c r="E49" s="195">
        <v>54.428058800000002</v>
      </c>
      <c r="F49" s="195">
        <v>3.4336390799999994</v>
      </c>
      <c r="G49" s="195">
        <v>29.808109260000002</v>
      </c>
      <c r="H49" s="195">
        <v>1531.3638030500001</v>
      </c>
      <c r="I49" s="195">
        <v>18.168766529999999</v>
      </c>
      <c r="J49" s="195">
        <v>4.0600000000000001E-6</v>
      </c>
      <c r="K49" s="195">
        <v>2.4595970300000003</v>
      </c>
      <c r="L49" s="195">
        <v>465.03038084000008</v>
      </c>
      <c r="M49" s="195">
        <v>33.139951070000002</v>
      </c>
      <c r="N49" s="195">
        <v>17.065041740000002</v>
      </c>
      <c r="O49" s="195">
        <v>2184.7487460099992</v>
      </c>
      <c r="P49" s="195"/>
      <c r="Q49" s="195"/>
      <c r="R49" s="195">
        <v>2.5000000000000001E-2</v>
      </c>
      <c r="S49" s="195"/>
      <c r="T49" s="195"/>
      <c r="U49" s="195">
        <v>2.5000000000000001E-2</v>
      </c>
      <c r="V49" s="195"/>
      <c r="W49" s="195"/>
      <c r="X49" s="195"/>
      <c r="Y49" s="195"/>
      <c r="Z49" s="195">
        <v>0.29366391000000003</v>
      </c>
      <c r="AA49" s="195">
        <v>0.29366391000000003</v>
      </c>
      <c r="AB49" s="195"/>
      <c r="AC49" s="195"/>
      <c r="AD49" s="195"/>
      <c r="AE49" s="195"/>
      <c r="AF49" s="195"/>
      <c r="AG49" s="195">
        <v>7.2139999999999996E-2</v>
      </c>
      <c r="AH49" s="195"/>
      <c r="AI49" s="195">
        <v>5.0000000000000002E-5</v>
      </c>
      <c r="AJ49" s="195"/>
      <c r="AK49" s="195"/>
      <c r="AL49" s="195">
        <v>7.218999999999999E-2</v>
      </c>
      <c r="AM49" s="195">
        <v>0.39085391000000003</v>
      </c>
      <c r="AN49" s="195"/>
      <c r="AO49" s="195"/>
      <c r="AP49" s="195">
        <v>7.3300000000000001E-6</v>
      </c>
      <c r="AQ49" s="195"/>
      <c r="AR49" s="195">
        <v>0.90566793000000001</v>
      </c>
      <c r="AS49" s="195">
        <v>0.90567525999999998</v>
      </c>
      <c r="AT49" s="195"/>
      <c r="AU49" s="195">
        <v>6.0459999999999994E-5</v>
      </c>
      <c r="AV49" s="195"/>
      <c r="AW49" s="195">
        <v>6.0459999999999994E-5</v>
      </c>
      <c r="AX49" s="195"/>
      <c r="AY49" s="195"/>
      <c r="AZ49" s="195"/>
      <c r="BA49" s="195"/>
      <c r="BB49" s="195">
        <v>5.8140000000000002E-5</v>
      </c>
      <c r="BC49" s="195">
        <v>5.8140000000000002E-5</v>
      </c>
      <c r="BD49" s="195"/>
      <c r="BE49" s="195"/>
      <c r="BF49" s="195"/>
      <c r="BG49" s="195"/>
      <c r="BH49" s="195"/>
      <c r="BI49" s="195"/>
      <c r="BJ49" s="195"/>
      <c r="BK49" s="195"/>
      <c r="BL49" s="195">
        <v>0.90579386000000006</v>
      </c>
      <c r="BM49" s="195">
        <v>9.9269039700000015</v>
      </c>
      <c r="BN49" s="195"/>
      <c r="BO49" s="195"/>
      <c r="BP49" s="195"/>
      <c r="BQ49" s="195">
        <v>9.9269039700000015</v>
      </c>
      <c r="BR49" s="195"/>
      <c r="BS49" s="195"/>
      <c r="BT49" s="195"/>
      <c r="BU49" s="195"/>
      <c r="BV49" s="195"/>
      <c r="BW49" s="195"/>
      <c r="BX49" s="195"/>
      <c r="BY49" s="195"/>
      <c r="BZ49" s="195">
        <v>1.5702339999999999</v>
      </c>
      <c r="CA49" s="195">
        <v>0.42109999999999997</v>
      </c>
      <c r="CB49" s="195"/>
      <c r="CC49" s="195">
        <v>1.9913339999999999</v>
      </c>
      <c r="CD49" s="195">
        <v>0.2</v>
      </c>
      <c r="CE49" s="195"/>
      <c r="CF49" s="195">
        <v>0.62096315000000002</v>
      </c>
      <c r="CG49" s="195">
        <v>1.6522428600000001</v>
      </c>
      <c r="CH49" s="195">
        <v>2.4732060100000002</v>
      </c>
      <c r="CI49" s="195"/>
      <c r="CJ49" s="195"/>
      <c r="CK49" s="195"/>
      <c r="CL49" s="195"/>
      <c r="CM49" s="195"/>
      <c r="CN49" s="195">
        <v>14.391443979999998</v>
      </c>
      <c r="CO49" s="195">
        <v>0.60176656000000006</v>
      </c>
      <c r="CP49" s="195">
        <v>0.60176656000000006</v>
      </c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>
        <v>0.01</v>
      </c>
      <c r="DD49" s="195">
        <v>16.815926140000002</v>
      </c>
      <c r="DE49" s="195"/>
      <c r="DF49" s="195"/>
      <c r="DG49" s="195"/>
      <c r="DH49" s="195">
        <v>16.825926140000004</v>
      </c>
      <c r="DI49" s="195">
        <v>3.11415833</v>
      </c>
      <c r="DJ49" s="195"/>
      <c r="DK49" s="195">
        <v>38.674468399999995</v>
      </c>
      <c r="DL49" s="195"/>
      <c r="DM49" s="195"/>
      <c r="DN49" s="195">
        <v>41.788626729999997</v>
      </c>
      <c r="DO49" s="195">
        <v>59.216319429999999</v>
      </c>
      <c r="DP49" s="195"/>
      <c r="DQ49" s="195"/>
      <c r="DR49" s="195"/>
      <c r="DS49" s="195">
        <v>2.9242036800000002</v>
      </c>
      <c r="DT49" s="195">
        <v>2.9242036800000002</v>
      </c>
      <c r="DU49" s="195"/>
      <c r="DV49" s="195"/>
      <c r="DW49" s="195"/>
      <c r="DX49" s="195"/>
      <c r="DY49" s="195"/>
      <c r="DZ49" s="195"/>
      <c r="EA49" s="195"/>
      <c r="EB49" s="195"/>
      <c r="EC49" s="195"/>
      <c r="ED49" s="195"/>
      <c r="EE49" s="195"/>
      <c r="EF49" s="195"/>
      <c r="EG49" s="195"/>
      <c r="EH49" s="195">
        <v>5</v>
      </c>
      <c r="EI49" s="195"/>
      <c r="EJ49" s="195"/>
      <c r="EK49" s="195">
        <v>5</v>
      </c>
      <c r="EL49" s="195"/>
      <c r="EM49" s="195">
        <v>4.9894555499999997</v>
      </c>
      <c r="EN49" s="195">
        <v>4.9894555499999997</v>
      </c>
      <c r="EO49" s="195">
        <v>12.913659229999999</v>
      </c>
      <c r="EP49" s="195"/>
      <c r="EQ49" s="195"/>
      <c r="ER49" s="195"/>
      <c r="ES49" s="195"/>
      <c r="ET49" s="195"/>
      <c r="EU49" s="195"/>
      <c r="EV49" s="195"/>
      <c r="EW49" s="195">
        <v>9</v>
      </c>
      <c r="EX49" s="195"/>
      <c r="EY49" s="195">
        <v>9</v>
      </c>
      <c r="EZ49" s="195"/>
      <c r="FA49" s="195"/>
      <c r="FB49" s="195"/>
      <c r="FC49" s="195"/>
      <c r="FD49" s="195"/>
      <c r="FE49" s="195"/>
      <c r="FF49" s="195"/>
      <c r="FG49" s="195">
        <v>3.3031635399999999</v>
      </c>
      <c r="FH49" s="195"/>
      <c r="FI49" s="195"/>
      <c r="FJ49" s="195">
        <v>3.3031635399999999</v>
      </c>
      <c r="FK49" s="195"/>
      <c r="FL49" s="195"/>
      <c r="FM49" s="195">
        <v>0.3</v>
      </c>
      <c r="FN49" s="195">
        <v>15.21865889</v>
      </c>
      <c r="FO49" s="195">
        <v>15.518658890000001</v>
      </c>
      <c r="FP49" s="195">
        <v>27.821822430000001</v>
      </c>
      <c r="FQ49" s="195"/>
      <c r="FR49" s="195"/>
      <c r="FS49" s="195"/>
      <c r="FT49" s="195"/>
      <c r="FU49" s="195"/>
      <c r="FV49" s="195">
        <v>26.243570559999998</v>
      </c>
      <c r="FW49" s="195"/>
      <c r="FX49" s="195">
        <v>26.243570559999998</v>
      </c>
      <c r="FY49" s="195"/>
      <c r="FZ49" s="195"/>
      <c r="GA49" s="195"/>
      <c r="GB49" s="195"/>
      <c r="GC49" s="195">
        <v>0.29294009999999998</v>
      </c>
      <c r="GD49" s="195">
        <v>0.29294009999999998</v>
      </c>
      <c r="GE49" s="195"/>
      <c r="GF49" s="195">
        <v>2.6676384799999999</v>
      </c>
      <c r="GG49" s="195">
        <v>3.0000000000000001E-5</v>
      </c>
      <c r="GH49" s="195"/>
      <c r="GI49" s="195"/>
      <c r="GJ49" s="195">
        <v>2.6676684800000001</v>
      </c>
      <c r="GK49" s="195"/>
      <c r="GL49" s="195"/>
      <c r="GM49" s="195">
        <v>0.42699500000000001</v>
      </c>
      <c r="GN49" s="195"/>
      <c r="GO49" s="195"/>
      <c r="GP49" s="195">
        <v>0.42699500000000001</v>
      </c>
      <c r="GQ49" s="195">
        <v>29.631174140000002</v>
      </c>
      <c r="GR49" s="195">
        <v>5.1140000000000002E-5</v>
      </c>
      <c r="GS49" s="195"/>
      <c r="GT49" s="195"/>
      <c r="GU49" s="195"/>
      <c r="GV49" s="195"/>
      <c r="GW49" s="195">
        <v>5.1140000000000002E-5</v>
      </c>
      <c r="GX49" s="195"/>
      <c r="GY49" s="195"/>
      <c r="GZ49" s="195"/>
      <c r="HA49" s="195"/>
      <c r="HB49" s="195"/>
      <c r="HC49" s="195"/>
      <c r="HD49" s="195"/>
      <c r="HE49" s="195"/>
      <c r="HF49" s="195">
        <v>3.1954999999999999E-4</v>
      </c>
      <c r="HG49" s="195"/>
      <c r="HH49" s="195"/>
      <c r="HI49" s="195">
        <v>3.1954999999999999E-4</v>
      </c>
      <c r="HJ49" s="195"/>
      <c r="HK49" s="195"/>
      <c r="HL49" s="195">
        <v>1.8294147199999999</v>
      </c>
      <c r="HM49" s="195"/>
      <c r="HN49" s="195">
        <v>1.1049987699999999</v>
      </c>
      <c r="HO49" s="195">
        <v>2.9344134899999998</v>
      </c>
      <c r="HP49" s="195"/>
      <c r="HQ49" s="195"/>
      <c r="HR49" s="195"/>
      <c r="HS49" s="195"/>
      <c r="HT49" s="195">
        <v>2.9347841799999999</v>
      </c>
      <c r="HU49" s="195"/>
      <c r="HV49" s="195"/>
      <c r="HW49" s="195"/>
      <c r="HX49" s="195"/>
      <c r="HY49" s="195"/>
      <c r="HZ49" s="195"/>
      <c r="IA49" s="195"/>
      <c r="IB49" s="195"/>
      <c r="IC49" s="195"/>
      <c r="ID49" s="195"/>
      <c r="IE49" s="195"/>
      <c r="IF49" s="195"/>
      <c r="IG49" s="195"/>
      <c r="IH49" s="195"/>
      <c r="II49" s="195"/>
      <c r="IJ49" s="195"/>
      <c r="IK49" s="195"/>
      <c r="IL49" s="195"/>
      <c r="IM49" s="195"/>
      <c r="IN49" s="195">
        <v>2.21560588</v>
      </c>
      <c r="IO49" s="195">
        <v>2.21560588</v>
      </c>
      <c r="IP49" s="195"/>
      <c r="IQ49" s="195"/>
      <c r="IR49" s="195"/>
      <c r="IS49" s="195"/>
      <c r="IT49" s="195">
        <v>0.67277670000000001</v>
      </c>
      <c r="IU49" s="195">
        <v>0.67277670000000001</v>
      </c>
      <c r="IV49" s="195">
        <v>2.88838258</v>
      </c>
      <c r="IW49" s="195"/>
      <c r="IX49" s="195">
        <v>3.7386774200000001</v>
      </c>
      <c r="IY49" s="195"/>
      <c r="IZ49" s="195"/>
      <c r="JA49" s="195"/>
      <c r="JB49" s="195">
        <v>3.7386774200000001</v>
      </c>
      <c r="JC49" s="195"/>
      <c r="JD49" s="195"/>
      <c r="JE49" s="195"/>
      <c r="JF49" s="195"/>
      <c r="JG49" s="195"/>
      <c r="JH49" s="195"/>
      <c r="JI49" s="195"/>
      <c r="JJ49" s="195"/>
      <c r="JK49" s="195"/>
      <c r="JL49" s="195"/>
      <c r="JM49" s="195"/>
      <c r="JN49" s="195"/>
      <c r="JO49" s="195"/>
      <c r="JP49" s="195"/>
      <c r="JQ49" s="195"/>
      <c r="JR49" s="195"/>
      <c r="JS49" s="195"/>
      <c r="JT49" s="195"/>
      <c r="JU49" s="195"/>
      <c r="JV49" s="195"/>
      <c r="JW49" s="195">
        <v>3.7386774200000001</v>
      </c>
      <c r="JX49" s="195"/>
      <c r="JY49" s="195"/>
      <c r="JZ49" s="195"/>
      <c r="KA49" s="195"/>
      <c r="KB49" s="195"/>
      <c r="KC49" s="195"/>
      <c r="KD49" s="195"/>
      <c r="KE49" s="195">
        <v>9.8999999999999994E-5</v>
      </c>
      <c r="KF49" s="195"/>
      <c r="KG49" s="195">
        <v>9.8999999999999994E-5</v>
      </c>
      <c r="KH49" s="195">
        <v>2</v>
      </c>
      <c r="KI49" s="195"/>
      <c r="KJ49" s="195"/>
      <c r="KK49" s="195"/>
      <c r="KL49" s="195">
        <v>1.184955</v>
      </c>
      <c r="KM49" s="195">
        <v>3.184955</v>
      </c>
      <c r="KN49" s="195"/>
      <c r="KO49" s="195"/>
      <c r="KP49" s="195"/>
      <c r="KQ49" s="195"/>
      <c r="KR49" s="195"/>
      <c r="KS49" s="195"/>
      <c r="KT49" s="195"/>
      <c r="KU49" s="195"/>
      <c r="KV49" s="195">
        <v>8.5027279999999997E-2</v>
      </c>
      <c r="KW49" s="195">
        <v>8.5027279999999997E-2</v>
      </c>
      <c r="KX49" s="195">
        <v>3.2700812800000003</v>
      </c>
      <c r="KY49" s="195"/>
      <c r="KZ49" s="195"/>
      <c r="LA49" s="195"/>
      <c r="LB49" s="195"/>
      <c r="LC49" s="195"/>
      <c r="LD49" s="195"/>
      <c r="LE49" s="195"/>
      <c r="LF49" s="195"/>
      <c r="LG49" s="195"/>
      <c r="LH49" s="195">
        <v>6.1319110000000003E-2</v>
      </c>
      <c r="LI49" s="195"/>
      <c r="LJ49" s="195">
        <v>0.55622026000000002</v>
      </c>
      <c r="LK49" s="195"/>
      <c r="LL49" s="195"/>
      <c r="LM49" s="195">
        <v>0.61753937000000003</v>
      </c>
      <c r="LN49" s="195">
        <v>0.19129596000000001</v>
      </c>
      <c r="LO49" s="195"/>
      <c r="LP49" s="195"/>
      <c r="LQ49" s="195">
        <v>1.663657E-2</v>
      </c>
      <c r="LR49" s="195"/>
      <c r="LS49" s="195">
        <v>0.20793253</v>
      </c>
      <c r="LT49" s="195"/>
      <c r="LU49" s="195"/>
      <c r="LV49" s="195"/>
      <c r="LW49" s="195"/>
      <c r="LX49" s="195"/>
      <c r="LY49" s="195"/>
      <c r="LZ49" s="195">
        <v>0.82547190000000004</v>
      </c>
      <c r="MA49" s="195">
        <v>158.92846434</v>
      </c>
      <c r="MB49" s="195"/>
      <c r="MC49" s="195">
        <v>34.182365179999998</v>
      </c>
      <c r="MD49" s="195"/>
      <c r="ME49" s="195"/>
      <c r="MF49" s="195">
        <v>34.182365179999998</v>
      </c>
      <c r="MG49" s="195"/>
      <c r="MH49" s="195"/>
      <c r="MI49" s="195"/>
      <c r="MJ49" s="195"/>
      <c r="MK49" s="195">
        <v>14.6735434</v>
      </c>
      <c r="ML49" s="195">
        <v>14.6735434</v>
      </c>
      <c r="MM49" s="195"/>
      <c r="MN49" s="195"/>
      <c r="MO49" s="195"/>
      <c r="MP49" s="195"/>
      <c r="MQ49" s="195"/>
      <c r="MR49" s="195"/>
      <c r="MS49" s="195">
        <v>14.641351820000001</v>
      </c>
      <c r="MT49" s="195"/>
      <c r="MU49" s="195"/>
      <c r="MV49" s="195"/>
      <c r="MW49" s="195">
        <v>14.641351820000001</v>
      </c>
      <c r="MX49" s="195"/>
      <c r="MY49" s="195"/>
      <c r="MZ49" s="195"/>
      <c r="NA49" s="195">
        <v>63.497260400000002</v>
      </c>
      <c r="NB49" s="195"/>
      <c r="NC49" s="195"/>
      <c r="ND49" s="195"/>
      <c r="NE49" s="195"/>
      <c r="NF49" s="195"/>
      <c r="NG49" s="195"/>
      <c r="NH49" s="195"/>
      <c r="NI49" s="195"/>
      <c r="NJ49" s="195"/>
      <c r="NK49" s="195"/>
      <c r="NL49" s="195"/>
      <c r="NM49" s="195">
        <v>1.989496E-2</v>
      </c>
      <c r="NN49" s="195"/>
      <c r="NO49" s="195"/>
      <c r="NP49" s="195"/>
      <c r="NQ49" s="195">
        <v>1.989496E-2</v>
      </c>
      <c r="NR49" s="195"/>
      <c r="NS49" s="195"/>
      <c r="NT49" s="195"/>
      <c r="NU49" s="195"/>
      <c r="NV49" s="195">
        <v>115</v>
      </c>
      <c r="NW49" s="195">
        <v>115</v>
      </c>
      <c r="NX49" s="195">
        <v>115.01989496</v>
      </c>
      <c r="NY49" s="195"/>
      <c r="NZ49" s="195"/>
      <c r="OA49" s="195"/>
      <c r="OB49" s="195"/>
      <c r="OC49" s="195"/>
      <c r="OD49" s="195"/>
      <c r="OE49" s="195">
        <v>0.72886297</v>
      </c>
      <c r="OF49" s="195"/>
      <c r="OG49" s="195"/>
      <c r="OH49" s="195">
        <v>0.72886297</v>
      </c>
      <c r="OI49" s="195"/>
      <c r="OJ49" s="195"/>
      <c r="OK49" s="195"/>
      <c r="OL49" s="195">
        <v>4.0975269999999994E-2</v>
      </c>
      <c r="OM49" s="195"/>
      <c r="ON49" s="195">
        <v>4.0975269999999994E-2</v>
      </c>
      <c r="OO49" s="195"/>
      <c r="OP49" s="195"/>
      <c r="OQ49" s="195"/>
      <c r="OR49" s="195">
        <v>2.2064262499999998</v>
      </c>
      <c r="OS49" s="195">
        <v>1.6511595100000001</v>
      </c>
      <c r="OT49" s="195">
        <v>3.8575857600000001</v>
      </c>
      <c r="OU49" s="195"/>
      <c r="OV49" s="195"/>
      <c r="OW49" s="195"/>
      <c r="OX49" s="195"/>
      <c r="OY49" s="195">
        <v>0.99925549999999996</v>
      </c>
      <c r="OZ49" s="195">
        <v>0.99925549999999996</v>
      </c>
      <c r="PA49" s="195">
        <v>5.6266794999999998</v>
      </c>
      <c r="PB49" s="195"/>
      <c r="PC49" s="195"/>
      <c r="PD49" s="195"/>
      <c r="PE49" s="195"/>
      <c r="PF49" s="195">
        <v>3.2971230899999999</v>
      </c>
      <c r="PG49" s="195">
        <v>3.2971230899999999</v>
      </c>
      <c r="PH49" s="195"/>
      <c r="PI49" s="195"/>
      <c r="PJ49" s="195"/>
      <c r="PK49" s="195"/>
      <c r="PL49" s="195"/>
      <c r="PM49" s="195"/>
      <c r="PN49" s="195"/>
      <c r="PO49" s="195"/>
      <c r="PP49" s="195"/>
      <c r="PQ49" s="195"/>
      <c r="PR49" s="195"/>
      <c r="PS49" s="195"/>
      <c r="PT49" s="195"/>
      <c r="PU49" s="195"/>
      <c r="PV49" s="195"/>
      <c r="PW49" s="195">
        <v>1.1643877499999999</v>
      </c>
      <c r="PX49" s="195">
        <v>1.1643877499999999</v>
      </c>
      <c r="PY49" s="195">
        <v>4.4615108399999999</v>
      </c>
      <c r="PZ49" s="195"/>
      <c r="QA49" s="195"/>
      <c r="QB49" s="195"/>
      <c r="QC49" s="195"/>
      <c r="QD49" s="195"/>
      <c r="QE49" s="195"/>
      <c r="QF49" s="195"/>
      <c r="QG49" s="195"/>
      <c r="QH49" s="195"/>
      <c r="QI49" s="195"/>
      <c r="QJ49" s="195"/>
      <c r="QK49" s="195"/>
      <c r="QL49" s="195"/>
      <c r="QM49" s="195">
        <v>74.317490030000002</v>
      </c>
      <c r="QN49" s="195"/>
      <c r="QO49" s="195"/>
      <c r="QP49" s="195">
        <v>74.317490030000002</v>
      </c>
      <c r="QQ49" s="195"/>
      <c r="QR49" s="195"/>
      <c r="QS49" s="195"/>
      <c r="QT49" s="195"/>
      <c r="QU49" s="195"/>
      <c r="QV49" s="195"/>
      <c r="QW49" s="195"/>
      <c r="QX49" s="195"/>
      <c r="QY49" s="195"/>
      <c r="QZ49" s="195"/>
      <c r="RA49" s="195">
        <v>74.317490030000002</v>
      </c>
      <c r="RB49" s="195"/>
      <c r="RC49" s="195"/>
      <c r="RD49" s="195"/>
      <c r="RE49" s="195"/>
      <c r="RF49" s="195"/>
      <c r="RG49" s="195"/>
      <c r="RH49" s="195"/>
      <c r="RI49" s="195"/>
      <c r="RJ49" s="195"/>
      <c r="RK49" s="195"/>
      <c r="RL49" s="195"/>
      <c r="RM49" s="195"/>
      <c r="RN49" s="195"/>
      <c r="RO49" s="195"/>
      <c r="RP49" s="195"/>
      <c r="RQ49" s="195"/>
      <c r="RR49" s="195">
        <v>3.5</v>
      </c>
      <c r="RS49" s="195"/>
      <c r="RT49" s="195">
        <v>3.5</v>
      </c>
      <c r="RU49" s="195"/>
      <c r="RV49" s="195">
        <v>1.0612244900000001</v>
      </c>
      <c r="RW49" s="195"/>
      <c r="RX49" s="195"/>
      <c r="RY49" s="195"/>
      <c r="RZ49" s="195">
        <v>1.0612244900000001</v>
      </c>
      <c r="SA49" s="195">
        <v>4.5612244899999999</v>
      </c>
      <c r="SB49" s="195"/>
      <c r="SC49" s="195"/>
      <c r="SD49" s="195"/>
      <c r="SE49" s="195"/>
      <c r="SF49" s="195"/>
      <c r="SG49" s="195"/>
      <c r="SH49" s="195"/>
      <c r="SI49" s="195"/>
      <c r="SJ49" s="195"/>
      <c r="SK49" s="195"/>
      <c r="SL49" s="195"/>
      <c r="SM49" s="195"/>
      <c r="SN49" s="195">
        <v>1.7167452599999999</v>
      </c>
      <c r="SO49" s="195"/>
      <c r="SP49" s="195"/>
      <c r="SQ49" s="195"/>
      <c r="SR49" s="196">
        <v>1.7167452599999999</v>
      </c>
      <c r="SS49" s="195"/>
      <c r="ST49" s="195"/>
      <c r="SU49" s="195"/>
      <c r="SV49" s="195">
        <v>14.21897414</v>
      </c>
      <c r="SW49" s="195">
        <v>1</v>
      </c>
      <c r="SX49" s="195">
        <v>15.21897414</v>
      </c>
      <c r="SY49" s="195">
        <v>6.3434249999999999</v>
      </c>
      <c r="SZ49" s="195">
        <v>6.3434249999999999</v>
      </c>
      <c r="TA49" s="195">
        <v>23.2791444</v>
      </c>
      <c r="TB49" s="195"/>
      <c r="TC49" s="195">
        <v>6.3434699999999999</v>
      </c>
      <c r="TD49" s="195"/>
      <c r="TE49" s="195"/>
      <c r="TF49" s="195">
        <v>6.3434699999999999</v>
      </c>
      <c r="TG49" s="195"/>
      <c r="TH49" s="195"/>
      <c r="TI49" s="195"/>
      <c r="TJ49" s="195"/>
      <c r="TK49" s="195">
        <f t="shared" si="230"/>
        <v>0</v>
      </c>
      <c r="TL49" s="195"/>
      <c r="TM49" s="195"/>
      <c r="TN49" s="195"/>
      <c r="TO49" s="195">
        <v>10.63709521</v>
      </c>
      <c r="TP49" s="195"/>
      <c r="TQ49" s="195">
        <v>10.63709521</v>
      </c>
      <c r="TR49" s="195"/>
      <c r="TS49" s="195"/>
      <c r="TT49" s="195"/>
      <c r="TU49" s="195"/>
      <c r="TV49" s="195"/>
      <c r="TW49" s="195"/>
      <c r="TX49" s="195"/>
      <c r="TY49" s="195">
        <v>17.492711370000002</v>
      </c>
      <c r="TZ49" s="195"/>
      <c r="UA49" s="195"/>
      <c r="UB49" s="195">
        <v>17.492711370000002</v>
      </c>
      <c r="UC49" s="195">
        <v>34.473276580000004</v>
      </c>
      <c r="UD49" s="195"/>
      <c r="UE49" s="195"/>
      <c r="UF49" s="195"/>
      <c r="UG49" s="195"/>
      <c r="UH49" s="195"/>
      <c r="UI49" s="195"/>
      <c r="UJ49" s="195"/>
      <c r="UK49" s="195"/>
      <c r="UL49" s="195"/>
      <c r="UM49" s="195"/>
      <c r="UN49" s="195"/>
      <c r="UO49" s="195"/>
      <c r="UP49" s="195"/>
      <c r="UQ49" s="195"/>
      <c r="UR49" s="195"/>
      <c r="US49" s="195"/>
      <c r="UT49" s="195"/>
      <c r="UU49" s="195"/>
      <c r="UV49" s="195">
        <v>2.20492775</v>
      </c>
      <c r="UW49" s="195">
        <f t="shared" si="42"/>
        <v>2.20492775</v>
      </c>
      <c r="UX49" s="195"/>
      <c r="UY49" s="195"/>
      <c r="UZ49" s="195"/>
      <c r="VA49" s="195"/>
      <c r="VB49" s="195"/>
      <c r="VC49" s="195"/>
      <c r="VD49" s="195">
        <v>2.20492775</v>
      </c>
      <c r="VE49" s="195"/>
      <c r="VF49" s="195"/>
      <c r="VG49" s="195"/>
      <c r="VH49" s="195"/>
      <c r="VI49" s="195"/>
      <c r="VJ49" s="195"/>
      <c r="VK49" s="195"/>
      <c r="VL49" s="195">
        <v>3.7431604900000002</v>
      </c>
      <c r="VM49" s="195"/>
      <c r="VN49" s="195"/>
      <c r="VO49" s="195"/>
      <c r="VP49" s="195">
        <v>3.7431604900000002</v>
      </c>
      <c r="VQ49" s="195"/>
      <c r="VR49" s="195"/>
      <c r="VS49" s="195"/>
      <c r="VT49" s="195"/>
      <c r="VU49" s="195"/>
      <c r="VV49" s="195"/>
      <c r="VW49" s="195">
        <v>3.1826104900000001</v>
      </c>
      <c r="VX49" s="195">
        <v>3.1564088099999998</v>
      </c>
      <c r="VY49" s="195"/>
      <c r="VZ49" s="195"/>
      <c r="WA49" s="195"/>
      <c r="WB49" s="195">
        <v>6.3390193000000004</v>
      </c>
      <c r="WC49" s="195">
        <v>1.6725306100000001</v>
      </c>
      <c r="WD49" s="195"/>
      <c r="WE49" s="195">
        <v>1.6725306100000001</v>
      </c>
      <c r="WF49" s="195">
        <v>11.7547104</v>
      </c>
      <c r="WG49" s="195"/>
      <c r="WH49" s="195">
        <v>5.1390000000000001E-5</v>
      </c>
      <c r="WI49" s="195">
        <v>5.1390000000000001E-5</v>
      </c>
      <c r="WJ49" s="195"/>
      <c r="WK49" s="195"/>
      <c r="WL49" s="195"/>
      <c r="WM49" s="195"/>
      <c r="WN49" s="195"/>
      <c r="WO49" s="195"/>
      <c r="WP49" s="195"/>
      <c r="WQ49" s="195"/>
      <c r="WR49" s="195">
        <v>647.06727160000003</v>
      </c>
      <c r="WS49" s="195"/>
      <c r="WT49" s="195"/>
      <c r="WU49" s="195">
        <v>647.06727160000003</v>
      </c>
      <c r="WV49" s="195"/>
      <c r="WW49" s="195"/>
      <c r="WX49" s="195"/>
      <c r="WY49" s="195"/>
      <c r="WZ49" s="195"/>
      <c r="XA49" s="195"/>
      <c r="XB49" s="195"/>
      <c r="XC49" s="195"/>
      <c r="XD49" s="195"/>
      <c r="XE49" s="195">
        <v>6.2373630899999997</v>
      </c>
      <c r="XF49" s="195">
        <v>6.2373630899999997</v>
      </c>
      <c r="XG49" s="195">
        <v>653.30468608000001</v>
      </c>
      <c r="XH49" s="195"/>
      <c r="XI49" s="195"/>
      <c r="XJ49" s="195"/>
      <c r="XK49" s="195"/>
      <c r="XL49" s="195"/>
      <c r="XM49" s="195"/>
      <c r="XN49" s="195"/>
      <c r="XO49" s="195"/>
      <c r="XP49" s="195"/>
      <c r="XQ49" s="195"/>
      <c r="XR49" s="195"/>
      <c r="XS49" s="195"/>
      <c r="XT49" s="195"/>
      <c r="XU49" s="195"/>
      <c r="XV49" s="195"/>
      <c r="XW49" s="195">
        <v>22.395276009999989</v>
      </c>
      <c r="XX49" s="195"/>
      <c r="XY49" s="195"/>
      <c r="XZ49" s="195">
        <v>1.16618076</v>
      </c>
      <c r="YA49" s="195">
        <f t="shared" si="43"/>
        <v>23.561456769999989</v>
      </c>
      <c r="YB49" s="195"/>
      <c r="YC49" s="195"/>
      <c r="YD49" s="195"/>
      <c r="YE49" s="195"/>
      <c r="YF49" s="195">
        <f t="shared" si="44"/>
        <v>0</v>
      </c>
      <c r="YG49" s="195">
        <f t="shared" si="45"/>
        <v>23.561456769999989</v>
      </c>
      <c r="YH49" s="195">
        <f t="shared" si="46"/>
        <v>1016.0622622</v>
      </c>
      <c r="YI49" s="195"/>
      <c r="YJ49" s="195">
        <v>0.11107354</v>
      </c>
      <c r="YK49" s="195"/>
      <c r="YL49" s="195"/>
      <c r="YM49" s="195">
        <f t="shared" si="47"/>
        <v>0.11107354</v>
      </c>
      <c r="YN49" s="195"/>
      <c r="YO49" s="195"/>
      <c r="YP49" s="195"/>
      <c r="YQ49" s="195"/>
      <c r="YR49" s="195"/>
      <c r="YS49" s="195"/>
      <c r="YT49" s="195">
        <v>2.190383999999989E-2</v>
      </c>
      <c r="YU49" s="195">
        <v>0.28928992999999997</v>
      </c>
      <c r="YV49" s="195"/>
      <c r="YW49" s="195"/>
      <c r="YX49" s="195"/>
      <c r="YY49" s="195">
        <v>0.31119376999999987</v>
      </c>
      <c r="YZ49" s="195"/>
      <c r="ZA49" s="195"/>
      <c r="ZB49" s="195"/>
      <c r="ZC49" s="195"/>
      <c r="ZD49" s="195"/>
      <c r="ZE49" s="195"/>
      <c r="ZF49" s="195"/>
      <c r="ZG49" s="195"/>
      <c r="ZH49" s="195"/>
      <c r="ZI49" s="195">
        <v>0.42226730999999984</v>
      </c>
      <c r="ZJ49" s="195"/>
      <c r="ZK49" s="195"/>
      <c r="ZL49" s="195"/>
      <c r="ZM49" s="195"/>
      <c r="ZN49" s="195"/>
      <c r="ZO49" s="195"/>
      <c r="ZP49" s="195"/>
      <c r="ZQ49" s="195"/>
      <c r="ZR49" s="195"/>
      <c r="ZS49" s="195"/>
      <c r="ZT49" s="195"/>
      <c r="ZU49" s="195"/>
      <c r="ZV49" s="195"/>
      <c r="ZW49" s="195">
        <v>0.22954542999999999</v>
      </c>
      <c r="ZX49" s="195"/>
      <c r="ZY49" s="195"/>
      <c r="ZZ49" s="195">
        <v>62.967829009999996</v>
      </c>
      <c r="AAA49" s="195"/>
      <c r="AAB49" s="195">
        <v>63.197374439999997</v>
      </c>
      <c r="AAC49" s="195"/>
      <c r="AAD49" s="195"/>
      <c r="AAE49" s="195"/>
      <c r="AAF49" s="195"/>
      <c r="AAG49" s="195">
        <v>63.197374439999997</v>
      </c>
      <c r="AAH49" s="195"/>
      <c r="AAI49" s="195">
        <v>4.7310640000000001E-2</v>
      </c>
      <c r="AAJ49" s="195">
        <v>4.7310640000000001E-2</v>
      </c>
      <c r="AAK49" s="195"/>
      <c r="AAL49" s="195"/>
      <c r="AAM49" s="195"/>
      <c r="AAN49" s="195"/>
      <c r="AAO49" s="195"/>
      <c r="AAP49" s="195"/>
      <c r="AAQ49" s="195"/>
      <c r="AAR49" s="195"/>
      <c r="AAS49" s="195"/>
      <c r="AAT49" s="195"/>
      <c r="AAU49" s="195"/>
      <c r="AAV49" s="195"/>
      <c r="AAW49" s="195"/>
      <c r="AAX49" s="195"/>
      <c r="AAY49" s="195"/>
      <c r="AAZ49" s="195"/>
      <c r="ABA49" s="195">
        <v>2.1916467100000001</v>
      </c>
      <c r="ABB49" s="195">
        <v>2.1916467100000001</v>
      </c>
      <c r="ABC49" s="195"/>
      <c r="ABD49" s="195"/>
      <c r="ABE49" s="195"/>
      <c r="ABF49" s="195"/>
      <c r="ABG49" s="195"/>
      <c r="ABH49" s="195">
        <f t="shared" si="48"/>
        <v>0.65181274000000156</v>
      </c>
      <c r="ABI49" s="195">
        <v>2.2389573500000002</v>
      </c>
      <c r="ABJ49" s="195">
        <v>0.64057467000000001</v>
      </c>
      <c r="ABK49" s="195"/>
      <c r="ABL49" s="195"/>
      <c r="ABM49" s="195"/>
      <c r="ABN49" s="195"/>
      <c r="ABO49" s="195">
        <v>0.64057467000000001</v>
      </c>
      <c r="ABP49" s="195"/>
      <c r="ABQ49" s="195"/>
      <c r="ABR49" s="195"/>
      <c r="ABS49" s="195"/>
      <c r="ABT49" s="195">
        <v>4.4820299999999997E-3</v>
      </c>
      <c r="ABU49" s="195">
        <v>4.4820299999999997E-3</v>
      </c>
      <c r="ABV49" s="195"/>
      <c r="ABW49" s="195"/>
      <c r="ABX49" s="195"/>
      <c r="ABY49" s="195"/>
      <c r="ABZ49" s="195">
        <v>4.3268500000000001E-3</v>
      </c>
      <c r="ACA49" s="195">
        <v>4.3268500000000001E-3</v>
      </c>
      <c r="ACB49" s="195"/>
      <c r="ACC49" s="195">
        <v>3.3116E-3</v>
      </c>
      <c r="ACD49" s="195">
        <v>3.6413499999999998E-3</v>
      </c>
      <c r="ACE49" s="195">
        <v>3.6804099999999998E-3</v>
      </c>
      <c r="ACF49" s="195"/>
      <c r="ACG49" s="195">
        <v>1.063336E-2</v>
      </c>
      <c r="ACH49" s="195"/>
      <c r="ACI49" s="195"/>
      <c r="ACJ49" s="195">
        <v>0.66001691000000007</v>
      </c>
      <c r="ACK49" s="195"/>
      <c r="ACL49" s="195"/>
      <c r="ACM49" s="195"/>
      <c r="ACN49" s="195"/>
      <c r="ACO49" s="195">
        <v>1.171557E-2</v>
      </c>
      <c r="ACP49" s="195">
        <v>3.77028E-3</v>
      </c>
      <c r="ACQ49" s="195">
        <v>6.0601400000000003E-3</v>
      </c>
      <c r="ACR49" s="195">
        <v>6.0700200000000006E-3</v>
      </c>
      <c r="ACS49" s="195">
        <v>5.8003199999999994E-3</v>
      </c>
      <c r="ACT49" s="195">
        <v>3.3416330000000001E-2</v>
      </c>
      <c r="ACU49" s="195">
        <v>1.314183E-2</v>
      </c>
      <c r="ACV49" s="195">
        <v>4.1707700000000007E-3</v>
      </c>
      <c r="ACW49" s="195"/>
      <c r="ACX49" s="195">
        <v>4.67067E-3</v>
      </c>
      <c r="ACY49" s="195"/>
      <c r="ACZ49" s="195">
        <v>2.1983269999999999E-2</v>
      </c>
      <c r="ADA49" s="195"/>
      <c r="ADB49" s="195"/>
      <c r="ADC49" s="195">
        <v>8.0889643000000007</v>
      </c>
      <c r="ADD49" s="195"/>
      <c r="ADE49" s="195"/>
      <c r="ADF49" s="195">
        <v>8.0889643000000007</v>
      </c>
      <c r="ADG49" s="195"/>
      <c r="ADH49" s="195">
        <v>3.2392560000000001E-2</v>
      </c>
      <c r="ADI49" s="195"/>
      <c r="ADJ49" s="195">
        <v>3.2392560000000001E-2</v>
      </c>
      <c r="ADK49" s="195">
        <v>8.17675646</v>
      </c>
      <c r="ADL49" s="195"/>
      <c r="ADM49" s="195"/>
      <c r="ADN49" s="195">
        <v>3.35229E-3</v>
      </c>
      <c r="ADO49" s="195">
        <v>2.6225900000000002E-3</v>
      </c>
      <c r="ADP49" s="195">
        <v>2.4002300000000002E-3</v>
      </c>
      <c r="ADQ49" s="195">
        <v>3.4999999999999998E-7</v>
      </c>
      <c r="ADR49" s="195"/>
      <c r="ADS49" s="195">
        <v>8.3754600000000012E-3</v>
      </c>
      <c r="ADT49" s="195"/>
      <c r="ADU49" s="195"/>
      <c r="ADV49" s="195"/>
      <c r="ADW49" s="195">
        <v>5</v>
      </c>
      <c r="ADX49" s="195">
        <v>1.8374768699999999</v>
      </c>
      <c r="ADY49" s="195">
        <v>6.8374768699999997</v>
      </c>
      <c r="ADZ49" s="195"/>
      <c r="AEA49" s="195"/>
      <c r="AEB49" s="195"/>
      <c r="AEC49" s="195"/>
      <c r="AED49" s="195"/>
      <c r="AEE49" s="195"/>
      <c r="AEF49" s="195">
        <v>1.9547909999999998E-2</v>
      </c>
      <c r="AEG49" s="195"/>
      <c r="AEH49" s="195">
        <v>8.6979999999999997E-5</v>
      </c>
      <c r="AEI49" s="195"/>
      <c r="AEJ49" s="195">
        <v>1.9634889999999999E-2</v>
      </c>
      <c r="AEK49" s="195">
        <v>6.8654872199999986</v>
      </c>
      <c r="AEL49" s="195"/>
      <c r="AEM49" s="195"/>
      <c r="AEN49" s="195"/>
      <c r="AEO49" s="195"/>
      <c r="AEP49" s="195"/>
      <c r="AEQ49" s="195"/>
      <c r="AER49" s="195">
        <v>3.7177299999999998E-3</v>
      </c>
      <c r="AES49" s="195">
        <v>2.3652310000000003E-2</v>
      </c>
      <c r="AET49" s="195">
        <v>1.034966E-2</v>
      </c>
      <c r="AEU49" s="195"/>
      <c r="AEV49" s="195"/>
      <c r="AEW49" s="195">
        <v>3.7719700000000002E-2</v>
      </c>
      <c r="AEX49" s="195">
        <v>0.28516343</v>
      </c>
      <c r="AEY49" s="195"/>
      <c r="AEZ49" s="195">
        <v>4.9745299999999996E-3</v>
      </c>
      <c r="AFA49" s="195">
        <v>4.8636899999999995E-3</v>
      </c>
      <c r="AFB49" s="195">
        <v>0.29500164999999995</v>
      </c>
      <c r="AFC49" s="195">
        <v>4.7250699999999996E-3</v>
      </c>
      <c r="AFD49" s="195">
        <v>1.432599E-2</v>
      </c>
      <c r="AFE49" s="195">
        <v>4.5733500000000003E-3</v>
      </c>
      <c r="AFF49" s="195"/>
      <c r="AFG49" s="195"/>
      <c r="AFH49" s="195">
        <v>2.3624409999999998E-2</v>
      </c>
      <c r="AFI49" s="195">
        <v>43.290576769999994</v>
      </c>
      <c r="AFJ49" s="195"/>
      <c r="AFK49" s="195">
        <v>43.290576769999994</v>
      </c>
      <c r="AFL49" s="195">
        <v>43.646922529999991</v>
      </c>
      <c r="AFM49" s="195">
        <v>5.4008500000000004E-3</v>
      </c>
      <c r="AFN49" s="195"/>
      <c r="AFO49" s="195">
        <v>4.2341899999999997E-3</v>
      </c>
      <c r="AFP49" s="195">
        <v>9.635040000000001E-3</v>
      </c>
      <c r="AFQ49" s="195"/>
      <c r="AFR49" s="195">
        <v>3.3124000000000001E-3</v>
      </c>
      <c r="AFS49" s="195">
        <v>6.4590999999999997E-4</v>
      </c>
      <c r="AFT49" s="195">
        <v>5.24183266</v>
      </c>
      <c r="AFU49" s="195">
        <v>5.2457909700000007</v>
      </c>
      <c r="AFV49" s="195">
        <v>1.6668199999999998E-3</v>
      </c>
      <c r="AFW49" s="195"/>
      <c r="AFX49" s="195">
        <v>2.0861322800000002</v>
      </c>
      <c r="AFY49" s="195"/>
      <c r="AFZ49" s="195"/>
      <c r="AGA49" s="195">
        <v>2.0877991000000002</v>
      </c>
      <c r="AGB49" s="195">
        <v>8.9736900000000012E-3</v>
      </c>
      <c r="AGC49" s="195"/>
      <c r="AGD49" s="195">
        <v>1.1251900000000001E-3</v>
      </c>
      <c r="AGE49" s="195">
        <v>1.24748E-3</v>
      </c>
      <c r="AGF49" s="195"/>
      <c r="AGG49" s="195">
        <v>1.1346360000000002E-2</v>
      </c>
      <c r="AGH49" s="195"/>
      <c r="AGI49" s="195">
        <v>3.5802916900000006</v>
      </c>
      <c r="AGJ49" s="195"/>
      <c r="AGK49" s="195">
        <v>5.3858490000000002E-2</v>
      </c>
      <c r="AGL49" s="195">
        <v>4.6814300000000003E-3</v>
      </c>
      <c r="AGM49" s="195">
        <v>3.6388316100000009</v>
      </c>
      <c r="AGN49" s="195">
        <v>10.99340308</v>
      </c>
      <c r="AGO49" s="195"/>
      <c r="AGP49" s="195">
        <v>1.786012E-2</v>
      </c>
      <c r="AGQ49" s="195">
        <v>4.6000000000000004E-7</v>
      </c>
      <c r="AGR49" s="195"/>
      <c r="AGS49" s="195">
        <v>8.6645000000000005E-4</v>
      </c>
      <c r="AGT49" s="195">
        <v>1.8727030000000002E-2</v>
      </c>
      <c r="AGU49" s="195">
        <v>0.38384552</v>
      </c>
      <c r="AGV49" s="195"/>
      <c r="AGW49" s="195">
        <v>4.2816299999999998E-3</v>
      </c>
      <c r="AGX49" s="195">
        <v>4.15409E-3</v>
      </c>
      <c r="AGY49" s="195">
        <v>1.5098800000000001E-3</v>
      </c>
      <c r="AGZ49" s="195">
        <v>0.39379111999999999</v>
      </c>
      <c r="AHA49" s="195">
        <v>4.0632300000000001E-3</v>
      </c>
      <c r="AHB49" s="195"/>
      <c r="AHC49" s="195">
        <v>6.0119000000000004E-4</v>
      </c>
      <c r="AHD49" s="195"/>
      <c r="AHE49" s="195">
        <v>7.9784889999999997E-2</v>
      </c>
      <c r="AHF49" s="195">
        <v>8.444931E-2</v>
      </c>
      <c r="AHG49" s="195">
        <v>2.1207136799999997</v>
      </c>
      <c r="AHH49" s="195">
        <v>3.8759200000000001E-3</v>
      </c>
      <c r="AHI49" s="195"/>
      <c r="AHJ49" s="195"/>
      <c r="AHK49" s="195"/>
      <c r="AHL49" s="195">
        <v>2.1245895999999997</v>
      </c>
      <c r="AHM49" s="195">
        <v>2.6215570599999998</v>
      </c>
      <c r="AHN49" s="195">
        <v>0.60772378000000005</v>
      </c>
      <c r="AHO49" s="195"/>
      <c r="AHP49" s="195">
        <v>3.4669999999999998E-5</v>
      </c>
      <c r="AHQ49" s="195">
        <v>9.0953300000000004E-3</v>
      </c>
      <c r="AHR49" s="195">
        <v>3.1642699999999998E-3</v>
      </c>
      <c r="AHS49" s="195">
        <v>0.6200180500000001</v>
      </c>
      <c r="AHT49" s="195"/>
      <c r="AHU49" s="195">
        <v>1.298288E-2</v>
      </c>
      <c r="AHV49" s="195"/>
      <c r="AHW49" s="195">
        <v>9.7033799999999993E-3</v>
      </c>
      <c r="AHX49" s="195"/>
      <c r="AHY49" s="195">
        <v>2.268626E-2</v>
      </c>
      <c r="AHZ49" s="195">
        <v>4.1537600000000001E-2</v>
      </c>
      <c r="AIA49" s="195"/>
      <c r="AIB49" s="195">
        <v>1.110772E-2</v>
      </c>
      <c r="AIC49" s="195"/>
      <c r="AID49" s="195"/>
      <c r="AIE49" s="195">
        <v>5.2645320000000002E-2</v>
      </c>
      <c r="AIF49" s="195"/>
      <c r="AIG49" s="195"/>
      <c r="AIH49" s="195"/>
      <c r="AII49" s="195">
        <v>19.05742789</v>
      </c>
      <c r="AIJ49" s="195">
        <v>3.5734349999999998E-2</v>
      </c>
      <c r="AIK49" s="195">
        <v>19.093162239999998</v>
      </c>
      <c r="AIL49" s="195"/>
      <c r="AIM49" s="195">
        <v>3.36E-6</v>
      </c>
      <c r="AIN49" s="195"/>
      <c r="AIO49" s="195">
        <v>3.36E-6</v>
      </c>
      <c r="AIP49" s="195">
        <v>19.788515230000002</v>
      </c>
      <c r="AIQ49" s="195"/>
      <c r="AIR49" s="195"/>
      <c r="AIS49" s="195">
        <v>0.2</v>
      </c>
      <c r="AIT49" s="195">
        <v>1.4124999999999999E-3</v>
      </c>
      <c r="AIU49" s="195"/>
      <c r="AIV49" s="195">
        <v>1.96145E-3</v>
      </c>
      <c r="AIW49" s="195"/>
      <c r="AIX49" s="195">
        <v>0.20337395</v>
      </c>
      <c r="AIY49" s="195"/>
      <c r="AIZ49" s="195">
        <v>4.2353653300000005</v>
      </c>
      <c r="AJA49" s="195">
        <v>1.653978E-2</v>
      </c>
      <c r="AJB49" s="195">
        <v>7.56713E-3</v>
      </c>
      <c r="AJC49" s="195">
        <v>2.5</v>
      </c>
      <c r="AJD49" s="195">
        <v>6.7594722400000009</v>
      </c>
      <c r="AJE49" s="195"/>
      <c r="AJF49" s="195"/>
      <c r="AJG49" s="195"/>
      <c r="AJH49" s="195"/>
      <c r="AJI49" s="195"/>
      <c r="AJJ49" s="195"/>
      <c r="AJK49" s="195">
        <v>335.10014706999999</v>
      </c>
      <c r="AJL49" s="195">
        <v>1.2417930000000001E-2</v>
      </c>
      <c r="AJM49" s="195"/>
      <c r="AJN49" s="195"/>
      <c r="AJO49" s="195">
        <v>1.514364E-2</v>
      </c>
      <c r="AJP49" s="195">
        <v>335.12770864000004</v>
      </c>
      <c r="AJQ49" s="195">
        <v>342.09055483000003</v>
      </c>
      <c r="AJR49" s="195"/>
      <c r="AJS49" s="195"/>
      <c r="AJT49" s="195"/>
      <c r="AJU49" s="195"/>
      <c r="AJV49" s="195">
        <v>1.54806E-3</v>
      </c>
      <c r="AJW49" s="195">
        <v>1.54806E-3</v>
      </c>
      <c r="AJX49" s="195">
        <v>4.6444799999999994E-3</v>
      </c>
      <c r="AJY49" s="195"/>
      <c r="AJZ49" s="195"/>
      <c r="AKA49" s="195"/>
      <c r="AKB49" s="195"/>
      <c r="AKC49" s="195">
        <v>4.6444799999999994E-3</v>
      </c>
      <c r="AKD49" s="195">
        <v>2.6534849999999999E-2</v>
      </c>
      <c r="AKE49" s="195"/>
      <c r="AKF49" s="195">
        <v>1.29707E-3</v>
      </c>
      <c r="AKG49" s="195">
        <v>0.58613893000000006</v>
      </c>
      <c r="AKH49" s="195">
        <v>9.2000000000000009E-7</v>
      </c>
      <c r="AKI49" s="195">
        <v>0.61397177000000003</v>
      </c>
      <c r="AKJ49" s="195">
        <v>413.88118856</v>
      </c>
      <c r="AKK49" s="195"/>
      <c r="AKL49" s="195"/>
      <c r="AKM49" s="195"/>
      <c r="AKN49" s="195">
        <v>413.88118856</v>
      </c>
      <c r="AKO49" s="195">
        <v>4.5283199999999996E-2</v>
      </c>
      <c r="AKP49" s="195">
        <v>4.5283199999999996E-2</v>
      </c>
      <c r="AKQ49" s="195">
        <v>414.54663606999998</v>
      </c>
      <c r="AKR49" s="195">
        <v>915.24844849000021</v>
      </c>
      <c r="AKS49" s="195"/>
      <c r="AKT49" s="195">
        <v>5.9266300000000004E-3</v>
      </c>
      <c r="AKU49" s="195"/>
      <c r="AKV49" s="195">
        <v>5.9266300000000004E-3</v>
      </c>
      <c r="AKW49" s="195"/>
      <c r="AKX49" s="195"/>
      <c r="AKY49" s="195">
        <v>1.0741800000000001E-3</v>
      </c>
      <c r="AKZ49" s="195"/>
      <c r="ALA49" s="195"/>
      <c r="ALB49" s="195">
        <v>1.0741800000000001E-3</v>
      </c>
      <c r="ALC49" s="195">
        <v>2.2850000000000001E-3</v>
      </c>
      <c r="ALD49" s="195">
        <v>9.9751299999999987E-3</v>
      </c>
      <c r="ALE49" s="195">
        <v>0.28063391000000004</v>
      </c>
      <c r="ALF49" s="195">
        <v>2.0000000000000001E-4</v>
      </c>
      <c r="ALG49" s="195">
        <v>1E-4</v>
      </c>
      <c r="ALH49" s="195">
        <v>0.29319404000000004</v>
      </c>
      <c r="ALI49" s="195">
        <v>3.2044000000000002E-4</v>
      </c>
      <c r="ALJ49" s="195">
        <v>1.174554E-2</v>
      </c>
      <c r="ALK49" s="195">
        <v>1.293391E-2</v>
      </c>
      <c r="ALL49" s="195">
        <v>2.0000000000000001E-4</v>
      </c>
      <c r="ALM49" s="195">
        <v>2.5199890000000003E-2</v>
      </c>
      <c r="ALN49" s="195">
        <v>2.9820450000000002E-2</v>
      </c>
      <c r="ALO49" s="195">
        <v>9.004719999999999E-3</v>
      </c>
      <c r="ALP49" s="195"/>
      <c r="ALQ49" s="195"/>
      <c r="ALR49" s="195">
        <v>3.8825169999999999E-2</v>
      </c>
      <c r="ALS49" s="195">
        <v>0.36421990999999998</v>
      </c>
      <c r="ALT49" s="195">
        <v>4.7562899999999998E-3</v>
      </c>
      <c r="ALU49" s="195">
        <v>4.7562899999999998E-3</v>
      </c>
      <c r="ALV49" s="195"/>
      <c r="ALW49" s="195">
        <v>7.2048400000000005E-3</v>
      </c>
      <c r="ALX49" s="195"/>
      <c r="ALY49" s="195"/>
      <c r="ALZ49" s="195"/>
      <c r="AMA49" s="195">
        <v>7.2048400000000005E-3</v>
      </c>
      <c r="AMB49" s="195"/>
      <c r="AMC49" s="195"/>
      <c r="AMD49" s="195"/>
      <c r="AME49" s="195"/>
      <c r="AMF49" s="195"/>
      <c r="AMG49" s="195"/>
      <c r="AMH49" s="195"/>
      <c r="AMI49" s="195"/>
      <c r="AMJ49" s="195"/>
      <c r="AMK49" s="195"/>
      <c r="AML49" s="195"/>
      <c r="AMM49" s="195"/>
      <c r="AMN49" s="195"/>
      <c r="AMO49" s="195"/>
      <c r="AMP49" s="195"/>
      <c r="AMQ49" s="195"/>
      <c r="AMR49" s="195">
        <f t="shared" si="49"/>
        <v>0</v>
      </c>
      <c r="AMS49" s="195">
        <f t="shared" si="50"/>
        <v>1.196113E-2</v>
      </c>
      <c r="AMT49" s="195"/>
      <c r="AMU49" s="195"/>
      <c r="AMV49" s="195"/>
      <c r="AMW49" s="195"/>
      <c r="AMX49" s="195"/>
      <c r="AMY49" s="195"/>
      <c r="AMZ49" s="195"/>
      <c r="ANA49" s="195"/>
      <c r="ANB49" s="195"/>
      <c r="ANC49" s="195"/>
      <c r="AND49" s="195"/>
      <c r="ANE49" s="195">
        <f t="shared" si="51"/>
        <v>0</v>
      </c>
      <c r="ANF49" s="195"/>
      <c r="ANG49" s="195"/>
      <c r="ANH49" s="195"/>
      <c r="ANI49" s="195"/>
      <c r="ANJ49" s="195">
        <v>2.1054087800000003</v>
      </c>
      <c r="ANK49" s="195">
        <v>2.1054087800000003</v>
      </c>
      <c r="ANL49" s="195"/>
      <c r="ANM49" s="195"/>
      <c r="ANN49" s="195"/>
      <c r="ANO49" s="195">
        <v>3.6280599999999998E-3</v>
      </c>
      <c r="ANP49" s="195">
        <v>1.35053E-3</v>
      </c>
      <c r="ANQ49" s="195">
        <v>4.9785899999999998E-3</v>
      </c>
      <c r="ANR49" s="195">
        <f t="shared" si="52"/>
        <v>2.1103873700000002</v>
      </c>
      <c r="ANS49" s="195"/>
      <c r="ANT49" s="195">
        <v>8.8717900000000009E-3</v>
      </c>
      <c r="ANU49" s="195"/>
      <c r="ANV49" s="195"/>
      <c r="ANW49" s="195"/>
      <c r="ANX49" s="195">
        <v>8.8717900000000009E-3</v>
      </c>
      <c r="ANY49" s="195"/>
      <c r="ANZ49" s="195"/>
      <c r="AOA49" s="195"/>
      <c r="AOB49" s="195"/>
      <c r="AOC49" s="195">
        <v>5.9041999999999997E-2</v>
      </c>
      <c r="AOD49" s="195">
        <v>5.9041999999999997E-2</v>
      </c>
      <c r="AOE49" s="195"/>
      <c r="AOF49" s="195"/>
      <c r="AOG49" s="195">
        <v>0.80664214000000001</v>
      </c>
      <c r="AOH49" s="195"/>
      <c r="AOI49" s="195">
        <v>0.80664214000000001</v>
      </c>
      <c r="AOJ49" s="195">
        <v>0.48398528000000002</v>
      </c>
      <c r="AOK49" s="195">
        <v>8.9063799999999985E-3</v>
      </c>
      <c r="AOL49" s="195">
        <v>9.2955300000000015E-3</v>
      </c>
      <c r="AOM49" s="195"/>
      <c r="AON49" s="195"/>
      <c r="AOO49" s="195">
        <v>0.50218719000000001</v>
      </c>
      <c r="AOP49" s="195"/>
      <c r="AOQ49" s="195"/>
      <c r="AOR49" s="195"/>
      <c r="AOS49" s="195">
        <v>1.3767431200000002</v>
      </c>
      <c r="AOT49" s="195"/>
      <c r="AOU49" s="195"/>
      <c r="AOV49" s="195"/>
      <c r="AOW49" s="195"/>
      <c r="AOX49" s="195"/>
      <c r="AOY49" s="195"/>
      <c r="AOZ49" s="195"/>
      <c r="APA49" s="195"/>
      <c r="APB49" s="195">
        <f t="shared" si="53"/>
        <v>0</v>
      </c>
      <c r="APC49" s="195"/>
      <c r="APD49" s="195"/>
      <c r="APE49" s="195">
        <v>7.1181499999999995E-2</v>
      </c>
      <c r="APF49" s="195"/>
      <c r="APG49" s="195"/>
      <c r="APH49" s="195">
        <v>7.1181499999999995E-2</v>
      </c>
      <c r="API49" s="195"/>
      <c r="APJ49" s="195"/>
      <c r="APK49" s="195"/>
      <c r="APL49" s="195"/>
      <c r="APM49" s="195"/>
      <c r="APN49" s="195"/>
      <c r="APO49" s="195"/>
      <c r="APP49" s="195"/>
      <c r="APQ49" s="195"/>
      <c r="APR49" s="195"/>
      <c r="APS49" s="195"/>
      <c r="APT49" s="195"/>
      <c r="APU49" s="195">
        <f t="shared" si="54"/>
        <v>7.1181499999999995E-2</v>
      </c>
      <c r="APV49" s="195"/>
      <c r="APW49" s="195"/>
      <c r="APX49" s="195"/>
      <c r="APY49" s="195"/>
      <c r="APZ49" s="195"/>
      <c r="AQA49" s="195"/>
      <c r="AQB49" s="195"/>
      <c r="AQC49" s="195"/>
      <c r="AQD49" s="195"/>
      <c r="AQE49" s="195"/>
      <c r="AQF49" s="195"/>
      <c r="AQG49" s="195"/>
      <c r="AQH49" s="195"/>
      <c r="AQI49" s="195">
        <v>0.17076932</v>
      </c>
      <c r="AQJ49" s="195"/>
      <c r="AQK49" s="195">
        <v>0.17076932</v>
      </c>
      <c r="AQL49" s="195"/>
      <c r="AQM49" s="195">
        <v>6.0153799999999999E-3</v>
      </c>
      <c r="AQN49" s="195"/>
      <c r="AQO49" s="195"/>
      <c r="AQP49" s="195"/>
      <c r="AQQ49" s="195">
        <v>6.0153799999999999E-3</v>
      </c>
      <c r="AQR49" s="195">
        <f t="shared" si="55"/>
        <v>0.17678469999999999</v>
      </c>
      <c r="AQS49" s="195"/>
      <c r="AQT49" s="195"/>
      <c r="AQU49" s="195">
        <v>9.6304200000000006E-3</v>
      </c>
      <c r="AQV49" s="195"/>
      <c r="AQW49" s="195"/>
      <c r="AQX49" s="195">
        <v>9.6304200000000006E-3</v>
      </c>
      <c r="AQY49" s="195"/>
      <c r="AQZ49" s="195"/>
      <c r="ARA49" s="195"/>
      <c r="ARB49" s="195"/>
      <c r="ARC49" s="195">
        <v>6.3743599999999895E-3</v>
      </c>
      <c r="ARD49" s="195">
        <v>6.3743599999999895E-3</v>
      </c>
      <c r="ARE49" s="195"/>
      <c r="ARF49" s="195">
        <v>0.27730021999999993</v>
      </c>
      <c r="ARG49" s="195"/>
      <c r="ARH49" s="195"/>
      <c r="ARI49" s="195">
        <v>0.27730021999999993</v>
      </c>
      <c r="ARJ49" s="195">
        <v>2.2874642199999902</v>
      </c>
      <c r="ARK49" s="195"/>
      <c r="ARL49" s="195">
        <v>3.3999999999999903E-6</v>
      </c>
      <c r="ARM49" s="195"/>
      <c r="ARN49" s="195"/>
      <c r="ARO49" s="195">
        <v>2.2874676199999904</v>
      </c>
      <c r="ARP49" s="195">
        <v>1.214637E-2</v>
      </c>
      <c r="ARQ49" s="195">
        <v>3.4246300000000001E-3</v>
      </c>
      <c r="ARR49" s="195"/>
      <c r="ARS49" s="195">
        <v>1.5571E-2</v>
      </c>
      <c r="ART49" s="195">
        <v>2.5963436199999905</v>
      </c>
      <c r="ARU49" s="195"/>
      <c r="ARV49" s="195"/>
      <c r="ARW49" s="195"/>
      <c r="ARX49" s="195"/>
      <c r="ARY49" s="195"/>
      <c r="ARZ49" s="195"/>
      <c r="ASA49" s="195"/>
      <c r="ASB49" s="195"/>
      <c r="ASC49" s="195"/>
      <c r="ASD49" s="195"/>
      <c r="ASE49" s="195">
        <v>7.1181499999999995E-2</v>
      </c>
      <c r="ASF49" s="195"/>
      <c r="ASG49" s="195"/>
      <c r="ASH49" s="195">
        <v>7.1181499999999995E-2</v>
      </c>
      <c r="ASI49" s="195"/>
      <c r="ASJ49" s="195"/>
      <c r="ASK49" s="195"/>
      <c r="ASL49" s="195"/>
      <c r="ASM49" s="195"/>
      <c r="ASN49" s="195"/>
      <c r="ASO49" s="195"/>
      <c r="ASP49" s="195"/>
      <c r="ASQ49" s="195"/>
      <c r="ASR49" s="195"/>
      <c r="ASS49" s="195"/>
      <c r="AST49" s="195"/>
      <c r="ASU49" s="195">
        <v>7.1181499999999995E-2</v>
      </c>
      <c r="ASV49" s="195"/>
      <c r="ASW49" s="195"/>
      <c r="ASX49" s="195"/>
      <c r="ASY49" s="195"/>
      <c r="ASZ49" s="195">
        <v>3.44086E-3</v>
      </c>
      <c r="ATA49" s="195">
        <v>3.44086E-3</v>
      </c>
      <c r="ATB49" s="195"/>
      <c r="ATC49" s="195"/>
      <c r="ATD49" s="195"/>
      <c r="ATE49" s="195"/>
      <c r="ATF49" s="195"/>
      <c r="ATG49" s="195"/>
      <c r="ATH49" s="195"/>
      <c r="ATI49" s="195"/>
      <c r="ATJ49" s="195"/>
      <c r="ATK49" s="195">
        <v>6.0044700000000005E-3</v>
      </c>
      <c r="ATL49" s="195"/>
      <c r="ATM49" s="195">
        <v>6.0044700000000005E-3</v>
      </c>
      <c r="ATN49" s="195">
        <v>2.0790582</v>
      </c>
      <c r="ATO49" s="195"/>
      <c r="ATP49" s="195"/>
      <c r="ATQ49" s="195"/>
      <c r="ATR49" s="195">
        <v>5.6889899999999997E-3</v>
      </c>
      <c r="ATS49" s="195">
        <v>2.0847471899999999</v>
      </c>
      <c r="ATT49" s="195">
        <v>1.5176250000000001E-2</v>
      </c>
      <c r="ATU49" s="195">
        <v>1.5176250000000001E-2</v>
      </c>
      <c r="ATV49" s="195">
        <v>2.1093687700000001</v>
      </c>
      <c r="ATW49" s="195">
        <v>5.5173699999999997E-3</v>
      </c>
      <c r="ATX49" s="195"/>
      <c r="ATY49" s="195"/>
      <c r="ATZ49" s="195">
        <v>9.8990999999999988E-4</v>
      </c>
      <c r="AUA49" s="195">
        <v>6.5072799999999998E-3</v>
      </c>
      <c r="AUB49" s="195"/>
      <c r="AUC49" s="195"/>
      <c r="AUD49" s="195"/>
      <c r="AUE49" s="195"/>
      <c r="AUF49" s="195"/>
      <c r="AUG49" s="195"/>
      <c r="AUH49" s="195"/>
      <c r="AUI49" s="195"/>
      <c r="AUJ49" s="195">
        <v>6.1848500000000004E-3</v>
      </c>
      <c r="AUK49" s="195"/>
      <c r="AUL49" s="195"/>
      <c r="AUM49" s="195">
        <v>6.1848500000000004E-3</v>
      </c>
      <c r="AUN49" s="195"/>
      <c r="AUO49" s="195"/>
      <c r="AUP49" s="195">
        <v>42.187772000000002</v>
      </c>
      <c r="AUQ49" s="195"/>
      <c r="AUR49" s="195"/>
      <c r="AUS49" s="195">
        <v>42.187772000000002</v>
      </c>
      <c r="AUT49" s="195"/>
      <c r="AUU49" s="195"/>
      <c r="AUV49" s="195"/>
      <c r="AUW49" s="195"/>
      <c r="AUX49" s="195"/>
      <c r="AUY49" s="195">
        <v>42.20046413</v>
      </c>
      <c r="AUZ49" s="195"/>
      <c r="AVA49" s="195"/>
      <c r="AVB49" s="195"/>
      <c r="AVC49" s="195">
        <v>4.0720499999999998E-3</v>
      </c>
      <c r="AVD49" s="195"/>
      <c r="AVE49" s="195"/>
      <c r="AVF49" s="195"/>
      <c r="AVG49" s="195">
        <v>4.0720499999999998E-3</v>
      </c>
      <c r="AVH49" s="195"/>
      <c r="AVI49" s="195"/>
      <c r="AVJ49" s="195"/>
      <c r="AVK49" s="195"/>
      <c r="AVL49" s="195"/>
      <c r="AVM49" s="195"/>
      <c r="AVN49" s="195"/>
      <c r="AVO49" s="195"/>
      <c r="AVP49" s="195"/>
      <c r="AVQ49" s="195"/>
      <c r="AVR49" s="195"/>
      <c r="AVS49" s="195"/>
      <c r="AVT49" s="195"/>
      <c r="AVU49" s="195"/>
      <c r="AVV49" s="195"/>
      <c r="AVW49" s="195"/>
      <c r="AVX49" s="195"/>
      <c r="AVY49" s="195"/>
      <c r="AVZ49" s="195">
        <v>4.0720499999999998E-3</v>
      </c>
      <c r="AWA49" s="195"/>
      <c r="AWB49" s="195"/>
      <c r="AWC49" s="195"/>
      <c r="AWD49" s="195"/>
      <c r="AWE49" s="195"/>
      <c r="AWF49" s="195"/>
      <c r="AWG49" s="195"/>
      <c r="AWH49" s="195"/>
      <c r="AWI49" s="195"/>
      <c r="AWJ49" s="195"/>
      <c r="AWK49" s="195"/>
      <c r="AWL49" s="195"/>
      <c r="AWM49" s="195"/>
      <c r="AWN49" s="195"/>
      <c r="AWO49" s="195"/>
      <c r="AWP49" s="195"/>
      <c r="AWQ49" s="195"/>
      <c r="AWR49" s="195">
        <f t="shared" si="56"/>
        <v>0</v>
      </c>
      <c r="AWS49" s="195"/>
      <c r="AWT49" s="195"/>
      <c r="AWU49" s="195"/>
      <c r="AWV49" s="195">
        <v>9.4849854227405228E-5</v>
      </c>
      <c r="AWW49" s="195">
        <f t="shared" si="57"/>
        <v>9.4849854227405228E-5</v>
      </c>
      <c r="AWX49" s="195"/>
      <c r="AWY49" s="195"/>
      <c r="AWZ49" s="195">
        <f t="shared" si="58"/>
        <v>0</v>
      </c>
      <c r="AXA49" s="195">
        <f t="shared" si="59"/>
        <v>9.4849854227405228E-5</v>
      </c>
      <c r="AXB49" s="195">
        <f t="shared" si="60"/>
        <v>51.092802649854221</v>
      </c>
      <c r="AXC49" s="195"/>
      <c r="AXD49" s="195"/>
      <c r="AXE49" s="195">
        <f t="shared" si="61"/>
        <v>0</v>
      </c>
      <c r="AXF49" s="195"/>
      <c r="AXG49" s="195"/>
      <c r="AXH49" s="195"/>
      <c r="AXI49" s="195"/>
      <c r="AXJ49" s="195"/>
      <c r="AXK49" s="195">
        <f t="shared" si="62"/>
        <v>0</v>
      </c>
      <c r="AXL49" s="195"/>
      <c r="AXM49" s="195"/>
      <c r="AXN49" s="195"/>
      <c r="AXO49" s="195">
        <v>0.27410844058309042</v>
      </c>
      <c r="AXP49" s="195">
        <v>0</v>
      </c>
      <c r="AXQ49" s="195">
        <f t="shared" si="63"/>
        <v>0.27410844058309042</v>
      </c>
      <c r="AXR49" s="195">
        <v>0</v>
      </c>
      <c r="AXS49" s="195">
        <v>0</v>
      </c>
      <c r="AXT49" s="195">
        <v>0</v>
      </c>
      <c r="AXU49" s="195">
        <v>0</v>
      </c>
      <c r="AXV49" s="195">
        <f t="shared" si="64"/>
        <v>0</v>
      </c>
      <c r="AXW49" s="195">
        <v>0</v>
      </c>
      <c r="AXX49" s="195">
        <v>0</v>
      </c>
      <c r="AXY49" s="195">
        <v>0</v>
      </c>
      <c r="AXZ49" s="195"/>
      <c r="AYA49" s="195"/>
      <c r="AYB49" s="195">
        <f t="shared" si="65"/>
        <v>0</v>
      </c>
      <c r="AYC49" s="195">
        <f t="shared" si="231"/>
        <v>0.27410844058309042</v>
      </c>
      <c r="AYD49" s="195"/>
      <c r="AYE49" s="195"/>
      <c r="AYF49" s="195"/>
      <c r="AYG49" s="195"/>
      <c r="AYH49" s="195"/>
      <c r="AYI49" s="195">
        <f t="shared" si="66"/>
        <v>0</v>
      </c>
      <c r="AYJ49" s="195"/>
      <c r="AYK49" s="195"/>
      <c r="AYL49" s="195"/>
      <c r="AYM49" s="195"/>
      <c r="AYN49" s="195"/>
      <c r="AYO49" s="195">
        <f t="shared" si="67"/>
        <v>0</v>
      </c>
      <c r="AYP49" s="195"/>
      <c r="AYQ49" s="195"/>
      <c r="AYR49" s="195"/>
      <c r="AYS49" s="195"/>
      <c r="AYT49" s="195"/>
      <c r="AYU49" s="195">
        <f t="shared" si="68"/>
        <v>0</v>
      </c>
      <c r="AYV49" s="195"/>
      <c r="AYW49" s="195"/>
      <c r="AYX49" s="195"/>
      <c r="AYY49" s="195">
        <f t="shared" si="69"/>
        <v>0</v>
      </c>
      <c r="AYZ49" s="195">
        <f t="shared" si="70"/>
        <v>0</v>
      </c>
      <c r="AZA49" s="195"/>
      <c r="AZB49" s="195"/>
      <c r="AZC49" s="195"/>
      <c r="AZD49" s="195"/>
      <c r="AZE49" s="195"/>
      <c r="AZF49" s="195">
        <f t="shared" si="71"/>
        <v>0</v>
      </c>
      <c r="AZG49" s="195"/>
      <c r="AZH49" s="195"/>
      <c r="AZI49" s="195"/>
      <c r="AZJ49" s="195">
        <v>7.1181499999999995E-2</v>
      </c>
      <c r="AZK49" s="195"/>
      <c r="AZL49" s="195">
        <f t="shared" si="72"/>
        <v>7.1181499999999995E-2</v>
      </c>
      <c r="AZM49" s="195"/>
      <c r="AZN49" s="195"/>
      <c r="AZO49" s="195"/>
      <c r="AZP49" s="195"/>
      <c r="AZQ49" s="195"/>
      <c r="AZR49" s="195">
        <f t="shared" si="73"/>
        <v>0</v>
      </c>
      <c r="AZS49" s="202">
        <v>2.0413437696793002</v>
      </c>
      <c r="AZT49" s="202"/>
      <c r="AZU49" s="202"/>
      <c r="AZV49" s="202"/>
      <c r="AZW49" s="202"/>
      <c r="AZX49" s="195">
        <f t="shared" si="74"/>
        <v>2.0413437696793002</v>
      </c>
      <c r="AZY49" s="202"/>
      <c r="AZZ49" s="202"/>
      <c r="BAA49" s="195">
        <f t="shared" si="75"/>
        <v>0</v>
      </c>
      <c r="BAB49" s="195">
        <f t="shared" si="76"/>
        <v>2.1125252696793</v>
      </c>
      <c r="BAC49" s="202"/>
      <c r="BAD49" s="202"/>
      <c r="BAE49" s="202"/>
      <c r="BAF49" s="195">
        <f t="shared" si="77"/>
        <v>0</v>
      </c>
      <c r="BAG49" s="202"/>
      <c r="BAH49" s="202"/>
      <c r="BAI49" s="202"/>
      <c r="BAJ49" s="202"/>
      <c r="BAK49" s="195">
        <f t="shared" si="78"/>
        <v>0</v>
      </c>
      <c r="BAL49" s="202"/>
      <c r="BAM49" s="202"/>
      <c r="BAN49" s="202">
        <v>5.8797880466472302E-2</v>
      </c>
      <c r="BAO49" s="202"/>
      <c r="BAP49" s="202"/>
      <c r="BAQ49" s="195">
        <f t="shared" si="79"/>
        <v>5.8797880466472302E-2</v>
      </c>
      <c r="BAR49" s="202"/>
      <c r="BAS49" s="202">
        <v>327.165649919825</v>
      </c>
      <c r="BAT49" s="202"/>
      <c r="BAU49" s="202"/>
      <c r="BAV49" s="202"/>
      <c r="BAW49" s="195">
        <f t="shared" si="80"/>
        <v>327.165649919825</v>
      </c>
      <c r="BAX49" s="202"/>
      <c r="BAY49" s="202"/>
      <c r="BAZ49" s="202"/>
      <c r="BBA49" s="202"/>
      <c r="BBB49" s="195">
        <f t="shared" si="81"/>
        <v>0</v>
      </c>
      <c r="BBC49" s="195">
        <f t="shared" si="82"/>
        <v>327.2244478002915</v>
      </c>
      <c r="BBD49" s="202"/>
      <c r="BBE49" s="202"/>
      <c r="BBF49" s="202"/>
      <c r="BBG49" s="202"/>
      <c r="BBH49" s="202"/>
      <c r="BBI49" s="195">
        <f t="shared" si="83"/>
        <v>0</v>
      </c>
      <c r="BBJ49" s="202"/>
      <c r="BBK49" s="202"/>
      <c r="BBL49" s="202">
        <v>4.6221750728862969E-2</v>
      </c>
      <c r="BBM49" s="202"/>
      <c r="BBN49" s="202"/>
      <c r="BBO49" s="195">
        <f t="shared" si="84"/>
        <v>4.6221750728862969E-2</v>
      </c>
      <c r="BBP49" s="202"/>
      <c r="BBQ49" s="202"/>
      <c r="BBR49" s="202"/>
      <c r="BBS49" s="202"/>
      <c r="BBT49" s="202"/>
      <c r="BBU49" s="195">
        <f t="shared" si="85"/>
        <v>0</v>
      </c>
      <c r="BBV49" s="202"/>
      <c r="BBW49" s="202"/>
      <c r="BBX49" s="202"/>
      <c r="BBY49" s="202"/>
      <c r="BBZ49" s="202"/>
      <c r="BCA49" s="195">
        <f t="shared" si="86"/>
        <v>0</v>
      </c>
      <c r="BCB49" s="195">
        <f t="shared" si="87"/>
        <v>4.6221750728862969E-2</v>
      </c>
      <c r="BCC49" s="202"/>
      <c r="BCD49" s="202"/>
      <c r="BCE49" s="202"/>
      <c r="BCF49" s="202"/>
      <c r="BCG49" s="202"/>
      <c r="BCH49" s="195">
        <f t="shared" si="88"/>
        <v>0</v>
      </c>
      <c r="BCI49" s="202"/>
      <c r="BCJ49" s="202"/>
      <c r="BCK49" s="202"/>
      <c r="BCL49" s="202"/>
      <c r="BCM49" s="195">
        <f t="shared" si="232"/>
        <v>0</v>
      </c>
      <c r="BCN49" s="202"/>
      <c r="BCO49" s="202"/>
      <c r="BCP49" s="202"/>
      <c r="BCQ49" s="202"/>
      <c r="BCR49" s="202"/>
      <c r="BCS49" s="195">
        <f t="shared" si="89"/>
        <v>0</v>
      </c>
      <c r="BCT49" s="202"/>
      <c r="BCU49" s="202"/>
      <c r="BCV49" s="202"/>
      <c r="BCW49" s="202"/>
      <c r="BCX49" s="195">
        <f t="shared" si="90"/>
        <v>0</v>
      </c>
      <c r="BCY49" s="195"/>
      <c r="BCZ49" s="195"/>
      <c r="BDA49" s="195">
        <f t="shared" si="91"/>
        <v>0</v>
      </c>
      <c r="BDB49" s="195">
        <f t="shared" si="92"/>
        <v>0</v>
      </c>
      <c r="BDC49" s="195"/>
      <c r="BDD49" s="195"/>
      <c r="BDE49" s="195"/>
      <c r="BDF49" s="195">
        <f t="shared" si="233"/>
        <v>0</v>
      </c>
      <c r="BDG49" s="195"/>
      <c r="BDH49" s="195"/>
      <c r="BDI49" s="195"/>
      <c r="BDJ49" s="195"/>
      <c r="BDK49" s="195">
        <v>2.1365500000000001E-3</v>
      </c>
      <c r="BDL49" s="195">
        <f t="shared" si="93"/>
        <v>2.1365500000000001E-3</v>
      </c>
      <c r="BDM49" s="195"/>
      <c r="BDN49" s="195"/>
      <c r="BDO49" s="195"/>
      <c r="BDP49" s="195"/>
      <c r="BDQ49" s="195">
        <f t="shared" si="94"/>
        <v>0</v>
      </c>
      <c r="BDR49" s="195">
        <v>0.27200966999999998</v>
      </c>
      <c r="BDS49" s="195"/>
      <c r="BDT49" s="195"/>
      <c r="BDU49" s="195"/>
      <c r="BDV49" s="195"/>
      <c r="BDW49" s="195">
        <f t="shared" si="95"/>
        <v>0.27200966999999998</v>
      </c>
      <c r="BDX49" s="195"/>
      <c r="BDY49" s="195"/>
      <c r="BDZ49" s="195"/>
      <c r="BEA49" s="195"/>
      <c r="BEB49" s="195"/>
      <c r="BEC49" s="195">
        <f t="shared" si="96"/>
        <v>0</v>
      </c>
      <c r="BED49" s="195">
        <f t="shared" si="97"/>
        <v>0.27414622</v>
      </c>
      <c r="BEE49" s="195"/>
      <c r="BEF49" s="195"/>
      <c r="BEG49" s="195"/>
      <c r="BEH49" s="195"/>
      <c r="BEI49" s="195">
        <f t="shared" si="98"/>
        <v>0</v>
      </c>
      <c r="BEJ49" s="195"/>
      <c r="BEK49" s="195"/>
      <c r="BEL49" s="195"/>
      <c r="BEM49" s="195"/>
      <c r="BEN49" s="195"/>
      <c r="BEO49" s="195">
        <f t="shared" si="99"/>
        <v>0</v>
      </c>
      <c r="BEP49" s="195"/>
      <c r="BEQ49" s="195"/>
      <c r="BER49" s="195"/>
      <c r="BES49" s="195"/>
      <c r="BET49" s="195"/>
      <c r="BEU49" s="195">
        <f t="shared" si="234"/>
        <v>0</v>
      </c>
      <c r="BEV49" s="195"/>
      <c r="BEW49" s="195">
        <v>4.6221750728862969E-2</v>
      </c>
      <c r="BEX49" s="195"/>
      <c r="BEY49" s="195"/>
      <c r="BEZ49" s="195"/>
      <c r="BFA49" s="195">
        <f t="shared" si="100"/>
        <v>4.6221750728862969E-2</v>
      </c>
      <c r="BFB49" s="195"/>
      <c r="BFC49" s="195">
        <f t="shared" si="101"/>
        <v>0</v>
      </c>
      <c r="BFD49" s="195">
        <f t="shared" si="235"/>
        <v>4.6221750728862969E-2</v>
      </c>
      <c r="BFE49" s="195"/>
      <c r="BFF49" s="195"/>
      <c r="BFG49" s="195"/>
      <c r="BFH49" s="195"/>
      <c r="BFI49" s="195">
        <f t="shared" si="102"/>
        <v>0</v>
      </c>
      <c r="BFJ49" s="195"/>
      <c r="BFK49" s="195"/>
      <c r="BFL49" s="195"/>
      <c r="BFM49" s="195"/>
      <c r="BFN49" s="195"/>
      <c r="BFO49" s="195">
        <f t="shared" si="103"/>
        <v>0</v>
      </c>
      <c r="BFP49" s="195"/>
      <c r="BFQ49" s="195"/>
      <c r="BFR49" s="195"/>
      <c r="BFS49" s="195"/>
      <c r="BFT49" s="195"/>
      <c r="BFU49" s="195">
        <f t="shared" si="236"/>
        <v>0</v>
      </c>
      <c r="BFV49" s="195"/>
      <c r="BFW49" s="195"/>
      <c r="BFX49" s="195">
        <v>2.0317084810495625</v>
      </c>
      <c r="BFY49" s="195"/>
      <c r="BFZ49" s="195"/>
      <c r="BGA49" s="195">
        <f t="shared" si="104"/>
        <v>2.0317084810495625</v>
      </c>
      <c r="BGB49" s="195"/>
      <c r="BGC49" s="195"/>
      <c r="BGD49" s="195"/>
      <c r="BGE49" s="195">
        <f t="shared" si="105"/>
        <v>0</v>
      </c>
      <c r="BGF49" s="195">
        <f t="shared" si="237"/>
        <v>2.0317084810495625</v>
      </c>
      <c r="BGG49" s="195"/>
      <c r="BGH49" s="195"/>
      <c r="BGI49" s="195">
        <f t="shared" si="106"/>
        <v>0</v>
      </c>
      <c r="BGJ49" s="195"/>
      <c r="BGK49" s="195"/>
      <c r="BGL49" s="195"/>
      <c r="BGM49" s="195"/>
      <c r="BGN49" s="195"/>
      <c r="BGO49" s="195">
        <f t="shared" si="107"/>
        <v>0</v>
      </c>
      <c r="BGP49" s="195"/>
      <c r="BGQ49" s="195"/>
      <c r="BGR49" s="195"/>
      <c r="BGS49" s="195"/>
      <c r="BGT49" s="195"/>
      <c r="BGU49" s="195">
        <f t="shared" si="108"/>
        <v>0</v>
      </c>
      <c r="BGV49" s="195"/>
      <c r="BGW49" s="195"/>
      <c r="BGX49" s="195"/>
      <c r="BGY49" s="195"/>
      <c r="BGZ49" s="195"/>
      <c r="BHA49" s="195">
        <f t="shared" si="109"/>
        <v>0</v>
      </c>
      <c r="BHB49" s="195"/>
      <c r="BHC49" s="195"/>
      <c r="BHD49" s="195"/>
      <c r="BHE49" s="195">
        <v>0.79498160058309031</v>
      </c>
      <c r="BHF49" s="195"/>
      <c r="BHG49" s="195">
        <f t="shared" si="110"/>
        <v>0.79498160058309031</v>
      </c>
      <c r="BHH49" s="195">
        <f t="shared" si="111"/>
        <v>0.79498160058309031</v>
      </c>
      <c r="BHI49" s="195"/>
      <c r="BHJ49" s="195"/>
      <c r="BHK49" s="195"/>
      <c r="BHL49" s="195"/>
      <c r="BHM49" s="195">
        <f t="shared" si="112"/>
        <v>0</v>
      </c>
      <c r="BHN49" s="195"/>
      <c r="BHO49" s="195"/>
      <c r="BHP49" s="195"/>
      <c r="BHQ49" s="195"/>
      <c r="BHR49" s="195"/>
      <c r="BHS49" s="195">
        <f t="shared" si="113"/>
        <v>0</v>
      </c>
      <c r="BHT49" s="195"/>
      <c r="BHU49" s="195"/>
      <c r="BHV49" s="195"/>
      <c r="BHW49" s="195"/>
      <c r="BHX49" s="195"/>
      <c r="BHY49" s="195">
        <f t="shared" si="114"/>
        <v>0</v>
      </c>
      <c r="BHZ49" s="195"/>
      <c r="BIA49" s="195"/>
      <c r="BIB49" s="195">
        <v>4.6221750728862969E-2</v>
      </c>
      <c r="BIC49" s="195"/>
      <c r="BID49" s="195"/>
      <c r="BIE49" s="195">
        <f t="shared" si="115"/>
        <v>4.6221750728862969E-2</v>
      </c>
      <c r="BIF49" s="195"/>
      <c r="BIG49" s="195">
        <f t="shared" si="116"/>
        <v>0</v>
      </c>
      <c r="BIH49" s="195">
        <f t="shared" si="117"/>
        <v>4.6221750728862969E-2</v>
      </c>
      <c r="BII49" s="195"/>
      <c r="BIJ49" s="195"/>
      <c r="BIK49" s="195"/>
      <c r="BIL49" s="195"/>
      <c r="BIM49" s="195">
        <f t="shared" si="118"/>
        <v>0</v>
      </c>
      <c r="BIN49" s="195"/>
      <c r="BIO49" s="195"/>
      <c r="BIP49" s="195"/>
      <c r="BIQ49" s="195"/>
      <c r="BIR49" s="195"/>
      <c r="BIS49" s="195">
        <f t="shared" si="119"/>
        <v>0</v>
      </c>
      <c r="BIT49" s="195"/>
      <c r="BIU49" s="195"/>
      <c r="BIV49" s="195"/>
      <c r="BIW49" s="195"/>
      <c r="BIX49" s="195"/>
      <c r="BIY49" s="195">
        <f t="shared" si="120"/>
        <v>0</v>
      </c>
      <c r="BIZ49" s="195"/>
      <c r="BJA49" s="195"/>
      <c r="BJB49" s="195"/>
      <c r="BJC49" s="195"/>
      <c r="BJD49" s="195">
        <f t="shared" si="121"/>
        <v>0</v>
      </c>
      <c r="BJE49" s="195"/>
      <c r="BJF49" s="195"/>
      <c r="BJG49" s="195"/>
      <c r="BJH49" s="195"/>
      <c r="BJI49" s="195">
        <f t="shared" si="122"/>
        <v>0</v>
      </c>
      <c r="BJJ49" s="195">
        <f t="shared" si="123"/>
        <v>0</v>
      </c>
      <c r="BJK49" s="195">
        <f t="shared" si="238"/>
        <v>332.85058306437315</v>
      </c>
      <c r="BJL49" s="195"/>
      <c r="BJM49" s="195"/>
      <c r="BJN49" s="195"/>
      <c r="BJO49" s="195"/>
      <c r="BJP49" s="195"/>
      <c r="BJQ49" s="195">
        <f t="shared" si="124"/>
        <v>0</v>
      </c>
      <c r="BJR49" s="195"/>
      <c r="BJS49" s="195"/>
      <c r="BJT49" s="195"/>
      <c r="BJU49" s="195"/>
      <c r="BJV49" s="195"/>
      <c r="BJW49" s="195">
        <f t="shared" si="125"/>
        <v>0</v>
      </c>
      <c r="BJX49" s="195"/>
      <c r="BJY49" s="195"/>
      <c r="BJZ49" s="195"/>
      <c r="BKA49" s="195"/>
      <c r="BKB49" s="195">
        <f t="shared" si="126"/>
        <v>0</v>
      </c>
      <c r="BKC49" s="195"/>
      <c r="BKD49" s="195"/>
      <c r="BKE49" s="195"/>
      <c r="BKF49" s="195"/>
      <c r="BKG49" s="195"/>
      <c r="BKH49" s="195">
        <f t="shared" si="127"/>
        <v>0</v>
      </c>
      <c r="BKI49" s="195">
        <f t="shared" si="128"/>
        <v>0</v>
      </c>
      <c r="BKJ49" s="195"/>
      <c r="BKK49" s="195"/>
      <c r="BKL49" s="195">
        <v>96</v>
      </c>
      <c r="BKM49" s="195">
        <v>34</v>
      </c>
      <c r="BKN49" s="195"/>
      <c r="BKO49" s="195">
        <f t="shared" si="129"/>
        <v>130</v>
      </c>
      <c r="BKP49" s="195"/>
      <c r="BKQ49" s="195"/>
      <c r="BKR49" s="195"/>
      <c r="BKS49" s="195"/>
      <c r="BKT49" s="195"/>
      <c r="BKU49" s="195">
        <f t="shared" si="130"/>
        <v>0</v>
      </c>
      <c r="BKV49" s="195"/>
      <c r="BKW49" s="195"/>
      <c r="BKX49" s="195"/>
      <c r="BKY49" s="195">
        <f t="shared" si="131"/>
        <v>0</v>
      </c>
      <c r="BKZ49" s="195"/>
      <c r="BLA49" s="195"/>
      <c r="BLB49" s="195"/>
      <c r="BLC49" s="195"/>
      <c r="BLD49" s="195"/>
      <c r="BLE49" s="195">
        <f t="shared" si="132"/>
        <v>0</v>
      </c>
      <c r="BLF49" s="196">
        <f t="shared" si="133"/>
        <v>130</v>
      </c>
      <c r="BLG49" s="195"/>
      <c r="BLH49" s="195"/>
      <c r="BLI49" s="195"/>
      <c r="BLJ49" s="195"/>
      <c r="BLK49" s="195"/>
      <c r="BLL49" s="195">
        <f t="shared" si="134"/>
        <v>0</v>
      </c>
      <c r="BLM49" s="195"/>
      <c r="BLN49" s="195"/>
      <c r="BLO49" s="195"/>
      <c r="BLP49" s="195"/>
      <c r="BLQ49" s="195"/>
      <c r="BLR49" s="196">
        <f t="shared" si="135"/>
        <v>0</v>
      </c>
      <c r="BLS49" s="195"/>
      <c r="BLT49" s="195"/>
      <c r="BLU49" s="195"/>
      <c r="BLV49" s="195"/>
      <c r="BLW49" s="195"/>
      <c r="BLX49" s="196">
        <f t="shared" si="239"/>
        <v>0</v>
      </c>
      <c r="BLY49" s="195"/>
      <c r="BLZ49" s="195">
        <v>2.0138303</v>
      </c>
      <c r="BMA49" s="195"/>
      <c r="BMB49" s="195"/>
      <c r="BMC49" s="195"/>
      <c r="BMD49" s="196">
        <f t="shared" si="136"/>
        <v>2.0138303</v>
      </c>
      <c r="BME49" s="195"/>
      <c r="BMF49" s="195"/>
      <c r="BMG49" s="195"/>
      <c r="BMH49" s="196">
        <f t="shared" si="137"/>
        <v>0</v>
      </c>
      <c r="BMI49" s="196">
        <f t="shared" si="138"/>
        <v>2.0138303</v>
      </c>
      <c r="BMJ49" s="195"/>
      <c r="BMK49" s="196">
        <f t="shared" si="139"/>
        <v>0</v>
      </c>
      <c r="BML49" s="195"/>
      <c r="BMM49" s="195"/>
      <c r="BMN49" s="195"/>
      <c r="BMO49" s="195"/>
      <c r="BMP49" s="195"/>
      <c r="BMQ49" s="196">
        <f t="shared" si="140"/>
        <v>0</v>
      </c>
      <c r="BMR49" s="195"/>
      <c r="BMS49" s="195"/>
      <c r="BMT49" s="195"/>
      <c r="BMU49" s="195"/>
      <c r="BMV49" s="195"/>
      <c r="BMW49" s="196">
        <f t="shared" si="141"/>
        <v>0</v>
      </c>
      <c r="BMX49" s="195"/>
      <c r="BMY49" s="195"/>
      <c r="BMZ49" s="195"/>
      <c r="BNA49" s="195"/>
      <c r="BNB49" s="195"/>
      <c r="BNC49" s="196">
        <f t="shared" si="142"/>
        <v>0</v>
      </c>
      <c r="BND49" s="195">
        <v>0.17819055000000003</v>
      </c>
      <c r="BNE49" s="195"/>
      <c r="BNF49" s="195"/>
      <c r="BNG49" s="195"/>
      <c r="BNH49" s="195"/>
      <c r="BNI49" s="196">
        <f t="shared" si="143"/>
        <v>0.17819055000000003</v>
      </c>
      <c r="BNJ49" s="196">
        <f t="shared" si="144"/>
        <v>0.17819055000000003</v>
      </c>
      <c r="BNK49" s="195"/>
      <c r="BNL49" s="195"/>
      <c r="BNM49" s="195"/>
      <c r="BNN49" s="195"/>
      <c r="BNO49" s="195"/>
      <c r="BNP49" s="196">
        <f t="shared" si="145"/>
        <v>0</v>
      </c>
      <c r="BNQ49" s="195"/>
      <c r="BNR49" s="195">
        <v>2.6E-7</v>
      </c>
      <c r="BNS49" s="195"/>
      <c r="BNT49" s="195"/>
      <c r="BNU49" s="195"/>
      <c r="BNV49" s="196">
        <f t="shared" si="146"/>
        <v>2.6E-7</v>
      </c>
      <c r="BNW49" s="195"/>
      <c r="BNX49" s="195"/>
      <c r="BNY49" s="195"/>
      <c r="BNZ49" s="195"/>
      <c r="BOA49" s="195"/>
      <c r="BOB49" s="196">
        <f t="shared" si="147"/>
        <v>0</v>
      </c>
      <c r="BOC49" s="195"/>
      <c r="BOD49" s="195"/>
      <c r="BOE49" s="195"/>
      <c r="BOF49" s="195"/>
      <c r="BOG49" s="195"/>
      <c r="BOH49" s="196">
        <f t="shared" si="148"/>
        <v>0</v>
      </c>
      <c r="BOI49" s="195">
        <v>4.6817400000000002E-3</v>
      </c>
      <c r="BOJ49" s="196">
        <f t="shared" si="149"/>
        <v>4.6817400000000002E-3</v>
      </c>
      <c r="BOK49" s="196">
        <f t="shared" si="150"/>
        <v>4.6820000000000004E-3</v>
      </c>
      <c r="BOL49" s="195"/>
      <c r="BOM49" s="195"/>
      <c r="BON49" s="195"/>
      <c r="BOO49" s="196">
        <f t="shared" si="240"/>
        <v>0</v>
      </c>
      <c r="BOP49" s="196">
        <v>1.9999848888119198E-8</v>
      </c>
      <c r="BOQ49" s="196"/>
      <c r="BOR49" s="196"/>
      <c r="BOS49" s="196"/>
      <c r="BOT49" s="196"/>
      <c r="BOU49" s="196">
        <f t="shared" si="151"/>
        <v>1.9999848888119198E-8</v>
      </c>
      <c r="BOV49" s="196"/>
      <c r="BOW49" s="196"/>
      <c r="BOX49" s="196"/>
      <c r="BOY49" s="196"/>
      <c r="BOZ49" s="196"/>
      <c r="BPA49" s="196"/>
      <c r="BPB49" s="196">
        <f t="shared" si="152"/>
        <v>0</v>
      </c>
      <c r="BPC49" s="196"/>
      <c r="BPD49" s="196"/>
      <c r="BPE49" s="196"/>
      <c r="BPF49" s="196"/>
      <c r="BPG49" s="196">
        <f t="shared" si="153"/>
        <v>0</v>
      </c>
      <c r="BPH49" s="196"/>
      <c r="BPI49" s="196"/>
      <c r="BPJ49" s="196"/>
      <c r="BPK49" s="196">
        <f t="shared" si="154"/>
        <v>0</v>
      </c>
      <c r="BPL49" s="196">
        <f t="shared" si="155"/>
        <v>1.9999848888119198E-8</v>
      </c>
      <c r="BPM49" s="196"/>
      <c r="BPN49" s="196"/>
      <c r="BPO49" s="196">
        <f t="shared" si="156"/>
        <v>0</v>
      </c>
      <c r="BPP49" s="196"/>
      <c r="BPQ49" s="196"/>
      <c r="BPR49" s="196"/>
      <c r="BPS49" s="196"/>
      <c r="BPT49" s="196"/>
      <c r="BPU49" s="196">
        <f t="shared" si="157"/>
        <v>0</v>
      </c>
      <c r="BPV49" s="196"/>
      <c r="BPW49" s="196"/>
      <c r="BPX49" s="196"/>
      <c r="BPY49" s="196"/>
      <c r="BPZ49" s="196">
        <f t="shared" si="241"/>
        <v>0</v>
      </c>
      <c r="BQA49" s="196"/>
      <c r="BQB49" s="196"/>
      <c r="BQC49" s="196"/>
      <c r="BQD49" s="196"/>
      <c r="BQE49" s="196"/>
      <c r="BQF49" s="196">
        <f t="shared" si="158"/>
        <v>0</v>
      </c>
      <c r="BQG49" s="196"/>
      <c r="BQH49" s="196"/>
      <c r="BQI49" s="196"/>
      <c r="BQJ49" s="196"/>
      <c r="BQK49" s="196"/>
      <c r="BQL49" s="196">
        <f t="shared" si="159"/>
        <v>0</v>
      </c>
      <c r="BQM49" s="196">
        <f t="shared" si="242"/>
        <v>0</v>
      </c>
      <c r="BQN49" s="196"/>
      <c r="BQO49" s="196"/>
      <c r="BQP49" s="196"/>
      <c r="BQQ49" s="196"/>
      <c r="BQR49" s="196">
        <f t="shared" si="160"/>
        <v>0</v>
      </c>
      <c r="BQS49" s="196"/>
      <c r="BQT49" s="196"/>
      <c r="BQU49" s="196"/>
      <c r="BQV49" s="196"/>
      <c r="BQW49" s="196"/>
      <c r="BQX49" s="196">
        <f t="shared" si="161"/>
        <v>0</v>
      </c>
      <c r="BQY49" s="196"/>
      <c r="BQZ49" s="196"/>
      <c r="BRA49" s="196"/>
      <c r="BRB49" s="196"/>
      <c r="BRC49" s="196"/>
      <c r="BRD49" s="196">
        <f t="shared" si="162"/>
        <v>0</v>
      </c>
      <c r="BRE49" s="196"/>
      <c r="BRF49" s="196"/>
      <c r="BRG49" s="196"/>
      <c r="BRH49" s="196"/>
      <c r="BRI49" s="196"/>
      <c r="BRJ49" s="196">
        <f t="shared" si="163"/>
        <v>0</v>
      </c>
      <c r="BRK49" s="196"/>
      <c r="BRL49" s="196"/>
      <c r="BRM49" s="196">
        <f t="shared" si="164"/>
        <v>0</v>
      </c>
      <c r="BRN49" s="196">
        <f t="shared" si="243"/>
        <v>0</v>
      </c>
      <c r="BRO49" s="196"/>
      <c r="BRP49" s="196"/>
      <c r="BRQ49" s="196"/>
      <c r="BRR49" s="196">
        <f t="shared" si="165"/>
        <v>0</v>
      </c>
      <c r="BRS49" s="196"/>
      <c r="BRT49" s="196"/>
      <c r="BRU49" s="196"/>
      <c r="BRV49" s="196"/>
      <c r="BRW49" s="196"/>
      <c r="BRX49" s="196">
        <f t="shared" si="166"/>
        <v>0</v>
      </c>
      <c r="BRY49" s="196"/>
      <c r="BRZ49" s="196"/>
      <c r="BSA49" s="196"/>
      <c r="BSB49" s="196"/>
      <c r="BSC49" s="196"/>
      <c r="BSD49" s="196">
        <f t="shared" si="167"/>
        <v>0</v>
      </c>
      <c r="BSE49" s="196"/>
      <c r="BSF49" s="196"/>
      <c r="BSG49" s="196"/>
      <c r="BSH49" s="196"/>
      <c r="BSI49" s="196">
        <v>0.18079223999999999</v>
      </c>
      <c r="BSJ49" s="196">
        <f t="shared" si="168"/>
        <v>0.18079223999999999</v>
      </c>
      <c r="BSK49" s="196"/>
      <c r="BSL49" s="196"/>
      <c r="BSM49" s="196"/>
      <c r="BSN49" s="196">
        <v>1.4999999999999999E-2</v>
      </c>
      <c r="BSO49" s="196">
        <f t="shared" si="169"/>
        <v>1.4999999999999999E-2</v>
      </c>
      <c r="BSP49" s="196">
        <f t="shared" si="170"/>
        <v>0.19579224000000001</v>
      </c>
      <c r="BSQ49" s="196"/>
      <c r="BSR49" s="196">
        <f t="shared" si="171"/>
        <v>0</v>
      </c>
      <c r="BSS49" s="196"/>
      <c r="BST49" s="196"/>
      <c r="BSU49" s="196"/>
      <c r="BSV49" s="196"/>
      <c r="BSW49" s="196">
        <v>1E-4</v>
      </c>
      <c r="BSX49" s="196">
        <f t="shared" si="172"/>
        <v>1E-4</v>
      </c>
      <c r="BSY49" s="196"/>
      <c r="BSZ49" s="196"/>
      <c r="BTA49" s="196"/>
      <c r="BTB49" s="196">
        <v>4.8449999999999998</v>
      </c>
      <c r="BTC49" s="196"/>
      <c r="BTD49" s="196">
        <f t="shared" si="173"/>
        <v>4.8449999999999998</v>
      </c>
      <c r="BTE49" s="196"/>
      <c r="BTF49" s="196"/>
      <c r="BTG49" s="196"/>
      <c r="BTH49" s="196"/>
      <c r="BTI49" s="196"/>
      <c r="BTJ49" s="196">
        <f t="shared" si="174"/>
        <v>0</v>
      </c>
      <c r="BTK49" s="196"/>
      <c r="BTL49" s="196"/>
      <c r="BTM49" s="196"/>
      <c r="BTN49" s="196"/>
      <c r="BTO49" s="196"/>
      <c r="BTP49" s="196">
        <f t="shared" si="175"/>
        <v>0</v>
      </c>
      <c r="BTQ49" s="196">
        <f t="shared" si="176"/>
        <v>4.8450999999999995</v>
      </c>
      <c r="BTR49" s="196"/>
      <c r="BTS49" s="196"/>
      <c r="BTT49" s="196"/>
      <c r="BTU49" s="196"/>
      <c r="BTV49" s="196">
        <f t="shared" si="177"/>
        <v>0</v>
      </c>
      <c r="BTW49" s="196"/>
      <c r="BTX49" s="196"/>
      <c r="BTY49" s="196"/>
      <c r="BTZ49" s="196"/>
      <c r="BUA49" s="196"/>
      <c r="BUB49" s="196">
        <f t="shared" si="178"/>
        <v>0</v>
      </c>
      <c r="BUC49" s="196"/>
      <c r="BUD49" s="196"/>
      <c r="BUE49" s="196">
        <v>1.2706100000000001E-3</v>
      </c>
      <c r="BUF49" s="196"/>
      <c r="BUG49" s="196"/>
      <c r="BUH49" s="196">
        <f t="shared" si="179"/>
        <v>1.2706100000000001E-3</v>
      </c>
      <c r="BUI49" s="196"/>
      <c r="BUJ49" s="196"/>
      <c r="BUK49" s="196"/>
      <c r="BUL49" s="196"/>
      <c r="BUM49" s="196">
        <v>1.22371E-3</v>
      </c>
      <c r="BUN49" s="196">
        <f t="shared" si="180"/>
        <v>1.22371E-3</v>
      </c>
      <c r="BUO49" s="196">
        <v>5.7893500000000001E-2</v>
      </c>
      <c r="BUP49" s="196">
        <v>3.3180000000000002E-3</v>
      </c>
      <c r="BUQ49" s="196">
        <f t="shared" si="181"/>
        <v>6.1211500000000002E-2</v>
      </c>
      <c r="BUR49" s="196">
        <f t="shared" si="182"/>
        <v>6.3705819999999996E-2</v>
      </c>
      <c r="BUS49" s="196"/>
      <c r="BUT49" s="196"/>
      <c r="BUU49" s="196"/>
      <c r="BUV49" s="196">
        <f t="shared" si="183"/>
        <v>0</v>
      </c>
      <c r="BUW49" s="196"/>
      <c r="BUX49" s="196"/>
      <c r="BUY49" s="196"/>
      <c r="BUZ49" s="196"/>
      <c r="BVA49" s="196"/>
      <c r="BVB49" s="196">
        <f t="shared" si="184"/>
        <v>0</v>
      </c>
      <c r="BVC49" s="196"/>
      <c r="BVD49" s="196">
        <v>2.3599999999999999E-6</v>
      </c>
      <c r="BVE49" s="196"/>
      <c r="BVF49" s="196"/>
      <c r="BVG49" s="196">
        <v>2.92E-6</v>
      </c>
      <c r="BVH49" s="196">
        <f t="shared" si="185"/>
        <v>5.2800000000000003E-6</v>
      </c>
      <c r="BVI49" s="196">
        <v>10.32202728</v>
      </c>
      <c r="BVJ49" s="196"/>
      <c r="BVK49" s="196">
        <v>76.401239560000008</v>
      </c>
      <c r="BVL49" s="196"/>
      <c r="BVM49" s="196"/>
      <c r="BVN49" s="196">
        <f t="shared" si="206"/>
        <v>86.723266840000008</v>
      </c>
      <c r="BVO49" s="196"/>
      <c r="BVP49" s="196"/>
      <c r="BVQ49" s="196"/>
      <c r="BVR49" s="196"/>
      <c r="BVS49" s="196"/>
      <c r="BVT49" s="196">
        <f t="shared" si="186"/>
        <v>0</v>
      </c>
      <c r="BVU49" s="196">
        <f t="shared" si="187"/>
        <v>86.723272120000004</v>
      </c>
      <c r="BVV49" s="196">
        <f t="shared" si="244"/>
        <v>224.02457304999984</v>
      </c>
      <c r="BVW49" s="196"/>
      <c r="BVX49" s="196">
        <v>0.15688329000000001</v>
      </c>
      <c r="BVY49" s="196"/>
      <c r="BVZ49" s="196"/>
      <c r="BWA49" s="196"/>
      <c r="BWB49" s="196">
        <f t="shared" si="245"/>
        <v>0.15688329000000001</v>
      </c>
      <c r="BWC49" s="196">
        <v>1.6143000000000001E-2</v>
      </c>
      <c r="BWD49" s="196"/>
      <c r="BWE49" s="196"/>
      <c r="BWF49" s="196">
        <v>2.2712000000000001E-4</v>
      </c>
      <c r="BWG49" s="196"/>
      <c r="BWH49" s="196">
        <f t="shared" si="204"/>
        <v>1.6370120000000002E-2</v>
      </c>
      <c r="BWI49" s="196">
        <v>5.1040530000000001E-2</v>
      </c>
      <c r="BWJ49" s="196"/>
      <c r="BWK49" s="196"/>
      <c r="BWL49" s="196"/>
      <c r="BWM49" s="196"/>
      <c r="BWN49" s="196">
        <f t="shared" si="209"/>
        <v>5.1040530000000001E-2</v>
      </c>
      <c r="BWO49" s="196"/>
      <c r="BWP49" s="196">
        <v>1.75E-6</v>
      </c>
      <c r="BWQ49" s="196"/>
      <c r="BWR49" s="196"/>
      <c r="BWS49" s="196"/>
      <c r="BWT49" s="196">
        <f t="shared" si="210"/>
        <v>1.75E-6</v>
      </c>
      <c r="BWU49" s="196"/>
      <c r="BWV49" s="196">
        <f t="shared" si="246"/>
        <v>0</v>
      </c>
      <c r="BWW49" s="196">
        <f t="shared" si="247"/>
        <v>0.22429568999999999</v>
      </c>
      <c r="BWX49" s="196"/>
      <c r="BWY49" s="196"/>
      <c r="BWZ49" s="196"/>
      <c r="BXA49" s="196">
        <v>8.4560000000000004E-5</v>
      </c>
      <c r="BXB49" s="196">
        <f t="shared" si="190"/>
        <v>8.4560000000000004E-5</v>
      </c>
      <c r="BXC49" s="196"/>
      <c r="BXD49" s="196"/>
      <c r="BXE49" s="196"/>
      <c r="BXF49" s="196"/>
      <c r="BXG49" s="196"/>
      <c r="BXH49" s="196">
        <f t="shared" si="191"/>
        <v>0</v>
      </c>
      <c r="BXI49" s="196"/>
      <c r="BXJ49" s="196"/>
      <c r="BXK49" s="196"/>
      <c r="BXL49" s="196"/>
      <c r="BXM49" s="196"/>
      <c r="BXN49" s="196">
        <f t="shared" si="192"/>
        <v>0</v>
      </c>
      <c r="BXO49" s="196"/>
      <c r="BXP49" s="196"/>
      <c r="BXQ49" s="196"/>
      <c r="BXR49" s="196"/>
      <c r="BXS49" s="196"/>
      <c r="BXT49" s="196">
        <f t="shared" si="193"/>
        <v>0</v>
      </c>
      <c r="BXU49" s="196">
        <f t="shared" si="194"/>
        <v>8.4560000000000004E-5</v>
      </c>
      <c r="BXV49" s="196"/>
      <c r="BXW49" s="196"/>
      <c r="BXX49" s="196"/>
      <c r="BXY49" s="196">
        <f t="shared" si="195"/>
        <v>0</v>
      </c>
      <c r="BXZ49" s="196"/>
      <c r="BYA49" s="196"/>
      <c r="BYB49" s="196"/>
      <c r="BYC49" s="196"/>
      <c r="BYD49" s="196"/>
      <c r="BYE49" s="196">
        <f t="shared" si="196"/>
        <v>0</v>
      </c>
      <c r="BYF49" s="196"/>
      <c r="BYG49" s="196"/>
      <c r="BYH49" s="196"/>
      <c r="BYI49" s="196"/>
      <c r="BYJ49" s="196"/>
      <c r="BYK49" s="196">
        <f t="shared" si="207"/>
        <v>0</v>
      </c>
      <c r="BYL49" s="196"/>
      <c r="BYM49" s="196"/>
      <c r="BYN49" s="196"/>
      <c r="BYO49" s="196"/>
      <c r="BYP49" s="196"/>
      <c r="BYQ49" s="196">
        <f t="shared" si="205"/>
        <v>0</v>
      </c>
      <c r="BYR49" s="196"/>
      <c r="BYS49" s="196"/>
      <c r="BYT49" s="196"/>
      <c r="BYU49" s="196"/>
      <c r="BYV49" s="196">
        <f t="shared" si="197"/>
        <v>0</v>
      </c>
      <c r="BYW49" s="196">
        <f t="shared" si="198"/>
        <v>0</v>
      </c>
      <c r="BYX49" s="196"/>
      <c r="BYY49" s="196">
        <f t="shared" si="199"/>
        <v>0</v>
      </c>
      <c r="BYZ49" s="196"/>
      <c r="BZA49" s="196"/>
      <c r="BZB49" s="196"/>
      <c r="BZC49" s="196"/>
      <c r="BZD49" s="196"/>
      <c r="BZE49" s="196">
        <f t="shared" si="200"/>
        <v>0</v>
      </c>
      <c r="BZF49" s="196"/>
      <c r="BZG49" s="196"/>
      <c r="BZH49" s="196"/>
      <c r="BZI49" s="196"/>
      <c r="BZJ49" s="196">
        <f t="shared" si="201"/>
        <v>0</v>
      </c>
      <c r="BZK49" s="196">
        <v>3.2058250000000003E-2</v>
      </c>
      <c r="BZL49" s="196"/>
      <c r="BZM49" s="196"/>
      <c r="BZN49" s="196"/>
      <c r="BZO49" s="196"/>
      <c r="BZP49" s="196">
        <f t="shared" si="229"/>
        <v>3.2058250000000003E-2</v>
      </c>
      <c r="BZQ49" s="196">
        <f t="shared" si="202"/>
        <v>3.2058250000000003E-2</v>
      </c>
      <c r="BZR49" s="196">
        <f t="shared" si="203"/>
        <v>0.25643850000000001</v>
      </c>
      <c r="BZS49" s="237"/>
      <c r="BZT49" s="197"/>
      <c r="BZU49" s="197"/>
      <c r="BZV49" s="199"/>
      <c r="BZW49" s="211"/>
      <c r="BZX49" s="233"/>
      <c r="BZY49" s="197"/>
      <c r="BZZ49" s="197"/>
      <c r="CAA49" s="197"/>
      <c r="CAB49" s="199"/>
      <c r="CAC49" s="199"/>
      <c r="CAD49" s="199"/>
      <c r="CAE49" s="197"/>
      <c r="CAF49" s="199"/>
      <c r="CAG49" s="237"/>
      <c r="CAH49" s="237"/>
      <c r="CAI49" s="199"/>
      <c r="CAJ49" s="211"/>
      <c r="CAK49" s="211"/>
      <c r="CAL49" s="199"/>
      <c r="CAM49" s="162"/>
      <c r="CAN49" s="162"/>
      <c r="CAO49" s="198"/>
      <c r="CAP49" s="198"/>
      <c r="CAQ49" s="198"/>
      <c r="CAR49" s="198"/>
      <c r="CAS49" s="198"/>
      <c r="CAT49" s="199"/>
      <c r="CAU49" s="233"/>
      <c r="CAV49" s="233"/>
      <c r="CAW49" s="198"/>
      <c r="CAX49" s="199"/>
      <c r="CAY49" s="211"/>
      <c r="CAZ49" s="211"/>
      <c r="CBA49" s="198"/>
      <c r="CBB49" s="199"/>
      <c r="CBC49" s="233"/>
      <c r="CBD49" s="233"/>
      <c r="CBE49" s="198"/>
      <c r="CBF49" s="199"/>
      <c r="CBG49" s="237"/>
      <c r="CBH49" s="237"/>
      <c r="CBI49" s="198"/>
      <c r="CBJ49" s="197"/>
      <c r="CBK49" s="199"/>
      <c r="CBL49" s="237"/>
      <c r="CBM49" s="237"/>
      <c r="CBN49" s="197"/>
      <c r="CBO49" s="199"/>
      <c r="CBP49" s="237"/>
      <c r="CBQ49" s="237"/>
      <c r="CBR49" s="197"/>
      <c r="CBS49" s="197"/>
      <c r="CBT49" s="199"/>
      <c r="CBU49" s="233"/>
      <c r="CBV49" s="233"/>
      <c r="CBW49" s="197"/>
      <c r="CBX49" s="197"/>
      <c r="CBY49" s="199"/>
      <c r="CBZ49" s="211"/>
      <c r="CCA49" s="237"/>
      <c r="CCB49" s="197"/>
      <c r="CCC49" s="199"/>
      <c r="CCD49" s="233"/>
      <c r="CCE49" s="233"/>
      <c r="CCF49" s="197"/>
      <c r="CCG49" s="199"/>
      <c r="CCH49" s="211"/>
      <c r="CCI49" s="211"/>
      <c r="CCJ49" s="197"/>
      <c r="CCK49" s="197"/>
      <c r="CCL49" s="197"/>
      <c r="CCM49" s="199"/>
      <c r="CCN49" s="237"/>
      <c r="CCO49" s="237"/>
      <c r="CCP49" s="197"/>
      <c r="CCQ49" s="197"/>
      <c r="CCR49" s="198"/>
      <c r="CCS49" s="198">
        <f t="shared" si="248"/>
        <v>40.091095359999997</v>
      </c>
      <c r="CCT49" s="199"/>
      <c r="CCV49" s="215" t="s">
        <v>105</v>
      </c>
      <c r="CCW49" s="236">
        <f>+SUM(CCW39:CCW48)</f>
        <v>54.636203013119527</v>
      </c>
      <c r="CCX49" s="236">
        <f>+SUM(CCX39:CCX48)</f>
        <v>22.336853918367346</v>
      </c>
      <c r="CCY49" s="238">
        <v>177.8730569314869</v>
      </c>
      <c r="CDA49" s="225" t="s">
        <v>16</v>
      </c>
      <c r="CDB49" s="225">
        <v>2.7054020408163262E-2</v>
      </c>
      <c r="CDC49" s="225"/>
      <c r="CDJ49" s="207" t="s">
        <v>212</v>
      </c>
      <c r="CDK49" s="234"/>
      <c r="CDL49" s="235">
        <v>35.800000000000004</v>
      </c>
      <c r="CDN49" s="200">
        <v>1.2824887055393572</v>
      </c>
      <c r="CDY49" s="229" t="s">
        <v>220</v>
      </c>
      <c r="CDZ49" s="230">
        <v>3.720735E-2</v>
      </c>
      <c r="CEA49" s="230">
        <v>0.1498786</v>
      </c>
    </row>
    <row r="50" spans="1:2159" s="200" customFormat="1" outlineLevel="1" x14ac:dyDescent="0.2">
      <c r="A50" s="201" t="s">
        <v>39</v>
      </c>
      <c r="B50" s="195"/>
      <c r="C50" s="195">
        <v>6.2080000000000002</v>
      </c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202">
        <v>6.2080000000000002</v>
      </c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  <c r="DO50" s="195"/>
      <c r="DP50" s="195"/>
      <c r="DQ50" s="195"/>
      <c r="DR50" s="195"/>
      <c r="DS50" s="195"/>
      <c r="DT50" s="195"/>
      <c r="DU50" s="195"/>
      <c r="DV50" s="195"/>
      <c r="DW50" s="195"/>
      <c r="DX50" s="195"/>
      <c r="DY50" s="195"/>
      <c r="DZ50" s="195"/>
      <c r="EA50" s="195"/>
      <c r="EB50" s="195"/>
      <c r="EC50" s="195"/>
      <c r="ED50" s="195"/>
      <c r="EE50" s="195"/>
      <c r="EF50" s="195"/>
      <c r="EG50" s="195"/>
      <c r="EH50" s="195"/>
      <c r="EI50" s="195"/>
      <c r="EJ50" s="195"/>
      <c r="EK50" s="195"/>
      <c r="EL50" s="195"/>
      <c r="EM50" s="195"/>
      <c r="EN50" s="195"/>
      <c r="EO50" s="195"/>
      <c r="EP50" s="195"/>
      <c r="EQ50" s="195"/>
      <c r="ER50" s="195"/>
      <c r="ES50" s="195"/>
      <c r="ET50" s="195"/>
      <c r="EU50" s="195"/>
      <c r="EV50" s="195"/>
      <c r="EW50" s="195"/>
      <c r="EX50" s="195"/>
      <c r="EY50" s="195"/>
      <c r="EZ50" s="195"/>
      <c r="FA50" s="195"/>
      <c r="FB50" s="195"/>
      <c r="FC50" s="195"/>
      <c r="FD50" s="195"/>
      <c r="FE50" s="195"/>
      <c r="FF50" s="195"/>
      <c r="FG50" s="195"/>
      <c r="FH50" s="195"/>
      <c r="FI50" s="195"/>
      <c r="FJ50" s="195"/>
      <c r="FK50" s="195"/>
      <c r="FL50" s="195"/>
      <c r="FM50" s="195"/>
      <c r="FN50" s="195"/>
      <c r="FO50" s="195"/>
      <c r="FP50" s="195"/>
      <c r="FQ50" s="195"/>
      <c r="FR50" s="195"/>
      <c r="FS50" s="195"/>
      <c r="FT50" s="195"/>
      <c r="FU50" s="195"/>
      <c r="FV50" s="195"/>
      <c r="FW50" s="195"/>
      <c r="FX50" s="195"/>
      <c r="FY50" s="195"/>
      <c r="FZ50" s="195"/>
      <c r="GA50" s="195"/>
      <c r="GB50" s="195"/>
      <c r="GC50" s="195"/>
      <c r="GD50" s="195"/>
      <c r="GE50" s="195"/>
      <c r="GF50" s="195"/>
      <c r="GG50" s="195"/>
      <c r="GH50" s="195"/>
      <c r="GI50" s="195"/>
      <c r="GJ50" s="195"/>
      <c r="GK50" s="195"/>
      <c r="GL50" s="195"/>
      <c r="GM50" s="195"/>
      <c r="GN50" s="195"/>
      <c r="GO50" s="195"/>
      <c r="GP50" s="195"/>
      <c r="GQ50" s="195"/>
      <c r="GR50" s="195"/>
      <c r="GS50" s="195"/>
      <c r="GT50" s="195"/>
      <c r="GU50" s="195"/>
      <c r="GV50" s="195"/>
      <c r="GW50" s="195"/>
      <c r="GX50" s="195"/>
      <c r="GY50" s="195"/>
      <c r="GZ50" s="195"/>
      <c r="HA50" s="195"/>
      <c r="HB50" s="195"/>
      <c r="HC50" s="195"/>
      <c r="HD50" s="195"/>
      <c r="HE50" s="195"/>
      <c r="HF50" s="195"/>
      <c r="HG50" s="195"/>
      <c r="HH50" s="195"/>
      <c r="HI50" s="195"/>
      <c r="HJ50" s="195"/>
      <c r="HK50" s="195"/>
      <c r="HL50" s="195"/>
      <c r="HM50" s="195"/>
      <c r="HN50" s="195"/>
      <c r="HO50" s="195"/>
      <c r="HP50" s="195"/>
      <c r="HQ50" s="195"/>
      <c r="HR50" s="195"/>
      <c r="HS50" s="195"/>
      <c r="HT50" s="195"/>
      <c r="HU50" s="195"/>
      <c r="HV50" s="195"/>
      <c r="HW50" s="195"/>
      <c r="HX50" s="195"/>
      <c r="HY50" s="195"/>
      <c r="HZ50" s="195"/>
      <c r="IA50" s="195"/>
      <c r="IB50" s="195"/>
      <c r="IC50" s="195"/>
      <c r="ID50" s="195"/>
      <c r="IE50" s="195"/>
      <c r="IF50" s="195"/>
      <c r="IG50" s="195"/>
      <c r="IH50" s="195"/>
      <c r="II50" s="195"/>
      <c r="IJ50" s="195"/>
      <c r="IK50" s="195"/>
      <c r="IL50" s="195"/>
      <c r="IM50" s="195"/>
      <c r="IN50" s="195"/>
      <c r="IO50" s="195"/>
      <c r="IP50" s="195"/>
      <c r="IQ50" s="195"/>
      <c r="IR50" s="195"/>
      <c r="IS50" s="195"/>
      <c r="IT50" s="195"/>
      <c r="IU50" s="195"/>
      <c r="IV50" s="195"/>
      <c r="IW50" s="195"/>
      <c r="IX50" s="195"/>
      <c r="IY50" s="195"/>
      <c r="IZ50" s="195"/>
      <c r="JA50" s="195"/>
      <c r="JB50" s="195"/>
      <c r="JC50" s="195"/>
      <c r="JD50" s="195"/>
      <c r="JE50" s="195"/>
      <c r="JF50" s="195"/>
      <c r="JG50" s="195"/>
      <c r="JH50" s="195"/>
      <c r="JI50" s="195"/>
      <c r="JJ50" s="195"/>
      <c r="JK50" s="195"/>
      <c r="JL50" s="195"/>
      <c r="JM50" s="195"/>
      <c r="JN50" s="195"/>
      <c r="JO50" s="195"/>
      <c r="JP50" s="195"/>
      <c r="JQ50" s="195"/>
      <c r="JR50" s="195"/>
      <c r="JS50" s="195"/>
      <c r="JT50" s="195"/>
      <c r="JU50" s="195"/>
      <c r="JV50" s="195"/>
      <c r="JW50" s="195"/>
      <c r="JX50" s="195"/>
      <c r="JY50" s="195"/>
      <c r="JZ50" s="195"/>
      <c r="KA50" s="195"/>
      <c r="KB50" s="195"/>
      <c r="KC50" s="195"/>
      <c r="KD50" s="195"/>
      <c r="KE50" s="195"/>
      <c r="KF50" s="195"/>
      <c r="KG50" s="195"/>
      <c r="KH50" s="195"/>
      <c r="KI50" s="195"/>
      <c r="KJ50" s="195"/>
      <c r="KK50" s="195"/>
      <c r="KL50" s="195"/>
      <c r="KM50" s="195"/>
      <c r="KN50" s="195"/>
      <c r="KO50" s="195"/>
      <c r="KP50" s="195"/>
      <c r="KQ50" s="195"/>
      <c r="KR50" s="195"/>
      <c r="KS50" s="195"/>
      <c r="KT50" s="195"/>
      <c r="KU50" s="195"/>
      <c r="KV50" s="195"/>
      <c r="KW50" s="195"/>
      <c r="KX50" s="195"/>
      <c r="KY50" s="195"/>
      <c r="KZ50" s="195"/>
      <c r="LA50" s="195"/>
      <c r="LB50" s="195"/>
      <c r="LC50" s="195"/>
      <c r="LD50" s="195"/>
      <c r="LE50" s="195"/>
      <c r="LF50" s="195"/>
      <c r="LG50" s="195"/>
      <c r="LH50" s="195"/>
      <c r="LI50" s="195"/>
      <c r="LJ50" s="195"/>
      <c r="LK50" s="195"/>
      <c r="LL50" s="195"/>
      <c r="LM50" s="195"/>
      <c r="LN50" s="195"/>
      <c r="LO50" s="195"/>
      <c r="LP50" s="195"/>
      <c r="LQ50" s="195"/>
      <c r="LR50" s="195"/>
      <c r="LS50" s="195"/>
      <c r="LT50" s="195"/>
      <c r="LU50" s="195"/>
      <c r="LV50" s="195"/>
      <c r="LW50" s="195"/>
      <c r="LX50" s="195"/>
      <c r="LY50" s="195"/>
      <c r="LZ50" s="195"/>
      <c r="MA50" s="195"/>
      <c r="MB50" s="195"/>
      <c r="MC50" s="195"/>
      <c r="MD50" s="195"/>
      <c r="ME50" s="195"/>
      <c r="MF50" s="195"/>
      <c r="MG50" s="195"/>
      <c r="MH50" s="195"/>
      <c r="MI50" s="195"/>
      <c r="MJ50" s="195"/>
      <c r="MK50" s="195"/>
      <c r="ML50" s="195"/>
      <c r="MM50" s="195"/>
      <c r="MN50" s="195"/>
      <c r="MO50" s="202"/>
      <c r="MP50" s="202"/>
      <c r="MQ50" s="202"/>
      <c r="MR50" s="202"/>
      <c r="MS50" s="202"/>
      <c r="MT50" s="202"/>
      <c r="MU50" s="202"/>
      <c r="MV50" s="202"/>
      <c r="MW50" s="202"/>
      <c r="MX50" s="202"/>
      <c r="MY50" s="202"/>
      <c r="MZ50" s="202"/>
      <c r="NA50" s="195"/>
      <c r="NB50" s="195"/>
      <c r="NC50" s="195"/>
      <c r="ND50" s="195"/>
      <c r="NE50" s="195"/>
      <c r="NF50" s="195"/>
      <c r="NG50" s="195"/>
      <c r="NH50" s="195"/>
      <c r="NI50" s="195"/>
      <c r="NJ50" s="195"/>
      <c r="NK50" s="195"/>
      <c r="NL50" s="195"/>
      <c r="NM50" s="195"/>
      <c r="NN50" s="195"/>
      <c r="NO50" s="195"/>
      <c r="NP50" s="195"/>
      <c r="NQ50" s="195"/>
      <c r="NR50" s="195"/>
      <c r="NS50" s="195"/>
      <c r="NT50" s="195"/>
      <c r="NU50" s="195"/>
      <c r="NV50" s="195"/>
      <c r="NW50" s="195"/>
      <c r="NX50" s="195"/>
      <c r="NY50" s="195"/>
      <c r="NZ50" s="195"/>
      <c r="OA50" s="195"/>
      <c r="OB50" s="195"/>
      <c r="OC50" s="195"/>
      <c r="OD50" s="195"/>
      <c r="OE50" s="195"/>
      <c r="OF50" s="195"/>
      <c r="OG50" s="195"/>
      <c r="OH50" s="195"/>
      <c r="OI50" s="195"/>
      <c r="OJ50" s="195"/>
      <c r="OK50" s="195"/>
      <c r="OL50" s="195"/>
      <c r="OM50" s="195"/>
      <c r="ON50" s="195"/>
      <c r="OO50" s="195"/>
      <c r="OP50" s="195"/>
      <c r="OQ50" s="195"/>
      <c r="OR50" s="195"/>
      <c r="OS50" s="195"/>
      <c r="OT50" s="195"/>
      <c r="OU50" s="195"/>
      <c r="OV50" s="195"/>
      <c r="OW50" s="195"/>
      <c r="OX50" s="195"/>
      <c r="OY50" s="195"/>
      <c r="OZ50" s="195"/>
      <c r="PA50" s="195"/>
      <c r="PB50" s="195"/>
      <c r="PC50" s="195"/>
      <c r="PD50" s="195"/>
      <c r="PE50" s="195"/>
      <c r="PF50" s="195"/>
      <c r="PG50" s="195"/>
      <c r="PH50" s="195"/>
      <c r="PI50" s="195"/>
      <c r="PJ50" s="195"/>
      <c r="PK50" s="195"/>
      <c r="PL50" s="195"/>
      <c r="PM50" s="195"/>
      <c r="PN50" s="195"/>
      <c r="PO50" s="195"/>
      <c r="PP50" s="195"/>
      <c r="PQ50" s="195"/>
      <c r="PR50" s="195"/>
      <c r="PS50" s="195"/>
      <c r="PT50" s="195"/>
      <c r="PU50" s="195"/>
      <c r="PV50" s="195"/>
      <c r="PW50" s="195"/>
      <c r="PX50" s="195"/>
      <c r="PY50" s="195"/>
      <c r="PZ50" s="195"/>
      <c r="QA50" s="195"/>
      <c r="QB50" s="195"/>
      <c r="QC50" s="195"/>
      <c r="QD50" s="195"/>
      <c r="QE50" s="195"/>
      <c r="QF50" s="195"/>
      <c r="QG50" s="195"/>
      <c r="QH50" s="195"/>
      <c r="QI50" s="195"/>
      <c r="QJ50" s="195"/>
      <c r="QK50" s="195"/>
      <c r="QL50" s="195"/>
      <c r="QM50" s="195"/>
      <c r="QN50" s="195"/>
      <c r="QO50" s="195"/>
      <c r="QP50" s="195"/>
      <c r="QQ50" s="195"/>
      <c r="QR50" s="195"/>
      <c r="QS50" s="195"/>
      <c r="QT50" s="195"/>
      <c r="QU50" s="195"/>
      <c r="QV50" s="195"/>
      <c r="QW50" s="195"/>
      <c r="QX50" s="195"/>
      <c r="QY50" s="195"/>
      <c r="QZ50" s="195"/>
      <c r="RA50" s="195"/>
      <c r="RB50" s="195"/>
      <c r="RC50" s="195"/>
      <c r="RD50" s="195"/>
      <c r="RE50" s="195"/>
      <c r="RF50" s="195"/>
      <c r="RG50" s="195"/>
      <c r="RH50" s="195"/>
      <c r="RI50" s="195"/>
      <c r="RJ50" s="195"/>
      <c r="RK50" s="195"/>
      <c r="RL50" s="195"/>
      <c r="RM50" s="195"/>
      <c r="RN50" s="195"/>
      <c r="RO50" s="195"/>
      <c r="RP50" s="195"/>
      <c r="RQ50" s="195"/>
      <c r="RR50" s="195"/>
      <c r="RS50" s="195"/>
      <c r="RT50" s="195"/>
      <c r="RU50" s="195"/>
      <c r="RV50" s="195"/>
      <c r="RW50" s="195"/>
      <c r="RX50" s="195"/>
      <c r="RY50" s="195"/>
      <c r="RZ50" s="195"/>
      <c r="SA50" s="195"/>
      <c r="SB50" s="195"/>
      <c r="SC50" s="195"/>
      <c r="SD50" s="195"/>
      <c r="SE50" s="195"/>
      <c r="SF50" s="195"/>
      <c r="SG50" s="195"/>
      <c r="SH50" s="195"/>
      <c r="SI50" s="195"/>
      <c r="SJ50" s="195"/>
      <c r="SK50" s="195"/>
      <c r="SL50" s="195"/>
      <c r="SM50" s="195"/>
      <c r="SN50" s="195"/>
      <c r="SO50" s="195"/>
      <c r="SP50" s="195"/>
      <c r="SQ50" s="195"/>
      <c r="SR50" s="196"/>
      <c r="SS50" s="195"/>
      <c r="ST50" s="195"/>
      <c r="SU50" s="195"/>
      <c r="SV50" s="195"/>
      <c r="SW50" s="195"/>
      <c r="SX50" s="195"/>
      <c r="SY50" s="195"/>
      <c r="SZ50" s="195"/>
      <c r="TA50" s="195"/>
      <c r="TB50" s="195"/>
      <c r="TC50" s="195"/>
      <c r="TD50" s="195"/>
      <c r="TE50" s="195"/>
      <c r="TF50" s="195"/>
      <c r="TG50" s="195"/>
      <c r="TH50" s="195"/>
      <c r="TI50" s="195"/>
      <c r="TJ50" s="195"/>
      <c r="TK50" s="195">
        <f t="shared" si="230"/>
        <v>0</v>
      </c>
      <c r="TL50" s="202"/>
      <c r="TM50" s="202"/>
      <c r="TN50" s="202"/>
      <c r="TO50" s="202"/>
      <c r="TP50" s="202"/>
      <c r="TQ50" s="202"/>
      <c r="TR50" s="202"/>
      <c r="TS50" s="202"/>
      <c r="TT50" s="202"/>
      <c r="TU50" s="202"/>
      <c r="TV50" s="202"/>
      <c r="TW50" s="202"/>
      <c r="TX50" s="202"/>
      <c r="TY50" s="202"/>
      <c r="TZ50" s="202"/>
      <c r="UA50" s="202"/>
      <c r="UB50" s="202"/>
      <c r="UC50" s="195"/>
      <c r="UD50" s="195"/>
      <c r="UE50" s="195"/>
      <c r="UF50" s="195"/>
      <c r="UG50" s="195"/>
      <c r="UH50" s="195"/>
      <c r="UI50" s="195"/>
      <c r="UJ50" s="195"/>
      <c r="UK50" s="195"/>
      <c r="UL50" s="195"/>
      <c r="UM50" s="195"/>
      <c r="UN50" s="195"/>
      <c r="UO50" s="195"/>
      <c r="UP50" s="195"/>
      <c r="UQ50" s="195"/>
      <c r="UR50" s="195"/>
      <c r="US50" s="195"/>
      <c r="UT50" s="195"/>
      <c r="UU50" s="195"/>
      <c r="UV50" s="195"/>
      <c r="UW50" s="195">
        <f t="shared" si="42"/>
        <v>0</v>
      </c>
      <c r="UX50" s="195"/>
      <c r="UY50" s="195"/>
      <c r="UZ50" s="195"/>
      <c r="VA50" s="195"/>
      <c r="VB50" s="195"/>
      <c r="VC50" s="195"/>
      <c r="VD50" s="195"/>
      <c r="VE50" s="195"/>
      <c r="VF50" s="195"/>
      <c r="VG50" s="195"/>
      <c r="VH50" s="195"/>
      <c r="VI50" s="195"/>
      <c r="VJ50" s="195"/>
      <c r="VK50" s="195"/>
      <c r="VL50" s="195"/>
      <c r="VM50" s="195"/>
      <c r="VN50" s="195"/>
      <c r="VO50" s="195"/>
      <c r="VP50" s="195"/>
      <c r="VQ50" s="195"/>
      <c r="VR50" s="195"/>
      <c r="VS50" s="195"/>
      <c r="VT50" s="195"/>
      <c r="VU50" s="195"/>
      <c r="VV50" s="195"/>
      <c r="VW50" s="195"/>
      <c r="VX50" s="195"/>
      <c r="VY50" s="195"/>
      <c r="VZ50" s="195"/>
      <c r="WA50" s="195"/>
      <c r="WB50" s="195"/>
      <c r="WC50" s="195"/>
      <c r="WD50" s="195"/>
      <c r="WE50" s="195"/>
      <c r="WF50" s="195"/>
      <c r="WG50" s="195"/>
      <c r="WH50" s="195"/>
      <c r="WI50" s="195"/>
      <c r="WJ50" s="195"/>
      <c r="WK50" s="195"/>
      <c r="WL50" s="195"/>
      <c r="WM50" s="195"/>
      <c r="WN50" s="195"/>
      <c r="WO50" s="195"/>
      <c r="WP50" s="195"/>
      <c r="WQ50" s="195"/>
      <c r="WR50" s="195"/>
      <c r="WS50" s="195"/>
      <c r="WT50" s="195"/>
      <c r="WU50" s="195"/>
      <c r="WV50" s="195"/>
      <c r="WW50" s="195"/>
      <c r="WX50" s="195"/>
      <c r="WY50" s="195"/>
      <c r="WZ50" s="195"/>
      <c r="XA50" s="195"/>
      <c r="XB50" s="195"/>
      <c r="XC50" s="195"/>
      <c r="XD50" s="195"/>
      <c r="XE50" s="195"/>
      <c r="XF50" s="195"/>
      <c r="XG50" s="195"/>
      <c r="XH50" s="195"/>
      <c r="XI50" s="195"/>
      <c r="XJ50" s="195"/>
      <c r="XK50" s="195"/>
      <c r="XL50" s="195"/>
      <c r="XM50" s="195"/>
      <c r="XN50" s="195"/>
      <c r="XO50" s="195"/>
      <c r="XP50" s="195"/>
      <c r="XQ50" s="195"/>
      <c r="XR50" s="195"/>
      <c r="XS50" s="195"/>
      <c r="XT50" s="195"/>
      <c r="XU50" s="195"/>
      <c r="XV50" s="195"/>
      <c r="XW50" s="195"/>
      <c r="XX50" s="195"/>
      <c r="XY50" s="195"/>
      <c r="XZ50" s="195"/>
      <c r="YA50" s="195">
        <f t="shared" si="43"/>
        <v>0</v>
      </c>
      <c r="YB50" s="195"/>
      <c r="YC50" s="195"/>
      <c r="YD50" s="195"/>
      <c r="YE50" s="195"/>
      <c r="YF50" s="195">
        <f t="shared" si="44"/>
        <v>0</v>
      </c>
      <c r="YG50" s="195">
        <f t="shared" si="45"/>
        <v>0</v>
      </c>
      <c r="YH50" s="202">
        <f t="shared" si="46"/>
        <v>0</v>
      </c>
      <c r="YI50" s="202"/>
      <c r="YJ50" s="202"/>
      <c r="YK50" s="202"/>
      <c r="YL50" s="202"/>
      <c r="YM50" s="202">
        <f t="shared" si="47"/>
        <v>0</v>
      </c>
      <c r="YN50" s="202"/>
      <c r="YO50" s="202"/>
      <c r="YP50" s="202"/>
      <c r="YQ50" s="202"/>
      <c r="YR50" s="202"/>
      <c r="YS50" s="202"/>
      <c r="YT50" s="202"/>
      <c r="YU50" s="202"/>
      <c r="YV50" s="202"/>
      <c r="YW50" s="202"/>
      <c r="YX50" s="202"/>
      <c r="YY50" s="202"/>
      <c r="YZ50" s="202"/>
      <c r="ZA50" s="202"/>
      <c r="ZB50" s="202"/>
      <c r="ZC50" s="202"/>
      <c r="ZD50" s="202"/>
      <c r="ZE50" s="202"/>
      <c r="ZF50" s="202"/>
      <c r="ZG50" s="202"/>
      <c r="ZH50" s="202"/>
      <c r="ZI50" s="202"/>
      <c r="ZJ50" s="202"/>
      <c r="ZK50" s="202"/>
      <c r="ZL50" s="202"/>
      <c r="ZM50" s="202"/>
      <c r="ZN50" s="202"/>
      <c r="ZO50" s="202"/>
      <c r="ZP50" s="202"/>
      <c r="ZQ50" s="202"/>
      <c r="ZR50" s="202"/>
      <c r="ZS50" s="202"/>
      <c r="ZT50" s="202"/>
      <c r="ZU50" s="202"/>
      <c r="ZV50" s="202"/>
      <c r="ZW50" s="202"/>
      <c r="ZX50" s="202"/>
      <c r="ZY50" s="202"/>
      <c r="ZZ50" s="202"/>
      <c r="AAA50" s="202"/>
      <c r="AAB50" s="202"/>
      <c r="AAC50" s="202"/>
      <c r="AAD50" s="202"/>
      <c r="AAE50" s="202"/>
      <c r="AAF50" s="202"/>
      <c r="AAG50" s="202"/>
      <c r="AAH50" s="202"/>
      <c r="AAI50" s="202"/>
      <c r="AAJ50" s="202"/>
      <c r="AAK50" s="202"/>
      <c r="AAL50" s="202"/>
      <c r="AAM50" s="202"/>
      <c r="AAN50" s="202"/>
      <c r="AAO50" s="202"/>
      <c r="AAP50" s="202"/>
      <c r="AAQ50" s="202"/>
      <c r="AAR50" s="202"/>
      <c r="AAS50" s="202"/>
      <c r="AAT50" s="202"/>
      <c r="AAU50" s="202"/>
      <c r="AAV50" s="202"/>
      <c r="AAW50" s="202"/>
      <c r="AAX50" s="202"/>
      <c r="AAY50" s="202"/>
      <c r="AAZ50" s="202"/>
      <c r="ABA50" s="202"/>
      <c r="ABB50" s="202"/>
      <c r="ABC50" s="202"/>
      <c r="ABD50" s="202"/>
      <c r="ABE50" s="202"/>
      <c r="ABF50" s="202"/>
      <c r="ABG50" s="202"/>
      <c r="ABH50" s="202">
        <f t="shared" si="48"/>
        <v>0</v>
      </c>
      <c r="ABI50" s="202"/>
      <c r="ABJ50" s="202"/>
      <c r="ABK50" s="202"/>
      <c r="ABL50" s="202"/>
      <c r="ABM50" s="202"/>
      <c r="ABN50" s="202"/>
      <c r="ABO50" s="202"/>
      <c r="ABP50" s="202"/>
      <c r="ABQ50" s="202"/>
      <c r="ABR50" s="202"/>
      <c r="ABS50" s="202"/>
      <c r="ABT50" s="202"/>
      <c r="ABU50" s="202"/>
      <c r="ABV50" s="202"/>
      <c r="ABW50" s="202"/>
      <c r="ABX50" s="202"/>
      <c r="ABY50" s="202"/>
      <c r="ABZ50" s="202"/>
      <c r="ACA50" s="202"/>
      <c r="ACB50" s="202"/>
      <c r="ACC50" s="202"/>
      <c r="ACD50" s="202"/>
      <c r="ACE50" s="202"/>
      <c r="ACF50" s="202"/>
      <c r="ACG50" s="202"/>
      <c r="ACH50" s="202"/>
      <c r="ACI50" s="202"/>
      <c r="ACJ50" s="202"/>
      <c r="ACK50" s="202"/>
      <c r="ACL50" s="202"/>
      <c r="ACM50" s="202"/>
      <c r="ACN50" s="202"/>
      <c r="ACO50" s="202"/>
      <c r="ACP50" s="202"/>
      <c r="ACQ50" s="202"/>
      <c r="ACR50" s="202"/>
      <c r="ACS50" s="202"/>
      <c r="ACT50" s="202"/>
      <c r="ACU50" s="202"/>
      <c r="ACV50" s="202"/>
      <c r="ACW50" s="202"/>
      <c r="ACX50" s="202"/>
      <c r="ACY50" s="202"/>
      <c r="ACZ50" s="202"/>
      <c r="ADA50" s="202"/>
      <c r="ADB50" s="202"/>
      <c r="ADC50" s="202"/>
      <c r="ADD50" s="202"/>
      <c r="ADE50" s="202"/>
      <c r="ADF50" s="202"/>
      <c r="ADG50" s="202"/>
      <c r="ADH50" s="202"/>
      <c r="ADI50" s="202"/>
      <c r="ADJ50" s="202"/>
      <c r="ADK50" s="202"/>
      <c r="ADL50" s="202"/>
      <c r="ADM50" s="202"/>
      <c r="ADN50" s="202"/>
      <c r="ADO50" s="202"/>
      <c r="ADP50" s="202"/>
      <c r="ADQ50" s="202"/>
      <c r="ADR50" s="202"/>
      <c r="ADS50" s="202"/>
      <c r="ADT50" s="202"/>
      <c r="ADU50" s="202"/>
      <c r="ADV50" s="202"/>
      <c r="ADW50" s="202"/>
      <c r="ADX50" s="202"/>
      <c r="ADY50" s="202"/>
      <c r="ADZ50" s="202"/>
      <c r="AEA50" s="202"/>
      <c r="AEB50" s="202"/>
      <c r="AEC50" s="202"/>
      <c r="AED50" s="202"/>
      <c r="AEE50" s="202"/>
      <c r="AEF50" s="202"/>
      <c r="AEG50" s="202"/>
      <c r="AEH50" s="202"/>
      <c r="AEI50" s="202"/>
      <c r="AEJ50" s="202"/>
      <c r="AEK50" s="202"/>
      <c r="AEL50" s="202"/>
      <c r="AEM50" s="202"/>
      <c r="AEN50" s="202"/>
      <c r="AEO50" s="202"/>
      <c r="AEP50" s="202"/>
      <c r="AEQ50" s="202"/>
      <c r="AER50" s="202"/>
      <c r="AES50" s="202"/>
      <c r="AET50" s="202"/>
      <c r="AEU50" s="202"/>
      <c r="AEV50" s="202"/>
      <c r="AEW50" s="202"/>
      <c r="AEX50" s="202"/>
      <c r="AEY50" s="202"/>
      <c r="AEZ50" s="202"/>
      <c r="AFA50" s="202"/>
      <c r="AFB50" s="202"/>
      <c r="AFC50" s="202"/>
      <c r="AFD50" s="202"/>
      <c r="AFE50" s="202"/>
      <c r="AFF50" s="202"/>
      <c r="AFG50" s="202"/>
      <c r="AFH50" s="202"/>
      <c r="AFI50" s="202"/>
      <c r="AFJ50" s="202"/>
      <c r="AFK50" s="202"/>
      <c r="AFL50" s="202"/>
      <c r="AFM50" s="202"/>
      <c r="AFN50" s="202"/>
      <c r="AFO50" s="202"/>
      <c r="AFP50" s="202"/>
      <c r="AFQ50" s="202"/>
      <c r="AFR50" s="202"/>
      <c r="AFS50" s="202"/>
      <c r="AFT50" s="202"/>
      <c r="AFU50" s="202"/>
      <c r="AFV50" s="202"/>
      <c r="AFW50" s="202"/>
      <c r="AFX50" s="202"/>
      <c r="AFY50" s="202"/>
      <c r="AFZ50" s="202"/>
      <c r="AGA50" s="202"/>
      <c r="AGB50" s="202"/>
      <c r="AGC50" s="202"/>
      <c r="AGD50" s="202"/>
      <c r="AGE50" s="202"/>
      <c r="AGF50" s="202"/>
      <c r="AGG50" s="202"/>
      <c r="AGH50" s="202"/>
      <c r="AGI50" s="202"/>
      <c r="AGJ50" s="202"/>
      <c r="AGK50" s="202"/>
      <c r="AGL50" s="202"/>
      <c r="AGM50" s="202"/>
      <c r="AGN50" s="202"/>
      <c r="AGO50" s="202"/>
      <c r="AGP50" s="202"/>
      <c r="AGQ50" s="202"/>
      <c r="AGR50" s="202"/>
      <c r="AGS50" s="202"/>
      <c r="AGT50" s="202"/>
      <c r="AGU50" s="202"/>
      <c r="AGV50" s="202"/>
      <c r="AGW50" s="202"/>
      <c r="AGX50" s="202"/>
      <c r="AGY50" s="202"/>
      <c r="AGZ50" s="202"/>
      <c r="AHA50" s="202"/>
      <c r="AHB50" s="202"/>
      <c r="AHC50" s="202"/>
      <c r="AHD50" s="202"/>
      <c r="AHE50" s="202"/>
      <c r="AHF50" s="202"/>
      <c r="AHG50" s="202"/>
      <c r="AHH50" s="202"/>
      <c r="AHI50" s="202"/>
      <c r="AHJ50" s="202"/>
      <c r="AHK50" s="202"/>
      <c r="AHL50" s="202"/>
      <c r="AHM50" s="202"/>
      <c r="AHN50" s="202"/>
      <c r="AHO50" s="202"/>
      <c r="AHP50" s="202"/>
      <c r="AHQ50" s="202"/>
      <c r="AHR50" s="202"/>
      <c r="AHS50" s="202"/>
      <c r="AHT50" s="202"/>
      <c r="AHU50" s="202"/>
      <c r="AHV50" s="202"/>
      <c r="AHW50" s="202"/>
      <c r="AHX50" s="202"/>
      <c r="AHY50" s="202"/>
      <c r="AHZ50" s="202"/>
      <c r="AIA50" s="202"/>
      <c r="AIB50" s="202"/>
      <c r="AIC50" s="202"/>
      <c r="AID50" s="202"/>
      <c r="AIE50" s="202"/>
      <c r="AIF50" s="202"/>
      <c r="AIG50" s="202"/>
      <c r="AIH50" s="202"/>
      <c r="AII50" s="202"/>
      <c r="AIJ50" s="202"/>
      <c r="AIK50" s="202"/>
      <c r="AIL50" s="202"/>
      <c r="AIM50" s="202"/>
      <c r="AIN50" s="202"/>
      <c r="AIO50" s="202"/>
      <c r="AIP50" s="202"/>
      <c r="AIQ50" s="202"/>
      <c r="AIR50" s="202"/>
      <c r="AIS50" s="202"/>
      <c r="AIT50" s="202"/>
      <c r="AIU50" s="202"/>
      <c r="AIV50" s="202"/>
      <c r="AIW50" s="202"/>
      <c r="AIX50" s="202"/>
      <c r="AIY50" s="202"/>
      <c r="AIZ50" s="202"/>
      <c r="AJA50" s="202"/>
      <c r="AJB50" s="202"/>
      <c r="AJC50" s="202"/>
      <c r="AJD50" s="202"/>
      <c r="AJE50" s="202"/>
      <c r="AJF50" s="202"/>
      <c r="AJG50" s="202"/>
      <c r="AJH50" s="202"/>
      <c r="AJI50" s="202"/>
      <c r="AJJ50" s="202"/>
      <c r="AJK50" s="202"/>
      <c r="AJL50" s="202"/>
      <c r="AJM50" s="202"/>
      <c r="AJN50" s="202"/>
      <c r="AJO50" s="202"/>
      <c r="AJP50" s="202"/>
      <c r="AJQ50" s="202"/>
      <c r="AJR50" s="202"/>
      <c r="AJS50" s="202"/>
      <c r="AJT50" s="202"/>
      <c r="AJU50" s="202"/>
      <c r="AJV50" s="202"/>
      <c r="AJW50" s="202"/>
      <c r="AJX50" s="202"/>
      <c r="AJY50" s="202"/>
      <c r="AJZ50" s="202"/>
      <c r="AKA50" s="202"/>
      <c r="AKB50" s="202"/>
      <c r="AKC50" s="202"/>
      <c r="AKD50" s="202"/>
      <c r="AKE50" s="202"/>
      <c r="AKF50" s="202"/>
      <c r="AKG50" s="202"/>
      <c r="AKH50" s="202"/>
      <c r="AKI50" s="202"/>
      <c r="AKJ50" s="202"/>
      <c r="AKK50" s="202"/>
      <c r="AKL50" s="202"/>
      <c r="AKM50" s="202"/>
      <c r="AKN50" s="202"/>
      <c r="AKO50" s="202"/>
      <c r="AKP50" s="202"/>
      <c r="AKQ50" s="202"/>
      <c r="AKR50" s="202"/>
      <c r="AKS50" s="202"/>
      <c r="AKT50" s="202"/>
      <c r="AKU50" s="202"/>
      <c r="AKV50" s="202"/>
      <c r="AKW50" s="202"/>
      <c r="AKX50" s="202"/>
      <c r="AKY50" s="202"/>
      <c r="AKZ50" s="202"/>
      <c r="ALA50" s="202"/>
      <c r="ALB50" s="202"/>
      <c r="ALC50" s="202"/>
      <c r="ALD50" s="202"/>
      <c r="ALE50" s="202"/>
      <c r="ALF50" s="202"/>
      <c r="ALG50" s="202"/>
      <c r="ALH50" s="202"/>
      <c r="ALI50" s="202"/>
      <c r="ALJ50" s="202"/>
      <c r="ALK50" s="202"/>
      <c r="ALL50" s="202"/>
      <c r="ALM50" s="202"/>
      <c r="ALN50" s="202"/>
      <c r="ALO50" s="202"/>
      <c r="ALP50" s="202"/>
      <c r="ALQ50" s="202"/>
      <c r="ALR50" s="202"/>
      <c r="ALS50" s="202"/>
      <c r="ALT50" s="202"/>
      <c r="ALU50" s="202"/>
      <c r="ALV50" s="202"/>
      <c r="ALW50" s="202"/>
      <c r="ALX50" s="202"/>
      <c r="ALY50" s="202"/>
      <c r="ALZ50" s="202"/>
      <c r="AMA50" s="202"/>
      <c r="AMB50" s="202"/>
      <c r="AMC50" s="202"/>
      <c r="AMD50" s="202"/>
      <c r="AME50" s="202"/>
      <c r="AMF50" s="202"/>
      <c r="AMG50" s="202"/>
      <c r="AMH50" s="202"/>
      <c r="AMI50" s="202"/>
      <c r="AMJ50" s="202"/>
      <c r="AMK50" s="202"/>
      <c r="AML50" s="202"/>
      <c r="AMM50" s="202"/>
      <c r="AMN50" s="202"/>
      <c r="AMO50" s="202"/>
      <c r="AMP50" s="202"/>
      <c r="AMQ50" s="202"/>
      <c r="AMR50" s="202">
        <f t="shared" si="49"/>
        <v>0</v>
      </c>
      <c r="AMS50" s="202">
        <f t="shared" si="50"/>
        <v>0</v>
      </c>
      <c r="AMT50" s="202"/>
      <c r="AMU50" s="202"/>
      <c r="AMV50" s="202"/>
      <c r="AMW50" s="202"/>
      <c r="AMX50" s="202"/>
      <c r="AMY50" s="202"/>
      <c r="AMZ50" s="202"/>
      <c r="ANA50" s="202"/>
      <c r="ANB50" s="202"/>
      <c r="ANC50" s="202"/>
      <c r="AND50" s="202"/>
      <c r="ANE50" s="202">
        <f t="shared" si="51"/>
        <v>0</v>
      </c>
      <c r="ANF50" s="202"/>
      <c r="ANG50" s="202"/>
      <c r="ANH50" s="202"/>
      <c r="ANI50" s="202"/>
      <c r="ANJ50" s="202"/>
      <c r="ANK50" s="202"/>
      <c r="ANL50" s="202"/>
      <c r="ANM50" s="202"/>
      <c r="ANN50" s="202"/>
      <c r="ANO50" s="202"/>
      <c r="ANP50" s="202"/>
      <c r="ANQ50" s="202"/>
      <c r="ANR50" s="202">
        <f t="shared" si="52"/>
        <v>0</v>
      </c>
      <c r="ANS50" s="202"/>
      <c r="ANT50" s="202"/>
      <c r="ANU50" s="202"/>
      <c r="ANV50" s="202"/>
      <c r="ANW50" s="202"/>
      <c r="ANX50" s="202"/>
      <c r="ANY50" s="202"/>
      <c r="ANZ50" s="202"/>
      <c r="AOA50" s="202"/>
      <c r="AOB50" s="202"/>
      <c r="AOC50" s="202"/>
      <c r="AOD50" s="202"/>
      <c r="AOE50" s="202"/>
      <c r="AOF50" s="202"/>
      <c r="AOG50" s="202"/>
      <c r="AOH50" s="202"/>
      <c r="AOI50" s="202"/>
      <c r="AOJ50" s="202"/>
      <c r="AOK50" s="202"/>
      <c r="AOL50" s="202"/>
      <c r="AOM50" s="202"/>
      <c r="AON50" s="202"/>
      <c r="AOO50" s="202"/>
      <c r="AOP50" s="202"/>
      <c r="AOQ50" s="202"/>
      <c r="AOR50" s="202"/>
      <c r="AOS50" s="202"/>
      <c r="AOT50" s="202"/>
      <c r="AOU50" s="202"/>
      <c r="AOV50" s="202"/>
      <c r="AOW50" s="202"/>
      <c r="AOX50" s="202"/>
      <c r="AOY50" s="202"/>
      <c r="AOZ50" s="202"/>
      <c r="APA50" s="202"/>
      <c r="APB50" s="202">
        <f t="shared" si="53"/>
        <v>0</v>
      </c>
      <c r="APC50" s="202"/>
      <c r="APD50" s="202"/>
      <c r="APE50" s="202"/>
      <c r="APF50" s="202"/>
      <c r="APG50" s="202"/>
      <c r="APH50" s="202"/>
      <c r="API50" s="202"/>
      <c r="APJ50" s="202"/>
      <c r="APK50" s="202"/>
      <c r="APL50" s="202"/>
      <c r="APM50" s="202"/>
      <c r="APN50" s="202"/>
      <c r="APO50" s="202"/>
      <c r="APP50" s="202"/>
      <c r="APQ50" s="202"/>
      <c r="APR50" s="202"/>
      <c r="APS50" s="202"/>
      <c r="APT50" s="202"/>
      <c r="APU50" s="202">
        <f t="shared" si="54"/>
        <v>0</v>
      </c>
      <c r="APV50" s="202"/>
      <c r="APW50" s="202"/>
      <c r="APX50" s="202"/>
      <c r="APY50" s="202"/>
      <c r="APZ50" s="202"/>
      <c r="AQA50" s="202"/>
      <c r="AQB50" s="202"/>
      <c r="AQC50" s="202"/>
      <c r="AQD50" s="202"/>
      <c r="AQE50" s="202"/>
      <c r="AQF50" s="202"/>
      <c r="AQG50" s="202"/>
      <c r="AQH50" s="202"/>
      <c r="AQI50" s="202"/>
      <c r="AQJ50" s="202"/>
      <c r="AQK50" s="202"/>
      <c r="AQL50" s="202"/>
      <c r="AQM50" s="202"/>
      <c r="AQN50" s="202"/>
      <c r="AQO50" s="202"/>
      <c r="AQP50" s="202"/>
      <c r="AQQ50" s="202"/>
      <c r="AQR50" s="202">
        <f t="shared" si="55"/>
        <v>0</v>
      </c>
      <c r="AQS50" s="202"/>
      <c r="AQT50" s="202"/>
      <c r="AQU50" s="202"/>
      <c r="AQV50" s="202"/>
      <c r="AQW50" s="202"/>
      <c r="AQX50" s="202"/>
      <c r="AQY50" s="202"/>
      <c r="AQZ50" s="202"/>
      <c r="ARA50" s="202"/>
      <c r="ARB50" s="202"/>
      <c r="ARC50" s="202"/>
      <c r="ARD50" s="202"/>
      <c r="ARE50" s="202"/>
      <c r="ARF50" s="202"/>
      <c r="ARG50" s="202"/>
      <c r="ARH50" s="202"/>
      <c r="ARI50" s="202"/>
      <c r="ARJ50" s="202"/>
      <c r="ARK50" s="202"/>
      <c r="ARL50" s="202"/>
      <c r="ARM50" s="202"/>
      <c r="ARN50" s="202"/>
      <c r="ARO50" s="202"/>
      <c r="ARP50" s="202"/>
      <c r="ARQ50" s="202"/>
      <c r="ARR50" s="202"/>
      <c r="ARS50" s="202"/>
      <c r="ART50" s="202"/>
      <c r="ARU50" s="202"/>
      <c r="ARV50" s="202"/>
      <c r="ARW50" s="202"/>
      <c r="ARX50" s="202"/>
      <c r="ARY50" s="202"/>
      <c r="ARZ50" s="202"/>
      <c r="ASA50" s="202"/>
      <c r="ASB50" s="202"/>
      <c r="ASC50" s="202"/>
      <c r="ASD50" s="202"/>
      <c r="ASE50" s="202"/>
      <c r="ASF50" s="202"/>
      <c r="ASG50" s="202"/>
      <c r="ASH50" s="202"/>
      <c r="ASI50" s="202"/>
      <c r="ASJ50" s="202"/>
      <c r="ASK50" s="202"/>
      <c r="ASL50" s="202"/>
      <c r="ASM50" s="202"/>
      <c r="ASN50" s="202"/>
      <c r="ASO50" s="202"/>
      <c r="ASP50" s="202"/>
      <c r="ASQ50" s="202"/>
      <c r="ASR50" s="202"/>
      <c r="ASS50" s="202"/>
      <c r="AST50" s="202"/>
      <c r="ASU50" s="202"/>
      <c r="ASV50" s="202"/>
      <c r="ASW50" s="202"/>
      <c r="ASX50" s="202"/>
      <c r="ASY50" s="202"/>
      <c r="ASZ50" s="202"/>
      <c r="ATA50" s="202"/>
      <c r="ATB50" s="202"/>
      <c r="ATC50" s="202"/>
      <c r="ATD50" s="202"/>
      <c r="ATE50" s="202"/>
      <c r="ATF50" s="202"/>
      <c r="ATG50" s="202"/>
      <c r="ATH50" s="202"/>
      <c r="ATI50" s="202"/>
      <c r="ATJ50" s="202"/>
      <c r="ATK50" s="202"/>
      <c r="ATL50" s="202"/>
      <c r="ATM50" s="202"/>
      <c r="ATN50" s="202"/>
      <c r="ATO50" s="202"/>
      <c r="ATP50" s="202"/>
      <c r="ATQ50" s="202"/>
      <c r="ATR50" s="202"/>
      <c r="ATS50" s="202"/>
      <c r="ATT50" s="202"/>
      <c r="ATU50" s="202"/>
      <c r="ATV50" s="202"/>
      <c r="ATW50" s="202"/>
      <c r="ATX50" s="202"/>
      <c r="ATY50" s="202"/>
      <c r="ATZ50" s="202"/>
      <c r="AUA50" s="202"/>
      <c r="AUB50" s="202"/>
      <c r="AUC50" s="202"/>
      <c r="AUD50" s="202"/>
      <c r="AUE50" s="202"/>
      <c r="AUF50" s="202"/>
      <c r="AUG50" s="202"/>
      <c r="AUH50" s="202"/>
      <c r="AUI50" s="202"/>
      <c r="AUJ50" s="202"/>
      <c r="AUK50" s="202"/>
      <c r="AUL50" s="202"/>
      <c r="AUM50" s="202"/>
      <c r="AUN50" s="202"/>
      <c r="AUO50" s="202">
        <v>2</v>
      </c>
      <c r="AUP50" s="202"/>
      <c r="AUQ50" s="202"/>
      <c r="AUR50" s="202"/>
      <c r="AUS50" s="202">
        <v>2</v>
      </c>
      <c r="AUT50" s="202"/>
      <c r="AUU50" s="202"/>
      <c r="AUV50" s="202"/>
      <c r="AUW50" s="202"/>
      <c r="AUX50" s="202"/>
      <c r="AUY50" s="202">
        <v>2</v>
      </c>
      <c r="AUZ50" s="202"/>
      <c r="AVA50" s="202"/>
      <c r="AVB50" s="202"/>
      <c r="AVC50" s="202"/>
      <c r="AVD50" s="202"/>
      <c r="AVE50" s="202"/>
      <c r="AVF50" s="202"/>
      <c r="AVG50" s="202"/>
      <c r="AVH50" s="202"/>
      <c r="AVI50" s="202"/>
      <c r="AVJ50" s="202"/>
      <c r="AVK50" s="202"/>
      <c r="AVL50" s="202"/>
      <c r="AVM50" s="202"/>
      <c r="AVN50" s="202"/>
      <c r="AVO50" s="202"/>
      <c r="AVP50" s="202"/>
      <c r="AVQ50" s="202"/>
      <c r="AVR50" s="202"/>
      <c r="AVS50" s="202"/>
      <c r="AVT50" s="202"/>
      <c r="AVU50" s="202"/>
      <c r="AVV50" s="202"/>
      <c r="AVW50" s="202"/>
      <c r="AVX50" s="202"/>
      <c r="AVY50" s="202"/>
      <c r="AVZ50" s="202"/>
      <c r="AWA50" s="202"/>
      <c r="AWB50" s="202"/>
      <c r="AWC50" s="202"/>
      <c r="AWD50" s="202"/>
      <c r="AWE50" s="202"/>
      <c r="AWF50" s="202"/>
      <c r="AWG50" s="202"/>
      <c r="AWH50" s="202"/>
      <c r="AWI50" s="202"/>
      <c r="AWJ50" s="202"/>
      <c r="AWK50" s="202"/>
      <c r="AWL50" s="202"/>
      <c r="AWM50" s="202"/>
      <c r="AWN50" s="202"/>
      <c r="AWO50" s="202"/>
      <c r="AWP50" s="202"/>
      <c r="AWQ50" s="202"/>
      <c r="AWR50" s="202">
        <f t="shared" si="56"/>
        <v>0</v>
      </c>
      <c r="AWS50" s="202"/>
      <c r="AWT50" s="202"/>
      <c r="AWU50" s="202"/>
      <c r="AWV50" s="202"/>
      <c r="AWW50" s="202">
        <f t="shared" si="57"/>
        <v>0</v>
      </c>
      <c r="AWX50" s="202"/>
      <c r="AWY50" s="202"/>
      <c r="AWZ50" s="202">
        <f t="shared" si="58"/>
        <v>0</v>
      </c>
      <c r="AXA50" s="202">
        <f t="shared" si="59"/>
        <v>0</v>
      </c>
      <c r="AXB50" s="202">
        <f t="shared" si="60"/>
        <v>2</v>
      </c>
      <c r="AXC50" s="202"/>
      <c r="AXD50" s="202"/>
      <c r="AXE50" s="202">
        <f t="shared" si="61"/>
        <v>0</v>
      </c>
      <c r="AXF50" s="202"/>
      <c r="AXG50" s="202"/>
      <c r="AXH50" s="202"/>
      <c r="AXI50" s="202"/>
      <c r="AXJ50" s="202"/>
      <c r="AXK50" s="202">
        <f t="shared" si="62"/>
        <v>0</v>
      </c>
      <c r="AXL50" s="202"/>
      <c r="AXM50" s="202"/>
      <c r="AXN50" s="202"/>
      <c r="AXO50" s="202"/>
      <c r="AXP50" s="202"/>
      <c r="AXQ50" s="202">
        <f t="shared" si="63"/>
        <v>0</v>
      </c>
      <c r="AXR50" s="202"/>
      <c r="AXS50" s="202"/>
      <c r="AXT50" s="202"/>
      <c r="AXU50" s="202"/>
      <c r="AXV50" s="202">
        <f t="shared" si="64"/>
        <v>0</v>
      </c>
      <c r="AXW50" s="202"/>
      <c r="AXX50" s="202"/>
      <c r="AXY50" s="202"/>
      <c r="AXZ50" s="202"/>
      <c r="AYA50" s="202"/>
      <c r="AYB50" s="202">
        <f t="shared" si="65"/>
        <v>0</v>
      </c>
      <c r="AYC50" s="202">
        <f t="shared" si="231"/>
        <v>0</v>
      </c>
      <c r="AYD50" s="202"/>
      <c r="AYE50" s="202"/>
      <c r="AYF50" s="202"/>
      <c r="AYG50" s="202"/>
      <c r="AYH50" s="202"/>
      <c r="AYI50" s="202">
        <f t="shared" si="66"/>
        <v>0</v>
      </c>
      <c r="AYJ50" s="202"/>
      <c r="AYK50" s="202"/>
      <c r="AYL50" s="202"/>
      <c r="AYM50" s="202"/>
      <c r="AYN50" s="202"/>
      <c r="AYO50" s="202">
        <f t="shared" si="67"/>
        <v>0</v>
      </c>
      <c r="AYP50" s="202"/>
      <c r="AYQ50" s="202"/>
      <c r="AYR50" s="202"/>
      <c r="AYS50" s="202"/>
      <c r="AYT50" s="202"/>
      <c r="AYU50" s="202">
        <f t="shared" si="68"/>
        <v>0</v>
      </c>
      <c r="AYV50" s="202"/>
      <c r="AYW50" s="202"/>
      <c r="AYX50" s="202"/>
      <c r="AYY50" s="202">
        <f t="shared" si="69"/>
        <v>0</v>
      </c>
      <c r="AYZ50" s="202">
        <f t="shared" si="70"/>
        <v>0</v>
      </c>
      <c r="AZA50" s="202"/>
      <c r="AZB50" s="202"/>
      <c r="AZC50" s="202"/>
      <c r="AZD50" s="202"/>
      <c r="AZE50" s="202"/>
      <c r="AZF50" s="202">
        <f t="shared" si="71"/>
        <v>0</v>
      </c>
      <c r="AZG50" s="202"/>
      <c r="AZH50" s="202"/>
      <c r="AZI50" s="202"/>
      <c r="AZJ50" s="202"/>
      <c r="AZK50" s="202"/>
      <c r="AZL50" s="202">
        <f t="shared" si="72"/>
        <v>0</v>
      </c>
      <c r="AZM50" s="202"/>
      <c r="AZN50" s="202"/>
      <c r="AZO50" s="202"/>
      <c r="AZP50" s="202"/>
      <c r="AZQ50" s="202"/>
      <c r="AZR50" s="202">
        <f t="shared" si="73"/>
        <v>0</v>
      </c>
      <c r="AZS50" s="202"/>
      <c r="AZT50" s="202"/>
      <c r="AZU50" s="202"/>
      <c r="AZV50" s="202"/>
      <c r="AZW50" s="202"/>
      <c r="AZX50" s="202">
        <f t="shared" si="74"/>
        <v>0</v>
      </c>
      <c r="AZY50" s="202"/>
      <c r="AZZ50" s="202"/>
      <c r="BAA50" s="202">
        <f t="shared" si="75"/>
        <v>0</v>
      </c>
      <c r="BAB50" s="202">
        <f t="shared" si="76"/>
        <v>0</v>
      </c>
      <c r="BAC50" s="202"/>
      <c r="BAD50" s="202"/>
      <c r="BAE50" s="202"/>
      <c r="BAF50" s="202">
        <f t="shared" si="77"/>
        <v>0</v>
      </c>
      <c r="BAG50" s="202"/>
      <c r="BAH50" s="202"/>
      <c r="BAI50" s="202"/>
      <c r="BAJ50" s="202"/>
      <c r="BAK50" s="202">
        <f t="shared" si="78"/>
        <v>0</v>
      </c>
      <c r="BAL50" s="202"/>
      <c r="BAM50" s="202"/>
      <c r="BAN50" s="202"/>
      <c r="BAO50" s="202"/>
      <c r="BAP50" s="202"/>
      <c r="BAQ50" s="202">
        <f t="shared" si="79"/>
        <v>0</v>
      </c>
      <c r="BAR50" s="202"/>
      <c r="BAS50" s="202"/>
      <c r="BAT50" s="202"/>
      <c r="BAU50" s="202"/>
      <c r="BAV50" s="202"/>
      <c r="BAW50" s="202">
        <f t="shared" si="80"/>
        <v>0</v>
      </c>
      <c r="BAX50" s="202"/>
      <c r="BAY50" s="202"/>
      <c r="BAZ50" s="202"/>
      <c r="BBA50" s="202"/>
      <c r="BBB50" s="202">
        <f t="shared" si="81"/>
        <v>0</v>
      </c>
      <c r="BBC50" s="202">
        <f t="shared" si="82"/>
        <v>0</v>
      </c>
      <c r="BBD50" s="202"/>
      <c r="BBE50" s="202"/>
      <c r="BBF50" s="202"/>
      <c r="BBG50" s="202"/>
      <c r="BBH50" s="202"/>
      <c r="BBI50" s="202">
        <f t="shared" si="83"/>
        <v>0</v>
      </c>
      <c r="BBJ50" s="202"/>
      <c r="BBK50" s="202"/>
      <c r="BBL50" s="202"/>
      <c r="BBM50" s="202"/>
      <c r="BBN50" s="202"/>
      <c r="BBO50" s="202">
        <f t="shared" si="84"/>
        <v>0</v>
      </c>
      <c r="BBP50" s="202"/>
      <c r="BBQ50" s="202"/>
      <c r="BBR50" s="202"/>
      <c r="BBS50" s="202"/>
      <c r="BBT50" s="202"/>
      <c r="BBU50" s="202">
        <f t="shared" si="85"/>
        <v>0</v>
      </c>
      <c r="BBV50" s="202"/>
      <c r="BBW50" s="202"/>
      <c r="BBX50" s="202"/>
      <c r="BBY50" s="202"/>
      <c r="BBZ50" s="202"/>
      <c r="BCA50" s="202">
        <f t="shared" si="86"/>
        <v>0</v>
      </c>
      <c r="BCB50" s="202">
        <f t="shared" si="87"/>
        <v>0</v>
      </c>
      <c r="BCC50" s="202"/>
      <c r="BCD50" s="202"/>
      <c r="BCE50" s="202"/>
      <c r="BCF50" s="202"/>
      <c r="BCG50" s="202"/>
      <c r="BCH50" s="202">
        <f t="shared" si="88"/>
        <v>0</v>
      </c>
      <c r="BCI50" s="202"/>
      <c r="BCJ50" s="202"/>
      <c r="BCK50" s="202"/>
      <c r="BCL50" s="202"/>
      <c r="BCM50" s="202">
        <f t="shared" si="232"/>
        <v>0</v>
      </c>
      <c r="BCN50" s="202"/>
      <c r="BCO50" s="202"/>
      <c r="BCP50" s="202"/>
      <c r="BCQ50" s="202"/>
      <c r="BCR50" s="202"/>
      <c r="BCS50" s="202">
        <f t="shared" si="89"/>
        <v>0</v>
      </c>
      <c r="BCT50" s="202"/>
      <c r="BCU50" s="202"/>
      <c r="BCV50" s="202"/>
      <c r="BCW50" s="202"/>
      <c r="BCX50" s="202">
        <f t="shared" si="90"/>
        <v>0</v>
      </c>
      <c r="BCY50" s="202"/>
      <c r="BCZ50" s="202"/>
      <c r="BDA50" s="202">
        <f t="shared" si="91"/>
        <v>0</v>
      </c>
      <c r="BDB50" s="202">
        <f t="shared" si="92"/>
        <v>0</v>
      </c>
      <c r="BDC50" s="202"/>
      <c r="BDD50" s="202"/>
      <c r="BDE50" s="202"/>
      <c r="BDF50" s="202">
        <f t="shared" si="233"/>
        <v>0</v>
      </c>
      <c r="BDG50" s="202"/>
      <c r="BDH50" s="202"/>
      <c r="BDI50" s="202"/>
      <c r="BDJ50" s="202"/>
      <c r="BDK50" s="202"/>
      <c r="BDL50" s="202">
        <f t="shared" si="93"/>
        <v>0</v>
      </c>
      <c r="BDM50" s="202"/>
      <c r="BDN50" s="202"/>
      <c r="BDO50" s="202"/>
      <c r="BDP50" s="202"/>
      <c r="BDQ50" s="202">
        <f t="shared" si="94"/>
        <v>0</v>
      </c>
      <c r="BDR50" s="202"/>
      <c r="BDS50" s="202"/>
      <c r="BDT50" s="202"/>
      <c r="BDU50" s="202"/>
      <c r="BDV50" s="202"/>
      <c r="BDW50" s="202">
        <f t="shared" si="95"/>
        <v>0</v>
      </c>
      <c r="BDX50" s="202"/>
      <c r="BDY50" s="202"/>
      <c r="BDZ50" s="202"/>
      <c r="BEA50" s="202"/>
      <c r="BEB50" s="202"/>
      <c r="BEC50" s="202">
        <f t="shared" si="96"/>
        <v>0</v>
      </c>
      <c r="BED50" s="202">
        <f t="shared" si="97"/>
        <v>0</v>
      </c>
      <c r="BEE50" s="202"/>
      <c r="BEF50" s="202"/>
      <c r="BEG50" s="202"/>
      <c r="BEH50" s="202"/>
      <c r="BEI50" s="202">
        <f t="shared" si="98"/>
        <v>0</v>
      </c>
      <c r="BEJ50" s="202"/>
      <c r="BEK50" s="202"/>
      <c r="BEL50" s="202"/>
      <c r="BEM50" s="202"/>
      <c r="BEN50" s="202"/>
      <c r="BEO50" s="202">
        <f t="shared" si="99"/>
        <v>0</v>
      </c>
      <c r="BEP50" s="202"/>
      <c r="BEQ50" s="202"/>
      <c r="BER50" s="202"/>
      <c r="BES50" s="202"/>
      <c r="BET50" s="202"/>
      <c r="BEU50" s="202">
        <f t="shared" si="234"/>
        <v>0</v>
      </c>
      <c r="BEV50" s="202"/>
      <c r="BEW50" s="202"/>
      <c r="BEX50" s="202"/>
      <c r="BEY50" s="202"/>
      <c r="BEZ50" s="202"/>
      <c r="BFA50" s="202">
        <f t="shared" si="100"/>
        <v>0</v>
      </c>
      <c r="BFB50" s="202"/>
      <c r="BFC50" s="202">
        <f t="shared" si="101"/>
        <v>0</v>
      </c>
      <c r="BFD50" s="202">
        <f t="shared" si="235"/>
        <v>0</v>
      </c>
      <c r="BFE50" s="202"/>
      <c r="BFF50" s="202"/>
      <c r="BFG50" s="202"/>
      <c r="BFH50" s="202"/>
      <c r="BFI50" s="202">
        <f t="shared" si="102"/>
        <v>0</v>
      </c>
      <c r="BFJ50" s="202"/>
      <c r="BFK50" s="202"/>
      <c r="BFL50" s="202"/>
      <c r="BFM50" s="202"/>
      <c r="BFN50" s="202"/>
      <c r="BFO50" s="202">
        <f t="shared" si="103"/>
        <v>0</v>
      </c>
      <c r="BFP50" s="202"/>
      <c r="BFQ50" s="202"/>
      <c r="BFR50" s="202"/>
      <c r="BFS50" s="202"/>
      <c r="BFT50" s="202"/>
      <c r="BFU50" s="202">
        <f t="shared" si="236"/>
        <v>0</v>
      </c>
      <c r="BFV50" s="202"/>
      <c r="BFW50" s="202"/>
      <c r="BFX50" s="202"/>
      <c r="BFY50" s="202"/>
      <c r="BFZ50" s="202"/>
      <c r="BGA50" s="202">
        <f t="shared" si="104"/>
        <v>0</v>
      </c>
      <c r="BGB50" s="202"/>
      <c r="BGC50" s="202"/>
      <c r="BGD50" s="202"/>
      <c r="BGE50" s="202">
        <f t="shared" si="105"/>
        <v>0</v>
      </c>
      <c r="BGF50" s="202">
        <f t="shared" si="237"/>
        <v>0</v>
      </c>
      <c r="BGG50" s="202"/>
      <c r="BGH50" s="202"/>
      <c r="BGI50" s="202">
        <f t="shared" si="106"/>
        <v>0</v>
      </c>
      <c r="BGJ50" s="202"/>
      <c r="BGK50" s="202"/>
      <c r="BGL50" s="202"/>
      <c r="BGM50" s="202"/>
      <c r="BGN50" s="202"/>
      <c r="BGO50" s="202">
        <f t="shared" si="107"/>
        <v>0</v>
      </c>
      <c r="BGP50" s="202"/>
      <c r="BGQ50" s="202"/>
      <c r="BGR50" s="202"/>
      <c r="BGS50" s="202"/>
      <c r="BGT50" s="202"/>
      <c r="BGU50" s="202">
        <f t="shared" si="108"/>
        <v>0</v>
      </c>
      <c r="BGV50" s="202"/>
      <c r="BGW50" s="202"/>
      <c r="BGX50" s="202"/>
      <c r="BGY50" s="202"/>
      <c r="BGZ50" s="202"/>
      <c r="BHA50" s="202">
        <f t="shared" si="109"/>
        <v>0</v>
      </c>
      <c r="BHB50" s="202"/>
      <c r="BHC50" s="202"/>
      <c r="BHD50" s="202"/>
      <c r="BHE50" s="202"/>
      <c r="BHF50" s="202"/>
      <c r="BHG50" s="202">
        <f t="shared" si="110"/>
        <v>0</v>
      </c>
      <c r="BHH50" s="202">
        <f t="shared" si="111"/>
        <v>0</v>
      </c>
      <c r="BHI50" s="202"/>
      <c r="BHJ50" s="202"/>
      <c r="BHK50" s="202"/>
      <c r="BHL50" s="202"/>
      <c r="BHM50" s="202">
        <f t="shared" si="112"/>
        <v>0</v>
      </c>
      <c r="BHN50" s="202"/>
      <c r="BHO50" s="202"/>
      <c r="BHP50" s="202"/>
      <c r="BHQ50" s="202"/>
      <c r="BHR50" s="202"/>
      <c r="BHS50" s="202">
        <f t="shared" si="113"/>
        <v>0</v>
      </c>
      <c r="BHT50" s="202"/>
      <c r="BHU50" s="202"/>
      <c r="BHV50" s="202"/>
      <c r="BHW50" s="202"/>
      <c r="BHX50" s="202"/>
      <c r="BHY50" s="202">
        <f t="shared" si="114"/>
        <v>0</v>
      </c>
      <c r="BHZ50" s="202"/>
      <c r="BIA50" s="202"/>
      <c r="BIB50" s="202"/>
      <c r="BIC50" s="202"/>
      <c r="BID50" s="202"/>
      <c r="BIE50" s="202">
        <f t="shared" si="115"/>
        <v>0</v>
      </c>
      <c r="BIF50" s="202"/>
      <c r="BIG50" s="202">
        <f t="shared" si="116"/>
        <v>0</v>
      </c>
      <c r="BIH50" s="202">
        <f t="shared" si="117"/>
        <v>0</v>
      </c>
      <c r="BII50" s="202"/>
      <c r="BIJ50" s="202"/>
      <c r="BIK50" s="202"/>
      <c r="BIL50" s="202"/>
      <c r="BIM50" s="202">
        <f t="shared" si="118"/>
        <v>0</v>
      </c>
      <c r="BIN50" s="202"/>
      <c r="BIO50" s="202"/>
      <c r="BIP50" s="202"/>
      <c r="BIQ50" s="202"/>
      <c r="BIR50" s="202"/>
      <c r="BIS50" s="202">
        <f t="shared" si="119"/>
        <v>0</v>
      </c>
      <c r="BIT50" s="202"/>
      <c r="BIU50" s="202"/>
      <c r="BIV50" s="202"/>
      <c r="BIW50" s="202"/>
      <c r="BIX50" s="202"/>
      <c r="BIY50" s="202">
        <f t="shared" si="120"/>
        <v>0</v>
      </c>
      <c r="BIZ50" s="202"/>
      <c r="BJA50" s="202"/>
      <c r="BJB50" s="202"/>
      <c r="BJC50" s="202"/>
      <c r="BJD50" s="202">
        <f t="shared" si="121"/>
        <v>0</v>
      </c>
      <c r="BJE50" s="202"/>
      <c r="BJF50" s="202"/>
      <c r="BJG50" s="202"/>
      <c r="BJH50" s="202"/>
      <c r="BJI50" s="202">
        <f t="shared" si="122"/>
        <v>0</v>
      </c>
      <c r="BJJ50" s="202">
        <f t="shared" si="123"/>
        <v>0</v>
      </c>
      <c r="BJK50" s="202">
        <f t="shared" si="238"/>
        <v>0</v>
      </c>
      <c r="BJL50" s="202"/>
      <c r="BJM50" s="202"/>
      <c r="BJN50" s="202"/>
      <c r="BJO50" s="202"/>
      <c r="BJP50" s="202"/>
      <c r="BJQ50" s="202">
        <f t="shared" si="124"/>
        <v>0</v>
      </c>
      <c r="BJR50" s="202"/>
      <c r="BJS50" s="202"/>
      <c r="BJT50" s="202"/>
      <c r="BJU50" s="202"/>
      <c r="BJV50" s="202"/>
      <c r="BJW50" s="202">
        <f t="shared" si="125"/>
        <v>0</v>
      </c>
      <c r="BJX50" s="202"/>
      <c r="BJY50" s="202"/>
      <c r="BJZ50" s="202"/>
      <c r="BKA50" s="202"/>
      <c r="BKB50" s="202">
        <f t="shared" si="126"/>
        <v>0</v>
      </c>
      <c r="BKC50" s="202"/>
      <c r="BKD50" s="202"/>
      <c r="BKE50" s="202"/>
      <c r="BKF50" s="202"/>
      <c r="BKG50" s="202"/>
      <c r="BKH50" s="202">
        <f t="shared" si="127"/>
        <v>0</v>
      </c>
      <c r="BKI50" s="202">
        <f t="shared" si="128"/>
        <v>0</v>
      </c>
      <c r="BKJ50" s="202"/>
      <c r="BKK50" s="202"/>
      <c r="BKL50" s="202"/>
      <c r="BKM50" s="202"/>
      <c r="BKN50" s="202"/>
      <c r="BKO50" s="202">
        <f t="shared" si="129"/>
        <v>0</v>
      </c>
      <c r="BKP50" s="202"/>
      <c r="BKQ50" s="202"/>
      <c r="BKR50" s="202"/>
      <c r="BKS50" s="202"/>
      <c r="BKT50" s="202"/>
      <c r="BKU50" s="202">
        <f t="shared" si="130"/>
        <v>0</v>
      </c>
      <c r="BKV50" s="202"/>
      <c r="BKW50" s="202"/>
      <c r="BKX50" s="202"/>
      <c r="BKY50" s="202">
        <f t="shared" si="131"/>
        <v>0</v>
      </c>
      <c r="BKZ50" s="202"/>
      <c r="BLA50" s="202"/>
      <c r="BLB50" s="202"/>
      <c r="BLC50" s="202"/>
      <c r="BLD50" s="202"/>
      <c r="BLE50" s="202">
        <f t="shared" si="132"/>
        <v>0</v>
      </c>
      <c r="BLF50" s="196">
        <f t="shared" si="133"/>
        <v>0</v>
      </c>
      <c r="BLG50" s="202"/>
      <c r="BLH50" s="202"/>
      <c r="BLI50" s="202"/>
      <c r="BLJ50" s="202"/>
      <c r="BLK50" s="202"/>
      <c r="BLL50" s="202">
        <f t="shared" si="134"/>
        <v>0</v>
      </c>
      <c r="BLM50" s="202"/>
      <c r="BLN50" s="202"/>
      <c r="BLO50" s="202"/>
      <c r="BLP50" s="202"/>
      <c r="BLQ50" s="202"/>
      <c r="BLR50" s="196">
        <f t="shared" si="135"/>
        <v>0</v>
      </c>
      <c r="BLS50" s="202"/>
      <c r="BLT50" s="202"/>
      <c r="BLU50" s="202"/>
      <c r="BLV50" s="202"/>
      <c r="BLW50" s="202"/>
      <c r="BLX50" s="196">
        <f t="shared" si="239"/>
        <v>0</v>
      </c>
      <c r="BLY50" s="202"/>
      <c r="BLZ50" s="202"/>
      <c r="BMA50" s="202"/>
      <c r="BMB50" s="202"/>
      <c r="BMC50" s="202"/>
      <c r="BMD50" s="196">
        <f t="shared" si="136"/>
        <v>0</v>
      </c>
      <c r="BME50" s="202"/>
      <c r="BMF50" s="202"/>
      <c r="BMG50" s="202"/>
      <c r="BMH50" s="196">
        <f t="shared" si="137"/>
        <v>0</v>
      </c>
      <c r="BMI50" s="196">
        <f t="shared" si="138"/>
        <v>0</v>
      </c>
      <c r="BMJ50" s="202"/>
      <c r="BMK50" s="196">
        <f t="shared" si="139"/>
        <v>0</v>
      </c>
      <c r="BML50" s="202"/>
      <c r="BMM50" s="202"/>
      <c r="BMN50" s="202"/>
      <c r="BMO50" s="202"/>
      <c r="BMP50" s="202"/>
      <c r="BMQ50" s="196">
        <f t="shared" si="140"/>
        <v>0</v>
      </c>
      <c r="BMR50" s="202"/>
      <c r="BMS50" s="202"/>
      <c r="BMT50" s="202"/>
      <c r="BMU50" s="202"/>
      <c r="BMV50" s="202"/>
      <c r="BMW50" s="196">
        <f t="shared" si="141"/>
        <v>0</v>
      </c>
      <c r="BMX50" s="202"/>
      <c r="BMY50" s="202"/>
      <c r="BMZ50" s="202"/>
      <c r="BNA50" s="202"/>
      <c r="BNB50" s="202"/>
      <c r="BNC50" s="196">
        <f t="shared" si="142"/>
        <v>0</v>
      </c>
      <c r="BND50" s="202"/>
      <c r="BNE50" s="202"/>
      <c r="BNF50" s="202"/>
      <c r="BNG50" s="202"/>
      <c r="BNH50" s="202"/>
      <c r="BNI50" s="196">
        <f t="shared" si="143"/>
        <v>0</v>
      </c>
      <c r="BNJ50" s="196">
        <f t="shared" si="144"/>
        <v>0</v>
      </c>
      <c r="BNK50" s="202"/>
      <c r="BNL50" s="202"/>
      <c r="BNM50" s="202"/>
      <c r="BNN50" s="202"/>
      <c r="BNO50" s="202"/>
      <c r="BNP50" s="196">
        <f t="shared" si="145"/>
        <v>0</v>
      </c>
      <c r="BNQ50" s="202"/>
      <c r="BNR50" s="202"/>
      <c r="BNS50" s="202"/>
      <c r="BNT50" s="202"/>
      <c r="BNU50" s="202"/>
      <c r="BNV50" s="196">
        <f t="shared" si="146"/>
        <v>0</v>
      </c>
      <c r="BNW50" s="202"/>
      <c r="BNX50" s="202"/>
      <c r="BNY50" s="202"/>
      <c r="BNZ50" s="202"/>
      <c r="BOA50" s="202"/>
      <c r="BOB50" s="196">
        <f t="shared" si="147"/>
        <v>0</v>
      </c>
      <c r="BOC50" s="202"/>
      <c r="BOD50" s="202"/>
      <c r="BOE50" s="202"/>
      <c r="BOF50" s="202"/>
      <c r="BOG50" s="202"/>
      <c r="BOH50" s="196">
        <f t="shared" si="148"/>
        <v>0</v>
      </c>
      <c r="BOI50" s="202"/>
      <c r="BOJ50" s="196">
        <f t="shared" si="149"/>
        <v>0</v>
      </c>
      <c r="BOK50" s="196">
        <f t="shared" si="150"/>
        <v>0</v>
      </c>
      <c r="BOL50" s="202"/>
      <c r="BOM50" s="202"/>
      <c r="BON50" s="202"/>
      <c r="BOO50" s="196">
        <f t="shared" si="240"/>
        <v>0</v>
      </c>
      <c r="BOP50" s="196"/>
      <c r="BOQ50" s="196"/>
      <c r="BOR50" s="196"/>
      <c r="BOS50" s="196"/>
      <c r="BOT50" s="196"/>
      <c r="BOU50" s="196">
        <f t="shared" si="151"/>
        <v>0</v>
      </c>
      <c r="BOV50" s="196"/>
      <c r="BOW50" s="196"/>
      <c r="BOX50" s="196"/>
      <c r="BOY50" s="196"/>
      <c r="BOZ50" s="196"/>
      <c r="BPA50" s="196"/>
      <c r="BPB50" s="196">
        <f t="shared" si="152"/>
        <v>0</v>
      </c>
      <c r="BPC50" s="196"/>
      <c r="BPD50" s="196"/>
      <c r="BPE50" s="196"/>
      <c r="BPF50" s="196"/>
      <c r="BPG50" s="196">
        <f t="shared" si="153"/>
        <v>0</v>
      </c>
      <c r="BPH50" s="196"/>
      <c r="BPI50" s="196"/>
      <c r="BPJ50" s="196"/>
      <c r="BPK50" s="196">
        <f t="shared" si="154"/>
        <v>0</v>
      </c>
      <c r="BPL50" s="196">
        <f t="shared" si="155"/>
        <v>0</v>
      </c>
      <c r="BPM50" s="196"/>
      <c r="BPN50" s="196"/>
      <c r="BPO50" s="196">
        <f t="shared" si="156"/>
        <v>0</v>
      </c>
      <c r="BPP50" s="196"/>
      <c r="BPQ50" s="196"/>
      <c r="BPR50" s="196"/>
      <c r="BPS50" s="196"/>
      <c r="BPT50" s="196"/>
      <c r="BPU50" s="196">
        <f t="shared" si="157"/>
        <v>0</v>
      </c>
      <c r="BPV50" s="196"/>
      <c r="BPW50" s="196"/>
      <c r="BPX50" s="196"/>
      <c r="BPY50" s="196"/>
      <c r="BPZ50" s="196">
        <f t="shared" si="241"/>
        <v>0</v>
      </c>
      <c r="BQA50" s="196"/>
      <c r="BQB50" s="196"/>
      <c r="BQC50" s="196"/>
      <c r="BQD50" s="196"/>
      <c r="BQE50" s="196"/>
      <c r="BQF50" s="196">
        <f t="shared" si="158"/>
        <v>0</v>
      </c>
      <c r="BQG50" s="196"/>
      <c r="BQH50" s="196"/>
      <c r="BQI50" s="196"/>
      <c r="BQJ50" s="196"/>
      <c r="BQK50" s="196"/>
      <c r="BQL50" s="196">
        <f t="shared" si="159"/>
        <v>0</v>
      </c>
      <c r="BQM50" s="196">
        <f t="shared" si="242"/>
        <v>0</v>
      </c>
      <c r="BQN50" s="196"/>
      <c r="BQO50" s="196"/>
      <c r="BQP50" s="196"/>
      <c r="BQQ50" s="196"/>
      <c r="BQR50" s="196">
        <f t="shared" si="160"/>
        <v>0</v>
      </c>
      <c r="BQS50" s="196"/>
      <c r="BQT50" s="196"/>
      <c r="BQU50" s="196"/>
      <c r="BQV50" s="196"/>
      <c r="BQW50" s="196"/>
      <c r="BQX50" s="196">
        <f t="shared" si="161"/>
        <v>0</v>
      </c>
      <c r="BQY50" s="196"/>
      <c r="BQZ50" s="196"/>
      <c r="BRA50" s="196"/>
      <c r="BRB50" s="196"/>
      <c r="BRC50" s="196"/>
      <c r="BRD50" s="196">
        <f t="shared" si="162"/>
        <v>0</v>
      </c>
      <c r="BRE50" s="196"/>
      <c r="BRF50" s="196"/>
      <c r="BRG50" s="196"/>
      <c r="BRH50" s="196"/>
      <c r="BRI50" s="196"/>
      <c r="BRJ50" s="196">
        <f t="shared" si="163"/>
        <v>0</v>
      </c>
      <c r="BRK50" s="196"/>
      <c r="BRL50" s="196"/>
      <c r="BRM50" s="196">
        <f t="shared" si="164"/>
        <v>0</v>
      </c>
      <c r="BRN50" s="196">
        <f t="shared" si="243"/>
        <v>0</v>
      </c>
      <c r="BRO50" s="196"/>
      <c r="BRP50" s="196"/>
      <c r="BRQ50" s="196"/>
      <c r="BRR50" s="196">
        <f t="shared" si="165"/>
        <v>0</v>
      </c>
      <c r="BRS50" s="196"/>
      <c r="BRT50" s="196"/>
      <c r="BRU50" s="196"/>
      <c r="BRV50" s="196"/>
      <c r="BRW50" s="196"/>
      <c r="BRX50" s="196">
        <f t="shared" si="166"/>
        <v>0</v>
      </c>
      <c r="BRY50" s="196"/>
      <c r="BRZ50" s="196"/>
      <c r="BSA50" s="196"/>
      <c r="BSB50" s="196"/>
      <c r="BSC50" s="196"/>
      <c r="BSD50" s="196">
        <f t="shared" si="167"/>
        <v>0</v>
      </c>
      <c r="BSE50" s="196"/>
      <c r="BSF50" s="196"/>
      <c r="BSG50" s="196"/>
      <c r="BSH50" s="196"/>
      <c r="BSI50" s="196"/>
      <c r="BSJ50" s="196">
        <f t="shared" si="168"/>
        <v>0</v>
      </c>
      <c r="BSK50" s="196"/>
      <c r="BSL50" s="196"/>
      <c r="BSM50" s="196"/>
      <c r="BSN50" s="196"/>
      <c r="BSO50" s="196">
        <f t="shared" si="169"/>
        <v>0</v>
      </c>
      <c r="BSP50" s="196">
        <f t="shared" si="170"/>
        <v>0</v>
      </c>
      <c r="BSQ50" s="196"/>
      <c r="BSR50" s="196">
        <f t="shared" si="171"/>
        <v>0</v>
      </c>
      <c r="BSS50" s="196"/>
      <c r="BST50" s="196"/>
      <c r="BSU50" s="196"/>
      <c r="BSV50" s="196"/>
      <c r="BSW50" s="196"/>
      <c r="BSX50" s="196">
        <f t="shared" si="172"/>
        <v>0</v>
      </c>
      <c r="BSY50" s="196"/>
      <c r="BSZ50" s="196"/>
      <c r="BTA50" s="196"/>
      <c r="BTB50" s="196"/>
      <c r="BTC50" s="196"/>
      <c r="BTD50" s="196">
        <f t="shared" si="173"/>
        <v>0</v>
      </c>
      <c r="BTE50" s="196"/>
      <c r="BTF50" s="196"/>
      <c r="BTG50" s="196"/>
      <c r="BTH50" s="196"/>
      <c r="BTI50" s="196"/>
      <c r="BTJ50" s="196">
        <f t="shared" si="174"/>
        <v>0</v>
      </c>
      <c r="BTK50" s="196"/>
      <c r="BTL50" s="196"/>
      <c r="BTM50" s="196"/>
      <c r="BTN50" s="196"/>
      <c r="BTO50" s="196"/>
      <c r="BTP50" s="196">
        <f t="shared" si="175"/>
        <v>0</v>
      </c>
      <c r="BTQ50" s="196">
        <f t="shared" si="176"/>
        <v>0</v>
      </c>
      <c r="BTR50" s="196"/>
      <c r="BTS50" s="196"/>
      <c r="BTT50" s="196"/>
      <c r="BTU50" s="196"/>
      <c r="BTV50" s="196">
        <f t="shared" si="177"/>
        <v>0</v>
      </c>
      <c r="BTW50" s="196"/>
      <c r="BTX50" s="196"/>
      <c r="BTY50" s="196"/>
      <c r="BTZ50" s="196"/>
      <c r="BUA50" s="196"/>
      <c r="BUB50" s="196">
        <f t="shared" si="178"/>
        <v>0</v>
      </c>
      <c r="BUC50" s="196"/>
      <c r="BUD50" s="196"/>
      <c r="BUE50" s="196"/>
      <c r="BUF50" s="196"/>
      <c r="BUG50" s="196"/>
      <c r="BUH50" s="196">
        <f t="shared" si="179"/>
        <v>0</v>
      </c>
      <c r="BUI50" s="196"/>
      <c r="BUJ50" s="196"/>
      <c r="BUK50" s="196"/>
      <c r="BUL50" s="196"/>
      <c r="BUM50" s="196"/>
      <c r="BUN50" s="196">
        <f t="shared" si="180"/>
        <v>0</v>
      </c>
      <c r="BUO50" s="196"/>
      <c r="BUP50" s="196"/>
      <c r="BUQ50" s="196">
        <f t="shared" si="181"/>
        <v>0</v>
      </c>
      <c r="BUR50" s="196">
        <f t="shared" si="182"/>
        <v>0</v>
      </c>
      <c r="BUS50" s="196"/>
      <c r="BUT50" s="196"/>
      <c r="BUU50" s="196"/>
      <c r="BUV50" s="196">
        <f t="shared" si="183"/>
        <v>0</v>
      </c>
      <c r="BUW50" s="196"/>
      <c r="BUX50" s="196"/>
      <c r="BUY50" s="196"/>
      <c r="BUZ50" s="196"/>
      <c r="BVA50" s="196"/>
      <c r="BVB50" s="196">
        <f t="shared" si="184"/>
        <v>0</v>
      </c>
      <c r="BVC50" s="196"/>
      <c r="BVD50" s="196"/>
      <c r="BVE50" s="196"/>
      <c r="BVF50" s="196"/>
      <c r="BVG50" s="196"/>
      <c r="BVH50" s="196">
        <f t="shared" si="185"/>
        <v>0</v>
      </c>
      <c r="BVI50" s="196"/>
      <c r="BVJ50" s="196"/>
      <c r="BVK50" s="196"/>
      <c r="BVL50" s="196"/>
      <c r="BVM50" s="196"/>
      <c r="BVN50" s="196">
        <f t="shared" si="206"/>
        <v>0</v>
      </c>
      <c r="BVO50" s="196"/>
      <c r="BVP50" s="196"/>
      <c r="BVQ50" s="196"/>
      <c r="BVR50" s="196"/>
      <c r="BVS50" s="196"/>
      <c r="BVT50" s="196">
        <f t="shared" si="186"/>
        <v>0</v>
      </c>
      <c r="BVU50" s="196">
        <f t="shared" si="187"/>
        <v>0</v>
      </c>
      <c r="BVV50" s="196">
        <f t="shared" si="244"/>
        <v>0</v>
      </c>
      <c r="BVW50" s="196"/>
      <c r="BVX50" s="196"/>
      <c r="BVY50" s="196"/>
      <c r="BVZ50" s="196"/>
      <c r="BWA50" s="196"/>
      <c r="BWB50" s="196">
        <f t="shared" si="245"/>
        <v>0</v>
      </c>
      <c r="BWC50" s="196"/>
      <c r="BWD50" s="196"/>
      <c r="BWE50" s="196"/>
      <c r="BWF50" s="196"/>
      <c r="BWG50" s="196"/>
      <c r="BWH50" s="196">
        <f t="shared" si="204"/>
        <v>0</v>
      </c>
      <c r="BWI50" s="196"/>
      <c r="BWJ50" s="196"/>
      <c r="BWK50" s="196"/>
      <c r="BWL50" s="196"/>
      <c r="BWM50" s="196"/>
      <c r="BWN50" s="196">
        <f t="shared" si="209"/>
        <v>0</v>
      </c>
      <c r="BWO50" s="196"/>
      <c r="BWP50" s="196"/>
      <c r="BWQ50" s="196"/>
      <c r="BWR50" s="196"/>
      <c r="BWS50" s="196"/>
      <c r="BWT50" s="196">
        <f t="shared" si="210"/>
        <v>0</v>
      </c>
      <c r="BWU50" s="196"/>
      <c r="BWV50" s="196">
        <f t="shared" si="246"/>
        <v>0</v>
      </c>
      <c r="BWW50" s="196">
        <f t="shared" si="247"/>
        <v>0</v>
      </c>
      <c r="BWX50" s="196"/>
      <c r="BWY50" s="196"/>
      <c r="BWZ50" s="196"/>
      <c r="BXA50" s="196"/>
      <c r="BXB50" s="196">
        <f t="shared" si="190"/>
        <v>0</v>
      </c>
      <c r="BXC50" s="196"/>
      <c r="BXD50" s="196"/>
      <c r="BXE50" s="196"/>
      <c r="BXF50" s="196"/>
      <c r="BXG50" s="196"/>
      <c r="BXH50" s="196">
        <f t="shared" si="191"/>
        <v>0</v>
      </c>
      <c r="BXI50" s="196"/>
      <c r="BXJ50" s="196"/>
      <c r="BXK50" s="196"/>
      <c r="BXL50" s="196"/>
      <c r="BXM50" s="196"/>
      <c r="BXN50" s="196">
        <f t="shared" si="192"/>
        <v>0</v>
      </c>
      <c r="BXO50" s="196"/>
      <c r="BXP50" s="196"/>
      <c r="BXQ50" s="196"/>
      <c r="BXR50" s="196"/>
      <c r="BXS50" s="196"/>
      <c r="BXT50" s="196">
        <f t="shared" si="193"/>
        <v>0</v>
      </c>
      <c r="BXU50" s="196">
        <f t="shared" si="194"/>
        <v>0</v>
      </c>
      <c r="BXV50" s="196"/>
      <c r="BXW50" s="196"/>
      <c r="BXX50" s="196"/>
      <c r="BXY50" s="196">
        <f t="shared" si="195"/>
        <v>0</v>
      </c>
      <c r="BXZ50" s="196"/>
      <c r="BYA50" s="196"/>
      <c r="BYB50" s="196"/>
      <c r="BYC50" s="196"/>
      <c r="BYD50" s="196"/>
      <c r="BYE50" s="196">
        <f t="shared" si="196"/>
        <v>0</v>
      </c>
      <c r="BYF50" s="196"/>
      <c r="BYG50" s="196"/>
      <c r="BYH50" s="196"/>
      <c r="BYI50" s="196"/>
      <c r="BYJ50" s="196"/>
      <c r="BYK50" s="196">
        <f t="shared" si="207"/>
        <v>0</v>
      </c>
      <c r="BYL50" s="196"/>
      <c r="BYM50" s="196"/>
      <c r="BYN50" s="196"/>
      <c r="BYO50" s="196"/>
      <c r="BYP50" s="196"/>
      <c r="BYQ50" s="196">
        <f t="shared" si="205"/>
        <v>0</v>
      </c>
      <c r="BYR50" s="196"/>
      <c r="BYS50" s="196"/>
      <c r="BYT50" s="196"/>
      <c r="BYU50" s="196"/>
      <c r="BYV50" s="196">
        <f t="shared" si="197"/>
        <v>0</v>
      </c>
      <c r="BYW50" s="196">
        <f t="shared" si="198"/>
        <v>0</v>
      </c>
      <c r="BYX50" s="196"/>
      <c r="BYY50" s="196">
        <f t="shared" si="199"/>
        <v>0</v>
      </c>
      <c r="BYZ50" s="196"/>
      <c r="BZA50" s="196"/>
      <c r="BZB50" s="196"/>
      <c r="BZC50" s="196"/>
      <c r="BZD50" s="196"/>
      <c r="BZE50" s="196">
        <f t="shared" si="200"/>
        <v>0</v>
      </c>
      <c r="BZF50" s="196"/>
      <c r="BZG50" s="196"/>
      <c r="BZH50" s="196"/>
      <c r="BZI50" s="196"/>
      <c r="BZJ50" s="196">
        <f t="shared" si="201"/>
        <v>0</v>
      </c>
      <c r="BZK50" s="196"/>
      <c r="BZL50" s="196"/>
      <c r="BZM50" s="196"/>
      <c r="BZN50" s="196"/>
      <c r="BZO50" s="196"/>
      <c r="BZP50" s="196">
        <f t="shared" si="229"/>
        <v>0</v>
      </c>
      <c r="BZQ50" s="196">
        <f t="shared" si="202"/>
        <v>0</v>
      </c>
      <c r="BZR50" s="196">
        <f t="shared" si="203"/>
        <v>0</v>
      </c>
      <c r="BZS50" s="237"/>
      <c r="BZT50" s="198"/>
      <c r="BZU50" s="198"/>
      <c r="BZV50" s="199"/>
      <c r="BZW50" s="211"/>
      <c r="BZX50" s="233"/>
      <c r="BZY50" s="198"/>
      <c r="BZZ50" s="198"/>
      <c r="CAA50" s="198"/>
      <c r="CAB50" s="199"/>
      <c r="CAC50" s="211"/>
      <c r="CAD50" s="211"/>
      <c r="CAE50" s="198"/>
      <c r="CAF50" s="199"/>
      <c r="CAG50" s="237"/>
      <c r="CAH50" s="237"/>
      <c r="CAI50" s="199"/>
      <c r="CAJ50" s="211"/>
      <c r="CAK50" s="211"/>
      <c r="CAL50" s="199"/>
      <c r="CAM50" s="240"/>
      <c r="CAN50" s="240"/>
      <c r="CAO50" s="198"/>
      <c r="CAP50" s="199"/>
      <c r="CAQ50" s="199"/>
      <c r="CAR50" s="199"/>
      <c r="CAS50" s="198"/>
      <c r="CAT50" s="199"/>
      <c r="CAU50" s="233"/>
      <c r="CAV50" s="233"/>
      <c r="CAW50" s="198"/>
      <c r="CAX50" s="199"/>
      <c r="CAY50" s="211"/>
      <c r="CAZ50" s="211"/>
      <c r="CBA50" s="198"/>
      <c r="CBB50" s="199"/>
      <c r="CBC50" s="233"/>
      <c r="CBD50" s="233"/>
      <c r="CBE50" s="198"/>
      <c r="CBF50" s="199"/>
      <c r="CBG50" s="237"/>
      <c r="CBH50" s="237"/>
      <c r="CBI50" s="198"/>
      <c r="CBJ50" s="198"/>
      <c r="CBK50" s="199"/>
      <c r="CBL50" s="237"/>
      <c r="CBM50" s="237"/>
      <c r="CBN50" s="198"/>
      <c r="CBO50" s="199"/>
      <c r="CBP50" s="237"/>
      <c r="CBQ50" s="237"/>
      <c r="CBR50" s="198"/>
      <c r="CBS50" s="198"/>
      <c r="CBT50" s="199"/>
      <c r="CBU50" s="233"/>
      <c r="CBV50" s="233"/>
      <c r="CBW50" s="198"/>
      <c r="CBX50" s="198"/>
      <c r="CBY50" s="199"/>
      <c r="CBZ50" s="211"/>
      <c r="CCA50" s="237"/>
      <c r="CCB50" s="198"/>
      <c r="CCC50" s="199"/>
      <c r="CCD50" s="233"/>
      <c r="CCE50" s="233"/>
      <c r="CCF50" s="198"/>
      <c r="CCG50" s="199"/>
      <c r="CCH50" s="211"/>
      <c r="CCI50" s="211"/>
      <c r="CCJ50" s="198"/>
      <c r="CCK50" s="198"/>
      <c r="CCL50" s="198"/>
      <c r="CCM50" s="199"/>
      <c r="CCN50" s="237"/>
      <c r="CCO50" s="237"/>
      <c r="CCP50" s="198"/>
      <c r="CCQ50" s="198"/>
      <c r="CCR50" s="198"/>
      <c r="CCS50" s="198">
        <f t="shared" si="248"/>
        <v>2</v>
      </c>
      <c r="CCT50" s="199"/>
      <c r="CDA50" s="225" t="s">
        <v>61</v>
      </c>
      <c r="CDB50" s="225"/>
      <c r="CDC50" s="225">
        <v>0.21657609999999997</v>
      </c>
      <c r="CDJ50" s="207" t="s">
        <v>16</v>
      </c>
      <c r="CDK50" s="234">
        <v>3.6861051020408174E-2</v>
      </c>
      <c r="CDL50" s="235"/>
      <c r="CDM50" s="200">
        <v>1.7254340145772595</v>
      </c>
      <c r="CDY50" s="229" t="s">
        <v>26</v>
      </c>
      <c r="CDZ50" s="230"/>
      <c r="CEA50" s="230">
        <v>1.1380825763265308</v>
      </c>
    </row>
    <row r="51" spans="1:2159" s="200" customFormat="1" outlineLevel="1" x14ac:dyDescent="0.2">
      <c r="A51" s="201" t="s">
        <v>40</v>
      </c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202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  <c r="DO51" s="195"/>
      <c r="DP51" s="195"/>
      <c r="DQ51" s="195"/>
      <c r="DR51" s="195"/>
      <c r="DS51" s="195"/>
      <c r="DT51" s="195"/>
      <c r="DU51" s="195"/>
      <c r="DV51" s="195"/>
      <c r="DW51" s="195"/>
      <c r="DX51" s="195"/>
      <c r="DY51" s="195"/>
      <c r="DZ51" s="195"/>
      <c r="EA51" s="195"/>
      <c r="EB51" s="195"/>
      <c r="EC51" s="195"/>
      <c r="ED51" s="195"/>
      <c r="EE51" s="195"/>
      <c r="EF51" s="195"/>
      <c r="EG51" s="195"/>
      <c r="EH51" s="195"/>
      <c r="EI51" s="195"/>
      <c r="EJ51" s="195"/>
      <c r="EK51" s="195"/>
      <c r="EL51" s="195"/>
      <c r="EM51" s="195"/>
      <c r="EN51" s="195"/>
      <c r="EO51" s="195"/>
      <c r="EP51" s="195"/>
      <c r="EQ51" s="195"/>
      <c r="ER51" s="195"/>
      <c r="ES51" s="195"/>
      <c r="ET51" s="195"/>
      <c r="EU51" s="195"/>
      <c r="EV51" s="195"/>
      <c r="EW51" s="195"/>
      <c r="EX51" s="195"/>
      <c r="EY51" s="195"/>
      <c r="EZ51" s="195"/>
      <c r="FA51" s="195"/>
      <c r="FB51" s="195"/>
      <c r="FC51" s="195"/>
      <c r="FD51" s="195"/>
      <c r="FE51" s="195"/>
      <c r="FF51" s="195"/>
      <c r="FG51" s="195"/>
      <c r="FH51" s="195"/>
      <c r="FI51" s="195"/>
      <c r="FJ51" s="195"/>
      <c r="FK51" s="195"/>
      <c r="FL51" s="195"/>
      <c r="FM51" s="195"/>
      <c r="FN51" s="195"/>
      <c r="FO51" s="195"/>
      <c r="FP51" s="195"/>
      <c r="FQ51" s="195"/>
      <c r="FR51" s="195"/>
      <c r="FS51" s="195"/>
      <c r="FT51" s="195"/>
      <c r="FU51" s="195"/>
      <c r="FV51" s="195"/>
      <c r="FW51" s="195"/>
      <c r="FX51" s="195"/>
      <c r="FY51" s="195"/>
      <c r="FZ51" s="195"/>
      <c r="GA51" s="195"/>
      <c r="GB51" s="195"/>
      <c r="GC51" s="195"/>
      <c r="GD51" s="195"/>
      <c r="GE51" s="195"/>
      <c r="GF51" s="195"/>
      <c r="GG51" s="195"/>
      <c r="GH51" s="195"/>
      <c r="GI51" s="195"/>
      <c r="GJ51" s="195"/>
      <c r="GK51" s="195"/>
      <c r="GL51" s="195"/>
      <c r="GM51" s="195"/>
      <c r="GN51" s="195"/>
      <c r="GO51" s="195"/>
      <c r="GP51" s="195"/>
      <c r="GQ51" s="195"/>
      <c r="GR51" s="195"/>
      <c r="GS51" s="195"/>
      <c r="GT51" s="195"/>
      <c r="GU51" s="195"/>
      <c r="GV51" s="195"/>
      <c r="GW51" s="195"/>
      <c r="GX51" s="195"/>
      <c r="GY51" s="195"/>
      <c r="GZ51" s="195"/>
      <c r="HA51" s="195"/>
      <c r="HB51" s="195"/>
      <c r="HC51" s="195"/>
      <c r="HD51" s="195"/>
      <c r="HE51" s="195"/>
      <c r="HF51" s="195"/>
      <c r="HG51" s="195"/>
      <c r="HH51" s="195"/>
      <c r="HI51" s="195"/>
      <c r="HJ51" s="195"/>
      <c r="HK51" s="195"/>
      <c r="HL51" s="195"/>
      <c r="HM51" s="195"/>
      <c r="HN51" s="195"/>
      <c r="HO51" s="195"/>
      <c r="HP51" s="195"/>
      <c r="HQ51" s="195"/>
      <c r="HR51" s="195"/>
      <c r="HS51" s="195"/>
      <c r="HT51" s="195"/>
      <c r="HU51" s="195"/>
      <c r="HV51" s="195"/>
      <c r="HW51" s="195"/>
      <c r="HX51" s="195"/>
      <c r="HY51" s="195"/>
      <c r="HZ51" s="195"/>
      <c r="IA51" s="195"/>
      <c r="IB51" s="195"/>
      <c r="IC51" s="195"/>
      <c r="ID51" s="195"/>
      <c r="IE51" s="195"/>
      <c r="IF51" s="195"/>
      <c r="IG51" s="195"/>
      <c r="IH51" s="195"/>
      <c r="II51" s="195"/>
      <c r="IJ51" s="195"/>
      <c r="IK51" s="195"/>
      <c r="IL51" s="195"/>
      <c r="IM51" s="195"/>
      <c r="IN51" s="195"/>
      <c r="IO51" s="195"/>
      <c r="IP51" s="195"/>
      <c r="IQ51" s="195"/>
      <c r="IR51" s="195"/>
      <c r="IS51" s="195"/>
      <c r="IT51" s="195"/>
      <c r="IU51" s="195"/>
      <c r="IV51" s="195"/>
      <c r="IW51" s="195"/>
      <c r="IX51" s="195"/>
      <c r="IY51" s="195"/>
      <c r="IZ51" s="195"/>
      <c r="JA51" s="195"/>
      <c r="JB51" s="195"/>
      <c r="JC51" s="195"/>
      <c r="JD51" s="195"/>
      <c r="JE51" s="195"/>
      <c r="JF51" s="195"/>
      <c r="JG51" s="195"/>
      <c r="JH51" s="195"/>
      <c r="JI51" s="195"/>
      <c r="JJ51" s="195"/>
      <c r="JK51" s="195"/>
      <c r="JL51" s="195"/>
      <c r="JM51" s="195"/>
      <c r="JN51" s="195"/>
      <c r="JO51" s="195"/>
      <c r="JP51" s="195"/>
      <c r="JQ51" s="195"/>
      <c r="JR51" s="195"/>
      <c r="JS51" s="195"/>
      <c r="JT51" s="195"/>
      <c r="JU51" s="195"/>
      <c r="JV51" s="195"/>
      <c r="JW51" s="195"/>
      <c r="JX51" s="195"/>
      <c r="JY51" s="195"/>
      <c r="JZ51" s="195"/>
      <c r="KA51" s="195"/>
      <c r="KB51" s="195"/>
      <c r="KC51" s="195"/>
      <c r="KD51" s="195"/>
      <c r="KE51" s="195"/>
      <c r="KF51" s="195"/>
      <c r="KG51" s="195"/>
      <c r="KH51" s="195"/>
      <c r="KI51" s="195"/>
      <c r="KJ51" s="195"/>
      <c r="KK51" s="195"/>
      <c r="KL51" s="195"/>
      <c r="KM51" s="195"/>
      <c r="KN51" s="195"/>
      <c r="KO51" s="195"/>
      <c r="KP51" s="195"/>
      <c r="KQ51" s="195"/>
      <c r="KR51" s="195"/>
      <c r="KS51" s="195"/>
      <c r="KT51" s="195"/>
      <c r="KU51" s="195"/>
      <c r="KV51" s="195"/>
      <c r="KW51" s="195"/>
      <c r="KX51" s="195"/>
      <c r="KY51" s="195"/>
      <c r="KZ51" s="195"/>
      <c r="LA51" s="195"/>
      <c r="LB51" s="195"/>
      <c r="LC51" s="195"/>
      <c r="LD51" s="195"/>
      <c r="LE51" s="195"/>
      <c r="LF51" s="195"/>
      <c r="LG51" s="195"/>
      <c r="LH51" s="195"/>
      <c r="LI51" s="195"/>
      <c r="LJ51" s="195"/>
      <c r="LK51" s="195"/>
      <c r="LL51" s="195"/>
      <c r="LM51" s="195"/>
      <c r="LN51" s="195"/>
      <c r="LO51" s="195"/>
      <c r="LP51" s="195"/>
      <c r="LQ51" s="195"/>
      <c r="LR51" s="195"/>
      <c r="LS51" s="195"/>
      <c r="LT51" s="195"/>
      <c r="LU51" s="195"/>
      <c r="LV51" s="195"/>
      <c r="LW51" s="195"/>
      <c r="LX51" s="195"/>
      <c r="LY51" s="195"/>
      <c r="LZ51" s="195"/>
      <c r="MA51" s="195"/>
      <c r="MB51" s="195"/>
      <c r="MC51" s="195"/>
      <c r="MD51" s="195"/>
      <c r="ME51" s="195"/>
      <c r="MF51" s="195"/>
      <c r="MG51" s="195"/>
      <c r="MH51" s="195"/>
      <c r="MI51" s="195"/>
      <c r="MJ51" s="195"/>
      <c r="MK51" s="195"/>
      <c r="ML51" s="195"/>
      <c r="MM51" s="195"/>
      <c r="MN51" s="195"/>
      <c r="MO51" s="202"/>
      <c r="MP51" s="202"/>
      <c r="MQ51" s="202"/>
      <c r="MR51" s="202"/>
      <c r="MS51" s="202"/>
      <c r="MT51" s="202"/>
      <c r="MU51" s="202"/>
      <c r="MV51" s="202"/>
      <c r="MW51" s="202"/>
      <c r="MX51" s="202"/>
      <c r="MY51" s="202"/>
      <c r="MZ51" s="202"/>
      <c r="NA51" s="195"/>
      <c r="NB51" s="195"/>
      <c r="NC51" s="195"/>
      <c r="ND51" s="195"/>
      <c r="NE51" s="195"/>
      <c r="NF51" s="195"/>
      <c r="NG51" s="195"/>
      <c r="NH51" s="195"/>
      <c r="NI51" s="195"/>
      <c r="NJ51" s="195"/>
      <c r="NK51" s="195"/>
      <c r="NL51" s="195"/>
      <c r="NM51" s="195"/>
      <c r="NN51" s="195"/>
      <c r="NO51" s="195"/>
      <c r="NP51" s="195"/>
      <c r="NQ51" s="195"/>
      <c r="NR51" s="195"/>
      <c r="NS51" s="195"/>
      <c r="NT51" s="195"/>
      <c r="NU51" s="195"/>
      <c r="NV51" s="195"/>
      <c r="NW51" s="195"/>
      <c r="NX51" s="195"/>
      <c r="NY51" s="195"/>
      <c r="NZ51" s="195"/>
      <c r="OA51" s="195"/>
      <c r="OB51" s="195"/>
      <c r="OC51" s="195"/>
      <c r="OD51" s="195"/>
      <c r="OE51" s="195"/>
      <c r="OF51" s="195"/>
      <c r="OG51" s="195"/>
      <c r="OH51" s="195"/>
      <c r="OI51" s="195"/>
      <c r="OJ51" s="195"/>
      <c r="OK51" s="195"/>
      <c r="OL51" s="195"/>
      <c r="OM51" s="195"/>
      <c r="ON51" s="195"/>
      <c r="OO51" s="195"/>
      <c r="OP51" s="195"/>
      <c r="OQ51" s="195"/>
      <c r="OR51" s="195"/>
      <c r="OS51" s="195"/>
      <c r="OT51" s="195"/>
      <c r="OU51" s="195"/>
      <c r="OV51" s="195"/>
      <c r="OW51" s="195"/>
      <c r="OX51" s="195"/>
      <c r="OY51" s="195"/>
      <c r="OZ51" s="195"/>
      <c r="PA51" s="195"/>
      <c r="PB51" s="195"/>
      <c r="PC51" s="195"/>
      <c r="PD51" s="195"/>
      <c r="PE51" s="195"/>
      <c r="PF51" s="195"/>
      <c r="PG51" s="195"/>
      <c r="PH51" s="195"/>
      <c r="PI51" s="195"/>
      <c r="PJ51" s="195"/>
      <c r="PK51" s="195"/>
      <c r="PL51" s="195"/>
      <c r="PM51" s="195"/>
      <c r="PN51" s="195"/>
      <c r="PO51" s="195"/>
      <c r="PP51" s="195"/>
      <c r="PQ51" s="195"/>
      <c r="PR51" s="195"/>
      <c r="PS51" s="195"/>
      <c r="PT51" s="195"/>
      <c r="PU51" s="195"/>
      <c r="PV51" s="195"/>
      <c r="PW51" s="195"/>
      <c r="PX51" s="195"/>
      <c r="PY51" s="195"/>
      <c r="PZ51" s="195"/>
      <c r="QA51" s="195"/>
      <c r="QB51" s="195"/>
      <c r="QC51" s="195"/>
      <c r="QD51" s="195"/>
      <c r="QE51" s="195"/>
      <c r="QF51" s="195"/>
      <c r="QG51" s="195"/>
      <c r="QH51" s="195"/>
      <c r="QI51" s="195"/>
      <c r="QJ51" s="195"/>
      <c r="QK51" s="195"/>
      <c r="QL51" s="195"/>
      <c r="QM51" s="195"/>
      <c r="QN51" s="195"/>
      <c r="QO51" s="195"/>
      <c r="QP51" s="195"/>
      <c r="QQ51" s="195"/>
      <c r="QR51" s="195"/>
      <c r="QS51" s="195"/>
      <c r="QT51" s="195"/>
      <c r="QU51" s="195"/>
      <c r="QV51" s="195"/>
      <c r="QW51" s="195"/>
      <c r="QX51" s="195"/>
      <c r="QY51" s="195"/>
      <c r="QZ51" s="195"/>
      <c r="RA51" s="195"/>
      <c r="RB51" s="195"/>
      <c r="RC51" s="195"/>
      <c r="RD51" s="195"/>
      <c r="RE51" s="195"/>
      <c r="RF51" s="195"/>
      <c r="RG51" s="195"/>
      <c r="RH51" s="195"/>
      <c r="RI51" s="195"/>
      <c r="RJ51" s="195"/>
      <c r="RK51" s="195"/>
      <c r="RL51" s="195"/>
      <c r="RM51" s="195"/>
      <c r="RN51" s="195"/>
      <c r="RO51" s="195"/>
      <c r="RP51" s="195"/>
      <c r="RQ51" s="195"/>
      <c r="RR51" s="195"/>
      <c r="RS51" s="195"/>
      <c r="RT51" s="195"/>
      <c r="RU51" s="195"/>
      <c r="RV51" s="195"/>
      <c r="RW51" s="195"/>
      <c r="RX51" s="195"/>
      <c r="RY51" s="195"/>
      <c r="RZ51" s="195"/>
      <c r="SA51" s="195"/>
      <c r="SB51" s="195"/>
      <c r="SC51" s="195"/>
      <c r="SD51" s="195"/>
      <c r="SE51" s="195"/>
      <c r="SF51" s="195"/>
      <c r="SG51" s="195"/>
      <c r="SH51" s="195"/>
      <c r="SI51" s="195"/>
      <c r="SJ51" s="195"/>
      <c r="SK51" s="195"/>
      <c r="SL51" s="195"/>
      <c r="SM51" s="195"/>
      <c r="SN51" s="195"/>
      <c r="SO51" s="195"/>
      <c r="SP51" s="195"/>
      <c r="SQ51" s="195"/>
      <c r="SR51" s="196"/>
      <c r="SS51" s="195"/>
      <c r="ST51" s="195"/>
      <c r="SU51" s="195"/>
      <c r="SV51" s="195"/>
      <c r="SW51" s="195"/>
      <c r="SX51" s="195"/>
      <c r="SY51" s="195"/>
      <c r="SZ51" s="195"/>
      <c r="TA51" s="195"/>
      <c r="TB51" s="195"/>
      <c r="TC51" s="195"/>
      <c r="TD51" s="195"/>
      <c r="TE51" s="195"/>
      <c r="TF51" s="195"/>
      <c r="TG51" s="195"/>
      <c r="TH51" s="195"/>
      <c r="TI51" s="195"/>
      <c r="TJ51" s="195"/>
      <c r="TK51" s="195">
        <f t="shared" si="230"/>
        <v>0</v>
      </c>
      <c r="TL51" s="202"/>
      <c r="TM51" s="202"/>
      <c r="TN51" s="202"/>
      <c r="TO51" s="202"/>
      <c r="TP51" s="202"/>
      <c r="TQ51" s="202"/>
      <c r="TR51" s="202"/>
      <c r="TS51" s="202"/>
      <c r="TT51" s="202"/>
      <c r="TU51" s="202"/>
      <c r="TV51" s="202"/>
      <c r="TW51" s="202"/>
      <c r="TX51" s="202"/>
      <c r="TY51" s="202"/>
      <c r="TZ51" s="202"/>
      <c r="UA51" s="202"/>
      <c r="UB51" s="202"/>
      <c r="UC51" s="195"/>
      <c r="UD51" s="195"/>
      <c r="UE51" s="195"/>
      <c r="UF51" s="195"/>
      <c r="UG51" s="195"/>
      <c r="UH51" s="195"/>
      <c r="UI51" s="195"/>
      <c r="UJ51" s="195"/>
      <c r="UK51" s="195"/>
      <c r="UL51" s="195"/>
      <c r="UM51" s="195"/>
      <c r="UN51" s="195"/>
      <c r="UO51" s="195"/>
      <c r="UP51" s="195"/>
      <c r="UQ51" s="195"/>
      <c r="UR51" s="195"/>
      <c r="US51" s="195"/>
      <c r="UT51" s="195"/>
      <c r="UU51" s="195"/>
      <c r="UV51" s="195"/>
      <c r="UW51" s="195">
        <f t="shared" si="42"/>
        <v>0</v>
      </c>
      <c r="UX51" s="195"/>
      <c r="UY51" s="195"/>
      <c r="UZ51" s="195"/>
      <c r="VA51" s="195"/>
      <c r="VB51" s="195"/>
      <c r="VC51" s="195"/>
      <c r="VD51" s="195"/>
      <c r="VE51" s="195"/>
      <c r="VF51" s="195"/>
      <c r="VG51" s="195"/>
      <c r="VH51" s="195"/>
      <c r="VI51" s="195"/>
      <c r="VJ51" s="195"/>
      <c r="VK51" s="195"/>
      <c r="VL51" s="195"/>
      <c r="VM51" s="195"/>
      <c r="VN51" s="195"/>
      <c r="VO51" s="195"/>
      <c r="VP51" s="195"/>
      <c r="VQ51" s="195"/>
      <c r="VR51" s="195"/>
      <c r="VS51" s="195"/>
      <c r="VT51" s="195"/>
      <c r="VU51" s="195"/>
      <c r="VV51" s="195"/>
      <c r="VW51" s="195"/>
      <c r="VX51" s="195"/>
      <c r="VY51" s="195"/>
      <c r="VZ51" s="195"/>
      <c r="WA51" s="195"/>
      <c r="WB51" s="195"/>
      <c r="WC51" s="195"/>
      <c r="WD51" s="195"/>
      <c r="WE51" s="195"/>
      <c r="WF51" s="195"/>
      <c r="WG51" s="195"/>
      <c r="WH51" s="195"/>
      <c r="WI51" s="195"/>
      <c r="WJ51" s="195"/>
      <c r="WK51" s="195"/>
      <c r="WL51" s="195"/>
      <c r="WM51" s="195"/>
      <c r="WN51" s="195"/>
      <c r="WO51" s="195"/>
      <c r="WP51" s="195"/>
      <c r="WQ51" s="195"/>
      <c r="WR51" s="195"/>
      <c r="WS51" s="195"/>
      <c r="WT51" s="195"/>
      <c r="WU51" s="195"/>
      <c r="WV51" s="195"/>
      <c r="WW51" s="195"/>
      <c r="WX51" s="195"/>
      <c r="WY51" s="195"/>
      <c r="WZ51" s="195"/>
      <c r="XA51" s="195"/>
      <c r="XB51" s="195"/>
      <c r="XC51" s="195"/>
      <c r="XD51" s="195"/>
      <c r="XE51" s="195"/>
      <c r="XF51" s="195"/>
      <c r="XG51" s="195"/>
      <c r="XH51" s="195"/>
      <c r="XI51" s="195"/>
      <c r="XJ51" s="195"/>
      <c r="XK51" s="195"/>
      <c r="XL51" s="195"/>
      <c r="XM51" s="195"/>
      <c r="XN51" s="195"/>
      <c r="XO51" s="195"/>
      <c r="XP51" s="195"/>
      <c r="XQ51" s="195"/>
      <c r="XR51" s="195"/>
      <c r="XS51" s="195"/>
      <c r="XT51" s="195"/>
      <c r="XU51" s="195"/>
      <c r="XV51" s="195"/>
      <c r="XW51" s="195"/>
      <c r="XX51" s="195"/>
      <c r="XY51" s="195"/>
      <c r="XZ51" s="195"/>
      <c r="YA51" s="195">
        <f t="shared" si="43"/>
        <v>0</v>
      </c>
      <c r="YB51" s="195"/>
      <c r="YC51" s="195"/>
      <c r="YD51" s="195"/>
      <c r="YE51" s="195"/>
      <c r="YF51" s="195">
        <f t="shared" si="44"/>
        <v>0</v>
      </c>
      <c r="YG51" s="195">
        <f t="shared" si="45"/>
        <v>0</v>
      </c>
      <c r="YH51" s="202">
        <f t="shared" si="46"/>
        <v>0</v>
      </c>
      <c r="YI51" s="202"/>
      <c r="YJ51" s="202"/>
      <c r="YK51" s="202"/>
      <c r="YL51" s="202"/>
      <c r="YM51" s="202">
        <f t="shared" si="47"/>
        <v>0</v>
      </c>
      <c r="YN51" s="202"/>
      <c r="YO51" s="202"/>
      <c r="YP51" s="202"/>
      <c r="YQ51" s="202"/>
      <c r="YR51" s="202"/>
      <c r="YS51" s="202"/>
      <c r="YT51" s="202"/>
      <c r="YU51" s="202"/>
      <c r="YV51" s="202"/>
      <c r="YW51" s="202"/>
      <c r="YX51" s="202"/>
      <c r="YY51" s="202"/>
      <c r="YZ51" s="202"/>
      <c r="ZA51" s="202"/>
      <c r="ZB51" s="202"/>
      <c r="ZC51" s="202"/>
      <c r="ZD51" s="202"/>
      <c r="ZE51" s="202"/>
      <c r="ZF51" s="202"/>
      <c r="ZG51" s="202"/>
      <c r="ZH51" s="202"/>
      <c r="ZI51" s="202"/>
      <c r="ZJ51" s="202"/>
      <c r="ZK51" s="202"/>
      <c r="ZL51" s="202"/>
      <c r="ZM51" s="202"/>
      <c r="ZN51" s="202"/>
      <c r="ZO51" s="202"/>
      <c r="ZP51" s="202"/>
      <c r="ZQ51" s="202"/>
      <c r="ZR51" s="202"/>
      <c r="ZS51" s="202"/>
      <c r="ZT51" s="202"/>
      <c r="ZU51" s="202"/>
      <c r="ZV51" s="202"/>
      <c r="ZW51" s="202"/>
      <c r="ZX51" s="202"/>
      <c r="ZY51" s="202"/>
      <c r="ZZ51" s="202"/>
      <c r="AAA51" s="202"/>
      <c r="AAB51" s="202"/>
      <c r="AAC51" s="202"/>
      <c r="AAD51" s="202"/>
      <c r="AAE51" s="202"/>
      <c r="AAF51" s="202"/>
      <c r="AAG51" s="202"/>
      <c r="AAH51" s="202"/>
      <c r="AAI51" s="202"/>
      <c r="AAJ51" s="202"/>
      <c r="AAK51" s="202"/>
      <c r="AAL51" s="202"/>
      <c r="AAM51" s="202"/>
      <c r="AAN51" s="202"/>
      <c r="AAO51" s="202"/>
      <c r="AAP51" s="202"/>
      <c r="AAQ51" s="202"/>
      <c r="AAR51" s="202"/>
      <c r="AAS51" s="202"/>
      <c r="AAT51" s="202"/>
      <c r="AAU51" s="202"/>
      <c r="AAV51" s="202"/>
      <c r="AAW51" s="202"/>
      <c r="AAX51" s="202"/>
      <c r="AAY51" s="202"/>
      <c r="AAZ51" s="202"/>
      <c r="ABA51" s="202"/>
      <c r="ABB51" s="202"/>
      <c r="ABC51" s="202"/>
      <c r="ABD51" s="202"/>
      <c r="ABE51" s="202"/>
      <c r="ABF51" s="202"/>
      <c r="ABG51" s="202"/>
      <c r="ABH51" s="202">
        <f t="shared" si="48"/>
        <v>0</v>
      </c>
      <c r="ABI51" s="202"/>
      <c r="ABJ51" s="202"/>
      <c r="ABK51" s="202"/>
      <c r="ABL51" s="202"/>
      <c r="ABM51" s="202"/>
      <c r="ABN51" s="202"/>
      <c r="ABO51" s="202"/>
      <c r="ABP51" s="202"/>
      <c r="ABQ51" s="202"/>
      <c r="ABR51" s="202"/>
      <c r="ABS51" s="202"/>
      <c r="ABT51" s="202"/>
      <c r="ABU51" s="202"/>
      <c r="ABV51" s="202"/>
      <c r="ABW51" s="202"/>
      <c r="ABX51" s="202"/>
      <c r="ABY51" s="202"/>
      <c r="ABZ51" s="202"/>
      <c r="ACA51" s="202"/>
      <c r="ACB51" s="202"/>
      <c r="ACC51" s="202"/>
      <c r="ACD51" s="202"/>
      <c r="ACE51" s="202"/>
      <c r="ACF51" s="202"/>
      <c r="ACG51" s="202"/>
      <c r="ACH51" s="202"/>
      <c r="ACI51" s="202"/>
      <c r="ACJ51" s="202"/>
      <c r="ACK51" s="202"/>
      <c r="ACL51" s="202"/>
      <c r="ACM51" s="202"/>
      <c r="ACN51" s="202"/>
      <c r="ACO51" s="202"/>
      <c r="ACP51" s="202"/>
      <c r="ACQ51" s="202"/>
      <c r="ACR51" s="202"/>
      <c r="ACS51" s="202"/>
      <c r="ACT51" s="202"/>
      <c r="ACU51" s="202"/>
      <c r="ACV51" s="202"/>
      <c r="ACW51" s="202"/>
      <c r="ACX51" s="202"/>
      <c r="ACY51" s="202"/>
      <c r="ACZ51" s="202"/>
      <c r="ADA51" s="202"/>
      <c r="ADB51" s="202"/>
      <c r="ADC51" s="202"/>
      <c r="ADD51" s="202"/>
      <c r="ADE51" s="202"/>
      <c r="ADF51" s="202"/>
      <c r="ADG51" s="202"/>
      <c r="ADH51" s="202"/>
      <c r="ADI51" s="202"/>
      <c r="ADJ51" s="202"/>
      <c r="ADK51" s="202"/>
      <c r="ADL51" s="202"/>
      <c r="ADM51" s="202"/>
      <c r="ADN51" s="202"/>
      <c r="ADO51" s="202"/>
      <c r="ADP51" s="202"/>
      <c r="ADQ51" s="202"/>
      <c r="ADR51" s="202"/>
      <c r="ADS51" s="202"/>
      <c r="ADT51" s="202"/>
      <c r="ADU51" s="202"/>
      <c r="ADV51" s="202"/>
      <c r="ADW51" s="202"/>
      <c r="ADX51" s="202"/>
      <c r="ADY51" s="202"/>
      <c r="ADZ51" s="202"/>
      <c r="AEA51" s="202"/>
      <c r="AEB51" s="202"/>
      <c r="AEC51" s="202"/>
      <c r="AED51" s="202"/>
      <c r="AEE51" s="202"/>
      <c r="AEF51" s="202"/>
      <c r="AEG51" s="202"/>
      <c r="AEH51" s="202"/>
      <c r="AEI51" s="202"/>
      <c r="AEJ51" s="202"/>
      <c r="AEK51" s="202"/>
      <c r="AEL51" s="202"/>
      <c r="AEM51" s="202"/>
      <c r="AEN51" s="202"/>
      <c r="AEO51" s="202"/>
      <c r="AEP51" s="202"/>
      <c r="AEQ51" s="202"/>
      <c r="AER51" s="202"/>
      <c r="AES51" s="202"/>
      <c r="AET51" s="202"/>
      <c r="AEU51" s="202"/>
      <c r="AEV51" s="202"/>
      <c r="AEW51" s="202"/>
      <c r="AEX51" s="202"/>
      <c r="AEY51" s="202"/>
      <c r="AEZ51" s="202"/>
      <c r="AFA51" s="202"/>
      <c r="AFB51" s="202"/>
      <c r="AFC51" s="202"/>
      <c r="AFD51" s="202"/>
      <c r="AFE51" s="202"/>
      <c r="AFF51" s="202"/>
      <c r="AFG51" s="202"/>
      <c r="AFH51" s="202"/>
      <c r="AFI51" s="202"/>
      <c r="AFJ51" s="202"/>
      <c r="AFK51" s="202"/>
      <c r="AFL51" s="202"/>
      <c r="AFM51" s="202"/>
      <c r="AFN51" s="202"/>
      <c r="AFO51" s="202"/>
      <c r="AFP51" s="202"/>
      <c r="AFQ51" s="202"/>
      <c r="AFR51" s="202"/>
      <c r="AFS51" s="202"/>
      <c r="AFT51" s="202"/>
      <c r="AFU51" s="202"/>
      <c r="AFV51" s="202"/>
      <c r="AFW51" s="202"/>
      <c r="AFX51" s="202"/>
      <c r="AFY51" s="202"/>
      <c r="AFZ51" s="202"/>
      <c r="AGA51" s="202"/>
      <c r="AGB51" s="202"/>
      <c r="AGC51" s="202"/>
      <c r="AGD51" s="202"/>
      <c r="AGE51" s="202"/>
      <c r="AGF51" s="202"/>
      <c r="AGG51" s="202"/>
      <c r="AGH51" s="202"/>
      <c r="AGI51" s="202"/>
      <c r="AGJ51" s="202"/>
      <c r="AGK51" s="202"/>
      <c r="AGL51" s="202"/>
      <c r="AGM51" s="202"/>
      <c r="AGN51" s="202"/>
      <c r="AGO51" s="202"/>
      <c r="AGP51" s="202"/>
      <c r="AGQ51" s="202"/>
      <c r="AGR51" s="202"/>
      <c r="AGS51" s="202"/>
      <c r="AGT51" s="202"/>
      <c r="AGU51" s="202"/>
      <c r="AGV51" s="202"/>
      <c r="AGW51" s="202"/>
      <c r="AGX51" s="202"/>
      <c r="AGY51" s="202"/>
      <c r="AGZ51" s="202"/>
      <c r="AHA51" s="202"/>
      <c r="AHB51" s="202"/>
      <c r="AHC51" s="202"/>
      <c r="AHD51" s="202"/>
      <c r="AHE51" s="202"/>
      <c r="AHF51" s="202"/>
      <c r="AHG51" s="202"/>
      <c r="AHH51" s="202"/>
      <c r="AHI51" s="202"/>
      <c r="AHJ51" s="202"/>
      <c r="AHK51" s="202"/>
      <c r="AHL51" s="202"/>
      <c r="AHM51" s="202"/>
      <c r="AHN51" s="202"/>
      <c r="AHO51" s="202"/>
      <c r="AHP51" s="202"/>
      <c r="AHQ51" s="202"/>
      <c r="AHR51" s="202"/>
      <c r="AHS51" s="202"/>
      <c r="AHT51" s="202"/>
      <c r="AHU51" s="202"/>
      <c r="AHV51" s="202"/>
      <c r="AHW51" s="202"/>
      <c r="AHX51" s="202"/>
      <c r="AHY51" s="202"/>
      <c r="AHZ51" s="202"/>
      <c r="AIA51" s="202"/>
      <c r="AIB51" s="202"/>
      <c r="AIC51" s="202"/>
      <c r="AID51" s="202"/>
      <c r="AIE51" s="202"/>
      <c r="AIF51" s="202"/>
      <c r="AIG51" s="202"/>
      <c r="AIH51" s="202"/>
      <c r="AII51" s="202"/>
      <c r="AIJ51" s="202"/>
      <c r="AIK51" s="202"/>
      <c r="AIL51" s="202"/>
      <c r="AIM51" s="202"/>
      <c r="AIN51" s="202"/>
      <c r="AIO51" s="202"/>
      <c r="AIP51" s="202"/>
      <c r="AIQ51" s="202"/>
      <c r="AIR51" s="202"/>
      <c r="AIS51" s="202"/>
      <c r="AIT51" s="202"/>
      <c r="AIU51" s="202"/>
      <c r="AIV51" s="202"/>
      <c r="AIW51" s="202"/>
      <c r="AIX51" s="202"/>
      <c r="AIY51" s="202"/>
      <c r="AIZ51" s="202"/>
      <c r="AJA51" s="202"/>
      <c r="AJB51" s="202"/>
      <c r="AJC51" s="202"/>
      <c r="AJD51" s="202"/>
      <c r="AJE51" s="202"/>
      <c r="AJF51" s="202"/>
      <c r="AJG51" s="202"/>
      <c r="AJH51" s="202"/>
      <c r="AJI51" s="202"/>
      <c r="AJJ51" s="202"/>
      <c r="AJK51" s="202"/>
      <c r="AJL51" s="202"/>
      <c r="AJM51" s="202"/>
      <c r="AJN51" s="202"/>
      <c r="AJO51" s="202"/>
      <c r="AJP51" s="202"/>
      <c r="AJQ51" s="202"/>
      <c r="AJR51" s="202"/>
      <c r="AJS51" s="202"/>
      <c r="AJT51" s="202"/>
      <c r="AJU51" s="202"/>
      <c r="AJV51" s="202"/>
      <c r="AJW51" s="202"/>
      <c r="AJX51" s="202"/>
      <c r="AJY51" s="202"/>
      <c r="AJZ51" s="202"/>
      <c r="AKA51" s="202"/>
      <c r="AKB51" s="202"/>
      <c r="AKC51" s="202"/>
      <c r="AKD51" s="202"/>
      <c r="AKE51" s="202"/>
      <c r="AKF51" s="202"/>
      <c r="AKG51" s="202"/>
      <c r="AKH51" s="202"/>
      <c r="AKI51" s="202"/>
      <c r="AKJ51" s="202"/>
      <c r="AKK51" s="202"/>
      <c r="AKL51" s="202"/>
      <c r="AKM51" s="202"/>
      <c r="AKN51" s="202"/>
      <c r="AKO51" s="202"/>
      <c r="AKP51" s="202"/>
      <c r="AKQ51" s="202"/>
      <c r="AKR51" s="202"/>
      <c r="AKS51" s="202"/>
      <c r="AKT51" s="202"/>
      <c r="AKU51" s="202"/>
      <c r="AKV51" s="202"/>
      <c r="AKW51" s="202"/>
      <c r="AKX51" s="202"/>
      <c r="AKY51" s="202"/>
      <c r="AKZ51" s="202"/>
      <c r="ALA51" s="202"/>
      <c r="ALB51" s="202"/>
      <c r="ALC51" s="202"/>
      <c r="ALD51" s="202"/>
      <c r="ALE51" s="202"/>
      <c r="ALF51" s="202"/>
      <c r="ALG51" s="202"/>
      <c r="ALH51" s="202"/>
      <c r="ALI51" s="202"/>
      <c r="ALJ51" s="202"/>
      <c r="ALK51" s="202"/>
      <c r="ALL51" s="202"/>
      <c r="ALM51" s="202"/>
      <c r="ALN51" s="202"/>
      <c r="ALO51" s="202"/>
      <c r="ALP51" s="202"/>
      <c r="ALQ51" s="202"/>
      <c r="ALR51" s="202"/>
      <c r="ALS51" s="202"/>
      <c r="ALT51" s="202"/>
      <c r="ALU51" s="202"/>
      <c r="ALV51" s="202"/>
      <c r="ALW51" s="202"/>
      <c r="ALX51" s="202"/>
      <c r="ALY51" s="202"/>
      <c r="ALZ51" s="202"/>
      <c r="AMA51" s="202"/>
      <c r="AMB51" s="202"/>
      <c r="AMC51" s="202"/>
      <c r="AMD51" s="202"/>
      <c r="AME51" s="202"/>
      <c r="AMF51" s="202"/>
      <c r="AMG51" s="202"/>
      <c r="AMH51" s="202"/>
      <c r="AMI51" s="202"/>
      <c r="AMJ51" s="202"/>
      <c r="AMK51" s="202"/>
      <c r="AML51" s="202"/>
      <c r="AMM51" s="202"/>
      <c r="AMN51" s="202"/>
      <c r="AMO51" s="202"/>
      <c r="AMP51" s="202"/>
      <c r="AMQ51" s="202"/>
      <c r="AMR51" s="202">
        <f t="shared" si="49"/>
        <v>0</v>
      </c>
      <c r="AMS51" s="202">
        <f t="shared" si="50"/>
        <v>0</v>
      </c>
      <c r="AMT51" s="202"/>
      <c r="AMU51" s="202"/>
      <c r="AMV51" s="202"/>
      <c r="AMW51" s="202"/>
      <c r="AMX51" s="202"/>
      <c r="AMY51" s="202"/>
      <c r="AMZ51" s="202"/>
      <c r="ANA51" s="202"/>
      <c r="ANB51" s="202"/>
      <c r="ANC51" s="202"/>
      <c r="AND51" s="202"/>
      <c r="ANE51" s="202">
        <f t="shared" si="51"/>
        <v>0</v>
      </c>
      <c r="ANF51" s="202"/>
      <c r="ANG51" s="202"/>
      <c r="ANH51" s="202"/>
      <c r="ANI51" s="202"/>
      <c r="ANJ51" s="202"/>
      <c r="ANK51" s="202"/>
      <c r="ANL51" s="202"/>
      <c r="ANM51" s="202"/>
      <c r="ANN51" s="202"/>
      <c r="ANO51" s="202"/>
      <c r="ANP51" s="202"/>
      <c r="ANQ51" s="202"/>
      <c r="ANR51" s="202">
        <f t="shared" si="52"/>
        <v>0</v>
      </c>
      <c r="ANS51" s="202"/>
      <c r="ANT51" s="202"/>
      <c r="ANU51" s="202"/>
      <c r="ANV51" s="202"/>
      <c r="ANW51" s="202"/>
      <c r="ANX51" s="202"/>
      <c r="ANY51" s="202"/>
      <c r="ANZ51" s="202"/>
      <c r="AOA51" s="202"/>
      <c r="AOB51" s="202"/>
      <c r="AOC51" s="202"/>
      <c r="AOD51" s="202"/>
      <c r="AOE51" s="202"/>
      <c r="AOF51" s="202"/>
      <c r="AOG51" s="202"/>
      <c r="AOH51" s="202"/>
      <c r="AOI51" s="202"/>
      <c r="AOJ51" s="202"/>
      <c r="AOK51" s="202"/>
      <c r="AOL51" s="202"/>
      <c r="AOM51" s="202"/>
      <c r="AON51" s="202"/>
      <c r="AOO51" s="202"/>
      <c r="AOP51" s="202"/>
      <c r="AOQ51" s="202"/>
      <c r="AOR51" s="202"/>
      <c r="AOS51" s="202"/>
      <c r="AOT51" s="202"/>
      <c r="AOU51" s="202"/>
      <c r="AOV51" s="202"/>
      <c r="AOW51" s="202"/>
      <c r="AOX51" s="202"/>
      <c r="AOY51" s="202"/>
      <c r="AOZ51" s="202"/>
      <c r="APA51" s="202"/>
      <c r="APB51" s="202">
        <f t="shared" si="53"/>
        <v>0</v>
      </c>
      <c r="APC51" s="202"/>
      <c r="APD51" s="202"/>
      <c r="APE51" s="202"/>
      <c r="APF51" s="202"/>
      <c r="APG51" s="202"/>
      <c r="APH51" s="202"/>
      <c r="API51" s="202"/>
      <c r="APJ51" s="202"/>
      <c r="APK51" s="202"/>
      <c r="APL51" s="202"/>
      <c r="APM51" s="202"/>
      <c r="APN51" s="202"/>
      <c r="APO51" s="202"/>
      <c r="APP51" s="202"/>
      <c r="APQ51" s="202"/>
      <c r="APR51" s="202"/>
      <c r="APS51" s="202"/>
      <c r="APT51" s="202"/>
      <c r="APU51" s="202">
        <f t="shared" si="54"/>
        <v>0</v>
      </c>
      <c r="APV51" s="202"/>
      <c r="APW51" s="202"/>
      <c r="APX51" s="202"/>
      <c r="APY51" s="202"/>
      <c r="APZ51" s="202"/>
      <c r="AQA51" s="202"/>
      <c r="AQB51" s="202"/>
      <c r="AQC51" s="202"/>
      <c r="AQD51" s="202"/>
      <c r="AQE51" s="202"/>
      <c r="AQF51" s="202"/>
      <c r="AQG51" s="202"/>
      <c r="AQH51" s="202"/>
      <c r="AQI51" s="202"/>
      <c r="AQJ51" s="202"/>
      <c r="AQK51" s="202"/>
      <c r="AQL51" s="202"/>
      <c r="AQM51" s="202"/>
      <c r="AQN51" s="202"/>
      <c r="AQO51" s="202"/>
      <c r="AQP51" s="202"/>
      <c r="AQQ51" s="202"/>
      <c r="AQR51" s="202">
        <f t="shared" si="55"/>
        <v>0</v>
      </c>
      <c r="AQS51" s="202"/>
      <c r="AQT51" s="202"/>
      <c r="AQU51" s="202"/>
      <c r="AQV51" s="202"/>
      <c r="AQW51" s="202"/>
      <c r="AQX51" s="202"/>
      <c r="AQY51" s="202"/>
      <c r="AQZ51" s="202"/>
      <c r="ARA51" s="202"/>
      <c r="ARB51" s="202"/>
      <c r="ARC51" s="202"/>
      <c r="ARD51" s="202"/>
      <c r="ARE51" s="202"/>
      <c r="ARF51" s="202"/>
      <c r="ARG51" s="202"/>
      <c r="ARH51" s="202"/>
      <c r="ARI51" s="202"/>
      <c r="ARJ51" s="202"/>
      <c r="ARK51" s="202"/>
      <c r="ARL51" s="202"/>
      <c r="ARM51" s="202"/>
      <c r="ARN51" s="202"/>
      <c r="ARO51" s="202"/>
      <c r="ARP51" s="202"/>
      <c r="ARQ51" s="202"/>
      <c r="ARR51" s="202"/>
      <c r="ARS51" s="202"/>
      <c r="ART51" s="202"/>
      <c r="ARU51" s="202"/>
      <c r="ARV51" s="202"/>
      <c r="ARW51" s="202"/>
      <c r="ARX51" s="202"/>
      <c r="ARY51" s="202"/>
      <c r="ARZ51" s="202"/>
      <c r="ASA51" s="202"/>
      <c r="ASB51" s="202"/>
      <c r="ASC51" s="202"/>
      <c r="ASD51" s="202"/>
      <c r="ASE51" s="202"/>
      <c r="ASF51" s="202"/>
      <c r="ASG51" s="202"/>
      <c r="ASH51" s="202"/>
      <c r="ASI51" s="202"/>
      <c r="ASJ51" s="202"/>
      <c r="ASK51" s="202"/>
      <c r="ASL51" s="202"/>
      <c r="ASM51" s="202"/>
      <c r="ASN51" s="202"/>
      <c r="ASO51" s="202"/>
      <c r="ASP51" s="202"/>
      <c r="ASQ51" s="202"/>
      <c r="ASR51" s="202"/>
      <c r="ASS51" s="202"/>
      <c r="AST51" s="202"/>
      <c r="ASU51" s="202"/>
      <c r="ASV51" s="202"/>
      <c r="ASW51" s="202"/>
      <c r="ASX51" s="202"/>
      <c r="ASY51" s="202"/>
      <c r="ASZ51" s="202"/>
      <c r="ATA51" s="202"/>
      <c r="ATB51" s="202"/>
      <c r="ATC51" s="202"/>
      <c r="ATD51" s="202"/>
      <c r="ATE51" s="202"/>
      <c r="ATF51" s="202"/>
      <c r="ATG51" s="202"/>
      <c r="ATH51" s="202"/>
      <c r="ATI51" s="202"/>
      <c r="ATJ51" s="202"/>
      <c r="ATK51" s="202"/>
      <c r="ATL51" s="202"/>
      <c r="ATM51" s="202"/>
      <c r="ATN51" s="202"/>
      <c r="ATO51" s="202"/>
      <c r="ATP51" s="202"/>
      <c r="ATQ51" s="202"/>
      <c r="ATR51" s="202"/>
      <c r="ATS51" s="202"/>
      <c r="ATT51" s="202"/>
      <c r="ATU51" s="202"/>
      <c r="ATV51" s="202"/>
      <c r="ATW51" s="202"/>
      <c r="ATX51" s="202"/>
      <c r="ATY51" s="202"/>
      <c r="ATZ51" s="202"/>
      <c r="AUA51" s="202"/>
      <c r="AUB51" s="202"/>
      <c r="AUC51" s="202"/>
      <c r="AUD51" s="202"/>
      <c r="AUE51" s="202"/>
      <c r="AUF51" s="202"/>
      <c r="AUG51" s="202"/>
      <c r="AUH51" s="202"/>
      <c r="AUI51" s="202"/>
      <c r="AUJ51" s="202"/>
      <c r="AUK51" s="202"/>
      <c r="AUL51" s="202"/>
      <c r="AUM51" s="202"/>
      <c r="AUN51" s="202"/>
      <c r="AUO51" s="202"/>
      <c r="AUP51" s="202"/>
      <c r="AUQ51" s="202"/>
      <c r="AUR51" s="202"/>
      <c r="AUS51" s="202"/>
      <c r="AUT51" s="202"/>
      <c r="AUU51" s="202"/>
      <c r="AUV51" s="202"/>
      <c r="AUW51" s="202"/>
      <c r="AUX51" s="202"/>
      <c r="AUY51" s="202"/>
      <c r="AUZ51" s="202"/>
      <c r="AVA51" s="202"/>
      <c r="AVB51" s="202"/>
      <c r="AVC51" s="202"/>
      <c r="AVD51" s="202"/>
      <c r="AVE51" s="202"/>
      <c r="AVF51" s="202"/>
      <c r="AVG51" s="202"/>
      <c r="AVH51" s="202"/>
      <c r="AVI51" s="202"/>
      <c r="AVJ51" s="202"/>
      <c r="AVK51" s="202"/>
      <c r="AVL51" s="202"/>
      <c r="AVM51" s="202"/>
      <c r="AVN51" s="202"/>
      <c r="AVO51" s="202"/>
      <c r="AVP51" s="202"/>
      <c r="AVQ51" s="202"/>
      <c r="AVR51" s="202"/>
      <c r="AVS51" s="202"/>
      <c r="AVT51" s="202"/>
      <c r="AVU51" s="202"/>
      <c r="AVV51" s="202"/>
      <c r="AVW51" s="202"/>
      <c r="AVX51" s="202"/>
      <c r="AVY51" s="202"/>
      <c r="AVZ51" s="202"/>
      <c r="AWA51" s="202"/>
      <c r="AWB51" s="202"/>
      <c r="AWC51" s="202"/>
      <c r="AWD51" s="202"/>
      <c r="AWE51" s="202"/>
      <c r="AWF51" s="202"/>
      <c r="AWG51" s="202"/>
      <c r="AWH51" s="202"/>
      <c r="AWI51" s="202"/>
      <c r="AWJ51" s="202"/>
      <c r="AWK51" s="202"/>
      <c r="AWL51" s="202"/>
      <c r="AWM51" s="202"/>
      <c r="AWN51" s="202"/>
      <c r="AWO51" s="202"/>
      <c r="AWP51" s="202"/>
      <c r="AWQ51" s="202"/>
      <c r="AWR51" s="202">
        <f t="shared" si="56"/>
        <v>0</v>
      </c>
      <c r="AWS51" s="202"/>
      <c r="AWT51" s="202"/>
      <c r="AWU51" s="202"/>
      <c r="AWV51" s="202"/>
      <c r="AWW51" s="202">
        <f t="shared" si="57"/>
        <v>0</v>
      </c>
      <c r="AWX51" s="202"/>
      <c r="AWY51" s="202"/>
      <c r="AWZ51" s="202">
        <f t="shared" si="58"/>
        <v>0</v>
      </c>
      <c r="AXA51" s="202">
        <f t="shared" si="59"/>
        <v>0</v>
      </c>
      <c r="AXB51" s="202">
        <f t="shared" si="60"/>
        <v>0</v>
      </c>
      <c r="AXC51" s="202"/>
      <c r="AXD51" s="202"/>
      <c r="AXE51" s="202">
        <f t="shared" si="61"/>
        <v>0</v>
      </c>
      <c r="AXF51" s="202"/>
      <c r="AXG51" s="202"/>
      <c r="AXH51" s="202"/>
      <c r="AXI51" s="202"/>
      <c r="AXJ51" s="202"/>
      <c r="AXK51" s="202">
        <f t="shared" si="62"/>
        <v>0</v>
      </c>
      <c r="AXL51" s="202"/>
      <c r="AXM51" s="202"/>
      <c r="AXN51" s="202"/>
      <c r="AXO51" s="202"/>
      <c r="AXP51" s="202"/>
      <c r="AXQ51" s="202">
        <f t="shared" si="63"/>
        <v>0</v>
      </c>
      <c r="AXR51" s="202"/>
      <c r="AXS51" s="202"/>
      <c r="AXT51" s="202"/>
      <c r="AXU51" s="202"/>
      <c r="AXV51" s="202">
        <f t="shared" si="64"/>
        <v>0</v>
      </c>
      <c r="AXW51" s="202"/>
      <c r="AXX51" s="202"/>
      <c r="AXY51" s="202"/>
      <c r="AXZ51" s="202"/>
      <c r="AYA51" s="202"/>
      <c r="AYB51" s="202">
        <f t="shared" si="65"/>
        <v>0</v>
      </c>
      <c r="AYC51" s="202">
        <f t="shared" si="231"/>
        <v>0</v>
      </c>
      <c r="AYD51" s="202"/>
      <c r="AYE51" s="202"/>
      <c r="AYF51" s="202"/>
      <c r="AYG51" s="202"/>
      <c r="AYH51" s="202"/>
      <c r="AYI51" s="202">
        <f t="shared" si="66"/>
        <v>0</v>
      </c>
      <c r="AYJ51" s="202"/>
      <c r="AYK51" s="202"/>
      <c r="AYL51" s="202"/>
      <c r="AYM51" s="202"/>
      <c r="AYN51" s="202"/>
      <c r="AYO51" s="202">
        <f t="shared" si="67"/>
        <v>0</v>
      </c>
      <c r="AYP51" s="202"/>
      <c r="AYQ51" s="202"/>
      <c r="AYR51" s="202"/>
      <c r="AYS51" s="202"/>
      <c r="AYT51" s="202"/>
      <c r="AYU51" s="202">
        <f t="shared" si="68"/>
        <v>0</v>
      </c>
      <c r="AYV51" s="202"/>
      <c r="AYW51" s="202"/>
      <c r="AYX51" s="202"/>
      <c r="AYY51" s="202">
        <f t="shared" si="69"/>
        <v>0</v>
      </c>
      <c r="AYZ51" s="202">
        <f t="shared" si="70"/>
        <v>0</v>
      </c>
      <c r="AZA51" s="202"/>
      <c r="AZB51" s="202"/>
      <c r="AZC51" s="202"/>
      <c r="AZD51" s="202"/>
      <c r="AZE51" s="202"/>
      <c r="AZF51" s="202">
        <f t="shared" si="71"/>
        <v>0</v>
      </c>
      <c r="AZG51" s="202"/>
      <c r="AZH51" s="202"/>
      <c r="AZI51" s="202"/>
      <c r="AZJ51" s="202"/>
      <c r="AZK51" s="202"/>
      <c r="AZL51" s="202">
        <f t="shared" si="72"/>
        <v>0</v>
      </c>
      <c r="AZM51" s="202"/>
      <c r="AZN51" s="202"/>
      <c r="AZO51" s="202"/>
      <c r="AZP51" s="202"/>
      <c r="AZQ51" s="202"/>
      <c r="AZR51" s="202">
        <f t="shared" si="73"/>
        <v>0</v>
      </c>
      <c r="AZS51" s="202"/>
      <c r="AZT51" s="202"/>
      <c r="AZU51" s="202"/>
      <c r="AZV51" s="202"/>
      <c r="AZW51" s="202"/>
      <c r="AZX51" s="202">
        <f t="shared" si="74"/>
        <v>0</v>
      </c>
      <c r="AZY51" s="202"/>
      <c r="AZZ51" s="202"/>
      <c r="BAA51" s="202">
        <f t="shared" si="75"/>
        <v>0</v>
      </c>
      <c r="BAB51" s="202">
        <f t="shared" si="76"/>
        <v>0</v>
      </c>
      <c r="BAC51" s="202"/>
      <c r="BAD51" s="202"/>
      <c r="BAE51" s="202"/>
      <c r="BAF51" s="202">
        <f t="shared" si="77"/>
        <v>0</v>
      </c>
      <c r="BAG51" s="202"/>
      <c r="BAH51" s="202"/>
      <c r="BAI51" s="202"/>
      <c r="BAJ51" s="202"/>
      <c r="BAK51" s="202">
        <f t="shared" si="78"/>
        <v>0</v>
      </c>
      <c r="BAL51" s="202"/>
      <c r="BAM51" s="202"/>
      <c r="BAN51" s="202"/>
      <c r="BAO51" s="202"/>
      <c r="BAP51" s="202"/>
      <c r="BAQ51" s="202">
        <f t="shared" si="79"/>
        <v>0</v>
      </c>
      <c r="BAR51" s="202"/>
      <c r="BAS51" s="202"/>
      <c r="BAT51" s="202"/>
      <c r="BAU51" s="202"/>
      <c r="BAV51" s="202"/>
      <c r="BAW51" s="202">
        <f t="shared" si="80"/>
        <v>0</v>
      </c>
      <c r="BAX51" s="202"/>
      <c r="BAY51" s="202"/>
      <c r="BAZ51" s="202"/>
      <c r="BBA51" s="202"/>
      <c r="BBB51" s="202">
        <f t="shared" si="81"/>
        <v>0</v>
      </c>
      <c r="BBC51" s="202">
        <f t="shared" si="82"/>
        <v>0</v>
      </c>
      <c r="BBD51" s="202"/>
      <c r="BBE51" s="202"/>
      <c r="BBF51" s="202"/>
      <c r="BBG51" s="202"/>
      <c r="BBH51" s="202"/>
      <c r="BBI51" s="202">
        <f t="shared" si="83"/>
        <v>0</v>
      </c>
      <c r="BBJ51" s="202"/>
      <c r="BBK51" s="202"/>
      <c r="BBL51" s="202"/>
      <c r="BBM51" s="202"/>
      <c r="BBN51" s="202"/>
      <c r="BBO51" s="202">
        <f t="shared" si="84"/>
        <v>0</v>
      </c>
      <c r="BBP51" s="202"/>
      <c r="BBQ51" s="202"/>
      <c r="BBR51" s="202"/>
      <c r="BBS51" s="202"/>
      <c r="BBT51" s="202"/>
      <c r="BBU51" s="202">
        <f t="shared" si="85"/>
        <v>0</v>
      </c>
      <c r="BBV51" s="202"/>
      <c r="BBW51" s="202"/>
      <c r="BBX51" s="202"/>
      <c r="BBY51" s="202"/>
      <c r="BBZ51" s="202"/>
      <c r="BCA51" s="202">
        <f t="shared" si="86"/>
        <v>0</v>
      </c>
      <c r="BCB51" s="202">
        <f t="shared" si="87"/>
        <v>0</v>
      </c>
      <c r="BCC51" s="202"/>
      <c r="BCD51" s="202"/>
      <c r="BCE51" s="202"/>
      <c r="BCF51" s="202"/>
      <c r="BCG51" s="202"/>
      <c r="BCH51" s="202">
        <f t="shared" si="88"/>
        <v>0</v>
      </c>
      <c r="BCI51" s="202"/>
      <c r="BCJ51" s="202"/>
      <c r="BCK51" s="202"/>
      <c r="BCL51" s="202"/>
      <c r="BCM51" s="202">
        <f t="shared" si="232"/>
        <v>0</v>
      </c>
      <c r="BCN51" s="202"/>
      <c r="BCO51" s="202"/>
      <c r="BCP51" s="202"/>
      <c r="BCQ51" s="202"/>
      <c r="BCR51" s="202"/>
      <c r="BCS51" s="202">
        <f t="shared" si="89"/>
        <v>0</v>
      </c>
      <c r="BCT51" s="202"/>
      <c r="BCU51" s="202"/>
      <c r="BCV51" s="202"/>
      <c r="BCW51" s="202"/>
      <c r="BCX51" s="202">
        <f t="shared" si="90"/>
        <v>0</v>
      </c>
      <c r="BCY51" s="202"/>
      <c r="BCZ51" s="202"/>
      <c r="BDA51" s="202">
        <f t="shared" si="91"/>
        <v>0</v>
      </c>
      <c r="BDB51" s="202">
        <f t="shared" si="92"/>
        <v>0</v>
      </c>
      <c r="BDC51" s="202"/>
      <c r="BDD51" s="202"/>
      <c r="BDE51" s="202"/>
      <c r="BDF51" s="202">
        <f t="shared" si="233"/>
        <v>0</v>
      </c>
      <c r="BDG51" s="202"/>
      <c r="BDH51" s="202"/>
      <c r="BDI51" s="202"/>
      <c r="BDJ51" s="202"/>
      <c r="BDK51" s="202"/>
      <c r="BDL51" s="202">
        <f t="shared" si="93"/>
        <v>0</v>
      </c>
      <c r="BDM51" s="202"/>
      <c r="BDN51" s="202"/>
      <c r="BDO51" s="202"/>
      <c r="BDP51" s="202"/>
      <c r="BDQ51" s="202">
        <f t="shared" si="94"/>
        <v>0</v>
      </c>
      <c r="BDR51" s="202"/>
      <c r="BDS51" s="202"/>
      <c r="BDT51" s="202"/>
      <c r="BDU51" s="202"/>
      <c r="BDV51" s="202"/>
      <c r="BDW51" s="202">
        <f t="shared" si="95"/>
        <v>0</v>
      </c>
      <c r="BDX51" s="202"/>
      <c r="BDY51" s="202"/>
      <c r="BDZ51" s="202"/>
      <c r="BEA51" s="202"/>
      <c r="BEB51" s="202"/>
      <c r="BEC51" s="202">
        <f t="shared" si="96"/>
        <v>0</v>
      </c>
      <c r="BED51" s="202">
        <f t="shared" si="97"/>
        <v>0</v>
      </c>
      <c r="BEE51" s="202"/>
      <c r="BEF51" s="202"/>
      <c r="BEG51" s="202"/>
      <c r="BEH51" s="202"/>
      <c r="BEI51" s="202">
        <f t="shared" si="98"/>
        <v>0</v>
      </c>
      <c r="BEJ51" s="202"/>
      <c r="BEK51" s="202"/>
      <c r="BEL51" s="202"/>
      <c r="BEM51" s="202"/>
      <c r="BEN51" s="202"/>
      <c r="BEO51" s="202">
        <f t="shared" si="99"/>
        <v>0</v>
      </c>
      <c r="BEP51" s="202"/>
      <c r="BEQ51" s="202"/>
      <c r="BER51" s="202"/>
      <c r="BES51" s="202"/>
      <c r="BET51" s="202"/>
      <c r="BEU51" s="202">
        <f t="shared" si="234"/>
        <v>0</v>
      </c>
      <c r="BEV51" s="202"/>
      <c r="BEW51" s="202"/>
      <c r="BEX51" s="202"/>
      <c r="BEY51" s="202"/>
      <c r="BEZ51" s="202"/>
      <c r="BFA51" s="202">
        <f t="shared" si="100"/>
        <v>0</v>
      </c>
      <c r="BFB51" s="202"/>
      <c r="BFC51" s="202">
        <f t="shared" si="101"/>
        <v>0</v>
      </c>
      <c r="BFD51" s="202">
        <f t="shared" si="235"/>
        <v>0</v>
      </c>
      <c r="BFE51" s="202"/>
      <c r="BFF51" s="202"/>
      <c r="BFG51" s="202"/>
      <c r="BFH51" s="202"/>
      <c r="BFI51" s="202">
        <f t="shared" si="102"/>
        <v>0</v>
      </c>
      <c r="BFJ51" s="202"/>
      <c r="BFK51" s="202"/>
      <c r="BFL51" s="202"/>
      <c r="BFM51" s="202"/>
      <c r="BFN51" s="202"/>
      <c r="BFO51" s="202">
        <f t="shared" si="103"/>
        <v>0</v>
      </c>
      <c r="BFP51" s="202"/>
      <c r="BFQ51" s="202"/>
      <c r="BFR51" s="202"/>
      <c r="BFS51" s="202"/>
      <c r="BFT51" s="202"/>
      <c r="BFU51" s="202">
        <f t="shared" si="236"/>
        <v>0</v>
      </c>
      <c r="BFV51" s="202"/>
      <c r="BFW51" s="202"/>
      <c r="BFX51" s="202"/>
      <c r="BFY51" s="202"/>
      <c r="BFZ51" s="202"/>
      <c r="BGA51" s="202">
        <f t="shared" si="104"/>
        <v>0</v>
      </c>
      <c r="BGB51" s="202"/>
      <c r="BGC51" s="202"/>
      <c r="BGD51" s="202"/>
      <c r="BGE51" s="202">
        <f t="shared" si="105"/>
        <v>0</v>
      </c>
      <c r="BGF51" s="202">
        <f t="shared" si="237"/>
        <v>0</v>
      </c>
      <c r="BGG51" s="202"/>
      <c r="BGH51" s="202"/>
      <c r="BGI51" s="202">
        <f t="shared" si="106"/>
        <v>0</v>
      </c>
      <c r="BGJ51" s="202"/>
      <c r="BGK51" s="202"/>
      <c r="BGL51" s="202"/>
      <c r="BGM51" s="202"/>
      <c r="BGN51" s="202"/>
      <c r="BGO51" s="202">
        <f t="shared" si="107"/>
        <v>0</v>
      </c>
      <c r="BGP51" s="202"/>
      <c r="BGQ51" s="202"/>
      <c r="BGR51" s="202"/>
      <c r="BGS51" s="202"/>
      <c r="BGT51" s="202"/>
      <c r="BGU51" s="202">
        <f t="shared" si="108"/>
        <v>0</v>
      </c>
      <c r="BGV51" s="202"/>
      <c r="BGW51" s="202"/>
      <c r="BGX51" s="202"/>
      <c r="BGY51" s="202"/>
      <c r="BGZ51" s="202"/>
      <c r="BHA51" s="202">
        <f t="shared" si="109"/>
        <v>0</v>
      </c>
      <c r="BHB51" s="202"/>
      <c r="BHC51" s="202"/>
      <c r="BHD51" s="202"/>
      <c r="BHE51" s="202"/>
      <c r="BHF51" s="202"/>
      <c r="BHG51" s="202">
        <f t="shared" si="110"/>
        <v>0</v>
      </c>
      <c r="BHH51" s="202">
        <f t="shared" si="111"/>
        <v>0</v>
      </c>
      <c r="BHI51" s="202"/>
      <c r="BHJ51" s="202"/>
      <c r="BHK51" s="202"/>
      <c r="BHL51" s="202"/>
      <c r="BHM51" s="202">
        <f t="shared" si="112"/>
        <v>0</v>
      </c>
      <c r="BHN51" s="202"/>
      <c r="BHO51" s="202"/>
      <c r="BHP51" s="202"/>
      <c r="BHQ51" s="202"/>
      <c r="BHR51" s="202"/>
      <c r="BHS51" s="202">
        <f t="shared" si="113"/>
        <v>0</v>
      </c>
      <c r="BHT51" s="202"/>
      <c r="BHU51" s="202"/>
      <c r="BHV51" s="202"/>
      <c r="BHW51" s="202"/>
      <c r="BHX51" s="202"/>
      <c r="BHY51" s="202">
        <f t="shared" si="114"/>
        <v>0</v>
      </c>
      <c r="BHZ51" s="202"/>
      <c r="BIA51" s="202"/>
      <c r="BIB51" s="202"/>
      <c r="BIC51" s="202"/>
      <c r="BID51" s="202"/>
      <c r="BIE51" s="202">
        <f t="shared" si="115"/>
        <v>0</v>
      </c>
      <c r="BIF51" s="202"/>
      <c r="BIG51" s="202">
        <f t="shared" si="116"/>
        <v>0</v>
      </c>
      <c r="BIH51" s="202">
        <f t="shared" si="117"/>
        <v>0</v>
      </c>
      <c r="BII51" s="202"/>
      <c r="BIJ51" s="202"/>
      <c r="BIK51" s="202"/>
      <c r="BIL51" s="202"/>
      <c r="BIM51" s="202">
        <f t="shared" si="118"/>
        <v>0</v>
      </c>
      <c r="BIN51" s="202"/>
      <c r="BIO51" s="202"/>
      <c r="BIP51" s="202"/>
      <c r="BIQ51" s="202"/>
      <c r="BIR51" s="202"/>
      <c r="BIS51" s="202">
        <f t="shared" si="119"/>
        <v>0</v>
      </c>
      <c r="BIT51" s="202"/>
      <c r="BIU51" s="202"/>
      <c r="BIV51" s="202"/>
      <c r="BIW51" s="202"/>
      <c r="BIX51" s="202"/>
      <c r="BIY51" s="202">
        <f t="shared" si="120"/>
        <v>0</v>
      </c>
      <c r="BIZ51" s="202"/>
      <c r="BJA51" s="202"/>
      <c r="BJB51" s="202"/>
      <c r="BJC51" s="202"/>
      <c r="BJD51" s="202">
        <f t="shared" si="121"/>
        <v>0</v>
      </c>
      <c r="BJE51" s="202"/>
      <c r="BJF51" s="202"/>
      <c r="BJG51" s="202"/>
      <c r="BJH51" s="202"/>
      <c r="BJI51" s="202">
        <f t="shared" si="122"/>
        <v>0</v>
      </c>
      <c r="BJJ51" s="202">
        <f t="shared" si="123"/>
        <v>0</v>
      </c>
      <c r="BJK51" s="202">
        <f t="shared" si="238"/>
        <v>0</v>
      </c>
      <c r="BJL51" s="202"/>
      <c r="BJM51" s="202"/>
      <c r="BJN51" s="202"/>
      <c r="BJO51" s="202"/>
      <c r="BJP51" s="202"/>
      <c r="BJQ51" s="202">
        <f t="shared" si="124"/>
        <v>0</v>
      </c>
      <c r="BJR51" s="202"/>
      <c r="BJS51" s="202"/>
      <c r="BJT51" s="202"/>
      <c r="BJU51" s="202"/>
      <c r="BJV51" s="202"/>
      <c r="BJW51" s="202">
        <f t="shared" si="125"/>
        <v>0</v>
      </c>
      <c r="BJX51" s="202"/>
      <c r="BJY51" s="202"/>
      <c r="BJZ51" s="202"/>
      <c r="BKA51" s="202"/>
      <c r="BKB51" s="202">
        <f t="shared" si="126"/>
        <v>0</v>
      </c>
      <c r="BKC51" s="202"/>
      <c r="BKD51" s="202"/>
      <c r="BKE51" s="202"/>
      <c r="BKF51" s="202"/>
      <c r="BKG51" s="202"/>
      <c r="BKH51" s="202">
        <f t="shared" si="127"/>
        <v>0</v>
      </c>
      <c r="BKI51" s="202">
        <f t="shared" si="128"/>
        <v>0</v>
      </c>
      <c r="BKJ51" s="202"/>
      <c r="BKK51" s="202"/>
      <c r="BKL51" s="202"/>
      <c r="BKM51" s="202"/>
      <c r="BKN51" s="202"/>
      <c r="BKO51" s="202">
        <f t="shared" si="129"/>
        <v>0</v>
      </c>
      <c r="BKP51" s="202"/>
      <c r="BKQ51" s="202"/>
      <c r="BKR51" s="202"/>
      <c r="BKS51" s="202"/>
      <c r="BKT51" s="202"/>
      <c r="BKU51" s="202">
        <f t="shared" si="130"/>
        <v>0</v>
      </c>
      <c r="BKV51" s="202"/>
      <c r="BKW51" s="202"/>
      <c r="BKX51" s="202"/>
      <c r="BKY51" s="202">
        <f t="shared" si="131"/>
        <v>0</v>
      </c>
      <c r="BKZ51" s="202"/>
      <c r="BLA51" s="202"/>
      <c r="BLB51" s="202"/>
      <c r="BLC51" s="202"/>
      <c r="BLD51" s="202"/>
      <c r="BLE51" s="202">
        <f t="shared" si="132"/>
        <v>0</v>
      </c>
      <c r="BLF51" s="196">
        <f t="shared" si="133"/>
        <v>0</v>
      </c>
      <c r="BLG51" s="202"/>
      <c r="BLH51" s="202"/>
      <c r="BLI51" s="202"/>
      <c r="BLJ51" s="202"/>
      <c r="BLK51" s="202"/>
      <c r="BLL51" s="202">
        <f t="shared" si="134"/>
        <v>0</v>
      </c>
      <c r="BLM51" s="202"/>
      <c r="BLN51" s="202"/>
      <c r="BLO51" s="202"/>
      <c r="BLP51" s="202"/>
      <c r="BLQ51" s="202"/>
      <c r="BLR51" s="196">
        <f t="shared" si="135"/>
        <v>0</v>
      </c>
      <c r="BLS51" s="202"/>
      <c r="BLT51" s="202"/>
      <c r="BLU51" s="202"/>
      <c r="BLV51" s="202"/>
      <c r="BLW51" s="202"/>
      <c r="BLX51" s="196">
        <f t="shared" si="239"/>
        <v>0</v>
      </c>
      <c r="BLY51" s="202"/>
      <c r="BLZ51" s="202"/>
      <c r="BMA51" s="202"/>
      <c r="BMB51" s="202"/>
      <c r="BMC51" s="202"/>
      <c r="BMD51" s="196">
        <f t="shared" si="136"/>
        <v>0</v>
      </c>
      <c r="BME51" s="202"/>
      <c r="BMF51" s="202"/>
      <c r="BMG51" s="202"/>
      <c r="BMH51" s="196">
        <f t="shared" si="137"/>
        <v>0</v>
      </c>
      <c r="BMI51" s="196">
        <f t="shared" si="138"/>
        <v>0</v>
      </c>
      <c r="BMJ51" s="202"/>
      <c r="BMK51" s="196">
        <f t="shared" si="139"/>
        <v>0</v>
      </c>
      <c r="BML51" s="202"/>
      <c r="BMM51" s="202"/>
      <c r="BMN51" s="202"/>
      <c r="BMO51" s="202"/>
      <c r="BMP51" s="202"/>
      <c r="BMQ51" s="196">
        <f t="shared" si="140"/>
        <v>0</v>
      </c>
      <c r="BMR51" s="202"/>
      <c r="BMS51" s="202"/>
      <c r="BMT51" s="202"/>
      <c r="BMU51" s="202"/>
      <c r="BMV51" s="202"/>
      <c r="BMW51" s="196">
        <f t="shared" si="141"/>
        <v>0</v>
      </c>
      <c r="BMX51" s="202"/>
      <c r="BMY51" s="202"/>
      <c r="BMZ51" s="202"/>
      <c r="BNA51" s="202"/>
      <c r="BNB51" s="202"/>
      <c r="BNC51" s="196">
        <f t="shared" si="142"/>
        <v>0</v>
      </c>
      <c r="BND51" s="202"/>
      <c r="BNE51" s="202"/>
      <c r="BNF51" s="202"/>
      <c r="BNG51" s="202"/>
      <c r="BNH51" s="202"/>
      <c r="BNI51" s="196">
        <f t="shared" si="143"/>
        <v>0</v>
      </c>
      <c r="BNJ51" s="196">
        <f t="shared" si="144"/>
        <v>0</v>
      </c>
      <c r="BNK51" s="202"/>
      <c r="BNL51" s="202"/>
      <c r="BNM51" s="202"/>
      <c r="BNN51" s="202"/>
      <c r="BNO51" s="202"/>
      <c r="BNP51" s="196">
        <f t="shared" si="145"/>
        <v>0</v>
      </c>
      <c r="BNQ51" s="202"/>
      <c r="BNR51" s="202"/>
      <c r="BNS51" s="202"/>
      <c r="BNT51" s="202"/>
      <c r="BNU51" s="202"/>
      <c r="BNV51" s="196">
        <f t="shared" si="146"/>
        <v>0</v>
      </c>
      <c r="BNW51" s="202"/>
      <c r="BNX51" s="202"/>
      <c r="BNY51" s="202"/>
      <c r="BNZ51" s="202"/>
      <c r="BOA51" s="202"/>
      <c r="BOB51" s="196">
        <f t="shared" si="147"/>
        <v>0</v>
      </c>
      <c r="BOC51" s="202"/>
      <c r="BOD51" s="202"/>
      <c r="BOE51" s="202"/>
      <c r="BOF51" s="202"/>
      <c r="BOG51" s="202"/>
      <c r="BOH51" s="196">
        <f t="shared" si="148"/>
        <v>0</v>
      </c>
      <c r="BOI51" s="202"/>
      <c r="BOJ51" s="196">
        <f t="shared" si="149"/>
        <v>0</v>
      </c>
      <c r="BOK51" s="196">
        <f t="shared" si="150"/>
        <v>0</v>
      </c>
      <c r="BOL51" s="202"/>
      <c r="BOM51" s="202"/>
      <c r="BON51" s="202"/>
      <c r="BOO51" s="196">
        <f t="shared" si="240"/>
        <v>0</v>
      </c>
      <c r="BOP51" s="196"/>
      <c r="BOQ51" s="196"/>
      <c r="BOR51" s="196"/>
      <c r="BOS51" s="196"/>
      <c r="BOT51" s="196"/>
      <c r="BOU51" s="196">
        <f t="shared" si="151"/>
        <v>0</v>
      </c>
      <c r="BOV51" s="196"/>
      <c r="BOW51" s="196"/>
      <c r="BOX51" s="196"/>
      <c r="BOY51" s="196"/>
      <c r="BOZ51" s="196"/>
      <c r="BPA51" s="196"/>
      <c r="BPB51" s="196">
        <f t="shared" si="152"/>
        <v>0</v>
      </c>
      <c r="BPC51" s="196"/>
      <c r="BPD51" s="196"/>
      <c r="BPE51" s="196"/>
      <c r="BPF51" s="196"/>
      <c r="BPG51" s="196">
        <f t="shared" si="153"/>
        <v>0</v>
      </c>
      <c r="BPH51" s="196"/>
      <c r="BPI51" s="196"/>
      <c r="BPJ51" s="196"/>
      <c r="BPK51" s="196">
        <f t="shared" si="154"/>
        <v>0</v>
      </c>
      <c r="BPL51" s="196">
        <f t="shared" si="155"/>
        <v>0</v>
      </c>
      <c r="BPM51" s="196"/>
      <c r="BPN51" s="196"/>
      <c r="BPO51" s="196">
        <f t="shared" si="156"/>
        <v>0</v>
      </c>
      <c r="BPP51" s="196"/>
      <c r="BPQ51" s="196"/>
      <c r="BPR51" s="196"/>
      <c r="BPS51" s="196"/>
      <c r="BPT51" s="196"/>
      <c r="BPU51" s="196">
        <f t="shared" si="157"/>
        <v>0</v>
      </c>
      <c r="BPV51" s="196"/>
      <c r="BPW51" s="196"/>
      <c r="BPX51" s="196"/>
      <c r="BPY51" s="196"/>
      <c r="BPZ51" s="196">
        <f t="shared" si="241"/>
        <v>0</v>
      </c>
      <c r="BQA51" s="196"/>
      <c r="BQB51" s="196"/>
      <c r="BQC51" s="196"/>
      <c r="BQD51" s="196"/>
      <c r="BQE51" s="196"/>
      <c r="BQF51" s="196">
        <f t="shared" si="158"/>
        <v>0</v>
      </c>
      <c r="BQG51" s="196"/>
      <c r="BQH51" s="196"/>
      <c r="BQI51" s="196"/>
      <c r="BQJ51" s="196"/>
      <c r="BQK51" s="196"/>
      <c r="BQL51" s="196">
        <f>SUM(BQG51:BQK51)</f>
        <v>0</v>
      </c>
      <c r="BQM51" s="196">
        <f t="shared" si="242"/>
        <v>0</v>
      </c>
      <c r="BQN51" s="196"/>
      <c r="BQO51" s="196"/>
      <c r="BQP51" s="196"/>
      <c r="BQQ51" s="196"/>
      <c r="BQR51" s="196">
        <f t="shared" si="160"/>
        <v>0</v>
      </c>
      <c r="BQS51" s="196"/>
      <c r="BQT51" s="196"/>
      <c r="BQU51" s="196"/>
      <c r="BQV51" s="196"/>
      <c r="BQW51" s="196"/>
      <c r="BQX51" s="196">
        <f t="shared" si="161"/>
        <v>0</v>
      </c>
      <c r="BQY51" s="196"/>
      <c r="BQZ51" s="196"/>
      <c r="BRA51" s="196"/>
      <c r="BRB51" s="196"/>
      <c r="BRC51" s="196"/>
      <c r="BRD51" s="196">
        <f t="shared" si="162"/>
        <v>0</v>
      </c>
      <c r="BRE51" s="196"/>
      <c r="BRF51" s="196"/>
      <c r="BRG51" s="196"/>
      <c r="BRH51" s="196"/>
      <c r="BRI51" s="196"/>
      <c r="BRJ51" s="196">
        <f t="shared" si="163"/>
        <v>0</v>
      </c>
      <c r="BRK51" s="196"/>
      <c r="BRL51" s="196"/>
      <c r="BRM51" s="196">
        <f t="shared" si="164"/>
        <v>0</v>
      </c>
      <c r="BRN51" s="196">
        <f t="shared" si="243"/>
        <v>0</v>
      </c>
      <c r="BRO51" s="196"/>
      <c r="BRP51" s="196"/>
      <c r="BRQ51" s="196"/>
      <c r="BRR51" s="196">
        <f t="shared" si="165"/>
        <v>0</v>
      </c>
      <c r="BRS51" s="196"/>
      <c r="BRT51" s="196"/>
      <c r="BRU51" s="196"/>
      <c r="BRV51" s="196"/>
      <c r="BRW51" s="196"/>
      <c r="BRX51" s="196">
        <f t="shared" si="166"/>
        <v>0</v>
      </c>
      <c r="BRY51" s="196"/>
      <c r="BRZ51" s="196"/>
      <c r="BSA51" s="196"/>
      <c r="BSB51" s="196"/>
      <c r="BSC51" s="196"/>
      <c r="BSD51" s="196">
        <f t="shared" si="167"/>
        <v>0</v>
      </c>
      <c r="BSE51" s="196"/>
      <c r="BSF51" s="196"/>
      <c r="BSG51" s="196"/>
      <c r="BSH51" s="196"/>
      <c r="BSI51" s="196"/>
      <c r="BSJ51" s="196">
        <f t="shared" si="168"/>
        <v>0</v>
      </c>
      <c r="BSK51" s="196"/>
      <c r="BSL51" s="196"/>
      <c r="BSM51" s="196"/>
      <c r="BSN51" s="196"/>
      <c r="BSO51" s="196">
        <f t="shared" si="169"/>
        <v>0</v>
      </c>
      <c r="BSP51" s="196">
        <f t="shared" si="170"/>
        <v>0</v>
      </c>
      <c r="BSQ51" s="196"/>
      <c r="BSR51" s="196">
        <f t="shared" si="171"/>
        <v>0</v>
      </c>
      <c r="BSS51" s="196"/>
      <c r="BST51" s="196"/>
      <c r="BSU51" s="196"/>
      <c r="BSV51" s="196"/>
      <c r="BSW51" s="196"/>
      <c r="BSX51" s="196">
        <f t="shared" si="172"/>
        <v>0</v>
      </c>
      <c r="BSY51" s="196"/>
      <c r="BSZ51" s="196"/>
      <c r="BTA51" s="196"/>
      <c r="BTB51" s="196"/>
      <c r="BTC51" s="196"/>
      <c r="BTD51" s="196">
        <f t="shared" si="173"/>
        <v>0</v>
      </c>
      <c r="BTE51" s="196"/>
      <c r="BTF51" s="196"/>
      <c r="BTG51" s="196"/>
      <c r="BTH51" s="196"/>
      <c r="BTI51" s="196"/>
      <c r="BTJ51" s="196">
        <f t="shared" si="174"/>
        <v>0</v>
      </c>
      <c r="BTK51" s="196"/>
      <c r="BTL51" s="196"/>
      <c r="BTM51" s="196"/>
      <c r="BTN51" s="196"/>
      <c r="BTO51" s="196"/>
      <c r="BTP51" s="196">
        <f t="shared" si="175"/>
        <v>0</v>
      </c>
      <c r="BTQ51" s="196">
        <f t="shared" si="176"/>
        <v>0</v>
      </c>
      <c r="BTR51" s="196"/>
      <c r="BTS51" s="196"/>
      <c r="BTT51" s="196"/>
      <c r="BTU51" s="196"/>
      <c r="BTV51" s="196">
        <f t="shared" si="177"/>
        <v>0</v>
      </c>
      <c r="BTW51" s="196"/>
      <c r="BTX51" s="196"/>
      <c r="BTY51" s="196"/>
      <c r="BTZ51" s="196"/>
      <c r="BUA51" s="196"/>
      <c r="BUB51" s="196">
        <f t="shared" si="178"/>
        <v>0</v>
      </c>
      <c r="BUC51" s="196"/>
      <c r="BUD51" s="196"/>
      <c r="BUE51" s="196"/>
      <c r="BUF51" s="196"/>
      <c r="BUG51" s="196"/>
      <c r="BUH51" s="196">
        <f t="shared" si="179"/>
        <v>0</v>
      </c>
      <c r="BUI51" s="196"/>
      <c r="BUJ51" s="196"/>
      <c r="BUK51" s="196"/>
      <c r="BUL51" s="196"/>
      <c r="BUM51" s="196"/>
      <c r="BUN51" s="196">
        <f t="shared" si="180"/>
        <v>0</v>
      </c>
      <c r="BUO51" s="196"/>
      <c r="BUP51" s="196"/>
      <c r="BUQ51" s="196">
        <f t="shared" si="181"/>
        <v>0</v>
      </c>
      <c r="BUR51" s="196">
        <f t="shared" si="182"/>
        <v>0</v>
      </c>
      <c r="BUS51" s="196"/>
      <c r="BUT51" s="196"/>
      <c r="BUU51" s="196"/>
      <c r="BUV51" s="196">
        <f t="shared" si="183"/>
        <v>0</v>
      </c>
      <c r="BUW51" s="196"/>
      <c r="BUX51" s="196"/>
      <c r="BUY51" s="196"/>
      <c r="BUZ51" s="196"/>
      <c r="BVA51" s="196"/>
      <c r="BVB51" s="196">
        <f t="shared" si="184"/>
        <v>0</v>
      </c>
      <c r="BVC51" s="196"/>
      <c r="BVD51" s="196"/>
      <c r="BVE51" s="196"/>
      <c r="BVF51" s="196"/>
      <c r="BVG51" s="196"/>
      <c r="BVH51" s="196">
        <f t="shared" si="185"/>
        <v>0</v>
      </c>
      <c r="BVI51" s="196"/>
      <c r="BVJ51" s="196"/>
      <c r="BVK51" s="196"/>
      <c r="BVL51" s="196"/>
      <c r="BVM51" s="196"/>
      <c r="BVN51" s="196">
        <f t="shared" si="206"/>
        <v>0</v>
      </c>
      <c r="BVO51" s="196"/>
      <c r="BVP51" s="196"/>
      <c r="BVQ51" s="196"/>
      <c r="BVR51" s="196"/>
      <c r="BVS51" s="196"/>
      <c r="BVT51" s="196">
        <f t="shared" si="186"/>
        <v>0</v>
      </c>
      <c r="BVU51" s="196">
        <f t="shared" si="187"/>
        <v>0</v>
      </c>
      <c r="BVV51" s="196">
        <f t="shared" si="244"/>
        <v>0</v>
      </c>
      <c r="BVW51" s="196"/>
      <c r="BVX51" s="196"/>
      <c r="BVY51" s="196"/>
      <c r="BVZ51" s="196"/>
      <c r="BWA51" s="196"/>
      <c r="BWB51" s="196">
        <f t="shared" si="245"/>
        <v>0</v>
      </c>
      <c r="BWC51" s="196"/>
      <c r="BWD51" s="196"/>
      <c r="BWE51" s="196"/>
      <c r="BWF51" s="196"/>
      <c r="BWG51" s="196"/>
      <c r="BWH51" s="196">
        <f t="shared" si="204"/>
        <v>0</v>
      </c>
      <c r="BWI51" s="196"/>
      <c r="BWJ51" s="196"/>
      <c r="BWK51" s="196"/>
      <c r="BWL51" s="196"/>
      <c r="BWM51" s="196"/>
      <c r="BWN51" s="196">
        <f t="shared" si="209"/>
        <v>0</v>
      </c>
      <c r="BWO51" s="196"/>
      <c r="BWP51" s="196"/>
      <c r="BWQ51" s="196"/>
      <c r="BWR51" s="196"/>
      <c r="BWS51" s="196"/>
      <c r="BWT51" s="196">
        <f t="shared" si="210"/>
        <v>0</v>
      </c>
      <c r="BWU51" s="196"/>
      <c r="BWV51" s="196">
        <f t="shared" si="246"/>
        <v>0</v>
      </c>
      <c r="BWW51" s="196">
        <f t="shared" si="247"/>
        <v>0</v>
      </c>
      <c r="BWX51" s="196"/>
      <c r="BWY51" s="196"/>
      <c r="BWZ51" s="196"/>
      <c r="BXA51" s="196"/>
      <c r="BXB51" s="196">
        <f t="shared" si="190"/>
        <v>0</v>
      </c>
      <c r="BXC51" s="196"/>
      <c r="BXD51" s="196"/>
      <c r="BXE51" s="196"/>
      <c r="BXF51" s="196"/>
      <c r="BXG51" s="196"/>
      <c r="BXH51" s="196">
        <f t="shared" si="191"/>
        <v>0</v>
      </c>
      <c r="BXI51" s="196"/>
      <c r="BXJ51" s="196"/>
      <c r="BXK51" s="196"/>
      <c r="BXL51" s="196"/>
      <c r="BXM51" s="196"/>
      <c r="BXN51" s="196">
        <f t="shared" si="192"/>
        <v>0</v>
      </c>
      <c r="BXO51" s="196"/>
      <c r="BXP51" s="196"/>
      <c r="BXQ51" s="196"/>
      <c r="BXR51" s="196"/>
      <c r="BXS51" s="196"/>
      <c r="BXT51" s="196">
        <f t="shared" si="193"/>
        <v>0</v>
      </c>
      <c r="BXU51" s="196">
        <f t="shared" si="194"/>
        <v>0</v>
      </c>
      <c r="BXV51" s="196"/>
      <c r="BXW51" s="196"/>
      <c r="BXX51" s="196"/>
      <c r="BXY51" s="196">
        <f t="shared" si="195"/>
        <v>0</v>
      </c>
      <c r="BXZ51" s="196"/>
      <c r="BYA51" s="196"/>
      <c r="BYB51" s="196"/>
      <c r="BYC51" s="196"/>
      <c r="BYD51" s="196"/>
      <c r="BYE51" s="196">
        <f t="shared" si="196"/>
        <v>0</v>
      </c>
      <c r="BYF51" s="196"/>
      <c r="BYG51" s="196"/>
      <c r="BYH51" s="196"/>
      <c r="BYI51" s="196"/>
      <c r="BYJ51" s="196"/>
      <c r="BYK51" s="196">
        <f t="shared" si="207"/>
        <v>0</v>
      </c>
      <c r="BYL51" s="196"/>
      <c r="BYM51" s="196"/>
      <c r="BYN51" s="196"/>
      <c r="BYO51" s="196"/>
      <c r="BYP51" s="196"/>
      <c r="BYQ51" s="196">
        <f t="shared" si="205"/>
        <v>0</v>
      </c>
      <c r="BYR51" s="196"/>
      <c r="BYS51" s="196"/>
      <c r="BYT51" s="196"/>
      <c r="BYU51" s="196"/>
      <c r="BYV51" s="196">
        <f t="shared" si="197"/>
        <v>0</v>
      </c>
      <c r="BYW51" s="196">
        <f t="shared" si="198"/>
        <v>0</v>
      </c>
      <c r="BYX51" s="196"/>
      <c r="BYY51" s="196">
        <f t="shared" si="199"/>
        <v>0</v>
      </c>
      <c r="BYZ51" s="196"/>
      <c r="BZA51" s="196"/>
      <c r="BZB51" s="196"/>
      <c r="BZC51" s="196"/>
      <c r="BZD51" s="196"/>
      <c r="BZE51" s="196">
        <f t="shared" si="200"/>
        <v>0</v>
      </c>
      <c r="BZF51" s="196"/>
      <c r="BZG51" s="196"/>
      <c r="BZH51" s="196"/>
      <c r="BZI51" s="196"/>
      <c r="BZJ51" s="196">
        <f t="shared" si="201"/>
        <v>0</v>
      </c>
      <c r="BZK51" s="196"/>
      <c r="BZL51" s="196"/>
      <c r="BZM51" s="196"/>
      <c r="BZN51" s="196"/>
      <c r="BZO51" s="196"/>
      <c r="BZP51" s="196">
        <f t="shared" si="229"/>
        <v>0</v>
      </c>
      <c r="BZQ51" s="196">
        <f t="shared" si="202"/>
        <v>0</v>
      </c>
      <c r="BZR51" s="196">
        <f t="shared" si="203"/>
        <v>0</v>
      </c>
      <c r="BZS51" s="237"/>
      <c r="BZT51" s="198"/>
      <c r="BZU51" s="198"/>
      <c r="BZV51" s="199"/>
      <c r="BZW51" s="211"/>
      <c r="BZX51" s="233"/>
      <c r="BZY51" s="198"/>
      <c r="BZZ51" s="198"/>
      <c r="CAA51" s="198"/>
      <c r="CAB51" s="199"/>
      <c r="CAC51" s="211"/>
      <c r="CAD51" s="211"/>
      <c r="CAE51" s="198"/>
      <c r="CAF51" s="199"/>
      <c r="CAG51" s="237"/>
      <c r="CAH51" s="237"/>
      <c r="CAI51" s="199"/>
      <c r="CAJ51" s="211"/>
      <c r="CAK51" s="211"/>
      <c r="CAL51" s="199"/>
      <c r="CAM51" s="240"/>
      <c r="CAN51" s="240"/>
      <c r="CAO51" s="198"/>
      <c r="CAP51" s="199"/>
      <c r="CAQ51" s="211"/>
      <c r="CAR51" s="211"/>
      <c r="CAS51" s="198"/>
      <c r="CAT51" s="199"/>
      <c r="CAU51" s="233"/>
      <c r="CAV51" s="233"/>
      <c r="CAW51" s="198"/>
      <c r="CAX51" s="199"/>
      <c r="CAY51" s="211"/>
      <c r="CAZ51" s="211"/>
      <c r="CBA51" s="198"/>
      <c r="CBB51" s="199"/>
      <c r="CBC51" s="233"/>
      <c r="CBD51" s="233"/>
      <c r="CBE51" s="198"/>
      <c r="CBF51" s="199"/>
      <c r="CBG51" s="237"/>
      <c r="CBH51" s="237"/>
      <c r="CBI51" s="198"/>
      <c r="CBJ51" s="198"/>
      <c r="CBK51" s="199"/>
      <c r="CBL51" s="237"/>
      <c r="CBM51" s="237"/>
      <c r="CBN51" s="198"/>
      <c r="CBO51" s="199"/>
      <c r="CBP51" s="237"/>
      <c r="CBQ51" s="237"/>
      <c r="CBR51" s="198"/>
      <c r="CBS51" s="198"/>
      <c r="CBT51" s="199"/>
      <c r="CBU51" s="233"/>
      <c r="CBV51" s="233"/>
      <c r="CBW51" s="198"/>
      <c r="CBX51" s="198"/>
      <c r="CBY51" s="199"/>
      <c r="CBZ51" s="211"/>
      <c r="CCA51" s="237"/>
      <c r="CCB51" s="198"/>
      <c r="CCC51" s="199"/>
      <c r="CCD51" s="233"/>
      <c r="CCE51" s="233"/>
      <c r="CCF51" s="198"/>
      <c r="CCG51" s="199"/>
      <c r="CCH51" s="211"/>
      <c r="CCI51" s="211"/>
      <c r="CCJ51" s="198"/>
      <c r="CCK51" s="198"/>
      <c r="CCL51" s="198"/>
      <c r="CCM51" s="199"/>
      <c r="CCN51" s="237"/>
      <c r="CCO51" s="237"/>
      <c r="CCP51" s="198"/>
      <c r="CCQ51" s="198"/>
      <c r="CCR51" s="198"/>
      <c r="CCS51" s="198">
        <f t="shared" si="248"/>
        <v>0</v>
      </c>
      <c r="CCT51" s="199"/>
      <c r="CDA51" s="225" t="s">
        <v>227</v>
      </c>
      <c r="CDB51" s="225"/>
      <c r="CDC51" s="225">
        <v>0.64170315</v>
      </c>
      <c r="CDJ51" s="207" t="s">
        <v>61</v>
      </c>
      <c r="CDK51" s="234"/>
      <c r="CDL51" s="235">
        <v>2.1792148294460638</v>
      </c>
      <c r="CDY51" s="229" t="s">
        <v>228</v>
      </c>
      <c r="CDZ51" s="230">
        <v>9.8370000000000003E-3</v>
      </c>
      <c r="CEA51" s="230"/>
    </row>
    <row r="52" spans="1:2159" x14ac:dyDescent="0.2">
      <c r="A52" s="189" t="s">
        <v>41</v>
      </c>
      <c r="B52" s="190">
        <v>1130.01386273</v>
      </c>
      <c r="C52" s="190">
        <v>568.57329265000021</v>
      </c>
      <c r="D52" s="190">
        <v>356.26161125000004</v>
      </c>
      <c r="E52" s="190">
        <v>679.10990056999958</v>
      </c>
      <c r="F52" s="190">
        <v>688.70857920000003</v>
      </c>
      <c r="G52" s="190">
        <v>657.10327879000022</v>
      </c>
      <c r="H52" s="190">
        <v>2183.6946046700004</v>
      </c>
      <c r="I52" s="190">
        <v>522.92374085999984</v>
      </c>
      <c r="J52" s="190">
        <v>793.48399182000003</v>
      </c>
      <c r="K52" s="190">
        <v>560.73901557000136</v>
      </c>
      <c r="L52" s="190">
        <v>1238.8997470099998</v>
      </c>
      <c r="M52" s="190">
        <v>704.66009025000017</v>
      </c>
      <c r="N52" s="190">
        <v>1094.2810847933713</v>
      </c>
      <c r="O52" s="190">
        <v>10048.101511183368</v>
      </c>
      <c r="P52" s="190">
        <v>39.624367389999996</v>
      </c>
      <c r="Q52" s="190">
        <v>34.493227879999999</v>
      </c>
      <c r="R52" s="190">
        <v>29.162689679999996</v>
      </c>
      <c r="S52" s="190">
        <v>31.602872779999998</v>
      </c>
      <c r="T52" s="190">
        <v>37.693491760000001</v>
      </c>
      <c r="U52" s="190">
        <v>172.57664948999997</v>
      </c>
      <c r="V52" s="190">
        <v>80.532866250000012</v>
      </c>
      <c r="W52" s="190">
        <v>34.640301360000002</v>
      </c>
      <c r="X52" s="190">
        <v>36.62119216</v>
      </c>
      <c r="Y52" s="190">
        <v>16.892553400000001</v>
      </c>
      <c r="Z52" s="190">
        <v>40.90223057</v>
      </c>
      <c r="AA52" s="190">
        <v>209.58914374000005</v>
      </c>
      <c r="AB52" s="190">
        <v>21.26846613</v>
      </c>
      <c r="AC52" s="190">
        <v>30.895653049999996</v>
      </c>
      <c r="AD52" s="190">
        <v>34.745669769999999</v>
      </c>
      <c r="AE52" s="190">
        <v>13.439421829999999</v>
      </c>
      <c r="AF52" s="190">
        <v>100.34921078000001</v>
      </c>
      <c r="AG52" s="190">
        <v>53.368323940000003</v>
      </c>
      <c r="AH52" s="190">
        <v>40.600738540000002</v>
      </c>
      <c r="AI52" s="190">
        <v>23.39893708</v>
      </c>
      <c r="AJ52" s="190">
        <v>54.539772200000002</v>
      </c>
      <c r="AK52" s="190">
        <v>57.851107429999999</v>
      </c>
      <c r="AL52" s="190">
        <v>229.75887918999996</v>
      </c>
      <c r="AM52" s="190">
        <v>712.27388320000057</v>
      </c>
      <c r="AN52" s="190">
        <v>36.751294369999997</v>
      </c>
      <c r="AO52" s="190">
        <v>62.204490730000003</v>
      </c>
      <c r="AP52" s="190">
        <v>34.324840739999999</v>
      </c>
      <c r="AQ52" s="190">
        <v>53.358611060000001</v>
      </c>
      <c r="AR52" s="190">
        <v>19.34259351</v>
      </c>
      <c r="AS52" s="190">
        <v>205.98183040999999</v>
      </c>
      <c r="AT52" s="190">
        <v>37.074195610000004</v>
      </c>
      <c r="AU52" s="190">
        <v>40.136730679999999</v>
      </c>
      <c r="AV52" s="190">
        <v>12.61592203</v>
      </c>
      <c r="AW52" s="190">
        <v>89.826848320000011</v>
      </c>
      <c r="AX52" s="190">
        <v>10.294595360000002</v>
      </c>
      <c r="AY52" s="190">
        <v>46.668389690000005</v>
      </c>
      <c r="AZ52" s="190">
        <v>18.75207288</v>
      </c>
      <c r="BA52" s="190">
        <v>17.641724279999998</v>
      </c>
      <c r="BB52" s="190">
        <v>57.202796429999999</v>
      </c>
      <c r="BC52" s="190">
        <v>150.55957864000001</v>
      </c>
      <c r="BD52" s="190">
        <v>24.654565730000002</v>
      </c>
      <c r="BE52" s="190">
        <v>26.975887740000001</v>
      </c>
      <c r="BF52" s="190">
        <v>15.02355281</v>
      </c>
      <c r="BG52" s="190">
        <v>14.77848803</v>
      </c>
      <c r="BH52" s="190">
        <v>23.33583891</v>
      </c>
      <c r="BI52" s="190">
        <v>104.76833322</v>
      </c>
      <c r="BJ52" s="190">
        <v>31.9777342</v>
      </c>
      <c r="BK52" s="190">
        <v>31.9777342</v>
      </c>
      <c r="BL52" s="190">
        <v>583.11432479000018</v>
      </c>
      <c r="BM52" s="190">
        <v>34.72732456</v>
      </c>
      <c r="BN52" s="190">
        <v>17.421486819999998</v>
      </c>
      <c r="BO52" s="190">
        <v>28.723733030000002</v>
      </c>
      <c r="BP52" s="190">
        <v>61.055582700000002</v>
      </c>
      <c r="BQ52" s="190">
        <v>141.92812710999999</v>
      </c>
      <c r="BR52" s="190">
        <v>28.630785110000001</v>
      </c>
      <c r="BS52" s="190">
        <v>68.889650520000004</v>
      </c>
      <c r="BT52" s="190">
        <v>10.667395709999999</v>
      </c>
      <c r="BU52" s="190">
        <v>25.932037931067757</v>
      </c>
      <c r="BV52" s="190">
        <v>18.065859230000001</v>
      </c>
      <c r="BW52" s="190">
        <v>152.18572850106776</v>
      </c>
      <c r="BX52" s="190">
        <v>16.510211009999999</v>
      </c>
      <c r="BY52" s="190">
        <v>83.656386130000016</v>
      </c>
      <c r="BZ52" s="190">
        <v>54.768872000000002</v>
      </c>
      <c r="CA52" s="190">
        <v>47.686108480000009</v>
      </c>
      <c r="CB52" s="190">
        <v>43.000897839999986</v>
      </c>
      <c r="CC52" s="190">
        <v>245.62247545999998</v>
      </c>
      <c r="CD52" s="190">
        <v>33.216241160000003</v>
      </c>
      <c r="CE52" s="190">
        <v>24.729403269999999</v>
      </c>
      <c r="CF52" s="190">
        <v>21.974540509999997</v>
      </c>
      <c r="CG52" s="190">
        <v>27.559470869999998</v>
      </c>
      <c r="CH52" s="190">
        <v>107.47965581000003</v>
      </c>
      <c r="CI52" s="190">
        <v>39.708472230000005</v>
      </c>
      <c r="CJ52" s="190">
        <v>27.253796950000002</v>
      </c>
      <c r="CK52" s="190">
        <v>35.142926150000001</v>
      </c>
      <c r="CL52" s="190">
        <v>54.002321649999999</v>
      </c>
      <c r="CM52" s="190">
        <v>156.10751697999999</v>
      </c>
      <c r="CN52" s="190">
        <v>803.32350386106748</v>
      </c>
      <c r="CO52" s="190">
        <v>4.0435674099999996</v>
      </c>
      <c r="CP52" s="190">
        <v>4.0435674099999996</v>
      </c>
      <c r="CQ52" s="190">
        <v>62.182161930000007</v>
      </c>
      <c r="CR52" s="190">
        <v>44.708236300000003</v>
      </c>
      <c r="CS52" s="190">
        <v>18.17820412</v>
      </c>
      <c r="CT52" s="190">
        <v>16.31384937</v>
      </c>
      <c r="CU52" s="190">
        <v>81.580993070000005</v>
      </c>
      <c r="CV52" s="190">
        <v>222.96344479000001</v>
      </c>
      <c r="CW52" s="190">
        <v>24.09753444</v>
      </c>
      <c r="CX52" s="190">
        <v>25.931200390000008</v>
      </c>
      <c r="CY52" s="190">
        <v>23.549398959999998</v>
      </c>
      <c r="CZ52" s="190">
        <v>19.489392469999999</v>
      </c>
      <c r="DA52" s="190">
        <v>54.019006730000001</v>
      </c>
      <c r="DB52" s="190">
        <v>147.08653298999997</v>
      </c>
      <c r="DC52" s="190">
        <v>17.32743477</v>
      </c>
      <c r="DD52" s="190">
        <v>98.076782999999992</v>
      </c>
      <c r="DE52" s="190">
        <v>26.877741479999997</v>
      </c>
      <c r="DF52" s="190">
        <v>20.829867560000004</v>
      </c>
      <c r="DG52" s="190">
        <v>13.82867925</v>
      </c>
      <c r="DH52" s="190">
        <v>176.94050606000005</v>
      </c>
      <c r="DI52" s="190">
        <v>30.292594209999997</v>
      </c>
      <c r="DJ52" s="190">
        <v>25.467083379999998</v>
      </c>
      <c r="DK52" s="190">
        <v>20.314361510000001</v>
      </c>
      <c r="DL52" s="190">
        <v>38.698105180000006</v>
      </c>
      <c r="DM52" s="190">
        <v>12.76092161</v>
      </c>
      <c r="DN52" s="190">
        <v>127.53306589</v>
      </c>
      <c r="DO52" s="190">
        <v>678.56711713999982</v>
      </c>
      <c r="DP52" s="190">
        <v>26.042433819999999</v>
      </c>
      <c r="DQ52" s="190">
        <v>37.940037950000004</v>
      </c>
      <c r="DR52" s="190">
        <v>19.938426770000003</v>
      </c>
      <c r="DS52" s="190">
        <v>34.689404350000004</v>
      </c>
      <c r="DT52" s="190">
        <v>118.61030288999999</v>
      </c>
      <c r="DU52" s="190">
        <v>17.634691289999999</v>
      </c>
      <c r="DV52" s="190">
        <v>20.250342579999998</v>
      </c>
      <c r="DW52" s="190">
        <v>11.143941550000001</v>
      </c>
      <c r="DX52" s="190">
        <v>13.493386410000001</v>
      </c>
      <c r="DY52" s="190">
        <v>32.381975740000001</v>
      </c>
      <c r="DZ52" s="190">
        <v>94.904337570000024</v>
      </c>
      <c r="EA52" s="190">
        <v>57.542511600000005</v>
      </c>
      <c r="EB52" s="190">
        <v>13.76295449</v>
      </c>
      <c r="EC52" s="190">
        <v>8.0366874499999987</v>
      </c>
      <c r="ED52" s="190">
        <v>56.065407980000003</v>
      </c>
      <c r="EE52" s="190">
        <v>18.16921541</v>
      </c>
      <c r="EF52" s="190">
        <v>153.57677692999997</v>
      </c>
      <c r="EG52" s="190">
        <v>26.801597500000003</v>
      </c>
      <c r="EH52" s="190">
        <v>133.99312187000001</v>
      </c>
      <c r="EI52" s="190">
        <v>108.74179341999999</v>
      </c>
      <c r="EJ52" s="190">
        <v>11.834711950000001</v>
      </c>
      <c r="EK52" s="190">
        <v>281.37122473999989</v>
      </c>
      <c r="EL52" s="190">
        <v>7.1462497000000003</v>
      </c>
      <c r="EM52" s="190">
        <v>63.924203549999994</v>
      </c>
      <c r="EN52" s="190">
        <v>71.07045325</v>
      </c>
      <c r="EO52" s="190">
        <v>719.53309538000042</v>
      </c>
      <c r="EP52" s="190">
        <v>7.4770800300000007</v>
      </c>
      <c r="EQ52" s="190">
        <v>8.8698139299999994</v>
      </c>
      <c r="ER52" s="190">
        <v>40.939348959999997</v>
      </c>
      <c r="ES52" s="190">
        <v>57.286242919999992</v>
      </c>
      <c r="ET52" s="190">
        <v>36.961987989999997</v>
      </c>
      <c r="EU52" s="190">
        <v>44.270584839999998</v>
      </c>
      <c r="EV52" s="190">
        <v>11.452370569999999</v>
      </c>
      <c r="EW52" s="190">
        <v>16.28205049</v>
      </c>
      <c r="EX52" s="190">
        <v>41.087515009999997</v>
      </c>
      <c r="EY52" s="190">
        <v>150.05450890000003</v>
      </c>
      <c r="EZ52" s="190">
        <v>22.481296090000001</v>
      </c>
      <c r="FA52" s="190">
        <v>16.54373133</v>
      </c>
      <c r="FB52" s="190">
        <v>25.08488792</v>
      </c>
      <c r="FC52" s="190">
        <v>13.355866150000001</v>
      </c>
      <c r="FD52" s="190">
        <v>29.135111930000008</v>
      </c>
      <c r="FE52" s="190">
        <v>106.60089342000001</v>
      </c>
      <c r="FF52" s="190">
        <v>42.24490205</v>
      </c>
      <c r="FG52" s="190">
        <v>47.008003009999996</v>
      </c>
      <c r="FH52" s="190">
        <v>19.623664160000001</v>
      </c>
      <c r="FI52" s="190">
        <v>15.729256189999999</v>
      </c>
      <c r="FJ52" s="190">
        <v>124.60582541000001</v>
      </c>
      <c r="FK52" s="190">
        <v>128.43156386999999</v>
      </c>
      <c r="FL52" s="190">
        <v>134.74920245999999</v>
      </c>
      <c r="FM52" s="190">
        <v>15.664891740000002</v>
      </c>
      <c r="FN52" s="190">
        <v>43.844826300000001</v>
      </c>
      <c r="FO52" s="190">
        <v>322.69048436999992</v>
      </c>
      <c r="FP52" s="190">
        <v>761.23795501999984</v>
      </c>
      <c r="FQ52" s="190">
        <v>17.099397800000002</v>
      </c>
      <c r="FR52" s="190">
        <v>17.099397800000002</v>
      </c>
      <c r="FS52" s="190">
        <v>1.7496606800000001</v>
      </c>
      <c r="FT52" s="190">
        <v>28.38375714</v>
      </c>
      <c r="FU52" s="190">
        <v>40.711681949999999</v>
      </c>
      <c r="FV52" s="190">
        <v>45.467499509999996</v>
      </c>
      <c r="FW52" s="190">
        <v>34.013119860000003</v>
      </c>
      <c r="FX52" s="190">
        <v>150.32571913999999</v>
      </c>
      <c r="FY52" s="190">
        <v>16.700655900000001</v>
      </c>
      <c r="FZ52" s="190">
        <v>21.256997170000002</v>
      </c>
      <c r="GA52" s="190">
        <v>17.105524979999998</v>
      </c>
      <c r="GB52" s="190">
        <v>5.3660134099999999</v>
      </c>
      <c r="GC52" s="190">
        <v>57.833835180000001</v>
      </c>
      <c r="GD52" s="190">
        <v>118.26302664000001</v>
      </c>
      <c r="GE52" s="190">
        <v>15.597000920000003</v>
      </c>
      <c r="GF52" s="190">
        <v>19.767079219999982</v>
      </c>
      <c r="GG52" s="190">
        <v>35.091653910000005</v>
      </c>
      <c r="GH52" s="190">
        <v>8.8326015600000005</v>
      </c>
      <c r="GI52" s="190">
        <v>12.15855899</v>
      </c>
      <c r="GJ52" s="190">
        <v>91.446894599999979</v>
      </c>
      <c r="GK52" s="190">
        <v>39.722334340000003</v>
      </c>
      <c r="GL52" s="190">
        <v>34.744106339999995</v>
      </c>
      <c r="GM52" s="190">
        <v>21.82553643</v>
      </c>
      <c r="GN52" s="190">
        <v>33.513710109999998</v>
      </c>
      <c r="GO52" s="190">
        <v>8.3273232299999993</v>
      </c>
      <c r="GP52" s="190">
        <v>138.13301044999997</v>
      </c>
      <c r="GQ52" s="190">
        <v>515.26804863000029</v>
      </c>
      <c r="GR52" s="190">
        <v>28.427852480000002</v>
      </c>
      <c r="GS52" s="190">
        <v>45.033688800000007</v>
      </c>
      <c r="GT52" s="190">
        <v>5.5167721999999992</v>
      </c>
      <c r="GU52" s="190">
        <v>17.321339560000002</v>
      </c>
      <c r="GV52" s="190">
        <v>6.7456780800000002</v>
      </c>
      <c r="GW52" s="190">
        <v>103.04533112</v>
      </c>
      <c r="GX52" s="190">
        <v>20.354204280000001</v>
      </c>
      <c r="GY52" s="190">
        <v>67.971761549999997</v>
      </c>
      <c r="GZ52" s="190">
        <v>8.6147595099999972</v>
      </c>
      <c r="HA52" s="190">
        <v>31.298777659999999</v>
      </c>
      <c r="HB52" s="190">
        <v>49.87833134000001</v>
      </c>
      <c r="HC52" s="190">
        <v>178.11783434000003</v>
      </c>
      <c r="HD52" s="190">
        <v>24.698986019999996</v>
      </c>
      <c r="HE52" s="190">
        <v>34.130926200000005</v>
      </c>
      <c r="HF52" s="190">
        <v>7.0205952399999996</v>
      </c>
      <c r="HG52" s="190">
        <v>11.616620630000002</v>
      </c>
      <c r="HH52" s="190">
        <v>22.580690410000003</v>
      </c>
      <c r="HI52" s="190">
        <v>100.04781849999999</v>
      </c>
      <c r="HJ52" s="190">
        <v>36.423484309999999</v>
      </c>
      <c r="HK52" s="190">
        <v>5.0203051700000003</v>
      </c>
      <c r="HL52" s="190">
        <v>6.4540118900000003</v>
      </c>
      <c r="HM52" s="190">
        <v>27.258991219999999</v>
      </c>
      <c r="HN52" s="190">
        <v>16.815021359999999</v>
      </c>
      <c r="HO52" s="190">
        <v>91.971813949999984</v>
      </c>
      <c r="HP52" s="190">
        <v>22.66037738</v>
      </c>
      <c r="HQ52" s="190">
        <v>41.695576530000004</v>
      </c>
      <c r="HR52" s="190">
        <v>24.685905599999998</v>
      </c>
      <c r="HS52" s="190">
        <v>89.041859510000009</v>
      </c>
      <c r="HT52" s="190">
        <v>562.22465741999986</v>
      </c>
      <c r="HU52" s="190">
        <v>21.250723200000003</v>
      </c>
      <c r="HV52" s="190">
        <v>4.2300979200000004</v>
      </c>
      <c r="HW52" s="190">
        <v>25.480821120000002</v>
      </c>
      <c r="HX52" s="190">
        <v>5.7781139999999995</v>
      </c>
      <c r="HY52" s="190">
        <v>22.357176979999998</v>
      </c>
      <c r="HZ52" s="190">
        <v>13.29041743</v>
      </c>
      <c r="IA52" s="190">
        <v>4.5516477699999998</v>
      </c>
      <c r="IB52" s="190">
        <v>19.149917840000001</v>
      </c>
      <c r="IC52" s="190">
        <v>65.127274020000002</v>
      </c>
      <c r="ID52" s="190">
        <v>18.520592520000001</v>
      </c>
      <c r="IE52" s="190">
        <v>38.71691774</v>
      </c>
      <c r="IF52" s="190">
        <v>20.114480889999999</v>
      </c>
      <c r="IG52" s="190">
        <v>6.7732860699999993</v>
      </c>
      <c r="IH52" s="190">
        <v>14.97258983</v>
      </c>
      <c r="II52" s="190">
        <v>99.097867050000019</v>
      </c>
      <c r="IJ52" s="190">
        <v>14.96416516</v>
      </c>
      <c r="IK52" s="190">
        <v>66.750621600000002</v>
      </c>
      <c r="IL52" s="190">
        <v>27.6063416</v>
      </c>
      <c r="IM52" s="190">
        <v>8.6235452999999982</v>
      </c>
      <c r="IN52" s="190">
        <v>32.208990809999996</v>
      </c>
      <c r="IO52" s="190">
        <v>150.15366446999997</v>
      </c>
      <c r="IP52" s="190">
        <v>17.96695394</v>
      </c>
      <c r="IQ52" s="190">
        <v>23.16678898</v>
      </c>
      <c r="IR52" s="190">
        <v>37.710173949999998</v>
      </c>
      <c r="IS52" s="190">
        <v>58.933367029999999</v>
      </c>
      <c r="IT52" s="190">
        <v>28.042985889999997</v>
      </c>
      <c r="IU52" s="190">
        <v>165.82026978999997</v>
      </c>
      <c r="IV52" s="190">
        <v>505.67989645000017</v>
      </c>
      <c r="IW52" s="190">
        <v>23.396037749999998</v>
      </c>
      <c r="IX52" s="190">
        <v>13.513584549999999</v>
      </c>
      <c r="IY52" s="190">
        <v>14.606775390000001</v>
      </c>
      <c r="IZ52" s="190">
        <v>10.608198909999999</v>
      </c>
      <c r="JA52" s="190">
        <v>11.13419294</v>
      </c>
      <c r="JB52" s="190">
        <v>73.258789540000009</v>
      </c>
      <c r="JC52" s="190">
        <v>3.1808529000000001</v>
      </c>
      <c r="JD52" s="190">
        <v>58.43606845</v>
      </c>
      <c r="JE52" s="190">
        <v>18.175724169999995</v>
      </c>
      <c r="JF52" s="190">
        <v>53.33754273000001</v>
      </c>
      <c r="JG52" s="190">
        <v>6.3524873099999999</v>
      </c>
      <c r="JH52" s="190">
        <v>139.48267555999996</v>
      </c>
      <c r="JI52" s="190">
        <v>52.766180160000005</v>
      </c>
      <c r="JJ52" s="190">
        <v>8.0431370399999995</v>
      </c>
      <c r="JK52" s="190">
        <v>29.553190749999999</v>
      </c>
      <c r="JL52" s="190">
        <v>34.800497699999994</v>
      </c>
      <c r="JM52" s="190">
        <v>25.859016319999995</v>
      </c>
      <c r="JN52" s="190">
        <v>151.02202197</v>
      </c>
      <c r="JO52" s="190">
        <v>18.920130468499998</v>
      </c>
      <c r="JP52" s="190">
        <v>5.9600227999999991</v>
      </c>
      <c r="JQ52" s="190">
        <v>8.3300665299999999</v>
      </c>
      <c r="JR52" s="190">
        <v>9.9926589499999992</v>
      </c>
      <c r="JS52" s="190">
        <v>52.556818339999992</v>
      </c>
      <c r="JT52" s="190">
        <v>95.759697088499991</v>
      </c>
      <c r="JU52" s="190">
        <v>42.429254970000002</v>
      </c>
      <c r="JV52" s="190">
        <v>42.429254970000002</v>
      </c>
      <c r="JW52" s="190">
        <v>501.95243912850003</v>
      </c>
      <c r="JX52" s="190">
        <v>33.278563560000002</v>
      </c>
      <c r="JY52" s="190">
        <v>9.0591190899999994</v>
      </c>
      <c r="JZ52" s="190">
        <v>11.63690184</v>
      </c>
      <c r="KA52" s="190">
        <v>53.974584489999998</v>
      </c>
      <c r="KB52" s="190">
        <v>13.132441440000001</v>
      </c>
      <c r="KC52" s="190">
        <v>29.837059140000001</v>
      </c>
      <c r="KD52" s="190">
        <v>31.589290179999999</v>
      </c>
      <c r="KE52" s="190">
        <v>27.385427480000008</v>
      </c>
      <c r="KF52" s="190">
        <v>10.84059974</v>
      </c>
      <c r="KG52" s="190">
        <v>112.78481798000001</v>
      </c>
      <c r="KH52" s="190">
        <v>24.398217639999999</v>
      </c>
      <c r="KI52" s="190">
        <v>28.974779210000001</v>
      </c>
      <c r="KJ52" s="190">
        <v>10.095795470000001</v>
      </c>
      <c r="KK52" s="190">
        <v>13.508248979999999</v>
      </c>
      <c r="KL52" s="190">
        <v>18.330891630000004</v>
      </c>
      <c r="KM52" s="190">
        <v>95.307932929999993</v>
      </c>
      <c r="KN52" s="190">
        <v>35.284831070000003</v>
      </c>
      <c r="KO52" s="190">
        <v>42.888990020000001</v>
      </c>
      <c r="KP52" s="190">
        <v>28.364983560000002</v>
      </c>
      <c r="KQ52" s="190">
        <v>18.256932369999998</v>
      </c>
      <c r="KR52" s="190">
        <v>46.547562069999998</v>
      </c>
      <c r="KS52" s="190">
        <v>171.34329909000004</v>
      </c>
      <c r="KT52" s="190">
        <v>47.527651880000008</v>
      </c>
      <c r="KU52" s="190">
        <v>21.420206830000001</v>
      </c>
      <c r="KV52" s="190">
        <v>47.719120609999997</v>
      </c>
      <c r="KW52" s="190">
        <v>116.66697932</v>
      </c>
      <c r="KX52" s="190">
        <v>550.07761381000023</v>
      </c>
      <c r="KY52" s="190">
        <v>38.237587759999997</v>
      </c>
      <c r="KZ52" s="190">
        <v>40.256972770000004</v>
      </c>
      <c r="LA52" s="190">
        <v>78.494560530000001</v>
      </c>
      <c r="LB52" s="190">
        <v>20.752055160000001</v>
      </c>
      <c r="LC52" s="190">
        <v>25.09868187</v>
      </c>
      <c r="LD52" s="190">
        <v>25.772046339999999</v>
      </c>
      <c r="LE52" s="190">
        <v>49.545952820000004</v>
      </c>
      <c r="LF52" s="190">
        <v>24.06819952</v>
      </c>
      <c r="LG52" s="190">
        <v>145.23693571000001</v>
      </c>
      <c r="LH52" s="190">
        <v>19.349195519999999</v>
      </c>
      <c r="LI52" s="190">
        <v>19.498617800000002</v>
      </c>
      <c r="LJ52" s="190">
        <v>24.230299459999998</v>
      </c>
      <c r="LK52" s="190">
        <v>22.551881649999999</v>
      </c>
      <c r="LL52" s="190">
        <v>93.68509997999999</v>
      </c>
      <c r="LM52" s="190">
        <v>179.31509441</v>
      </c>
      <c r="LN52" s="190">
        <v>13.96872978</v>
      </c>
      <c r="LO52" s="190">
        <v>34.635835290000003</v>
      </c>
      <c r="LP52" s="190">
        <v>12.340543260000002</v>
      </c>
      <c r="LQ52" s="190">
        <v>58.592080109999998</v>
      </c>
      <c r="LR52" s="190">
        <v>59.82267636000001</v>
      </c>
      <c r="LS52" s="190">
        <v>179.35986479999997</v>
      </c>
      <c r="LT52" s="190">
        <v>27.06778362</v>
      </c>
      <c r="LU52" s="190">
        <v>9.5554427300000011</v>
      </c>
      <c r="LV52" s="190">
        <v>19.086646809999998</v>
      </c>
      <c r="LW52" s="190">
        <v>2.8261709399999999</v>
      </c>
      <c r="LX52" s="190">
        <v>6.4936709100000005</v>
      </c>
      <c r="LY52" s="190">
        <v>65.029715010000018</v>
      </c>
      <c r="LZ52" s="190">
        <v>647.43617045999997</v>
      </c>
      <c r="MA52" s="190">
        <v>7540.6887052895672</v>
      </c>
      <c r="MB52" s="190">
        <v>132.51497395999999</v>
      </c>
      <c r="MC52" s="190">
        <v>73.918834379999993</v>
      </c>
      <c r="MD52" s="190">
        <v>2.9893319200000001</v>
      </c>
      <c r="ME52" s="190">
        <v>24.73880788</v>
      </c>
      <c r="MF52" s="190">
        <v>234.16194813999999</v>
      </c>
      <c r="MG52" s="190">
        <v>32.34610146</v>
      </c>
      <c r="MH52" s="190">
        <v>21.256727890000001</v>
      </c>
      <c r="MI52" s="190">
        <v>7.0958058899999994</v>
      </c>
      <c r="MJ52" s="190">
        <v>45.050838149999997</v>
      </c>
      <c r="MK52" s="190">
        <v>13.406365259999999</v>
      </c>
      <c r="ML52" s="190">
        <v>119.15583864999998</v>
      </c>
      <c r="MM52" s="190">
        <v>5.8569369299999989</v>
      </c>
      <c r="MN52" s="190">
        <v>52.171669769999994</v>
      </c>
      <c r="MO52" s="190">
        <v>7.7577005999999997</v>
      </c>
      <c r="MP52" s="190">
        <v>25.608449220000001</v>
      </c>
      <c r="MQ52" s="190">
        <v>16.34200392</v>
      </c>
      <c r="MR52" s="190">
        <v>107.73676044</v>
      </c>
      <c r="MS52" s="190">
        <v>19.353320100000001</v>
      </c>
      <c r="MT52" s="190">
        <v>15.13809169</v>
      </c>
      <c r="MU52" s="190">
        <v>43.515890289999994</v>
      </c>
      <c r="MV52" s="190">
        <v>42.015552750000005</v>
      </c>
      <c r="MW52" s="190">
        <v>120.02285483</v>
      </c>
      <c r="MX52" s="190">
        <v>77.92057487999999</v>
      </c>
      <c r="MY52" s="190">
        <v>28.243948880000001</v>
      </c>
      <c r="MZ52" s="190">
        <v>106.16452376000001</v>
      </c>
      <c r="NA52" s="190">
        <v>687.24192582000012</v>
      </c>
      <c r="NB52" s="190">
        <v>25.58273458</v>
      </c>
      <c r="NC52" s="190">
        <v>41.473916639999999</v>
      </c>
      <c r="ND52" s="190">
        <v>11.84520343</v>
      </c>
      <c r="NE52" s="190">
        <v>78.90185464999999</v>
      </c>
      <c r="NF52" s="190">
        <v>10.95845124</v>
      </c>
      <c r="NG52" s="190">
        <v>26.091490360000002</v>
      </c>
      <c r="NH52" s="190">
        <v>21.651123079999998</v>
      </c>
      <c r="NI52" s="190">
        <v>44.731350409999997</v>
      </c>
      <c r="NJ52" s="190">
        <v>10.00669834</v>
      </c>
      <c r="NK52" s="190">
        <v>113.43911342999999</v>
      </c>
      <c r="NL52" s="190">
        <v>18.202123970000002</v>
      </c>
      <c r="NM52" s="190">
        <v>26.2191343</v>
      </c>
      <c r="NN52" s="190">
        <v>18.913474610000002</v>
      </c>
      <c r="NO52" s="190">
        <v>10.955840370000001</v>
      </c>
      <c r="NP52" s="190">
        <v>48.68883898</v>
      </c>
      <c r="NQ52" s="190">
        <v>122.97941222999997</v>
      </c>
      <c r="NR52" s="190">
        <v>9.0320602199999982</v>
      </c>
      <c r="NS52" s="190">
        <v>48.844612990000002</v>
      </c>
      <c r="NT52" s="190">
        <v>26.68669706</v>
      </c>
      <c r="NU52" s="190">
        <v>13.03758328</v>
      </c>
      <c r="NV52" s="190">
        <v>33.907777679999995</v>
      </c>
      <c r="NW52" s="190">
        <v>131.50873123000002</v>
      </c>
      <c r="NX52" s="190">
        <v>446.82911154000004</v>
      </c>
      <c r="NY52" s="190">
        <v>25.755947419999998</v>
      </c>
      <c r="NZ52" s="190">
        <v>38.42839309</v>
      </c>
      <c r="OA52" s="190">
        <v>36.412569070000004</v>
      </c>
      <c r="OB52" s="190">
        <v>100.59690957999999</v>
      </c>
      <c r="OC52" s="190">
        <v>18.662828110000003</v>
      </c>
      <c r="OD52" s="190">
        <v>11.082737590000001</v>
      </c>
      <c r="OE52" s="190">
        <v>28.625173759999999</v>
      </c>
      <c r="OF52" s="190">
        <v>15.38990278</v>
      </c>
      <c r="OG52" s="190">
        <v>14.5855292</v>
      </c>
      <c r="OH52" s="190">
        <v>88.346171439999978</v>
      </c>
      <c r="OI52" s="190">
        <v>13.01776285</v>
      </c>
      <c r="OJ52" s="190">
        <v>29.928981189999998</v>
      </c>
      <c r="OK52" s="190">
        <v>63.712617739999999</v>
      </c>
      <c r="OL52" s="190">
        <v>78.948716840000003</v>
      </c>
      <c r="OM52" s="190">
        <v>91.765524010000007</v>
      </c>
      <c r="ON52" s="190">
        <v>277.37360262999999</v>
      </c>
      <c r="OO52" s="190">
        <v>48.635401330000001</v>
      </c>
      <c r="OP52" s="190">
        <v>56.787352330000004</v>
      </c>
      <c r="OQ52" s="190">
        <v>52.542248110000003</v>
      </c>
      <c r="OR52" s="190">
        <v>20.06383392</v>
      </c>
      <c r="OS52" s="190">
        <v>17.324402620000001</v>
      </c>
      <c r="OT52" s="190">
        <v>195.35323830999999</v>
      </c>
      <c r="OU52" s="190">
        <v>55.38147541</v>
      </c>
      <c r="OV52" s="190">
        <v>20.014587450000001</v>
      </c>
      <c r="OW52" s="190">
        <v>47.85613584</v>
      </c>
      <c r="OX52" s="190">
        <v>54.65076844</v>
      </c>
      <c r="OY52" s="190">
        <v>47.308714299999998</v>
      </c>
      <c r="OZ52" s="190">
        <v>225.21168143999998</v>
      </c>
      <c r="PA52" s="190">
        <v>886.88160339999979</v>
      </c>
      <c r="PB52" s="190">
        <v>39.493265540000003</v>
      </c>
      <c r="PC52" s="190">
        <v>41.62440161</v>
      </c>
      <c r="PD52" s="190">
        <v>25.417453170000002</v>
      </c>
      <c r="PE52" s="190">
        <v>41.04541759</v>
      </c>
      <c r="PF52" s="190">
        <v>58.887536749999995</v>
      </c>
      <c r="PG52" s="190">
        <v>206.46807466000004</v>
      </c>
      <c r="PH52" s="190">
        <v>43.623401000000001</v>
      </c>
      <c r="PI52" s="190">
        <v>36.330183400000003</v>
      </c>
      <c r="PJ52" s="190">
        <v>23.237394850000001</v>
      </c>
      <c r="PK52" s="190">
        <v>21.455536600000002</v>
      </c>
      <c r="PL52" s="190">
        <v>124.64651585000003</v>
      </c>
      <c r="PM52" s="190">
        <v>41.116985310000004</v>
      </c>
      <c r="PN52" s="190">
        <v>7.6713839000000004</v>
      </c>
      <c r="PO52" s="190">
        <v>31.99063675</v>
      </c>
      <c r="PP52" s="190">
        <v>29.980712219999997</v>
      </c>
      <c r="PQ52" s="190">
        <v>5.3736628300000007</v>
      </c>
      <c r="PR52" s="190">
        <v>116.13338100999999</v>
      </c>
      <c r="PS52" s="190">
        <v>16.337931089999998</v>
      </c>
      <c r="PT52" s="190">
        <v>9.5723717200000014</v>
      </c>
      <c r="PU52" s="190">
        <v>8.6034449200000012</v>
      </c>
      <c r="PV52" s="190">
        <v>45.824038189999996</v>
      </c>
      <c r="PW52" s="190">
        <v>30.90762269</v>
      </c>
      <c r="PX52" s="190">
        <v>111.24540861</v>
      </c>
      <c r="PY52" s="190">
        <v>558.49338012999976</v>
      </c>
      <c r="PZ52" s="190">
        <v>10.28521456</v>
      </c>
      <c r="QA52" s="190">
        <v>70.873253969999993</v>
      </c>
      <c r="QB52" s="190">
        <v>23.11586423</v>
      </c>
      <c r="QC52" s="190">
        <v>29.60053885</v>
      </c>
      <c r="QD52" s="190">
        <v>133.87487161000001</v>
      </c>
      <c r="QE52" s="190">
        <v>12.479660919999999</v>
      </c>
      <c r="QF52" s="190">
        <v>18.088839419999999</v>
      </c>
      <c r="QG52" s="190">
        <v>20.103546399999995</v>
      </c>
      <c r="QH52" s="190">
        <v>42.270717529999992</v>
      </c>
      <c r="QI52" s="190">
        <v>7.7800387299999993</v>
      </c>
      <c r="QJ52" s="190">
        <v>100.72280299999998</v>
      </c>
      <c r="QK52" s="190">
        <v>36.325831520000008</v>
      </c>
      <c r="QL52" s="190">
        <v>10.845043499999999</v>
      </c>
      <c r="QM52" s="190">
        <v>6.4980754000000003</v>
      </c>
      <c r="QN52" s="190">
        <v>31.579666369999998</v>
      </c>
      <c r="QO52" s="190">
        <v>8.8211996499999987</v>
      </c>
      <c r="QP52" s="190">
        <v>94.069816439999997</v>
      </c>
      <c r="QQ52" s="190">
        <v>20.568305610000003</v>
      </c>
      <c r="QR52" s="190">
        <v>82.234901289999996</v>
      </c>
      <c r="QS52" s="190">
        <v>26.693934259999999</v>
      </c>
      <c r="QT52" s="190">
        <v>30.754431430000007</v>
      </c>
      <c r="QU52" s="190">
        <v>19.332488579999996</v>
      </c>
      <c r="QV52" s="190">
        <v>179.58406117000004</v>
      </c>
      <c r="QW52" s="190">
        <v>4.3671562000000002</v>
      </c>
      <c r="QX52" s="190">
        <v>66.65879778</v>
      </c>
      <c r="QY52" s="190">
        <v>5.7182686900000004</v>
      </c>
      <c r="QZ52" s="190">
        <v>76.744222669999985</v>
      </c>
      <c r="RA52" s="190">
        <v>584.99577489000001</v>
      </c>
      <c r="RB52" s="190">
        <v>16.716726529999999</v>
      </c>
      <c r="RC52" s="190">
        <v>71.79679757000001</v>
      </c>
      <c r="RD52" s="190">
        <v>88.513524100000012</v>
      </c>
      <c r="RE52" s="190">
        <v>26.951779790000003</v>
      </c>
      <c r="RF52" s="190">
        <v>16.157803860000001</v>
      </c>
      <c r="RG52" s="190">
        <v>13.200685790000001</v>
      </c>
      <c r="RH52" s="190">
        <v>23.145225280000002</v>
      </c>
      <c r="RI52" s="190">
        <v>19.74989326</v>
      </c>
      <c r="RJ52" s="190">
        <v>99.205387979999983</v>
      </c>
      <c r="RK52" s="190">
        <v>6.58660259</v>
      </c>
      <c r="RL52" s="190">
        <v>27.936084269999998</v>
      </c>
      <c r="RM52" s="190">
        <v>14.095124829999998</v>
      </c>
      <c r="RN52" s="190">
        <v>13.53015474</v>
      </c>
      <c r="RO52" s="190">
        <v>62.147966430000004</v>
      </c>
      <c r="RP52" s="190">
        <v>20.791775450000003</v>
      </c>
      <c r="RQ52" s="190">
        <v>55.564486649999999</v>
      </c>
      <c r="RR52" s="190">
        <v>13.617665459999998</v>
      </c>
      <c r="RS52" s="190">
        <v>22.453274529999998</v>
      </c>
      <c r="RT52" s="190">
        <v>112.42720208999999</v>
      </c>
      <c r="RU52" s="190">
        <v>2.8747759500000001</v>
      </c>
      <c r="RV52" s="190">
        <v>21.382339550000001</v>
      </c>
      <c r="RW52" s="190">
        <v>5.5121137100000004</v>
      </c>
      <c r="RX52" s="190">
        <v>23.120873110000002</v>
      </c>
      <c r="RY52" s="190">
        <v>10.082349970000001</v>
      </c>
      <c r="RZ52" s="190">
        <v>62.972452290000014</v>
      </c>
      <c r="SA52" s="190">
        <v>425.26653289000029</v>
      </c>
      <c r="SB52" s="190">
        <v>5.07877957</v>
      </c>
      <c r="SC52" s="190">
        <v>9.6941710999999984</v>
      </c>
      <c r="SD52" s="190">
        <v>24.964514380000001</v>
      </c>
      <c r="SE52" s="190">
        <v>26.672755990000002</v>
      </c>
      <c r="SF52" s="190">
        <v>6.334581</v>
      </c>
      <c r="SG52" s="190">
        <v>72.744802039999982</v>
      </c>
      <c r="SH52" s="190">
        <v>11.14941179</v>
      </c>
      <c r="SI52" s="190">
        <v>14.371325989999999</v>
      </c>
      <c r="SJ52" s="190">
        <v>8.9704289999999993</v>
      </c>
      <c r="SK52" s="190">
        <v>22.964194979999995</v>
      </c>
      <c r="SL52" s="190">
        <v>7.5717675600000005</v>
      </c>
      <c r="SM52" s="190">
        <v>65.027129319999986</v>
      </c>
      <c r="SN52" s="190">
        <v>48.887830390000005</v>
      </c>
      <c r="SO52" s="190">
        <v>13.616661800000003</v>
      </c>
      <c r="SP52" s="190">
        <v>28.080369729999997</v>
      </c>
      <c r="SQ52" s="190">
        <v>40.744155290000002</v>
      </c>
      <c r="SR52" s="190">
        <v>131.32901720999999</v>
      </c>
      <c r="SS52" s="190">
        <v>16.782936230000001</v>
      </c>
      <c r="ST52" s="190">
        <v>8.78676368</v>
      </c>
      <c r="SU52" s="190">
        <v>15.47852396</v>
      </c>
      <c r="SV52" s="190">
        <v>19.917554110000001</v>
      </c>
      <c r="SW52" s="190">
        <v>26.346313110000004</v>
      </c>
      <c r="SX52" s="190">
        <v>87.312091089999996</v>
      </c>
      <c r="SY52" s="190">
        <v>32.619106280000004</v>
      </c>
      <c r="SZ52" s="190">
        <v>32.619106280000004</v>
      </c>
      <c r="TA52" s="190">
        <v>389.03214593999996</v>
      </c>
      <c r="TB52" s="190">
        <v>16.994552040000002</v>
      </c>
      <c r="TC52" s="190">
        <v>18.44815036</v>
      </c>
      <c r="TD52" s="190">
        <v>18.06384663</v>
      </c>
      <c r="TE52" s="190">
        <v>8.6655125399999999</v>
      </c>
      <c r="TF52" s="190">
        <v>62.172061569999997</v>
      </c>
      <c r="TG52" s="190">
        <v>28.10477002</v>
      </c>
      <c r="TH52" s="190">
        <v>7.3392909400000015</v>
      </c>
      <c r="TI52" s="190">
        <v>11.27838216</v>
      </c>
      <c r="TJ52" s="190">
        <v>9.7586310800000007</v>
      </c>
      <c r="TK52" s="190">
        <f t="shared" si="230"/>
        <v>56.481074200000002</v>
      </c>
      <c r="TL52" s="190">
        <v>14.80710302999999</v>
      </c>
      <c r="TM52" s="190">
        <v>20.755359040000002</v>
      </c>
      <c r="TN52" s="190">
        <v>15.960151740000001</v>
      </c>
      <c r="TO52" s="190">
        <v>46.557486980000007</v>
      </c>
      <c r="TP52" s="190">
        <v>7.9116818000000002</v>
      </c>
      <c r="TQ52" s="190">
        <v>105.99178258999999</v>
      </c>
      <c r="TR52" s="190">
        <v>38.474134450000001</v>
      </c>
      <c r="TS52" s="190">
        <v>3.7219703800000001</v>
      </c>
      <c r="TT52" s="190">
        <v>10.270237100000001</v>
      </c>
      <c r="TU52" s="190">
        <v>4.1300585299999995</v>
      </c>
      <c r="TV52" s="190">
        <v>6.5793171199999998</v>
      </c>
      <c r="TW52" s="190">
        <v>63.175717579999997</v>
      </c>
      <c r="TX52" s="190">
        <v>16.082989850000001</v>
      </c>
      <c r="TY52" s="190">
        <v>11.822808739999999</v>
      </c>
      <c r="TZ52" s="190">
        <v>6.7275305599999999</v>
      </c>
      <c r="UA52" s="190">
        <v>38.084342679999999</v>
      </c>
      <c r="UB52" s="190">
        <v>72.71767183</v>
      </c>
      <c r="UC52" s="190">
        <v>360.53830777000002</v>
      </c>
      <c r="UD52" s="190">
        <v>35.538939720000002</v>
      </c>
      <c r="UE52" s="190">
        <v>35.538939720000002</v>
      </c>
      <c r="UF52" s="190">
        <v>4.5664958999999996</v>
      </c>
      <c r="UG52" s="190">
        <v>30.262428200000002</v>
      </c>
      <c r="UH52" s="190">
        <v>18.99839476</v>
      </c>
      <c r="UI52" s="190">
        <v>11.71733583</v>
      </c>
      <c r="UJ52" s="190">
        <v>38.366227340000002</v>
      </c>
      <c r="UK52" s="190">
        <v>103.91088203</v>
      </c>
      <c r="UL52" s="190">
        <v>15.709117689999999</v>
      </c>
      <c r="UM52" s="190">
        <v>40.244128350000004</v>
      </c>
      <c r="UN52" s="190">
        <v>12.717390650000002</v>
      </c>
      <c r="UO52" s="190">
        <v>17.562402089999999</v>
      </c>
      <c r="UP52" s="190">
        <v>46.32628236</v>
      </c>
      <c r="UQ52" s="190">
        <v>132.55932114000001</v>
      </c>
      <c r="UR52" s="190">
        <v>2.4321094599999995</v>
      </c>
      <c r="US52" s="190">
        <v>57.200117629999994</v>
      </c>
      <c r="UT52" s="190">
        <v>17.20223695</v>
      </c>
      <c r="UU52" s="190">
        <v>80.694011779999997</v>
      </c>
      <c r="UV52" s="190">
        <v>15.21366139</v>
      </c>
      <c r="UW52" s="190">
        <f t="shared" si="42"/>
        <v>172.74213720999998</v>
      </c>
      <c r="UX52" s="190">
        <v>10.160754880000001</v>
      </c>
      <c r="UY52" s="190">
        <v>29.370118749999996</v>
      </c>
      <c r="UZ52" s="190">
        <v>57.252927249999999</v>
      </c>
      <c r="VA52" s="190">
        <v>38.755230499999996</v>
      </c>
      <c r="VB52" s="190">
        <v>23.765603910000003</v>
      </c>
      <c r="VC52" s="190">
        <v>159.30463529000002</v>
      </c>
      <c r="VD52" s="190">
        <v>604.05591539000034</v>
      </c>
      <c r="VE52" s="190">
        <v>10.44757437</v>
      </c>
      <c r="VF52" s="190">
        <v>50.852703030000008</v>
      </c>
      <c r="VG52" s="190">
        <v>27.287778869999997</v>
      </c>
      <c r="VH52" s="190">
        <v>7.3783064700000001</v>
      </c>
      <c r="VI52" s="190">
        <v>13.640119059999996</v>
      </c>
      <c r="VJ52" s="190">
        <v>109.60648180000001</v>
      </c>
      <c r="VK52" s="190">
        <v>10.343186279999999</v>
      </c>
      <c r="VL52" s="190">
        <v>25.85680395</v>
      </c>
      <c r="VM52" s="190">
        <v>61.44746233</v>
      </c>
      <c r="VN52" s="190">
        <v>39.9668007</v>
      </c>
      <c r="VO52" s="190">
        <v>11.620689870000001</v>
      </c>
      <c r="VP52" s="190">
        <v>149.23494313</v>
      </c>
      <c r="VQ52" s="190">
        <v>51.407137890000001</v>
      </c>
      <c r="VR52" s="190">
        <v>12.747851050000001</v>
      </c>
      <c r="VS52" s="190">
        <v>10.0528528</v>
      </c>
      <c r="VT52" s="190">
        <v>27.07406409</v>
      </c>
      <c r="VU52" s="190">
        <v>1.7722375199999998</v>
      </c>
      <c r="VV52" s="190">
        <v>103.05414335</v>
      </c>
      <c r="VW52" s="190">
        <v>18.89757088</v>
      </c>
      <c r="VX52" s="190">
        <v>11.15852035</v>
      </c>
      <c r="VY52" s="190">
        <v>2.8822922800000006</v>
      </c>
      <c r="VZ52" s="190">
        <v>36.007503160000006</v>
      </c>
      <c r="WA52" s="190">
        <v>45.25275225</v>
      </c>
      <c r="WB52" s="190">
        <v>114.19863891999998</v>
      </c>
      <c r="WC52" s="190">
        <v>52.662470249999991</v>
      </c>
      <c r="WD52" s="190">
        <v>29.730101250000001</v>
      </c>
      <c r="WE52" s="190">
        <v>82.392571500000003</v>
      </c>
      <c r="WF52" s="190">
        <v>558.4867786999996</v>
      </c>
      <c r="WG52" s="190">
        <v>12.415428909999999</v>
      </c>
      <c r="WH52" s="190">
        <v>12.76169391</v>
      </c>
      <c r="WI52" s="190">
        <v>25.177122819999997</v>
      </c>
      <c r="WJ52" s="190">
        <v>14.79570884</v>
      </c>
      <c r="WK52" s="190">
        <v>16.137028779999998</v>
      </c>
      <c r="WL52" s="190">
        <v>43.981502379999995</v>
      </c>
      <c r="WM52" s="190">
        <v>20.478300110000003</v>
      </c>
      <c r="WN52" s="190">
        <v>10.058281089999999</v>
      </c>
      <c r="WO52" s="190">
        <v>105.45082119999998</v>
      </c>
      <c r="WP52" s="190">
        <v>12.7827232</v>
      </c>
      <c r="WQ52" s="190">
        <v>20.294484069999999</v>
      </c>
      <c r="WR52" s="190">
        <v>12.547461570000001</v>
      </c>
      <c r="WS52" s="190">
        <v>11.656150940000002</v>
      </c>
      <c r="WT52" s="190">
        <v>20.25695472</v>
      </c>
      <c r="WU52" s="190">
        <v>77.537774500000012</v>
      </c>
      <c r="WV52" s="190">
        <v>8.6753152199999999</v>
      </c>
      <c r="WW52" s="190">
        <v>36.376871510000001</v>
      </c>
      <c r="WX52" s="190">
        <v>11.246115639999999</v>
      </c>
      <c r="WY52" s="190">
        <v>0.57824474000000003</v>
      </c>
      <c r="WZ52" s="190">
        <v>31.467092300000001</v>
      </c>
      <c r="XA52" s="190">
        <v>88.343639410000009</v>
      </c>
      <c r="XB52" s="190">
        <v>32.56336366</v>
      </c>
      <c r="XC52" s="190">
        <v>28.59891769</v>
      </c>
      <c r="XD52" s="190">
        <v>70.824886550000002</v>
      </c>
      <c r="XE52" s="190">
        <v>39.441651180000001</v>
      </c>
      <c r="XF52" s="190">
        <v>171.42881908000001</v>
      </c>
      <c r="XG52" s="190">
        <v>467.93817701</v>
      </c>
      <c r="XH52" s="190">
        <v>37.995652210000003</v>
      </c>
      <c r="XI52" s="190">
        <v>37.995652210000003</v>
      </c>
      <c r="XJ52" s="190">
        <v>44.615968629999998</v>
      </c>
      <c r="XK52" s="190">
        <v>20.166466150000002</v>
      </c>
      <c r="XL52" s="190">
        <v>39.421177230000005</v>
      </c>
      <c r="XM52" s="190">
        <v>39.268023080000006</v>
      </c>
      <c r="XN52" s="190">
        <v>49.156403899999994</v>
      </c>
      <c r="XO52" s="190">
        <v>192.62803898999999</v>
      </c>
      <c r="XP52" s="190">
        <v>55.527860250000003</v>
      </c>
      <c r="XQ52" s="190">
        <v>53.264901590000008</v>
      </c>
      <c r="XR52" s="190">
        <v>54.107431880000007</v>
      </c>
      <c r="XS52" s="190">
        <v>23.317865879999999</v>
      </c>
      <c r="XT52" s="190">
        <v>16.16689277</v>
      </c>
      <c r="XU52" s="190">
        <v>202.38495236999998</v>
      </c>
      <c r="XV52" s="190">
        <v>41.145889320000002</v>
      </c>
      <c r="XW52" s="190">
        <v>11.560395159999999</v>
      </c>
      <c r="XX52" s="190">
        <v>79.593556419999999</v>
      </c>
      <c r="XY52" s="190">
        <v>32.978924710000008</v>
      </c>
      <c r="XZ52" s="190">
        <v>34.439332190000002</v>
      </c>
      <c r="YA52" s="190">
        <f t="shared" si="43"/>
        <v>199.71809780000001</v>
      </c>
      <c r="YB52" s="190">
        <v>18.974338159999999</v>
      </c>
      <c r="YC52" s="190">
        <v>26.396616999999988</v>
      </c>
      <c r="YD52" s="190">
        <v>98.715269290000009</v>
      </c>
      <c r="YE52" s="190">
        <v>246.4794772299999</v>
      </c>
      <c r="YF52" s="190">
        <f t="shared" si="44"/>
        <v>390.5657016799999</v>
      </c>
      <c r="YG52" s="190">
        <f t="shared" si="45"/>
        <v>1023.29244305</v>
      </c>
      <c r="YH52" s="190">
        <f t="shared" si="46"/>
        <v>6993.0520965299993</v>
      </c>
      <c r="YI52" s="190">
        <v>46.766825920000002</v>
      </c>
      <c r="YJ52" s="190">
        <v>16.264530110000003</v>
      </c>
      <c r="YK52" s="190">
        <v>14.586753760000001</v>
      </c>
      <c r="YL52" s="190">
        <v>12.158092389999998</v>
      </c>
      <c r="YM52" s="190">
        <f t="shared" si="47"/>
        <v>89.776202179999999</v>
      </c>
      <c r="YN52" s="190">
        <v>22.78456482</v>
      </c>
      <c r="YO52" s="190">
        <v>20.307018999999997</v>
      </c>
      <c r="YP52" s="190">
        <v>24.217110299999966</v>
      </c>
      <c r="YQ52" s="190">
        <v>19.134703919999996</v>
      </c>
      <c r="YR52" s="190">
        <v>15.20086813</v>
      </c>
      <c r="YS52" s="190">
        <v>101.64426616999994</v>
      </c>
      <c r="YT52" s="190">
        <v>3.7283937799999989</v>
      </c>
      <c r="YU52" s="190">
        <v>30.818980140000001</v>
      </c>
      <c r="YV52" s="190">
        <v>13.871623169999998</v>
      </c>
      <c r="YW52" s="190">
        <v>31.17877524</v>
      </c>
      <c r="YX52" s="190">
        <v>14.25573503</v>
      </c>
      <c r="YY52" s="190">
        <v>93.853507359999981</v>
      </c>
      <c r="YZ52" s="190">
        <v>25.738932580000004</v>
      </c>
      <c r="ZA52" s="190">
        <v>6.2024092800000004</v>
      </c>
      <c r="ZB52" s="190">
        <v>18.574618690000001</v>
      </c>
      <c r="ZC52" s="190">
        <v>40.37458239</v>
      </c>
      <c r="ZD52" s="190">
        <v>90.890542940000003</v>
      </c>
      <c r="ZE52" s="190">
        <v>19.170119100000001</v>
      </c>
      <c r="ZF52" s="190">
        <v>41.236792829999999</v>
      </c>
      <c r="ZG52" s="190">
        <v>21.868263109999997</v>
      </c>
      <c r="ZH52" s="190">
        <v>82.275175040000008</v>
      </c>
      <c r="ZI52" s="190">
        <v>458.43969368999984</v>
      </c>
      <c r="ZJ52" s="190">
        <v>23.093164860000002</v>
      </c>
      <c r="ZK52" s="190">
        <v>30.188279869999999</v>
      </c>
      <c r="ZL52" s="190">
        <v>53.281444729999997</v>
      </c>
      <c r="ZM52" s="190">
        <v>49.32086631</v>
      </c>
      <c r="ZN52" s="190">
        <v>29.993573240000003</v>
      </c>
      <c r="ZO52" s="190">
        <v>14.06135418</v>
      </c>
      <c r="ZP52" s="190">
        <v>57.339567009999996</v>
      </c>
      <c r="ZQ52" s="190">
        <v>82.231714029999992</v>
      </c>
      <c r="ZR52" s="190">
        <v>232.94707477</v>
      </c>
      <c r="ZS52" s="190">
        <v>26.779515640000003</v>
      </c>
      <c r="ZT52" s="190">
        <v>21.14706719999997</v>
      </c>
      <c r="ZU52" s="190">
        <v>38.173609949999999</v>
      </c>
      <c r="ZV52" s="190">
        <v>86.10019278999998</v>
      </c>
      <c r="ZW52" s="190">
        <v>11.635846299999997</v>
      </c>
      <c r="ZX52" s="190">
        <v>18.764424009999999</v>
      </c>
      <c r="ZY52" s="190">
        <v>46.632294760000008</v>
      </c>
      <c r="ZZ52" s="190">
        <v>32.277173040000001</v>
      </c>
      <c r="AAA52" s="190">
        <v>16.402417229999998</v>
      </c>
      <c r="AAB52" s="190">
        <v>125.75002198999999</v>
      </c>
      <c r="AAC52" s="190">
        <v>13.79851903</v>
      </c>
      <c r="AAD52" s="190">
        <v>9.3383821200000003</v>
      </c>
      <c r="AAE52" s="190">
        <v>60.980445909999993</v>
      </c>
      <c r="AAF52" s="190">
        <v>84.11734706</v>
      </c>
      <c r="AAG52" s="190">
        <v>582.19608134000009</v>
      </c>
      <c r="AAH52" s="190">
        <v>41.524193310000001</v>
      </c>
      <c r="AAI52" s="190">
        <v>11.78410298</v>
      </c>
      <c r="AAJ52" s="190">
        <v>53.308296290000001</v>
      </c>
      <c r="AAK52" s="190">
        <v>13.732825590000001</v>
      </c>
      <c r="AAL52" s="190">
        <v>28.455498140000003</v>
      </c>
      <c r="AAM52" s="190">
        <v>25.516039739999997</v>
      </c>
      <c r="AAN52" s="190">
        <v>9.2198081699999985</v>
      </c>
      <c r="AAO52" s="190">
        <v>15.06964876</v>
      </c>
      <c r="AAP52" s="190">
        <v>91.99382039999999</v>
      </c>
      <c r="AAQ52" s="190">
        <v>4.2515266599999997</v>
      </c>
      <c r="AAR52" s="190">
        <v>34.124591940000002</v>
      </c>
      <c r="AAS52" s="190">
        <v>14.120129379999998</v>
      </c>
      <c r="AAT52" s="190">
        <v>33.314687509999999</v>
      </c>
      <c r="AAU52" s="190">
        <v>20.894516849999999</v>
      </c>
      <c r="AAV52" s="190">
        <v>106.70545233999999</v>
      </c>
      <c r="AAW52" s="190">
        <v>37.893597940000006</v>
      </c>
      <c r="AAX52" s="190">
        <v>12.301971549999999</v>
      </c>
      <c r="AAY52" s="190">
        <v>34.085670829999998</v>
      </c>
      <c r="AAZ52" s="190">
        <v>5.3510149599999997</v>
      </c>
      <c r="ABA52" s="190">
        <v>15.27807482</v>
      </c>
      <c r="ABB52" s="190">
        <v>104.91033010000001</v>
      </c>
      <c r="ABC52" s="190">
        <v>44.177500950000002</v>
      </c>
      <c r="ABD52" s="190">
        <v>33.731497820000001</v>
      </c>
      <c r="ABE52" s="190">
        <v>20.282401109999999</v>
      </c>
      <c r="ABF52" s="190">
        <v>42.891833240000004</v>
      </c>
      <c r="ABG52" s="190">
        <v>141.08323312000002</v>
      </c>
      <c r="ABH52" s="190">
        <f t="shared" si="48"/>
        <v>842.44211892999988</v>
      </c>
      <c r="ABI52" s="190">
        <v>498.00113224999978</v>
      </c>
      <c r="ABJ52" s="190">
        <v>14.111444120000002</v>
      </c>
      <c r="ABK52" s="190">
        <v>64.545790479999994</v>
      </c>
      <c r="ABL52" s="190">
        <v>35.851737420000006</v>
      </c>
      <c r="ABM52" s="190">
        <v>5.0054715400000038</v>
      </c>
      <c r="ABN52" s="190">
        <v>29.500022880000003</v>
      </c>
      <c r="ABO52" s="190">
        <v>149.01446643999998</v>
      </c>
      <c r="ABP52" s="190">
        <v>9.21511718</v>
      </c>
      <c r="ABQ52" s="190">
        <v>14.898134369999999</v>
      </c>
      <c r="ABR52" s="190">
        <v>11.337429039999998</v>
      </c>
      <c r="ABS52" s="190">
        <v>21.4301526</v>
      </c>
      <c r="ABT52" s="190">
        <v>29.310709879999997</v>
      </c>
      <c r="ABU52" s="190">
        <v>86.19154306999998</v>
      </c>
      <c r="ABV52" s="190">
        <v>21.229613059999998</v>
      </c>
      <c r="ABW52" s="190">
        <v>11.058557220000003</v>
      </c>
      <c r="ABX52" s="190">
        <v>8.4922587800000002</v>
      </c>
      <c r="ABY52" s="190">
        <v>3.8043163299999998</v>
      </c>
      <c r="ABZ52" s="190">
        <v>28.726841699999998</v>
      </c>
      <c r="ACA52" s="190">
        <v>73.311587090000003</v>
      </c>
      <c r="ACB52" s="190">
        <v>18.28052598</v>
      </c>
      <c r="ACC52" s="190">
        <v>29.517470600000003</v>
      </c>
      <c r="ACD52" s="190">
        <v>4.47112072</v>
      </c>
      <c r="ACE52" s="190">
        <v>17.506575479999999</v>
      </c>
      <c r="ACF52" s="190">
        <v>120.15355539000001</v>
      </c>
      <c r="ACG52" s="190">
        <v>189.92924816999997</v>
      </c>
      <c r="ACH52" s="190">
        <v>24.257164169999999</v>
      </c>
      <c r="ACI52" s="190">
        <v>24.257164169999999</v>
      </c>
      <c r="ACJ52" s="190">
        <v>522.70400893999988</v>
      </c>
      <c r="ACK52" s="190">
        <v>21.06877858</v>
      </c>
      <c r="ACL52" s="190">
        <v>31.42535702</v>
      </c>
      <c r="ACM52" s="190">
        <v>6.5062990300000001</v>
      </c>
      <c r="ACN52" s="190">
        <v>59.000434630000008</v>
      </c>
      <c r="ACO52" s="190">
        <v>15.154945339999999</v>
      </c>
      <c r="ACP52" s="190">
        <v>27.864262530000001</v>
      </c>
      <c r="ACQ52" s="190">
        <v>17.357808680000002</v>
      </c>
      <c r="ACR52" s="190">
        <v>10.28471259</v>
      </c>
      <c r="ACS52" s="190">
        <v>29.216918049999993</v>
      </c>
      <c r="ACT52" s="190">
        <v>99.878647190000009</v>
      </c>
      <c r="ACU52" s="190">
        <v>11.58335806</v>
      </c>
      <c r="ACV52" s="190">
        <v>14.328358789999999</v>
      </c>
      <c r="ACW52" s="190">
        <v>36.717890750000002</v>
      </c>
      <c r="ACX52" s="190">
        <v>8.6332529900000008</v>
      </c>
      <c r="ACY52" s="190">
        <v>45.897633450000008</v>
      </c>
      <c r="ACZ52" s="190">
        <v>117.16049404000002</v>
      </c>
      <c r="ADA52" s="190">
        <v>27.812662500000002</v>
      </c>
      <c r="ADB52" s="190">
        <v>14.43711328</v>
      </c>
      <c r="ADC52" s="190">
        <v>5.28175448</v>
      </c>
      <c r="ADD52" s="190">
        <v>22.102177019999999</v>
      </c>
      <c r="ADE52" s="190">
        <v>8.6902810499999994</v>
      </c>
      <c r="ADF52" s="190">
        <v>78.323988330000006</v>
      </c>
      <c r="ADG52" s="190">
        <v>12.937736609999998</v>
      </c>
      <c r="ADH52" s="190">
        <v>33.578046440000001</v>
      </c>
      <c r="ADI52" s="190">
        <v>48.894946250000004</v>
      </c>
      <c r="ADJ52" s="190">
        <v>95.410729299999986</v>
      </c>
      <c r="ADK52" s="190">
        <v>449.7742934900001</v>
      </c>
      <c r="ADL52" s="190">
        <v>18.785586000000002</v>
      </c>
      <c r="ADM52" s="190">
        <v>18.785586000000002</v>
      </c>
      <c r="ADN52" s="190">
        <v>20.359470090000002</v>
      </c>
      <c r="ADO52" s="190">
        <v>12.35940585</v>
      </c>
      <c r="ADP52" s="190">
        <v>32.418651629999999</v>
      </c>
      <c r="ADQ52" s="190">
        <v>64.989669340000006</v>
      </c>
      <c r="ADR52" s="190">
        <v>7.1594146899999993</v>
      </c>
      <c r="ADS52" s="190">
        <v>137.28661159999996</v>
      </c>
      <c r="ADT52" s="190">
        <v>9.72326844</v>
      </c>
      <c r="ADU52" s="190">
        <v>11.837472140000001</v>
      </c>
      <c r="ADV52" s="190">
        <v>18.030415789999999</v>
      </c>
      <c r="ADW52" s="190">
        <v>74.795399000000003</v>
      </c>
      <c r="ADX52" s="190">
        <v>31.876430019999994</v>
      </c>
      <c r="ADY52" s="190">
        <v>146.26298538999995</v>
      </c>
      <c r="ADZ52" s="190">
        <v>27.650139620000001</v>
      </c>
      <c r="AEA52" s="190">
        <v>25.345491590000002</v>
      </c>
      <c r="AEB52" s="190">
        <v>37.819524950000002</v>
      </c>
      <c r="AEC52" s="190">
        <v>7.1450693699999999</v>
      </c>
      <c r="AED52" s="190">
        <v>97.960225530000002</v>
      </c>
      <c r="AEE52" s="190">
        <v>23.707183010000001</v>
      </c>
      <c r="AEF52" s="190">
        <v>37.23196737</v>
      </c>
      <c r="AEG52" s="190">
        <v>21.938787850000004</v>
      </c>
      <c r="AEH52" s="190">
        <v>33.459944819999997</v>
      </c>
      <c r="AEI52" s="190">
        <v>40.451306889999998</v>
      </c>
      <c r="AEJ52" s="190">
        <v>156.78918994</v>
      </c>
      <c r="AEK52" s="190">
        <v>557.08459846000017</v>
      </c>
      <c r="AEL52" s="190">
        <v>41.012507409999998</v>
      </c>
      <c r="AEM52" s="190">
        <v>43.844666949999962</v>
      </c>
      <c r="AEN52" s="190">
        <v>1.12765464</v>
      </c>
      <c r="AEO52" s="190">
        <v>76.799393209999991</v>
      </c>
      <c r="AEP52" s="190">
        <v>12.759016959999997</v>
      </c>
      <c r="AEQ52" s="190">
        <v>175.54323916999996</v>
      </c>
      <c r="AER52" s="190">
        <v>16.97479878</v>
      </c>
      <c r="AES52" s="190">
        <v>7.8428408599999999</v>
      </c>
      <c r="AET52" s="190">
        <v>14.819323750000001</v>
      </c>
      <c r="AEU52" s="190">
        <v>23.505628999999999</v>
      </c>
      <c r="AEV52" s="190">
        <v>7.0197376499999988</v>
      </c>
      <c r="AEW52" s="190">
        <v>70.162330039999972</v>
      </c>
      <c r="AEX52" s="190">
        <v>18.690024950000002</v>
      </c>
      <c r="AEY52" s="190">
        <v>9.2315978399999992</v>
      </c>
      <c r="AEZ52" s="190">
        <v>24.07589355</v>
      </c>
      <c r="AFA52" s="190">
        <v>9.5601402699999998</v>
      </c>
      <c r="AFB52" s="190">
        <v>61.557656610000009</v>
      </c>
      <c r="AFC52" s="190">
        <v>15.43580931</v>
      </c>
      <c r="AFD52" s="190">
        <v>18.99873552</v>
      </c>
      <c r="AFE52" s="190">
        <v>34.131188970000004</v>
      </c>
      <c r="AFF52" s="190">
        <v>69.244111410000002</v>
      </c>
      <c r="AFG52" s="190">
        <v>52.552184969999999</v>
      </c>
      <c r="AFH52" s="190">
        <v>190.36203017999998</v>
      </c>
      <c r="AFI52" s="190">
        <v>27.933904230000003</v>
      </c>
      <c r="AFJ52" s="190">
        <v>27.723681599999999</v>
      </c>
      <c r="AFK52" s="190">
        <v>55.657585829999995</v>
      </c>
      <c r="AFL52" s="190">
        <v>553.28284183000017</v>
      </c>
      <c r="AFM52" s="190">
        <v>12.557760549999999</v>
      </c>
      <c r="AFN52" s="190">
        <v>23.959170100000001</v>
      </c>
      <c r="AFO52" s="190">
        <v>63.779531640000002</v>
      </c>
      <c r="AFP52" s="190">
        <v>100.29646229000001</v>
      </c>
      <c r="AFQ52" s="190">
        <v>3.0123178399999997</v>
      </c>
      <c r="AFR52" s="190">
        <v>18.695220389999999</v>
      </c>
      <c r="AFS52" s="190">
        <v>14.069265659999999</v>
      </c>
      <c r="AFT52" s="190">
        <v>17.937891819999997</v>
      </c>
      <c r="AFU52" s="190">
        <v>53.714695710000001</v>
      </c>
      <c r="AFV52" s="190">
        <v>39.941312660000001</v>
      </c>
      <c r="AFW52" s="190">
        <v>13.292746299999999</v>
      </c>
      <c r="AFX52" s="190">
        <v>53.764199579999996</v>
      </c>
      <c r="AFY52" s="190">
        <v>27.59748562</v>
      </c>
      <c r="AFZ52" s="190">
        <v>58.123383470000007</v>
      </c>
      <c r="AGA52" s="190">
        <v>192.71912763</v>
      </c>
      <c r="AGB52" s="190">
        <v>19.20303981</v>
      </c>
      <c r="AGC52" s="190">
        <v>43.391423850000002</v>
      </c>
      <c r="AGD52" s="190">
        <v>2.88014364</v>
      </c>
      <c r="AGE52" s="190">
        <v>16.807507019999999</v>
      </c>
      <c r="AGF52" s="190">
        <v>50.653281300000003</v>
      </c>
      <c r="AGG52" s="190">
        <v>132.93539562000001</v>
      </c>
      <c r="AGH52" s="190">
        <v>10.931286759999999</v>
      </c>
      <c r="AGI52" s="190">
        <v>21.400185390000004</v>
      </c>
      <c r="AGJ52" s="190">
        <v>12.276370999999999</v>
      </c>
      <c r="AGK52" s="190">
        <v>37.733831420000001</v>
      </c>
      <c r="AGL52" s="190">
        <v>16.785778610000001</v>
      </c>
      <c r="AGM52" s="190">
        <v>99.127453180000003</v>
      </c>
      <c r="AGN52" s="190">
        <v>578.7931344299999</v>
      </c>
      <c r="AGO52" s="190">
        <v>13.877910750000002</v>
      </c>
      <c r="AGP52" s="190">
        <v>50.380612009999993</v>
      </c>
      <c r="AGQ52" s="190">
        <v>45.705256130000009</v>
      </c>
      <c r="AGR52" s="190">
        <v>27.439022199999997</v>
      </c>
      <c r="AGS52" s="190">
        <v>4.6223159100000002</v>
      </c>
      <c r="AGT52" s="190">
        <v>142.02511699999999</v>
      </c>
      <c r="AGU52" s="190">
        <v>63.590110150000008</v>
      </c>
      <c r="AGV52" s="190">
        <v>17.891594830000003</v>
      </c>
      <c r="AGW52" s="190">
        <v>20.372355649999999</v>
      </c>
      <c r="AGX52" s="190">
        <v>55.90012668</v>
      </c>
      <c r="AGY52" s="190">
        <v>10.50565072</v>
      </c>
      <c r="AGZ52" s="190">
        <v>168.25983803000003</v>
      </c>
      <c r="AHA52" s="190">
        <v>31.933010639999999</v>
      </c>
      <c r="AHB52" s="190">
        <v>18.924230039999998</v>
      </c>
      <c r="AHC52" s="190">
        <v>48.950800600000008</v>
      </c>
      <c r="AHD52" s="190">
        <v>12.20893779</v>
      </c>
      <c r="AHE52" s="190">
        <v>51.739708510000014</v>
      </c>
      <c r="AHF52" s="190">
        <v>163.75668758</v>
      </c>
      <c r="AHG52" s="190">
        <v>22.674328379999999</v>
      </c>
      <c r="AHH52" s="190">
        <v>21.560810929999999</v>
      </c>
      <c r="AHI52" s="190">
        <v>13.555957739999998</v>
      </c>
      <c r="AHJ52" s="190">
        <v>45.881831339999998</v>
      </c>
      <c r="AHK52" s="190">
        <v>75.945106600000003</v>
      </c>
      <c r="AHL52" s="190">
        <v>179.61803498999996</v>
      </c>
      <c r="AHM52" s="190">
        <v>653.65967759999978</v>
      </c>
      <c r="AHN52" s="190">
        <v>61.850718249999993</v>
      </c>
      <c r="AHO52" s="190">
        <v>30.284871629999998</v>
      </c>
      <c r="AHP52" s="190">
        <v>49.043984019999996</v>
      </c>
      <c r="AHQ52" s="190">
        <v>32.672036040000002</v>
      </c>
      <c r="AHR52" s="190">
        <v>11.738731009999999</v>
      </c>
      <c r="AHS52" s="190">
        <v>185.59034095000001</v>
      </c>
      <c r="AHT52" s="190">
        <v>4.0917956499999999</v>
      </c>
      <c r="AHU52" s="190">
        <v>38.717119760000003</v>
      </c>
      <c r="AHV52" s="190">
        <v>4.58442083</v>
      </c>
      <c r="AHW52" s="190">
        <v>9.9030124499999985</v>
      </c>
      <c r="AHX52" s="190">
        <v>25.9036571</v>
      </c>
      <c r="AHY52" s="190">
        <v>83.200005790000006</v>
      </c>
      <c r="AHZ52" s="190">
        <v>42.593057079999994</v>
      </c>
      <c r="AIA52" s="190">
        <v>29.288189060000001</v>
      </c>
      <c r="AIB52" s="190">
        <v>4.3957378599999997</v>
      </c>
      <c r="AIC52" s="190">
        <v>35.508731220000001</v>
      </c>
      <c r="AID52" s="190">
        <v>36.323638930000001</v>
      </c>
      <c r="AIE52" s="190">
        <v>148.10935415</v>
      </c>
      <c r="AIF52" s="190">
        <v>22.622521579999997</v>
      </c>
      <c r="AIG52" s="190">
        <v>29.016889379999995</v>
      </c>
      <c r="AIH52" s="190">
        <v>8.8743025399999986</v>
      </c>
      <c r="AII52" s="190">
        <v>17.033265069999999</v>
      </c>
      <c r="AIJ52" s="190">
        <v>63.423531679999996</v>
      </c>
      <c r="AIK52" s="190">
        <v>140.97051024999996</v>
      </c>
      <c r="AIL52" s="190">
        <v>54.244224960000004</v>
      </c>
      <c r="AIM52" s="190">
        <v>34.304308799999994</v>
      </c>
      <c r="AIN52" s="190">
        <v>63.559813629999994</v>
      </c>
      <c r="AIO52" s="190">
        <v>152.10834739000001</v>
      </c>
      <c r="AIP52" s="190">
        <v>709.97855852999999</v>
      </c>
      <c r="AIQ52" s="190">
        <v>57.98625801</v>
      </c>
      <c r="AIR52" s="190">
        <v>57.98625801</v>
      </c>
      <c r="AIS52" s="190">
        <v>29.80747405</v>
      </c>
      <c r="AIT52" s="190">
        <v>17.163709860000001</v>
      </c>
      <c r="AIU52" s="190">
        <v>18.275704859999998</v>
      </c>
      <c r="AIV52" s="190">
        <v>14.892153329999999</v>
      </c>
      <c r="AIW52" s="190">
        <v>39.458556479999999</v>
      </c>
      <c r="AIX52" s="190">
        <v>119.59759858</v>
      </c>
      <c r="AIY52" s="190">
        <v>32.939438500000001</v>
      </c>
      <c r="AIZ52" s="190">
        <v>62.06679158</v>
      </c>
      <c r="AJA52" s="190">
        <v>65.780554680000009</v>
      </c>
      <c r="AJB52" s="190">
        <v>16.353956879999998</v>
      </c>
      <c r="AJC52" s="190">
        <v>33.84137655</v>
      </c>
      <c r="AJD52" s="190">
        <v>210.98211819000002</v>
      </c>
      <c r="AJE52" s="190">
        <v>36.90974602</v>
      </c>
      <c r="AJF52" s="190">
        <v>11.130024329999999</v>
      </c>
      <c r="AJG52" s="190">
        <v>30.29075662</v>
      </c>
      <c r="AJH52" s="190">
        <v>11.67485769</v>
      </c>
      <c r="AJI52" s="190">
        <v>26.910248320000001</v>
      </c>
      <c r="AJJ52" s="190">
        <v>116.91563297999997</v>
      </c>
      <c r="AJK52" s="190">
        <v>30.390619619999999</v>
      </c>
      <c r="AJL52" s="190">
        <v>21.858362880000001</v>
      </c>
      <c r="AJM52" s="190">
        <v>29.256291240000003</v>
      </c>
      <c r="AJN52" s="190">
        <v>8.8743581100000011</v>
      </c>
      <c r="AJO52" s="190">
        <v>28.101445089999995</v>
      </c>
      <c r="AJP52" s="190">
        <v>118.48107694000002</v>
      </c>
      <c r="AJQ52" s="190">
        <v>623.96268469999995</v>
      </c>
      <c r="AJR52" s="190">
        <v>51.842368309999998</v>
      </c>
      <c r="AJS52" s="190">
        <v>24.704864629999999</v>
      </c>
      <c r="AJT52" s="190">
        <v>99.202062809999987</v>
      </c>
      <c r="AJU52" s="190">
        <v>15.420126369999998</v>
      </c>
      <c r="AJV52" s="190">
        <v>47.243041910000002</v>
      </c>
      <c r="AJW52" s="190">
        <v>238.41246402999997</v>
      </c>
      <c r="AJX52" s="190">
        <v>16.15239819</v>
      </c>
      <c r="AJY52" s="190">
        <v>27.733332430000004</v>
      </c>
      <c r="AJZ52" s="190">
        <v>22.539887129999997</v>
      </c>
      <c r="AKA52" s="190">
        <v>39.494408930000006</v>
      </c>
      <c r="AKB52" s="190">
        <v>30.12280509</v>
      </c>
      <c r="AKC52" s="190">
        <v>136.04283177000002</v>
      </c>
      <c r="AKD52" s="190">
        <v>33.287089800000004</v>
      </c>
      <c r="AKE52" s="190">
        <v>39.204903819999998</v>
      </c>
      <c r="AKF52" s="190">
        <v>27.494739409999998</v>
      </c>
      <c r="AKG52" s="190">
        <v>36.397071670000003</v>
      </c>
      <c r="AKH52" s="190">
        <v>67.746539410000011</v>
      </c>
      <c r="AKI52" s="190">
        <v>204.13034411000001</v>
      </c>
      <c r="AKJ52" s="190">
        <v>57.214866029999996</v>
      </c>
      <c r="AKK52" s="190">
        <v>17.370030679999999</v>
      </c>
      <c r="AKL52" s="190">
        <v>45.339966320000002</v>
      </c>
      <c r="AKM52" s="190">
        <v>188.59189939999999</v>
      </c>
      <c r="AKN52" s="190">
        <v>308.51676242999997</v>
      </c>
      <c r="AKO52" s="190">
        <v>19.295077719999998</v>
      </c>
      <c r="AKP52" s="190">
        <v>19.295077719999998</v>
      </c>
      <c r="AKQ52" s="190">
        <v>906.39748005999991</v>
      </c>
      <c r="AKR52" s="190">
        <v>7094.2741853199832</v>
      </c>
      <c r="AKS52" s="190">
        <v>42.853213770000004</v>
      </c>
      <c r="AKT52" s="190">
        <v>36.455214920000003</v>
      </c>
      <c r="AKU52" s="190">
        <v>10.944401559999999</v>
      </c>
      <c r="AKV52" s="190">
        <v>90.252830249999988</v>
      </c>
      <c r="AKW52" s="190">
        <v>20.79796202</v>
      </c>
      <c r="AKX52" s="190">
        <v>30.13962119</v>
      </c>
      <c r="AKY52" s="190">
        <v>23.436878019999998</v>
      </c>
      <c r="AKZ52" s="190">
        <v>25.238774810000002</v>
      </c>
      <c r="ALA52" s="190">
        <v>28.572301670000002</v>
      </c>
      <c r="ALB52" s="190">
        <v>128.18553771000001</v>
      </c>
      <c r="ALC52" s="190">
        <v>13.80985791</v>
      </c>
      <c r="ALD52" s="190">
        <v>49.724137059999997</v>
      </c>
      <c r="ALE52" s="190">
        <v>19.698977490000001</v>
      </c>
      <c r="ALF52" s="190">
        <v>25.015075830000001</v>
      </c>
      <c r="ALG52" s="190">
        <v>27.602873410000001</v>
      </c>
      <c r="ALH52" s="190">
        <v>135.85092169999996</v>
      </c>
      <c r="ALI52" s="190">
        <v>15.619295009999998</v>
      </c>
      <c r="ALJ52" s="190">
        <v>37.125240849999997</v>
      </c>
      <c r="ALK52" s="190">
        <v>24.04387054</v>
      </c>
      <c r="ALL52" s="190">
        <v>38.56229562</v>
      </c>
      <c r="ALM52" s="190">
        <v>115.35070201999999</v>
      </c>
      <c r="ALN52" s="190">
        <v>44.192898</v>
      </c>
      <c r="ALO52" s="190">
        <v>52.12691822</v>
      </c>
      <c r="ALP52" s="190">
        <v>34.436234110000001</v>
      </c>
      <c r="ALQ52" s="190">
        <v>38.188181530000001</v>
      </c>
      <c r="ALR52" s="190">
        <v>168.94423186000003</v>
      </c>
      <c r="ALS52" s="190">
        <v>638.58422354000004</v>
      </c>
      <c r="ALT52" s="190">
        <v>38.568185700000001</v>
      </c>
      <c r="ALU52" s="190">
        <v>38.568185700000001</v>
      </c>
      <c r="ALV52" s="190">
        <v>40.429152209999998</v>
      </c>
      <c r="ALW52" s="190">
        <v>21.376646929999993</v>
      </c>
      <c r="ALX52" s="190">
        <v>14.369817939999999</v>
      </c>
      <c r="ALY52" s="190">
        <v>26.433686170000001</v>
      </c>
      <c r="ALZ52" s="190">
        <v>32.55272867</v>
      </c>
      <c r="AMA52" s="190">
        <v>135.16203192</v>
      </c>
      <c r="AMB52" s="190">
        <v>37.300231930000002</v>
      </c>
      <c r="AMC52" s="190">
        <v>26.839286610000002</v>
      </c>
      <c r="AMD52" s="190">
        <v>10.5800661</v>
      </c>
      <c r="AME52" s="190">
        <v>19.821677680000001</v>
      </c>
      <c r="AMF52" s="190">
        <v>19.986598909999998</v>
      </c>
      <c r="AMG52" s="190">
        <v>114.52786123</v>
      </c>
      <c r="AMH52" s="190">
        <v>12.535179630000002</v>
      </c>
      <c r="AMI52" s="190">
        <v>45.167426829999997</v>
      </c>
      <c r="AMJ52" s="190">
        <v>11.09554833</v>
      </c>
      <c r="AMK52" s="190">
        <v>45.124679230000005</v>
      </c>
      <c r="AML52" s="190">
        <v>26.564358240000001</v>
      </c>
      <c r="AMM52" s="190">
        <v>140.48719225999997</v>
      </c>
      <c r="AMN52" s="190">
        <v>17.00320301</v>
      </c>
      <c r="AMO52" s="190">
        <v>21.561643849999999</v>
      </c>
      <c r="AMP52" s="190">
        <v>12.711540379999999</v>
      </c>
      <c r="AMQ52" s="190">
        <v>11.01547476</v>
      </c>
      <c r="AMR52" s="190">
        <f t="shared" si="49"/>
        <v>62.291862000000009</v>
      </c>
      <c r="AMS52" s="190">
        <f t="shared" si="50"/>
        <v>491.03713311000001</v>
      </c>
      <c r="AMT52" s="190">
        <v>49.320062579999984</v>
      </c>
      <c r="AMU52" s="190">
        <v>49.320062579999984</v>
      </c>
      <c r="AMV52" s="190">
        <v>43.987948719999984</v>
      </c>
      <c r="AMW52" s="190">
        <v>53.243867509999966</v>
      </c>
      <c r="AMX52" s="190">
        <v>36.329018140000002</v>
      </c>
      <c r="AMY52" s="190">
        <v>133.56083436999995</v>
      </c>
      <c r="AMZ52" s="190">
        <v>28.570014239999999</v>
      </c>
      <c r="ANA52" s="190">
        <v>10.295464039999999</v>
      </c>
      <c r="ANB52" s="190">
        <v>16.244794979999998</v>
      </c>
      <c r="ANC52" s="190">
        <v>14.791911260000003</v>
      </c>
      <c r="AND52" s="190">
        <v>56.399006909999997</v>
      </c>
      <c r="ANE52" s="190">
        <f t="shared" si="51"/>
        <v>126.30119143</v>
      </c>
      <c r="ANF52" s="190">
        <v>39.495618479999997</v>
      </c>
      <c r="ANG52" s="190">
        <v>152.02439351999999</v>
      </c>
      <c r="ANH52" s="190">
        <v>10.20001583</v>
      </c>
      <c r="ANI52" s="190">
        <v>23.778888519999995</v>
      </c>
      <c r="ANJ52" s="190">
        <v>29.354432269999997</v>
      </c>
      <c r="ANK52" s="190">
        <v>254.85334861999996</v>
      </c>
      <c r="ANL52" s="190">
        <v>43.858702649999998</v>
      </c>
      <c r="ANM52" s="190">
        <v>69.552767069999987</v>
      </c>
      <c r="ANN52" s="190">
        <v>28.96634869</v>
      </c>
      <c r="ANO52" s="190">
        <v>47.704511570000001</v>
      </c>
      <c r="ANP52" s="190">
        <v>33.841453399999999</v>
      </c>
      <c r="ANQ52" s="190">
        <v>223.92378338</v>
      </c>
      <c r="ANR52" s="190">
        <f t="shared" si="52"/>
        <v>787.95922037999992</v>
      </c>
      <c r="ANS52" s="190">
        <v>25.712877599999999</v>
      </c>
      <c r="ANT52" s="190">
        <v>21.482275559999998</v>
      </c>
      <c r="ANU52" s="190">
        <v>23.84924788</v>
      </c>
      <c r="ANV52" s="190">
        <v>29.364922979999999</v>
      </c>
      <c r="ANW52" s="190">
        <v>42.714427020000002</v>
      </c>
      <c r="ANX52" s="190">
        <v>143.12375103999997</v>
      </c>
      <c r="ANY52" s="190">
        <v>16.802996780000001</v>
      </c>
      <c r="ANZ52" s="190">
        <v>15.046387020000001</v>
      </c>
      <c r="AOA52" s="190">
        <v>48.861634629999998</v>
      </c>
      <c r="AOB52" s="190">
        <v>9.7963856399999987</v>
      </c>
      <c r="AOC52" s="190">
        <v>24.542381640000002</v>
      </c>
      <c r="AOD52" s="190">
        <v>115.04978571000001</v>
      </c>
      <c r="AOE52" s="190">
        <v>30.73019189</v>
      </c>
      <c r="AOF52" s="190">
        <v>11.41176185</v>
      </c>
      <c r="AOG52" s="190">
        <v>13.637722779999999</v>
      </c>
      <c r="AOH52" s="190">
        <v>21.710176179999998</v>
      </c>
      <c r="AOI52" s="190">
        <v>77.489852700000014</v>
      </c>
      <c r="AOJ52" s="190">
        <v>36.029497410000005</v>
      </c>
      <c r="AOK52" s="190">
        <v>20.921529059999997</v>
      </c>
      <c r="AOL52" s="190">
        <v>31.138913889999998</v>
      </c>
      <c r="AOM52" s="190">
        <v>36.268298820000005</v>
      </c>
      <c r="AON52" s="190">
        <v>26.178224919999998</v>
      </c>
      <c r="AOO52" s="190">
        <v>150.53646410000002</v>
      </c>
      <c r="AOP52" s="190">
        <v>21.119493499999997</v>
      </c>
      <c r="AOQ52" s="190">
        <v>26.26690791</v>
      </c>
      <c r="AOR52" s="190">
        <v>47.386401409999998</v>
      </c>
      <c r="AOS52" s="190">
        <v>533.58625495999991</v>
      </c>
      <c r="AOT52" s="190">
        <v>12.606996469999997</v>
      </c>
      <c r="AOU52" s="190">
        <v>26.681315390000002</v>
      </c>
      <c r="AOV52" s="190">
        <v>39.28831186</v>
      </c>
      <c r="AOW52" s="190">
        <v>18.6154036</v>
      </c>
      <c r="AOX52" s="190">
        <v>12.882412739999999</v>
      </c>
      <c r="AOY52" s="190">
        <v>82.213581750000003</v>
      </c>
      <c r="AOZ52" s="190">
        <v>23.612996599999985</v>
      </c>
      <c r="APA52" s="190">
        <v>10.17784035</v>
      </c>
      <c r="APB52" s="190">
        <f t="shared" si="53"/>
        <v>147.50223503999999</v>
      </c>
      <c r="APC52" s="190">
        <v>11.771986030000001</v>
      </c>
      <c r="APD52" s="190">
        <v>17.129911099999994</v>
      </c>
      <c r="APE52" s="190">
        <v>29.487895800000004</v>
      </c>
      <c r="APF52" s="190">
        <v>13.240087319999999</v>
      </c>
      <c r="APG52" s="190">
        <v>82.666204709999988</v>
      </c>
      <c r="APH52" s="190">
        <v>154.29608495999997</v>
      </c>
      <c r="API52" s="190">
        <v>11.94964987</v>
      </c>
      <c r="APJ52" s="190">
        <v>16.527812150000003</v>
      </c>
      <c r="APK52" s="190">
        <v>46.68166394</v>
      </c>
      <c r="APL52" s="190">
        <v>5.9401039900000008</v>
      </c>
      <c r="APM52" s="190">
        <v>18.366097440000001</v>
      </c>
      <c r="APN52" s="190">
        <v>99.465327389999999</v>
      </c>
      <c r="APO52" s="190">
        <v>4.1517903499999997</v>
      </c>
      <c r="APP52" s="190">
        <v>28.04174699</v>
      </c>
      <c r="APQ52" s="190">
        <v>9.2412424600000005</v>
      </c>
      <c r="APR52" s="190">
        <v>50.256407939999995</v>
      </c>
      <c r="APS52" s="190">
        <v>52.186491539999999</v>
      </c>
      <c r="APT52" s="190">
        <v>143.87767928000002</v>
      </c>
      <c r="APU52" s="190">
        <f t="shared" si="54"/>
        <v>584.42963853000003</v>
      </c>
      <c r="APV52" s="190">
        <v>25.617893519999996</v>
      </c>
      <c r="APW52" s="190">
        <v>16.78330528</v>
      </c>
      <c r="APX52" s="190">
        <v>21.276390370000001</v>
      </c>
      <c r="APY52" s="190">
        <v>43.319427650000002</v>
      </c>
      <c r="APZ52" s="190">
        <v>36.321587380000004</v>
      </c>
      <c r="AQA52" s="190">
        <v>143.31860419999992</v>
      </c>
      <c r="AQB52" s="190">
        <v>8.7511436299999996</v>
      </c>
      <c r="AQC52" s="190">
        <v>56.163362489999997</v>
      </c>
      <c r="AQD52" s="190">
        <v>24.699608550000001</v>
      </c>
      <c r="AQE52" s="190">
        <v>59.654799429999997</v>
      </c>
      <c r="AQF52" s="190">
        <v>39.83669415</v>
      </c>
      <c r="AQG52" s="190">
        <v>189.10560824999999</v>
      </c>
      <c r="AQH52" s="190">
        <v>44.818698600000005</v>
      </c>
      <c r="AQI52" s="190">
        <v>16.513995419999997</v>
      </c>
      <c r="AQJ52" s="190">
        <v>64.037512879999994</v>
      </c>
      <c r="AQK52" s="190">
        <v>125.3702069</v>
      </c>
      <c r="AQL52" s="190">
        <v>41.897003980000008</v>
      </c>
      <c r="AQM52" s="190">
        <v>8.1830854900000016</v>
      </c>
      <c r="AQN52" s="190">
        <v>56.303830379999994</v>
      </c>
      <c r="AQO52" s="190">
        <v>11.002241829999999</v>
      </c>
      <c r="AQP52" s="190">
        <v>22.973839615552315</v>
      </c>
      <c r="AQQ52" s="190">
        <v>140.36000129555225</v>
      </c>
      <c r="AQR52" s="190">
        <f t="shared" si="55"/>
        <v>598.15442064555214</v>
      </c>
      <c r="AQS52" s="190">
        <v>14.579462809999999</v>
      </c>
      <c r="AQT52" s="190">
        <v>46.752356489999997</v>
      </c>
      <c r="AQU52" s="190">
        <v>25.348062659999997</v>
      </c>
      <c r="AQV52" s="190">
        <v>4.98993032</v>
      </c>
      <c r="AQW52" s="190">
        <v>46.882200969999957</v>
      </c>
      <c r="AQX52" s="190">
        <v>138.55201324999996</v>
      </c>
      <c r="AQY52" s="190">
        <v>37.272453399999989</v>
      </c>
      <c r="AQZ52" s="190">
        <v>42.636616519999983</v>
      </c>
      <c r="ARA52" s="190">
        <v>23.260302299999999</v>
      </c>
      <c r="ARB52" s="190">
        <v>7.7913261999999976</v>
      </c>
      <c r="ARC52" s="190">
        <v>7.9676771299999993</v>
      </c>
      <c r="ARD52" s="190">
        <v>118.92837555</v>
      </c>
      <c r="ARE52" s="190">
        <v>40.720167309999972</v>
      </c>
      <c r="ARF52" s="190">
        <v>23.205897769999986</v>
      </c>
      <c r="ARG52" s="190">
        <v>49.254888569999984</v>
      </c>
      <c r="ARH52" s="190">
        <v>23.778449319999964</v>
      </c>
      <c r="ARI52" s="190">
        <v>136.95940296999993</v>
      </c>
      <c r="ARJ52" s="190">
        <v>52.635585889999987</v>
      </c>
      <c r="ARK52" s="190">
        <v>24.806150389999992</v>
      </c>
      <c r="ARL52" s="190">
        <v>23.37624666</v>
      </c>
      <c r="ARM52" s="190">
        <v>14.671051359999989</v>
      </c>
      <c r="ARN52" s="190">
        <v>20.197973019999985</v>
      </c>
      <c r="ARO52" s="190">
        <v>135.68700731999996</v>
      </c>
      <c r="ARP52" s="190">
        <v>28.342015799999977</v>
      </c>
      <c r="ARQ52" s="190">
        <v>51.883311479999989</v>
      </c>
      <c r="ARR52" s="190">
        <v>26.363347389999987</v>
      </c>
      <c r="ARS52" s="190">
        <v>106.58867466999996</v>
      </c>
      <c r="ART52" s="190">
        <v>636.71547375999978</v>
      </c>
      <c r="ARU52" s="190">
        <v>39.400286819999963</v>
      </c>
      <c r="ARV52" s="190">
        <v>44.637512909999984</v>
      </c>
      <c r="ARW52" s="190">
        <v>84.037799729999946</v>
      </c>
      <c r="ARX52" s="190">
        <v>36.233688619999995</v>
      </c>
      <c r="ARY52" s="190">
        <v>38.494801610000003</v>
      </c>
      <c r="ARZ52" s="190">
        <v>23.425358580000001</v>
      </c>
      <c r="ASA52" s="190">
        <v>37.933827690000001</v>
      </c>
      <c r="ASB52" s="190">
        <v>136.08767649999999</v>
      </c>
      <c r="ASC52" s="190">
        <v>29.327908430000001</v>
      </c>
      <c r="ASD52" s="190">
        <v>33.62866022</v>
      </c>
      <c r="ASE52" s="190">
        <v>12.978540260000001</v>
      </c>
      <c r="ASF52" s="190">
        <v>49.81513546</v>
      </c>
      <c r="ASG52" s="190">
        <v>43.710297169999997</v>
      </c>
      <c r="ASH52" s="190">
        <v>169.46054153999995</v>
      </c>
      <c r="ASI52" s="190">
        <v>29.931747970000004</v>
      </c>
      <c r="ASJ52" s="190">
        <v>13.95514236</v>
      </c>
      <c r="ASK52" s="190">
        <v>52.331482229999999</v>
      </c>
      <c r="ASL52" s="190">
        <v>10.27675013</v>
      </c>
      <c r="ASM52" s="190">
        <v>53.397710320000002</v>
      </c>
      <c r="ASN52" s="190">
        <v>159.89283301</v>
      </c>
      <c r="ASO52" s="190">
        <v>10.294736629999999</v>
      </c>
      <c r="ASP52" s="190">
        <v>62.834720050000001</v>
      </c>
      <c r="ASQ52" s="190">
        <v>29.284522770000002</v>
      </c>
      <c r="ASR52" s="190">
        <v>21.94412432</v>
      </c>
      <c r="ASS52" s="190">
        <v>13.66222252</v>
      </c>
      <c r="AST52" s="190">
        <v>138.02032629000001</v>
      </c>
      <c r="ASU52" s="190">
        <v>687.49917706999986</v>
      </c>
      <c r="ASV52" s="190">
        <v>19.344001839999997</v>
      </c>
      <c r="ASW52" s="190">
        <v>73.597761139999989</v>
      </c>
      <c r="ASX52" s="190">
        <v>18.594815469999997</v>
      </c>
      <c r="ASY52" s="190">
        <v>64.921775539999985</v>
      </c>
      <c r="ASZ52" s="190">
        <v>9.18494001</v>
      </c>
      <c r="ATA52" s="190">
        <v>185.643294</v>
      </c>
      <c r="ATB52" s="190">
        <v>45.995696150000001</v>
      </c>
      <c r="ATC52" s="190">
        <v>30.220093679999998</v>
      </c>
      <c r="ATD52" s="190">
        <v>15.449454970000001</v>
      </c>
      <c r="ATE52" s="190">
        <v>27.080769659999998</v>
      </c>
      <c r="ATF52" s="190">
        <v>23.957681579999999</v>
      </c>
      <c r="ATG52" s="190">
        <v>142.70369603999998</v>
      </c>
      <c r="ATH52" s="190">
        <v>38.432541069999999</v>
      </c>
      <c r="ATI52" s="190">
        <v>31.606379259999997</v>
      </c>
      <c r="ATJ52" s="190">
        <v>17.922690979999999</v>
      </c>
      <c r="ATK52" s="190">
        <v>51.881537719999997</v>
      </c>
      <c r="ATL52" s="190">
        <v>47.012679840000004</v>
      </c>
      <c r="ATM52" s="190">
        <v>186.85582886999998</v>
      </c>
      <c r="ATN52" s="190">
        <v>43.339904869999998</v>
      </c>
      <c r="ATO52" s="190">
        <v>36.58543066</v>
      </c>
      <c r="ATP52" s="190">
        <v>19.680100249999999</v>
      </c>
      <c r="ATQ52" s="190">
        <v>35.656522910000007</v>
      </c>
      <c r="ATR52" s="190">
        <v>48.98579084</v>
      </c>
      <c r="ATS52" s="190">
        <v>184.24774952999999</v>
      </c>
      <c r="ATT52" s="190">
        <v>61.588897920000001</v>
      </c>
      <c r="ATU52" s="190">
        <v>61.588897920000001</v>
      </c>
      <c r="ATV52" s="190">
        <v>761.03946635999966</v>
      </c>
      <c r="ATW52" s="190">
        <v>58.35844367</v>
      </c>
      <c r="ATX52" s="190">
        <v>48.710169979999996</v>
      </c>
      <c r="ATY52" s="190">
        <v>14.342973369999999</v>
      </c>
      <c r="ATZ52" s="190">
        <v>84.617063940000008</v>
      </c>
      <c r="AUA52" s="190">
        <v>206.02865096000002</v>
      </c>
      <c r="AUB52" s="190">
        <v>29.361353250000001</v>
      </c>
      <c r="AUC52" s="190">
        <v>39.712633779999997</v>
      </c>
      <c r="AUD52" s="190">
        <v>57.519079050000002</v>
      </c>
      <c r="AUE52" s="190">
        <v>32.449106470000004</v>
      </c>
      <c r="AUF52" s="190">
        <v>29.663952490000003</v>
      </c>
      <c r="AUG52" s="190">
        <v>188.70612504000005</v>
      </c>
      <c r="AUH52" s="190">
        <v>35.24284651</v>
      </c>
      <c r="AUI52" s="190">
        <v>65.601708380000005</v>
      </c>
      <c r="AUJ52" s="190">
        <v>50.730994800000005</v>
      </c>
      <c r="AUK52" s="190">
        <v>70.724684749999994</v>
      </c>
      <c r="AUL52" s="190">
        <v>96.010487639999894</v>
      </c>
      <c r="AUM52" s="190">
        <v>318.31072207999989</v>
      </c>
      <c r="AUN52" s="190">
        <v>43.466726929999894</v>
      </c>
      <c r="AUO52" s="190">
        <v>151.64684424999996</v>
      </c>
      <c r="AUP52" s="190">
        <v>131.33659112999999</v>
      </c>
      <c r="AUQ52" s="190">
        <v>40.218335869999997</v>
      </c>
      <c r="AUR52" s="190">
        <v>53.629566079999883</v>
      </c>
      <c r="AUS52" s="190">
        <v>420.29806425999976</v>
      </c>
      <c r="AUT52" s="190">
        <v>61.465679940000101</v>
      </c>
      <c r="AUU52" s="190">
        <v>22.107949789999999</v>
      </c>
      <c r="AUV52" s="190">
        <v>34.000808029999902</v>
      </c>
      <c r="AUW52" s="190">
        <v>39.740297249999983</v>
      </c>
      <c r="AUX52" s="190">
        <v>157.31473500999999</v>
      </c>
      <c r="AUY52" s="190">
        <v>1290.6582973499992</v>
      </c>
      <c r="AUZ52" s="190">
        <v>21.015874109999999</v>
      </c>
      <c r="AVA52" s="190">
        <v>21.015874109999999</v>
      </c>
      <c r="AVB52" s="190">
        <v>72.602847240000003</v>
      </c>
      <c r="AVC52" s="190">
        <v>62.530534259999982</v>
      </c>
      <c r="AVD52" s="190">
        <v>31.324529739999988</v>
      </c>
      <c r="AVE52" s="190">
        <v>35.311397739999997</v>
      </c>
      <c r="AVF52" s="190">
        <v>21.663847759999996</v>
      </c>
      <c r="AVG52" s="190">
        <v>223.43315673999993</v>
      </c>
      <c r="AVH52" s="190">
        <v>5.2750872999999983</v>
      </c>
      <c r="AVI52" s="190">
        <v>4.9714818099999984</v>
      </c>
      <c r="AVJ52" s="190">
        <v>94.357048000000006</v>
      </c>
      <c r="AVK52" s="190">
        <v>31.776368420000001</v>
      </c>
      <c r="AVL52" s="190">
        <v>66.358215479999998</v>
      </c>
      <c r="AVM52" s="190">
        <v>202.73820100999998</v>
      </c>
      <c r="AVN52" s="190">
        <v>47.865361949999993</v>
      </c>
      <c r="AVO52" s="190">
        <v>96.580932720000007</v>
      </c>
      <c r="AVP52" s="190">
        <v>20.33632342999999</v>
      </c>
      <c r="AVQ52" s="190">
        <v>5.7099609699999885</v>
      </c>
      <c r="AVR52" s="190">
        <v>51.624865549999946</v>
      </c>
      <c r="AVS52" s="190">
        <v>222.11744461999993</v>
      </c>
      <c r="AVT52" s="190">
        <v>66.160890829999971</v>
      </c>
      <c r="AVU52" s="190">
        <v>23.20658379</v>
      </c>
      <c r="AVV52" s="190">
        <v>32.185630320000001</v>
      </c>
      <c r="AVW52" s="190">
        <v>1.6140088999999989</v>
      </c>
      <c r="AVX52" s="190">
        <v>28.735891609999999</v>
      </c>
      <c r="AVY52" s="190">
        <v>151.90300544999997</v>
      </c>
      <c r="AVZ52" s="190">
        <v>821.20768193000004</v>
      </c>
      <c r="AWA52" s="190">
        <v>63.627663939999977</v>
      </c>
      <c r="AWB52" s="190">
        <v>15.555368899999998</v>
      </c>
      <c r="AWC52" s="190">
        <v>19.05061740999999</v>
      </c>
      <c r="AWD52" s="190">
        <v>29.434492760000001</v>
      </c>
      <c r="AWE52" s="190">
        <v>49.091999770000001</v>
      </c>
      <c r="AWF52" s="190">
        <v>176.76014278</v>
      </c>
      <c r="AWG52" s="190">
        <v>27.359609109999987</v>
      </c>
      <c r="AWH52" s="190">
        <v>8.7576192099999979</v>
      </c>
      <c r="AWI52" s="190">
        <v>15.108198389999998</v>
      </c>
      <c r="AWJ52" s="190">
        <v>23.970960900000001</v>
      </c>
      <c r="AWK52" s="190">
        <v>16.620522080000001</v>
      </c>
      <c r="AWL52" s="190">
        <v>91.81690968999996</v>
      </c>
      <c r="AWM52" s="190">
        <v>64.970103629999954</v>
      </c>
      <c r="AWN52" s="192">
        <f>+AWN53+AWN70+AWN79+AWN87+AWN88+AWN89+AWN90+AWN98</f>
        <v>44.465049257259466</v>
      </c>
      <c r="AWO52" s="192">
        <f>+AWO53+AWO70+AWO79+AWO87+AWO88+AWO89+AWO90+AWO98</f>
        <v>27.034399252536442</v>
      </c>
      <c r="AWP52" s="192">
        <f>+AWP53+AWP70+AWP79+AWP87+AWP88+AWP89+AWP90+AWP98</f>
        <v>11.816978060262391</v>
      </c>
      <c r="AWQ52" s="192">
        <f>+AWQ53+AWQ70+AWQ79+AWQ87+AWQ88+AWQ89+AWQ90+AWQ98</f>
        <v>37.302867647580179</v>
      </c>
      <c r="AWR52" s="192">
        <f t="shared" si="56"/>
        <v>185.58939784763842</v>
      </c>
      <c r="AWS52" s="192">
        <f>+AWS53+AWS70+AWS79+AWS87+AWS88+AWS89+AWS90+AWS98</f>
        <v>21.253265007288629</v>
      </c>
      <c r="AWT52" s="192">
        <f>+AWT53+AWT70+AWT79+AWT87+AWT88+AWT89+AWT90+AWT98</f>
        <v>47.90516159183673</v>
      </c>
      <c r="AWU52" s="192">
        <f>+AWU53+AWU70+AWU79+AWU87+AWU88+AWU89+AWU90+AWU98</f>
        <v>17.511246685131194</v>
      </c>
      <c r="AWV52" s="192">
        <f>+AWV53+AWV70+AWV79+AWV87+AWV88+AWV89+AWV90+AWV98</f>
        <v>45.260214771137029</v>
      </c>
      <c r="AWW52" s="192">
        <f t="shared" si="57"/>
        <v>131.92988805539358</v>
      </c>
      <c r="AWX52" s="192">
        <f>+AWX53+AWX70+AWX79+AWX87+AWX88+AWX89+AWX90+AWX98</f>
        <v>114.12533039683355</v>
      </c>
      <c r="AWY52" s="192">
        <f>+AWY53+AWY70+AWY79+AWY87+AWY88+AWY89+AWY90+AWY98</f>
        <v>33.551367021865893</v>
      </c>
      <c r="AWZ52" s="192">
        <f t="shared" si="58"/>
        <v>147.67669741869943</v>
      </c>
      <c r="AXA52" s="192">
        <f t="shared" si="59"/>
        <v>733.77303579173133</v>
      </c>
      <c r="AXB52" s="192">
        <f t="shared" si="60"/>
        <v>8564.6440234272814</v>
      </c>
      <c r="AXC52" s="192">
        <f>+AXC53+AXC70+AXC79+AXC87+AXC88+AXC89+AXC90+AXC98</f>
        <v>22.336853918367346</v>
      </c>
      <c r="AXD52" s="192">
        <f>+AXD53+AXD70+AXD79+AXD87+AXD88+AXD89+AXD90+AXD98</f>
        <v>25.277244284985422</v>
      </c>
      <c r="AXE52" s="192">
        <f t="shared" si="61"/>
        <v>47.614098203352768</v>
      </c>
      <c r="AXF52" s="192">
        <f>+AXF53+AXF70+AXF79+AXF87+AXF88+AXF89+AXF90+AXF98</f>
        <v>39.203266674927114</v>
      </c>
      <c r="AXG52" s="192">
        <f>+AXG53+AXG70+AXG79+AXG87+AXG88+AXG89+AXG90+AXG98</f>
        <v>46.941966437900874</v>
      </c>
      <c r="AXH52" s="192">
        <f>+AXH53+AXH70+AXH79+AXH87+AXH88+AXH89+AXH90+AXH98</f>
        <v>20.101474977580175</v>
      </c>
      <c r="AXI52" s="192">
        <f>+AXI53+AXI70+AXI79+AXI87+AXI88+AXI89+AXI90+AXI98</f>
        <v>31.362195693790085</v>
      </c>
      <c r="AXJ52" s="192">
        <f>+AXJ53+AXJ70+AXJ79+AXJ87+AXJ88+AXJ89+AXJ90+AXJ98</f>
        <v>16.320192663265306</v>
      </c>
      <c r="AXK52" s="192">
        <f t="shared" si="62"/>
        <v>153.92909644746356</v>
      </c>
      <c r="AXL52" s="192">
        <f>+AXL53+AXL70+AXL79+AXL87+AXL88+AXL89+AXL90+AXL98</f>
        <v>30.998613132653059</v>
      </c>
      <c r="AXM52" s="192">
        <f>+AXM53+AXM70+AXM79+AXM87+AXM88+AXM89+AXM90+AXM98</f>
        <v>23.135628862973757</v>
      </c>
      <c r="AXN52" s="192">
        <f>+AXN53+AXN70+AXN79+AXN87+AXN88+AXN89+AXN90+AXN98</f>
        <v>36.671530626851307</v>
      </c>
      <c r="AXO52" s="192">
        <f>+AXO53+AXO70+AXO79+AXO87+AXO88+AXO89+AXO90+AXO98</f>
        <v>21.646544972303204</v>
      </c>
      <c r="AXP52" s="192">
        <f>+AXP53+AXP70+AXP79+AXP87+AXP88+AXP89+AXP90+AXP98</f>
        <v>36.445123534985413</v>
      </c>
      <c r="AXQ52" s="192">
        <f t="shared" si="63"/>
        <v>148.89744112976672</v>
      </c>
      <c r="AXR52" s="192">
        <f>+AXR53+AXR70+AXR79+AXR87+AXR88+AXR89+AXR90+AXR98</f>
        <v>11.147618428571429</v>
      </c>
      <c r="AXS52" s="192">
        <f>+AXS53+AXS70+AXS79+AXS87+AXS88+AXS89+AXS90+AXS98</f>
        <v>41.955996250553937</v>
      </c>
      <c r="AXT52" s="192">
        <f>+AXT53+AXT70+AXT79+AXT87+AXT88+AXT89+AXT90+AXT98</f>
        <v>24.815150702623907</v>
      </c>
      <c r="AXU52" s="192">
        <f>+AXU53+AXU70+AXU79+AXU87+AXU88+AXU89+AXU90+AXU98</f>
        <v>24.639676150145771</v>
      </c>
      <c r="AXV52" s="192">
        <f t="shared" si="64"/>
        <v>102.55844153189504</v>
      </c>
      <c r="AXW52" s="192">
        <f>+AXW53+AXW70+AXW79+AXW87+AXW88+AXW89+AXW90+AXW98</f>
        <v>19.569081942944603</v>
      </c>
      <c r="AXX52" s="192">
        <f>+AXX53+AXX70+AXX79+AXX87+AXX88+AXX89+AXX90+AXX98</f>
        <v>22.814266709241984</v>
      </c>
      <c r="AXY52" s="192">
        <f>+AXY53+AXY70+AXY79+AXY87+AXY88+AXY89+AXY90+AXY98</f>
        <v>34.660240040816326</v>
      </c>
      <c r="AXZ52" s="192">
        <f>+AXZ53+AXZ70+AXZ79+AXZ87+AXZ88+AXZ89+AXZ90+AXZ98</f>
        <v>30.029685551020407</v>
      </c>
      <c r="AYA52" s="192">
        <f>+AYA53+AYA70+AYA79+AYA87+AYA88+AYA89+AYA90+AYA98</f>
        <v>30.708338389533527</v>
      </c>
      <c r="AYB52" s="192">
        <f t="shared" si="65"/>
        <v>137.78161263355685</v>
      </c>
      <c r="AYC52" s="192">
        <f t="shared" si="231"/>
        <v>590.78068994603495</v>
      </c>
      <c r="AYD52" s="192">
        <f>+AYD53+AYD70+AYD79+AYD87+AYD88+AYD89+AYD90+AYD98</f>
        <v>26.425001179970842</v>
      </c>
      <c r="AYE52" s="192">
        <f>+AYE53+AYE70+AYE79+AYE87+AYE88+AYE89+AYE90+AYE98</f>
        <v>46.09909143877551</v>
      </c>
      <c r="AYF52" s="192">
        <f>+AYF53+AYF70+AYF79+AYF87+AYF88+AYF89+AYF90+AYF98</f>
        <v>31.694856935860059</v>
      </c>
      <c r="AYG52" s="192">
        <f>+AYG53+AYG70+AYG79+AYG87+AYG88+AYG89+AYG90+AYG98</f>
        <v>57.743952883090387</v>
      </c>
      <c r="AYH52" s="192">
        <f>+AYH53+AYH70+AYH79+AYH87+AYH88+AYH89+AYH90+AYH98</f>
        <v>10.930372714285713</v>
      </c>
      <c r="AYI52" s="192">
        <f t="shared" si="66"/>
        <v>172.89327515198252</v>
      </c>
      <c r="AYJ52" s="192">
        <f>+AYJ53+AYJ70+AYJ79+AYJ87+AYJ88+AYJ89+AYJ90+AYJ98</f>
        <v>47.425051557580176</v>
      </c>
      <c r="AYK52" s="192">
        <f>+AYK53+AYK70+AYK79+AYK87+AYK88+AYK89+AYK90+AYK98</f>
        <v>43.271325692186586</v>
      </c>
      <c r="AYL52" s="192">
        <f>+AYL53+AYL70+AYL79+AYL87+AYL88+AYL89+AYL90+AYL98</f>
        <v>12.63436453206997</v>
      </c>
      <c r="AYM52" s="192">
        <f>+AYM53+AYM70+AYM79+AYM87+AYM88+AYM89+AYM90+AYM98</f>
        <v>10.526822329446063</v>
      </c>
      <c r="AYN52" s="192">
        <f>+AYN53+AYN70+AYN79+AYN87+AYN88+AYN89+AYN90+AYN98</f>
        <v>9.5689552696793001</v>
      </c>
      <c r="AYO52" s="192">
        <f t="shared" si="67"/>
        <v>123.42651938096208</v>
      </c>
      <c r="AYP52" s="192">
        <f>+AYP53+AYP70+AYP79+AYP87+AYP88+AYP89+AYP90+AYP98</f>
        <v>6.8037691880466475</v>
      </c>
      <c r="AYQ52" s="192">
        <f>+AYQ53+AYQ70+AYQ79+AYQ87+AYQ88+AYQ89+AYQ90+AYQ98</f>
        <v>36.838430274314867</v>
      </c>
      <c r="AYR52" s="192">
        <f>+AYR53+AYR70+AYR79+AYR87+AYR88+AYR89+AYR90+AYR98</f>
        <v>39.049391184781342</v>
      </c>
      <c r="AYS52" s="192">
        <f>+AYS53+AYS70+AYS79+AYS87+AYS88+AYS89+AYS90+AYS98</f>
        <v>42.923406198250724</v>
      </c>
      <c r="AYT52" s="192">
        <f>+AYT53+AYT70+AYT79+AYT87+AYT88+AYT89+AYT90+AYT98</f>
        <v>43.712758552536442</v>
      </c>
      <c r="AYU52" s="192">
        <f t="shared" si="68"/>
        <v>169.32775539793005</v>
      </c>
      <c r="AYV52" s="192">
        <f>+AYV53+AYV70+AYV79+AYV87+AYV88+AYV89+AYV90+AYV98</f>
        <v>29.603773446064139</v>
      </c>
      <c r="AYW52" s="192">
        <f>+AYW53+AYW70+AYW79+AYW87+AYW88+AYW89+AYW90+AYW98</f>
        <v>13.646974841224489</v>
      </c>
      <c r="AYX52" s="192">
        <f>+AYX53+AYX70+AYX79+AYX87+AYX88+AYX89+AYX90+AYX98</f>
        <v>27.117673637026236</v>
      </c>
      <c r="AYY52" s="192">
        <f t="shared" si="69"/>
        <v>70.368421924314873</v>
      </c>
      <c r="AYZ52" s="192">
        <f t="shared" si="70"/>
        <v>536.01597185518949</v>
      </c>
      <c r="AZA52" s="192">
        <f>+AZA53+AZA70+AZA79+AZA87+AZA88+AZA89+AZA90+AZA98</f>
        <v>57.745633149096207</v>
      </c>
      <c r="AZB52" s="192">
        <f>+AZB53+AZB70+AZB79+AZB87+AZB88+AZB89+AZB90+AZB98</f>
        <v>15.351219438775509</v>
      </c>
      <c r="AZC52" s="192">
        <f>+AZC53+AZC70+AZC79+AZC87+AZC88+AZC89+AZC90+AZC98</f>
        <v>7.5055777017784253</v>
      </c>
      <c r="AZD52" s="192">
        <f>+AZD53+AZD70+AZD79+AZD87+AZD88+AZD89+AZD90+AZD98</f>
        <v>15.653500234198251</v>
      </c>
      <c r="AZE52" s="192">
        <f>+AZE53+AZE70+AZE79+AZE87+AZE88+AZE89+AZE90+AZE98</f>
        <v>11.7295871516035</v>
      </c>
      <c r="AZF52" s="192">
        <f t="shared" si="71"/>
        <v>107.98551767545189</v>
      </c>
      <c r="AZG52" s="192">
        <f>+AZG53+AZG70+AZG79+AZG87+AZG88+AZG89+AZG90+AZG98</f>
        <v>16.72426845626822</v>
      </c>
      <c r="AZH52" s="192">
        <f>+AZH53+AZH70+AZH79+AZH87+AZH88+AZH89+AZH90+AZH98</f>
        <v>29.066367238363846</v>
      </c>
      <c r="AZI52" s="192">
        <f>+AZI53+AZI70+AZI79+AZI87+AZI88+AZI89+AZI90+AZI98</f>
        <v>23.026899164723044</v>
      </c>
      <c r="AZJ52" s="192">
        <f>+AZJ53+AZJ70+AZJ79+AZJ87+AZJ88+AZJ89+AZJ90+AZJ98</f>
        <v>28.01092830029155</v>
      </c>
      <c r="AZK52" s="192">
        <f>+AZK53+AZK70+AZK79+AZK87+AZK88+AZK89+AZK90+AZK98</f>
        <v>43.157177817784259</v>
      </c>
      <c r="AZL52" s="192">
        <f t="shared" si="72"/>
        <v>139.98564097743093</v>
      </c>
      <c r="AZM52" s="192">
        <f>+AZM53+AZM70+AZM79+AZM87+AZM88+AZM89+AZM90+AZM98</f>
        <v>35.023409519562676</v>
      </c>
      <c r="AZN52" s="192">
        <f>+AZN53+AZN70+AZN79+AZN87+AZN88+AZN89+AZN90+AZN98</f>
        <v>24.801908484489793</v>
      </c>
      <c r="AZO52" s="192">
        <f>+AZO53+AZO70+AZO79+AZO87+AZO88+AZO89+AZO90+AZO98</f>
        <v>45.232646731166177</v>
      </c>
      <c r="AZP52" s="192">
        <f>+AZP53+AZP70+AZP79+AZP87+AZP88+AZP89+AZP90+AZP98</f>
        <v>48.612605161807586</v>
      </c>
      <c r="AZQ52" s="192">
        <f>+AZQ53+AZQ70+AZQ79+AZQ87+AZQ88+AZQ89+AZQ90+AZQ98</f>
        <v>42.416522976647229</v>
      </c>
      <c r="AZR52" s="192">
        <f t="shared" si="73"/>
        <v>196.08709287367347</v>
      </c>
      <c r="AZS52" s="192">
        <f>+AZS53+AZS70+AZS79+AZS87+AZS88+AZS89+AZS90+AZS98</f>
        <v>40.239853443294464</v>
      </c>
      <c r="AZT52" s="192">
        <f>+AZT53+AZT70+AZT79+AZT87+AZT88+AZT89+AZT90+AZT98</f>
        <v>11.534158741982505</v>
      </c>
      <c r="AZU52" s="192">
        <f>+AZU53+AZU70+AZU79+AZU87+AZU88+AZU89+AZU90+AZU98</f>
        <v>14.347286755189502</v>
      </c>
      <c r="AZV52" s="192">
        <f>+AZV53+AZV70+AZV79+AZV87+AZV88+AZV89+AZV90+AZV98</f>
        <v>21.934024111661806</v>
      </c>
      <c r="AZW52" s="192">
        <f>+AZW53+AZW70+AZW79+AZW87+AZW88+AZW89+AZW90+AZW98</f>
        <v>15.425106742827987</v>
      </c>
      <c r="AZX52" s="192">
        <f t="shared" si="74"/>
        <v>103.48042979495627</v>
      </c>
      <c r="AZY52" s="192">
        <f>+AZY53+AZY70+AZY79+AZY87+AZY88+AZY89+AZY90+AZY98</f>
        <v>17.657147981836737</v>
      </c>
      <c r="AZZ52" s="192">
        <f>+AZZ53+AZZ70+AZZ79+AZZ87+AZZ88+AZZ89+AZZ90+AZZ98</f>
        <v>61.443679752858671</v>
      </c>
      <c r="BAA52" s="192">
        <f t="shared" si="75"/>
        <v>79.1008277346954</v>
      </c>
      <c r="BAB52" s="192">
        <f t="shared" si="76"/>
        <v>626.639509056208</v>
      </c>
      <c r="BAC52" s="192">
        <f>+BAC53+BAC70+BAC79+BAC87+BAC88+BAC89+BAC90+BAC98</f>
        <v>3.9215402152769681</v>
      </c>
      <c r="BAD52" s="192">
        <f>+BAD53+BAD70+BAD79+BAD87+BAD88+BAD89+BAD90+BAD98</f>
        <v>28.45428341545189</v>
      </c>
      <c r="BAE52" s="192">
        <f>+BAE53+BAE70+BAE79+BAE87+BAE88+BAE89+BAE90+BAE98</f>
        <v>6.0002589591836744</v>
      </c>
      <c r="BAF52" s="192">
        <f t="shared" si="77"/>
        <v>38.376082589912535</v>
      </c>
      <c r="BAG52" s="192">
        <f>+BAG53+BAG70+BAG79+BAG87+BAG88+BAG89+BAG90+BAG98</f>
        <v>13.052419189271136</v>
      </c>
      <c r="BAH52" s="192">
        <f>+BAH53+BAH70+BAH79+BAH87+BAH88+BAH89+BAH90+BAH98</f>
        <v>1.1938422259475219</v>
      </c>
      <c r="BAI52" s="192">
        <f>+BAI53+BAI70+BAI79+BAI87+BAI88+BAI89+BAI90+BAI98</f>
        <v>5.578535048104956</v>
      </c>
      <c r="BAJ52" s="192">
        <f>+BAJ53+BAJ70+BAJ79+BAJ87+BAJ88+BAJ89+BAJ90+BAJ98</f>
        <v>10.432727414081633</v>
      </c>
      <c r="BAK52" s="192">
        <f t="shared" si="78"/>
        <v>30.257523877405248</v>
      </c>
      <c r="BAL52" s="192">
        <f>+BAL53+BAL70+BAL79+BAL87+BAL88+BAL89+BAL90+BAL98</f>
        <v>8.6616995946647233</v>
      </c>
      <c r="BAM52" s="192">
        <f>+BAM53+BAM70+BAM79+BAM87+BAM88+BAM89+BAM90+BAM98</f>
        <v>9.5057448411078713</v>
      </c>
      <c r="BAN52" s="192">
        <f>+BAN53+BAN70+BAN79+BAN87+BAN88+BAN89+BAN90+BAN98</f>
        <v>24.423374371166183</v>
      </c>
      <c r="BAO52" s="192">
        <f>+BAO53+BAO70+BAO79+BAO87+BAO88+BAO89+BAO90+BAO98</f>
        <v>7.2886094023323622</v>
      </c>
      <c r="BAP52" s="192">
        <f>+BAP53+BAP70+BAP79+BAP87+BAP88+BAP89+BAP90+BAP98</f>
        <v>20.444057214285717</v>
      </c>
      <c r="BAQ52" s="192">
        <f t="shared" si="79"/>
        <v>70.32348542355686</v>
      </c>
      <c r="BAR52" s="192">
        <f>+BAR53+BAR70+BAR79+BAR87+BAR88+BAR89+BAR90+BAR98</f>
        <v>20.648826509941692</v>
      </c>
      <c r="BAS52" s="192">
        <f>+BAS53+BAS70+BAS79+BAS87+BAS88+BAS89+BAS90+BAS98</f>
        <v>4.0610778469387752</v>
      </c>
      <c r="BAT52" s="192">
        <f>+BAT53+BAT70+BAT79+BAT87+BAT88+BAT89+BAT90+BAT98</f>
        <v>3.3758423764431487</v>
      </c>
      <c r="BAU52" s="192">
        <f>+BAU53+BAU70+BAU79+BAU87+BAU88+BAU89+BAU90+BAU98</f>
        <v>32.627037811953358</v>
      </c>
      <c r="BAV52" s="192">
        <f>+BAV53+BAV70+BAV79+BAV87+BAV88+BAV89+BAV90+BAV98</f>
        <v>3.6493347955148399</v>
      </c>
      <c r="BAW52" s="192">
        <f t="shared" si="80"/>
        <v>64.362119340791821</v>
      </c>
      <c r="BAX52" s="192">
        <f>+BAX53+BAX70+BAX79+BAX87+BAX88+BAX89+BAX90+BAX98</f>
        <v>4.453532784956268</v>
      </c>
      <c r="BAY52" s="192">
        <f>+BAY53+BAY70+BAY79+BAY87+BAY88+BAY89+BAY90+BAY98</f>
        <v>13.979457685131196</v>
      </c>
      <c r="BAZ52" s="192">
        <f>+BAZ53+BAZ70+BAZ79+BAZ87+BAZ88+BAZ89+BAZ90+BAZ98</f>
        <v>1.1934509897959182</v>
      </c>
      <c r="BBA52" s="192">
        <f>+BBA53+BBA70+BBA79+BBA87+BBA88+BBA89+BBA90+BBA98</f>
        <v>25.325942107871722</v>
      </c>
      <c r="BBB52" s="192">
        <f t="shared" si="81"/>
        <v>44.952383567755106</v>
      </c>
      <c r="BBC52" s="192">
        <f t="shared" si="82"/>
        <v>248.27159479942156</v>
      </c>
      <c r="BBD52" s="192">
        <f>+BBD53+BBD70+BBD79+BBD87+BBD88+BBD89+BBD90+BBD98</f>
        <v>36.853948898892128</v>
      </c>
      <c r="BBE52" s="192">
        <f>+BBE53+BBE70+BBE79+BBE87+BBE88+BBE89+BBE90+BBE98</f>
        <v>24.319046202623912</v>
      </c>
      <c r="BBF52" s="192">
        <f>+BBF53+BBF70+BBF79+BBF87+BBF88+BBF89+BBF90+BBF98</f>
        <v>23.950864718717199</v>
      </c>
      <c r="BBG52" s="192">
        <f>+BBG53+BBG70+BBG79+BBG87+BBG88+BBG89+BBG90+BBG98</f>
        <v>6.3183686967930033</v>
      </c>
      <c r="BBH52" s="192">
        <f>+BBH53+BBH70+BBH79+BBH87+BBH88+BBH89+BBH90+BBH98</f>
        <v>2.4194278198542274</v>
      </c>
      <c r="BBI52" s="192">
        <f t="shared" si="83"/>
        <v>93.861656336880458</v>
      </c>
      <c r="BBJ52" s="192">
        <f>+BBJ53+BBJ70+BBJ79+BBJ87+BBJ88+BBJ89+BBJ90+BBJ98</f>
        <v>7.9932049576967925</v>
      </c>
      <c r="BBK52" s="192">
        <f>+BBK53+BBK70+BBK79+BBK87+BBK88+BBK89+BBK90+BBK98</f>
        <v>13.97595431341108</v>
      </c>
      <c r="BBL52" s="192">
        <f>+BBL53+BBL70+BBL79+BBL87+BBL88+BBL89+BBL90+BBL98</f>
        <v>9.6943025373760925</v>
      </c>
      <c r="BBM52" s="192">
        <f>+BBM53+BBM70+BBM79+BBM87+BBM88+BBM89+BBM90+BBM98</f>
        <v>13.988446523323613</v>
      </c>
      <c r="BBN52" s="192">
        <f>+BBN53+BBN70+BBN79+BBN87+BBN88+BBN89+BBN90+BBN98</f>
        <v>12.017172119468075</v>
      </c>
      <c r="BBO52" s="192">
        <f t="shared" si="84"/>
        <v>57.669080451275647</v>
      </c>
      <c r="BBP52" s="192">
        <f>+BBP53+BBP70+BBP79+BBP87+BBP88+BBP89+BBP90+BBP98</f>
        <v>6.2055770165306123</v>
      </c>
      <c r="BBQ52" s="192">
        <f>+BBQ53+BBQ70+BBQ79+BBQ87+BBQ88+BBQ89+BBQ90+BBQ98</f>
        <v>50.087253282076254</v>
      </c>
      <c r="BBR52" s="192">
        <f>+BBR53+BBR70+BBR79+BBR87+BBR88+BBR89+BBR90+BBR98</f>
        <v>22.136037466297378</v>
      </c>
      <c r="BBS52" s="192">
        <f>+BBS53+BBS70+BBS79+BBS87+BBS88+BBS89+BBS90+BBS98</f>
        <v>8.1042553760932954</v>
      </c>
      <c r="BBT52" s="192">
        <f>+BBT53+BBT70+BBT79+BBT87+BBT88+BBT89+BBT90+BBT98</f>
        <v>8.1321504877259461</v>
      </c>
      <c r="BBU52" s="192">
        <f t="shared" si="85"/>
        <v>94.665273628723483</v>
      </c>
      <c r="BBV52" s="192">
        <f>+BBV53+BBV70+BBV79+BBV87+BBV88+BBV89+BBV90+BBV98</f>
        <v>7.0876785961224495</v>
      </c>
      <c r="BBW52" s="192">
        <f>+BBW53+BBW70+BBW79+BBW87+BBW88+BBW89+BBW90+BBW98</f>
        <v>41.857967789387757</v>
      </c>
      <c r="BBX52" s="192">
        <f>+BBX53+BBX70+BBX79+BBX87+BBX88+BBX89+BBX90+BBX98</f>
        <v>20.927184194489797</v>
      </c>
      <c r="BBY52" s="192">
        <f>+BBY53+BBY70+BBY79+BBY87+BBY88+BBY89+BBY90+BBY98</f>
        <v>13.367366751282798</v>
      </c>
      <c r="BBZ52" s="192">
        <f>+BBZ53+BBZ70+BBZ79+BBZ87+BBZ88+BBZ89+BBZ90+BBZ98</f>
        <v>80.902050310495625</v>
      </c>
      <c r="BCA52" s="192">
        <f t="shared" si="86"/>
        <v>164.14224764177843</v>
      </c>
      <c r="BCB52" s="192">
        <f t="shared" si="87"/>
        <v>410.33825805865797</v>
      </c>
      <c r="BCC52" s="192">
        <f>+BCC53+BCC70+BCC79+BCC87+BCC88+BCC89+BCC90+BCC98</f>
        <v>26.4851976103207</v>
      </c>
      <c r="BCD52" s="192">
        <f>+BCD53+BCD70+BCD79+BCD87+BCD88+BCD89+BCD90+BCD98</f>
        <v>26.775165188804667</v>
      </c>
      <c r="BCE52" s="192">
        <f>+BCE53+BCE70+BCE79+BCE87+BCE88+BCE89+BCE90+BCE98</f>
        <v>11.153948602040817</v>
      </c>
      <c r="BCF52" s="192">
        <f>+BCF53+BCF70+BCF79+BCF87+BCF88+BCF89+BCF90+BCF98</f>
        <v>27.562904335276968</v>
      </c>
      <c r="BCG52" s="192">
        <f>+BCG53+BCG70+BCG79+BCG87+BCG88+BCG89+BCG90+BCG98</f>
        <v>18.764951486763849</v>
      </c>
      <c r="BCH52" s="192">
        <f t="shared" si="88"/>
        <v>110.74216722320701</v>
      </c>
      <c r="BCI52" s="192">
        <f>+BCI53+BCI70+BCI79+BCI87+BCI88+BCI89+BCI90+BCI98</f>
        <v>23.070493829300293</v>
      </c>
      <c r="BCJ52" s="192">
        <f>+BCJ53+BCJ70+BCJ79+BCJ87+BCJ88+BCJ89+BCJ90+BCJ98</f>
        <v>41.843666289358602</v>
      </c>
      <c r="BCK52" s="192">
        <f>+BCK53+BCK70+BCK79+BCK87+BCK88+BCK89+BCK90+BCK98</f>
        <v>10.206435221574344</v>
      </c>
      <c r="BCL52" s="192">
        <f>+BCL53+BCL70+BCL79+BCL87+BCL88+BCL89+BCL90+BCL98</f>
        <v>39.703488772594746</v>
      </c>
      <c r="BCM52" s="192">
        <f t="shared" si="232"/>
        <v>114.82408411282799</v>
      </c>
      <c r="BCN52" s="192">
        <v>40.382439980000008</v>
      </c>
      <c r="BCO52" s="192">
        <v>28.902141650000001</v>
      </c>
      <c r="BCP52" s="192">
        <v>21.742714730000003</v>
      </c>
      <c r="BCQ52" s="192">
        <v>25.334769949999998</v>
      </c>
      <c r="BCR52" s="192">
        <v>35.427095699999995</v>
      </c>
      <c r="BCS52" s="192">
        <f t="shared" si="89"/>
        <v>151.78916200999998</v>
      </c>
      <c r="BCT52" s="192">
        <v>26.6635566</v>
      </c>
      <c r="BCU52" s="192">
        <v>36.80953718</v>
      </c>
      <c r="BCV52" s="192">
        <v>12.221902610000001</v>
      </c>
      <c r="BCW52" s="192">
        <v>10.438160079999999</v>
      </c>
      <c r="BCX52" s="192">
        <f t="shared" si="90"/>
        <v>86.133156470000003</v>
      </c>
      <c r="BCY52" s="192">
        <v>15.414284629999999</v>
      </c>
      <c r="BCZ52" s="192">
        <v>35.927373899999999</v>
      </c>
      <c r="BDA52" s="192">
        <f t="shared" si="91"/>
        <v>51.341658529999997</v>
      </c>
      <c r="BDB52" s="192">
        <f t="shared" si="92"/>
        <v>514.83022834603503</v>
      </c>
      <c r="BDC52" s="192">
        <v>16.573881590000003</v>
      </c>
      <c r="BDD52" s="192">
        <v>9.6622120999999996</v>
      </c>
      <c r="BDE52" s="192">
        <v>13.327469240000001</v>
      </c>
      <c r="BDF52" s="192">
        <f t="shared" si="233"/>
        <v>39.563562930000003</v>
      </c>
      <c r="BDG52" s="192">
        <v>14.8208454</v>
      </c>
      <c r="BDH52" s="192">
        <v>18.203189569999999</v>
      </c>
      <c r="BDI52" s="192">
        <v>59.631580249999992</v>
      </c>
      <c r="BDJ52" s="192">
        <v>13.154645850000001</v>
      </c>
      <c r="BDK52" s="192">
        <v>8.7661882300000009</v>
      </c>
      <c r="BDL52" s="192">
        <f t="shared" si="93"/>
        <v>114.57644929999999</v>
      </c>
      <c r="BDM52" s="192">
        <v>17.938854200000002</v>
      </c>
      <c r="BDN52" s="192">
        <v>5.8878017800000002</v>
      </c>
      <c r="BDO52" s="192">
        <v>39.527017650000005</v>
      </c>
      <c r="BDP52" s="192">
        <v>2.3599999999999999E-6</v>
      </c>
      <c r="BDQ52" s="192">
        <f t="shared" si="94"/>
        <v>63.353675990000006</v>
      </c>
      <c r="BDR52" s="192">
        <v>18.589780620000003</v>
      </c>
      <c r="BDS52" s="192">
        <v>26.058227020408165</v>
      </c>
      <c r="BDT52" s="192">
        <v>13.61864284553894</v>
      </c>
      <c r="BDU52" s="192">
        <v>11.79122811058329</v>
      </c>
      <c r="BDV52" s="192">
        <v>4.7441855065436096</v>
      </c>
      <c r="BDW52" s="192">
        <f t="shared" si="95"/>
        <v>74.802064103074017</v>
      </c>
      <c r="BDX52" s="192">
        <v>42.871171629883172</v>
      </c>
      <c r="BDY52" s="192">
        <v>13.653179900816349</v>
      </c>
      <c r="BDZ52" s="192">
        <v>34.316368250350052</v>
      </c>
      <c r="BEA52" s="192">
        <v>5.8973549546356345</v>
      </c>
      <c r="BEB52" s="192">
        <v>69.671007798833614</v>
      </c>
      <c r="BEC52" s="192">
        <f t="shared" si="96"/>
        <v>166.4090825345188</v>
      </c>
      <c r="BED52" s="192">
        <f t="shared" si="97"/>
        <v>458.7048348575928</v>
      </c>
      <c r="BEE52" s="192">
        <v>37.28373678550971</v>
      </c>
      <c r="BEF52" s="192">
        <v>11.158782739621152</v>
      </c>
      <c r="BEG52" s="192">
        <v>40.006701080028968</v>
      </c>
      <c r="BEH52" s="192">
        <v>9.4889091836222308E-2</v>
      </c>
      <c r="BEI52" s="192">
        <f t="shared" si="98"/>
        <v>88.54410969699606</v>
      </c>
      <c r="BEJ52" s="192">
        <v>62.958235786472706</v>
      </c>
      <c r="BEK52" s="192">
        <v>24.227528779009571</v>
      </c>
      <c r="BEL52" s="192">
        <v>13.95540670189467</v>
      </c>
      <c r="BEM52" s="192">
        <v>9.021233475714368</v>
      </c>
      <c r="BEN52" s="192">
        <v>4.5141629907583951</v>
      </c>
      <c r="BEO52" s="192">
        <f t="shared" si="99"/>
        <v>114.67656773384971</v>
      </c>
      <c r="BEP52" s="192">
        <v>26.959806077812914</v>
      </c>
      <c r="BEQ52" s="192">
        <v>31.007740906034861</v>
      </c>
      <c r="BER52" s="192">
        <v>2.1433286271135068</v>
      </c>
      <c r="BES52" s="192">
        <v>33.560071583440418</v>
      </c>
      <c r="BET52" s="192">
        <v>28.568397864139538</v>
      </c>
      <c r="BEU52" s="192">
        <f t="shared" si="234"/>
        <v>122.23934505854123</v>
      </c>
      <c r="BEV52" s="192">
        <v>15.75181582294492</v>
      </c>
      <c r="BEW52" s="192">
        <v>1.3517136532071177</v>
      </c>
      <c r="BEX52" s="192">
        <v>2.8891778169383602</v>
      </c>
      <c r="BEY52" s="192">
        <v>29.899542628746406</v>
      </c>
      <c r="BEZ52" s="192">
        <v>27.142705383119917</v>
      </c>
      <c r="BFA52" s="192">
        <f t="shared" si="100"/>
        <v>77.034955304956725</v>
      </c>
      <c r="BFB52" s="192">
        <v>40.71294910151618</v>
      </c>
      <c r="BFC52" s="192">
        <f t="shared" si="101"/>
        <v>40.71294910151618</v>
      </c>
      <c r="BFD52" s="192">
        <f t="shared" si="235"/>
        <v>443.20792689585994</v>
      </c>
      <c r="BFE52" s="192">
        <v>40.781381097725863</v>
      </c>
      <c r="BFF52" s="192">
        <v>19.321355609766808</v>
      </c>
      <c r="BFG52" s="192">
        <v>11.80963125903806</v>
      </c>
      <c r="BFH52" s="192">
        <v>3.0173061027402035</v>
      </c>
      <c r="BFI52" s="192">
        <f t="shared" si="102"/>
        <v>74.929674069270931</v>
      </c>
      <c r="BFJ52" s="192">
        <v>19.563634904694098</v>
      </c>
      <c r="BFK52" s="192">
        <v>22.118487767405508</v>
      </c>
      <c r="BFL52" s="192">
        <v>21.874978366851291</v>
      </c>
      <c r="BFM52" s="192">
        <v>8.8183636272885444</v>
      </c>
      <c r="BFN52" s="192">
        <v>18.234195145539278</v>
      </c>
      <c r="BFO52" s="192">
        <f t="shared" si="103"/>
        <v>90.609659811778727</v>
      </c>
      <c r="BFP52" s="192">
        <v>13.34544165585991</v>
      </c>
      <c r="BFQ52" s="192">
        <v>15.696368191020408</v>
      </c>
      <c r="BFR52" s="192">
        <v>51.902230578863318</v>
      </c>
      <c r="BFS52" s="192">
        <v>27.662462337288357</v>
      </c>
      <c r="BFT52" s="192">
        <v>74.706274534722965</v>
      </c>
      <c r="BFU52" s="192">
        <f t="shared" si="236"/>
        <v>183.31277729775496</v>
      </c>
      <c r="BFV52" s="192">
        <v>50.823803931166736</v>
      </c>
      <c r="BFW52" s="192">
        <v>30.253124750699712</v>
      </c>
      <c r="BFX52" s="192">
        <v>26.351321936005959</v>
      </c>
      <c r="BFY52" s="192">
        <v>10.567258933294696</v>
      </c>
      <c r="BFZ52" s="192">
        <v>18.41929593775513</v>
      </c>
      <c r="BGA52" s="192">
        <f t="shared" si="104"/>
        <v>136.41480548892224</v>
      </c>
      <c r="BGB52" s="192">
        <v>52.516704342681955</v>
      </c>
      <c r="BGC52" s="192">
        <v>24.424421605889215</v>
      </c>
      <c r="BGD52" s="192">
        <v>9.079834258833543</v>
      </c>
      <c r="BGE52" s="192">
        <f t="shared" si="105"/>
        <v>86.020960207404713</v>
      </c>
      <c r="BGF52" s="192">
        <f t="shared" si="237"/>
        <v>571.28787687513159</v>
      </c>
      <c r="BGG52" s="192">
        <v>27.270306999679601</v>
      </c>
      <c r="BGH52" s="192">
        <v>26.963515533469828</v>
      </c>
      <c r="BGI52" s="192">
        <f t="shared" si="106"/>
        <v>54.233822533149429</v>
      </c>
      <c r="BGJ52" s="192">
        <v>39.796471193674257</v>
      </c>
      <c r="BGK52" s="192">
        <v>36.708560648163463</v>
      </c>
      <c r="BGL52" s="192">
        <v>24.048557688396009</v>
      </c>
      <c r="BGM52" s="192">
        <v>15.550658218951336</v>
      </c>
      <c r="BGN52" s="192">
        <v>31.984831934751728</v>
      </c>
      <c r="BGO52" s="192">
        <f t="shared" si="107"/>
        <v>148.0890796839368</v>
      </c>
      <c r="BGP52" s="192">
        <v>26.407741530320717</v>
      </c>
      <c r="BGQ52" s="192">
        <v>82.91201253148688</v>
      </c>
      <c r="BGR52" s="192">
        <v>69.928049879038298</v>
      </c>
      <c r="BGS52" s="192">
        <v>96.919956935014383</v>
      </c>
      <c r="BGT52" s="192">
        <v>62.963860727638512</v>
      </c>
      <c r="BGU52" s="192">
        <f t="shared" si="108"/>
        <v>339.13162160349879</v>
      </c>
      <c r="BGV52" s="192">
        <v>66.195653539795813</v>
      </c>
      <c r="BGW52" s="192">
        <v>57.616947969270853</v>
      </c>
      <c r="BGX52" s="192">
        <v>36.482912514723417</v>
      </c>
      <c r="BGY52" s="192">
        <v>35.83414120221564</v>
      </c>
      <c r="BGZ52" s="192">
        <v>43.916074522653382</v>
      </c>
      <c r="BHA52" s="192">
        <f t="shared" si="109"/>
        <v>240.04572974865911</v>
      </c>
      <c r="BHB52" s="192">
        <v>66.415911892885802</v>
      </c>
      <c r="BHC52" s="192">
        <v>37.149256147230325</v>
      </c>
      <c r="BHD52" s="192">
        <v>79.577485156268637</v>
      </c>
      <c r="BHE52" s="192">
        <v>33.40023715518921</v>
      </c>
      <c r="BHF52" s="192">
        <v>88.638560583090594</v>
      </c>
      <c r="BHG52" s="192">
        <f t="shared" si="110"/>
        <v>305.18145093466455</v>
      </c>
      <c r="BHH52" s="192">
        <f t="shared" si="111"/>
        <v>1086.6817045039088</v>
      </c>
      <c r="BHI52" s="192">
        <v>77.341865832885958</v>
      </c>
      <c r="BHJ52" s="192">
        <v>66.943470916326987</v>
      </c>
      <c r="BHK52" s="192">
        <v>56.777913811953297</v>
      </c>
      <c r="BHL52" s="192">
        <v>80.637517561428353</v>
      </c>
      <c r="BHM52" s="192">
        <f t="shared" si="112"/>
        <v>281.70076812259458</v>
      </c>
      <c r="BHN52" s="192">
        <v>123.92470463967948</v>
      </c>
      <c r="BHO52" s="192">
        <v>69.889812024343811</v>
      </c>
      <c r="BHP52" s="192">
        <v>31.878397097958931</v>
      </c>
      <c r="BHQ52" s="192">
        <v>52.413924163673578</v>
      </c>
      <c r="BHR52" s="192">
        <v>9.9767248589500586</v>
      </c>
      <c r="BHS52" s="192">
        <f t="shared" si="113"/>
        <v>288.08356278460582</v>
      </c>
      <c r="BHT52" s="192">
        <v>37.376897177813795</v>
      </c>
      <c r="BHU52" s="192">
        <v>39.589143679154688</v>
      </c>
      <c r="BHV52" s="192">
        <v>32.879691197988016</v>
      </c>
      <c r="BHW52" s="192">
        <v>9.3077731672596471</v>
      </c>
      <c r="BHX52" s="192">
        <v>23.958896122186552</v>
      </c>
      <c r="BHY52" s="192">
        <f t="shared" si="114"/>
        <v>143.11240134440271</v>
      </c>
      <c r="BHZ52" s="192">
        <v>27.752408771486678</v>
      </c>
      <c r="BIA52" s="192">
        <v>10.657116769912879</v>
      </c>
      <c r="BIB52" s="192">
        <v>14.90276515696736</v>
      </c>
      <c r="BIC52" s="192">
        <v>10.249963134869549</v>
      </c>
      <c r="BID52" s="192">
        <v>52.955016974314717</v>
      </c>
      <c r="BIE52" s="192">
        <f t="shared" si="115"/>
        <v>116.51727080755118</v>
      </c>
      <c r="BIF52" s="192">
        <v>47.971541623819128</v>
      </c>
      <c r="BIG52" s="192">
        <f t="shared" si="116"/>
        <v>47.971541623819128</v>
      </c>
      <c r="BIH52" s="192">
        <f t="shared" si="117"/>
        <v>877.38554468297355</v>
      </c>
      <c r="BII52" s="192">
        <v>34.07290852224456</v>
      </c>
      <c r="BIJ52" s="192">
        <v>38.206356624752701</v>
      </c>
      <c r="BIK52" s="192">
        <v>28.376116730232962</v>
      </c>
      <c r="BIL52" s="192">
        <v>14.855406308454555</v>
      </c>
      <c r="BIM52" s="192">
        <f t="shared" si="118"/>
        <v>115.51078818568479</v>
      </c>
      <c r="BIN52" s="192">
        <v>71.833624575481522</v>
      </c>
      <c r="BIO52" s="192">
        <v>46.876434680758017</v>
      </c>
      <c r="BIP52" s="192">
        <v>43.240730767871575</v>
      </c>
      <c r="BIQ52" s="192">
        <v>36.904324040261983</v>
      </c>
      <c r="BIR52" s="192">
        <v>62.464465159300865</v>
      </c>
      <c r="BIS52" s="192">
        <f t="shared" si="119"/>
        <v>261.31957922367394</v>
      </c>
      <c r="BIT52" s="192">
        <v>28.748796533673172</v>
      </c>
      <c r="BIU52" s="192">
        <v>53.291157838163265</v>
      </c>
      <c r="BIV52" s="192">
        <v>64.566692279504181</v>
      </c>
      <c r="BIW52" s="192">
        <v>26.801837580612062</v>
      </c>
      <c r="BIX52" s="192">
        <v>57.363500539620993</v>
      </c>
      <c r="BIY52" s="192">
        <f t="shared" si="120"/>
        <v>230.77198477157367</v>
      </c>
      <c r="BIZ52" s="192">
        <v>48.514887061865885</v>
      </c>
      <c r="BJA52" s="192">
        <v>18.116721701166181</v>
      </c>
      <c r="BJB52" s="192">
        <v>27.334475383381925</v>
      </c>
      <c r="BJC52" s="192">
        <v>34.212267863994562</v>
      </c>
      <c r="BJD52" s="192">
        <f t="shared" si="121"/>
        <v>128.17835201040856</v>
      </c>
      <c r="BJE52" s="192">
        <v>86.90141028836743</v>
      </c>
      <c r="BJF52" s="192">
        <v>49.984778874635566</v>
      </c>
      <c r="BJG52" s="192">
        <v>37.411049124839664</v>
      </c>
      <c r="BJH52" s="192">
        <v>21.014516528192555</v>
      </c>
      <c r="BJI52" s="192">
        <f t="shared" si="122"/>
        <v>195.31175481603523</v>
      </c>
      <c r="BJJ52" s="192">
        <f t="shared" si="123"/>
        <v>931.09245900737608</v>
      </c>
      <c r="BJK52" s="192">
        <f t="shared" si="238"/>
        <v>7295.2365988843912</v>
      </c>
      <c r="BJL52" s="192">
        <v>12.170701967376093</v>
      </c>
      <c r="BJM52" s="192">
        <v>37.660191677842569</v>
      </c>
      <c r="BJN52" s="192">
        <v>18.838097341107872</v>
      </c>
      <c r="BJO52" s="192">
        <v>28.798626662390671</v>
      </c>
      <c r="BJP52" s="192">
        <v>13.167350904956269</v>
      </c>
      <c r="BJQ52" s="192">
        <f t="shared" si="124"/>
        <v>110.63496855367347</v>
      </c>
      <c r="BJR52" s="192">
        <v>27.115377304023319</v>
      </c>
      <c r="BJS52" s="192">
        <v>12.794032575801751</v>
      </c>
      <c r="BJT52" s="192">
        <v>8.9119005568513128</v>
      </c>
      <c r="BJU52" s="192">
        <v>38.067068157434399</v>
      </c>
      <c r="BJV52" s="192">
        <v>39.977428432244899</v>
      </c>
      <c r="BJW52" s="241">
        <f t="shared" si="125"/>
        <v>126.86580702635567</v>
      </c>
      <c r="BJX52" s="192">
        <v>16.964530033527698</v>
      </c>
      <c r="BJY52" s="192">
        <v>21.953214975189503</v>
      </c>
      <c r="BJZ52" s="192">
        <v>28.893485970845482</v>
      </c>
      <c r="BKA52" s="192">
        <v>58.940306736151598</v>
      </c>
      <c r="BKB52" s="241">
        <f t="shared" si="126"/>
        <v>126.75153771571428</v>
      </c>
      <c r="BKC52" s="192">
        <v>11.956881384052476</v>
      </c>
      <c r="BKD52" s="192">
        <v>19.752622658688047</v>
      </c>
      <c r="BKE52" s="192">
        <v>24.225656679387754</v>
      </c>
      <c r="BKF52" s="192">
        <v>18.682272939387754</v>
      </c>
      <c r="BKG52" s="192">
        <v>75.843775623906694</v>
      </c>
      <c r="BKH52" s="241">
        <f t="shared" si="127"/>
        <v>150.46120928542274</v>
      </c>
      <c r="BKI52" s="192">
        <f t="shared" si="128"/>
        <v>514.71352258116622</v>
      </c>
      <c r="BKJ52" s="192">
        <v>40.49612854227405</v>
      </c>
      <c r="BKK52" s="192">
        <v>33.63315637317784</v>
      </c>
      <c r="BKL52" s="192">
        <v>25.553841366093295</v>
      </c>
      <c r="BKM52" s="192">
        <v>5.2190592346938782</v>
      </c>
      <c r="BKN52" s="192">
        <v>17.546582501457724</v>
      </c>
      <c r="BKO52" s="241">
        <f t="shared" si="129"/>
        <v>122.44876801769678</v>
      </c>
      <c r="BKP52" s="192">
        <v>34.203023896851306</v>
      </c>
      <c r="BKQ52" s="192">
        <v>45.811120298775506</v>
      </c>
      <c r="BKR52" s="192">
        <v>25.237991282623909</v>
      </c>
      <c r="BKS52" s="192">
        <v>16.584479677667638</v>
      </c>
      <c r="BKT52" s="192">
        <v>391.2223336661807</v>
      </c>
      <c r="BKU52" s="241">
        <f t="shared" si="130"/>
        <v>513.05894882209907</v>
      </c>
      <c r="BKV52" s="192">
        <v>43.443419917113701</v>
      </c>
      <c r="BKW52" s="192">
        <v>28.125408295422744</v>
      </c>
      <c r="BKX52" s="192">
        <v>24.316356063498546</v>
      </c>
      <c r="BKY52" s="241">
        <f t="shared" si="131"/>
        <v>95.885184276034991</v>
      </c>
      <c r="BKZ52" s="192">
        <v>29.66864213606414</v>
      </c>
      <c r="BLA52" s="192">
        <v>26.02583691107872</v>
      </c>
      <c r="BLB52" s="192">
        <v>15.932660035597667</v>
      </c>
      <c r="BLC52" s="192">
        <v>25.483493747813409</v>
      </c>
      <c r="BLD52" s="192">
        <v>62.09327469915452</v>
      </c>
      <c r="BLE52" s="241">
        <f t="shared" si="132"/>
        <v>159.20390752970846</v>
      </c>
      <c r="BLF52" s="192">
        <f t="shared" si="133"/>
        <v>890.59680864553934</v>
      </c>
      <c r="BLG52" s="192">
        <v>29.74447360239067</v>
      </c>
      <c r="BLH52" s="192">
        <v>25.370892817784259</v>
      </c>
      <c r="BLI52" s="192">
        <v>53.919891661807583</v>
      </c>
      <c r="BLJ52" s="192">
        <v>19.575217517959182</v>
      </c>
      <c r="BLK52" s="192">
        <v>21.663762173994169</v>
      </c>
      <c r="BLL52" s="192">
        <f t="shared" si="134"/>
        <v>150.27423777393585</v>
      </c>
      <c r="BLM52" s="192">
        <v>14.677922800000001</v>
      </c>
      <c r="BLN52" s="192">
        <v>39.16234498</v>
      </c>
      <c r="BLO52" s="192">
        <v>14.612221340000001</v>
      </c>
      <c r="BLP52" s="192">
        <v>11.68838656</v>
      </c>
      <c r="BLQ52" s="192">
        <v>46.394984810000011</v>
      </c>
      <c r="BLR52" s="192">
        <f t="shared" si="135"/>
        <v>126.53586049000002</v>
      </c>
      <c r="BLS52" s="192">
        <v>23.006038330000003</v>
      </c>
      <c r="BLT52" s="192">
        <v>33.195839880000001</v>
      </c>
      <c r="BLU52" s="192">
        <v>15.149832849999999</v>
      </c>
      <c r="BLV52" s="192">
        <v>23.6868172</v>
      </c>
      <c r="BLW52" s="192">
        <v>66.635681560000009</v>
      </c>
      <c r="BLX52" s="192">
        <f t="shared" si="239"/>
        <v>161.67420981999999</v>
      </c>
      <c r="BLY52" s="192">
        <v>30.67045512</v>
      </c>
      <c r="BLZ52" s="192">
        <v>19.403743070000001</v>
      </c>
      <c r="BMA52" s="192">
        <v>29.19086583</v>
      </c>
      <c r="BMB52" s="192">
        <v>7.5658936600000004</v>
      </c>
      <c r="BMC52" s="192">
        <v>14.472021259999998</v>
      </c>
      <c r="BMD52" s="192">
        <f t="shared" si="136"/>
        <v>101.30297894</v>
      </c>
      <c r="BME52" s="192">
        <v>40.144846760000007</v>
      </c>
      <c r="BMF52" s="192">
        <v>22.538448200000005</v>
      </c>
      <c r="BMG52" s="192">
        <v>28.846104009999998</v>
      </c>
      <c r="BMH52" s="192">
        <f t="shared" si="137"/>
        <v>91.529398970000017</v>
      </c>
      <c r="BMI52" s="192">
        <f t="shared" si="138"/>
        <v>631.31668599393583</v>
      </c>
      <c r="BMJ52" s="192">
        <v>21.006937780000001</v>
      </c>
      <c r="BMK52" s="192">
        <f t="shared" si="139"/>
        <v>21.006937780000001</v>
      </c>
      <c r="BML52" s="192">
        <v>69.845794430000012</v>
      </c>
      <c r="BMM52" s="192">
        <v>16.88098334</v>
      </c>
      <c r="BMN52" s="192">
        <v>13.11524859</v>
      </c>
      <c r="BMO52" s="192">
        <v>5.9578484599999992</v>
      </c>
      <c r="BMP52" s="192">
        <v>7.5279152399999996</v>
      </c>
      <c r="BMQ52" s="192">
        <f t="shared" si="140"/>
        <v>113.32779006</v>
      </c>
      <c r="BMR52" s="192">
        <v>11.597514190000002</v>
      </c>
      <c r="BMS52" s="192">
        <v>26.573530230000003</v>
      </c>
      <c r="BMT52" s="192">
        <v>2.1197402300000001</v>
      </c>
      <c r="BMU52" s="192">
        <v>19.132408910000002</v>
      </c>
      <c r="BMV52" s="192">
        <v>36.302633909999997</v>
      </c>
      <c r="BMW52" s="192">
        <f t="shared" si="141"/>
        <v>95.725827469999999</v>
      </c>
      <c r="BMX52" s="192">
        <v>26.822116550000001</v>
      </c>
      <c r="BMY52" s="192">
        <v>20.463785039999998</v>
      </c>
      <c r="BMZ52" s="192">
        <v>11.080872340000001</v>
      </c>
      <c r="BNA52" s="192">
        <v>14.459438330000001</v>
      </c>
      <c r="BNB52" s="192">
        <v>29.66031864</v>
      </c>
      <c r="BNC52" s="192">
        <f t="shared" si="142"/>
        <v>102.48653089999999</v>
      </c>
      <c r="BND52" s="192">
        <v>46.988221559999999</v>
      </c>
      <c r="BNE52" s="192">
        <v>7.7262524800000003</v>
      </c>
      <c r="BNF52" s="192">
        <v>43.074673440000005</v>
      </c>
      <c r="BNG52" s="192">
        <v>38.719200499999999</v>
      </c>
      <c r="BNH52" s="192">
        <v>90.844544819999996</v>
      </c>
      <c r="BNI52" s="192">
        <f t="shared" si="143"/>
        <v>227.35289280000001</v>
      </c>
      <c r="BNJ52" s="192">
        <f t="shared" si="144"/>
        <v>559.89997900999992</v>
      </c>
      <c r="BNK52" s="192">
        <v>35.361092020000001</v>
      </c>
      <c r="BNL52" s="192">
        <v>8.7933647500000021</v>
      </c>
      <c r="BNM52" s="192">
        <v>41.122429430000004</v>
      </c>
      <c r="BNN52" s="192">
        <v>45.932765289999999</v>
      </c>
      <c r="BNO52" s="192">
        <v>11.914392649999998</v>
      </c>
      <c r="BNP52" s="192">
        <f t="shared" si="145"/>
        <v>143.12404414</v>
      </c>
      <c r="BNQ52" s="192">
        <v>14.983946380000003</v>
      </c>
      <c r="BNR52" s="192">
        <v>12.971697089999999</v>
      </c>
      <c r="BNS52" s="192">
        <v>27.344526999999999</v>
      </c>
      <c r="BNT52" s="192">
        <v>64.926567919999982</v>
      </c>
      <c r="BNU52" s="192">
        <v>8.1836156599999992</v>
      </c>
      <c r="BNV52" s="192">
        <f t="shared" si="146"/>
        <v>128.41035404999997</v>
      </c>
      <c r="BNW52" s="192">
        <v>28.223167979999999</v>
      </c>
      <c r="BNX52" s="192">
        <v>38.925951429999998</v>
      </c>
      <c r="BNY52" s="192">
        <v>10.782102650000001</v>
      </c>
      <c r="BNZ52" s="192">
        <v>21.153412460000002</v>
      </c>
      <c r="BOA52" s="192">
        <v>25.81563079</v>
      </c>
      <c r="BOB52" s="192">
        <f t="shared" si="147"/>
        <v>124.90026530999999</v>
      </c>
      <c r="BOC52" s="192">
        <v>9.2850010600000008</v>
      </c>
      <c r="BOD52" s="192">
        <v>34.5999956100002</v>
      </c>
      <c r="BOE52" s="192">
        <v>8.8447152599999992</v>
      </c>
      <c r="BOF52" s="192">
        <v>14.277580820000001</v>
      </c>
      <c r="BOG52" s="192">
        <v>28.309254200000002</v>
      </c>
      <c r="BOH52" s="192">
        <f t="shared" si="148"/>
        <v>95.316546950000202</v>
      </c>
      <c r="BOI52" s="192">
        <v>6.8913886799999995</v>
      </c>
      <c r="BOJ52" s="192">
        <f t="shared" si="149"/>
        <v>6.8913886799999995</v>
      </c>
      <c r="BOK52" s="192">
        <f t="shared" si="150"/>
        <v>498.64259913000012</v>
      </c>
      <c r="BOL52" s="192">
        <v>126.31515966000001</v>
      </c>
      <c r="BOM52" s="192">
        <v>19.364444009999996</v>
      </c>
      <c r="BON52" s="192">
        <v>22.741501840000002</v>
      </c>
      <c r="BOO52" s="192">
        <f t="shared" si="240"/>
        <v>168.42110551000002</v>
      </c>
      <c r="BOP52" s="192">
        <v>17.192379169999999</v>
      </c>
      <c r="BOQ52" s="192">
        <v>25.090832030000001</v>
      </c>
      <c r="BOR52" s="192">
        <v>33.235675890000003</v>
      </c>
      <c r="BOS52" s="192">
        <v>18.394517700000002</v>
      </c>
      <c r="BOT52" s="192">
        <v>12.80961304</v>
      </c>
      <c r="BOU52" s="192">
        <f t="shared" si="151"/>
        <v>106.72301782999999</v>
      </c>
      <c r="BOV52" s="192">
        <v>47.815625459999993</v>
      </c>
      <c r="BOW52" s="192">
        <v>37.794279600000003</v>
      </c>
      <c r="BOX52" s="192">
        <v>45.007881400000002</v>
      </c>
      <c r="BOY52" s="192">
        <v>48.0396584</v>
      </c>
      <c r="BOZ52" s="192"/>
      <c r="BPA52" s="192">
        <v>37.693230669999934</v>
      </c>
      <c r="BPB52" s="192">
        <f t="shared" si="152"/>
        <v>216.35067552999993</v>
      </c>
      <c r="BPC52" s="192">
        <v>9.8882872000000006</v>
      </c>
      <c r="BPD52" s="192">
        <v>25.889115689999997</v>
      </c>
      <c r="BPE52" s="192">
        <v>25.026148469999999</v>
      </c>
      <c r="BPF52" s="192">
        <v>22.119260429999997</v>
      </c>
      <c r="BPG52" s="192">
        <f t="shared" si="153"/>
        <v>82.922811789999997</v>
      </c>
      <c r="BPH52" s="192">
        <v>15.684327390000002</v>
      </c>
      <c r="BPI52" s="192">
        <v>28.922012260000002</v>
      </c>
      <c r="BPJ52" s="192">
        <v>83.782922389999868</v>
      </c>
      <c r="BPK52" s="192">
        <f t="shared" si="154"/>
        <v>128.38926203999986</v>
      </c>
      <c r="BPL52" s="192">
        <f t="shared" si="155"/>
        <v>702.80687269999976</v>
      </c>
      <c r="BPM52" s="192">
        <v>10.042061530000002</v>
      </c>
      <c r="BPN52" s="192">
        <v>24.23616893999974</v>
      </c>
      <c r="BPO52" s="192">
        <f t="shared" si="156"/>
        <v>34.278230469999741</v>
      </c>
      <c r="BPP52" s="192">
        <v>0.50388723000000002</v>
      </c>
      <c r="BPQ52" s="192">
        <v>28.641639700000002</v>
      </c>
      <c r="BPR52" s="192">
        <v>22.570539830000001</v>
      </c>
      <c r="BPS52" s="192">
        <v>13.55195896</v>
      </c>
      <c r="BPT52" s="192">
        <v>6.7156618200000002</v>
      </c>
      <c r="BPU52" s="192">
        <f t="shared" si="157"/>
        <v>71.983687539999991</v>
      </c>
      <c r="BPV52" s="270">
        <f>23.82629989-0.0000638599999994039</f>
        <v>23.82623603</v>
      </c>
      <c r="BPW52" s="192">
        <v>13.286245529999999</v>
      </c>
      <c r="BPX52" s="192">
        <v>22.4166697</v>
      </c>
      <c r="BPY52" s="271">
        <v>28.806276910000008</v>
      </c>
      <c r="BPZ52" s="192">
        <f t="shared" si="241"/>
        <v>88.33542817</v>
      </c>
      <c r="BQA52" s="192">
        <v>35.205886969999995</v>
      </c>
      <c r="BQB52" s="192">
        <v>48.129081899999996</v>
      </c>
      <c r="BQC52" s="192">
        <v>33.022023159999996</v>
      </c>
      <c r="BQD52" s="192">
        <v>34.1689413</v>
      </c>
      <c r="BQE52" s="192">
        <v>21.213157540000001</v>
      </c>
      <c r="BQF52" s="192">
        <f t="shared" si="158"/>
        <v>171.73909086999998</v>
      </c>
      <c r="BQG52" s="192">
        <v>32.850295629999998</v>
      </c>
      <c r="BQH52" s="192">
        <v>42.094343439999996</v>
      </c>
      <c r="BQI52" s="192">
        <v>47.412905739999999</v>
      </c>
      <c r="BQJ52" s="192">
        <v>44.604995300000006</v>
      </c>
      <c r="BQK52" s="192">
        <v>80.280509360000011</v>
      </c>
      <c r="BQL52" s="192">
        <f t="shared" si="159"/>
        <v>247.24304947000002</v>
      </c>
      <c r="BQM52" s="192">
        <f t="shared" si="242"/>
        <v>613.57948651999982</v>
      </c>
      <c r="BQN52" s="192">
        <v>24.95377285</v>
      </c>
      <c r="BQO52" s="192">
        <v>29.662010050000003</v>
      </c>
      <c r="BQP52" s="192">
        <v>23.856226860000003</v>
      </c>
      <c r="BQQ52" s="192">
        <v>38.532910219999998</v>
      </c>
      <c r="BQR52" s="192">
        <f t="shared" si="160"/>
        <v>117.00491998000001</v>
      </c>
      <c r="BQS52" s="192">
        <v>32.676120980000007</v>
      </c>
      <c r="BQT52" s="192">
        <v>41.816169469999998</v>
      </c>
      <c r="BQU52" s="192">
        <v>87.429496569999998</v>
      </c>
      <c r="BQV52" s="192">
        <v>6.6195104499999999</v>
      </c>
      <c r="BQW52" s="192">
        <v>12.195902930000001</v>
      </c>
      <c r="BQX52" s="192">
        <f t="shared" si="161"/>
        <v>180.73720040000001</v>
      </c>
      <c r="BQY52" s="192">
        <v>41.747876849999969</v>
      </c>
      <c r="BQZ52" s="192">
        <v>29.605228780000001</v>
      </c>
      <c r="BRA52" s="192">
        <v>33.596665189999996</v>
      </c>
      <c r="BRB52" s="192">
        <v>20.452307300000001</v>
      </c>
      <c r="BRC52" s="192">
        <v>48.714057560000001</v>
      </c>
      <c r="BRD52" s="192">
        <f t="shared" si="162"/>
        <v>174.11613567999996</v>
      </c>
      <c r="BRE52" s="192">
        <v>44.81307451</v>
      </c>
      <c r="BRF52" s="192">
        <v>15.979972160000139</v>
      </c>
      <c r="BRG52" s="192">
        <v>47.430645360000007</v>
      </c>
      <c r="BRH52" s="192">
        <v>10.998561469999997</v>
      </c>
      <c r="BRI52" s="192">
        <v>34.77454685</v>
      </c>
      <c r="BRJ52" s="192">
        <f t="shared" si="163"/>
        <v>153.99680035000014</v>
      </c>
      <c r="BRK52" s="192">
        <v>30.944444390000001</v>
      </c>
      <c r="BRL52" s="192">
        <v>76.786636119999997</v>
      </c>
      <c r="BRM52" s="192">
        <f t="shared" si="164"/>
        <v>107.73108051</v>
      </c>
      <c r="BRN52" s="192">
        <f t="shared" si="243"/>
        <v>733.58613692000006</v>
      </c>
      <c r="BRO52" s="192">
        <v>22.683123569999868</v>
      </c>
      <c r="BRP52" s="192">
        <v>57.132918840000002</v>
      </c>
      <c r="BRQ52" s="192">
        <v>18.459792579999995</v>
      </c>
      <c r="BRR52" s="192">
        <f t="shared" si="165"/>
        <v>98.275834989999865</v>
      </c>
      <c r="BRS52" s="192">
        <v>4.7002869999999995E-2</v>
      </c>
      <c r="BRT52" s="192">
        <v>29.969775720000001</v>
      </c>
      <c r="BRU52" s="192">
        <v>48.408357370000004</v>
      </c>
      <c r="BRV52" s="192">
        <v>38.222238250000004</v>
      </c>
      <c r="BRW52" s="192">
        <v>42.595855739999877</v>
      </c>
      <c r="BRX52" s="192">
        <f t="shared" si="166"/>
        <v>159.24322994999989</v>
      </c>
      <c r="BRY52" s="192">
        <v>31.161879389999999</v>
      </c>
      <c r="BRZ52" s="192">
        <v>17.227753809999999</v>
      </c>
      <c r="BSA52" s="192">
        <v>37.715827269999998</v>
      </c>
      <c r="BSB52" s="192">
        <v>55.161377979999997</v>
      </c>
      <c r="BSC52" s="192">
        <v>83.185545099999999</v>
      </c>
      <c r="BSD52" s="192">
        <f t="shared" si="167"/>
        <v>224.45238354999998</v>
      </c>
      <c r="BSE52" s="192">
        <v>26.10094003</v>
      </c>
      <c r="BSF52" s="192">
        <v>26.400616009999997</v>
      </c>
      <c r="BSG52" s="192">
        <v>11.33996853</v>
      </c>
      <c r="BSH52" s="192">
        <v>61.633176490000011</v>
      </c>
      <c r="BSI52" s="192">
        <v>3.6460132700000001</v>
      </c>
      <c r="BSJ52" s="192">
        <f t="shared" si="168"/>
        <v>129.12071433</v>
      </c>
      <c r="BSK52" s="192">
        <v>65.159865449999998</v>
      </c>
      <c r="BSL52" s="192">
        <v>14.261235989999999</v>
      </c>
      <c r="BSM52" s="192">
        <v>93.408146110000132</v>
      </c>
      <c r="BSN52" s="192">
        <v>55.027195890000023</v>
      </c>
      <c r="BSO52" s="192">
        <f t="shared" si="169"/>
        <v>227.85644344000016</v>
      </c>
      <c r="BSP52" s="192">
        <f t="shared" si="170"/>
        <v>838.94860625999979</v>
      </c>
      <c r="BSQ52" s="192">
        <v>8.9941573100000003</v>
      </c>
      <c r="BSR52" s="192">
        <f t="shared" si="171"/>
        <v>8.9941573100000003</v>
      </c>
      <c r="BSS52" s="192">
        <v>23.341700419999999</v>
      </c>
      <c r="BST52" s="192">
        <f>20.95260275</f>
        <v>20.95260275</v>
      </c>
      <c r="BSU52" s="192">
        <v>9.4628118299999997</v>
      </c>
      <c r="BSV52" s="192">
        <v>9.2312020599999975</v>
      </c>
      <c r="BSW52" s="192">
        <v>22.473234219999924</v>
      </c>
      <c r="BSX52" s="192">
        <f t="shared" si="172"/>
        <v>85.461551279999924</v>
      </c>
      <c r="BSY52" s="192">
        <v>9.9214964399999985</v>
      </c>
      <c r="BSZ52" s="192">
        <v>87.677616080000007</v>
      </c>
      <c r="BTA52" s="192">
        <v>19.257066939999973</v>
      </c>
      <c r="BTB52" s="192">
        <v>23.500181740000002</v>
      </c>
      <c r="BTC52" s="192">
        <v>41.77297583</v>
      </c>
      <c r="BTD52" s="192">
        <f t="shared" si="173"/>
        <v>182.12933702999999</v>
      </c>
      <c r="BTE52" s="192">
        <v>31.212644980000004</v>
      </c>
      <c r="BTF52" s="192">
        <v>37.010046249999995</v>
      </c>
      <c r="BTG52" s="192">
        <v>45.238902619999998</v>
      </c>
      <c r="BTH52" s="192">
        <v>24.337963340000002</v>
      </c>
      <c r="BTI52" s="192">
        <v>20.096248859999935</v>
      </c>
      <c r="BTJ52" s="192">
        <f t="shared" si="174"/>
        <v>157.89580604999992</v>
      </c>
      <c r="BTK52" s="192">
        <v>42.177692080000014</v>
      </c>
      <c r="BTL52" s="192">
        <v>8.18151889999986</v>
      </c>
      <c r="BTM52" s="192">
        <v>39.95431129</v>
      </c>
      <c r="BTN52" s="192">
        <v>17.597711610000001</v>
      </c>
      <c r="BTO52" s="192">
        <v>37.690485430000003</v>
      </c>
      <c r="BTP52" s="192">
        <f t="shared" si="175"/>
        <v>145.60171930999988</v>
      </c>
      <c r="BTQ52" s="192">
        <f t="shared" si="176"/>
        <v>580.08257097999967</v>
      </c>
      <c r="BTR52" s="192">
        <v>40.276463190000001</v>
      </c>
      <c r="BTS52" s="192">
        <v>35.279975900000245</v>
      </c>
      <c r="BTT52" s="192">
        <v>26.820190440000001</v>
      </c>
      <c r="BTU52" s="192">
        <v>21.522985409999997</v>
      </c>
      <c r="BTV52" s="192">
        <f t="shared" si="177"/>
        <v>123.89961494000025</v>
      </c>
      <c r="BTW52" s="192">
        <v>66.081045819999986</v>
      </c>
      <c r="BTX52" s="192">
        <v>6.450437749999999</v>
      </c>
      <c r="BTY52" s="192">
        <v>15.93685337</v>
      </c>
      <c r="BTZ52" s="192">
        <v>33.090365419999998</v>
      </c>
      <c r="BUA52" s="192">
        <v>54.432057080000007</v>
      </c>
      <c r="BUB52" s="192">
        <f t="shared" si="178"/>
        <v>175.99075943999998</v>
      </c>
      <c r="BUC52" s="192">
        <v>54.617532689999976</v>
      </c>
      <c r="BUD52" s="192">
        <v>32.288535490000001</v>
      </c>
      <c r="BUE52" s="192">
        <v>58.518133849999998</v>
      </c>
      <c r="BUF52" s="192">
        <v>16.62552556</v>
      </c>
      <c r="BUG52" s="192">
        <v>16.5377566599999</v>
      </c>
      <c r="BUH52" s="192">
        <f t="shared" si="179"/>
        <v>178.58748424999987</v>
      </c>
      <c r="BUI52" s="192">
        <v>38.518205839999759</v>
      </c>
      <c r="BUJ52" s="192">
        <v>13.253224139999999</v>
      </c>
      <c r="BUK52" s="192">
        <v>6.6754070899999993</v>
      </c>
      <c r="BUL52" s="192">
        <v>3.7701913199999999</v>
      </c>
      <c r="BUM52" s="192">
        <v>94.879378720000005</v>
      </c>
      <c r="BUN52" s="192">
        <f t="shared" si="180"/>
        <v>157.09640710999977</v>
      </c>
      <c r="BUO52" s="192">
        <v>61.974338899999779</v>
      </c>
      <c r="BUP52" s="192">
        <v>62.22844782</v>
      </c>
      <c r="BUQ52" s="192">
        <f t="shared" si="181"/>
        <v>124.20278671999978</v>
      </c>
      <c r="BUR52" s="192">
        <f t="shared" si="182"/>
        <v>759.7770524599996</v>
      </c>
      <c r="BUS52" s="192">
        <v>52.645374559999688</v>
      </c>
      <c r="BUT52" s="192">
        <v>40.447560020000004</v>
      </c>
      <c r="BUU52" s="192">
        <v>19.651249709999998</v>
      </c>
      <c r="BUV52" s="192">
        <f t="shared" si="183"/>
        <v>112.74418428999969</v>
      </c>
      <c r="BUW52" s="192">
        <v>18.093365959999996</v>
      </c>
      <c r="BUX52" s="192">
        <v>27.508553959999997</v>
      </c>
      <c r="BUY52" s="192">
        <v>36.004795969999996</v>
      </c>
      <c r="BUZ52" s="192">
        <v>17.981471930000065</v>
      </c>
      <c r="BVA52" s="192">
        <v>70.196205239999998</v>
      </c>
      <c r="BVB52" s="192">
        <f t="shared" si="184"/>
        <v>169.78439306000007</v>
      </c>
      <c r="BVC52" s="192">
        <v>90.014727819999706</v>
      </c>
      <c r="BVD52" s="192">
        <v>36.934820270000003</v>
      </c>
      <c r="BVE52" s="272">
        <f>58.19205965+9.99970239945469E-09</f>
        <v>58.1920596599997</v>
      </c>
      <c r="BVF52" s="192">
        <v>39.736336450000039</v>
      </c>
      <c r="BVG52" s="192">
        <v>29.773932350000003</v>
      </c>
      <c r="BVH52" s="192">
        <f t="shared" si="185"/>
        <v>254.65187654999946</v>
      </c>
      <c r="BVI52" s="192">
        <v>64.151075159999991</v>
      </c>
      <c r="BVJ52" s="192">
        <v>44.572119420000007</v>
      </c>
      <c r="BVK52" s="192">
        <v>13.11555223</v>
      </c>
      <c r="BVL52" s="192">
        <v>63.98809292</v>
      </c>
      <c r="BVM52" s="192">
        <v>15.32189174</v>
      </c>
      <c r="BVN52" s="192">
        <f t="shared" si="206"/>
        <v>201.14873147000003</v>
      </c>
      <c r="BVO52" s="192">
        <v>36.25789923</v>
      </c>
      <c r="BVP52" s="192">
        <v>38.550002139999997</v>
      </c>
      <c r="BVQ52" s="192">
        <v>92.247335659999976</v>
      </c>
      <c r="BVR52" s="192">
        <v>42.790799499999999</v>
      </c>
      <c r="BVS52" s="192">
        <v>8.2949901100000005</v>
      </c>
      <c r="BVT52" s="192">
        <f t="shared" si="186"/>
        <v>218.14102663999995</v>
      </c>
      <c r="BVU52" s="192">
        <f t="shared" si="187"/>
        <v>956.47021200999916</v>
      </c>
      <c r="BVV52" s="192">
        <f t="shared" si="244"/>
        <v>8280.4205332106394</v>
      </c>
      <c r="BVW52" s="192">
        <v>20.326194399999999</v>
      </c>
      <c r="BVX52" s="192">
        <v>48.971456119999999</v>
      </c>
      <c r="BVY52" s="192">
        <v>22.86007262</v>
      </c>
      <c r="BVZ52" s="192">
        <v>34.753419600000001</v>
      </c>
      <c r="BWA52" s="192">
        <v>16.024933320000002</v>
      </c>
      <c r="BWB52" s="192">
        <f t="shared" si="245"/>
        <v>142.93607606</v>
      </c>
      <c r="BWC52" s="273">
        <f>33.92106835-1.00000008274037E-08</f>
        <v>33.921068339999998</v>
      </c>
      <c r="BWD52" s="192">
        <v>41.432813729999999</v>
      </c>
      <c r="BWE52" s="192">
        <v>17.641892110000004</v>
      </c>
      <c r="BWF52" s="192">
        <v>25.264365429999998</v>
      </c>
      <c r="BWG52" s="192">
        <v>19.11614805</v>
      </c>
      <c r="BWH52" s="192">
        <f t="shared" si="204"/>
        <v>137.37628766</v>
      </c>
      <c r="BWI52" s="192">
        <v>47.068626099999996</v>
      </c>
      <c r="BWJ52" s="192">
        <v>56.782043649999999</v>
      </c>
      <c r="BWK52" s="192">
        <v>36.074485029999998</v>
      </c>
      <c r="BWL52" s="192">
        <v>10.10462358</v>
      </c>
      <c r="BWM52" s="192">
        <v>97.612354789999998</v>
      </c>
      <c r="BWN52" s="192">
        <f t="shared" si="209"/>
        <v>247.64213315000001</v>
      </c>
      <c r="BWO52" s="192">
        <v>76.500377539999988</v>
      </c>
      <c r="BWP52" s="192">
        <v>29.882778379999998</v>
      </c>
      <c r="BWQ52" s="192">
        <f>33.72941719-9.99992266770278E-09</f>
        <v>33.729417180000077</v>
      </c>
      <c r="BWR52" s="269">
        <f>21.50426065+0.00000001</f>
        <v>21.50426066</v>
      </c>
      <c r="BWS52" s="192">
        <v>28.628556799999998</v>
      </c>
      <c r="BWT52" s="192">
        <f t="shared" si="210"/>
        <v>190.24539056000003</v>
      </c>
      <c r="BWU52" s="192">
        <v>38.14910931</v>
      </c>
      <c r="BWV52" s="192">
        <f t="shared" si="246"/>
        <v>38.14910931</v>
      </c>
      <c r="BWW52" s="192">
        <f t="shared" si="247"/>
        <v>756.34899673999996</v>
      </c>
      <c r="BWX52" s="192">
        <v>48.258347029999925</v>
      </c>
      <c r="BWY52" s="192">
        <v>73.847347499999998</v>
      </c>
      <c r="BWZ52" s="192">
        <v>25.747981169999989</v>
      </c>
      <c r="BXA52" s="192">
        <v>13.536823849999999</v>
      </c>
      <c r="BXB52" s="192">
        <f t="shared" si="190"/>
        <v>161.3904995499999</v>
      </c>
      <c r="BXC52" s="192">
        <v>21.6576646</v>
      </c>
      <c r="BXD52" s="192">
        <v>48.188661900000007</v>
      </c>
      <c r="BXE52" s="192">
        <v>15.574126100000001</v>
      </c>
      <c r="BXF52" s="192">
        <v>90.510378110000005</v>
      </c>
      <c r="BXG52" s="192">
        <v>20.546076410000001</v>
      </c>
      <c r="BXH52" s="192">
        <f t="shared" si="191"/>
        <v>196.47690712000002</v>
      </c>
      <c r="BXI52" s="192">
        <v>66.631626530000005</v>
      </c>
      <c r="BXJ52" s="192">
        <v>29.944321410000001</v>
      </c>
      <c r="BXK52" s="192">
        <v>14.622605650000001</v>
      </c>
      <c r="BXL52" s="192">
        <v>72.192008289999976</v>
      </c>
      <c r="BXM52" s="192">
        <v>54.092375350000005</v>
      </c>
      <c r="BXN52" s="192">
        <f t="shared" si="192"/>
        <v>237.48293722999998</v>
      </c>
      <c r="BXO52" s="192">
        <v>5.6941238399999996</v>
      </c>
      <c r="BXP52" s="192">
        <v>77.871158120000004</v>
      </c>
      <c r="BXQ52" s="192">
        <v>40.17850232</v>
      </c>
      <c r="BXR52" s="192">
        <v>22.410304669999999</v>
      </c>
      <c r="BXS52" s="192">
        <v>59.507395459999998</v>
      </c>
      <c r="BXT52" s="192">
        <f t="shared" si="193"/>
        <v>205.66148440999999</v>
      </c>
      <c r="BXU52" s="192">
        <f t="shared" si="194"/>
        <v>801.01182830999983</v>
      </c>
      <c r="BXV52" s="192">
        <v>51.256506309999999</v>
      </c>
      <c r="BXW52" s="192">
        <v>43.899594210000004</v>
      </c>
      <c r="BXX52" s="192">
        <v>118.11265879999999</v>
      </c>
      <c r="BXY52" s="192">
        <f t="shared" si="195"/>
        <v>213.26875931999999</v>
      </c>
      <c r="BXZ52" s="192">
        <v>43.330886679999999</v>
      </c>
      <c r="BYA52" s="192">
        <v>12.75259086</v>
      </c>
      <c r="BYB52" s="192">
        <v>71.70168468</v>
      </c>
      <c r="BYC52" s="192">
        <v>11.850409280000001</v>
      </c>
      <c r="BYD52" s="192">
        <v>30.08569065</v>
      </c>
      <c r="BYE52" s="192">
        <f t="shared" si="196"/>
        <v>169.72126215</v>
      </c>
      <c r="BYF52" s="192">
        <v>49.447679190000002</v>
      </c>
      <c r="BYG52" s="192">
        <v>35.692085429999999</v>
      </c>
      <c r="BYH52" s="192">
        <v>28.77984077</v>
      </c>
      <c r="BYI52" s="192">
        <v>10.232376909999999</v>
      </c>
      <c r="BYJ52" s="192">
        <v>78.939712180000001</v>
      </c>
      <c r="BYK52" s="192">
        <f t="shared" si="207"/>
        <v>203.09169448</v>
      </c>
      <c r="BYL52" s="192">
        <v>64.891915699999998</v>
      </c>
      <c r="BYM52" s="192">
        <v>18.18377297</v>
      </c>
      <c r="BYN52" s="192">
        <v>36.055527830000003</v>
      </c>
      <c r="BYO52" s="192">
        <v>21.612779500000002</v>
      </c>
      <c r="BYP52" s="192">
        <v>23.819862629999999</v>
      </c>
      <c r="BYQ52" s="192">
        <f t="shared" si="205"/>
        <v>164.56385863</v>
      </c>
      <c r="BYR52" s="192">
        <v>56.043286609999996</v>
      </c>
      <c r="BYS52" s="192">
        <v>24.473773169999998</v>
      </c>
      <c r="BYT52" s="192">
        <v>35.945921980000001</v>
      </c>
      <c r="BYU52" s="192">
        <v>103.31251069</v>
      </c>
      <c r="BYV52" s="192">
        <f t="shared" si="197"/>
        <v>219.77549245</v>
      </c>
      <c r="BYW52" s="192">
        <f t="shared" si="198"/>
        <v>970.42106703000002</v>
      </c>
      <c r="BYX52" s="192">
        <v>20.28542839</v>
      </c>
      <c r="BYY52" s="192">
        <f t="shared" si="199"/>
        <v>20.28542839</v>
      </c>
      <c r="BYZ52" s="192">
        <v>30.204373600000004</v>
      </c>
      <c r="BZA52" s="192">
        <v>23.129827729999999</v>
      </c>
      <c r="BZB52" s="192">
        <v>24.65027366</v>
      </c>
      <c r="BZC52" s="192">
        <v>69.189286409999994</v>
      </c>
      <c r="BZD52" s="192">
        <v>11.10738121</v>
      </c>
      <c r="BZE52" s="192">
        <f t="shared" si="200"/>
        <v>158.28114260999999</v>
      </c>
      <c r="BZF52" s="192">
        <v>37.809201999999999</v>
      </c>
      <c r="BZG52" s="192">
        <v>31.826409899999998</v>
      </c>
      <c r="BZH52" s="192">
        <v>39.201749800000002</v>
      </c>
      <c r="BZI52" s="192">
        <v>17.194163190000001</v>
      </c>
      <c r="BZJ52" s="192">
        <f t="shared" si="201"/>
        <v>126.03152489</v>
      </c>
      <c r="BZK52" s="192">
        <v>95.313350229999998</v>
      </c>
      <c r="BZL52" s="192">
        <v>33.675089029999995</v>
      </c>
      <c r="BZM52" s="192">
        <v>37.233627210000002</v>
      </c>
      <c r="BZN52" s="192">
        <v>3.31708794</v>
      </c>
      <c r="BZO52" s="192"/>
      <c r="BZP52" s="192">
        <f t="shared" si="229"/>
        <v>169.53915441000001</v>
      </c>
      <c r="BZQ52" s="192">
        <f t="shared" si="202"/>
        <v>474.13725030000001</v>
      </c>
      <c r="BZR52" s="192">
        <f t="shared" si="203"/>
        <v>3001.9191423799994</v>
      </c>
      <c r="BZS52" s="237"/>
      <c r="BZT52" s="197"/>
      <c r="BZU52" s="197"/>
      <c r="BZW52" s="211"/>
      <c r="BZX52" s="233"/>
      <c r="BZY52" s="197"/>
      <c r="BZZ52" s="197"/>
      <c r="CAA52" s="197"/>
      <c r="CAC52" s="211"/>
      <c r="CAD52" s="211"/>
      <c r="CAE52" s="197"/>
      <c r="CAG52" s="237"/>
      <c r="CAH52" s="237"/>
      <c r="CAJ52" s="211"/>
      <c r="CAK52" s="211"/>
      <c r="CAM52" s="240"/>
      <c r="CAN52" s="240"/>
      <c r="CAO52" s="198"/>
      <c r="CAQ52" s="211"/>
      <c r="CAR52" s="211"/>
      <c r="CAS52" s="198"/>
      <c r="CAU52" s="233"/>
      <c r="CAV52" s="233"/>
      <c r="CAW52" s="198"/>
      <c r="CAY52" s="211"/>
      <c r="CAZ52" s="211"/>
      <c r="CBA52" s="165"/>
      <c r="CBC52" s="244"/>
      <c r="CBD52" s="244"/>
      <c r="CBE52" s="165"/>
      <c r="CBG52" s="242"/>
      <c r="CBH52" s="242"/>
      <c r="CBI52" s="165"/>
      <c r="CBJ52" s="193"/>
      <c r="CBL52" s="242"/>
      <c r="CBM52" s="242"/>
      <c r="CBN52" s="193"/>
      <c r="CBP52" s="242"/>
      <c r="CBQ52" s="242"/>
      <c r="CBR52" s="193"/>
      <c r="CBS52" s="193"/>
      <c r="CBT52" s="193"/>
      <c r="CBU52" s="193"/>
      <c r="CBV52" s="193"/>
      <c r="CBW52" s="193"/>
      <c r="CBX52" s="193"/>
      <c r="CBZ52" s="243"/>
      <c r="CCA52" s="242"/>
      <c r="CCB52" s="193"/>
      <c r="CCD52" s="244"/>
      <c r="CCE52" s="244"/>
      <c r="CCF52" s="193"/>
      <c r="CCH52" s="243"/>
      <c r="CCI52" s="243"/>
      <c r="CCJ52" s="193"/>
      <c r="CCK52" s="193"/>
      <c r="CCL52" s="193"/>
      <c r="CCN52" s="242"/>
      <c r="CCO52" s="242"/>
      <c r="CCP52" s="193"/>
      <c r="CCQ52" s="245"/>
      <c r="CCR52" s="165"/>
      <c r="CCS52" s="165">
        <f t="shared" si="248"/>
        <v>529.61883098999954</v>
      </c>
      <c r="CDA52" s="246" t="s">
        <v>26</v>
      </c>
      <c r="CDB52" s="246"/>
      <c r="CDC52" s="246">
        <v>0.25146353061224491</v>
      </c>
      <c r="CDJ52" s="247" t="s">
        <v>26</v>
      </c>
      <c r="CDK52" s="248"/>
      <c r="CDL52" s="249">
        <v>0.87341995772594749</v>
      </c>
      <c r="CDM52" s="166"/>
      <c r="CDY52" s="250" t="s">
        <v>19</v>
      </c>
      <c r="CDZ52" s="251">
        <v>1.4866255307409473</v>
      </c>
      <c r="CEA52" s="252"/>
    </row>
    <row r="53" spans="1:2159" s="200" customFormat="1" outlineLevel="1" x14ac:dyDescent="0.2">
      <c r="A53" s="194" t="s">
        <v>42</v>
      </c>
      <c r="B53" s="195">
        <v>264.89168451999996</v>
      </c>
      <c r="C53" s="195">
        <v>134.08284032000003</v>
      </c>
      <c r="D53" s="195">
        <v>72.834586200000032</v>
      </c>
      <c r="E53" s="195">
        <v>189.13312207000004</v>
      </c>
      <c r="F53" s="195">
        <v>202.07981328000008</v>
      </c>
      <c r="G53" s="195">
        <v>184.92873337</v>
      </c>
      <c r="H53" s="195">
        <v>259.08813708000008</v>
      </c>
      <c r="I53" s="195">
        <v>177.55084396999999</v>
      </c>
      <c r="J53" s="195">
        <v>187.85192756999996</v>
      </c>
      <c r="K53" s="195">
        <v>156.17026055000139</v>
      </c>
      <c r="L53" s="195">
        <v>169.74640275999994</v>
      </c>
      <c r="M53" s="195">
        <v>233.65826576000001</v>
      </c>
      <c r="N53" s="195">
        <v>215.04719928000011</v>
      </c>
      <c r="O53" s="195">
        <v>2172.9051177200004</v>
      </c>
      <c r="P53" s="195">
        <v>0.50739835000000111</v>
      </c>
      <c r="Q53" s="195">
        <v>1.1254874699999999</v>
      </c>
      <c r="R53" s="195">
        <v>1.07323331</v>
      </c>
      <c r="S53" s="195">
        <v>4.2927475099999999</v>
      </c>
      <c r="T53" s="195">
        <v>1.4945394700000001</v>
      </c>
      <c r="U53" s="195">
        <v>8.4934061100000022</v>
      </c>
      <c r="V53" s="195">
        <v>42.994139369999999</v>
      </c>
      <c r="W53" s="195">
        <v>2.05622053</v>
      </c>
      <c r="X53" s="195">
        <v>0.99364117000000018</v>
      </c>
      <c r="Y53" s="195">
        <v>2.10670746</v>
      </c>
      <c r="Z53" s="195">
        <v>27.304146290000002</v>
      </c>
      <c r="AA53" s="195">
        <v>75.454854819999994</v>
      </c>
      <c r="AB53" s="195">
        <v>0.63595591000000007</v>
      </c>
      <c r="AC53" s="195">
        <v>1.9206923200000001</v>
      </c>
      <c r="AD53" s="195">
        <v>2.1697047</v>
      </c>
      <c r="AE53" s="195">
        <v>1.2391523699999996</v>
      </c>
      <c r="AF53" s="195">
        <v>5.9655053000000002</v>
      </c>
      <c r="AG53" s="195">
        <v>3.3697066800000002</v>
      </c>
      <c r="AH53" s="195">
        <v>3.5984092499999996</v>
      </c>
      <c r="AI53" s="195">
        <v>0.79977053000000087</v>
      </c>
      <c r="AJ53" s="195">
        <v>18.761694010000003</v>
      </c>
      <c r="AK53" s="195">
        <v>15.851107399999998</v>
      </c>
      <c r="AL53" s="195">
        <v>42.380687870000003</v>
      </c>
      <c r="AM53" s="195">
        <v>132.2944541</v>
      </c>
      <c r="AN53" s="195">
        <v>1.35274173</v>
      </c>
      <c r="AO53" s="195">
        <v>2.7897734700000041</v>
      </c>
      <c r="AP53" s="195">
        <v>4.3394280999999983</v>
      </c>
      <c r="AQ53" s="195">
        <v>17.25861106</v>
      </c>
      <c r="AR53" s="195">
        <v>1.64255898</v>
      </c>
      <c r="AS53" s="195">
        <v>27.383113340000001</v>
      </c>
      <c r="AT53" s="195">
        <v>3.5909731400000005</v>
      </c>
      <c r="AU53" s="195">
        <v>1.4723572200000001</v>
      </c>
      <c r="AV53" s="195">
        <v>6.845598279999999</v>
      </c>
      <c r="AW53" s="195">
        <v>11.908928639999999</v>
      </c>
      <c r="AX53" s="195">
        <v>1.4569552899999998</v>
      </c>
      <c r="AY53" s="195">
        <v>3.1046768800000004</v>
      </c>
      <c r="AZ53" s="195">
        <v>1.4691256000000001</v>
      </c>
      <c r="BA53" s="195">
        <v>1.4491254900000001</v>
      </c>
      <c r="BB53" s="195">
        <v>7.8435401800000006</v>
      </c>
      <c r="BC53" s="195">
        <v>15.323423440000003</v>
      </c>
      <c r="BD53" s="195">
        <v>1.40849019</v>
      </c>
      <c r="BE53" s="195">
        <v>1.1911516</v>
      </c>
      <c r="BF53" s="195">
        <v>0.58139920999999994</v>
      </c>
      <c r="BG53" s="195">
        <v>1.3039736199999998</v>
      </c>
      <c r="BH53" s="195">
        <v>0.8928634700000001</v>
      </c>
      <c r="BI53" s="195">
        <v>5.3778780899999994</v>
      </c>
      <c r="BJ53" s="195">
        <v>0.85560189999999992</v>
      </c>
      <c r="BK53" s="195">
        <v>0.85560189999999992</v>
      </c>
      <c r="BL53" s="195">
        <v>60.848945410000027</v>
      </c>
      <c r="BM53" s="195">
        <v>17.942550919999999</v>
      </c>
      <c r="BN53" s="195">
        <v>0.55037163</v>
      </c>
      <c r="BO53" s="195">
        <v>1.3672006099999998</v>
      </c>
      <c r="BP53" s="195">
        <v>13.116516669999999</v>
      </c>
      <c r="BQ53" s="195">
        <v>32.976639830000003</v>
      </c>
      <c r="BR53" s="195">
        <v>1.6608734799999998</v>
      </c>
      <c r="BS53" s="195">
        <v>2.5203902900000004</v>
      </c>
      <c r="BT53" s="195">
        <v>0.35974349999999999</v>
      </c>
      <c r="BU53" s="195">
        <v>4.0050078600000001</v>
      </c>
      <c r="BV53" s="195">
        <v>3.1957640199999999</v>
      </c>
      <c r="BW53" s="195">
        <v>11.741779149999999</v>
      </c>
      <c r="BX53" s="195">
        <v>3.3298998899999996</v>
      </c>
      <c r="BY53" s="195">
        <v>10.938364930000001</v>
      </c>
      <c r="BZ53" s="195">
        <v>2.4210583300000001</v>
      </c>
      <c r="CA53" s="195">
        <v>6.8248906400000013</v>
      </c>
      <c r="CB53" s="195">
        <v>36.704801919999987</v>
      </c>
      <c r="CC53" s="195">
        <v>60.219015709999994</v>
      </c>
      <c r="CD53" s="195">
        <v>0.37646312999999998</v>
      </c>
      <c r="CE53" s="195">
        <v>1.09676653</v>
      </c>
      <c r="CF53" s="195">
        <v>2.5030496400000004</v>
      </c>
      <c r="CG53" s="195">
        <v>0.69167674000000012</v>
      </c>
      <c r="CH53" s="195">
        <v>4.66795604</v>
      </c>
      <c r="CI53" s="195">
        <v>14.941893459999999</v>
      </c>
      <c r="CJ53" s="195">
        <v>7.591825029999999</v>
      </c>
      <c r="CK53" s="195">
        <v>11.03097432</v>
      </c>
      <c r="CL53" s="195">
        <v>7.701845539999999</v>
      </c>
      <c r="CM53" s="195">
        <v>41.26653834999999</v>
      </c>
      <c r="CN53" s="195">
        <v>150.87192908000003</v>
      </c>
      <c r="CO53" s="195">
        <v>0.33519147000000005</v>
      </c>
      <c r="CP53" s="195">
        <v>0.33519147000000005</v>
      </c>
      <c r="CQ53" s="195">
        <v>11.605163500000002</v>
      </c>
      <c r="CR53" s="195">
        <v>1.2905297400000002</v>
      </c>
      <c r="CS53" s="195">
        <v>6.7588807800000001</v>
      </c>
      <c r="CT53" s="195">
        <v>2.1627581999999999</v>
      </c>
      <c r="CU53" s="195">
        <v>0.84911185</v>
      </c>
      <c r="CV53" s="195">
        <v>22.666444069999997</v>
      </c>
      <c r="CW53" s="195">
        <v>3.6398199500000001</v>
      </c>
      <c r="CX53" s="195">
        <v>2.789108730000001</v>
      </c>
      <c r="CY53" s="195">
        <v>2.5796476199999994</v>
      </c>
      <c r="CZ53" s="195">
        <v>1.4365638600000001</v>
      </c>
      <c r="DA53" s="195">
        <v>33.448728860000003</v>
      </c>
      <c r="DB53" s="195">
        <v>43.893869019999997</v>
      </c>
      <c r="DC53" s="195">
        <v>3.6652931100000004</v>
      </c>
      <c r="DD53" s="195">
        <v>1.4684233199999999</v>
      </c>
      <c r="DE53" s="195">
        <v>3.0179045100000002</v>
      </c>
      <c r="DF53" s="195">
        <v>2.3236106200000002</v>
      </c>
      <c r="DG53" s="195">
        <v>4.5395950900000006</v>
      </c>
      <c r="DH53" s="195">
        <v>15.01482665</v>
      </c>
      <c r="DI53" s="195">
        <v>2.10871845</v>
      </c>
      <c r="DJ53" s="195">
        <v>5.6869817199999995</v>
      </c>
      <c r="DK53" s="195">
        <v>17.48802104</v>
      </c>
      <c r="DL53" s="195">
        <v>18.89355492</v>
      </c>
      <c r="DM53" s="195">
        <v>8.7509216100000007</v>
      </c>
      <c r="DN53" s="195">
        <v>52.928197739999995</v>
      </c>
      <c r="DO53" s="195">
        <v>134.83852894999998</v>
      </c>
      <c r="DP53" s="195">
        <v>3.9445397599999996</v>
      </c>
      <c r="DQ53" s="195">
        <v>0.47211071999999998</v>
      </c>
      <c r="DR53" s="195">
        <v>0.95711061000000008</v>
      </c>
      <c r="DS53" s="195">
        <v>1.8492975500000002</v>
      </c>
      <c r="DT53" s="195">
        <v>7.2230586399999996</v>
      </c>
      <c r="DU53" s="195">
        <v>0.84543640999999992</v>
      </c>
      <c r="DV53" s="195">
        <v>6.4226638800000009</v>
      </c>
      <c r="DW53" s="195">
        <v>1.4148390400000002</v>
      </c>
      <c r="DX53" s="195">
        <v>1.9933863800000009</v>
      </c>
      <c r="DY53" s="195">
        <v>1.4146035399999999</v>
      </c>
      <c r="DZ53" s="195">
        <v>12.090929250000002</v>
      </c>
      <c r="EA53" s="195">
        <v>1.07317734</v>
      </c>
      <c r="EB53" s="195">
        <v>2.7373012899999996</v>
      </c>
      <c r="EC53" s="195">
        <v>2.2390529499999996</v>
      </c>
      <c r="ED53" s="195">
        <v>21.309791950000005</v>
      </c>
      <c r="EE53" s="195">
        <v>1.3472758900000001</v>
      </c>
      <c r="EF53" s="195">
        <v>28.706599420000003</v>
      </c>
      <c r="EG53" s="195">
        <v>3.1394827600000004</v>
      </c>
      <c r="EH53" s="195">
        <v>1.51177805</v>
      </c>
      <c r="EI53" s="195">
        <v>1.5701440899999999</v>
      </c>
      <c r="EJ53" s="195">
        <v>1.48546482</v>
      </c>
      <c r="EK53" s="195">
        <v>7.7068697199999994</v>
      </c>
      <c r="EL53" s="195">
        <v>0.45096932000000001</v>
      </c>
      <c r="EM53" s="195">
        <v>25.619423379999997</v>
      </c>
      <c r="EN53" s="195">
        <v>26.070392699999996</v>
      </c>
      <c r="EO53" s="195">
        <v>81.797849729999996</v>
      </c>
      <c r="EP53" s="195">
        <v>1.7267459700000003</v>
      </c>
      <c r="EQ53" s="195">
        <v>1.3063650699999996</v>
      </c>
      <c r="ER53" s="195">
        <v>16.809866369999998</v>
      </c>
      <c r="ES53" s="195">
        <v>19.842977409999996</v>
      </c>
      <c r="ET53" s="195">
        <v>0.6179719199999999</v>
      </c>
      <c r="EU53" s="195">
        <v>1.15866216</v>
      </c>
      <c r="EV53" s="195">
        <v>1.3400349299999998</v>
      </c>
      <c r="EW53" s="195">
        <v>1.69188136</v>
      </c>
      <c r="EX53" s="195">
        <v>10.1541485</v>
      </c>
      <c r="EY53" s="195">
        <v>14.962698870000001</v>
      </c>
      <c r="EZ53" s="195">
        <v>0.48580254</v>
      </c>
      <c r="FA53" s="195">
        <v>1.4526416299999998</v>
      </c>
      <c r="FB53" s="195">
        <v>1.61142798</v>
      </c>
      <c r="FC53" s="195">
        <v>1.9116942099999998</v>
      </c>
      <c r="FD53" s="195">
        <v>1.725250400000006</v>
      </c>
      <c r="FE53" s="195">
        <v>7.1868167600000055</v>
      </c>
      <c r="FF53" s="195">
        <v>1.13859507</v>
      </c>
      <c r="FG53" s="195">
        <v>23.213451930000002</v>
      </c>
      <c r="FH53" s="195">
        <v>1.52842126</v>
      </c>
      <c r="FI53" s="195">
        <v>1.3401645899999999</v>
      </c>
      <c r="FJ53" s="195">
        <v>27.220632850000001</v>
      </c>
      <c r="FK53" s="195">
        <v>1.8111721999999999</v>
      </c>
      <c r="FL53" s="195">
        <v>9.1145105700000002</v>
      </c>
      <c r="FM53" s="195">
        <v>8.3718552499999994</v>
      </c>
      <c r="FN53" s="195">
        <v>17.265816020000003</v>
      </c>
      <c r="FO53" s="195">
        <v>36.563354039999993</v>
      </c>
      <c r="FP53" s="195">
        <v>105.77647992999998</v>
      </c>
      <c r="FQ53" s="195">
        <v>0.84542914000000002</v>
      </c>
      <c r="FR53" s="195">
        <v>0.84542914000000002</v>
      </c>
      <c r="FS53" s="195">
        <v>0.13271547</v>
      </c>
      <c r="FT53" s="195">
        <v>2.3352488000000005</v>
      </c>
      <c r="FU53" s="195">
        <v>12.928370309999998</v>
      </c>
      <c r="FV53" s="195">
        <v>6.6360426100000005</v>
      </c>
      <c r="FW53" s="195">
        <v>1.5216391099999997</v>
      </c>
      <c r="FX53" s="195">
        <v>23.554016299999997</v>
      </c>
      <c r="FY53" s="195">
        <v>0.53297700000000003</v>
      </c>
      <c r="FZ53" s="195">
        <v>2.6364522000000004</v>
      </c>
      <c r="GA53" s="195">
        <v>1.3725108799999999</v>
      </c>
      <c r="GB53" s="195">
        <v>1.4314503199999999</v>
      </c>
      <c r="GC53" s="195">
        <v>1.7209053300000003</v>
      </c>
      <c r="GD53" s="195">
        <v>7.6942957300000012</v>
      </c>
      <c r="GE53" s="195">
        <v>1.3907010400000002</v>
      </c>
      <c r="GF53" s="195">
        <v>4.9554783499999813</v>
      </c>
      <c r="GG53" s="195">
        <v>22.901227779999999</v>
      </c>
      <c r="GH53" s="195">
        <v>0.78187047999999992</v>
      </c>
      <c r="GI53" s="195">
        <v>0.27352959999999998</v>
      </c>
      <c r="GJ53" s="195">
        <v>30.302807249999979</v>
      </c>
      <c r="GK53" s="195">
        <v>0.63498737000000005</v>
      </c>
      <c r="GL53" s="195">
        <v>23.489675339999998</v>
      </c>
      <c r="GM53" s="195">
        <v>7.7709714600000002</v>
      </c>
      <c r="GN53" s="195">
        <v>18.91490151</v>
      </c>
      <c r="GO53" s="195">
        <v>2.6146788199999991</v>
      </c>
      <c r="GP53" s="195">
        <v>53.425214500000003</v>
      </c>
      <c r="GQ53" s="195">
        <v>115.82176291999995</v>
      </c>
      <c r="GR53" s="195">
        <v>7.3669750699999996</v>
      </c>
      <c r="GS53" s="195">
        <v>0.75986463999999998</v>
      </c>
      <c r="GT53" s="195">
        <v>0.49155028999999995</v>
      </c>
      <c r="GU53" s="195">
        <v>3.79173502</v>
      </c>
      <c r="GV53" s="195">
        <v>1.0310196899999999</v>
      </c>
      <c r="GW53" s="195">
        <v>13.44114471</v>
      </c>
      <c r="GX53" s="195">
        <v>1.1982812899999999</v>
      </c>
      <c r="GY53" s="195">
        <v>16.58763411</v>
      </c>
      <c r="GZ53" s="195">
        <v>2.7544627299999984</v>
      </c>
      <c r="HA53" s="195">
        <v>0.37390574999999998</v>
      </c>
      <c r="HB53" s="195">
        <v>40.012128650000008</v>
      </c>
      <c r="HC53" s="195">
        <v>60.926412529999993</v>
      </c>
      <c r="HD53" s="195">
        <v>1.4432068900000001</v>
      </c>
      <c r="HE53" s="195">
        <v>1.79907376</v>
      </c>
      <c r="HF53" s="195">
        <v>0.5205952399999999</v>
      </c>
      <c r="HG53" s="195">
        <v>0.71157944000000006</v>
      </c>
      <c r="HH53" s="195">
        <v>4.1056903700000005</v>
      </c>
      <c r="HI53" s="195">
        <v>8.5801456999999992</v>
      </c>
      <c r="HJ53" s="195">
        <v>1.4550388300000001</v>
      </c>
      <c r="HK53" s="195">
        <v>0.57205630000000018</v>
      </c>
      <c r="HL53" s="195">
        <v>1.0435662799999998</v>
      </c>
      <c r="HM53" s="195">
        <v>8.7268936099999994</v>
      </c>
      <c r="HN53" s="195">
        <v>7.4620062600000008</v>
      </c>
      <c r="HO53" s="195">
        <v>19.25956128</v>
      </c>
      <c r="HP53" s="195">
        <v>3.1454303499999998</v>
      </c>
      <c r="HQ53" s="195">
        <v>28.566849380000001</v>
      </c>
      <c r="HR53" s="195">
        <v>10.685595659999999</v>
      </c>
      <c r="HS53" s="195">
        <v>42.397875389999996</v>
      </c>
      <c r="HT53" s="195">
        <v>144.54382687</v>
      </c>
      <c r="HU53" s="195">
        <v>4.3709855300000005</v>
      </c>
      <c r="HV53" s="195">
        <v>1.53009792</v>
      </c>
      <c r="HW53" s="195">
        <v>5.9010834500000007</v>
      </c>
      <c r="HX53" s="195">
        <v>0.20860728000000001</v>
      </c>
      <c r="HY53" s="195">
        <v>2.8651952300000003</v>
      </c>
      <c r="HZ53" s="195">
        <v>1.0904174199999999</v>
      </c>
      <c r="IA53" s="195">
        <v>0.82210376000000007</v>
      </c>
      <c r="IB53" s="195">
        <v>2.0236590200000002</v>
      </c>
      <c r="IC53" s="195">
        <v>7.0099827100000001</v>
      </c>
      <c r="ID53" s="195">
        <v>1.3819774499999999</v>
      </c>
      <c r="IE53" s="195">
        <v>21.193230159999999</v>
      </c>
      <c r="IF53" s="195">
        <v>2.4364297899999992</v>
      </c>
      <c r="IG53" s="195">
        <v>0.3838200200000001</v>
      </c>
      <c r="IH53" s="195">
        <v>1.2425942999999999</v>
      </c>
      <c r="II53" s="195">
        <v>26.63805172</v>
      </c>
      <c r="IJ53" s="195">
        <v>1.7427259799999999</v>
      </c>
      <c r="IK53" s="195">
        <v>23.327166320000003</v>
      </c>
      <c r="IL53" s="195">
        <v>0.60411758999999998</v>
      </c>
      <c r="IM53" s="195">
        <v>2.27239207</v>
      </c>
      <c r="IN53" s="195">
        <v>0.87379859999999998</v>
      </c>
      <c r="IO53" s="195">
        <v>28.820200560000004</v>
      </c>
      <c r="IP53" s="195">
        <v>3.59197319</v>
      </c>
      <c r="IQ53" s="195">
        <v>0.17451672999999868</v>
      </c>
      <c r="IR53" s="195">
        <v>17.69920308</v>
      </c>
      <c r="IS53" s="195">
        <v>32.76918044</v>
      </c>
      <c r="IT53" s="195">
        <v>7.5231324899999992</v>
      </c>
      <c r="IU53" s="195">
        <v>61.758005930000003</v>
      </c>
      <c r="IV53" s="195">
        <v>130.12732437000003</v>
      </c>
      <c r="IW53" s="195">
        <v>1.7858845999999999</v>
      </c>
      <c r="IX53" s="195">
        <v>1.0906228900000001</v>
      </c>
      <c r="IY53" s="195">
        <v>1.0954678599999998</v>
      </c>
      <c r="IZ53" s="195">
        <v>1.7742193899999998</v>
      </c>
      <c r="JA53" s="195">
        <v>0.79374997000000003</v>
      </c>
      <c r="JB53" s="195">
        <v>6.5399447099999994</v>
      </c>
      <c r="JC53" s="195">
        <v>0.12538088</v>
      </c>
      <c r="JD53" s="195">
        <v>2.2703097699999999</v>
      </c>
      <c r="JE53" s="195">
        <v>0.52992402999999999</v>
      </c>
      <c r="JF53" s="195">
        <v>42.64169339</v>
      </c>
      <c r="JG53" s="195">
        <v>0.88899980999999995</v>
      </c>
      <c r="JH53" s="195">
        <v>46.456307879999997</v>
      </c>
      <c r="JI53" s="195">
        <v>3.3735930999999995</v>
      </c>
      <c r="JJ53" s="195">
        <v>0.14058860000000001</v>
      </c>
      <c r="JK53" s="195">
        <v>3.3052083300000001</v>
      </c>
      <c r="JL53" s="195">
        <v>30.776892309999997</v>
      </c>
      <c r="JM53" s="195">
        <v>3.2924961799999992</v>
      </c>
      <c r="JN53" s="195">
        <v>40.888778520000002</v>
      </c>
      <c r="JO53" s="195">
        <v>0.52017511999999999</v>
      </c>
      <c r="JP53" s="195">
        <v>1.8536930600000003</v>
      </c>
      <c r="JQ53" s="195">
        <v>0.60397436999999998</v>
      </c>
      <c r="JR53" s="195">
        <v>1.2122994499999999</v>
      </c>
      <c r="JS53" s="195">
        <v>29.157636069999999</v>
      </c>
      <c r="JT53" s="195">
        <v>33.347778069999997</v>
      </c>
      <c r="JU53" s="195">
        <v>0.92925495000000002</v>
      </c>
      <c r="JV53" s="195">
        <v>0.92925495000000002</v>
      </c>
      <c r="JW53" s="195">
        <v>128.16206412999998</v>
      </c>
      <c r="JX53" s="195">
        <v>14.35837074</v>
      </c>
      <c r="JY53" s="195">
        <v>0.41149524000000004</v>
      </c>
      <c r="JZ53" s="195">
        <v>0.41703278999999993</v>
      </c>
      <c r="KA53" s="195">
        <v>15.186898770000001</v>
      </c>
      <c r="KB53" s="195">
        <v>2.9930998200000012</v>
      </c>
      <c r="KC53" s="195">
        <v>0.7801395900000001</v>
      </c>
      <c r="KD53" s="195">
        <v>2.3644765200000002</v>
      </c>
      <c r="KE53" s="195">
        <v>0.72904551000000006</v>
      </c>
      <c r="KF53" s="195">
        <v>0.65105267</v>
      </c>
      <c r="KG53" s="195">
        <v>7.5178141100000015</v>
      </c>
      <c r="KH53" s="195">
        <v>2.52772906</v>
      </c>
      <c r="KI53" s="195">
        <v>7.362547489999999</v>
      </c>
      <c r="KJ53" s="195">
        <v>1.8902649100000002</v>
      </c>
      <c r="KK53" s="195">
        <v>2.4481667799999998</v>
      </c>
      <c r="KL53" s="195">
        <v>3.8908648699999997</v>
      </c>
      <c r="KM53" s="195">
        <v>18.119573110000001</v>
      </c>
      <c r="KN53" s="195">
        <v>1.0077781800000001</v>
      </c>
      <c r="KO53" s="195">
        <v>21.031856550000001</v>
      </c>
      <c r="KP53" s="195">
        <v>6.6637238299999995</v>
      </c>
      <c r="KQ53" s="195">
        <v>0.51110158000000006</v>
      </c>
      <c r="KR53" s="195">
        <v>2.5104077299999998</v>
      </c>
      <c r="KS53" s="195">
        <v>31.724867869999997</v>
      </c>
      <c r="KT53" s="195">
        <v>6.6290641800000003</v>
      </c>
      <c r="KU53" s="195">
        <v>6.41982009</v>
      </c>
      <c r="KV53" s="195">
        <v>17.522336710000001</v>
      </c>
      <c r="KW53" s="195">
        <v>30.57122098</v>
      </c>
      <c r="KX53" s="195">
        <v>103.12037484000001</v>
      </c>
      <c r="KY53" s="195">
        <v>2.0124615499999998</v>
      </c>
      <c r="KZ53" s="195">
        <v>17.263862820000003</v>
      </c>
      <c r="LA53" s="195">
        <v>19.276324370000005</v>
      </c>
      <c r="LB53" s="195">
        <v>1.9788939000000001</v>
      </c>
      <c r="LC53" s="195">
        <v>7.9660016699999998</v>
      </c>
      <c r="LD53" s="195">
        <v>1.91139949</v>
      </c>
      <c r="LE53" s="195">
        <v>2.4145224199999999</v>
      </c>
      <c r="LF53" s="195">
        <v>0.19162351999999996</v>
      </c>
      <c r="LG53" s="195">
        <v>14.462441</v>
      </c>
      <c r="LH53" s="195">
        <v>0.47152157</v>
      </c>
      <c r="LI53" s="195">
        <v>4.1986178000000001</v>
      </c>
      <c r="LJ53" s="195">
        <v>2.25518112</v>
      </c>
      <c r="LK53" s="195">
        <v>1.4680140199999998</v>
      </c>
      <c r="LL53" s="195">
        <v>4.3980314900000002</v>
      </c>
      <c r="LM53" s="195">
        <v>12.791366</v>
      </c>
      <c r="LN53" s="195">
        <v>1.3471666299999998</v>
      </c>
      <c r="LO53" s="195">
        <v>4.9362331499999996</v>
      </c>
      <c r="LP53" s="195">
        <v>1.24689564</v>
      </c>
      <c r="LQ53" s="195">
        <v>36.593750789999994</v>
      </c>
      <c r="LR53" s="195">
        <v>0.49652653000000002</v>
      </c>
      <c r="LS53" s="195">
        <v>44.620572739999993</v>
      </c>
      <c r="LT53" s="195">
        <v>5.5805916000000009</v>
      </c>
      <c r="LU53" s="195">
        <v>1.8000706900000001</v>
      </c>
      <c r="LV53" s="195">
        <v>3.0005185300000004</v>
      </c>
      <c r="LW53" s="195">
        <v>1.5793635100000001</v>
      </c>
      <c r="LX53" s="195"/>
      <c r="LY53" s="195">
        <v>11.960544330000003</v>
      </c>
      <c r="LZ53" s="195">
        <v>103.11124844</v>
      </c>
      <c r="MA53" s="195">
        <v>1391.3147887699986</v>
      </c>
      <c r="MB53" s="195">
        <v>58.908605710000003</v>
      </c>
      <c r="MC53" s="195">
        <v>30.69178075</v>
      </c>
      <c r="MD53" s="195">
        <v>0.78932580999999991</v>
      </c>
      <c r="ME53" s="195">
        <v>0.46457669000000001</v>
      </c>
      <c r="MF53" s="195">
        <v>90.854288960000005</v>
      </c>
      <c r="MG53" s="195">
        <v>4.5224358799999997</v>
      </c>
      <c r="MH53" s="195">
        <v>0.97993408000000015</v>
      </c>
      <c r="MI53" s="195">
        <v>3.7581743499999996</v>
      </c>
      <c r="MJ53" s="195">
        <v>3.1380460100000001</v>
      </c>
      <c r="MK53" s="195">
        <v>0.20599603</v>
      </c>
      <c r="ML53" s="195">
        <v>12.604586349999998</v>
      </c>
      <c r="MM53" s="195">
        <v>0.41416693999999993</v>
      </c>
      <c r="MN53" s="195">
        <v>2.7255361300000001</v>
      </c>
      <c r="MO53" s="195">
        <v>1.3577005900000001</v>
      </c>
      <c r="MP53" s="195">
        <v>0.53633881000000005</v>
      </c>
      <c r="MQ53" s="195">
        <v>2.0304334900000001</v>
      </c>
      <c r="MR53" s="195">
        <v>7.06417596</v>
      </c>
      <c r="MS53" s="195">
        <v>1.98952178</v>
      </c>
      <c r="MT53" s="195">
        <v>0.52693798000000003</v>
      </c>
      <c r="MU53" s="195">
        <v>26.224239180000001</v>
      </c>
      <c r="MV53" s="195">
        <v>18.561615490000001</v>
      </c>
      <c r="MW53" s="195">
        <v>47.302314430000003</v>
      </c>
      <c r="MX53" s="195">
        <v>41.550354089999999</v>
      </c>
      <c r="MY53" s="195">
        <v>0.95115670999999991</v>
      </c>
      <c r="MZ53" s="195">
        <v>42.501510799999998</v>
      </c>
      <c r="NA53" s="195">
        <v>200.3268765</v>
      </c>
      <c r="NB53" s="195">
        <v>1.08273457</v>
      </c>
      <c r="NC53" s="195">
        <v>23.866551480000002</v>
      </c>
      <c r="ND53" s="195">
        <v>1.2254574499999999</v>
      </c>
      <c r="NE53" s="195">
        <v>26.174743500000005</v>
      </c>
      <c r="NF53" s="195">
        <v>1.6521398100000004</v>
      </c>
      <c r="NG53" s="195">
        <v>0.74853937999999998</v>
      </c>
      <c r="NH53" s="195">
        <v>4.3403146799999996</v>
      </c>
      <c r="NI53" s="195">
        <v>24.03853711</v>
      </c>
      <c r="NJ53" s="195">
        <v>1.41893114</v>
      </c>
      <c r="NK53" s="195">
        <v>32.198462120000002</v>
      </c>
      <c r="NL53" s="195">
        <v>1.42677421</v>
      </c>
      <c r="NM53" s="195">
        <v>6.5654433600000006</v>
      </c>
      <c r="NN53" s="195">
        <v>1.0223265400000001</v>
      </c>
      <c r="NO53" s="195">
        <v>2.7436352700000004</v>
      </c>
      <c r="NP53" s="195">
        <v>4.5159846300000002</v>
      </c>
      <c r="NQ53" s="195">
        <v>16.27416401</v>
      </c>
      <c r="NR53" s="195">
        <v>8.9423649999999993E-2</v>
      </c>
      <c r="NS53" s="195">
        <v>4.2791302900000003</v>
      </c>
      <c r="NT53" s="195">
        <v>0.57296466000000001</v>
      </c>
      <c r="NU53" s="195">
        <v>2.6127085000000001</v>
      </c>
      <c r="NV53" s="195">
        <v>20.861334089999996</v>
      </c>
      <c r="NW53" s="195">
        <v>28.415561189999998</v>
      </c>
      <c r="NX53" s="195">
        <v>103.06293081999999</v>
      </c>
      <c r="NY53" s="195">
        <v>1.8109033099999998</v>
      </c>
      <c r="NZ53" s="195">
        <v>22.733359749999998</v>
      </c>
      <c r="OA53" s="195">
        <v>10.212261710000002</v>
      </c>
      <c r="OB53" s="195">
        <v>34.756524769999999</v>
      </c>
      <c r="OC53" s="195">
        <v>1.4777855099999999</v>
      </c>
      <c r="OD53" s="195">
        <v>1.9245173799999999</v>
      </c>
      <c r="OE53" s="195">
        <v>19.714465629999999</v>
      </c>
      <c r="OF53" s="195">
        <v>0.73669999000000008</v>
      </c>
      <c r="OG53" s="195">
        <v>1.2442809499999998</v>
      </c>
      <c r="OH53" s="195">
        <v>25.097749460000003</v>
      </c>
      <c r="OI53" s="195">
        <v>2.7967856400000008</v>
      </c>
      <c r="OJ53" s="195">
        <v>2.2434642999999994</v>
      </c>
      <c r="OK53" s="195">
        <v>1.1113261699999999</v>
      </c>
      <c r="OL53" s="195">
        <v>17.795089690000001</v>
      </c>
      <c r="OM53" s="195">
        <v>0.7121339000000001</v>
      </c>
      <c r="ON53" s="195">
        <v>24.658799699999996</v>
      </c>
      <c r="OO53" s="195">
        <v>1.8178208900000001</v>
      </c>
      <c r="OP53" s="195">
        <v>1.0952290899999997</v>
      </c>
      <c r="OQ53" s="195">
        <v>1.0130876200000001</v>
      </c>
      <c r="OR53" s="195">
        <v>1.0961764999999999</v>
      </c>
      <c r="OS53" s="195">
        <v>0.58218005000000006</v>
      </c>
      <c r="OT53" s="195">
        <v>5.6044941500000007</v>
      </c>
      <c r="OU53" s="195">
        <v>8.9817342099999991</v>
      </c>
      <c r="OV53" s="195">
        <v>1.74165591</v>
      </c>
      <c r="OW53" s="195">
        <v>0.96669273000000033</v>
      </c>
      <c r="OX53" s="195">
        <v>21.478400839999999</v>
      </c>
      <c r="OY53" s="195">
        <v>23.73883584</v>
      </c>
      <c r="OZ53" s="195">
        <v>56.907319529999995</v>
      </c>
      <c r="PA53" s="195">
        <v>147.02488760999995</v>
      </c>
      <c r="PB53" s="195">
        <v>0.42866576000000001</v>
      </c>
      <c r="PC53" s="195">
        <v>17.479838399999998</v>
      </c>
      <c r="PD53" s="195">
        <v>0.17880872999999997</v>
      </c>
      <c r="PE53" s="195">
        <v>17.479458730000001</v>
      </c>
      <c r="PF53" s="195">
        <v>18.65190497</v>
      </c>
      <c r="PG53" s="195">
        <v>54.218676590000001</v>
      </c>
      <c r="PH53" s="195">
        <v>7.8524673099999998</v>
      </c>
      <c r="PI53" s="195">
        <v>20.351557060000001</v>
      </c>
      <c r="PJ53" s="195">
        <v>0.33632219000000002</v>
      </c>
      <c r="PK53" s="195">
        <v>11.4555366</v>
      </c>
      <c r="PL53" s="195">
        <v>39.995883159999998</v>
      </c>
      <c r="PM53" s="195">
        <v>1.6540972599999999</v>
      </c>
      <c r="PN53" s="195">
        <v>0.61339716000000011</v>
      </c>
      <c r="PO53" s="195">
        <v>1.28449181</v>
      </c>
      <c r="PP53" s="195">
        <v>0.85710543999999989</v>
      </c>
      <c r="PQ53" s="195">
        <v>0.87350974000000003</v>
      </c>
      <c r="PR53" s="195">
        <v>5.2826014099999998</v>
      </c>
      <c r="PS53" s="195">
        <v>0.84748229000000008</v>
      </c>
      <c r="PT53" s="195">
        <v>1.7900571599999999</v>
      </c>
      <c r="PU53" s="195">
        <v>2.2404438400000002</v>
      </c>
      <c r="PV53" s="195">
        <v>18.533522870000002</v>
      </c>
      <c r="PW53" s="195">
        <v>6.6065544200000001</v>
      </c>
      <c r="PX53" s="195">
        <v>30.01806058</v>
      </c>
      <c r="PY53" s="195">
        <v>129.37761049</v>
      </c>
      <c r="PZ53" s="195">
        <v>1.2120312699999998</v>
      </c>
      <c r="QA53" s="195">
        <v>12.8756921</v>
      </c>
      <c r="QB53" s="195">
        <v>2.8836494199999998</v>
      </c>
      <c r="QC53" s="195">
        <v>16.952856530000002</v>
      </c>
      <c r="QD53" s="195">
        <v>33.924229319999995</v>
      </c>
      <c r="QE53" s="195">
        <v>6.1195040999999994</v>
      </c>
      <c r="QF53" s="195">
        <v>0.98919016000000004</v>
      </c>
      <c r="QG53" s="195">
        <v>6.1487045799999986</v>
      </c>
      <c r="QH53" s="195">
        <v>35.292121699999996</v>
      </c>
      <c r="QI53" s="195">
        <v>0.17626447000000001</v>
      </c>
      <c r="QJ53" s="195">
        <v>48.725785010000003</v>
      </c>
      <c r="QK53" s="195">
        <v>1.9643358900000001</v>
      </c>
      <c r="QL53" s="195">
        <v>4.7810722199999995</v>
      </c>
      <c r="QM53" s="195">
        <v>2.2567017700000003</v>
      </c>
      <c r="QN53" s="195">
        <v>3.68580248</v>
      </c>
      <c r="QO53" s="195">
        <v>0.32212442000000002</v>
      </c>
      <c r="QP53" s="195">
        <v>13.010036780000002</v>
      </c>
      <c r="QQ53" s="195">
        <v>1.3021668099999999</v>
      </c>
      <c r="QR53" s="195">
        <v>73.719747179999999</v>
      </c>
      <c r="QS53" s="195">
        <v>12.554347299999998</v>
      </c>
      <c r="QT53" s="195">
        <v>1.43668025</v>
      </c>
      <c r="QU53" s="195">
        <v>5.0209310199999999</v>
      </c>
      <c r="QV53" s="195">
        <v>94.03387256000002</v>
      </c>
      <c r="QW53" s="195">
        <v>2.9821049999999998E-2</v>
      </c>
      <c r="QX53" s="195">
        <v>36.258643470000003</v>
      </c>
      <c r="QY53" s="195">
        <v>0.45601634000000002</v>
      </c>
      <c r="QZ53" s="195">
        <v>36.744480860000003</v>
      </c>
      <c r="RA53" s="195">
        <v>226.4384045300001</v>
      </c>
      <c r="RB53" s="195">
        <v>0.99469959999999991</v>
      </c>
      <c r="RC53" s="195">
        <v>1.1364144700000021</v>
      </c>
      <c r="RD53" s="195">
        <v>2.131114070000002</v>
      </c>
      <c r="RE53" s="195">
        <v>2.8710674000000003</v>
      </c>
      <c r="RF53" s="195">
        <v>0.48498964</v>
      </c>
      <c r="RG53" s="195">
        <v>2.3263119300000001</v>
      </c>
      <c r="RH53" s="195">
        <v>2.7374253099999999</v>
      </c>
      <c r="RI53" s="195">
        <v>4.2767848000000015</v>
      </c>
      <c r="RJ53" s="195">
        <v>12.696579080000001</v>
      </c>
      <c r="RK53" s="195">
        <v>0.62703120999999995</v>
      </c>
      <c r="RL53" s="195">
        <v>16.97832348</v>
      </c>
      <c r="RM53" s="195">
        <v>2.5549504400000003</v>
      </c>
      <c r="RN53" s="195">
        <v>1.1055751</v>
      </c>
      <c r="RO53" s="195">
        <v>21.26588023</v>
      </c>
      <c r="RP53" s="195">
        <v>5.3832953200000002</v>
      </c>
      <c r="RQ53" s="195">
        <v>23.805974040000002</v>
      </c>
      <c r="RR53" s="195">
        <v>2.2215859800000004</v>
      </c>
      <c r="RS53" s="195">
        <v>16.344508689999998</v>
      </c>
      <c r="RT53" s="195">
        <v>47.755364029999988</v>
      </c>
      <c r="RU53" s="195">
        <v>1.0532162</v>
      </c>
      <c r="RV53" s="195">
        <v>0.89318507999999985</v>
      </c>
      <c r="RW53" s="195">
        <v>2.5120764100000001</v>
      </c>
      <c r="RX53" s="195">
        <v>22.82086245</v>
      </c>
      <c r="RY53" s="195">
        <v>1.1705208199999999</v>
      </c>
      <c r="RZ53" s="195">
        <v>28.449860959999995</v>
      </c>
      <c r="SA53" s="195">
        <v>112.29879837000003</v>
      </c>
      <c r="SB53" s="195">
        <v>0.59780913999999996</v>
      </c>
      <c r="SC53" s="195">
        <v>0.73539197000000012</v>
      </c>
      <c r="SD53" s="195">
        <v>4.7566693399999993</v>
      </c>
      <c r="SE53" s="195">
        <v>12.201018639999999</v>
      </c>
      <c r="SF53" s="195">
        <v>2.6507229700000003</v>
      </c>
      <c r="SG53" s="195">
        <v>20.941612059999997</v>
      </c>
      <c r="SH53" s="195">
        <v>2.6538965399999999</v>
      </c>
      <c r="SI53" s="195">
        <v>1.94806806</v>
      </c>
      <c r="SJ53" s="195">
        <v>0.58384678000000001</v>
      </c>
      <c r="SK53" s="195">
        <v>19.391089829999995</v>
      </c>
      <c r="SL53" s="195">
        <v>3.60025065</v>
      </c>
      <c r="SM53" s="195">
        <v>28.177151859999999</v>
      </c>
      <c r="SN53" s="195">
        <v>1.76677368</v>
      </c>
      <c r="SO53" s="195">
        <v>2.1323436200000003</v>
      </c>
      <c r="SP53" s="195">
        <v>20.83972631</v>
      </c>
      <c r="SQ53" s="195">
        <v>0.31998950999999998</v>
      </c>
      <c r="SR53" s="196">
        <v>25.058833119999999</v>
      </c>
      <c r="SS53" s="195">
        <v>8.0688036899999993</v>
      </c>
      <c r="ST53" s="195">
        <v>1.0717098</v>
      </c>
      <c r="SU53" s="195">
        <v>2.1194526500000004</v>
      </c>
      <c r="SV53" s="195">
        <v>3.2452584500000001</v>
      </c>
      <c r="SW53" s="195">
        <v>14.647161570000003</v>
      </c>
      <c r="SX53" s="195">
        <v>29.152386160000002</v>
      </c>
      <c r="SY53" s="195">
        <v>21.910976230000003</v>
      </c>
      <c r="SZ53" s="195">
        <v>21.910976230000003</v>
      </c>
      <c r="TA53" s="195">
        <v>125.24095942999998</v>
      </c>
      <c r="TB53" s="195">
        <v>1.6801063199999999</v>
      </c>
      <c r="TC53" s="195">
        <v>2.0652639599999998</v>
      </c>
      <c r="TD53" s="195">
        <v>11.03337009</v>
      </c>
      <c r="TE53" s="195">
        <v>2.9045061400000001</v>
      </c>
      <c r="TF53" s="195">
        <v>17.683246509999996</v>
      </c>
      <c r="TG53" s="195">
        <v>2.3923310200000003</v>
      </c>
      <c r="TH53" s="195">
        <v>0.29478724999999995</v>
      </c>
      <c r="TI53" s="195">
        <v>1.2906108299999999</v>
      </c>
      <c r="TJ53" s="195">
        <v>0.55130354999999998</v>
      </c>
      <c r="TK53" s="195">
        <f t="shared" si="230"/>
        <v>4.5290326499999995</v>
      </c>
      <c r="TL53" s="195">
        <v>5.0619814399999896</v>
      </c>
      <c r="TM53" s="195">
        <v>3.3870195200000008</v>
      </c>
      <c r="TN53" s="195">
        <v>1.11727577</v>
      </c>
      <c r="TO53" s="195">
        <v>38.878504579999998</v>
      </c>
      <c r="TP53" s="195">
        <v>1.2805253200000002</v>
      </c>
      <c r="TQ53" s="195">
        <v>49.725306629999984</v>
      </c>
      <c r="TR53" s="195">
        <v>0.63227572999999992</v>
      </c>
      <c r="TS53" s="195">
        <v>0.32197038</v>
      </c>
      <c r="TT53" s="195">
        <v>1.5547681600000001</v>
      </c>
      <c r="TU53" s="195">
        <v>2.3161364099999999</v>
      </c>
      <c r="TV53" s="195">
        <v>4.0253458499999999</v>
      </c>
      <c r="TW53" s="195">
        <v>8.8504965300000009</v>
      </c>
      <c r="TX53" s="195">
        <v>1.7863709299999999</v>
      </c>
      <c r="TY53" s="195">
        <v>1.39666508</v>
      </c>
      <c r="TZ53" s="195">
        <v>2.3294935400000001</v>
      </c>
      <c r="UA53" s="195">
        <v>19.64904237</v>
      </c>
      <c r="UB53" s="195">
        <v>25.16157192</v>
      </c>
      <c r="UC53" s="195">
        <v>105.94965423999996</v>
      </c>
      <c r="UD53" s="195">
        <v>17.23738058</v>
      </c>
      <c r="UE53" s="195">
        <v>17.23738058</v>
      </c>
      <c r="UF53" s="195">
        <v>0.22824025000000001</v>
      </c>
      <c r="UG53" s="195">
        <v>6.3437369400000003</v>
      </c>
      <c r="UH53" s="195">
        <v>15.521681359999999</v>
      </c>
      <c r="UI53" s="195">
        <v>0.54388818000000005</v>
      </c>
      <c r="UJ53" s="195">
        <v>33.76622733</v>
      </c>
      <c r="UK53" s="195">
        <v>56.403774060000003</v>
      </c>
      <c r="UL53" s="195">
        <v>4.1294351899999997</v>
      </c>
      <c r="UM53" s="195">
        <v>0.62528422000000006</v>
      </c>
      <c r="UN53" s="195">
        <v>1.27607066</v>
      </c>
      <c r="UO53" s="195">
        <v>0.50410367999999994</v>
      </c>
      <c r="UP53" s="195">
        <v>0.7860988000000001</v>
      </c>
      <c r="UQ53" s="195">
        <v>7.3209925499999997</v>
      </c>
      <c r="UR53" s="195">
        <v>0.70400191999999995</v>
      </c>
      <c r="US53" s="195">
        <v>1.9462515900000001</v>
      </c>
      <c r="UT53" s="195">
        <v>3.03329914</v>
      </c>
      <c r="UU53" s="195">
        <v>28.018554739999999</v>
      </c>
      <c r="UV53" s="195">
        <v>1.47134772</v>
      </c>
      <c r="UW53" s="195">
        <f t="shared" si="42"/>
        <v>35.173455110000006</v>
      </c>
      <c r="UX53" s="195">
        <v>7.53222843</v>
      </c>
      <c r="UY53" s="195">
        <v>3.0875196199999979</v>
      </c>
      <c r="UZ53" s="195">
        <v>11.587465490000001</v>
      </c>
      <c r="VA53" s="195">
        <v>17.065798729999997</v>
      </c>
      <c r="VB53" s="195">
        <v>6.1087544200000004</v>
      </c>
      <c r="VC53" s="195">
        <v>45.381766689999992</v>
      </c>
      <c r="VD53" s="195">
        <v>161.51736898999997</v>
      </c>
      <c r="VE53" s="195">
        <v>1.3674923499999998</v>
      </c>
      <c r="VF53" s="195">
        <v>28.508541740000002</v>
      </c>
      <c r="VG53" s="195">
        <v>2.8862804100000004</v>
      </c>
      <c r="VH53" s="195">
        <v>3.4768898200000002</v>
      </c>
      <c r="VI53" s="195">
        <v>1.05076287</v>
      </c>
      <c r="VJ53" s="195">
        <v>37.289967189999999</v>
      </c>
      <c r="VK53" s="195">
        <v>0.35115373999999999</v>
      </c>
      <c r="VL53" s="195">
        <v>7.625287880000001</v>
      </c>
      <c r="VM53" s="195">
        <v>35.578369649999999</v>
      </c>
      <c r="VN53" s="195">
        <v>30.356915040000004</v>
      </c>
      <c r="VO53" s="195">
        <v>1.7419567599999999</v>
      </c>
      <c r="VP53" s="195">
        <v>75.65368307</v>
      </c>
      <c r="VQ53" s="195">
        <v>2.2549028800000004</v>
      </c>
      <c r="VR53" s="195">
        <v>1.0021578600000001</v>
      </c>
      <c r="VS53" s="195">
        <v>0.86997728000000007</v>
      </c>
      <c r="VT53" s="195">
        <v>8.0996777100000017</v>
      </c>
      <c r="VU53" s="195">
        <v>1.1457730799999999</v>
      </c>
      <c r="VV53" s="195">
        <v>13.372488810000002</v>
      </c>
      <c r="VW53" s="195">
        <v>0.74329928000000001</v>
      </c>
      <c r="VX53" s="195">
        <v>2.1671786700000002</v>
      </c>
      <c r="VY53" s="195">
        <v>0.62134565000000008</v>
      </c>
      <c r="VZ53" s="195">
        <v>20.877151970000003</v>
      </c>
      <c r="WA53" s="195">
        <v>6.50990673</v>
      </c>
      <c r="WB53" s="195">
        <v>30.918882299999996</v>
      </c>
      <c r="WC53" s="195">
        <v>22.01240202</v>
      </c>
      <c r="WD53" s="195">
        <v>2.9006756300000003</v>
      </c>
      <c r="WE53" s="195">
        <v>24.913077649999998</v>
      </c>
      <c r="WF53" s="195">
        <v>182.14809902000002</v>
      </c>
      <c r="WG53" s="195">
        <v>2.1261305500000001</v>
      </c>
      <c r="WH53" s="195">
        <v>3.3013171099999998</v>
      </c>
      <c r="WI53" s="195">
        <v>5.4274476600000003</v>
      </c>
      <c r="WJ53" s="195">
        <v>0.50121817000000002</v>
      </c>
      <c r="WK53" s="195">
        <v>1.7548698500000002</v>
      </c>
      <c r="WL53" s="195">
        <v>6.3786157900000005</v>
      </c>
      <c r="WM53" s="195">
        <v>16.681095780000003</v>
      </c>
      <c r="WN53" s="195">
        <v>0.55746504000000008</v>
      </c>
      <c r="WO53" s="195">
        <v>25.873264630000008</v>
      </c>
      <c r="WP53" s="195">
        <v>1.3345691399999999</v>
      </c>
      <c r="WQ53" s="195">
        <v>4.6859715800000004</v>
      </c>
      <c r="WR53" s="195">
        <v>1.8866920399999998</v>
      </c>
      <c r="WS53" s="195">
        <v>3.3134879000000002</v>
      </c>
      <c r="WT53" s="195">
        <v>5.6377472399999995</v>
      </c>
      <c r="WU53" s="195">
        <v>16.858467900000001</v>
      </c>
      <c r="WV53" s="195">
        <v>0.5139378</v>
      </c>
      <c r="WW53" s="195">
        <v>2.4907765200000003</v>
      </c>
      <c r="WX53" s="195">
        <v>2.8823254900000004</v>
      </c>
      <c r="WY53" s="195">
        <v>0.57824474000000003</v>
      </c>
      <c r="WZ53" s="195">
        <v>8.8744826700000008</v>
      </c>
      <c r="XA53" s="195">
        <v>15.339767220000002</v>
      </c>
      <c r="XB53" s="195">
        <v>8.1976971900000013</v>
      </c>
      <c r="XC53" s="195">
        <v>1.6300578999999999</v>
      </c>
      <c r="XD53" s="195">
        <v>15.908406319999997</v>
      </c>
      <c r="XE53" s="195">
        <v>16.756053170000001</v>
      </c>
      <c r="XF53" s="195">
        <v>42.492214579999995</v>
      </c>
      <c r="XG53" s="195">
        <v>105.99116198999999</v>
      </c>
      <c r="XH53" s="195">
        <v>3.2962410499999999</v>
      </c>
      <c r="XI53" s="195">
        <v>3.2962410499999999</v>
      </c>
      <c r="XJ53" s="195">
        <v>2.0825986599999999</v>
      </c>
      <c r="XK53" s="195">
        <v>2.2925441700000002</v>
      </c>
      <c r="XL53" s="195">
        <v>23.875401050000001</v>
      </c>
      <c r="XM53" s="195">
        <v>0.96367504999999998</v>
      </c>
      <c r="XN53" s="195">
        <v>0.65567146999999992</v>
      </c>
      <c r="XO53" s="195">
        <v>29.869890400000006</v>
      </c>
      <c r="XP53" s="195">
        <v>43.787776409999999</v>
      </c>
      <c r="XQ53" s="195">
        <v>32.184001640000005</v>
      </c>
      <c r="XR53" s="195">
        <v>37.304070740000007</v>
      </c>
      <c r="XS53" s="195">
        <v>5.5246763000000003</v>
      </c>
      <c r="XT53" s="195">
        <v>0.71328174</v>
      </c>
      <c r="XU53" s="195">
        <v>119.51380683000002</v>
      </c>
      <c r="XV53" s="195">
        <v>5.2192755100000001</v>
      </c>
      <c r="XW53" s="195">
        <v>0.81061263999999866</v>
      </c>
      <c r="XX53" s="195">
        <v>2.4519044999999999</v>
      </c>
      <c r="XY53" s="195">
        <v>25.591077780000006</v>
      </c>
      <c r="XZ53" s="195">
        <v>1.0459366200000011</v>
      </c>
      <c r="YA53" s="195">
        <f t="shared" si="43"/>
        <v>35.118807050000008</v>
      </c>
      <c r="YB53" s="195">
        <v>3.8424102699999998</v>
      </c>
      <c r="YC53" s="195">
        <v>21.682829399999989</v>
      </c>
      <c r="YD53" s="195">
        <v>39.610860800000005</v>
      </c>
      <c r="YE53" s="195">
        <v>1.1910818999999975</v>
      </c>
      <c r="YF53" s="195">
        <f t="shared" si="44"/>
        <v>66.327182369999989</v>
      </c>
      <c r="YG53" s="195">
        <f t="shared" si="45"/>
        <v>254.12592770000003</v>
      </c>
      <c r="YH53" s="195">
        <f t="shared" si="46"/>
        <v>1853.5026796900002</v>
      </c>
      <c r="YI53" s="195">
        <v>0.16294154999999999</v>
      </c>
      <c r="YJ53" s="195">
        <v>0.41370456999999994</v>
      </c>
      <c r="YK53" s="195">
        <v>0.26282293000000001</v>
      </c>
      <c r="YL53" s="195">
        <v>0.55801996999999892</v>
      </c>
      <c r="YM53" s="195">
        <f t="shared" si="47"/>
        <v>1.3974890199999987</v>
      </c>
      <c r="YN53" s="195">
        <v>4.6756286300000012</v>
      </c>
      <c r="YO53" s="195">
        <v>0.44390421999999996</v>
      </c>
      <c r="YP53" s="195">
        <v>4.0389237899999886</v>
      </c>
      <c r="YQ53" s="195">
        <v>1.8459440699999976</v>
      </c>
      <c r="YR53" s="195">
        <v>7.4008681199999984</v>
      </c>
      <c r="YS53" s="195">
        <v>18.405268829999986</v>
      </c>
      <c r="YT53" s="195">
        <v>0.72839377999999899</v>
      </c>
      <c r="YU53" s="195">
        <v>0.20635957000000002</v>
      </c>
      <c r="YV53" s="195">
        <v>2.2772363699999989</v>
      </c>
      <c r="YW53" s="195">
        <v>8.6167798799999993</v>
      </c>
      <c r="YX53" s="195">
        <v>0.84337912999999998</v>
      </c>
      <c r="YY53" s="195">
        <v>12.67214873</v>
      </c>
      <c r="YZ53" s="195">
        <v>1.5808022899999998</v>
      </c>
      <c r="ZA53" s="195">
        <v>0.20578780000000002</v>
      </c>
      <c r="ZB53" s="195">
        <v>3.1894319500000003</v>
      </c>
      <c r="ZC53" s="195">
        <v>0.69096943000000011</v>
      </c>
      <c r="ZD53" s="195">
        <v>5.666991470000001</v>
      </c>
      <c r="ZE53" s="195">
        <v>0.96353704000000007</v>
      </c>
      <c r="ZF53" s="195">
        <v>19.358503360000004</v>
      </c>
      <c r="ZG53" s="195">
        <v>8.0757727599999978</v>
      </c>
      <c r="ZH53" s="195">
        <v>28.397813160000002</v>
      </c>
      <c r="ZI53" s="195">
        <v>66.539711209999979</v>
      </c>
      <c r="ZJ53" s="195">
        <v>0.96532510000000016</v>
      </c>
      <c r="ZK53" s="195">
        <v>2.0199505899999997</v>
      </c>
      <c r="ZL53" s="195">
        <v>2.9852756899999999</v>
      </c>
      <c r="ZM53" s="195">
        <v>0.5712336400000001</v>
      </c>
      <c r="ZN53" s="195">
        <v>1.14378424</v>
      </c>
      <c r="ZO53" s="195">
        <v>0.9879887100000001</v>
      </c>
      <c r="ZP53" s="195">
        <v>1.1802935500000002</v>
      </c>
      <c r="ZQ53" s="195">
        <v>51.348789789999991</v>
      </c>
      <c r="ZR53" s="195">
        <v>55.232089929999987</v>
      </c>
      <c r="ZS53" s="195">
        <v>2.3609968399999999</v>
      </c>
      <c r="ZT53" s="195">
        <v>1.8727118399999978</v>
      </c>
      <c r="ZU53" s="195">
        <v>27.65992585</v>
      </c>
      <c r="ZV53" s="195">
        <v>31.893634529999996</v>
      </c>
      <c r="ZW53" s="195">
        <v>0.32610918999999999</v>
      </c>
      <c r="ZX53" s="195">
        <v>0.59792829999999997</v>
      </c>
      <c r="ZY53" s="195">
        <v>1.1503485700000002</v>
      </c>
      <c r="ZZ53" s="195">
        <v>0.50207136000000008</v>
      </c>
      <c r="AAA53" s="195">
        <v>1.5535868999999995</v>
      </c>
      <c r="AAB53" s="195">
        <v>4.1679109900000002</v>
      </c>
      <c r="AAC53" s="195">
        <v>5.71876052</v>
      </c>
      <c r="AAD53" s="195">
        <v>5.7711203499999995</v>
      </c>
      <c r="AAE53" s="195">
        <v>33.712447149999996</v>
      </c>
      <c r="AAF53" s="195">
        <v>45.202328019999996</v>
      </c>
      <c r="AAG53" s="195">
        <v>139.48123916</v>
      </c>
      <c r="AAH53" s="195">
        <v>0.75845540999999927</v>
      </c>
      <c r="AAI53" s="195">
        <v>0.48807501000000003</v>
      </c>
      <c r="AAJ53" s="195">
        <v>1.2465304199999994</v>
      </c>
      <c r="AAK53" s="195">
        <v>0.50612383999999999</v>
      </c>
      <c r="AAL53" s="195">
        <v>16.942844560000001</v>
      </c>
      <c r="AAM53" s="195">
        <v>3.2160365799999999</v>
      </c>
      <c r="AAN53" s="195">
        <v>0.28391485000000005</v>
      </c>
      <c r="AAO53" s="195">
        <v>2.8159420400000004</v>
      </c>
      <c r="AAP53" s="195">
        <v>23.764861870000008</v>
      </c>
      <c r="AAQ53" s="195">
        <v>1.8158353500000002</v>
      </c>
      <c r="AAR53" s="195">
        <v>0.23755538999999998</v>
      </c>
      <c r="AAS53" s="195">
        <v>6.3322328100000007</v>
      </c>
      <c r="AAT53" s="195">
        <v>0.7899294899999999</v>
      </c>
      <c r="AAU53" s="195">
        <v>5.4858741399999991</v>
      </c>
      <c r="AAV53" s="195">
        <v>14.66142718</v>
      </c>
      <c r="AAW53" s="195">
        <v>0.70698642999999994</v>
      </c>
      <c r="AAX53" s="195">
        <v>4.6743555299999997</v>
      </c>
      <c r="AAY53" s="195">
        <v>1.3931593799999999</v>
      </c>
      <c r="AAZ53" s="195">
        <v>0.39379555999999999</v>
      </c>
      <c r="ABA53" s="195">
        <v>0.45505969999999996</v>
      </c>
      <c r="ABB53" s="195">
        <v>7.6233565999999993</v>
      </c>
      <c r="ABC53" s="195">
        <v>24.574192669999995</v>
      </c>
      <c r="ABD53" s="195">
        <v>2.7559793699999999</v>
      </c>
      <c r="ABE53" s="195">
        <v>11.456128699999999</v>
      </c>
      <c r="ABF53" s="195">
        <v>15.67172783</v>
      </c>
      <c r="ABG53" s="195">
        <v>54.458028569999989</v>
      </c>
      <c r="ABH53" s="195">
        <f t="shared" si="48"/>
        <v>157.01468721999998</v>
      </c>
      <c r="ABI53" s="195">
        <v>101.75420463999998</v>
      </c>
      <c r="ABJ53" s="195">
        <v>1.6205691000000002</v>
      </c>
      <c r="ABK53" s="195">
        <v>29.401496559999998</v>
      </c>
      <c r="ABL53" s="195">
        <v>3.2899303200000007</v>
      </c>
      <c r="ABM53" s="195">
        <v>0.85818242000000355</v>
      </c>
      <c r="ABN53" s="195">
        <v>20.909957430000002</v>
      </c>
      <c r="ABO53" s="195">
        <v>56.080135830000003</v>
      </c>
      <c r="ABP53" s="195">
        <v>0.63061071999999996</v>
      </c>
      <c r="ABQ53" s="195">
        <v>2.4369383299999998</v>
      </c>
      <c r="ABR53" s="195">
        <v>1.0605675599999986</v>
      </c>
      <c r="ABS53" s="195">
        <v>16.342674479999999</v>
      </c>
      <c r="ABT53" s="195">
        <v>19.712681920000001</v>
      </c>
      <c r="ABU53" s="195">
        <v>40.18347301</v>
      </c>
      <c r="ABV53" s="195">
        <v>9.7945809600000011</v>
      </c>
      <c r="ABW53" s="195">
        <v>3.5208613400000006</v>
      </c>
      <c r="ABX53" s="195">
        <v>0.71518787000000006</v>
      </c>
      <c r="ABY53" s="195">
        <v>1.0752918599999999</v>
      </c>
      <c r="ABZ53" s="195">
        <v>1.2796108400000001</v>
      </c>
      <c r="ACA53" s="195">
        <v>16.385532870000002</v>
      </c>
      <c r="ACB53" s="195">
        <v>0.91238352999999983</v>
      </c>
      <c r="ACC53" s="195">
        <v>1.0560896000000002</v>
      </c>
      <c r="ACD53" s="195">
        <v>0.17111151999999999</v>
      </c>
      <c r="ACE53" s="195">
        <v>0.75416481999999985</v>
      </c>
      <c r="ACF53" s="195">
        <v>75.25862601</v>
      </c>
      <c r="ACG53" s="195">
        <v>78.152375479999989</v>
      </c>
      <c r="ACH53" s="195">
        <v>16.716110069999999</v>
      </c>
      <c r="ACI53" s="195">
        <v>16.716110069999999</v>
      </c>
      <c r="ACJ53" s="195">
        <v>207.51762725999995</v>
      </c>
      <c r="ACK53" s="195">
        <v>1.8238938200000001</v>
      </c>
      <c r="ACL53" s="195">
        <v>3.8857447100000004</v>
      </c>
      <c r="ACM53" s="195">
        <v>1.1209769000000001</v>
      </c>
      <c r="ACN53" s="195">
        <v>6.8306154300000017</v>
      </c>
      <c r="ACO53" s="195">
        <v>3.27596139</v>
      </c>
      <c r="ACP53" s="195">
        <v>7.6011061399999997</v>
      </c>
      <c r="ACQ53" s="195">
        <v>0.77853271999999996</v>
      </c>
      <c r="ACR53" s="195">
        <v>3.0645514500000002</v>
      </c>
      <c r="ACS53" s="195">
        <v>29.216917119999994</v>
      </c>
      <c r="ACT53" s="195">
        <v>43.937068819999993</v>
      </c>
      <c r="ACU53" s="195">
        <v>4.3196396199999993</v>
      </c>
      <c r="ACV53" s="195">
        <v>0.67955977999999995</v>
      </c>
      <c r="ACW53" s="195">
        <v>16.823248409999998</v>
      </c>
      <c r="ACX53" s="195">
        <v>1.1481539000000001</v>
      </c>
      <c r="ACY53" s="195">
        <v>43.871263700000007</v>
      </c>
      <c r="ACZ53" s="195">
        <v>66.841865409999997</v>
      </c>
      <c r="ADA53" s="195">
        <v>15.872417489999998</v>
      </c>
      <c r="ADB53" s="195">
        <v>1.1048885400000001</v>
      </c>
      <c r="ADC53" s="195">
        <v>0.88647502999999994</v>
      </c>
      <c r="ADD53" s="195">
        <v>0.33024984999999996</v>
      </c>
      <c r="ADE53" s="195">
        <v>0.79977209000000005</v>
      </c>
      <c r="ADF53" s="195">
        <v>18.993803</v>
      </c>
      <c r="ADG53" s="195">
        <v>0.30810689000000002</v>
      </c>
      <c r="ADH53" s="195">
        <v>8.0469402900000002</v>
      </c>
      <c r="ADI53" s="195">
        <v>20.184422959999999</v>
      </c>
      <c r="ADJ53" s="195">
        <v>28.539470139999999</v>
      </c>
      <c r="ADK53" s="195">
        <v>165.1428228</v>
      </c>
      <c r="ADL53" s="195">
        <v>1.6951852000000001</v>
      </c>
      <c r="ADM53" s="195">
        <v>1.6951852000000001</v>
      </c>
      <c r="ADN53" s="195">
        <v>1.2218497600000002</v>
      </c>
      <c r="ADO53" s="195">
        <v>3.4417924299999996</v>
      </c>
      <c r="ADP53" s="195">
        <v>0.90648824000000006</v>
      </c>
      <c r="ADQ53" s="195">
        <v>47.327985519999999</v>
      </c>
      <c r="ADR53" s="195">
        <v>0.38470968999999999</v>
      </c>
      <c r="ADS53" s="195">
        <v>53.282825640000013</v>
      </c>
      <c r="ADT53" s="195">
        <v>0.22360991</v>
      </c>
      <c r="ADU53" s="195">
        <v>0.86776973999999985</v>
      </c>
      <c r="ADV53" s="195">
        <v>1.79556217</v>
      </c>
      <c r="ADW53" s="195">
        <v>8.4590616599999997</v>
      </c>
      <c r="ADX53" s="195">
        <v>1.5647487</v>
      </c>
      <c r="ADY53" s="195">
        <v>12.910752179999999</v>
      </c>
      <c r="ADZ53" s="195">
        <v>0.26282836000000004</v>
      </c>
      <c r="AEA53" s="195">
        <v>1.4744093600000001</v>
      </c>
      <c r="AEB53" s="195">
        <v>5.9706603500000011</v>
      </c>
      <c r="AEC53" s="195">
        <v>0.54830170999999983</v>
      </c>
      <c r="AED53" s="195">
        <v>8.2561997800000011</v>
      </c>
      <c r="AEE53" s="195">
        <v>9.6369231800000001</v>
      </c>
      <c r="AEF53" s="195">
        <v>23.394352859999998</v>
      </c>
      <c r="AEG53" s="195">
        <v>0.28502147</v>
      </c>
      <c r="AEH53" s="195">
        <v>16.472569319999998</v>
      </c>
      <c r="AEI53" s="195">
        <v>12.725383690000001</v>
      </c>
      <c r="AEJ53" s="195">
        <v>62.51425051999999</v>
      </c>
      <c r="AEK53" s="195">
        <v>138.65921331999996</v>
      </c>
      <c r="AEL53" s="195">
        <v>10.441569729999998</v>
      </c>
      <c r="AEM53" s="195">
        <v>0.29568148999999994</v>
      </c>
      <c r="AEN53" s="195">
        <v>0.22765460999999998</v>
      </c>
      <c r="AEO53" s="195">
        <v>68.404599809999993</v>
      </c>
      <c r="AEP53" s="195">
        <v>0.59108106999999865</v>
      </c>
      <c r="AEQ53" s="195">
        <v>79.960586709999987</v>
      </c>
      <c r="AER53" s="195">
        <v>0.67983331000000002</v>
      </c>
      <c r="AES53" s="195">
        <v>0.90342739999999999</v>
      </c>
      <c r="AET53" s="195">
        <v>3.9203313999999998</v>
      </c>
      <c r="AEU53" s="195">
        <v>1.69941103</v>
      </c>
      <c r="AEV53" s="195">
        <v>4.2487040799999995</v>
      </c>
      <c r="AEW53" s="195">
        <v>11.451707219999998</v>
      </c>
      <c r="AEX53" s="195">
        <v>1.2876394600000003</v>
      </c>
      <c r="AEY53" s="195">
        <v>1.0985068</v>
      </c>
      <c r="AEZ53" s="195">
        <v>1.7233830800000001</v>
      </c>
      <c r="AFA53" s="195">
        <v>0.60108678999999998</v>
      </c>
      <c r="AFB53" s="195">
        <v>4.71061613</v>
      </c>
      <c r="AFC53" s="195">
        <v>0.85525587000000025</v>
      </c>
      <c r="AFD53" s="195">
        <v>2.0299684999999998</v>
      </c>
      <c r="AFE53" s="195">
        <v>3.5970315499999996</v>
      </c>
      <c r="AFF53" s="195">
        <v>51.257366919999996</v>
      </c>
      <c r="AFG53" s="195">
        <v>5.5754634799999998</v>
      </c>
      <c r="AFH53" s="195">
        <v>63.315086320000006</v>
      </c>
      <c r="AFI53" s="195">
        <v>18.688830670000002</v>
      </c>
      <c r="AFJ53" s="195">
        <v>0.75343055999999986</v>
      </c>
      <c r="AFK53" s="195">
        <v>19.44226123</v>
      </c>
      <c r="AFL53" s="195">
        <v>178.88025761000003</v>
      </c>
      <c r="AFM53" s="195">
        <v>4.3180160099999991</v>
      </c>
      <c r="AFN53" s="195">
        <v>0.55963926999999991</v>
      </c>
      <c r="AFO53" s="195">
        <v>25.455195310000001</v>
      </c>
      <c r="AFP53" s="195">
        <v>30.33285059</v>
      </c>
      <c r="AFQ53" s="195">
        <v>0.5408944799999994</v>
      </c>
      <c r="AFR53" s="195">
        <v>1.6948518999999997</v>
      </c>
      <c r="AFS53" s="195">
        <v>8.4428796599999991</v>
      </c>
      <c r="AFT53" s="195">
        <v>2.4954303000000002</v>
      </c>
      <c r="AFU53" s="195">
        <v>13.17405634</v>
      </c>
      <c r="AFV53" s="195">
        <v>0.45430166000000005</v>
      </c>
      <c r="AFW53" s="195">
        <v>1.5834403399999999</v>
      </c>
      <c r="AFX53" s="195">
        <v>9.6553334799999995</v>
      </c>
      <c r="AFY53" s="195">
        <v>1.01264573</v>
      </c>
      <c r="AFZ53" s="195">
        <v>45.161666570000001</v>
      </c>
      <c r="AGA53" s="195">
        <v>57.867387779999994</v>
      </c>
      <c r="AGB53" s="195">
        <v>1.9193679899999998</v>
      </c>
      <c r="AGC53" s="195">
        <v>0.71326699000000005</v>
      </c>
      <c r="AGD53" s="195">
        <v>1.8801331100000001</v>
      </c>
      <c r="AGE53" s="195">
        <v>0.26687392999999998</v>
      </c>
      <c r="AGF53" s="195">
        <v>4.0049157399999995</v>
      </c>
      <c r="AGG53" s="195">
        <v>8.7845577600000002</v>
      </c>
      <c r="AGH53" s="195">
        <v>1.4844475399999999</v>
      </c>
      <c r="AGI53" s="195">
        <v>7.0735515100000006</v>
      </c>
      <c r="AGJ53" s="195">
        <v>6.7958648200000003</v>
      </c>
      <c r="AGK53" s="195">
        <v>19.136800050000002</v>
      </c>
      <c r="AGL53" s="195">
        <v>3.1086978099999998</v>
      </c>
      <c r="AGM53" s="195">
        <v>37.599361729999998</v>
      </c>
      <c r="AGN53" s="195">
        <v>147.75821419999997</v>
      </c>
      <c r="AGO53" s="195">
        <v>0.19142625000000002</v>
      </c>
      <c r="AGP53" s="195">
        <v>4.16899497</v>
      </c>
      <c r="AGQ53" s="195">
        <v>25.960290230000002</v>
      </c>
      <c r="AGR53" s="195">
        <v>1.0847776</v>
      </c>
      <c r="AGS53" s="195">
        <v>1.0401571500000004</v>
      </c>
      <c r="AGT53" s="195">
        <v>32.445646199999999</v>
      </c>
      <c r="AGU53" s="195">
        <v>44.559000630000007</v>
      </c>
      <c r="AGV53" s="195">
        <v>0.76330323</v>
      </c>
      <c r="AGW53" s="195">
        <v>10.109618380000001</v>
      </c>
      <c r="AGX53" s="195">
        <v>36.568855479999996</v>
      </c>
      <c r="AGY53" s="195">
        <v>0.80706271000000007</v>
      </c>
      <c r="AGZ53" s="195">
        <v>92.807840429999985</v>
      </c>
      <c r="AHA53" s="195">
        <v>0.78395301000000006</v>
      </c>
      <c r="AHB53" s="195">
        <v>1.57296288</v>
      </c>
      <c r="AHC53" s="195">
        <v>0.95660977999999997</v>
      </c>
      <c r="AHD53" s="195">
        <v>1.6566245499999999</v>
      </c>
      <c r="AHE53" s="195">
        <v>4.3368693</v>
      </c>
      <c r="AHF53" s="195">
        <v>9.3070195199999972</v>
      </c>
      <c r="AHG53" s="195">
        <v>0.40219210999999999</v>
      </c>
      <c r="AHH53" s="195">
        <v>5.0070051900000001</v>
      </c>
      <c r="AHI53" s="195">
        <v>2.4045257200000001</v>
      </c>
      <c r="AHJ53" s="195">
        <v>20.090823369999999</v>
      </c>
      <c r="AHK53" s="195">
        <v>37.160294759999999</v>
      </c>
      <c r="AHL53" s="195">
        <v>65.064841149999992</v>
      </c>
      <c r="AHM53" s="195">
        <v>199.62534730000002</v>
      </c>
      <c r="AHN53" s="195">
        <v>17.217111829999997</v>
      </c>
      <c r="AHO53" s="195">
        <v>2.3845970100000007</v>
      </c>
      <c r="AHP53" s="195">
        <v>30.943544419999998</v>
      </c>
      <c r="AHQ53" s="195">
        <v>7.1041668099999997</v>
      </c>
      <c r="AHR53" s="195">
        <v>1.5890398100000001</v>
      </c>
      <c r="AHS53" s="195">
        <v>59.238459880000001</v>
      </c>
      <c r="AHT53" s="195">
        <v>0.51864242999999999</v>
      </c>
      <c r="AHU53" s="195">
        <v>2.10857546</v>
      </c>
      <c r="AHV53" s="195">
        <v>0.51137450000000007</v>
      </c>
      <c r="AHW53" s="195">
        <v>0.23534935000000001</v>
      </c>
      <c r="AHX53" s="195">
        <v>2.8036570999999997</v>
      </c>
      <c r="AHY53" s="195">
        <v>6.1775988399999999</v>
      </c>
      <c r="AHZ53" s="195">
        <v>2.0974173299999999</v>
      </c>
      <c r="AIA53" s="195">
        <v>12.64098607</v>
      </c>
      <c r="AIB53" s="195">
        <v>0.89562629000000005</v>
      </c>
      <c r="AIC53" s="195">
        <v>1.0680358299999999</v>
      </c>
      <c r="AID53" s="195">
        <v>0.87750317</v>
      </c>
      <c r="AIE53" s="195">
        <v>17.579568689999999</v>
      </c>
      <c r="AIF53" s="195">
        <v>2.3821957600000006</v>
      </c>
      <c r="AIG53" s="195">
        <v>20.489399899999995</v>
      </c>
      <c r="AIH53" s="195">
        <v>2.8180357799999998</v>
      </c>
      <c r="AII53" s="195">
        <v>1.8943808999999998</v>
      </c>
      <c r="AIJ53" s="195">
        <v>44.522166659999996</v>
      </c>
      <c r="AIK53" s="195">
        <v>72.106178999999983</v>
      </c>
      <c r="AIL53" s="195">
        <v>38.65128004000001</v>
      </c>
      <c r="AIM53" s="195">
        <v>4.9993866099999931</v>
      </c>
      <c r="AIN53" s="195">
        <v>13.676288829999997</v>
      </c>
      <c r="AIO53" s="195">
        <v>57.326955480000009</v>
      </c>
      <c r="AIP53" s="195">
        <v>212.42876189</v>
      </c>
      <c r="AIQ53" s="195">
        <v>49.552224580000001</v>
      </c>
      <c r="AIR53" s="195">
        <v>49.552224580000001</v>
      </c>
      <c r="AIS53" s="195">
        <v>0.93938853999999994</v>
      </c>
      <c r="AIT53" s="195">
        <v>3.0280130399999998</v>
      </c>
      <c r="AIU53" s="195">
        <v>5.0829663899999993</v>
      </c>
      <c r="AIV53" s="195">
        <v>0.65557162999999996</v>
      </c>
      <c r="AIW53" s="195">
        <v>1.63960456</v>
      </c>
      <c r="AIX53" s="195">
        <v>11.345544159999999</v>
      </c>
      <c r="AIY53" s="195">
        <v>9.4325000000000006E-2</v>
      </c>
      <c r="AIZ53" s="195">
        <v>2.1450381699999999</v>
      </c>
      <c r="AJA53" s="195">
        <v>46.931377000000005</v>
      </c>
      <c r="AJB53" s="195">
        <v>0.72087729000000011</v>
      </c>
      <c r="AJC53" s="195">
        <v>9.1564302899999994</v>
      </c>
      <c r="AJD53" s="195">
        <v>59.048047749999995</v>
      </c>
      <c r="AJE53" s="195">
        <v>1.6276757499999999</v>
      </c>
      <c r="AJF53" s="195">
        <v>0.37602456000000001</v>
      </c>
      <c r="AJG53" s="195">
        <v>0.59975530999999993</v>
      </c>
      <c r="AJH53" s="195"/>
      <c r="AJI53" s="195">
        <v>1.44966723</v>
      </c>
      <c r="AJJ53" s="195">
        <v>4.0531228500000003</v>
      </c>
      <c r="AJK53" s="195">
        <v>3.7709377000000002</v>
      </c>
      <c r="AJL53" s="195">
        <v>2.0320558399999999</v>
      </c>
      <c r="AJM53" s="195">
        <v>0.46128952999999995</v>
      </c>
      <c r="AJN53" s="195">
        <v>2.3714348299999997</v>
      </c>
      <c r="AJO53" s="195">
        <v>12.041358089999999</v>
      </c>
      <c r="AJP53" s="195">
        <v>20.677075989999999</v>
      </c>
      <c r="AJQ53" s="195">
        <v>144.67601532999998</v>
      </c>
      <c r="AJR53" s="195">
        <v>13.08133441</v>
      </c>
      <c r="AJS53" s="195">
        <v>12.586238640000001</v>
      </c>
      <c r="AJT53" s="195">
        <v>89.220733559999999</v>
      </c>
      <c r="AJU53" s="195">
        <v>7.5056299999999992E-2</v>
      </c>
      <c r="AJV53" s="195">
        <v>3.1684890599999997</v>
      </c>
      <c r="AJW53" s="195">
        <v>118.13185197000001</v>
      </c>
      <c r="AJX53" s="195">
        <v>0.70828651999999992</v>
      </c>
      <c r="AJY53" s="195">
        <v>0.30978271000000002</v>
      </c>
      <c r="AJZ53" s="195">
        <v>2.0920474599999999</v>
      </c>
      <c r="AKA53" s="195">
        <v>1.5907363800000005</v>
      </c>
      <c r="AKB53" s="195">
        <v>2.6399103099999999</v>
      </c>
      <c r="AKC53" s="195">
        <v>7.3407633800000003</v>
      </c>
      <c r="AKD53" s="195">
        <v>2.7265436599999999</v>
      </c>
      <c r="AKE53" s="195">
        <v>11.445761959999999</v>
      </c>
      <c r="AKF53" s="195">
        <v>2.8775680500000003</v>
      </c>
      <c r="AKG53" s="195">
        <v>5.2427008500000003</v>
      </c>
      <c r="AKH53" s="195">
        <v>34.648775120000003</v>
      </c>
      <c r="AKI53" s="195">
        <v>56.941349639999999</v>
      </c>
      <c r="AKJ53" s="195">
        <v>18.824480229999999</v>
      </c>
      <c r="AKK53" s="195">
        <v>11.330864359999998</v>
      </c>
      <c r="AKL53" s="195">
        <v>22.791304180000001</v>
      </c>
      <c r="AKM53" s="195">
        <v>68.745242009999998</v>
      </c>
      <c r="AKN53" s="195">
        <v>121.69189078000002</v>
      </c>
      <c r="AKO53" s="195">
        <v>1.2449790300000001</v>
      </c>
      <c r="AKP53" s="195">
        <v>1.2449790300000001</v>
      </c>
      <c r="AKQ53" s="195">
        <v>305.35083479999986</v>
      </c>
      <c r="AKR53" s="195">
        <v>2007.8142495199984</v>
      </c>
      <c r="AKS53" s="195">
        <v>3.7661879899999997</v>
      </c>
      <c r="AKT53" s="195">
        <v>0.84168836000000002</v>
      </c>
      <c r="AKU53" s="195">
        <v>0.76293918999999999</v>
      </c>
      <c r="AKV53" s="195">
        <v>5.3708155399999997</v>
      </c>
      <c r="AKW53" s="195"/>
      <c r="AKX53" s="195">
        <v>3.9625E-2</v>
      </c>
      <c r="AKY53" s="195">
        <v>0.92693119000000002</v>
      </c>
      <c r="AKZ53" s="195">
        <v>1.0859051</v>
      </c>
      <c r="ALA53" s="195">
        <v>3.9211704600000004</v>
      </c>
      <c r="ALB53" s="195">
        <v>5.97363175</v>
      </c>
      <c r="ALC53" s="195">
        <v>0.18722172999999998</v>
      </c>
      <c r="ALD53" s="195">
        <v>7.3963213099999994</v>
      </c>
      <c r="ALE53" s="195">
        <v>0.6731519600000001</v>
      </c>
      <c r="ALF53" s="195">
        <v>0.38975625000000003</v>
      </c>
      <c r="ALG53" s="195">
        <v>0.67010738999999997</v>
      </c>
      <c r="ALH53" s="195">
        <v>9.316558640000002</v>
      </c>
      <c r="ALI53" s="195"/>
      <c r="ALJ53" s="195">
        <v>1.8551852600000001</v>
      </c>
      <c r="ALK53" s="195">
        <v>0.13925011999999998</v>
      </c>
      <c r="ALL53" s="195">
        <v>1.4207996900000002</v>
      </c>
      <c r="ALM53" s="195">
        <v>3.4152350700000009</v>
      </c>
      <c r="ALN53" s="195">
        <v>6.1065308100000006</v>
      </c>
      <c r="ALO53" s="195">
        <v>11.80179646</v>
      </c>
      <c r="ALP53" s="195">
        <v>11.532937780000001</v>
      </c>
      <c r="ALQ53" s="195">
        <v>28.308671969999999</v>
      </c>
      <c r="ALR53" s="195">
        <v>57.749937020000004</v>
      </c>
      <c r="ALS53" s="195">
        <v>81.826178019999986</v>
      </c>
      <c r="ALT53" s="195">
        <v>1.5813577699999999</v>
      </c>
      <c r="ALU53" s="195">
        <v>1.5813577699999999</v>
      </c>
      <c r="ALV53" s="195">
        <v>3.3962623600000001</v>
      </c>
      <c r="ALW53" s="195">
        <v>0.96559856999999549</v>
      </c>
      <c r="ALX53" s="195">
        <v>2.90551089</v>
      </c>
      <c r="ALY53" s="195">
        <v>0.43431016</v>
      </c>
      <c r="ALZ53" s="195">
        <v>1.8926866699999998</v>
      </c>
      <c r="AMA53" s="195">
        <v>9.5943686499999963</v>
      </c>
      <c r="AMB53" s="195">
        <v>5.6713993599999997</v>
      </c>
      <c r="AMC53" s="195">
        <v>1.46469396</v>
      </c>
      <c r="AMD53" s="195">
        <v>0.78003702000000008</v>
      </c>
      <c r="AME53" s="195">
        <v>10.62829399</v>
      </c>
      <c r="AMF53" s="195">
        <v>0.35460665999999996</v>
      </c>
      <c r="AMG53" s="195">
        <v>18.899030990000004</v>
      </c>
      <c r="AMH53" s="195">
        <v>4.2275260000000002E-2</v>
      </c>
      <c r="AMI53" s="195">
        <v>1.5446278000000002</v>
      </c>
      <c r="AMJ53" s="195">
        <v>0.86709923</v>
      </c>
      <c r="AMK53" s="195">
        <v>0.37396898000000001</v>
      </c>
      <c r="AML53" s="195">
        <v>13.019521079999999</v>
      </c>
      <c r="AMM53" s="195">
        <v>15.84749235</v>
      </c>
      <c r="AMN53" s="195">
        <v>0.77654847000000005</v>
      </c>
      <c r="AMO53" s="195">
        <v>0.64576670999999997</v>
      </c>
      <c r="AMP53" s="195">
        <v>0.76760189000000001</v>
      </c>
      <c r="AMQ53" s="195">
        <v>2.7825131700000001</v>
      </c>
      <c r="AMR53" s="195">
        <f t="shared" si="49"/>
        <v>4.9724302399999996</v>
      </c>
      <c r="AMS53" s="195">
        <f t="shared" si="50"/>
        <v>50.894679999999994</v>
      </c>
      <c r="AMT53" s="195">
        <v>23.268117039999989</v>
      </c>
      <c r="AMU53" s="195">
        <v>23.268117039999989</v>
      </c>
      <c r="AMV53" s="195">
        <v>15.440240389999991</v>
      </c>
      <c r="AMW53" s="195">
        <v>27.870116459999977</v>
      </c>
      <c r="AMX53" s="195">
        <v>14.62610493</v>
      </c>
      <c r="AMY53" s="195">
        <v>57.936461779999966</v>
      </c>
      <c r="AMZ53" s="195">
        <v>15.835239120000001</v>
      </c>
      <c r="ANA53" s="195">
        <v>3.5286890000000001E-2</v>
      </c>
      <c r="ANB53" s="195">
        <v>4.6082269699999996</v>
      </c>
      <c r="ANC53" s="195">
        <v>6.2873627900000013</v>
      </c>
      <c r="AND53" s="195">
        <v>3.1461573999999999</v>
      </c>
      <c r="ANE53" s="195">
        <f t="shared" si="51"/>
        <v>29.912273169999999</v>
      </c>
      <c r="ANF53" s="195">
        <v>9.6062962399999989</v>
      </c>
      <c r="ANG53" s="195">
        <v>119.71838020000001</v>
      </c>
      <c r="ANH53" s="195">
        <v>1.1514022499999998</v>
      </c>
      <c r="ANI53" s="195">
        <v>0.66960554000000005</v>
      </c>
      <c r="ANJ53" s="195">
        <v>8.4651534999999996</v>
      </c>
      <c r="ANK53" s="195">
        <v>139.61083773000001</v>
      </c>
      <c r="ANL53" s="195">
        <v>2.1723285200000002</v>
      </c>
      <c r="ANM53" s="195">
        <v>28.124372679999997</v>
      </c>
      <c r="ANN53" s="195">
        <v>1.1208686699999999</v>
      </c>
      <c r="ANO53" s="195">
        <v>27.213266690000001</v>
      </c>
      <c r="ANP53" s="195">
        <v>10.43897291</v>
      </c>
      <c r="ANQ53" s="195">
        <v>69.06980947000001</v>
      </c>
      <c r="ANR53" s="195">
        <f t="shared" si="52"/>
        <v>319.79749918999994</v>
      </c>
      <c r="ANS53" s="195">
        <v>5.4712980763094627</v>
      </c>
      <c r="ANT53" s="195">
        <v>1.8779431899999997</v>
      </c>
      <c r="ANU53" s="195">
        <v>0.54950110999999979</v>
      </c>
      <c r="ANV53" s="195">
        <v>10.98214795</v>
      </c>
      <c r="ANW53" s="195">
        <v>30.35984264</v>
      </c>
      <c r="ANX53" s="195">
        <v>49.240732966309473</v>
      </c>
      <c r="ANY53" s="195">
        <v>2.28022597</v>
      </c>
      <c r="ANZ53" s="195">
        <v>0.57099005999999997</v>
      </c>
      <c r="AOA53" s="195">
        <v>34.826817819999995</v>
      </c>
      <c r="AOB53" s="195">
        <v>0.46628501</v>
      </c>
      <c r="AOC53" s="195">
        <v>3.1010442000000005</v>
      </c>
      <c r="AOD53" s="195">
        <v>41.245363059999995</v>
      </c>
      <c r="AOE53" s="195">
        <v>6.7863106599999998</v>
      </c>
      <c r="AOF53" s="195">
        <v>1.0123088899999999</v>
      </c>
      <c r="AOG53" s="195">
        <v>0.87794793000000004</v>
      </c>
      <c r="AOH53" s="195">
        <v>1.5151252000000004</v>
      </c>
      <c r="AOI53" s="195">
        <v>10.191692680000001</v>
      </c>
      <c r="AOJ53" s="195">
        <v>0.28295555999999999</v>
      </c>
      <c r="AOK53" s="195">
        <v>11.488486789999998</v>
      </c>
      <c r="AOL53" s="195">
        <v>2.11035795</v>
      </c>
      <c r="AOM53" s="195">
        <v>7.5847807300000012</v>
      </c>
      <c r="AON53" s="195">
        <v>0.29951087999999998</v>
      </c>
      <c r="AOO53" s="195">
        <v>21.76609191</v>
      </c>
      <c r="AOP53" s="195">
        <v>7.0108482999999993</v>
      </c>
      <c r="AOQ53" s="195">
        <v>17.843598020000002</v>
      </c>
      <c r="AOR53" s="195">
        <v>24.854446320000001</v>
      </c>
      <c r="AOS53" s="195">
        <v>147.29832693630948</v>
      </c>
      <c r="AOT53" s="195">
        <v>6.3632802299999991</v>
      </c>
      <c r="AOU53" s="195">
        <v>2.6623717099999999</v>
      </c>
      <c r="AOV53" s="195">
        <v>9.0256519399999995</v>
      </c>
      <c r="AOW53" s="195">
        <v>0.20588984000000002</v>
      </c>
      <c r="AOX53" s="195">
        <v>0.28245835000000002</v>
      </c>
      <c r="AOY53" s="195">
        <v>62.511975530000008</v>
      </c>
      <c r="AOZ53" s="195">
        <v>5.7171792999999864</v>
      </c>
      <c r="APA53" s="195">
        <v>0.70403386000000001</v>
      </c>
      <c r="APB53" s="195">
        <f t="shared" si="53"/>
        <v>69.421536879999991</v>
      </c>
      <c r="APC53" s="195">
        <v>1.6562287499999999</v>
      </c>
      <c r="APD53" s="195">
        <v>0.55242001000000007</v>
      </c>
      <c r="APE53" s="195">
        <v>9.1032649900000013</v>
      </c>
      <c r="APF53" s="195">
        <v>0.5065508700000001</v>
      </c>
      <c r="APG53" s="195">
        <v>65.039686339999989</v>
      </c>
      <c r="APH53" s="195">
        <v>76.858150959999989</v>
      </c>
      <c r="API53" s="195">
        <v>0.93370223000000008</v>
      </c>
      <c r="APJ53" s="195">
        <v>1.2278121399999999</v>
      </c>
      <c r="APK53" s="195">
        <v>32.120147690000003</v>
      </c>
      <c r="APL53" s="195">
        <v>2.4947531300000003</v>
      </c>
      <c r="APM53" s="195">
        <v>2.3148190199999998</v>
      </c>
      <c r="APN53" s="195">
        <v>39.091234209999996</v>
      </c>
      <c r="APO53" s="195">
        <v>0.15179035000000002</v>
      </c>
      <c r="APP53" s="195">
        <v>0.81301954999999981</v>
      </c>
      <c r="APQ53" s="195">
        <v>0.74531756999999998</v>
      </c>
      <c r="APR53" s="195">
        <v>39.614584009999994</v>
      </c>
      <c r="APS53" s="195">
        <v>26.306710149999997</v>
      </c>
      <c r="APT53" s="195">
        <v>67.631421630000006</v>
      </c>
      <c r="APU53" s="195">
        <f t="shared" si="54"/>
        <v>262.02799561999996</v>
      </c>
      <c r="APV53" s="195">
        <v>2.1962192799999998</v>
      </c>
      <c r="APW53" s="195">
        <v>0.47829125999999994</v>
      </c>
      <c r="APX53" s="195">
        <v>7.9297255599999996</v>
      </c>
      <c r="APY53" s="195">
        <v>1.2665972999999999</v>
      </c>
      <c r="APZ53" s="195">
        <v>13.351937960000003</v>
      </c>
      <c r="AQA53" s="195">
        <v>25.222771359999999</v>
      </c>
      <c r="AQB53" s="195">
        <v>1.7775619699999998</v>
      </c>
      <c r="AQC53" s="195">
        <v>26.164364930000001</v>
      </c>
      <c r="AQD53" s="195">
        <v>20.41439905</v>
      </c>
      <c r="AQE53" s="195">
        <v>50.952357909999996</v>
      </c>
      <c r="AQF53" s="195">
        <v>6.9501246300000021</v>
      </c>
      <c r="AQG53" s="195">
        <v>106.25880848999999</v>
      </c>
      <c r="AQH53" s="195">
        <v>1.9999795600000001</v>
      </c>
      <c r="AQI53" s="195">
        <v>0.1864779</v>
      </c>
      <c r="AQJ53" s="195">
        <v>51.129593159999999</v>
      </c>
      <c r="AQK53" s="195">
        <v>53.316050619999999</v>
      </c>
      <c r="AQL53" s="195">
        <v>11.15825077</v>
      </c>
      <c r="AQM53" s="195">
        <v>0.50976241</v>
      </c>
      <c r="AQN53" s="195">
        <v>48.74367870999999</v>
      </c>
      <c r="AQO53" s="195">
        <v>3.7928773200000001</v>
      </c>
      <c r="AQP53" s="195">
        <v>9.448315019999999</v>
      </c>
      <c r="AQQ53" s="195">
        <v>73.65288422999997</v>
      </c>
      <c r="AQR53" s="195">
        <f t="shared" si="55"/>
        <v>258.45051469999999</v>
      </c>
      <c r="AQS53" s="195">
        <v>3.8664453899999991</v>
      </c>
      <c r="AQT53" s="195">
        <v>31.377566690000002</v>
      </c>
      <c r="AQU53" s="195">
        <v>7.6618396400000002</v>
      </c>
      <c r="AQV53" s="195"/>
      <c r="AQW53" s="195">
        <v>9.2508374799999995</v>
      </c>
      <c r="AQX53" s="195">
        <v>52.156689200000002</v>
      </c>
      <c r="AQY53" s="195">
        <v>1.6371873299999991</v>
      </c>
      <c r="AQZ53" s="195">
        <v>21.733016199999998</v>
      </c>
      <c r="ARA53" s="195">
        <v>6.0545477000000005</v>
      </c>
      <c r="ARB53" s="195">
        <v>1.191326199999998</v>
      </c>
      <c r="ARC53" s="195">
        <v>1.9958919899999992</v>
      </c>
      <c r="ARD53" s="195">
        <v>32.611969419999994</v>
      </c>
      <c r="ARE53" s="195">
        <v>10.10247895</v>
      </c>
      <c r="ARF53" s="195">
        <v>9.1779857999999859</v>
      </c>
      <c r="ARG53" s="195">
        <v>27.045849130000001</v>
      </c>
      <c r="ARH53" s="195">
        <v>9.5839220699999892</v>
      </c>
      <c r="ARI53" s="195">
        <v>55.910235949999972</v>
      </c>
      <c r="ARJ53" s="195">
        <v>14.719897149999989</v>
      </c>
      <c r="ARK53" s="195">
        <v>8.03176562999999</v>
      </c>
      <c r="ARL53" s="195">
        <v>2.2797795199999999</v>
      </c>
      <c r="ARM53" s="195">
        <v>4.0039513999999894</v>
      </c>
      <c r="ARN53" s="195">
        <v>2.5920314199999899</v>
      </c>
      <c r="ARO53" s="195">
        <v>31.627425119999959</v>
      </c>
      <c r="ARP53" s="195">
        <v>7.1730910099999878</v>
      </c>
      <c r="ARQ53" s="195">
        <v>0.59252741999999992</v>
      </c>
      <c r="ARR53" s="195">
        <v>16.287115659999991</v>
      </c>
      <c r="ARS53" s="195">
        <v>24.05273408999998</v>
      </c>
      <c r="ART53" s="195">
        <v>196.3590537799999</v>
      </c>
      <c r="ARU53" s="195">
        <v>11.624688879999981</v>
      </c>
      <c r="ARV53" s="195">
        <v>19.796352970000001</v>
      </c>
      <c r="ARW53" s="195">
        <v>31.42104184999998</v>
      </c>
      <c r="ARX53" s="195">
        <v>12.352748099999998</v>
      </c>
      <c r="ARY53" s="195">
        <v>1.3853544499999999</v>
      </c>
      <c r="ARZ53" s="195">
        <v>0.71260840999999997</v>
      </c>
      <c r="ASA53" s="195">
        <v>22.592641560000001</v>
      </c>
      <c r="ASB53" s="195">
        <v>37.043352520000006</v>
      </c>
      <c r="ASC53" s="195">
        <v>6.900628049999999</v>
      </c>
      <c r="ASD53" s="195">
        <v>14.993253749999999</v>
      </c>
      <c r="ASE53" s="195">
        <v>1.2181270200000001</v>
      </c>
      <c r="ASF53" s="195">
        <v>10.885161940000001</v>
      </c>
      <c r="ASG53" s="195">
        <v>25.905236630000001</v>
      </c>
      <c r="ASH53" s="195">
        <v>59.902407390000008</v>
      </c>
      <c r="ASI53" s="195">
        <v>1.4738494799999999</v>
      </c>
      <c r="ASJ53" s="195">
        <v>2.9700230900000002</v>
      </c>
      <c r="ASK53" s="195">
        <v>1.3537908200000004</v>
      </c>
      <c r="ASL53" s="195">
        <v>2.9366581899999997</v>
      </c>
      <c r="ASM53" s="195">
        <v>23.205628779999998</v>
      </c>
      <c r="ASN53" s="195">
        <v>31.939950359999997</v>
      </c>
      <c r="ASO53" s="195">
        <v>2.2217844799999984</v>
      </c>
      <c r="ASP53" s="195">
        <v>24.957560539999999</v>
      </c>
      <c r="ASQ53" s="195">
        <v>0.70276481999999996</v>
      </c>
      <c r="ASR53" s="195">
        <v>4.6495241800000002</v>
      </c>
      <c r="ASS53" s="195">
        <v>6.4646288799999994</v>
      </c>
      <c r="AST53" s="195">
        <v>38.996262899999998</v>
      </c>
      <c r="ASU53" s="195">
        <v>199.30301502</v>
      </c>
      <c r="ASV53" s="195">
        <v>0.24779070000000003</v>
      </c>
      <c r="ASW53" s="195">
        <v>38.444177719999992</v>
      </c>
      <c r="ASX53" s="195">
        <v>2.4032931</v>
      </c>
      <c r="ASY53" s="195">
        <v>4.8746194799999909</v>
      </c>
      <c r="ASZ53" s="195">
        <v>2.1327086799999999</v>
      </c>
      <c r="ATA53" s="195">
        <v>48.10258967999998</v>
      </c>
      <c r="ATB53" s="195">
        <v>26.085278110000004</v>
      </c>
      <c r="ATC53" s="195">
        <v>13.223458369999999</v>
      </c>
      <c r="ATD53" s="195">
        <v>4.4658061</v>
      </c>
      <c r="ATE53" s="195">
        <v>11.2117425</v>
      </c>
      <c r="ATF53" s="195">
        <v>3.3769790099999999</v>
      </c>
      <c r="ATG53" s="195">
        <v>58.363264090000001</v>
      </c>
      <c r="ATH53" s="195">
        <v>8.5782372200000001</v>
      </c>
      <c r="ATI53" s="195">
        <v>1.0945145000000001</v>
      </c>
      <c r="ATJ53" s="195">
        <v>1.7869078699999998</v>
      </c>
      <c r="ATK53" s="195">
        <v>6.6076302199999999</v>
      </c>
      <c r="ATL53" s="195">
        <v>8.6244633299999993</v>
      </c>
      <c r="ATM53" s="195">
        <v>26.691753139999999</v>
      </c>
      <c r="ATN53" s="195">
        <v>8.9070357900000001</v>
      </c>
      <c r="ATO53" s="195">
        <v>24.952635000000001</v>
      </c>
      <c r="ATP53" s="195">
        <v>0.74575075999999996</v>
      </c>
      <c r="ATQ53" s="195">
        <v>3.1080729100000002</v>
      </c>
      <c r="ATR53" s="195">
        <v>1.2169838500000001</v>
      </c>
      <c r="ATS53" s="195">
        <v>38.930478309999998</v>
      </c>
      <c r="ATT53" s="195">
        <v>41.110005129999998</v>
      </c>
      <c r="ATU53" s="195">
        <v>41.110005129999998</v>
      </c>
      <c r="ATV53" s="195">
        <v>213.19809035</v>
      </c>
      <c r="ATW53" s="195">
        <v>38.889776510000004</v>
      </c>
      <c r="ATX53" s="195">
        <v>7.8701573800000002</v>
      </c>
      <c r="ATY53" s="195">
        <v>5.0270913799999999</v>
      </c>
      <c r="ATZ53" s="195">
        <v>27.470878130000003</v>
      </c>
      <c r="AUA53" s="195">
        <v>79.257903400000004</v>
      </c>
      <c r="AUB53" s="195">
        <v>1.1569918000000001</v>
      </c>
      <c r="AUC53" s="195">
        <v>3.99647459</v>
      </c>
      <c r="AUD53" s="195">
        <v>26.177319300000001</v>
      </c>
      <c r="AUE53" s="195">
        <v>1.9211059999999998</v>
      </c>
      <c r="AUF53" s="195">
        <v>4.1907423900000005</v>
      </c>
      <c r="AUG53" s="195">
        <v>37.442634080000005</v>
      </c>
      <c r="AUH53" s="195">
        <v>0.64272772999999994</v>
      </c>
      <c r="AUI53" s="195">
        <v>14.778667029999998</v>
      </c>
      <c r="AUJ53" s="195">
        <v>2.4395800300000001</v>
      </c>
      <c r="AUK53" s="195">
        <v>2.0516248599999964</v>
      </c>
      <c r="AUL53" s="195">
        <v>22.090481509999901</v>
      </c>
      <c r="AUM53" s="195">
        <v>42.00308115999988</v>
      </c>
      <c r="AUN53" s="195">
        <v>2.2493696699999997</v>
      </c>
      <c r="AUO53" s="195">
        <v>2.1030356199999982</v>
      </c>
      <c r="AUP53" s="195">
        <v>0.91230702999999991</v>
      </c>
      <c r="AUQ53" s="195">
        <v>1.2693434199999989</v>
      </c>
      <c r="AUR53" s="195">
        <v>19.409283639999881</v>
      </c>
      <c r="AUS53" s="195">
        <v>25.943339379999877</v>
      </c>
      <c r="AUT53" s="195">
        <v>11.098119100000103</v>
      </c>
      <c r="AUU53" s="195">
        <v>0.6346918199999998</v>
      </c>
      <c r="AUV53" s="195">
        <v>16.8191312699999</v>
      </c>
      <c r="AUW53" s="195">
        <v>18.476982369999988</v>
      </c>
      <c r="AUX53" s="195">
        <v>47.028924559999993</v>
      </c>
      <c r="AUY53" s="195">
        <v>231.67588257999978</v>
      </c>
      <c r="AUZ53" s="195">
        <v>14.461569469999999</v>
      </c>
      <c r="AVA53" s="195">
        <v>14.461569469999999</v>
      </c>
      <c r="AVB53" s="195">
        <v>0.20222187999999999</v>
      </c>
      <c r="AVC53" s="195">
        <v>3.3982993999999898</v>
      </c>
      <c r="AVD53" s="195">
        <v>0.82423894999999903</v>
      </c>
      <c r="AVE53" s="195">
        <v>12.736618059999993</v>
      </c>
      <c r="AVF53" s="195">
        <v>7.6821713999999997</v>
      </c>
      <c r="AVG53" s="195">
        <v>24.843549689999975</v>
      </c>
      <c r="AVH53" s="195"/>
      <c r="AVI53" s="195">
        <v>0.24627576999999995</v>
      </c>
      <c r="AVJ53" s="195">
        <v>0.48811022999999998</v>
      </c>
      <c r="AVK53" s="195">
        <v>3.9994093599999987</v>
      </c>
      <c r="AVL53" s="195">
        <v>18.115504129999998</v>
      </c>
      <c r="AVM53" s="195">
        <v>22.849299489999996</v>
      </c>
      <c r="AVN53" s="195">
        <v>1.6776313199999988</v>
      </c>
      <c r="AVO53" s="195">
        <v>16.599956070000001</v>
      </c>
      <c r="AVP53" s="195">
        <v>0.97667996000000024</v>
      </c>
      <c r="AVQ53" s="195">
        <v>1.9905294499999886</v>
      </c>
      <c r="AVR53" s="195">
        <v>25.936895959999955</v>
      </c>
      <c r="AVS53" s="195">
        <v>47.18169275999994</v>
      </c>
      <c r="AVT53" s="195">
        <v>0.35583706999999898</v>
      </c>
      <c r="AVU53" s="195">
        <v>1.37795154</v>
      </c>
      <c r="AVV53" s="195">
        <v>6.4532412500000005</v>
      </c>
      <c r="AVW53" s="195">
        <v>0.33974516999999899</v>
      </c>
      <c r="AVX53" s="195">
        <v>1.7384663</v>
      </c>
      <c r="AVY53" s="195">
        <v>10.26524133</v>
      </c>
      <c r="AVZ53" s="195">
        <v>119.60135273999991</v>
      </c>
      <c r="AWA53" s="195">
        <v>0.22117553000000004</v>
      </c>
      <c r="AWB53" s="195">
        <v>2.9878466899999978</v>
      </c>
      <c r="AWC53" s="195">
        <v>5.5109188899999904</v>
      </c>
      <c r="AWD53" s="195">
        <v>9.3732280899999996</v>
      </c>
      <c r="AWE53" s="195">
        <v>0.54131590000000007</v>
      </c>
      <c r="AWF53" s="195">
        <v>18.634485099999988</v>
      </c>
      <c r="AWG53" s="195">
        <v>1.797875389999998</v>
      </c>
      <c r="AWH53" s="195">
        <v>2.1636323899999987</v>
      </c>
      <c r="AWI53" s="195">
        <v>0.40819237999999963</v>
      </c>
      <c r="AWJ53" s="195">
        <v>0.60061823999999997</v>
      </c>
      <c r="AWK53" s="195">
        <v>4.2983533400000002</v>
      </c>
      <c r="AWL53" s="195">
        <v>9.2686717399999967</v>
      </c>
      <c r="AWM53" s="195">
        <v>0.6893317099999996</v>
      </c>
      <c r="AWN53" s="195">
        <f>+AWN54+AWN63</f>
        <v>2.4773010451895043</v>
      </c>
      <c r="AWO53" s="195">
        <f>+AWO54+AWO63</f>
        <v>4.4077169314868803</v>
      </c>
      <c r="AWP53" s="195">
        <f>+AWP54+AWP63</f>
        <v>2.3502551763848394</v>
      </c>
      <c r="AWQ53" s="195">
        <f>+AWQ54+AWQ63</f>
        <v>2.3681643177842564</v>
      </c>
      <c r="AWR53" s="195">
        <f t="shared" si="56"/>
        <v>12.292769180845479</v>
      </c>
      <c r="AWS53" s="195">
        <f>+AWS54+AWS63</f>
        <v>1.3167409956268208</v>
      </c>
      <c r="AWT53" s="195">
        <f>+AWT54+AWT63</f>
        <v>16.853092131195332</v>
      </c>
      <c r="AWU53" s="195">
        <f>+AWU54+AWU63</f>
        <v>0.54714782361516023</v>
      </c>
      <c r="AWV53" s="195">
        <f>+AWV54+AWV63</f>
        <v>22.458635290087464</v>
      </c>
      <c r="AWW53" s="253">
        <f t="shared" si="57"/>
        <v>41.175616240524775</v>
      </c>
      <c r="AWX53" s="195">
        <f>+AWX54+AWX63</f>
        <v>33.551437546326532</v>
      </c>
      <c r="AWY53" s="195">
        <f>+AWY54+AWY63</f>
        <v>1.6657690058309036</v>
      </c>
      <c r="AWZ53" s="253">
        <f t="shared" si="58"/>
        <v>35.217206552157435</v>
      </c>
      <c r="AXA53" s="253">
        <f t="shared" si="59"/>
        <v>116.58874881352767</v>
      </c>
      <c r="AXB53" s="195">
        <f t="shared" si="60"/>
        <v>2197.0213377498367</v>
      </c>
      <c r="AXC53" s="195">
        <f>+AXC54+AXC63</f>
        <v>0.43685390670553936</v>
      </c>
      <c r="AXD53" s="195">
        <f>+AXD54+AXD63</f>
        <v>0.25146353061224491</v>
      </c>
      <c r="AXE53" s="253">
        <f t="shared" si="61"/>
        <v>0.68831743731778428</v>
      </c>
      <c r="AXF53" s="195">
        <f>+AXF54+AXF63</f>
        <v>0.87341995772594749</v>
      </c>
      <c r="AXG53" s="195">
        <f>+AXG54+AXG63</f>
        <v>0.24666597813411079</v>
      </c>
      <c r="AXH53" s="195">
        <f>+AXH54+AXH63</f>
        <v>0.35514828134110787</v>
      </c>
      <c r="AXI53" s="195">
        <f>+AXI54+AXI63</f>
        <v>3.47970610058309</v>
      </c>
      <c r="AXJ53" s="195">
        <f>+AXJ54+AXJ63</f>
        <v>1.2654162346938775</v>
      </c>
      <c r="AXK53" s="253">
        <f t="shared" si="62"/>
        <v>6.2203565524781341</v>
      </c>
      <c r="AXL53" s="195">
        <f>+AXL54+AXL63</f>
        <v>5.6986116195335272</v>
      </c>
      <c r="AXM53" s="195">
        <f>+AXM54+AXM63</f>
        <v>1.8460952930029155</v>
      </c>
      <c r="AXN53" s="195">
        <f>+AXN54+AXN63</f>
        <v>0.25482528134110788</v>
      </c>
      <c r="AXO53" s="195">
        <f>+AXO54+AXO63</f>
        <v>0.31675594460641399</v>
      </c>
      <c r="AXP53" s="195">
        <f>+AXP54+AXP63</f>
        <v>0.67714090962099116</v>
      </c>
      <c r="AXQ53" s="253">
        <f t="shared" si="63"/>
        <v>8.7934290481049562</v>
      </c>
      <c r="AXR53" s="195">
        <f>+AXR54+AXR63</f>
        <v>0.62706646209912531</v>
      </c>
      <c r="AXS53" s="195">
        <f>+AXS54+AXS63</f>
        <v>2.1465381020408163</v>
      </c>
      <c r="AXT53" s="195">
        <f>+AXT54+AXT63</f>
        <v>0.28293837463556848</v>
      </c>
      <c r="AXU53" s="195">
        <f>+AXU54+AXU63</f>
        <v>12.917136600583088</v>
      </c>
      <c r="AXV53" s="253">
        <f t="shared" si="64"/>
        <v>15.973679539358599</v>
      </c>
      <c r="AXW53" s="195">
        <f>+AXW54+AXW63</f>
        <v>1.203933854227405</v>
      </c>
      <c r="AXX53" s="195">
        <f>+AXX54+AXX63</f>
        <v>16.27542194314869</v>
      </c>
      <c r="AXY53" s="195">
        <f>+AXY54+AXY63</f>
        <v>20.260215147230319</v>
      </c>
      <c r="AXZ53" s="195">
        <f>+AXZ54+AXZ63</f>
        <v>17.989732588921282</v>
      </c>
      <c r="AYA53" s="195">
        <f>+AYA54+AYA63</f>
        <v>7.6323494387755089</v>
      </c>
      <c r="AYB53" s="253">
        <f t="shared" si="65"/>
        <v>63.361652972303204</v>
      </c>
      <c r="AYC53" s="253">
        <f t="shared" si="231"/>
        <v>95.037435549562673</v>
      </c>
      <c r="AYD53" s="195">
        <f>+AYD54+AYD63</f>
        <v>1.4430002740524783</v>
      </c>
      <c r="AYE53" s="195">
        <f>+AYE54+AYE63</f>
        <v>17.02659112536443</v>
      </c>
      <c r="AYF53" s="195">
        <f>+AYF54+AYF63</f>
        <v>13.915840956268221</v>
      </c>
      <c r="AYG53" s="195">
        <f>+AYG54+AYG63</f>
        <v>3.2968674927113701</v>
      </c>
      <c r="AYH53" s="195">
        <f>+AYH54+AYH63</f>
        <v>0.32072622886297375</v>
      </c>
      <c r="AYI53" s="253">
        <f t="shared" si="66"/>
        <v>36.003026077259477</v>
      </c>
      <c r="AYJ53" s="195">
        <f>+AYJ54+AYJ63</f>
        <v>20.986799314868808</v>
      </c>
      <c r="AYK53" s="195">
        <f>+AYK54+AYK63</f>
        <v>0.51299154227405253</v>
      </c>
      <c r="AYL53" s="195">
        <f>+AYL54+AYL63</f>
        <v>0.63436005976676391</v>
      </c>
      <c r="AYM53" s="195">
        <f>+AYM54+AYM63</f>
        <v>1.4738331151603499</v>
      </c>
      <c r="AYN53" s="195">
        <f>+AYN54+AYN63</f>
        <v>0.445947137026239</v>
      </c>
      <c r="AYO53" s="253">
        <f t="shared" si="67"/>
        <v>24.053931169096209</v>
      </c>
      <c r="AYP53" s="195">
        <f>+AYP54+AYP63</f>
        <v>2.232E-3</v>
      </c>
      <c r="AYQ53" s="195">
        <f>+AYQ54+AYQ63</f>
        <v>4.8003220845481049</v>
      </c>
      <c r="AYR53" s="195">
        <f>+AYR54+AYR63</f>
        <v>1.6502326647230321</v>
      </c>
      <c r="AYS53" s="195">
        <f>+AYS54+AYS63</f>
        <v>0.71173829008746359</v>
      </c>
      <c r="AYT53" s="195">
        <f>+AYT54+AYT63</f>
        <v>2.8074185437317785</v>
      </c>
      <c r="AYU53" s="253">
        <f t="shared" si="68"/>
        <v>9.9719435830903791</v>
      </c>
      <c r="AYV53" s="195">
        <f>+AYV54+AYV63</f>
        <v>0.4423213250728863</v>
      </c>
      <c r="AYW53" s="195">
        <f>+AYW54+AYW63</f>
        <v>2.3680339883381922</v>
      </c>
      <c r="AYX53" s="195">
        <f>+AYX54+AYX63</f>
        <v>7.1693464227405252</v>
      </c>
      <c r="AYY53" s="253">
        <f t="shared" si="69"/>
        <v>9.9797017361516041</v>
      </c>
      <c r="AYZ53" s="253">
        <f t="shared" si="70"/>
        <v>80.00860256559767</v>
      </c>
      <c r="AZA53" s="195">
        <f>+AZA54+AZA63</f>
        <v>16.357759545189502</v>
      </c>
      <c r="AZB53" s="195">
        <f>+AZB54+AZB63</f>
        <v>2.8365192857142856</v>
      </c>
      <c r="AZC53" s="195">
        <f>+AZC54+AZC63</f>
        <v>0.14634492711370259</v>
      </c>
      <c r="AZD53" s="195">
        <f>+AZD54+AZD63</f>
        <v>3.8975078119533526</v>
      </c>
      <c r="AZE53" s="195">
        <f>+AZE54+AZE63</f>
        <v>1.199974164723032</v>
      </c>
      <c r="AZF53" s="253">
        <f t="shared" si="71"/>
        <v>24.438105734693874</v>
      </c>
      <c r="AZG53" s="195">
        <f>+AZG54+AZG63</f>
        <v>6.7517276530612245</v>
      </c>
      <c r="AZH53" s="195">
        <f>+AZH54+AZH63</f>
        <v>8.5738306967929994</v>
      </c>
      <c r="AZI53" s="195">
        <f>+AZI54+AZI63</f>
        <v>4.7195660481049648</v>
      </c>
      <c r="AZJ53" s="195">
        <f>+AZJ54+AZJ63</f>
        <v>7.883064825072891</v>
      </c>
      <c r="AZK53" s="195">
        <f>+AZK54+AZK63</f>
        <v>26.001088488338191</v>
      </c>
      <c r="AZL53" s="253">
        <f t="shared" si="72"/>
        <v>53.929277711370268</v>
      </c>
      <c r="AZM53" s="195">
        <f>+AZM54+AZM63</f>
        <v>0.40591806413994169</v>
      </c>
      <c r="AZN53" s="195">
        <f>+AZN54+AZN63</f>
        <v>6.3680997376093291</v>
      </c>
      <c r="AZO53" s="195">
        <f>+AZO54+AZO63</f>
        <v>0.6986285291545189</v>
      </c>
      <c r="AZP53" s="195">
        <f>+AZP54+AZP63</f>
        <v>1.7188751166180758</v>
      </c>
      <c r="AZQ53" s="195">
        <f>+AZQ54+AZQ63</f>
        <v>3.4878261618075799</v>
      </c>
      <c r="AZR53" s="253">
        <f t="shared" si="73"/>
        <v>12.679347609329444</v>
      </c>
      <c r="AZS53" s="195">
        <f>+AZS54+AZS63</f>
        <v>0.19259888338192421</v>
      </c>
      <c r="AZT53" s="195">
        <f>+AZT54+AZT63</f>
        <v>1.5574554387755102</v>
      </c>
      <c r="AZU53" s="195">
        <f>+AZU54+AZU63</f>
        <v>0.16337560495626821</v>
      </c>
      <c r="AZV53" s="195">
        <f>+AZV54+AZV63</f>
        <v>8.6218914781341116</v>
      </c>
      <c r="AZW53" s="195">
        <f>+AZW54+AZW63</f>
        <v>9.5281629737609341E-2</v>
      </c>
      <c r="AZX53" s="253">
        <f t="shared" si="74"/>
        <v>10.630603034985423</v>
      </c>
      <c r="AZY53" s="195">
        <f>+AZY54+AZY63</f>
        <v>5.3365231953352774</v>
      </c>
      <c r="AZZ53" s="195">
        <f>+AZZ54+AZZ63</f>
        <v>22.053198135568511</v>
      </c>
      <c r="BAA53" s="253">
        <f t="shared" si="75"/>
        <v>27.389721330903789</v>
      </c>
      <c r="BAB53" s="253">
        <f t="shared" si="76"/>
        <v>129.06705542128279</v>
      </c>
      <c r="BAC53" s="195">
        <f>+BAC54+BAC63</f>
        <v>3.5861716807580177</v>
      </c>
      <c r="BAD53" s="195">
        <f>+BAD54+BAD63</f>
        <v>0.4946412973760933</v>
      </c>
      <c r="BAE53" s="195">
        <f>+BAE54+BAE63</f>
        <v>1.6757828571428572</v>
      </c>
      <c r="BAF53" s="253">
        <f t="shared" si="77"/>
        <v>5.7565958352769684</v>
      </c>
      <c r="BAG53" s="195">
        <f>+BAG54+BAG63</f>
        <v>8.2613702623906705E-3</v>
      </c>
      <c r="BAH53" s="195">
        <f>+BAH54+BAH63</f>
        <v>0.11998118221574344</v>
      </c>
      <c r="BAI53" s="195">
        <f>+BAI54+BAI63</f>
        <v>3.5785350189504372</v>
      </c>
      <c r="BAJ53" s="195">
        <f>+BAJ54+BAJ63</f>
        <v>3.2475997609329443</v>
      </c>
      <c r="BAK53" s="253">
        <f t="shared" si="78"/>
        <v>6.9543773323615152</v>
      </c>
      <c r="BAL53" s="195">
        <f>+BAL54+BAL63</f>
        <v>2.9594861516034986E-2</v>
      </c>
      <c r="BAM53" s="195">
        <f>+BAM54+BAM63</f>
        <v>2.894249355685131</v>
      </c>
      <c r="BAN53" s="195">
        <f>+BAN54+BAN63</f>
        <v>2.1926137895043736</v>
      </c>
      <c r="BAO53" s="195">
        <f>+BAO54+BAO63</f>
        <v>1.8755281822157435</v>
      </c>
      <c r="BAP53" s="195">
        <f>+BAP54+BAP63</f>
        <v>5.7313377521865894</v>
      </c>
      <c r="BAQ53" s="253">
        <f t="shared" si="79"/>
        <v>12.723323941107871</v>
      </c>
      <c r="BAR53" s="195">
        <f>+BAR54+BAR63</f>
        <v>3.5799680758017496E-2</v>
      </c>
      <c r="BAS53" s="195">
        <f>+BAS54+BAS63</f>
        <v>0.75839422594752182</v>
      </c>
      <c r="BAT53" s="195">
        <f>+BAT54+BAT63</f>
        <v>0.25016797813411079</v>
      </c>
      <c r="BAU53" s="195">
        <f>+BAU54+BAU63</f>
        <v>6.5242483965014572E-2</v>
      </c>
      <c r="BAV53" s="195">
        <f>+BAV54+BAV63</f>
        <v>0.26817007288629741</v>
      </c>
      <c r="BAW53" s="253">
        <f t="shared" si="80"/>
        <v>1.3777744416909621</v>
      </c>
      <c r="BAX53" s="195">
        <f>+BAX54+BAX63</f>
        <v>1.6686186895043731</v>
      </c>
      <c r="BAY53" s="195">
        <f>+BAY54+BAY63</f>
        <v>0.77535244169096207</v>
      </c>
      <c r="BAZ53" s="195">
        <f>+BAZ54+BAZ63</f>
        <v>0.26898906997084548</v>
      </c>
      <c r="BBA53" s="195">
        <f>+BBA54+BBA63</f>
        <v>12.325938061224489</v>
      </c>
      <c r="BBB53" s="253">
        <f t="shared" si="81"/>
        <v>15.038898262390671</v>
      </c>
      <c r="BBC53" s="253">
        <f t="shared" si="82"/>
        <v>41.850969812827991</v>
      </c>
      <c r="BBD53" s="195">
        <f>+BBD54+BBD63</f>
        <v>17.006174997084546</v>
      </c>
      <c r="BBE53" s="195">
        <f>+BBE54+BBE63</f>
        <v>0.29609599416909621</v>
      </c>
      <c r="BBF53" s="195">
        <f>+BBF54+BBF63</f>
        <v>3.1240119533527694E-2</v>
      </c>
      <c r="BBG53" s="195">
        <f>+BBG54+BBG63</f>
        <v>0.69797337317784247</v>
      </c>
      <c r="BBH53" s="195">
        <f>+BBH54+BBH63</f>
        <v>0.43415477259475216</v>
      </c>
      <c r="BBI53" s="253">
        <f t="shared" si="83"/>
        <v>18.465639256559765</v>
      </c>
      <c r="BBJ53" s="195">
        <f>+BBJ54+BBJ63</f>
        <v>1.060850940233236</v>
      </c>
      <c r="BBK53" s="195">
        <f>+BBK54+BBK63</f>
        <v>0.21278006413994169</v>
      </c>
      <c r="BBL53" s="195">
        <f>+BBL54+BBL63</f>
        <v>0.70013545043731762</v>
      </c>
      <c r="BBM53" s="195">
        <f>+BBM54+BBM63</f>
        <v>0.16785352332361514</v>
      </c>
      <c r="BBN53" s="195">
        <f>+BBN54+BBN63</f>
        <v>0.30584804848396502</v>
      </c>
      <c r="BBO53" s="253">
        <f t="shared" si="84"/>
        <v>2.4474680266180755</v>
      </c>
      <c r="BBP53" s="195">
        <f>+BBP54+BBP63</f>
        <v>1.9609341690962099</v>
      </c>
      <c r="BBQ53" s="195">
        <f>+BBQ54+BBQ63</f>
        <v>0.44124200145772596</v>
      </c>
      <c r="BBR53" s="195">
        <f>+BBR54+BBR63</f>
        <v>8.2186983454810498</v>
      </c>
      <c r="BBS53" s="195">
        <f>+BBS54+BBS63</f>
        <v>2.1042500655976677</v>
      </c>
      <c r="BBT53" s="195">
        <f>+BBT54+BBT63</f>
        <v>3.9860150145772599E-2</v>
      </c>
      <c r="BBU53" s="253">
        <f t="shared" si="85"/>
        <v>12.764984731778426</v>
      </c>
      <c r="BBV53" s="195">
        <f>+BBV54+BBV63</f>
        <v>0.91051873032069963</v>
      </c>
      <c r="BBW53" s="195">
        <f>+BBW54+BBW63</f>
        <v>23.987848450437316</v>
      </c>
      <c r="BBX53" s="195">
        <f>+BBX54+BBX63</f>
        <v>1.2649857434402332</v>
      </c>
      <c r="BBY53" s="195">
        <f>+BBY54+BBY63</f>
        <v>0.63523060932944597</v>
      </c>
      <c r="BBZ53" s="195">
        <f>+BBZ54+BBZ63</f>
        <v>11.608878021865889</v>
      </c>
      <c r="BCA53" s="253">
        <f t="shared" si="86"/>
        <v>38.407461555393589</v>
      </c>
      <c r="BCB53" s="253">
        <f t="shared" si="87"/>
        <v>72.085553570349845</v>
      </c>
      <c r="BCC53" s="195">
        <f>+BCC54+BCC63</f>
        <v>0.26003869533527696</v>
      </c>
      <c r="BCD53" s="195">
        <f>+BCD54+BCD63</f>
        <v>7.6494384970845477</v>
      </c>
      <c r="BCE53" s="195">
        <f>+BCE54+BCE63</f>
        <v>0.6536355058309038</v>
      </c>
      <c r="BCF53" s="195">
        <f>+BCF54+BCF63</f>
        <v>18.773182365889213</v>
      </c>
      <c r="BCG53" s="195">
        <f>+BCG54+BCG63</f>
        <v>3.504306638483965</v>
      </c>
      <c r="BCH53" s="253">
        <f t="shared" si="88"/>
        <v>30.840601702623903</v>
      </c>
      <c r="BCI53" s="195">
        <f>+BCI54+BCI63</f>
        <v>1.3907637638483965</v>
      </c>
      <c r="BCJ53" s="195">
        <f>+BCJ54+BCJ63</f>
        <v>0.90555848833819241</v>
      </c>
      <c r="BCK53" s="195">
        <f>+BCK54+BCK63</f>
        <v>1.232433881924198</v>
      </c>
      <c r="BCL53" s="195">
        <f>+BCL54+BCL63</f>
        <v>0.1330285306122449</v>
      </c>
      <c r="BCM53" s="253">
        <f t="shared" si="232"/>
        <v>3.6617846647230317</v>
      </c>
      <c r="BCN53" s="195">
        <v>8.817520999999999E-2</v>
      </c>
      <c r="BCO53" s="195">
        <v>2.7580213599999999</v>
      </c>
      <c r="BCP53" s="195">
        <v>0.88588836000000004</v>
      </c>
      <c r="BCQ53" s="195">
        <v>0.38024658</v>
      </c>
      <c r="BCR53" s="195">
        <v>10.884783289999998</v>
      </c>
      <c r="BCS53" s="253">
        <f t="shared" si="89"/>
        <v>14.997114799999999</v>
      </c>
      <c r="BCT53" s="195">
        <v>0.30878200000000006</v>
      </c>
      <c r="BCU53" s="195">
        <v>7.3931839999999999E-2</v>
      </c>
      <c r="BCV53" s="195">
        <v>0.42939688999999998</v>
      </c>
      <c r="BCW53" s="195">
        <v>1.75491335</v>
      </c>
      <c r="BCX53" s="253">
        <f t="shared" si="90"/>
        <v>2.5670240800000004</v>
      </c>
      <c r="BCY53" s="253">
        <v>1.7519096300000001</v>
      </c>
      <c r="BCZ53" s="253">
        <v>0.2498697</v>
      </c>
      <c r="BDA53" s="253">
        <f t="shared" si="91"/>
        <v>2.0017793300000002</v>
      </c>
      <c r="BDB53" s="253">
        <f t="shared" si="92"/>
        <v>54.068304577346936</v>
      </c>
      <c r="BDC53" s="253">
        <v>2.27382996</v>
      </c>
      <c r="BDD53" s="253">
        <v>0.32443006000000002</v>
      </c>
      <c r="BDE53" s="253">
        <v>0.31040969000000002</v>
      </c>
      <c r="BDF53" s="253">
        <f t="shared" si="233"/>
        <v>2.9086697100000003</v>
      </c>
      <c r="BDG53" s="253">
        <v>0.34609625999999999</v>
      </c>
      <c r="BDH53" s="253">
        <v>0.14359286000000002</v>
      </c>
      <c r="BDI53" s="253">
        <v>0.88159808000000006</v>
      </c>
      <c r="BDJ53" s="253">
        <v>1.8720826000000006</v>
      </c>
      <c r="BDK53" s="253">
        <v>0.471636</v>
      </c>
      <c r="BDL53" s="253">
        <f t="shared" si="93"/>
        <v>3.715005800000001</v>
      </c>
      <c r="BDM53" s="253">
        <v>2.3287840400000004</v>
      </c>
      <c r="BDN53" s="253">
        <v>0.98768694000000001</v>
      </c>
      <c r="BDO53" s="253">
        <v>13.195346270000002</v>
      </c>
      <c r="BDP53" s="253"/>
      <c r="BDQ53" s="253">
        <f t="shared" si="94"/>
        <v>16.511817250000004</v>
      </c>
      <c r="BDR53" s="253">
        <v>4.3851019999999921E-2</v>
      </c>
      <c r="BDS53" s="253">
        <v>0.39491346209912537</v>
      </c>
      <c r="BDT53" s="253">
        <v>0.41864282653061224</v>
      </c>
      <c r="BDU53" s="253">
        <v>6.747463702623907E-2</v>
      </c>
      <c r="BDV53" s="253">
        <v>2.3686777198912385</v>
      </c>
      <c r="BDW53" s="253">
        <f t="shared" si="95"/>
        <v>3.2935596655472152</v>
      </c>
      <c r="BDX53" s="253">
        <v>6.8968160758017492</v>
      </c>
      <c r="BDY53" s="253">
        <v>3.844694897959184E-2</v>
      </c>
      <c r="BDZ53" s="253">
        <v>12.442163543731779</v>
      </c>
      <c r="BEA53" s="253">
        <v>0.35233857434402333</v>
      </c>
      <c r="BEB53" s="253">
        <v>4.1644098061224488</v>
      </c>
      <c r="BEC53" s="253">
        <f t="shared" si="96"/>
        <v>23.894174948979593</v>
      </c>
      <c r="BED53" s="253">
        <f t="shared" si="97"/>
        <v>50.323227374526809</v>
      </c>
      <c r="BEE53" s="253">
        <v>3.0836590772594752</v>
      </c>
      <c r="BEF53" s="253">
        <v>4.3833156807580176</v>
      </c>
      <c r="BEG53" s="253">
        <v>9.873992723032071</v>
      </c>
      <c r="BEH53" s="253">
        <v>0</v>
      </c>
      <c r="BEI53" s="253">
        <f t="shared" si="98"/>
        <v>17.340967481049564</v>
      </c>
      <c r="BEJ53" s="253">
        <v>1.9226415839650137</v>
      </c>
      <c r="BEK53" s="253">
        <v>0.13723859329446064</v>
      </c>
      <c r="BEL53" s="253">
        <v>0.51534244023323617</v>
      </c>
      <c r="BEM53" s="253">
        <v>2.3667737609329446E-2</v>
      </c>
      <c r="BEN53" s="253">
        <v>0.52703391253644305</v>
      </c>
      <c r="BEO53" s="253">
        <f t="shared" si="99"/>
        <v>3.1259242676384829</v>
      </c>
      <c r="BEP53" s="253">
        <v>1.6844834008746354</v>
      </c>
      <c r="BEQ53" s="253">
        <v>13.577398170553936</v>
      </c>
      <c r="BER53" s="253">
        <v>7.1609110787163824E-2</v>
      </c>
      <c r="BES53" s="253">
        <v>6.5610903440233237</v>
      </c>
      <c r="BET53" s="253">
        <v>0</v>
      </c>
      <c r="BEU53" s="253">
        <f t="shared" si="234"/>
        <v>21.894581026239059</v>
      </c>
      <c r="BEV53" s="253">
        <v>0.53198195626822165</v>
      </c>
      <c r="BEW53" s="253">
        <v>0.84194497667638479</v>
      </c>
      <c r="BEX53" s="253">
        <v>0.22503259475218657</v>
      </c>
      <c r="BEY53" s="253">
        <v>1.233336083090379</v>
      </c>
      <c r="BEZ53" s="253">
        <v>0.16903935860058308</v>
      </c>
      <c r="BFA53" s="253">
        <f t="shared" si="100"/>
        <v>3.0013349693877553</v>
      </c>
      <c r="BFB53" s="253">
        <v>14.712949093294462</v>
      </c>
      <c r="BFC53" s="253">
        <f t="shared" si="101"/>
        <v>14.712949093294462</v>
      </c>
      <c r="BFD53" s="253">
        <f t="shared" si="235"/>
        <v>60.075756837609326</v>
      </c>
      <c r="BFE53" s="253">
        <v>6.5911011486880469</v>
      </c>
      <c r="BFF53" s="253">
        <v>0.3860706472303207</v>
      </c>
      <c r="BFG53" s="253">
        <v>1.4047346647230319</v>
      </c>
      <c r="BFH53" s="253">
        <v>0.56212931632653063</v>
      </c>
      <c r="BFI53" s="253">
        <f t="shared" si="102"/>
        <v>8.9440357769679295</v>
      </c>
      <c r="BFJ53" s="253">
        <v>1.199729743440233</v>
      </c>
      <c r="BFK53" s="253">
        <v>0.11068654518950437</v>
      </c>
      <c r="BFL53" s="253">
        <v>2.5251336574344019</v>
      </c>
      <c r="BFM53" s="253">
        <v>4.2642709912536443E-2</v>
      </c>
      <c r="BFN53" s="253">
        <v>0.80207440379008743</v>
      </c>
      <c r="BFO53" s="253">
        <f t="shared" si="103"/>
        <v>4.6802670597667637</v>
      </c>
      <c r="BFP53" s="253">
        <v>2.6722208877551017</v>
      </c>
      <c r="BFQ53" s="253">
        <v>0.78270387317784251</v>
      </c>
      <c r="BFR53" s="253">
        <v>14.926969903790088</v>
      </c>
      <c r="BFS53" s="253">
        <v>0.32528531778425657</v>
      </c>
      <c r="BFT53" s="253">
        <v>35.673097559766767</v>
      </c>
      <c r="BFU53" s="253">
        <f t="shared" si="236"/>
        <v>54.380277542274058</v>
      </c>
      <c r="BFV53" s="253">
        <v>2.3261621063556852</v>
      </c>
      <c r="BFW53" s="253">
        <v>0.25792356851311954</v>
      </c>
      <c r="BFX53" s="253">
        <v>10.283181306122449</v>
      </c>
      <c r="BFY53" s="253">
        <v>1.1732971472303209</v>
      </c>
      <c r="BFZ53" s="253">
        <v>1.3677120320699658</v>
      </c>
      <c r="BGA53" s="253">
        <f t="shared" si="104"/>
        <v>15.408276160291539</v>
      </c>
      <c r="BGB53" s="253">
        <v>24.410721644868794</v>
      </c>
      <c r="BGC53" s="253">
        <v>0.20919734693877554</v>
      </c>
      <c r="BGD53" s="253">
        <v>0.54633415306122457</v>
      </c>
      <c r="BGE53" s="253">
        <f t="shared" si="105"/>
        <v>25.166253144868794</v>
      </c>
      <c r="BGF53" s="253">
        <f t="shared" si="237"/>
        <v>108.57910968416908</v>
      </c>
      <c r="BGG53" s="253">
        <v>12.969087740524779</v>
      </c>
      <c r="BGH53" s="253">
        <v>1.6634997390670554</v>
      </c>
      <c r="BGI53" s="253">
        <f t="shared" si="106"/>
        <v>14.632587479591834</v>
      </c>
      <c r="BGJ53" s="253">
        <v>3.066520110787172</v>
      </c>
      <c r="BGK53" s="253">
        <v>0.99128506268221561</v>
      </c>
      <c r="BGL53" s="253">
        <v>0.3187300801749271</v>
      </c>
      <c r="BGM53" s="253">
        <v>1.3505926370262389</v>
      </c>
      <c r="BGN53" s="253">
        <v>1.7667728090379011</v>
      </c>
      <c r="BGO53" s="253">
        <f t="shared" si="107"/>
        <v>7.4939006997084547</v>
      </c>
      <c r="BGP53" s="253">
        <v>1.207741518950437</v>
      </c>
      <c r="BGQ53" s="253">
        <v>8.6023212623906709</v>
      </c>
      <c r="BGR53" s="253">
        <v>2.8357439169096206</v>
      </c>
      <c r="BGS53" s="253">
        <v>5.5102564897959176</v>
      </c>
      <c r="BGT53" s="253">
        <v>2.290895720116545</v>
      </c>
      <c r="BGU53" s="253">
        <f t="shared" si="108"/>
        <v>20.44695890816319</v>
      </c>
      <c r="BGV53" s="253">
        <v>0.46293027113702623</v>
      </c>
      <c r="BGW53" s="253">
        <v>0.9752105539357947</v>
      </c>
      <c r="BGX53" s="253">
        <v>2.4829119344023822</v>
      </c>
      <c r="BGY53" s="253">
        <v>0.86841085568513432</v>
      </c>
      <c r="BGZ53" s="253">
        <v>3.8537531107871721</v>
      </c>
      <c r="BHA53" s="253">
        <f t="shared" si="109"/>
        <v>8.643216725947509</v>
      </c>
      <c r="BHB53" s="253">
        <v>0.61773795918367347</v>
      </c>
      <c r="BHC53" s="253">
        <v>10.761575492711369</v>
      </c>
      <c r="BHD53" s="253">
        <v>0.78998513994169117</v>
      </c>
      <c r="BHE53" s="253">
        <v>6.6478490991253638</v>
      </c>
      <c r="BHF53" s="253">
        <v>12.689200674927113</v>
      </c>
      <c r="BHG53" s="253">
        <f t="shared" si="110"/>
        <v>31.50634836588921</v>
      </c>
      <c r="BHH53" s="253">
        <f t="shared" si="111"/>
        <v>82.723012179300198</v>
      </c>
      <c r="BHI53" s="253">
        <v>16.294059523323611</v>
      </c>
      <c r="BHJ53" s="253">
        <v>8.5048280670553922</v>
      </c>
      <c r="BHK53" s="253">
        <v>3.3779085072886299</v>
      </c>
      <c r="BHL53" s="253">
        <v>0.66138033673469399</v>
      </c>
      <c r="BHM53" s="253">
        <f t="shared" si="112"/>
        <v>28.838176434402328</v>
      </c>
      <c r="BHN53" s="253">
        <v>13.33129113994169</v>
      </c>
      <c r="BHO53" s="253">
        <v>0.63685565889212836</v>
      </c>
      <c r="BHP53" s="253">
        <v>0.17839638483965012</v>
      </c>
      <c r="BHQ53" s="253">
        <v>22.820845858600585</v>
      </c>
      <c r="BHR53" s="253">
        <v>2.2086273381924197</v>
      </c>
      <c r="BHS53" s="253">
        <f t="shared" si="113"/>
        <v>39.176016380466471</v>
      </c>
      <c r="BHT53" s="253">
        <v>1.1859040903790086</v>
      </c>
      <c r="BHU53" s="253">
        <v>0.29697429008746357</v>
      </c>
      <c r="BHV53" s="253">
        <v>13.879691196793003</v>
      </c>
      <c r="BHW53" s="253">
        <v>4.7456647507288627</v>
      </c>
      <c r="BHX53" s="253">
        <v>0.93355944314868811</v>
      </c>
      <c r="BHY53" s="253">
        <f t="shared" si="114"/>
        <v>21.041793771137026</v>
      </c>
      <c r="BHZ53" s="253">
        <v>0.69081082069970845</v>
      </c>
      <c r="BIA53" s="253">
        <v>6.3970010116617875</v>
      </c>
      <c r="BIB53" s="253">
        <v>6.9098931647230319</v>
      </c>
      <c r="BIC53" s="253">
        <v>0.54996313265306129</v>
      </c>
      <c r="BID53" s="253">
        <v>1.849316937317784</v>
      </c>
      <c r="BIE53" s="253">
        <f t="shared" si="115"/>
        <v>16.396985067055372</v>
      </c>
      <c r="BIF53" s="253">
        <v>7.2727398556851313</v>
      </c>
      <c r="BIG53" s="253">
        <f t="shared" si="116"/>
        <v>7.2727398556851313</v>
      </c>
      <c r="BIH53" s="253">
        <f t="shared" si="117"/>
        <v>112.72571150874633</v>
      </c>
      <c r="BII53" s="253">
        <v>4.5975877857142855</v>
      </c>
      <c r="BIJ53" s="253">
        <v>23.852750989795918</v>
      </c>
      <c r="BIK53" s="253">
        <v>18.817446819241979</v>
      </c>
      <c r="BIL53" s="253">
        <v>3.4360720597667638</v>
      </c>
      <c r="BIM53" s="253">
        <f t="shared" si="118"/>
        <v>50.703857654518949</v>
      </c>
      <c r="BIN53" s="253">
        <v>2.1788522405247814</v>
      </c>
      <c r="BIO53" s="253">
        <v>20.32652813994169</v>
      </c>
      <c r="BIP53" s="253">
        <v>0.61561889650145774</v>
      </c>
      <c r="BIQ53" s="253">
        <v>0.19693331924198251</v>
      </c>
      <c r="BIR53" s="253">
        <v>9.4644465437317784</v>
      </c>
      <c r="BIS53" s="253">
        <f t="shared" si="119"/>
        <v>32.782379139941689</v>
      </c>
      <c r="BIT53" s="253">
        <v>3.3200721895043728</v>
      </c>
      <c r="BIU53" s="253">
        <v>9.1252800291545186E-2</v>
      </c>
      <c r="BIV53" s="253">
        <v>15.75571461516035</v>
      </c>
      <c r="BIW53" s="253">
        <v>1.3343790758017493</v>
      </c>
      <c r="BIX53" s="253">
        <v>26.537874890670555</v>
      </c>
      <c r="BIY53" s="253">
        <f t="shared" si="120"/>
        <v>47.039293571428573</v>
      </c>
      <c r="BIZ53" s="253">
        <v>0.23432107725947526</v>
      </c>
      <c r="BJA53" s="253">
        <v>5.6164524169096204</v>
      </c>
      <c r="BJB53" s="253">
        <v>1.0296041501457724</v>
      </c>
      <c r="BJC53" s="253">
        <v>16.092267851311952</v>
      </c>
      <c r="BJD53" s="253">
        <f t="shared" si="121"/>
        <v>22.972645495626821</v>
      </c>
      <c r="BJE53" s="253">
        <v>47.243773440233227</v>
      </c>
      <c r="BJF53" s="253">
        <v>2.8958481997084546</v>
      </c>
      <c r="BJG53" s="253">
        <v>20.472325690962098</v>
      </c>
      <c r="BJH53" s="253">
        <v>8.0145165189504368</v>
      </c>
      <c r="BJI53" s="253">
        <f t="shared" si="122"/>
        <v>78.626463849854218</v>
      </c>
      <c r="BJJ53" s="253">
        <f t="shared" si="123"/>
        <v>232.12463971137024</v>
      </c>
      <c r="BJK53" s="253">
        <f t="shared" si="238"/>
        <v>1118.6693787926899</v>
      </c>
      <c r="BJL53" s="253">
        <v>0.10684979591836734</v>
      </c>
      <c r="BJM53" s="253">
        <v>0.44319572011661806</v>
      </c>
      <c r="BJN53" s="253">
        <v>1.5645134679300294</v>
      </c>
      <c r="BJO53" s="253">
        <v>0.31287836005830905</v>
      </c>
      <c r="BJP53" s="253">
        <v>0.6529769125364433</v>
      </c>
      <c r="BJQ53" s="253">
        <f t="shared" si="124"/>
        <v>3.0804142565597674</v>
      </c>
      <c r="BJR53" s="253">
        <v>1.3101983396501458</v>
      </c>
      <c r="BJS53" s="253">
        <v>0.36836255976676391</v>
      </c>
      <c r="BJT53" s="253">
        <v>0.11190054810495628</v>
      </c>
      <c r="BJU53" s="253">
        <v>0.30926907142857146</v>
      </c>
      <c r="BJV53" s="253">
        <v>0.89510662973760913</v>
      </c>
      <c r="BJW53" s="253">
        <f t="shared" si="125"/>
        <v>2.9948371486880463</v>
      </c>
      <c r="BJX53" s="253">
        <v>0.79812327842565589</v>
      </c>
      <c r="BJY53" s="253">
        <v>1.4596533804664724</v>
      </c>
      <c r="BJZ53" s="253">
        <v>0.59345590233236156</v>
      </c>
      <c r="BKA53" s="253">
        <v>34.130146241982501</v>
      </c>
      <c r="BKB53" s="253">
        <f t="shared" si="126"/>
        <v>36.981378803206994</v>
      </c>
      <c r="BKC53" s="253">
        <v>1.7198877128279881</v>
      </c>
      <c r="BKD53" s="253">
        <v>0.5202468381924199</v>
      </c>
      <c r="BKE53" s="253">
        <v>0.65615195335276966</v>
      </c>
      <c r="BKF53" s="253">
        <v>1.4826386311953355</v>
      </c>
      <c r="BKG53" s="253">
        <v>23.880621721574343</v>
      </c>
      <c r="BKH53" s="253">
        <f t="shared" si="127"/>
        <v>28.259546857142858</v>
      </c>
      <c r="BKI53" s="253">
        <f t="shared" si="128"/>
        <v>71.316177065597657</v>
      </c>
      <c r="BKJ53" s="253">
        <v>6.7957793090379006</v>
      </c>
      <c r="BKK53" s="253">
        <v>2.9594192959183676</v>
      </c>
      <c r="BKL53" s="253">
        <v>0.27343790524781342</v>
      </c>
      <c r="BKM53" s="253">
        <v>0.41905845626822164</v>
      </c>
      <c r="BKN53" s="253">
        <v>5.7748475451895027</v>
      </c>
      <c r="BKO53" s="253">
        <f t="shared" si="129"/>
        <v>16.222542511661807</v>
      </c>
      <c r="BKP53" s="253">
        <v>0.52582379008746361</v>
      </c>
      <c r="BKQ53" s="253">
        <v>20.152402435860061</v>
      </c>
      <c r="BKR53" s="253">
        <v>5.2956395699708452</v>
      </c>
      <c r="BKS53" s="253">
        <v>0.60449230903790085</v>
      </c>
      <c r="BKT53" s="253">
        <v>30.957526810495629</v>
      </c>
      <c r="BKU53" s="253">
        <f t="shared" si="130"/>
        <v>57.535884915451902</v>
      </c>
      <c r="BKV53" s="253">
        <v>0.60363002623906703</v>
      </c>
      <c r="BKW53" s="253">
        <v>8.929199479591837</v>
      </c>
      <c r="BKX53" s="253">
        <v>0.25368059766763851</v>
      </c>
      <c r="BKY53" s="253">
        <f t="shared" si="131"/>
        <v>9.7865101034985429</v>
      </c>
      <c r="BKZ53" s="253">
        <v>1.1678313206997084</v>
      </c>
      <c r="BLA53" s="253">
        <v>0.22583690087463557</v>
      </c>
      <c r="BLB53" s="253">
        <v>2.4428683644314853</v>
      </c>
      <c r="BLC53" s="253">
        <v>0.85846623323615168</v>
      </c>
      <c r="BLD53" s="253">
        <v>1.4843135451895049</v>
      </c>
      <c r="BLE53" s="253">
        <f t="shared" si="132"/>
        <v>6.1793163644314859</v>
      </c>
      <c r="BLF53" s="196">
        <f t="shared" si="133"/>
        <v>89.724253895043731</v>
      </c>
      <c r="BLG53" s="253">
        <v>5.1226722507288631</v>
      </c>
      <c r="BLH53" s="253">
        <v>0.31491820262390674</v>
      </c>
      <c r="BLI53" s="253">
        <v>31.919891661807579</v>
      </c>
      <c r="BLJ53" s="253">
        <v>1.3400676880466476</v>
      </c>
      <c r="BLK53" s="253">
        <v>7.1342095320699705</v>
      </c>
      <c r="BLL53" s="253">
        <f t="shared" si="134"/>
        <v>45.831759335276971</v>
      </c>
      <c r="BLM53" s="253">
        <v>1.5646701799999998</v>
      </c>
      <c r="BLN53" s="253">
        <v>0.45764906999999999</v>
      </c>
      <c r="BLO53" s="253">
        <v>9.1964964000000009</v>
      </c>
      <c r="BLP53" s="253">
        <v>0.68838595999999996</v>
      </c>
      <c r="BLQ53" s="253">
        <v>3.4066395300000019</v>
      </c>
      <c r="BLR53" s="196">
        <f t="shared" si="135"/>
        <v>15.313841140000001</v>
      </c>
      <c r="BLS53" s="253">
        <v>1.6187604099999999</v>
      </c>
      <c r="BLT53" s="253">
        <v>11.563695600000001</v>
      </c>
      <c r="BLU53" s="253">
        <v>0.8196654699999999</v>
      </c>
      <c r="BLV53" s="253">
        <v>9.3494192999999992</v>
      </c>
      <c r="BLW53" s="253">
        <v>21.695322059999999</v>
      </c>
      <c r="BLX53" s="196">
        <f t="shared" si="239"/>
        <v>45.046862840000003</v>
      </c>
      <c r="BLY53" s="253">
        <v>2.6325449999999997E-2</v>
      </c>
      <c r="BLZ53" s="253">
        <v>2.23334017</v>
      </c>
      <c r="BMA53" s="253">
        <v>3.5058567099999993</v>
      </c>
      <c r="BMB53" s="253">
        <v>0.59946292999999995</v>
      </c>
      <c r="BMC53" s="253">
        <v>0.47463074</v>
      </c>
      <c r="BMD53" s="196">
        <f t="shared" si="136"/>
        <v>6.8396159999999995</v>
      </c>
      <c r="BME53" s="253">
        <v>4.9866855000000001</v>
      </c>
      <c r="BMF53" s="253">
        <v>4.7113855700000009</v>
      </c>
      <c r="BMG53" s="253">
        <v>10.494246560000001</v>
      </c>
      <c r="BMH53" s="196">
        <f t="shared" si="137"/>
        <v>20.192317630000002</v>
      </c>
      <c r="BMI53" s="196">
        <f t="shared" si="138"/>
        <v>133.22439694527696</v>
      </c>
      <c r="BMJ53" s="253">
        <v>7.7988502799999999</v>
      </c>
      <c r="BMK53" s="196">
        <f t="shared" si="139"/>
        <v>7.7988502799999999</v>
      </c>
      <c r="BML53" s="253">
        <v>0.21255377999999997</v>
      </c>
      <c r="BMM53" s="253">
        <v>0.66229502000000018</v>
      </c>
      <c r="BMN53" s="253"/>
      <c r="BMO53" s="253">
        <v>4.2588738299999997</v>
      </c>
      <c r="BMP53" s="253">
        <v>0.44251190000000001</v>
      </c>
      <c r="BMQ53" s="196">
        <f t="shared" si="140"/>
        <v>5.5762345299999998</v>
      </c>
      <c r="BMR53" s="253">
        <v>0.15356174</v>
      </c>
      <c r="BMS53" s="253">
        <v>7.41015069</v>
      </c>
      <c r="BMT53" s="253">
        <v>0.11974023000000002</v>
      </c>
      <c r="BMU53" s="253">
        <v>6.7338081699999996</v>
      </c>
      <c r="BMV53" s="253">
        <v>25.642831540000003</v>
      </c>
      <c r="BMW53" s="196">
        <f t="shared" si="141"/>
        <v>40.060092370000007</v>
      </c>
      <c r="BMX53" s="253">
        <v>1.8729622700000002</v>
      </c>
      <c r="BMY53" s="253">
        <v>3.4822751599999995</v>
      </c>
      <c r="BMZ53" s="253">
        <v>1.86514414</v>
      </c>
      <c r="BNA53" s="253">
        <v>3.6940859100000001</v>
      </c>
      <c r="BNB53" s="253">
        <v>12.667409790000001</v>
      </c>
      <c r="BNC53" s="196">
        <f t="shared" si="142"/>
        <v>23.58187727</v>
      </c>
      <c r="BND53" s="253">
        <v>8.4455384799999997</v>
      </c>
      <c r="BNE53" s="253">
        <v>0.54957767999999996</v>
      </c>
      <c r="BNF53" s="253">
        <v>8.7794854700000009</v>
      </c>
      <c r="BNG53" s="253">
        <v>19.584371989999998</v>
      </c>
      <c r="BNH53" s="253">
        <v>0.8568370099999999</v>
      </c>
      <c r="BNI53" s="196">
        <f t="shared" si="143"/>
        <v>38.21581063</v>
      </c>
      <c r="BNJ53" s="196">
        <f t="shared" si="144"/>
        <v>115.23286508000001</v>
      </c>
      <c r="BNK53" s="253">
        <v>0.98998375000000005</v>
      </c>
      <c r="BNL53" s="253">
        <v>1.7362813300000002</v>
      </c>
      <c r="BNM53" s="253">
        <v>26.050547259999998</v>
      </c>
      <c r="BNN53" s="253">
        <v>24.261499319999999</v>
      </c>
      <c r="BNO53" s="253">
        <v>0.91438667000000007</v>
      </c>
      <c r="BNP53" s="196">
        <f t="shared" si="145"/>
        <v>53.952698329999997</v>
      </c>
      <c r="BNQ53" s="253">
        <v>1.5493290100000001</v>
      </c>
      <c r="BNR53" s="253">
        <v>0.8984645699999998</v>
      </c>
      <c r="BNS53" s="253">
        <v>0.84452594999999997</v>
      </c>
      <c r="BNT53" s="253">
        <v>49.98765895999999</v>
      </c>
      <c r="BNU53" s="253">
        <v>0.60640308999999992</v>
      </c>
      <c r="BNV53" s="196">
        <f t="shared" si="146"/>
        <v>53.886381579999991</v>
      </c>
      <c r="BNW53" s="253">
        <v>0.39693662999999996</v>
      </c>
      <c r="BNX53" s="253">
        <v>0.44399455000000004</v>
      </c>
      <c r="BNY53" s="253">
        <v>0.23502664999999998</v>
      </c>
      <c r="BNZ53" s="253">
        <v>1.3921576</v>
      </c>
      <c r="BOA53" s="253">
        <v>0.37528528999999999</v>
      </c>
      <c r="BOB53" s="196">
        <f t="shared" si="147"/>
        <v>2.84340072</v>
      </c>
      <c r="BOC53" s="253">
        <v>0.10540508999999999</v>
      </c>
      <c r="BOD53" s="253">
        <v>2.7218837800000002</v>
      </c>
      <c r="BOE53" s="253">
        <v>0.17201158</v>
      </c>
      <c r="BOF53" s="253">
        <v>6.5989559499999997</v>
      </c>
      <c r="BOG53" s="253">
        <v>21.565817679999999</v>
      </c>
      <c r="BOH53" s="196">
        <f t="shared" si="148"/>
        <v>31.164074079999999</v>
      </c>
      <c r="BOI53" s="253"/>
      <c r="BOJ53" s="196">
        <f t="shared" si="149"/>
        <v>0</v>
      </c>
      <c r="BOK53" s="196">
        <f t="shared" si="150"/>
        <v>141.84655470999999</v>
      </c>
      <c r="BOL53" s="253">
        <v>39.571019000000007</v>
      </c>
      <c r="BOM53" s="253">
        <v>0.46512891999999995</v>
      </c>
      <c r="BON53" s="253">
        <v>4.8423685499999998</v>
      </c>
      <c r="BOO53" s="196">
        <f t="shared" si="240"/>
        <v>44.878516470000008</v>
      </c>
      <c r="BOP53" s="196">
        <v>3.3754000000000006E-3</v>
      </c>
      <c r="BOQ53" s="196">
        <v>13.207598750000001</v>
      </c>
      <c r="BOR53" s="196">
        <v>0.80439452999999994</v>
      </c>
      <c r="BOS53" s="196">
        <v>2.3944937200000003</v>
      </c>
      <c r="BOT53" s="196">
        <v>0.44336351000000002</v>
      </c>
      <c r="BOU53" s="196">
        <f t="shared" si="151"/>
        <v>16.853225910000003</v>
      </c>
      <c r="BOV53" s="196">
        <v>14.43829933</v>
      </c>
      <c r="BOW53" s="196">
        <v>11.995000150000001</v>
      </c>
      <c r="BOX53" s="196">
        <v>2.0054211500000001</v>
      </c>
      <c r="BOY53" s="196">
        <v>4.0170250899999997</v>
      </c>
      <c r="BOZ53" s="196"/>
      <c r="BPA53" s="196">
        <v>21.552609910000001</v>
      </c>
      <c r="BPB53" s="196">
        <f t="shared" si="152"/>
        <v>54.008355630000004</v>
      </c>
      <c r="BPC53" s="196">
        <v>0.52283732000000005</v>
      </c>
      <c r="BPD53" s="196">
        <v>0.62128923999999996</v>
      </c>
      <c r="BPE53" s="196">
        <v>0.25313891999999999</v>
      </c>
      <c r="BPF53" s="196">
        <v>9.5704779799999997</v>
      </c>
      <c r="BPG53" s="196">
        <f t="shared" si="153"/>
        <v>10.967743459999999</v>
      </c>
      <c r="BPH53" s="196">
        <v>8.899320920000001</v>
      </c>
      <c r="BPI53" s="196">
        <v>7.6945002300000001</v>
      </c>
      <c r="BPJ53" s="196">
        <v>6.3893835799999987</v>
      </c>
      <c r="BPK53" s="196">
        <f t="shared" si="154"/>
        <v>22.983204729999997</v>
      </c>
      <c r="BPL53" s="196">
        <f t="shared" si="155"/>
        <v>149.69104620000002</v>
      </c>
      <c r="BPM53" s="196">
        <v>0.82966015999999998</v>
      </c>
      <c r="BPN53" s="196">
        <v>12.976350869999999</v>
      </c>
      <c r="BPO53" s="196">
        <f t="shared" si="156"/>
        <v>13.806011029999999</v>
      </c>
      <c r="BPP53" s="196">
        <v>3.8872300000000002E-3</v>
      </c>
      <c r="BPQ53" s="196">
        <v>22.574031420000001</v>
      </c>
      <c r="BPR53" s="196">
        <v>2.8500000000000001E-2</v>
      </c>
      <c r="BPS53" s="196">
        <v>1.80667303</v>
      </c>
      <c r="BPT53" s="196">
        <v>0.3150637</v>
      </c>
      <c r="BPU53" s="196">
        <f t="shared" si="157"/>
        <v>24.72815538</v>
      </c>
      <c r="BPV53" s="196">
        <f>0.77959338-0.0001</f>
        <v>0.77949338000000001</v>
      </c>
      <c r="BPW53" s="196">
        <v>0.98137310999999983</v>
      </c>
      <c r="BPX53" s="196">
        <f>0.20900414</f>
        <v>0.20900414</v>
      </c>
      <c r="BPY53" s="196">
        <f>0.55690903+5.59402684-0.556909029999993</f>
        <v>5.5940268400000068</v>
      </c>
      <c r="BPZ53" s="196">
        <f t="shared" si="241"/>
        <v>7.5638974700000068</v>
      </c>
      <c r="BQA53" s="196">
        <v>2.1976604599999994</v>
      </c>
      <c r="BQB53" s="196">
        <v>7.0496648999999998</v>
      </c>
      <c r="BQC53" s="196">
        <v>0.63051774999999999</v>
      </c>
      <c r="BQD53" s="196">
        <v>27.668844460000003</v>
      </c>
      <c r="BQE53" s="196">
        <v>1.07563494</v>
      </c>
      <c r="BQF53" s="196">
        <f t="shared" si="158"/>
        <v>38.622322510000004</v>
      </c>
      <c r="BQG53" s="196">
        <f>0.094302+0.70758381</f>
        <v>0.80188581000000003</v>
      </c>
      <c r="BQH53" s="196">
        <f>32.08135266+0.27315694</f>
        <v>32.3545096</v>
      </c>
      <c r="BQI53" s="196">
        <v>23.822287429999999</v>
      </c>
      <c r="BQJ53" s="196">
        <v>25.304968470000002</v>
      </c>
      <c r="BQK53" s="196">
        <v>9.88726576</v>
      </c>
      <c r="BQL53" s="196">
        <f t="shared" si="159"/>
        <v>92.170917070000016</v>
      </c>
      <c r="BQM53" s="196">
        <f t="shared" si="242"/>
        <v>176.89130346000002</v>
      </c>
      <c r="BQN53" s="196">
        <v>1.5842015999999997</v>
      </c>
      <c r="BQO53" s="196">
        <v>1.98036587</v>
      </c>
      <c r="BQP53" s="196">
        <v>0.12239919</v>
      </c>
      <c r="BQQ53" s="196">
        <v>7.7806243899999998</v>
      </c>
      <c r="BQR53" s="196">
        <f t="shared" si="160"/>
        <v>11.467591049999999</v>
      </c>
      <c r="BQS53" s="196">
        <f>17.19216619+0.31088229</f>
        <v>17.503048479999997</v>
      </c>
      <c r="BQT53" s="196">
        <v>8.7395017999999993</v>
      </c>
      <c r="BQU53" s="196">
        <v>61.513515800000008</v>
      </c>
      <c r="BQV53" s="196">
        <v>1.1195104499999999</v>
      </c>
      <c r="BQW53" s="196">
        <v>1.45389156</v>
      </c>
      <c r="BQX53" s="196">
        <f t="shared" si="161"/>
        <v>90.32946809000002</v>
      </c>
      <c r="BQY53" s="196">
        <v>22.32453507</v>
      </c>
      <c r="BQZ53" s="196">
        <v>0.90114532999999997</v>
      </c>
      <c r="BRA53" s="196">
        <v>0.16318741999999997</v>
      </c>
      <c r="BRB53" s="196">
        <v>1.77848202</v>
      </c>
      <c r="BRC53" s="196">
        <v>23.172104530000002</v>
      </c>
      <c r="BRD53" s="196">
        <f t="shared" si="162"/>
        <v>48.339454369999999</v>
      </c>
      <c r="BRE53" s="196">
        <v>13.166768729999999</v>
      </c>
      <c r="BRF53" s="196">
        <v>1.08985968</v>
      </c>
      <c r="BRG53" s="196">
        <v>24.899649910000004</v>
      </c>
      <c r="BRH53" s="196">
        <v>1.9348101999999963</v>
      </c>
      <c r="BRI53" s="196">
        <v>1.4660106499999999</v>
      </c>
      <c r="BRJ53" s="196">
        <f t="shared" si="163"/>
        <v>42.557099170000001</v>
      </c>
      <c r="BRK53" s="196">
        <v>0.94444439000000013</v>
      </c>
      <c r="BRL53" s="196">
        <v>20.586395620000001</v>
      </c>
      <c r="BRM53" s="196">
        <f t="shared" si="164"/>
        <v>21.530840010000002</v>
      </c>
      <c r="BRN53" s="196">
        <f t="shared" si="243"/>
        <v>214.22445268999999</v>
      </c>
      <c r="BRO53" s="196">
        <v>13.226047290000002</v>
      </c>
      <c r="BRP53" s="196">
        <v>15.93291883</v>
      </c>
      <c r="BRQ53" s="196">
        <v>1.0313428600000001</v>
      </c>
      <c r="BRR53" s="196">
        <f t="shared" si="165"/>
        <v>30.190308980000001</v>
      </c>
      <c r="BRS53" s="196">
        <v>4.7002869999999995E-2</v>
      </c>
      <c r="BRT53" s="196">
        <v>4.4394939099999995</v>
      </c>
      <c r="BRU53" s="196">
        <v>18.929132890000002</v>
      </c>
      <c r="BRV53" s="196">
        <v>30.058076980000003</v>
      </c>
      <c r="BRW53" s="196">
        <v>20.039108440000003</v>
      </c>
      <c r="BRX53" s="196">
        <f t="shared" si="166"/>
        <v>73.512815090000004</v>
      </c>
      <c r="BRY53" s="196">
        <v>1.8205320300000003</v>
      </c>
      <c r="BRZ53" s="196">
        <v>0.55669917999999996</v>
      </c>
      <c r="BSA53" s="196">
        <v>0.91086661000000002</v>
      </c>
      <c r="BSB53" s="196">
        <v>43.901377799999999</v>
      </c>
      <c r="BSC53" s="196">
        <v>27.496313250000004</v>
      </c>
      <c r="BSD53" s="196">
        <f t="shared" si="167"/>
        <v>74.685788869999996</v>
      </c>
      <c r="BSE53" s="196">
        <v>2.0131196899999999</v>
      </c>
      <c r="BSF53" s="196">
        <v>1.04386997</v>
      </c>
      <c r="BSG53" s="196">
        <v>3.0086993300000002</v>
      </c>
      <c r="BSH53" s="196">
        <v>36.946142960000003</v>
      </c>
      <c r="BSI53" s="196">
        <v>0.64597974000000002</v>
      </c>
      <c r="BSJ53" s="196">
        <f t="shared" si="168"/>
        <v>43.657811690000003</v>
      </c>
      <c r="BSK53" s="196">
        <v>35.780270200000004</v>
      </c>
      <c r="BSL53" s="196">
        <v>5.4295060800000003</v>
      </c>
      <c r="BSM53" s="196">
        <v>20.84533214</v>
      </c>
      <c r="BSN53" s="196">
        <v>34.624449130000002</v>
      </c>
      <c r="BSO53" s="196">
        <f t="shared" si="169"/>
        <v>96.679557550000013</v>
      </c>
      <c r="BSP53" s="196">
        <f t="shared" si="170"/>
        <v>318.72628218000006</v>
      </c>
      <c r="BSQ53" s="196">
        <v>4.1731343400000007</v>
      </c>
      <c r="BSR53" s="196">
        <f t="shared" si="171"/>
        <v>4.1731343400000007</v>
      </c>
      <c r="BSS53" s="196">
        <v>1.2787276599999999</v>
      </c>
      <c r="BST53" s="196">
        <v>1.28620862</v>
      </c>
      <c r="BSU53" s="196">
        <v>0.18351567000000002</v>
      </c>
      <c r="BSV53" s="196">
        <v>1.0203251299999982</v>
      </c>
      <c r="BSW53" s="196">
        <v>0.47321958999999997</v>
      </c>
      <c r="BSX53" s="196">
        <f t="shared" si="172"/>
        <v>4.241996669999998</v>
      </c>
      <c r="BSY53" s="196">
        <v>0.22145368000000001</v>
      </c>
      <c r="BSZ53" s="196">
        <v>41.264080990000004</v>
      </c>
      <c r="BTA53" s="196">
        <v>0.51952016000000012</v>
      </c>
      <c r="BTB53" s="196">
        <v>2.5001817400000004</v>
      </c>
      <c r="BTC53" s="196">
        <v>12.324112640000001</v>
      </c>
      <c r="BTD53" s="196">
        <f t="shared" si="173"/>
        <v>56.829349210000011</v>
      </c>
      <c r="BTE53" s="196">
        <v>0.59818747999999999</v>
      </c>
      <c r="BTF53" s="196">
        <v>0.33627440999999997</v>
      </c>
      <c r="BTG53" s="196">
        <v>26.8058795</v>
      </c>
      <c r="BTH53" s="196">
        <v>19.337963330000001</v>
      </c>
      <c r="BTI53" s="196">
        <v>2.8908232999999997</v>
      </c>
      <c r="BTJ53" s="196">
        <f t="shared" si="174"/>
        <v>49.969128020000007</v>
      </c>
      <c r="BTK53" s="196">
        <v>0.34728964000000001</v>
      </c>
      <c r="BTL53" s="196">
        <v>0.46768625000000008</v>
      </c>
      <c r="BTM53" s="196">
        <v>26.180545769999998</v>
      </c>
      <c r="BTN53" s="196">
        <v>0.81020911000000018</v>
      </c>
      <c r="BTO53" s="196">
        <v>21.061400190000001</v>
      </c>
      <c r="BTP53" s="196">
        <f t="shared" si="175"/>
        <v>48.867130959999997</v>
      </c>
      <c r="BTQ53" s="196">
        <f t="shared" si="176"/>
        <v>164.08073920000001</v>
      </c>
      <c r="BTR53" s="196">
        <v>2.0333984699999998</v>
      </c>
      <c r="BTS53" s="196">
        <v>8.0559067399999993</v>
      </c>
      <c r="BTT53" s="196">
        <v>0.75956315000000008</v>
      </c>
      <c r="BTU53" s="196">
        <v>4.2136519899999998</v>
      </c>
      <c r="BTV53" s="196">
        <f t="shared" si="177"/>
        <v>15.06252035</v>
      </c>
      <c r="BTW53" s="196">
        <v>0.71794671999999993</v>
      </c>
      <c r="BTX53" s="196">
        <v>3.3878243099999992</v>
      </c>
      <c r="BTY53" s="196">
        <v>1.7197978699999998</v>
      </c>
      <c r="BTZ53" s="196">
        <v>0.54596456000000004</v>
      </c>
      <c r="BUA53" s="196">
        <v>42.54731618000001</v>
      </c>
      <c r="BUB53" s="196">
        <f t="shared" si="178"/>
        <v>48.918849640000005</v>
      </c>
      <c r="BUC53" s="196">
        <v>9.9187786300000003</v>
      </c>
      <c r="BUD53" s="196">
        <v>1.3773784499999999</v>
      </c>
      <c r="BUE53" s="196">
        <v>2.8048412200000001</v>
      </c>
      <c r="BUF53" s="196">
        <v>4.04426256</v>
      </c>
      <c r="BUG53" s="196">
        <v>1.5377465999999997</v>
      </c>
      <c r="BUH53" s="196">
        <f t="shared" si="179"/>
        <v>19.683007459999999</v>
      </c>
      <c r="BUI53" s="196">
        <v>0.36850845999999998</v>
      </c>
      <c r="BUJ53" s="196">
        <v>0.72365186000000004</v>
      </c>
      <c r="BUK53" s="196">
        <v>0.17539741999999997</v>
      </c>
      <c r="BUL53" s="196">
        <v>7.9694630000000002E-2</v>
      </c>
      <c r="BUM53" s="196">
        <v>49.479316530000006</v>
      </c>
      <c r="BUN53" s="196">
        <f t="shared" si="180"/>
        <v>50.826568900000005</v>
      </c>
      <c r="BUO53" s="196">
        <v>0.27717320000000001</v>
      </c>
      <c r="BUP53" s="196">
        <v>0.99553437000000011</v>
      </c>
      <c r="BUQ53" s="196">
        <f t="shared" si="181"/>
        <v>1.2727075700000001</v>
      </c>
      <c r="BUR53" s="196">
        <f t="shared" si="182"/>
        <v>135.76365392</v>
      </c>
      <c r="BUS53" s="196">
        <v>28.612939799999999</v>
      </c>
      <c r="BUT53" s="196">
        <v>15.138991520000001</v>
      </c>
      <c r="BUU53" s="196">
        <v>17.45143951</v>
      </c>
      <c r="BUV53" s="196">
        <f t="shared" si="183"/>
        <v>61.203370829999997</v>
      </c>
      <c r="BUW53" s="196">
        <v>2.4472713999999995</v>
      </c>
      <c r="BUX53" s="196">
        <v>7.3439787799999996</v>
      </c>
      <c r="BUY53" s="196">
        <v>0.97958148999999994</v>
      </c>
      <c r="BUZ53" s="196">
        <v>2.8065636700000005</v>
      </c>
      <c r="BVA53" s="196">
        <v>17.194077409999998</v>
      </c>
      <c r="BVB53" s="196">
        <f t="shared" si="184"/>
        <v>30.771472749999997</v>
      </c>
      <c r="BVC53" s="196">
        <v>35.389061490000003</v>
      </c>
      <c r="BVD53" s="196">
        <v>3.02366132</v>
      </c>
      <c r="BVE53" s="196">
        <f>24.4157798+9.99970239945469E-09</f>
        <v>24.415779809999702</v>
      </c>
      <c r="BVF53" s="196">
        <v>1.5415626799999997</v>
      </c>
      <c r="BVG53" s="196">
        <v>5.6765031000000006</v>
      </c>
      <c r="BVH53" s="196">
        <f t="shared" si="185"/>
        <v>70.046568399999714</v>
      </c>
      <c r="BVI53" s="196">
        <v>41.644043140000001</v>
      </c>
      <c r="BVJ53" s="196">
        <v>10.480007950000005</v>
      </c>
      <c r="BVK53" s="196">
        <v>0.89465763999999992</v>
      </c>
      <c r="BVL53" s="196">
        <v>13.330932280000001</v>
      </c>
      <c r="BVM53" s="196">
        <v>7.3068831799999998</v>
      </c>
      <c r="BVN53" s="196">
        <f t="shared" si="206"/>
        <v>73.656524190000013</v>
      </c>
      <c r="BVO53" s="196">
        <v>16.32527833</v>
      </c>
      <c r="BVP53" s="196">
        <v>4.4792017099999999</v>
      </c>
      <c r="BVQ53" s="196">
        <v>28.061213049999999</v>
      </c>
      <c r="BVR53" s="196">
        <v>16.824190919999999</v>
      </c>
      <c r="BVS53" s="196">
        <v>2.9713880000000002E-2</v>
      </c>
      <c r="BVT53" s="196">
        <f t="shared" si="186"/>
        <v>65.719597890000003</v>
      </c>
      <c r="BVU53" s="196">
        <f t="shared" si="187"/>
        <v>301.39753405999971</v>
      </c>
      <c r="BVV53" s="196">
        <f t="shared" si="244"/>
        <v>2012.119259405918</v>
      </c>
      <c r="BVW53" s="196">
        <v>1.0574301699999999</v>
      </c>
      <c r="BVX53" s="196">
        <v>0.98251127999999999</v>
      </c>
      <c r="BVY53" s="196"/>
      <c r="BVZ53" s="196">
        <v>0.03</v>
      </c>
      <c r="BWA53" s="196">
        <v>0.1120602</v>
      </c>
      <c r="BWB53" s="196">
        <f t="shared" si="245"/>
        <v>2.1820016499999997</v>
      </c>
      <c r="BWC53" s="196">
        <f>1.87403078-1.00000008274037E-08</f>
        <v>1.8740307699999992</v>
      </c>
      <c r="BWD53" s="196">
        <v>0.88836628999999989</v>
      </c>
      <c r="BWE53" s="196">
        <v>0.74188750000000003</v>
      </c>
      <c r="BWF53" s="196">
        <v>1.26436543</v>
      </c>
      <c r="BWG53" s="196">
        <v>4.1225420699999997</v>
      </c>
      <c r="BWH53" s="196">
        <f t="shared" si="204"/>
        <v>8.8911920599999981</v>
      </c>
      <c r="BWI53" s="196">
        <v>0.25823527000000002</v>
      </c>
      <c r="BWJ53" s="196">
        <v>1.89259307</v>
      </c>
      <c r="BWK53" s="196">
        <v>6.8381669800000004</v>
      </c>
      <c r="BWL53" s="196">
        <v>0.10462357999999999</v>
      </c>
      <c r="BWM53" s="196">
        <v>28.438131209999998</v>
      </c>
      <c r="BWN53" s="196">
        <f t="shared" si="209"/>
        <v>37.531750109999997</v>
      </c>
      <c r="BWO53" s="196">
        <v>29.567849859999999</v>
      </c>
      <c r="BWP53" s="196">
        <v>6.19E-6</v>
      </c>
      <c r="BWQ53" s="196">
        <v>6.7407163399999863</v>
      </c>
      <c r="BWR53" s="196">
        <v>0.32982814999999999</v>
      </c>
      <c r="BWS53" s="196">
        <v>1.3734998900000002</v>
      </c>
      <c r="BWT53" s="196">
        <f t="shared" si="210"/>
        <v>38.011900429999983</v>
      </c>
      <c r="BWU53" s="196">
        <v>18.062441270000004</v>
      </c>
      <c r="BWV53" s="196">
        <f t="shared" si="246"/>
        <v>18.062441270000004</v>
      </c>
      <c r="BWW53" s="196">
        <f t="shared" si="247"/>
        <v>104.67928551999999</v>
      </c>
      <c r="BWX53" s="196">
        <v>7.0509404799999889</v>
      </c>
      <c r="BWY53" s="196">
        <v>45.969647639999998</v>
      </c>
      <c r="BWZ53" s="196">
        <v>0.35179062999999899</v>
      </c>
      <c r="BXA53" s="196">
        <v>0.93680514999999986</v>
      </c>
      <c r="BXB53" s="196">
        <f t="shared" si="190"/>
        <v>54.309183899999979</v>
      </c>
      <c r="BXC53" s="196">
        <v>0.78067886000000009</v>
      </c>
      <c r="BXD53" s="196">
        <v>1.56844443</v>
      </c>
      <c r="BXE53" s="196">
        <v>0.5290634500000001</v>
      </c>
      <c r="BXF53" s="196">
        <v>52.555024159999995</v>
      </c>
      <c r="BXG53" s="196">
        <v>2.4368735599999996</v>
      </c>
      <c r="BXH53" s="196">
        <f t="shared" si="191"/>
        <v>57.870084459999994</v>
      </c>
      <c r="BXI53" s="196">
        <v>22.28306882</v>
      </c>
      <c r="BXJ53" s="196">
        <v>1.06314339</v>
      </c>
      <c r="BXK53" s="196">
        <v>7.7490791899999998</v>
      </c>
      <c r="BXL53" s="196">
        <v>38.674779439999995</v>
      </c>
      <c r="BXM53" s="196">
        <v>10.461988829999999</v>
      </c>
      <c r="BXN53" s="196">
        <f t="shared" si="192"/>
        <v>80.232059669999984</v>
      </c>
      <c r="BXO53" s="196">
        <v>0.26428985999999999</v>
      </c>
      <c r="BXP53" s="196">
        <v>18.649236380000001</v>
      </c>
      <c r="BXQ53" s="196">
        <v>3.6784893799999989</v>
      </c>
      <c r="BXR53" s="196">
        <v>4.3260897799999993</v>
      </c>
      <c r="BXS53" s="196">
        <v>4.5618446100000014</v>
      </c>
      <c r="BXT53" s="196">
        <f t="shared" si="193"/>
        <v>31.479950010000003</v>
      </c>
      <c r="BXU53" s="196">
        <f t="shared" si="194"/>
        <v>223.89127803999997</v>
      </c>
      <c r="BXV53" s="196">
        <v>0.51047653999999709</v>
      </c>
      <c r="BXW53" s="196">
        <v>3.3017091800000027</v>
      </c>
      <c r="BXX53" s="196">
        <v>55.541177640000008</v>
      </c>
      <c r="BXY53" s="196">
        <f t="shared" si="195"/>
        <v>59.35336336000001</v>
      </c>
      <c r="BXZ53" s="196">
        <v>0.29816617000000001</v>
      </c>
      <c r="BYA53" s="196">
        <v>0.65734005000000018</v>
      </c>
      <c r="BYB53" s="196">
        <v>33.301671110000001</v>
      </c>
      <c r="BYC53" s="196">
        <v>2.2386855200000002</v>
      </c>
      <c r="BYD53" s="196">
        <v>4.7837313300000002</v>
      </c>
      <c r="BYE53" s="196">
        <f t="shared" si="196"/>
        <v>41.279594180000004</v>
      </c>
      <c r="BYF53" s="196">
        <v>1.27251512</v>
      </c>
      <c r="BYG53" s="196">
        <v>1.8871222299999999</v>
      </c>
      <c r="BYH53" s="196">
        <v>0.61208885000000013</v>
      </c>
      <c r="BYI53" s="196">
        <v>0.21892662000000002</v>
      </c>
      <c r="BYJ53" s="269">
        <f>40.68730711-0.5</f>
        <v>40.187307109999999</v>
      </c>
      <c r="BYK53" s="196">
        <f t="shared" si="207"/>
        <v>44.17795993</v>
      </c>
      <c r="BYL53" s="196">
        <v>8.4818972400000003</v>
      </c>
      <c r="BYM53" s="196">
        <v>0.6566651</v>
      </c>
      <c r="BYN53" s="196">
        <v>1.2555843099999997</v>
      </c>
      <c r="BYO53" s="196">
        <v>15.630568040000002</v>
      </c>
      <c r="BYP53" s="196">
        <v>7.0719496900000003</v>
      </c>
      <c r="BYQ53" s="196">
        <f t="shared" si="205"/>
        <v>33.096664380000007</v>
      </c>
      <c r="BYR53" s="196">
        <v>5.1808835600000007</v>
      </c>
      <c r="BYS53" s="196">
        <v>4.3746143200000001</v>
      </c>
      <c r="BYT53" s="196">
        <v>0.83651808999999999</v>
      </c>
      <c r="BYU53" s="196">
        <v>41.450136979999996</v>
      </c>
      <c r="BYV53" s="196">
        <f t="shared" si="197"/>
        <v>51.842152949999999</v>
      </c>
      <c r="BYW53" s="196">
        <f t="shared" si="198"/>
        <v>229.7497348</v>
      </c>
      <c r="BYX53" s="196">
        <v>15.71278087</v>
      </c>
      <c r="BYY53" s="196">
        <f t="shared" si="199"/>
        <v>15.71278087</v>
      </c>
      <c r="BYZ53" s="196">
        <v>3.0818805699999992</v>
      </c>
      <c r="BZA53" s="196">
        <v>1.66834792</v>
      </c>
      <c r="BZB53" s="196">
        <v>1.00885782</v>
      </c>
      <c r="BZC53" s="196">
        <v>37.137299599999999</v>
      </c>
      <c r="BZD53" s="196">
        <v>1.44954582</v>
      </c>
      <c r="BZE53" s="196">
        <f t="shared" si="200"/>
        <v>44.345931729999997</v>
      </c>
      <c r="BZF53" s="196">
        <v>16.983988759999999</v>
      </c>
      <c r="BZG53" s="196">
        <v>2.9397202500000006</v>
      </c>
      <c r="BZH53" s="196">
        <v>1.50198509</v>
      </c>
      <c r="BZI53" s="196">
        <v>4.1941540700000006</v>
      </c>
      <c r="BZJ53" s="196">
        <f t="shared" si="201"/>
        <v>25.619848170000001</v>
      </c>
      <c r="BZK53" s="196">
        <v>48.767092839999997</v>
      </c>
      <c r="BZL53" s="196">
        <v>1.34506883</v>
      </c>
      <c r="BZM53" s="196">
        <v>1.1643560100000001</v>
      </c>
      <c r="BZN53" s="196">
        <v>0.77511799000000003</v>
      </c>
      <c r="BZO53" s="196"/>
      <c r="BZP53" s="196">
        <f t="shared" si="229"/>
        <v>52.051635669999996</v>
      </c>
      <c r="BZQ53" s="196">
        <f t="shared" si="202"/>
        <v>137.73019643999999</v>
      </c>
      <c r="BZR53" s="196">
        <f t="shared" si="203"/>
        <v>696.05049479999991</v>
      </c>
      <c r="BZS53" s="237"/>
      <c r="BZT53" s="197"/>
      <c r="BZU53" s="197"/>
      <c r="BZV53" s="199"/>
      <c r="BZW53" s="211"/>
      <c r="BZX53" s="233"/>
      <c r="BZY53" s="197"/>
      <c r="BZZ53" s="197"/>
      <c r="CAA53" s="197"/>
      <c r="CAB53" s="199"/>
      <c r="CAC53" s="211"/>
      <c r="CAD53" s="211"/>
      <c r="CAE53" s="197"/>
      <c r="CAF53" s="199"/>
      <c r="CAG53" s="237"/>
      <c r="CAH53" s="237"/>
      <c r="CAI53" s="199"/>
      <c r="CAJ53" s="211"/>
      <c r="CAK53" s="211"/>
      <c r="CAL53" s="199"/>
      <c r="CAM53" s="240"/>
      <c r="CAN53" s="240"/>
      <c r="CAO53" s="198"/>
      <c r="CAP53" s="199"/>
      <c r="CAQ53" s="211"/>
      <c r="CAR53" s="211"/>
      <c r="CAS53" s="198"/>
      <c r="CAT53" s="199"/>
      <c r="CAU53" s="233"/>
      <c r="CAV53" s="233"/>
      <c r="CAW53" s="198"/>
      <c r="CAX53" s="198"/>
      <c r="CAY53" s="198"/>
      <c r="CAZ53" s="198"/>
      <c r="CBA53" s="198"/>
      <c r="CBB53" s="199"/>
      <c r="CBC53" s="233"/>
      <c r="CBD53" s="233"/>
      <c r="CBE53" s="198"/>
      <c r="CBF53" s="199"/>
      <c r="CBG53" s="237"/>
      <c r="CBH53" s="237"/>
      <c r="CBI53" s="198"/>
      <c r="CBJ53" s="197"/>
      <c r="CBK53" s="199"/>
      <c r="CBL53" s="237"/>
      <c r="CBM53" s="237"/>
      <c r="CBN53" s="197"/>
      <c r="CBO53" s="199"/>
      <c r="CBP53" s="237"/>
      <c r="CBQ53" s="237"/>
      <c r="CBR53" s="197"/>
      <c r="CBS53" s="197"/>
      <c r="CBT53" s="197"/>
      <c r="CBU53" s="197"/>
      <c r="CBV53" s="197"/>
      <c r="CBW53" s="197"/>
      <c r="CBX53" s="197"/>
      <c r="CBY53" s="199"/>
      <c r="CBZ53" s="211"/>
      <c r="CCA53" s="237"/>
      <c r="CCB53" s="197"/>
      <c r="CCC53" s="199"/>
      <c r="CCD53" s="233"/>
      <c r="CCE53" s="233"/>
      <c r="CCF53" s="197"/>
      <c r="CCG53" s="199"/>
      <c r="CCH53" s="211"/>
      <c r="CCI53" s="211"/>
      <c r="CCJ53" s="197"/>
      <c r="CCK53" s="197"/>
      <c r="CCL53" s="197"/>
      <c r="CCM53" s="199"/>
      <c r="CCN53" s="237"/>
      <c r="CCO53" s="237"/>
      <c r="CCP53" s="197"/>
      <c r="CCQ53" s="197"/>
      <c r="CCR53" s="198"/>
      <c r="CCS53" s="198">
        <f t="shared" si="248"/>
        <v>18.477792229999778</v>
      </c>
      <c r="CCT53" s="199"/>
      <c r="CDA53" s="225" t="s">
        <v>19</v>
      </c>
      <c r="CDB53" s="225">
        <v>1.1097404373178066</v>
      </c>
      <c r="CDC53" s="225"/>
      <c r="CDJ53" s="207" t="s">
        <v>19</v>
      </c>
      <c r="CDK53" s="234">
        <v>0.5648500335276968</v>
      </c>
      <c r="CDL53" s="235"/>
      <c r="CDY53" s="229" t="s">
        <v>215</v>
      </c>
      <c r="CDZ53" s="230">
        <v>1.4388256399999999</v>
      </c>
      <c r="CEA53" s="230"/>
    </row>
    <row r="54" spans="1:2159" s="200" customFormat="1" outlineLevel="1" x14ac:dyDescent="0.2">
      <c r="A54" s="201" t="s">
        <v>43</v>
      </c>
      <c r="B54" s="195">
        <v>157.81670699</v>
      </c>
      <c r="C54" s="195">
        <v>41.937164479999993</v>
      </c>
      <c r="D54" s="195">
        <v>38.653014199999994</v>
      </c>
      <c r="E54" s="195">
        <v>88.21618165999999</v>
      </c>
      <c r="F54" s="195">
        <v>38.575032500000006</v>
      </c>
      <c r="G54" s="195">
        <v>79.996581179999993</v>
      </c>
      <c r="H54" s="195">
        <v>173.24000230999999</v>
      </c>
      <c r="I54" s="195">
        <v>125.32848826999998</v>
      </c>
      <c r="J54" s="195">
        <v>126.31360186000002</v>
      </c>
      <c r="K54" s="195">
        <v>67.539803230000018</v>
      </c>
      <c r="L54" s="195">
        <v>101.45419726999997</v>
      </c>
      <c r="M54" s="195">
        <v>119.93935141999999</v>
      </c>
      <c r="N54" s="195">
        <v>116.96852443999998</v>
      </c>
      <c r="O54" s="202">
        <v>1118.1619428200004</v>
      </c>
      <c r="P54" s="195">
        <v>6.1435500000000002E-3</v>
      </c>
      <c r="Q54" s="195">
        <v>0.77710299999999999</v>
      </c>
      <c r="R54" s="195">
        <v>9.4E-2</v>
      </c>
      <c r="S54" s="195">
        <v>1.6449850800000001</v>
      </c>
      <c r="T54" s="195">
        <v>0.78968322000000013</v>
      </c>
      <c r="U54" s="195">
        <v>3.31191485</v>
      </c>
      <c r="V54" s="195">
        <v>0.13503098999999999</v>
      </c>
      <c r="W54" s="195">
        <v>0.38422448999999997</v>
      </c>
      <c r="X54" s="195">
        <v>0.27666535999999997</v>
      </c>
      <c r="Y54" s="195">
        <v>0.31290577999999997</v>
      </c>
      <c r="Z54" s="195">
        <v>0.41849020999999997</v>
      </c>
      <c r="AA54" s="195">
        <v>1.5273168299999997</v>
      </c>
      <c r="AB54" s="195"/>
      <c r="AC54" s="195">
        <v>1.2817732300000002</v>
      </c>
      <c r="AD54" s="195">
        <v>4.2592999999999999E-2</v>
      </c>
      <c r="AE54" s="195"/>
      <c r="AF54" s="195">
        <v>1.3243662300000003</v>
      </c>
      <c r="AG54" s="195">
        <v>9.9662699999999993E-2</v>
      </c>
      <c r="AH54" s="195">
        <v>0.76675086999999997</v>
      </c>
      <c r="AI54" s="195">
        <v>0.46368759999999998</v>
      </c>
      <c r="AJ54" s="195">
        <v>0.31701154999999998</v>
      </c>
      <c r="AK54" s="195">
        <v>9.8758431999999985</v>
      </c>
      <c r="AL54" s="195">
        <v>11.522955919999999</v>
      </c>
      <c r="AM54" s="195">
        <v>17.686553829999998</v>
      </c>
      <c r="AN54" s="195">
        <v>0.31067496</v>
      </c>
      <c r="AO54" s="195"/>
      <c r="AP54" s="195"/>
      <c r="AQ54" s="195">
        <v>13.817565170000002</v>
      </c>
      <c r="AR54" s="195">
        <v>0.19746808999999999</v>
      </c>
      <c r="AS54" s="195">
        <v>14.325708220000001</v>
      </c>
      <c r="AT54" s="195">
        <v>3.060819E-2</v>
      </c>
      <c r="AU54" s="195">
        <v>3.4037600000000001E-2</v>
      </c>
      <c r="AV54" s="195">
        <v>2.9174845400000002</v>
      </c>
      <c r="AW54" s="195">
        <v>2.9821303300000004</v>
      </c>
      <c r="AX54" s="195"/>
      <c r="AY54" s="195">
        <v>2.0297350700000001</v>
      </c>
      <c r="AZ54" s="195">
        <v>0.16315352999999999</v>
      </c>
      <c r="BA54" s="195">
        <v>0.10979891</v>
      </c>
      <c r="BB54" s="195">
        <v>5.9378840000000004</v>
      </c>
      <c r="BC54" s="195">
        <v>8.2405715099999988</v>
      </c>
      <c r="BD54" s="195">
        <v>0.27062840999999999</v>
      </c>
      <c r="BE54" s="195">
        <v>0.69816096000000005</v>
      </c>
      <c r="BF54" s="195"/>
      <c r="BG54" s="195">
        <v>0.8333041699999999</v>
      </c>
      <c r="BH54" s="195">
        <v>0.6442867000000001</v>
      </c>
      <c r="BI54" s="195">
        <v>2.4463802399999999</v>
      </c>
      <c r="BJ54" s="195">
        <v>9.4667000000000001E-2</v>
      </c>
      <c r="BK54" s="195">
        <v>9.4667000000000001E-2</v>
      </c>
      <c r="BL54" s="195">
        <v>28.089457299999999</v>
      </c>
      <c r="BM54" s="195">
        <v>3.75246609</v>
      </c>
      <c r="BN54" s="195"/>
      <c r="BO54" s="195">
        <v>0.23352000000000001</v>
      </c>
      <c r="BP54" s="195">
        <v>0.24132000000000001</v>
      </c>
      <c r="BQ54" s="195">
        <v>4.2273060899999999</v>
      </c>
      <c r="BR54" s="195">
        <v>0.12910261000000001</v>
      </c>
      <c r="BS54" s="195">
        <v>4.002153E-2</v>
      </c>
      <c r="BT54" s="195">
        <v>3.7594820000000001E-2</v>
      </c>
      <c r="BU54" s="195">
        <v>1.3217090000000001E-2</v>
      </c>
      <c r="BV54" s="195">
        <v>5.901986E-2</v>
      </c>
      <c r="BW54" s="195">
        <v>0.27895590999999997</v>
      </c>
      <c r="BX54" s="195">
        <v>0.69322134999999996</v>
      </c>
      <c r="BY54" s="195">
        <v>10.48697383</v>
      </c>
      <c r="BZ54" s="195">
        <v>6.6599999999999998E-6</v>
      </c>
      <c r="CA54" s="195">
        <v>0.84871753000000005</v>
      </c>
      <c r="CB54" s="195">
        <v>36.479361519999991</v>
      </c>
      <c r="CC54" s="195">
        <v>48.508280889999995</v>
      </c>
      <c r="CD54" s="195">
        <v>4.2989779999999998E-2</v>
      </c>
      <c r="CE54" s="195">
        <v>0.30830619000000004</v>
      </c>
      <c r="CF54" s="195">
        <v>1.3628993599999999</v>
      </c>
      <c r="CG54" s="195">
        <v>0.37207816000000005</v>
      </c>
      <c r="CH54" s="195">
        <v>2.08627349</v>
      </c>
      <c r="CI54" s="195">
        <v>3.7219042500000001</v>
      </c>
      <c r="CJ54" s="195">
        <v>2.0731299999999998E-2</v>
      </c>
      <c r="CK54" s="195">
        <v>0.13797155999999999</v>
      </c>
      <c r="CL54" s="195"/>
      <c r="CM54" s="195">
        <v>3.8806071100000001</v>
      </c>
      <c r="CN54" s="195">
        <v>58.98142348999999</v>
      </c>
      <c r="CO54" s="195">
        <v>6.6438810000000001E-2</v>
      </c>
      <c r="CP54" s="195">
        <v>6.6438810000000001E-2</v>
      </c>
      <c r="CQ54" s="195">
        <v>0.48567347</v>
      </c>
      <c r="CR54" s="195">
        <v>0.38942823000000004</v>
      </c>
      <c r="CS54" s="195">
        <v>6.3155815300000002</v>
      </c>
      <c r="CT54" s="195">
        <v>0.50846804999999995</v>
      </c>
      <c r="CU54" s="195">
        <v>2.5174490000000001E-2</v>
      </c>
      <c r="CV54" s="195">
        <v>7.7243257700000001</v>
      </c>
      <c r="CW54" s="195">
        <v>0.41883539999999997</v>
      </c>
      <c r="CX54" s="195">
        <v>4.7770400000000005E-2</v>
      </c>
      <c r="CY54" s="195">
        <v>0.40505999999999998</v>
      </c>
      <c r="CZ54" s="195">
        <v>0.84938461999999992</v>
      </c>
      <c r="DA54" s="195">
        <v>2.5446389999999999E-2</v>
      </c>
      <c r="DB54" s="195">
        <v>1.74649681</v>
      </c>
      <c r="DC54" s="195">
        <v>1.2168649600000001</v>
      </c>
      <c r="DD54" s="195">
        <v>0.9282430599999999</v>
      </c>
      <c r="DE54" s="195">
        <v>0.65180190999999998</v>
      </c>
      <c r="DF54" s="195">
        <v>6.712361E-2</v>
      </c>
      <c r="DG54" s="195">
        <v>3.4740884700000003</v>
      </c>
      <c r="DH54" s="195">
        <v>6.3381220100000011</v>
      </c>
      <c r="DI54" s="195">
        <v>0.66884372000000003</v>
      </c>
      <c r="DJ54" s="195"/>
      <c r="DK54" s="195">
        <v>0.54604823999999996</v>
      </c>
      <c r="DL54" s="195">
        <v>11.498074619999999</v>
      </c>
      <c r="DM54" s="195">
        <v>8.1191099999999988E-3</v>
      </c>
      <c r="DN54" s="195">
        <v>12.721085689999999</v>
      </c>
      <c r="DO54" s="195">
        <v>28.596469090000003</v>
      </c>
      <c r="DP54" s="195">
        <v>8.4782999999999997E-2</v>
      </c>
      <c r="DQ54" s="195"/>
      <c r="DR54" s="195">
        <v>0.13237099999999999</v>
      </c>
      <c r="DS54" s="195">
        <v>0.68185281000000009</v>
      </c>
      <c r="DT54" s="195">
        <v>0.89900680999999993</v>
      </c>
      <c r="DU54" s="195">
        <v>0.18872129999999998</v>
      </c>
      <c r="DV54" s="195">
        <v>0.41691128999999999</v>
      </c>
      <c r="DW54" s="195">
        <v>0.22592841</v>
      </c>
      <c r="DX54" s="195"/>
      <c r="DY54" s="195">
        <v>0.21313876000000001</v>
      </c>
      <c r="DZ54" s="195">
        <v>1.0446997599999999</v>
      </c>
      <c r="EA54" s="195">
        <v>0.4</v>
      </c>
      <c r="EB54" s="195">
        <v>0.47260943</v>
      </c>
      <c r="EC54" s="195">
        <v>0.69264567999999993</v>
      </c>
      <c r="ED54" s="195">
        <v>10.79766068</v>
      </c>
      <c r="EE54" s="195">
        <v>0.46392871000000002</v>
      </c>
      <c r="EF54" s="195">
        <v>12.826844500000002</v>
      </c>
      <c r="EG54" s="195">
        <v>0.34277125000000003</v>
      </c>
      <c r="EH54" s="195">
        <v>0.11915631</v>
      </c>
      <c r="EI54" s="195">
        <v>0.28778825000000002</v>
      </c>
      <c r="EJ54" s="195">
        <v>1.25261208</v>
      </c>
      <c r="EK54" s="195">
        <v>2.0023278900000001</v>
      </c>
      <c r="EL54" s="195"/>
      <c r="EM54" s="195">
        <v>1.7152469800000001</v>
      </c>
      <c r="EN54" s="195">
        <v>1.7152469800000001</v>
      </c>
      <c r="EO54" s="195">
        <v>18.488125939999996</v>
      </c>
      <c r="EP54" s="195"/>
      <c r="EQ54" s="195">
        <v>0.14277279999999998</v>
      </c>
      <c r="ER54" s="195">
        <v>0.12545426000000001</v>
      </c>
      <c r="ES54" s="195">
        <v>0.26822705999999996</v>
      </c>
      <c r="ET54" s="195"/>
      <c r="EU54" s="195">
        <v>0.58465299000000004</v>
      </c>
      <c r="EV54" s="195">
        <v>0.58327213</v>
      </c>
      <c r="EW54" s="195">
        <v>1.58983338</v>
      </c>
      <c r="EX54" s="195">
        <v>8.8950346600000003</v>
      </c>
      <c r="EY54" s="195">
        <v>11.65279316</v>
      </c>
      <c r="EZ54" s="195">
        <v>0.19513662000000001</v>
      </c>
      <c r="FA54" s="195">
        <v>0.42561298999999991</v>
      </c>
      <c r="FB54" s="195">
        <v>0.93837140999999991</v>
      </c>
      <c r="FC54" s="195"/>
      <c r="FD54" s="195">
        <v>0.15917594999999998</v>
      </c>
      <c r="FE54" s="195">
        <v>1.7182969699999999</v>
      </c>
      <c r="FF54" s="195">
        <v>1.0609370000000002E-2</v>
      </c>
      <c r="FG54" s="195">
        <v>19.498587860000001</v>
      </c>
      <c r="FH54" s="195"/>
      <c r="FI54" s="195">
        <v>0.11590775</v>
      </c>
      <c r="FJ54" s="195">
        <v>19.62510498</v>
      </c>
      <c r="FK54" s="195">
        <v>0.32146680999999999</v>
      </c>
      <c r="FL54" s="195">
        <v>8.4608165</v>
      </c>
      <c r="FM54" s="195">
        <v>1.35531</v>
      </c>
      <c r="FN54" s="195">
        <v>5.0441640000000003E-2</v>
      </c>
      <c r="FO54" s="195">
        <v>10.18803495</v>
      </c>
      <c r="FP54" s="195">
        <v>43.452457120000005</v>
      </c>
      <c r="FQ54" s="195">
        <v>6.7715520000000001E-2</v>
      </c>
      <c r="FR54" s="195">
        <v>6.7715520000000001E-2</v>
      </c>
      <c r="FS54" s="195"/>
      <c r="FT54" s="195">
        <v>0.93970730000000002</v>
      </c>
      <c r="FU54" s="195">
        <v>7.6905153599999991</v>
      </c>
      <c r="FV54" s="195">
        <v>0.90323562000000002</v>
      </c>
      <c r="FW54" s="195">
        <v>0.26791258000000001</v>
      </c>
      <c r="FX54" s="195">
        <v>9.8013708600000005</v>
      </c>
      <c r="FY54" s="195"/>
      <c r="FZ54" s="195">
        <v>0.43565814000000003</v>
      </c>
      <c r="GA54" s="195">
        <v>0.26797451</v>
      </c>
      <c r="GB54" s="195">
        <v>0.9593045</v>
      </c>
      <c r="GC54" s="195"/>
      <c r="GD54" s="195">
        <v>1.6629371499999999</v>
      </c>
      <c r="GE54" s="195">
        <v>0.46769271999999995</v>
      </c>
      <c r="GF54" s="195">
        <v>0.81248329000000008</v>
      </c>
      <c r="GG54" s="195">
        <v>20.335441929999998</v>
      </c>
      <c r="GH54" s="195">
        <v>0.28444523999999999</v>
      </c>
      <c r="GI54" s="195"/>
      <c r="GJ54" s="195">
        <v>21.90006318</v>
      </c>
      <c r="GK54" s="195">
        <v>3.3083599999999998E-2</v>
      </c>
      <c r="GL54" s="195">
        <v>20.808589749999999</v>
      </c>
      <c r="GM54" s="195">
        <v>5.8945539</v>
      </c>
      <c r="GN54" s="195"/>
      <c r="GO54" s="195">
        <v>0.33117777999999998</v>
      </c>
      <c r="GP54" s="195">
        <v>27.06740503</v>
      </c>
      <c r="GQ54" s="195">
        <v>60.499491740000011</v>
      </c>
      <c r="GR54" s="195">
        <v>1.553125E-2</v>
      </c>
      <c r="GS54" s="195">
        <v>8.6835809999999999E-2</v>
      </c>
      <c r="GT54" s="195">
        <v>0.16575096999999997</v>
      </c>
      <c r="GU54" s="195">
        <v>1.1021315599999999</v>
      </c>
      <c r="GV54" s="195">
        <v>0.13004721</v>
      </c>
      <c r="GW54" s="195">
        <v>1.5002967999999999</v>
      </c>
      <c r="GX54" s="195"/>
      <c r="GY54" s="195">
        <v>13.889521740000001</v>
      </c>
      <c r="GZ54" s="195">
        <v>8.8338280000000005E-2</v>
      </c>
      <c r="HA54" s="195">
        <v>5.0343900000000004E-2</v>
      </c>
      <c r="HB54" s="195">
        <v>39.242064410000005</v>
      </c>
      <c r="HC54" s="195">
        <v>53.27026833</v>
      </c>
      <c r="HD54" s="195"/>
      <c r="HE54" s="195">
        <v>0.11550000000000001</v>
      </c>
      <c r="HF54" s="195"/>
      <c r="HG54" s="195"/>
      <c r="HH54" s="195">
        <v>0.22264145999999999</v>
      </c>
      <c r="HI54" s="195">
        <v>0.33814146</v>
      </c>
      <c r="HJ54" s="195">
        <v>0.69478340000000005</v>
      </c>
      <c r="HK54" s="195"/>
      <c r="HL54" s="195">
        <v>0.1166</v>
      </c>
      <c r="HM54" s="195">
        <v>8.2242589299999995</v>
      </c>
      <c r="HN54" s="195">
        <v>7.5620000000000001E-3</v>
      </c>
      <c r="HO54" s="195">
        <v>9.04320433</v>
      </c>
      <c r="HP54" s="195"/>
      <c r="HQ54" s="195">
        <v>11.969703359999999</v>
      </c>
      <c r="HR54" s="195">
        <v>2.319394</v>
      </c>
      <c r="HS54" s="195">
        <v>14.28909736</v>
      </c>
      <c r="HT54" s="195">
        <v>78.441008280000005</v>
      </c>
      <c r="HU54" s="195"/>
      <c r="HV54" s="195">
        <v>1.22063692</v>
      </c>
      <c r="HW54" s="195">
        <v>1.22063692</v>
      </c>
      <c r="HX54" s="195"/>
      <c r="HY54" s="195">
        <v>0.49508940000000001</v>
      </c>
      <c r="HZ54" s="195"/>
      <c r="IA54" s="195">
        <v>1.706512E-2</v>
      </c>
      <c r="IB54" s="195">
        <v>0.52484399000000004</v>
      </c>
      <c r="IC54" s="195">
        <v>1.0369985100000001</v>
      </c>
      <c r="ID54" s="195">
        <v>0.21</v>
      </c>
      <c r="IE54" s="195">
        <v>20.09939941</v>
      </c>
      <c r="IF54" s="195">
        <v>0.48977144</v>
      </c>
      <c r="IG54" s="195">
        <v>1.6686449999999999E-2</v>
      </c>
      <c r="IH54" s="195">
        <v>0.27269500000000002</v>
      </c>
      <c r="II54" s="195">
        <v>21.0885523</v>
      </c>
      <c r="IJ54" s="195"/>
      <c r="IK54" s="195">
        <v>20.379964880000003</v>
      </c>
      <c r="IL54" s="195">
        <v>0.18112879000000001</v>
      </c>
      <c r="IM54" s="195"/>
      <c r="IN54" s="195">
        <v>0.15889310000000001</v>
      </c>
      <c r="IO54" s="195">
        <v>20.719986770000006</v>
      </c>
      <c r="IP54" s="195">
        <v>2.0540862500000001</v>
      </c>
      <c r="IQ54" s="195"/>
      <c r="IR54" s="195">
        <v>14.886002659999999</v>
      </c>
      <c r="IS54" s="195">
        <v>7.3679300000000003</v>
      </c>
      <c r="IT54" s="195">
        <v>7.0788015999999994</v>
      </c>
      <c r="IU54" s="195">
        <v>31.38682051</v>
      </c>
      <c r="IV54" s="195">
        <v>75.452995010000009</v>
      </c>
      <c r="IW54" s="195">
        <v>0.28537483000000002</v>
      </c>
      <c r="IX54" s="195">
        <v>0.70576968000000007</v>
      </c>
      <c r="IY54" s="195">
        <v>0.7870820999999999</v>
      </c>
      <c r="IZ54" s="195"/>
      <c r="JA54" s="195">
        <v>1.706512E-2</v>
      </c>
      <c r="JB54" s="195">
        <v>1.79529173</v>
      </c>
      <c r="JC54" s="195"/>
      <c r="JD54" s="195">
        <v>1.1768416300000002</v>
      </c>
      <c r="JE54" s="195"/>
      <c r="JF54" s="195">
        <v>1.0456E-2</v>
      </c>
      <c r="JG54" s="195">
        <v>0.57447929999999992</v>
      </c>
      <c r="JH54" s="195">
        <v>1.7617769300000001</v>
      </c>
      <c r="JI54" s="195"/>
      <c r="JJ54" s="195"/>
      <c r="JK54" s="195">
        <v>0.92973296999999999</v>
      </c>
      <c r="JL54" s="195">
        <v>29.956112969999996</v>
      </c>
      <c r="JM54" s="195">
        <v>2.3998616299999997</v>
      </c>
      <c r="JN54" s="195">
        <v>33.285707569999992</v>
      </c>
      <c r="JO54" s="195"/>
      <c r="JP54" s="195">
        <v>0.42088820999999998</v>
      </c>
      <c r="JQ54" s="195">
        <v>0.35072930000000002</v>
      </c>
      <c r="JR54" s="195">
        <v>0.14402271</v>
      </c>
      <c r="JS54" s="195">
        <v>0.22697603</v>
      </c>
      <c r="JT54" s="195">
        <v>1.1426162500000001</v>
      </c>
      <c r="JU54" s="195">
        <v>0.19532910000000001</v>
      </c>
      <c r="JV54" s="195">
        <v>0.19532910000000001</v>
      </c>
      <c r="JW54" s="195">
        <v>38.180721579999997</v>
      </c>
      <c r="JX54" s="195">
        <v>13.869254789999999</v>
      </c>
      <c r="JY54" s="195">
        <v>1.8714999999999999E-2</v>
      </c>
      <c r="JZ54" s="195">
        <v>0.28625354999999997</v>
      </c>
      <c r="KA54" s="195">
        <v>14.174223339999999</v>
      </c>
      <c r="KB54" s="195">
        <v>0.10395</v>
      </c>
      <c r="KC54" s="195">
        <v>4.7524999999999998E-3</v>
      </c>
      <c r="KD54" s="195">
        <v>0.91523969000000005</v>
      </c>
      <c r="KE54" s="195"/>
      <c r="KF54" s="195"/>
      <c r="KG54" s="195">
        <v>1.0239421900000001</v>
      </c>
      <c r="KH54" s="195">
        <v>0.49823200000000001</v>
      </c>
      <c r="KI54" s="195">
        <v>5.5858094699999992</v>
      </c>
      <c r="KJ54" s="195"/>
      <c r="KK54" s="195">
        <v>1.29444303</v>
      </c>
      <c r="KL54" s="195">
        <v>0.29355965000000001</v>
      </c>
      <c r="KM54" s="195">
        <v>7.6720441499999996</v>
      </c>
      <c r="KN54" s="195">
        <v>0.41779152000000003</v>
      </c>
      <c r="KO54" s="195">
        <v>20.030760390000001</v>
      </c>
      <c r="KP54" s="195">
        <v>5.5081447799999994</v>
      </c>
      <c r="KQ54" s="195"/>
      <c r="KR54" s="195">
        <v>1.57985131</v>
      </c>
      <c r="KS54" s="195">
        <v>27.536548</v>
      </c>
      <c r="KT54" s="195"/>
      <c r="KU54" s="195">
        <v>5.5086577800000001</v>
      </c>
      <c r="KV54" s="195">
        <v>0.15217720000000001</v>
      </c>
      <c r="KW54" s="195">
        <v>5.6608349799999997</v>
      </c>
      <c r="KX54" s="195">
        <v>56.067592660000003</v>
      </c>
      <c r="KY54" s="195">
        <v>3.9999900000000001E-3</v>
      </c>
      <c r="KZ54" s="195">
        <v>16.116434120000001</v>
      </c>
      <c r="LA54" s="195">
        <v>16.120434110000001</v>
      </c>
      <c r="LB54" s="195"/>
      <c r="LC54" s="195">
        <v>7.40008</v>
      </c>
      <c r="LD54" s="195">
        <v>0.90782134000000003</v>
      </c>
      <c r="LE54" s="195">
        <v>0.46738669999999999</v>
      </c>
      <c r="LF54" s="195">
        <v>1.8457300000000001E-3</v>
      </c>
      <c r="LG54" s="195">
        <v>8.7771337700000007</v>
      </c>
      <c r="LH54" s="195"/>
      <c r="LI54" s="195">
        <v>0.14868820999999999</v>
      </c>
      <c r="LJ54" s="195">
        <v>0.72703151000000021</v>
      </c>
      <c r="LK54" s="195">
        <v>9.0688000000000001E-3</v>
      </c>
      <c r="LL54" s="195">
        <v>0.93483943000000003</v>
      </c>
      <c r="LM54" s="195">
        <v>1.8196279500000003</v>
      </c>
      <c r="LN54" s="195"/>
      <c r="LO54" s="195">
        <v>0.33801005000000001</v>
      </c>
      <c r="LP54" s="195">
        <v>0.58326905999999989</v>
      </c>
      <c r="LQ54" s="195">
        <v>34.297503679999991</v>
      </c>
      <c r="LR54" s="195">
        <v>0.34566741000000001</v>
      </c>
      <c r="LS54" s="195">
        <v>35.564450199999996</v>
      </c>
      <c r="LT54" s="195">
        <v>4.8298509800000007</v>
      </c>
      <c r="LU54" s="195">
        <v>0.33818147999999998</v>
      </c>
      <c r="LV54" s="195">
        <v>1.0830253100000002</v>
      </c>
      <c r="LW54" s="195">
        <v>0.65892552000000004</v>
      </c>
      <c r="LX54" s="195"/>
      <c r="LY54" s="195">
        <v>6.9099832900000013</v>
      </c>
      <c r="LZ54" s="195">
        <v>69.191629320000018</v>
      </c>
      <c r="MA54" s="195">
        <v>573.12792536000029</v>
      </c>
      <c r="MB54" s="195">
        <v>40.373705910000005</v>
      </c>
      <c r="MC54" s="195">
        <v>2.480104E-2</v>
      </c>
      <c r="MD54" s="195"/>
      <c r="ME54" s="195"/>
      <c r="MF54" s="195">
        <v>40.398506950000005</v>
      </c>
      <c r="MG54" s="195">
        <v>3.6036747999999998</v>
      </c>
      <c r="MH54" s="195"/>
      <c r="MI54" s="195">
        <v>2.964139E-2</v>
      </c>
      <c r="MJ54" s="195">
        <v>0.37269999999999998</v>
      </c>
      <c r="MK54" s="195"/>
      <c r="ML54" s="195">
        <v>4.0060161899999995</v>
      </c>
      <c r="MM54" s="195"/>
      <c r="MN54" s="195">
        <v>2.1384874599999999</v>
      </c>
      <c r="MO54" s="202"/>
      <c r="MP54" s="202"/>
      <c r="MQ54" s="202">
        <v>0.71376598000000002</v>
      </c>
      <c r="MR54" s="202">
        <v>2.8522534400000001</v>
      </c>
      <c r="MS54" s="202">
        <v>0.98892435000000001</v>
      </c>
      <c r="MT54" s="202"/>
      <c r="MU54" s="202">
        <v>0.57981480000000007</v>
      </c>
      <c r="MV54" s="202">
        <v>16.999194620000001</v>
      </c>
      <c r="MW54" s="202">
        <v>18.567933770000003</v>
      </c>
      <c r="MX54" s="202">
        <v>40.348197569999996</v>
      </c>
      <c r="MY54" s="202">
        <v>0.67360936999999999</v>
      </c>
      <c r="MZ54" s="202">
        <v>41.021806939999998</v>
      </c>
      <c r="NA54" s="195">
        <v>106.84651728999999</v>
      </c>
      <c r="NB54" s="195">
        <v>1.706512E-2</v>
      </c>
      <c r="NC54" s="195">
        <v>22.815447600000002</v>
      </c>
      <c r="ND54" s="195"/>
      <c r="NE54" s="195">
        <v>22.832512720000004</v>
      </c>
      <c r="NF54" s="195">
        <v>0.34955605000000001</v>
      </c>
      <c r="NG54" s="195">
        <v>0.13793670000000002</v>
      </c>
      <c r="NH54" s="195">
        <v>2.3265415299999996</v>
      </c>
      <c r="NI54" s="195">
        <v>17.292224940000001</v>
      </c>
      <c r="NJ54" s="195">
        <v>0.25897760999999997</v>
      </c>
      <c r="NK54" s="195">
        <v>20.365236830000001</v>
      </c>
      <c r="NL54" s="195">
        <v>0.19886597999999997</v>
      </c>
      <c r="NM54" s="195">
        <v>4.1871716499999998</v>
      </c>
      <c r="NN54" s="195">
        <v>0.11919755999999999</v>
      </c>
      <c r="NO54" s="195">
        <v>0.6386641999999999</v>
      </c>
      <c r="NP54" s="195">
        <v>3.1329942400000004</v>
      </c>
      <c r="NQ54" s="195">
        <v>8.27689363</v>
      </c>
      <c r="NR54" s="195"/>
      <c r="NS54" s="195">
        <v>0.54528900000000002</v>
      </c>
      <c r="NT54" s="195">
        <v>0.34052595000000002</v>
      </c>
      <c r="NU54" s="195"/>
      <c r="NV54" s="195">
        <v>18.172121189999995</v>
      </c>
      <c r="NW54" s="195">
        <v>19.057936139999995</v>
      </c>
      <c r="NX54" s="195">
        <v>70.532579319999996</v>
      </c>
      <c r="NY54" s="195">
        <v>1.5148345999999999</v>
      </c>
      <c r="NZ54" s="195"/>
      <c r="OA54" s="195">
        <v>8.6364665500000015</v>
      </c>
      <c r="OB54" s="195">
        <v>10.151301150000002</v>
      </c>
      <c r="OC54" s="195">
        <v>0.78680039000000002</v>
      </c>
      <c r="OD54" s="195">
        <v>6.3800000000000003E-3</v>
      </c>
      <c r="OE54" s="195">
        <v>17.713273400000002</v>
      </c>
      <c r="OF54" s="195">
        <v>1.706512E-2</v>
      </c>
      <c r="OG54" s="195">
        <v>0.15293692</v>
      </c>
      <c r="OH54" s="195">
        <v>18.676455830000002</v>
      </c>
      <c r="OI54" s="195">
        <v>3.2131E-2</v>
      </c>
      <c r="OJ54" s="195">
        <v>0.4997646</v>
      </c>
      <c r="OK54" s="195"/>
      <c r="OL54" s="195">
        <v>17.09101008</v>
      </c>
      <c r="OM54" s="195">
        <v>0.48611820000000006</v>
      </c>
      <c r="ON54" s="195">
        <v>18.109023879999999</v>
      </c>
      <c r="OO54" s="195">
        <v>0.30804037000000001</v>
      </c>
      <c r="OP54" s="195">
        <v>0.34018317999999997</v>
      </c>
      <c r="OQ54" s="195">
        <v>0.107068</v>
      </c>
      <c r="OR54" s="195"/>
      <c r="OS54" s="195">
        <v>3.9868440000000005E-2</v>
      </c>
      <c r="OT54" s="195">
        <v>0.79515998999999993</v>
      </c>
      <c r="OU54" s="195">
        <v>1.4796054599999999</v>
      </c>
      <c r="OV54" s="195">
        <v>1.1177543799999998</v>
      </c>
      <c r="OW54" s="195">
        <v>1.5413120000000001E-2</v>
      </c>
      <c r="OX54" s="195">
        <v>6.34892272</v>
      </c>
      <c r="OY54" s="195">
        <v>17.39958961</v>
      </c>
      <c r="OZ54" s="195">
        <v>26.361285289999998</v>
      </c>
      <c r="PA54" s="195">
        <v>74.093226139999999</v>
      </c>
      <c r="PB54" s="195">
        <v>0.25851155999999997</v>
      </c>
      <c r="PC54" s="195">
        <v>16.918019999999999</v>
      </c>
      <c r="PD54" s="195"/>
      <c r="PE54" s="195">
        <v>16.056235239999999</v>
      </c>
      <c r="PF54" s="195">
        <v>17.116391480000001</v>
      </c>
      <c r="PG54" s="195">
        <v>50.349158279999997</v>
      </c>
      <c r="PH54" s="195">
        <v>6.4290329000000002</v>
      </c>
      <c r="PI54" s="195">
        <v>19.613393800000001</v>
      </c>
      <c r="PJ54" s="195">
        <v>1.8499999999999999E-2</v>
      </c>
      <c r="PK54" s="195">
        <v>9.4947568699999998</v>
      </c>
      <c r="PL54" s="195">
        <v>35.555683569999999</v>
      </c>
      <c r="PM54" s="195"/>
      <c r="PN54" s="195">
        <v>0.33231057000000003</v>
      </c>
      <c r="PO54" s="195">
        <v>0.12298476</v>
      </c>
      <c r="PP54" s="195">
        <v>2.7449999999999999E-2</v>
      </c>
      <c r="PQ54" s="195"/>
      <c r="PR54" s="195">
        <v>0.48274532999999997</v>
      </c>
      <c r="PS54" s="195">
        <v>0.131665</v>
      </c>
      <c r="PT54" s="195">
        <v>0.44459346999999999</v>
      </c>
      <c r="PU54" s="195">
        <v>1.4637868700000001</v>
      </c>
      <c r="PV54" s="195">
        <v>12.412484730000001</v>
      </c>
      <c r="PW54" s="195"/>
      <c r="PX54" s="195">
        <v>14.452530070000002</v>
      </c>
      <c r="PY54" s="195">
        <v>100.84011725000002</v>
      </c>
      <c r="PZ54" s="195">
        <v>0.43897649999999999</v>
      </c>
      <c r="QA54" s="195">
        <v>1.12993788</v>
      </c>
      <c r="QB54" s="195">
        <v>1.2854684999999999</v>
      </c>
      <c r="QC54" s="195">
        <v>15.578567140000001</v>
      </c>
      <c r="QD54" s="195">
        <v>18.43295002</v>
      </c>
      <c r="QE54" s="195">
        <v>5.2559183699999998</v>
      </c>
      <c r="QF54" s="195">
        <v>0.10056992999999999</v>
      </c>
      <c r="QG54" s="195">
        <v>0.18802996999999999</v>
      </c>
      <c r="QH54" s="195">
        <v>31.816589199999999</v>
      </c>
      <c r="QI54" s="195">
        <v>0.11157585</v>
      </c>
      <c r="QJ54" s="195">
        <v>37.472683320000002</v>
      </c>
      <c r="QK54" s="195">
        <v>0.91077382000000007</v>
      </c>
      <c r="QL54" s="195">
        <v>2.8190953099999998</v>
      </c>
      <c r="QM54" s="195">
        <v>2.0279118</v>
      </c>
      <c r="QN54" s="195"/>
      <c r="QO54" s="195"/>
      <c r="QP54" s="195">
        <v>5.75778093</v>
      </c>
      <c r="QQ54" s="195">
        <v>0.85283394999999995</v>
      </c>
      <c r="QR54" s="195">
        <v>0.11799999999999999</v>
      </c>
      <c r="QS54" s="195">
        <v>9.5330282699999991</v>
      </c>
      <c r="QT54" s="195">
        <v>0.26365959999999999</v>
      </c>
      <c r="QU54" s="195">
        <v>4.6856571200000001</v>
      </c>
      <c r="QV54" s="195">
        <v>15.453178939999999</v>
      </c>
      <c r="QW54" s="195"/>
      <c r="QX54" s="195">
        <v>14.515302460000001</v>
      </c>
      <c r="QY54" s="195">
        <v>0.15778123999999999</v>
      </c>
      <c r="QZ54" s="195">
        <v>14.673083700000001</v>
      </c>
      <c r="RA54" s="195">
        <v>91.789676909999997</v>
      </c>
      <c r="RB54" s="195">
        <v>0.15154999999999999</v>
      </c>
      <c r="RC54" s="195"/>
      <c r="RD54" s="195">
        <v>0.15154999999999999</v>
      </c>
      <c r="RE54" s="195">
        <v>2.1813032300000001</v>
      </c>
      <c r="RF54" s="195">
        <v>0.25269249999999999</v>
      </c>
      <c r="RG54" s="195">
        <v>2.1484218500000001</v>
      </c>
      <c r="RH54" s="195"/>
      <c r="RI54" s="195">
        <v>0.59903403</v>
      </c>
      <c r="RJ54" s="195">
        <v>5.1814516099999999</v>
      </c>
      <c r="RK54" s="195">
        <v>4.0271389999999997E-2</v>
      </c>
      <c r="RL54" s="195">
        <v>16.448126890000001</v>
      </c>
      <c r="RM54" s="195"/>
      <c r="RN54" s="195">
        <v>0.37818037000000004</v>
      </c>
      <c r="RO54" s="195">
        <v>16.866578650000001</v>
      </c>
      <c r="RP54" s="195">
        <v>3.7709999999999999</v>
      </c>
      <c r="RQ54" s="195">
        <v>22.254463000000001</v>
      </c>
      <c r="RR54" s="195">
        <v>0.34876671999999997</v>
      </c>
      <c r="RS54" s="195">
        <v>15.217136999999999</v>
      </c>
      <c r="RT54" s="195">
        <v>41.591366719999996</v>
      </c>
      <c r="RU54" s="195">
        <v>0.82508183999999996</v>
      </c>
      <c r="RV54" s="195">
        <v>0.65009069999999991</v>
      </c>
      <c r="RW54" s="195">
        <v>1.82109604</v>
      </c>
      <c r="RX54" s="195">
        <v>0.41168310000000002</v>
      </c>
      <c r="RY54" s="195">
        <v>5.4999999999999997E-3</v>
      </c>
      <c r="RZ54" s="195">
        <v>3.7134516799999999</v>
      </c>
      <c r="SA54" s="195">
        <v>67.504398659999993</v>
      </c>
      <c r="SB54" s="195"/>
      <c r="SC54" s="195"/>
      <c r="SD54" s="195">
        <v>0.68718661000000003</v>
      </c>
      <c r="SE54" s="195">
        <v>11.700878289999999</v>
      </c>
      <c r="SF54" s="195">
        <v>0.61718170999999999</v>
      </c>
      <c r="SG54" s="195">
        <v>13.005246609999999</v>
      </c>
      <c r="SH54" s="195">
        <v>1.35</v>
      </c>
      <c r="SI54" s="195">
        <v>1.61273595</v>
      </c>
      <c r="SJ54" s="195">
        <v>0.35389041999999998</v>
      </c>
      <c r="SK54" s="195">
        <v>2.304194E-2</v>
      </c>
      <c r="SL54" s="195">
        <v>9.313761999999999E-2</v>
      </c>
      <c r="SM54" s="195">
        <v>3.4328059300000002</v>
      </c>
      <c r="SN54" s="195"/>
      <c r="SO54" s="195">
        <v>0.82498289000000002</v>
      </c>
      <c r="SP54" s="195">
        <v>20.24794048</v>
      </c>
      <c r="SQ54" s="195"/>
      <c r="SR54" s="196">
        <v>21.072923369999998</v>
      </c>
      <c r="SS54" s="195">
        <v>7.3345282799999989</v>
      </c>
      <c r="ST54" s="195">
        <v>0.45261899999999999</v>
      </c>
      <c r="SU54" s="195">
        <v>0.79935478999999998</v>
      </c>
      <c r="SV54" s="195">
        <v>1.50069056</v>
      </c>
      <c r="SW54" s="195">
        <v>0.62540026999999998</v>
      </c>
      <c r="SX54" s="195">
        <v>10.712592900000001</v>
      </c>
      <c r="SY54" s="195">
        <v>21.644040180000001</v>
      </c>
      <c r="SZ54" s="195">
        <v>21.644040180000001</v>
      </c>
      <c r="TA54" s="195">
        <v>69.867608990000008</v>
      </c>
      <c r="TB54" s="195">
        <v>0.34981810999999996</v>
      </c>
      <c r="TC54" s="195">
        <v>4.2990960000000002E-2</v>
      </c>
      <c r="TD54" s="195">
        <v>0.11304876</v>
      </c>
      <c r="TE54" s="195">
        <v>0.24864640999999998</v>
      </c>
      <c r="TF54" s="195">
        <v>0.75450423999999994</v>
      </c>
      <c r="TG54" s="195"/>
      <c r="TH54" s="195">
        <v>6.4535460000000003E-2</v>
      </c>
      <c r="TI54" s="195">
        <v>1.4E-3</v>
      </c>
      <c r="TJ54" s="195"/>
      <c r="TK54" s="195">
        <f t="shared" si="230"/>
        <v>6.5935460000000001E-2</v>
      </c>
      <c r="TL54" s="202">
        <v>4.3249230199999902</v>
      </c>
      <c r="TM54" s="202">
        <v>0.12748398999999999</v>
      </c>
      <c r="TN54" s="202">
        <v>0.16456699999999999</v>
      </c>
      <c r="TO54" s="202">
        <v>38.188522749999997</v>
      </c>
      <c r="TP54" s="202">
        <v>0.15917034999999999</v>
      </c>
      <c r="TQ54" s="202">
        <v>42.964667109999986</v>
      </c>
      <c r="TR54" s="202">
        <v>4.7934890000000001E-2</v>
      </c>
      <c r="TS54" s="202"/>
      <c r="TT54" s="202">
        <v>1.706512E-2</v>
      </c>
      <c r="TU54" s="202">
        <v>2.3484999999999999E-2</v>
      </c>
      <c r="TV54" s="202">
        <v>3.4435954099999999</v>
      </c>
      <c r="TW54" s="202">
        <v>3.5320804200000002</v>
      </c>
      <c r="TX54" s="202">
        <v>0.99417808000000008</v>
      </c>
      <c r="TY54" s="202">
        <v>0.90636214999999998</v>
      </c>
      <c r="TZ54" s="202">
        <v>9.0083100000000003E-3</v>
      </c>
      <c r="UA54" s="202">
        <v>2.9284432699999998</v>
      </c>
      <c r="UB54" s="202">
        <v>4.8379918099999992</v>
      </c>
      <c r="UC54" s="195">
        <v>52.155179039999986</v>
      </c>
      <c r="UD54" s="195">
        <v>16.865390699999999</v>
      </c>
      <c r="UE54" s="195">
        <v>16.865390699999999</v>
      </c>
      <c r="UF54" s="195"/>
      <c r="UG54" s="195">
        <v>5.1700659500000006</v>
      </c>
      <c r="UH54" s="195">
        <v>4.1028291499999998</v>
      </c>
      <c r="UI54" s="195">
        <v>5.5660669999999995E-2</v>
      </c>
      <c r="UJ54" s="195">
        <v>31.457042099999999</v>
      </c>
      <c r="UK54" s="195">
        <v>40.785597869999997</v>
      </c>
      <c r="UL54" s="195">
        <v>2.9789490000000001</v>
      </c>
      <c r="UM54" s="195">
        <v>2.3474999999999999E-2</v>
      </c>
      <c r="UN54" s="195">
        <v>0.83026500000000003</v>
      </c>
      <c r="UO54" s="195"/>
      <c r="UP54" s="195"/>
      <c r="UQ54" s="195">
        <v>3.8326889999999998</v>
      </c>
      <c r="UR54" s="195">
        <v>6.0246919999999995E-2</v>
      </c>
      <c r="US54" s="195"/>
      <c r="UT54" s="195">
        <v>1.8388796599999999</v>
      </c>
      <c r="UU54" s="195">
        <v>23.236282630000002</v>
      </c>
      <c r="UV54" s="195">
        <v>0.37115263999999998</v>
      </c>
      <c r="UW54" s="195">
        <f t="shared" si="42"/>
        <v>25.506561850000001</v>
      </c>
      <c r="UX54" s="195">
        <v>7.0516463600000003</v>
      </c>
      <c r="UY54" s="195">
        <v>0.59143159999999906</v>
      </c>
      <c r="UZ54" s="195">
        <v>10.960771990000001</v>
      </c>
      <c r="VA54" s="195">
        <v>0.40521569000000002</v>
      </c>
      <c r="VB54" s="195">
        <v>3.6705485499999999</v>
      </c>
      <c r="VC54" s="195">
        <v>22.679614190000002</v>
      </c>
      <c r="VD54" s="195">
        <v>109.66985361000002</v>
      </c>
      <c r="VE54" s="195">
        <v>7.6939999999999995E-2</v>
      </c>
      <c r="VF54" s="195">
        <v>15.479200000000001</v>
      </c>
      <c r="VG54" s="195">
        <v>0.13542075000000001</v>
      </c>
      <c r="VH54" s="195">
        <v>0.28488769000000003</v>
      </c>
      <c r="VI54" s="195"/>
      <c r="VJ54" s="195">
        <v>15.976448439999999</v>
      </c>
      <c r="VK54" s="195"/>
      <c r="VL54" s="195">
        <v>3.2870028900000001</v>
      </c>
      <c r="VM54" s="195">
        <v>31.803280399999998</v>
      </c>
      <c r="VN54" s="195">
        <v>4.1939634699999999</v>
      </c>
      <c r="VO54" s="195">
        <v>4.1172010000000002E-2</v>
      </c>
      <c r="VP54" s="195">
        <v>39.325418769999999</v>
      </c>
      <c r="VQ54" s="195">
        <v>1.3562880000000002</v>
      </c>
      <c r="VR54" s="195"/>
      <c r="VS54" s="195"/>
      <c r="VT54" s="195">
        <v>7.6964495000000008</v>
      </c>
      <c r="VU54" s="195">
        <v>0.20239022000000001</v>
      </c>
      <c r="VV54" s="195">
        <v>9.2551277200000008</v>
      </c>
      <c r="VW54" s="195">
        <v>0.16013645000000001</v>
      </c>
      <c r="VX54" s="195">
        <v>1.1274220399999999</v>
      </c>
      <c r="VY54" s="195">
        <v>1.406399E-2</v>
      </c>
      <c r="VZ54" s="195">
        <v>20.114497560000004</v>
      </c>
      <c r="WA54" s="195">
        <v>2.96206039</v>
      </c>
      <c r="WB54" s="195">
        <v>24.37818043</v>
      </c>
      <c r="WC54" s="195">
        <v>0.1168705</v>
      </c>
      <c r="WD54" s="195">
        <v>1.3630532100000001</v>
      </c>
      <c r="WE54" s="195">
        <v>1.4799237100000002</v>
      </c>
      <c r="WF54" s="195">
        <v>90.415099070000011</v>
      </c>
      <c r="WG54" s="195">
        <v>1.40034108</v>
      </c>
      <c r="WH54" s="195">
        <v>2.9449931399999998</v>
      </c>
      <c r="WI54" s="195">
        <v>4.3453342199999998</v>
      </c>
      <c r="WJ54" s="195">
        <v>0.19234883999999999</v>
      </c>
      <c r="WK54" s="195"/>
      <c r="WL54" s="195">
        <v>0.47841977000000002</v>
      </c>
      <c r="WM54" s="195">
        <v>16.262791970000002</v>
      </c>
      <c r="WN54" s="195">
        <v>0.12468656000000002</v>
      </c>
      <c r="WO54" s="195">
        <v>17.058247140000002</v>
      </c>
      <c r="WP54" s="195">
        <v>0.18657662</v>
      </c>
      <c r="WQ54" s="195">
        <v>3.9237582299999998</v>
      </c>
      <c r="WR54" s="195"/>
      <c r="WS54" s="195"/>
      <c r="WT54" s="195">
        <v>3.5716159999999997E-2</v>
      </c>
      <c r="WU54" s="195">
        <v>4.1460510099999999</v>
      </c>
      <c r="WV54" s="195">
        <v>2.0405580000000003E-2</v>
      </c>
      <c r="WW54" s="195">
        <v>2.1237909999999999E-2</v>
      </c>
      <c r="WX54" s="195">
        <v>1.5806480000000001</v>
      </c>
      <c r="WY54" s="195"/>
      <c r="WZ54" s="195">
        <v>7.0312383300000008</v>
      </c>
      <c r="XA54" s="195">
        <v>8.653529820000001</v>
      </c>
      <c r="XB54" s="195">
        <v>1.5432504500000002</v>
      </c>
      <c r="XC54" s="195">
        <v>1.27374772</v>
      </c>
      <c r="XD54" s="195">
        <v>15.223299199999998</v>
      </c>
      <c r="XE54" s="195">
        <v>3.5321999999999997E-3</v>
      </c>
      <c r="XF54" s="195">
        <v>18.043829569999996</v>
      </c>
      <c r="XG54" s="195">
        <v>52.246991759999993</v>
      </c>
      <c r="XH54" s="195">
        <v>6.3E-3</v>
      </c>
      <c r="XI54" s="195">
        <v>6.3E-3</v>
      </c>
      <c r="XJ54" s="195"/>
      <c r="XK54" s="195">
        <v>9.7820000000000008E-3</v>
      </c>
      <c r="XL54" s="195">
        <v>22.132341690000001</v>
      </c>
      <c r="XM54" s="195">
        <v>5.2009999999999999E-3</v>
      </c>
      <c r="XN54" s="195">
        <v>0.23470173</v>
      </c>
      <c r="XO54" s="195">
        <v>22.382026420000003</v>
      </c>
      <c r="XP54" s="195"/>
      <c r="XQ54" s="195">
        <v>1.4972102300000001</v>
      </c>
      <c r="XR54" s="195">
        <v>36.752814340000008</v>
      </c>
      <c r="XS54" s="195">
        <v>3.4658952300000001</v>
      </c>
      <c r="XT54" s="195">
        <v>0.21715424999999999</v>
      </c>
      <c r="XU54" s="195">
        <v>41.933074050000009</v>
      </c>
      <c r="XV54" s="195"/>
      <c r="XW54" s="195">
        <v>0.39362320000000001</v>
      </c>
      <c r="XX54" s="195">
        <v>1.6555E-2</v>
      </c>
      <c r="XY54" s="195">
        <v>24.329807930000005</v>
      </c>
      <c r="XZ54" s="195">
        <v>7.8131999999999993E-2</v>
      </c>
      <c r="YA54" s="195">
        <f t="shared" si="43"/>
        <v>24.818118130000006</v>
      </c>
      <c r="YB54" s="195">
        <v>0.22732985</v>
      </c>
      <c r="YC54" s="195">
        <v>5.2342559999999989E-2</v>
      </c>
      <c r="YD54" s="195">
        <v>34.975993190000004</v>
      </c>
      <c r="YE54" s="195">
        <v>5.16E-2</v>
      </c>
      <c r="YF54" s="195">
        <f t="shared" si="44"/>
        <v>35.307265600000008</v>
      </c>
      <c r="YG54" s="195">
        <f t="shared" si="45"/>
        <v>124.44678420000002</v>
      </c>
      <c r="YH54" s="202">
        <f t="shared" si="46"/>
        <v>1010.4080322400001</v>
      </c>
      <c r="YI54" s="202"/>
      <c r="YJ54" s="202"/>
      <c r="YK54" s="202"/>
      <c r="YL54" s="202">
        <v>0.20558189999999901</v>
      </c>
      <c r="YM54" s="202">
        <f t="shared" si="47"/>
        <v>0.20558189999999901</v>
      </c>
      <c r="YN54" s="202">
        <v>0.21926225999999999</v>
      </c>
      <c r="YO54" s="202">
        <v>0.30637199999999998</v>
      </c>
      <c r="YP54" s="202">
        <v>0.45955800000000002</v>
      </c>
      <c r="YQ54" s="202">
        <v>8.7995399999999904E-2</v>
      </c>
      <c r="YR54" s="202">
        <v>6.3604600200000005</v>
      </c>
      <c r="YS54" s="202">
        <v>7.43364768</v>
      </c>
      <c r="YT54" s="202"/>
      <c r="YU54" s="202"/>
      <c r="YV54" s="202">
        <v>0.15812735</v>
      </c>
      <c r="YW54" s="202">
        <v>6.4702539999999997</v>
      </c>
      <c r="YX54" s="202">
        <v>0.20615249999999999</v>
      </c>
      <c r="YY54" s="202">
        <v>6.8345338499999997</v>
      </c>
      <c r="YZ54" s="202">
        <v>0.74587088000000001</v>
      </c>
      <c r="ZA54" s="202"/>
      <c r="ZB54" s="202">
        <v>0.15960402999999998</v>
      </c>
      <c r="ZC54" s="202"/>
      <c r="ZD54" s="202">
        <v>0.90547491000000002</v>
      </c>
      <c r="ZE54" s="202">
        <v>0.12223753</v>
      </c>
      <c r="ZF54" s="202">
        <v>1.5016669499999999</v>
      </c>
      <c r="ZG54" s="202">
        <v>0.88627100999999997</v>
      </c>
      <c r="ZH54" s="202">
        <v>2.51017549</v>
      </c>
      <c r="ZI54" s="202">
        <v>17.889413830000002</v>
      </c>
      <c r="ZJ54" s="202">
        <v>3.9211999999999997E-2</v>
      </c>
      <c r="ZK54" s="202">
        <v>0.48995455999999993</v>
      </c>
      <c r="ZL54" s="202">
        <v>0.52916655999999995</v>
      </c>
      <c r="ZM54" s="202">
        <v>6.2475500000000003E-2</v>
      </c>
      <c r="ZN54" s="202">
        <v>8.7047049999999987E-2</v>
      </c>
      <c r="ZO54" s="202">
        <v>0.40751143000000012</v>
      </c>
      <c r="ZP54" s="202">
        <v>0.17698629999999999</v>
      </c>
      <c r="ZQ54" s="202">
        <v>51.100095469999992</v>
      </c>
      <c r="ZR54" s="202">
        <v>51.834115749999988</v>
      </c>
      <c r="ZS54" s="202">
        <v>0.88925080999999995</v>
      </c>
      <c r="ZT54" s="202">
        <v>7.752584999999991E-2</v>
      </c>
      <c r="ZU54" s="202">
        <v>8.0149241800000013</v>
      </c>
      <c r="ZV54" s="202">
        <v>8.9817008400000002</v>
      </c>
      <c r="ZW54" s="202"/>
      <c r="ZX54" s="202">
        <v>0.18762539</v>
      </c>
      <c r="ZY54" s="202">
        <v>0.49951800000000002</v>
      </c>
      <c r="ZZ54" s="202">
        <v>0.19633999999999999</v>
      </c>
      <c r="AAA54" s="202"/>
      <c r="AAB54" s="202">
        <v>0.88348338999999998</v>
      </c>
      <c r="AAC54" s="202">
        <v>3.3278999300000001</v>
      </c>
      <c r="AAD54" s="202"/>
      <c r="AAE54" s="202">
        <v>29.057653500000001</v>
      </c>
      <c r="AAF54" s="202">
        <v>32.385553430000002</v>
      </c>
      <c r="AAG54" s="202">
        <v>94.614019970000001</v>
      </c>
      <c r="AAH54" s="202">
        <v>0.53737347999999996</v>
      </c>
      <c r="AAI54" s="202"/>
      <c r="AAJ54" s="202">
        <v>0.53737347999999996</v>
      </c>
      <c r="AAK54" s="202">
        <v>8.7671910000000006E-2</v>
      </c>
      <c r="AAL54" s="202">
        <v>1.706512E-2</v>
      </c>
      <c r="AAM54" s="202"/>
      <c r="AAN54" s="202">
        <v>2.0926279999999998E-2</v>
      </c>
      <c r="AAO54" s="202">
        <v>0.22795249000000001</v>
      </c>
      <c r="AAP54" s="202">
        <v>0.35361580000000004</v>
      </c>
      <c r="AAQ54" s="202">
        <v>0.40604716000000002</v>
      </c>
      <c r="AAR54" s="202">
        <v>3.5675129999999999E-2</v>
      </c>
      <c r="AAS54" s="202">
        <v>0.38144065000000005</v>
      </c>
      <c r="AAT54" s="202">
        <v>5.94615E-2</v>
      </c>
      <c r="AAU54" s="202">
        <v>3.0071746999999998</v>
      </c>
      <c r="AAV54" s="202">
        <v>3.88979914</v>
      </c>
      <c r="AAW54" s="202"/>
      <c r="AAX54" s="202"/>
      <c r="AAY54" s="202">
        <v>0.3076528</v>
      </c>
      <c r="AAZ54" s="202">
        <v>0.11447</v>
      </c>
      <c r="ABA54" s="202"/>
      <c r="ABB54" s="202">
        <v>0.42212280000000002</v>
      </c>
      <c r="ABC54" s="202">
        <v>24.197409809999996</v>
      </c>
      <c r="ABD54" s="202">
        <v>0.14317266000000001</v>
      </c>
      <c r="ABE54" s="202">
        <v>0.27453247999999997</v>
      </c>
      <c r="ABF54" s="202">
        <v>4.5219639999999998E-2</v>
      </c>
      <c r="ABG54" s="202">
        <v>24.660334589999998</v>
      </c>
      <c r="ABH54" s="202">
        <f t="shared" si="48"/>
        <v>79.23439698</v>
      </c>
      <c r="ABI54" s="202">
        <v>29.863245809999999</v>
      </c>
      <c r="ABJ54" s="202"/>
      <c r="ABK54" s="202">
        <v>0.14854655</v>
      </c>
      <c r="ABL54" s="202">
        <v>0.6334598199999999</v>
      </c>
      <c r="ABM54" s="202">
        <v>0.31656171</v>
      </c>
      <c r="ABN54" s="202">
        <v>19.733089290000002</v>
      </c>
      <c r="ABO54" s="202">
        <v>20.831657369999999</v>
      </c>
      <c r="ABP54" s="202">
        <v>4.2875999999999997E-2</v>
      </c>
      <c r="ABQ54" s="202"/>
      <c r="ABR54" s="202">
        <v>0.27869031999999999</v>
      </c>
      <c r="ABS54" s="202">
        <v>0.4768</v>
      </c>
      <c r="ABT54" s="202">
        <v>9.1915623599999989</v>
      </c>
      <c r="ABU54" s="202">
        <v>10.00992868</v>
      </c>
      <c r="ABV54" s="202">
        <v>6.8280024400000006</v>
      </c>
      <c r="ABW54" s="202">
        <v>3.91875E-2</v>
      </c>
      <c r="ABX54" s="202">
        <v>0.15658789000000001</v>
      </c>
      <c r="ABY54" s="202"/>
      <c r="ABZ54" s="202">
        <v>4.2825000000000002E-2</v>
      </c>
      <c r="ACA54" s="202">
        <v>7.0666028299999999</v>
      </c>
      <c r="ACB54" s="202"/>
      <c r="ACC54" s="202">
        <v>0.10602698000000001</v>
      </c>
      <c r="ACD54" s="202"/>
      <c r="ACE54" s="202">
        <v>1.706512E-2</v>
      </c>
      <c r="ACF54" s="202">
        <v>43.448409839999997</v>
      </c>
      <c r="ACG54" s="202">
        <v>43.571501939999997</v>
      </c>
      <c r="ACH54" s="202"/>
      <c r="ACI54" s="202"/>
      <c r="ACJ54" s="202">
        <v>81.479690819999988</v>
      </c>
      <c r="ACK54" s="202">
        <v>7.1070140000000004E-2</v>
      </c>
      <c r="ACL54" s="202">
        <v>7.0271280000000005E-2</v>
      </c>
      <c r="ACM54" s="202"/>
      <c r="ACN54" s="202">
        <v>0.14134142</v>
      </c>
      <c r="ACO54" s="202">
        <v>0.32124798000000004</v>
      </c>
      <c r="ACP54" s="202">
        <v>6.9578329600000002</v>
      </c>
      <c r="ACQ54" s="202">
        <v>0.20869973</v>
      </c>
      <c r="ACR54" s="202">
        <v>2.6219997400000001</v>
      </c>
      <c r="ACS54" s="202">
        <v>27.663051079999995</v>
      </c>
      <c r="ACT54" s="202">
        <v>37.772831490000002</v>
      </c>
      <c r="ACU54" s="202">
        <v>0.17820250000000001</v>
      </c>
      <c r="ACV54" s="202"/>
      <c r="ACW54" s="202">
        <v>1.07630172</v>
      </c>
      <c r="ACX54" s="202">
        <v>0.22159665000000001</v>
      </c>
      <c r="ACY54" s="202">
        <v>43.266583690000004</v>
      </c>
      <c r="ACZ54" s="202">
        <v>44.742684560000008</v>
      </c>
      <c r="ADA54" s="202">
        <v>15.623803169999999</v>
      </c>
      <c r="ADB54" s="202">
        <v>0.75136454000000008</v>
      </c>
      <c r="ADC54" s="202"/>
      <c r="ADD54" s="202"/>
      <c r="ADE54" s="202">
        <v>0.23501440000000001</v>
      </c>
      <c r="ADF54" s="202">
        <v>16.61018211</v>
      </c>
      <c r="ADG54" s="202"/>
      <c r="ADH54" s="202"/>
      <c r="ADI54" s="202">
        <v>0.21</v>
      </c>
      <c r="ADJ54" s="202">
        <v>0.21</v>
      </c>
      <c r="ADK54" s="202">
        <v>99.477039579999996</v>
      </c>
      <c r="ADL54" s="202">
        <v>9.5530440000000008E-2</v>
      </c>
      <c r="ADM54" s="202">
        <v>9.5530440000000008E-2</v>
      </c>
      <c r="ADN54" s="202">
        <v>9.2397900000000012E-3</v>
      </c>
      <c r="ADO54" s="202">
        <v>1.8700976200000001</v>
      </c>
      <c r="ADP54" s="202">
        <v>0.53164100000000003</v>
      </c>
      <c r="ADQ54" s="202">
        <v>43.348683639999997</v>
      </c>
      <c r="ADR54" s="202">
        <v>4.4238599999999996E-2</v>
      </c>
      <c r="ADS54" s="202">
        <v>45.803900650000003</v>
      </c>
      <c r="ADT54" s="202"/>
      <c r="ADU54" s="202">
        <v>4.7368309999999997E-2</v>
      </c>
      <c r="ADV54" s="202">
        <v>5.3187000000000004E-4</v>
      </c>
      <c r="ADW54" s="202">
        <v>6.5637344400000002</v>
      </c>
      <c r="ADX54" s="202">
        <v>0.86997429999999998</v>
      </c>
      <c r="ADY54" s="202">
        <v>7.4816089200000002</v>
      </c>
      <c r="ADZ54" s="202">
        <v>3.7040999999999998E-2</v>
      </c>
      <c r="AEA54" s="202">
        <v>0.87018902999999992</v>
      </c>
      <c r="AEB54" s="202">
        <v>4.3498956799999995</v>
      </c>
      <c r="AEC54" s="202">
        <v>9.4411720000000005E-2</v>
      </c>
      <c r="AED54" s="202">
        <v>5.3515374299999996</v>
      </c>
      <c r="AEE54" s="202">
        <v>7.1870381200000004</v>
      </c>
      <c r="AEF54" s="202">
        <v>22.617703849999998</v>
      </c>
      <c r="AEG54" s="202"/>
      <c r="AEH54" s="202"/>
      <c r="AEI54" s="202">
        <v>0.71637335000000002</v>
      </c>
      <c r="AEJ54" s="202">
        <v>30.52111532</v>
      </c>
      <c r="AEK54" s="202">
        <v>89.253692759999979</v>
      </c>
      <c r="AEL54" s="202">
        <v>9.3200000000000002E-3</v>
      </c>
      <c r="AEM54" s="202"/>
      <c r="AEN54" s="202"/>
      <c r="AEO54" s="202">
        <v>67.890501069999999</v>
      </c>
      <c r="AEP54" s="202">
        <v>8.0000189999999902E-2</v>
      </c>
      <c r="AEQ54" s="202">
        <v>67.979821260000008</v>
      </c>
      <c r="AER54" s="202">
        <v>0.16112004000000002</v>
      </c>
      <c r="AES54" s="202">
        <v>0.34803147000000001</v>
      </c>
      <c r="AET54" s="202">
        <v>2.1949678599999998</v>
      </c>
      <c r="AEU54" s="202">
        <v>1.706512E-2</v>
      </c>
      <c r="AEV54" s="202">
        <v>5.4949999999999999E-3</v>
      </c>
      <c r="AEW54" s="202">
        <v>2.7266794899999995</v>
      </c>
      <c r="AEX54" s="202">
        <v>0.16869579999999998</v>
      </c>
      <c r="AEY54" s="202"/>
      <c r="AEZ54" s="202"/>
      <c r="AFA54" s="202"/>
      <c r="AFB54" s="202">
        <v>0.16869579999999998</v>
      </c>
      <c r="AFC54" s="202">
        <v>5.457E-3</v>
      </c>
      <c r="AFD54" s="202">
        <v>1.553125E-2</v>
      </c>
      <c r="AFE54" s="202">
        <v>1.1695717700000001</v>
      </c>
      <c r="AFF54" s="202">
        <v>50.974798779999993</v>
      </c>
      <c r="AFG54" s="202">
        <v>7.2107890000000008E-2</v>
      </c>
      <c r="AFH54" s="202">
        <v>52.237466689999998</v>
      </c>
      <c r="AFI54" s="202"/>
      <c r="AFJ54" s="202"/>
      <c r="AFK54" s="202"/>
      <c r="AFL54" s="202">
        <v>123.11266324</v>
      </c>
      <c r="AFM54" s="202">
        <v>1.4426644900000003</v>
      </c>
      <c r="AFN54" s="202">
        <v>2.7949999999999999E-2</v>
      </c>
      <c r="AFO54" s="202">
        <v>23.57606822</v>
      </c>
      <c r="AFP54" s="202">
        <v>25.046682710000002</v>
      </c>
      <c r="AFQ54" s="202">
        <v>0.10486886999999999</v>
      </c>
      <c r="AFR54" s="202">
        <v>2.0956900000000001E-2</v>
      </c>
      <c r="AFS54" s="202">
        <v>7.5781549999999998</v>
      </c>
      <c r="AFT54" s="202">
        <v>0.75139</v>
      </c>
      <c r="AFU54" s="202">
        <v>8.45537077</v>
      </c>
      <c r="AFV54" s="202"/>
      <c r="AFW54" s="202">
        <v>8.327859E-2</v>
      </c>
      <c r="AFX54" s="202">
        <v>7.1411793799999996</v>
      </c>
      <c r="AFY54" s="202"/>
      <c r="AFZ54" s="202">
        <v>44.320697490000001</v>
      </c>
      <c r="AGA54" s="202">
        <v>51.545155459999997</v>
      </c>
      <c r="AGB54" s="202"/>
      <c r="AGC54" s="202">
        <v>0.17600822999999999</v>
      </c>
      <c r="AGD54" s="202">
        <v>0.82808029000000005</v>
      </c>
      <c r="AGE54" s="202">
        <v>4.1884330000000004E-2</v>
      </c>
      <c r="AGF54" s="202">
        <v>7.1379999999999999E-2</v>
      </c>
      <c r="AGG54" s="202">
        <v>1.1173528500000001</v>
      </c>
      <c r="AGH54" s="202">
        <v>0.31361455999999999</v>
      </c>
      <c r="AGI54" s="202">
        <v>6.5868321500000002</v>
      </c>
      <c r="AGJ54" s="202"/>
      <c r="AGK54" s="202">
        <v>0.21651572999999999</v>
      </c>
      <c r="AGL54" s="202">
        <v>0.27743819000000003</v>
      </c>
      <c r="AGM54" s="202">
        <v>7.3944006300000007</v>
      </c>
      <c r="AGN54" s="202">
        <v>93.558962420000015</v>
      </c>
      <c r="AGO54" s="202"/>
      <c r="AGP54" s="202"/>
      <c r="AGQ54" s="202">
        <v>23.242728169999999</v>
      </c>
      <c r="AGR54" s="202">
        <v>0.78388800000000003</v>
      </c>
      <c r="AGS54" s="202">
        <v>6.6880990000000001E-2</v>
      </c>
      <c r="AGT54" s="202">
        <v>24.093497159999998</v>
      </c>
      <c r="AGU54" s="202">
        <v>43.722355050000004</v>
      </c>
      <c r="AGV54" s="202"/>
      <c r="AGW54" s="202">
        <v>8.9886800900000008</v>
      </c>
      <c r="AGX54" s="202">
        <v>0.36085141999999992</v>
      </c>
      <c r="AGY54" s="202">
        <v>0.18015387999999999</v>
      </c>
      <c r="AGZ54" s="202">
        <v>53.252040440000002</v>
      </c>
      <c r="AHA54" s="202">
        <v>0.11172883</v>
      </c>
      <c r="AHB54" s="202">
        <v>1.2786200000000001E-2</v>
      </c>
      <c r="AHC54" s="202">
        <v>0.27450000000000002</v>
      </c>
      <c r="AHD54" s="202">
        <v>0.60325896000000001</v>
      </c>
      <c r="AHE54" s="202"/>
      <c r="AHF54" s="202">
        <v>1.0022739899999999</v>
      </c>
      <c r="AHG54" s="202"/>
      <c r="AHH54" s="202"/>
      <c r="AHI54" s="202"/>
      <c r="AHJ54" s="202">
        <v>18.653971159999998</v>
      </c>
      <c r="AHK54" s="202">
        <v>36.974599550000001</v>
      </c>
      <c r="AHL54" s="202">
        <v>55.628570709999998</v>
      </c>
      <c r="AHM54" s="202">
        <v>133.97638230000001</v>
      </c>
      <c r="AHN54" s="202"/>
      <c r="AHO54" s="202">
        <v>1.8103498999999998</v>
      </c>
      <c r="AHP54" s="202">
        <v>24.693909939999998</v>
      </c>
      <c r="AHQ54" s="202">
        <v>6.07845368</v>
      </c>
      <c r="AHR54" s="202">
        <v>0.21114943</v>
      </c>
      <c r="AHS54" s="202">
        <v>32.793862949999998</v>
      </c>
      <c r="AHT54" s="202"/>
      <c r="AHU54" s="202">
        <v>0.41823565000000001</v>
      </c>
      <c r="AHV54" s="202"/>
      <c r="AHW54" s="202"/>
      <c r="AHX54" s="202">
        <v>0.1433508</v>
      </c>
      <c r="AHY54" s="202">
        <v>0.56158645000000007</v>
      </c>
      <c r="AHZ54" s="202"/>
      <c r="AIA54" s="202">
        <v>7.8871265300000006</v>
      </c>
      <c r="AIB54" s="202">
        <v>0.38694507</v>
      </c>
      <c r="AIC54" s="202">
        <v>0.44481754999999995</v>
      </c>
      <c r="AID54" s="202">
        <v>0.34712901000000002</v>
      </c>
      <c r="AIE54" s="202">
        <v>9.0660181600000023</v>
      </c>
      <c r="AIF54" s="202">
        <v>0.11070000000000001</v>
      </c>
      <c r="AIG54" s="202">
        <v>1.0609370000000002E-2</v>
      </c>
      <c r="AIH54" s="202"/>
      <c r="AII54" s="202">
        <v>0.22919494999999998</v>
      </c>
      <c r="AIJ54" s="202">
        <v>43.517618339999999</v>
      </c>
      <c r="AIK54" s="202">
        <v>43.868122659999997</v>
      </c>
      <c r="AIL54" s="202">
        <v>33.292373200000007</v>
      </c>
      <c r="AIM54" s="202">
        <v>1.0609370000000002E-2</v>
      </c>
      <c r="AIN54" s="202">
        <v>0.52578736999999998</v>
      </c>
      <c r="AIO54" s="202">
        <v>33.828769940000008</v>
      </c>
      <c r="AIP54" s="202">
        <v>120.11836015999999</v>
      </c>
      <c r="AIQ54" s="202">
        <v>4.1006580000000001E-2</v>
      </c>
      <c r="AIR54" s="202">
        <v>4.1006580000000001E-2</v>
      </c>
      <c r="AIS54" s="202">
        <v>0.30323641999999995</v>
      </c>
      <c r="AIT54" s="202">
        <v>0.36116070999999994</v>
      </c>
      <c r="AIU54" s="202">
        <v>2.2964839599999998</v>
      </c>
      <c r="AIV54" s="202">
        <v>0.33177943999999998</v>
      </c>
      <c r="AIW54" s="202">
        <v>1.030823</v>
      </c>
      <c r="AIX54" s="202">
        <v>4.3234835299999999</v>
      </c>
      <c r="AIY54" s="202"/>
      <c r="AIZ54" s="202">
        <v>0.40455652999999997</v>
      </c>
      <c r="AJA54" s="202">
        <v>45.332611750000005</v>
      </c>
      <c r="AJB54" s="202">
        <v>4.3370300000000001E-2</v>
      </c>
      <c r="AJC54" s="202">
        <v>6.0572699500000002</v>
      </c>
      <c r="AJD54" s="202">
        <v>51.837808530000004</v>
      </c>
      <c r="AJE54" s="202">
        <v>1.08520847</v>
      </c>
      <c r="AJF54" s="202">
        <v>9.4473600000000001E-3</v>
      </c>
      <c r="AJG54" s="202"/>
      <c r="AJH54" s="202"/>
      <c r="AJI54" s="202">
        <v>0.31764248</v>
      </c>
      <c r="AJJ54" s="202">
        <v>1.4122983099999999</v>
      </c>
      <c r="AJK54" s="202"/>
      <c r="AJL54" s="202">
        <v>1.39321618</v>
      </c>
      <c r="AJM54" s="202"/>
      <c r="AJN54" s="202">
        <v>9.5500580000000002E-2</v>
      </c>
      <c r="AJO54" s="202">
        <v>1.64553398</v>
      </c>
      <c r="AJP54" s="202">
        <v>3.1342507399999997</v>
      </c>
      <c r="AJQ54" s="202">
        <v>60.748847690000012</v>
      </c>
      <c r="AJR54" s="202">
        <v>1.45716296</v>
      </c>
      <c r="AJS54" s="202">
        <v>5.9996304900000004</v>
      </c>
      <c r="AJT54" s="202">
        <v>89.036012249999999</v>
      </c>
      <c r="AJU54" s="202">
        <v>2.0734099999999999E-3</v>
      </c>
      <c r="AJV54" s="202">
        <v>0.13539482</v>
      </c>
      <c r="AJW54" s="202">
        <v>96.630273930000001</v>
      </c>
      <c r="AJX54" s="202">
        <v>0.37676730999999997</v>
      </c>
      <c r="AJY54" s="202">
        <v>1.3125000000000001E-3</v>
      </c>
      <c r="AJZ54" s="202">
        <v>0.13068468999999999</v>
      </c>
      <c r="AKA54" s="202">
        <v>0.21802749999999999</v>
      </c>
      <c r="AKB54" s="202">
        <v>1.0054348900000001</v>
      </c>
      <c r="AKC54" s="202">
        <v>1.7322268900000002</v>
      </c>
      <c r="AKD54" s="202">
        <v>1.99339507</v>
      </c>
      <c r="AKE54" s="202">
        <v>8.4390620199999997</v>
      </c>
      <c r="AKF54" s="202">
        <v>2.1405841200000002</v>
      </c>
      <c r="AKG54" s="202">
        <v>4.7146937400000004</v>
      </c>
      <c r="AKH54" s="202">
        <v>33.482417560000002</v>
      </c>
      <c r="AKI54" s="202">
        <v>50.770152510000003</v>
      </c>
      <c r="AKJ54" s="202">
        <v>6.7369223799999993</v>
      </c>
      <c r="AKK54" s="202">
        <v>9.5732270000000008E-2</v>
      </c>
      <c r="AKL54" s="202">
        <v>5.2673493899999997</v>
      </c>
      <c r="AKM54" s="202">
        <v>53.74393774</v>
      </c>
      <c r="AKN54" s="202">
        <v>65.843941779999994</v>
      </c>
      <c r="AKO54" s="202">
        <v>0.55756799999999995</v>
      </c>
      <c r="AKP54" s="202">
        <v>0.55756799999999995</v>
      </c>
      <c r="AKQ54" s="202">
        <v>215.53416311000001</v>
      </c>
      <c r="AKR54" s="202">
        <v>1159.6264816899993</v>
      </c>
      <c r="AKS54" s="202">
        <v>3.3993935</v>
      </c>
      <c r="AKT54" s="202"/>
      <c r="AKU54" s="202"/>
      <c r="AKV54" s="202">
        <v>3.3993935</v>
      </c>
      <c r="AKW54" s="202"/>
      <c r="AKX54" s="202">
        <v>2.6250000000000002E-3</v>
      </c>
      <c r="AKY54" s="202">
        <v>0.92693119000000002</v>
      </c>
      <c r="AKZ54" s="202"/>
      <c r="ALA54" s="202">
        <v>0.378884</v>
      </c>
      <c r="ALB54" s="202">
        <v>1.3084401900000002</v>
      </c>
      <c r="ALC54" s="202"/>
      <c r="ALD54" s="202">
        <v>4.3944424499999997</v>
      </c>
      <c r="ALE54" s="202"/>
      <c r="ALF54" s="202">
        <v>0.22297994000000002</v>
      </c>
      <c r="ALG54" s="202">
        <v>0.44839424999999999</v>
      </c>
      <c r="ALH54" s="202">
        <v>5.0658166399999995</v>
      </c>
      <c r="ALI54" s="202"/>
      <c r="ALJ54" s="202">
        <v>0.75318759999999996</v>
      </c>
      <c r="ALK54" s="202">
        <v>0.12839999999999999</v>
      </c>
      <c r="ALL54" s="202"/>
      <c r="ALM54" s="202">
        <v>0.88158759999999992</v>
      </c>
      <c r="ALN54" s="202">
        <v>5.5280243100000002</v>
      </c>
      <c r="ALO54" s="202">
        <v>0.96359206999999991</v>
      </c>
      <c r="ALP54" s="202">
        <v>4.4999999999999998E-2</v>
      </c>
      <c r="ALQ54" s="202">
        <v>22.420850339999998</v>
      </c>
      <c r="ALR54" s="202">
        <v>28.957466719999999</v>
      </c>
      <c r="ALS54" s="202">
        <v>39.612704650000005</v>
      </c>
      <c r="ALT54" s="202">
        <v>0.26424437000000001</v>
      </c>
      <c r="ALU54" s="202">
        <v>0.26424437000000001</v>
      </c>
      <c r="ALV54" s="202">
        <v>0.29608102999999997</v>
      </c>
      <c r="ALW54" s="202">
        <v>7.4085949999999998E-2</v>
      </c>
      <c r="ALX54" s="202">
        <v>0.39550000000000002</v>
      </c>
      <c r="ALY54" s="202">
        <v>3.5531999999999998E-3</v>
      </c>
      <c r="ALZ54" s="202">
        <v>0.67899040999999993</v>
      </c>
      <c r="AMA54" s="202">
        <v>1.4482105899999997</v>
      </c>
      <c r="AMB54" s="202">
        <v>5.4126673599999995</v>
      </c>
      <c r="AMC54" s="202">
        <v>0.16929734000000002</v>
      </c>
      <c r="AMD54" s="202"/>
      <c r="AME54" s="202">
        <v>9.40567362</v>
      </c>
      <c r="AMF54" s="202"/>
      <c r="AMG54" s="202">
        <v>14.987638319999999</v>
      </c>
      <c r="AMH54" s="202">
        <v>4.2275260000000002E-2</v>
      </c>
      <c r="AMI54" s="202">
        <v>0.79300764000000001</v>
      </c>
      <c r="AMJ54" s="202">
        <v>0.42446400000000001</v>
      </c>
      <c r="AMK54" s="202">
        <v>3.6157579999999995E-2</v>
      </c>
      <c r="AML54" s="202">
        <v>12.885294819999999</v>
      </c>
      <c r="AMM54" s="202">
        <v>14.181199300000001</v>
      </c>
      <c r="AMN54" s="202">
        <v>0.21005014999999999</v>
      </c>
      <c r="AMO54" s="202"/>
      <c r="AMP54" s="202">
        <v>0.23639585999999999</v>
      </c>
      <c r="AMQ54" s="202">
        <v>0.78822979000000004</v>
      </c>
      <c r="AMR54" s="202">
        <f t="shared" si="49"/>
        <v>1.2346758</v>
      </c>
      <c r="AMS54" s="202">
        <f t="shared" si="50"/>
        <v>32.115968379999998</v>
      </c>
      <c r="AMT54" s="202">
        <v>5.6541473999999994</v>
      </c>
      <c r="AMU54" s="202">
        <v>5.6541473999999994</v>
      </c>
      <c r="AMV54" s="202">
        <v>15.07956117999999</v>
      </c>
      <c r="AMW54" s="202">
        <v>22.548389619999988</v>
      </c>
      <c r="AMX54" s="202">
        <v>11.51829669</v>
      </c>
      <c r="AMY54" s="202">
        <v>49.146247489999979</v>
      </c>
      <c r="AMZ54" s="202">
        <v>0.32451706000000002</v>
      </c>
      <c r="ANA54" s="202">
        <v>3.3599999999999998E-2</v>
      </c>
      <c r="ANB54" s="202">
        <v>3.9535511800000003</v>
      </c>
      <c r="ANC54" s="202">
        <v>3.8051124000000001</v>
      </c>
      <c r="AND54" s="202">
        <v>8.2167339999999991E-2</v>
      </c>
      <c r="ANE54" s="202">
        <f t="shared" si="51"/>
        <v>8.1989479799999998</v>
      </c>
      <c r="ANF54" s="202">
        <v>9.4486322499999993</v>
      </c>
      <c r="ANG54" s="202">
        <v>0.50065188000000005</v>
      </c>
      <c r="ANH54" s="202">
        <v>2.9333499999999998E-2</v>
      </c>
      <c r="ANI54" s="202">
        <v>2.446568E-2</v>
      </c>
      <c r="ANJ54" s="202">
        <v>8.0946257499999987</v>
      </c>
      <c r="ANK54" s="202">
        <v>18.09770906</v>
      </c>
      <c r="ANL54" s="202">
        <v>0.23086575000000001</v>
      </c>
      <c r="ANM54" s="202">
        <v>27.325004799999999</v>
      </c>
      <c r="ANN54" s="202">
        <v>0.57796038999999988</v>
      </c>
      <c r="ANO54" s="202">
        <v>25.396796250000001</v>
      </c>
      <c r="ANP54" s="202">
        <v>2.6849999999999999E-3</v>
      </c>
      <c r="ANQ54" s="202">
        <v>53.533312190000004</v>
      </c>
      <c r="ANR54" s="202">
        <f t="shared" si="52"/>
        <v>134.63036411999997</v>
      </c>
      <c r="ANS54" s="202">
        <v>9.6806116309462523E-2</v>
      </c>
      <c r="ANT54" s="202">
        <v>0.19975872</v>
      </c>
      <c r="ANU54" s="202"/>
      <c r="ANV54" s="202">
        <v>0.60255201000000003</v>
      </c>
      <c r="ANW54" s="202">
        <v>28.92710787</v>
      </c>
      <c r="ANX54" s="202">
        <v>29.826224716309461</v>
      </c>
      <c r="ANY54" s="202">
        <v>1.028721</v>
      </c>
      <c r="ANZ54" s="202">
        <v>0.15991764000000003</v>
      </c>
      <c r="AOA54" s="202">
        <v>27.771606900000002</v>
      </c>
      <c r="AOB54" s="202"/>
      <c r="AOC54" s="202">
        <v>0.26733231000000002</v>
      </c>
      <c r="AOD54" s="202">
        <v>29.227577849999999</v>
      </c>
      <c r="AOE54" s="202">
        <v>9.5842869999999997E-2</v>
      </c>
      <c r="AOF54" s="202">
        <v>0.40293773999999999</v>
      </c>
      <c r="AOG54" s="202">
        <v>1.618114E-2</v>
      </c>
      <c r="AOH54" s="202">
        <v>0.23316200000000001</v>
      </c>
      <c r="AOI54" s="202">
        <v>0.74812374999999998</v>
      </c>
      <c r="AOJ54" s="202"/>
      <c r="AOK54" s="202">
        <v>1.516E-2</v>
      </c>
      <c r="AOL54" s="202">
        <v>0.11875251999999999</v>
      </c>
      <c r="AOM54" s="202">
        <v>0.15793151</v>
      </c>
      <c r="AON54" s="202"/>
      <c r="AOO54" s="202">
        <v>0.29184402999999998</v>
      </c>
      <c r="AOP54" s="202">
        <v>0.32722554999999998</v>
      </c>
      <c r="AOQ54" s="202">
        <v>0.96171533999999992</v>
      </c>
      <c r="AOR54" s="202">
        <v>1.2889408899999999</v>
      </c>
      <c r="AOS54" s="202">
        <v>61.382711236309461</v>
      </c>
      <c r="AOT54" s="202">
        <v>5.3169052499999996</v>
      </c>
      <c r="AOU54" s="202">
        <v>1.6583983799999999</v>
      </c>
      <c r="AOV54" s="202">
        <v>6.9753036299999991</v>
      </c>
      <c r="AOW54" s="202"/>
      <c r="AOX54" s="202">
        <v>2.1798889999999998E-2</v>
      </c>
      <c r="AOY54" s="202">
        <v>61.848711750000007</v>
      </c>
      <c r="AOZ54" s="202">
        <v>3.4543567699999977</v>
      </c>
      <c r="APA54" s="202"/>
      <c r="APB54" s="202">
        <f t="shared" si="53"/>
        <v>65.32486741000001</v>
      </c>
      <c r="APC54" s="202">
        <v>1.5480000000000001E-2</v>
      </c>
      <c r="APD54" s="202">
        <v>0.27322967999999997</v>
      </c>
      <c r="APE54" s="202">
        <v>0.58911142000000005</v>
      </c>
      <c r="APF54" s="202">
        <v>0.27027828000000004</v>
      </c>
      <c r="APG54" s="202">
        <v>64.530206689999986</v>
      </c>
      <c r="APH54" s="202">
        <v>65.678306069999991</v>
      </c>
      <c r="API54" s="202">
        <v>0.42536943000000005</v>
      </c>
      <c r="APJ54" s="202">
        <v>0.79654159999999996</v>
      </c>
      <c r="APK54" s="202">
        <v>31.104130640000001</v>
      </c>
      <c r="APL54" s="202">
        <v>8.6239999999999997E-3</v>
      </c>
      <c r="APM54" s="202">
        <v>1.90100297</v>
      </c>
      <c r="APN54" s="202">
        <v>34.23566864</v>
      </c>
      <c r="APO54" s="202"/>
      <c r="APP54" s="202">
        <v>0.24594366999999998</v>
      </c>
      <c r="APQ54" s="202">
        <v>0.28162176999999999</v>
      </c>
      <c r="APR54" s="202">
        <v>31.00939387</v>
      </c>
      <c r="APS54" s="202">
        <v>8.3186236099999995</v>
      </c>
      <c r="APT54" s="202">
        <v>39.855582920000003</v>
      </c>
      <c r="APU54" s="202">
        <f t="shared" si="54"/>
        <v>212.06972867000002</v>
      </c>
      <c r="APV54" s="202">
        <v>1.4950916400000001</v>
      </c>
      <c r="APW54" s="202">
        <v>2.7300000000000001E-2</v>
      </c>
      <c r="APX54" s="202">
        <v>6.4549882600000004</v>
      </c>
      <c r="APY54" s="202">
        <v>1.1610952299999999</v>
      </c>
      <c r="APZ54" s="202">
        <v>12.681331360000001</v>
      </c>
      <c r="AQA54" s="202">
        <v>21.819806490000005</v>
      </c>
      <c r="AQB54" s="202">
        <v>1.7181240099999999</v>
      </c>
      <c r="AQC54" s="202">
        <v>25.520739760000001</v>
      </c>
      <c r="AQD54" s="202">
        <v>20.006914810000001</v>
      </c>
      <c r="AQE54" s="202">
        <v>50.388075059999998</v>
      </c>
      <c r="AQF54" s="202">
        <v>1.4475E-2</v>
      </c>
      <c r="AQG54" s="202">
        <v>97.648328639999988</v>
      </c>
      <c r="AQH54" s="202">
        <v>1.6802015100000001</v>
      </c>
      <c r="AQI54" s="202">
        <v>1.5953430000000001E-2</v>
      </c>
      <c r="AQJ54" s="202">
        <v>50.732761719999999</v>
      </c>
      <c r="AQK54" s="202">
        <v>52.428916660000006</v>
      </c>
      <c r="AQL54" s="202">
        <v>7.7614846699999998</v>
      </c>
      <c r="AQM54" s="202">
        <v>0.12280000000000001</v>
      </c>
      <c r="AQN54" s="202">
        <v>47.361500979999995</v>
      </c>
      <c r="AQO54" s="202">
        <v>4.7600000000000003E-3</v>
      </c>
      <c r="AQP54" s="202">
        <v>0.75416610000000006</v>
      </c>
      <c r="AQQ54" s="202">
        <v>56.004711749999984</v>
      </c>
      <c r="AQR54" s="202">
        <f t="shared" si="55"/>
        <v>227.90176353999999</v>
      </c>
      <c r="AQS54" s="202"/>
      <c r="AQT54" s="202">
        <v>29.003824040000001</v>
      </c>
      <c r="AQU54" s="202">
        <v>6.4578370600000001</v>
      </c>
      <c r="AQV54" s="202"/>
      <c r="AQW54" s="202">
        <v>7.5846503899999993</v>
      </c>
      <c r="AQX54" s="202">
        <v>43.046311490000001</v>
      </c>
      <c r="AQY54" s="202">
        <v>0.48498400000000003</v>
      </c>
      <c r="AQZ54" s="202">
        <v>20.9834456</v>
      </c>
      <c r="ARA54" s="202">
        <v>5.0149264000000002</v>
      </c>
      <c r="ARB54" s="202">
        <v>3.9137889999999897E-2</v>
      </c>
      <c r="ARC54" s="202">
        <v>4.1853000000000001E-2</v>
      </c>
      <c r="ARD54" s="202">
        <v>26.564346889999999</v>
      </c>
      <c r="ARE54" s="202">
        <v>10.097797910000001</v>
      </c>
      <c r="ARF54" s="202">
        <v>8.3921574099999887</v>
      </c>
      <c r="ARG54" s="202">
        <v>26.368823819999999</v>
      </c>
      <c r="ARH54" s="202">
        <v>6.4960291699999893</v>
      </c>
      <c r="ARI54" s="202">
        <v>51.354808309999981</v>
      </c>
      <c r="ARJ54" s="202">
        <v>11.633743489999992</v>
      </c>
      <c r="ARK54" s="202">
        <v>7.7662956799999909</v>
      </c>
      <c r="ARL54" s="202">
        <v>1.9362990100000002</v>
      </c>
      <c r="ARM54" s="202">
        <v>3.75889063999999</v>
      </c>
      <c r="ARN54" s="202">
        <v>0.39024002000000002</v>
      </c>
      <c r="ARO54" s="202">
        <v>25.485468839999974</v>
      </c>
      <c r="ARP54" s="202">
        <v>6.2638273399999891</v>
      </c>
      <c r="ARQ54" s="202">
        <v>3.1584000000000001E-2</v>
      </c>
      <c r="ARR54" s="202">
        <v>6.5607525799999999</v>
      </c>
      <c r="ARS54" s="202">
        <v>12.85616391999999</v>
      </c>
      <c r="ART54" s="202">
        <v>159.30709944999995</v>
      </c>
      <c r="ARU54" s="202">
        <v>3.3444685300000003</v>
      </c>
      <c r="ARV54" s="202">
        <v>19.377641130000001</v>
      </c>
      <c r="ARW54" s="202">
        <v>22.722109660000001</v>
      </c>
      <c r="ARX54" s="202">
        <v>9.421261659999999</v>
      </c>
      <c r="ARY54" s="202">
        <v>0.69414894000000005</v>
      </c>
      <c r="ARZ54" s="202"/>
      <c r="ASA54" s="202">
        <v>20.3573071</v>
      </c>
      <c r="ASB54" s="202">
        <v>30.472717700000004</v>
      </c>
      <c r="ASC54" s="202">
        <v>4.9971607499999999</v>
      </c>
      <c r="ASD54" s="202">
        <v>6.5970269999999998E-2</v>
      </c>
      <c r="ASE54" s="202">
        <v>8.4151369999999989E-2</v>
      </c>
      <c r="ASF54" s="202">
        <v>10.05569545</v>
      </c>
      <c r="ASG54" s="202">
        <v>25.098056030000002</v>
      </c>
      <c r="ASH54" s="202">
        <v>40.301033869999998</v>
      </c>
      <c r="ASI54" s="202">
        <v>0.51434241999999997</v>
      </c>
      <c r="ASJ54" s="202">
        <v>0.109596</v>
      </c>
      <c r="ASK54" s="202">
        <v>1.9300000000000001E-3</v>
      </c>
      <c r="ASL54" s="202">
        <v>9.5829899999999996E-3</v>
      </c>
      <c r="ASM54" s="202">
        <v>15.716509069999999</v>
      </c>
      <c r="ASN54" s="202">
        <v>16.351960479999999</v>
      </c>
      <c r="ASO54" s="202">
        <v>5.5402599999999996E-2</v>
      </c>
      <c r="ASP54" s="202">
        <v>24.699242720000001</v>
      </c>
      <c r="ASQ54" s="202"/>
      <c r="ASR54" s="202">
        <v>0.22997389999999998</v>
      </c>
      <c r="ASS54" s="202">
        <v>0.38715001999999998</v>
      </c>
      <c r="AST54" s="202">
        <v>25.371769240000003</v>
      </c>
      <c r="ASU54" s="202">
        <v>135.21959094999997</v>
      </c>
      <c r="ASV54" s="202"/>
      <c r="ASW54" s="202">
        <v>36.994731799999997</v>
      </c>
      <c r="ASX54" s="202">
        <v>1.0651394699999999</v>
      </c>
      <c r="ASY54" s="202">
        <v>0.23276854</v>
      </c>
      <c r="ASZ54" s="202">
        <v>0.220225</v>
      </c>
      <c r="ATA54" s="202">
        <v>38.512864809999996</v>
      </c>
      <c r="ATB54" s="202">
        <v>24.785025450000003</v>
      </c>
      <c r="ATC54" s="202">
        <v>10.12457189</v>
      </c>
      <c r="ATD54" s="202">
        <v>2.97054302</v>
      </c>
      <c r="ATE54" s="202">
        <v>9.7991665999999995</v>
      </c>
      <c r="ATF54" s="202"/>
      <c r="ATG54" s="202">
        <v>47.679306960000005</v>
      </c>
      <c r="ATH54" s="202">
        <v>5.9563797599999999</v>
      </c>
      <c r="ATI54" s="202">
        <v>0.18069109</v>
      </c>
      <c r="ATJ54" s="202">
        <v>2.1219899999999998E-3</v>
      </c>
      <c r="ATK54" s="202">
        <v>0.90935465000000004</v>
      </c>
      <c r="ATL54" s="202">
        <v>8.0717177899999992</v>
      </c>
      <c r="ATM54" s="202">
        <v>15.120265279999998</v>
      </c>
      <c r="ATN54" s="202">
        <v>7.6185720000000003</v>
      </c>
      <c r="ATO54" s="202">
        <v>14.505810250000001</v>
      </c>
      <c r="ATP54" s="202">
        <v>0.219224</v>
      </c>
      <c r="ATQ54" s="202">
        <v>0.58506519999999995</v>
      </c>
      <c r="ATR54" s="202">
        <v>0.79422102000000006</v>
      </c>
      <c r="ATS54" s="202">
        <v>23.722892470000001</v>
      </c>
      <c r="ATT54" s="202">
        <v>24.140402639999998</v>
      </c>
      <c r="ATU54" s="202">
        <v>24.140402639999998</v>
      </c>
      <c r="ATV54" s="202">
        <v>149.17573216000002</v>
      </c>
      <c r="ATW54" s="202">
        <v>0.15652144000000001</v>
      </c>
      <c r="ATX54" s="202">
        <v>0.13531915</v>
      </c>
      <c r="ATY54" s="202">
        <v>1.7309924700000001</v>
      </c>
      <c r="ATZ54" s="202">
        <v>27.181949650000004</v>
      </c>
      <c r="AUA54" s="202">
        <v>29.204782710000003</v>
      </c>
      <c r="AUB54" s="202">
        <v>0.78182630000000009</v>
      </c>
      <c r="AUC54" s="202">
        <v>8.2692800000000004E-3</v>
      </c>
      <c r="AUD54" s="202">
        <v>25.052756500000001</v>
      </c>
      <c r="AUE54" s="202">
        <v>0.18313560000000001</v>
      </c>
      <c r="AUF54" s="202">
        <v>2.8344999999999999E-2</v>
      </c>
      <c r="AUG54" s="202">
        <v>26.054332680000002</v>
      </c>
      <c r="AUH54" s="202"/>
      <c r="AUI54" s="202">
        <v>13.978193169999999</v>
      </c>
      <c r="AUJ54" s="202">
        <v>0.92260096999999996</v>
      </c>
      <c r="AUK54" s="202"/>
      <c r="AUL54" s="202">
        <v>20.504324559999901</v>
      </c>
      <c r="AUM54" s="202">
        <v>35.405118699999896</v>
      </c>
      <c r="AUN54" s="202"/>
      <c r="AUO54" s="202">
        <v>8.9019509999999899E-2</v>
      </c>
      <c r="AUP54" s="202">
        <v>2.7664000000000001E-2</v>
      </c>
      <c r="AUQ54" s="202"/>
      <c r="AUR54" s="202">
        <v>15.405405199999901</v>
      </c>
      <c r="AUS54" s="202">
        <v>15.522088709999901</v>
      </c>
      <c r="AUT54" s="202">
        <v>3.96071927999999</v>
      </c>
      <c r="AUU54" s="202"/>
      <c r="AUV54" s="202">
        <v>2.0924999999999999E-2</v>
      </c>
      <c r="AUW54" s="202">
        <v>7.2100613299999905</v>
      </c>
      <c r="AUX54" s="202">
        <v>11.19170560999998</v>
      </c>
      <c r="AUY54" s="202">
        <v>117.37802840999981</v>
      </c>
      <c r="AUZ54" s="202">
        <v>13.79721</v>
      </c>
      <c r="AVA54" s="202">
        <v>13.79721</v>
      </c>
      <c r="AVB54" s="202"/>
      <c r="AVC54" s="202">
        <v>1.7672768699999899</v>
      </c>
      <c r="AVD54" s="202">
        <v>0.21715704999999899</v>
      </c>
      <c r="AVE54" s="202">
        <v>12.346641219999992</v>
      </c>
      <c r="AVF54" s="202">
        <v>4.1188089999999997</v>
      </c>
      <c r="AVG54" s="202">
        <v>18.449884139999977</v>
      </c>
      <c r="AVH54" s="202"/>
      <c r="AVI54" s="202">
        <v>0.05</v>
      </c>
      <c r="AVJ54" s="202">
        <v>0.32240000000000002</v>
      </c>
      <c r="AVK54" s="202">
        <v>6.5449339999999898E-2</v>
      </c>
      <c r="AVL54" s="202">
        <v>15.561371960000001</v>
      </c>
      <c r="AVM54" s="202">
        <v>15.999221300000002</v>
      </c>
      <c r="AVN54" s="202"/>
      <c r="AVO54" s="202">
        <v>0.50172873999999901</v>
      </c>
      <c r="AVP54" s="202">
        <v>0.1525842</v>
      </c>
      <c r="AVQ54" s="202">
        <v>0.2118581799999989</v>
      </c>
      <c r="AVR54" s="202">
        <v>24.088494099999899</v>
      </c>
      <c r="AVS54" s="202">
        <v>24.954665219999896</v>
      </c>
      <c r="AVT54" s="202"/>
      <c r="AVU54" s="202">
        <v>0.25973555999999998</v>
      </c>
      <c r="AVV54" s="202">
        <v>1.30764612</v>
      </c>
      <c r="AVW54" s="202"/>
      <c r="AVX54" s="202">
        <v>8.4599999999999995E-2</v>
      </c>
      <c r="AVY54" s="202">
        <v>1.65198168</v>
      </c>
      <c r="AVZ54" s="202">
        <v>74.852962339999877</v>
      </c>
      <c r="AWA54" s="202"/>
      <c r="AWB54" s="202">
        <v>1.3639595499999999</v>
      </c>
      <c r="AWC54" s="202"/>
      <c r="AWD54" s="202"/>
      <c r="AWE54" s="202">
        <v>6.4906230000000009E-2</v>
      </c>
      <c r="AWF54" s="202">
        <v>1.42886578</v>
      </c>
      <c r="AWG54" s="202"/>
      <c r="AWH54" s="202"/>
      <c r="AWI54" s="202">
        <v>1.6749799999999902E-2</v>
      </c>
      <c r="AWJ54" s="202">
        <v>2.1560400000000001E-3</v>
      </c>
      <c r="AWK54" s="202"/>
      <c r="AWL54" s="202">
        <v>1.8905839999999903E-2</v>
      </c>
      <c r="AWM54" s="202"/>
      <c r="AWN54" s="202">
        <f>+AWN55+AWN61+AWN62</f>
        <v>0</v>
      </c>
      <c r="AWO54" s="202">
        <f>+AWO55+AWO61+AWO62</f>
        <v>0</v>
      </c>
      <c r="AWP54" s="202">
        <f>+AWP55+AWP61+AWP62</f>
        <v>0.58121501895043726</v>
      </c>
      <c r="AWQ54" s="202">
        <f>+AWQ55+AWQ61+AWQ62</f>
        <v>0</v>
      </c>
      <c r="AWR54" s="202">
        <f t="shared" si="56"/>
        <v>0.58121501895043726</v>
      </c>
      <c r="AWS54" s="202">
        <f>+AWS55+AWS61+AWS62</f>
        <v>3.4252290087463555E-2</v>
      </c>
      <c r="AWT54" s="202">
        <f>+AWT55+AWT61+AWT62</f>
        <v>13.936929432944604</v>
      </c>
      <c r="AWU54" s="202">
        <f>+AWU55+AWU61+AWU62</f>
        <v>0</v>
      </c>
      <c r="AWV54" s="202">
        <f>+AWV55+AWV61+AWV62</f>
        <v>7.0469999999999994E-3</v>
      </c>
      <c r="AWW54" s="254">
        <f t="shared" si="57"/>
        <v>13.978228723032068</v>
      </c>
      <c r="AWX54" s="202">
        <f>+AWX55+AWX61+AWX62</f>
        <v>30.256655740000003</v>
      </c>
      <c r="AWY54" s="202">
        <f>+AWY55+AWY61+AWY62</f>
        <v>0</v>
      </c>
      <c r="AWZ54" s="254">
        <f t="shared" si="58"/>
        <v>30.256655740000003</v>
      </c>
      <c r="AXA54" s="254">
        <f t="shared" si="59"/>
        <v>46.263871101982502</v>
      </c>
      <c r="AXB54" s="202">
        <f t="shared" si="60"/>
        <v>1389.9105250082916</v>
      </c>
      <c r="AXC54" s="202">
        <f>+AXC55+AXC61+AXC62</f>
        <v>0</v>
      </c>
      <c r="AXD54" s="202">
        <f>+AXD55+AXD61+AXD62</f>
        <v>0</v>
      </c>
      <c r="AXE54" s="254">
        <f t="shared" si="61"/>
        <v>0</v>
      </c>
      <c r="AXF54" s="202">
        <f>+AXF55+AXF61+AXF62</f>
        <v>0</v>
      </c>
      <c r="AXG54" s="202">
        <f>+AXG55+AXG61+AXG62</f>
        <v>0</v>
      </c>
      <c r="AXH54" s="202">
        <f>+AXH55+AXH61+AXH62</f>
        <v>0</v>
      </c>
      <c r="AXI54" s="202">
        <f>+AXI55+AXI61+AXI62</f>
        <v>1.0165980204081633</v>
      </c>
      <c r="AXJ54" s="202">
        <f>+AXJ55+AXJ61+AXJ62</f>
        <v>0</v>
      </c>
      <c r="AXK54" s="254">
        <f t="shared" si="62"/>
        <v>1.0165980204081633</v>
      </c>
      <c r="AXL54" s="202">
        <f>+AXL55+AXL61+AXL62</f>
        <v>0</v>
      </c>
      <c r="AXM54" s="202">
        <f>+AXM55+AXM61+AXM62</f>
        <v>0</v>
      </c>
      <c r="AXN54" s="202">
        <f>+AXN55+AXN61+AXN62</f>
        <v>0</v>
      </c>
      <c r="AXO54" s="202">
        <f>+AXO55+AXO61+AXO62</f>
        <v>0</v>
      </c>
      <c r="AXP54" s="202">
        <f>+AXP55+AXP61+AXP62</f>
        <v>9.1367360058309033E-2</v>
      </c>
      <c r="AXQ54" s="254">
        <f t="shared" si="63"/>
        <v>9.1367360058309033E-2</v>
      </c>
      <c r="AXR54" s="202">
        <f>+AXR55+AXR61+AXR62</f>
        <v>0</v>
      </c>
      <c r="AXS54" s="202">
        <f>+AXS55+AXS61+AXS62</f>
        <v>0</v>
      </c>
      <c r="AXT54" s="202">
        <f>+AXT55+AXT61+AXT62</f>
        <v>0</v>
      </c>
      <c r="AXU54" s="202">
        <f>+AXU55+AXU61+AXU62</f>
        <v>12.869826600583089</v>
      </c>
      <c r="AXV54" s="254">
        <f t="shared" si="64"/>
        <v>12.869826600583089</v>
      </c>
      <c r="AXW54" s="202">
        <f>+AXW55+AXW61+AXW62</f>
        <v>0</v>
      </c>
      <c r="AXX54" s="202">
        <f>+AXX55+AXX61+AXX62</f>
        <v>14.722101689504374</v>
      </c>
      <c r="AXY54" s="202">
        <f>+AXY55+AXY61+AXY62</f>
        <v>18.705532999999999</v>
      </c>
      <c r="AXZ54" s="202">
        <f>+AXZ55+AXZ61+AXZ62</f>
        <v>0</v>
      </c>
      <c r="AYA54" s="202">
        <f>+AYA55+AYA61+AYA62</f>
        <v>1.6749800291545189E-2</v>
      </c>
      <c r="AYB54" s="254">
        <f t="shared" si="65"/>
        <v>33.444384489795915</v>
      </c>
      <c r="AYC54" s="254">
        <f t="shared" si="231"/>
        <v>47.422176470845478</v>
      </c>
      <c r="AYD54" s="202">
        <f>+AYD55+AYD61+AYD62</f>
        <v>0</v>
      </c>
      <c r="AYE54" s="202">
        <f>+AYE55+AYE61+AYE62</f>
        <v>16.151821199708454</v>
      </c>
      <c r="AYF54" s="202">
        <f>+AYF55+AYF61+AYF62</f>
        <v>13.485001329446064</v>
      </c>
      <c r="AYG54" s="202">
        <f>+AYG55+AYG61+AYG62</f>
        <v>0.95487900000000003</v>
      </c>
      <c r="AYH54" s="202">
        <f>+AYH55+AYH61+AYH62</f>
        <v>0</v>
      </c>
      <c r="AYI54" s="254">
        <f t="shared" si="66"/>
        <v>30.59170152915452</v>
      </c>
      <c r="AYJ54" s="202">
        <f>+AYJ55+AYJ61+AYJ62</f>
        <v>20.953238189504372</v>
      </c>
      <c r="AYK54" s="202">
        <f>+AYK55+AYK61+AYK62</f>
        <v>9.9726709912536446E-2</v>
      </c>
      <c r="AYL54" s="202">
        <f>+AYL55+AYL61+AYL62</f>
        <v>0</v>
      </c>
      <c r="AYM54" s="202">
        <f>+AYM55+AYM61+AYM62</f>
        <v>0</v>
      </c>
      <c r="AYN54" s="202">
        <f>+AYN55+AYN61+AYN62</f>
        <v>0</v>
      </c>
      <c r="AYO54" s="254">
        <f t="shared" si="67"/>
        <v>21.05296489941691</v>
      </c>
      <c r="AYP54" s="202">
        <f>+AYP55+AYP61+AYP62</f>
        <v>0</v>
      </c>
      <c r="AYQ54" s="202">
        <f>+AYQ55+AYQ61+AYQ62</f>
        <v>3.1312596501457723</v>
      </c>
      <c r="AYR54" s="202">
        <f>+AYR55+AYR61+AYR62</f>
        <v>0</v>
      </c>
      <c r="AYS54" s="202">
        <f>+AYS55+AYS61+AYS62</f>
        <v>0.12975881049562682</v>
      </c>
      <c r="AYT54" s="202">
        <f>+AYT55+AYT61+AYT62</f>
        <v>6.3880999999999993E-2</v>
      </c>
      <c r="AYU54" s="254">
        <f t="shared" si="68"/>
        <v>3.3248994606413991</v>
      </c>
      <c r="AYV54" s="202">
        <f>+AYV55+AYV61+AYV62</f>
        <v>1.9696800291545188E-2</v>
      </c>
      <c r="AYW54" s="202">
        <f>+AYW55+AYW61+AYW62</f>
        <v>9.5854999999999996E-2</v>
      </c>
      <c r="AYX54" s="202">
        <f>+AYX55+AYX61+AYX62</f>
        <v>6.5293421209912541</v>
      </c>
      <c r="AYY54" s="254">
        <f t="shared" si="69"/>
        <v>6.6448939212827991</v>
      </c>
      <c r="AYZ54" s="254">
        <f t="shared" si="70"/>
        <v>61.614459810495624</v>
      </c>
      <c r="AZA54" s="202">
        <f>+AZA55+AZA61+AZA62</f>
        <v>0</v>
      </c>
      <c r="AZB54" s="202">
        <f>+AZB55+AZB61+AZB62</f>
        <v>0</v>
      </c>
      <c r="AZC54" s="202">
        <f>+AZC55+AZC61+AZC62</f>
        <v>0</v>
      </c>
      <c r="AZD54" s="202">
        <f>+AZD55+AZD61+AZD62</f>
        <v>8.2876020408163248E-2</v>
      </c>
      <c r="AZE54" s="202">
        <f>+AZE55+AZE61+AZE62</f>
        <v>9.4777829446064138E-2</v>
      </c>
      <c r="AZF54" s="254">
        <f t="shared" si="71"/>
        <v>0.17765384985422739</v>
      </c>
      <c r="AZG54" s="202">
        <f>+AZG55+AZG61+AZG62</f>
        <v>0.15356091982507286</v>
      </c>
      <c r="AZH54" s="202">
        <f>+AZH55+AZH61+AZH62</f>
        <v>5.2238804664723028E-3</v>
      </c>
      <c r="AZI54" s="202">
        <f>+AZI55+AZI61+AZI62</f>
        <v>3.0742102798833821</v>
      </c>
      <c r="AZJ54" s="202">
        <f>+AZJ55+AZJ61+AZJ62</f>
        <v>1.2413149693877552</v>
      </c>
      <c r="AZK54" s="202">
        <f>+AZK55+AZK61+AZK62</f>
        <v>18.746045930029151</v>
      </c>
      <c r="AZL54" s="254">
        <f t="shared" si="72"/>
        <v>23.220355979591833</v>
      </c>
      <c r="AZM54" s="202">
        <f>+AZM55+AZM61+AZM62</f>
        <v>7.7485880466472298E-2</v>
      </c>
      <c r="AZN54" s="202">
        <f>+AZN55+AZN61+AZN62</f>
        <v>1.02</v>
      </c>
      <c r="AZO54" s="202">
        <f>+AZO55+AZO61+AZO62</f>
        <v>0</v>
      </c>
      <c r="AZP54" s="202">
        <f>+AZP55+AZP61+AZP62</f>
        <v>0</v>
      </c>
      <c r="AZQ54" s="202">
        <f>+AZQ55+AZQ61+AZQ62</f>
        <v>0.11019879008746354</v>
      </c>
      <c r="AZR54" s="254">
        <f t="shared" si="73"/>
        <v>1.2076846705539357</v>
      </c>
      <c r="AZS54" s="202">
        <f>+AZS55+AZS61+AZS62</f>
        <v>0</v>
      </c>
      <c r="AZT54" s="202">
        <f>+AZT55+AZT61+AZT62</f>
        <v>0.9687301297376093</v>
      </c>
      <c r="AZU54" s="202">
        <f>+AZU55+AZU61+AZU62</f>
        <v>1.2488514577259476E-2</v>
      </c>
      <c r="AZV54" s="202">
        <f>+AZV55+AZV61+AZV62</f>
        <v>0</v>
      </c>
      <c r="AZW54" s="202">
        <f>+AZW55+AZW61+AZW62</f>
        <v>0</v>
      </c>
      <c r="AZX54" s="254">
        <f t="shared" si="74"/>
        <v>0.98121864431486883</v>
      </c>
      <c r="AZY54" s="202">
        <f>+AZY55+AZY61+AZY62</f>
        <v>1.2625104198250729</v>
      </c>
      <c r="AZZ54" s="202">
        <f>+AZZ55+AZZ61+AZZ62</f>
        <v>0</v>
      </c>
      <c r="BAA54" s="254">
        <f t="shared" si="75"/>
        <v>1.2625104198250729</v>
      </c>
      <c r="BAB54" s="254">
        <f t="shared" si="76"/>
        <v>26.849423564139936</v>
      </c>
      <c r="BAC54" s="202">
        <f>+BAC55+BAC61+BAC62</f>
        <v>3.5835300000000001</v>
      </c>
      <c r="BAD54" s="202">
        <f>+BAD55+BAD61+BAD62</f>
        <v>0</v>
      </c>
      <c r="BAE54" s="202">
        <f>+BAE55+BAE61+BAE62</f>
        <v>0</v>
      </c>
      <c r="BAF54" s="254">
        <f t="shared" si="77"/>
        <v>3.5835300000000001</v>
      </c>
      <c r="BAG54" s="202">
        <f>+BAG55+BAG61+BAG62</f>
        <v>0</v>
      </c>
      <c r="BAH54" s="202">
        <f>+BAH55+BAH61+BAH62</f>
        <v>0</v>
      </c>
      <c r="BAI54" s="202">
        <f>+BAI55+BAI61+BAI62</f>
        <v>0</v>
      </c>
      <c r="BAJ54" s="202">
        <f>+BAJ55+BAJ61+BAJ62</f>
        <v>0</v>
      </c>
      <c r="BAK54" s="254">
        <f t="shared" si="78"/>
        <v>0</v>
      </c>
      <c r="BAL54" s="202">
        <f>+BAL55+BAL61+BAL62</f>
        <v>0</v>
      </c>
      <c r="BAM54" s="202">
        <f>+BAM55+BAM61+BAM62</f>
        <v>0</v>
      </c>
      <c r="BAN54" s="202">
        <f>+BAN55+BAN61+BAN62</f>
        <v>0.16165265014577257</v>
      </c>
      <c r="BAO54" s="202">
        <f>+BAO55+BAO61+BAO62</f>
        <v>0.44819599999999998</v>
      </c>
      <c r="BAP54" s="202">
        <f>+BAP55+BAP61+BAP62</f>
        <v>3.4180475204081628</v>
      </c>
      <c r="BAQ54" s="254">
        <f t="shared" si="79"/>
        <v>4.0278961705539356</v>
      </c>
      <c r="BAR54" s="202">
        <f>+BAR55+BAR61+BAR62</f>
        <v>0</v>
      </c>
      <c r="BAS54" s="202">
        <f>+BAS55+BAS61+BAS62</f>
        <v>0</v>
      </c>
      <c r="BAT54" s="202">
        <f>+BAT55+BAT61+BAT62</f>
        <v>0</v>
      </c>
      <c r="BAU54" s="202">
        <f>+BAU55+BAU61+BAU62</f>
        <v>0</v>
      </c>
      <c r="BAV54" s="202">
        <f>+BAV55+BAV61+BAV62</f>
        <v>0</v>
      </c>
      <c r="BAW54" s="254">
        <f t="shared" si="80"/>
        <v>0</v>
      </c>
      <c r="BAX54" s="202">
        <f>+BAX55+BAX61+BAX62</f>
        <v>0</v>
      </c>
      <c r="BAY54" s="202">
        <f>+BAY55+BAY61+BAY62</f>
        <v>0</v>
      </c>
      <c r="BAZ54" s="202">
        <f>+BAZ55+BAZ61+BAZ62</f>
        <v>1.14E-2</v>
      </c>
      <c r="BBA54" s="202">
        <f>+BBA55+BBA61+BBA62</f>
        <v>0</v>
      </c>
      <c r="BBB54" s="254">
        <f t="shared" si="81"/>
        <v>1.14E-2</v>
      </c>
      <c r="BBC54" s="254">
        <f t="shared" si="82"/>
        <v>7.6228261705539353</v>
      </c>
      <c r="BBD54" s="202">
        <f>+BBD55+BBD61+BBD62</f>
        <v>3.353808189504373</v>
      </c>
      <c r="BBE54" s="202">
        <f>+BBE55+BBE61+BBE62</f>
        <v>9.8171720116618072E-4</v>
      </c>
      <c r="BBF54" s="202">
        <f>+BBF55+BBF61+BBF62</f>
        <v>0</v>
      </c>
      <c r="BBG54" s="202">
        <f>+BBG55+BBG61+BBG62</f>
        <v>0</v>
      </c>
      <c r="BBH54" s="202">
        <f>+BBH55+BBH61+BBH62</f>
        <v>0</v>
      </c>
      <c r="BBI54" s="254">
        <f t="shared" si="83"/>
        <v>3.3547899067055393</v>
      </c>
      <c r="BBJ54" s="202">
        <f>+BBJ55+BBJ61+BBJ62</f>
        <v>0</v>
      </c>
      <c r="BBK54" s="202">
        <f>+BBK55+BBK61+BBK62</f>
        <v>0</v>
      </c>
      <c r="BBL54" s="202">
        <f>+BBL55+BBL61+BBL62</f>
        <v>0</v>
      </c>
      <c r="BBM54" s="202">
        <f>+BBM55+BBM61+BBM62</f>
        <v>0</v>
      </c>
      <c r="BBN54" s="202">
        <f>+BBN55+BBN61+BBN62</f>
        <v>0</v>
      </c>
      <c r="BBO54" s="254">
        <f t="shared" si="84"/>
        <v>0</v>
      </c>
      <c r="BBP54" s="202">
        <f>+BBP55+BBP61+BBP62</f>
        <v>1.0207169795918367</v>
      </c>
      <c r="BBQ54" s="202">
        <f>+BBQ55+BBQ61+BBQ62</f>
        <v>0</v>
      </c>
      <c r="BBR54" s="202">
        <f>+BBR55+BBR61+BBR62</f>
        <v>7.565586960641399</v>
      </c>
      <c r="BBS54" s="202">
        <f>+BBS55+BBS61+BBS62</f>
        <v>1.8878501603498541</v>
      </c>
      <c r="BBT54" s="202">
        <f>+BBT55+BBT61+BBT62</f>
        <v>0</v>
      </c>
      <c r="BBU54" s="254">
        <f t="shared" si="85"/>
        <v>10.474154100583091</v>
      </c>
      <c r="BBV54" s="202">
        <f>+BBV55+BBV61+BBV62</f>
        <v>0</v>
      </c>
      <c r="BBW54" s="202">
        <f>+BBW55+BBW61+BBW62</f>
        <v>23.957621629737606</v>
      </c>
      <c r="BBX54" s="202">
        <f>+BBX55+BBX61+BBX62</f>
        <v>0</v>
      </c>
      <c r="BBY54" s="202">
        <f>+BBY55+BBY61+BBY62</f>
        <v>0</v>
      </c>
      <c r="BBZ54" s="202">
        <f>+BBZ55+BBZ61+BBZ62</f>
        <v>0</v>
      </c>
      <c r="BCA54" s="254">
        <f t="shared" si="86"/>
        <v>23.957621629737606</v>
      </c>
      <c r="BCB54" s="254">
        <f t="shared" si="87"/>
        <v>37.786565637026236</v>
      </c>
      <c r="BCC54" s="202">
        <f>+BCC55+BCC61+BCC62</f>
        <v>0.25965689941690961</v>
      </c>
      <c r="BCD54" s="202">
        <f>+BCD55+BCD61+BCD62</f>
        <v>0</v>
      </c>
      <c r="BCE54" s="202">
        <f>+BCE55+BCE61+BCE62</f>
        <v>0</v>
      </c>
      <c r="BCF54" s="202">
        <f>+BCF55+BCF61+BCF62</f>
        <v>17.538948989795919</v>
      </c>
      <c r="BCG54" s="202">
        <f>+BCG55+BCG61+BCG62</f>
        <v>0.17165670991253645</v>
      </c>
      <c r="BCH54" s="254">
        <f t="shared" si="88"/>
        <v>17.970262599125366</v>
      </c>
      <c r="BCI54" s="202">
        <f>+BCI55+BCI61+BCI62</f>
        <v>0.83540000000000003</v>
      </c>
      <c r="BCJ54" s="202">
        <f>+BCJ55+BCJ61+BCJ62</f>
        <v>0</v>
      </c>
      <c r="BCK54" s="202">
        <f>+BCK55+BCK61+BCK62</f>
        <v>0</v>
      </c>
      <c r="BCL54" s="202">
        <f>+BCL55+BCL61+BCL62</f>
        <v>0</v>
      </c>
      <c r="BCM54" s="254">
        <f t="shared" si="232"/>
        <v>0.83540000000000003</v>
      </c>
      <c r="BCN54" s="202"/>
      <c r="BCO54" s="202"/>
      <c r="BCP54" s="202"/>
      <c r="BCQ54" s="202"/>
      <c r="BCR54" s="202">
        <v>9.2560309599999986</v>
      </c>
      <c r="BCS54" s="254">
        <f t="shared" si="89"/>
        <v>9.2560309599999986</v>
      </c>
      <c r="BCT54" s="202"/>
      <c r="BCU54" s="202"/>
      <c r="BCV54" s="202"/>
      <c r="BCW54" s="202">
        <v>2.072102E-2</v>
      </c>
      <c r="BCX54" s="254">
        <f t="shared" si="90"/>
        <v>2.072102E-2</v>
      </c>
      <c r="BCY54" s="254">
        <v>0.14992535000000001</v>
      </c>
      <c r="BCZ54" s="254"/>
      <c r="BDA54" s="254">
        <f t="shared" si="91"/>
        <v>0.14992535000000001</v>
      </c>
      <c r="BDB54" s="254">
        <f t="shared" si="92"/>
        <v>28.232339929125366</v>
      </c>
      <c r="BDC54" s="254">
        <v>1.5043207599999999</v>
      </c>
      <c r="BDD54" s="254">
        <v>9.2831499999999997E-2</v>
      </c>
      <c r="BDE54" s="254"/>
      <c r="BDF54" s="254">
        <f t="shared" si="233"/>
        <v>1.5971522599999999</v>
      </c>
      <c r="BDG54" s="254"/>
      <c r="BDH54" s="254">
        <v>5.5039660000000004E-2</v>
      </c>
      <c r="BDI54" s="254"/>
      <c r="BDJ54" s="254"/>
      <c r="BDK54" s="254">
        <v>0.11070936000000001</v>
      </c>
      <c r="BDL54" s="254">
        <f t="shared" si="93"/>
        <v>0.16574902000000002</v>
      </c>
      <c r="BDM54" s="254"/>
      <c r="BDN54" s="254">
        <v>0.96193499999999998</v>
      </c>
      <c r="BDO54" s="254">
        <v>0.21650162000000001</v>
      </c>
      <c r="BDP54" s="254"/>
      <c r="BDQ54" s="254">
        <f t="shared" si="94"/>
        <v>1.17843662</v>
      </c>
      <c r="BDR54" s="254"/>
      <c r="BDS54" s="254">
        <v>0.18683425072886298</v>
      </c>
      <c r="BDT54" s="254">
        <v>0</v>
      </c>
      <c r="BDU54" s="254">
        <v>0</v>
      </c>
      <c r="BDV54" s="254">
        <v>7.1958600000000011E-2</v>
      </c>
      <c r="BDW54" s="254">
        <f t="shared" si="95"/>
        <v>0.25879285072886299</v>
      </c>
      <c r="BDX54" s="254">
        <v>0</v>
      </c>
      <c r="BDY54" s="254">
        <v>0</v>
      </c>
      <c r="BDZ54" s="254">
        <v>11.689767670553936</v>
      </c>
      <c r="BEA54" s="254">
        <v>0</v>
      </c>
      <c r="BEB54" s="254">
        <v>5.8650000000000001E-2</v>
      </c>
      <c r="BEC54" s="254">
        <f t="shared" si="96"/>
        <v>11.748417670553936</v>
      </c>
      <c r="BED54" s="254">
        <f t="shared" si="97"/>
        <v>14.948548421282798</v>
      </c>
      <c r="BEE54" s="254">
        <v>0</v>
      </c>
      <c r="BEF54" s="254">
        <v>0</v>
      </c>
      <c r="BEG54" s="254">
        <v>0</v>
      </c>
      <c r="BEH54" s="254">
        <v>0</v>
      </c>
      <c r="BEI54" s="254">
        <f t="shared" si="98"/>
        <v>0</v>
      </c>
      <c r="BEJ54" s="254">
        <v>0</v>
      </c>
      <c r="BEK54" s="254">
        <v>0</v>
      </c>
      <c r="BEL54" s="254">
        <v>0</v>
      </c>
      <c r="BEM54" s="254">
        <v>0</v>
      </c>
      <c r="BEN54" s="254">
        <v>1.5543999999999999E-2</v>
      </c>
      <c r="BEO54" s="254">
        <f t="shared" si="99"/>
        <v>1.5543999999999999E-2</v>
      </c>
      <c r="BEP54" s="254">
        <v>0</v>
      </c>
      <c r="BEQ54" s="254">
        <v>13.128105940233237</v>
      </c>
      <c r="BER54" s="254">
        <v>0</v>
      </c>
      <c r="BES54" s="254">
        <v>5.0130027798833821</v>
      </c>
      <c r="BET54" s="254">
        <v>0</v>
      </c>
      <c r="BEU54" s="254">
        <f t="shared" si="234"/>
        <v>18.14110872011662</v>
      </c>
      <c r="BEV54" s="254">
        <v>0</v>
      </c>
      <c r="BEW54" s="254">
        <v>0</v>
      </c>
      <c r="BEX54" s="254">
        <v>0</v>
      </c>
      <c r="BEY54" s="254">
        <v>0.59492947959183673</v>
      </c>
      <c r="BEZ54" s="254">
        <v>0</v>
      </c>
      <c r="BFA54" s="254">
        <f t="shared" si="100"/>
        <v>0.59492947959183673</v>
      </c>
      <c r="BFB54" s="254">
        <v>2.2554168498542273</v>
      </c>
      <c r="BFC54" s="254">
        <f t="shared" si="101"/>
        <v>2.2554168498542273</v>
      </c>
      <c r="BFD54" s="254">
        <f t="shared" si="235"/>
        <v>21.006999049562683</v>
      </c>
      <c r="BFE54" s="254">
        <v>0</v>
      </c>
      <c r="BFF54" s="254">
        <v>0</v>
      </c>
      <c r="BFG54" s="254">
        <v>0.22115811953352768</v>
      </c>
      <c r="BFH54" s="254">
        <v>0</v>
      </c>
      <c r="BFI54" s="254">
        <f t="shared" si="102"/>
        <v>0.22115811953352768</v>
      </c>
      <c r="BFJ54" s="254">
        <v>0</v>
      </c>
      <c r="BFK54" s="254">
        <v>1.4389693877551019E-3</v>
      </c>
      <c r="BFL54" s="254">
        <v>0</v>
      </c>
      <c r="BFM54" s="254">
        <v>0</v>
      </c>
      <c r="BFN54" s="254">
        <v>6.8409999999999999E-2</v>
      </c>
      <c r="BFO54" s="254">
        <f t="shared" si="103"/>
        <v>6.9848969387755103E-2</v>
      </c>
      <c r="BFP54" s="254">
        <v>0.21712426967930029</v>
      </c>
      <c r="BFQ54" s="254">
        <v>0</v>
      </c>
      <c r="BFR54" s="254">
        <v>14.296639179300291</v>
      </c>
      <c r="BFS54" s="254">
        <v>0</v>
      </c>
      <c r="BFT54" s="254">
        <v>0.75438368950437318</v>
      </c>
      <c r="BFU54" s="254">
        <f t="shared" si="236"/>
        <v>15.268147138483963</v>
      </c>
      <c r="BFV54" s="254">
        <v>0</v>
      </c>
      <c r="BFW54" s="254">
        <v>0</v>
      </c>
      <c r="BFX54" s="254">
        <v>8.8352843206997083</v>
      </c>
      <c r="BFY54" s="254">
        <v>0</v>
      </c>
      <c r="BFZ54" s="254">
        <v>0</v>
      </c>
      <c r="BGA54" s="254">
        <f t="shared" si="104"/>
        <v>8.8352843206997083</v>
      </c>
      <c r="BGB54" s="254">
        <v>19.369901349854224</v>
      </c>
      <c r="BGC54" s="254">
        <v>0</v>
      </c>
      <c r="BGD54" s="254">
        <v>0</v>
      </c>
      <c r="BGE54" s="254">
        <f t="shared" si="105"/>
        <v>19.369901349854224</v>
      </c>
      <c r="BGF54" s="254">
        <f t="shared" si="237"/>
        <v>43.764339897959175</v>
      </c>
      <c r="BGG54" s="254">
        <v>0</v>
      </c>
      <c r="BGH54" s="254">
        <v>0</v>
      </c>
      <c r="BGI54" s="254">
        <f t="shared" si="106"/>
        <v>0</v>
      </c>
      <c r="BGJ54" s="254">
        <v>0</v>
      </c>
      <c r="BGK54" s="254">
        <v>0.81632653061224481</v>
      </c>
      <c r="BGL54" s="254">
        <v>0</v>
      </c>
      <c r="BGM54" s="254">
        <v>4.3164999999999995E-2</v>
      </c>
      <c r="BGN54" s="254">
        <v>0.19393459037900873</v>
      </c>
      <c r="BGO54" s="254">
        <f t="shared" si="107"/>
        <v>1.0534261209912534</v>
      </c>
      <c r="BGP54" s="254">
        <v>0</v>
      </c>
      <c r="BGQ54" s="254">
        <v>6.9595833600583088</v>
      </c>
      <c r="BGR54" s="254">
        <v>4.8873650145772593E-2</v>
      </c>
      <c r="BGS54" s="254">
        <v>4.2622387594752178</v>
      </c>
      <c r="BGT54" s="254">
        <v>0</v>
      </c>
      <c r="BGU54" s="254">
        <f t="shared" si="108"/>
        <v>11.2706957696793</v>
      </c>
      <c r="BGV54" s="254">
        <v>0</v>
      </c>
      <c r="BGW54" s="254">
        <v>0.10159006997084549</v>
      </c>
      <c r="BGX54" s="254">
        <v>0</v>
      </c>
      <c r="BGY54" s="254">
        <v>0</v>
      </c>
      <c r="BGZ54" s="254">
        <v>2.7644942900874634</v>
      </c>
      <c r="BHA54" s="254">
        <f t="shared" si="109"/>
        <v>2.8660843600583088</v>
      </c>
      <c r="BHB54" s="254">
        <v>0</v>
      </c>
      <c r="BHC54" s="254">
        <v>8.818084800291544</v>
      </c>
      <c r="BHD54" s="254">
        <v>0</v>
      </c>
      <c r="BHE54" s="254">
        <v>0</v>
      </c>
      <c r="BHF54" s="254">
        <v>0</v>
      </c>
      <c r="BHG54" s="254">
        <f t="shared" si="110"/>
        <v>8.818084800291544</v>
      </c>
      <c r="BHH54" s="254">
        <f t="shared" si="111"/>
        <v>24.008291051020407</v>
      </c>
      <c r="BHI54" s="254">
        <v>5.842565599125364</v>
      </c>
      <c r="BHJ54" s="254">
        <v>7.4722547696792994</v>
      </c>
      <c r="BHK54" s="254">
        <v>0.28530520553935862</v>
      </c>
      <c r="BHL54" s="254">
        <v>0</v>
      </c>
      <c r="BHM54" s="254">
        <f t="shared" si="112"/>
        <v>13.600125574344023</v>
      </c>
      <c r="BHN54" s="254">
        <v>9.7978866399416908</v>
      </c>
      <c r="BHO54" s="254">
        <v>0</v>
      </c>
      <c r="BHP54" s="254">
        <v>0</v>
      </c>
      <c r="BHQ54" s="254">
        <v>19.838852839650148</v>
      </c>
      <c r="BHR54" s="254">
        <v>0</v>
      </c>
      <c r="BHS54" s="254">
        <f t="shared" si="113"/>
        <v>29.636739479591839</v>
      </c>
      <c r="BHT54" s="254">
        <v>0</v>
      </c>
      <c r="BHU54" s="254">
        <v>0</v>
      </c>
      <c r="BHV54" s="254">
        <v>12.702084909620991</v>
      </c>
      <c r="BHW54" s="254">
        <v>4.4745288104956265</v>
      </c>
      <c r="BHX54" s="254">
        <v>0</v>
      </c>
      <c r="BHY54" s="254">
        <f t="shared" si="114"/>
        <v>17.176613720116617</v>
      </c>
      <c r="BHZ54" s="254">
        <v>0</v>
      </c>
      <c r="BIA54" s="254">
        <v>4.2386464999999998</v>
      </c>
      <c r="BIB54" s="254">
        <v>6.7053440000000002</v>
      </c>
      <c r="BIC54" s="254">
        <v>0</v>
      </c>
      <c r="BID54" s="254">
        <v>0</v>
      </c>
      <c r="BIE54" s="254">
        <f t="shared" si="115"/>
        <v>10.9439905</v>
      </c>
      <c r="BIF54" s="254">
        <v>6.8099960597667639</v>
      </c>
      <c r="BIG54" s="254">
        <f t="shared" si="116"/>
        <v>6.8099960597667639</v>
      </c>
      <c r="BIH54" s="254">
        <f t="shared" si="117"/>
        <v>78.167465333819237</v>
      </c>
      <c r="BII54" s="254">
        <v>0</v>
      </c>
      <c r="BIJ54" s="254">
        <v>10.242937330903789</v>
      </c>
      <c r="BIK54" s="254">
        <v>13.174009749271136</v>
      </c>
      <c r="BIL54" s="254">
        <v>0</v>
      </c>
      <c r="BIM54" s="254">
        <f t="shared" si="118"/>
        <v>23.416947080174925</v>
      </c>
      <c r="BIN54" s="254">
        <v>0</v>
      </c>
      <c r="BIO54" s="254">
        <v>19.151484010204079</v>
      </c>
      <c r="BIP54" s="254">
        <v>0.19889616034985422</v>
      </c>
      <c r="BIQ54" s="254">
        <v>0</v>
      </c>
      <c r="BIR54" s="254">
        <v>4.0542268192419826</v>
      </c>
      <c r="BIS54" s="254">
        <f t="shared" si="119"/>
        <v>23.404606989795916</v>
      </c>
      <c r="BIT54" s="254">
        <v>2.5293616005830901</v>
      </c>
      <c r="BIU54" s="254">
        <v>0</v>
      </c>
      <c r="BIV54" s="254">
        <v>14.183039740524782</v>
      </c>
      <c r="BIW54" s="254">
        <v>0</v>
      </c>
      <c r="BIX54" s="254">
        <v>26.170812110787171</v>
      </c>
      <c r="BIY54" s="254">
        <f t="shared" si="120"/>
        <v>42.883213451895045</v>
      </c>
      <c r="BIZ54" s="254">
        <v>0</v>
      </c>
      <c r="BJA54" s="254">
        <v>0.24682634985422736</v>
      </c>
      <c r="BJB54" s="254">
        <v>1.1819897959183673E-3</v>
      </c>
      <c r="BJC54" s="254">
        <v>15.198041479591836</v>
      </c>
      <c r="BJD54" s="254">
        <f t="shared" si="121"/>
        <v>15.446049819241981</v>
      </c>
      <c r="BJE54" s="254">
        <v>20.797505376093291</v>
      </c>
      <c r="BJF54" s="254">
        <v>0.50357829737609328</v>
      </c>
      <c r="BJG54" s="254">
        <v>16.864980218658893</v>
      </c>
      <c r="BJH54" s="254">
        <v>0</v>
      </c>
      <c r="BJI54" s="254">
        <f t="shared" si="122"/>
        <v>38.166063892128278</v>
      </c>
      <c r="BJJ54" s="254">
        <f t="shared" si="123"/>
        <v>143.31688123323613</v>
      </c>
      <c r="BJK54" s="254">
        <f t="shared" si="238"/>
        <v>534.74031656906709</v>
      </c>
      <c r="BJL54" s="254">
        <v>0</v>
      </c>
      <c r="BJM54" s="254">
        <v>6.8343279883381911E-3</v>
      </c>
      <c r="BJN54" s="254">
        <v>0</v>
      </c>
      <c r="BJO54" s="254">
        <v>0</v>
      </c>
      <c r="BJP54" s="254">
        <v>0</v>
      </c>
      <c r="BJQ54" s="254">
        <f t="shared" si="124"/>
        <v>6.8343279883381911E-3</v>
      </c>
      <c r="BJR54" s="254">
        <v>0</v>
      </c>
      <c r="BJS54" s="254">
        <v>0</v>
      </c>
      <c r="BJT54" s="254">
        <v>0</v>
      </c>
      <c r="BJU54" s="254">
        <v>0.29604008309037905</v>
      </c>
      <c r="BJV54" s="254">
        <v>0</v>
      </c>
      <c r="BJW54" s="254">
        <f t="shared" si="125"/>
        <v>0.29604008309037905</v>
      </c>
      <c r="BJX54" s="254">
        <v>0</v>
      </c>
      <c r="BJY54" s="254">
        <v>0</v>
      </c>
      <c r="BJZ54" s="254">
        <v>2.1600000000000001E-2</v>
      </c>
      <c r="BKA54" s="254">
        <v>33.450470590379005</v>
      </c>
      <c r="BKB54" s="254">
        <f t="shared" si="126"/>
        <v>33.472070590379005</v>
      </c>
      <c r="BKC54" s="254">
        <v>0</v>
      </c>
      <c r="BKD54" s="254">
        <v>8.6499999999999997E-3</v>
      </c>
      <c r="BKE54" s="254">
        <v>0</v>
      </c>
      <c r="BKF54" s="254">
        <v>0</v>
      </c>
      <c r="BKG54" s="254">
        <v>15.069326059766762</v>
      </c>
      <c r="BKH54" s="254">
        <f t="shared" si="127"/>
        <v>15.077976059766762</v>
      </c>
      <c r="BKI54" s="254">
        <f t="shared" si="128"/>
        <v>48.852921061224485</v>
      </c>
      <c r="BKJ54" s="254">
        <v>0</v>
      </c>
      <c r="BKK54" s="254">
        <v>1.2530111880466472</v>
      </c>
      <c r="BKL54" s="254">
        <v>0</v>
      </c>
      <c r="BKM54" s="254">
        <v>0</v>
      </c>
      <c r="BKN54" s="254">
        <v>5.6559999999999996E-3</v>
      </c>
      <c r="BKO54" s="254">
        <f t="shared" si="129"/>
        <v>1.2586671880466473</v>
      </c>
      <c r="BKP54" s="254">
        <v>9.6999999999999983E-4</v>
      </c>
      <c r="BKQ54" s="254">
        <v>19.306466520408165</v>
      </c>
      <c r="BKR54" s="254">
        <v>4.7353792594752182</v>
      </c>
      <c r="BKS54" s="254">
        <v>0</v>
      </c>
      <c r="BKT54" s="254">
        <v>30.388811329446067</v>
      </c>
      <c r="BKU54" s="254">
        <f t="shared" si="130"/>
        <v>54.431627109329455</v>
      </c>
      <c r="BKV54" s="254">
        <v>6.7719189504373181E-2</v>
      </c>
      <c r="BKW54" s="254">
        <v>0</v>
      </c>
      <c r="BKX54" s="254">
        <v>0</v>
      </c>
      <c r="BKY54" s="254">
        <f t="shared" si="131"/>
        <v>6.7719189504373181E-2</v>
      </c>
      <c r="BKZ54" s="254">
        <v>0</v>
      </c>
      <c r="BLA54" s="254">
        <v>0</v>
      </c>
      <c r="BLB54" s="254">
        <v>0</v>
      </c>
      <c r="BLC54" s="254">
        <v>0</v>
      </c>
      <c r="BLD54" s="254">
        <v>0</v>
      </c>
      <c r="BLE54" s="254">
        <f t="shared" si="132"/>
        <v>0</v>
      </c>
      <c r="BLF54" s="196">
        <f t="shared" si="133"/>
        <v>55.758013486880472</v>
      </c>
      <c r="BLG54" s="254">
        <v>0</v>
      </c>
      <c r="BLH54" s="254">
        <v>7.4777020408163267E-2</v>
      </c>
      <c r="BLI54" s="254">
        <v>18.888115259475217</v>
      </c>
      <c r="BLJ54" s="254">
        <v>0</v>
      </c>
      <c r="BLK54" s="254">
        <v>0</v>
      </c>
      <c r="BLL54" s="254">
        <f t="shared" si="134"/>
        <v>18.962892279883381</v>
      </c>
      <c r="BLM54" s="254">
        <v>0.13246690999999999</v>
      </c>
      <c r="BLN54" s="254">
        <v>4.2692059999999997E-2</v>
      </c>
      <c r="BLO54" s="254">
        <v>8.6476034300000002</v>
      </c>
      <c r="BLP54" s="254"/>
      <c r="BLQ54" s="254">
        <v>8.7197999999999998E-3</v>
      </c>
      <c r="BLR54" s="196">
        <f t="shared" si="135"/>
        <v>8.8314821999999999</v>
      </c>
      <c r="BLS54" s="254">
        <v>0.46607490000000001</v>
      </c>
      <c r="BLT54" s="254">
        <v>9.880863960000001</v>
      </c>
      <c r="BLU54" s="254">
        <v>0.13405497999999999</v>
      </c>
      <c r="BLV54" s="254">
        <v>7.7846767999999997</v>
      </c>
      <c r="BLW54" s="254">
        <v>21.483702279999999</v>
      </c>
      <c r="BLX54" s="196">
        <f t="shared" si="239"/>
        <v>39.749372919999999</v>
      </c>
      <c r="BLY54" s="254"/>
      <c r="BLZ54" s="254"/>
      <c r="BMA54" s="254">
        <v>3.4034893099999994</v>
      </c>
      <c r="BMB54" s="254">
        <v>0.10655452999999999</v>
      </c>
      <c r="BMC54" s="254"/>
      <c r="BMD54" s="196">
        <f t="shared" si="136"/>
        <v>3.5100438399999994</v>
      </c>
      <c r="BME54" s="254">
        <v>4.3622995700000002</v>
      </c>
      <c r="BMF54" s="254">
        <v>4.3463631100000004</v>
      </c>
      <c r="BMG54" s="254">
        <v>2.2006389700000004</v>
      </c>
      <c r="BMH54" s="196">
        <f t="shared" si="137"/>
        <v>10.90930165</v>
      </c>
      <c r="BMI54" s="196">
        <f t="shared" si="138"/>
        <v>81.963092889883384</v>
      </c>
      <c r="BMJ54" s="254">
        <v>7.5754838500000004</v>
      </c>
      <c r="BMK54" s="196">
        <f t="shared" si="139"/>
        <v>7.5754838500000004</v>
      </c>
      <c r="BML54" s="254">
        <v>0.13380202999999999</v>
      </c>
      <c r="BMM54" s="254">
        <v>0.29829053000000005</v>
      </c>
      <c r="BMN54" s="254"/>
      <c r="BMO54" s="254">
        <v>3.8628855299999998</v>
      </c>
      <c r="BMP54" s="254">
        <v>0.22547054</v>
      </c>
      <c r="BMQ54" s="196">
        <f t="shared" si="140"/>
        <v>4.5204486299999997</v>
      </c>
      <c r="BMR54" s="254"/>
      <c r="BMS54" s="254">
        <v>6.8079000000000001E-2</v>
      </c>
      <c r="BMT54" s="254"/>
      <c r="BMU54" s="254">
        <v>6.2747401099999998</v>
      </c>
      <c r="BMV54" s="254">
        <v>24.878723270000002</v>
      </c>
      <c r="BMW54" s="196">
        <f t="shared" si="141"/>
        <v>31.221542380000002</v>
      </c>
      <c r="BMX54" s="254">
        <v>1.4941595600000002</v>
      </c>
      <c r="BMY54" s="254">
        <v>2.5000000000000001E-3</v>
      </c>
      <c r="BMZ54" s="254">
        <v>0.22410151000000003</v>
      </c>
      <c r="BNA54" s="254">
        <v>2.0709257700000001</v>
      </c>
      <c r="BNB54" s="254">
        <v>11.396981910000001</v>
      </c>
      <c r="BNC54" s="196">
        <f t="shared" si="142"/>
        <v>15.188668750000001</v>
      </c>
      <c r="BND54" s="254">
        <v>7.2945000000000002</v>
      </c>
      <c r="BNE54" s="254">
        <v>0.20752899999999999</v>
      </c>
      <c r="BNF54" s="254">
        <v>8.7270958500000013</v>
      </c>
      <c r="BNG54" s="254">
        <v>0.17819054999999998</v>
      </c>
      <c r="BNH54" s="254">
        <v>7.4020000000000002E-2</v>
      </c>
      <c r="BNI54" s="196">
        <f t="shared" si="143"/>
        <v>16.481335400000003</v>
      </c>
      <c r="BNJ54" s="196">
        <f t="shared" si="144"/>
        <v>74.987479010000015</v>
      </c>
      <c r="BNK54" s="254">
        <v>0.24149403</v>
      </c>
      <c r="BNL54" s="254"/>
      <c r="BNM54" s="254">
        <v>23.485887209999998</v>
      </c>
      <c r="BNN54" s="254">
        <v>23.955546079999998</v>
      </c>
      <c r="BNO54" s="254">
        <v>0.20478703999999998</v>
      </c>
      <c r="BNP54" s="196">
        <f t="shared" si="145"/>
        <v>47.88771435999999</v>
      </c>
      <c r="BNQ54" s="254">
        <v>0.82601641000000003</v>
      </c>
      <c r="BNR54" s="254">
        <v>0.16887479999999999</v>
      </c>
      <c r="BNS54" s="254">
        <v>0.71990631999999999</v>
      </c>
      <c r="BNT54" s="254">
        <v>49.323578539999993</v>
      </c>
      <c r="BNU54" s="254">
        <v>1.1189660000000001E-2</v>
      </c>
      <c r="BNV54" s="196">
        <f t="shared" si="146"/>
        <v>51.049565729999991</v>
      </c>
      <c r="BNW54" s="254">
        <v>0.36655559999999998</v>
      </c>
      <c r="BNX54" s="254">
        <v>0.35706512000000001</v>
      </c>
      <c r="BNY54" s="254"/>
      <c r="BNZ54" s="254"/>
      <c r="BOA54" s="254"/>
      <c r="BOB54" s="196">
        <f t="shared" si="147"/>
        <v>0.72362072</v>
      </c>
      <c r="BOC54" s="254"/>
      <c r="BOD54" s="254">
        <v>1.99474251</v>
      </c>
      <c r="BOE54" s="254">
        <v>5.773215000000001E-2</v>
      </c>
      <c r="BOF54" s="254">
        <v>1.0921425300000001</v>
      </c>
      <c r="BOG54" s="254">
        <v>21.409358639999997</v>
      </c>
      <c r="BOH54" s="196">
        <f t="shared" si="148"/>
        <v>24.553975829999999</v>
      </c>
      <c r="BOI54" s="254"/>
      <c r="BOJ54" s="196">
        <f t="shared" si="149"/>
        <v>0</v>
      </c>
      <c r="BOK54" s="196">
        <f t="shared" si="150"/>
        <v>124.21487663999997</v>
      </c>
      <c r="BOL54" s="254">
        <v>6.9115000000000001E-3</v>
      </c>
      <c r="BOM54" s="254">
        <v>0.17604</v>
      </c>
      <c r="BON54" s="254">
        <v>4.34</v>
      </c>
      <c r="BOO54" s="196">
        <f t="shared" si="240"/>
        <v>4.5229514999999996</v>
      </c>
      <c r="BOP54" s="196"/>
      <c r="BOQ54" s="196">
        <v>13.03875</v>
      </c>
      <c r="BOR54" s="196">
        <v>0.56055498999999998</v>
      </c>
      <c r="BOS54" s="196">
        <v>1.63346956</v>
      </c>
      <c r="BOT54" s="196"/>
      <c r="BOU54" s="196">
        <f t="shared" si="151"/>
        <v>15.23277455</v>
      </c>
      <c r="BOV54" s="196">
        <v>13.328542859999999</v>
      </c>
      <c r="BOW54" s="196">
        <v>11.72878</v>
      </c>
      <c r="BOX54" s="196">
        <v>1.2172255000000001</v>
      </c>
      <c r="BOY54" s="196">
        <v>2.9241881899999997</v>
      </c>
      <c r="BOZ54" s="196"/>
      <c r="BPA54" s="196">
        <v>18.79736153</v>
      </c>
      <c r="BPB54" s="196">
        <f t="shared" si="152"/>
        <v>47.996098079999996</v>
      </c>
      <c r="BPC54" s="196">
        <v>0.12751985000000002</v>
      </c>
      <c r="BPD54" s="196"/>
      <c r="BPE54" s="196">
        <v>0.16694698999999999</v>
      </c>
      <c r="BPF54" s="196">
        <v>9.3763967499999996</v>
      </c>
      <c r="BPG54" s="196">
        <f t="shared" si="153"/>
        <v>9.6708635899999997</v>
      </c>
      <c r="BPH54" s="196">
        <v>8.7142654000000004</v>
      </c>
      <c r="BPI54" s="196">
        <v>7.3141313600000002</v>
      </c>
      <c r="BPJ54" s="196">
        <v>6.5851999999999994E-3</v>
      </c>
      <c r="BPK54" s="196">
        <f t="shared" si="154"/>
        <v>16.03498196</v>
      </c>
      <c r="BPL54" s="196">
        <f t="shared" si="155"/>
        <v>93.457669679999981</v>
      </c>
      <c r="BPM54" s="196">
        <v>0.19608385</v>
      </c>
      <c r="BPN54" s="196">
        <v>12.5212039</v>
      </c>
      <c r="BPO54" s="196">
        <f t="shared" si="156"/>
        <v>12.717287750000001</v>
      </c>
      <c r="BPP54" s="196"/>
      <c r="BPQ54" s="196">
        <v>9.4587662300000002</v>
      </c>
      <c r="BPR54" s="196"/>
      <c r="BPS54" s="196">
        <v>1.6368288799999999</v>
      </c>
      <c r="BPT54" s="196">
        <v>7.6560150000000007E-2</v>
      </c>
      <c r="BPU54" s="196">
        <f t="shared" si="157"/>
        <v>11.17215526</v>
      </c>
      <c r="BPV54" s="196">
        <v>0</v>
      </c>
      <c r="BPW54" s="196">
        <v>0.32281035999999996</v>
      </c>
      <c r="BPX54" s="196"/>
      <c r="BPY54" s="196"/>
      <c r="BPZ54" s="196">
        <f t="shared" si="241"/>
        <v>0.32281035999999996</v>
      </c>
      <c r="BQA54" s="196">
        <v>1.1527555899999999</v>
      </c>
      <c r="BQB54" s="196">
        <v>7</v>
      </c>
      <c r="BQC54" s="196"/>
      <c r="BQD54" s="196">
        <v>27.473618780000002</v>
      </c>
      <c r="BQE54" s="196"/>
      <c r="BQF54" s="196">
        <f t="shared" si="158"/>
        <v>35.626374370000001</v>
      </c>
      <c r="BQG54" s="196">
        <v>8.6045040000000003E-2</v>
      </c>
      <c r="BQH54" s="196">
        <v>23.56318177</v>
      </c>
      <c r="BQI54" s="196">
        <v>23.230096469999999</v>
      </c>
      <c r="BQJ54" s="196">
        <v>21.546293779999999</v>
      </c>
      <c r="BQK54" s="196"/>
      <c r="BQL54" s="196">
        <f t="shared" si="159"/>
        <v>68.425617059999993</v>
      </c>
      <c r="BQM54" s="196">
        <f t="shared" si="242"/>
        <v>128.2642448</v>
      </c>
      <c r="BQN54" s="196">
        <v>1.5261688399999997</v>
      </c>
      <c r="BQO54" s="196">
        <v>1.57630208</v>
      </c>
      <c r="BQP54" s="196">
        <v>7.0936470000000001E-2</v>
      </c>
      <c r="BQQ54" s="196">
        <v>7</v>
      </c>
      <c r="BQR54" s="196">
        <f t="shared" si="160"/>
        <v>10.173407389999999</v>
      </c>
      <c r="BQS54" s="196">
        <v>1.0717443999999998</v>
      </c>
      <c r="BQT54" s="196">
        <v>7.69819648</v>
      </c>
      <c r="BQU54" s="196">
        <v>61.175563040000007</v>
      </c>
      <c r="BQV54" s="196">
        <v>1.0184196999999999</v>
      </c>
      <c r="BQW54" s="196">
        <v>0.52115109000000004</v>
      </c>
      <c r="BQX54" s="196">
        <f t="shared" si="161"/>
        <v>71.485074710000006</v>
      </c>
      <c r="BQY54" s="196">
        <v>20.337465120000001</v>
      </c>
      <c r="BQZ54" s="196">
        <v>0.84755639999999999</v>
      </c>
      <c r="BRA54" s="196">
        <v>4.7786599999999999E-2</v>
      </c>
      <c r="BRB54" s="196">
        <v>1.35102853</v>
      </c>
      <c r="BRC54" s="196">
        <v>22.79597493</v>
      </c>
      <c r="BRD54" s="196">
        <f t="shared" si="162"/>
        <v>45.379811579999995</v>
      </c>
      <c r="BRE54" s="196">
        <v>12.93886294</v>
      </c>
      <c r="BRF54" s="196">
        <v>0.90640392999999997</v>
      </c>
      <c r="BRG54" s="196">
        <v>23.550446910000002</v>
      </c>
      <c r="BRH54" s="196">
        <v>0.54576161000000001</v>
      </c>
      <c r="BRI54" s="196">
        <v>0.72980592</v>
      </c>
      <c r="BRJ54" s="196">
        <f t="shared" si="163"/>
        <v>38.671281309999998</v>
      </c>
      <c r="BRK54" s="196">
        <v>0.54555278000000007</v>
      </c>
      <c r="BRL54" s="196">
        <v>20.54910911</v>
      </c>
      <c r="BRM54" s="196">
        <f t="shared" si="164"/>
        <v>21.094661890000001</v>
      </c>
      <c r="BRN54" s="196">
        <f t="shared" si="243"/>
        <v>186.80423687999999</v>
      </c>
      <c r="BRO54" s="196">
        <v>0.33794775999999999</v>
      </c>
      <c r="BRP54" s="196">
        <v>15.490326510000001</v>
      </c>
      <c r="BRQ54" s="196">
        <v>0.54164666000000006</v>
      </c>
      <c r="BRR54" s="196">
        <f t="shared" si="165"/>
        <v>16.369920930000003</v>
      </c>
      <c r="BRS54" s="196"/>
      <c r="BRT54" s="196">
        <v>3.6329783699999996</v>
      </c>
      <c r="BRU54" s="196">
        <v>18.7784443</v>
      </c>
      <c r="BRV54" s="196">
        <v>29.789289010000001</v>
      </c>
      <c r="BRW54" s="196">
        <v>19.730685240000003</v>
      </c>
      <c r="BRX54" s="196">
        <f t="shared" si="166"/>
        <v>71.931396919999997</v>
      </c>
      <c r="BRY54" s="196">
        <v>1.3281386600000002</v>
      </c>
      <c r="BRZ54" s="196">
        <v>0.48828948</v>
      </c>
      <c r="BSA54" s="196">
        <v>9.8305859999999995E-2</v>
      </c>
      <c r="BSB54" s="196">
        <v>42.561996100000002</v>
      </c>
      <c r="BSC54" s="196">
        <v>25.028707100000002</v>
      </c>
      <c r="BSD54" s="196">
        <f t="shared" si="167"/>
        <v>69.505437200000003</v>
      </c>
      <c r="BSE54" s="196">
        <v>1.9111958399999998</v>
      </c>
      <c r="BSF54" s="196">
        <v>0.46914022000000005</v>
      </c>
      <c r="BSG54" s="196">
        <v>2.9992783100000002</v>
      </c>
      <c r="BSH54" s="196">
        <v>36.290903780000001</v>
      </c>
      <c r="BSI54" s="196">
        <v>0.41317180999999997</v>
      </c>
      <c r="BSJ54" s="196">
        <f t="shared" si="168"/>
        <v>42.083689960000001</v>
      </c>
      <c r="BSK54" s="196">
        <v>33.843279900000006</v>
      </c>
      <c r="BSL54" s="196">
        <v>3.57661491</v>
      </c>
      <c r="BSM54" s="196">
        <v>7.4039824799999998</v>
      </c>
      <c r="BSN54" s="196">
        <v>2.8507999999999999E-2</v>
      </c>
      <c r="BSO54" s="196">
        <f t="shared" si="169"/>
        <v>44.852385290000001</v>
      </c>
      <c r="BSP54" s="196">
        <f t="shared" si="170"/>
        <v>244.74283030000001</v>
      </c>
      <c r="BSQ54" s="196">
        <v>1.0625783</v>
      </c>
      <c r="BSR54" s="196">
        <f t="shared" si="171"/>
        <v>1.0625783</v>
      </c>
      <c r="BSS54" s="196">
        <v>1.07348402</v>
      </c>
      <c r="BST54" s="196">
        <v>0.6197783</v>
      </c>
      <c r="BSU54" s="196"/>
      <c r="BSV54" s="196">
        <v>0.91261303000000005</v>
      </c>
      <c r="BSW54" s="196">
        <v>1.8620000000000001E-2</v>
      </c>
      <c r="BSX54" s="196">
        <f t="shared" si="172"/>
        <v>2.6244953500000001</v>
      </c>
      <c r="BSY54" s="196"/>
      <c r="BSZ54" s="196">
        <v>39.997542910000007</v>
      </c>
      <c r="BTA54" s="196">
        <v>0.15252895000000002</v>
      </c>
      <c r="BTB54" s="196">
        <v>0.77144102000000003</v>
      </c>
      <c r="BTC54" s="196">
        <v>11.582181120000001</v>
      </c>
      <c r="BTD54" s="196">
        <f t="shared" si="173"/>
        <v>52.503694000000003</v>
      </c>
      <c r="BTE54" s="196">
        <v>0.32238942999999998</v>
      </c>
      <c r="BTF54" s="196">
        <v>8.6836900000000009E-3</v>
      </c>
      <c r="BTG54" s="196">
        <v>26.210642889999999</v>
      </c>
      <c r="BTH54" s="196">
        <v>17.705303000000001</v>
      </c>
      <c r="BTI54" s="196"/>
      <c r="BTJ54" s="196">
        <f t="shared" si="174"/>
        <v>44.247019010000002</v>
      </c>
      <c r="BTK54" s="196"/>
      <c r="BTL54" s="196"/>
      <c r="BTM54" s="196">
        <v>22.262402179999999</v>
      </c>
      <c r="BTN54" s="196">
        <v>0.53976432000000008</v>
      </c>
      <c r="BTO54" s="196">
        <v>1.44550158</v>
      </c>
      <c r="BTP54" s="196">
        <f t="shared" si="175"/>
        <v>24.247668079999997</v>
      </c>
      <c r="BTQ54" s="196">
        <f t="shared" si="176"/>
        <v>124.68545474</v>
      </c>
      <c r="BTR54" s="196">
        <v>0.20622293</v>
      </c>
      <c r="BTS54" s="196">
        <v>7.7341506199999994</v>
      </c>
      <c r="BTT54" s="196">
        <v>0.12068</v>
      </c>
      <c r="BTU54" s="196">
        <v>2.2286001299999998</v>
      </c>
      <c r="BTV54" s="196">
        <f t="shared" si="177"/>
        <v>10.289653679999999</v>
      </c>
      <c r="BTW54" s="196">
        <v>0.26631899999999997</v>
      </c>
      <c r="BTX54" s="196">
        <v>3.0983971699999993</v>
      </c>
      <c r="BTY54" s="196">
        <v>1.3428592099999999</v>
      </c>
      <c r="BTZ54" s="196"/>
      <c r="BUA54" s="196">
        <v>40.110932080000005</v>
      </c>
      <c r="BUB54" s="196">
        <f t="shared" si="178"/>
        <v>44.818507460000006</v>
      </c>
      <c r="BUC54" s="196">
        <v>9.8613300299999995</v>
      </c>
      <c r="BUD54" s="196">
        <v>1.14959894</v>
      </c>
      <c r="BUE54" s="196">
        <v>2.1369562100000001</v>
      </c>
      <c r="BUF54" s="196">
        <v>3.8245875299999996</v>
      </c>
      <c r="BUG54" s="196">
        <v>0.29652071999999996</v>
      </c>
      <c r="BUH54" s="196">
        <f t="shared" si="179"/>
        <v>17.268993429999998</v>
      </c>
      <c r="BUI54" s="196">
        <v>0.33534122</v>
      </c>
      <c r="BUJ54" s="196">
        <v>1.4139000000000001E-2</v>
      </c>
      <c r="BUK54" s="196"/>
      <c r="BUL54" s="196"/>
      <c r="BUM54" s="196">
        <v>46.992725160000006</v>
      </c>
      <c r="BUN54" s="196">
        <f t="shared" si="180"/>
        <v>47.342205380000003</v>
      </c>
      <c r="BUO54" s="196">
        <v>8.6459500000000012E-3</v>
      </c>
      <c r="BUP54" s="196">
        <v>0.86018179000000006</v>
      </c>
      <c r="BUQ54" s="196">
        <f t="shared" si="181"/>
        <v>0.86882774000000007</v>
      </c>
      <c r="BUR54" s="196">
        <f t="shared" si="182"/>
        <v>120.58818769000001</v>
      </c>
      <c r="BUS54" s="196">
        <v>24.640843449999998</v>
      </c>
      <c r="BUT54" s="196">
        <v>13.01868696</v>
      </c>
      <c r="BUU54" s="196">
        <v>17.30941185</v>
      </c>
      <c r="BUV54" s="196">
        <f t="shared" si="183"/>
        <v>54.968942260000006</v>
      </c>
      <c r="BUW54" s="196">
        <v>0.68859174000000001</v>
      </c>
      <c r="BUX54" s="196">
        <v>7.1770591599999998</v>
      </c>
      <c r="BUY54" s="196">
        <v>0.74976423999999997</v>
      </c>
      <c r="BUZ54" s="196">
        <v>2.6445652500000003</v>
      </c>
      <c r="BVA54" s="196">
        <v>17.04504536</v>
      </c>
      <c r="BVB54" s="196">
        <f t="shared" si="184"/>
        <v>28.305025749999999</v>
      </c>
      <c r="BVC54" s="196">
        <v>35.316516020000002</v>
      </c>
      <c r="BVD54" s="196">
        <v>2.4777028200000002</v>
      </c>
      <c r="BVE54" s="196">
        <v>18.210611710000002</v>
      </c>
      <c r="BVF54" s="196">
        <v>0.87542847000000001</v>
      </c>
      <c r="BVG54" s="196">
        <v>4.8020868100000005</v>
      </c>
      <c r="BVH54" s="196">
        <f t="shared" si="185"/>
        <v>61.682345830000003</v>
      </c>
      <c r="BVI54" s="196">
        <v>41.574175179999997</v>
      </c>
      <c r="BVJ54" s="196">
        <v>8.146920380000001</v>
      </c>
      <c r="BVK54" s="196">
        <v>0.36022606999999995</v>
      </c>
      <c r="BVL54" s="196">
        <v>12.85668169</v>
      </c>
      <c r="BVM54" s="196">
        <v>4.66376802</v>
      </c>
      <c r="BVN54" s="196">
        <f t="shared" si="206"/>
        <v>67.601771339999999</v>
      </c>
      <c r="BVO54" s="196">
        <v>15.222027219999999</v>
      </c>
      <c r="BVP54" s="196">
        <v>1.5792276999999999</v>
      </c>
      <c r="BVQ54" s="196">
        <v>23.991962000000001</v>
      </c>
      <c r="BVR54" s="196">
        <v>12.58760328</v>
      </c>
      <c r="BVS54" s="196"/>
      <c r="BVT54" s="196">
        <f t="shared" si="186"/>
        <v>53.380820200000002</v>
      </c>
      <c r="BVU54" s="196">
        <f t="shared" si="187"/>
        <v>265.93890537999999</v>
      </c>
      <c r="BVV54" s="196">
        <f t="shared" si="244"/>
        <v>1550.2579125579884</v>
      </c>
      <c r="BVW54" s="196">
        <v>1.0019098499999999</v>
      </c>
      <c r="BVX54" s="196">
        <v>0.8080368</v>
      </c>
      <c r="BVY54" s="196"/>
      <c r="BVZ54" s="196"/>
      <c r="BWA54" s="196"/>
      <c r="BWB54" s="196">
        <f t="shared" si="245"/>
        <v>1.8099466499999999</v>
      </c>
      <c r="BWC54" s="196">
        <v>1.2780860199999999</v>
      </c>
      <c r="BWD54" s="196">
        <v>1.6469999999999999E-2</v>
      </c>
      <c r="BWE54" s="196">
        <v>0.54681191000000007</v>
      </c>
      <c r="BWF54" s="196">
        <v>1.26021435</v>
      </c>
      <c r="BWG54" s="196">
        <v>5.0006099999999998E-2</v>
      </c>
      <c r="BWH54" s="196">
        <f t="shared" si="204"/>
        <v>3.1515883800000002</v>
      </c>
      <c r="BWI54" s="196">
        <v>0.16925455</v>
      </c>
      <c r="BWJ54" s="196">
        <v>1.5792360700000001</v>
      </c>
      <c r="BWK54" s="196">
        <v>6.0487704300000003</v>
      </c>
      <c r="BWL54" s="196">
        <v>7.0379999999999998E-2</v>
      </c>
      <c r="BWM54" s="196">
        <v>27.521495379999998</v>
      </c>
      <c r="BWN54" s="196">
        <f t="shared" si="209"/>
        <v>35.389136430000001</v>
      </c>
      <c r="BWO54" s="196">
        <v>28.09496257</v>
      </c>
      <c r="BWP54" s="196"/>
      <c r="BWQ54" s="196">
        <v>1.3972879199999988</v>
      </c>
      <c r="BWR54" s="196">
        <v>0.18641779</v>
      </c>
      <c r="BWS54" s="196"/>
      <c r="BWT54" s="196">
        <f t="shared" si="210"/>
        <v>29.67866828</v>
      </c>
      <c r="BWU54" s="196">
        <v>14.658958610000001</v>
      </c>
      <c r="BWV54" s="196">
        <f t="shared" si="246"/>
        <v>14.658958610000001</v>
      </c>
      <c r="BWW54" s="196">
        <f t="shared" si="247"/>
        <v>84.688298349999997</v>
      </c>
      <c r="BWX54" s="196">
        <v>7.6727969999999909E-2</v>
      </c>
      <c r="BWY54" s="196">
        <v>44.27713</v>
      </c>
      <c r="BWZ54" s="196"/>
      <c r="BXA54" s="196">
        <v>5.6276589999999994E-2</v>
      </c>
      <c r="BXB54" s="196">
        <f t="shared" si="190"/>
        <v>44.410134560000003</v>
      </c>
      <c r="BXC54" s="196">
        <v>7.5828699999999999E-2</v>
      </c>
      <c r="BXD54" s="196">
        <v>1.3161</v>
      </c>
      <c r="BXE54" s="196"/>
      <c r="BXF54" s="196">
        <v>50.455600329999996</v>
      </c>
      <c r="BXG54" s="196">
        <v>1.3992740299999997</v>
      </c>
      <c r="BXH54" s="196">
        <f t="shared" si="191"/>
        <v>53.246803059999998</v>
      </c>
      <c r="BXI54" s="196">
        <v>21.035715190000001</v>
      </c>
      <c r="BXJ54" s="196">
        <v>3.7240000000000002E-2</v>
      </c>
      <c r="BXK54" s="196">
        <v>7.2054925000000001</v>
      </c>
      <c r="BXL54" s="196">
        <v>37.192450619999995</v>
      </c>
      <c r="BXM54" s="196">
        <v>6.0073025499999995</v>
      </c>
      <c r="BXN54" s="196">
        <f t="shared" si="192"/>
        <v>71.478200860000001</v>
      </c>
      <c r="BXO54" s="196"/>
      <c r="BXP54" s="196">
        <v>17.454418520000001</v>
      </c>
      <c r="BXQ54" s="196">
        <v>4.3919599999999996E-2</v>
      </c>
      <c r="BXR54" s="196">
        <v>4.0106679999999999E-2</v>
      </c>
      <c r="BXS54" s="196">
        <v>0.83337651999999984</v>
      </c>
      <c r="BXT54" s="196">
        <f t="shared" si="193"/>
        <v>18.371821320000002</v>
      </c>
      <c r="BXU54" s="196">
        <f t="shared" si="194"/>
        <v>187.50695980000003</v>
      </c>
      <c r="BXV54" s="196">
        <v>0.16713528</v>
      </c>
      <c r="BXW54" s="196">
        <v>0.56373119999999999</v>
      </c>
      <c r="BXX54" s="196">
        <v>43.692161450000008</v>
      </c>
      <c r="BXY54" s="196">
        <f t="shared" si="195"/>
        <v>44.423027930000011</v>
      </c>
      <c r="BXZ54" s="196">
        <v>0.22397628000000003</v>
      </c>
      <c r="BYA54" s="196">
        <v>0.39604717000000006</v>
      </c>
      <c r="BYB54" s="196">
        <v>33.042304600000001</v>
      </c>
      <c r="BYC54" s="196">
        <v>0.50451254000000001</v>
      </c>
      <c r="BYD54" s="196">
        <v>4.4801796600000001</v>
      </c>
      <c r="BYE54" s="196">
        <f t="shared" si="196"/>
        <v>38.647020249999997</v>
      </c>
      <c r="BYF54" s="196">
        <v>0.1899245</v>
      </c>
      <c r="BYG54" s="196">
        <v>8.7739200000000003E-2</v>
      </c>
      <c r="BYH54" s="196">
        <v>7.8479999999999994E-2</v>
      </c>
      <c r="BYI54" s="196">
        <v>7.9824429999999988E-2</v>
      </c>
      <c r="BYJ54" s="196">
        <v>40.101181599999997</v>
      </c>
      <c r="BYK54" s="196">
        <f t="shared" si="207"/>
        <v>40.537149729999996</v>
      </c>
      <c r="BYL54" s="196">
        <v>8.0765328400000005</v>
      </c>
      <c r="BYM54" s="196">
        <v>7.7520000000000006E-2</v>
      </c>
      <c r="BYN54" s="196">
        <v>1.2407128799999998</v>
      </c>
      <c r="BYO54" s="196">
        <v>14.839801820000002</v>
      </c>
      <c r="BYP54" s="196"/>
      <c r="BYQ54" s="196">
        <f t="shared" si="205"/>
        <v>24.23456754</v>
      </c>
      <c r="BYR54" s="196">
        <v>0.91474800000000001</v>
      </c>
      <c r="BYS54" s="196"/>
      <c r="BYT54" s="196">
        <v>8.7391999999999997E-2</v>
      </c>
      <c r="BYU54" s="196">
        <v>30.09681707</v>
      </c>
      <c r="BYV54" s="196">
        <f t="shared" si="197"/>
        <v>31.098957070000001</v>
      </c>
      <c r="BYW54" s="196">
        <f t="shared" si="198"/>
        <v>178.94072252000004</v>
      </c>
      <c r="BYX54" s="196">
        <v>15.402417829999999</v>
      </c>
      <c r="BYY54" s="196">
        <f t="shared" si="199"/>
        <v>15.402417829999999</v>
      </c>
      <c r="BYZ54" s="196">
        <v>1.6424054199999998</v>
      </c>
      <c r="BZA54" s="196">
        <v>3.9394749999999999E-2</v>
      </c>
      <c r="BZB54" s="196">
        <v>0.37458999999999998</v>
      </c>
      <c r="BZC54" s="196">
        <v>36.533982950000002</v>
      </c>
      <c r="BZD54" s="196">
        <v>0.13128479999999998</v>
      </c>
      <c r="BZE54" s="196">
        <f t="shared" si="200"/>
        <v>38.721657920000006</v>
      </c>
      <c r="BZF54" s="196">
        <v>15.0147754</v>
      </c>
      <c r="BZG54" s="196">
        <v>4.3749999999999997E-2</v>
      </c>
      <c r="BZH54" s="196">
        <v>0.13554898999999998</v>
      </c>
      <c r="BZI54" s="196">
        <v>2.7159978000000002</v>
      </c>
      <c r="BZJ54" s="196">
        <f t="shared" si="201"/>
        <v>17.910072190000001</v>
      </c>
      <c r="BZK54" s="196">
        <v>48.552993399999998</v>
      </c>
      <c r="BZL54" s="196">
        <v>0.47824255999999998</v>
      </c>
      <c r="BZM54" s="196"/>
      <c r="BZN54" s="196">
        <v>0.31727359999999999</v>
      </c>
      <c r="BZO54" s="196"/>
      <c r="BZP54" s="196">
        <f t="shared" si="229"/>
        <v>49.348509559999997</v>
      </c>
      <c r="BZQ54" s="196">
        <f t="shared" si="202"/>
        <v>121.38265749999999</v>
      </c>
      <c r="BZR54" s="196">
        <f t="shared" si="203"/>
        <v>572.51863817000003</v>
      </c>
      <c r="BZS54" s="237"/>
      <c r="BZT54" s="198"/>
      <c r="BZU54" s="198"/>
      <c r="BZV54" s="199"/>
      <c r="BZW54" s="211"/>
      <c r="BZX54" s="233"/>
      <c r="BZY54" s="198"/>
      <c r="BZZ54" s="198"/>
      <c r="CAA54" s="198"/>
      <c r="CAB54" s="199"/>
      <c r="CAC54" s="211"/>
      <c r="CAD54" s="211"/>
      <c r="CAE54" s="198"/>
      <c r="CAF54" s="199"/>
      <c r="CAG54" s="237"/>
      <c r="CAH54" s="237"/>
      <c r="CAI54" s="199"/>
      <c r="CAJ54" s="211"/>
      <c r="CAK54" s="211"/>
      <c r="CAL54" s="199"/>
      <c r="CAM54" s="240"/>
      <c r="CAN54" s="240"/>
      <c r="CAO54" s="198"/>
      <c r="CAP54" s="199"/>
      <c r="CAQ54" s="211"/>
      <c r="CAR54" s="211"/>
      <c r="CAS54" s="198"/>
      <c r="CAT54" s="199"/>
      <c r="CAU54" s="233"/>
      <c r="CAV54" s="233"/>
      <c r="CAW54" s="198"/>
      <c r="CAX54" s="198"/>
      <c r="CAY54" s="198"/>
      <c r="CAZ54" s="198"/>
      <c r="CBA54" s="198"/>
      <c r="CBB54" s="199"/>
      <c r="CBC54" s="233"/>
      <c r="CBD54" s="233"/>
      <c r="CBE54" s="198"/>
      <c r="CBF54" s="199"/>
      <c r="CBG54" s="237"/>
      <c r="CBH54" s="237"/>
      <c r="CBI54" s="198"/>
      <c r="CBJ54" s="198"/>
      <c r="CBK54" s="199"/>
      <c r="CBL54" s="237"/>
      <c r="CBM54" s="237"/>
      <c r="CBN54" s="198"/>
      <c r="CBO54" s="199"/>
      <c r="CBP54" s="237"/>
      <c r="CBQ54" s="237"/>
      <c r="CBR54" s="198"/>
      <c r="CBS54" s="198"/>
      <c r="CBT54" s="198"/>
      <c r="CBU54" s="198"/>
      <c r="CBV54" s="198"/>
      <c r="CBW54" s="198"/>
      <c r="CBX54" s="198"/>
      <c r="CBY54" s="199"/>
      <c r="CBZ54" s="211"/>
      <c r="CCA54" s="237"/>
      <c r="CCB54" s="198"/>
      <c r="CCC54" s="199"/>
      <c r="CCD54" s="233"/>
      <c r="CCE54" s="233"/>
      <c r="CCF54" s="198"/>
      <c r="CCG54" s="199"/>
      <c r="CCH54" s="211"/>
      <c r="CCI54" s="211"/>
      <c r="CCJ54" s="198"/>
      <c r="CCK54" s="198"/>
      <c r="CCL54" s="198"/>
      <c r="CCM54" s="199"/>
      <c r="CCN54" s="237"/>
      <c r="CCO54" s="237"/>
      <c r="CCP54" s="198"/>
      <c r="CCQ54" s="198"/>
      <c r="CCR54" s="198"/>
      <c r="CCS54" s="198">
        <f t="shared" si="248"/>
        <v>-31.79770375000021</v>
      </c>
      <c r="CCT54" s="199"/>
      <c r="CDA54" s="225" t="s">
        <v>215</v>
      </c>
      <c r="CDB54" s="225">
        <v>0.25951895918367346</v>
      </c>
      <c r="CDC54" s="225"/>
      <c r="CDJ54" s="207" t="s">
        <v>229</v>
      </c>
      <c r="CDK54" s="234">
        <v>10</v>
      </c>
      <c r="CDL54" s="235"/>
      <c r="CDY54" s="229" t="s">
        <v>229</v>
      </c>
      <c r="CDZ54" s="230">
        <v>29</v>
      </c>
      <c r="CEA54" s="230"/>
    </row>
    <row r="55" spans="1:2159" s="200" customFormat="1" outlineLevel="1" x14ac:dyDescent="0.2">
      <c r="A55" s="203" t="s">
        <v>3</v>
      </c>
      <c r="B55" s="195">
        <v>156.90112235999999</v>
      </c>
      <c r="C55" s="195">
        <v>33.068368239999991</v>
      </c>
      <c r="D55" s="195">
        <v>37.43615878</v>
      </c>
      <c r="E55" s="195">
        <v>83.675397459999985</v>
      </c>
      <c r="F55" s="195">
        <v>36.431038300000004</v>
      </c>
      <c r="G55" s="195">
        <v>74.167465109999995</v>
      </c>
      <c r="H55" s="195">
        <v>170.31465584</v>
      </c>
      <c r="I55" s="195">
        <v>119.71332424999999</v>
      </c>
      <c r="J55" s="195">
        <v>125.02893375000002</v>
      </c>
      <c r="K55" s="195">
        <v>66.810130910000012</v>
      </c>
      <c r="L55" s="195">
        <v>91.973024329999987</v>
      </c>
      <c r="M55" s="195">
        <v>119.29144665999999</v>
      </c>
      <c r="N55" s="195">
        <v>111.91064245999996</v>
      </c>
      <c r="O55" s="195">
        <v>1069.82058609</v>
      </c>
      <c r="P55" s="195">
        <v>6.1435500000000002E-3</v>
      </c>
      <c r="Q55" s="195">
        <v>0.77710299999999999</v>
      </c>
      <c r="R55" s="195">
        <v>9.4E-2</v>
      </c>
      <c r="S55" s="195">
        <v>1.6449850800000001</v>
      </c>
      <c r="T55" s="195">
        <v>0.54624279000000009</v>
      </c>
      <c r="U55" s="195">
        <v>3.0684744200000003</v>
      </c>
      <c r="V55" s="195">
        <v>0.13503098999999999</v>
      </c>
      <c r="W55" s="195">
        <v>0.38422448999999997</v>
      </c>
      <c r="X55" s="195">
        <v>0.13804</v>
      </c>
      <c r="Y55" s="195">
        <v>0.31290577999999997</v>
      </c>
      <c r="Z55" s="195">
        <v>0.25217137000000001</v>
      </c>
      <c r="AA55" s="195">
        <v>1.2223726299999997</v>
      </c>
      <c r="AB55" s="195"/>
      <c r="AC55" s="195">
        <v>1.2417064400000002</v>
      </c>
      <c r="AD55" s="195">
        <v>4.2592999999999999E-2</v>
      </c>
      <c r="AE55" s="195"/>
      <c r="AF55" s="195">
        <v>1.2842994400000003</v>
      </c>
      <c r="AG55" s="195">
        <v>0.05</v>
      </c>
      <c r="AH55" s="195">
        <v>0.76675086999999997</v>
      </c>
      <c r="AI55" s="195"/>
      <c r="AJ55" s="195">
        <v>0.31701154999999998</v>
      </c>
      <c r="AK55" s="195">
        <v>9.8758431999999985</v>
      </c>
      <c r="AL55" s="195">
        <v>11.009605619999999</v>
      </c>
      <c r="AM55" s="195">
        <v>16.58475211</v>
      </c>
      <c r="AN55" s="195">
        <v>0.19444</v>
      </c>
      <c r="AO55" s="195"/>
      <c r="AP55" s="195"/>
      <c r="AQ55" s="195">
        <v>13.817565170000002</v>
      </c>
      <c r="AR55" s="195">
        <v>0.19746808999999999</v>
      </c>
      <c r="AS55" s="195">
        <v>14.209473260000001</v>
      </c>
      <c r="AT55" s="195">
        <v>3.060819E-2</v>
      </c>
      <c r="AU55" s="195">
        <v>3.4037600000000001E-2</v>
      </c>
      <c r="AV55" s="195">
        <v>2.9174845400000002</v>
      </c>
      <c r="AW55" s="195">
        <v>2.9821303300000004</v>
      </c>
      <c r="AX55" s="195"/>
      <c r="AY55" s="195">
        <v>2.0297350700000001</v>
      </c>
      <c r="AZ55" s="195">
        <v>0.16315352999999999</v>
      </c>
      <c r="BA55" s="195">
        <v>8.7467710000000004E-2</v>
      </c>
      <c r="BB55" s="195">
        <v>5.9030330300000005</v>
      </c>
      <c r="BC55" s="195">
        <v>8.1833893399999997</v>
      </c>
      <c r="BD55" s="195">
        <v>0.27062840999999999</v>
      </c>
      <c r="BE55" s="195">
        <v>0.65227056000000005</v>
      </c>
      <c r="BF55" s="195"/>
      <c r="BG55" s="195">
        <v>0.8333041699999999</v>
      </c>
      <c r="BH55" s="195">
        <v>0.44203770000000003</v>
      </c>
      <c r="BI55" s="195">
        <v>2.19824084</v>
      </c>
      <c r="BJ55" s="195">
        <v>9.4667000000000001E-2</v>
      </c>
      <c r="BK55" s="195">
        <v>9.4667000000000001E-2</v>
      </c>
      <c r="BL55" s="195">
        <v>27.667900770000003</v>
      </c>
      <c r="BM55" s="195">
        <v>3.75246609</v>
      </c>
      <c r="BN55" s="195"/>
      <c r="BO55" s="195">
        <v>0.23352000000000001</v>
      </c>
      <c r="BP55" s="195">
        <v>0.24132000000000001</v>
      </c>
      <c r="BQ55" s="195">
        <v>4.2273060899999999</v>
      </c>
      <c r="BR55" s="195">
        <v>0.12910261000000001</v>
      </c>
      <c r="BS55" s="195"/>
      <c r="BT55" s="195">
        <v>3.7594820000000001E-2</v>
      </c>
      <c r="BU55" s="195">
        <v>1.3217090000000001E-2</v>
      </c>
      <c r="BV55" s="195">
        <v>5.901986E-2</v>
      </c>
      <c r="BW55" s="195">
        <v>0.23893438</v>
      </c>
      <c r="BX55" s="195">
        <v>0.55202023999999994</v>
      </c>
      <c r="BY55" s="195">
        <v>10.48697383</v>
      </c>
      <c r="BZ55" s="195">
        <v>6.6599999999999998E-6</v>
      </c>
      <c r="CA55" s="195">
        <v>0.84871753000000005</v>
      </c>
      <c r="CB55" s="195">
        <v>36.422053019999993</v>
      </c>
      <c r="CC55" s="195">
        <v>48.309771279999993</v>
      </c>
      <c r="CD55" s="195">
        <v>4.2989779999999998E-2</v>
      </c>
      <c r="CE55" s="195">
        <v>0.23973307000000002</v>
      </c>
      <c r="CF55" s="195">
        <v>1.2172818599999999</v>
      </c>
      <c r="CG55" s="195">
        <v>0.32009490000000002</v>
      </c>
      <c r="CH55" s="195">
        <v>1.82009961</v>
      </c>
      <c r="CI55" s="195">
        <v>3.7219042500000001</v>
      </c>
      <c r="CJ55" s="195">
        <v>2.0731299999999998E-2</v>
      </c>
      <c r="CK55" s="195">
        <v>0.13797155999999999</v>
      </c>
      <c r="CL55" s="195"/>
      <c r="CM55" s="195">
        <v>3.8806071100000001</v>
      </c>
      <c r="CN55" s="195">
        <v>58.476718469999994</v>
      </c>
      <c r="CO55" s="195">
        <v>6.6438810000000001E-2</v>
      </c>
      <c r="CP55" s="195">
        <v>6.6438810000000001E-2</v>
      </c>
      <c r="CQ55" s="195">
        <v>0.14490225000000001</v>
      </c>
      <c r="CR55" s="195">
        <v>1.4955899999999999E-2</v>
      </c>
      <c r="CS55" s="195">
        <v>6.3155815300000002</v>
      </c>
      <c r="CT55" s="195">
        <v>0.50846804999999995</v>
      </c>
      <c r="CU55" s="195">
        <v>2.5174490000000001E-2</v>
      </c>
      <c r="CV55" s="195">
        <v>7.0090822199999998</v>
      </c>
      <c r="CW55" s="195">
        <v>0.34859899999999999</v>
      </c>
      <c r="CX55" s="195">
        <v>4.7770400000000005E-2</v>
      </c>
      <c r="CY55" s="195">
        <v>0.40505999999999998</v>
      </c>
      <c r="CZ55" s="195">
        <v>0.84811908999999996</v>
      </c>
      <c r="DA55" s="195">
        <v>2.5446389999999999E-2</v>
      </c>
      <c r="DB55" s="195">
        <v>1.6749948799999999</v>
      </c>
      <c r="DC55" s="195">
        <v>0.52278115000000003</v>
      </c>
      <c r="DD55" s="195">
        <v>0.9282430599999999</v>
      </c>
      <c r="DE55" s="195">
        <v>0.65180190999999998</v>
      </c>
      <c r="DF55" s="195">
        <v>6.712361E-2</v>
      </c>
      <c r="DG55" s="195">
        <v>3.4740884700000003</v>
      </c>
      <c r="DH55" s="195">
        <v>5.6440382000000007</v>
      </c>
      <c r="DI55" s="195">
        <v>0.20249001</v>
      </c>
      <c r="DJ55" s="195"/>
      <c r="DK55" s="195">
        <v>0.54604823999999996</v>
      </c>
      <c r="DL55" s="195">
        <v>11.498074619999999</v>
      </c>
      <c r="DM55" s="195">
        <v>8.1191099999999988E-3</v>
      </c>
      <c r="DN55" s="195">
        <v>12.254731979999999</v>
      </c>
      <c r="DO55" s="195">
        <v>26.649286090000004</v>
      </c>
      <c r="DP55" s="195">
        <v>8.4782999999999997E-2</v>
      </c>
      <c r="DQ55" s="195"/>
      <c r="DR55" s="195">
        <v>0.13237099999999999</v>
      </c>
      <c r="DS55" s="195">
        <v>0.45798015000000003</v>
      </c>
      <c r="DT55" s="195">
        <v>0.67513414999999999</v>
      </c>
      <c r="DU55" s="195">
        <v>7.4505719999999998E-2</v>
      </c>
      <c r="DV55" s="195">
        <v>0.41691128999999999</v>
      </c>
      <c r="DW55" s="195">
        <v>9.8948399999999992E-2</v>
      </c>
      <c r="DX55" s="195"/>
      <c r="DY55" s="195">
        <v>0.21313876000000001</v>
      </c>
      <c r="DZ55" s="195">
        <v>0.80350416999999996</v>
      </c>
      <c r="EA55" s="195">
        <v>0.4</v>
      </c>
      <c r="EB55" s="195">
        <v>0.47260943</v>
      </c>
      <c r="EC55" s="195">
        <v>0.69264567999999993</v>
      </c>
      <c r="ED55" s="195">
        <v>10.79766068</v>
      </c>
      <c r="EE55" s="195">
        <v>0.21457699999999999</v>
      </c>
      <c r="EF55" s="195">
        <v>12.577492790000001</v>
      </c>
      <c r="EG55" s="195">
        <v>0.34277125000000003</v>
      </c>
      <c r="EH55" s="195">
        <v>0.11915631</v>
      </c>
      <c r="EI55" s="195">
        <v>0.28778825000000002</v>
      </c>
      <c r="EJ55" s="195">
        <v>0.76386560999999986</v>
      </c>
      <c r="EK55" s="195">
        <v>1.51358142</v>
      </c>
      <c r="EL55" s="195"/>
      <c r="EM55" s="195">
        <v>1.5530989800000001</v>
      </c>
      <c r="EN55" s="195">
        <v>1.5530989800000001</v>
      </c>
      <c r="EO55" s="195">
        <v>17.122811509999998</v>
      </c>
      <c r="EP55" s="195"/>
      <c r="EQ55" s="195">
        <v>0.14277279999999998</v>
      </c>
      <c r="ER55" s="195">
        <v>2.8000000000000001E-2</v>
      </c>
      <c r="ES55" s="195">
        <v>0.17077279999999997</v>
      </c>
      <c r="ET55" s="195"/>
      <c r="EU55" s="195">
        <v>0.51959199</v>
      </c>
      <c r="EV55" s="195">
        <v>0.58327213</v>
      </c>
      <c r="EW55" s="195">
        <v>1.58983338</v>
      </c>
      <c r="EX55" s="195">
        <v>8.8498241600000007</v>
      </c>
      <c r="EY55" s="195">
        <v>11.54252166</v>
      </c>
      <c r="EZ55" s="195">
        <v>0.19513662000000001</v>
      </c>
      <c r="FA55" s="195">
        <v>0.42561298999999991</v>
      </c>
      <c r="FB55" s="195">
        <v>0.93837140999999991</v>
      </c>
      <c r="FC55" s="195"/>
      <c r="FD55" s="195">
        <v>5.1499999999999997E-2</v>
      </c>
      <c r="FE55" s="195">
        <v>1.61062102</v>
      </c>
      <c r="FF55" s="195">
        <v>1.0609370000000002E-2</v>
      </c>
      <c r="FG55" s="195">
        <v>19.498587860000001</v>
      </c>
      <c r="FH55" s="195"/>
      <c r="FI55" s="195"/>
      <c r="FJ55" s="195">
        <v>19.509197229999998</v>
      </c>
      <c r="FK55" s="195"/>
      <c r="FL55" s="195">
        <v>8.4608165</v>
      </c>
      <c r="FM55" s="195">
        <v>1.35531</v>
      </c>
      <c r="FN55" s="195">
        <v>5.0441640000000003E-2</v>
      </c>
      <c r="FO55" s="195">
        <v>9.86656814</v>
      </c>
      <c r="FP55" s="195">
        <v>42.699680850000007</v>
      </c>
      <c r="FQ55" s="195"/>
      <c r="FR55" s="195"/>
      <c r="FS55" s="195"/>
      <c r="FT55" s="195">
        <v>0.93970730000000002</v>
      </c>
      <c r="FU55" s="195">
        <v>7.4518343599999994</v>
      </c>
      <c r="FV55" s="195">
        <v>0.90323562000000002</v>
      </c>
      <c r="FW55" s="195">
        <v>0.20282358</v>
      </c>
      <c r="FX55" s="195">
        <v>9.4976008600000004</v>
      </c>
      <c r="FY55" s="195"/>
      <c r="FZ55" s="195">
        <v>0.43565814000000003</v>
      </c>
      <c r="GA55" s="195">
        <v>0.13155</v>
      </c>
      <c r="GB55" s="195">
        <v>0.9593045</v>
      </c>
      <c r="GC55" s="195"/>
      <c r="GD55" s="195">
        <v>1.52651264</v>
      </c>
      <c r="GE55" s="195">
        <v>0.46769271999999995</v>
      </c>
      <c r="GF55" s="195">
        <v>0.81248329000000008</v>
      </c>
      <c r="GG55" s="195">
        <v>19.978294999999999</v>
      </c>
      <c r="GH55" s="195">
        <v>0.28444523999999999</v>
      </c>
      <c r="GI55" s="195"/>
      <c r="GJ55" s="195">
        <v>21.542916249999998</v>
      </c>
      <c r="GK55" s="195">
        <v>3.3083599999999998E-2</v>
      </c>
      <c r="GL55" s="195">
        <v>20.808589749999999</v>
      </c>
      <c r="GM55" s="195">
        <v>5.8945539</v>
      </c>
      <c r="GN55" s="195"/>
      <c r="GO55" s="195">
        <v>6.942211999999999E-2</v>
      </c>
      <c r="GP55" s="195">
        <v>26.805649369999998</v>
      </c>
      <c r="GQ55" s="195">
        <v>59.372679120000008</v>
      </c>
      <c r="GR55" s="195">
        <v>1.553125E-2</v>
      </c>
      <c r="GS55" s="195">
        <v>8.6835809999999999E-2</v>
      </c>
      <c r="GT55" s="195">
        <v>0.16575096999999997</v>
      </c>
      <c r="GU55" s="195">
        <v>1.1021315599999999</v>
      </c>
      <c r="GV55" s="195">
        <v>8.0081600000000003E-3</v>
      </c>
      <c r="GW55" s="195">
        <v>1.3782577499999999</v>
      </c>
      <c r="GX55" s="195"/>
      <c r="GY55" s="195">
        <v>13.889521740000001</v>
      </c>
      <c r="GZ55" s="195">
        <v>8.8338280000000005E-2</v>
      </c>
      <c r="HA55" s="195"/>
      <c r="HB55" s="195">
        <v>39.200664410000002</v>
      </c>
      <c r="HC55" s="195">
        <v>53.178524430000003</v>
      </c>
      <c r="HD55" s="195"/>
      <c r="HE55" s="195">
        <v>0.11550000000000001</v>
      </c>
      <c r="HF55" s="195"/>
      <c r="HG55" s="195"/>
      <c r="HH55" s="195">
        <v>0.22264145999999999</v>
      </c>
      <c r="HI55" s="195">
        <v>0.33814146</v>
      </c>
      <c r="HJ55" s="195">
        <v>0.69478340000000005</v>
      </c>
      <c r="HK55" s="195"/>
      <c r="HL55" s="195">
        <v>0.1166</v>
      </c>
      <c r="HM55" s="195">
        <v>8.1854360199999991</v>
      </c>
      <c r="HN55" s="195">
        <v>7.5620000000000001E-3</v>
      </c>
      <c r="HO55" s="195">
        <v>9.0043814199999996</v>
      </c>
      <c r="HP55" s="195"/>
      <c r="HQ55" s="195">
        <v>11.969703359999999</v>
      </c>
      <c r="HR55" s="195">
        <v>2.319394</v>
      </c>
      <c r="HS55" s="195">
        <v>14.28909736</v>
      </c>
      <c r="HT55" s="195">
        <v>78.188402420000003</v>
      </c>
      <c r="HU55" s="195"/>
      <c r="HV55" s="195">
        <v>1.22063692</v>
      </c>
      <c r="HW55" s="195">
        <v>1.22063692</v>
      </c>
      <c r="HX55" s="195"/>
      <c r="HY55" s="195">
        <v>0.49508940000000001</v>
      </c>
      <c r="HZ55" s="195"/>
      <c r="IA55" s="195">
        <v>1.706512E-2</v>
      </c>
      <c r="IB55" s="195">
        <v>0.52484399000000004</v>
      </c>
      <c r="IC55" s="195">
        <v>1.0369985100000001</v>
      </c>
      <c r="ID55" s="195"/>
      <c r="IE55" s="195">
        <v>20.09939941</v>
      </c>
      <c r="IF55" s="195">
        <v>1.6148700000000002E-2</v>
      </c>
      <c r="IG55" s="195">
        <v>1.6686449999999999E-2</v>
      </c>
      <c r="IH55" s="195">
        <v>1.5365E-2</v>
      </c>
      <c r="II55" s="195">
        <v>20.14759956</v>
      </c>
      <c r="IJ55" s="195"/>
      <c r="IK55" s="195">
        <v>20.379964880000003</v>
      </c>
      <c r="IL55" s="195">
        <v>0.18112879000000001</v>
      </c>
      <c r="IM55" s="195"/>
      <c r="IN55" s="195">
        <v>9.1079999999999994E-2</v>
      </c>
      <c r="IO55" s="195">
        <v>20.652173670000003</v>
      </c>
      <c r="IP55" s="195">
        <v>2.0540862500000001</v>
      </c>
      <c r="IQ55" s="195"/>
      <c r="IR55" s="195">
        <v>14.799613369999999</v>
      </c>
      <c r="IS55" s="195">
        <v>7.3679300000000003</v>
      </c>
      <c r="IT55" s="195">
        <v>7.0788015999999994</v>
      </c>
      <c r="IU55" s="195">
        <v>31.30043122</v>
      </c>
      <c r="IV55" s="195">
        <v>74.357839880000014</v>
      </c>
      <c r="IW55" s="195"/>
      <c r="IX55" s="195">
        <v>0.70576968000000007</v>
      </c>
      <c r="IY55" s="195">
        <v>0.71789662999999992</v>
      </c>
      <c r="IZ55" s="195"/>
      <c r="JA55" s="195">
        <v>1.706512E-2</v>
      </c>
      <c r="JB55" s="195">
        <v>1.44073143</v>
      </c>
      <c r="JC55" s="195"/>
      <c r="JD55" s="195">
        <v>1.1768416300000002</v>
      </c>
      <c r="JE55" s="195"/>
      <c r="JF55" s="195">
        <v>1.0456E-2</v>
      </c>
      <c r="JG55" s="195">
        <v>0.57447929999999992</v>
      </c>
      <c r="JH55" s="195">
        <v>1.7617769300000001</v>
      </c>
      <c r="JI55" s="195"/>
      <c r="JJ55" s="195"/>
      <c r="JK55" s="195">
        <v>0.88482361999999992</v>
      </c>
      <c r="JL55" s="195">
        <v>29.956112969999996</v>
      </c>
      <c r="JM55" s="195">
        <v>2.3998616299999997</v>
      </c>
      <c r="JN55" s="195">
        <v>33.240798219999995</v>
      </c>
      <c r="JO55" s="195"/>
      <c r="JP55" s="195">
        <v>0.30858999999999998</v>
      </c>
      <c r="JQ55" s="195">
        <v>0.35072930000000002</v>
      </c>
      <c r="JR55" s="195">
        <v>4.4822710000000002E-2</v>
      </c>
      <c r="JS55" s="195">
        <v>0.22697603</v>
      </c>
      <c r="JT55" s="195">
        <v>0.93111804000000009</v>
      </c>
      <c r="JU55" s="195">
        <v>0.19532910000000001</v>
      </c>
      <c r="JV55" s="195">
        <v>0.19532910000000001</v>
      </c>
      <c r="JW55" s="195">
        <v>37.569753719999994</v>
      </c>
      <c r="JX55" s="195">
        <v>13.869254789999999</v>
      </c>
      <c r="JY55" s="195">
        <v>1.8714999999999999E-2</v>
      </c>
      <c r="JZ55" s="195">
        <v>0.28625354999999997</v>
      </c>
      <c r="KA55" s="195">
        <v>14.174223339999999</v>
      </c>
      <c r="KB55" s="195">
        <v>0.10395</v>
      </c>
      <c r="KC55" s="195">
        <v>4.7524999999999998E-3</v>
      </c>
      <c r="KD55" s="195">
        <v>0.87679841000000003</v>
      </c>
      <c r="KE55" s="195"/>
      <c r="KF55" s="195"/>
      <c r="KG55" s="195">
        <v>0.98550091000000006</v>
      </c>
      <c r="KH55" s="195">
        <v>0.49823200000000001</v>
      </c>
      <c r="KI55" s="195">
        <v>5.5559595899999996</v>
      </c>
      <c r="KJ55" s="195"/>
      <c r="KK55" s="195">
        <v>1.29444303</v>
      </c>
      <c r="KL55" s="195"/>
      <c r="KM55" s="195">
        <v>7.3486346200000003</v>
      </c>
      <c r="KN55" s="195">
        <v>0.30169152000000005</v>
      </c>
      <c r="KO55" s="195">
        <v>20.030760390000001</v>
      </c>
      <c r="KP55" s="195">
        <v>5.4898254999999994</v>
      </c>
      <c r="KQ55" s="195"/>
      <c r="KR55" s="195">
        <v>1.5384513100000001</v>
      </c>
      <c r="KS55" s="195">
        <v>27.360728720000001</v>
      </c>
      <c r="KT55" s="195"/>
      <c r="KU55" s="195">
        <v>5.5086577800000001</v>
      </c>
      <c r="KV55" s="195">
        <v>0.15217720000000001</v>
      </c>
      <c r="KW55" s="195">
        <v>5.6608349799999997</v>
      </c>
      <c r="KX55" s="195">
        <v>55.529922569999997</v>
      </c>
      <c r="KY55" s="195">
        <v>3.9999900000000001E-3</v>
      </c>
      <c r="KZ55" s="195">
        <v>16.068919380000001</v>
      </c>
      <c r="LA55" s="195">
        <v>16.072919370000001</v>
      </c>
      <c r="LB55" s="195"/>
      <c r="LC55" s="195">
        <v>7.40008</v>
      </c>
      <c r="LD55" s="195">
        <v>0.90782134000000003</v>
      </c>
      <c r="LE55" s="195"/>
      <c r="LF55" s="195">
        <v>1.8457300000000001E-3</v>
      </c>
      <c r="LG55" s="195">
        <v>8.3097470700000002</v>
      </c>
      <c r="LH55" s="195"/>
      <c r="LI55" s="195">
        <v>4.2368870000000003E-2</v>
      </c>
      <c r="LJ55" s="195">
        <v>0.72703151000000021</v>
      </c>
      <c r="LK55" s="195">
        <v>9.0688000000000001E-3</v>
      </c>
      <c r="LL55" s="195">
        <v>0.88355986000000009</v>
      </c>
      <c r="LM55" s="195">
        <v>1.6620290400000002</v>
      </c>
      <c r="LN55" s="195"/>
      <c r="LO55" s="195">
        <v>1.706512E-2</v>
      </c>
      <c r="LP55" s="195">
        <v>0.58326905999999989</v>
      </c>
      <c r="LQ55" s="195">
        <v>34.045603679999992</v>
      </c>
      <c r="LR55" s="195">
        <v>0.34397875</v>
      </c>
      <c r="LS55" s="195">
        <v>34.989916609999995</v>
      </c>
      <c r="LT55" s="195">
        <v>4.8298509800000007</v>
      </c>
      <c r="LU55" s="195">
        <v>0.33818147999999998</v>
      </c>
      <c r="LV55" s="195">
        <v>1.0830253100000002</v>
      </c>
      <c r="LW55" s="195">
        <v>0.65892552000000004</v>
      </c>
      <c r="LX55" s="195"/>
      <c r="LY55" s="195">
        <v>6.9099832900000013</v>
      </c>
      <c r="LZ55" s="195">
        <v>67.944595379999996</v>
      </c>
      <c r="MA55" s="195">
        <v>562.16434289000028</v>
      </c>
      <c r="MB55" s="195">
        <v>40.373705910000005</v>
      </c>
      <c r="MC55" s="195">
        <v>2.480104E-2</v>
      </c>
      <c r="MD55" s="195"/>
      <c r="ME55" s="195"/>
      <c r="MF55" s="195">
        <v>40.398506950000005</v>
      </c>
      <c r="MG55" s="195">
        <v>3.1916770099999998</v>
      </c>
      <c r="MH55" s="195"/>
      <c r="MI55" s="195">
        <v>2.964139E-2</v>
      </c>
      <c r="MJ55" s="195"/>
      <c r="MK55" s="195"/>
      <c r="ML55" s="195">
        <v>3.2213183999999999</v>
      </c>
      <c r="MM55" s="195"/>
      <c r="MN55" s="195">
        <v>2.1384874599999999</v>
      </c>
      <c r="MO55" s="195"/>
      <c r="MP55" s="195"/>
      <c r="MQ55" s="195">
        <v>0.71376598000000002</v>
      </c>
      <c r="MR55" s="195">
        <v>2.8522534400000001</v>
      </c>
      <c r="MS55" s="195">
        <v>0.22131545000000002</v>
      </c>
      <c r="MT55" s="195"/>
      <c r="MU55" s="195">
        <v>0.57981480000000007</v>
      </c>
      <c r="MV55" s="195">
        <v>16.999194620000001</v>
      </c>
      <c r="MW55" s="195">
        <v>17.800324870000001</v>
      </c>
      <c r="MX55" s="195">
        <v>40.348197569999996</v>
      </c>
      <c r="MY55" s="195">
        <v>0.67360936999999999</v>
      </c>
      <c r="MZ55" s="195">
        <v>41.021806939999998</v>
      </c>
      <c r="NA55" s="195">
        <v>105.2942106</v>
      </c>
      <c r="NB55" s="195">
        <v>1.706512E-2</v>
      </c>
      <c r="NC55" s="195">
        <v>22.815447600000002</v>
      </c>
      <c r="ND55" s="195"/>
      <c r="NE55" s="195">
        <v>22.832512720000004</v>
      </c>
      <c r="NF55" s="195">
        <v>0.34955605000000001</v>
      </c>
      <c r="NG55" s="195">
        <v>0.13793670000000002</v>
      </c>
      <c r="NH55" s="195">
        <v>2.3265415299999996</v>
      </c>
      <c r="NI55" s="195">
        <v>17.292224940000001</v>
      </c>
      <c r="NJ55" s="195">
        <v>8.1433480000000003E-2</v>
      </c>
      <c r="NK55" s="195">
        <v>20.187692699999999</v>
      </c>
      <c r="NL55" s="195">
        <v>0.19886597999999997</v>
      </c>
      <c r="NM55" s="195">
        <v>4.1871716499999998</v>
      </c>
      <c r="NN55" s="195"/>
      <c r="NO55" s="195">
        <v>3.3649999999999999E-3</v>
      </c>
      <c r="NP55" s="195">
        <v>3.1329942400000004</v>
      </c>
      <c r="NQ55" s="195">
        <v>7.5223968699999997</v>
      </c>
      <c r="NR55" s="195"/>
      <c r="NS55" s="195">
        <v>0.54528900000000002</v>
      </c>
      <c r="NT55" s="195">
        <v>0.34052595000000002</v>
      </c>
      <c r="NU55" s="195"/>
      <c r="NV55" s="195">
        <v>18.077121189999996</v>
      </c>
      <c r="NW55" s="195">
        <v>18.962936139999996</v>
      </c>
      <c r="NX55" s="195">
        <v>69.505538430000001</v>
      </c>
      <c r="NY55" s="195">
        <v>1.5148345999999999</v>
      </c>
      <c r="NZ55" s="195"/>
      <c r="OA55" s="195">
        <v>8.6364665500000015</v>
      </c>
      <c r="OB55" s="195">
        <v>10.151301150000002</v>
      </c>
      <c r="OC55" s="195">
        <v>0.78680039000000002</v>
      </c>
      <c r="OD55" s="195">
        <v>6.3800000000000003E-3</v>
      </c>
      <c r="OE55" s="195">
        <v>17.713273400000002</v>
      </c>
      <c r="OF55" s="195">
        <v>1.706512E-2</v>
      </c>
      <c r="OG55" s="195">
        <v>0.15293692</v>
      </c>
      <c r="OH55" s="195">
        <v>18.676455830000002</v>
      </c>
      <c r="OI55" s="195">
        <v>3.2131E-2</v>
      </c>
      <c r="OJ55" s="195">
        <v>0.33990000000000004</v>
      </c>
      <c r="OK55" s="195"/>
      <c r="OL55" s="195">
        <v>17.09101008</v>
      </c>
      <c r="OM55" s="195">
        <v>0.35667912000000002</v>
      </c>
      <c r="ON55" s="195">
        <v>17.819720199999999</v>
      </c>
      <c r="OO55" s="195">
        <v>0.30804037000000001</v>
      </c>
      <c r="OP55" s="195">
        <v>0.34018317999999997</v>
      </c>
      <c r="OQ55" s="195">
        <v>0.107068</v>
      </c>
      <c r="OR55" s="195"/>
      <c r="OS55" s="195"/>
      <c r="OT55" s="195">
        <v>0.75529154999999992</v>
      </c>
      <c r="OU55" s="195">
        <v>1.4796054599999999</v>
      </c>
      <c r="OV55" s="195">
        <v>1.1177543799999998</v>
      </c>
      <c r="OW55" s="195">
        <v>1.5413120000000001E-2</v>
      </c>
      <c r="OX55" s="195">
        <v>6.34892272</v>
      </c>
      <c r="OY55" s="195">
        <v>17.314006129999999</v>
      </c>
      <c r="OZ55" s="195">
        <v>26.275701809999997</v>
      </c>
      <c r="PA55" s="195">
        <v>73.678470540000006</v>
      </c>
      <c r="PB55" s="195"/>
      <c r="PC55" s="195">
        <v>16.918019999999999</v>
      </c>
      <c r="PD55" s="195"/>
      <c r="PE55" s="195">
        <v>16.056235239999999</v>
      </c>
      <c r="PF55" s="195">
        <v>17.048206319999998</v>
      </c>
      <c r="PG55" s="195">
        <v>50.022461559999996</v>
      </c>
      <c r="PH55" s="195">
        <v>6.4290329000000002</v>
      </c>
      <c r="PI55" s="195">
        <v>19.613393800000001</v>
      </c>
      <c r="PJ55" s="195">
        <v>1.8499999999999999E-2</v>
      </c>
      <c r="PK55" s="195">
        <v>9.4947568699999998</v>
      </c>
      <c r="PL55" s="195">
        <v>35.555683569999999</v>
      </c>
      <c r="PM55" s="195"/>
      <c r="PN55" s="195">
        <v>0.22037989000000002</v>
      </c>
      <c r="PO55" s="195">
        <v>0.12298476</v>
      </c>
      <c r="PP55" s="195">
        <v>2.7449999999999999E-2</v>
      </c>
      <c r="PQ55" s="195"/>
      <c r="PR55" s="195">
        <v>0.37081465000000002</v>
      </c>
      <c r="PS55" s="195">
        <v>0.131665</v>
      </c>
      <c r="PT55" s="195">
        <v>0.42428100000000002</v>
      </c>
      <c r="PU55" s="195">
        <v>1.4637868700000001</v>
      </c>
      <c r="PV55" s="195">
        <v>12.412484730000001</v>
      </c>
      <c r="PW55" s="195"/>
      <c r="PX55" s="195">
        <v>14.432217600000001</v>
      </c>
      <c r="PY55" s="195">
        <v>100.38117738</v>
      </c>
      <c r="PZ55" s="195">
        <v>0.43897649999999999</v>
      </c>
      <c r="QA55" s="195">
        <v>1.12993788</v>
      </c>
      <c r="QB55" s="195">
        <v>1.2854684999999999</v>
      </c>
      <c r="QC55" s="195">
        <v>15.551858300000001</v>
      </c>
      <c r="QD55" s="195">
        <v>18.406241179999999</v>
      </c>
      <c r="QE55" s="195">
        <v>5.2559183699999998</v>
      </c>
      <c r="QF55" s="195">
        <v>0.10056992999999999</v>
      </c>
      <c r="QG55" s="195">
        <v>7.6550939999999998E-2</v>
      </c>
      <c r="QH55" s="195">
        <v>31.816589199999999</v>
      </c>
      <c r="QI55" s="195"/>
      <c r="QJ55" s="195">
        <v>37.249628440000002</v>
      </c>
      <c r="QK55" s="195">
        <v>0.91077382000000007</v>
      </c>
      <c r="QL55" s="195">
        <v>2.8190953099999998</v>
      </c>
      <c r="QM55" s="195">
        <v>2.0279118</v>
      </c>
      <c r="QN55" s="195"/>
      <c r="QO55" s="195"/>
      <c r="QP55" s="195">
        <v>5.75778093</v>
      </c>
      <c r="QQ55" s="195">
        <v>0.85283394999999995</v>
      </c>
      <c r="QR55" s="195">
        <v>0.11799999999999999</v>
      </c>
      <c r="QS55" s="195">
        <v>9.5330282699999991</v>
      </c>
      <c r="QT55" s="195"/>
      <c r="QU55" s="195">
        <v>4.6856571200000001</v>
      </c>
      <c r="QV55" s="195">
        <v>15.189519339999999</v>
      </c>
      <c r="QW55" s="195"/>
      <c r="QX55" s="195">
        <v>14.515302460000001</v>
      </c>
      <c r="QY55" s="195">
        <v>2.1352039999999999E-2</v>
      </c>
      <c r="QZ55" s="195">
        <v>14.536654500000001</v>
      </c>
      <c r="RA55" s="195">
        <v>91.139824390000001</v>
      </c>
      <c r="RB55" s="195">
        <v>0.15154999999999999</v>
      </c>
      <c r="RC55" s="195"/>
      <c r="RD55" s="195">
        <v>0.15154999999999999</v>
      </c>
      <c r="RE55" s="195">
        <v>2.1813032300000001</v>
      </c>
      <c r="RF55" s="195">
        <v>0.25269249999999999</v>
      </c>
      <c r="RG55" s="195">
        <v>1.36300197</v>
      </c>
      <c r="RH55" s="195"/>
      <c r="RI55" s="195">
        <v>0.59903403</v>
      </c>
      <c r="RJ55" s="195">
        <v>4.3960317299999998</v>
      </c>
      <c r="RK55" s="195">
        <v>4.0271389999999997E-2</v>
      </c>
      <c r="RL55" s="195">
        <v>16.448126890000001</v>
      </c>
      <c r="RM55" s="195"/>
      <c r="RN55" s="195">
        <v>2.6878229999999999E-2</v>
      </c>
      <c r="RO55" s="195">
        <v>16.51527651</v>
      </c>
      <c r="RP55" s="195">
        <v>3.6749999999999998</v>
      </c>
      <c r="RQ55" s="195">
        <v>22.254463000000001</v>
      </c>
      <c r="RR55" s="195"/>
      <c r="RS55" s="195">
        <v>15.217136999999999</v>
      </c>
      <c r="RT55" s="195">
        <v>41.146599999999999</v>
      </c>
      <c r="RU55" s="195">
        <v>0.72419119999999992</v>
      </c>
      <c r="RV55" s="195">
        <v>0.65009069999999991</v>
      </c>
      <c r="RW55" s="195">
        <v>1.82109604</v>
      </c>
      <c r="RX55" s="195">
        <v>0.21340000000000001</v>
      </c>
      <c r="RY55" s="195">
        <v>5.4999999999999997E-3</v>
      </c>
      <c r="RZ55" s="195">
        <v>3.4142779399999998</v>
      </c>
      <c r="SA55" s="195">
        <v>65.623736179999995</v>
      </c>
      <c r="SB55" s="195"/>
      <c r="SC55" s="195"/>
      <c r="SD55" s="195">
        <v>0.35213720000000004</v>
      </c>
      <c r="SE55" s="195">
        <v>11.700878289999999</v>
      </c>
      <c r="SF55" s="195"/>
      <c r="SG55" s="195">
        <v>12.053015489999998</v>
      </c>
      <c r="SH55" s="195">
        <v>1.35</v>
      </c>
      <c r="SI55" s="195">
        <v>1.61273595</v>
      </c>
      <c r="SJ55" s="195">
        <v>2.0141040000000002E-2</v>
      </c>
      <c r="SK55" s="195">
        <v>2.304194E-2</v>
      </c>
      <c r="SL55" s="195">
        <v>9.313761999999999E-2</v>
      </c>
      <c r="SM55" s="195">
        <v>3.0990565499999998</v>
      </c>
      <c r="SN55" s="195"/>
      <c r="SO55" s="195">
        <v>0.82498289000000002</v>
      </c>
      <c r="SP55" s="195">
        <v>20.24794048</v>
      </c>
      <c r="SQ55" s="195"/>
      <c r="SR55" s="196">
        <v>21.072923369999998</v>
      </c>
      <c r="SS55" s="195">
        <v>7.3345282799999989</v>
      </c>
      <c r="ST55" s="195">
        <v>0.45261899999999999</v>
      </c>
      <c r="SU55" s="195">
        <v>0.68472548</v>
      </c>
      <c r="SV55" s="195">
        <v>0.97131146000000002</v>
      </c>
      <c r="SW55" s="195">
        <v>0.29120000000000001</v>
      </c>
      <c r="SX55" s="195">
        <v>9.734384219999999</v>
      </c>
      <c r="SY55" s="195">
        <v>21.644040180000001</v>
      </c>
      <c r="SZ55" s="195">
        <v>21.644040180000001</v>
      </c>
      <c r="TA55" s="195">
        <v>67.603419810000005</v>
      </c>
      <c r="TB55" s="195">
        <v>0.34981810999999996</v>
      </c>
      <c r="TC55" s="195">
        <v>4.2990960000000002E-2</v>
      </c>
      <c r="TD55" s="195">
        <v>4.8000000000000001E-2</v>
      </c>
      <c r="TE55" s="195">
        <v>0.24864640999999998</v>
      </c>
      <c r="TF55" s="195">
        <v>0.6894554799999999</v>
      </c>
      <c r="TG55" s="195"/>
      <c r="TH55" s="195"/>
      <c r="TI55" s="195">
        <v>1.4E-3</v>
      </c>
      <c r="TJ55" s="195"/>
      <c r="TK55" s="195">
        <f t="shared" si="230"/>
        <v>1.4E-3</v>
      </c>
      <c r="TL55" s="195">
        <v>4.3249230199999902</v>
      </c>
      <c r="TM55" s="195">
        <v>0.12748398999999999</v>
      </c>
      <c r="TN55" s="195">
        <v>0.16456699999999999</v>
      </c>
      <c r="TO55" s="195">
        <v>38.188522749999997</v>
      </c>
      <c r="TP55" s="195">
        <v>0.15917034999999999</v>
      </c>
      <c r="TQ55" s="195">
        <v>42.964667109999986</v>
      </c>
      <c r="TR55" s="195">
        <v>4.7934890000000001E-2</v>
      </c>
      <c r="TS55" s="195"/>
      <c r="TT55" s="195">
        <v>1.706512E-2</v>
      </c>
      <c r="TU55" s="195">
        <v>2.3484999999999999E-2</v>
      </c>
      <c r="TV55" s="195">
        <v>3.3845000000000001</v>
      </c>
      <c r="TW55" s="195">
        <v>3.4729850099999999</v>
      </c>
      <c r="TX55" s="195">
        <v>0.99417808000000008</v>
      </c>
      <c r="TY55" s="195">
        <v>0.90636214999999998</v>
      </c>
      <c r="TZ55" s="195">
        <v>9.0083100000000003E-3</v>
      </c>
      <c r="UA55" s="195">
        <v>2.9284432699999998</v>
      </c>
      <c r="UB55" s="195">
        <v>4.8379918099999992</v>
      </c>
      <c r="UC55" s="195">
        <v>51.966499409999983</v>
      </c>
      <c r="UD55" s="195">
        <v>16.865390699999999</v>
      </c>
      <c r="UE55" s="195">
        <v>16.865390699999999</v>
      </c>
      <c r="UF55" s="195"/>
      <c r="UG55" s="195">
        <v>5.1700659500000006</v>
      </c>
      <c r="UH55" s="195">
        <v>3.68186495</v>
      </c>
      <c r="UI55" s="195">
        <v>5.5660669999999995E-2</v>
      </c>
      <c r="UJ55" s="195">
        <v>31.457042099999999</v>
      </c>
      <c r="UK55" s="195">
        <v>40.364633669999996</v>
      </c>
      <c r="UL55" s="195"/>
      <c r="UM55" s="195">
        <v>2.3474999999999999E-2</v>
      </c>
      <c r="UN55" s="195">
        <v>0.83026500000000003</v>
      </c>
      <c r="UO55" s="195"/>
      <c r="UP55" s="195"/>
      <c r="UQ55" s="195">
        <v>0.85374000000000005</v>
      </c>
      <c r="UR55" s="195">
        <v>6.0246919999999995E-2</v>
      </c>
      <c r="US55" s="195"/>
      <c r="UT55" s="195">
        <v>1.8388796599999999</v>
      </c>
      <c r="UU55" s="195">
        <v>23.236282630000002</v>
      </c>
      <c r="UV55" s="195">
        <v>0.18856828</v>
      </c>
      <c r="UW55" s="195">
        <f t="shared" si="42"/>
        <v>25.323977490000001</v>
      </c>
      <c r="UX55" s="195">
        <v>6.8895629600000001</v>
      </c>
      <c r="UY55" s="195">
        <v>0.59143159999999906</v>
      </c>
      <c r="UZ55" s="195">
        <v>10.960771990000001</v>
      </c>
      <c r="VA55" s="195"/>
      <c r="VB55" s="195">
        <v>3.6705485499999999</v>
      </c>
      <c r="VC55" s="195">
        <v>22.1123151</v>
      </c>
      <c r="VD55" s="195">
        <v>105.52005696000002</v>
      </c>
      <c r="VE55" s="195">
        <v>9.7820000000000008E-3</v>
      </c>
      <c r="VF55" s="195">
        <v>15.479200000000001</v>
      </c>
      <c r="VG55" s="195">
        <v>3.5840160000000003E-2</v>
      </c>
      <c r="VH55" s="195">
        <v>0.28488769000000003</v>
      </c>
      <c r="VI55" s="195"/>
      <c r="VJ55" s="195">
        <v>15.809709849999999</v>
      </c>
      <c r="VK55" s="195"/>
      <c r="VL55" s="195">
        <v>3.2870028900000001</v>
      </c>
      <c r="VM55" s="195">
        <v>31.803280399999998</v>
      </c>
      <c r="VN55" s="195">
        <v>3.9984459700000001</v>
      </c>
      <c r="VO55" s="195">
        <v>4.1172010000000002E-2</v>
      </c>
      <c r="VP55" s="195">
        <v>39.129901269999998</v>
      </c>
      <c r="VQ55" s="195">
        <v>1.2119044300000001</v>
      </c>
      <c r="VR55" s="195"/>
      <c r="VS55" s="195"/>
      <c r="VT55" s="195">
        <v>7.6964495000000008</v>
      </c>
      <c r="VU55" s="195">
        <v>0.20239022000000001</v>
      </c>
      <c r="VV55" s="195">
        <v>9.1107441500000004</v>
      </c>
      <c r="VW55" s="195">
        <v>0.16013645000000001</v>
      </c>
      <c r="VX55" s="195">
        <v>1.0602579999999999</v>
      </c>
      <c r="VY55" s="195">
        <v>1.406399E-2</v>
      </c>
      <c r="VZ55" s="195">
        <v>20.114497560000004</v>
      </c>
      <c r="WA55" s="195">
        <v>2.96206039</v>
      </c>
      <c r="WB55" s="195">
        <v>24.311016389999999</v>
      </c>
      <c r="WC55" s="195">
        <v>0.1168705</v>
      </c>
      <c r="WD55" s="195">
        <v>1.3630532100000001</v>
      </c>
      <c r="WE55" s="195">
        <v>1.4799237100000002</v>
      </c>
      <c r="WF55" s="195">
        <v>89.841295369999997</v>
      </c>
      <c r="WG55" s="195">
        <v>1.40034108</v>
      </c>
      <c r="WH55" s="195">
        <v>2.9449931399999998</v>
      </c>
      <c r="WI55" s="195">
        <v>4.3453342199999998</v>
      </c>
      <c r="WJ55" s="195">
        <v>0.15580279999999999</v>
      </c>
      <c r="WK55" s="195"/>
      <c r="WL55" s="195">
        <v>0.31639713000000003</v>
      </c>
      <c r="WM55" s="195">
        <v>16.262791970000002</v>
      </c>
      <c r="WN55" s="195">
        <v>0.12468656000000002</v>
      </c>
      <c r="WO55" s="195">
        <v>16.859678460000001</v>
      </c>
      <c r="WP55" s="195">
        <v>0.18657662</v>
      </c>
      <c r="WQ55" s="195">
        <v>3.9237582299999998</v>
      </c>
      <c r="WR55" s="195"/>
      <c r="WS55" s="195"/>
      <c r="WT55" s="195"/>
      <c r="WU55" s="195">
        <v>4.1103348500000001</v>
      </c>
      <c r="WV55" s="195">
        <v>2.0405580000000003E-2</v>
      </c>
      <c r="WW55" s="195">
        <v>2.1237909999999999E-2</v>
      </c>
      <c r="WX55" s="195">
        <v>1.5806480000000001</v>
      </c>
      <c r="WY55" s="195"/>
      <c r="WZ55" s="195">
        <v>7.0312383300000008</v>
      </c>
      <c r="XA55" s="195">
        <v>8.653529820000001</v>
      </c>
      <c r="XB55" s="195">
        <v>1.5432504500000002</v>
      </c>
      <c r="XC55" s="195">
        <v>1.2063428600000001</v>
      </c>
      <c r="XD55" s="195">
        <v>15.042399199999998</v>
      </c>
      <c r="XE55" s="195">
        <v>3.5321999999999997E-3</v>
      </c>
      <c r="XF55" s="195">
        <v>17.795524709999999</v>
      </c>
      <c r="XG55" s="195">
        <v>51.764402060000002</v>
      </c>
      <c r="XH55" s="195">
        <v>6.3E-3</v>
      </c>
      <c r="XI55" s="195">
        <v>6.3E-3</v>
      </c>
      <c r="XJ55" s="195"/>
      <c r="XK55" s="195">
        <v>9.7820000000000008E-3</v>
      </c>
      <c r="XL55" s="195">
        <v>22.132341690000001</v>
      </c>
      <c r="XM55" s="195">
        <v>5.2009999999999999E-3</v>
      </c>
      <c r="XN55" s="195"/>
      <c r="XO55" s="195">
        <v>22.147324690000001</v>
      </c>
      <c r="XP55" s="195"/>
      <c r="XQ55" s="195">
        <v>1.4972102300000001</v>
      </c>
      <c r="XR55" s="195">
        <v>36.752814340000008</v>
      </c>
      <c r="XS55" s="195">
        <v>3.4658952300000001</v>
      </c>
      <c r="XT55" s="195">
        <v>0.11762499999999999</v>
      </c>
      <c r="XU55" s="195">
        <v>41.833544800000006</v>
      </c>
      <c r="XV55" s="195"/>
      <c r="XW55" s="195"/>
      <c r="XX55" s="195">
        <v>1.6555E-2</v>
      </c>
      <c r="XY55" s="195">
        <v>24.329807930000005</v>
      </c>
      <c r="XZ55" s="195">
        <v>7.8131999999999993E-2</v>
      </c>
      <c r="YA55" s="195">
        <f t="shared" si="43"/>
        <v>24.424494930000005</v>
      </c>
      <c r="YB55" s="195">
        <v>4.375267E-2</v>
      </c>
      <c r="YC55" s="195">
        <v>5.2342559999999989E-2</v>
      </c>
      <c r="YD55" s="195">
        <v>34.975993190000004</v>
      </c>
      <c r="YE55" s="195">
        <v>5.16E-2</v>
      </c>
      <c r="YF55" s="195">
        <f t="shared" si="44"/>
        <v>35.123688420000008</v>
      </c>
      <c r="YG55" s="195">
        <f t="shared" si="45"/>
        <v>123.53535284000002</v>
      </c>
      <c r="YH55" s="195">
        <f t="shared" si="46"/>
        <v>995.85398396999994</v>
      </c>
      <c r="YI55" s="195"/>
      <c r="YJ55" s="195"/>
      <c r="YK55" s="195"/>
      <c r="YL55" s="195"/>
      <c r="YM55" s="195">
        <f t="shared" si="47"/>
        <v>0</v>
      </c>
      <c r="YN55" s="195">
        <v>0.21926225999999999</v>
      </c>
      <c r="YO55" s="195">
        <v>0.30637199999999998</v>
      </c>
      <c r="YP55" s="195">
        <v>0.45955800000000002</v>
      </c>
      <c r="YQ55" s="195">
        <v>8.7995399999999904E-2</v>
      </c>
      <c r="YR55" s="195">
        <v>6.3604600200000005</v>
      </c>
      <c r="YS55" s="195">
        <v>7.43364768</v>
      </c>
      <c r="YT55" s="195"/>
      <c r="YU55" s="195"/>
      <c r="YV55" s="195">
        <v>0.15812735</v>
      </c>
      <c r="YW55" s="195">
        <v>6.4702539999999997</v>
      </c>
      <c r="YX55" s="195">
        <v>0.20615249999999999</v>
      </c>
      <c r="YY55" s="195">
        <v>6.8345338499999997</v>
      </c>
      <c r="YZ55" s="195">
        <v>0.74587088000000001</v>
      </c>
      <c r="ZA55" s="195"/>
      <c r="ZB55" s="195">
        <v>0.15960402999999998</v>
      </c>
      <c r="ZC55" s="195"/>
      <c r="ZD55" s="195">
        <v>0.90547491000000002</v>
      </c>
      <c r="ZE55" s="195">
        <v>0.12223753</v>
      </c>
      <c r="ZF55" s="195">
        <v>1.2599651999999999</v>
      </c>
      <c r="ZG55" s="195">
        <v>0.88627100999999997</v>
      </c>
      <c r="ZH55" s="195">
        <v>2.2684737399999997</v>
      </c>
      <c r="ZI55" s="195">
        <v>17.442130180000003</v>
      </c>
      <c r="ZJ55" s="195">
        <v>3.9211999999999997E-2</v>
      </c>
      <c r="ZK55" s="195">
        <v>0.48995455999999993</v>
      </c>
      <c r="ZL55" s="195">
        <v>0.52916655999999995</v>
      </c>
      <c r="ZM55" s="195">
        <v>6.2475500000000003E-2</v>
      </c>
      <c r="ZN55" s="195">
        <v>8.7047049999999987E-2</v>
      </c>
      <c r="ZO55" s="195">
        <v>0.40751143000000012</v>
      </c>
      <c r="ZP55" s="195">
        <v>0.17698629999999999</v>
      </c>
      <c r="ZQ55" s="195">
        <v>51.015664739999991</v>
      </c>
      <c r="ZR55" s="195">
        <v>51.749685019999994</v>
      </c>
      <c r="ZS55" s="195">
        <v>0.88925080999999995</v>
      </c>
      <c r="ZT55" s="195">
        <v>7.752584999999991E-2</v>
      </c>
      <c r="ZU55" s="195">
        <v>8.0149241800000013</v>
      </c>
      <c r="ZV55" s="195">
        <v>8.9817008400000002</v>
      </c>
      <c r="ZW55" s="195"/>
      <c r="ZX55" s="195"/>
      <c r="ZY55" s="195">
        <v>0.49951800000000002</v>
      </c>
      <c r="ZZ55" s="195">
        <v>0.19633999999999999</v>
      </c>
      <c r="AAA55" s="195"/>
      <c r="AAB55" s="195">
        <v>0.69585799999999998</v>
      </c>
      <c r="AAC55" s="195">
        <v>3.11248741</v>
      </c>
      <c r="AAD55" s="195"/>
      <c r="AAE55" s="195">
        <v>29.057653500000001</v>
      </c>
      <c r="AAF55" s="195">
        <v>32.170140910000001</v>
      </c>
      <c r="AAG55" s="195">
        <v>94.126551329999998</v>
      </c>
      <c r="AAH55" s="195">
        <v>5.5588850000000009E-2</v>
      </c>
      <c r="AAI55" s="195"/>
      <c r="AAJ55" s="195">
        <v>5.5588850000000009E-2</v>
      </c>
      <c r="AAK55" s="195">
        <v>8.7671910000000006E-2</v>
      </c>
      <c r="AAL55" s="195">
        <v>1.706512E-2</v>
      </c>
      <c r="AAM55" s="195"/>
      <c r="AAN55" s="195">
        <v>2.0926279999999998E-2</v>
      </c>
      <c r="AAO55" s="195">
        <v>0.22675235000000002</v>
      </c>
      <c r="AAP55" s="195">
        <v>0.35241566000000002</v>
      </c>
      <c r="AAQ55" s="195">
        <v>0.40604716000000002</v>
      </c>
      <c r="AAR55" s="195">
        <v>3.5675129999999999E-2</v>
      </c>
      <c r="AAS55" s="195">
        <v>0.38144065000000005</v>
      </c>
      <c r="AAT55" s="195">
        <v>5.94615E-2</v>
      </c>
      <c r="AAU55" s="195">
        <v>2.95260459</v>
      </c>
      <c r="AAV55" s="195">
        <v>3.8352290299999998</v>
      </c>
      <c r="AAW55" s="195"/>
      <c r="AAX55" s="195"/>
      <c r="AAY55" s="195">
        <v>0.26064779999999999</v>
      </c>
      <c r="AAZ55" s="195">
        <v>0.11447</v>
      </c>
      <c r="ABA55" s="195"/>
      <c r="ABB55" s="195">
        <v>0.3751178</v>
      </c>
      <c r="ABC55" s="195">
        <v>24.197409809999996</v>
      </c>
      <c r="ABD55" s="195">
        <v>0.14317266000000001</v>
      </c>
      <c r="ABE55" s="195">
        <v>0.27453247999999997</v>
      </c>
      <c r="ABF55" s="195"/>
      <c r="ABG55" s="195">
        <v>24.615114949999999</v>
      </c>
      <c r="ABH55" s="195">
        <f t="shared" si="48"/>
        <v>78.702682600000003</v>
      </c>
      <c r="ABI55" s="195">
        <v>29.233466289999999</v>
      </c>
      <c r="ABJ55" s="195"/>
      <c r="ABK55" s="195">
        <v>5.9252410000000005E-2</v>
      </c>
      <c r="ABL55" s="195">
        <v>0.51021810999999995</v>
      </c>
      <c r="ABM55" s="195">
        <v>0.31656171</v>
      </c>
      <c r="ABN55" s="195">
        <v>19.733089290000002</v>
      </c>
      <c r="ABO55" s="195">
        <v>20.61912152</v>
      </c>
      <c r="ABP55" s="195">
        <v>4.2875999999999997E-2</v>
      </c>
      <c r="ABQ55" s="195"/>
      <c r="ABR55" s="195">
        <v>0.27869031999999999</v>
      </c>
      <c r="ABS55" s="195">
        <v>0.4768</v>
      </c>
      <c r="ABT55" s="195">
        <v>9.0726448399999988</v>
      </c>
      <c r="ABU55" s="195">
        <v>9.8910111599999997</v>
      </c>
      <c r="ABV55" s="195">
        <v>6.8280024400000006</v>
      </c>
      <c r="ABW55" s="195">
        <v>3.91875E-2</v>
      </c>
      <c r="ABX55" s="195">
        <v>8.9135000000000006E-2</v>
      </c>
      <c r="ABY55" s="195"/>
      <c r="ABZ55" s="195">
        <v>4.2825000000000002E-2</v>
      </c>
      <c r="ACA55" s="195">
        <v>6.9991499400000006</v>
      </c>
      <c r="ACB55" s="195"/>
      <c r="ACC55" s="195"/>
      <c r="ACD55" s="195"/>
      <c r="ACE55" s="195">
        <v>1.706512E-2</v>
      </c>
      <c r="ACF55" s="195">
        <v>43.448409839999997</v>
      </c>
      <c r="ACG55" s="195">
        <v>43.465474959999995</v>
      </c>
      <c r="ACH55" s="195"/>
      <c r="ACI55" s="195"/>
      <c r="ACJ55" s="195">
        <v>80.974757579999974</v>
      </c>
      <c r="ACK55" s="195">
        <v>7.1070140000000004E-2</v>
      </c>
      <c r="ACL55" s="195">
        <v>7.0271280000000005E-2</v>
      </c>
      <c r="ACM55" s="195"/>
      <c r="ACN55" s="195">
        <v>0.14134142</v>
      </c>
      <c r="ACO55" s="195"/>
      <c r="ACP55" s="195">
        <v>6.8680861200000001</v>
      </c>
      <c r="ACQ55" s="195">
        <v>0.20869973</v>
      </c>
      <c r="ACR55" s="195">
        <v>2.5001988900000001</v>
      </c>
      <c r="ACS55" s="195">
        <v>27.663051079999995</v>
      </c>
      <c r="ACT55" s="195">
        <v>37.240035819999996</v>
      </c>
      <c r="ACU55" s="195">
        <v>0.17820250000000001</v>
      </c>
      <c r="ACV55" s="195"/>
      <c r="ACW55" s="195">
        <v>1.07630172</v>
      </c>
      <c r="ACX55" s="195"/>
      <c r="ACY55" s="195">
        <v>43.266583690000004</v>
      </c>
      <c r="ACZ55" s="195">
        <v>44.521087910000006</v>
      </c>
      <c r="ADA55" s="195">
        <v>15.414653169999999</v>
      </c>
      <c r="ADB55" s="195">
        <v>0.75136454000000008</v>
      </c>
      <c r="ADC55" s="195"/>
      <c r="ADD55" s="195"/>
      <c r="ADE55" s="195">
        <v>0.14557445000000002</v>
      </c>
      <c r="ADF55" s="195">
        <v>16.31159216</v>
      </c>
      <c r="ADG55" s="195"/>
      <c r="ADH55" s="195"/>
      <c r="ADI55" s="195">
        <v>0.21</v>
      </c>
      <c r="ADJ55" s="195">
        <v>0.21</v>
      </c>
      <c r="ADK55" s="195">
        <v>98.424057310000009</v>
      </c>
      <c r="ADL55" s="195"/>
      <c r="ADM55" s="195"/>
      <c r="ADN55" s="195">
        <v>9.2397900000000012E-3</v>
      </c>
      <c r="ADO55" s="195">
        <v>1.8700976200000001</v>
      </c>
      <c r="ADP55" s="195">
        <v>0.53164100000000003</v>
      </c>
      <c r="ADQ55" s="195">
        <v>43.348683639999997</v>
      </c>
      <c r="ADR55" s="195"/>
      <c r="ADS55" s="195">
        <v>45.759662050000003</v>
      </c>
      <c r="ADT55" s="195"/>
      <c r="ADU55" s="195">
        <v>4.7368309999999997E-2</v>
      </c>
      <c r="ADV55" s="195">
        <v>5.3187000000000004E-4</v>
      </c>
      <c r="ADW55" s="195">
        <v>6.5637344400000002</v>
      </c>
      <c r="ADX55" s="195">
        <v>0.86997429999999998</v>
      </c>
      <c r="ADY55" s="195">
        <v>7.4816089200000002</v>
      </c>
      <c r="ADZ55" s="195">
        <v>3.7040999999999998E-2</v>
      </c>
      <c r="AEA55" s="195">
        <v>0.86874595999999993</v>
      </c>
      <c r="AEB55" s="195">
        <v>4.3498956799999995</v>
      </c>
      <c r="AEC55" s="195">
        <v>7.3426350000000001E-2</v>
      </c>
      <c r="AED55" s="195">
        <v>5.3291089899999999</v>
      </c>
      <c r="AEE55" s="195">
        <v>7.1870381200000004</v>
      </c>
      <c r="AEF55" s="195">
        <v>22.617703849999998</v>
      </c>
      <c r="AEG55" s="195"/>
      <c r="AEH55" s="195"/>
      <c r="AEI55" s="195">
        <v>0.66480581000000005</v>
      </c>
      <c r="AEJ55" s="195">
        <v>30.469547779999999</v>
      </c>
      <c r="AEK55" s="195">
        <v>89.039927739999996</v>
      </c>
      <c r="AEL55" s="195">
        <v>9.3200000000000002E-3</v>
      </c>
      <c r="AEM55" s="195"/>
      <c r="AEN55" s="195"/>
      <c r="AEO55" s="195">
        <v>67.661685840000004</v>
      </c>
      <c r="AEP55" s="195">
        <v>8.0000189999999902E-2</v>
      </c>
      <c r="AEQ55" s="195">
        <v>67.751006029999999</v>
      </c>
      <c r="AER55" s="195">
        <v>0.16112004000000002</v>
      </c>
      <c r="AES55" s="195">
        <v>0.34803147000000001</v>
      </c>
      <c r="AET55" s="195">
        <v>2.1949678599999998</v>
      </c>
      <c r="AEU55" s="195">
        <v>1.706512E-2</v>
      </c>
      <c r="AEV55" s="195">
        <v>5.4949999999999999E-3</v>
      </c>
      <c r="AEW55" s="195">
        <v>2.7266794899999995</v>
      </c>
      <c r="AEX55" s="195">
        <v>0.16869579999999998</v>
      </c>
      <c r="AEY55" s="195"/>
      <c r="AEZ55" s="195"/>
      <c r="AFA55" s="195"/>
      <c r="AFB55" s="195">
        <v>0.16869579999999998</v>
      </c>
      <c r="AFC55" s="195">
        <v>5.457E-3</v>
      </c>
      <c r="AFD55" s="195">
        <v>1.553125E-2</v>
      </c>
      <c r="AFE55" s="195">
        <v>1.1695717700000001</v>
      </c>
      <c r="AFF55" s="195">
        <v>50.974798779999993</v>
      </c>
      <c r="AFG55" s="195">
        <v>3.4220460000000001E-2</v>
      </c>
      <c r="AFH55" s="195">
        <v>52.19957926</v>
      </c>
      <c r="AFI55" s="195"/>
      <c r="AFJ55" s="195"/>
      <c r="AFK55" s="195"/>
      <c r="AFL55" s="195">
        <v>122.84596058</v>
      </c>
      <c r="AFM55" s="195">
        <v>1.4426644900000003</v>
      </c>
      <c r="AFN55" s="195">
        <v>2.7949999999999999E-2</v>
      </c>
      <c r="AFO55" s="195">
        <v>23.02742022</v>
      </c>
      <c r="AFP55" s="195">
        <v>24.498034710000002</v>
      </c>
      <c r="AFQ55" s="195">
        <v>0.10486886999999999</v>
      </c>
      <c r="AFR55" s="195">
        <v>2.0956900000000001E-2</v>
      </c>
      <c r="AFS55" s="195">
        <v>7.5781549999999998</v>
      </c>
      <c r="AFT55" s="195">
        <v>0.75139</v>
      </c>
      <c r="AFU55" s="195">
        <v>8.45537077</v>
      </c>
      <c r="AFV55" s="195"/>
      <c r="AFW55" s="195">
        <v>8.327859E-2</v>
      </c>
      <c r="AFX55" s="195">
        <v>7.1411793799999996</v>
      </c>
      <c r="AFY55" s="195"/>
      <c r="AFZ55" s="195">
        <v>43.04436922</v>
      </c>
      <c r="AGA55" s="195">
        <v>50.268827189999996</v>
      </c>
      <c r="AGB55" s="195"/>
      <c r="AGC55" s="195">
        <v>0.17600822999999999</v>
      </c>
      <c r="AGD55" s="195">
        <v>0.82808029000000005</v>
      </c>
      <c r="AGE55" s="195">
        <v>4.1884330000000004E-2</v>
      </c>
      <c r="AGF55" s="195"/>
      <c r="AGG55" s="195">
        <v>1.0459728500000001</v>
      </c>
      <c r="AGH55" s="195">
        <v>0.31361455999999999</v>
      </c>
      <c r="AGI55" s="195">
        <v>6.5868321500000002</v>
      </c>
      <c r="AGJ55" s="195"/>
      <c r="AGK55" s="195">
        <v>0.21651572999999999</v>
      </c>
      <c r="AGL55" s="195">
        <v>0.27743819000000003</v>
      </c>
      <c r="AGM55" s="195">
        <v>7.3944006300000007</v>
      </c>
      <c r="AGN55" s="195">
        <v>91.662606150000002</v>
      </c>
      <c r="AGO55" s="195"/>
      <c r="AGP55" s="195"/>
      <c r="AGQ55" s="195">
        <v>23.242728169999999</v>
      </c>
      <c r="AGR55" s="195">
        <v>0.78388800000000003</v>
      </c>
      <c r="AGS55" s="195">
        <v>6.6880990000000001E-2</v>
      </c>
      <c r="AGT55" s="195">
        <v>24.093497159999998</v>
      </c>
      <c r="AGU55" s="195">
        <v>43.184457180000003</v>
      </c>
      <c r="AGV55" s="195"/>
      <c r="AGW55" s="195">
        <v>8.9886800900000008</v>
      </c>
      <c r="AGX55" s="195">
        <v>3.1334290000000001E-2</v>
      </c>
      <c r="AGY55" s="195">
        <v>2.6403880000000001E-2</v>
      </c>
      <c r="AGZ55" s="195">
        <v>52.230875440000005</v>
      </c>
      <c r="AHA55" s="195"/>
      <c r="AHB55" s="195">
        <v>1.2786200000000001E-2</v>
      </c>
      <c r="AHC55" s="195">
        <v>0.27450000000000002</v>
      </c>
      <c r="AHD55" s="195">
        <v>0.10584260000000001</v>
      </c>
      <c r="AHE55" s="195"/>
      <c r="AHF55" s="195">
        <v>0.39312880000000006</v>
      </c>
      <c r="AHG55" s="195"/>
      <c r="AHH55" s="195"/>
      <c r="AHI55" s="195"/>
      <c r="AHJ55" s="195">
        <v>14.996676219999999</v>
      </c>
      <c r="AHK55" s="195">
        <v>36.974599550000001</v>
      </c>
      <c r="AHL55" s="195">
        <v>51.971275769999998</v>
      </c>
      <c r="AHM55" s="195">
        <v>128.68877717000001</v>
      </c>
      <c r="AHN55" s="195"/>
      <c r="AHO55" s="195">
        <v>1.8103498999999998</v>
      </c>
      <c r="AHP55" s="195">
        <v>24.540159939999999</v>
      </c>
      <c r="AHQ55" s="195">
        <v>6.07845368</v>
      </c>
      <c r="AHR55" s="195">
        <v>0.21114943</v>
      </c>
      <c r="AHS55" s="195">
        <v>32.640112949999995</v>
      </c>
      <c r="AHT55" s="195"/>
      <c r="AHU55" s="195">
        <v>0.35227233000000002</v>
      </c>
      <c r="AHV55" s="195"/>
      <c r="AHW55" s="195"/>
      <c r="AHX55" s="195">
        <v>0.1433508</v>
      </c>
      <c r="AHY55" s="195">
        <v>0.49562313000000002</v>
      </c>
      <c r="AHZ55" s="195"/>
      <c r="AIA55" s="195">
        <v>7.8871265300000006</v>
      </c>
      <c r="AIB55" s="195">
        <v>0.23319506999999998</v>
      </c>
      <c r="AIC55" s="195">
        <v>0.44481754999999995</v>
      </c>
      <c r="AID55" s="195">
        <v>0.14646795000000001</v>
      </c>
      <c r="AIE55" s="195">
        <v>8.7116071000000019</v>
      </c>
      <c r="AIF55" s="195">
        <v>0.11070000000000001</v>
      </c>
      <c r="AIG55" s="195">
        <v>1.0609370000000002E-2</v>
      </c>
      <c r="AIH55" s="195"/>
      <c r="AII55" s="195">
        <v>0.12276015999999999</v>
      </c>
      <c r="AIJ55" s="195">
        <v>43.517618339999999</v>
      </c>
      <c r="AIK55" s="195">
        <v>43.761687869999996</v>
      </c>
      <c r="AIL55" s="195">
        <v>33.292373200000007</v>
      </c>
      <c r="AIM55" s="195">
        <v>1.0609370000000002E-2</v>
      </c>
      <c r="AIN55" s="195">
        <v>0.24039187000000001</v>
      </c>
      <c r="AIO55" s="195">
        <v>33.543374440000008</v>
      </c>
      <c r="AIP55" s="195">
        <v>119.15240548999999</v>
      </c>
      <c r="AIQ55" s="195">
        <v>4.1006580000000001E-2</v>
      </c>
      <c r="AIR55" s="195">
        <v>4.1006580000000001E-2</v>
      </c>
      <c r="AIS55" s="195">
        <v>0.19139999999999999</v>
      </c>
      <c r="AIT55" s="195">
        <v>0.36116070999999994</v>
      </c>
      <c r="AIU55" s="195">
        <v>2.01976559</v>
      </c>
      <c r="AIV55" s="195">
        <v>0.33177943999999998</v>
      </c>
      <c r="AIW55" s="195">
        <v>0.93223661999999996</v>
      </c>
      <c r="AIX55" s="195">
        <v>3.8363423599999993</v>
      </c>
      <c r="AIY55" s="195"/>
      <c r="AIZ55" s="195">
        <v>0.40455652999999997</v>
      </c>
      <c r="AJA55" s="195">
        <v>45.332611750000005</v>
      </c>
      <c r="AJB55" s="195">
        <v>4.3370300000000001E-2</v>
      </c>
      <c r="AJC55" s="195">
        <v>5.9692091500000002</v>
      </c>
      <c r="AJD55" s="195">
        <v>51.749747730000003</v>
      </c>
      <c r="AJE55" s="195">
        <v>1.08520847</v>
      </c>
      <c r="AJF55" s="195">
        <v>9.4473600000000001E-3</v>
      </c>
      <c r="AJG55" s="195"/>
      <c r="AJH55" s="195"/>
      <c r="AJI55" s="195">
        <v>0.19342773000000002</v>
      </c>
      <c r="AJJ55" s="195">
        <v>1.28808356</v>
      </c>
      <c r="AJK55" s="195"/>
      <c r="AJL55" s="195">
        <v>1.39321618</v>
      </c>
      <c r="AJM55" s="195"/>
      <c r="AJN55" s="195">
        <v>9.5500580000000002E-2</v>
      </c>
      <c r="AJO55" s="195">
        <v>1.64553398</v>
      </c>
      <c r="AJP55" s="195">
        <v>3.1342507399999997</v>
      </c>
      <c r="AJQ55" s="195">
        <v>60.049430970000003</v>
      </c>
      <c r="AJR55" s="195">
        <v>1.45716296</v>
      </c>
      <c r="AJS55" s="195">
        <v>5.9996304900000004</v>
      </c>
      <c r="AJT55" s="195">
        <v>89.036012249999999</v>
      </c>
      <c r="AJU55" s="195">
        <v>2.0734099999999999E-3</v>
      </c>
      <c r="AJV55" s="195">
        <v>0.13539482</v>
      </c>
      <c r="AJW55" s="195">
        <v>96.630273930000001</v>
      </c>
      <c r="AJX55" s="195">
        <v>0.37676730999999997</v>
      </c>
      <c r="AJY55" s="195">
        <v>1.3125000000000001E-3</v>
      </c>
      <c r="AJZ55" s="195">
        <v>0.13068468999999999</v>
      </c>
      <c r="AKA55" s="195">
        <v>3.0274999999999998E-3</v>
      </c>
      <c r="AKB55" s="195">
        <v>1.0054348900000001</v>
      </c>
      <c r="AKC55" s="195">
        <v>1.5172268900000001</v>
      </c>
      <c r="AKD55" s="195">
        <v>1.43891477</v>
      </c>
      <c r="AKE55" s="195">
        <v>8.4390620199999997</v>
      </c>
      <c r="AKF55" s="195">
        <v>2.1405841200000002</v>
      </c>
      <c r="AKG55" s="195">
        <v>4.7146937400000004</v>
      </c>
      <c r="AKH55" s="195">
        <v>33.482417560000002</v>
      </c>
      <c r="AKI55" s="195">
        <v>50.215672210000001</v>
      </c>
      <c r="AKJ55" s="195">
        <v>6.4693268699999997</v>
      </c>
      <c r="AKK55" s="195">
        <v>9.5732270000000008E-2</v>
      </c>
      <c r="AKL55" s="195">
        <v>5.2673493899999997</v>
      </c>
      <c r="AKM55" s="195">
        <v>53.74393774</v>
      </c>
      <c r="AKN55" s="195">
        <v>65.576346270000002</v>
      </c>
      <c r="AKO55" s="195">
        <v>0.55756799999999995</v>
      </c>
      <c r="AKP55" s="195">
        <v>0.55756799999999995</v>
      </c>
      <c r="AKQ55" s="195">
        <v>214.49708729999998</v>
      </c>
      <c r="AKR55" s="195">
        <v>1146.1371580899993</v>
      </c>
      <c r="AKS55" s="195">
        <v>3.3993935</v>
      </c>
      <c r="AKT55" s="195"/>
      <c r="AKU55" s="195"/>
      <c r="AKV55" s="195">
        <v>3.3993935</v>
      </c>
      <c r="AKW55" s="195"/>
      <c r="AKX55" s="195">
        <v>2.6250000000000002E-3</v>
      </c>
      <c r="AKY55" s="195">
        <v>6.2643680000000007E-2</v>
      </c>
      <c r="AKZ55" s="195"/>
      <c r="ALA55" s="195">
        <v>0.378884</v>
      </c>
      <c r="ALB55" s="195">
        <v>0.44415267999999997</v>
      </c>
      <c r="ALC55" s="195"/>
      <c r="ALD55" s="195">
        <v>3.8251759999999999</v>
      </c>
      <c r="ALE55" s="195"/>
      <c r="ALF55" s="195"/>
      <c r="ALG55" s="195">
        <v>0.44839424999999999</v>
      </c>
      <c r="ALH55" s="195">
        <v>4.2735702499999997</v>
      </c>
      <c r="ALI55" s="195"/>
      <c r="ALJ55" s="195">
        <v>0.75318759999999996</v>
      </c>
      <c r="ALK55" s="195">
        <v>0.12839999999999999</v>
      </c>
      <c r="ALL55" s="195"/>
      <c r="ALM55" s="195">
        <v>0.88158759999999992</v>
      </c>
      <c r="ALN55" s="195">
        <v>5.5280243100000002</v>
      </c>
      <c r="ALO55" s="195">
        <v>0.96359206999999991</v>
      </c>
      <c r="ALP55" s="195">
        <v>4.4999999999999998E-2</v>
      </c>
      <c r="ALQ55" s="195">
        <v>22.420850339999998</v>
      </c>
      <c r="ALR55" s="195">
        <v>28.957466719999999</v>
      </c>
      <c r="ALS55" s="195">
        <v>37.956170749999998</v>
      </c>
      <c r="ALT55" s="195"/>
      <c r="ALU55" s="195"/>
      <c r="ALV55" s="195">
        <v>7.4277949999999995E-2</v>
      </c>
      <c r="ALW55" s="195">
        <v>7.4085949999999998E-2</v>
      </c>
      <c r="ALX55" s="195">
        <v>0.39550000000000002</v>
      </c>
      <c r="ALY55" s="195">
        <v>3.5531999999999998E-3</v>
      </c>
      <c r="ALZ55" s="195">
        <v>0.61240799999999995</v>
      </c>
      <c r="AMA55" s="195">
        <v>1.1598250999999997</v>
      </c>
      <c r="AMB55" s="195">
        <v>5.4126673599999995</v>
      </c>
      <c r="AMC55" s="195">
        <v>0.16929734000000002</v>
      </c>
      <c r="AMD55" s="195"/>
      <c r="AME55" s="195">
        <v>9.40567362</v>
      </c>
      <c r="AMF55" s="195"/>
      <c r="AMG55" s="195">
        <v>14.987638319999999</v>
      </c>
      <c r="AMH55" s="195">
        <v>4.2275260000000002E-2</v>
      </c>
      <c r="AMI55" s="195">
        <v>0.79300764000000001</v>
      </c>
      <c r="AMJ55" s="195">
        <v>0.42446400000000001</v>
      </c>
      <c r="AMK55" s="195">
        <v>3.5094839999999995E-2</v>
      </c>
      <c r="AML55" s="195">
        <v>12.885294819999999</v>
      </c>
      <c r="AMM55" s="195">
        <v>14.180136560000001</v>
      </c>
      <c r="AMN55" s="195"/>
      <c r="AMO55" s="195"/>
      <c r="AMP55" s="195">
        <v>0.23639585999999999</v>
      </c>
      <c r="AMQ55" s="195">
        <v>0.78822979000000004</v>
      </c>
      <c r="AMR55" s="195">
        <f t="shared" si="49"/>
        <v>1.0246256499999999</v>
      </c>
      <c r="AMS55" s="195">
        <f t="shared" si="50"/>
        <v>31.35222563</v>
      </c>
      <c r="AMT55" s="195">
        <v>5.6541473999999994</v>
      </c>
      <c r="AMU55" s="195">
        <v>5.6541473999999994</v>
      </c>
      <c r="AMV55" s="195">
        <v>15.07956117999999</v>
      </c>
      <c r="AMW55" s="195">
        <v>21.716958519999991</v>
      </c>
      <c r="AMX55" s="195">
        <v>11.36830552</v>
      </c>
      <c r="AMY55" s="195">
        <v>48.164825219999983</v>
      </c>
      <c r="AMZ55" s="195">
        <v>0.32451706000000002</v>
      </c>
      <c r="ANA55" s="195">
        <v>3.3599999999999998E-2</v>
      </c>
      <c r="ANB55" s="195">
        <v>3.9535511800000003</v>
      </c>
      <c r="ANC55" s="195">
        <v>3.8051124000000001</v>
      </c>
      <c r="AND55" s="195">
        <v>8.2167339999999991E-2</v>
      </c>
      <c r="ANE55" s="195">
        <f t="shared" si="51"/>
        <v>8.1989479799999998</v>
      </c>
      <c r="ANF55" s="195">
        <v>9.4486322499999993</v>
      </c>
      <c r="ANG55" s="195">
        <v>0.50065188000000005</v>
      </c>
      <c r="ANH55" s="195">
        <v>2.9333499999999998E-2</v>
      </c>
      <c r="ANI55" s="195">
        <v>2.446568E-2</v>
      </c>
      <c r="ANJ55" s="195">
        <v>8.0946257499999987</v>
      </c>
      <c r="ANK55" s="195">
        <v>18.09770906</v>
      </c>
      <c r="ANL55" s="195">
        <v>0.23086575000000001</v>
      </c>
      <c r="ANM55" s="195">
        <v>27.325004799999999</v>
      </c>
      <c r="ANN55" s="195">
        <v>0.19603429999999999</v>
      </c>
      <c r="ANO55" s="195">
        <v>24.772564250000002</v>
      </c>
      <c r="ANP55" s="195">
        <v>2.6849999999999999E-3</v>
      </c>
      <c r="ANQ55" s="195">
        <v>52.527154100000004</v>
      </c>
      <c r="ANR55" s="195">
        <f t="shared" si="52"/>
        <v>132.64278375999999</v>
      </c>
      <c r="ANS55" s="195">
        <v>9.6806116309462523E-2</v>
      </c>
      <c r="ANT55" s="195">
        <v>0.19975872</v>
      </c>
      <c r="ANU55" s="195"/>
      <c r="ANV55" s="195">
        <v>0.14576681</v>
      </c>
      <c r="ANW55" s="195">
        <v>28.92710787</v>
      </c>
      <c r="ANX55" s="195">
        <v>29.369439516309463</v>
      </c>
      <c r="ANY55" s="195">
        <v>1.028721</v>
      </c>
      <c r="ANZ55" s="195">
        <v>0.15991764000000003</v>
      </c>
      <c r="AOA55" s="195">
        <v>27.771606900000002</v>
      </c>
      <c r="AOB55" s="195"/>
      <c r="AOC55" s="195">
        <v>0.13740385999999999</v>
      </c>
      <c r="AOD55" s="195">
        <v>29.097649400000002</v>
      </c>
      <c r="AOE55" s="195">
        <v>9.5842869999999997E-2</v>
      </c>
      <c r="AOF55" s="195">
        <v>5.8984309999999998E-2</v>
      </c>
      <c r="AOG55" s="195">
        <v>1.618114E-2</v>
      </c>
      <c r="AOH55" s="195">
        <v>0.23316200000000001</v>
      </c>
      <c r="AOI55" s="195">
        <v>0.40417032000000003</v>
      </c>
      <c r="AOJ55" s="195"/>
      <c r="AOK55" s="195">
        <v>1.516E-2</v>
      </c>
      <c r="AOL55" s="195">
        <v>0.11828258999999999</v>
      </c>
      <c r="AOM55" s="195">
        <v>0.15793151</v>
      </c>
      <c r="AON55" s="195"/>
      <c r="AOO55" s="195">
        <v>0.29137410000000002</v>
      </c>
      <c r="AOP55" s="195">
        <v>0.32722554999999998</v>
      </c>
      <c r="AOQ55" s="195">
        <v>0.96171533999999992</v>
      </c>
      <c r="AOR55" s="195">
        <v>1.2889408899999999</v>
      </c>
      <c r="AOS55" s="195">
        <v>60.451574226309468</v>
      </c>
      <c r="AOT55" s="195">
        <v>5.3169052499999996</v>
      </c>
      <c r="AOU55" s="195">
        <v>1.6583983799999999</v>
      </c>
      <c r="AOV55" s="195">
        <v>6.9753036299999991</v>
      </c>
      <c r="AOW55" s="195"/>
      <c r="AOX55" s="195">
        <v>2.1798889999999998E-2</v>
      </c>
      <c r="AOY55" s="195">
        <v>61.848711750000007</v>
      </c>
      <c r="AOZ55" s="195">
        <v>3.4543567699999977</v>
      </c>
      <c r="APA55" s="195"/>
      <c r="APB55" s="195">
        <f t="shared" si="53"/>
        <v>65.32486741000001</v>
      </c>
      <c r="APC55" s="195">
        <v>1.5480000000000001E-2</v>
      </c>
      <c r="APD55" s="195">
        <v>0.27322967999999997</v>
      </c>
      <c r="APE55" s="195">
        <v>0.58911142000000005</v>
      </c>
      <c r="APF55" s="195">
        <v>0.27027828000000004</v>
      </c>
      <c r="APG55" s="195">
        <v>64.530206689999986</v>
      </c>
      <c r="APH55" s="195">
        <v>65.678306069999991</v>
      </c>
      <c r="API55" s="195">
        <v>0.42536943000000005</v>
      </c>
      <c r="APJ55" s="195">
        <v>0.79654159999999996</v>
      </c>
      <c r="APK55" s="195">
        <v>28.7094244</v>
      </c>
      <c r="APL55" s="195">
        <v>8.6239999999999997E-3</v>
      </c>
      <c r="APM55" s="195">
        <v>1.90100297</v>
      </c>
      <c r="APN55" s="195">
        <v>31.840962400000002</v>
      </c>
      <c r="APO55" s="195"/>
      <c r="APP55" s="195">
        <v>0.24594366999999998</v>
      </c>
      <c r="APQ55" s="195">
        <v>6.8217700000000004E-3</v>
      </c>
      <c r="APR55" s="195">
        <v>31.00939387</v>
      </c>
      <c r="APS55" s="195">
        <v>8.3186236099999995</v>
      </c>
      <c r="APT55" s="195">
        <v>39.580782920000004</v>
      </c>
      <c r="APU55" s="195">
        <f t="shared" si="54"/>
        <v>209.40022242999999</v>
      </c>
      <c r="APV55" s="195">
        <v>1.4950916400000001</v>
      </c>
      <c r="APW55" s="195">
        <v>2.7300000000000001E-2</v>
      </c>
      <c r="APX55" s="195">
        <v>5.7800405799999997</v>
      </c>
      <c r="APY55" s="195">
        <v>1.1610952299999999</v>
      </c>
      <c r="APZ55" s="195">
        <v>12.681331360000001</v>
      </c>
      <c r="AQA55" s="195">
        <v>21.144858810000002</v>
      </c>
      <c r="AQB55" s="195">
        <v>1.7181240099999999</v>
      </c>
      <c r="AQC55" s="195">
        <v>25.332644800000001</v>
      </c>
      <c r="AQD55" s="195">
        <v>20.006914810000001</v>
      </c>
      <c r="AQE55" s="195">
        <v>50.057462610000002</v>
      </c>
      <c r="AQF55" s="195">
        <v>1.4475E-2</v>
      </c>
      <c r="AQG55" s="195">
        <v>97.129621229999998</v>
      </c>
      <c r="AQH55" s="195">
        <v>1.6802015100000001</v>
      </c>
      <c r="AQI55" s="195">
        <v>1.5953430000000001E-2</v>
      </c>
      <c r="AQJ55" s="195">
        <v>50.732761719999999</v>
      </c>
      <c r="AQK55" s="195">
        <v>52.428916660000006</v>
      </c>
      <c r="AQL55" s="195">
        <v>7.6564846699999993</v>
      </c>
      <c r="AQM55" s="195">
        <v>0.12280000000000001</v>
      </c>
      <c r="AQN55" s="195">
        <v>47.361500979999995</v>
      </c>
      <c r="AQO55" s="195">
        <v>4.7600000000000003E-3</v>
      </c>
      <c r="AQP55" s="195">
        <v>0.75416610000000006</v>
      </c>
      <c r="AQQ55" s="195">
        <v>55.899711749999987</v>
      </c>
      <c r="AQR55" s="195">
        <f t="shared" si="55"/>
        <v>226.60310845000001</v>
      </c>
      <c r="AQS55" s="195"/>
      <c r="AQT55" s="195">
        <v>29.003824040000001</v>
      </c>
      <c r="AQU55" s="195">
        <v>6.3814389700000005</v>
      </c>
      <c r="AQV55" s="195"/>
      <c r="AQW55" s="195">
        <v>7.202258389999999</v>
      </c>
      <c r="AQX55" s="195">
        <v>42.5875214</v>
      </c>
      <c r="AQY55" s="195">
        <v>0.48498400000000003</v>
      </c>
      <c r="AQZ55" s="195">
        <v>20.9834456</v>
      </c>
      <c r="ARA55" s="195">
        <v>5.0149264000000002</v>
      </c>
      <c r="ARB55" s="195">
        <v>3.9137889999999897E-2</v>
      </c>
      <c r="ARC55" s="195">
        <v>4.1853000000000001E-2</v>
      </c>
      <c r="ARD55" s="195">
        <v>26.564346889999999</v>
      </c>
      <c r="ARE55" s="195">
        <v>10.097797910000001</v>
      </c>
      <c r="ARF55" s="195">
        <v>8.3921574099999887</v>
      </c>
      <c r="ARG55" s="195">
        <v>26.368823819999999</v>
      </c>
      <c r="ARH55" s="195">
        <v>6.4960291699999893</v>
      </c>
      <c r="ARI55" s="195">
        <v>51.354808309999981</v>
      </c>
      <c r="ARJ55" s="195">
        <v>11.633743489999992</v>
      </c>
      <c r="ARK55" s="195">
        <v>7.7662956799999909</v>
      </c>
      <c r="ARL55" s="195">
        <v>1.9362990100000002</v>
      </c>
      <c r="ARM55" s="195">
        <v>3.5964935499999902</v>
      </c>
      <c r="ARN55" s="195">
        <v>6.7970000000000003E-2</v>
      </c>
      <c r="ARO55" s="195">
        <v>25.000801729999974</v>
      </c>
      <c r="ARP55" s="195">
        <v>6.2638273399999891</v>
      </c>
      <c r="ARQ55" s="195">
        <v>3.1584000000000001E-2</v>
      </c>
      <c r="ARR55" s="195">
        <v>6.5607525799999999</v>
      </c>
      <c r="ARS55" s="195">
        <v>12.85616391999999</v>
      </c>
      <c r="ART55" s="195">
        <v>158.36364224999994</v>
      </c>
      <c r="ARU55" s="195">
        <v>3.1756749700000002</v>
      </c>
      <c r="ARV55" s="195">
        <v>19.377641130000001</v>
      </c>
      <c r="ARW55" s="195">
        <v>22.5533161</v>
      </c>
      <c r="ARX55" s="195">
        <v>9.421261659999999</v>
      </c>
      <c r="ARY55" s="195">
        <v>0.22149366000000001</v>
      </c>
      <c r="ARZ55" s="195"/>
      <c r="ASA55" s="195">
        <v>20.3573071</v>
      </c>
      <c r="ASB55" s="195">
        <v>30.000062419999999</v>
      </c>
      <c r="ASC55" s="195">
        <v>4.9971607499999999</v>
      </c>
      <c r="ASD55" s="195">
        <v>6.5970269999999998E-2</v>
      </c>
      <c r="ASE55" s="195"/>
      <c r="ASF55" s="195">
        <v>10.05569545</v>
      </c>
      <c r="ASG55" s="195">
        <v>25.098056030000002</v>
      </c>
      <c r="ASH55" s="195">
        <v>40.216882499999997</v>
      </c>
      <c r="ASI55" s="195">
        <v>0.45277785999999998</v>
      </c>
      <c r="ASJ55" s="195">
        <v>0.109596</v>
      </c>
      <c r="ASK55" s="195">
        <v>1.9300000000000001E-3</v>
      </c>
      <c r="ASL55" s="195">
        <v>9.5829899999999996E-3</v>
      </c>
      <c r="ASM55" s="195">
        <v>15.70392367</v>
      </c>
      <c r="ASN55" s="195">
        <v>16.277810519999999</v>
      </c>
      <c r="ASO55" s="195">
        <v>5.5402599999999996E-2</v>
      </c>
      <c r="ASP55" s="195">
        <v>24.699242720000001</v>
      </c>
      <c r="ASQ55" s="195"/>
      <c r="ASR55" s="195">
        <v>0.22997389999999998</v>
      </c>
      <c r="ASS55" s="195">
        <v>0.38715001999999998</v>
      </c>
      <c r="AST55" s="195">
        <v>25.371769240000003</v>
      </c>
      <c r="ASU55" s="195">
        <v>134.41984077999999</v>
      </c>
      <c r="ASV55" s="195"/>
      <c r="ASW55" s="195">
        <v>36.994731799999997</v>
      </c>
      <c r="ASX55" s="195">
        <v>1.0651394699999999</v>
      </c>
      <c r="ASY55" s="195">
        <v>0.23276854</v>
      </c>
      <c r="ASZ55" s="195">
        <v>0.220225</v>
      </c>
      <c r="ATA55" s="195">
        <v>38.512864809999996</v>
      </c>
      <c r="ATB55" s="195">
        <v>24.785025450000003</v>
      </c>
      <c r="ATC55" s="195">
        <v>10.12457189</v>
      </c>
      <c r="ATD55" s="195">
        <v>2.97054302</v>
      </c>
      <c r="ATE55" s="195">
        <v>9.7991665999999995</v>
      </c>
      <c r="ATF55" s="195"/>
      <c r="ATG55" s="195">
        <v>47.679306960000005</v>
      </c>
      <c r="ATH55" s="195">
        <v>5.9563797599999999</v>
      </c>
      <c r="ATI55" s="195">
        <v>0.18069109</v>
      </c>
      <c r="ATJ55" s="195">
        <v>2.1219899999999998E-3</v>
      </c>
      <c r="ATK55" s="195">
        <v>0.90935465000000004</v>
      </c>
      <c r="ATL55" s="195">
        <v>8.0717177899999992</v>
      </c>
      <c r="ATM55" s="195">
        <v>15.120265279999998</v>
      </c>
      <c r="ATN55" s="195">
        <v>7.6185720000000003</v>
      </c>
      <c r="ATO55" s="195">
        <v>14.505810250000001</v>
      </c>
      <c r="ATP55" s="195">
        <v>0.219224</v>
      </c>
      <c r="ATQ55" s="195">
        <v>0.58506519999999995</v>
      </c>
      <c r="ATR55" s="195">
        <v>0.79422102000000006</v>
      </c>
      <c r="ATS55" s="195">
        <v>23.722892470000001</v>
      </c>
      <c r="ATT55" s="195">
        <v>24.140402639999998</v>
      </c>
      <c r="ATU55" s="195">
        <v>24.140402639999998</v>
      </c>
      <c r="ATV55" s="195">
        <v>149.17573216000002</v>
      </c>
      <c r="ATW55" s="195">
        <v>0.15652144000000001</v>
      </c>
      <c r="ATX55" s="195">
        <v>0.13531915</v>
      </c>
      <c r="ATY55" s="195">
        <v>0.1166442</v>
      </c>
      <c r="ATZ55" s="195">
        <v>27.181949650000004</v>
      </c>
      <c r="AUA55" s="195">
        <v>27.590434440000003</v>
      </c>
      <c r="AUB55" s="195">
        <v>0.78182630000000009</v>
      </c>
      <c r="AUC55" s="195">
        <v>8.2692800000000004E-3</v>
      </c>
      <c r="AUD55" s="195">
        <v>25.052756500000001</v>
      </c>
      <c r="AUE55" s="195">
        <v>0.18313560000000001</v>
      </c>
      <c r="AUF55" s="195">
        <v>2.8344999999999999E-2</v>
      </c>
      <c r="AUG55" s="195">
        <v>26.054332680000002</v>
      </c>
      <c r="AUH55" s="195"/>
      <c r="AUI55" s="195">
        <v>13.978193169999999</v>
      </c>
      <c r="AUJ55" s="195"/>
      <c r="AUK55" s="195"/>
      <c r="AUL55" s="195">
        <v>20.347599919999901</v>
      </c>
      <c r="AUM55" s="195">
        <v>34.325793089999898</v>
      </c>
      <c r="AUN55" s="195"/>
      <c r="AUO55" s="195">
        <v>8.9019509999999899E-2</v>
      </c>
      <c r="AUP55" s="195">
        <v>2.7664000000000001E-2</v>
      </c>
      <c r="AUQ55" s="195"/>
      <c r="AUR55" s="195">
        <v>15.405405199999901</v>
      </c>
      <c r="AUS55" s="195">
        <v>15.522088709999901</v>
      </c>
      <c r="AUT55" s="195">
        <v>3.96071927999999</v>
      </c>
      <c r="AUU55" s="195"/>
      <c r="AUV55" s="195">
        <v>2.0924999999999999E-2</v>
      </c>
      <c r="AUW55" s="195">
        <v>7.2100613299999905</v>
      </c>
      <c r="AUX55" s="195">
        <v>11.19170560999998</v>
      </c>
      <c r="AUY55" s="195">
        <v>114.68435452999981</v>
      </c>
      <c r="AUZ55" s="195">
        <v>13.79721</v>
      </c>
      <c r="AVA55" s="195">
        <v>13.79721</v>
      </c>
      <c r="AVB55" s="195"/>
      <c r="AVC55" s="195">
        <v>5.4371199999999995E-2</v>
      </c>
      <c r="AVD55" s="195"/>
      <c r="AVE55" s="195">
        <v>12.346641219999992</v>
      </c>
      <c r="AVF55" s="195">
        <v>4.1188089999999997</v>
      </c>
      <c r="AVG55" s="195">
        <v>16.519821419999992</v>
      </c>
      <c r="AVH55" s="195"/>
      <c r="AVI55" s="195">
        <v>0.05</v>
      </c>
      <c r="AVJ55" s="195"/>
      <c r="AVK55" s="195">
        <v>6.5449339999999898E-2</v>
      </c>
      <c r="AVL55" s="195">
        <v>15.561371960000001</v>
      </c>
      <c r="AVM55" s="195">
        <v>15.676821300000002</v>
      </c>
      <c r="AVN55" s="195"/>
      <c r="AVO55" s="195">
        <v>0.47519657999999898</v>
      </c>
      <c r="AVP55" s="195">
        <v>0.1525842</v>
      </c>
      <c r="AVQ55" s="195">
        <v>0.2118581799999989</v>
      </c>
      <c r="AVR55" s="195">
        <v>23.568694099999899</v>
      </c>
      <c r="AVS55" s="195">
        <v>24.408333059999897</v>
      </c>
      <c r="AVT55" s="195"/>
      <c r="AVU55" s="195">
        <v>0.182842</v>
      </c>
      <c r="AVV55" s="195">
        <v>9.9462899999999993E-2</v>
      </c>
      <c r="AVW55" s="195"/>
      <c r="AVX55" s="195"/>
      <c r="AVY55" s="195">
        <v>0.28230490000000003</v>
      </c>
      <c r="AVZ55" s="195">
        <v>70.684490679999897</v>
      </c>
      <c r="AWA55" s="195"/>
      <c r="AWB55" s="195">
        <v>0.14413053000000001</v>
      </c>
      <c r="AWC55" s="195"/>
      <c r="AWD55" s="195"/>
      <c r="AWE55" s="195">
        <v>6.4906230000000009E-2</v>
      </c>
      <c r="AWF55" s="195">
        <v>0.20903676000000002</v>
      </c>
      <c r="AWG55" s="195"/>
      <c r="AWH55" s="195"/>
      <c r="AWI55" s="195">
        <v>1.6749799999999902E-2</v>
      </c>
      <c r="AWJ55" s="195">
        <v>2.1560400000000001E-3</v>
      </c>
      <c r="AWK55" s="195"/>
      <c r="AWL55" s="195">
        <v>1.8905839999999903E-2</v>
      </c>
      <c r="AWM55" s="195"/>
      <c r="AWN55" s="195">
        <f>+SUM(AWN56:AWN59)</f>
        <v>0</v>
      </c>
      <c r="AWO55" s="195">
        <f>+SUM(AWO56:AWO59)</f>
        <v>0</v>
      </c>
      <c r="AWP55" s="195">
        <f>+SUM(AWP56:AWP59)</f>
        <v>0.58121501895043726</v>
      </c>
      <c r="AWQ55" s="195">
        <f>+SUM(AWQ56:AWQ59)</f>
        <v>0</v>
      </c>
      <c r="AWR55" s="195">
        <f t="shared" si="56"/>
        <v>0.58121501895043726</v>
      </c>
      <c r="AWS55" s="195">
        <f>+SUM(AWS56:AWS59)</f>
        <v>3.4252290087463555E-2</v>
      </c>
      <c r="AWT55" s="195">
        <f>+SUM(AWT56:AWT59)</f>
        <v>13.887560463556849</v>
      </c>
      <c r="AWU55" s="195">
        <f>+SUM(AWU56:AWU59)</f>
        <v>0</v>
      </c>
      <c r="AWV55" s="195">
        <f>+SUM(AWV56:AWV59)</f>
        <v>7.0469999999999994E-3</v>
      </c>
      <c r="AWW55" s="253">
        <f t="shared" si="57"/>
        <v>13.928859753644312</v>
      </c>
      <c r="AWX55" s="195">
        <f>+SUM(AWX56:AWX59)</f>
        <v>30.256655740000003</v>
      </c>
      <c r="AWY55" s="195">
        <f>+SUM(AWY56:AWY59)</f>
        <v>0</v>
      </c>
      <c r="AWZ55" s="253">
        <f t="shared" si="58"/>
        <v>30.256655740000003</v>
      </c>
      <c r="AXA55" s="253">
        <f t="shared" si="59"/>
        <v>44.994673112594754</v>
      </c>
      <c r="AXB55" s="195">
        <f t="shared" si="60"/>
        <v>1370.7288187589038</v>
      </c>
      <c r="AXC55" s="195">
        <f>+SUM(AXC56:AXC59)</f>
        <v>0</v>
      </c>
      <c r="AXD55" s="195">
        <f>+SUM(AXD56:AXD59)</f>
        <v>0</v>
      </c>
      <c r="AXE55" s="253">
        <f t="shared" si="61"/>
        <v>0</v>
      </c>
      <c r="AXF55" s="195">
        <f>+SUM(AXF56:AXF59)</f>
        <v>0</v>
      </c>
      <c r="AXG55" s="195">
        <f>+SUM(AXG56:AXG59)</f>
        <v>0</v>
      </c>
      <c r="AXH55" s="195">
        <f>+SUM(AXH56:AXH59)</f>
        <v>0</v>
      </c>
      <c r="AXI55" s="195">
        <f>+SUM(AXI56:AXI59)</f>
        <v>0</v>
      </c>
      <c r="AXJ55" s="195">
        <f>+SUM(AXJ56:AXJ59)</f>
        <v>0</v>
      </c>
      <c r="AXK55" s="253">
        <f t="shared" si="62"/>
        <v>0</v>
      </c>
      <c r="AXL55" s="195">
        <f>+SUM(AXL56:AXL59)</f>
        <v>0</v>
      </c>
      <c r="AXM55" s="195">
        <f>+SUM(AXM56:AXM59)</f>
        <v>0</v>
      </c>
      <c r="AXN55" s="195">
        <f>+SUM(AXN56:AXN59)</f>
        <v>0</v>
      </c>
      <c r="AXO55" s="195">
        <f>+SUM(AXO56:AXO59)</f>
        <v>0</v>
      </c>
      <c r="AXP55" s="195">
        <f>+SUM(AXP56:AXP59)</f>
        <v>0</v>
      </c>
      <c r="AXQ55" s="253">
        <f t="shared" si="63"/>
        <v>0</v>
      </c>
      <c r="AXR55" s="195">
        <f>+SUM(AXR56:AXR59)</f>
        <v>0</v>
      </c>
      <c r="AXS55" s="195">
        <f>+SUM(AXS56:AXS59)</f>
        <v>0</v>
      </c>
      <c r="AXT55" s="195">
        <f>+SUM(AXT56:AXT59)</f>
        <v>0</v>
      </c>
      <c r="AXU55" s="195">
        <f>+SUM(AXU56:AXU59)</f>
        <v>12.869826600583089</v>
      </c>
      <c r="AXV55" s="253">
        <f t="shared" si="64"/>
        <v>12.869826600583089</v>
      </c>
      <c r="AXW55" s="195">
        <f>+SUM(AXW56:AXW59)</f>
        <v>0</v>
      </c>
      <c r="AXX55" s="195">
        <f>+SUM(AXX56:AXX59)</f>
        <v>14.722101689504374</v>
      </c>
      <c r="AXY55" s="195">
        <f>+SUM(AXY56:AXY59)</f>
        <v>18.705532999999999</v>
      </c>
      <c r="AXZ55" s="195">
        <f>+SUM(AXZ56:AXZ59)</f>
        <v>0</v>
      </c>
      <c r="AYA55" s="195">
        <f>+SUM(AYA56:AYA59)</f>
        <v>1.6749800291545189E-2</v>
      </c>
      <c r="AYB55" s="253">
        <f t="shared" si="65"/>
        <v>33.444384489795915</v>
      </c>
      <c r="AYC55" s="253">
        <f t="shared" si="231"/>
        <v>46.314211090379004</v>
      </c>
      <c r="AYD55" s="195">
        <f>+SUM(AYD56:AYD59)</f>
        <v>0</v>
      </c>
      <c r="AYE55" s="195">
        <f>+SUM(AYE56:AYE59)</f>
        <v>16.151821199708454</v>
      </c>
      <c r="AYF55" s="195">
        <f>+SUM(AYF56:AYF59)</f>
        <v>13.485001329446064</v>
      </c>
      <c r="AYG55" s="195">
        <f>+SUM(AYG56:AYG59)</f>
        <v>0</v>
      </c>
      <c r="AYH55" s="195">
        <f>+SUM(AYH56:AYH59)</f>
        <v>0</v>
      </c>
      <c r="AYI55" s="253">
        <f t="shared" si="66"/>
        <v>29.636822529154518</v>
      </c>
      <c r="AYJ55" s="195">
        <f>+SUM(AYJ56:AYJ59)</f>
        <v>20.953238189504372</v>
      </c>
      <c r="AYK55" s="195">
        <f>+SUM(AYK56:AYK59)</f>
        <v>9.9726709912536446E-2</v>
      </c>
      <c r="AYL55" s="195">
        <f>+SUM(AYL56:AYL59)</f>
        <v>0</v>
      </c>
      <c r="AYM55" s="195">
        <f>+SUM(AYM56:AYM59)</f>
        <v>0</v>
      </c>
      <c r="AYN55" s="195">
        <f>+SUM(AYN56:AYN59)</f>
        <v>0</v>
      </c>
      <c r="AYO55" s="253">
        <f t="shared" si="67"/>
        <v>21.05296489941691</v>
      </c>
      <c r="AYP55" s="195">
        <f>+SUM(AYP56:AYP59)</f>
        <v>0</v>
      </c>
      <c r="AYQ55" s="195">
        <f>+SUM(AYQ56:AYQ59)</f>
        <v>3.1312596501457723</v>
      </c>
      <c r="AYR55" s="195">
        <f>+SUM(AYR56:AYR59)</f>
        <v>0</v>
      </c>
      <c r="AYS55" s="195">
        <f>+SUM(AYS56:AYS59)</f>
        <v>0.12975881049562682</v>
      </c>
      <c r="AYT55" s="195">
        <f>+SUM(AYT56:AYT59)</f>
        <v>6.3880999999999993E-2</v>
      </c>
      <c r="AYU55" s="253">
        <f t="shared" si="68"/>
        <v>3.3248994606413991</v>
      </c>
      <c r="AYV55" s="195">
        <f>+SUM(AYV56:AYV59)</f>
        <v>1.9696800291545188E-2</v>
      </c>
      <c r="AYW55" s="195">
        <f>+SUM(AYW56:AYW59)</f>
        <v>9.5854999999999996E-2</v>
      </c>
      <c r="AYX55" s="195">
        <f>+SUM(AYX56:AYX59)</f>
        <v>6.5293421209912541</v>
      </c>
      <c r="AYY55" s="253">
        <f t="shared" si="69"/>
        <v>6.6448939212827991</v>
      </c>
      <c r="AYZ55" s="253">
        <f t="shared" si="70"/>
        <v>60.659580810495626</v>
      </c>
      <c r="AZA55" s="195">
        <f>+SUM(AZA56:AZA59)</f>
        <v>0</v>
      </c>
      <c r="AZB55" s="195">
        <f>+SUM(AZB56:AZB59)</f>
        <v>0</v>
      </c>
      <c r="AZC55" s="195">
        <f>+SUM(AZC56:AZC59)</f>
        <v>0</v>
      </c>
      <c r="AZD55" s="195">
        <f>+SUM(AZD56:AZD59)</f>
        <v>8.2876020408163248E-2</v>
      </c>
      <c r="AZE55" s="195">
        <f>+SUM(AZE56:AZE59)</f>
        <v>9.4777829446064138E-2</v>
      </c>
      <c r="AZF55" s="253">
        <f t="shared" si="71"/>
        <v>0.17765384985422739</v>
      </c>
      <c r="AZG55" s="195">
        <f>+SUM(AZG56:AZG59)</f>
        <v>0.15356091982507286</v>
      </c>
      <c r="AZH55" s="195">
        <f>+SUM(AZH56:AZH59)</f>
        <v>5.2238804664723028E-3</v>
      </c>
      <c r="AZI55" s="195">
        <f>+SUM(AZI56:AZI59)</f>
        <v>3.0742102798833821</v>
      </c>
      <c r="AZJ55" s="195">
        <f>+SUM(AZJ56:AZJ59)</f>
        <v>5.4876989795918367E-2</v>
      </c>
      <c r="AZK55" s="195">
        <f>+SUM(AZK56:AZK59)</f>
        <v>18.746045930029151</v>
      </c>
      <c r="AZL55" s="253">
        <f t="shared" si="72"/>
        <v>22.033917999999996</v>
      </c>
      <c r="AZM55" s="195">
        <f>+SUM(AZM56:AZM59)</f>
        <v>7.7485880466472298E-2</v>
      </c>
      <c r="AZN55" s="195">
        <f>+SUM(AZN56:AZN59)</f>
        <v>0</v>
      </c>
      <c r="AZO55" s="195">
        <f>+SUM(AZO56:AZO59)</f>
        <v>0</v>
      </c>
      <c r="AZP55" s="195">
        <f>+SUM(AZP56:AZP59)</f>
        <v>0</v>
      </c>
      <c r="AZQ55" s="195">
        <f>+SUM(AZQ56:AZQ59)</f>
        <v>0.11019879008746354</v>
      </c>
      <c r="AZR55" s="253">
        <f t="shared" si="73"/>
        <v>0.18768467055393584</v>
      </c>
      <c r="AZS55" s="195">
        <f>+SUM(AZS56:AZS59)</f>
        <v>0</v>
      </c>
      <c r="AZT55" s="195">
        <f>+SUM(AZT56:AZT59)</f>
        <v>0.9687301297376093</v>
      </c>
      <c r="AZU55" s="195">
        <f>+SUM(AZU56:AZU59)</f>
        <v>1.2488514577259476E-2</v>
      </c>
      <c r="AZV55" s="195">
        <f>+SUM(AZV56:AZV59)</f>
        <v>0</v>
      </c>
      <c r="AZW55" s="195">
        <f>+SUM(AZW56:AZW59)</f>
        <v>0</v>
      </c>
      <c r="AZX55" s="253">
        <f t="shared" si="74"/>
        <v>0.98121864431486883</v>
      </c>
      <c r="AZY55" s="195">
        <f>+SUM(AZY56:AZY59)</f>
        <v>0</v>
      </c>
      <c r="AZZ55" s="195">
        <f>+SUM(AZZ56:AZZ59)</f>
        <v>0</v>
      </c>
      <c r="BAA55" s="253">
        <f t="shared" si="75"/>
        <v>0</v>
      </c>
      <c r="BAB55" s="253">
        <f t="shared" si="76"/>
        <v>23.380475164723027</v>
      </c>
      <c r="BAC55" s="195">
        <f>+SUM(BAC56:BAC59)</f>
        <v>3.5835300000000001</v>
      </c>
      <c r="BAD55" s="195">
        <f>+SUM(BAD56:BAD59)</f>
        <v>0</v>
      </c>
      <c r="BAE55" s="195">
        <f>+SUM(BAE56:BAE59)</f>
        <v>0</v>
      </c>
      <c r="BAF55" s="253">
        <f t="shared" si="77"/>
        <v>3.5835300000000001</v>
      </c>
      <c r="BAG55" s="195">
        <f>+SUM(BAG56:BAG59)</f>
        <v>0</v>
      </c>
      <c r="BAH55" s="195">
        <f>+SUM(BAH56:BAH59)</f>
        <v>0</v>
      </c>
      <c r="BAI55" s="195">
        <f>+SUM(BAI56:BAI59)</f>
        <v>0</v>
      </c>
      <c r="BAJ55" s="195">
        <f>+SUM(BAJ56:BAJ59)</f>
        <v>0</v>
      </c>
      <c r="BAK55" s="253">
        <f t="shared" si="78"/>
        <v>0</v>
      </c>
      <c r="BAL55" s="195">
        <f>+SUM(BAL56:BAL59)</f>
        <v>0</v>
      </c>
      <c r="BAM55" s="195">
        <f>+SUM(BAM56:BAM59)</f>
        <v>0</v>
      </c>
      <c r="BAN55" s="195">
        <f>+SUM(BAN56:BAN59)</f>
        <v>0.16165265014577257</v>
      </c>
      <c r="BAO55" s="195">
        <f>+SUM(BAO56:BAO59)</f>
        <v>0</v>
      </c>
      <c r="BAP55" s="195">
        <f>+SUM(BAP56:BAP59)</f>
        <v>3.4180475204081628</v>
      </c>
      <c r="BAQ55" s="253">
        <f t="shared" si="79"/>
        <v>3.5797001705539353</v>
      </c>
      <c r="BAR55" s="195">
        <f>+SUM(BAR56:BAR59)</f>
        <v>0</v>
      </c>
      <c r="BAS55" s="195">
        <f>+SUM(BAS56:BAS59)</f>
        <v>0</v>
      </c>
      <c r="BAT55" s="195">
        <f>+SUM(BAT56:BAT59)</f>
        <v>0</v>
      </c>
      <c r="BAU55" s="195">
        <f>+SUM(BAU56:BAU59)</f>
        <v>0</v>
      </c>
      <c r="BAV55" s="195">
        <f>+SUM(BAV56:BAV59)</f>
        <v>0</v>
      </c>
      <c r="BAW55" s="253">
        <f t="shared" si="80"/>
        <v>0</v>
      </c>
      <c r="BAX55" s="195">
        <f>+SUM(BAX56:BAX59)</f>
        <v>0</v>
      </c>
      <c r="BAY55" s="195">
        <f>+SUM(BAY56:BAY59)</f>
        <v>0</v>
      </c>
      <c r="BAZ55" s="195">
        <f>+SUM(BAZ56:BAZ59)</f>
        <v>1.14E-2</v>
      </c>
      <c r="BBA55" s="195">
        <f>+SUM(BBA56:BBA59)</f>
        <v>0</v>
      </c>
      <c r="BBB55" s="253">
        <f t="shared" si="81"/>
        <v>1.14E-2</v>
      </c>
      <c r="BBC55" s="253">
        <f t="shared" si="82"/>
        <v>7.1746301705539359</v>
      </c>
      <c r="BBD55" s="195">
        <f>+SUM(BBD56:BBD59)</f>
        <v>3.353808189504373</v>
      </c>
      <c r="BBE55" s="195">
        <f>+SUM(BBE56:BBE59)</f>
        <v>9.8171720116618072E-4</v>
      </c>
      <c r="BBF55" s="195">
        <f>+SUM(BBF56:BBF59)</f>
        <v>0</v>
      </c>
      <c r="BBG55" s="195">
        <f>+SUM(BBG56:BBG59)</f>
        <v>0</v>
      </c>
      <c r="BBH55" s="195">
        <f>+SUM(BBH56:BBH59)</f>
        <v>0</v>
      </c>
      <c r="BBI55" s="253">
        <f t="shared" si="83"/>
        <v>3.3547899067055393</v>
      </c>
      <c r="BBJ55" s="195">
        <f>+SUM(BBJ56:BBJ59)</f>
        <v>0</v>
      </c>
      <c r="BBK55" s="195">
        <f>+SUM(BBK56:BBK59)</f>
        <v>0</v>
      </c>
      <c r="BBL55" s="195">
        <f>+SUM(BBL56:BBL59)</f>
        <v>0</v>
      </c>
      <c r="BBM55" s="195">
        <f>+SUM(BBM56:BBM59)</f>
        <v>0</v>
      </c>
      <c r="BBN55" s="195">
        <f>+SUM(BBN56:BBN59)</f>
        <v>0</v>
      </c>
      <c r="BBO55" s="253">
        <f t="shared" si="84"/>
        <v>0</v>
      </c>
      <c r="BBP55" s="195">
        <f>+SUM(BBP56:BBP59)</f>
        <v>0</v>
      </c>
      <c r="BBQ55" s="195">
        <f>+SUM(BBQ56:BBQ59)</f>
        <v>0</v>
      </c>
      <c r="BBR55" s="195">
        <f>+SUM(BBR56:BBR59)</f>
        <v>7.565586960641399</v>
      </c>
      <c r="BBS55" s="195">
        <f>+SUM(BBS56:BBS59)</f>
        <v>1.8878501603498541</v>
      </c>
      <c r="BBT55" s="195">
        <f>+SUM(BBT56:BBT59)</f>
        <v>0</v>
      </c>
      <c r="BBU55" s="253">
        <f t="shared" si="85"/>
        <v>9.4534371209912536</v>
      </c>
      <c r="BBV55" s="195">
        <f>+SUM(BBV56:BBV59)</f>
        <v>0</v>
      </c>
      <c r="BBW55" s="195">
        <f>+SUM(BBW56:BBW59)</f>
        <v>23.907959639941687</v>
      </c>
      <c r="BBX55" s="195">
        <f>+SUM(BBX56:BBX59)</f>
        <v>0</v>
      </c>
      <c r="BBY55" s="195">
        <f>+SUM(BBY56:BBY59)</f>
        <v>0</v>
      </c>
      <c r="BBZ55" s="195">
        <f>+SUM(BBZ56:BBZ59)</f>
        <v>0</v>
      </c>
      <c r="BCA55" s="253">
        <f t="shared" si="86"/>
        <v>23.907959639941687</v>
      </c>
      <c r="BCB55" s="253">
        <f t="shared" si="87"/>
        <v>36.716186667638482</v>
      </c>
      <c r="BCC55" s="195">
        <f>+SUM(BCC56:BCC59)</f>
        <v>0.25965689941690961</v>
      </c>
      <c r="BCD55" s="195">
        <f>+SUM(BCD56:BCD59)</f>
        <v>0</v>
      </c>
      <c r="BCE55" s="195">
        <f>+SUM(BCE56:BCE59)</f>
        <v>0</v>
      </c>
      <c r="BCF55" s="195">
        <f>+SUM(BCF56:BCF59)</f>
        <v>17.538948989795919</v>
      </c>
      <c r="BCG55" s="195">
        <f>+SUM(BCG56:BCG59)</f>
        <v>0.17165670991253645</v>
      </c>
      <c r="BCH55" s="253">
        <f t="shared" si="88"/>
        <v>17.970262599125366</v>
      </c>
      <c r="BCI55" s="195">
        <f>+SUM(BCI56:BCI59)</f>
        <v>0.83540000000000003</v>
      </c>
      <c r="BCJ55" s="195">
        <f>+SUM(BCJ56:BCJ59)</f>
        <v>0</v>
      </c>
      <c r="BCK55" s="195">
        <f>+SUM(BCK56:BCK59)</f>
        <v>0</v>
      </c>
      <c r="BCL55" s="195">
        <f>+SUM(BCL56:BCL59)</f>
        <v>0</v>
      </c>
      <c r="BCM55" s="253">
        <f t="shared" si="232"/>
        <v>0.83540000000000003</v>
      </c>
      <c r="BCN55" s="195"/>
      <c r="BCO55" s="195"/>
      <c r="BCP55" s="195"/>
      <c r="BCQ55" s="195"/>
      <c r="BCR55" s="195">
        <v>9.2560309599999986</v>
      </c>
      <c r="BCS55" s="253">
        <f t="shared" si="89"/>
        <v>9.2560309599999986</v>
      </c>
      <c r="BCT55" s="195"/>
      <c r="BCU55" s="195"/>
      <c r="BCV55" s="195"/>
      <c r="BCW55" s="195">
        <v>2.072102E-2</v>
      </c>
      <c r="BCX55" s="253">
        <f t="shared" si="90"/>
        <v>2.072102E-2</v>
      </c>
      <c r="BCY55" s="253">
        <v>0.14992535000000001</v>
      </c>
      <c r="BCZ55" s="253"/>
      <c r="BDA55" s="253">
        <f t="shared" si="91"/>
        <v>0.14992535000000001</v>
      </c>
      <c r="BDB55" s="253">
        <f t="shared" si="92"/>
        <v>28.232339929125366</v>
      </c>
      <c r="BDC55" s="253">
        <v>1.5043207599999999</v>
      </c>
      <c r="BDD55" s="253">
        <v>9.2831499999999997E-2</v>
      </c>
      <c r="BDE55" s="253"/>
      <c r="BDF55" s="253">
        <f t="shared" si="233"/>
        <v>1.5971522599999999</v>
      </c>
      <c r="BDG55" s="253"/>
      <c r="BDH55" s="253">
        <v>5.5039660000000004E-2</v>
      </c>
      <c r="BDI55" s="253"/>
      <c r="BDJ55" s="253"/>
      <c r="BDK55" s="253">
        <v>0.11070936000000001</v>
      </c>
      <c r="BDL55" s="253">
        <f t="shared" si="93"/>
        <v>0.16574902000000002</v>
      </c>
      <c r="BDM55" s="253"/>
      <c r="BDN55" s="253">
        <v>0.96193499999999998</v>
      </c>
      <c r="BDO55" s="253">
        <v>0.21650162000000001</v>
      </c>
      <c r="BDP55" s="253"/>
      <c r="BDQ55" s="253">
        <f t="shared" si="94"/>
        <v>1.17843662</v>
      </c>
      <c r="BDR55" s="253"/>
      <c r="BDS55" s="253">
        <v>0.18683425072886298</v>
      </c>
      <c r="BDT55" s="253">
        <v>0</v>
      </c>
      <c r="BDU55" s="253">
        <v>0</v>
      </c>
      <c r="BDV55" s="253">
        <v>7.1958600000000011E-2</v>
      </c>
      <c r="BDW55" s="253">
        <f t="shared" si="95"/>
        <v>0.25879285072886299</v>
      </c>
      <c r="BDX55" s="253">
        <v>0</v>
      </c>
      <c r="BDY55" s="253">
        <v>0</v>
      </c>
      <c r="BDZ55" s="253">
        <v>11.47024663994169</v>
      </c>
      <c r="BEA55" s="253">
        <v>0</v>
      </c>
      <c r="BEB55" s="253">
        <v>5.8650000000000001E-2</v>
      </c>
      <c r="BEC55" s="253">
        <f t="shared" si="96"/>
        <v>11.52889663994169</v>
      </c>
      <c r="BED55" s="253">
        <f t="shared" si="97"/>
        <v>14.729027390670552</v>
      </c>
      <c r="BEE55" s="253">
        <v>0</v>
      </c>
      <c r="BEF55" s="253">
        <v>0</v>
      </c>
      <c r="BEG55" s="253">
        <v>0</v>
      </c>
      <c r="BEH55" s="253">
        <v>0</v>
      </c>
      <c r="BEI55" s="253">
        <f t="shared" si="98"/>
        <v>0</v>
      </c>
      <c r="BEJ55" s="253">
        <v>0</v>
      </c>
      <c r="BEK55" s="253">
        <v>0</v>
      </c>
      <c r="BEL55" s="253">
        <v>0</v>
      </c>
      <c r="BEM55" s="253">
        <v>0</v>
      </c>
      <c r="BEN55" s="253">
        <v>1.5543999999999999E-2</v>
      </c>
      <c r="BEO55" s="253">
        <f t="shared" si="99"/>
        <v>1.5543999999999999E-2</v>
      </c>
      <c r="BEP55" s="253">
        <v>0</v>
      </c>
      <c r="BEQ55" s="253">
        <v>13.128105940233237</v>
      </c>
      <c r="BER55" s="253">
        <v>0</v>
      </c>
      <c r="BES55" s="253">
        <v>5.0130027798833821</v>
      </c>
      <c r="BET55" s="253">
        <v>0</v>
      </c>
      <c r="BEU55" s="253">
        <f t="shared" si="234"/>
        <v>18.14110872011662</v>
      </c>
      <c r="BEV55" s="253">
        <v>0</v>
      </c>
      <c r="BEW55" s="253">
        <v>0</v>
      </c>
      <c r="BEX55" s="253">
        <v>0</v>
      </c>
      <c r="BEY55" s="253">
        <v>0.59492947959183673</v>
      </c>
      <c r="BEZ55" s="253">
        <v>0</v>
      </c>
      <c r="BFA55" s="253">
        <f t="shared" si="100"/>
        <v>0.59492947959183673</v>
      </c>
      <c r="BFB55" s="253">
        <v>2.2554168498542273</v>
      </c>
      <c r="BFC55" s="253">
        <f t="shared" si="101"/>
        <v>2.2554168498542273</v>
      </c>
      <c r="BFD55" s="253">
        <f t="shared" si="235"/>
        <v>21.006999049562683</v>
      </c>
      <c r="BFE55" s="253">
        <v>0</v>
      </c>
      <c r="BFF55" s="253">
        <v>0</v>
      </c>
      <c r="BFG55" s="253">
        <v>0.22115811953352768</v>
      </c>
      <c r="BFH55" s="253">
        <v>0</v>
      </c>
      <c r="BFI55" s="253">
        <f t="shared" si="102"/>
        <v>0.22115811953352768</v>
      </c>
      <c r="BFJ55" s="253">
        <v>0</v>
      </c>
      <c r="BFK55" s="253">
        <v>0</v>
      </c>
      <c r="BFL55" s="253">
        <v>0</v>
      </c>
      <c r="BFM55" s="253">
        <v>0</v>
      </c>
      <c r="BFN55" s="253">
        <v>6.8409999999999999E-2</v>
      </c>
      <c r="BFO55" s="253">
        <f t="shared" si="103"/>
        <v>6.8409999999999999E-2</v>
      </c>
      <c r="BFP55" s="253">
        <v>0.21712426967930029</v>
      </c>
      <c r="BFQ55" s="253">
        <v>0</v>
      </c>
      <c r="BFR55" s="253">
        <v>14.296639179300291</v>
      </c>
      <c r="BFS55" s="253">
        <v>0</v>
      </c>
      <c r="BFT55" s="253">
        <v>5.4149220116618067E-2</v>
      </c>
      <c r="BFU55" s="253">
        <f t="shared" si="236"/>
        <v>14.567912669096209</v>
      </c>
      <c r="BFV55" s="253">
        <v>0</v>
      </c>
      <c r="BFW55" s="253">
        <v>0</v>
      </c>
      <c r="BFX55" s="253">
        <v>8.8352843206997083</v>
      </c>
      <c r="BFY55" s="253">
        <v>0</v>
      </c>
      <c r="BFZ55" s="253">
        <v>0</v>
      </c>
      <c r="BGA55" s="253">
        <f t="shared" si="104"/>
        <v>8.8352843206997083</v>
      </c>
      <c r="BGB55" s="253">
        <v>19.369901349854224</v>
      </c>
      <c r="BGC55" s="253">
        <v>0</v>
      </c>
      <c r="BGD55" s="253">
        <v>0</v>
      </c>
      <c r="BGE55" s="253">
        <f t="shared" si="105"/>
        <v>19.369901349854224</v>
      </c>
      <c r="BGF55" s="253">
        <f t="shared" si="237"/>
        <v>43.062666459183667</v>
      </c>
      <c r="BGG55" s="253">
        <v>0</v>
      </c>
      <c r="BGH55" s="253">
        <v>0</v>
      </c>
      <c r="BGI55" s="253">
        <f t="shared" si="106"/>
        <v>0</v>
      </c>
      <c r="BGJ55" s="253">
        <v>0</v>
      </c>
      <c r="BGK55" s="253">
        <v>0.81632653061224481</v>
      </c>
      <c r="BGL55" s="253">
        <v>0</v>
      </c>
      <c r="BGM55" s="253">
        <v>4.3164999999999995E-2</v>
      </c>
      <c r="BGN55" s="253">
        <v>0.19393459037900873</v>
      </c>
      <c r="BGO55" s="253">
        <f t="shared" si="107"/>
        <v>1.0534261209912534</v>
      </c>
      <c r="BGP55" s="253">
        <v>0</v>
      </c>
      <c r="BGQ55" s="253">
        <v>6.9595833600583088</v>
      </c>
      <c r="BGR55" s="253">
        <v>0</v>
      </c>
      <c r="BGS55" s="253">
        <v>4.2622387594752178</v>
      </c>
      <c r="BGT55" s="253">
        <v>0</v>
      </c>
      <c r="BGU55" s="253">
        <f t="shared" si="108"/>
        <v>11.221822119533527</v>
      </c>
      <c r="BGV55" s="253">
        <v>0</v>
      </c>
      <c r="BGW55" s="253">
        <v>0.10159006997084549</v>
      </c>
      <c r="BGX55" s="253">
        <v>0</v>
      </c>
      <c r="BGY55" s="253">
        <v>0</v>
      </c>
      <c r="BGZ55" s="253">
        <v>2.7644942900874634</v>
      </c>
      <c r="BHA55" s="253">
        <f t="shared" si="109"/>
        <v>2.8660843600583088</v>
      </c>
      <c r="BHB55" s="253">
        <v>0</v>
      </c>
      <c r="BHC55" s="253">
        <v>8.818084800291544</v>
      </c>
      <c r="BHD55" s="253">
        <v>0</v>
      </c>
      <c r="BHE55" s="253">
        <v>0</v>
      </c>
      <c r="BHF55" s="253">
        <v>0</v>
      </c>
      <c r="BHG55" s="253">
        <f t="shared" si="110"/>
        <v>8.818084800291544</v>
      </c>
      <c r="BHH55" s="253">
        <f t="shared" si="111"/>
        <v>23.959417400874635</v>
      </c>
      <c r="BHI55" s="253">
        <v>5.842565599125364</v>
      </c>
      <c r="BHJ55" s="253">
        <v>7.4722547696792994</v>
      </c>
      <c r="BHK55" s="253">
        <v>0.28530520553935862</v>
      </c>
      <c r="BHL55" s="253">
        <v>0</v>
      </c>
      <c r="BHM55" s="253">
        <f t="shared" si="112"/>
        <v>13.600125574344023</v>
      </c>
      <c r="BHN55" s="253">
        <v>9.7978866399416908</v>
      </c>
      <c r="BHO55" s="253">
        <v>0</v>
      </c>
      <c r="BHP55" s="253">
        <v>0</v>
      </c>
      <c r="BHQ55" s="253">
        <v>19.838852839650148</v>
      </c>
      <c r="BHR55" s="253">
        <v>0</v>
      </c>
      <c r="BHS55" s="253">
        <f t="shared" si="113"/>
        <v>29.636739479591839</v>
      </c>
      <c r="BHT55" s="253">
        <v>0</v>
      </c>
      <c r="BHU55" s="253">
        <v>0</v>
      </c>
      <c r="BHV55" s="253">
        <v>12.702084909620991</v>
      </c>
      <c r="BHW55" s="253">
        <v>4.425826820699708</v>
      </c>
      <c r="BHX55" s="253">
        <v>0</v>
      </c>
      <c r="BHY55" s="253">
        <f t="shared" si="114"/>
        <v>17.127911730320697</v>
      </c>
      <c r="BHZ55" s="253">
        <v>0</v>
      </c>
      <c r="BIA55" s="253">
        <v>3.7160525</v>
      </c>
      <c r="BIB55" s="253">
        <v>6.7053440000000002</v>
      </c>
      <c r="BIC55" s="253">
        <v>0</v>
      </c>
      <c r="BID55" s="253">
        <v>0</v>
      </c>
      <c r="BIE55" s="253">
        <f t="shared" si="115"/>
        <v>10.4213965</v>
      </c>
      <c r="BIF55" s="253">
        <v>6.8099960597667639</v>
      </c>
      <c r="BIG55" s="253">
        <f t="shared" si="116"/>
        <v>6.8099960597667639</v>
      </c>
      <c r="BIH55" s="253">
        <f t="shared" si="117"/>
        <v>77.596169344023323</v>
      </c>
      <c r="BII55" s="253">
        <v>0</v>
      </c>
      <c r="BIJ55" s="253">
        <v>10.242937330903789</v>
      </c>
      <c r="BIK55" s="253">
        <v>13.174009749271136</v>
      </c>
      <c r="BIL55" s="253">
        <v>0</v>
      </c>
      <c r="BIM55" s="253">
        <f t="shared" si="118"/>
        <v>23.416947080174925</v>
      </c>
      <c r="BIN55" s="253">
        <v>0</v>
      </c>
      <c r="BIO55" s="253">
        <v>19.151484010204079</v>
      </c>
      <c r="BIP55" s="253">
        <v>0.19889616034985422</v>
      </c>
      <c r="BIQ55" s="253">
        <v>0</v>
      </c>
      <c r="BIR55" s="253">
        <v>4.0542268192419826</v>
      </c>
      <c r="BIS55" s="253">
        <f t="shared" si="119"/>
        <v>23.404606989795916</v>
      </c>
      <c r="BIT55" s="253">
        <v>2.5293616005830901</v>
      </c>
      <c r="BIU55" s="253">
        <v>0</v>
      </c>
      <c r="BIV55" s="253">
        <v>14.183039740524782</v>
      </c>
      <c r="BIW55" s="253">
        <v>0</v>
      </c>
      <c r="BIX55" s="253">
        <v>26.170812110787171</v>
      </c>
      <c r="BIY55" s="253">
        <f t="shared" si="120"/>
        <v>42.883213451895045</v>
      </c>
      <c r="BIZ55" s="253">
        <v>0</v>
      </c>
      <c r="BJA55" s="253">
        <v>0.24682634985422736</v>
      </c>
      <c r="BJB55" s="253">
        <v>0</v>
      </c>
      <c r="BJC55" s="253">
        <v>15.198041479591836</v>
      </c>
      <c r="BJD55" s="253">
        <f t="shared" si="121"/>
        <v>15.444867829446064</v>
      </c>
      <c r="BJE55" s="253">
        <v>20.797505376093291</v>
      </c>
      <c r="BJF55" s="253">
        <v>0.50357829737609328</v>
      </c>
      <c r="BJG55" s="253">
        <v>16.864980218658893</v>
      </c>
      <c r="BJH55" s="253">
        <v>0</v>
      </c>
      <c r="BJI55" s="253">
        <f t="shared" si="122"/>
        <v>38.166063892128278</v>
      </c>
      <c r="BJJ55" s="253">
        <f t="shared" si="123"/>
        <v>143.31569924344024</v>
      </c>
      <c r="BJK55" s="253">
        <f t="shared" si="238"/>
        <v>526.14740272067058</v>
      </c>
      <c r="BJL55" s="253">
        <v>0</v>
      </c>
      <c r="BJM55" s="253">
        <v>6.8343279883381911E-3</v>
      </c>
      <c r="BJN55" s="253">
        <v>0</v>
      </c>
      <c r="BJO55" s="253">
        <v>0</v>
      </c>
      <c r="BJP55" s="253">
        <v>0</v>
      </c>
      <c r="BJQ55" s="253">
        <f t="shared" si="124"/>
        <v>6.8343279883381911E-3</v>
      </c>
      <c r="BJR55" s="253">
        <v>0</v>
      </c>
      <c r="BJS55" s="253">
        <v>0</v>
      </c>
      <c r="BJT55" s="253">
        <v>0</v>
      </c>
      <c r="BJU55" s="253">
        <v>0.29604008309037905</v>
      </c>
      <c r="BJV55" s="253">
        <v>0</v>
      </c>
      <c r="BJW55" s="253">
        <f t="shared" si="125"/>
        <v>0.29604008309037905</v>
      </c>
      <c r="BJX55" s="253">
        <v>0</v>
      </c>
      <c r="BJY55" s="253">
        <v>0</v>
      </c>
      <c r="BJZ55" s="253">
        <v>2.1600000000000001E-2</v>
      </c>
      <c r="BKA55" s="253">
        <v>33.450470590379005</v>
      </c>
      <c r="BKB55" s="253">
        <f t="shared" si="126"/>
        <v>33.472070590379005</v>
      </c>
      <c r="BKC55" s="253">
        <v>0</v>
      </c>
      <c r="BKD55" s="253">
        <v>8.6499999999999997E-3</v>
      </c>
      <c r="BKE55" s="253">
        <v>0</v>
      </c>
      <c r="BKF55" s="253">
        <v>0</v>
      </c>
      <c r="BKG55" s="253">
        <v>15.069326059766762</v>
      </c>
      <c r="BKH55" s="253">
        <f t="shared" si="127"/>
        <v>15.077976059766762</v>
      </c>
      <c r="BKI55" s="253">
        <f t="shared" si="128"/>
        <v>48.852921061224485</v>
      </c>
      <c r="BKJ55" s="253">
        <v>0</v>
      </c>
      <c r="BKK55" s="253">
        <v>0.15862196938775508</v>
      </c>
      <c r="BKL55" s="253">
        <v>0</v>
      </c>
      <c r="BKM55" s="253">
        <v>0</v>
      </c>
      <c r="BKN55" s="253">
        <v>5.6559999999999996E-3</v>
      </c>
      <c r="BKO55" s="253">
        <f t="shared" si="129"/>
        <v>0.16427796938775507</v>
      </c>
      <c r="BKP55" s="253">
        <v>9.6999999999999983E-4</v>
      </c>
      <c r="BKQ55" s="253">
        <v>19.306466520408165</v>
      </c>
      <c r="BKR55" s="253">
        <v>4.7353792594752182</v>
      </c>
      <c r="BKS55" s="253">
        <v>0</v>
      </c>
      <c r="BKT55" s="253">
        <v>30.338482360058311</v>
      </c>
      <c r="BKU55" s="253">
        <f t="shared" si="130"/>
        <v>54.381298139941691</v>
      </c>
      <c r="BKV55" s="253">
        <v>0</v>
      </c>
      <c r="BKW55" s="253">
        <v>0</v>
      </c>
      <c r="BKX55" s="253">
        <v>0</v>
      </c>
      <c r="BKY55" s="253">
        <f t="shared" si="131"/>
        <v>0</v>
      </c>
      <c r="BKZ55" s="253">
        <v>0</v>
      </c>
      <c r="BLA55" s="253">
        <v>0</v>
      </c>
      <c r="BLB55" s="253">
        <v>0</v>
      </c>
      <c r="BLC55" s="253">
        <v>0</v>
      </c>
      <c r="BLD55" s="253">
        <v>0</v>
      </c>
      <c r="BLE55" s="253">
        <f t="shared" si="132"/>
        <v>0</v>
      </c>
      <c r="BLF55" s="196">
        <f t="shared" si="133"/>
        <v>54.545576109329446</v>
      </c>
      <c r="BLG55" s="253">
        <v>0</v>
      </c>
      <c r="BLH55" s="253">
        <v>0</v>
      </c>
      <c r="BLI55" s="253">
        <v>16.439421580174926</v>
      </c>
      <c r="BLJ55" s="253">
        <v>0</v>
      </c>
      <c r="BLK55" s="253">
        <v>0</v>
      </c>
      <c r="BLL55" s="253">
        <f t="shared" si="134"/>
        <v>16.439421580174926</v>
      </c>
      <c r="BLM55" s="253">
        <v>0.13246690999999999</v>
      </c>
      <c r="BLN55" s="253">
        <v>4.2692059999999997E-2</v>
      </c>
      <c r="BLO55" s="253">
        <v>8.6476034300000002</v>
      </c>
      <c r="BLP55" s="253"/>
      <c r="BLQ55" s="253">
        <v>8.7197999999999998E-3</v>
      </c>
      <c r="BLR55" s="196">
        <f t="shared" si="135"/>
        <v>8.8314821999999999</v>
      </c>
      <c r="BLS55" s="253">
        <v>0.46607490000000001</v>
      </c>
      <c r="BLT55" s="253">
        <v>9.880863960000001</v>
      </c>
      <c r="BLU55" s="253">
        <v>0.13405497999999999</v>
      </c>
      <c r="BLV55" s="253">
        <v>7.7846767999999997</v>
      </c>
      <c r="BLW55" s="253">
        <v>21.483702279999999</v>
      </c>
      <c r="BLX55" s="196">
        <f t="shared" si="239"/>
        <v>39.749372919999999</v>
      </c>
      <c r="BLY55" s="253"/>
      <c r="BLZ55" s="253"/>
      <c r="BMA55" s="253">
        <v>3.4034893099999994</v>
      </c>
      <c r="BMB55" s="253">
        <v>0.10655452999999999</v>
      </c>
      <c r="BMC55" s="253"/>
      <c r="BMD55" s="196">
        <f t="shared" si="136"/>
        <v>3.5100438399999994</v>
      </c>
      <c r="BME55" s="253">
        <v>4.3622995700000002</v>
      </c>
      <c r="BMF55" s="253">
        <v>4.3463631100000004</v>
      </c>
      <c r="BMG55" s="253">
        <v>2.2006389700000004</v>
      </c>
      <c r="BMH55" s="196">
        <f t="shared" si="137"/>
        <v>10.90930165</v>
      </c>
      <c r="BMI55" s="196">
        <f t="shared" si="138"/>
        <v>79.439622190174916</v>
      </c>
      <c r="BMJ55" s="253">
        <v>7.5095071200000003</v>
      </c>
      <c r="BMK55" s="196">
        <f t="shared" si="139"/>
        <v>7.5095071200000003</v>
      </c>
      <c r="BML55" s="253">
        <v>0.13380202999999999</v>
      </c>
      <c r="BMM55" s="253">
        <v>0.29829053000000005</v>
      </c>
      <c r="BMN55" s="253"/>
      <c r="BMO55" s="253">
        <v>3.8628855299999998</v>
      </c>
      <c r="BMP55" s="253">
        <v>0.22547054</v>
      </c>
      <c r="BMQ55" s="196">
        <f t="shared" si="140"/>
        <v>4.5204486299999997</v>
      </c>
      <c r="BMR55" s="253"/>
      <c r="BMS55" s="253">
        <v>6.8079000000000001E-2</v>
      </c>
      <c r="BMT55" s="253"/>
      <c r="BMU55" s="253">
        <v>6.2747401099999998</v>
      </c>
      <c r="BMV55" s="253">
        <v>24.878723270000002</v>
      </c>
      <c r="BMW55" s="196">
        <f t="shared" si="141"/>
        <v>31.221542380000002</v>
      </c>
      <c r="BMX55" s="253">
        <v>1.3113876100000001</v>
      </c>
      <c r="BMY55" s="253">
        <v>2.5000000000000001E-3</v>
      </c>
      <c r="BMZ55" s="253">
        <v>0.22364751000000002</v>
      </c>
      <c r="BNA55" s="253">
        <v>2.0709257700000001</v>
      </c>
      <c r="BNB55" s="253">
        <v>11.396981910000001</v>
      </c>
      <c r="BNC55" s="196">
        <f t="shared" si="142"/>
        <v>15.005442800000001</v>
      </c>
      <c r="BND55" s="253">
        <v>7.2945000000000002</v>
      </c>
      <c r="BNE55" s="253">
        <v>0.20752899999999999</v>
      </c>
      <c r="BNF55" s="253">
        <v>8.7270958500000013</v>
      </c>
      <c r="BNG55" s="253">
        <v>0.17819054999999998</v>
      </c>
      <c r="BNH55" s="253">
        <v>7.4020000000000002E-2</v>
      </c>
      <c r="BNI55" s="196">
        <f t="shared" si="143"/>
        <v>16.481335400000003</v>
      </c>
      <c r="BNJ55" s="196">
        <f t="shared" si="144"/>
        <v>74.738276330000005</v>
      </c>
      <c r="BNK55" s="253">
        <v>0.24149403</v>
      </c>
      <c r="BNL55" s="253"/>
      <c r="BNM55" s="253">
        <v>23.485887209999998</v>
      </c>
      <c r="BNN55" s="253">
        <v>23.955546079999998</v>
      </c>
      <c r="BNO55" s="253">
        <v>0.20478703999999998</v>
      </c>
      <c r="BNP55" s="196">
        <f t="shared" si="145"/>
        <v>47.88771435999999</v>
      </c>
      <c r="BNQ55" s="253"/>
      <c r="BNR55" s="253">
        <v>0.16887479999999999</v>
      </c>
      <c r="BNS55" s="253">
        <v>0.15026007</v>
      </c>
      <c r="BNT55" s="253">
        <v>49.323578539999993</v>
      </c>
      <c r="BNU55" s="253">
        <v>1.1189660000000001E-2</v>
      </c>
      <c r="BNV55" s="196">
        <f t="shared" si="146"/>
        <v>49.653903069999991</v>
      </c>
      <c r="BNW55" s="253">
        <v>0.36655559999999998</v>
      </c>
      <c r="BNX55" s="253">
        <v>0.35706512000000001</v>
      </c>
      <c r="BNY55" s="253"/>
      <c r="BNZ55" s="253"/>
      <c r="BOA55" s="253"/>
      <c r="BOB55" s="196">
        <f t="shared" si="147"/>
        <v>0.72362072</v>
      </c>
      <c r="BOC55" s="253"/>
      <c r="BOD55" s="253">
        <v>1.99474251</v>
      </c>
      <c r="BOE55" s="253">
        <v>5.773215000000001E-2</v>
      </c>
      <c r="BOF55" s="253">
        <v>1.0921425300000001</v>
      </c>
      <c r="BOG55" s="253">
        <v>21.409358639999997</v>
      </c>
      <c r="BOH55" s="196">
        <f t="shared" si="148"/>
        <v>24.553975829999999</v>
      </c>
      <c r="BOI55" s="253"/>
      <c r="BOJ55" s="196">
        <f t="shared" si="149"/>
        <v>0</v>
      </c>
      <c r="BOK55" s="196">
        <f t="shared" si="150"/>
        <v>122.81921397999997</v>
      </c>
      <c r="BOL55" s="253">
        <v>6.9115000000000001E-3</v>
      </c>
      <c r="BOM55" s="253">
        <v>0.17604</v>
      </c>
      <c r="BON55" s="253">
        <v>4.34</v>
      </c>
      <c r="BOO55" s="196">
        <f t="shared" si="240"/>
        <v>4.5229514999999996</v>
      </c>
      <c r="BOP55" s="196"/>
      <c r="BOQ55" s="196">
        <v>13.03875</v>
      </c>
      <c r="BOR55" s="196">
        <v>0.33366000000000001</v>
      </c>
      <c r="BOS55" s="196">
        <v>1.63346956</v>
      </c>
      <c r="BOT55" s="196"/>
      <c r="BOU55" s="196">
        <f t="shared" si="151"/>
        <v>15.00587956</v>
      </c>
      <c r="BOV55" s="196">
        <v>13.328542859999999</v>
      </c>
      <c r="BOW55" s="196">
        <v>11.72878</v>
      </c>
      <c r="BOX55" s="196">
        <v>1.2172255000000001</v>
      </c>
      <c r="BOY55" s="196">
        <v>2.9241881899999997</v>
      </c>
      <c r="BOZ55" s="196"/>
      <c r="BPA55" s="196">
        <v>18.79736153</v>
      </c>
      <c r="BPB55" s="196">
        <f t="shared" si="152"/>
        <v>47.996098079999996</v>
      </c>
      <c r="BPC55" s="196">
        <v>0.12751985000000002</v>
      </c>
      <c r="BPD55" s="196"/>
      <c r="BPE55" s="196">
        <v>0.16694698999999999</v>
      </c>
      <c r="BPF55" s="196">
        <v>9.3763967499999996</v>
      </c>
      <c r="BPG55" s="196">
        <f t="shared" si="153"/>
        <v>9.6708635899999997</v>
      </c>
      <c r="BPH55" s="196">
        <v>8.7142654000000004</v>
      </c>
      <c r="BPI55" s="196">
        <v>7.3141313600000002</v>
      </c>
      <c r="BPJ55" s="196">
        <v>6.5851999999999994E-3</v>
      </c>
      <c r="BPK55" s="196">
        <f t="shared" si="154"/>
        <v>16.03498196</v>
      </c>
      <c r="BPL55" s="196">
        <f t="shared" si="155"/>
        <v>93.23077468999999</v>
      </c>
      <c r="BPM55" s="196">
        <v>0.19608385</v>
      </c>
      <c r="BPN55" s="196">
        <v>12.5212039</v>
      </c>
      <c r="BPO55" s="196">
        <f t="shared" si="156"/>
        <v>12.717287750000001</v>
      </c>
      <c r="BPP55" s="196"/>
      <c r="BPQ55" s="196">
        <v>9.4587662300000002</v>
      </c>
      <c r="BPR55" s="196"/>
      <c r="BPS55" s="196">
        <v>1.6368288799999999</v>
      </c>
      <c r="BPT55" s="196">
        <v>7.6560150000000007E-2</v>
      </c>
      <c r="BPU55" s="196">
        <f t="shared" si="157"/>
        <v>11.17215526</v>
      </c>
      <c r="BPV55" s="196"/>
      <c r="BPW55" s="196">
        <v>0.32281035999999996</v>
      </c>
      <c r="BPX55" s="196"/>
      <c r="BPY55" s="196"/>
      <c r="BPZ55" s="196">
        <f t="shared" si="241"/>
        <v>0.32281035999999996</v>
      </c>
      <c r="BQA55" s="196">
        <v>1.1527555899999999</v>
      </c>
      <c r="BQB55" s="196">
        <v>7</v>
      </c>
      <c r="BQC55" s="196"/>
      <c r="BQD55" s="196">
        <v>27.473618780000002</v>
      </c>
      <c r="BQE55" s="196"/>
      <c r="BQF55" s="196">
        <f t="shared" si="158"/>
        <v>35.626374370000001</v>
      </c>
      <c r="BQG55" s="196">
        <v>7.0867050000000001E-2</v>
      </c>
      <c r="BQH55" s="196">
        <v>23.56318177</v>
      </c>
      <c r="BQI55" s="196">
        <v>23.230096469999999</v>
      </c>
      <c r="BQJ55" s="196">
        <v>21.546293779999999</v>
      </c>
      <c r="BQK55" s="196"/>
      <c r="BQL55" s="196">
        <f t="shared" si="159"/>
        <v>68.410439069999995</v>
      </c>
      <c r="BQM55" s="196">
        <f t="shared" si="242"/>
        <v>128.24906680999999</v>
      </c>
      <c r="BQN55" s="196">
        <v>1.5261688399999997</v>
      </c>
      <c r="BQO55" s="196">
        <v>1.57630208</v>
      </c>
      <c r="BQP55" s="196">
        <v>7.0936470000000001E-2</v>
      </c>
      <c r="BQQ55" s="196">
        <v>7</v>
      </c>
      <c r="BQR55" s="196">
        <f t="shared" si="160"/>
        <v>10.173407389999999</v>
      </c>
      <c r="BQS55" s="196">
        <v>1.0717443999999998</v>
      </c>
      <c r="BQT55" s="196">
        <v>7.69819648</v>
      </c>
      <c r="BQU55" s="196">
        <v>61.175563040000007</v>
      </c>
      <c r="BQV55" s="196">
        <v>1.0184196999999999</v>
      </c>
      <c r="BQW55" s="196">
        <v>0.52115109000000004</v>
      </c>
      <c r="BQX55" s="196">
        <f t="shared" si="161"/>
        <v>71.485074710000006</v>
      </c>
      <c r="BQY55" s="196">
        <v>20.337465120000001</v>
      </c>
      <c r="BQZ55" s="196">
        <v>0.84755639999999999</v>
      </c>
      <c r="BRA55" s="196">
        <v>4.7786599999999999E-2</v>
      </c>
      <c r="BRB55" s="196">
        <v>1.35102853</v>
      </c>
      <c r="BRC55" s="196">
        <v>22.79597493</v>
      </c>
      <c r="BRD55" s="196">
        <f t="shared" si="162"/>
        <v>45.379811579999995</v>
      </c>
      <c r="BRE55" s="196">
        <v>12.93886294</v>
      </c>
      <c r="BRF55" s="196">
        <v>0.90640392999999997</v>
      </c>
      <c r="BRG55" s="196">
        <v>23.550446910000002</v>
      </c>
      <c r="BRH55" s="196">
        <v>0.52571864000000001</v>
      </c>
      <c r="BRI55" s="196">
        <v>0.72980592</v>
      </c>
      <c r="BRJ55" s="196">
        <f t="shared" si="163"/>
        <v>38.651238339999999</v>
      </c>
      <c r="BRK55" s="196">
        <v>0.54555278000000007</v>
      </c>
      <c r="BRL55" s="196">
        <v>20.54910911</v>
      </c>
      <c r="BRM55" s="196">
        <f t="shared" si="164"/>
        <v>21.094661890000001</v>
      </c>
      <c r="BRN55" s="196">
        <f t="shared" si="243"/>
        <v>186.78419391</v>
      </c>
      <c r="BRO55" s="196">
        <v>0.33794775999999999</v>
      </c>
      <c r="BRP55" s="196">
        <v>15.490326510000001</v>
      </c>
      <c r="BRQ55" s="196">
        <v>0.54164666000000006</v>
      </c>
      <c r="BRR55" s="196">
        <f t="shared" si="165"/>
        <v>16.369920930000003</v>
      </c>
      <c r="BRS55" s="196"/>
      <c r="BRT55" s="196">
        <v>3.6329783699999996</v>
      </c>
      <c r="BRU55" s="196">
        <v>18.778268179999998</v>
      </c>
      <c r="BRV55" s="196">
        <v>29.789289010000001</v>
      </c>
      <c r="BRW55" s="196">
        <v>19.730685240000003</v>
      </c>
      <c r="BRX55" s="196">
        <f t="shared" si="166"/>
        <v>71.931220800000006</v>
      </c>
      <c r="BRY55" s="196">
        <v>1.3281386600000002</v>
      </c>
      <c r="BRZ55" s="196">
        <v>0.48828948</v>
      </c>
      <c r="BSA55" s="196">
        <v>9.7123870000000001E-2</v>
      </c>
      <c r="BSB55" s="196">
        <v>42.561996100000002</v>
      </c>
      <c r="BSC55" s="196">
        <v>25.028707100000002</v>
      </c>
      <c r="BSD55" s="196">
        <f t="shared" si="167"/>
        <v>69.504255210000011</v>
      </c>
      <c r="BSE55" s="196">
        <v>1.9111958399999998</v>
      </c>
      <c r="BSF55" s="196">
        <v>0.46914022000000005</v>
      </c>
      <c r="BSG55" s="196">
        <v>2.9992783100000002</v>
      </c>
      <c r="BSH55" s="196">
        <v>36.290903780000001</v>
      </c>
      <c r="BSI55" s="196">
        <v>0.41317180999999997</v>
      </c>
      <c r="BSJ55" s="196">
        <f t="shared" si="168"/>
        <v>42.083689960000001</v>
      </c>
      <c r="BSK55" s="196">
        <v>33.843279900000006</v>
      </c>
      <c r="BSL55" s="196">
        <v>3.57661491</v>
      </c>
      <c r="BSM55" s="196">
        <v>7.4039824799999998</v>
      </c>
      <c r="BSN55" s="196"/>
      <c r="BSO55" s="196">
        <f t="shared" si="169"/>
        <v>44.823877289999999</v>
      </c>
      <c r="BSP55" s="196">
        <f t="shared" si="170"/>
        <v>244.71296419000004</v>
      </c>
      <c r="BSQ55" s="196">
        <v>1.0625783</v>
      </c>
      <c r="BSR55" s="196">
        <f t="shared" si="171"/>
        <v>1.0625783</v>
      </c>
      <c r="BSS55" s="196">
        <v>1.07348402</v>
      </c>
      <c r="BST55" s="196">
        <v>0.6197783</v>
      </c>
      <c r="BSU55" s="196"/>
      <c r="BSV55" s="196">
        <v>0.91261303000000005</v>
      </c>
      <c r="BSW55" s="196">
        <v>1.8620000000000001E-2</v>
      </c>
      <c r="BSX55" s="196">
        <f t="shared" si="172"/>
        <v>2.6244953500000001</v>
      </c>
      <c r="BSY55" s="196"/>
      <c r="BSZ55" s="196">
        <v>39.996360920000008</v>
      </c>
      <c r="BTA55" s="196">
        <v>0.15252895000000002</v>
      </c>
      <c r="BTB55" s="196">
        <v>0.77144102000000003</v>
      </c>
      <c r="BTC55" s="196">
        <v>11.582181120000001</v>
      </c>
      <c r="BTD55" s="196">
        <f t="shared" si="173"/>
        <v>52.502512010000004</v>
      </c>
      <c r="BTE55" s="196">
        <v>0.32238942999999998</v>
      </c>
      <c r="BTF55" s="196">
        <v>8.6836900000000009E-3</v>
      </c>
      <c r="BTG55" s="196">
        <v>26.210642889999999</v>
      </c>
      <c r="BTH55" s="196">
        <v>17.705303000000001</v>
      </c>
      <c r="BTI55" s="196"/>
      <c r="BTJ55" s="196">
        <f t="shared" si="174"/>
        <v>44.247019010000002</v>
      </c>
      <c r="BTK55" s="196"/>
      <c r="BTL55" s="196"/>
      <c r="BTM55" s="196">
        <v>22.262402179999999</v>
      </c>
      <c r="BTN55" s="196">
        <v>0.53976432000000008</v>
      </c>
      <c r="BTO55" s="196">
        <v>1.44550158</v>
      </c>
      <c r="BTP55" s="196">
        <f t="shared" si="175"/>
        <v>24.247668079999997</v>
      </c>
      <c r="BTQ55" s="196">
        <f t="shared" si="176"/>
        <v>124.68427275000001</v>
      </c>
      <c r="BTR55" s="196">
        <v>0.20622293</v>
      </c>
      <c r="BTS55" s="196">
        <v>7.7341506199999994</v>
      </c>
      <c r="BTT55" s="196">
        <v>0.12068</v>
      </c>
      <c r="BTU55" s="196">
        <v>2.2286001299999998</v>
      </c>
      <c r="BTV55" s="196">
        <f t="shared" si="177"/>
        <v>10.289653679999999</v>
      </c>
      <c r="BTW55" s="196">
        <v>0.26631899999999997</v>
      </c>
      <c r="BTX55" s="196">
        <v>3.0983971699999993</v>
      </c>
      <c r="BTY55" s="196">
        <v>0.70297221999999993</v>
      </c>
      <c r="BTZ55" s="196"/>
      <c r="BUA55" s="196">
        <v>40.110932080000005</v>
      </c>
      <c r="BUB55" s="196">
        <f t="shared" si="178"/>
        <v>44.178620470000006</v>
      </c>
      <c r="BUC55" s="196">
        <v>9.8613300299999995</v>
      </c>
      <c r="BUD55" s="196">
        <v>1.14959894</v>
      </c>
      <c r="BUE55" s="196">
        <v>2.1369562100000001</v>
      </c>
      <c r="BUF55" s="196">
        <v>3.8245875299999996</v>
      </c>
      <c r="BUG55" s="196">
        <v>0.29652071999999996</v>
      </c>
      <c r="BUH55" s="196">
        <f t="shared" si="179"/>
        <v>17.268993429999998</v>
      </c>
      <c r="BUI55" s="196">
        <v>0.33534122</v>
      </c>
      <c r="BUJ55" s="196">
        <v>1.4139000000000001E-2</v>
      </c>
      <c r="BUK55" s="196"/>
      <c r="BUL55" s="196"/>
      <c r="BUM55" s="196">
        <v>46.992725160000006</v>
      </c>
      <c r="BUN55" s="196">
        <f t="shared" si="180"/>
        <v>47.342205380000003</v>
      </c>
      <c r="BUO55" s="196">
        <v>8.6459500000000012E-3</v>
      </c>
      <c r="BUP55" s="196">
        <v>0.86018179000000006</v>
      </c>
      <c r="BUQ55" s="196">
        <f t="shared" si="181"/>
        <v>0.86882774000000007</v>
      </c>
      <c r="BUR55" s="196">
        <f t="shared" si="182"/>
        <v>119.9483007</v>
      </c>
      <c r="BUS55" s="196">
        <v>24.640843449999998</v>
      </c>
      <c r="BUT55" s="196">
        <v>13.01868696</v>
      </c>
      <c r="BUU55" s="196">
        <v>17.30941185</v>
      </c>
      <c r="BUV55" s="196">
        <f t="shared" si="183"/>
        <v>54.968942260000006</v>
      </c>
      <c r="BUW55" s="196">
        <v>0.68859174000000001</v>
      </c>
      <c r="BUX55" s="196">
        <v>7.1770591599999998</v>
      </c>
      <c r="BUY55" s="196">
        <v>0.74976423999999997</v>
      </c>
      <c r="BUZ55" s="196">
        <v>2.6445652500000003</v>
      </c>
      <c r="BVA55" s="196">
        <v>17.04504536</v>
      </c>
      <c r="BVB55" s="196">
        <f t="shared" si="184"/>
        <v>28.305025749999999</v>
      </c>
      <c r="BVC55" s="196">
        <v>35.316516020000002</v>
      </c>
      <c r="BVD55" s="196">
        <v>2.4777028200000002</v>
      </c>
      <c r="BVE55" s="196">
        <v>18.210611710000002</v>
      </c>
      <c r="BVF55" s="196">
        <v>0.87542847000000001</v>
      </c>
      <c r="BVG55" s="196">
        <v>4.8020868100000005</v>
      </c>
      <c r="BVH55" s="196">
        <f t="shared" si="185"/>
        <v>61.682345830000003</v>
      </c>
      <c r="BVI55" s="196">
        <v>41.574175179999997</v>
      </c>
      <c r="BVJ55" s="196">
        <v>8.146920380000001</v>
      </c>
      <c r="BVK55" s="196">
        <v>0.36022606999999995</v>
      </c>
      <c r="BVL55" s="196">
        <v>12.85668169</v>
      </c>
      <c r="BVM55" s="196">
        <v>4.66376802</v>
      </c>
      <c r="BVN55" s="196">
        <f t="shared" si="206"/>
        <v>67.601771339999999</v>
      </c>
      <c r="BVO55" s="196">
        <v>15.222027219999999</v>
      </c>
      <c r="BVP55" s="196">
        <v>1.5792276999999999</v>
      </c>
      <c r="BVQ55" s="196">
        <v>23.991962000000001</v>
      </c>
      <c r="BVR55" s="196">
        <v>12.58760328</v>
      </c>
      <c r="BVS55" s="196"/>
      <c r="BVT55" s="196">
        <f t="shared" si="186"/>
        <v>53.380820200000002</v>
      </c>
      <c r="BVU55" s="196">
        <f t="shared" si="187"/>
        <v>265.93890537999999</v>
      </c>
      <c r="BVV55" s="196">
        <f t="shared" si="244"/>
        <v>1543.944088100729</v>
      </c>
      <c r="BVW55" s="196">
        <v>1.0019098499999999</v>
      </c>
      <c r="BVX55" s="196">
        <v>0.8080368</v>
      </c>
      <c r="BVY55" s="196"/>
      <c r="BVZ55" s="196"/>
      <c r="BWA55" s="196"/>
      <c r="BWB55" s="196">
        <f t="shared" si="245"/>
        <v>1.8099466499999999</v>
      </c>
      <c r="BWC55" s="196">
        <v>0.30840475000000001</v>
      </c>
      <c r="BWD55" s="196">
        <v>1.6469999999999999E-2</v>
      </c>
      <c r="BWE55" s="196">
        <v>0.54681191000000007</v>
      </c>
      <c r="BWF55" s="196">
        <v>1.26021435</v>
      </c>
      <c r="BWG55" s="196">
        <v>5.0006099999999998E-2</v>
      </c>
      <c r="BWH55" s="196">
        <f t="shared" si="204"/>
        <v>2.18190711</v>
      </c>
      <c r="BWI55" s="196">
        <v>0.16925455</v>
      </c>
      <c r="BWJ55" s="196">
        <v>1.5792360700000001</v>
      </c>
      <c r="BWK55" s="196">
        <v>6.0487704300000003</v>
      </c>
      <c r="BWL55" s="196">
        <v>7.0379999999999998E-2</v>
      </c>
      <c r="BWM55" s="196">
        <v>27.521495379999998</v>
      </c>
      <c r="BWN55" s="196">
        <f t="shared" si="209"/>
        <v>35.389136430000001</v>
      </c>
      <c r="BWO55" s="196">
        <v>28.09496257</v>
      </c>
      <c r="BWP55" s="196"/>
      <c r="BWQ55" s="196">
        <v>1.3972879199999988</v>
      </c>
      <c r="BWR55" s="196">
        <v>0.18641779</v>
      </c>
      <c r="BWS55" s="196"/>
      <c r="BWT55" s="196">
        <f t="shared" si="210"/>
        <v>29.67866828</v>
      </c>
      <c r="BWU55" s="196">
        <v>14.658958610000001</v>
      </c>
      <c r="BWV55" s="196">
        <f t="shared" si="246"/>
        <v>14.658958610000001</v>
      </c>
      <c r="BWW55" s="196">
        <f t="shared" si="247"/>
        <v>83.718617080000001</v>
      </c>
      <c r="BWX55" s="196">
        <v>7.6727969999999909E-2</v>
      </c>
      <c r="BWY55" s="196">
        <v>44.27713</v>
      </c>
      <c r="BWZ55" s="196"/>
      <c r="BXA55" s="196">
        <v>5.6276589999999994E-2</v>
      </c>
      <c r="BXB55" s="196">
        <f t="shared" si="190"/>
        <v>44.410134560000003</v>
      </c>
      <c r="BXC55" s="196">
        <v>7.5828699999999999E-2</v>
      </c>
      <c r="BXD55" s="196">
        <v>1.3161</v>
      </c>
      <c r="BXE55" s="196"/>
      <c r="BXF55" s="196">
        <v>50.455600329999996</v>
      </c>
      <c r="BXG55" s="196">
        <v>1.3969100499999998</v>
      </c>
      <c r="BXH55" s="196">
        <f t="shared" si="191"/>
        <v>53.244439079999999</v>
      </c>
      <c r="BXI55" s="196">
        <v>21.035715190000001</v>
      </c>
      <c r="BXJ55" s="196">
        <v>3.7240000000000002E-2</v>
      </c>
      <c r="BXK55" s="196">
        <v>7.2054925000000001</v>
      </c>
      <c r="BXL55" s="196">
        <v>37.192450619999995</v>
      </c>
      <c r="BXM55" s="196">
        <v>6.0073025499999995</v>
      </c>
      <c r="BXN55" s="196">
        <f t="shared" si="192"/>
        <v>71.478200860000001</v>
      </c>
      <c r="BXO55" s="196"/>
      <c r="BXP55" s="196">
        <v>17.454418520000001</v>
      </c>
      <c r="BXQ55" s="196">
        <v>4.3919599999999996E-2</v>
      </c>
      <c r="BXR55" s="196">
        <v>4.0106679999999999E-2</v>
      </c>
      <c r="BXS55" s="196">
        <v>0.83337651999999984</v>
      </c>
      <c r="BXT55" s="196">
        <f t="shared" si="193"/>
        <v>18.371821320000002</v>
      </c>
      <c r="BXU55" s="196">
        <f t="shared" si="194"/>
        <v>187.50459581999999</v>
      </c>
      <c r="BXV55" s="196">
        <v>0.16713528</v>
      </c>
      <c r="BXW55" s="196">
        <v>0.56373119999999999</v>
      </c>
      <c r="BXX55" s="196">
        <v>43.692161450000008</v>
      </c>
      <c r="BXY55" s="196">
        <f t="shared" si="195"/>
        <v>44.423027930000011</v>
      </c>
      <c r="BXZ55" s="196">
        <v>0.22397628000000003</v>
      </c>
      <c r="BYA55" s="196">
        <v>0.39604717000000006</v>
      </c>
      <c r="BYB55" s="196">
        <v>33.042304600000001</v>
      </c>
      <c r="BYC55" s="196">
        <v>0.50451254000000001</v>
      </c>
      <c r="BYD55" s="196">
        <v>4.4801796600000001</v>
      </c>
      <c r="BYE55" s="196">
        <f t="shared" si="196"/>
        <v>38.647020249999997</v>
      </c>
      <c r="BYF55" s="196">
        <v>0.1899245</v>
      </c>
      <c r="BYG55" s="196">
        <v>8.7739200000000003E-2</v>
      </c>
      <c r="BYH55" s="196">
        <v>7.8479999999999994E-2</v>
      </c>
      <c r="BYI55" s="196">
        <v>7.9824429999999988E-2</v>
      </c>
      <c r="BYJ55" s="196">
        <v>40.101181599999997</v>
      </c>
      <c r="BYK55" s="196">
        <f t="shared" si="207"/>
        <v>40.537149729999996</v>
      </c>
      <c r="BYL55" s="196">
        <v>8.0765328400000005</v>
      </c>
      <c r="BYM55" s="196">
        <v>7.7520000000000006E-2</v>
      </c>
      <c r="BYN55" s="196">
        <v>1.2407128799999998</v>
      </c>
      <c r="BYO55" s="196">
        <v>14.839801820000002</v>
      </c>
      <c r="BYP55" s="196"/>
      <c r="BYQ55" s="196">
        <f t="shared" si="205"/>
        <v>24.23456754</v>
      </c>
      <c r="BYR55" s="196">
        <v>0.91474800000000001</v>
      </c>
      <c r="BYS55" s="196"/>
      <c r="BYT55" s="196">
        <v>8.7391999999999997E-2</v>
      </c>
      <c r="BYU55" s="196">
        <v>30.09681707</v>
      </c>
      <c r="BYV55" s="196">
        <f t="shared" si="197"/>
        <v>31.098957070000001</v>
      </c>
      <c r="BYW55" s="196">
        <f t="shared" si="198"/>
        <v>178.94072252000004</v>
      </c>
      <c r="BYX55" s="196">
        <v>15.402417829999999</v>
      </c>
      <c r="BYY55" s="196">
        <f t="shared" si="199"/>
        <v>15.402417829999999</v>
      </c>
      <c r="BYZ55" s="196">
        <v>1.6424054199999998</v>
      </c>
      <c r="BZA55" s="196">
        <v>3.9394749999999999E-2</v>
      </c>
      <c r="BZB55" s="196">
        <v>0.37458999999999998</v>
      </c>
      <c r="BZC55" s="196">
        <v>36.533982950000002</v>
      </c>
      <c r="BZD55" s="196">
        <v>0.13128479999999998</v>
      </c>
      <c r="BZE55" s="196">
        <f t="shared" si="200"/>
        <v>38.721657920000006</v>
      </c>
      <c r="BZF55" s="196">
        <v>15.0147754</v>
      </c>
      <c r="BZG55" s="196">
        <v>4.3749999999999997E-2</v>
      </c>
      <c r="BZH55" s="196">
        <v>0.13554898999999998</v>
      </c>
      <c r="BZI55" s="196">
        <v>2.7159978000000002</v>
      </c>
      <c r="BZJ55" s="196">
        <f t="shared" si="201"/>
        <v>17.910072190000001</v>
      </c>
      <c r="BZK55" s="196">
        <v>48.552993399999998</v>
      </c>
      <c r="BZL55" s="196">
        <v>0.47824255999999998</v>
      </c>
      <c r="BZM55" s="196"/>
      <c r="BZN55" s="196">
        <v>0.31727359999999999</v>
      </c>
      <c r="BZO55" s="196"/>
      <c r="BZP55" s="196">
        <f t="shared" si="229"/>
        <v>49.348509559999997</v>
      </c>
      <c r="BZQ55" s="196">
        <f t="shared" si="202"/>
        <v>121.38265749999999</v>
      </c>
      <c r="BZR55" s="196">
        <f t="shared" si="203"/>
        <v>571.54659291999997</v>
      </c>
      <c r="BZS55" s="237"/>
      <c r="BZT55" s="197"/>
      <c r="BZU55" s="197"/>
      <c r="BZV55" s="199"/>
      <c r="BZW55" s="211"/>
      <c r="BZX55" s="233"/>
      <c r="BZY55" s="197"/>
      <c r="BZZ55" s="197"/>
      <c r="CAA55" s="197"/>
      <c r="CAB55" s="199"/>
      <c r="CAC55" s="211"/>
      <c r="CAD55" s="211"/>
      <c r="CAE55" s="197"/>
      <c r="CAF55" s="199"/>
      <c r="CAG55" s="237"/>
      <c r="CAH55" s="237"/>
      <c r="CAI55" s="199"/>
      <c r="CAJ55" s="211"/>
      <c r="CAK55" s="211"/>
      <c r="CAL55" s="199"/>
      <c r="CAM55" s="240"/>
      <c r="CAN55" s="240"/>
      <c r="CAO55" s="198"/>
      <c r="CAP55" s="199"/>
      <c r="CAQ55" s="211"/>
      <c r="CAR55" s="211"/>
      <c r="CAS55" s="198"/>
      <c r="CAT55" s="199"/>
      <c r="CAU55" s="233"/>
      <c r="CAV55" s="233"/>
      <c r="CAW55" s="198"/>
      <c r="CAX55" s="198"/>
      <c r="CAY55" s="198"/>
      <c r="CAZ55" s="198"/>
      <c r="CBA55" s="198"/>
      <c r="CBB55" s="199"/>
      <c r="CBC55" s="233"/>
      <c r="CBD55" s="233"/>
      <c r="CBE55" s="198"/>
      <c r="CBF55" s="199"/>
      <c r="CBG55" s="237"/>
      <c r="CBH55" s="237"/>
      <c r="CBI55" s="198"/>
      <c r="CBJ55" s="197"/>
      <c r="CBK55" s="199"/>
      <c r="CBL55" s="237"/>
      <c r="CBM55" s="237"/>
      <c r="CBN55" s="197"/>
      <c r="CBO55" s="199"/>
      <c r="CBP55" s="237"/>
      <c r="CBQ55" s="237"/>
      <c r="CBR55" s="197"/>
      <c r="CBS55" s="197"/>
      <c r="CBT55" s="197"/>
      <c r="CBU55" s="197"/>
      <c r="CBV55" s="197"/>
      <c r="CBW55" s="197"/>
      <c r="CBX55" s="197"/>
      <c r="CBY55" s="199"/>
      <c r="CBZ55" s="211"/>
      <c r="CCA55" s="237"/>
      <c r="CCB55" s="197"/>
      <c r="CCC55" s="199"/>
      <c r="CCD55" s="233"/>
      <c r="CCE55" s="233"/>
      <c r="CCF55" s="197"/>
      <c r="CCG55" s="199"/>
      <c r="CCH55" s="211"/>
      <c r="CCI55" s="211"/>
      <c r="CCJ55" s="197"/>
      <c r="CCK55" s="197"/>
      <c r="CCL55" s="197"/>
      <c r="CCM55" s="199"/>
      <c r="CCN55" s="237"/>
      <c r="CCO55" s="237"/>
      <c r="CCP55" s="197"/>
      <c r="CCQ55" s="197"/>
      <c r="CCR55" s="198"/>
      <c r="CCS55" s="198">
        <f t="shared" si="248"/>
        <v>-34.491377630000216</v>
      </c>
      <c r="CCT55" s="199"/>
      <c r="CDA55" s="225" t="s">
        <v>229</v>
      </c>
      <c r="CDB55" s="225">
        <v>5</v>
      </c>
      <c r="CDC55" s="225">
        <v>11</v>
      </c>
      <c r="CDJ55" s="207" t="s">
        <v>10</v>
      </c>
      <c r="CDK55" s="234">
        <v>1.7278099198250729</v>
      </c>
      <c r="CDL55" s="235"/>
      <c r="CDY55" s="229" t="s">
        <v>10</v>
      </c>
      <c r="CDZ55" s="230">
        <v>1.7376935800000002</v>
      </c>
      <c r="CEA55" s="230"/>
    </row>
    <row r="56" spans="1:2159" s="200" customFormat="1" outlineLevel="1" x14ac:dyDescent="0.2">
      <c r="A56" s="204" t="s">
        <v>44</v>
      </c>
      <c r="B56" s="195">
        <v>0.77559040000000001</v>
      </c>
      <c r="C56" s="195"/>
      <c r="D56" s="195"/>
      <c r="E56" s="195">
        <v>6.93E-2</v>
      </c>
      <c r="F56" s="195"/>
      <c r="G56" s="195">
        <v>2.1499999999999998E-2</v>
      </c>
      <c r="H56" s="195"/>
      <c r="I56" s="195">
        <v>0.91230696</v>
      </c>
      <c r="J56" s="195">
        <v>78.933758349999991</v>
      </c>
      <c r="K56" s="195"/>
      <c r="L56" s="195"/>
      <c r="M56" s="195"/>
      <c r="N56" s="195"/>
      <c r="O56" s="202">
        <v>79.936865309999988</v>
      </c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  <c r="DO56" s="195"/>
      <c r="DP56" s="195"/>
      <c r="DQ56" s="195"/>
      <c r="DR56" s="195"/>
      <c r="DS56" s="195"/>
      <c r="DT56" s="195"/>
      <c r="DU56" s="195"/>
      <c r="DV56" s="195"/>
      <c r="DW56" s="195"/>
      <c r="DX56" s="195"/>
      <c r="DY56" s="195"/>
      <c r="DZ56" s="195"/>
      <c r="EA56" s="195"/>
      <c r="EB56" s="195"/>
      <c r="EC56" s="195"/>
      <c r="ED56" s="195"/>
      <c r="EE56" s="195"/>
      <c r="EF56" s="195"/>
      <c r="EG56" s="195"/>
      <c r="EH56" s="195"/>
      <c r="EI56" s="195"/>
      <c r="EJ56" s="195"/>
      <c r="EK56" s="195"/>
      <c r="EL56" s="195"/>
      <c r="EM56" s="195"/>
      <c r="EN56" s="195"/>
      <c r="EO56" s="195"/>
      <c r="EP56" s="195"/>
      <c r="EQ56" s="195"/>
      <c r="ER56" s="195"/>
      <c r="ES56" s="195"/>
      <c r="ET56" s="195"/>
      <c r="EU56" s="195"/>
      <c r="EV56" s="195"/>
      <c r="EW56" s="195"/>
      <c r="EX56" s="195"/>
      <c r="EY56" s="195"/>
      <c r="EZ56" s="195"/>
      <c r="FA56" s="195"/>
      <c r="FB56" s="195"/>
      <c r="FC56" s="195"/>
      <c r="FD56" s="195"/>
      <c r="FE56" s="195"/>
      <c r="FF56" s="195"/>
      <c r="FG56" s="195"/>
      <c r="FH56" s="195"/>
      <c r="FI56" s="195"/>
      <c r="FJ56" s="195"/>
      <c r="FK56" s="195"/>
      <c r="FL56" s="195"/>
      <c r="FM56" s="195"/>
      <c r="FN56" s="195"/>
      <c r="FO56" s="195"/>
      <c r="FP56" s="195"/>
      <c r="FQ56" s="195"/>
      <c r="FR56" s="195"/>
      <c r="FS56" s="195"/>
      <c r="FT56" s="195"/>
      <c r="FU56" s="195"/>
      <c r="FV56" s="195"/>
      <c r="FW56" s="195"/>
      <c r="FX56" s="195"/>
      <c r="FY56" s="195"/>
      <c r="FZ56" s="195"/>
      <c r="GA56" s="195"/>
      <c r="GB56" s="195"/>
      <c r="GC56" s="195"/>
      <c r="GD56" s="195"/>
      <c r="GE56" s="195"/>
      <c r="GF56" s="195"/>
      <c r="GG56" s="195"/>
      <c r="GH56" s="195"/>
      <c r="GI56" s="195"/>
      <c r="GJ56" s="195"/>
      <c r="GK56" s="195"/>
      <c r="GL56" s="195"/>
      <c r="GM56" s="195"/>
      <c r="GN56" s="195"/>
      <c r="GO56" s="195"/>
      <c r="GP56" s="195"/>
      <c r="GQ56" s="195"/>
      <c r="GR56" s="195"/>
      <c r="GS56" s="195"/>
      <c r="GT56" s="195"/>
      <c r="GU56" s="195"/>
      <c r="GV56" s="195"/>
      <c r="GW56" s="195"/>
      <c r="GX56" s="195"/>
      <c r="GY56" s="195">
        <v>0.28990740000000004</v>
      </c>
      <c r="GZ56" s="195"/>
      <c r="HA56" s="195"/>
      <c r="HB56" s="195"/>
      <c r="HC56" s="195">
        <v>0.28990740000000004</v>
      </c>
      <c r="HD56" s="195"/>
      <c r="HE56" s="195"/>
      <c r="HF56" s="195"/>
      <c r="HG56" s="195"/>
      <c r="HH56" s="195"/>
      <c r="HI56" s="195"/>
      <c r="HJ56" s="195"/>
      <c r="HK56" s="195"/>
      <c r="HL56" s="195"/>
      <c r="HM56" s="195"/>
      <c r="HN56" s="195"/>
      <c r="HO56" s="195"/>
      <c r="HP56" s="195"/>
      <c r="HQ56" s="195"/>
      <c r="HR56" s="195"/>
      <c r="HS56" s="195"/>
      <c r="HT56" s="195">
        <v>0.28990740000000004</v>
      </c>
      <c r="HU56" s="195"/>
      <c r="HV56" s="195"/>
      <c r="HW56" s="195"/>
      <c r="HX56" s="195"/>
      <c r="HY56" s="195"/>
      <c r="HZ56" s="195"/>
      <c r="IA56" s="195"/>
      <c r="IB56" s="195">
        <v>4.4894209999999997E-2</v>
      </c>
      <c r="IC56" s="195">
        <v>4.4894209999999997E-2</v>
      </c>
      <c r="ID56" s="195"/>
      <c r="IE56" s="195"/>
      <c r="IF56" s="195"/>
      <c r="IG56" s="195"/>
      <c r="IH56" s="195"/>
      <c r="II56" s="195"/>
      <c r="IJ56" s="195"/>
      <c r="IK56" s="195"/>
      <c r="IL56" s="195"/>
      <c r="IM56" s="195"/>
      <c r="IN56" s="195"/>
      <c r="IO56" s="195"/>
      <c r="IP56" s="195"/>
      <c r="IQ56" s="195"/>
      <c r="IR56" s="195"/>
      <c r="IS56" s="195"/>
      <c r="IT56" s="195"/>
      <c r="IU56" s="195"/>
      <c r="IV56" s="195">
        <v>4.4894209999999997E-2</v>
      </c>
      <c r="IW56" s="195"/>
      <c r="IX56" s="195"/>
      <c r="IY56" s="195"/>
      <c r="IZ56" s="195"/>
      <c r="JA56" s="195"/>
      <c r="JB56" s="195"/>
      <c r="JC56" s="195"/>
      <c r="JD56" s="195"/>
      <c r="JE56" s="195"/>
      <c r="JF56" s="195"/>
      <c r="JG56" s="195"/>
      <c r="JH56" s="195"/>
      <c r="JI56" s="195"/>
      <c r="JJ56" s="195"/>
      <c r="JK56" s="195"/>
      <c r="JL56" s="195"/>
      <c r="JM56" s="195"/>
      <c r="JN56" s="195"/>
      <c r="JO56" s="195"/>
      <c r="JP56" s="195"/>
      <c r="JQ56" s="195"/>
      <c r="JR56" s="195"/>
      <c r="JS56" s="195"/>
      <c r="JT56" s="195"/>
      <c r="JU56" s="195"/>
      <c r="JV56" s="195"/>
      <c r="JW56" s="195"/>
      <c r="JX56" s="195"/>
      <c r="JY56" s="195"/>
      <c r="JZ56" s="195"/>
      <c r="KA56" s="195"/>
      <c r="KB56" s="195"/>
      <c r="KC56" s="195"/>
      <c r="KD56" s="195"/>
      <c r="KE56" s="195"/>
      <c r="KF56" s="195"/>
      <c r="KG56" s="195"/>
      <c r="KH56" s="195"/>
      <c r="KI56" s="195"/>
      <c r="KJ56" s="195"/>
      <c r="KK56" s="195"/>
      <c r="KL56" s="195"/>
      <c r="KM56" s="195"/>
      <c r="KN56" s="195"/>
      <c r="KO56" s="195"/>
      <c r="KP56" s="195"/>
      <c r="KQ56" s="195"/>
      <c r="KR56" s="195"/>
      <c r="KS56" s="195"/>
      <c r="KT56" s="195"/>
      <c r="KU56" s="195"/>
      <c r="KV56" s="195"/>
      <c r="KW56" s="195"/>
      <c r="KX56" s="195"/>
      <c r="KY56" s="195"/>
      <c r="KZ56" s="195"/>
      <c r="LA56" s="195"/>
      <c r="LB56" s="195"/>
      <c r="LC56" s="195"/>
      <c r="LD56" s="195"/>
      <c r="LE56" s="195"/>
      <c r="LF56" s="195">
        <v>1.8457300000000001E-3</v>
      </c>
      <c r="LG56" s="195">
        <v>1.8457300000000001E-3</v>
      </c>
      <c r="LH56" s="195"/>
      <c r="LI56" s="195"/>
      <c r="LJ56" s="195"/>
      <c r="LK56" s="195"/>
      <c r="LL56" s="195"/>
      <c r="LM56" s="195"/>
      <c r="LN56" s="195"/>
      <c r="LO56" s="195"/>
      <c r="LP56" s="195"/>
      <c r="LQ56" s="195"/>
      <c r="LR56" s="195"/>
      <c r="LS56" s="195"/>
      <c r="LT56" s="195">
        <v>4.7996892000000004</v>
      </c>
      <c r="LU56" s="195"/>
      <c r="LV56" s="195"/>
      <c r="LW56" s="195"/>
      <c r="LX56" s="195"/>
      <c r="LY56" s="195">
        <v>4.7996892000000004</v>
      </c>
      <c r="LZ56" s="195">
        <v>4.8015349300000008</v>
      </c>
      <c r="MA56" s="195">
        <v>5.1363365400000003</v>
      </c>
      <c r="MB56" s="195"/>
      <c r="MC56" s="195"/>
      <c r="MD56" s="195"/>
      <c r="ME56" s="195"/>
      <c r="MF56" s="195"/>
      <c r="MG56" s="195"/>
      <c r="MH56" s="195"/>
      <c r="MI56" s="195"/>
      <c r="MJ56" s="195"/>
      <c r="MK56" s="195"/>
      <c r="ML56" s="195"/>
      <c r="MM56" s="195"/>
      <c r="MN56" s="195"/>
      <c r="MO56" s="202"/>
      <c r="MP56" s="202"/>
      <c r="MQ56" s="202"/>
      <c r="MR56" s="202"/>
      <c r="MS56" s="202"/>
      <c r="MT56" s="202"/>
      <c r="MU56" s="202"/>
      <c r="MV56" s="202"/>
      <c r="MW56" s="202"/>
      <c r="MX56" s="202"/>
      <c r="MY56" s="202"/>
      <c r="MZ56" s="202"/>
      <c r="NA56" s="195"/>
      <c r="NB56" s="195"/>
      <c r="NC56" s="195"/>
      <c r="ND56" s="195"/>
      <c r="NE56" s="195"/>
      <c r="NF56" s="195"/>
      <c r="NG56" s="195"/>
      <c r="NH56" s="195"/>
      <c r="NI56" s="195"/>
      <c r="NJ56" s="195"/>
      <c r="NK56" s="195"/>
      <c r="NL56" s="195"/>
      <c r="NM56" s="195"/>
      <c r="NN56" s="195"/>
      <c r="NO56" s="195"/>
      <c r="NP56" s="195"/>
      <c r="NQ56" s="195"/>
      <c r="NR56" s="195"/>
      <c r="NS56" s="195"/>
      <c r="NT56" s="195"/>
      <c r="NU56" s="195"/>
      <c r="NV56" s="195"/>
      <c r="NW56" s="195"/>
      <c r="NX56" s="195"/>
      <c r="NY56" s="195"/>
      <c r="NZ56" s="195"/>
      <c r="OA56" s="195"/>
      <c r="OB56" s="195"/>
      <c r="OC56" s="195"/>
      <c r="OD56" s="195"/>
      <c r="OE56" s="195"/>
      <c r="OF56" s="195"/>
      <c r="OG56" s="195"/>
      <c r="OH56" s="195"/>
      <c r="OI56" s="195"/>
      <c r="OJ56" s="195"/>
      <c r="OK56" s="195"/>
      <c r="OL56" s="195"/>
      <c r="OM56" s="195"/>
      <c r="ON56" s="195"/>
      <c r="OO56" s="195"/>
      <c r="OP56" s="195"/>
      <c r="OQ56" s="195"/>
      <c r="OR56" s="195"/>
      <c r="OS56" s="195"/>
      <c r="OT56" s="195"/>
      <c r="OU56" s="195"/>
      <c r="OV56" s="195"/>
      <c r="OW56" s="195"/>
      <c r="OX56" s="195"/>
      <c r="OY56" s="195"/>
      <c r="OZ56" s="195"/>
      <c r="PA56" s="195"/>
      <c r="PB56" s="195"/>
      <c r="PC56" s="195"/>
      <c r="PD56" s="195"/>
      <c r="PE56" s="195"/>
      <c r="PF56" s="195"/>
      <c r="PG56" s="195"/>
      <c r="PH56" s="195"/>
      <c r="PI56" s="195"/>
      <c r="PJ56" s="195"/>
      <c r="PK56" s="195"/>
      <c r="PL56" s="195"/>
      <c r="PM56" s="195"/>
      <c r="PN56" s="195"/>
      <c r="PO56" s="195"/>
      <c r="PP56" s="195"/>
      <c r="PQ56" s="195"/>
      <c r="PR56" s="195"/>
      <c r="PS56" s="195"/>
      <c r="PT56" s="195"/>
      <c r="PU56" s="195"/>
      <c r="PV56" s="195"/>
      <c r="PW56" s="195"/>
      <c r="PX56" s="195"/>
      <c r="PY56" s="195"/>
      <c r="PZ56" s="195"/>
      <c r="QA56" s="195"/>
      <c r="QB56" s="195"/>
      <c r="QC56" s="195"/>
      <c r="QD56" s="195"/>
      <c r="QE56" s="195"/>
      <c r="QF56" s="195"/>
      <c r="QG56" s="195"/>
      <c r="QH56" s="195"/>
      <c r="QI56" s="195"/>
      <c r="QJ56" s="195"/>
      <c r="QK56" s="195"/>
      <c r="QL56" s="195"/>
      <c r="QM56" s="195"/>
      <c r="QN56" s="195"/>
      <c r="QO56" s="195"/>
      <c r="QP56" s="195"/>
      <c r="QQ56" s="195"/>
      <c r="QR56" s="195"/>
      <c r="QS56" s="195"/>
      <c r="QT56" s="195"/>
      <c r="QU56" s="195"/>
      <c r="QV56" s="195"/>
      <c r="QW56" s="195"/>
      <c r="QX56" s="195"/>
      <c r="QY56" s="195"/>
      <c r="QZ56" s="195"/>
      <c r="RA56" s="195"/>
      <c r="RB56" s="195"/>
      <c r="RC56" s="195"/>
      <c r="RD56" s="195"/>
      <c r="RE56" s="195"/>
      <c r="RF56" s="195"/>
      <c r="RG56" s="195"/>
      <c r="RH56" s="195"/>
      <c r="RI56" s="195"/>
      <c r="RJ56" s="195"/>
      <c r="RK56" s="195"/>
      <c r="RL56" s="195"/>
      <c r="RM56" s="195"/>
      <c r="RN56" s="195"/>
      <c r="RO56" s="195"/>
      <c r="RP56" s="195"/>
      <c r="RQ56" s="195"/>
      <c r="RR56" s="195"/>
      <c r="RS56" s="195"/>
      <c r="RT56" s="195"/>
      <c r="RU56" s="195"/>
      <c r="RV56" s="195"/>
      <c r="RW56" s="195"/>
      <c r="RX56" s="195"/>
      <c r="RY56" s="195"/>
      <c r="RZ56" s="195"/>
      <c r="SA56" s="195"/>
      <c r="SB56" s="195"/>
      <c r="SC56" s="195"/>
      <c r="SD56" s="195"/>
      <c r="SE56" s="195">
        <v>11.097074839999999</v>
      </c>
      <c r="SF56" s="195"/>
      <c r="SG56" s="195">
        <v>11.097074839999999</v>
      </c>
      <c r="SH56" s="195"/>
      <c r="SI56" s="195"/>
      <c r="SJ56" s="195"/>
      <c r="SK56" s="195"/>
      <c r="SL56" s="195"/>
      <c r="SM56" s="195"/>
      <c r="SN56" s="195"/>
      <c r="SO56" s="195"/>
      <c r="SP56" s="195">
        <v>0.28990740000000004</v>
      </c>
      <c r="SQ56" s="195"/>
      <c r="SR56" s="196">
        <v>0.28990740000000004</v>
      </c>
      <c r="SS56" s="195"/>
      <c r="ST56" s="195"/>
      <c r="SU56" s="195">
        <v>0.64777547999999996</v>
      </c>
      <c r="SV56" s="195"/>
      <c r="SW56" s="195"/>
      <c r="SX56" s="195">
        <v>0.64777547999999996</v>
      </c>
      <c r="SY56" s="195"/>
      <c r="SZ56" s="195"/>
      <c r="TA56" s="195">
        <v>12.03475772</v>
      </c>
      <c r="TB56" s="195"/>
      <c r="TC56" s="195"/>
      <c r="TD56" s="195"/>
      <c r="TE56" s="195">
        <v>7.9034399999999994E-3</v>
      </c>
      <c r="TF56" s="195">
        <v>7.9034399999999994E-3</v>
      </c>
      <c r="TG56" s="195"/>
      <c r="TH56" s="195"/>
      <c r="TI56" s="195"/>
      <c r="TJ56" s="195"/>
      <c r="TK56" s="195">
        <f t="shared" si="230"/>
        <v>0</v>
      </c>
      <c r="TL56" s="202">
        <v>4.3249230199999902</v>
      </c>
      <c r="TM56" s="202"/>
      <c r="TN56" s="202"/>
      <c r="TO56" s="202"/>
      <c r="TP56" s="202"/>
      <c r="TQ56" s="202">
        <v>4.3249230199999902</v>
      </c>
      <c r="TR56" s="202"/>
      <c r="TS56" s="202"/>
      <c r="TT56" s="202"/>
      <c r="TU56" s="202"/>
      <c r="TV56" s="202"/>
      <c r="TW56" s="202"/>
      <c r="TX56" s="202"/>
      <c r="TY56" s="202"/>
      <c r="TZ56" s="202"/>
      <c r="UA56" s="202"/>
      <c r="UB56" s="202"/>
      <c r="UC56" s="195">
        <v>4.3328264599999899</v>
      </c>
      <c r="UD56" s="195"/>
      <c r="UE56" s="195"/>
      <c r="UF56" s="195"/>
      <c r="UG56" s="195">
        <v>4.1498753600000002</v>
      </c>
      <c r="UH56" s="195"/>
      <c r="UI56" s="195"/>
      <c r="UJ56" s="195"/>
      <c r="UK56" s="195">
        <v>4.1498753600000002</v>
      </c>
      <c r="UL56" s="195"/>
      <c r="UM56" s="195"/>
      <c r="UN56" s="195"/>
      <c r="UO56" s="195"/>
      <c r="UP56" s="195"/>
      <c r="UQ56" s="195"/>
      <c r="UR56" s="195"/>
      <c r="US56" s="195"/>
      <c r="UT56" s="195"/>
      <c r="UU56" s="195">
        <v>1.0460000000000001E-2</v>
      </c>
      <c r="UV56" s="195"/>
      <c r="UW56" s="195">
        <f t="shared" si="42"/>
        <v>1.0460000000000001E-2</v>
      </c>
      <c r="UX56" s="195"/>
      <c r="UY56" s="195"/>
      <c r="UZ56" s="195">
        <v>0.29871265999999996</v>
      </c>
      <c r="VA56" s="195"/>
      <c r="VB56" s="195"/>
      <c r="VC56" s="195">
        <v>0.29871265999999996</v>
      </c>
      <c r="VD56" s="195">
        <v>4.45904802</v>
      </c>
      <c r="VE56" s="195"/>
      <c r="VF56" s="195"/>
      <c r="VG56" s="195"/>
      <c r="VH56" s="195"/>
      <c r="VI56" s="195"/>
      <c r="VJ56" s="195"/>
      <c r="VK56" s="195"/>
      <c r="VL56" s="195"/>
      <c r="VM56" s="195"/>
      <c r="VN56" s="195"/>
      <c r="VO56" s="195"/>
      <c r="VP56" s="195"/>
      <c r="VQ56" s="195"/>
      <c r="VR56" s="195"/>
      <c r="VS56" s="195"/>
      <c r="VT56" s="195"/>
      <c r="VU56" s="195"/>
      <c r="VV56" s="195"/>
      <c r="VW56" s="195"/>
      <c r="VX56" s="195"/>
      <c r="VY56" s="195"/>
      <c r="VZ56" s="195"/>
      <c r="WA56" s="195">
        <v>0.4</v>
      </c>
      <c r="WB56" s="195">
        <v>0.4</v>
      </c>
      <c r="WC56" s="195"/>
      <c r="WD56" s="195"/>
      <c r="WE56" s="195"/>
      <c r="WF56" s="195">
        <v>0.4</v>
      </c>
      <c r="WG56" s="195"/>
      <c r="WH56" s="195"/>
      <c r="WI56" s="195"/>
      <c r="WJ56" s="195"/>
      <c r="WK56" s="195"/>
      <c r="WL56" s="195"/>
      <c r="WM56" s="195"/>
      <c r="WN56" s="195"/>
      <c r="WO56" s="195"/>
      <c r="WP56" s="195"/>
      <c r="WQ56" s="195"/>
      <c r="WR56" s="195"/>
      <c r="WS56" s="195"/>
      <c r="WT56" s="195"/>
      <c r="WU56" s="195"/>
      <c r="WV56" s="195"/>
      <c r="WW56" s="195"/>
      <c r="WX56" s="195"/>
      <c r="WY56" s="195"/>
      <c r="WZ56" s="195"/>
      <c r="XA56" s="195"/>
      <c r="XB56" s="195"/>
      <c r="XC56" s="195"/>
      <c r="XD56" s="195"/>
      <c r="XE56" s="195"/>
      <c r="XF56" s="195"/>
      <c r="XG56" s="195"/>
      <c r="XH56" s="195"/>
      <c r="XI56" s="195"/>
      <c r="XJ56" s="195"/>
      <c r="XK56" s="195"/>
      <c r="XL56" s="195"/>
      <c r="XM56" s="195"/>
      <c r="XN56" s="195"/>
      <c r="XO56" s="195"/>
      <c r="XP56" s="195"/>
      <c r="XQ56" s="195"/>
      <c r="XR56" s="195">
        <v>1.49936772</v>
      </c>
      <c r="XS56" s="195"/>
      <c r="XT56" s="195"/>
      <c r="XU56" s="195">
        <v>1.49936772</v>
      </c>
      <c r="XV56" s="195"/>
      <c r="XW56" s="195"/>
      <c r="XX56" s="195"/>
      <c r="XY56" s="195"/>
      <c r="XZ56" s="195"/>
      <c r="YA56" s="195">
        <f t="shared" si="43"/>
        <v>0</v>
      </c>
      <c r="YB56" s="195"/>
      <c r="YC56" s="195"/>
      <c r="YD56" s="195"/>
      <c r="YE56" s="195"/>
      <c r="YF56" s="195">
        <f t="shared" si="44"/>
        <v>0</v>
      </c>
      <c r="YG56" s="195">
        <f t="shared" si="45"/>
        <v>1.49936772</v>
      </c>
      <c r="YH56" s="202">
        <f t="shared" si="46"/>
        <v>22.725999919999989</v>
      </c>
      <c r="YI56" s="202"/>
      <c r="YJ56" s="202"/>
      <c r="YK56" s="202"/>
      <c r="YL56" s="202"/>
      <c r="YM56" s="202">
        <f t="shared" si="47"/>
        <v>0</v>
      </c>
      <c r="YN56" s="202">
        <v>7.0952000000000001E-2</v>
      </c>
      <c r="YO56" s="202"/>
      <c r="YP56" s="202"/>
      <c r="YQ56" s="202"/>
      <c r="YR56" s="202"/>
      <c r="YS56" s="202">
        <v>7.0952000000000001E-2</v>
      </c>
      <c r="YT56" s="202"/>
      <c r="YU56" s="202"/>
      <c r="YV56" s="202"/>
      <c r="YW56" s="202"/>
      <c r="YX56" s="202"/>
      <c r="YY56" s="202"/>
      <c r="YZ56" s="202"/>
      <c r="ZA56" s="202"/>
      <c r="ZB56" s="202">
        <v>1.61612E-3</v>
      </c>
      <c r="ZC56" s="202"/>
      <c r="ZD56" s="202">
        <v>1.61612E-3</v>
      </c>
      <c r="ZE56" s="202"/>
      <c r="ZF56" s="202"/>
      <c r="ZG56" s="202"/>
      <c r="ZH56" s="202"/>
      <c r="ZI56" s="202">
        <v>7.256812E-2</v>
      </c>
      <c r="ZJ56" s="202"/>
      <c r="ZK56" s="202"/>
      <c r="ZL56" s="202"/>
      <c r="ZM56" s="202"/>
      <c r="ZN56" s="202"/>
      <c r="ZO56" s="202"/>
      <c r="ZP56" s="202"/>
      <c r="ZQ56" s="202"/>
      <c r="ZR56" s="202"/>
      <c r="ZS56" s="202">
        <v>0.84320080999999991</v>
      </c>
      <c r="ZT56" s="202"/>
      <c r="ZU56" s="202"/>
      <c r="ZV56" s="202">
        <v>0.84320080999999991</v>
      </c>
      <c r="ZW56" s="202"/>
      <c r="ZX56" s="202"/>
      <c r="ZY56" s="202"/>
      <c r="ZZ56" s="202"/>
      <c r="AAA56" s="202"/>
      <c r="AAB56" s="202"/>
      <c r="AAC56" s="202"/>
      <c r="AAD56" s="202"/>
      <c r="AAE56" s="202"/>
      <c r="AAF56" s="202"/>
      <c r="AAG56" s="202">
        <v>0.84320080999999991</v>
      </c>
      <c r="AAH56" s="202"/>
      <c r="AAI56" s="202"/>
      <c r="AAJ56" s="202"/>
      <c r="AAK56" s="202"/>
      <c r="AAL56" s="202"/>
      <c r="AAM56" s="202"/>
      <c r="AAN56" s="202"/>
      <c r="AAO56" s="202"/>
      <c r="AAP56" s="202"/>
      <c r="AAQ56" s="202">
        <v>0.29684716</v>
      </c>
      <c r="AAR56" s="202">
        <v>9.9416000000000001E-3</v>
      </c>
      <c r="AAS56" s="202"/>
      <c r="AAT56" s="202"/>
      <c r="AAU56" s="202"/>
      <c r="AAV56" s="202">
        <v>0.30678875999999999</v>
      </c>
      <c r="AAW56" s="202"/>
      <c r="AAX56" s="202"/>
      <c r="AAY56" s="202"/>
      <c r="AAZ56" s="202"/>
      <c r="ABA56" s="202"/>
      <c r="ABB56" s="202"/>
      <c r="ABC56" s="202"/>
      <c r="ABD56" s="202">
        <v>6.8060600000000001E-3</v>
      </c>
      <c r="ABE56" s="202"/>
      <c r="ABF56" s="202"/>
      <c r="ABG56" s="202">
        <v>6.8060600000000001E-3</v>
      </c>
      <c r="ABH56" s="202">
        <f t="shared" si="48"/>
        <v>0.91576892999999993</v>
      </c>
      <c r="ABI56" s="202">
        <v>0.31359482</v>
      </c>
      <c r="ABJ56" s="202"/>
      <c r="ABK56" s="202"/>
      <c r="ABL56" s="202"/>
      <c r="ABM56" s="202"/>
      <c r="ABN56" s="202"/>
      <c r="ABO56" s="202"/>
      <c r="ABP56" s="202">
        <v>4.2875999999999997E-2</v>
      </c>
      <c r="ABQ56" s="202"/>
      <c r="ABR56" s="202"/>
      <c r="ABS56" s="202"/>
      <c r="ABT56" s="202"/>
      <c r="ABU56" s="202">
        <v>4.2875999999999997E-2</v>
      </c>
      <c r="ABV56" s="202"/>
      <c r="ABW56" s="202"/>
      <c r="ABX56" s="202"/>
      <c r="ABY56" s="202"/>
      <c r="ABZ56" s="202"/>
      <c r="ACA56" s="202"/>
      <c r="ACB56" s="202"/>
      <c r="ACC56" s="202"/>
      <c r="ACD56" s="202"/>
      <c r="ACE56" s="202"/>
      <c r="ACF56" s="202"/>
      <c r="ACG56" s="202"/>
      <c r="ACH56" s="202"/>
      <c r="ACI56" s="202"/>
      <c r="ACJ56" s="202">
        <v>4.2875999999999997E-2</v>
      </c>
      <c r="ACK56" s="202"/>
      <c r="ACL56" s="202"/>
      <c r="ACM56" s="202"/>
      <c r="ACN56" s="202"/>
      <c r="ACO56" s="202"/>
      <c r="ACP56" s="202"/>
      <c r="ACQ56" s="202"/>
      <c r="ACR56" s="202">
        <v>1.1762069999999999E-2</v>
      </c>
      <c r="ACS56" s="202"/>
      <c r="ACT56" s="202">
        <v>1.1762069999999999E-2</v>
      </c>
      <c r="ACU56" s="202"/>
      <c r="ACV56" s="202"/>
      <c r="ACW56" s="202"/>
      <c r="ACX56" s="202"/>
      <c r="ACY56" s="202"/>
      <c r="ACZ56" s="202"/>
      <c r="ADA56" s="202"/>
      <c r="ADB56" s="202">
        <v>0.75136454000000008</v>
      </c>
      <c r="ADC56" s="202"/>
      <c r="ADD56" s="202"/>
      <c r="ADE56" s="202"/>
      <c r="ADF56" s="202">
        <v>0.75136454000000008</v>
      </c>
      <c r="ADG56" s="202"/>
      <c r="ADH56" s="202"/>
      <c r="ADI56" s="202"/>
      <c r="ADJ56" s="202"/>
      <c r="ADK56" s="202">
        <v>0.76312661000000004</v>
      </c>
      <c r="ADL56" s="202"/>
      <c r="ADM56" s="202"/>
      <c r="ADN56" s="202"/>
      <c r="ADO56" s="202"/>
      <c r="ADP56" s="202"/>
      <c r="ADQ56" s="202"/>
      <c r="ADR56" s="202"/>
      <c r="ADS56" s="202"/>
      <c r="ADT56" s="202"/>
      <c r="ADU56" s="202"/>
      <c r="ADV56" s="202"/>
      <c r="ADW56" s="202"/>
      <c r="ADX56" s="202"/>
      <c r="ADY56" s="202"/>
      <c r="ADZ56" s="202"/>
      <c r="AEA56" s="202"/>
      <c r="AEB56" s="202"/>
      <c r="AEC56" s="202"/>
      <c r="AED56" s="202"/>
      <c r="AEE56" s="202">
        <v>5.4100000000000002E-2</v>
      </c>
      <c r="AEF56" s="202"/>
      <c r="AEG56" s="202"/>
      <c r="AEH56" s="202"/>
      <c r="AEI56" s="202"/>
      <c r="AEJ56" s="202">
        <v>5.4100000000000002E-2</v>
      </c>
      <c r="AEK56" s="202">
        <v>5.4100000000000002E-2</v>
      </c>
      <c r="AEL56" s="202"/>
      <c r="AEM56" s="202"/>
      <c r="AEN56" s="202"/>
      <c r="AEO56" s="202"/>
      <c r="AEP56" s="202"/>
      <c r="AEQ56" s="202"/>
      <c r="AER56" s="202"/>
      <c r="AES56" s="202"/>
      <c r="AET56" s="202"/>
      <c r="AEU56" s="202"/>
      <c r="AEV56" s="202"/>
      <c r="AEW56" s="202"/>
      <c r="AEX56" s="202"/>
      <c r="AEY56" s="202"/>
      <c r="AEZ56" s="202"/>
      <c r="AFA56" s="202"/>
      <c r="AFB56" s="202"/>
      <c r="AFC56" s="202"/>
      <c r="AFD56" s="202"/>
      <c r="AFE56" s="202"/>
      <c r="AFF56" s="202"/>
      <c r="AFG56" s="202"/>
      <c r="AFH56" s="202"/>
      <c r="AFI56" s="202"/>
      <c r="AFJ56" s="202"/>
      <c r="AFK56" s="202"/>
      <c r="AFL56" s="202"/>
      <c r="AFM56" s="202"/>
      <c r="AFN56" s="202"/>
      <c r="AFO56" s="202"/>
      <c r="AFP56" s="202"/>
      <c r="AFQ56" s="202"/>
      <c r="AFR56" s="202"/>
      <c r="AFS56" s="202"/>
      <c r="AFT56" s="202"/>
      <c r="AFU56" s="202"/>
      <c r="AFV56" s="202"/>
      <c r="AFW56" s="202"/>
      <c r="AFX56" s="202"/>
      <c r="AFY56" s="202"/>
      <c r="AFZ56" s="202"/>
      <c r="AGA56" s="202"/>
      <c r="AGB56" s="202"/>
      <c r="AGC56" s="202"/>
      <c r="AGD56" s="202"/>
      <c r="AGE56" s="202"/>
      <c r="AGF56" s="202"/>
      <c r="AGG56" s="202"/>
      <c r="AGH56" s="202"/>
      <c r="AGI56" s="202"/>
      <c r="AGJ56" s="202"/>
      <c r="AGK56" s="202"/>
      <c r="AGL56" s="202"/>
      <c r="AGM56" s="202"/>
      <c r="AGN56" s="202"/>
      <c r="AGO56" s="202"/>
      <c r="AGP56" s="202"/>
      <c r="AGQ56" s="202"/>
      <c r="AGR56" s="202"/>
      <c r="AGS56" s="202"/>
      <c r="AGT56" s="202"/>
      <c r="AGU56" s="202"/>
      <c r="AGV56" s="202"/>
      <c r="AGW56" s="202"/>
      <c r="AGX56" s="202"/>
      <c r="AGY56" s="202"/>
      <c r="AGZ56" s="202"/>
      <c r="AHA56" s="202"/>
      <c r="AHB56" s="202"/>
      <c r="AHC56" s="202">
        <v>0.27450000000000002</v>
      </c>
      <c r="AHD56" s="202"/>
      <c r="AHE56" s="202"/>
      <c r="AHF56" s="202">
        <v>0.27450000000000002</v>
      </c>
      <c r="AHG56" s="202"/>
      <c r="AHH56" s="202"/>
      <c r="AHI56" s="202"/>
      <c r="AHJ56" s="202"/>
      <c r="AHK56" s="202"/>
      <c r="AHL56" s="202"/>
      <c r="AHM56" s="202">
        <v>0.27450000000000002</v>
      </c>
      <c r="AHN56" s="202"/>
      <c r="AHO56" s="202"/>
      <c r="AHP56" s="202"/>
      <c r="AHQ56" s="202"/>
      <c r="AHR56" s="202"/>
      <c r="AHS56" s="202"/>
      <c r="AHT56" s="202"/>
      <c r="AHU56" s="202"/>
      <c r="AHV56" s="202"/>
      <c r="AHW56" s="202"/>
      <c r="AHX56" s="202"/>
      <c r="AHY56" s="202"/>
      <c r="AHZ56" s="202"/>
      <c r="AIA56" s="202">
        <v>3.4500000000000003E-2</v>
      </c>
      <c r="AIB56" s="202"/>
      <c r="AIC56" s="202"/>
      <c r="AID56" s="202"/>
      <c r="AIE56" s="202">
        <v>3.4500000000000003E-2</v>
      </c>
      <c r="AIF56" s="202"/>
      <c r="AIG56" s="202"/>
      <c r="AIH56" s="202"/>
      <c r="AII56" s="202"/>
      <c r="AIJ56" s="202"/>
      <c r="AIK56" s="202"/>
      <c r="AIL56" s="202"/>
      <c r="AIM56" s="202"/>
      <c r="AIN56" s="202"/>
      <c r="AIO56" s="202"/>
      <c r="AIP56" s="202">
        <v>3.4500000000000003E-2</v>
      </c>
      <c r="AIQ56" s="202"/>
      <c r="AIR56" s="202"/>
      <c r="AIS56" s="202"/>
      <c r="AIT56" s="202"/>
      <c r="AIU56" s="202"/>
      <c r="AIV56" s="202"/>
      <c r="AIW56" s="202"/>
      <c r="AIX56" s="202"/>
      <c r="AIY56" s="202"/>
      <c r="AIZ56" s="202"/>
      <c r="AJA56" s="202"/>
      <c r="AJB56" s="202"/>
      <c r="AJC56" s="202"/>
      <c r="AJD56" s="202"/>
      <c r="AJE56" s="202"/>
      <c r="AJF56" s="202"/>
      <c r="AJG56" s="202"/>
      <c r="AJH56" s="202"/>
      <c r="AJI56" s="202"/>
      <c r="AJJ56" s="202"/>
      <c r="AJK56" s="202"/>
      <c r="AJL56" s="202"/>
      <c r="AJM56" s="202"/>
      <c r="AJN56" s="202"/>
      <c r="AJO56" s="202"/>
      <c r="AJP56" s="202"/>
      <c r="AJQ56" s="202"/>
      <c r="AJR56" s="202"/>
      <c r="AJS56" s="202"/>
      <c r="AJT56" s="202"/>
      <c r="AJU56" s="202"/>
      <c r="AJV56" s="202"/>
      <c r="AJW56" s="202"/>
      <c r="AJX56" s="202"/>
      <c r="AJY56" s="202"/>
      <c r="AJZ56" s="202"/>
      <c r="AKA56" s="202"/>
      <c r="AKB56" s="202"/>
      <c r="AKC56" s="202"/>
      <c r="AKD56" s="202"/>
      <c r="AKE56" s="202"/>
      <c r="AKF56" s="202"/>
      <c r="AKG56" s="202"/>
      <c r="AKH56" s="202">
        <v>8.0500000000000002E-2</v>
      </c>
      <c r="AKI56" s="202">
        <v>8.0500000000000002E-2</v>
      </c>
      <c r="AKJ56" s="202">
        <v>2.328583E-2</v>
      </c>
      <c r="AKK56" s="202"/>
      <c r="AKL56" s="202"/>
      <c r="AKM56" s="202"/>
      <c r="AKN56" s="202">
        <v>2.328583E-2</v>
      </c>
      <c r="AKO56" s="202"/>
      <c r="AKP56" s="202"/>
      <c r="AKQ56" s="202">
        <v>0.10378583</v>
      </c>
      <c r="AKR56" s="202">
        <v>2.5022521900000001</v>
      </c>
      <c r="AKS56" s="202"/>
      <c r="AKT56" s="202"/>
      <c r="AKU56" s="202"/>
      <c r="AKV56" s="202"/>
      <c r="AKW56" s="202"/>
      <c r="AKX56" s="202"/>
      <c r="AKY56" s="202">
        <v>6.2643680000000007E-2</v>
      </c>
      <c r="AKZ56" s="202"/>
      <c r="ALA56" s="202"/>
      <c r="ALB56" s="202">
        <v>6.2643680000000007E-2</v>
      </c>
      <c r="ALC56" s="202"/>
      <c r="ALD56" s="202"/>
      <c r="ALE56" s="202"/>
      <c r="ALF56" s="202"/>
      <c r="ALG56" s="202"/>
      <c r="ALH56" s="202"/>
      <c r="ALI56" s="202"/>
      <c r="ALJ56" s="202"/>
      <c r="ALK56" s="202"/>
      <c r="ALL56" s="202"/>
      <c r="ALM56" s="202"/>
      <c r="ALN56" s="202"/>
      <c r="ALO56" s="202"/>
      <c r="ALP56" s="202"/>
      <c r="ALQ56" s="202"/>
      <c r="ALR56" s="202"/>
      <c r="ALS56" s="202">
        <v>6.2643680000000007E-2</v>
      </c>
      <c r="ALT56" s="202"/>
      <c r="ALU56" s="202"/>
      <c r="ALV56" s="202"/>
      <c r="ALW56" s="202"/>
      <c r="ALX56" s="202"/>
      <c r="ALY56" s="202"/>
      <c r="ALZ56" s="202"/>
      <c r="AMA56" s="202"/>
      <c r="AMB56" s="202"/>
      <c r="AMC56" s="202"/>
      <c r="AMD56" s="202"/>
      <c r="AME56" s="202"/>
      <c r="AMF56" s="202"/>
      <c r="AMG56" s="202"/>
      <c r="AMH56" s="202"/>
      <c r="AMI56" s="202"/>
      <c r="AMJ56" s="202"/>
      <c r="AMK56" s="202"/>
      <c r="AML56" s="202"/>
      <c r="AMM56" s="202"/>
      <c r="AMN56" s="202"/>
      <c r="AMO56" s="202"/>
      <c r="AMP56" s="202"/>
      <c r="AMQ56" s="202"/>
      <c r="AMR56" s="202">
        <f t="shared" si="49"/>
        <v>0</v>
      </c>
      <c r="AMS56" s="202">
        <f t="shared" si="50"/>
        <v>0</v>
      </c>
      <c r="AMT56" s="202"/>
      <c r="AMU56" s="202"/>
      <c r="AMV56" s="202"/>
      <c r="AMW56" s="202"/>
      <c r="AMX56" s="202"/>
      <c r="AMY56" s="202"/>
      <c r="AMZ56" s="202"/>
      <c r="ANA56" s="202"/>
      <c r="ANB56" s="202"/>
      <c r="ANC56" s="202"/>
      <c r="AND56" s="202"/>
      <c r="ANE56" s="202">
        <f t="shared" si="51"/>
        <v>0</v>
      </c>
      <c r="ANF56" s="202"/>
      <c r="ANG56" s="202"/>
      <c r="ANH56" s="202"/>
      <c r="ANI56" s="202"/>
      <c r="ANJ56" s="202"/>
      <c r="ANK56" s="202"/>
      <c r="ANL56" s="202"/>
      <c r="ANM56" s="202"/>
      <c r="ANN56" s="202"/>
      <c r="ANO56" s="202"/>
      <c r="ANP56" s="202"/>
      <c r="ANQ56" s="202"/>
      <c r="ANR56" s="202">
        <f t="shared" si="52"/>
        <v>0</v>
      </c>
      <c r="ANS56" s="202"/>
      <c r="ANT56" s="202"/>
      <c r="ANU56" s="202"/>
      <c r="ANV56" s="202"/>
      <c r="ANW56" s="202"/>
      <c r="ANX56" s="202"/>
      <c r="ANY56" s="202">
        <v>0.98577099999999995</v>
      </c>
      <c r="ANZ56" s="202"/>
      <c r="AOA56" s="202"/>
      <c r="AOB56" s="202"/>
      <c r="AOC56" s="202"/>
      <c r="AOD56" s="202">
        <v>0.98577099999999995</v>
      </c>
      <c r="AOE56" s="202"/>
      <c r="AOF56" s="202"/>
      <c r="AOG56" s="202"/>
      <c r="AOH56" s="202"/>
      <c r="AOI56" s="202"/>
      <c r="AOJ56" s="202"/>
      <c r="AOK56" s="202"/>
      <c r="AOL56" s="202"/>
      <c r="AOM56" s="202"/>
      <c r="AON56" s="202"/>
      <c r="AOO56" s="202"/>
      <c r="AOP56" s="202"/>
      <c r="AOQ56" s="202"/>
      <c r="AOR56" s="202"/>
      <c r="AOS56" s="202">
        <v>0.98577099999999995</v>
      </c>
      <c r="AOT56" s="202"/>
      <c r="AOU56" s="202"/>
      <c r="AOV56" s="202"/>
      <c r="AOW56" s="202"/>
      <c r="AOX56" s="202"/>
      <c r="AOY56" s="202"/>
      <c r="AOZ56" s="202"/>
      <c r="APA56" s="202"/>
      <c r="APB56" s="202">
        <f t="shared" si="53"/>
        <v>0</v>
      </c>
      <c r="APC56" s="202"/>
      <c r="APD56" s="202"/>
      <c r="APE56" s="202"/>
      <c r="APF56" s="202"/>
      <c r="APG56" s="202"/>
      <c r="APH56" s="202"/>
      <c r="API56" s="202"/>
      <c r="APJ56" s="202"/>
      <c r="APK56" s="202"/>
      <c r="APL56" s="202"/>
      <c r="APM56" s="202"/>
      <c r="APN56" s="202"/>
      <c r="APO56" s="202"/>
      <c r="APP56" s="202"/>
      <c r="APQ56" s="202"/>
      <c r="APR56" s="202"/>
      <c r="APS56" s="202"/>
      <c r="APT56" s="202"/>
      <c r="APU56" s="202">
        <f t="shared" si="54"/>
        <v>0</v>
      </c>
      <c r="APV56" s="202"/>
      <c r="APW56" s="202"/>
      <c r="APX56" s="202"/>
      <c r="APY56" s="202"/>
      <c r="APZ56" s="202"/>
      <c r="AQA56" s="202"/>
      <c r="AQB56" s="202"/>
      <c r="AQC56" s="202"/>
      <c r="AQD56" s="202"/>
      <c r="AQE56" s="202"/>
      <c r="AQF56" s="202"/>
      <c r="AQG56" s="202"/>
      <c r="AQH56" s="202"/>
      <c r="AQI56" s="202"/>
      <c r="AQJ56" s="202"/>
      <c r="AQK56" s="202"/>
      <c r="AQL56" s="202"/>
      <c r="AQM56" s="202"/>
      <c r="AQN56" s="202"/>
      <c r="AQO56" s="202"/>
      <c r="AQP56" s="202"/>
      <c r="AQQ56" s="202"/>
      <c r="AQR56" s="202">
        <f t="shared" si="55"/>
        <v>0</v>
      </c>
      <c r="AQS56" s="202"/>
      <c r="AQT56" s="202"/>
      <c r="AQU56" s="202"/>
      <c r="AQV56" s="202"/>
      <c r="AQW56" s="202"/>
      <c r="AQX56" s="202"/>
      <c r="AQY56" s="202"/>
      <c r="AQZ56" s="202"/>
      <c r="ARA56" s="202"/>
      <c r="ARB56" s="202"/>
      <c r="ARC56" s="202"/>
      <c r="ARD56" s="202"/>
      <c r="ARE56" s="202"/>
      <c r="ARF56" s="202"/>
      <c r="ARG56" s="202"/>
      <c r="ARH56" s="202"/>
      <c r="ARI56" s="202"/>
      <c r="ARJ56" s="202"/>
      <c r="ARK56" s="202"/>
      <c r="ARL56" s="202"/>
      <c r="ARM56" s="202"/>
      <c r="ARN56" s="202"/>
      <c r="ARO56" s="202"/>
      <c r="ARP56" s="202"/>
      <c r="ARQ56" s="202"/>
      <c r="ARR56" s="202"/>
      <c r="ARS56" s="202"/>
      <c r="ART56" s="202"/>
      <c r="ARU56" s="202"/>
      <c r="ARV56" s="202"/>
      <c r="ARW56" s="202"/>
      <c r="ARX56" s="202"/>
      <c r="ARY56" s="202"/>
      <c r="ARZ56" s="202"/>
      <c r="ASA56" s="202"/>
      <c r="ASB56" s="202"/>
      <c r="ASC56" s="202"/>
      <c r="ASD56" s="202"/>
      <c r="ASE56" s="202"/>
      <c r="ASF56" s="202"/>
      <c r="ASG56" s="202"/>
      <c r="ASH56" s="202"/>
      <c r="ASI56" s="202"/>
      <c r="ASJ56" s="202"/>
      <c r="ASK56" s="202"/>
      <c r="ASL56" s="202"/>
      <c r="ASM56" s="202"/>
      <c r="ASN56" s="202"/>
      <c r="ASO56" s="202"/>
      <c r="ASP56" s="202"/>
      <c r="ASQ56" s="202"/>
      <c r="ASR56" s="202"/>
      <c r="ASS56" s="202"/>
      <c r="AST56" s="202"/>
      <c r="ASU56" s="202"/>
      <c r="ASV56" s="202"/>
      <c r="ASW56" s="202"/>
      <c r="ASX56" s="202"/>
      <c r="ASY56" s="202"/>
      <c r="ASZ56" s="202"/>
      <c r="ATA56" s="202"/>
      <c r="ATB56" s="202"/>
      <c r="ATC56" s="202"/>
      <c r="ATD56" s="202"/>
      <c r="ATE56" s="202"/>
      <c r="ATF56" s="202"/>
      <c r="ATG56" s="202"/>
      <c r="ATH56" s="202"/>
      <c r="ATI56" s="202"/>
      <c r="ATJ56" s="202"/>
      <c r="ATK56" s="202"/>
      <c r="ATL56" s="202"/>
      <c r="ATM56" s="202"/>
      <c r="ATN56" s="202"/>
      <c r="ATO56" s="202"/>
      <c r="ATP56" s="202"/>
      <c r="ATQ56" s="202"/>
      <c r="ATR56" s="202"/>
      <c r="ATS56" s="202"/>
      <c r="ATT56" s="202"/>
      <c r="ATU56" s="202"/>
      <c r="ATV56" s="202"/>
      <c r="ATW56" s="202"/>
      <c r="ATX56" s="202"/>
      <c r="ATY56" s="202"/>
      <c r="ATZ56" s="202"/>
      <c r="AUA56" s="202"/>
      <c r="AUB56" s="202"/>
      <c r="AUC56" s="202"/>
      <c r="AUD56" s="202"/>
      <c r="AUE56" s="202"/>
      <c r="AUF56" s="202"/>
      <c r="AUG56" s="202"/>
      <c r="AUH56" s="202"/>
      <c r="AUI56" s="202"/>
      <c r="AUJ56" s="202"/>
      <c r="AUK56" s="202"/>
      <c r="AUL56" s="202"/>
      <c r="AUM56" s="202"/>
      <c r="AUN56" s="202"/>
      <c r="AUO56" s="202"/>
      <c r="AUP56" s="202"/>
      <c r="AUQ56" s="202"/>
      <c r="AUR56" s="202"/>
      <c r="AUS56" s="202"/>
      <c r="AUT56" s="202"/>
      <c r="AUU56" s="202"/>
      <c r="AUV56" s="202"/>
      <c r="AUW56" s="202"/>
      <c r="AUX56" s="202"/>
      <c r="AUY56" s="202"/>
      <c r="AUZ56" s="202"/>
      <c r="AVA56" s="202"/>
      <c r="AVB56" s="202"/>
      <c r="AVC56" s="202"/>
      <c r="AVD56" s="202"/>
      <c r="AVE56" s="202"/>
      <c r="AVF56" s="202"/>
      <c r="AVG56" s="202"/>
      <c r="AVH56" s="202"/>
      <c r="AVI56" s="202"/>
      <c r="AVJ56" s="202"/>
      <c r="AVK56" s="202"/>
      <c r="AVL56" s="202"/>
      <c r="AVM56" s="202"/>
      <c r="AVN56" s="202"/>
      <c r="AVO56" s="202"/>
      <c r="AVP56" s="202"/>
      <c r="AVQ56" s="202"/>
      <c r="AVR56" s="202"/>
      <c r="AVS56" s="202"/>
      <c r="AVT56" s="202"/>
      <c r="AVU56" s="202"/>
      <c r="AVV56" s="202"/>
      <c r="AVW56" s="202"/>
      <c r="AVX56" s="202"/>
      <c r="AVY56" s="202"/>
      <c r="AVZ56" s="202"/>
      <c r="AWA56" s="202"/>
      <c r="AWB56" s="202"/>
      <c r="AWC56" s="202"/>
      <c r="AWD56" s="202"/>
      <c r="AWE56" s="202"/>
      <c r="AWF56" s="202"/>
      <c r="AWG56" s="202"/>
      <c r="AWH56" s="202"/>
      <c r="AWI56" s="202"/>
      <c r="AWJ56" s="202"/>
      <c r="AWK56" s="202"/>
      <c r="AWL56" s="202"/>
      <c r="AWM56" s="202"/>
      <c r="AWN56" s="202"/>
      <c r="AWO56" s="202"/>
      <c r="AWP56" s="202"/>
      <c r="AWQ56" s="202"/>
      <c r="AWR56" s="202">
        <f t="shared" si="56"/>
        <v>0</v>
      </c>
      <c r="AWS56" s="254"/>
      <c r="AWT56" s="254"/>
      <c r="AWU56" s="254"/>
      <c r="AWV56" s="254"/>
      <c r="AWW56" s="254">
        <f t="shared" si="57"/>
        <v>0</v>
      </c>
      <c r="AWX56" s="254"/>
      <c r="AWY56" s="254"/>
      <c r="AWZ56" s="254">
        <f t="shared" si="58"/>
        <v>0</v>
      </c>
      <c r="AXA56" s="254">
        <f t="shared" si="59"/>
        <v>0</v>
      </c>
      <c r="AXB56" s="202">
        <f t="shared" si="60"/>
        <v>1.04841468</v>
      </c>
      <c r="AXC56" s="254"/>
      <c r="AXD56" s="254"/>
      <c r="AXE56" s="254">
        <f t="shared" si="61"/>
        <v>0</v>
      </c>
      <c r="AXF56" s="254"/>
      <c r="AXG56" s="254"/>
      <c r="AXH56" s="254"/>
      <c r="AXI56" s="254"/>
      <c r="AXJ56" s="254"/>
      <c r="AXK56" s="254">
        <f t="shared" si="62"/>
        <v>0</v>
      </c>
      <c r="AXL56" s="254"/>
      <c r="AXM56" s="254"/>
      <c r="AXN56" s="254"/>
      <c r="AXO56" s="254"/>
      <c r="AXP56" s="254"/>
      <c r="AXQ56" s="254">
        <f t="shared" si="63"/>
        <v>0</v>
      </c>
      <c r="AXR56" s="254"/>
      <c r="AXS56" s="254"/>
      <c r="AXT56" s="254"/>
      <c r="AXU56" s="254"/>
      <c r="AXV56" s="254">
        <f t="shared" si="64"/>
        <v>0</v>
      </c>
      <c r="AXW56" s="254"/>
      <c r="AXX56" s="254"/>
      <c r="AXY56" s="254"/>
      <c r="AXZ56" s="254"/>
      <c r="AYA56" s="254"/>
      <c r="AYB56" s="254">
        <f t="shared" si="65"/>
        <v>0</v>
      </c>
      <c r="AYC56" s="254">
        <f t="shared" si="231"/>
        <v>0</v>
      </c>
      <c r="AYD56" s="254"/>
      <c r="AYE56" s="254"/>
      <c r="AYF56" s="254"/>
      <c r="AYG56" s="254"/>
      <c r="AYH56" s="254"/>
      <c r="AYI56" s="254">
        <f t="shared" si="66"/>
        <v>0</v>
      </c>
      <c r="AYJ56" s="254"/>
      <c r="AYK56" s="254"/>
      <c r="AYL56" s="254"/>
      <c r="AYM56" s="254"/>
      <c r="AYN56" s="254"/>
      <c r="AYO56" s="254">
        <f t="shared" si="67"/>
        <v>0</v>
      </c>
      <c r="AYP56" s="254"/>
      <c r="AYQ56" s="254"/>
      <c r="AYR56" s="254"/>
      <c r="AYS56" s="254"/>
      <c r="AYT56" s="254"/>
      <c r="AYU56" s="254">
        <f t="shared" si="68"/>
        <v>0</v>
      </c>
      <c r="AYV56" s="254"/>
      <c r="AYW56" s="254"/>
      <c r="AYX56" s="254"/>
      <c r="AYY56" s="254">
        <f t="shared" si="69"/>
        <v>0</v>
      </c>
      <c r="AYZ56" s="254">
        <f t="shared" si="70"/>
        <v>0</v>
      </c>
      <c r="AZA56" s="254"/>
      <c r="AZB56" s="254"/>
      <c r="AZC56" s="254"/>
      <c r="AZD56" s="254"/>
      <c r="AZE56" s="254"/>
      <c r="AZF56" s="254">
        <f t="shared" si="71"/>
        <v>0</v>
      </c>
      <c r="AZG56" s="254"/>
      <c r="AZH56" s="254"/>
      <c r="AZI56" s="254"/>
      <c r="AZJ56" s="254"/>
      <c r="AZK56" s="254"/>
      <c r="AZL56" s="254">
        <f t="shared" si="72"/>
        <v>0</v>
      </c>
      <c r="AZM56" s="254"/>
      <c r="AZN56" s="254"/>
      <c r="AZO56" s="254"/>
      <c r="AZP56" s="254"/>
      <c r="AZQ56" s="254"/>
      <c r="AZR56" s="254">
        <f t="shared" si="73"/>
        <v>0</v>
      </c>
      <c r="AZS56" s="254"/>
      <c r="AZT56" s="254"/>
      <c r="AZU56" s="254"/>
      <c r="AZV56" s="254"/>
      <c r="AZW56" s="254"/>
      <c r="AZX56" s="254">
        <f t="shared" si="74"/>
        <v>0</v>
      </c>
      <c r="AZY56" s="254"/>
      <c r="AZZ56" s="254"/>
      <c r="BAA56" s="254">
        <f t="shared" si="75"/>
        <v>0</v>
      </c>
      <c r="BAB56" s="254">
        <f t="shared" si="76"/>
        <v>0</v>
      </c>
      <c r="BAC56" s="254"/>
      <c r="BAD56" s="254"/>
      <c r="BAE56" s="254"/>
      <c r="BAF56" s="254">
        <f t="shared" si="77"/>
        <v>0</v>
      </c>
      <c r="BAG56" s="254"/>
      <c r="BAH56" s="254"/>
      <c r="BAI56" s="254"/>
      <c r="BAJ56" s="254"/>
      <c r="BAK56" s="254">
        <f t="shared" si="78"/>
        <v>0</v>
      </c>
      <c r="BAL56" s="254"/>
      <c r="BAM56" s="254"/>
      <c r="BAN56" s="254"/>
      <c r="BAO56" s="254"/>
      <c r="BAP56" s="254"/>
      <c r="BAQ56" s="254">
        <f t="shared" si="79"/>
        <v>0</v>
      </c>
      <c r="BAR56" s="254"/>
      <c r="BAS56" s="254"/>
      <c r="BAT56" s="254"/>
      <c r="BAU56" s="254"/>
      <c r="BAV56" s="254"/>
      <c r="BAW56" s="254">
        <f t="shared" si="80"/>
        <v>0</v>
      </c>
      <c r="BAX56" s="254"/>
      <c r="BAY56" s="254"/>
      <c r="BAZ56" s="254"/>
      <c r="BBA56" s="254"/>
      <c r="BBB56" s="254">
        <f t="shared" si="81"/>
        <v>0</v>
      </c>
      <c r="BBC56" s="254">
        <f t="shared" si="82"/>
        <v>0</v>
      </c>
      <c r="BBD56" s="254"/>
      <c r="BBE56" s="254"/>
      <c r="BBF56" s="254"/>
      <c r="BBG56" s="254"/>
      <c r="BBH56" s="254"/>
      <c r="BBI56" s="254">
        <f t="shared" si="83"/>
        <v>0</v>
      </c>
      <c r="BBJ56" s="254"/>
      <c r="BBK56" s="254"/>
      <c r="BBL56" s="254"/>
      <c r="BBM56" s="254"/>
      <c r="BBN56" s="254"/>
      <c r="BBO56" s="254">
        <f t="shared" si="84"/>
        <v>0</v>
      </c>
      <c r="BBP56" s="254"/>
      <c r="BBQ56" s="254"/>
      <c r="BBR56" s="254"/>
      <c r="BBS56" s="254"/>
      <c r="BBT56" s="254"/>
      <c r="BBU56" s="254">
        <f t="shared" si="85"/>
        <v>0</v>
      </c>
      <c r="BBV56" s="254"/>
      <c r="BBW56" s="254"/>
      <c r="BBX56" s="254"/>
      <c r="BBY56" s="254"/>
      <c r="BBZ56" s="254"/>
      <c r="BCA56" s="254">
        <f t="shared" si="86"/>
        <v>0</v>
      </c>
      <c r="BCB56" s="254">
        <f t="shared" si="87"/>
        <v>0</v>
      </c>
      <c r="BCC56" s="254"/>
      <c r="BCD56" s="254"/>
      <c r="BCE56" s="254"/>
      <c r="BCF56" s="254"/>
      <c r="BCG56" s="254"/>
      <c r="BCH56" s="254">
        <f t="shared" si="88"/>
        <v>0</v>
      </c>
      <c r="BCI56" s="254"/>
      <c r="BCJ56" s="254"/>
      <c r="BCK56" s="254"/>
      <c r="BCL56" s="254"/>
      <c r="BCM56" s="254">
        <f t="shared" si="232"/>
        <v>0</v>
      </c>
      <c r="BCN56" s="254"/>
      <c r="BCO56" s="254"/>
      <c r="BCP56" s="254"/>
      <c r="BCQ56" s="254"/>
      <c r="BCR56" s="254"/>
      <c r="BCS56" s="254">
        <f t="shared" si="89"/>
        <v>0</v>
      </c>
      <c r="BCT56" s="254"/>
      <c r="BCU56" s="254"/>
      <c r="BCV56" s="254"/>
      <c r="BCW56" s="254"/>
      <c r="BCX56" s="254">
        <f t="shared" si="90"/>
        <v>0</v>
      </c>
      <c r="BCY56" s="254"/>
      <c r="BCZ56" s="254"/>
      <c r="BDA56" s="254">
        <f t="shared" si="91"/>
        <v>0</v>
      </c>
      <c r="BDB56" s="254">
        <f t="shared" si="92"/>
        <v>0</v>
      </c>
      <c r="BDC56" s="254"/>
      <c r="BDD56" s="254"/>
      <c r="BDE56" s="254"/>
      <c r="BDF56" s="254">
        <f t="shared" si="233"/>
        <v>0</v>
      </c>
      <c r="BDG56" s="254"/>
      <c r="BDH56" s="254"/>
      <c r="BDI56" s="254"/>
      <c r="BDJ56" s="254"/>
      <c r="BDK56" s="254"/>
      <c r="BDL56" s="254">
        <f t="shared" si="93"/>
        <v>0</v>
      </c>
      <c r="BDM56" s="254"/>
      <c r="BDN56" s="254">
        <v>0.853935</v>
      </c>
      <c r="BDO56" s="254"/>
      <c r="BDP56" s="254"/>
      <c r="BDQ56" s="254">
        <f t="shared" si="94"/>
        <v>0.853935</v>
      </c>
      <c r="BDR56" s="254"/>
      <c r="BDS56" s="254"/>
      <c r="BDT56" s="254"/>
      <c r="BDU56" s="254"/>
      <c r="BDV56" s="254"/>
      <c r="BDW56" s="254">
        <f t="shared" si="95"/>
        <v>0</v>
      </c>
      <c r="BDX56" s="254"/>
      <c r="BDY56" s="254"/>
      <c r="BDZ56" s="254"/>
      <c r="BEA56" s="254"/>
      <c r="BEB56" s="254"/>
      <c r="BEC56" s="254">
        <f t="shared" si="96"/>
        <v>0</v>
      </c>
      <c r="BED56" s="254">
        <f t="shared" si="97"/>
        <v>0.853935</v>
      </c>
      <c r="BEE56" s="254"/>
      <c r="BEF56" s="254"/>
      <c r="BEG56" s="254"/>
      <c r="BEH56" s="254"/>
      <c r="BEI56" s="254">
        <f t="shared" si="98"/>
        <v>0</v>
      </c>
      <c r="BEJ56" s="254"/>
      <c r="BEK56" s="254"/>
      <c r="BEL56" s="254"/>
      <c r="BEM56" s="254"/>
      <c r="BEN56" s="254"/>
      <c r="BEO56" s="254">
        <f t="shared" si="99"/>
        <v>0</v>
      </c>
      <c r="BEP56" s="254"/>
      <c r="BEQ56" s="254"/>
      <c r="BER56" s="254"/>
      <c r="BES56" s="254"/>
      <c r="BET56" s="254"/>
      <c r="BEU56" s="254">
        <f t="shared" si="234"/>
        <v>0</v>
      </c>
      <c r="BEV56" s="254"/>
      <c r="BEW56" s="254"/>
      <c r="BEX56" s="254"/>
      <c r="BEY56" s="254"/>
      <c r="BEZ56" s="254"/>
      <c r="BFA56" s="254">
        <f t="shared" si="100"/>
        <v>0</v>
      </c>
      <c r="BFB56" s="254"/>
      <c r="BFC56" s="254">
        <f t="shared" si="101"/>
        <v>0</v>
      </c>
      <c r="BFD56" s="254">
        <f t="shared" si="235"/>
        <v>0</v>
      </c>
      <c r="BFE56" s="254"/>
      <c r="BFF56" s="254"/>
      <c r="BFG56" s="254"/>
      <c r="BFH56" s="254"/>
      <c r="BFI56" s="254">
        <f t="shared" si="102"/>
        <v>0</v>
      </c>
      <c r="BFJ56" s="254"/>
      <c r="BFK56" s="254"/>
      <c r="BFL56" s="254"/>
      <c r="BFM56" s="254"/>
      <c r="BFN56" s="254"/>
      <c r="BFO56" s="254">
        <f t="shared" si="103"/>
        <v>0</v>
      </c>
      <c r="BFP56" s="254"/>
      <c r="BFQ56" s="254"/>
      <c r="BFR56" s="254"/>
      <c r="BFS56" s="254"/>
      <c r="BFT56" s="254"/>
      <c r="BFU56" s="254">
        <f t="shared" si="236"/>
        <v>0</v>
      </c>
      <c r="BFV56" s="254"/>
      <c r="BFW56" s="254"/>
      <c r="BFX56" s="254"/>
      <c r="BFY56" s="254"/>
      <c r="BFZ56" s="254"/>
      <c r="BGA56" s="254">
        <f t="shared" si="104"/>
        <v>0</v>
      </c>
      <c r="BGB56" s="254"/>
      <c r="BGC56" s="254"/>
      <c r="BGD56" s="254"/>
      <c r="BGE56" s="254">
        <f t="shared" si="105"/>
        <v>0</v>
      </c>
      <c r="BGF56" s="254">
        <f t="shared" si="237"/>
        <v>0</v>
      </c>
      <c r="BGG56" s="254"/>
      <c r="BGH56" s="254"/>
      <c r="BGI56" s="254">
        <f t="shared" si="106"/>
        <v>0</v>
      </c>
      <c r="BGJ56" s="254"/>
      <c r="BGK56" s="254"/>
      <c r="BGL56" s="254"/>
      <c r="BGM56" s="254"/>
      <c r="BGN56" s="254"/>
      <c r="BGO56" s="254">
        <f t="shared" si="107"/>
        <v>0</v>
      </c>
      <c r="BGP56" s="254"/>
      <c r="BGQ56" s="254"/>
      <c r="BGR56" s="254"/>
      <c r="BGS56" s="254"/>
      <c r="BGT56" s="254"/>
      <c r="BGU56" s="254">
        <f t="shared" si="108"/>
        <v>0</v>
      </c>
      <c r="BGV56" s="254"/>
      <c r="BGW56" s="254"/>
      <c r="BGX56" s="254"/>
      <c r="BGY56" s="254"/>
      <c r="BGZ56" s="254"/>
      <c r="BHA56" s="254">
        <f t="shared" si="109"/>
        <v>0</v>
      </c>
      <c r="BHB56" s="254"/>
      <c r="BHC56" s="254"/>
      <c r="BHD56" s="254"/>
      <c r="BHE56" s="254"/>
      <c r="BHF56" s="254"/>
      <c r="BHG56" s="254">
        <f t="shared" si="110"/>
        <v>0</v>
      </c>
      <c r="BHH56" s="254">
        <f t="shared" si="111"/>
        <v>0</v>
      </c>
      <c r="BHI56" s="254"/>
      <c r="BHJ56" s="254"/>
      <c r="BHK56" s="254"/>
      <c r="BHL56" s="254"/>
      <c r="BHM56" s="254">
        <f t="shared" si="112"/>
        <v>0</v>
      </c>
      <c r="BHN56" s="254"/>
      <c r="BHO56" s="254"/>
      <c r="BHP56" s="254"/>
      <c r="BHQ56" s="254"/>
      <c r="BHR56" s="254"/>
      <c r="BHS56" s="254">
        <f t="shared" si="113"/>
        <v>0</v>
      </c>
      <c r="BHT56" s="254"/>
      <c r="BHU56" s="254"/>
      <c r="BHV56" s="254"/>
      <c r="BHW56" s="254"/>
      <c r="BHX56" s="254"/>
      <c r="BHY56" s="254">
        <f t="shared" si="114"/>
        <v>0</v>
      </c>
      <c r="BHZ56" s="254"/>
      <c r="BIA56" s="254"/>
      <c r="BIB56" s="254"/>
      <c r="BIC56" s="254"/>
      <c r="BID56" s="254"/>
      <c r="BIE56" s="254">
        <f t="shared" si="115"/>
        <v>0</v>
      </c>
      <c r="BIF56" s="254"/>
      <c r="BIG56" s="254">
        <f t="shared" si="116"/>
        <v>0</v>
      </c>
      <c r="BIH56" s="254">
        <f t="shared" si="117"/>
        <v>0</v>
      </c>
      <c r="BII56" s="254"/>
      <c r="BIJ56" s="254"/>
      <c r="BIK56" s="254"/>
      <c r="BIL56" s="254"/>
      <c r="BIM56" s="254">
        <f t="shared" si="118"/>
        <v>0</v>
      </c>
      <c r="BIN56" s="254"/>
      <c r="BIO56" s="254"/>
      <c r="BIP56" s="254"/>
      <c r="BIQ56" s="254"/>
      <c r="BIR56" s="254"/>
      <c r="BIS56" s="254">
        <f t="shared" si="119"/>
        <v>0</v>
      </c>
      <c r="BIT56" s="254"/>
      <c r="BIU56" s="254"/>
      <c r="BIV56" s="254"/>
      <c r="BIW56" s="254"/>
      <c r="BIX56" s="254"/>
      <c r="BIY56" s="254">
        <f t="shared" si="120"/>
        <v>0</v>
      </c>
      <c r="BIZ56" s="254"/>
      <c r="BJA56" s="254"/>
      <c r="BJB56" s="254"/>
      <c r="BJC56" s="254"/>
      <c r="BJD56" s="254">
        <f t="shared" si="121"/>
        <v>0</v>
      </c>
      <c r="BJE56" s="254"/>
      <c r="BJF56" s="254"/>
      <c r="BJG56" s="254"/>
      <c r="BJH56" s="254"/>
      <c r="BJI56" s="254">
        <f t="shared" si="122"/>
        <v>0</v>
      </c>
      <c r="BJJ56" s="254">
        <f t="shared" si="123"/>
        <v>0</v>
      </c>
      <c r="BJK56" s="254">
        <f t="shared" si="238"/>
        <v>0.853935</v>
      </c>
      <c r="BJL56" s="254"/>
      <c r="BJM56" s="254"/>
      <c r="BJN56" s="254"/>
      <c r="BJO56" s="254"/>
      <c r="BJP56" s="254"/>
      <c r="BJQ56" s="254">
        <f t="shared" si="124"/>
        <v>0</v>
      </c>
      <c r="BJR56" s="254"/>
      <c r="BJS56" s="254"/>
      <c r="BJT56" s="254"/>
      <c r="BJU56" s="254"/>
      <c r="BJV56" s="254"/>
      <c r="BJW56" s="254">
        <f t="shared" si="125"/>
        <v>0</v>
      </c>
      <c r="BJX56" s="254"/>
      <c r="BJY56" s="254"/>
      <c r="BJZ56" s="254"/>
      <c r="BKA56" s="254"/>
      <c r="BKB56" s="254">
        <f t="shared" si="126"/>
        <v>0</v>
      </c>
      <c r="BKC56" s="254"/>
      <c r="BKD56" s="254"/>
      <c r="BKE56" s="254"/>
      <c r="BKF56" s="254"/>
      <c r="BKG56" s="254"/>
      <c r="BKH56" s="254">
        <f t="shared" si="127"/>
        <v>0</v>
      </c>
      <c r="BKI56" s="254">
        <f t="shared" si="128"/>
        <v>0</v>
      </c>
      <c r="BKJ56" s="254"/>
      <c r="BKK56" s="254"/>
      <c r="BKL56" s="254"/>
      <c r="BKM56" s="254"/>
      <c r="BKN56" s="254"/>
      <c r="BKO56" s="254">
        <f t="shared" si="129"/>
        <v>0</v>
      </c>
      <c r="BKP56" s="254"/>
      <c r="BKQ56" s="254"/>
      <c r="BKR56" s="254"/>
      <c r="BKS56" s="254"/>
      <c r="BKT56" s="254"/>
      <c r="BKU56" s="254">
        <f t="shared" si="130"/>
        <v>0</v>
      </c>
      <c r="BKV56" s="254"/>
      <c r="BKW56" s="254"/>
      <c r="BKX56" s="254"/>
      <c r="BKY56" s="254">
        <f t="shared" si="131"/>
        <v>0</v>
      </c>
      <c r="BKZ56" s="254"/>
      <c r="BLA56" s="254"/>
      <c r="BLB56" s="254"/>
      <c r="BLC56" s="254"/>
      <c r="BLD56" s="254"/>
      <c r="BLE56" s="254">
        <f t="shared" si="132"/>
        <v>0</v>
      </c>
      <c r="BLF56" s="196">
        <f t="shared" si="133"/>
        <v>0</v>
      </c>
      <c r="BLG56" s="254"/>
      <c r="BLH56" s="254"/>
      <c r="BLI56" s="254"/>
      <c r="BLJ56" s="254"/>
      <c r="BLK56" s="254"/>
      <c r="BLL56" s="254">
        <f t="shared" si="134"/>
        <v>0</v>
      </c>
      <c r="BLM56" s="254"/>
      <c r="BLN56" s="254"/>
      <c r="BLO56" s="254"/>
      <c r="BLP56" s="254"/>
      <c r="BLQ56" s="254"/>
      <c r="BLR56" s="196">
        <f t="shared" si="135"/>
        <v>0</v>
      </c>
      <c r="BLS56" s="254"/>
      <c r="BLT56" s="254"/>
      <c r="BLU56" s="254"/>
      <c r="BLV56" s="254"/>
      <c r="BLW56" s="254"/>
      <c r="BLX56" s="196">
        <f t="shared" si="239"/>
        <v>0</v>
      </c>
      <c r="BLY56" s="254"/>
      <c r="BLZ56" s="254"/>
      <c r="BMA56" s="254"/>
      <c r="BMB56" s="254"/>
      <c r="BMC56" s="254"/>
      <c r="BMD56" s="196">
        <f t="shared" si="136"/>
        <v>0</v>
      </c>
      <c r="BME56" s="254"/>
      <c r="BMF56" s="254"/>
      <c r="BMG56" s="254"/>
      <c r="BMH56" s="196">
        <f t="shared" si="137"/>
        <v>0</v>
      </c>
      <c r="BMI56" s="196">
        <f t="shared" si="138"/>
        <v>0</v>
      </c>
      <c r="BMJ56" s="254"/>
      <c r="BMK56" s="196">
        <f t="shared" si="139"/>
        <v>0</v>
      </c>
      <c r="BML56" s="254"/>
      <c r="BMM56" s="254"/>
      <c r="BMN56" s="254"/>
      <c r="BMO56" s="254"/>
      <c r="BMP56" s="254"/>
      <c r="BMQ56" s="196">
        <f t="shared" si="140"/>
        <v>0</v>
      </c>
      <c r="BMR56" s="254"/>
      <c r="BMS56" s="254"/>
      <c r="BMT56" s="254"/>
      <c r="BMU56" s="254"/>
      <c r="BMV56" s="254"/>
      <c r="BMW56" s="196">
        <f t="shared" si="141"/>
        <v>0</v>
      </c>
      <c r="BMX56" s="254"/>
      <c r="BMY56" s="254"/>
      <c r="BMZ56" s="254"/>
      <c r="BNA56" s="254"/>
      <c r="BNB56" s="254"/>
      <c r="BNC56" s="196">
        <f t="shared" si="142"/>
        <v>0</v>
      </c>
      <c r="BND56" s="254"/>
      <c r="BNE56" s="254"/>
      <c r="BNF56" s="254"/>
      <c r="BNG56" s="254"/>
      <c r="BNH56" s="254"/>
      <c r="BNI56" s="196">
        <f t="shared" si="143"/>
        <v>0</v>
      </c>
      <c r="BNJ56" s="196">
        <f t="shared" si="144"/>
        <v>0</v>
      </c>
      <c r="BNK56" s="254"/>
      <c r="BNL56" s="254"/>
      <c r="BNM56" s="254"/>
      <c r="BNN56" s="254"/>
      <c r="BNO56" s="254"/>
      <c r="BNP56" s="196">
        <f t="shared" si="145"/>
        <v>0</v>
      </c>
      <c r="BNQ56" s="254"/>
      <c r="BNR56" s="254"/>
      <c r="BNS56" s="254"/>
      <c r="BNT56" s="254"/>
      <c r="BNU56" s="254"/>
      <c r="BNV56" s="196">
        <f t="shared" si="146"/>
        <v>0</v>
      </c>
      <c r="BNW56" s="254"/>
      <c r="BNX56" s="254"/>
      <c r="BNY56" s="254"/>
      <c r="BNZ56" s="254"/>
      <c r="BOA56" s="254"/>
      <c r="BOB56" s="196">
        <f t="shared" si="147"/>
        <v>0</v>
      </c>
      <c r="BOC56" s="254"/>
      <c r="BOD56" s="254"/>
      <c r="BOE56" s="254"/>
      <c r="BOF56" s="254"/>
      <c r="BOG56" s="254"/>
      <c r="BOH56" s="196">
        <f t="shared" si="148"/>
        <v>0</v>
      </c>
      <c r="BOI56" s="254"/>
      <c r="BOJ56" s="196">
        <f t="shared" si="149"/>
        <v>0</v>
      </c>
      <c r="BOK56" s="196">
        <f t="shared" si="150"/>
        <v>0</v>
      </c>
      <c r="BOL56" s="254"/>
      <c r="BOM56" s="254"/>
      <c r="BON56" s="254"/>
      <c r="BOO56" s="196">
        <f t="shared" si="240"/>
        <v>0</v>
      </c>
      <c r="BOP56" s="196"/>
      <c r="BOQ56" s="196"/>
      <c r="BOR56" s="196"/>
      <c r="BOS56" s="196"/>
      <c r="BOT56" s="196"/>
      <c r="BOU56" s="196">
        <f t="shared" si="151"/>
        <v>0</v>
      </c>
      <c r="BOV56" s="196"/>
      <c r="BOW56" s="196"/>
      <c r="BOX56" s="196"/>
      <c r="BOY56" s="196"/>
      <c r="BOZ56" s="196"/>
      <c r="BPA56" s="196"/>
      <c r="BPB56" s="196">
        <f t="shared" si="152"/>
        <v>0</v>
      </c>
      <c r="BPC56" s="196"/>
      <c r="BPD56" s="196"/>
      <c r="BPE56" s="196"/>
      <c r="BPF56" s="196"/>
      <c r="BPG56" s="196">
        <f t="shared" si="153"/>
        <v>0</v>
      </c>
      <c r="BPH56" s="196"/>
      <c r="BPI56" s="196"/>
      <c r="BPJ56" s="196"/>
      <c r="BPK56" s="196">
        <f t="shared" si="154"/>
        <v>0</v>
      </c>
      <c r="BPL56" s="196">
        <f t="shared" si="155"/>
        <v>0</v>
      </c>
      <c r="BPM56" s="196"/>
      <c r="BPN56" s="196"/>
      <c r="BPO56" s="196">
        <f t="shared" si="156"/>
        <v>0</v>
      </c>
      <c r="BPP56" s="196"/>
      <c r="BPQ56" s="196"/>
      <c r="BPR56" s="196"/>
      <c r="BPS56" s="196"/>
      <c r="BPT56" s="196"/>
      <c r="BPU56" s="196">
        <f t="shared" si="157"/>
        <v>0</v>
      </c>
      <c r="BPV56" s="196"/>
      <c r="BPW56" s="196"/>
      <c r="BPX56" s="196"/>
      <c r="BPY56" s="196"/>
      <c r="BPZ56" s="196">
        <f t="shared" si="241"/>
        <v>0</v>
      </c>
      <c r="BQA56" s="196"/>
      <c r="BQB56" s="196"/>
      <c r="BQC56" s="196"/>
      <c r="BQD56" s="196"/>
      <c r="BQE56" s="196"/>
      <c r="BQF56" s="196">
        <f t="shared" si="158"/>
        <v>0</v>
      </c>
      <c r="BQG56" s="196"/>
      <c r="BQH56" s="196"/>
      <c r="BQI56" s="196"/>
      <c r="BQJ56" s="196"/>
      <c r="BQK56" s="196"/>
      <c r="BQL56" s="196">
        <f t="shared" si="159"/>
        <v>0</v>
      </c>
      <c r="BQM56" s="196">
        <f t="shared" si="242"/>
        <v>0</v>
      </c>
      <c r="BQN56" s="196"/>
      <c r="BQO56" s="196"/>
      <c r="BQP56" s="196"/>
      <c r="BQQ56" s="196"/>
      <c r="BQR56" s="196">
        <f t="shared" si="160"/>
        <v>0</v>
      </c>
      <c r="BQS56" s="196"/>
      <c r="BQT56" s="196"/>
      <c r="BQU56" s="196"/>
      <c r="BQV56" s="196"/>
      <c r="BQW56" s="196"/>
      <c r="BQX56" s="196">
        <f t="shared" si="161"/>
        <v>0</v>
      </c>
      <c r="BQY56" s="196"/>
      <c r="BQZ56" s="196"/>
      <c r="BRA56" s="196"/>
      <c r="BRB56" s="196"/>
      <c r="BRC56" s="196"/>
      <c r="BRD56" s="196">
        <f t="shared" si="162"/>
        <v>0</v>
      </c>
      <c r="BRE56" s="196"/>
      <c r="BRF56" s="196"/>
      <c r="BRG56" s="196"/>
      <c r="BRH56" s="196"/>
      <c r="BRI56" s="196"/>
      <c r="BRJ56" s="196">
        <f t="shared" si="163"/>
        <v>0</v>
      </c>
      <c r="BRK56" s="196"/>
      <c r="BRL56" s="196"/>
      <c r="BRM56" s="196">
        <f t="shared" si="164"/>
        <v>0</v>
      </c>
      <c r="BRN56" s="196">
        <f t="shared" si="243"/>
        <v>0</v>
      </c>
      <c r="BRO56" s="196"/>
      <c r="BRP56" s="196"/>
      <c r="BRQ56" s="196"/>
      <c r="BRR56" s="196">
        <f t="shared" si="165"/>
        <v>0</v>
      </c>
      <c r="BRS56" s="196"/>
      <c r="BRT56" s="196"/>
      <c r="BRU56" s="196"/>
      <c r="BRV56" s="196">
        <v>4.6920000000000003E-2</v>
      </c>
      <c r="BRW56" s="196"/>
      <c r="BRX56" s="196">
        <f t="shared" si="166"/>
        <v>4.6920000000000003E-2</v>
      </c>
      <c r="BRY56" s="196"/>
      <c r="BRZ56" s="196"/>
      <c r="BSA56" s="196"/>
      <c r="BSB56" s="196">
        <v>5.3136209999999996E-2</v>
      </c>
      <c r="BSC56" s="196"/>
      <c r="BSD56" s="196">
        <f t="shared" si="167"/>
        <v>5.3136209999999996E-2</v>
      </c>
      <c r="BSE56" s="196"/>
      <c r="BSF56" s="196"/>
      <c r="BSG56" s="196"/>
      <c r="BSH56" s="196"/>
      <c r="BSI56" s="196"/>
      <c r="BSJ56" s="196">
        <f t="shared" si="168"/>
        <v>0</v>
      </c>
      <c r="BSK56" s="196"/>
      <c r="BSL56" s="196"/>
      <c r="BSM56" s="196"/>
      <c r="BSN56" s="196"/>
      <c r="BSO56" s="196">
        <f t="shared" si="169"/>
        <v>0</v>
      </c>
      <c r="BSP56" s="196">
        <f t="shared" si="170"/>
        <v>0.10005621000000001</v>
      </c>
      <c r="BSQ56" s="196"/>
      <c r="BSR56" s="196">
        <f t="shared" si="171"/>
        <v>0</v>
      </c>
      <c r="BSS56" s="196"/>
      <c r="BST56" s="196"/>
      <c r="BSU56" s="196"/>
      <c r="BSV56" s="196"/>
      <c r="BSW56" s="196"/>
      <c r="BSX56" s="196">
        <f t="shared" si="172"/>
        <v>0</v>
      </c>
      <c r="BSY56" s="196"/>
      <c r="BSZ56" s="196"/>
      <c r="BTA56" s="196"/>
      <c r="BTB56" s="196"/>
      <c r="BTC56" s="196"/>
      <c r="BTD56" s="196">
        <f t="shared" si="173"/>
        <v>0</v>
      </c>
      <c r="BTE56" s="196"/>
      <c r="BTF56" s="196"/>
      <c r="BTG56" s="196"/>
      <c r="BTH56" s="196"/>
      <c r="BTI56" s="196"/>
      <c r="BTJ56" s="196">
        <f t="shared" si="174"/>
        <v>0</v>
      </c>
      <c r="BTK56" s="196"/>
      <c r="BTL56" s="196"/>
      <c r="BTM56" s="196"/>
      <c r="BTN56" s="196"/>
      <c r="BTO56" s="196"/>
      <c r="BTP56" s="196">
        <f t="shared" si="175"/>
        <v>0</v>
      </c>
      <c r="BTQ56" s="196">
        <f t="shared" si="176"/>
        <v>0</v>
      </c>
      <c r="BTR56" s="196"/>
      <c r="BTS56" s="196"/>
      <c r="BTT56" s="196"/>
      <c r="BTU56" s="196"/>
      <c r="BTV56" s="196">
        <f t="shared" si="177"/>
        <v>0</v>
      </c>
      <c r="BTW56" s="196"/>
      <c r="BTX56" s="196"/>
      <c r="BTY56" s="196"/>
      <c r="BTZ56" s="196"/>
      <c r="BUA56" s="196"/>
      <c r="BUB56" s="196">
        <f t="shared" si="178"/>
        <v>0</v>
      </c>
      <c r="BUC56" s="196"/>
      <c r="BUD56" s="196"/>
      <c r="BUE56" s="196"/>
      <c r="BUF56" s="196"/>
      <c r="BUG56" s="196"/>
      <c r="BUH56" s="196">
        <f t="shared" si="179"/>
        <v>0</v>
      </c>
      <c r="BUI56" s="196"/>
      <c r="BUJ56" s="196"/>
      <c r="BUK56" s="196"/>
      <c r="BUL56" s="196"/>
      <c r="BUM56" s="196"/>
      <c r="BUN56" s="196">
        <f t="shared" si="180"/>
        <v>0</v>
      </c>
      <c r="BUO56" s="196"/>
      <c r="BUP56" s="196"/>
      <c r="BUQ56" s="196">
        <f t="shared" si="181"/>
        <v>0</v>
      </c>
      <c r="BUR56" s="196">
        <f t="shared" si="182"/>
        <v>0</v>
      </c>
      <c r="BUS56" s="196"/>
      <c r="BUT56" s="196"/>
      <c r="BUU56" s="196"/>
      <c r="BUV56" s="196">
        <f t="shared" si="183"/>
        <v>0</v>
      </c>
      <c r="BUW56" s="196"/>
      <c r="BUX56" s="196"/>
      <c r="BUY56" s="196"/>
      <c r="BUZ56" s="196"/>
      <c r="BVA56" s="196"/>
      <c r="BVB56" s="196">
        <f t="shared" si="184"/>
        <v>0</v>
      </c>
      <c r="BVC56" s="196"/>
      <c r="BVD56" s="196"/>
      <c r="BVE56" s="196"/>
      <c r="BVF56" s="196"/>
      <c r="BVG56" s="196"/>
      <c r="BVH56" s="196">
        <f t="shared" si="185"/>
        <v>0</v>
      </c>
      <c r="BVI56" s="196"/>
      <c r="BVJ56" s="196"/>
      <c r="BVK56" s="196"/>
      <c r="BVL56" s="196">
        <v>8.1202499999999997E-2</v>
      </c>
      <c r="BVM56" s="196"/>
      <c r="BVN56" s="196">
        <f t="shared" si="206"/>
        <v>8.1202499999999997E-2</v>
      </c>
      <c r="BVO56" s="196"/>
      <c r="BVP56" s="196"/>
      <c r="BVQ56" s="196"/>
      <c r="BVR56" s="196"/>
      <c r="BVS56" s="196"/>
      <c r="BVT56" s="196">
        <f t="shared" si="186"/>
        <v>0</v>
      </c>
      <c r="BVU56" s="196">
        <f t="shared" si="187"/>
        <v>8.1202499999999997E-2</v>
      </c>
      <c r="BVV56" s="196">
        <f t="shared" si="244"/>
        <v>0.18125870999999999</v>
      </c>
      <c r="BVW56" s="196"/>
      <c r="BVX56" s="196"/>
      <c r="BVY56" s="196"/>
      <c r="BVZ56" s="196"/>
      <c r="BWA56" s="196"/>
      <c r="BWB56" s="196">
        <f t="shared" si="245"/>
        <v>0</v>
      </c>
      <c r="BWC56" s="196"/>
      <c r="BWD56" s="196">
        <v>1.6469999999999999E-2</v>
      </c>
      <c r="BWE56" s="196"/>
      <c r="BWF56" s="196">
        <v>0.29554715000000004</v>
      </c>
      <c r="BWG56" s="196"/>
      <c r="BWH56" s="196">
        <f t="shared" si="204"/>
        <v>0.31201715000000002</v>
      </c>
      <c r="BWI56" s="196">
        <v>0.16925455</v>
      </c>
      <c r="BWJ56" s="196"/>
      <c r="BWK56" s="196"/>
      <c r="BWL56" s="196"/>
      <c r="BWM56" s="196"/>
      <c r="BWN56" s="196">
        <f t="shared" si="209"/>
        <v>0.16925455</v>
      </c>
      <c r="BWO56" s="196"/>
      <c r="BWP56" s="196"/>
      <c r="BWQ56" s="196"/>
      <c r="BWR56" s="196">
        <v>0.18641779</v>
      </c>
      <c r="BWS56" s="196"/>
      <c r="BWT56" s="196">
        <f t="shared" si="210"/>
        <v>0.18641779</v>
      </c>
      <c r="BWU56" s="196"/>
      <c r="BWV56" s="196">
        <f t="shared" si="246"/>
        <v>0</v>
      </c>
      <c r="BWW56" s="196">
        <f t="shared" si="247"/>
        <v>0.66768949</v>
      </c>
      <c r="BWX56" s="196"/>
      <c r="BWY56" s="196"/>
      <c r="BWZ56" s="196"/>
      <c r="BXA56" s="196"/>
      <c r="BXB56" s="196">
        <f t="shared" si="190"/>
        <v>0</v>
      </c>
      <c r="BXC56" s="196"/>
      <c r="BXD56" s="196"/>
      <c r="BXE56" s="196"/>
      <c r="BXF56" s="196"/>
      <c r="BXG56" s="196"/>
      <c r="BXH56" s="196">
        <f t="shared" si="191"/>
        <v>0</v>
      </c>
      <c r="BXI56" s="196"/>
      <c r="BXJ56" s="196"/>
      <c r="BXK56" s="196"/>
      <c r="BXL56" s="196"/>
      <c r="BXM56" s="196"/>
      <c r="BXN56" s="196">
        <f t="shared" si="192"/>
        <v>0</v>
      </c>
      <c r="BXO56" s="196"/>
      <c r="BXP56" s="196"/>
      <c r="BXQ56" s="196"/>
      <c r="BXR56" s="196"/>
      <c r="BXS56" s="196"/>
      <c r="BXT56" s="196">
        <f t="shared" si="193"/>
        <v>0</v>
      </c>
      <c r="BXU56" s="196">
        <f t="shared" si="194"/>
        <v>0</v>
      </c>
      <c r="BXV56" s="196"/>
      <c r="BXW56" s="196"/>
      <c r="BXX56" s="196"/>
      <c r="BXY56" s="196">
        <f t="shared" si="195"/>
        <v>0</v>
      </c>
      <c r="BXZ56" s="196"/>
      <c r="BYA56" s="196"/>
      <c r="BYB56" s="196"/>
      <c r="BYC56" s="196"/>
      <c r="BYD56" s="196"/>
      <c r="BYE56" s="196">
        <f t="shared" si="196"/>
        <v>0</v>
      </c>
      <c r="BYF56" s="196"/>
      <c r="BYG56" s="196"/>
      <c r="BYH56" s="196"/>
      <c r="BYI56" s="196"/>
      <c r="BYJ56" s="196"/>
      <c r="BYK56" s="196">
        <f t="shared" si="207"/>
        <v>0</v>
      </c>
      <c r="BYL56" s="196"/>
      <c r="BYM56" s="196"/>
      <c r="BYN56" s="196"/>
      <c r="BYO56" s="196"/>
      <c r="BYP56" s="196"/>
      <c r="BYQ56" s="196">
        <f t="shared" si="205"/>
        <v>0</v>
      </c>
      <c r="BYR56" s="196"/>
      <c r="BYS56" s="196"/>
      <c r="BYT56" s="196"/>
      <c r="BYU56" s="196"/>
      <c r="BYV56" s="196">
        <f t="shared" si="197"/>
        <v>0</v>
      </c>
      <c r="BYW56" s="196">
        <f t="shared" si="198"/>
        <v>0</v>
      </c>
      <c r="BYX56" s="196"/>
      <c r="BYY56" s="196">
        <f t="shared" si="199"/>
        <v>0</v>
      </c>
      <c r="BYZ56" s="196"/>
      <c r="BZA56" s="196"/>
      <c r="BZB56" s="196"/>
      <c r="BZC56" s="196"/>
      <c r="BZD56" s="196"/>
      <c r="BZE56" s="196">
        <f t="shared" si="200"/>
        <v>0</v>
      </c>
      <c r="BZF56" s="196"/>
      <c r="BZG56" s="196"/>
      <c r="BZH56" s="196"/>
      <c r="BZI56" s="196"/>
      <c r="BZJ56" s="196">
        <f t="shared" si="201"/>
        <v>0</v>
      </c>
      <c r="BZK56" s="196"/>
      <c r="BZL56" s="196"/>
      <c r="BZM56" s="196"/>
      <c r="BZN56" s="196"/>
      <c r="BZO56" s="196"/>
      <c r="BZP56" s="196">
        <f t="shared" si="229"/>
        <v>0</v>
      </c>
      <c r="BZQ56" s="196">
        <f t="shared" si="202"/>
        <v>0</v>
      </c>
      <c r="BZR56" s="196">
        <f t="shared" si="203"/>
        <v>0.66768949</v>
      </c>
      <c r="BZS56" s="255"/>
      <c r="BZT56" s="198"/>
      <c r="BZU56" s="198"/>
      <c r="BZV56" s="199"/>
      <c r="BZW56" s="211"/>
      <c r="BZX56" s="233"/>
      <c r="BZY56" s="198"/>
      <c r="BZZ56" s="198"/>
      <c r="CAA56" s="198"/>
      <c r="CAB56" s="199"/>
      <c r="CAC56" s="211"/>
      <c r="CAD56" s="211"/>
      <c r="CAE56" s="198"/>
      <c r="CAF56" s="199"/>
      <c r="CAG56" s="237"/>
      <c r="CAH56" s="237"/>
      <c r="CAI56" s="199"/>
      <c r="CAJ56" s="211"/>
      <c r="CAK56" s="211"/>
      <c r="CAL56" s="199"/>
      <c r="CAM56" s="240"/>
      <c r="CAN56" s="240"/>
      <c r="CAO56" s="198"/>
      <c r="CAP56" s="199"/>
      <c r="CAQ56" s="211"/>
      <c r="CAR56" s="211"/>
      <c r="CAS56" s="198"/>
      <c r="CAT56" s="199"/>
      <c r="CAU56" s="233"/>
      <c r="CAV56" s="233"/>
      <c r="CAW56" s="198"/>
      <c r="CAX56" s="198"/>
      <c r="CAY56" s="198"/>
      <c r="CAZ56" s="198"/>
      <c r="CBA56" s="198"/>
      <c r="CBB56" s="199"/>
      <c r="CBC56" s="233"/>
      <c r="CBD56" s="233"/>
      <c r="CBE56" s="198"/>
      <c r="CBF56" s="199"/>
      <c r="CBG56" s="237"/>
      <c r="CBH56" s="237"/>
      <c r="CBI56" s="198"/>
      <c r="CBJ56" s="198"/>
      <c r="CBK56" s="199"/>
      <c r="CBL56" s="237"/>
      <c r="CBM56" s="237"/>
      <c r="CBN56" s="198"/>
      <c r="CBO56" s="198"/>
      <c r="CBP56" s="198"/>
      <c r="CBQ56" s="198"/>
      <c r="CBR56" s="198"/>
      <c r="CBS56" s="198"/>
      <c r="CBT56" s="198"/>
      <c r="CBU56" s="198"/>
      <c r="CBV56" s="198"/>
      <c r="CBW56" s="198"/>
      <c r="CBX56" s="198"/>
      <c r="CBY56" s="199"/>
      <c r="CBZ56" s="211"/>
      <c r="CCA56" s="237"/>
      <c r="CCB56" s="198"/>
      <c r="CCC56" s="199"/>
      <c r="CCD56" s="233"/>
      <c r="CCE56" s="233"/>
      <c r="CCF56" s="198"/>
      <c r="CCG56" s="199"/>
      <c r="CCH56" s="211"/>
      <c r="CCI56" s="211"/>
      <c r="CCJ56" s="198"/>
      <c r="CCK56" s="198"/>
      <c r="CCL56" s="198"/>
      <c r="CCM56" s="199"/>
      <c r="CCN56" s="237"/>
      <c r="CCO56" s="237"/>
      <c r="CCP56" s="198"/>
      <c r="CCQ56" s="198"/>
      <c r="CCR56" s="198"/>
      <c r="CCS56" s="198">
        <f t="shared" si="248"/>
        <v>0</v>
      </c>
      <c r="CCT56" s="199"/>
      <c r="CDA56" s="225" t="s">
        <v>10</v>
      </c>
      <c r="CDB56" s="225">
        <v>0.43152099999999999</v>
      </c>
      <c r="CDC56" s="225"/>
      <c r="CDJ56" s="207" t="s">
        <v>213</v>
      </c>
      <c r="CDK56" s="234">
        <v>4.3835650145772592E-2</v>
      </c>
      <c r="CDL56" s="235"/>
      <c r="CDY56" s="229" t="s">
        <v>213</v>
      </c>
      <c r="CDZ56" s="230">
        <v>3.1287199999999998E-3</v>
      </c>
      <c r="CEA56" s="230"/>
    </row>
    <row r="57" spans="1:2159" s="200" customFormat="1" outlineLevel="1" x14ac:dyDescent="0.2">
      <c r="A57" s="204" t="s">
        <v>45</v>
      </c>
      <c r="B57" s="195">
        <v>145.02214677000001</v>
      </c>
      <c r="C57" s="195">
        <v>1.0658342599999999</v>
      </c>
      <c r="D57" s="195">
        <v>15.236951839999998</v>
      </c>
      <c r="E57" s="195">
        <v>76.288335889999999</v>
      </c>
      <c r="F57" s="195">
        <v>26.17534508</v>
      </c>
      <c r="G57" s="195">
        <v>62.478151480000001</v>
      </c>
      <c r="H57" s="195">
        <v>94.834801249999998</v>
      </c>
      <c r="I57" s="195">
        <v>93.094987410000002</v>
      </c>
      <c r="J57" s="195">
        <v>28.609302409999998</v>
      </c>
      <c r="K57" s="195">
        <v>50.870688330000007</v>
      </c>
      <c r="L57" s="195">
        <v>67.804140180000005</v>
      </c>
      <c r="M57" s="195">
        <v>105.51676996</v>
      </c>
      <c r="N57" s="195">
        <v>83.83557694000001</v>
      </c>
      <c r="O57" s="202">
        <v>705.81088503000001</v>
      </c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>
        <v>9.8758431999999985</v>
      </c>
      <c r="AL57" s="195">
        <v>9.8758431999999985</v>
      </c>
      <c r="AM57" s="195">
        <v>9.8758431999999985</v>
      </c>
      <c r="AN57" s="195"/>
      <c r="AO57" s="195"/>
      <c r="AP57" s="195"/>
      <c r="AQ57" s="195">
        <v>13.800371310000001</v>
      </c>
      <c r="AR57" s="195"/>
      <c r="AS57" s="195">
        <v>13.800371310000001</v>
      </c>
      <c r="AT57" s="195"/>
      <c r="AU57" s="195"/>
      <c r="AV57" s="195">
        <v>2.5639500000000002</v>
      </c>
      <c r="AW57" s="195">
        <v>2.5639500000000002</v>
      </c>
      <c r="AX57" s="195"/>
      <c r="AY57" s="195">
        <v>1.65112675</v>
      </c>
      <c r="AZ57" s="195"/>
      <c r="BA57" s="195"/>
      <c r="BB57" s="195">
        <v>5.8253212300000001</v>
      </c>
      <c r="BC57" s="195">
        <v>7.4764479799999997</v>
      </c>
      <c r="BD57" s="195"/>
      <c r="BE57" s="195"/>
      <c r="BF57" s="195"/>
      <c r="BG57" s="195"/>
      <c r="BH57" s="195"/>
      <c r="BI57" s="195"/>
      <c r="BJ57" s="195"/>
      <c r="BK57" s="195"/>
      <c r="BL57" s="195">
        <v>23.840769290000001</v>
      </c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>
        <v>10.48697383</v>
      </c>
      <c r="BZ57" s="195"/>
      <c r="CA57" s="195"/>
      <c r="CB57" s="195"/>
      <c r="CC57" s="195">
        <v>10.48697383</v>
      </c>
      <c r="CD57" s="195"/>
      <c r="CE57" s="195"/>
      <c r="CF57" s="195"/>
      <c r="CG57" s="195"/>
      <c r="CH57" s="195"/>
      <c r="CI57" s="195">
        <v>3.51910057</v>
      </c>
      <c r="CJ57" s="195"/>
      <c r="CK57" s="195"/>
      <c r="CL57" s="195"/>
      <c r="CM57" s="195">
        <v>3.51910057</v>
      </c>
      <c r="CN57" s="195">
        <v>14.006074399999999</v>
      </c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>
        <v>0.75264408999999999</v>
      </c>
      <c r="DA57" s="195"/>
      <c r="DB57" s="195">
        <v>0.75264408999999999</v>
      </c>
      <c r="DC57" s="195"/>
      <c r="DD57" s="195"/>
      <c r="DE57" s="195"/>
      <c r="DF57" s="195"/>
      <c r="DG57" s="195">
        <v>3.4740884700000003</v>
      </c>
      <c r="DH57" s="195">
        <v>3.4740884700000003</v>
      </c>
      <c r="DI57" s="195"/>
      <c r="DJ57" s="195"/>
      <c r="DK57" s="195"/>
      <c r="DL57" s="195">
        <v>11.230265409999999</v>
      </c>
      <c r="DM57" s="195"/>
      <c r="DN57" s="195">
        <v>11.230265409999999</v>
      </c>
      <c r="DO57" s="195">
        <v>15.45699797</v>
      </c>
      <c r="DP57" s="195"/>
      <c r="DQ57" s="195"/>
      <c r="DR57" s="195"/>
      <c r="DS57" s="195">
        <v>0.33938255000000001</v>
      </c>
      <c r="DT57" s="195">
        <v>0.33938255000000001</v>
      </c>
      <c r="DU57" s="195"/>
      <c r="DV57" s="195"/>
      <c r="DW57" s="195"/>
      <c r="DX57" s="195"/>
      <c r="DY57" s="195"/>
      <c r="DZ57" s="195"/>
      <c r="EA57" s="195"/>
      <c r="EB57" s="195"/>
      <c r="EC57" s="195">
        <v>0.32562636</v>
      </c>
      <c r="ED57" s="195">
        <v>9.7710606799999997</v>
      </c>
      <c r="EE57" s="195"/>
      <c r="EF57" s="195">
        <v>10.096687039999999</v>
      </c>
      <c r="EG57" s="195"/>
      <c r="EH57" s="195"/>
      <c r="EI57" s="195"/>
      <c r="EJ57" s="195">
        <v>0.41258153999999997</v>
      </c>
      <c r="EK57" s="195">
        <v>0.41258153999999997</v>
      </c>
      <c r="EL57" s="195"/>
      <c r="EM57" s="195">
        <v>0.68638657999999997</v>
      </c>
      <c r="EN57" s="195">
        <v>0.68638657999999997</v>
      </c>
      <c r="EO57" s="195">
        <v>11.535037709999999</v>
      </c>
      <c r="EP57" s="195"/>
      <c r="EQ57" s="195">
        <v>0.14277279999999998</v>
      </c>
      <c r="ER57" s="195"/>
      <c r="ES57" s="195">
        <v>0.14277279999999998</v>
      </c>
      <c r="ET57" s="195"/>
      <c r="EU57" s="195"/>
      <c r="EV57" s="195"/>
      <c r="EW57" s="195">
        <v>1.58983338</v>
      </c>
      <c r="EX57" s="195">
        <v>7.9058279900000006</v>
      </c>
      <c r="EY57" s="195">
        <v>9.4956613700000005</v>
      </c>
      <c r="EZ57" s="195">
        <v>0.18857754000000002</v>
      </c>
      <c r="FA57" s="195"/>
      <c r="FB57" s="195"/>
      <c r="FC57" s="195"/>
      <c r="FD57" s="195"/>
      <c r="FE57" s="195">
        <v>0.18857754000000002</v>
      </c>
      <c r="FF57" s="195"/>
      <c r="FG57" s="195">
        <v>18.91220066</v>
      </c>
      <c r="FH57" s="195"/>
      <c r="FI57" s="195"/>
      <c r="FJ57" s="195">
        <v>18.91220066</v>
      </c>
      <c r="FK57" s="195"/>
      <c r="FL57" s="195">
        <v>8.4582789999999992</v>
      </c>
      <c r="FM57" s="195"/>
      <c r="FN57" s="195"/>
      <c r="FO57" s="195">
        <v>8.4582789999999992</v>
      </c>
      <c r="FP57" s="195">
        <v>37.197491369999995</v>
      </c>
      <c r="FQ57" s="195"/>
      <c r="FR57" s="195"/>
      <c r="FS57" s="195"/>
      <c r="FT57" s="195"/>
      <c r="FU57" s="195"/>
      <c r="FV57" s="195">
        <v>0.87376933000000001</v>
      </c>
      <c r="FW57" s="195"/>
      <c r="FX57" s="195">
        <v>0.87376933000000001</v>
      </c>
      <c r="FY57" s="195"/>
      <c r="FZ57" s="195"/>
      <c r="GA57" s="195"/>
      <c r="GB57" s="195">
        <v>0.9593045</v>
      </c>
      <c r="GC57" s="195"/>
      <c r="GD57" s="195">
        <v>0.9593045</v>
      </c>
      <c r="GE57" s="195"/>
      <c r="GF57" s="195"/>
      <c r="GG57" s="195">
        <v>19.978294999999999</v>
      </c>
      <c r="GH57" s="195">
        <v>0.28444523999999999</v>
      </c>
      <c r="GI57" s="195"/>
      <c r="GJ57" s="195">
        <v>20.262740239999999</v>
      </c>
      <c r="GK57" s="195"/>
      <c r="GL57" s="195">
        <v>19.4285067</v>
      </c>
      <c r="GM57" s="195">
        <v>5.6849999999999996</v>
      </c>
      <c r="GN57" s="195"/>
      <c r="GO57" s="195"/>
      <c r="GP57" s="195">
        <v>25.113506699999999</v>
      </c>
      <c r="GQ57" s="195">
        <v>47.209320769999998</v>
      </c>
      <c r="GR57" s="195"/>
      <c r="GS57" s="195"/>
      <c r="GT57" s="195">
        <v>1.62985E-2</v>
      </c>
      <c r="GU57" s="195">
        <v>0.85141842999999995</v>
      </c>
      <c r="GV57" s="195"/>
      <c r="GW57" s="195">
        <v>0.86771692999999994</v>
      </c>
      <c r="GX57" s="195"/>
      <c r="GY57" s="195">
        <v>13.59961434</v>
      </c>
      <c r="GZ57" s="195"/>
      <c r="HA57" s="195"/>
      <c r="HB57" s="195">
        <v>39.181886210000002</v>
      </c>
      <c r="HC57" s="195">
        <v>52.781500550000004</v>
      </c>
      <c r="HD57" s="195"/>
      <c r="HE57" s="195"/>
      <c r="HF57" s="195"/>
      <c r="HG57" s="195"/>
      <c r="HH57" s="195"/>
      <c r="HI57" s="195"/>
      <c r="HJ57" s="195"/>
      <c r="HK57" s="195"/>
      <c r="HL57" s="195"/>
      <c r="HM57" s="195">
        <v>7.9297588699999997</v>
      </c>
      <c r="HN57" s="195"/>
      <c r="HO57" s="195">
        <v>7.9297588699999997</v>
      </c>
      <c r="HP57" s="195"/>
      <c r="HQ57" s="195">
        <v>11.751237849999999</v>
      </c>
      <c r="HR57" s="195"/>
      <c r="HS57" s="195">
        <v>11.751237849999999</v>
      </c>
      <c r="HT57" s="195">
        <v>73.3302142</v>
      </c>
      <c r="HU57" s="195"/>
      <c r="HV57" s="195"/>
      <c r="HW57" s="195"/>
      <c r="HX57" s="195"/>
      <c r="HY57" s="195"/>
      <c r="HZ57" s="195"/>
      <c r="IA57" s="195"/>
      <c r="IB57" s="195"/>
      <c r="IC57" s="195"/>
      <c r="ID57" s="195"/>
      <c r="IE57" s="195">
        <v>20.09939941</v>
      </c>
      <c r="IF57" s="195"/>
      <c r="IG57" s="195">
        <v>1.4322E-2</v>
      </c>
      <c r="IH57" s="195"/>
      <c r="II57" s="195">
        <v>20.11372141</v>
      </c>
      <c r="IJ57" s="195"/>
      <c r="IK57" s="195">
        <v>20.207914880000004</v>
      </c>
      <c r="IL57" s="195"/>
      <c r="IM57" s="195"/>
      <c r="IN57" s="195"/>
      <c r="IO57" s="195">
        <v>20.207914880000004</v>
      </c>
      <c r="IP57" s="195"/>
      <c r="IQ57" s="195"/>
      <c r="IR57" s="195">
        <v>14.66141807</v>
      </c>
      <c r="IS57" s="195"/>
      <c r="IT57" s="195"/>
      <c r="IU57" s="195">
        <v>14.66141807</v>
      </c>
      <c r="IV57" s="195">
        <v>54.983054359999997</v>
      </c>
      <c r="IW57" s="195"/>
      <c r="IX57" s="195"/>
      <c r="IY57" s="195">
        <v>0.69898229999999995</v>
      </c>
      <c r="IZ57" s="195"/>
      <c r="JA57" s="195"/>
      <c r="JB57" s="195">
        <v>0.69898229999999995</v>
      </c>
      <c r="JC57" s="195"/>
      <c r="JD57" s="195"/>
      <c r="JE57" s="195"/>
      <c r="JF57" s="195"/>
      <c r="JG57" s="195"/>
      <c r="JH57" s="195"/>
      <c r="JI57" s="195"/>
      <c r="JJ57" s="195"/>
      <c r="JK57" s="195">
        <v>0.82601086999999995</v>
      </c>
      <c r="JL57" s="195">
        <v>29.937112969999998</v>
      </c>
      <c r="JM57" s="195">
        <v>1.7969339099999999</v>
      </c>
      <c r="JN57" s="195">
        <v>32.560057749999999</v>
      </c>
      <c r="JO57" s="195"/>
      <c r="JP57" s="195"/>
      <c r="JQ57" s="195"/>
      <c r="JR57" s="195"/>
      <c r="JS57" s="195">
        <v>0.13416074</v>
      </c>
      <c r="JT57" s="195">
        <v>0.13416074</v>
      </c>
      <c r="JU57" s="195"/>
      <c r="JV57" s="195"/>
      <c r="JW57" s="195">
        <v>33.393200789999995</v>
      </c>
      <c r="JX57" s="195">
        <v>13.869254789999999</v>
      </c>
      <c r="JY57" s="195"/>
      <c r="JZ57" s="195"/>
      <c r="KA57" s="195">
        <v>13.869254789999999</v>
      </c>
      <c r="KB57" s="195"/>
      <c r="KC57" s="195"/>
      <c r="KD57" s="195"/>
      <c r="KE57" s="195"/>
      <c r="KF57" s="195"/>
      <c r="KG57" s="195"/>
      <c r="KH57" s="195">
        <v>0.35693200000000003</v>
      </c>
      <c r="KI57" s="195">
        <v>5.0190489299999994</v>
      </c>
      <c r="KJ57" s="195"/>
      <c r="KK57" s="195"/>
      <c r="KL57" s="195"/>
      <c r="KM57" s="195">
        <v>5.375980929999999</v>
      </c>
      <c r="KN57" s="195"/>
      <c r="KO57" s="195">
        <v>19.951523000000002</v>
      </c>
      <c r="KP57" s="195">
        <v>5.1407999999999996</v>
      </c>
      <c r="KQ57" s="195"/>
      <c r="KR57" s="195">
        <v>1.01392679</v>
      </c>
      <c r="KS57" s="195">
        <v>26.10624979</v>
      </c>
      <c r="KT57" s="195"/>
      <c r="KU57" s="195"/>
      <c r="KV57" s="195"/>
      <c r="KW57" s="195"/>
      <c r="KX57" s="195">
        <v>45.351485510000003</v>
      </c>
      <c r="KY57" s="195"/>
      <c r="KZ57" s="195">
        <v>16.068919380000001</v>
      </c>
      <c r="LA57" s="195">
        <v>16.068919380000001</v>
      </c>
      <c r="LB57" s="195"/>
      <c r="LC57" s="195"/>
      <c r="LD57" s="195"/>
      <c r="LE57" s="195"/>
      <c r="LF57" s="195"/>
      <c r="LG57" s="195"/>
      <c r="LH57" s="195"/>
      <c r="LI57" s="195"/>
      <c r="LJ57" s="195">
        <v>9.6489400000000003E-2</v>
      </c>
      <c r="LK57" s="195"/>
      <c r="LL57" s="195">
        <v>0.77824749000000004</v>
      </c>
      <c r="LM57" s="195">
        <v>0.8747368900000001</v>
      </c>
      <c r="LN57" s="195"/>
      <c r="LO57" s="195"/>
      <c r="LP57" s="195"/>
      <c r="LQ57" s="195">
        <v>33.977652799999994</v>
      </c>
      <c r="LR57" s="195"/>
      <c r="LS57" s="195">
        <v>33.977652799999994</v>
      </c>
      <c r="LT57" s="195"/>
      <c r="LU57" s="195"/>
      <c r="LV57" s="195"/>
      <c r="LW57" s="195"/>
      <c r="LX57" s="195"/>
      <c r="LY57" s="195"/>
      <c r="LZ57" s="195">
        <v>50.921309069999992</v>
      </c>
      <c r="MA57" s="195">
        <v>417.10079863999999</v>
      </c>
      <c r="MB57" s="195">
        <v>40.345943730000002</v>
      </c>
      <c r="MC57" s="195"/>
      <c r="MD57" s="195"/>
      <c r="ME57" s="195"/>
      <c r="MF57" s="195">
        <v>40.345943730000002</v>
      </c>
      <c r="MG57" s="195"/>
      <c r="MH57" s="195"/>
      <c r="MI57" s="195"/>
      <c r="MJ57" s="195"/>
      <c r="MK57" s="195"/>
      <c r="ML57" s="195"/>
      <c r="MM57" s="195"/>
      <c r="MN57" s="195"/>
      <c r="MO57" s="202"/>
      <c r="MP57" s="202"/>
      <c r="MQ57" s="202"/>
      <c r="MR57" s="202"/>
      <c r="MS57" s="202"/>
      <c r="MT57" s="202"/>
      <c r="MU57" s="202"/>
      <c r="MV57" s="202">
        <v>16.999194620000001</v>
      </c>
      <c r="MW57" s="202">
        <v>16.999194620000001</v>
      </c>
      <c r="MX57" s="202">
        <v>40.324757079999998</v>
      </c>
      <c r="MY57" s="202">
        <v>0.66300000000000003</v>
      </c>
      <c r="MZ57" s="202">
        <v>40.987757079999994</v>
      </c>
      <c r="NA57" s="195">
        <v>98.332895430000008</v>
      </c>
      <c r="NB57" s="195"/>
      <c r="NC57" s="195">
        <v>22.735497600000002</v>
      </c>
      <c r="ND57" s="195"/>
      <c r="NE57" s="195">
        <v>22.735497600000002</v>
      </c>
      <c r="NF57" s="195"/>
      <c r="NG57" s="195"/>
      <c r="NH57" s="195"/>
      <c r="NI57" s="195">
        <v>14.869481909999999</v>
      </c>
      <c r="NJ57" s="195"/>
      <c r="NK57" s="195">
        <v>14.869481909999999</v>
      </c>
      <c r="NL57" s="195">
        <v>0.19886597999999997</v>
      </c>
      <c r="NM57" s="195">
        <v>4.17010653</v>
      </c>
      <c r="NN57" s="195"/>
      <c r="NO57" s="195"/>
      <c r="NP57" s="195">
        <v>3.1329942400000004</v>
      </c>
      <c r="NQ57" s="195">
        <v>7.5019667500000002</v>
      </c>
      <c r="NR57" s="195"/>
      <c r="NS57" s="195"/>
      <c r="NT57" s="195"/>
      <c r="NU57" s="195"/>
      <c r="NV57" s="195">
        <v>17.981008869999997</v>
      </c>
      <c r="NW57" s="195">
        <v>17.981008869999997</v>
      </c>
      <c r="NX57" s="195">
        <v>63.087955129999997</v>
      </c>
      <c r="NY57" s="195">
        <v>0.8787836</v>
      </c>
      <c r="NZ57" s="195"/>
      <c r="OA57" s="195">
        <v>8.6364665500000015</v>
      </c>
      <c r="OB57" s="195">
        <v>9.5152501500000017</v>
      </c>
      <c r="OC57" s="195">
        <v>0.12958749999999999</v>
      </c>
      <c r="OD57" s="195"/>
      <c r="OE57" s="195">
        <v>17.34768</v>
      </c>
      <c r="OF57" s="195"/>
      <c r="OG57" s="195"/>
      <c r="OH57" s="195">
        <v>17.4772675</v>
      </c>
      <c r="OI57" s="195"/>
      <c r="OJ57" s="195">
        <v>0.32040000000000002</v>
      </c>
      <c r="OK57" s="195"/>
      <c r="OL57" s="195">
        <v>16.920621199999999</v>
      </c>
      <c r="OM57" s="195"/>
      <c r="ON57" s="195">
        <v>17.241021199999999</v>
      </c>
      <c r="OO57" s="195"/>
      <c r="OP57" s="195">
        <v>0.34018317999999997</v>
      </c>
      <c r="OQ57" s="195"/>
      <c r="OR57" s="195"/>
      <c r="OS57" s="195"/>
      <c r="OT57" s="195">
        <v>0.34018317999999997</v>
      </c>
      <c r="OU57" s="195">
        <v>1.4796054599999999</v>
      </c>
      <c r="OV57" s="195"/>
      <c r="OW57" s="195"/>
      <c r="OX57" s="195">
        <v>5.4264000000000001</v>
      </c>
      <c r="OY57" s="195"/>
      <c r="OZ57" s="195">
        <v>6.9060054600000003</v>
      </c>
      <c r="PA57" s="195">
        <v>51.479727489999995</v>
      </c>
      <c r="PB57" s="195"/>
      <c r="PC57" s="195">
        <v>16.918019999999999</v>
      </c>
      <c r="PD57" s="195"/>
      <c r="PE57" s="195">
        <v>14.98535</v>
      </c>
      <c r="PF57" s="195">
        <v>16.29160632</v>
      </c>
      <c r="PG57" s="195">
        <v>48.194976319999995</v>
      </c>
      <c r="PH57" s="195"/>
      <c r="PI57" s="195">
        <v>16.823173799999999</v>
      </c>
      <c r="PJ57" s="195"/>
      <c r="PK57" s="195">
        <v>9.0775548500000003</v>
      </c>
      <c r="PL57" s="195">
        <v>25.900728649999998</v>
      </c>
      <c r="PM57" s="195"/>
      <c r="PN57" s="195">
        <v>2.1058800000000001E-3</v>
      </c>
      <c r="PO57" s="195"/>
      <c r="PP57" s="195"/>
      <c r="PQ57" s="195"/>
      <c r="PR57" s="195">
        <v>2.1058800000000001E-3</v>
      </c>
      <c r="PS57" s="195"/>
      <c r="PT57" s="195">
        <v>0.3962929</v>
      </c>
      <c r="PU57" s="195">
        <v>1.40295919</v>
      </c>
      <c r="PV57" s="195"/>
      <c r="PW57" s="195"/>
      <c r="PX57" s="195">
        <v>1.79925209</v>
      </c>
      <c r="PY57" s="195">
        <v>75.897062939999998</v>
      </c>
      <c r="PZ57" s="195"/>
      <c r="QA57" s="195"/>
      <c r="QB57" s="195"/>
      <c r="QC57" s="195">
        <v>15.4411658</v>
      </c>
      <c r="QD57" s="195">
        <v>15.4411658</v>
      </c>
      <c r="QE57" s="195">
        <v>5.1154950000000001</v>
      </c>
      <c r="QF57" s="195"/>
      <c r="QG57" s="195"/>
      <c r="QH57" s="195">
        <v>31.816589199999999</v>
      </c>
      <c r="QI57" s="195"/>
      <c r="QJ57" s="195">
        <v>36.932084199999998</v>
      </c>
      <c r="QK57" s="195"/>
      <c r="QL57" s="195">
        <v>2.5626337799999996</v>
      </c>
      <c r="QM57" s="195">
        <v>1.9781318000000001</v>
      </c>
      <c r="QN57" s="195"/>
      <c r="QO57" s="195"/>
      <c r="QP57" s="195">
        <v>4.5407655799999995</v>
      </c>
      <c r="QQ57" s="195"/>
      <c r="QR57" s="195"/>
      <c r="QS57" s="195"/>
      <c r="QT57" s="195"/>
      <c r="QU57" s="195">
        <v>4.4866799999999998</v>
      </c>
      <c r="QV57" s="195">
        <v>4.4866799999999998</v>
      </c>
      <c r="QW57" s="195"/>
      <c r="QX57" s="195">
        <v>13.36621506</v>
      </c>
      <c r="QY57" s="195"/>
      <c r="QZ57" s="195">
        <v>13.36621506</v>
      </c>
      <c r="RA57" s="195">
        <v>74.766910640000006</v>
      </c>
      <c r="RB57" s="195"/>
      <c r="RC57" s="195"/>
      <c r="RD57" s="195"/>
      <c r="RE57" s="195">
        <v>2.1813032300000001</v>
      </c>
      <c r="RF57" s="195"/>
      <c r="RG57" s="195"/>
      <c r="RH57" s="195"/>
      <c r="RI57" s="195"/>
      <c r="RJ57" s="195">
        <v>2.1813032300000001</v>
      </c>
      <c r="RK57" s="195"/>
      <c r="RL57" s="195">
        <v>14.99991889</v>
      </c>
      <c r="RM57" s="195"/>
      <c r="RN57" s="195"/>
      <c r="RO57" s="195">
        <v>14.99991889</v>
      </c>
      <c r="RP57" s="195">
        <v>3.6749999999999998</v>
      </c>
      <c r="RQ57" s="195">
        <v>22.221847</v>
      </c>
      <c r="RR57" s="195"/>
      <c r="RS57" s="195">
        <v>15.217136999999999</v>
      </c>
      <c r="RT57" s="195">
        <v>41.113983999999995</v>
      </c>
      <c r="RU57" s="195"/>
      <c r="RV57" s="195"/>
      <c r="RW57" s="195">
        <v>1.21188154</v>
      </c>
      <c r="RX57" s="195"/>
      <c r="RY57" s="195"/>
      <c r="RZ57" s="195">
        <v>1.21188154</v>
      </c>
      <c r="SA57" s="195">
        <v>59.507087659999989</v>
      </c>
      <c r="SB57" s="195"/>
      <c r="SC57" s="195"/>
      <c r="SD57" s="195"/>
      <c r="SE57" s="195">
        <v>0.60380344999999991</v>
      </c>
      <c r="SF57" s="195"/>
      <c r="SG57" s="195">
        <v>0.60380344999999991</v>
      </c>
      <c r="SH57" s="195"/>
      <c r="SI57" s="195"/>
      <c r="SJ57" s="195"/>
      <c r="SK57" s="195"/>
      <c r="SL57" s="195"/>
      <c r="SM57" s="195"/>
      <c r="SN57" s="195"/>
      <c r="SO57" s="195"/>
      <c r="SP57" s="195">
        <v>16.85644452</v>
      </c>
      <c r="SQ57" s="195"/>
      <c r="SR57" s="196">
        <v>16.85644452</v>
      </c>
      <c r="SS57" s="195"/>
      <c r="ST57" s="195"/>
      <c r="SU57" s="195"/>
      <c r="SV57" s="195"/>
      <c r="SW57" s="195">
        <v>0.29120000000000001</v>
      </c>
      <c r="SX57" s="195">
        <v>0.29120000000000001</v>
      </c>
      <c r="SY57" s="195">
        <v>18.744883000000002</v>
      </c>
      <c r="SZ57" s="195">
        <v>18.744883000000002</v>
      </c>
      <c r="TA57" s="195">
        <v>36.496330970000002</v>
      </c>
      <c r="TB57" s="195"/>
      <c r="TC57" s="195"/>
      <c r="TD57" s="195"/>
      <c r="TE57" s="195"/>
      <c r="TF57" s="195"/>
      <c r="TG57" s="195"/>
      <c r="TH57" s="195"/>
      <c r="TI57" s="195"/>
      <c r="TJ57" s="195"/>
      <c r="TK57" s="195">
        <f t="shared" si="230"/>
        <v>0</v>
      </c>
      <c r="TL57" s="202"/>
      <c r="TM57" s="202"/>
      <c r="TN57" s="202"/>
      <c r="TO57" s="202">
        <v>36.136682749999999</v>
      </c>
      <c r="TP57" s="202"/>
      <c r="TQ57" s="202">
        <v>36.136682749999999</v>
      </c>
      <c r="TR57" s="202">
        <v>3.9734890000000002E-2</v>
      </c>
      <c r="TS57" s="202"/>
      <c r="TT57" s="202"/>
      <c r="TU57" s="202"/>
      <c r="TV57" s="202"/>
      <c r="TW57" s="202">
        <v>3.9734890000000002E-2</v>
      </c>
      <c r="TX57" s="202"/>
      <c r="TY57" s="202"/>
      <c r="TZ57" s="202"/>
      <c r="UA57" s="202"/>
      <c r="UB57" s="202"/>
      <c r="UC57" s="195">
        <v>36.176417639999997</v>
      </c>
      <c r="UD57" s="195">
        <v>16.865390699999999</v>
      </c>
      <c r="UE57" s="195">
        <v>16.865390699999999</v>
      </c>
      <c r="UF57" s="195"/>
      <c r="UG57" s="195"/>
      <c r="UH57" s="195"/>
      <c r="UI57" s="195"/>
      <c r="UJ57" s="195">
        <v>31.101178179999998</v>
      </c>
      <c r="UK57" s="195">
        <v>31.101178179999998</v>
      </c>
      <c r="UL57" s="195"/>
      <c r="UM57" s="195"/>
      <c r="UN57" s="195">
        <v>0.72799999999999998</v>
      </c>
      <c r="UO57" s="195"/>
      <c r="UP57" s="195"/>
      <c r="UQ57" s="195">
        <v>0.72799999999999998</v>
      </c>
      <c r="UR57" s="195"/>
      <c r="US57" s="195"/>
      <c r="UT57" s="195"/>
      <c r="UU57" s="195">
        <v>31.101178179999998</v>
      </c>
      <c r="UV57" s="195"/>
      <c r="UW57" s="195">
        <f t="shared" si="42"/>
        <v>31.101178179999998</v>
      </c>
      <c r="UX57" s="195">
        <v>1.97163997</v>
      </c>
      <c r="UY57" s="195"/>
      <c r="UZ57" s="195">
        <v>9.8398082100000011</v>
      </c>
      <c r="VA57" s="195"/>
      <c r="VB57" s="195"/>
      <c r="VC57" s="195">
        <v>11.811448180000001</v>
      </c>
      <c r="VD57" s="195">
        <v>83.265792360000006</v>
      </c>
      <c r="VE57" s="195"/>
      <c r="VF57" s="195">
        <v>15.229200000000001</v>
      </c>
      <c r="VG57" s="195"/>
      <c r="VH57" s="195"/>
      <c r="VI57" s="195"/>
      <c r="VJ57" s="195">
        <v>15.229200000000001</v>
      </c>
      <c r="VK57" s="195"/>
      <c r="VL57" s="195"/>
      <c r="VM57" s="195">
        <v>31.803280399999998</v>
      </c>
      <c r="VN57" s="195"/>
      <c r="VO57" s="195"/>
      <c r="VP57" s="195">
        <v>31.803280399999998</v>
      </c>
      <c r="VQ57" s="195"/>
      <c r="VR57" s="195"/>
      <c r="VS57" s="195"/>
      <c r="VT57" s="195">
        <v>0.33558918999999998</v>
      </c>
      <c r="VU57" s="195"/>
      <c r="VV57" s="195">
        <v>0.33558918999999998</v>
      </c>
      <c r="VW57" s="195"/>
      <c r="VX57" s="195"/>
      <c r="VY57" s="195"/>
      <c r="VZ57" s="195">
        <v>19.822278960000002</v>
      </c>
      <c r="WA57" s="195">
        <v>2.5620603900000001</v>
      </c>
      <c r="WB57" s="195">
        <v>22.384339350000001</v>
      </c>
      <c r="WC57" s="195"/>
      <c r="WD57" s="195">
        <v>3.9928209999999999E-2</v>
      </c>
      <c r="WE57" s="195">
        <v>3.9928209999999999E-2</v>
      </c>
      <c r="WF57" s="195">
        <v>69.792337149999994</v>
      </c>
      <c r="WG57" s="195">
        <v>1.40034108</v>
      </c>
      <c r="WH57" s="195"/>
      <c r="WI57" s="195">
        <v>1.40034108</v>
      </c>
      <c r="WJ57" s="195"/>
      <c r="WK57" s="195"/>
      <c r="WL57" s="195"/>
      <c r="WM57" s="195">
        <v>16.261479470000001</v>
      </c>
      <c r="WN57" s="195"/>
      <c r="WO57" s="195">
        <v>16.261479470000001</v>
      </c>
      <c r="WP57" s="195"/>
      <c r="WQ57" s="195"/>
      <c r="WR57" s="195"/>
      <c r="WS57" s="195"/>
      <c r="WT57" s="195"/>
      <c r="WU57" s="195"/>
      <c r="WV57" s="195"/>
      <c r="WW57" s="195"/>
      <c r="WX57" s="195"/>
      <c r="WY57" s="195"/>
      <c r="WZ57" s="195">
        <v>5.6576700000000004</v>
      </c>
      <c r="XA57" s="195">
        <v>5.6576700000000004</v>
      </c>
      <c r="XB57" s="195">
        <v>1.4391391100000002</v>
      </c>
      <c r="XC57" s="195"/>
      <c r="XD57" s="195"/>
      <c r="XE57" s="195"/>
      <c r="XF57" s="195">
        <v>1.4391391100000002</v>
      </c>
      <c r="XG57" s="195">
        <v>24.75862966</v>
      </c>
      <c r="XH57" s="195"/>
      <c r="XI57" s="195"/>
      <c r="XJ57" s="195"/>
      <c r="XK57" s="195"/>
      <c r="XL57" s="195">
        <v>21.142035</v>
      </c>
      <c r="XM57" s="195"/>
      <c r="XN57" s="195"/>
      <c r="XO57" s="195">
        <v>21.142035</v>
      </c>
      <c r="XP57" s="195"/>
      <c r="XQ57" s="195"/>
      <c r="XR57" s="195">
        <v>35.216128120000008</v>
      </c>
      <c r="XS57" s="195">
        <v>1.14908013</v>
      </c>
      <c r="XT57" s="195"/>
      <c r="XU57" s="195">
        <v>36.365208250000009</v>
      </c>
      <c r="XV57" s="195"/>
      <c r="XW57" s="195"/>
      <c r="XX57" s="195"/>
      <c r="XY57" s="195">
        <v>24.214507930000003</v>
      </c>
      <c r="XZ57" s="195"/>
      <c r="YA57" s="195">
        <f t="shared" si="43"/>
        <v>24.214507930000003</v>
      </c>
      <c r="YB57" s="195"/>
      <c r="YC57" s="195">
        <v>1.548516E-2</v>
      </c>
      <c r="YD57" s="195">
        <v>34.881963210000002</v>
      </c>
      <c r="YE57" s="195"/>
      <c r="YF57" s="195">
        <f t="shared" si="44"/>
        <v>34.897448369999999</v>
      </c>
      <c r="YG57" s="195">
        <f t="shared" si="45"/>
        <v>116.61919955000002</v>
      </c>
      <c r="YH57" s="202">
        <f t="shared" si="46"/>
        <v>790.18034661999991</v>
      </c>
      <c r="YI57" s="202"/>
      <c r="YJ57" s="202"/>
      <c r="YK57" s="202"/>
      <c r="YL57" s="202"/>
      <c r="YM57" s="202">
        <f t="shared" si="47"/>
        <v>0</v>
      </c>
      <c r="YN57" s="202"/>
      <c r="YO57" s="202"/>
      <c r="YP57" s="202"/>
      <c r="YQ57" s="202"/>
      <c r="YR57" s="202"/>
      <c r="YS57" s="202"/>
      <c r="YT57" s="202"/>
      <c r="YU57" s="202"/>
      <c r="YV57" s="202"/>
      <c r="YW57" s="202"/>
      <c r="YX57" s="202"/>
      <c r="YY57" s="202"/>
      <c r="YZ57" s="202"/>
      <c r="ZA57" s="202"/>
      <c r="ZB57" s="202"/>
      <c r="ZC57" s="202"/>
      <c r="ZD57" s="202"/>
      <c r="ZE57" s="202"/>
      <c r="ZF57" s="202"/>
      <c r="ZG57" s="202"/>
      <c r="ZH57" s="202"/>
      <c r="ZI57" s="202"/>
      <c r="ZJ57" s="202">
        <v>1.4793049999999999E-2</v>
      </c>
      <c r="ZK57" s="202"/>
      <c r="ZL57" s="202">
        <v>1.4793049999999999E-2</v>
      </c>
      <c r="ZM57" s="202"/>
      <c r="ZN57" s="202"/>
      <c r="ZO57" s="202"/>
      <c r="ZP57" s="202"/>
      <c r="ZQ57" s="202">
        <v>51.015664739999991</v>
      </c>
      <c r="ZR57" s="202">
        <v>51.015664739999991</v>
      </c>
      <c r="ZS57" s="202"/>
      <c r="ZT57" s="202"/>
      <c r="ZU57" s="202">
        <v>7.5615355400000004</v>
      </c>
      <c r="ZV57" s="202">
        <v>7.5615355400000004</v>
      </c>
      <c r="ZW57" s="202"/>
      <c r="ZX57" s="202"/>
      <c r="ZY57" s="202"/>
      <c r="ZZ57" s="202"/>
      <c r="AAA57" s="202"/>
      <c r="AAB57" s="202"/>
      <c r="AAC57" s="202"/>
      <c r="AAD57" s="202"/>
      <c r="AAE57" s="202">
        <v>29.057653500000001</v>
      </c>
      <c r="AAF57" s="202">
        <v>29.057653500000001</v>
      </c>
      <c r="AAG57" s="202">
        <v>87.649646829999995</v>
      </c>
      <c r="AAH57" s="202"/>
      <c r="AAI57" s="202"/>
      <c r="AAJ57" s="202"/>
      <c r="AAK57" s="202"/>
      <c r="AAL57" s="202"/>
      <c r="AAM57" s="202"/>
      <c r="AAN57" s="202"/>
      <c r="AAO57" s="202"/>
      <c r="AAP57" s="202"/>
      <c r="AAQ57" s="202">
        <v>0.10920000000000001</v>
      </c>
      <c r="AAR57" s="202">
        <v>5.35624E-3</v>
      </c>
      <c r="AAS57" s="202"/>
      <c r="AAT57" s="202"/>
      <c r="AAU57" s="202"/>
      <c r="AAV57" s="202">
        <v>0.11455624</v>
      </c>
      <c r="AAW57" s="202"/>
      <c r="AAX57" s="202"/>
      <c r="AAY57" s="202"/>
      <c r="AAZ57" s="202"/>
      <c r="ABA57" s="202"/>
      <c r="ABB57" s="202"/>
      <c r="ABC57" s="202">
        <v>24.158529809999997</v>
      </c>
      <c r="ABD57" s="202"/>
      <c r="ABE57" s="202"/>
      <c r="ABF57" s="202"/>
      <c r="ABG57" s="202">
        <v>24.158529809999997</v>
      </c>
      <c r="ABH57" s="202">
        <f t="shared" si="48"/>
        <v>58.591993329999994</v>
      </c>
      <c r="ABI57" s="202">
        <v>24.273086049999996</v>
      </c>
      <c r="ABJ57" s="202"/>
      <c r="ABK57" s="202"/>
      <c r="ABL57" s="202"/>
      <c r="ABM57" s="202"/>
      <c r="ABN57" s="202">
        <v>19.323794620000001</v>
      </c>
      <c r="ABO57" s="202">
        <v>19.323794620000001</v>
      </c>
      <c r="ABP57" s="202"/>
      <c r="ABQ57" s="202"/>
      <c r="ABR57" s="202"/>
      <c r="ABS57" s="202"/>
      <c r="ABT57" s="202">
        <v>9.0281974399999996</v>
      </c>
      <c r="ABU57" s="202">
        <v>9.0281974399999996</v>
      </c>
      <c r="ABV57" s="202">
        <v>6.7730204400000007</v>
      </c>
      <c r="ABW57" s="202"/>
      <c r="ABX57" s="202"/>
      <c r="ABY57" s="202"/>
      <c r="ABZ57" s="202"/>
      <c r="ACA57" s="202">
        <v>6.7730204400000007</v>
      </c>
      <c r="ACB57" s="202"/>
      <c r="ACC57" s="202"/>
      <c r="ACD57" s="202"/>
      <c r="ACE57" s="202"/>
      <c r="ACF57" s="202">
        <v>43.250423149999996</v>
      </c>
      <c r="ACG57" s="202">
        <v>43.250423149999996</v>
      </c>
      <c r="ACH57" s="202"/>
      <c r="ACI57" s="202"/>
      <c r="ACJ57" s="202">
        <v>78.37543565</v>
      </c>
      <c r="ACK57" s="202"/>
      <c r="ACL57" s="202"/>
      <c r="ACM57" s="202"/>
      <c r="ACN57" s="202"/>
      <c r="ACO57" s="202"/>
      <c r="ACP57" s="202"/>
      <c r="ACQ57" s="202"/>
      <c r="ACR57" s="202">
        <v>2.30755</v>
      </c>
      <c r="ACS57" s="202">
        <v>27.346914239999997</v>
      </c>
      <c r="ACT57" s="202">
        <v>29.654464239999996</v>
      </c>
      <c r="ACU57" s="202"/>
      <c r="ACV57" s="202"/>
      <c r="ACW57" s="202"/>
      <c r="ACX57" s="202"/>
      <c r="ACY57" s="202">
        <v>43.224835290000001</v>
      </c>
      <c r="ACZ57" s="202">
        <v>43.224835290000001</v>
      </c>
      <c r="ADA57" s="202">
        <v>15.357768999999999</v>
      </c>
      <c r="ADB57" s="202"/>
      <c r="ADC57" s="202"/>
      <c r="ADD57" s="202"/>
      <c r="ADE57" s="202"/>
      <c r="ADF57" s="202">
        <v>15.357768999999999</v>
      </c>
      <c r="ADG57" s="202"/>
      <c r="ADH57" s="202"/>
      <c r="ADI57" s="202"/>
      <c r="ADJ57" s="202"/>
      <c r="ADK57" s="202">
        <v>88.237068530000002</v>
      </c>
      <c r="ADL57" s="202"/>
      <c r="ADM57" s="202"/>
      <c r="ADN57" s="202"/>
      <c r="ADO57" s="202"/>
      <c r="ADP57" s="202"/>
      <c r="ADQ57" s="202">
        <v>43.225261289999999</v>
      </c>
      <c r="ADR57" s="202"/>
      <c r="ADS57" s="202">
        <v>43.225261289999999</v>
      </c>
      <c r="ADT57" s="202"/>
      <c r="ADU57" s="202"/>
      <c r="ADV57" s="202"/>
      <c r="ADW57" s="202">
        <v>6.41765965</v>
      </c>
      <c r="ADX57" s="202">
        <v>0.86388730000000002</v>
      </c>
      <c r="ADY57" s="202">
        <v>7.2815469500000001</v>
      </c>
      <c r="ADZ57" s="202"/>
      <c r="AEA57" s="202">
        <v>0.85774595999999992</v>
      </c>
      <c r="AEB57" s="202">
        <v>4.2631199999999998</v>
      </c>
      <c r="AEC57" s="202"/>
      <c r="AED57" s="202">
        <v>5.1208659599999997</v>
      </c>
      <c r="AEE57" s="202">
        <v>7.0815141200000005</v>
      </c>
      <c r="AEF57" s="202">
        <v>22.610241039999998</v>
      </c>
      <c r="AEG57" s="202"/>
      <c r="AEH57" s="202"/>
      <c r="AEI57" s="202"/>
      <c r="AEJ57" s="202">
        <v>29.69175516</v>
      </c>
      <c r="AEK57" s="202">
        <v>85.319429360000001</v>
      </c>
      <c r="AEL57" s="202"/>
      <c r="AEM57" s="202"/>
      <c r="AEN57" s="202"/>
      <c r="AEO57" s="202">
        <v>67.532628590000002</v>
      </c>
      <c r="AEP57" s="202"/>
      <c r="AEQ57" s="202">
        <v>67.532628590000002</v>
      </c>
      <c r="AER57" s="202"/>
      <c r="AES57" s="202">
        <v>0.11861147</v>
      </c>
      <c r="AET57" s="202">
        <v>1.8106553799999998</v>
      </c>
      <c r="AEU57" s="202"/>
      <c r="AEV57" s="202"/>
      <c r="AEW57" s="202">
        <v>1.9292668499999999</v>
      </c>
      <c r="AEX57" s="202"/>
      <c r="AEY57" s="202"/>
      <c r="AEZ57" s="202"/>
      <c r="AFA57" s="202"/>
      <c r="AFB57" s="202"/>
      <c r="AFC57" s="202"/>
      <c r="AFD57" s="202"/>
      <c r="AFE57" s="202"/>
      <c r="AFF57" s="202">
        <v>50.946781539999996</v>
      </c>
      <c r="AFG57" s="202"/>
      <c r="AFH57" s="202">
        <v>50.946781539999996</v>
      </c>
      <c r="AFI57" s="202"/>
      <c r="AFJ57" s="202"/>
      <c r="AFK57" s="202"/>
      <c r="AFL57" s="202">
        <v>120.40867698</v>
      </c>
      <c r="AFM57" s="202"/>
      <c r="AFN57" s="202"/>
      <c r="AFO57" s="202">
        <v>23.02742022</v>
      </c>
      <c r="AFP57" s="202">
        <v>23.02742022</v>
      </c>
      <c r="AFQ57" s="202"/>
      <c r="AFR57" s="202"/>
      <c r="AFS57" s="202">
        <v>7.1248357999999996</v>
      </c>
      <c r="AFT57" s="202"/>
      <c r="AFU57" s="202">
        <v>7.1248357999999996</v>
      </c>
      <c r="AFV57" s="202"/>
      <c r="AFW57" s="202"/>
      <c r="AFX57" s="202">
        <v>7.1000006399999993</v>
      </c>
      <c r="AFY57" s="202"/>
      <c r="AFZ57" s="202">
        <v>42.946369220000001</v>
      </c>
      <c r="AGA57" s="202">
        <v>50.046369859999999</v>
      </c>
      <c r="AGB57" s="202"/>
      <c r="AGC57" s="202"/>
      <c r="AGD57" s="202"/>
      <c r="AGE57" s="202"/>
      <c r="AGF57" s="202"/>
      <c r="AGG57" s="202"/>
      <c r="AGH57" s="202"/>
      <c r="AGI57" s="202"/>
      <c r="AGJ57" s="202"/>
      <c r="AGK57" s="202"/>
      <c r="AGL57" s="202"/>
      <c r="AGM57" s="202"/>
      <c r="AGN57" s="202">
        <v>80.198625880000009</v>
      </c>
      <c r="AGO57" s="202"/>
      <c r="AGP57" s="202"/>
      <c r="AGQ57" s="202">
        <v>22.728050589999999</v>
      </c>
      <c r="AGR57" s="202"/>
      <c r="AGS57" s="202"/>
      <c r="AGT57" s="202">
        <v>22.728050589999999</v>
      </c>
      <c r="AGU57" s="202">
        <v>43.184457180000003</v>
      </c>
      <c r="AGV57" s="202"/>
      <c r="AGW57" s="202">
        <v>8.7280058</v>
      </c>
      <c r="AGX57" s="202"/>
      <c r="AGY57" s="202"/>
      <c r="AGZ57" s="202">
        <v>51.912462980000001</v>
      </c>
      <c r="AHA57" s="202"/>
      <c r="AHB57" s="202"/>
      <c r="AHC57" s="202"/>
      <c r="AHD57" s="202"/>
      <c r="AHE57" s="202"/>
      <c r="AHF57" s="202"/>
      <c r="AHG57" s="202"/>
      <c r="AHH57" s="202"/>
      <c r="AHI57" s="202"/>
      <c r="AHJ57" s="202">
        <v>14.969621219999999</v>
      </c>
      <c r="AHK57" s="202">
        <v>36.957534430000003</v>
      </c>
      <c r="AHL57" s="202">
        <v>51.927155650000003</v>
      </c>
      <c r="AHM57" s="202">
        <v>126.56766922</v>
      </c>
      <c r="AHN57" s="202"/>
      <c r="AHO57" s="202">
        <v>1.8103498999999998</v>
      </c>
      <c r="AHP57" s="202">
        <v>24.109801359999999</v>
      </c>
      <c r="AHQ57" s="202">
        <v>5.9378536799999999</v>
      </c>
      <c r="AHR57" s="202"/>
      <c r="AHS57" s="202">
        <v>31.858004939999997</v>
      </c>
      <c r="AHT57" s="202"/>
      <c r="AHU57" s="202"/>
      <c r="AHV57" s="202"/>
      <c r="AHW57" s="202"/>
      <c r="AHX57" s="202"/>
      <c r="AHY57" s="202"/>
      <c r="AHZ57" s="202"/>
      <c r="AIA57" s="202"/>
      <c r="AIB57" s="202"/>
      <c r="AIC57" s="202"/>
      <c r="AID57" s="202"/>
      <c r="AIE57" s="202"/>
      <c r="AIF57" s="202"/>
      <c r="AIG57" s="202"/>
      <c r="AIH57" s="202"/>
      <c r="AII57" s="202"/>
      <c r="AIJ57" s="202">
        <v>43.517618339999999</v>
      </c>
      <c r="AIK57" s="202">
        <v>43.517618339999999</v>
      </c>
      <c r="AIL57" s="202">
        <v>33.280741180000007</v>
      </c>
      <c r="AIM57" s="202"/>
      <c r="AIN57" s="202"/>
      <c r="AIO57" s="202">
        <v>33.280741180000007</v>
      </c>
      <c r="AIP57" s="202">
        <v>108.65636446000002</v>
      </c>
      <c r="AIQ57" s="202"/>
      <c r="AIR57" s="202"/>
      <c r="AIS57" s="202"/>
      <c r="AIT57" s="202"/>
      <c r="AIU57" s="202"/>
      <c r="AIV57" s="202">
        <v>1.6131219999999998E-2</v>
      </c>
      <c r="AIW57" s="202"/>
      <c r="AIX57" s="202">
        <v>1.6131219999999998E-2</v>
      </c>
      <c r="AIY57" s="202"/>
      <c r="AIZ57" s="202"/>
      <c r="AJA57" s="202">
        <v>43.178993950000006</v>
      </c>
      <c r="AJB57" s="202"/>
      <c r="AJC57" s="202">
        <v>5.7745117800000001</v>
      </c>
      <c r="AJD57" s="202">
        <v>48.953505730000003</v>
      </c>
      <c r="AJE57" s="202"/>
      <c r="AJF57" s="202"/>
      <c r="AJG57" s="202"/>
      <c r="AJH57" s="202"/>
      <c r="AJI57" s="202"/>
      <c r="AJJ57" s="202"/>
      <c r="AJK57" s="202"/>
      <c r="AJL57" s="202">
        <v>1.39321618</v>
      </c>
      <c r="AJM57" s="202"/>
      <c r="AJN57" s="202"/>
      <c r="AJO57" s="202"/>
      <c r="AJP57" s="202">
        <v>1.39321618</v>
      </c>
      <c r="AJQ57" s="202">
        <v>50.362853130000005</v>
      </c>
      <c r="AJR57" s="202"/>
      <c r="AJS57" s="202">
        <v>5.95803846</v>
      </c>
      <c r="AJT57" s="202">
        <v>88.993384969999994</v>
      </c>
      <c r="AJU57" s="202"/>
      <c r="AJV57" s="202">
        <v>0.10833762</v>
      </c>
      <c r="AJW57" s="202">
        <v>95.059761049999992</v>
      </c>
      <c r="AJX57" s="202"/>
      <c r="AJY57" s="202"/>
      <c r="AJZ57" s="202"/>
      <c r="AKA57" s="202"/>
      <c r="AKB57" s="202">
        <v>0.87703489000000001</v>
      </c>
      <c r="AKC57" s="202">
        <v>0.87703489000000001</v>
      </c>
      <c r="AKD57" s="202"/>
      <c r="AKE57" s="202">
        <v>8.3742382200000005</v>
      </c>
      <c r="AKF57" s="202"/>
      <c r="AKG57" s="202">
        <v>4.7146937400000004</v>
      </c>
      <c r="AKH57" s="202">
        <v>28.62006787</v>
      </c>
      <c r="AKI57" s="202">
        <v>41.708999829999996</v>
      </c>
      <c r="AKJ57" s="202">
        <v>5.9839097599999995</v>
      </c>
      <c r="AKK57" s="202"/>
      <c r="AKL57" s="202">
        <v>4.88906449</v>
      </c>
      <c r="AKM57" s="202">
        <v>51.285388279999999</v>
      </c>
      <c r="AKN57" s="202">
        <v>62.158362530000005</v>
      </c>
      <c r="AKO57" s="202"/>
      <c r="AKP57" s="202"/>
      <c r="AKQ57" s="202">
        <v>199.80415829999998</v>
      </c>
      <c r="AKR57" s="202">
        <v>1049.85301439</v>
      </c>
      <c r="AKS57" s="202"/>
      <c r="AKT57" s="202"/>
      <c r="AKU57" s="202"/>
      <c r="AKV57" s="202"/>
      <c r="AKW57" s="202"/>
      <c r="AKX57" s="202"/>
      <c r="AKY57" s="202"/>
      <c r="AKZ57" s="202"/>
      <c r="ALA57" s="202"/>
      <c r="ALB57" s="202"/>
      <c r="ALC57" s="202"/>
      <c r="ALD57" s="202"/>
      <c r="ALE57" s="202"/>
      <c r="ALF57" s="202"/>
      <c r="ALG57" s="202"/>
      <c r="ALH57" s="202"/>
      <c r="ALI57" s="202"/>
      <c r="ALJ57" s="202"/>
      <c r="ALK57" s="202"/>
      <c r="ALL57" s="202"/>
      <c r="ALM57" s="202"/>
      <c r="ALN57" s="202">
        <v>5.5208674499999999</v>
      </c>
      <c r="ALO57" s="202"/>
      <c r="ALP57" s="202"/>
      <c r="ALQ57" s="202">
        <v>22.412100339999999</v>
      </c>
      <c r="ALR57" s="202">
        <v>27.932967789999999</v>
      </c>
      <c r="ALS57" s="202">
        <v>27.932967789999999</v>
      </c>
      <c r="ALT57" s="202"/>
      <c r="ALU57" s="202"/>
      <c r="ALV57" s="202"/>
      <c r="ALW57" s="202"/>
      <c r="ALX57" s="202"/>
      <c r="ALY57" s="202"/>
      <c r="ALZ57" s="202"/>
      <c r="AMA57" s="202"/>
      <c r="AMB57" s="202"/>
      <c r="AMC57" s="202"/>
      <c r="AMD57" s="202"/>
      <c r="AME57" s="202">
        <v>7.6491620400000002</v>
      </c>
      <c r="AMF57" s="202"/>
      <c r="AMG57" s="202">
        <v>7.6491620400000002</v>
      </c>
      <c r="AMH57" s="202"/>
      <c r="AMI57" s="202"/>
      <c r="AMJ57" s="202"/>
      <c r="AMK57" s="202"/>
      <c r="AML57" s="202">
        <v>12.860544819999999</v>
      </c>
      <c r="AMM57" s="202">
        <v>12.860544819999999</v>
      </c>
      <c r="AMN57" s="202"/>
      <c r="AMO57" s="202"/>
      <c r="AMP57" s="202"/>
      <c r="AMQ57" s="202"/>
      <c r="AMR57" s="202">
        <f t="shared" si="49"/>
        <v>0</v>
      </c>
      <c r="AMS57" s="202">
        <f t="shared" si="50"/>
        <v>20.509706860000001</v>
      </c>
      <c r="AMT57" s="202">
        <v>5.5208674499999999</v>
      </c>
      <c r="AMU57" s="202">
        <v>5.5208674499999999</v>
      </c>
      <c r="AMV57" s="202">
        <v>15.07956117999999</v>
      </c>
      <c r="AMW57" s="202">
        <v>16.362414730000001</v>
      </c>
      <c r="AMX57" s="202">
        <v>11.34332399</v>
      </c>
      <c r="AMY57" s="202">
        <v>42.785299899999991</v>
      </c>
      <c r="AMZ57" s="202"/>
      <c r="ANA57" s="202"/>
      <c r="ANB57" s="202"/>
      <c r="ANC57" s="202">
        <v>3.8051124000000001</v>
      </c>
      <c r="AND57" s="202"/>
      <c r="ANE57" s="202">
        <f t="shared" si="51"/>
        <v>3.8051124000000001</v>
      </c>
      <c r="ANF57" s="202">
        <v>9.4272322499999994</v>
      </c>
      <c r="ANG57" s="202"/>
      <c r="ANH57" s="202"/>
      <c r="ANI57" s="202"/>
      <c r="ANJ57" s="202">
        <v>8.0655497999999994</v>
      </c>
      <c r="ANK57" s="202">
        <v>17.492782049999999</v>
      </c>
      <c r="ANL57" s="202"/>
      <c r="ANM57" s="202">
        <v>26.895589999999999</v>
      </c>
      <c r="ANN57" s="202"/>
      <c r="ANO57" s="202">
        <v>24.237772600000003</v>
      </c>
      <c r="ANP57" s="202"/>
      <c r="ANQ57" s="202">
        <v>51.133362599999998</v>
      </c>
      <c r="ANR57" s="202">
        <f t="shared" si="52"/>
        <v>120.73742439999998</v>
      </c>
      <c r="ANS57" s="202"/>
      <c r="ANT57" s="202"/>
      <c r="ANU57" s="202"/>
      <c r="ANV57" s="202"/>
      <c r="ANW57" s="202">
        <v>28.902848460000001</v>
      </c>
      <c r="ANX57" s="202">
        <v>28.902848460000001</v>
      </c>
      <c r="ANY57" s="202"/>
      <c r="ANZ57" s="202"/>
      <c r="AOA57" s="202">
        <v>27.757842440000001</v>
      </c>
      <c r="AOB57" s="202"/>
      <c r="AOC57" s="202"/>
      <c r="AOD57" s="202">
        <v>27.757842440000001</v>
      </c>
      <c r="AOE57" s="202"/>
      <c r="AOF57" s="202"/>
      <c r="AOG57" s="202"/>
      <c r="AOH57" s="202"/>
      <c r="AOI57" s="202"/>
      <c r="AOJ57" s="202"/>
      <c r="AOK57" s="202"/>
      <c r="AOL57" s="202"/>
      <c r="AOM57" s="202"/>
      <c r="AON57" s="202"/>
      <c r="AOO57" s="202"/>
      <c r="AOP57" s="202"/>
      <c r="AOQ57" s="202"/>
      <c r="AOR57" s="202"/>
      <c r="AOS57" s="202">
        <v>56.660690900000006</v>
      </c>
      <c r="AOT57" s="202"/>
      <c r="AOU57" s="202"/>
      <c r="AOV57" s="202"/>
      <c r="AOW57" s="202"/>
      <c r="AOX57" s="202"/>
      <c r="AOY57" s="202">
        <v>61.075711750000004</v>
      </c>
      <c r="AOZ57" s="202"/>
      <c r="APA57" s="202"/>
      <c r="APB57" s="202">
        <f t="shared" si="53"/>
        <v>61.075711750000004</v>
      </c>
      <c r="APC57" s="202"/>
      <c r="APD57" s="202"/>
      <c r="APE57" s="202">
        <v>0.43916477000000004</v>
      </c>
      <c r="APF57" s="202"/>
      <c r="APG57" s="202">
        <v>64.522133239999988</v>
      </c>
      <c r="APH57" s="202">
        <v>64.961298009999993</v>
      </c>
      <c r="API57" s="202"/>
      <c r="APJ57" s="202"/>
      <c r="APK57" s="202">
        <v>22.234997</v>
      </c>
      <c r="APL57" s="202"/>
      <c r="APM57" s="202">
        <v>1.7969339099999999</v>
      </c>
      <c r="APN57" s="202">
        <v>24.03193091</v>
      </c>
      <c r="APO57" s="202"/>
      <c r="APP57" s="202"/>
      <c r="APQ57" s="202"/>
      <c r="APR57" s="202">
        <v>30.81583651</v>
      </c>
      <c r="APS57" s="202">
        <v>7.88514713</v>
      </c>
      <c r="APT57" s="202">
        <v>38.700983640000004</v>
      </c>
      <c r="APU57" s="202">
        <f t="shared" si="54"/>
        <v>188.76992430999999</v>
      </c>
      <c r="APV57" s="202">
        <v>0.11001435000000001</v>
      </c>
      <c r="APW57" s="202"/>
      <c r="APX57" s="202">
        <v>5.4620892599999999</v>
      </c>
      <c r="APY57" s="202"/>
      <c r="APZ57" s="202">
        <v>7.9950827499999999</v>
      </c>
      <c r="AQA57" s="202">
        <v>13.567186360000001</v>
      </c>
      <c r="AQB57" s="202"/>
      <c r="AQC57" s="202">
        <v>24.9474388</v>
      </c>
      <c r="AQD57" s="202">
        <v>19.97167481</v>
      </c>
      <c r="AQE57" s="202">
        <v>50.046812899999999</v>
      </c>
      <c r="AQF57" s="202"/>
      <c r="AQG57" s="202">
        <v>94.965926510000003</v>
      </c>
      <c r="AQH57" s="202"/>
      <c r="AQI57" s="202"/>
      <c r="AQJ57" s="202">
        <v>50.714656720000001</v>
      </c>
      <c r="AQK57" s="202">
        <v>50.714656720000001</v>
      </c>
      <c r="AQL57" s="202">
        <v>7.6196503499999997</v>
      </c>
      <c r="AQM57" s="202"/>
      <c r="AQN57" s="202">
        <v>47.190512649999995</v>
      </c>
      <c r="AQO57" s="202"/>
      <c r="AQP57" s="202"/>
      <c r="AQQ57" s="202">
        <v>54.810162999999996</v>
      </c>
      <c r="AQR57" s="202">
        <f t="shared" si="55"/>
        <v>214.05793258999998</v>
      </c>
      <c r="AQS57" s="202"/>
      <c r="AQT57" s="202">
        <v>27.75358211</v>
      </c>
      <c r="AQU57" s="202"/>
      <c r="AQV57" s="202"/>
      <c r="AQW57" s="202">
        <v>0.1100795</v>
      </c>
      <c r="AQX57" s="202">
        <v>27.863661610000001</v>
      </c>
      <c r="AQY57" s="202"/>
      <c r="AQZ57" s="202">
        <v>20.966896250000001</v>
      </c>
      <c r="ARA57" s="202">
        <v>4.9749264000000002</v>
      </c>
      <c r="ARB57" s="202"/>
      <c r="ARC57" s="202"/>
      <c r="ARD57" s="202">
        <v>25.941822650000002</v>
      </c>
      <c r="ARE57" s="202">
        <v>10.097797910000001</v>
      </c>
      <c r="ARF57" s="202">
        <v>7.9978517999999896</v>
      </c>
      <c r="ARG57" s="202">
        <v>25.580151829999998</v>
      </c>
      <c r="ARH57" s="202"/>
      <c r="ARI57" s="202">
        <v>43.675801539999988</v>
      </c>
      <c r="ARJ57" s="202">
        <v>11.633743489999992</v>
      </c>
      <c r="ARK57" s="202">
        <v>7.4981765099999906</v>
      </c>
      <c r="ARL57" s="202">
        <v>1.2832465200000001</v>
      </c>
      <c r="ARM57" s="202">
        <v>3.5964935499999902</v>
      </c>
      <c r="ARN57" s="202"/>
      <c r="ARO57" s="202">
        <v>24.011660069999973</v>
      </c>
      <c r="ARP57" s="202">
        <v>4.5753313399999893</v>
      </c>
      <c r="ARQ57" s="202"/>
      <c r="ARR57" s="202">
        <v>6.2708308600000002</v>
      </c>
      <c r="ARS57" s="202">
        <v>10.84616219999999</v>
      </c>
      <c r="ART57" s="202">
        <v>132.33910806999995</v>
      </c>
      <c r="ARU57" s="202">
        <v>3.0136270000000001</v>
      </c>
      <c r="ARV57" s="202">
        <v>17.101762799999999</v>
      </c>
      <c r="ARW57" s="202">
        <v>20.115389799999999</v>
      </c>
      <c r="ARX57" s="202">
        <v>7.9999041399999999</v>
      </c>
      <c r="ARY57" s="202"/>
      <c r="ARZ57" s="202"/>
      <c r="ASA57" s="202">
        <v>19.998991100000001</v>
      </c>
      <c r="ASB57" s="202">
        <v>27.998895240000003</v>
      </c>
      <c r="ASC57" s="202">
        <v>4.9971607499999999</v>
      </c>
      <c r="ASD57" s="202"/>
      <c r="ASE57" s="202"/>
      <c r="ASF57" s="202">
        <v>9.9806234499999995</v>
      </c>
      <c r="ASG57" s="202">
        <v>24.954573700000001</v>
      </c>
      <c r="ASH57" s="202">
        <v>39.9323579</v>
      </c>
      <c r="ASI57" s="202"/>
      <c r="ASJ57" s="202"/>
      <c r="ASK57" s="202"/>
      <c r="ASL57" s="202"/>
      <c r="ASM57" s="202">
        <v>15.612249159999999</v>
      </c>
      <c r="ASN57" s="202">
        <v>15.612249159999999</v>
      </c>
      <c r="ASO57" s="202"/>
      <c r="ASP57" s="202">
        <v>18.408334620000002</v>
      </c>
      <c r="ASQ57" s="202"/>
      <c r="ASR57" s="202"/>
      <c r="ASS57" s="202"/>
      <c r="AST57" s="202">
        <v>18.408334620000002</v>
      </c>
      <c r="ASU57" s="202">
        <v>122.06722672000001</v>
      </c>
      <c r="ASV57" s="202"/>
      <c r="ASW57" s="202">
        <v>36.053781969999996</v>
      </c>
      <c r="ASX57" s="202"/>
      <c r="ASY57" s="202"/>
      <c r="ASZ57" s="202"/>
      <c r="ATA57" s="202">
        <v>36.053781969999996</v>
      </c>
      <c r="ATB57" s="202">
        <v>24.754704100000001</v>
      </c>
      <c r="ATC57" s="202">
        <v>9.9818335999999999</v>
      </c>
      <c r="ATD57" s="202"/>
      <c r="ATE57" s="202">
        <v>9.7991665999999995</v>
      </c>
      <c r="ATF57" s="202"/>
      <c r="ATG57" s="202">
        <v>44.535704300000006</v>
      </c>
      <c r="ATH57" s="202">
        <v>5.9485410999999999</v>
      </c>
      <c r="ATI57" s="202"/>
      <c r="ATJ57" s="202"/>
      <c r="ATK57" s="202"/>
      <c r="ATL57" s="202">
        <v>8.0717177899999992</v>
      </c>
      <c r="ATM57" s="202">
        <v>14.020258889999999</v>
      </c>
      <c r="ATN57" s="202">
        <v>7.6185720000000003</v>
      </c>
      <c r="ATO57" s="202">
        <v>13.865125530000002</v>
      </c>
      <c r="ATP57" s="202"/>
      <c r="ATQ57" s="202"/>
      <c r="ATR57" s="202"/>
      <c r="ATS57" s="202">
        <v>21.483697530000001</v>
      </c>
      <c r="ATT57" s="202">
        <v>23.826743869999998</v>
      </c>
      <c r="ATU57" s="202">
        <v>23.826743869999998</v>
      </c>
      <c r="ATV57" s="202">
        <v>139.92018656000002</v>
      </c>
      <c r="ATW57" s="202"/>
      <c r="ATX57" s="202"/>
      <c r="ATY57" s="202"/>
      <c r="ATZ57" s="202">
        <v>26.974855700000003</v>
      </c>
      <c r="AUA57" s="202">
        <v>26.974855700000003</v>
      </c>
      <c r="AUB57" s="202"/>
      <c r="AUC57" s="202"/>
      <c r="AUD57" s="202">
        <v>24.835506850000002</v>
      </c>
      <c r="AUE57" s="202"/>
      <c r="AUF57" s="202"/>
      <c r="AUG57" s="202">
        <v>24.835506850000002</v>
      </c>
      <c r="AUH57" s="202"/>
      <c r="AUI57" s="202">
        <v>13.9473264</v>
      </c>
      <c r="AUJ57" s="202"/>
      <c r="AUK57" s="202"/>
      <c r="AUL57" s="202">
        <v>19.9998123599999</v>
      </c>
      <c r="AUM57" s="202">
        <v>33.947138759999902</v>
      </c>
      <c r="AUN57" s="202"/>
      <c r="AUO57" s="202"/>
      <c r="AUP57" s="202"/>
      <c r="AUQ57" s="202"/>
      <c r="AUR57" s="202">
        <v>14.8150051999999</v>
      </c>
      <c r="AUS57" s="202">
        <v>14.8150051999999</v>
      </c>
      <c r="AUT57" s="202">
        <v>3.9547692799999901</v>
      </c>
      <c r="AUU57" s="202"/>
      <c r="AUV57" s="202"/>
      <c r="AUW57" s="202">
        <v>7.2100613299999905</v>
      </c>
      <c r="AUX57" s="202">
        <v>11.164830609999981</v>
      </c>
      <c r="AUY57" s="202">
        <v>111.73733711999978</v>
      </c>
      <c r="AUZ57" s="202">
        <v>13.79721</v>
      </c>
      <c r="AVA57" s="202">
        <v>13.79721</v>
      </c>
      <c r="AVB57" s="202"/>
      <c r="AVC57" s="202"/>
      <c r="AVD57" s="202"/>
      <c r="AVE57" s="202">
        <v>12.321391219999992</v>
      </c>
      <c r="AVF57" s="202"/>
      <c r="AVG57" s="202">
        <v>12.321391219999992</v>
      </c>
      <c r="AVH57" s="202"/>
      <c r="AVI57" s="202"/>
      <c r="AVJ57" s="202"/>
      <c r="AVK57" s="202"/>
      <c r="AVL57" s="202">
        <v>15.200992960000001</v>
      </c>
      <c r="AVM57" s="202">
        <v>15.200992960000001</v>
      </c>
      <c r="AVN57" s="202"/>
      <c r="AVO57" s="202"/>
      <c r="AVP57" s="202"/>
      <c r="AVQ57" s="202"/>
      <c r="AVR57" s="202">
        <v>23.568694099999899</v>
      </c>
      <c r="AVS57" s="202">
        <v>23.568694099999899</v>
      </c>
      <c r="AVT57" s="202"/>
      <c r="AVU57" s="202"/>
      <c r="AVV57" s="202">
        <v>3.9621999999999997E-2</v>
      </c>
      <c r="AVW57" s="202"/>
      <c r="AVX57" s="202"/>
      <c r="AVY57" s="202">
        <v>3.9621999999999997E-2</v>
      </c>
      <c r="AVZ57" s="202">
        <v>64.927910279999892</v>
      </c>
      <c r="AWA57" s="202"/>
      <c r="AWB57" s="202"/>
      <c r="AWC57" s="202"/>
      <c r="AWD57" s="202"/>
      <c r="AWE57" s="202"/>
      <c r="AWF57" s="202"/>
      <c r="AWG57" s="202"/>
      <c r="AWH57" s="202"/>
      <c r="AWI57" s="202"/>
      <c r="AWJ57" s="202"/>
      <c r="AWK57" s="202"/>
      <c r="AWL57" s="202"/>
      <c r="AWM57" s="202"/>
      <c r="AWN57" s="202"/>
      <c r="AWO57" s="202"/>
      <c r="AWP57" s="202"/>
      <c r="AWQ57" s="202"/>
      <c r="AWR57" s="202">
        <f t="shared" si="56"/>
        <v>0</v>
      </c>
      <c r="AWS57" s="254"/>
      <c r="AWT57" s="254">
        <v>13.856054999999998</v>
      </c>
      <c r="AWU57" s="254"/>
      <c r="AWV57" s="254"/>
      <c r="AWW57" s="254">
        <f t="shared" si="57"/>
        <v>13.856054999999998</v>
      </c>
      <c r="AWX57" s="254">
        <v>30.106777140000002</v>
      </c>
      <c r="AWY57" s="254"/>
      <c r="AWZ57" s="254">
        <f t="shared" si="58"/>
        <v>30.106777140000002</v>
      </c>
      <c r="AXA57" s="254">
        <f t="shared" si="59"/>
        <v>43.962832140000003</v>
      </c>
      <c r="AXB57" s="202">
        <f t="shared" si="60"/>
        <v>1243.6232477399997</v>
      </c>
      <c r="AXC57" s="254"/>
      <c r="AXD57" s="254"/>
      <c r="AXE57" s="254">
        <f t="shared" si="61"/>
        <v>0</v>
      </c>
      <c r="AXF57" s="254"/>
      <c r="AXG57" s="254"/>
      <c r="AXH57" s="254"/>
      <c r="AXI57" s="254"/>
      <c r="AXJ57" s="254"/>
      <c r="AXK57" s="254">
        <f t="shared" si="62"/>
        <v>0</v>
      </c>
      <c r="AXL57" s="254"/>
      <c r="AXM57" s="254"/>
      <c r="AXN57" s="254"/>
      <c r="AXO57" s="254"/>
      <c r="AXP57" s="254"/>
      <c r="AXQ57" s="254">
        <f t="shared" si="63"/>
        <v>0</v>
      </c>
      <c r="AXR57" s="254"/>
      <c r="AXS57" s="254"/>
      <c r="AXT57" s="254"/>
      <c r="AXU57" s="254">
        <v>12.869826600583089</v>
      </c>
      <c r="AXV57" s="254">
        <f t="shared" si="64"/>
        <v>12.869826600583089</v>
      </c>
      <c r="AXW57" s="254"/>
      <c r="AXX57" s="254">
        <v>14.722101689504374</v>
      </c>
      <c r="AXY57" s="254">
        <v>18.705532999999999</v>
      </c>
      <c r="AXZ57" s="254"/>
      <c r="AYA57" s="254"/>
      <c r="AYB57" s="254">
        <f t="shared" si="65"/>
        <v>33.427634689504373</v>
      </c>
      <c r="AYC57" s="254">
        <f t="shared" si="231"/>
        <v>46.297461290087462</v>
      </c>
      <c r="AYD57" s="254"/>
      <c r="AYE57" s="254">
        <v>15.989920769679301</v>
      </c>
      <c r="AYF57" s="254">
        <v>13.485001329446064</v>
      </c>
      <c r="AYG57" s="254"/>
      <c r="AYH57" s="254"/>
      <c r="AYI57" s="254">
        <f t="shared" si="66"/>
        <v>29.474922099125365</v>
      </c>
      <c r="AYJ57" s="254">
        <v>20.953238189504372</v>
      </c>
      <c r="AYK57" s="254"/>
      <c r="AYL57" s="254"/>
      <c r="AYM57" s="254"/>
      <c r="AYN57" s="254"/>
      <c r="AYO57" s="254">
        <f t="shared" si="67"/>
        <v>20.953238189504372</v>
      </c>
      <c r="AYP57" s="254"/>
      <c r="AYQ57" s="254">
        <v>3.1312596501457723</v>
      </c>
      <c r="AYR57" s="254"/>
      <c r="AYS57" s="254"/>
      <c r="AYT57" s="254"/>
      <c r="AYU57" s="254">
        <f t="shared" si="68"/>
        <v>3.1312596501457723</v>
      </c>
      <c r="AYV57" s="254"/>
      <c r="AYW57" s="254"/>
      <c r="AYX57" s="254">
        <v>6.5293421209912541</v>
      </c>
      <c r="AYY57" s="254">
        <f t="shared" si="69"/>
        <v>6.5293421209912541</v>
      </c>
      <c r="AYZ57" s="254">
        <f t="shared" si="70"/>
        <v>60.088762059766765</v>
      </c>
      <c r="AZA57" s="254"/>
      <c r="AZB57" s="254"/>
      <c r="AZC57" s="254"/>
      <c r="AZD57" s="254"/>
      <c r="AZE57" s="254"/>
      <c r="AZF57" s="254">
        <f t="shared" si="71"/>
        <v>0</v>
      </c>
      <c r="AZG57" s="254"/>
      <c r="AZH57" s="254"/>
      <c r="AZI57" s="254">
        <v>3.07111</v>
      </c>
      <c r="AZJ57" s="254"/>
      <c r="AZK57" s="254">
        <v>18.746045930029151</v>
      </c>
      <c r="AZL57" s="254">
        <f t="shared" si="72"/>
        <v>21.817155930029152</v>
      </c>
      <c r="AZM57" s="254"/>
      <c r="AZN57" s="254"/>
      <c r="AZO57" s="254"/>
      <c r="AZP57" s="254"/>
      <c r="AZQ57" s="254"/>
      <c r="AZR57" s="254">
        <f t="shared" si="73"/>
        <v>0</v>
      </c>
      <c r="AZS57" s="254"/>
      <c r="AZT57" s="254"/>
      <c r="AZU57" s="254"/>
      <c r="AZV57" s="254"/>
      <c r="AZW57" s="254"/>
      <c r="AZX57" s="254">
        <f t="shared" si="74"/>
        <v>0</v>
      </c>
      <c r="AZY57" s="254"/>
      <c r="AZZ57" s="254"/>
      <c r="BAA57" s="254">
        <f t="shared" si="75"/>
        <v>0</v>
      </c>
      <c r="BAB57" s="254">
        <f t="shared" si="76"/>
        <v>21.817155930029152</v>
      </c>
      <c r="BAC57" s="254">
        <v>3.5835300000000001</v>
      </c>
      <c r="BAD57" s="254"/>
      <c r="BAE57" s="254"/>
      <c r="BAF57" s="254">
        <f t="shared" si="77"/>
        <v>3.5835300000000001</v>
      </c>
      <c r="BAG57" s="254"/>
      <c r="BAH57" s="254"/>
      <c r="BAI57" s="254"/>
      <c r="BAJ57" s="254"/>
      <c r="BAK57" s="254">
        <f t="shared" si="78"/>
        <v>0</v>
      </c>
      <c r="BAL57" s="254"/>
      <c r="BAM57" s="254"/>
      <c r="BAN57" s="254"/>
      <c r="BAO57" s="254"/>
      <c r="BAP57" s="254">
        <v>3.4180475204081628</v>
      </c>
      <c r="BAQ57" s="254">
        <f t="shared" si="79"/>
        <v>3.4180475204081628</v>
      </c>
      <c r="BAR57" s="254"/>
      <c r="BAS57" s="254"/>
      <c r="BAT57" s="254"/>
      <c r="BAU57" s="254"/>
      <c r="BAV57" s="254"/>
      <c r="BAW57" s="254">
        <f t="shared" si="80"/>
        <v>0</v>
      </c>
      <c r="BAX57" s="254"/>
      <c r="BAY57" s="254"/>
      <c r="BAZ57" s="254"/>
      <c r="BBA57" s="254"/>
      <c r="BBB57" s="254">
        <f t="shared" si="81"/>
        <v>0</v>
      </c>
      <c r="BBC57" s="254">
        <f t="shared" si="82"/>
        <v>7.0015775204081629</v>
      </c>
      <c r="BBD57" s="254">
        <v>3.2768496195335275</v>
      </c>
      <c r="BBE57" s="254"/>
      <c r="BBF57" s="254"/>
      <c r="BBG57" s="254"/>
      <c r="BBH57" s="254"/>
      <c r="BBI57" s="254">
        <f t="shared" si="83"/>
        <v>3.2768496195335275</v>
      </c>
      <c r="BBJ57" s="254"/>
      <c r="BBK57" s="254"/>
      <c r="BBL57" s="254"/>
      <c r="BBM57" s="254"/>
      <c r="BBN57" s="254"/>
      <c r="BBO57" s="254">
        <f t="shared" si="84"/>
        <v>0</v>
      </c>
      <c r="BBP57" s="254"/>
      <c r="BBQ57" s="254"/>
      <c r="BBR57" s="254">
        <v>7.4959869606413987</v>
      </c>
      <c r="BBS57" s="254">
        <v>1.8878501603498541</v>
      </c>
      <c r="BBT57" s="254"/>
      <c r="BBU57" s="254">
        <f t="shared" si="85"/>
        <v>9.3838371209912523</v>
      </c>
      <c r="BBV57" s="254"/>
      <c r="BBW57" s="254">
        <v>23.907959639941687</v>
      </c>
      <c r="BBX57" s="254"/>
      <c r="BBY57" s="254"/>
      <c r="BBZ57" s="254"/>
      <c r="BCA57" s="254">
        <f t="shared" si="86"/>
        <v>23.907959639941687</v>
      </c>
      <c r="BCB57" s="254">
        <f t="shared" si="87"/>
        <v>36.568646380466468</v>
      </c>
      <c r="BCC57" s="254"/>
      <c r="BCD57" s="254"/>
      <c r="BCE57" s="254"/>
      <c r="BCF57" s="254">
        <v>17.538948989795919</v>
      </c>
      <c r="BCG57" s="254"/>
      <c r="BCH57" s="254">
        <f t="shared" si="88"/>
        <v>17.538948989795919</v>
      </c>
      <c r="BCI57" s="254"/>
      <c r="BCJ57" s="254"/>
      <c r="BCK57" s="254"/>
      <c r="BCL57" s="254"/>
      <c r="BCM57" s="254">
        <f t="shared" si="232"/>
        <v>0</v>
      </c>
      <c r="BCN57" s="254"/>
      <c r="BCO57" s="254"/>
      <c r="BCP57" s="254"/>
      <c r="BCQ57" s="254"/>
      <c r="BCR57" s="254">
        <v>9.2356053399999993</v>
      </c>
      <c r="BCS57" s="254">
        <f t="shared" si="89"/>
        <v>9.2356053399999993</v>
      </c>
      <c r="BCT57" s="254"/>
      <c r="BCU57" s="254"/>
      <c r="BCV57" s="254"/>
      <c r="BCW57" s="254">
        <v>2.072102E-2</v>
      </c>
      <c r="BCX57" s="254">
        <f t="shared" si="90"/>
        <v>2.072102E-2</v>
      </c>
      <c r="BCY57" s="254"/>
      <c r="BCZ57" s="254"/>
      <c r="BDA57" s="254">
        <f t="shared" si="91"/>
        <v>0</v>
      </c>
      <c r="BDB57" s="254">
        <f t="shared" si="92"/>
        <v>26.795275349795919</v>
      </c>
      <c r="BDC57" s="254">
        <v>1.5043207599999999</v>
      </c>
      <c r="BDD57" s="254">
        <v>9.2831499999999997E-2</v>
      </c>
      <c r="BDE57" s="254"/>
      <c r="BDF57" s="254">
        <f t="shared" si="233"/>
        <v>1.5971522599999999</v>
      </c>
      <c r="BDG57" s="254"/>
      <c r="BDH57" s="254"/>
      <c r="BDI57" s="254"/>
      <c r="BDJ57" s="254"/>
      <c r="BDK57" s="254">
        <v>0.11070936000000001</v>
      </c>
      <c r="BDL57" s="254">
        <f t="shared" si="93"/>
        <v>0.11070936000000001</v>
      </c>
      <c r="BDM57" s="254"/>
      <c r="BDN57" s="254"/>
      <c r="BDO57" s="254">
        <v>6.0865000000000002E-2</v>
      </c>
      <c r="BDP57" s="254"/>
      <c r="BDQ57" s="254">
        <f t="shared" si="94"/>
        <v>6.0865000000000002E-2</v>
      </c>
      <c r="BDR57" s="254"/>
      <c r="BDS57" s="254"/>
      <c r="BDT57" s="254"/>
      <c r="BDU57" s="254"/>
      <c r="BDV57" s="254"/>
      <c r="BDW57" s="254">
        <f t="shared" si="95"/>
        <v>0</v>
      </c>
      <c r="BDX57" s="254"/>
      <c r="BDY57" s="254"/>
      <c r="BDZ57" s="254">
        <v>11.47024663994169</v>
      </c>
      <c r="BEA57" s="254"/>
      <c r="BEB57" s="254"/>
      <c r="BEC57" s="254">
        <f t="shared" si="96"/>
        <v>11.47024663994169</v>
      </c>
      <c r="BED57" s="254">
        <f t="shared" si="97"/>
        <v>13.238973259941691</v>
      </c>
      <c r="BEE57" s="254"/>
      <c r="BEF57" s="254"/>
      <c r="BEG57" s="254"/>
      <c r="BEH57" s="254"/>
      <c r="BEI57" s="254">
        <f t="shared" si="98"/>
        <v>0</v>
      </c>
      <c r="BEJ57" s="254"/>
      <c r="BEK57" s="254"/>
      <c r="BEL57" s="254"/>
      <c r="BEM57" s="254"/>
      <c r="BEN57" s="254"/>
      <c r="BEO57" s="254">
        <f t="shared" si="99"/>
        <v>0</v>
      </c>
      <c r="BEP57" s="254"/>
      <c r="BEQ57" s="254">
        <v>13.128105940233237</v>
      </c>
      <c r="BER57" s="254"/>
      <c r="BES57" s="254"/>
      <c r="BET57" s="254"/>
      <c r="BEU57" s="254">
        <f t="shared" si="234"/>
        <v>13.128105940233237</v>
      </c>
      <c r="BEV57" s="254"/>
      <c r="BEW57" s="254"/>
      <c r="BEX57" s="254"/>
      <c r="BEY57" s="254"/>
      <c r="BEZ57" s="254"/>
      <c r="BFA57" s="254">
        <f t="shared" si="100"/>
        <v>0</v>
      </c>
      <c r="BFB57" s="254">
        <v>2.2554168498542273</v>
      </c>
      <c r="BFC57" s="254">
        <f t="shared" si="101"/>
        <v>2.2554168498542273</v>
      </c>
      <c r="BFD57" s="254">
        <f t="shared" si="235"/>
        <v>15.383522790087465</v>
      </c>
      <c r="BFE57" s="254"/>
      <c r="BFF57" s="254"/>
      <c r="BFG57" s="254"/>
      <c r="BFH57" s="254"/>
      <c r="BFI57" s="254">
        <f t="shared" si="102"/>
        <v>0</v>
      </c>
      <c r="BFJ57" s="254"/>
      <c r="BFK57" s="254"/>
      <c r="BFL57" s="254"/>
      <c r="BFM57" s="254"/>
      <c r="BFN57" s="254"/>
      <c r="BFO57" s="254">
        <f t="shared" si="103"/>
        <v>0</v>
      </c>
      <c r="BFP57" s="254"/>
      <c r="BFQ57" s="254"/>
      <c r="BFR57" s="254">
        <v>14.293052169096208</v>
      </c>
      <c r="BFS57" s="254"/>
      <c r="BFT57" s="254"/>
      <c r="BFU57" s="254">
        <f t="shared" si="236"/>
        <v>14.293052169096208</v>
      </c>
      <c r="BFV57" s="254"/>
      <c r="BFW57" s="254"/>
      <c r="BFX57" s="254">
        <v>8.5677000000000003</v>
      </c>
      <c r="BFY57" s="254"/>
      <c r="BFZ57" s="254"/>
      <c r="BGA57" s="254">
        <f t="shared" si="104"/>
        <v>8.5677000000000003</v>
      </c>
      <c r="BGB57" s="254">
        <v>19.369901349854224</v>
      </c>
      <c r="BGC57" s="254"/>
      <c r="BGD57" s="254"/>
      <c r="BGE57" s="254">
        <f t="shared" si="105"/>
        <v>19.369901349854224</v>
      </c>
      <c r="BGF57" s="254">
        <f t="shared" si="237"/>
        <v>42.230653518950433</v>
      </c>
      <c r="BGG57" s="254"/>
      <c r="BGH57" s="254"/>
      <c r="BGI57" s="254">
        <f t="shared" si="106"/>
        <v>0</v>
      </c>
      <c r="BGJ57" s="254"/>
      <c r="BGK57" s="254"/>
      <c r="BGL57" s="254"/>
      <c r="BGM57" s="254"/>
      <c r="BGN57" s="254"/>
      <c r="BGO57" s="254">
        <f t="shared" si="107"/>
        <v>0</v>
      </c>
      <c r="BGP57" s="254"/>
      <c r="BGQ57" s="254"/>
      <c r="BGR57" s="254"/>
      <c r="BGS57" s="254">
        <v>4.2622387594752178</v>
      </c>
      <c r="BGT57" s="254"/>
      <c r="BGU57" s="254">
        <f t="shared" si="108"/>
        <v>4.2622387594752178</v>
      </c>
      <c r="BGV57" s="254"/>
      <c r="BGW57" s="254"/>
      <c r="BGX57" s="254"/>
      <c r="BGY57" s="254"/>
      <c r="BGZ57" s="254">
        <v>2.7644942900874634</v>
      </c>
      <c r="BHA57" s="254">
        <f t="shared" si="109"/>
        <v>2.7644942900874634</v>
      </c>
      <c r="BHB57" s="254"/>
      <c r="BHC57" s="254">
        <v>8.818084800291544</v>
      </c>
      <c r="BHD57" s="254"/>
      <c r="BHE57" s="254"/>
      <c r="BHF57" s="254"/>
      <c r="BHG57" s="254">
        <f t="shared" si="110"/>
        <v>8.818084800291544</v>
      </c>
      <c r="BHH57" s="254">
        <f t="shared" si="111"/>
        <v>15.844817849854225</v>
      </c>
      <c r="BHI57" s="254"/>
      <c r="BHJ57" s="254">
        <v>7.4722547696792994</v>
      </c>
      <c r="BHK57" s="254"/>
      <c r="BHL57" s="254"/>
      <c r="BHM57" s="254">
        <f t="shared" si="112"/>
        <v>7.4722547696792994</v>
      </c>
      <c r="BHN57" s="254">
        <v>5.2730243600583089</v>
      </c>
      <c r="BHO57" s="254"/>
      <c r="BHP57" s="254"/>
      <c r="BHQ57" s="254">
        <v>19.838852839650148</v>
      </c>
      <c r="BHR57" s="254"/>
      <c r="BHS57" s="254">
        <f t="shared" si="113"/>
        <v>25.111877199708456</v>
      </c>
      <c r="BHT57" s="254"/>
      <c r="BHU57" s="254"/>
      <c r="BHV57" s="254">
        <v>12.702084909620991</v>
      </c>
      <c r="BHW57" s="254">
        <v>4.425826820699708</v>
      </c>
      <c r="BHX57" s="254"/>
      <c r="BHY57" s="254">
        <f t="shared" si="114"/>
        <v>17.127911730320697</v>
      </c>
      <c r="BHZ57" s="254"/>
      <c r="BIA57" s="254">
        <v>3.7092084999999999</v>
      </c>
      <c r="BIB57" s="254">
        <v>6.7053440000000002</v>
      </c>
      <c r="BIC57" s="254"/>
      <c r="BID57" s="254"/>
      <c r="BIE57" s="254">
        <f t="shared" si="115"/>
        <v>10.414552499999999</v>
      </c>
      <c r="BIF57" s="254">
        <v>6.8099960597667639</v>
      </c>
      <c r="BIG57" s="254">
        <f t="shared" si="116"/>
        <v>6.8099960597667639</v>
      </c>
      <c r="BIH57" s="254">
        <f t="shared" si="117"/>
        <v>66.936592259475219</v>
      </c>
      <c r="BII57" s="254"/>
      <c r="BIJ57" s="254">
        <v>10.242937330903789</v>
      </c>
      <c r="BIK57" s="254">
        <v>12.685471329446063</v>
      </c>
      <c r="BIL57" s="254"/>
      <c r="BIM57" s="254">
        <f t="shared" si="118"/>
        <v>22.928408660349852</v>
      </c>
      <c r="BIN57" s="254"/>
      <c r="BIO57" s="254">
        <v>17.157133909620988</v>
      </c>
      <c r="BIP57" s="254"/>
      <c r="BIQ57" s="254"/>
      <c r="BIR57" s="254">
        <v>3.0186571705539356</v>
      </c>
      <c r="BIS57" s="254">
        <f t="shared" si="119"/>
        <v>20.175791080174925</v>
      </c>
      <c r="BIT57" s="254">
        <v>2.5293616005830901</v>
      </c>
      <c r="BIU57" s="254"/>
      <c r="BIV57" s="254">
        <v>14.183039740524782</v>
      </c>
      <c r="BIW57" s="254"/>
      <c r="BIX57" s="254">
        <v>26.170812110787171</v>
      </c>
      <c r="BIY57" s="254">
        <f t="shared" si="120"/>
        <v>42.883213451895045</v>
      </c>
      <c r="BIZ57" s="254"/>
      <c r="BJA57" s="254"/>
      <c r="BJB57" s="254"/>
      <c r="BJC57" s="254">
        <v>15.197726479591836</v>
      </c>
      <c r="BJD57" s="254">
        <f t="shared" si="121"/>
        <v>15.197726479591836</v>
      </c>
      <c r="BJE57" s="254">
        <v>20.497097760932942</v>
      </c>
      <c r="BJF57" s="254"/>
      <c r="BJG57" s="254"/>
      <c r="BJH57" s="254"/>
      <c r="BJI57" s="254">
        <f t="shared" si="122"/>
        <v>20.497097760932942</v>
      </c>
      <c r="BJJ57" s="254">
        <f t="shared" si="123"/>
        <v>121.6822374329446</v>
      </c>
      <c r="BJK57" s="254">
        <f t="shared" si="238"/>
        <v>473.88567564180755</v>
      </c>
      <c r="BJL57" s="254"/>
      <c r="BJM57" s="254"/>
      <c r="BJN57" s="254"/>
      <c r="BJO57" s="254"/>
      <c r="BJP57" s="254"/>
      <c r="BJQ57" s="254">
        <f t="shared" si="124"/>
        <v>0</v>
      </c>
      <c r="BJR57" s="254"/>
      <c r="BJS57" s="254"/>
      <c r="BJT57" s="254"/>
      <c r="BJU57" s="254"/>
      <c r="BJV57" s="254"/>
      <c r="BJW57" s="254">
        <f t="shared" si="125"/>
        <v>0</v>
      </c>
      <c r="BJX57" s="254"/>
      <c r="BJY57" s="254"/>
      <c r="BJZ57" s="254"/>
      <c r="BKA57" s="254">
        <v>32.685468991253643</v>
      </c>
      <c r="BKB57" s="254">
        <f t="shared" si="126"/>
        <v>32.685468991253643</v>
      </c>
      <c r="BKC57" s="254"/>
      <c r="BKD57" s="254"/>
      <c r="BKE57" s="254"/>
      <c r="BKF57" s="254"/>
      <c r="BKG57" s="254">
        <v>9.4809599999999996</v>
      </c>
      <c r="BKH57" s="254">
        <f t="shared" si="127"/>
        <v>9.4809599999999996</v>
      </c>
      <c r="BKI57" s="254">
        <f t="shared" si="128"/>
        <v>42.166428991253639</v>
      </c>
      <c r="BKJ57" s="254"/>
      <c r="BKK57" s="254"/>
      <c r="BKL57" s="254"/>
      <c r="BKM57" s="254"/>
      <c r="BKN57" s="254"/>
      <c r="BKO57" s="254">
        <f t="shared" si="129"/>
        <v>0</v>
      </c>
      <c r="BKP57" s="254"/>
      <c r="BKQ57" s="254">
        <v>19.306466520408165</v>
      </c>
      <c r="BKR57" s="254">
        <v>4.7353792594752182</v>
      </c>
      <c r="BKS57" s="254"/>
      <c r="BKT57" s="254">
        <v>30.338482360058311</v>
      </c>
      <c r="BKU57" s="254">
        <f t="shared" si="130"/>
        <v>54.380328139941696</v>
      </c>
      <c r="BKV57" s="254"/>
      <c r="BKW57" s="254"/>
      <c r="BKX57" s="254"/>
      <c r="BKY57" s="254">
        <f t="shared" si="131"/>
        <v>0</v>
      </c>
      <c r="BKZ57" s="254"/>
      <c r="BLA57" s="254"/>
      <c r="BLB57" s="254"/>
      <c r="BLC57" s="254"/>
      <c r="BLD57" s="254"/>
      <c r="BLE57" s="254">
        <f t="shared" si="132"/>
        <v>0</v>
      </c>
      <c r="BLF57" s="196">
        <f t="shared" si="133"/>
        <v>54.380328139941696</v>
      </c>
      <c r="BLG57" s="254"/>
      <c r="BLH57" s="254"/>
      <c r="BLI57" s="254">
        <v>16.439421580174926</v>
      </c>
      <c r="BLJ57" s="254"/>
      <c r="BLK57" s="254"/>
      <c r="BLL57" s="254">
        <f t="shared" si="134"/>
        <v>16.439421580174926</v>
      </c>
      <c r="BLM57" s="254"/>
      <c r="BLN57" s="254"/>
      <c r="BLO57" s="254">
        <v>7.6476034299999993</v>
      </c>
      <c r="BLP57" s="254"/>
      <c r="BLQ57" s="254"/>
      <c r="BLR57" s="196">
        <f t="shared" si="135"/>
        <v>7.6476034299999993</v>
      </c>
      <c r="BLS57" s="254"/>
      <c r="BLT57" s="254">
        <v>6.9579450300000003</v>
      </c>
      <c r="BLU57" s="254"/>
      <c r="BLV57" s="254">
        <v>7.7846767999999997</v>
      </c>
      <c r="BLW57" s="254">
        <v>20.972513469999999</v>
      </c>
      <c r="BLX57" s="196">
        <f t="shared" si="239"/>
        <v>35.7151353</v>
      </c>
      <c r="BLY57" s="254"/>
      <c r="BLZ57" s="254"/>
      <c r="BMA57" s="254">
        <v>3.4034893099999994</v>
      </c>
      <c r="BMB57" s="254"/>
      <c r="BMC57" s="254"/>
      <c r="BMD57" s="196">
        <f t="shared" si="136"/>
        <v>3.4034893099999994</v>
      </c>
      <c r="BME57" s="254">
        <v>4.2683429500000001</v>
      </c>
      <c r="BMF57" s="254">
        <v>4.3463631100000004</v>
      </c>
      <c r="BMG57" s="254"/>
      <c r="BMH57" s="196">
        <f t="shared" si="137"/>
        <v>8.6147060599999996</v>
      </c>
      <c r="BMI57" s="196">
        <f t="shared" si="138"/>
        <v>71.820355680174927</v>
      </c>
      <c r="BMJ57" s="254">
        <v>7.5095071200000003</v>
      </c>
      <c r="BMK57" s="196">
        <f t="shared" si="139"/>
        <v>7.5095071200000003</v>
      </c>
      <c r="BML57" s="254"/>
      <c r="BMM57" s="254"/>
      <c r="BMN57" s="254"/>
      <c r="BMO57" s="254">
        <v>3.8628855299999998</v>
      </c>
      <c r="BMP57" s="254"/>
      <c r="BMQ57" s="196">
        <f t="shared" si="140"/>
        <v>3.8628855299999998</v>
      </c>
      <c r="BMR57" s="254"/>
      <c r="BMS57" s="254"/>
      <c r="BMT57" s="254"/>
      <c r="BMU57" s="254">
        <v>5.7229909000000001</v>
      </c>
      <c r="BMV57" s="254">
        <v>19.397384980000002</v>
      </c>
      <c r="BMW57" s="196">
        <f t="shared" si="141"/>
        <v>25.120375880000001</v>
      </c>
      <c r="BMX57" s="254"/>
      <c r="BMY57" s="254"/>
      <c r="BMZ57" s="254"/>
      <c r="BNA57" s="254">
        <v>2.0709257700000001</v>
      </c>
      <c r="BNB57" s="254">
        <v>11.396981910000001</v>
      </c>
      <c r="BNC57" s="196">
        <f t="shared" si="142"/>
        <v>13.467907680000001</v>
      </c>
      <c r="BND57" s="254">
        <v>7.2945000000000002</v>
      </c>
      <c r="BNE57" s="254"/>
      <c r="BNF57" s="254">
        <v>7.7144333100000004</v>
      </c>
      <c r="BNG57" s="254"/>
      <c r="BNH57" s="254"/>
      <c r="BNI57" s="196">
        <f t="shared" si="143"/>
        <v>15.00893331</v>
      </c>
      <c r="BNJ57" s="196">
        <f t="shared" si="144"/>
        <v>64.969609520000006</v>
      </c>
      <c r="BNK57" s="254"/>
      <c r="BNL57" s="254"/>
      <c r="BNM57" s="254">
        <v>13.241917209999999</v>
      </c>
      <c r="BNN57" s="254">
        <v>13.95554608</v>
      </c>
      <c r="BNO57" s="254"/>
      <c r="BNP57" s="196">
        <f t="shared" si="145"/>
        <v>27.197463289999998</v>
      </c>
      <c r="BNQ57" s="254"/>
      <c r="BNR57" s="254"/>
      <c r="BNS57" s="254"/>
      <c r="BNT57" s="254">
        <v>49.323578539999993</v>
      </c>
      <c r="BNU57" s="254"/>
      <c r="BNV57" s="196">
        <f t="shared" si="146"/>
        <v>49.323578539999993</v>
      </c>
      <c r="BNW57" s="254"/>
      <c r="BNX57" s="254"/>
      <c r="BNY57" s="254"/>
      <c r="BNZ57" s="254"/>
      <c r="BOA57" s="254"/>
      <c r="BOB57" s="196">
        <f t="shared" si="147"/>
        <v>0</v>
      </c>
      <c r="BOC57" s="254"/>
      <c r="BOD57" s="254"/>
      <c r="BOE57" s="254">
        <v>2.4404150000000003E-2</v>
      </c>
      <c r="BOF57" s="254">
        <v>1.0268025300000001</v>
      </c>
      <c r="BOG57" s="254">
        <v>21.409358639999997</v>
      </c>
      <c r="BOH57" s="196">
        <f t="shared" si="148"/>
        <v>22.460565319999997</v>
      </c>
      <c r="BOI57" s="254"/>
      <c r="BOJ57" s="196">
        <f t="shared" si="149"/>
        <v>0</v>
      </c>
      <c r="BOK57" s="196">
        <f t="shared" si="150"/>
        <v>98.981607149999988</v>
      </c>
      <c r="BOL57" s="254"/>
      <c r="BOM57" s="254"/>
      <c r="BON57" s="254"/>
      <c r="BOO57" s="196">
        <f t="shared" si="240"/>
        <v>0</v>
      </c>
      <c r="BOP57" s="196"/>
      <c r="BOQ57" s="196"/>
      <c r="BOR57" s="196"/>
      <c r="BOS57" s="196"/>
      <c r="BOT57" s="196"/>
      <c r="BOU57" s="196">
        <f t="shared" si="151"/>
        <v>0</v>
      </c>
      <c r="BOV57" s="196">
        <v>13.328542859999999</v>
      </c>
      <c r="BOW57" s="196"/>
      <c r="BOX57" s="196">
        <v>1.2172255000000001</v>
      </c>
      <c r="BOY57" s="196"/>
      <c r="BOZ57" s="196"/>
      <c r="BPA57" s="196">
        <v>18.79736153</v>
      </c>
      <c r="BPB57" s="196">
        <f t="shared" si="152"/>
        <v>33.34312989</v>
      </c>
      <c r="BPC57" s="196"/>
      <c r="BPD57" s="196"/>
      <c r="BPE57" s="196"/>
      <c r="BPF57" s="196">
        <v>9.2263487499999997</v>
      </c>
      <c r="BPG57" s="196">
        <f t="shared" si="153"/>
        <v>9.2263487499999997</v>
      </c>
      <c r="BPH57" s="196"/>
      <c r="BPI57" s="196">
        <v>6.68418036</v>
      </c>
      <c r="BPJ57" s="196"/>
      <c r="BPK57" s="196">
        <f t="shared" si="154"/>
        <v>6.68418036</v>
      </c>
      <c r="BPL57" s="196">
        <f t="shared" si="155"/>
        <v>49.253658999999999</v>
      </c>
      <c r="BPM57" s="196"/>
      <c r="BPN57" s="196">
        <v>6.7069770999999996</v>
      </c>
      <c r="BPO57" s="196">
        <f t="shared" si="156"/>
        <v>6.7069770999999996</v>
      </c>
      <c r="BPP57" s="196"/>
      <c r="BPQ57" s="196">
        <v>2.3080646300000001</v>
      </c>
      <c r="BPR57" s="196"/>
      <c r="BPS57" s="196"/>
      <c r="BPT57" s="196"/>
      <c r="BPU57" s="196">
        <f t="shared" si="157"/>
        <v>2.3080646300000001</v>
      </c>
      <c r="BPV57" s="196"/>
      <c r="BPW57" s="196"/>
      <c r="BPX57" s="196"/>
      <c r="BPY57" s="196"/>
      <c r="BPZ57" s="196">
        <f t="shared" si="241"/>
        <v>0</v>
      </c>
      <c r="BQA57" s="196">
        <v>1.1527555899999999</v>
      </c>
      <c r="BQB57" s="196"/>
      <c r="BQC57" s="196"/>
      <c r="BQD57" s="196">
        <v>27.473618780000002</v>
      </c>
      <c r="BQE57" s="196"/>
      <c r="BQF57" s="196">
        <f t="shared" si="158"/>
        <v>28.626374370000001</v>
      </c>
      <c r="BQG57" s="196"/>
      <c r="BQH57" s="196">
        <v>4.7283141900000007</v>
      </c>
      <c r="BQI57" s="196">
        <v>22.892704469999998</v>
      </c>
      <c r="BQJ57" s="196">
        <v>19.602149649999998</v>
      </c>
      <c r="BQK57" s="196"/>
      <c r="BQL57" s="196">
        <f t="shared" si="159"/>
        <v>47.223168309999991</v>
      </c>
      <c r="BQM57" s="196">
        <f>+BPO57+BPU57+BPZ57+BQF57+BQL57</f>
        <v>84.864584409999992</v>
      </c>
      <c r="BQN57" s="196"/>
      <c r="BQO57" s="196"/>
      <c r="BQP57" s="196"/>
      <c r="BQQ57" s="196"/>
      <c r="BQR57" s="196">
        <f t="shared" si="160"/>
        <v>0</v>
      </c>
      <c r="BQS57" s="196"/>
      <c r="BQT57" s="196"/>
      <c r="BQU57" s="196">
        <v>61.175563040000007</v>
      </c>
      <c r="BQV57" s="196">
        <v>0.19941970000000001</v>
      </c>
      <c r="BQW57" s="196"/>
      <c r="BQX57" s="196">
        <f t="shared" si="161"/>
        <v>61.374982740000007</v>
      </c>
      <c r="BQY57" s="196">
        <v>20.237123320000002</v>
      </c>
      <c r="BQZ57" s="196"/>
      <c r="BRA57" s="196"/>
      <c r="BRB57" s="196"/>
      <c r="BRC57" s="196">
        <v>22.428484510000001</v>
      </c>
      <c r="BRD57" s="196">
        <f t="shared" si="162"/>
        <v>42.665607829999999</v>
      </c>
      <c r="BRE57" s="196">
        <v>12.93886294</v>
      </c>
      <c r="BRF57" s="196"/>
      <c r="BRG57" s="196">
        <v>23.550446910000002</v>
      </c>
      <c r="BRH57" s="196"/>
      <c r="BRI57" s="196">
        <v>0.72980592</v>
      </c>
      <c r="BRJ57" s="196">
        <f t="shared" si="163"/>
        <v>37.219115769999995</v>
      </c>
      <c r="BRK57" s="196"/>
      <c r="BRL57" s="196">
        <v>10.11220136</v>
      </c>
      <c r="BRM57" s="196">
        <f t="shared" si="164"/>
        <v>10.11220136</v>
      </c>
      <c r="BRN57" s="196">
        <f t="shared" si="243"/>
        <v>151.37190770000001</v>
      </c>
      <c r="BRO57" s="196"/>
      <c r="BRP57" s="196">
        <v>15.37362283</v>
      </c>
      <c r="BRQ57" s="196"/>
      <c r="BRR57" s="196">
        <f t="shared" si="165"/>
        <v>15.37362283</v>
      </c>
      <c r="BRS57" s="196"/>
      <c r="BRT57" s="196"/>
      <c r="BRU57" s="196">
        <v>18.484238659999999</v>
      </c>
      <c r="BRV57" s="196">
        <v>29.742369010000001</v>
      </c>
      <c r="BRW57" s="196">
        <v>19.730685240000003</v>
      </c>
      <c r="BRX57" s="196">
        <f t="shared" si="166"/>
        <v>67.957292910000007</v>
      </c>
      <c r="BRY57" s="196"/>
      <c r="BRZ57" s="196">
        <v>6.2247629999999998E-2</v>
      </c>
      <c r="BSA57" s="196">
        <v>8.9473179999999999E-2</v>
      </c>
      <c r="BSB57" s="196">
        <v>42.466241490000002</v>
      </c>
      <c r="BSC57" s="196">
        <v>25.028707100000002</v>
      </c>
      <c r="BSD57" s="196">
        <f t="shared" si="167"/>
        <v>67.646669400000007</v>
      </c>
      <c r="BSE57" s="196"/>
      <c r="BSF57" s="196"/>
      <c r="BSG57" s="196"/>
      <c r="BSH57" s="196">
        <v>34.495573929999999</v>
      </c>
      <c r="BSI57" s="196"/>
      <c r="BSJ57" s="196">
        <f t="shared" si="168"/>
        <v>34.495573929999999</v>
      </c>
      <c r="BSK57" s="196">
        <v>32.144521670000003</v>
      </c>
      <c r="BSL57" s="196">
        <v>3.50784691</v>
      </c>
      <c r="BSM57" s="196">
        <v>6.5810983399999996</v>
      </c>
      <c r="BSN57" s="196"/>
      <c r="BSO57" s="196">
        <f t="shared" si="169"/>
        <v>42.233466919999998</v>
      </c>
      <c r="BSP57" s="196">
        <f t="shared" si="170"/>
        <v>227.70662599000002</v>
      </c>
      <c r="BSQ57" s="196"/>
      <c r="BSR57" s="196">
        <f t="shared" si="171"/>
        <v>0</v>
      </c>
      <c r="BSS57" s="196"/>
      <c r="BST57" s="196"/>
      <c r="BSU57" s="196"/>
      <c r="BSV57" s="196"/>
      <c r="BSW57" s="196"/>
      <c r="BSX57" s="196">
        <f t="shared" si="172"/>
        <v>0</v>
      </c>
      <c r="BSY57" s="196"/>
      <c r="BSZ57" s="196">
        <v>38.223382310000005</v>
      </c>
      <c r="BTA57" s="196"/>
      <c r="BTB57" s="196"/>
      <c r="BTC57" s="196">
        <v>7.4986342300000004</v>
      </c>
      <c r="BTD57" s="196">
        <f t="shared" si="173"/>
        <v>45.722016540000006</v>
      </c>
      <c r="BTE57" s="196"/>
      <c r="BTF57" s="196"/>
      <c r="BTG57" s="196">
        <v>26.210642889999999</v>
      </c>
      <c r="BTH57" s="196">
        <v>17.511420000000001</v>
      </c>
      <c r="BTI57" s="196"/>
      <c r="BTJ57" s="196">
        <f t="shared" si="174"/>
        <v>43.722062890000004</v>
      </c>
      <c r="BTK57" s="196"/>
      <c r="BTL57" s="196"/>
      <c r="BTM57" s="196">
        <v>21.840610569999999</v>
      </c>
      <c r="BTN57" s="196"/>
      <c r="BTO57" s="196"/>
      <c r="BTP57" s="196">
        <f t="shared" si="175"/>
        <v>21.840610569999999</v>
      </c>
      <c r="BTQ57" s="196">
        <f t="shared" si="176"/>
        <v>111.28469000000001</v>
      </c>
      <c r="BTR57" s="196"/>
      <c r="BTS57" s="196">
        <v>4.1797227399999999</v>
      </c>
      <c r="BTT57" s="196"/>
      <c r="BTU57" s="196">
        <v>2.2286001299999998</v>
      </c>
      <c r="BTV57" s="196">
        <f t="shared" si="177"/>
        <v>6.4083228699999992</v>
      </c>
      <c r="BTW57" s="196"/>
      <c r="BTX57" s="196"/>
      <c r="BTY57" s="196"/>
      <c r="BTZ57" s="196"/>
      <c r="BUA57" s="196">
        <v>39.391241030000003</v>
      </c>
      <c r="BUB57" s="196">
        <f t="shared" si="178"/>
        <v>39.391241030000003</v>
      </c>
      <c r="BUC57" s="196">
        <v>9.2623109499999998</v>
      </c>
      <c r="BUD57" s="196"/>
      <c r="BUE57" s="196"/>
      <c r="BUF57" s="196">
        <v>3.8245875299999996</v>
      </c>
      <c r="BUG57" s="196"/>
      <c r="BUH57" s="196">
        <f t="shared" si="179"/>
        <v>13.086898479999999</v>
      </c>
      <c r="BUI57" s="196"/>
      <c r="BUJ57" s="196"/>
      <c r="BUK57" s="196"/>
      <c r="BUL57" s="196"/>
      <c r="BUM57" s="196">
        <v>46.37219171000001</v>
      </c>
      <c r="BUN57" s="196">
        <f t="shared" si="180"/>
        <v>46.37219171000001</v>
      </c>
      <c r="BUO57" s="196"/>
      <c r="BUP57" s="196"/>
      <c r="BUQ57" s="196">
        <f t="shared" si="181"/>
        <v>0</v>
      </c>
      <c r="BUR57" s="196">
        <f t="shared" si="182"/>
        <v>105.25865409000001</v>
      </c>
      <c r="BUS57" s="196">
        <v>21.746739999999999</v>
      </c>
      <c r="BUT57" s="196">
        <v>7.0442958200000003</v>
      </c>
      <c r="BUU57" s="196">
        <v>17.30941185</v>
      </c>
      <c r="BUV57" s="196">
        <f t="shared" si="183"/>
        <v>46.100447669999994</v>
      </c>
      <c r="BUW57" s="196"/>
      <c r="BUX57" s="196"/>
      <c r="BUY57" s="196"/>
      <c r="BUZ57" s="196"/>
      <c r="BVA57" s="196">
        <v>15.948499999999999</v>
      </c>
      <c r="BVB57" s="196">
        <f t="shared" si="184"/>
        <v>15.948499999999999</v>
      </c>
      <c r="BVC57" s="196">
        <v>34.592196909999998</v>
      </c>
      <c r="BVD57" s="196"/>
      <c r="BVE57" s="196">
        <v>18.067054710000001</v>
      </c>
      <c r="BVF57" s="196"/>
      <c r="BVG57" s="196"/>
      <c r="BVH57" s="196">
        <f t="shared" si="185"/>
        <v>52.659251619999999</v>
      </c>
      <c r="BVI57" s="196">
        <v>41.574175179999997</v>
      </c>
      <c r="BVJ57" s="196">
        <v>6.9995309500000005</v>
      </c>
      <c r="BVK57" s="196"/>
      <c r="BVL57" s="196">
        <v>9.9185526700000004</v>
      </c>
      <c r="BVM57" s="196">
        <v>4.6514861700000001</v>
      </c>
      <c r="BVN57" s="196">
        <f t="shared" si="206"/>
        <v>63.14374497</v>
      </c>
      <c r="BVO57" s="196">
        <v>15.101598829999999</v>
      </c>
      <c r="BVP57" s="196"/>
      <c r="BVQ57" s="196">
        <v>22.119450430000001</v>
      </c>
      <c r="BVR57" s="196">
        <v>12.47555328</v>
      </c>
      <c r="BVS57" s="196"/>
      <c r="BVT57" s="196">
        <f t="shared" si="186"/>
        <v>49.696602540000001</v>
      </c>
      <c r="BVU57" s="196">
        <f t="shared" si="187"/>
        <v>227.5485468</v>
      </c>
      <c r="BVV57" s="196">
        <f t="shared" si="244"/>
        <v>1289.6069974713701</v>
      </c>
      <c r="BVW57" s="196"/>
      <c r="BVX57" s="196"/>
      <c r="BVY57" s="196"/>
      <c r="BVZ57" s="196"/>
      <c r="BWA57" s="196"/>
      <c r="BWB57" s="196">
        <f t="shared" si="245"/>
        <v>0</v>
      </c>
      <c r="BWC57" s="196"/>
      <c r="BWD57" s="196"/>
      <c r="BWE57" s="196"/>
      <c r="BWF57" s="196">
        <v>0.96466720000000006</v>
      </c>
      <c r="BWG57" s="196"/>
      <c r="BWH57" s="196">
        <f t="shared" si="204"/>
        <v>0.96466720000000006</v>
      </c>
      <c r="BWI57" s="196"/>
      <c r="BWJ57" s="196"/>
      <c r="BWK57" s="196">
        <v>5.9587976500000002</v>
      </c>
      <c r="BWL57" s="196"/>
      <c r="BWM57" s="196">
        <v>27.147742129999997</v>
      </c>
      <c r="BWN57" s="196">
        <f t="shared" si="209"/>
        <v>33.106539779999999</v>
      </c>
      <c r="BWO57" s="196">
        <v>27.478311730000001</v>
      </c>
      <c r="BWP57" s="196"/>
      <c r="BWQ57" s="196"/>
      <c r="BWR57" s="196"/>
      <c r="BWS57" s="196"/>
      <c r="BWT57" s="196">
        <f t="shared" si="210"/>
        <v>27.478311730000001</v>
      </c>
      <c r="BWU57" s="196">
        <v>13.994494660000001</v>
      </c>
      <c r="BWV57" s="196">
        <f t="shared" si="246"/>
        <v>13.994494660000001</v>
      </c>
      <c r="BWW57" s="196">
        <f t="shared" si="247"/>
        <v>75.544013370000002</v>
      </c>
      <c r="BWX57" s="196"/>
      <c r="BWY57" s="196">
        <v>40.664418900000001</v>
      </c>
      <c r="BWZ57" s="196"/>
      <c r="BXA57" s="196"/>
      <c r="BXB57" s="196">
        <f t="shared" si="190"/>
        <v>40.664418900000001</v>
      </c>
      <c r="BXC57" s="196"/>
      <c r="BXD57" s="196"/>
      <c r="BXE57" s="196"/>
      <c r="BXF57" s="196">
        <v>50.455600329999996</v>
      </c>
      <c r="BXG57" s="196"/>
      <c r="BXH57" s="196">
        <f t="shared" si="191"/>
        <v>50.455600329999996</v>
      </c>
      <c r="BXI57" s="196">
        <v>20.890399110000001</v>
      </c>
      <c r="BXJ57" s="196"/>
      <c r="BXK57" s="196">
        <v>7.2054925000000001</v>
      </c>
      <c r="BXL57" s="196">
        <v>37.192450619999995</v>
      </c>
      <c r="BXM57" s="196">
        <v>5.3657399899999998</v>
      </c>
      <c r="BXN57" s="196">
        <f t="shared" si="192"/>
        <v>70.654082219999992</v>
      </c>
      <c r="BXO57" s="196"/>
      <c r="BXP57" s="196">
        <v>17.277750000000001</v>
      </c>
      <c r="BXQ57" s="196"/>
      <c r="BXR57" s="196"/>
      <c r="BXS57" s="196">
        <v>0.22881958999999999</v>
      </c>
      <c r="BXT57" s="196">
        <f t="shared" si="193"/>
        <v>17.506569590000002</v>
      </c>
      <c r="BXU57" s="196">
        <f t="shared" si="194"/>
        <v>179.28067103999999</v>
      </c>
      <c r="BXV57" s="196"/>
      <c r="BXW57" s="196">
        <v>0.13122</v>
      </c>
      <c r="BXX57" s="196">
        <v>43.610724570000009</v>
      </c>
      <c r="BXY57" s="196">
        <f t="shared" si="195"/>
        <v>43.741944570000008</v>
      </c>
      <c r="BXZ57" s="196"/>
      <c r="BYA57" s="196"/>
      <c r="BYB57" s="196">
        <v>32.4943046</v>
      </c>
      <c r="BYC57" s="196"/>
      <c r="BYD57" s="196">
        <v>4.4801796600000001</v>
      </c>
      <c r="BYE57" s="196">
        <f t="shared" si="196"/>
        <v>36.974484259999997</v>
      </c>
      <c r="BYF57" s="196"/>
      <c r="BYG57" s="196">
        <v>8.7739200000000003E-2</v>
      </c>
      <c r="BYH57" s="196"/>
      <c r="BYI57" s="196"/>
      <c r="BYJ57" s="196">
        <v>40.101181599999997</v>
      </c>
      <c r="BYK57" s="196">
        <f t="shared" si="207"/>
        <v>40.188920799999998</v>
      </c>
      <c r="BYL57" s="196">
        <v>8.0765328400000005</v>
      </c>
      <c r="BYM57" s="196"/>
      <c r="BYN57" s="196"/>
      <c r="BYO57" s="196">
        <v>13.352721820000001</v>
      </c>
      <c r="BYP57" s="196"/>
      <c r="BYQ57" s="196">
        <f t="shared" si="205"/>
        <v>21.429254660000002</v>
      </c>
      <c r="BYR57" s="196"/>
      <c r="BYS57" s="196"/>
      <c r="BYT57" s="196"/>
      <c r="BYU57" s="196">
        <v>28.080024000000002</v>
      </c>
      <c r="BYV57" s="196">
        <f t="shared" si="197"/>
        <v>28.080024000000002</v>
      </c>
      <c r="BYW57" s="196">
        <f t="shared" si="198"/>
        <v>170.41462829000002</v>
      </c>
      <c r="BYX57" s="196">
        <v>15.39856771</v>
      </c>
      <c r="BYY57" s="196">
        <f t="shared" si="199"/>
        <v>15.39856771</v>
      </c>
      <c r="BYZ57" s="196">
        <v>0.15381900000000001</v>
      </c>
      <c r="BZA57" s="196"/>
      <c r="BZB57" s="196"/>
      <c r="BZC57" s="196">
        <v>36.442886250000001</v>
      </c>
      <c r="BZD57" s="196">
        <v>0.13128479999999998</v>
      </c>
      <c r="BZE57" s="196">
        <f t="shared" si="200"/>
        <v>36.727990050000002</v>
      </c>
      <c r="BZF57" s="196">
        <v>14.435840949999999</v>
      </c>
      <c r="BZG57" s="196"/>
      <c r="BZH57" s="196"/>
      <c r="BZI57" s="196">
        <v>2.7159978000000002</v>
      </c>
      <c r="BZJ57" s="196">
        <f t="shared" si="201"/>
        <v>17.15183875</v>
      </c>
      <c r="BZK57" s="196">
        <v>48.552993399999998</v>
      </c>
      <c r="BZL57" s="196"/>
      <c r="BZM57" s="196"/>
      <c r="BZN57" s="196"/>
      <c r="BZO57" s="196"/>
      <c r="BZP57" s="196">
        <f t="shared" si="229"/>
        <v>48.552993399999998</v>
      </c>
      <c r="BZQ57" s="196">
        <f t="shared" si="202"/>
        <v>117.83138991000001</v>
      </c>
      <c r="BZR57" s="196">
        <f t="shared" si="203"/>
        <v>543.07070261000001</v>
      </c>
      <c r="BZS57" s="237"/>
      <c r="BZT57" s="198"/>
      <c r="BZU57" s="198"/>
      <c r="BZV57" s="198"/>
      <c r="BZW57" s="211"/>
      <c r="BZX57" s="233"/>
      <c r="BZY57" s="198"/>
      <c r="BZZ57" s="198"/>
      <c r="CAA57" s="198"/>
      <c r="CAB57" s="199"/>
      <c r="CAC57" s="211"/>
      <c r="CAD57" s="211"/>
      <c r="CAE57" s="198"/>
      <c r="CAF57" s="199"/>
      <c r="CAG57" s="237"/>
      <c r="CAH57" s="237"/>
      <c r="CAI57" s="199"/>
      <c r="CAJ57" s="211"/>
      <c r="CAK57" s="211"/>
      <c r="CAL57" s="199"/>
      <c r="CAM57" s="240"/>
      <c r="CAN57" s="240"/>
      <c r="CAO57" s="198"/>
      <c r="CAP57" s="199"/>
      <c r="CAQ57" s="211"/>
      <c r="CAR57" s="211"/>
      <c r="CAS57" s="198"/>
      <c r="CAT57" s="199"/>
      <c r="CAU57" s="233"/>
      <c r="CAV57" s="233"/>
      <c r="CAW57" s="198"/>
      <c r="CAX57" s="198"/>
      <c r="CAY57" s="198"/>
      <c r="CAZ57" s="198"/>
      <c r="CBA57" s="198"/>
      <c r="CBB57" s="199"/>
      <c r="CBC57" s="233"/>
      <c r="CBD57" s="233"/>
      <c r="CBE57" s="198"/>
      <c r="CBF57" s="199"/>
      <c r="CBG57" s="237"/>
      <c r="CBH57" s="237"/>
      <c r="CBI57" s="198"/>
      <c r="CBJ57" s="198"/>
      <c r="CBK57" s="199"/>
      <c r="CBL57" s="237"/>
      <c r="CBM57" s="237"/>
      <c r="CBN57" s="198"/>
      <c r="CBO57" s="198"/>
      <c r="CBP57" s="198"/>
      <c r="CBQ57" s="198"/>
      <c r="CBR57" s="198"/>
      <c r="CBS57" s="198"/>
      <c r="CBT57" s="198"/>
      <c r="CBU57" s="198"/>
      <c r="CBV57" s="198"/>
      <c r="CBW57" s="198"/>
      <c r="CBX57" s="198"/>
      <c r="CBY57" s="199"/>
      <c r="CBZ57" s="211"/>
      <c r="CCA57" s="237"/>
      <c r="CCB57" s="198"/>
      <c r="CCC57" s="199"/>
      <c r="CCD57" s="233"/>
      <c r="CCE57" s="233"/>
      <c r="CCF57" s="198"/>
      <c r="CCG57" s="199"/>
      <c r="CCH57" s="211"/>
      <c r="CCI57" s="211"/>
      <c r="CCJ57" s="198"/>
      <c r="CCK57" s="198"/>
      <c r="CCL57" s="198"/>
      <c r="CCM57" s="199"/>
      <c r="CCN57" s="237"/>
      <c r="CCO57" s="237"/>
      <c r="CCP57" s="198"/>
      <c r="CCQ57" s="198"/>
      <c r="CCR57" s="198"/>
      <c r="CCS57" s="198">
        <f t="shared" si="248"/>
        <v>-28.18284944000024</v>
      </c>
      <c r="CCT57" s="199"/>
      <c r="CDA57" s="225" t="s">
        <v>213</v>
      </c>
      <c r="CDB57" s="225">
        <v>4.4937507288629738E-3</v>
      </c>
      <c r="CDC57" s="225"/>
      <c r="CDJ57" s="207" t="s">
        <v>237</v>
      </c>
      <c r="CDK57" s="234">
        <v>0.05</v>
      </c>
      <c r="CDL57" s="235"/>
      <c r="CDY57" s="229" t="s">
        <v>230</v>
      </c>
      <c r="CDZ57" s="230"/>
      <c r="CEA57" s="230">
        <v>0.47260000000000002</v>
      </c>
    </row>
    <row r="58" spans="1:2159" s="200" customFormat="1" outlineLevel="1" x14ac:dyDescent="0.2">
      <c r="A58" s="204" t="s">
        <v>46</v>
      </c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202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  <c r="DO58" s="195"/>
      <c r="DP58" s="195"/>
      <c r="DQ58" s="195"/>
      <c r="DR58" s="195"/>
      <c r="DS58" s="195"/>
      <c r="DT58" s="195"/>
      <c r="DU58" s="195"/>
      <c r="DV58" s="195"/>
      <c r="DW58" s="195"/>
      <c r="DX58" s="195"/>
      <c r="DY58" s="195"/>
      <c r="DZ58" s="195"/>
      <c r="EA58" s="195"/>
      <c r="EB58" s="195"/>
      <c r="EC58" s="195"/>
      <c r="ED58" s="195"/>
      <c r="EE58" s="195"/>
      <c r="EF58" s="195"/>
      <c r="EG58" s="195"/>
      <c r="EH58" s="195"/>
      <c r="EI58" s="195"/>
      <c r="EJ58" s="195"/>
      <c r="EK58" s="195"/>
      <c r="EL58" s="195"/>
      <c r="EM58" s="195"/>
      <c r="EN58" s="195"/>
      <c r="EO58" s="195"/>
      <c r="EP58" s="195"/>
      <c r="EQ58" s="195"/>
      <c r="ER58" s="195"/>
      <c r="ES58" s="195"/>
      <c r="ET58" s="195"/>
      <c r="EU58" s="195"/>
      <c r="EV58" s="195"/>
      <c r="EW58" s="195"/>
      <c r="EX58" s="195"/>
      <c r="EY58" s="195"/>
      <c r="EZ58" s="195"/>
      <c r="FA58" s="195"/>
      <c r="FB58" s="195"/>
      <c r="FC58" s="195"/>
      <c r="FD58" s="195"/>
      <c r="FE58" s="195"/>
      <c r="FF58" s="195"/>
      <c r="FG58" s="195"/>
      <c r="FH58" s="195"/>
      <c r="FI58" s="195"/>
      <c r="FJ58" s="195"/>
      <c r="FK58" s="195"/>
      <c r="FL58" s="195"/>
      <c r="FM58" s="195"/>
      <c r="FN58" s="195"/>
      <c r="FO58" s="195"/>
      <c r="FP58" s="195"/>
      <c r="FQ58" s="195"/>
      <c r="FR58" s="195"/>
      <c r="FS58" s="195"/>
      <c r="FT58" s="195"/>
      <c r="FU58" s="195"/>
      <c r="FV58" s="195"/>
      <c r="FW58" s="195"/>
      <c r="FX58" s="195"/>
      <c r="FY58" s="195"/>
      <c r="FZ58" s="195"/>
      <c r="GA58" s="195"/>
      <c r="GB58" s="195"/>
      <c r="GC58" s="195"/>
      <c r="GD58" s="195"/>
      <c r="GE58" s="195"/>
      <c r="GF58" s="195"/>
      <c r="GG58" s="195"/>
      <c r="GH58" s="195"/>
      <c r="GI58" s="195"/>
      <c r="GJ58" s="195"/>
      <c r="GK58" s="195"/>
      <c r="GL58" s="195"/>
      <c r="GM58" s="195"/>
      <c r="GN58" s="195"/>
      <c r="GO58" s="195"/>
      <c r="GP58" s="195"/>
      <c r="GQ58" s="195"/>
      <c r="GR58" s="195"/>
      <c r="GS58" s="195"/>
      <c r="GT58" s="195"/>
      <c r="GU58" s="195"/>
      <c r="GV58" s="195"/>
      <c r="GW58" s="195"/>
      <c r="GX58" s="195"/>
      <c r="GY58" s="195"/>
      <c r="GZ58" s="195"/>
      <c r="HA58" s="195"/>
      <c r="HB58" s="195"/>
      <c r="HC58" s="195"/>
      <c r="HD58" s="195"/>
      <c r="HE58" s="195"/>
      <c r="HF58" s="195"/>
      <c r="HG58" s="195"/>
      <c r="HH58" s="195"/>
      <c r="HI58" s="195"/>
      <c r="HJ58" s="195"/>
      <c r="HK58" s="195"/>
      <c r="HL58" s="195"/>
      <c r="HM58" s="195"/>
      <c r="HN58" s="195"/>
      <c r="HO58" s="195"/>
      <c r="HP58" s="195"/>
      <c r="HQ58" s="195"/>
      <c r="HR58" s="195"/>
      <c r="HS58" s="195"/>
      <c r="HT58" s="195"/>
      <c r="HU58" s="195"/>
      <c r="HV58" s="195"/>
      <c r="HW58" s="195"/>
      <c r="HX58" s="195"/>
      <c r="HY58" s="195"/>
      <c r="HZ58" s="195"/>
      <c r="IA58" s="195"/>
      <c r="IB58" s="195"/>
      <c r="IC58" s="195"/>
      <c r="ID58" s="195"/>
      <c r="IE58" s="195"/>
      <c r="IF58" s="195"/>
      <c r="IG58" s="195"/>
      <c r="IH58" s="195"/>
      <c r="II58" s="195"/>
      <c r="IJ58" s="195"/>
      <c r="IK58" s="195"/>
      <c r="IL58" s="195"/>
      <c r="IM58" s="195"/>
      <c r="IN58" s="195"/>
      <c r="IO58" s="195"/>
      <c r="IP58" s="195"/>
      <c r="IQ58" s="195"/>
      <c r="IR58" s="195"/>
      <c r="IS58" s="195"/>
      <c r="IT58" s="195"/>
      <c r="IU58" s="195"/>
      <c r="IV58" s="195"/>
      <c r="IW58" s="195"/>
      <c r="IX58" s="195"/>
      <c r="IY58" s="195"/>
      <c r="IZ58" s="195"/>
      <c r="JA58" s="195"/>
      <c r="JB58" s="195"/>
      <c r="JC58" s="195"/>
      <c r="JD58" s="195"/>
      <c r="JE58" s="195"/>
      <c r="JF58" s="195"/>
      <c r="JG58" s="195"/>
      <c r="JH58" s="195"/>
      <c r="JI58" s="195"/>
      <c r="JJ58" s="195"/>
      <c r="JK58" s="195"/>
      <c r="JL58" s="195"/>
      <c r="JM58" s="195"/>
      <c r="JN58" s="195"/>
      <c r="JO58" s="195"/>
      <c r="JP58" s="195"/>
      <c r="JQ58" s="195"/>
      <c r="JR58" s="195"/>
      <c r="JS58" s="195"/>
      <c r="JT58" s="195"/>
      <c r="JU58" s="195"/>
      <c r="JV58" s="195"/>
      <c r="JW58" s="195"/>
      <c r="JX58" s="195"/>
      <c r="JY58" s="195"/>
      <c r="JZ58" s="195"/>
      <c r="KA58" s="195"/>
      <c r="KB58" s="195"/>
      <c r="KC58" s="195"/>
      <c r="KD58" s="195"/>
      <c r="KE58" s="195"/>
      <c r="KF58" s="195"/>
      <c r="KG58" s="195"/>
      <c r="KH58" s="195"/>
      <c r="KI58" s="195"/>
      <c r="KJ58" s="195"/>
      <c r="KK58" s="195"/>
      <c r="KL58" s="195"/>
      <c r="KM58" s="195"/>
      <c r="KN58" s="195"/>
      <c r="KO58" s="195"/>
      <c r="KP58" s="195"/>
      <c r="KQ58" s="195"/>
      <c r="KR58" s="195"/>
      <c r="KS58" s="195"/>
      <c r="KT58" s="195"/>
      <c r="KU58" s="195"/>
      <c r="KV58" s="195"/>
      <c r="KW58" s="195"/>
      <c r="KX58" s="195"/>
      <c r="KY58" s="195"/>
      <c r="KZ58" s="195"/>
      <c r="LA58" s="195"/>
      <c r="LB58" s="195"/>
      <c r="LC58" s="195"/>
      <c r="LD58" s="195"/>
      <c r="LE58" s="195"/>
      <c r="LF58" s="195"/>
      <c r="LG58" s="195"/>
      <c r="LH58" s="195"/>
      <c r="LI58" s="195"/>
      <c r="LJ58" s="195"/>
      <c r="LK58" s="195"/>
      <c r="LL58" s="195"/>
      <c r="LM58" s="195"/>
      <c r="LN58" s="195"/>
      <c r="LO58" s="195"/>
      <c r="LP58" s="195"/>
      <c r="LQ58" s="195"/>
      <c r="LR58" s="195"/>
      <c r="LS58" s="195"/>
      <c r="LT58" s="195"/>
      <c r="LU58" s="195"/>
      <c r="LV58" s="195"/>
      <c r="LW58" s="195"/>
      <c r="LX58" s="195"/>
      <c r="LY58" s="195"/>
      <c r="LZ58" s="195"/>
      <c r="MA58" s="195"/>
      <c r="MB58" s="195"/>
      <c r="MC58" s="195"/>
      <c r="MD58" s="195"/>
      <c r="ME58" s="195"/>
      <c r="MF58" s="195"/>
      <c r="MG58" s="195"/>
      <c r="MH58" s="195"/>
      <c r="MI58" s="195"/>
      <c r="MJ58" s="195"/>
      <c r="MK58" s="195"/>
      <c r="ML58" s="195"/>
      <c r="MM58" s="195"/>
      <c r="MN58" s="195"/>
      <c r="MO58" s="202"/>
      <c r="MP58" s="202"/>
      <c r="MQ58" s="202"/>
      <c r="MR58" s="202"/>
      <c r="MS58" s="202"/>
      <c r="MT58" s="202"/>
      <c r="MU58" s="202"/>
      <c r="MV58" s="202"/>
      <c r="MW58" s="202"/>
      <c r="MX58" s="202"/>
      <c r="MY58" s="202"/>
      <c r="MZ58" s="202"/>
      <c r="NA58" s="195"/>
      <c r="NB58" s="195"/>
      <c r="NC58" s="195"/>
      <c r="ND58" s="195"/>
      <c r="NE58" s="195"/>
      <c r="NF58" s="195"/>
      <c r="NG58" s="195"/>
      <c r="NH58" s="195"/>
      <c r="NI58" s="195"/>
      <c r="NJ58" s="195"/>
      <c r="NK58" s="195"/>
      <c r="NL58" s="195"/>
      <c r="NM58" s="195"/>
      <c r="NN58" s="195"/>
      <c r="NO58" s="195"/>
      <c r="NP58" s="195"/>
      <c r="NQ58" s="195"/>
      <c r="NR58" s="195"/>
      <c r="NS58" s="195"/>
      <c r="NT58" s="195"/>
      <c r="NU58" s="195"/>
      <c r="NV58" s="195"/>
      <c r="NW58" s="195"/>
      <c r="NX58" s="195"/>
      <c r="NY58" s="195"/>
      <c r="NZ58" s="195"/>
      <c r="OA58" s="195"/>
      <c r="OB58" s="195"/>
      <c r="OC58" s="195"/>
      <c r="OD58" s="195"/>
      <c r="OE58" s="195"/>
      <c r="OF58" s="195"/>
      <c r="OG58" s="195"/>
      <c r="OH58" s="195"/>
      <c r="OI58" s="195"/>
      <c r="OJ58" s="195"/>
      <c r="OK58" s="195"/>
      <c r="OL58" s="195"/>
      <c r="OM58" s="195"/>
      <c r="ON58" s="195"/>
      <c r="OO58" s="195"/>
      <c r="OP58" s="195"/>
      <c r="OQ58" s="195"/>
      <c r="OR58" s="195"/>
      <c r="OS58" s="195"/>
      <c r="OT58" s="195"/>
      <c r="OU58" s="195"/>
      <c r="OV58" s="195"/>
      <c r="OW58" s="195"/>
      <c r="OX58" s="195"/>
      <c r="OY58" s="195"/>
      <c r="OZ58" s="195"/>
      <c r="PA58" s="195"/>
      <c r="PB58" s="195"/>
      <c r="PC58" s="195"/>
      <c r="PD58" s="195"/>
      <c r="PE58" s="195"/>
      <c r="PF58" s="195"/>
      <c r="PG58" s="195"/>
      <c r="PH58" s="195"/>
      <c r="PI58" s="195"/>
      <c r="PJ58" s="195"/>
      <c r="PK58" s="195"/>
      <c r="PL58" s="195"/>
      <c r="PM58" s="195"/>
      <c r="PN58" s="195"/>
      <c r="PO58" s="195"/>
      <c r="PP58" s="195"/>
      <c r="PQ58" s="195"/>
      <c r="PR58" s="195"/>
      <c r="PS58" s="195"/>
      <c r="PT58" s="195"/>
      <c r="PU58" s="195"/>
      <c r="PV58" s="195"/>
      <c r="PW58" s="195"/>
      <c r="PX58" s="195"/>
      <c r="PY58" s="195"/>
      <c r="PZ58" s="195"/>
      <c r="QA58" s="195"/>
      <c r="QB58" s="195"/>
      <c r="QC58" s="195"/>
      <c r="QD58" s="195"/>
      <c r="QE58" s="195"/>
      <c r="QF58" s="195"/>
      <c r="QG58" s="195"/>
      <c r="QH58" s="195"/>
      <c r="QI58" s="195"/>
      <c r="QJ58" s="195"/>
      <c r="QK58" s="195"/>
      <c r="QL58" s="195"/>
      <c r="QM58" s="195"/>
      <c r="QN58" s="195"/>
      <c r="QO58" s="195"/>
      <c r="QP58" s="195"/>
      <c r="QQ58" s="195"/>
      <c r="QR58" s="195"/>
      <c r="QS58" s="195"/>
      <c r="QT58" s="195"/>
      <c r="QU58" s="195"/>
      <c r="QV58" s="195"/>
      <c r="QW58" s="195"/>
      <c r="QX58" s="195"/>
      <c r="QY58" s="195"/>
      <c r="QZ58" s="195"/>
      <c r="RA58" s="195"/>
      <c r="RB58" s="195"/>
      <c r="RC58" s="195"/>
      <c r="RD58" s="195"/>
      <c r="RE58" s="195"/>
      <c r="RF58" s="195"/>
      <c r="RG58" s="195"/>
      <c r="RH58" s="195"/>
      <c r="RI58" s="195"/>
      <c r="RJ58" s="195"/>
      <c r="RK58" s="195"/>
      <c r="RL58" s="195"/>
      <c r="RM58" s="195"/>
      <c r="RN58" s="195"/>
      <c r="RO58" s="195"/>
      <c r="RP58" s="195"/>
      <c r="RQ58" s="195"/>
      <c r="RR58" s="195"/>
      <c r="RS58" s="195"/>
      <c r="RT58" s="195"/>
      <c r="RU58" s="195"/>
      <c r="RV58" s="195"/>
      <c r="RW58" s="195"/>
      <c r="RX58" s="195"/>
      <c r="RY58" s="195"/>
      <c r="RZ58" s="195"/>
      <c r="SA58" s="195"/>
      <c r="SB58" s="195"/>
      <c r="SC58" s="195"/>
      <c r="SD58" s="195"/>
      <c r="SE58" s="195"/>
      <c r="SF58" s="195"/>
      <c r="SG58" s="195"/>
      <c r="SH58" s="195"/>
      <c r="SI58" s="195"/>
      <c r="SJ58" s="195"/>
      <c r="SK58" s="195"/>
      <c r="SL58" s="195"/>
      <c r="SM58" s="195"/>
      <c r="SN58" s="195"/>
      <c r="SO58" s="195"/>
      <c r="SP58" s="195"/>
      <c r="SQ58" s="195"/>
      <c r="SR58" s="196"/>
      <c r="SS58" s="195"/>
      <c r="ST58" s="195"/>
      <c r="SU58" s="195"/>
      <c r="SV58" s="195"/>
      <c r="SW58" s="195"/>
      <c r="SX58" s="195"/>
      <c r="SY58" s="195"/>
      <c r="SZ58" s="195"/>
      <c r="TA58" s="195"/>
      <c r="TB58" s="195"/>
      <c r="TC58" s="195"/>
      <c r="TD58" s="195"/>
      <c r="TE58" s="195"/>
      <c r="TF58" s="195"/>
      <c r="TG58" s="195"/>
      <c r="TH58" s="195"/>
      <c r="TI58" s="195"/>
      <c r="TJ58" s="195"/>
      <c r="TK58" s="195">
        <f t="shared" si="230"/>
        <v>0</v>
      </c>
      <c r="TL58" s="202"/>
      <c r="TM58" s="202"/>
      <c r="TN58" s="202"/>
      <c r="TO58" s="202"/>
      <c r="TP58" s="202"/>
      <c r="TQ58" s="202"/>
      <c r="TR58" s="202"/>
      <c r="TS58" s="202"/>
      <c r="TT58" s="202"/>
      <c r="TU58" s="202"/>
      <c r="TV58" s="202"/>
      <c r="TW58" s="202"/>
      <c r="TX58" s="202"/>
      <c r="TY58" s="202"/>
      <c r="TZ58" s="202"/>
      <c r="UA58" s="202"/>
      <c r="UB58" s="202"/>
      <c r="UC58" s="195"/>
      <c r="UD58" s="195"/>
      <c r="UE58" s="195"/>
      <c r="UF58" s="195"/>
      <c r="UG58" s="195"/>
      <c r="UH58" s="195"/>
      <c r="UI58" s="195"/>
      <c r="UJ58" s="195"/>
      <c r="UK58" s="195"/>
      <c r="UL58" s="195"/>
      <c r="UM58" s="195"/>
      <c r="UN58" s="195"/>
      <c r="UO58" s="195"/>
      <c r="UP58" s="195"/>
      <c r="UQ58" s="195"/>
      <c r="UR58" s="195"/>
      <c r="US58" s="195"/>
      <c r="UT58" s="195"/>
      <c r="UU58" s="195"/>
      <c r="UV58" s="195"/>
      <c r="UW58" s="195">
        <f t="shared" si="42"/>
        <v>0</v>
      </c>
      <c r="UX58" s="195"/>
      <c r="UY58" s="195"/>
      <c r="UZ58" s="195"/>
      <c r="VA58" s="195"/>
      <c r="VB58" s="195"/>
      <c r="VC58" s="195"/>
      <c r="VD58" s="195"/>
      <c r="VE58" s="195"/>
      <c r="VF58" s="195"/>
      <c r="VG58" s="195"/>
      <c r="VH58" s="195"/>
      <c r="VI58" s="195"/>
      <c r="VJ58" s="195"/>
      <c r="VK58" s="195"/>
      <c r="VL58" s="195"/>
      <c r="VM58" s="195"/>
      <c r="VN58" s="195"/>
      <c r="VO58" s="195"/>
      <c r="VP58" s="195"/>
      <c r="VQ58" s="195"/>
      <c r="VR58" s="195"/>
      <c r="VS58" s="195"/>
      <c r="VT58" s="195"/>
      <c r="VU58" s="195"/>
      <c r="VV58" s="195"/>
      <c r="VW58" s="195"/>
      <c r="VX58" s="195"/>
      <c r="VY58" s="195"/>
      <c r="VZ58" s="195"/>
      <c r="WA58" s="195"/>
      <c r="WB58" s="195"/>
      <c r="WC58" s="195"/>
      <c r="WD58" s="195"/>
      <c r="WE58" s="195"/>
      <c r="WF58" s="195"/>
      <c r="WG58" s="195"/>
      <c r="WH58" s="195"/>
      <c r="WI58" s="195"/>
      <c r="WJ58" s="195"/>
      <c r="WK58" s="195"/>
      <c r="WL58" s="195"/>
      <c r="WM58" s="195"/>
      <c r="WN58" s="195"/>
      <c r="WO58" s="195"/>
      <c r="WP58" s="195"/>
      <c r="WQ58" s="195"/>
      <c r="WR58" s="195"/>
      <c r="WS58" s="195"/>
      <c r="WT58" s="195"/>
      <c r="WU58" s="195"/>
      <c r="WV58" s="195"/>
      <c r="WW58" s="195"/>
      <c r="WX58" s="195"/>
      <c r="WY58" s="195"/>
      <c r="WZ58" s="195"/>
      <c r="XA58" s="195"/>
      <c r="XB58" s="195"/>
      <c r="XC58" s="195"/>
      <c r="XD58" s="195"/>
      <c r="XE58" s="195"/>
      <c r="XF58" s="195"/>
      <c r="XG58" s="195"/>
      <c r="XH58" s="195"/>
      <c r="XI58" s="195"/>
      <c r="XJ58" s="195"/>
      <c r="XK58" s="195"/>
      <c r="XL58" s="195"/>
      <c r="XM58" s="195"/>
      <c r="XN58" s="195"/>
      <c r="XO58" s="195"/>
      <c r="XP58" s="195"/>
      <c r="XQ58" s="195"/>
      <c r="XR58" s="195"/>
      <c r="XS58" s="195"/>
      <c r="XT58" s="195"/>
      <c r="XU58" s="195"/>
      <c r="XV58" s="195"/>
      <c r="XW58" s="195"/>
      <c r="XX58" s="195"/>
      <c r="XY58" s="195"/>
      <c r="XZ58" s="195"/>
      <c r="YA58" s="195">
        <f t="shared" si="43"/>
        <v>0</v>
      </c>
      <c r="YB58" s="195"/>
      <c r="YC58" s="195"/>
      <c r="YD58" s="195"/>
      <c r="YE58" s="195"/>
      <c r="YF58" s="195">
        <f t="shared" si="44"/>
        <v>0</v>
      </c>
      <c r="YG58" s="195">
        <f t="shared" si="45"/>
        <v>0</v>
      </c>
      <c r="YH58" s="202">
        <f t="shared" si="46"/>
        <v>0</v>
      </c>
      <c r="YI58" s="202"/>
      <c r="YJ58" s="202"/>
      <c r="YK58" s="202"/>
      <c r="YL58" s="202"/>
      <c r="YM58" s="202">
        <f t="shared" si="47"/>
        <v>0</v>
      </c>
      <c r="YN58" s="202"/>
      <c r="YO58" s="202"/>
      <c r="YP58" s="202"/>
      <c r="YQ58" s="202"/>
      <c r="YR58" s="202"/>
      <c r="YS58" s="202"/>
      <c r="YT58" s="202"/>
      <c r="YU58" s="202"/>
      <c r="YV58" s="202"/>
      <c r="YW58" s="202"/>
      <c r="YX58" s="202"/>
      <c r="YY58" s="202"/>
      <c r="YZ58" s="202"/>
      <c r="ZA58" s="202"/>
      <c r="ZB58" s="202"/>
      <c r="ZC58" s="202"/>
      <c r="ZD58" s="202"/>
      <c r="ZE58" s="202"/>
      <c r="ZF58" s="202"/>
      <c r="ZG58" s="202"/>
      <c r="ZH58" s="202"/>
      <c r="ZI58" s="202"/>
      <c r="ZJ58" s="202"/>
      <c r="ZK58" s="202"/>
      <c r="ZL58" s="202"/>
      <c r="ZM58" s="202"/>
      <c r="ZN58" s="202"/>
      <c r="ZO58" s="202"/>
      <c r="ZP58" s="202"/>
      <c r="ZQ58" s="202"/>
      <c r="ZR58" s="202"/>
      <c r="ZS58" s="202"/>
      <c r="ZT58" s="202"/>
      <c r="ZU58" s="202"/>
      <c r="ZV58" s="202"/>
      <c r="ZW58" s="202"/>
      <c r="ZX58" s="202"/>
      <c r="ZY58" s="202"/>
      <c r="ZZ58" s="202"/>
      <c r="AAA58" s="202"/>
      <c r="AAB58" s="202"/>
      <c r="AAC58" s="202"/>
      <c r="AAD58" s="202"/>
      <c r="AAE58" s="202"/>
      <c r="AAF58" s="202"/>
      <c r="AAG58" s="202"/>
      <c r="AAH58" s="202"/>
      <c r="AAI58" s="202"/>
      <c r="AAJ58" s="202"/>
      <c r="AAK58" s="202"/>
      <c r="AAL58" s="202"/>
      <c r="AAM58" s="202"/>
      <c r="AAN58" s="202"/>
      <c r="AAO58" s="202"/>
      <c r="AAP58" s="202"/>
      <c r="AAQ58" s="202"/>
      <c r="AAR58" s="202"/>
      <c r="AAS58" s="202"/>
      <c r="AAT58" s="202"/>
      <c r="AAU58" s="202"/>
      <c r="AAV58" s="202"/>
      <c r="AAW58" s="202"/>
      <c r="AAX58" s="202"/>
      <c r="AAY58" s="202"/>
      <c r="AAZ58" s="202"/>
      <c r="ABA58" s="202"/>
      <c r="ABB58" s="202"/>
      <c r="ABC58" s="202"/>
      <c r="ABD58" s="202"/>
      <c r="ABE58" s="202"/>
      <c r="ABF58" s="202"/>
      <c r="ABG58" s="202"/>
      <c r="ABH58" s="202">
        <f t="shared" si="48"/>
        <v>0</v>
      </c>
      <c r="ABI58" s="202"/>
      <c r="ABJ58" s="202"/>
      <c r="ABK58" s="202"/>
      <c r="ABL58" s="202"/>
      <c r="ABM58" s="202"/>
      <c r="ABN58" s="202"/>
      <c r="ABO58" s="202"/>
      <c r="ABP58" s="202"/>
      <c r="ABQ58" s="202"/>
      <c r="ABR58" s="202"/>
      <c r="ABS58" s="202"/>
      <c r="ABT58" s="202"/>
      <c r="ABU58" s="202"/>
      <c r="ABV58" s="202"/>
      <c r="ABW58" s="202"/>
      <c r="ABX58" s="202"/>
      <c r="ABY58" s="202"/>
      <c r="ABZ58" s="202"/>
      <c r="ACA58" s="202"/>
      <c r="ACB58" s="202"/>
      <c r="ACC58" s="202"/>
      <c r="ACD58" s="202"/>
      <c r="ACE58" s="202"/>
      <c r="ACF58" s="202"/>
      <c r="ACG58" s="202"/>
      <c r="ACH58" s="202"/>
      <c r="ACI58" s="202"/>
      <c r="ACJ58" s="202"/>
      <c r="ACK58" s="202"/>
      <c r="ACL58" s="202"/>
      <c r="ACM58" s="202"/>
      <c r="ACN58" s="202"/>
      <c r="ACO58" s="202"/>
      <c r="ACP58" s="202"/>
      <c r="ACQ58" s="202"/>
      <c r="ACR58" s="202"/>
      <c r="ACS58" s="202"/>
      <c r="ACT58" s="202"/>
      <c r="ACU58" s="202"/>
      <c r="ACV58" s="202"/>
      <c r="ACW58" s="202"/>
      <c r="ACX58" s="202"/>
      <c r="ACY58" s="202"/>
      <c r="ACZ58" s="202"/>
      <c r="ADA58" s="202"/>
      <c r="ADB58" s="202"/>
      <c r="ADC58" s="202"/>
      <c r="ADD58" s="202"/>
      <c r="ADE58" s="202"/>
      <c r="ADF58" s="202"/>
      <c r="ADG58" s="202"/>
      <c r="ADH58" s="202"/>
      <c r="ADI58" s="202"/>
      <c r="ADJ58" s="202"/>
      <c r="ADK58" s="202"/>
      <c r="ADL58" s="202"/>
      <c r="ADM58" s="202"/>
      <c r="ADN58" s="202"/>
      <c r="ADO58" s="202"/>
      <c r="ADP58" s="202"/>
      <c r="ADQ58" s="202"/>
      <c r="ADR58" s="202"/>
      <c r="ADS58" s="202"/>
      <c r="ADT58" s="202"/>
      <c r="ADU58" s="202"/>
      <c r="ADV58" s="202"/>
      <c r="ADW58" s="202"/>
      <c r="ADX58" s="202"/>
      <c r="ADY58" s="202"/>
      <c r="ADZ58" s="202"/>
      <c r="AEA58" s="202"/>
      <c r="AEB58" s="202"/>
      <c r="AEC58" s="202"/>
      <c r="AED58" s="202"/>
      <c r="AEE58" s="202"/>
      <c r="AEF58" s="202"/>
      <c r="AEG58" s="202"/>
      <c r="AEH58" s="202"/>
      <c r="AEI58" s="202"/>
      <c r="AEJ58" s="202"/>
      <c r="AEK58" s="202"/>
      <c r="AEL58" s="202"/>
      <c r="AEM58" s="202"/>
      <c r="AEN58" s="202"/>
      <c r="AEO58" s="202"/>
      <c r="AEP58" s="202"/>
      <c r="AEQ58" s="202"/>
      <c r="AER58" s="202"/>
      <c r="AES58" s="202"/>
      <c r="AET58" s="202"/>
      <c r="AEU58" s="202"/>
      <c r="AEV58" s="202"/>
      <c r="AEW58" s="202"/>
      <c r="AEX58" s="202"/>
      <c r="AEY58" s="202"/>
      <c r="AEZ58" s="202"/>
      <c r="AFA58" s="202"/>
      <c r="AFB58" s="202"/>
      <c r="AFC58" s="202"/>
      <c r="AFD58" s="202"/>
      <c r="AFE58" s="202"/>
      <c r="AFF58" s="202"/>
      <c r="AFG58" s="202"/>
      <c r="AFH58" s="202"/>
      <c r="AFI58" s="202"/>
      <c r="AFJ58" s="202"/>
      <c r="AFK58" s="202"/>
      <c r="AFL58" s="202"/>
      <c r="AFM58" s="202"/>
      <c r="AFN58" s="202"/>
      <c r="AFO58" s="202"/>
      <c r="AFP58" s="202"/>
      <c r="AFQ58" s="202"/>
      <c r="AFR58" s="202"/>
      <c r="AFS58" s="202"/>
      <c r="AFT58" s="202"/>
      <c r="AFU58" s="202"/>
      <c r="AFV58" s="202"/>
      <c r="AFW58" s="202"/>
      <c r="AFX58" s="202"/>
      <c r="AFY58" s="202"/>
      <c r="AFZ58" s="202"/>
      <c r="AGA58" s="202"/>
      <c r="AGB58" s="202"/>
      <c r="AGC58" s="202"/>
      <c r="AGD58" s="202"/>
      <c r="AGE58" s="202"/>
      <c r="AGF58" s="202"/>
      <c r="AGG58" s="202"/>
      <c r="AGH58" s="202"/>
      <c r="AGI58" s="202"/>
      <c r="AGJ58" s="202"/>
      <c r="AGK58" s="202"/>
      <c r="AGL58" s="202"/>
      <c r="AGM58" s="202"/>
      <c r="AGN58" s="202"/>
      <c r="AGO58" s="202"/>
      <c r="AGP58" s="202"/>
      <c r="AGQ58" s="202"/>
      <c r="AGR58" s="202"/>
      <c r="AGS58" s="202"/>
      <c r="AGT58" s="202"/>
      <c r="AGU58" s="202"/>
      <c r="AGV58" s="202"/>
      <c r="AGW58" s="202"/>
      <c r="AGX58" s="202"/>
      <c r="AGY58" s="202"/>
      <c r="AGZ58" s="202"/>
      <c r="AHA58" s="202"/>
      <c r="AHB58" s="202"/>
      <c r="AHC58" s="202"/>
      <c r="AHD58" s="202"/>
      <c r="AHE58" s="202"/>
      <c r="AHF58" s="202"/>
      <c r="AHG58" s="202"/>
      <c r="AHH58" s="202"/>
      <c r="AHI58" s="202"/>
      <c r="AHJ58" s="202"/>
      <c r="AHK58" s="202"/>
      <c r="AHL58" s="202"/>
      <c r="AHM58" s="202"/>
      <c r="AHN58" s="202"/>
      <c r="AHO58" s="202"/>
      <c r="AHP58" s="202"/>
      <c r="AHQ58" s="202"/>
      <c r="AHR58" s="202"/>
      <c r="AHS58" s="202"/>
      <c r="AHT58" s="202"/>
      <c r="AHU58" s="202"/>
      <c r="AHV58" s="202"/>
      <c r="AHW58" s="202"/>
      <c r="AHX58" s="202"/>
      <c r="AHY58" s="202"/>
      <c r="AHZ58" s="202"/>
      <c r="AIA58" s="202"/>
      <c r="AIB58" s="202"/>
      <c r="AIC58" s="202"/>
      <c r="AID58" s="202"/>
      <c r="AIE58" s="202"/>
      <c r="AIF58" s="202"/>
      <c r="AIG58" s="202"/>
      <c r="AIH58" s="202"/>
      <c r="AII58" s="202"/>
      <c r="AIJ58" s="202"/>
      <c r="AIK58" s="202"/>
      <c r="AIL58" s="202"/>
      <c r="AIM58" s="202"/>
      <c r="AIN58" s="202"/>
      <c r="AIO58" s="202"/>
      <c r="AIP58" s="202"/>
      <c r="AIQ58" s="202"/>
      <c r="AIR58" s="202"/>
      <c r="AIS58" s="202"/>
      <c r="AIT58" s="202"/>
      <c r="AIU58" s="202"/>
      <c r="AIV58" s="202"/>
      <c r="AIW58" s="202"/>
      <c r="AIX58" s="202"/>
      <c r="AIY58" s="202"/>
      <c r="AIZ58" s="202"/>
      <c r="AJA58" s="202"/>
      <c r="AJB58" s="202"/>
      <c r="AJC58" s="202"/>
      <c r="AJD58" s="202"/>
      <c r="AJE58" s="202"/>
      <c r="AJF58" s="202"/>
      <c r="AJG58" s="202"/>
      <c r="AJH58" s="202"/>
      <c r="AJI58" s="202"/>
      <c r="AJJ58" s="202"/>
      <c r="AJK58" s="202"/>
      <c r="AJL58" s="202"/>
      <c r="AJM58" s="202"/>
      <c r="AJN58" s="202"/>
      <c r="AJO58" s="202"/>
      <c r="AJP58" s="202"/>
      <c r="AJQ58" s="202"/>
      <c r="AJR58" s="202"/>
      <c r="AJS58" s="202"/>
      <c r="AJT58" s="202"/>
      <c r="AJU58" s="202"/>
      <c r="AJV58" s="202"/>
      <c r="AJW58" s="202"/>
      <c r="AJX58" s="202"/>
      <c r="AJY58" s="202"/>
      <c r="AJZ58" s="202"/>
      <c r="AKA58" s="202"/>
      <c r="AKB58" s="202"/>
      <c r="AKC58" s="202"/>
      <c r="AKD58" s="202"/>
      <c r="AKE58" s="202"/>
      <c r="AKF58" s="202"/>
      <c r="AKG58" s="202"/>
      <c r="AKH58" s="202"/>
      <c r="AKI58" s="202"/>
      <c r="AKJ58" s="202"/>
      <c r="AKK58" s="202"/>
      <c r="AKL58" s="202"/>
      <c r="AKM58" s="202"/>
      <c r="AKN58" s="202"/>
      <c r="AKO58" s="202"/>
      <c r="AKP58" s="202"/>
      <c r="AKQ58" s="202"/>
      <c r="AKR58" s="202"/>
      <c r="AKS58" s="202"/>
      <c r="AKT58" s="202"/>
      <c r="AKU58" s="202"/>
      <c r="AKV58" s="202"/>
      <c r="AKW58" s="202"/>
      <c r="AKX58" s="202"/>
      <c r="AKY58" s="202"/>
      <c r="AKZ58" s="202"/>
      <c r="ALA58" s="202"/>
      <c r="ALB58" s="202"/>
      <c r="ALC58" s="202"/>
      <c r="ALD58" s="202"/>
      <c r="ALE58" s="202"/>
      <c r="ALF58" s="202"/>
      <c r="ALG58" s="202"/>
      <c r="ALH58" s="202"/>
      <c r="ALI58" s="202"/>
      <c r="ALJ58" s="202"/>
      <c r="ALK58" s="202"/>
      <c r="ALL58" s="202"/>
      <c r="ALM58" s="202"/>
      <c r="ALN58" s="202"/>
      <c r="ALO58" s="202"/>
      <c r="ALP58" s="202"/>
      <c r="ALQ58" s="202"/>
      <c r="ALR58" s="202"/>
      <c r="ALS58" s="202"/>
      <c r="ALT58" s="202"/>
      <c r="ALU58" s="202"/>
      <c r="ALV58" s="202"/>
      <c r="ALW58" s="202"/>
      <c r="ALX58" s="202"/>
      <c r="ALY58" s="202"/>
      <c r="ALZ58" s="202"/>
      <c r="AMA58" s="202"/>
      <c r="AMB58" s="202"/>
      <c r="AMC58" s="202"/>
      <c r="AMD58" s="202"/>
      <c r="AME58" s="202"/>
      <c r="AMF58" s="202"/>
      <c r="AMG58" s="202"/>
      <c r="AMH58" s="202"/>
      <c r="AMI58" s="202"/>
      <c r="AMJ58" s="202"/>
      <c r="AMK58" s="202"/>
      <c r="AML58" s="202"/>
      <c r="AMM58" s="202"/>
      <c r="AMN58" s="202"/>
      <c r="AMO58" s="202"/>
      <c r="AMP58" s="202"/>
      <c r="AMQ58" s="202"/>
      <c r="AMR58" s="202">
        <f t="shared" si="49"/>
        <v>0</v>
      </c>
      <c r="AMS58" s="202">
        <f t="shared" si="50"/>
        <v>0</v>
      </c>
      <c r="AMT58" s="202"/>
      <c r="AMU58" s="202"/>
      <c r="AMV58" s="202"/>
      <c r="AMW58" s="202"/>
      <c r="AMX58" s="202"/>
      <c r="AMY58" s="202"/>
      <c r="AMZ58" s="202"/>
      <c r="ANA58" s="202"/>
      <c r="ANB58" s="202"/>
      <c r="ANC58" s="202"/>
      <c r="AND58" s="202"/>
      <c r="ANE58" s="202">
        <f t="shared" si="51"/>
        <v>0</v>
      </c>
      <c r="ANF58" s="202"/>
      <c r="ANG58" s="202"/>
      <c r="ANH58" s="202"/>
      <c r="ANI58" s="202"/>
      <c r="ANJ58" s="202"/>
      <c r="ANK58" s="202"/>
      <c r="ANL58" s="202"/>
      <c r="ANM58" s="202"/>
      <c r="ANN58" s="202"/>
      <c r="ANO58" s="202"/>
      <c r="ANP58" s="202"/>
      <c r="ANQ58" s="202"/>
      <c r="ANR58" s="202">
        <f t="shared" si="52"/>
        <v>0</v>
      </c>
      <c r="ANS58" s="202"/>
      <c r="ANT58" s="202"/>
      <c r="ANU58" s="202"/>
      <c r="ANV58" s="202"/>
      <c r="ANW58" s="202"/>
      <c r="ANX58" s="202"/>
      <c r="ANY58" s="202"/>
      <c r="ANZ58" s="202"/>
      <c r="AOA58" s="202"/>
      <c r="AOB58" s="202"/>
      <c r="AOC58" s="202"/>
      <c r="AOD58" s="202"/>
      <c r="AOE58" s="202"/>
      <c r="AOF58" s="202"/>
      <c r="AOG58" s="202"/>
      <c r="AOH58" s="202"/>
      <c r="AOI58" s="202"/>
      <c r="AOJ58" s="202"/>
      <c r="AOK58" s="202"/>
      <c r="AOL58" s="202"/>
      <c r="AOM58" s="202"/>
      <c r="AON58" s="202"/>
      <c r="AOO58" s="202"/>
      <c r="AOP58" s="202"/>
      <c r="AOQ58" s="202"/>
      <c r="AOR58" s="202"/>
      <c r="AOS58" s="202"/>
      <c r="AOT58" s="202"/>
      <c r="AOU58" s="202"/>
      <c r="AOV58" s="202"/>
      <c r="AOW58" s="202"/>
      <c r="AOX58" s="202"/>
      <c r="AOY58" s="202"/>
      <c r="AOZ58" s="202"/>
      <c r="APA58" s="202"/>
      <c r="APB58" s="202">
        <f t="shared" si="53"/>
        <v>0</v>
      </c>
      <c r="APC58" s="202"/>
      <c r="APD58" s="202"/>
      <c r="APE58" s="202"/>
      <c r="APF58" s="202"/>
      <c r="APG58" s="202"/>
      <c r="APH58" s="202"/>
      <c r="API58" s="202"/>
      <c r="APJ58" s="202"/>
      <c r="APK58" s="202"/>
      <c r="APL58" s="202"/>
      <c r="APM58" s="202"/>
      <c r="APN58" s="202"/>
      <c r="APO58" s="202"/>
      <c r="APP58" s="202"/>
      <c r="APQ58" s="202"/>
      <c r="APR58" s="202"/>
      <c r="APS58" s="202"/>
      <c r="APT58" s="202"/>
      <c r="APU58" s="202">
        <f t="shared" si="54"/>
        <v>0</v>
      </c>
      <c r="APV58" s="202"/>
      <c r="APW58" s="202"/>
      <c r="APX58" s="202"/>
      <c r="APY58" s="202"/>
      <c r="APZ58" s="202"/>
      <c r="AQA58" s="202"/>
      <c r="AQB58" s="202"/>
      <c r="AQC58" s="202"/>
      <c r="AQD58" s="202"/>
      <c r="AQE58" s="202"/>
      <c r="AQF58" s="202"/>
      <c r="AQG58" s="202"/>
      <c r="AQH58" s="202"/>
      <c r="AQI58" s="202"/>
      <c r="AQJ58" s="202"/>
      <c r="AQK58" s="202"/>
      <c r="AQL58" s="202"/>
      <c r="AQM58" s="202"/>
      <c r="AQN58" s="202"/>
      <c r="AQO58" s="202"/>
      <c r="AQP58" s="202"/>
      <c r="AQQ58" s="202"/>
      <c r="AQR58" s="202">
        <f t="shared" si="55"/>
        <v>0</v>
      </c>
      <c r="AQS58" s="202"/>
      <c r="AQT58" s="202"/>
      <c r="AQU58" s="202"/>
      <c r="AQV58" s="202"/>
      <c r="AQW58" s="202"/>
      <c r="AQX58" s="202"/>
      <c r="AQY58" s="202"/>
      <c r="AQZ58" s="202"/>
      <c r="ARA58" s="202"/>
      <c r="ARB58" s="202"/>
      <c r="ARC58" s="202"/>
      <c r="ARD58" s="202"/>
      <c r="ARE58" s="202"/>
      <c r="ARF58" s="202"/>
      <c r="ARG58" s="202"/>
      <c r="ARH58" s="202"/>
      <c r="ARI58" s="202"/>
      <c r="ARJ58" s="202"/>
      <c r="ARK58" s="202"/>
      <c r="ARL58" s="202"/>
      <c r="ARM58" s="202"/>
      <c r="ARN58" s="202"/>
      <c r="ARO58" s="202"/>
      <c r="ARP58" s="202"/>
      <c r="ARQ58" s="202"/>
      <c r="ARR58" s="202"/>
      <c r="ARS58" s="202"/>
      <c r="ART58" s="202"/>
      <c r="ARU58" s="202"/>
      <c r="ARV58" s="202"/>
      <c r="ARW58" s="202"/>
      <c r="ARX58" s="202"/>
      <c r="ARY58" s="202"/>
      <c r="ARZ58" s="202"/>
      <c r="ASA58" s="202"/>
      <c r="ASB58" s="202"/>
      <c r="ASC58" s="202"/>
      <c r="ASD58" s="202"/>
      <c r="ASE58" s="202"/>
      <c r="ASF58" s="202"/>
      <c r="ASG58" s="202"/>
      <c r="ASH58" s="202"/>
      <c r="ASI58" s="202"/>
      <c r="ASJ58" s="202"/>
      <c r="ASK58" s="202"/>
      <c r="ASL58" s="202"/>
      <c r="ASM58" s="202"/>
      <c r="ASN58" s="202"/>
      <c r="ASO58" s="202"/>
      <c r="ASP58" s="202"/>
      <c r="ASQ58" s="202"/>
      <c r="ASR58" s="202"/>
      <c r="ASS58" s="202"/>
      <c r="AST58" s="202"/>
      <c r="ASU58" s="202"/>
      <c r="ASV58" s="202"/>
      <c r="ASW58" s="202"/>
      <c r="ASX58" s="202"/>
      <c r="ASY58" s="202"/>
      <c r="ASZ58" s="202"/>
      <c r="ATA58" s="202"/>
      <c r="ATB58" s="202"/>
      <c r="ATC58" s="202"/>
      <c r="ATD58" s="202"/>
      <c r="ATE58" s="202"/>
      <c r="ATF58" s="202"/>
      <c r="ATG58" s="202"/>
      <c r="ATH58" s="202"/>
      <c r="ATI58" s="202"/>
      <c r="ATJ58" s="202"/>
      <c r="ATK58" s="202"/>
      <c r="ATL58" s="202"/>
      <c r="ATM58" s="202"/>
      <c r="ATN58" s="202"/>
      <c r="ATO58" s="202"/>
      <c r="ATP58" s="202"/>
      <c r="ATQ58" s="202"/>
      <c r="ATR58" s="202"/>
      <c r="ATS58" s="202"/>
      <c r="ATT58" s="202"/>
      <c r="ATU58" s="202"/>
      <c r="ATV58" s="202"/>
      <c r="ATW58" s="202"/>
      <c r="ATX58" s="202"/>
      <c r="ATY58" s="202"/>
      <c r="ATZ58" s="202"/>
      <c r="AUA58" s="202"/>
      <c r="AUB58" s="202"/>
      <c r="AUC58" s="202"/>
      <c r="AUD58" s="202"/>
      <c r="AUE58" s="202"/>
      <c r="AUF58" s="202"/>
      <c r="AUG58" s="202"/>
      <c r="AUH58" s="202"/>
      <c r="AUI58" s="202"/>
      <c r="AUJ58" s="202"/>
      <c r="AUK58" s="202"/>
      <c r="AUL58" s="202"/>
      <c r="AUM58" s="202"/>
      <c r="AUN58" s="202"/>
      <c r="AUO58" s="202"/>
      <c r="AUP58" s="202"/>
      <c r="AUQ58" s="202"/>
      <c r="AUR58" s="202"/>
      <c r="AUS58" s="202"/>
      <c r="AUT58" s="202"/>
      <c r="AUU58" s="202"/>
      <c r="AUV58" s="202"/>
      <c r="AUW58" s="202"/>
      <c r="AUX58" s="202"/>
      <c r="AUY58" s="202"/>
      <c r="AUZ58" s="202"/>
      <c r="AVA58" s="202"/>
      <c r="AVB58" s="202"/>
      <c r="AVC58" s="202"/>
      <c r="AVD58" s="202"/>
      <c r="AVE58" s="202"/>
      <c r="AVF58" s="202"/>
      <c r="AVG58" s="202"/>
      <c r="AVH58" s="202"/>
      <c r="AVI58" s="202"/>
      <c r="AVJ58" s="202"/>
      <c r="AVK58" s="202"/>
      <c r="AVL58" s="202"/>
      <c r="AVM58" s="202"/>
      <c r="AVN58" s="202"/>
      <c r="AVO58" s="202"/>
      <c r="AVP58" s="202"/>
      <c r="AVQ58" s="202"/>
      <c r="AVR58" s="202"/>
      <c r="AVS58" s="202"/>
      <c r="AVT58" s="202"/>
      <c r="AVU58" s="202"/>
      <c r="AVV58" s="202"/>
      <c r="AVW58" s="202"/>
      <c r="AVX58" s="202"/>
      <c r="AVY58" s="202"/>
      <c r="AVZ58" s="202"/>
      <c r="AWA58" s="202"/>
      <c r="AWB58" s="202"/>
      <c r="AWC58" s="202"/>
      <c r="AWD58" s="202"/>
      <c r="AWE58" s="202"/>
      <c r="AWF58" s="202"/>
      <c r="AWG58" s="202"/>
      <c r="AWH58" s="202"/>
      <c r="AWI58" s="202"/>
      <c r="AWJ58" s="202"/>
      <c r="AWK58" s="202"/>
      <c r="AWL58" s="202"/>
      <c r="AWM58" s="202"/>
      <c r="AWN58" s="202"/>
      <c r="AWO58" s="202"/>
      <c r="AWP58" s="202"/>
      <c r="AWQ58" s="202"/>
      <c r="AWR58" s="202">
        <f t="shared" si="56"/>
        <v>0</v>
      </c>
      <c r="AWS58" s="254"/>
      <c r="AWT58" s="254"/>
      <c r="AWU58" s="254"/>
      <c r="AWV58" s="254"/>
      <c r="AWW58" s="254">
        <f t="shared" si="57"/>
        <v>0</v>
      </c>
      <c r="AWX58" s="254"/>
      <c r="AWY58" s="254"/>
      <c r="AWZ58" s="254">
        <f t="shared" si="58"/>
        <v>0</v>
      </c>
      <c r="AXA58" s="254">
        <f t="shared" si="59"/>
        <v>0</v>
      </c>
      <c r="AXB58" s="202">
        <f t="shared" si="60"/>
        <v>0</v>
      </c>
      <c r="AXC58" s="254"/>
      <c r="AXD58" s="254"/>
      <c r="AXE58" s="254">
        <f t="shared" si="61"/>
        <v>0</v>
      </c>
      <c r="AXF58" s="254"/>
      <c r="AXG58" s="254"/>
      <c r="AXH58" s="254"/>
      <c r="AXI58" s="254"/>
      <c r="AXJ58" s="254"/>
      <c r="AXK58" s="254">
        <f t="shared" si="62"/>
        <v>0</v>
      </c>
      <c r="AXL58" s="254"/>
      <c r="AXM58" s="254"/>
      <c r="AXN58" s="254"/>
      <c r="AXO58" s="254"/>
      <c r="AXP58" s="254"/>
      <c r="AXQ58" s="254">
        <f t="shared" si="63"/>
        <v>0</v>
      </c>
      <c r="AXR58" s="254"/>
      <c r="AXS58" s="254"/>
      <c r="AXT58" s="254"/>
      <c r="AXU58" s="254"/>
      <c r="AXV58" s="254">
        <f t="shared" si="64"/>
        <v>0</v>
      </c>
      <c r="AXW58" s="254"/>
      <c r="AXX58" s="254"/>
      <c r="AXY58" s="254"/>
      <c r="AXZ58" s="254"/>
      <c r="AYA58" s="254"/>
      <c r="AYB58" s="254">
        <f t="shared" si="65"/>
        <v>0</v>
      </c>
      <c r="AYC58" s="254">
        <f t="shared" si="231"/>
        <v>0</v>
      </c>
      <c r="AYD58" s="254"/>
      <c r="AYE58" s="254"/>
      <c r="AYF58" s="254"/>
      <c r="AYG58" s="254"/>
      <c r="AYH58" s="254"/>
      <c r="AYI58" s="254">
        <f t="shared" si="66"/>
        <v>0</v>
      </c>
      <c r="AYJ58" s="254"/>
      <c r="AYK58" s="254"/>
      <c r="AYL58" s="254"/>
      <c r="AYM58" s="254"/>
      <c r="AYN58" s="254"/>
      <c r="AYO58" s="254">
        <f t="shared" si="67"/>
        <v>0</v>
      </c>
      <c r="AYP58" s="254"/>
      <c r="AYQ58" s="254"/>
      <c r="AYR58" s="254"/>
      <c r="AYS58" s="254"/>
      <c r="AYT58" s="254"/>
      <c r="AYU58" s="254">
        <f t="shared" si="68"/>
        <v>0</v>
      </c>
      <c r="AYV58" s="254"/>
      <c r="AYW58" s="254"/>
      <c r="AYX58" s="254"/>
      <c r="AYY58" s="254">
        <f t="shared" si="69"/>
        <v>0</v>
      </c>
      <c r="AYZ58" s="254">
        <f t="shared" si="70"/>
        <v>0</v>
      </c>
      <c r="AZA58" s="254"/>
      <c r="AZB58" s="254"/>
      <c r="AZC58" s="254"/>
      <c r="AZD58" s="254"/>
      <c r="AZE58" s="254"/>
      <c r="AZF58" s="254">
        <f t="shared" si="71"/>
        <v>0</v>
      </c>
      <c r="AZG58" s="254"/>
      <c r="AZH58" s="254"/>
      <c r="AZI58" s="254"/>
      <c r="AZJ58" s="254"/>
      <c r="AZK58" s="254"/>
      <c r="AZL58" s="254">
        <f t="shared" si="72"/>
        <v>0</v>
      </c>
      <c r="AZM58" s="254"/>
      <c r="AZN58" s="254"/>
      <c r="AZO58" s="254"/>
      <c r="AZP58" s="254"/>
      <c r="AZQ58" s="254"/>
      <c r="AZR58" s="254">
        <f t="shared" si="73"/>
        <v>0</v>
      </c>
      <c r="AZS58" s="254"/>
      <c r="AZT58" s="254"/>
      <c r="AZU58" s="254"/>
      <c r="AZV58" s="254"/>
      <c r="AZW58" s="254"/>
      <c r="AZX58" s="254">
        <f t="shared" si="74"/>
        <v>0</v>
      </c>
      <c r="AZY58" s="254"/>
      <c r="AZZ58" s="254"/>
      <c r="BAA58" s="254">
        <f t="shared" si="75"/>
        <v>0</v>
      </c>
      <c r="BAB58" s="254">
        <f t="shared" si="76"/>
        <v>0</v>
      </c>
      <c r="BAC58" s="254"/>
      <c r="BAD58" s="254"/>
      <c r="BAE58" s="254"/>
      <c r="BAF58" s="254">
        <f t="shared" si="77"/>
        <v>0</v>
      </c>
      <c r="BAG58" s="254"/>
      <c r="BAH58" s="254"/>
      <c r="BAI58" s="254"/>
      <c r="BAJ58" s="254"/>
      <c r="BAK58" s="254">
        <f t="shared" si="78"/>
        <v>0</v>
      </c>
      <c r="BAL58" s="254"/>
      <c r="BAM58" s="254"/>
      <c r="BAN58" s="254"/>
      <c r="BAO58" s="254"/>
      <c r="BAP58" s="254"/>
      <c r="BAQ58" s="254">
        <f t="shared" si="79"/>
        <v>0</v>
      </c>
      <c r="BAR58" s="254"/>
      <c r="BAS58" s="254"/>
      <c r="BAT58" s="254"/>
      <c r="BAU58" s="254"/>
      <c r="BAV58" s="254"/>
      <c r="BAW58" s="254">
        <f t="shared" si="80"/>
        <v>0</v>
      </c>
      <c r="BAX58" s="254"/>
      <c r="BAY58" s="254"/>
      <c r="BAZ58" s="254"/>
      <c r="BBA58" s="254"/>
      <c r="BBB58" s="254">
        <f t="shared" si="81"/>
        <v>0</v>
      </c>
      <c r="BBC58" s="254">
        <f t="shared" si="82"/>
        <v>0</v>
      </c>
      <c r="BBD58" s="254"/>
      <c r="BBE58" s="254"/>
      <c r="BBF58" s="254"/>
      <c r="BBG58" s="254"/>
      <c r="BBH58" s="254"/>
      <c r="BBI58" s="254">
        <f t="shared" si="83"/>
        <v>0</v>
      </c>
      <c r="BBJ58" s="254"/>
      <c r="BBK58" s="254"/>
      <c r="BBL58" s="254"/>
      <c r="BBM58" s="254"/>
      <c r="BBN58" s="254"/>
      <c r="BBO58" s="254">
        <f t="shared" si="84"/>
        <v>0</v>
      </c>
      <c r="BBP58" s="254"/>
      <c r="BBQ58" s="254"/>
      <c r="BBR58" s="254"/>
      <c r="BBS58" s="254"/>
      <c r="BBT58" s="254"/>
      <c r="BBU58" s="254">
        <f t="shared" si="85"/>
        <v>0</v>
      </c>
      <c r="BBV58" s="254"/>
      <c r="BBW58" s="254"/>
      <c r="BBX58" s="254"/>
      <c r="BBY58" s="254"/>
      <c r="BBZ58" s="254"/>
      <c r="BCA58" s="254">
        <f t="shared" si="86"/>
        <v>0</v>
      </c>
      <c r="BCB58" s="254">
        <f t="shared" si="87"/>
        <v>0</v>
      </c>
      <c r="BCC58" s="254"/>
      <c r="BCD58" s="254"/>
      <c r="BCE58" s="254"/>
      <c r="BCF58" s="254"/>
      <c r="BCG58" s="254"/>
      <c r="BCH58" s="254">
        <f t="shared" si="88"/>
        <v>0</v>
      </c>
      <c r="BCI58" s="254"/>
      <c r="BCJ58" s="254"/>
      <c r="BCK58" s="254"/>
      <c r="BCL58" s="254"/>
      <c r="BCM58" s="254">
        <f t="shared" si="232"/>
        <v>0</v>
      </c>
      <c r="BCN58" s="254"/>
      <c r="BCO58" s="254"/>
      <c r="BCP58" s="254"/>
      <c r="BCQ58" s="254"/>
      <c r="BCR58" s="254"/>
      <c r="BCS58" s="254">
        <f t="shared" si="89"/>
        <v>0</v>
      </c>
      <c r="BCT58" s="254"/>
      <c r="BCU58" s="254"/>
      <c r="BCV58" s="254"/>
      <c r="BCW58" s="254"/>
      <c r="BCX58" s="254">
        <f t="shared" si="90"/>
        <v>0</v>
      </c>
      <c r="BCY58" s="254"/>
      <c r="BCZ58" s="254"/>
      <c r="BDA58" s="254">
        <f t="shared" si="91"/>
        <v>0</v>
      </c>
      <c r="BDB58" s="254">
        <f t="shared" si="92"/>
        <v>0</v>
      </c>
      <c r="BDC58" s="254"/>
      <c r="BDD58" s="254"/>
      <c r="BDE58" s="254"/>
      <c r="BDF58" s="254">
        <f t="shared" si="233"/>
        <v>0</v>
      </c>
      <c r="BDG58" s="254"/>
      <c r="BDH58" s="254"/>
      <c r="BDI58" s="254"/>
      <c r="BDJ58" s="254"/>
      <c r="BDK58" s="254"/>
      <c r="BDL58" s="254">
        <f t="shared" si="93"/>
        <v>0</v>
      </c>
      <c r="BDM58" s="254"/>
      <c r="BDN58" s="254"/>
      <c r="BDO58" s="254"/>
      <c r="BDP58" s="254"/>
      <c r="BDQ58" s="254">
        <f t="shared" si="94"/>
        <v>0</v>
      </c>
      <c r="BDR58" s="254"/>
      <c r="BDS58" s="254"/>
      <c r="BDT58" s="254"/>
      <c r="BDU58" s="254"/>
      <c r="BDV58" s="254"/>
      <c r="BDW58" s="254">
        <f t="shared" si="95"/>
        <v>0</v>
      </c>
      <c r="BDX58" s="254"/>
      <c r="BDY58" s="254"/>
      <c r="BDZ58" s="254"/>
      <c r="BEA58" s="254"/>
      <c r="BEB58" s="254"/>
      <c r="BEC58" s="254">
        <f t="shared" si="96"/>
        <v>0</v>
      </c>
      <c r="BED58" s="254">
        <f t="shared" si="97"/>
        <v>0</v>
      </c>
      <c r="BEE58" s="254"/>
      <c r="BEF58" s="254"/>
      <c r="BEG58" s="254"/>
      <c r="BEH58" s="254"/>
      <c r="BEI58" s="254">
        <f t="shared" si="98"/>
        <v>0</v>
      </c>
      <c r="BEJ58" s="254"/>
      <c r="BEK58" s="254"/>
      <c r="BEL58" s="254"/>
      <c r="BEM58" s="254"/>
      <c r="BEN58" s="254"/>
      <c r="BEO58" s="254">
        <f t="shared" si="99"/>
        <v>0</v>
      </c>
      <c r="BEP58" s="254"/>
      <c r="BEQ58" s="254"/>
      <c r="BER58" s="254"/>
      <c r="BES58" s="254"/>
      <c r="BET58" s="254"/>
      <c r="BEU58" s="254">
        <f t="shared" si="234"/>
        <v>0</v>
      </c>
      <c r="BEV58" s="254"/>
      <c r="BEW58" s="254"/>
      <c r="BEX58" s="254"/>
      <c r="BEY58" s="254"/>
      <c r="BEZ58" s="254"/>
      <c r="BFA58" s="254">
        <f t="shared" si="100"/>
        <v>0</v>
      </c>
      <c r="BFB58" s="254"/>
      <c r="BFC58" s="254">
        <f t="shared" si="101"/>
        <v>0</v>
      </c>
      <c r="BFD58" s="254">
        <f t="shared" si="235"/>
        <v>0</v>
      </c>
      <c r="BFE58" s="254"/>
      <c r="BFF58" s="254"/>
      <c r="BFG58" s="254"/>
      <c r="BFH58" s="254"/>
      <c r="BFI58" s="254">
        <f t="shared" si="102"/>
        <v>0</v>
      </c>
      <c r="BFJ58" s="254"/>
      <c r="BFK58" s="254"/>
      <c r="BFL58" s="254"/>
      <c r="BFM58" s="254"/>
      <c r="BFN58" s="254"/>
      <c r="BFO58" s="254">
        <f t="shared" si="103"/>
        <v>0</v>
      </c>
      <c r="BFP58" s="254"/>
      <c r="BFQ58" s="254"/>
      <c r="BFR58" s="254"/>
      <c r="BFS58" s="254"/>
      <c r="BFT58" s="254"/>
      <c r="BFU58" s="254">
        <f t="shared" si="236"/>
        <v>0</v>
      </c>
      <c r="BFV58" s="254"/>
      <c r="BFW58" s="254"/>
      <c r="BFX58" s="254"/>
      <c r="BFY58" s="254"/>
      <c r="BFZ58" s="254"/>
      <c r="BGA58" s="254">
        <f t="shared" si="104"/>
        <v>0</v>
      </c>
      <c r="BGB58" s="254"/>
      <c r="BGC58" s="254"/>
      <c r="BGD58" s="254"/>
      <c r="BGE58" s="254">
        <f t="shared" si="105"/>
        <v>0</v>
      </c>
      <c r="BGF58" s="254">
        <f t="shared" si="237"/>
        <v>0</v>
      </c>
      <c r="BGG58" s="254"/>
      <c r="BGH58" s="254"/>
      <c r="BGI58" s="254">
        <f t="shared" si="106"/>
        <v>0</v>
      </c>
      <c r="BGJ58" s="254"/>
      <c r="BGK58" s="254"/>
      <c r="BGL58" s="254"/>
      <c r="BGM58" s="254"/>
      <c r="BGN58" s="254"/>
      <c r="BGO58" s="254">
        <f t="shared" si="107"/>
        <v>0</v>
      </c>
      <c r="BGP58" s="254"/>
      <c r="BGQ58" s="254"/>
      <c r="BGR58" s="254"/>
      <c r="BGS58" s="254"/>
      <c r="BGT58" s="254"/>
      <c r="BGU58" s="254">
        <f t="shared" si="108"/>
        <v>0</v>
      </c>
      <c r="BGV58" s="254"/>
      <c r="BGW58" s="254"/>
      <c r="BGX58" s="254"/>
      <c r="BGY58" s="254"/>
      <c r="BGZ58" s="254"/>
      <c r="BHA58" s="254">
        <f t="shared" si="109"/>
        <v>0</v>
      </c>
      <c r="BHB58" s="254"/>
      <c r="BHC58" s="254"/>
      <c r="BHD58" s="254"/>
      <c r="BHE58" s="254"/>
      <c r="BHF58" s="254"/>
      <c r="BHG58" s="254">
        <f t="shared" si="110"/>
        <v>0</v>
      </c>
      <c r="BHH58" s="254">
        <f t="shared" si="111"/>
        <v>0</v>
      </c>
      <c r="BHI58" s="254"/>
      <c r="BHJ58" s="254"/>
      <c r="BHK58" s="254"/>
      <c r="BHL58" s="254"/>
      <c r="BHM58" s="254">
        <f t="shared" si="112"/>
        <v>0</v>
      </c>
      <c r="BHN58" s="254"/>
      <c r="BHO58" s="254"/>
      <c r="BHP58" s="254"/>
      <c r="BHQ58" s="254"/>
      <c r="BHR58" s="254"/>
      <c r="BHS58" s="254">
        <f t="shared" si="113"/>
        <v>0</v>
      </c>
      <c r="BHT58" s="254"/>
      <c r="BHU58" s="254"/>
      <c r="BHV58" s="254"/>
      <c r="BHW58" s="254"/>
      <c r="BHX58" s="254"/>
      <c r="BHY58" s="254">
        <f t="shared" si="114"/>
        <v>0</v>
      </c>
      <c r="BHZ58" s="254"/>
      <c r="BIA58" s="254"/>
      <c r="BIB58" s="254"/>
      <c r="BIC58" s="254"/>
      <c r="BID58" s="254"/>
      <c r="BIE58" s="254">
        <f t="shared" si="115"/>
        <v>0</v>
      </c>
      <c r="BIF58" s="254"/>
      <c r="BIG58" s="254">
        <f t="shared" si="116"/>
        <v>0</v>
      </c>
      <c r="BIH58" s="254">
        <f t="shared" si="117"/>
        <v>0</v>
      </c>
      <c r="BII58" s="254"/>
      <c r="BIJ58" s="254"/>
      <c r="BIK58" s="254"/>
      <c r="BIL58" s="254"/>
      <c r="BIM58" s="254">
        <f t="shared" si="118"/>
        <v>0</v>
      </c>
      <c r="BIN58" s="254"/>
      <c r="BIO58" s="254"/>
      <c r="BIP58" s="254"/>
      <c r="BIQ58" s="254"/>
      <c r="BIR58" s="254"/>
      <c r="BIS58" s="254">
        <f t="shared" si="119"/>
        <v>0</v>
      </c>
      <c r="BIT58" s="254"/>
      <c r="BIU58" s="254"/>
      <c r="BIV58" s="254"/>
      <c r="BIW58" s="254"/>
      <c r="BIX58" s="254"/>
      <c r="BIY58" s="254">
        <f t="shared" si="120"/>
        <v>0</v>
      </c>
      <c r="BIZ58" s="254"/>
      <c r="BJA58" s="254"/>
      <c r="BJB58" s="254"/>
      <c r="BJC58" s="254"/>
      <c r="BJD58" s="254">
        <f t="shared" si="121"/>
        <v>0</v>
      </c>
      <c r="BJE58" s="254"/>
      <c r="BJF58" s="254"/>
      <c r="BJG58" s="254"/>
      <c r="BJH58" s="254"/>
      <c r="BJI58" s="254">
        <f t="shared" si="122"/>
        <v>0</v>
      </c>
      <c r="BJJ58" s="254">
        <f t="shared" si="123"/>
        <v>0</v>
      </c>
      <c r="BJK58" s="254">
        <f t="shared" si="238"/>
        <v>0</v>
      </c>
      <c r="BJL58" s="254"/>
      <c r="BJM58" s="254"/>
      <c r="BJN58" s="254"/>
      <c r="BJO58" s="254"/>
      <c r="BJP58" s="254"/>
      <c r="BJQ58" s="254">
        <f t="shared" si="124"/>
        <v>0</v>
      </c>
      <c r="BJR58" s="254"/>
      <c r="BJS58" s="254"/>
      <c r="BJT58" s="254"/>
      <c r="BJU58" s="254"/>
      <c r="BJV58" s="254"/>
      <c r="BJW58" s="254">
        <f t="shared" si="125"/>
        <v>0</v>
      </c>
      <c r="BJX58" s="254"/>
      <c r="BJY58" s="254"/>
      <c r="BJZ58" s="254"/>
      <c r="BKA58" s="254"/>
      <c r="BKB58" s="254">
        <f t="shared" si="126"/>
        <v>0</v>
      </c>
      <c r="BKC58" s="254"/>
      <c r="BKD58" s="254"/>
      <c r="BKE58" s="254"/>
      <c r="BKF58" s="254"/>
      <c r="BKG58" s="254"/>
      <c r="BKH58" s="254">
        <f t="shared" si="127"/>
        <v>0</v>
      </c>
      <c r="BKI58" s="254">
        <f t="shared" si="128"/>
        <v>0</v>
      </c>
      <c r="BKJ58" s="254"/>
      <c r="BKK58" s="254"/>
      <c r="BKL58" s="254"/>
      <c r="BKM58" s="254"/>
      <c r="BKN58" s="254"/>
      <c r="BKO58" s="254">
        <f t="shared" si="129"/>
        <v>0</v>
      </c>
      <c r="BKP58" s="254"/>
      <c r="BKQ58" s="254"/>
      <c r="BKR58" s="254"/>
      <c r="BKS58" s="254"/>
      <c r="BKT58" s="254"/>
      <c r="BKU58" s="254">
        <f t="shared" si="130"/>
        <v>0</v>
      </c>
      <c r="BKV58" s="254"/>
      <c r="BKW58" s="254"/>
      <c r="BKX58" s="254"/>
      <c r="BKY58" s="254">
        <f t="shared" si="131"/>
        <v>0</v>
      </c>
      <c r="BKZ58" s="254"/>
      <c r="BLA58" s="254"/>
      <c r="BLB58" s="254"/>
      <c r="BLC58" s="254"/>
      <c r="BLD58" s="254"/>
      <c r="BLE58" s="254">
        <f t="shared" si="132"/>
        <v>0</v>
      </c>
      <c r="BLF58" s="196">
        <f t="shared" si="133"/>
        <v>0</v>
      </c>
      <c r="BLG58" s="254"/>
      <c r="BLH58" s="254"/>
      <c r="BLI58" s="254"/>
      <c r="BLJ58" s="254"/>
      <c r="BLK58" s="254"/>
      <c r="BLL58" s="254">
        <f t="shared" si="134"/>
        <v>0</v>
      </c>
      <c r="BLM58" s="254"/>
      <c r="BLN58" s="254"/>
      <c r="BLO58" s="254"/>
      <c r="BLP58" s="254"/>
      <c r="BLQ58" s="254"/>
      <c r="BLR58" s="196">
        <f t="shared" si="135"/>
        <v>0</v>
      </c>
      <c r="BLS58" s="254"/>
      <c r="BLT58" s="254"/>
      <c r="BLU58" s="254"/>
      <c r="BLV58" s="254"/>
      <c r="BLW58" s="254"/>
      <c r="BLX58" s="196">
        <f t="shared" si="239"/>
        <v>0</v>
      </c>
      <c r="BLY58" s="254"/>
      <c r="BLZ58" s="254"/>
      <c r="BMA58" s="254"/>
      <c r="BMB58" s="254"/>
      <c r="BMC58" s="254"/>
      <c r="BMD58" s="196">
        <f t="shared" si="136"/>
        <v>0</v>
      </c>
      <c r="BME58" s="254"/>
      <c r="BMF58" s="254"/>
      <c r="BMG58" s="254"/>
      <c r="BMH58" s="196">
        <f t="shared" si="137"/>
        <v>0</v>
      </c>
      <c r="BMI58" s="196">
        <f t="shared" si="138"/>
        <v>0</v>
      </c>
      <c r="BMJ58" s="254"/>
      <c r="BMK58" s="196">
        <f t="shared" si="139"/>
        <v>0</v>
      </c>
      <c r="BML58" s="254"/>
      <c r="BMM58" s="254"/>
      <c r="BMN58" s="254"/>
      <c r="BMO58" s="254"/>
      <c r="BMP58" s="254"/>
      <c r="BMQ58" s="196">
        <f t="shared" si="140"/>
        <v>0</v>
      </c>
      <c r="BMR58" s="254"/>
      <c r="BMS58" s="254"/>
      <c r="BMT58" s="254"/>
      <c r="BMU58" s="254"/>
      <c r="BMV58" s="254"/>
      <c r="BMW58" s="196">
        <f t="shared" si="141"/>
        <v>0</v>
      </c>
      <c r="BMX58" s="254"/>
      <c r="BMY58" s="254"/>
      <c r="BMZ58" s="254"/>
      <c r="BNA58" s="254"/>
      <c r="BNB58" s="254"/>
      <c r="BNC58" s="196">
        <f t="shared" si="142"/>
        <v>0</v>
      </c>
      <c r="BND58" s="254"/>
      <c r="BNE58" s="254"/>
      <c r="BNF58" s="254"/>
      <c r="BNG58" s="254"/>
      <c r="BNH58" s="254"/>
      <c r="BNI58" s="196">
        <f t="shared" si="143"/>
        <v>0</v>
      </c>
      <c r="BNJ58" s="196">
        <f t="shared" si="144"/>
        <v>0</v>
      </c>
      <c r="BNK58" s="254"/>
      <c r="BNL58" s="254"/>
      <c r="BNM58" s="254"/>
      <c r="BNN58" s="254"/>
      <c r="BNO58" s="254"/>
      <c r="BNP58" s="196">
        <f t="shared" si="145"/>
        <v>0</v>
      </c>
      <c r="BNQ58" s="254"/>
      <c r="BNR58" s="254"/>
      <c r="BNS58" s="254"/>
      <c r="BNT58" s="254"/>
      <c r="BNU58" s="254"/>
      <c r="BNV58" s="196">
        <f t="shared" si="146"/>
        <v>0</v>
      </c>
      <c r="BNW58" s="254"/>
      <c r="BNX58" s="254"/>
      <c r="BNY58" s="254"/>
      <c r="BNZ58" s="254"/>
      <c r="BOA58" s="254"/>
      <c r="BOB58" s="196">
        <f t="shared" si="147"/>
        <v>0</v>
      </c>
      <c r="BOC58" s="254"/>
      <c r="BOD58" s="254"/>
      <c r="BOE58" s="254"/>
      <c r="BOF58" s="254"/>
      <c r="BOG58" s="254"/>
      <c r="BOH58" s="196">
        <f t="shared" si="148"/>
        <v>0</v>
      </c>
      <c r="BOI58" s="254"/>
      <c r="BOJ58" s="196">
        <f t="shared" si="149"/>
        <v>0</v>
      </c>
      <c r="BOK58" s="196">
        <f t="shared" si="150"/>
        <v>0</v>
      </c>
      <c r="BOL58" s="254"/>
      <c r="BOM58" s="254"/>
      <c r="BON58" s="254"/>
      <c r="BOO58" s="196">
        <f t="shared" si="240"/>
        <v>0</v>
      </c>
      <c r="BOP58" s="196"/>
      <c r="BOQ58" s="196"/>
      <c r="BOR58" s="196"/>
      <c r="BOS58" s="196"/>
      <c r="BOT58" s="196"/>
      <c r="BOU58" s="196">
        <f t="shared" si="151"/>
        <v>0</v>
      </c>
      <c r="BOV58" s="196"/>
      <c r="BOW58" s="196"/>
      <c r="BOX58" s="196"/>
      <c r="BOY58" s="196"/>
      <c r="BOZ58" s="196"/>
      <c r="BPA58" s="196"/>
      <c r="BPB58" s="196">
        <f t="shared" si="152"/>
        <v>0</v>
      </c>
      <c r="BPC58" s="196"/>
      <c r="BPD58" s="196"/>
      <c r="BPE58" s="196"/>
      <c r="BPF58" s="196"/>
      <c r="BPG58" s="196">
        <f t="shared" si="153"/>
        <v>0</v>
      </c>
      <c r="BPH58" s="196"/>
      <c r="BPI58" s="196"/>
      <c r="BPJ58" s="196"/>
      <c r="BPK58" s="196">
        <f t="shared" si="154"/>
        <v>0</v>
      </c>
      <c r="BPL58" s="196">
        <f t="shared" si="155"/>
        <v>0</v>
      </c>
      <c r="BPM58" s="196"/>
      <c r="BPN58" s="196"/>
      <c r="BPO58" s="196">
        <f t="shared" si="156"/>
        <v>0</v>
      </c>
      <c r="BPP58" s="196"/>
      <c r="BPQ58" s="196"/>
      <c r="BPR58" s="196"/>
      <c r="BPS58" s="196"/>
      <c r="BPT58" s="196"/>
      <c r="BPU58" s="196">
        <f t="shared" si="157"/>
        <v>0</v>
      </c>
      <c r="BPV58" s="196"/>
      <c r="BPW58" s="196"/>
      <c r="BPX58" s="196"/>
      <c r="BPY58" s="196"/>
      <c r="BPZ58" s="196">
        <f t="shared" si="241"/>
        <v>0</v>
      </c>
      <c r="BQA58" s="196"/>
      <c r="BQB58" s="196"/>
      <c r="BQC58" s="196"/>
      <c r="BQD58" s="196"/>
      <c r="BQE58" s="196"/>
      <c r="BQF58" s="196">
        <f t="shared" si="158"/>
        <v>0</v>
      </c>
      <c r="BQG58" s="196"/>
      <c r="BQH58" s="196"/>
      <c r="BQI58" s="196"/>
      <c r="BQJ58" s="196"/>
      <c r="BQK58" s="196"/>
      <c r="BQL58" s="196">
        <f t="shared" si="159"/>
        <v>0</v>
      </c>
      <c r="BQM58" s="196">
        <f t="shared" si="242"/>
        <v>0</v>
      </c>
      <c r="BQN58" s="196"/>
      <c r="BQO58" s="196"/>
      <c r="BQP58" s="196"/>
      <c r="BQQ58" s="196"/>
      <c r="BQR58" s="196">
        <f t="shared" si="160"/>
        <v>0</v>
      </c>
      <c r="BQS58" s="196"/>
      <c r="BQT58" s="196"/>
      <c r="BQU58" s="196"/>
      <c r="BQV58" s="196"/>
      <c r="BQW58" s="196"/>
      <c r="BQX58" s="196">
        <f t="shared" si="161"/>
        <v>0</v>
      </c>
      <c r="BQY58" s="196"/>
      <c r="BQZ58" s="196"/>
      <c r="BRA58" s="196"/>
      <c r="BRB58" s="196"/>
      <c r="BRC58" s="196"/>
      <c r="BRD58" s="196">
        <f t="shared" si="162"/>
        <v>0</v>
      </c>
      <c r="BRE58" s="196"/>
      <c r="BRF58" s="196"/>
      <c r="BRG58" s="196"/>
      <c r="BRH58" s="196"/>
      <c r="BRI58" s="196"/>
      <c r="BRJ58" s="196">
        <f t="shared" si="163"/>
        <v>0</v>
      </c>
      <c r="BRK58" s="196"/>
      <c r="BRL58" s="196"/>
      <c r="BRM58" s="196">
        <f t="shared" si="164"/>
        <v>0</v>
      </c>
      <c r="BRN58" s="196">
        <f t="shared" si="243"/>
        <v>0</v>
      </c>
      <c r="BRO58" s="196"/>
      <c r="BRP58" s="196"/>
      <c r="BRQ58" s="196"/>
      <c r="BRR58" s="196">
        <f t="shared" si="165"/>
        <v>0</v>
      </c>
      <c r="BRS58" s="196"/>
      <c r="BRT58" s="196"/>
      <c r="BRU58" s="196"/>
      <c r="BRV58" s="196"/>
      <c r="BRW58" s="196"/>
      <c r="BRX58" s="196">
        <f t="shared" si="166"/>
        <v>0</v>
      </c>
      <c r="BRY58" s="196"/>
      <c r="BRZ58" s="196"/>
      <c r="BSA58" s="196"/>
      <c r="BSB58" s="196"/>
      <c r="BSC58" s="196"/>
      <c r="BSD58" s="196">
        <f t="shared" si="167"/>
        <v>0</v>
      </c>
      <c r="BSE58" s="196"/>
      <c r="BSF58" s="196"/>
      <c r="BSG58" s="196"/>
      <c r="BSH58" s="196"/>
      <c r="BSI58" s="196"/>
      <c r="BSJ58" s="196">
        <f t="shared" si="168"/>
        <v>0</v>
      </c>
      <c r="BSK58" s="196"/>
      <c r="BSL58" s="196"/>
      <c r="BSM58" s="196"/>
      <c r="BSN58" s="196"/>
      <c r="BSO58" s="196">
        <f t="shared" si="169"/>
        <v>0</v>
      </c>
      <c r="BSP58" s="196">
        <f t="shared" si="170"/>
        <v>0</v>
      </c>
      <c r="BSQ58" s="196"/>
      <c r="BSR58" s="196">
        <f t="shared" si="171"/>
        <v>0</v>
      </c>
      <c r="BSS58" s="196"/>
      <c r="BST58" s="196"/>
      <c r="BSU58" s="196"/>
      <c r="BSV58" s="196"/>
      <c r="BSW58" s="196"/>
      <c r="BSX58" s="196">
        <f t="shared" si="172"/>
        <v>0</v>
      </c>
      <c r="BSY58" s="196"/>
      <c r="BSZ58" s="196"/>
      <c r="BTA58" s="196"/>
      <c r="BTB58" s="196"/>
      <c r="BTC58" s="196"/>
      <c r="BTD58" s="196">
        <f t="shared" si="173"/>
        <v>0</v>
      </c>
      <c r="BTE58" s="196"/>
      <c r="BTF58" s="196"/>
      <c r="BTG58" s="196"/>
      <c r="BTH58" s="196"/>
      <c r="BTI58" s="196"/>
      <c r="BTJ58" s="196">
        <f t="shared" si="174"/>
        <v>0</v>
      </c>
      <c r="BTK58" s="196"/>
      <c r="BTL58" s="196"/>
      <c r="BTM58" s="196"/>
      <c r="BTN58" s="196"/>
      <c r="BTO58" s="196"/>
      <c r="BTP58" s="196">
        <f t="shared" si="175"/>
        <v>0</v>
      </c>
      <c r="BTQ58" s="196">
        <f t="shared" si="176"/>
        <v>0</v>
      </c>
      <c r="BTR58" s="196"/>
      <c r="BTS58" s="196"/>
      <c r="BTT58" s="196"/>
      <c r="BTU58" s="196"/>
      <c r="BTV58" s="196">
        <f t="shared" si="177"/>
        <v>0</v>
      </c>
      <c r="BTW58" s="196"/>
      <c r="BTX58" s="196"/>
      <c r="BTY58" s="196"/>
      <c r="BTZ58" s="196"/>
      <c r="BUA58" s="196"/>
      <c r="BUB58" s="196">
        <f t="shared" si="178"/>
        <v>0</v>
      </c>
      <c r="BUC58" s="196"/>
      <c r="BUD58" s="196"/>
      <c r="BUE58" s="196"/>
      <c r="BUF58" s="196"/>
      <c r="BUG58" s="196"/>
      <c r="BUH58" s="196">
        <f t="shared" si="179"/>
        <v>0</v>
      </c>
      <c r="BUI58" s="196"/>
      <c r="BUJ58" s="196"/>
      <c r="BUK58" s="196"/>
      <c r="BUL58" s="196"/>
      <c r="BUM58" s="196"/>
      <c r="BUN58" s="196">
        <f t="shared" si="180"/>
        <v>0</v>
      </c>
      <c r="BUO58" s="196"/>
      <c r="BUP58" s="196"/>
      <c r="BUQ58" s="196">
        <f t="shared" si="181"/>
        <v>0</v>
      </c>
      <c r="BUR58" s="196">
        <f t="shared" si="182"/>
        <v>0</v>
      </c>
      <c r="BUS58" s="196"/>
      <c r="BUT58" s="196"/>
      <c r="BUU58" s="196"/>
      <c r="BUV58" s="196">
        <f t="shared" si="183"/>
        <v>0</v>
      </c>
      <c r="BUW58" s="196"/>
      <c r="BUX58" s="196"/>
      <c r="BUY58" s="196"/>
      <c r="BUZ58" s="196"/>
      <c r="BVA58" s="196"/>
      <c r="BVB58" s="196">
        <f t="shared" si="184"/>
        <v>0</v>
      </c>
      <c r="BVC58" s="196"/>
      <c r="BVD58" s="196"/>
      <c r="BVE58" s="196"/>
      <c r="BVF58" s="196"/>
      <c r="BVG58" s="196"/>
      <c r="BVH58" s="196">
        <f t="shared" si="185"/>
        <v>0</v>
      </c>
      <c r="BVI58" s="196"/>
      <c r="BVJ58" s="196"/>
      <c r="BVK58" s="196"/>
      <c r="BVL58" s="196"/>
      <c r="BVM58" s="196"/>
      <c r="BVN58" s="196">
        <f t="shared" si="206"/>
        <v>0</v>
      </c>
      <c r="BVO58" s="196"/>
      <c r="BVP58" s="196"/>
      <c r="BVQ58" s="196"/>
      <c r="BVR58" s="196"/>
      <c r="BVS58" s="196"/>
      <c r="BVT58" s="196">
        <f t="shared" si="186"/>
        <v>0</v>
      </c>
      <c r="BVU58" s="196">
        <f t="shared" si="187"/>
        <v>0</v>
      </c>
      <c r="BVV58" s="196">
        <f t="shared" si="244"/>
        <v>0</v>
      </c>
      <c r="BVW58" s="196"/>
      <c r="BVX58" s="196"/>
      <c r="BVY58" s="196"/>
      <c r="BVZ58" s="196"/>
      <c r="BWA58" s="196"/>
      <c r="BWB58" s="196">
        <f t="shared" si="245"/>
        <v>0</v>
      </c>
      <c r="BWC58" s="196"/>
      <c r="BWD58" s="196"/>
      <c r="BWE58" s="196"/>
      <c r="BWF58" s="196"/>
      <c r="BWG58" s="196"/>
      <c r="BWH58" s="196">
        <f t="shared" si="204"/>
        <v>0</v>
      </c>
      <c r="BWI58" s="196"/>
      <c r="BWJ58" s="196"/>
      <c r="BWK58" s="196"/>
      <c r="BWL58" s="196"/>
      <c r="BWM58" s="196"/>
      <c r="BWN58" s="196">
        <f t="shared" si="209"/>
        <v>0</v>
      </c>
      <c r="BWO58" s="196"/>
      <c r="BWP58" s="196"/>
      <c r="BWQ58" s="196"/>
      <c r="BWR58" s="196"/>
      <c r="BWS58" s="196"/>
      <c r="BWT58" s="196">
        <f t="shared" si="210"/>
        <v>0</v>
      </c>
      <c r="BWU58" s="196"/>
      <c r="BWV58" s="196">
        <f t="shared" si="246"/>
        <v>0</v>
      </c>
      <c r="BWW58" s="196">
        <f t="shared" si="247"/>
        <v>0</v>
      </c>
      <c r="BWX58" s="196"/>
      <c r="BWY58" s="196"/>
      <c r="BWZ58" s="196"/>
      <c r="BXA58" s="196"/>
      <c r="BXB58" s="196">
        <f t="shared" si="190"/>
        <v>0</v>
      </c>
      <c r="BXC58" s="196"/>
      <c r="BXD58" s="196"/>
      <c r="BXE58" s="196"/>
      <c r="BXF58" s="196"/>
      <c r="BXG58" s="196"/>
      <c r="BXH58" s="196">
        <f t="shared" si="191"/>
        <v>0</v>
      </c>
      <c r="BXI58" s="196"/>
      <c r="BXJ58" s="196"/>
      <c r="BXK58" s="196"/>
      <c r="BXL58" s="196"/>
      <c r="BXM58" s="196"/>
      <c r="BXN58" s="196">
        <f t="shared" si="192"/>
        <v>0</v>
      </c>
      <c r="BXO58" s="196"/>
      <c r="BXP58" s="196"/>
      <c r="BXQ58" s="196"/>
      <c r="BXR58" s="196"/>
      <c r="BXS58" s="196"/>
      <c r="BXT58" s="196">
        <f t="shared" si="193"/>
        <v>0</v>
      </c>
      <c r="BXU58" s="196">
        <f t="shared" si="194"/>
        <v>0</v>
      </c>
      <c r="BXV58" s="196"/>
      <c r="BXW58" s="196"/>
      <c r="BXX58" s="196"/>
      <c r="BXY58" s="196">
        <f t="shared" si="195"/>
        <v>0</v>
      </c>
      <c r="BXZ58" s="196"/>
      <c r="BYA58" s="196"/>
      <c r="BYB58" s="196"/>
      <c r="BYC58" s="196"/>
      <c r="BYD58" s="196"/>
      <c r="BYE58" s="196">
        <f t="shared" si="196"/>
        <v>0</v>
      </c>
      <c r="BYF58" s="196"/>
      <c r="BYG58" s="196"/>
      <c r="BYH58" s="196"/>
      <c r="BYI58" s="196"/>
      <c r="BYJ58" s="196"/>
      <c r="BYK58" s="196">
        <f t="shared" si="207"/>
        <v>0</v>
      </c>
      <c r="BYL58" s="196"/>
      <c r="BYM58" s="196"/>
      <c r="BYN58" s="196"/>
      <c r="BYO58" s="196"/>
      <c r="BYP58" s="196"/>
      <c r="BYQ58" s="196">
        <f t="shared" si="205"/>
        <v>0</v>
      </c>
      <c r="BYR58" s="196"/>
      <c r="BYS58" s="196"/>
      <c r="BYT58" s="196"/>
      <c r="BYU58" s="196"/>
      <c r="BYV58" s="196">
        <f t="shared" si="197"/>
        <v>0</v>
      </c>
      <c r="BYW58" s="196">
        <f t="shared" si="198"/>
        <v>0</v>
      </c>
      <c r="BYX58" s="196"/>
      <c r="BYY58" s="196">
        <f t="shared" si="199"/>
        <v>0</v>
      </c>
      <c r="BYZ58" s="196"/>
      <c r="BZA58" s="196"/>
      <c r="BZB58" s="196"/>
      <c r="BZC58" s="196"/>
      <c r="BZD58" s="196"/>
      <c r="BZE58" s="196">
        <f t="shared" si="200"/>
        <v>0</v>
      </c>
      <c r="BZF58" s="196"/>
      <c r="BZG58" s="196"/>
      <c r="BZH58" s="196"/>
      <c r="BZI58" s="196"/>
      <c r="BZJ58" s="196">
        <f t="shared" si="201"/>
        <v>0</v>
      </c>
      <c r="BZK58" s="196"/>
      <c r="BZL58" s="196"/>
      <c r="BZM58" s="196"/>
      <c r="BZN58" s="196"/>
      <c r="BZO58" s="196"/>
      <c r="BZP58" s="196">
        <f t="shared" si="229"/>
        <v>0</v>
      </c>
      <c r="BZQ58" s="196">
        <f t="shared" si="202"/>
        <v>0</v>
      </c>
      <c r="BZR58" s="196">
        <f t="shared" si="203"/>
        <v>0</v>
      </c>
      <c r="BZS58" s="237"/>
      <c r="BZT58" s="198"/>
      <c r="BZU58" s="198"/>
      <c r="BZV58" s="199"/>
      <c r="BZW58" s="211"/>
      <c r="BZX58" s="233"/>
      <c r="BZY58" s="198"/>
      <c r="BZZ58" s="198"/>
      <c r="CAA58" s="198"/>
      <c r="CAB58" s="199"/>
      <c r="CAC58" s="211"/>
      <c r="CAD58" s="211"/>
      <c r="CAE58" s="198"/>
      <c r="CAF58" s="199"/>
      <c r="CAG58" s="237"/>
      <c r="CAH58" s="237"/>
      <c r="CAI58" s="198"/>
      <c r="CAJ58" s="198"/>
      <c r="CAK58" s="198"/>
      <c r="CAL58" s="199"/>
      <c r="CAM58" s="240"/>
      <c r="CAN58" s="240"/>
      <c r="CAO58" s="198"/>
      <c r="CAP58" s="199"/>
      <c r="CAQ58" s="211"/>
      <c r="CAR58" s="211"/>
      <c r="CAS58" s="198"/>
      <c r="CAT58" s="199"/>
      <c r="CAU58" s="233"/>
      <c r="CAV58" s="233"/>
      <c r="CAW58" s="198"/>
      <c r="CAX58" s="198"/>
      <c r="CAY58" s="198"/>
      <c r="CAZ58" s="198"/>
      <c r="CBA58" s="198"/>
      <c r="CBB58" s="199"/>
      <c r="CBC58" s="233"/>
      <c r="CBD58" s="233"/>
      <c r="CBE58" s="198"/>
      <c r="CBF58" s="198"/>
      <c r="CBG58" s="198"/>
      <c r="CBH58" s="198"/>
      <c r="CBI58" s="198"/>
      <c r="CBJ58" s="198"/>
      <c r="CBK58" s="198"/>
      <c r="CBL58" s="198"/>
      <c r="CBM58" s="198"/>
      <c r="CBN58" s="198"/>
      <c r="CBO58" s="198"/>
      <c r="CBP58" s="198"/>
      <c r="CBQ58" s="198"/>
      <c r="CBR58" s="198"/>
      <c r="CBS58" s="198"/>
      <c r="CBT58" s="198"/>
      <c r="CBU58" s="198"/>
      <c r="CBV58" s="198"/>
      <c r="CBW58" s="198"/>
      <c r="CBX58" s="198"/>
      <c r="CBY58" s="198"/>
      <c r="CBZ58" s="198"/>
      <c r="CCA58" s="198"/>
      <c r="CCB58" s="198"/>
      <c r="CCC58" s="199"/>
      <c r="CCD58" s="199"/>
      <c r="CCE58" s="199"/>
      <c r="CCF58" s="198"/>
      <c r="CCG58" s="199"/>
      <c r="CCH58" s="199"/>
      <c r="CCI58" s="199"/>
      <c r="CCJ58" s="198"/>
      <c r="CCK58" s="198"/>
      <c r="CCL58" s="198"/>
      <c r="CCM58" s="199"/>
      <c r="CCN58" s="237"/>
      <c r="CCO58" s="237"/>
      <c r="CCP58" s="198"/>
      <c r="CCQ58" s="198"/>
      <c r="CCR58" s="198"/>
      <c r="CCS58" s="198">
        <f t="shared" si="248"/>
        <v>0</v>
      </c>
      <c r="CCT58" s="199"/>
      <c r="CDA58" s="225" t="s">
        <v>237</v>
      </c>
      <c r="CDB58" s="225">
        <v>7.1936501457725947E-3</v>
      </c>
      <c r="CDC58" s="225"/>
      <c r="CDJ58" s="215" t="s">
        <v>105</v>
      </c>
      <c r="CDK58" s="256">
        <f>+SUM(CDK48:CDK57)</f>
        <v>12.42339840379009</v>
      </c>
      <c r="CDL58" s="256">
        <f>+SUM(CDL48:CDL57)</f>
        <v>39.203266674927114</v>
      </c>
      <c r="CDY58" s="229" t="s">
        <v>231</v>
      </c>
      <c r="CDZ58" s="230"/>
      <c r="CEA58" s="230">
        <v>30.106777140000002</v>
      </c>
    </row>
    <row r="59" spans="1:2159" s="200" customFormat="1" outlineLevel="1" x14ac:dyDescent="0.2">
      <c r="A59" s="204" t="s">
        <v>12</v>
      </c>
      <c r="B59" s="195">
        <v>11.103385190000001</v>
      </c>
      <c r="C59" s="195">
        <v>32.002533979999995</v>
      </c>
      <c r="D59" s="195">
        <v>22.199206939999996</v>
      </c>
      <c r="E59" s="195">
        <v>7.31776157</v>
      </c>
      <c r="F59" s="195">
        <v>10.255693219999998</v>
      </c>
      <c r="G59" s="195">
        <v>11.667813629999999</v>
      </c>
      <c r="H59" s="195">
        <v>75.479854589999988</v>
      </c>
      <c r="I59" s="195">
        <v>25.706029879999996</v>
      </c>
      <c r="J59" s="195">
        <v>17.485872990000001</v>
      </c>
      <c r="K59" s="195">
        <v>15.939442579999998</v>
      </c>
      <c r="L59" s="195">
        <v>24.168884150000007</v>
      </c>
      <c r="M59" s="195">
        <v>13.774676700000001</v>
      </c>
      <c r="N59" s="195">
        <v>28.075065519999999</v>
      </c>
      <c r="O59" s="202">
        <v>284.07283575000014</v>
      </c>
      <c r="P59" s="195">
        <v>6.1435500000000002E-3</v>
      </c>
      <c r="Q59" s="195">
        <v>0.77710299999999999</v>
      </c>
      <c r="R59" s="195">
        <v>9.4E-2</v>
      </c>
      <c r="S59" s="195">
        <v>1.6449850800000001</v>
      </c>
      <c r="T59" s="195">
        <v>0.54624279000000009</v>
      </c>
      <c r="U59" s="195">
        <v>3.0684744200000003</v>
      </c>
      <c r="V59" s="195">
        <v>0.13503098999999999</v>
      </c>
      <c r="W59" s="195">
        <v>0.38422448999999997</v>
      </c>
      <c r="X59" s="195">
        <v>0.13804</v>
      </c>
      <c r="Y59" s="195">
        <v>0.31290577999999997</v>
      </c>
      <c r="Z59" s="195">
        <v>0.25217137000000001</v>
      </c>
      <c r="AA59" s="195">
        <v>1.2223726299999997</v>
      </c>
      <c r="AB59" s="195"/>
      <c r="AC59" s="195">
        <v>1.2417064400000002</v>
      </c>
      <c r="AD59" s="195">
        <v>4.2592999999999999E-2</v>
      </c>
      <c r="AE59" s="195"/>
      <c r="AF59" s="195">
        <v>1.2842994400000003</v>
      </c>
      <c r="AG59" s="195">
        <v>0.05</v>
      </c>
      <c r="AH59" s="195">
        <v>0.76675086999999997</v>
      </c>
      <c r="AI59" s="195"/>
      <c r="AJ59" s="195">
        <v>0.31701154999999998</v>
      </c>
      <c r="AK59" s="195"/>
      <c r="AL59" s="195">
        <v>1.13376242</v>
      </c>
      <c r="AM59" s="195">
        <v>6.7089089100000008</v>
      </c>
      <c r="AN59" s="195">
        <v>0.19444</v>
      </c>
      <c r="AO59" s="195"/>
      <c r="AP59" s="195"/>
      <c r="AQ59" s="195">
        <v>1.7193860000000002E-2</v>
      </c>
      <c r="AR59" s="195">
        <v>0.19746808999999999</v>
      </c>
      <c r="AS59" s="195">
        <v>0.40910194999999999</v>
      </c>
      <c r="AT59" s="195">
        <v>3.060819E-2</v>
      </c>
      <c r="AU59" s="195">
        <v>3.4037600000000001E-2</v>
      </c>
      <c r="AV59" s="195">
        <v>0.35353453999999995</v>
      </c>
      <c r="AW59" s="195">
        <v>0.41818032999999993</v>
      </c>
      <c r="AX59" s="195"/>
      <c r="AY59" s="195">
        <v>0.37860832</v>
      </c>
      <c r="AZ59" s="195">
        <v>0.16315352999999999</v>
      </c>
      <c r="BA59" s="195">
        <v>8.7467710000000004E-2</v>
      </c>
      <c r="BB59" s="195">
        <v>7.7711799999999984E-2</v>
      </c>
      <c r="BC59" s="195">
        <v>0.70694135999999996</v>
      </c>
      <c r="BD59" s="195">
        <v>0.27062840999999999</v>
      </c>
      <c r="BE59" s="195">
        <v>0.65227056000000005</v>
      </c>
      <c r="BF59" s="195"/>
      <c r="BG59" s="195">
        <v>0.8333041699999999</v>
      </c>
      <c r="BH59" s="195">
        <v>0.44203770000000003</v>
      </c>
      <c r="BI59" s="195">
        <v>2.19824084</v>
      </c>
      <c r="BJ59" s="195">
        <v>9.4667000000000001E-2</v>
      </c>
      <c r="BK59" s="195">
        <v>9.4667000000000001E-2</v>
      </c>
      <c r="BL59" s="195">
        <v>3.8271314800000003</v>
      </c>
      <c r="BM59" s="195">
        <v>3.75246609</v>
      </c>
      <c r="BN59" s="195"/>
      <c r="BO59" s="195">
        <v>0.23352000000000001</v>
      </c>
      <c r="BP59" s="195">
        <v>0.24132000000000001</v>
      </c>
      <c r="BQ59" s="195">
        <v>4.2273060899999999</v>
      </c>
      <c r="BR59" s="195">
        <v>0.12910261000000001</v>
      </c>
      <c r="BS59" s="195"/>
      <c r="BT59" s="195">
        <v>3.7594820000000001E-2</v>
      </c>
      <c r="BU59" s="195">
        <v>1.3217090000000001E-2</v>
      </c>
      <c r="BV59" s="195">
        <v>5.901986E-2</v>
      </c>
      <c r="BW59" s="195">
        <v>0.23893438</v>
      </c>
      <c r="BX59" s="195">
        <v>0.55202023999999994</v>
      </c>
      <c r="BY59" s="195"/>
      <c r="BZ59" s="195">
        <v>6.6599999999999998E-6</v>
      </c>
      <c r="CA59" s="195">
        <v>0.84871753000000005</v>
      </c>
      <c r="CB59" s="195">
        <v>36.422053019999993</v>
      </c>
      <c r="CC59" s="195">
        <v>37.822797449999989</v>
      </c>
      <c r="CD59" s="195">
        <v>4.2989779999999998E-2</v>
      </c>
      <c r="CE59" s="195">
        <v>0.23973307000000002</v>
      </c>
      <c r="CF59" s="195">
        <v>1.2172818599999999</v>
      </c>
      <c r="CG59" s="195">
        <v>0.32009490000000002</v>
      </c>
      <c r="CH59" s="195">
        <v>1.82009961</v>
      </c>
      <c r="CI59" s="195">
        <v>0.20280367999999999</v>
      </c>
      <c r="CJ59" s="195">
        <v>2.0731299999999998E-2</v>
      </c>
      <c r="CK59" s="195">
        <v>0.13797155999999999</v>
      </c>
      <c r="CL59" s="195"/>
      <c r="CM59" s="195">
        <v>0.36150653999999999</v>
      </c>
      <c r="CN59" s="195">
        <v>44.470644069999992</v>
      </c>
      <c r="CO59" s="195">
        <v>6.6438810000000001E-2</v>
      </c>
      <c r="CP59" s="195">
        <v>6.6438810000000001E-2</v>
      </c>
      <c r="CQ59" s="195">
        <v>0.14490225000000001</v>
      </c>
      <c r="CR59" s="195">
        <v>1.4955899999999999E-2</v>
      </c>
      <c r="CS59" s="195">
        <v>6.3155815300000002</v>
      </c>
      <c r="CT59" s="195">
        <v>0.50846804999999995</v>
      </c>
      <c r="CU59" s="195">
        <v>2.5174490000000001E-2</v>
      </c>
      <c r="CV59" s="195">
        <v>7.0090822199999998</v>
      </c>
      <c r="CW59" s="195">
        <v>0.34859899999999999</v>
      </c>
      <c r="CX59" s="195">
        <v>4.7770400000000005E-2</v>
      </c>
      <c r="CY59" s="195">
        <v>0.40505999999999998</v>
      </c>
      <c r="CZ59" s="195">
        <v>9.5475000000000004E-2</v>
      </c>
      <c r="DA59" s="195">
        <v>2.5446389999999999E-2</v>
      </c>
      <c r="DB59" s="195">
        <v>0.92235078999999998</v>
      </c>
      <c r="DC59" s="195">
        <v>0.52278115000000003</v>
      </c>
      <c r="DD59" s="195">
        <v>0.9282430599999999</v>
      </c>
      <c r="DE59" s="195">
        <v>0.65180190999999998</v>
      </c>
      <c r="DF59" s="195">
        <v>6.712361E-2</v>
      </c>
      <c r="DG59" s="195"/>
      <c r="DH59" s="195">
        <v>2.1699497299999999</v>
      </c>
      <c r="DI59" s="195">
        <v>0.20249001</v>
      </c>
      <c r="DJ59" s="195"/>
      <c r="DK59" s="195">
        <v>0.54604823999999996</v>
      </c>
      <c r="DL59" s="195">
        <v>0.26780920999999996</v>
      </c>
      <c r="DM59" s="195">
        <v>8.1191099999999988E-3</v>
      </c>
      <c r="DN59" s="195">
        <v>1.02446657</v>
      </c>
      <c r="DO59" s="195">
        <v>11.192288119999997</v>
      </c>
      <c r="DP59" s="195">
        <v>8.4782999999999997E-2</v>
      </c>
      <c r="DQ59" s="195"/>
      <c r="DR59" s="195">
        <v>0.13237099999999999</v>
      </c>
      <c r="DS59" s="195">
        <v>0.11859760000000001</v>
      </c>
      <c r="DT59" s="195">
        <v>0.33575159999999998</v>
      </c>
      <c r="DU59" s="195">
        <v>7.4505719999999998E-2</v>
      </c>
      <c r="DV59" s="195">
        <v>0.41691128999999999</v>
      </c>
      <c r="DW59" s="195">
        <v>9.8948399999999992E-2</v>
      </c>
      <c r="DX59" s="195"/>
      <c r="DY59" s="195">
        <v>0.21313876000000001</v>
      </c>
      <c r="DZ59" s="195">
        <v>0.80350416999999996</v>
      </c>
      <c r="EA59" s="195">
        <v>0.4</v>
      </c>
      <c r="EB59" s="195">
        <v>0.47260943</v>
      </c>
      <c r="EC59" s="195">
        <v>0.36701931999999993</v>
      </c>
      <c r="ED59" s="195">
        <v>1.0266</v>
      </c>
      <c r="EE59" s="195">
        <v>0.21457699999999999</v>
      </c>
      <c r="EF59" s="195">
        <v>2.4808057499999996</v>
      </c>
      <c r="EG59" s="195">
        <v>0.34277125000000003</v>
      </c>
      <c r="EH59" s="195">
        <v>0.11915631</v>
      </c>
      <c r="EI59" s="195">
        <v>0.28778825000000002</v>
      </c>
      <c r="EJ59" s="195">
        <v>0.35128406999999995</v>
      </c>
      <c r="EK59" s="195">
        <v>1.10099988</v>
      </c>
      <c r="EL59" s="195"/>
      <c r="EM59" s="195">
        <v>0.86671240000000005</v>
      </c>
      <c r="EN59" s="195">
        <v>0.86671240000000005</v>
      </c>
      <c r="EO59" s="195">
        <v>5.5877738000000008</v>
      </c>
      <c r="EP59" s="195"/>
      <c r="EQ59" s="195"/>
      <c r="ER59" s="195">
        <v>2.8000000000000001E-2</v>
      </c>
      <c r="ES59" s="195">
        <v>2.8000000000000001E-2</v>
      </c>
      <c r="ET59" s="195"/>
      <c r="EU59" s="195">
        <v>0.51959199</v>
      </c>
      <c r="EV59" s="195">
        <v>0.58327213</v>
      </c>
      <c r="EW59" s="195"/>
      <c r="EX59" s="195">
        <v>0.94399616999999991</v>
      </c>
      <c r="EY59" s="195">
        <v>2.0468602899999997</v>
      </c>
      <c r="EZ59" s="195">
        <v>6.5590800000000001E-3</v>
      </c>
      <c r="FA59" s="195">
        <v>0.42561298999999991</v>
      </c>
      <c r="FB59" s="195">
        <v>0.93837140999999991</v>
      </c>
      <c r="FC59" s="195"/>
      <c r="FD59" s="195">
        <v>5.1499999999999997E-2</v>
      </c>
      <c r="FE59" s="195">
        <v>1.4220434799999997</v>
      </c>
      <c r="FF59" s="195">
        <v>1.0609370000000002E-2</v>
      </c>
      <c r="FG59" s="195">
        <v>0.5863872</v>
      </c>
      <c r="FH59" s="195"/>
      <c r="FI59" s="195"/>
      <c r="FJ59" s="195">
        <v>0.59699656999999995</v>
      </c>
      <c r="FK59" s="195"/>
      <c r="FL59" s="195">
        <v>2.5374999999999998E-3</v>
      </c>
      <c r="FM59" s="195">
        <v>1.35531</v>
      </c>
      <c r="FN59" s="195">
        <v>5.0441640000000003E-2</v>
      </c>
      <c r="FO59" s="195">
        <v>1.4082891400000002</v>
      </c>
      <c r="FP59" s="195">
        <v>5.5021894799999993</v>
      </c>
      <c r="FQ59" s="195"/>
      <c r="FR59" s="195"/>
      <c r="FS59" s="195"/>
      <c r="FT59" s="195">
        <v>0.93970730000000002</v>
      </c>
      <c r="FU59" s="195">
        <v>7.4518343599999994</v>
      </c>
      <c r="FV59" s="195">
        <v>2.9466289999999999E-2</v>
      </c>
      <c r="FW59" s="195">
        <v>0.20282358</v>
      </c>
      <c r="FX59" s="195">
        <v>8.6238315300000004</v>
      </c>
      <c r="FY59" s="195"/>
      <c r="FZ59" s="195">
        <v>0.43565814000000003</v>
      </c>
      <c r="GA59" s="195">
        <v>0.13155</v>
      </c>
      <c r="GB59" s="195"/>
      <c r="GC59" s="195"/>
      <c r="GD59" s="195">
        <v>0.56720813999999997</v>
      </c>
      <c r="GE59" s="195">
        <v>0.46769271999999995</v>
      </c>
      <c r="GF59" s="195">
        <v>0.81248329000000008</v>
      </c>
      <c r="GG59" s="195"/>
      <c r="GH59" s="195"/>
      <c r="GI59" s="195"/>
      <c r="GJ59" s="195">
        <v>1.2801760099999999</v>
      </c>
      <c r="GK59" s="195">
        <v>3.3083599999999998E-2</v>
      </c>
      <c r="GL59" s="195">
        <v>1.3800830500000001</v>
      </c>
      <c r="GM59" s="195">
        <v>0.20955389999999999</v>
      </c>
      <c r="GN59" s="195"/>
      <c r="GO59" s="195">
        <v>6.942211999999999E-2</v>
      </c>
      <c r="GP59" s="195">
        <v>1.69214267</v>
      </c>
      <c r="GQ59" s="195">
        <v>12.163358349999998</v>
      </c>
      <c r="GR59" s="195">
        <v>1.553125E-2</v>
      </c>
      <c r="GS59" s="195">
        <v>8.6835809999999999E-2</v>
      </c>
      <c r="GT59" s="195">
        <v>0.14945246999999998</v>
      </c>
      <c r="GU59" s="195">
        <v>0.25071313000000001</v>
      </c>
      <c r="GV59" s="195">
        <v>8.0081600000000003E-3</v>
      </c>
      <c r="GW59" s="195">
        <v>0.51054082000000001</v>
      </c>
      <c r="GX59" s="195"/>
      <c r="GY59" s="195"/>
      <c r="GZ59" s="195">
        <v>8.8338280000000005E-2</v>
      </c>
      <c r="HA59" s="195"/>
      <c r="HB59" s="195">
        <v>1.8778200000000002E-2</v>
      </c>
      <c r="HC59" s="195">
        <v>0.10711648000000001</v>
      </c>
      <c r="HD59" s="195"/>
      <c r="HE59" s="195">
        <v>0.11550000000000001</v>
      </c>
      <c r="HF59" s="195"/>
      <c r="HG59" s="195"/>
      <c r="HH59" s="195">
        <v>0.22264145999999999</v>
      </c>
      <c r="HI59" s="195">
        <v>0.33814146</v>
      </c>
      <c r="HJ59" s="195">
        <v>0.69478340000000005</v>
      </c>
      <c r="HK59" s="195"/>
      <c r="HL59" s="195">
        <v>0.1166</v>
      </c>
      <c r="HM59" s="195">
        <v>0.25567715000000002</v>
      </c>
      <c r="HN59" s="195">
        <v>7.5620000000000001E-3</v>
      </c>
      <c r="HO59" s="195">
        <v>1.0746225500000002</v>
      </c>
      <c r="HP59" s="195"/>
      <c r="HQ59" s="195">
        <v>0.21846551</v>
      </c>
      <c r="HR59" s="195">
        <v>2.319394</v>
      </c>
      <c r="HS59" s="195">
        <v>2.5378595100000001</v>
      </c>
      <c r="HT59" s="195">
        <v>4.5682808200000009</v>
      </c>
      <c r="HU59" s="195"/>
      <c r="HV59" s="195">
        <v>1.22063692</v>
      </c>
      <c r="HW59" s="195">
        <v>1.22063692</v>
      </c>
      <c r="HX59" s="195"/>
      <c r="HY59" s="195">
        <v>0.49508940000000001</v>
      </c>
      <c r="HZ59" s="195"/>
      <c r="IA59" s="195">
        <v>1.706512E-2</v>
      </c>
      <c r="IB59" s="195">
        <v>0.47994978000000005</v>
      </c>
      <c r="IC59" s="195">
        <v>0.99210430000000005</v>
      </c>
      <c r="ID59" s="195"/>
      <c r="IE59" s="195"/>
      <c r="IF59" s="195">
        <v>1.6148700000000002E-2</v>
      </c>
      <c r="IG59" s="195">
        <v>2.3644499999999997E-3</v>
      </c>
      <c r="IH59" s="195">
        <v>1.5365E-2</v>
      </c>
      <c r="II59" s="195">
        <v>3.3878150000000003E-2</v>
      </c>
      <c r="IJ59" s="195"/>
      <c r="IK59" s="195">
        <v>0.17205000000000001</v>
      </c>
      <c r="IL59" s="195">
        <v>0.18112879000000001</v>
      </c>
      <c r="IM59" s="195"/>
      <c r="IN59" s="195">
        <v>9.1079999999999994E-2</v>
      </c>
      <c r="IO59" s="195">
        <v>0.44425879000000001</v>
      </c>
      <c r="IP59" s="195">
        <v>2.0540862500000001</v>
      </c>
      <c r="IQ59" s="195"/>
      <c r="IR59" s="195">
        <v>0.13819529999999999</v>
      </c>
      <c r="IS59" s="195">
        <v>7.3679300000000003</v>
      </c>
      <c r="IT59" s="195">
        <v>7.0788015999999994</v>
      </c>
      <c r="IU59" s="195">
        <v>16.63901315</v>
      </c>
      <c r="IV59" s="195">
        <v>19.329891309999997</v>
      </c>
      <c r="IW59" s="195"/>
      <c r="IX59" s="195">
        <v>0.70576968000000007</v>
      </c>
      <c r="IY59" s="195">
        <v>1.891433E-2</v>
      </c>
      <c r="IZ59" s="195"/>
      <c r="JA59" s="195">
        <v>1.706512E-2</v>
      </c>
      <c r="JB59" s="195">
        <v>0.74174913000000009</v>
      </c>
      <c r="JC59" s="195"/>
      <c r="JD59" s="195">
        <v>1.1768416300000002</v>
      </c>
      <c r="JE59" s="195"/>
      <c r="JF59" s="195">
        <v>1.0456E-2</v>
      </c>
      <c r="JG59" s="195">
        <v>0.57447929999999992</v>
      </c>
      <c r="JH59" s="195">
        <v>1.7617769300000001</v>
      </c>
      <c r="JI59" s="195"/>
      <c r="JJ59" s="195"/>
      <c r="JK59" s="195">
        <v>5.8812749999999997E-2</v>
      </c>
      <c r="JL59" s="195">
        <v>1.9E-2</v>
      </c>
      <c r="JM59" s="195">
        <v>0.60292771999999994</v>
      </c>
      <c r="JN59" s="195">
        <v>0.68074046999999993</v>
      </c>
      <c r="JO59" s="195"/>
      <c r="JP59" s="195">
        <v>0.30858999999999998</v>
      </c>
      <c r="JQ59" s="195">
        <v>0.35072930000000002</v>
      </c>
      <c r="JR59" s="195">
        <v>4.4822710000000002E-2</v>
      </c>
      <c r="JS59" s="195">
        <v>9.2815290000000009E-2</v>
      </c>
      <c r="JT59" s="195">
        <v>0.79695729999999998</v>
      </c>
      <c r="JU59" s="195">
        <v>0.19532910000000001</v>
      </c>
      <c r="JV59" s="195">
        <v>0.19532910000000001</v>
      </c>
      <c r="JW59" s="195">
        <v>4.1765529299999997</v>
      </c>
      <c r="JX59" s="195"/>
      <c r="JY59" s="195">
        <v>1.8714999999999999E-2</v>
      </c>
      <c r="JZ59" s="195">
        <v>0.28625354999999997</v>
      </c>
      <c r="KA59" s="195">
        <v>0.30496854999999995</v>
      </c>
      <c r="KB59" s="195">
        <v>0.10395</v>
      </c>
      <c r="KC59" s="195">
        <v>4.7524999999999998E-3</v>
      </c>
      <c r="KD59" s="195">
        <v>0.87679841000000003</v>
      </c>
      <c r="KE59" s="195"/>
      <c r="KF59" s="195"/>
      <c r="KG59" s="195">
        <v>0.98550091000000006</v>
      </c>
      <c r="KH59" s="195">
        <v>0.14130000000000001</v>
      </c>
      <c r="KI59" s="195">
        <v>0.53691065999999987</v>
      </c>
      <c r="KJ59" s="195"/>
      <c r="KK59" s="195">
        <v>1.29444303</v>
      </c>
      <c r="KL59" s="195"/>
      <c r="KM59" s="195">
        <v>1.97265369</v>
      </c>
      <c r="KN59" s="195">
        <v>0.30169152000000005</v>
      </c>
      <c r="KO59" s="195">
        <v>7.9237390000000005E-2</v>
      </c>
      <c r="KP59" s="195">
        <v>0.34902549999999999</v>
      </c>
      <c r="KQ59" s="195"/>
      <c r="KR59" s="195">
        <v>0.52452452000000005</v>
      </c>
      <c r="KS59" s="195">
        <v>1.2544789300000001</v>
      </c>
      <c r="KT59" s="195"/>
      <c r="KU59" s="195">
        <v>5.5086577800000001</v>
      </c>
      <c r="KV59" s="195">
        <v>0.15217720000000001</v>
      </c>
      <c r="KW59" s="195">
        <v>5.6608349799999997</v>
      </c>
      <c r="KX59" s="195">
        <v>10.17843706</v>
      </c>
      <c r="KY59" s="195">
        <v>3.9999900000000001E-3</v>
      </c>
      <c r="KZ59" s="195"/>
      <c r="LA59" s="195">
        <v>3.9999900000000001E-3</v>
      </c>
      <c r="LB59" s="195"/>
      <c r="LC59" s="195">
        <v>7.40008</v>
      </c>
      <c r="LD59" s="195">
        <v>0.90782134000000003</v>
      </c>
      <c r="LE59" s="195"/>
      <c r="LF59" s="195"/>
      <c r="LG59" s="195">
        <v>8.3079013400000008</v>
      </c>
      <c r="LH59" s="195"/>
      <c r="LI59" s="195">
        <v>4.2368870000000003E-2</v>
      </c>
      <c r="LJ59" s="195">
        <v>0.63054211000000016</v>
      </c>
      <c r="LK59" s="195">
        <v>9.0688000000000001E-3</v>
      </c>
      <c r="LL59" s="195">
        <v>0.10531236999999999</v>
      </c>
      <c r="LM59" s="195">
        <v>0.78729215000000008</v>
      </c>
      <c r="LN59" s="195"/>
      <c r="LO59" s="195">
        <v>1.706512E-2</v>
      </c>
      <c r="LP59" s="195">
        <v>0.58326905999999989</v>
      </c>
      <c r="LQ59" s="195">
        <v>6.7950880000000005E-2</v>
      </c>
      <c r="LR59" s="195">
        <v>0.34397875</v>
      </c>
      <c r="LS59" s="195">
        <v>1.0122638099999999</v>
      </c>
      <c r="LT59" s="195">
        <v>3.0161779999999999E-2</v>
      </c>
      <c r="LU59" s="195">
        <v>0.33818147999999998</v>
      </c>
      <c r="LV59" s="195">
        <v>1.0830253100000002</v>
      </c>
      <c r="LW59" s="195">
        <v>0.65892552000000004</v>
      </c>
      <c r="LX59" s="195"/>
      <c r="LY59" s="195">
        <v>2.11029409</v>
      </c>
      <c r="LZ59" s="195">
        <v>12.221751379999997</v>
      </c>
      <c r="MA59" s="195">
        <v>139.92720771000003</v>
      </c>
      <c r="MB59" s="195">
        <v>2.7762180000000001E-2</v>
      </c>
      <c r="MC59" s="195">
        <v>2.480104E-2</v>
      </c>
      <c r="MD59" s="195"/>
      <c r="ME59" s="195"/>
      <c r="MF59" s="195">
        <v>5.2563220000000001E-2</v>
      </c>
      <c r="MG59" s="195">
        <v>3.1916770099999998</v>
      </c>
      <c r="MH59" s="195"/>
      <c r="MI59" s="195">
        <v>2.964139E-2</v>
      </c>
      <c r="MJ59" s="195"/>
      <c r="MK59" s="195"/>
      <c r="ML59" s="195">
        <v>3.2213183999999999</v>
      </c>
      <c r="MM59" s="195"/>
      <c r="MN59" s="195">
        <v>2.1384874599999999</v>
      </c>
      <c r="MO59" s="202"/>
      <c r="MP59" s="202"/>
      <c r="MQ59" s="202">
        <v>0.71376598000000002</v>
      </c>
      <c r="MR59" s="202">
        <v>2.8522534400000001</v>
      </c>
      <c r="MS59" s="202">
        <v>0.22131545000000002</v>
      </c>
      <c r="MT59" s="202"/>
      <c r="MU59" s="202">
        <v>0.57981480000000007</v>
      </c>
      <c r="MV59" s="202"/>
      <c r="MW59" s="202">
        <v>0.80113025000000015</v>
      </c>
      <c r="MX59" s="202">
        <v>2.3440489999999998E-2</v>
      </c>
      <c r="MY59" s="202">
        <v>1.0609370000000002E-2</v>
      </c>
      <c r="MZ59" s="202">
        <v>3.4049860000000001E-2</v>
      </c>
      <c r="NA59" s="195">
        <v>6.9613151699999989</v>
      </c>
      <c r="NB59" s="195">
        <v>1.706512E-2</v>
      </c>
      <c r="NC59" s="195">
        <v>7.9949999999999993E-2</v>
      </c>
      <c r="ND59" s="195"/>
      <c r="NE59" s="195">
        <v>9.7015119999999996E-2</v>
      </c>
      <c r="NF59" s="195">
        <v>0.34955605000000001</v>
      </c>
      <c r="NG59" s="195">
        <v>0.13793670000000002</v>
      </c>
      <c r="NH59" s="195">
        <v>2.3265415299999996</v>
      </c>
      <c r="NI59" s="195">
        <v>2.4227430299999999</v>
      </c>
      <c r="NJ59" s="195">
        <v>8.1433480000000003E-2</v>
      </c>
      <c r="NK59" s="195">
        <v>5.3182107900000002</v>
      </c>
      <c r="NL59" s="195"/>
      <c r="NM59" s="195">
        <v>1.706512E-2</v>
      </c>
      <c r="NN59" s="195"/>
      <c r="NO59" s="195">
        <v>3.3649999999999999E-3</v>
      </c>
      <c r="NP59" s="195"/>
      <c r="NQ59" s="195">
        <v>2.043012E-2</v>
      </c>
      <c r="NR59" s="195"/>
      <c r="NS59" s="195">
        <v>0.54528900000000002</v>
      </c>
      <c r="NT59" s="195">
        <v>0.34052595000000002</v>
      </c>
      <c r="NU59" s="195"/>
      <c r="NV59" s="195">
        <v>9.6112320000000001E-2</v>
      </c>
      <c r="NW59" s="195">
        <v>0.98192727000000013</v>
      </c>
      <c r="NX59" s="195">
        <v>6.4175832999999995</v>
      </c>
      <c r="NY59" s="195">
        <v>0.63605100000000003</v>
      </c>
      <c r="NZ59" s="195"/>
      <c r="OA59" s="195"/>
      <c r="OB59" s="195">
        <v>0.63605100000000003</v>
      </c>
      <c r="OC59" s="195">
        <v>0.65721289000000005</v>
      </c>
      <c r="OD59" s="195">
        <v>6.3800000000000003E-3</v>
      </c>
      <c r="OE59" s="195">
        <v>0.36559340000000001</v>
      </c>
      <c r="OF59" s="195">
        <v>1.706512E-2</v>
      </c>
      <c r="OG59" s="195">
        <v>0.15293692</v>
      </c>
      <c r="OH59" s="195">
        <v>1.1991883300000001</v>
      </c>
      <c r="OI59" s="195">
        <v>3.2131E-2</v>
      </c>
      <c r="OJ59" s="195">
        <v>1.95E-2</v>
      </c>
      <c r="OK59" s="195"/>
      <c r="OL59" s="195">
        <v>0.17038887999999999</v>
      </c>
      <c r="OM59" s="195">
        <v>0.35667912000000002</v>
      </c>
      <c r="ON59" s="195">
        <v>0.57869899999999996</v>
      </c>
      <c r="OO59" s="195">
        <v>0.30804037000000001</v>
      </c>
      <c r="OP59" s="195"/>
      <c r="OQ59" s="195">
        <v>0.107068</v>
      </c>
      <c r="OR59" s="195"/>
      <c r="OS59" s="195"/>
      <c r="OT59" s="195">
        <v>0.41510837</v>
      </c>
      <c r="OU59" s="195"/>
      <c r="OV59" s="195">
        <v>1.1177543799999998</v>
      </c>
      <c r="OW59" s="195">
        <v>1.5413120000000001E-2</v>
      </c>
      <c r="OX59" s="195">
        <v>0.92252272000000002</v>
      </c>
      <c r="OY59" s="195">
        <v>17.314006129999999</v>
      </c>
      <c r="OZ59" s="195">
        <v>19.369696349999998</v>
      </c>
      <c r="PA59" s="195">
        <v>22.198743049999997</v>
      </c>
      <c r="PB59" s="195"/>
      <c r="PC59" s="195"/>
      <c r="PD59" s="195"/>
      <c r="PE59" s="195">
        <v>1.07088524</v>
      </c>
      <c r="PF59" s="195">
        <v>0.75660000000000005</v>
      </c>
      <c r="PG59" s="195">
        <v>1.8274852400000001</v>
      </c>
      <c r="PH59" s="195">
        <v>6.4290329000000002</v>
      </c>
      <c r="PI59" s="195">
        <v>2.7902200000000001</v>
      </c>
      <c r="PJ59" s="195">
        <v>1.8499999999999999E-2</v>
      </c>
      <c r="PK59" s="195">
        <v>0.41720202000000001</v>
      </c>
      <c r="PL59" s="195">
        <v>9.6549549199999998</v>
      </c>
      <c r="PM59" s="195"/>
      <c r="PN59" s="195">
        <v>0.21827401000000002</v>
      </c>
      <c r="PO59" s="195">
        <v>0.12298476</v>
      </c>
      <c r="PP59" s="195">
        <v>2.7449999999999999E-2</v>
      </c>
      <c r="PQ59" s="195"/>
      <c r="PR59" s="195">
        <v>0.36870877000000002</v>
      </c>
      <c r="PS59" s="195">
        <v>0.131665</v>
      </c>
      <c r="PT59" s="195">
        <v>2.7988099999999998E-2</v>
      </c>
      <c r="PU59" s="195">
        <v>6.0827680000000002E-2</v>
      </c>
      <c r="PV59" s="195">
        <v>12.412484730000001</v>
      </c>
      <c r="PW59" s="195"/>
      <c r="PX59" s="195">
        <v>12.632965510000002</v>
      </c>
      <c r="PY59" s="195">
        <v>24.484114440000003</v>
      </c>
      <c r="PZ59" s="195">
        <v>0.43897649999999999</v>
      </c>
      <c r="QA59" s="195">
        <v>1.12993788</v>
      </c>
      <c r="QB59" s="195">
        <v>1.2854684999999999</v>
      </c>
      <c r="QC59" s="195">
        <v>0.1106925</v>
      </c>
      <c r="QD59" s="195">
        <v>2.96507538</v>
      </c>
      <c r="QE59" s="195">
        <v>0.14042336999999999</v>
      </c>
      <c r="QF59" s="195">
        <v>0.10056992999999999</v>
      </c>
      <c r="QG59" s="195">
        <v>7.6550939999999998E-2</v>
      </c>
      <c r="QH59" s="195"/>
      <c r="QI59" s="195"/>
      <c r="QJ59" s="195">
        <v>0.31754423999999998</v>
      </c>
      <c r="QK59" s="195">
        <v>0.91077382000000007</v>
      </c>
      <c r="QL59" s="195">
        <v>0.25646152999999999</v>
      </c>
      <c r="QM59" s="195">
        <v>4.9779999999999998E-2</v>
      </c>
      <c r="QN59" s="195"/>
      <c r="QO59" s="195"/>
      <c r="QP59" s="195">
        <v>1.2170153500000001</v>
      </c>
      <c r="QQ59" s="195">
        <v>0.85283394999999995</v>
      </c>
      <c r="QR59" s="195">
        <v>0.11799999999999999</v>
      </c>
      <c r="QS59" s="195">
        <v>9.5330282699999991</v>
      </c>
      <c r="QT59" s="195"/>
      <c r="QU59" s="195">
        <v>0.19897712000000001</v>
      </c>
      <c r="QV59" s="195">
        <v>10.702839339999999</v>
      </c>
      <c r="QW59" s="195"/>
      <c r="QX59" s="195">
        <v>1.1490874</v>
      </c>
      <c r="QY59" s="195">
        <v>2.1352039999999999E-2</v>
      </c>
      <c r="QZ59" s="195">
        <v>1.17043944</v>
      </c>
      <c r="RA59" s="195">
        <v>16.372913750000002</v>
      </c>
      <c r="RB59" s="195">
        <v>0.15154999999999999</v>
      </c>
      <c r="RC59" s="195"/>
      <c r="RD59" s="195">
        <v>0.15154999999999999</v>
      </c>
      <c r="RE59" s="195"/>
      <c r="RF59" s="195">
        <v>0.25269249999999999</v>
      </c>
      <c r="RG59" s="195">
        <v>1.36300197</v>
      </c>
      <c r="RH59" s="195"/>
      <c r="RI59" s="195">
        <v>0.59903403</v>
      </c>
      <c r="RJ59" s="195">
        <v>2.2147285000000001</v>
      </c>
      <c r="RK59" s="195">
        <v>4.0271389999999997E-2</v>
      </c>
      <c r="RL59" s="195">
        <v>1.4482079999999999</v>
      </c>
      <c r="RM59" s="195"/>
      <c r="RN59" s="195">
        <v>2.6878229999999999E-2</v>
      </c>
      <c r="RO59" s="195">
        <v>1.5153576199999998</v>
      </c>
      <c r="RP59" s="195"/>
      <c r="RQ59" s="195">
        <v>3.2615999999999999E-2</v>
      </c>
      <c r="RR59" s="195"/>
      <c r="RS59" s="195"/>
      <c r="RT59" s="195">
        <v>3.2615999999999999E-2</v>
      </c>
      <c r="RU59" s="195">
        <v>0.72419119999999992</v>
      </c>
      <c r="RV59" s="195">
        <v>0.65009069999999991</v>
      </c>
      <c r="RW59" s="195">
        <v>0.60921449999999999</v>
      </c>
      <c r="RX59" s="195">
        <v>0.21340000000000001</v>
      </c>
      <c r="RY59" s="195">
        <v>5.4999999999999997E-3</v>
      </c>
      <c r="RZ59" s="195">
        <v>2.2023963999999996</v>
      </c>
      <c r="SA59" s="195">
        <v>6.11664852</v>
      </c>
      <c r="SB59" s="195"/>
      <c r="SC59" s="195"/>
      <c r="SD59" s="195">
        <v>0.35213720000000004</v>
      </c>
      <c r="SE59" s="195"/>
      <c r="SF59" s="195"/>
      <c r="SG59" s="195">
        <v>0.35213720000000004</v>
      </c>
      <c r="SH59" s="195">
        <v>1.35</v>
      </c>
      <c r="SI59" s="195">
        <v>1.61273595</v>
      </c>
      <c r="SJ59" s="195">
        <v>2.0141040000000002E-2</v>
      </c>
      <c r="SK59" s="195">
        <v>2.304194E-2</v>
      </c>
      <c r="SL59" s="195">
        <v>9.313761999999999E-2</v>
      </c>
      <c r="SM59" s="195">
        <v>3.0990565499999998</v>
      </c>
      <c r="SN59" s="195"/>
      <c r="SO59" s="195">
        <v>0.82498289000000002</v>
      </c>
      <c r="SP59" s="195">
        <v>3.1015885600000002</v>
      </c>
      <c r="SQ59" s="195"/>
      <c r="SR59" s="196">
        <v>3.92657145</v>
      </c>
      <c r="SS59" s="195">
        <v>7.3345282799999989</v>
      </c>
      <c r="ST59" s="195">
        <v>0.45261899999999999</v>
      </c>
      <c r="SU59" s="195">
        <v>3.6949999999999997E-2</v>
      </c>
      <c r="SV59" s="195">
        <v>0.97131146000000002</v>
      </c>
      <c r="SW59" s="195"/>
      <c r="SX59" s="195">
        <v>8.7954087399999992</v>
      </c>
      <c r="SY59" s="195">
        <v>2.89915718</v>
      </c>
      <c r="SZ59" s="195">
        <v>2.89915718</v>
      </c>
      <c r="TA59" s="195">
        <v>19.072331120000001</v>
      </c>
      <c r="TB59" s="195">
        <v>0.34981810999999996</v>
      </c>
      <c r="TC59" s="195">
        <v>4.2990960000000002E-2</v>
      </c>
      <c r="TD59" s="195">
        <v>4.8000000000000001E-2</v>
      </c>
      <c r="TE59" s="195">
        <v>0.24074296999999997</v>
      </c>
      <c r="TF59" s="195">
        <v>0.68155203999999991</v>
      </c>
      <c r="TG59" s="195"/>
      <c r="TH59" s="195"/>
      <c r="TI59" s="195">
        <v>1.4E-3</v>
      </c>
      <c r="TJ59" s="195"/>
      <c r="TK59" s="195">
        <f t="shared" si="230"/>
        <v>1.4E-3</v>
      </c>
      <c r="TL59" s="202"/>
      <c r="TM59" s="202">
        <v>0.12748398999999999</v>
      </c>
      <c r="TN59" s="202">
        <v>0.16456699999999999</v>
      </c>
      <c r="TO59" s="202">
        <v>2.0518399999999999</v>
      </c>
      <c r="TP59" s="202">
        <v>0.15917034999999999</v>
      </c>
      <c r="TQ59" s="202">
        <v>2.5030613399999999</v>
      </c>
      <c r="TR59" s="202">
        <v>8.2000000000000007E-3</v>
      </c>
      <c r="TS59" s="202"/>
      <c r="TT59" s="202">
        <v>1.706512E-2</v>
      </c>
      <c r="TU59" s="202">
        <v>2.3484999999999999E-2</v>
      </c>
      <c r="TV59" s="202">
        <v>3.3845000000000001</v>
      </c>
      <c r="TW59" s="202">
        <v>3.4332501199999998</v>
      </c>
      <c r="TX59" s="202">
        <v>0.99417808000000008</v>
      </c>
      <c r="TY59" s="202">
        <v>0.90636214999999998</v>
      </c>
      <c r="TZ59" s="202">
        <v>9.0083100000000003E-3</v>
      </c>
      <c r="UA59" s="202">
        <v>2.9284432699999998</v>
      </c>
      <c r="UB59" s="202">
        <v>4.8379918099999992</v>
      </c>
      <c r="UC59" s="195">
        <v>11.457255309999999</v>
      </c>
      <c r="UD59" s="195"/>
      <c r="UE59" s="195"/>
      <c r="UF59" s="195"/>
      <c r="UG59" s="195">
        <v>1.0201905900000001</v>
      </c>
      <c r="UH59" s="195">
        <v>3.68186495</v>
      </c>
      <c r="UI59" s="195">
        <v>5.5660669999999995E-2</v>
      </c>
      <c r="UJ59" s="195">
        <v>0.35586392</v>
      </c>
      <c r="UK59" s="195">
        <v>5.1135801299999999</v>
      </c>
      <c r="UL59" s="195"/>
      <c r="UM59" s="195">
        <v>2.3474999999999999E-2</v>
      </c>
      <c r="UN59" s="195">
        <v>0.10226499999999999</v>
      </c>
      <c r="UO59" s="195"/>
      <c r="UP59" s="195"/>
      <c r="UQ59" s="195">
        <v>0.12573999999999999</v>
      </c>
      <c r="UR59" s="195">
        <v>6.0246919999999995E-2</v>
      </c>
      <c r="US59" s="195"/>
      <c r="UT59" s="195">
        <v>1.8388796599999999</v>
      </c>
      <c r="UU59" s="195">
        <v>0.46604733000000004</v>
      </c>
      <c r="UV59" s="195">
        <v>0.18856828</v>
      </c>
      <c r="UW59" s="195">
        <f t="shared" si="42"/>
        <v>2.5537421899999999</v>
      </c>
      <c r="UX59" s="195">
        <v>4.9179229900000001</v>
      </c>
      <c r="UY59" s="195">
        <v>0.59143159999999906</v>
      </c>
      <c r="UZ59" s="195">
        <v>0.82225112</v>
      </c>
      <c r="VA59" s="195"/>
      <c r="VB59" s="195">
        <v>3.6705485499999999</v>
      </c>
      <c r="VC59" s="195">
        <v>10.002154259999999</v>
      </c>
      <c r="VD59" s="195">
        <v>17.795216580000002</v>
      </c>
      <c r="VE59" s="195">
        <v>9.7820000000000008E-3</v>
      </c>
      <c r="VF59" s="195">
        <v>0.25</v>
      </c>
      <c r="VG59" s="195">
        <v>3.5840160000000003E-2</v>
      </c>
      <c r="VH59" s="195">
        <v>0.28488769000000003</v>
      </c>
      <c r="VI59" s="195"/>
      <c r="VJ59" s="195">
        <v>0.58050984999999999</v>
      </c>
      <c r="VK59" s="195"/>
      <c r="VL59" s="195">
        <v>3.2870028900000001</v>
      </c>
      <c r="VM59" s="195"/>
      <c r="VN59" s="195">
        <v>3.9984459700000001</v>
      </c>
      <c r="VO59" s="195">
        <v>4.1172010000000002E-2</v>
      </c>
      <c r="VP59" s="195">
        <v>7.3266208700000002</v>
      </c>
      <c r="VQ59" s="195">
        <v>1.2119044300000001</v>
      </c>
      <c r="VR59" s="195"/>
      <c r="VS59" s="195"/>
      <c r="VT59" s="195">
        <v>7.3608603100000005</v>
      </c>
      <c r="VU59" s="195">
        <v>0.20239022000000001</v>
      </c>
      <c r="VV59" s="195">
        <v>8.7751549600000001</v>
      </c>
      <c r="VW59" s="195">
        <v>0.16013645000000001</v>
      </c>
      <c r="VX59" s="195">
        <v>1.0602579999999999</v>
      </c>
      <c r="VY59" s="195">
        <v>1.406399E-2</v>
      </c>
      <c r="VZ59" s="195">
        <v>0.2922186</v>
      </c>
      <c r="WA59" s="195"/>
      <c r="WB59" s="195">
        <v>1.5266770399999998</v>
      </c>
      <c r="WC59" s="195">
        <v>0.1168705</v>
      </c>
      <c r="WD59" s="195">
        <v>1.3231250000000001</v>
      </c>
      <c r="WE59" s="195">
        <v>1.4399955000000002</v>
      </c>
      <c r="WF59" s="195">
        <v>19.648958220000004</v>
      </c>
      <c r="WG59" s="195"/>
      <c r="WH59" s="195">
        <v>2.9449931399999998</v>
      </c>
      <c r="WI59" s="195">
        <v>2.9449931399999998</v>
      </c>
      <c r="WJ59" s="195">
        <v>0.15580279999999999</v>
      </c>
      <c r="WK59" s="195"/>
      <c r="WL59" s="195">
        <v>0.31639713000000003</v>
      </c>
      <c r="WM59" s="195">
        <v>1.3125000000000001E-3</v>
      </c>
      <c r="WN59" s="195">
        <v>0.12468656000000002</v>
      </c>
      <c r="WO59" s="195">
        <v>0.59819898999999999</v>
      </c>
      <c r="WP59" s="195">
        <v>0.18657662</v>
      </c>
      <c r="WQ59" s="195">
        <v>3.9237582299999998</v>
      </c>
      <c r="WR59" s="195"/>
      <c r="WS59" s="195"/>
      <c r="WT59" s="195"/>
      <c r="WU59" s="195">
        <v>4.1103348500000001</v>
      </c>
      <c r="WV59" s="195">
        <v>2.0405580000000003E-2</v>
      </c>
      <c r="WW59" s="195">
        <v>2.1237909999999999E-2</v>
      </c>
      <c r="WX59" s="195">
        <v>1.5806480000000001</v>
      </c>
      <c r="WY59" s="195"/>
      <c r="WZ59" s="195">
        <v>1.3735683300000001</v>
      </c>
      <c r="XA59" s="195">
        <v>2.9958598200000002</v>
      </c>
      <c r="XB59" s="195">
        <v>0.10411134</v>
      </c>
      <c r="XC59" s="195">
        <v>1.2063428600000001</v>
      </c>
      <c r="XD59" s="195">
        <v>15.042399199999998</v>
      </c>
      <c r="XE59" s="195">
        <v>3.5321999999999997E-3</v>
      </c>
      <c r="XF59" s="195">
        <v>16.356385599999999</v>
      </c>
      <c r="XG59" s="195">
        <v>27.005772399999998</v>
      </c>
      <c r="XH59" s="195">
        <v>6.3E-3</v>
      </c>
      <c r="XI59" s="195">
        <v>6.3E-3</v>
      </c>
      <c r="XJ59" s="195"/>
      <c r="XK59" s="195">
        <v>9.7820000000000008E-3</v>
      </c>
      <c r="XL59" s="195">
        <v>0.99030668999999993</v>
      </c>
      <c r="XM59" s="195">
        <v>5.2009999999999999E-3</v>
      </c>
      <c r="XN59" s="195"/>
      <c r="XO59" s="195">
        <v>1.0052896899999999</v>
      </c>
      <c r="XP59" s="195"/>
      <c r="XQ59" s="195">
        <v>1.4972102300000001</v>
      </c>
      <c r="XR59" s="195">
        <v>3.7318499999999998E-2</v>
      </c>
      <c r="XS59" s="195">
        <v>2.3168150999999999</v>
      </c>
      <c r="XT59" s="195">
        <v>0.11762499999999999</v>
      </c>
      <c r="XU59" s="195">
        <v>3.9689688299999997</v>
      </c>
      <c r="XV59" s="195"/>
      <c r="XW59" s="195"/>
      <c r="XX59" s="195">
        <v>1.6555E-2</v>
      </c>
      <c r="XY59" s="195">
        <v>0.1153</v>
      </c>
      <c r="XZ59" s="195">
        <v>7.8131999999999993E-2</v>
      </c>
      <c r="YA59" s="195">
        <f t="shared" si="43"/>
        <v>0.20998699999999998</v>
      </c>
      <c r="YB59" s="195">
        <v>4.375267E-2</v>
      </c>
      <c r="YC59" s="195">
        <v>3.6857399999999992E-2</v>
      </c>
      <c r="YD59" s="195">
        <v>9.4029979999999999E-2</v>
      </c>
      <c r="YE59" s="195">
        <v>5.16E-2</v>
      </c>
      <c r="YF59" s="195">
        <f t="shared" si="44"/>
        <v>0.22624005</v>
      </c>
      <c r="YG59" s="195">
        <f t="shared" si="45"/>
        <v>5.41678557</v>
      </c>
      <c r="YH59" s="202">
        <f t="shared" si="46"/>
        <v>182.94763742999999</v>
      </c>
      <c r="YI59" s="202"/>
      <c r="YJ59" s="202"/>
      <c r="YK59" s="202"/>
      <c r="YL59" s="202"/>
      <c r="YM59" s="202">
        <f t="shared" si="47"/>
        <v>0</v>
      </c>
      <c r="YN59" s="202">
        <v>0.14831026</v>
      </c>
      <c r="YO59" s="202">
        <v>0.30637199999999998</v>
      </c>
      <c r="YP59" s="202">
        <v>0.45955800000000002</v>
      </c>
      <c r="YQ59" s="202">
        <v>8.7995399999999904E-2</v>
      </c>
      <c r="YR59" s="202">
        <v>6.3604600200000005</v>
      </c>
      <c r="YS59" s="202">
        <v>7.3626956799999999</v>
      </c>
      <c r="YT59" s="202"/>
      <c r="YU59" s="202"/>
      <c r="YV59" s="202">
        <v>0.15812735</v>
      </c>
      <c r="YW59" s="202">
        <v>6.4702539999999997</v>
      </c>
      <c r="YX59" s="202">
        <v>0.20615249999999999</v>
      </c>
      <c r="YY59" s="202">
        <v>6.8345338499999997</v>
      </c>
      <c r="YZ59" s="202">
        <v>0.74587088000000001</v>
      </c>
      <c r="ZA59" s="202"/>
      <c r="ZB59" s="202">
        <v>0.15798790999999998</v>
      </c>
      <c r="ZC59" s="202"/>
      <c r="ZD59" s="202">
        <v>0.90385879000000002</v>
      </c>
      <c r="ZE59" s="202">
        <v>0.12223753</v>
      </c>
      <c r="ZF59" s="202">
        <v>1.2599651999999999</v>
      </c>
      <c r="ZG59" s="202">
        <v>0.88627100999999997</v>
      </c>
      <c r="ZH59" s="202">
        <v>2.2684737399999997</v>
      </c>
      <c r="ZI59" s="202">
        <v>17.36956206</v>
      </c>
      <c r="ZJ59" s="202">
        <v>2.4418950000000002E-2</v>
      </c>
      <c r="ZK59" s="202">
        <v>0.48995455999999993</v>
      </c>
      <c r="ZL59" s="202">
        <v>0.51437350999999998</v>
      </c>
      <c r="ZM59" s="202">
        <v>6.2475500000000003E-2</v>
      </c>
      <c r="ZN59" s="202">
        <v>8.7047049999999987E-2</v>
      </c>
      <c r="ZO59" s="202">
        <v>0.40751143000000012</v>
      </c>
      <c r="ZP59" s="202">
        <v>0.17698629999999999</v>
      </c>
      <c r="ZQ59" s="202"/>
      <c r="ZR59" s="202">
        <v>0.73402028000000008</v>
      </c>
      <c r="ZS59" s="202">
        <v>4.6050000000000001E-2</v>
      </c>
      <c r="ZT59" s="202">
        <v>7.752584999999991E-2</v>
      </c>
      <c r="ZU59" s="202">
        <v>0.45338864000000001</v>
      </c>
      <c r="ZV59" s="202">
        <v>0.57696448999999994</v>
      </c>
      <c r="ZW59" s="202"/>
      <c r="ZX59" s="202"/>
      <c r="ZY59" s="202">
        <v>0.49951800000000002</v>
      </c>
      <c r="ZZ59" s="202">
        <v>0.19633999999999999</v>
      </c>
      <c r="AAA59" s="202"/>
      <c r="AAB59" s="202">
        <v>0.69585799999999998</v>
      </c>
      <c r="AAC59" s="202">
        <v>3.11248741</v>
      </c>
      <c r="AAD59" s="202"/>
      <c r="AAE59" s="202"/>
      <c r="AAF59" s="202">
        <v>3.11248741</v>
      </c>
      <c r="AAG59" s="202">
        <v>5.6337036900000008</v>
      </c>
      <c r="AAH59" s="202">
        <v>5.5588850000000009E-2</v>
      </c>
      <c r="AAI59" s="202"/>
      <c r="AAJ59" s="202">
        <v>5.5588850000000009E-2</v>
      </c>
      <c r="AAK59" s="202">
        <v>8.7671910000000006E-2</v>
      </c>
      <c r="AAL59" s="202">
        <v>1.706512E-2</v>
      </c>
      <c r="AAM59" s="202"/>
      <c r="AAN59" s="202">
        <v>2.0926279999999998E-2</v>
      </c>
      <c r="AAO59" s="202">
        <v>0.22675235000000002</v>
      </c>
      <c r="AAP59" s="202">
        <v>0.35241566000000002</v>
      </c>
      <c r="AAQ59" s="202"/>
      <c r="AAR59" s="202">
        <v>2.0377289999999999E-2</v>
      </c>
      <c r="AAS59" s="202">
        <v>0.38144065000000005</v>
      </c>
      <c r="AAT59" s="202">
        <v>5.94615E-2</v>
      </c>
      <c r="AAU59" s="202">
        <v>2.95260459</v>
      </c>
      <c r="AAV59" s="202">
        <v>3.4138840300000002</v>
      </c>
      <c r="AAW59" s="202"/>
      <c r="AAX59" s="202"/>
      <c r="AAY59" s="202">
        <v>0.26064779999999999</v>
      </c>
      <c r="AAZ59" s="202">
        <v>0.11447</v>
      </c>
      <c r="ABA59" s="202"/>
      <c r="ABB59" s="202">
        <v>0.3751178</v>
      </c>
      <c r="ABC59" s="202">
        <v>3.8879999999999998E-2</v>
      </c>
      <c r="ABD59" s="202">
        <v>0.1363666</v>
      </c>
      <c r="ABE59" s="202">
        <v>0.27453247999999997</v>
      </c>
      <c r="ABF59" s="202"/>
      <c r="ABG59" s="202">
        <v>0.44977908</v>
      </c>
      <c r="ABH59" s="202">
        <f t="shared" si="48"/>
        <v>19.194920339999999</v>
      </c>
      <c r="ABI59" s="202">
        <v>4.6467854200000005</v>
      </c>
      <c r="ABJ59" s="202"/>
      <c r="ABK59" s="202">
        <v>5.9252410000000005E-2</v>
      </c>
      <c r="ABL59" s="202">
        <v>0.51021810999999995</v>
      </c>
      <c r="ABM59" s="202">
        <v>0.31656171</v>
      </c>
      <c r="ABN59" s="202">
        <v>0.40929466999999997</v>
      </c>
      <c r="ABO59" s="202">
        <v>1.2953269000000001</v>
      </c>
      <c r="ABP59" s="202"/>
      <c r="ABQ59" s="202"/>
      <c r="ABR59" s="202">
        <v>0.27869031999999999</v>
      </c>
      <c r="ABS59" s="202">
        <v>0.4768</v>
      </c>
      <c r="ABT59" s="202">
        <v>4.4447399999999998E-2</v>
      </c>
      <c r="ABU59" s="202">
        <v>0.81993771999999998</v>
      </c>
      <c r="ABV59" s="202">
        <v>5.4982000000000003E-2</v>
      </c>
      <c r="ABW59" s="202">
        <v>3.91875E-2</v>
      </c>
      <c r="ABX59" s="202">
        <v>8.9135000000000006E-2</v>
      </c>
      <c r="ABY59" s="202"/>
      <c r="ABZ59" s="202">
        <v>4.2825000000000002E-2</v>
      </c>
      <c r="ACA59" s="202">
        <v>0.22612950000000001</v>
      </c>
      <c r="ACB59" s="202"/>
      <c r="ACC59" s="202"/>
      <c r="ACD59" s="202"/>
      <c r="ACE59" s="202">
        <v>1.706512E-2</v>
      </c>
      <c r="ACF59" s="202">
        <v>0.19798668999999999</v>
      </c>
      <c r="ACG59" s="202">
        <v>0.21505180999999998</v>
      </c>
      <c r="ACH59" s="202"/>
      <c r="ACI59" s="202"/>
      <c r="ACJ59" s="202">
        <v>2.5564459299999998</v>
      </c>
      <c r="ACK59" s="202">
        <v>7.1070140000000004E-2</v>
      </c>
      <c r="ACL59" s="202">
        <v>7.0271280000000005E-2</v>
      </c>
      <c r="ACM59" s="202"/>
      <c r="ACN59" s="202">
        <v>0.14134142</v>
      </c>
      <c r="ACO59" s="202"/>
      <c r="ACP59" s="202">
        <v>6.8680861200000001</v>
      </c>
      <c r="ACQ59" s="202">
        <v>0.20869973</v>
      </c>
      <c r="ACR59" s="202">
        <v>0.18088682</v>
      </c>
      <c r="ACS59" s="202">
        <v>0.31613684000000003</v>
      </c>
      <c r="ACT59" s="202">
        <v>7.5738095100000002</v>
      </c>
      <c r="ACU59" s="202">
        <v>0.17820250000000001</v>
      </c>
      <c r="ACV59" s="202"/>
      <c r="ACW59" s="202">
        <v>1.07630172</v>
      </c>
      <c r="ACX59" s="202"/>
      <c r="ACY59" s="202">
        <v>4.1748399999999998E-2</v>
      </c>
      <c r="ACZ59" s="202">
        <v>1.29625262</v>
      </c>
      <c r="ADA59" s="202">
        <v>5.6884169999999998E-2</v>
      </c>
      <c r="ADB59" s="202"/>
      <c r="ADC59" s="202"/>
      <c r="ADD59" s="202"/>
      <c r="ADE59" s="202">
        <v>0.14557445000000002</v>
      </c>
      <c r="ADF59" s="202">
        <v>0.20245862000000003</v>
      </c>
      <c r="ADG59" s="202"/>
      <c r="ADH59" s="202"/>
      <c r="ADI59" s="202">
        <v>0.21</v>
      </c>
      <c r="ADJ59" s="202">
        <v>0.21</v>
      </c>
      <c r="ADK59" s="202">
        <v>9.4238621699999996</v>
      </c>
      <c r="ADL59" s="202"/>
      <c r="ADM59" s="202"/>
      <c r="ADN59" s="202">
        <v>9.2397900000000012E-3</v>
      </c>
      <c r="ADO59" s="202">
        <v>1.8700976200000001</v>
      </c>
      <c r="ADP59" s="202">
        <v>0.53164100000000003</v>
      </c>
      <c r="ADQ59" s="202">
        <v>0.12342235</v>
      </c>
      <c r="ADR59" s="202"/>
      <c r="ADS59" s="202">
        <v>2.53440076</v>
      </c>
      <c r="ADT59" s="202"/>
      <c r="ADU59" s="202">
        <v>4.7368309999999997E-2</v>
      </c>
      <c r="ADV59" s="202">
        <v>5.3187000000000004E-4</v>
      </c>
      <c r="ADW59" s="202">
        <v>0.14607478999999998</v>
      </c>
      <c r="ADX59" s="202">
        <v>6.0870000000000004E-3</v>
      </c>
      <c r="ADY59" s="202">
        <v>0.20006196999999998</v>
      </c>
      <c r="ADZ59" s="202">
        <v>3.7040999999999998E-2</v>
      </c>
      <c r="AEA59" s="202">
        <v>1.0999999999999999E-2</v>
      </c>
      <c r="AEB59" s="202">
        <v>8.6775680000000008E-2</v>
      </c>
      <c r="AEC59" s="202">
        <v>7.3426350000000001E-2</v>
      </c>
      <c r="AED59" s="202">
        <v>0.20824303</v>
      </c>
      <c r="AEE59" s="202">
        <v>5.1423999999999997E-2</v>
      </c>
      <c r="AEF59" s="202">
        <v>7.4628099999999994E-3</v>
      </c>
      <c r="AEG59" s="202"/>
      <c r="AEH59" s="202"/>
      <c r="AEI59" s="202">
        <v>0.66480581000000005</v>
      </c>
      <c r="AEJ59" s="202">
        <v>0.72369262000000012</v>
      </c>
      <c r="AEK59" s="202">
        <v>3.6663983800000004</v>
      </c>
      <c r="AEL59" s="202">
        <v>9.3200000000000002E-3</v>
      </c>
      <c r="AEM59" s="202"/>
      <c r="AEN59" s="202"/>
      <c r="AEO59" s="202">
        <v>0.12905725000000001</v>
      </c>
      <c r="AEP59" s="202">
        <v>8.0000189999999902E-2</v>
      </c>
      <c r="AEQ59" s="202">
        <v>0.21837743999999992</v>
      </c>
      <c r="AER59" s="202">
        <v>0.16112004000000002</v>
      </c>
      <c r="AES59" s="202">
        <v>0.22942000000000001</v>
      </c>
      <c r="AET59" s="202">
        <v>0.38431247999999996</v>
      </c>
      <c r="AEU59" s="202">
        <v>1.706512E-2</v>
      </c>
      <c r="AEV59" s="202">
        <v>5.4949999999999999E-3</v>
      </c>
      <c r="AEW59" s="202">
        <v>0.79741264000000001</v>
      </c>
      <c r="AEX59" s="202">
        <v>0.16869579999999998</v>
      </c>
      <c r="AEY59" s="202"/>
      <c r="AEZ59" s="202"/>
      <c r="AFA59" s="202"/>
      <c r="AFB59" s="202">
        <v>0.16869579999999998</v>
      </c>
      <c r="AFC59" s="202">
        <v>5.457E-3</v>
      </c>
      <c r="AFD59" s="202">
        <v>1.553125E-2</v>
      </c>
      <c r="AFE59" s="202">
        <v>1.1695717700000001</v>
      </c>
      <c r="AFF59" s="202">
        <v>2.8017240000000002E-2</v>
      </c>
      <c r="AFG59" s="202">
        <v>3.4220460000000001E-2</v>
      </c>
      <c r="AFH59" s="202">
        <v>1.2527977200000002</v>
      </c>
      <c r="AFI59" s="202"/>
      <c r="AFJ59" s="202"/>
      <c r="AFK59" s="202"/>
      <c r="AFL59" s="202">
        <v>2.4372835999999998</v>
      </c>
      <c r="AFM59" s="202">
        <v>1.4426644900000003</v>
      </c>
      <c r="AFN59" s="202">
        <v>2.7949999999999999E-2</v>
      </c>
      <c r="AFO59" s="202"/>
      <c r="AFP59" s="202">
        <v>1.4706144900000002</v>
      </c>
      <c r="AFQ59" s="202">
        <v>0.10486886999999999</v>
      </c>
      <c r="AFR59" s="202">
        <v>2.0956900000000001E-2</v>
      </c>
      <c r="AFS59" s="202">
        <v>0.45331920000000003</v>
      </c>
      <c r="AFT59" s="202">
        <v>0.75139</v>
      </c>
      <c r="AFU59" s="202">
        <v>1.33053497</v>
      </c>
      <c r="AFV59" s="202"/>
      <c r="AFW59" s="202">
        <v>8.327859E-2</v>
      </c>
      <c r="AFX59" s="202">
        <v>4.1178739999999998E-2</v>
      </c>
      <c r="AFY59" s="202"/>
      <c r="AFZ59" s="202">
        <v>9.8000000000000004E-2</v>
      </c>
      <c r="AGA59" s="202">
        <v>0.22245733000000001</v>
      </c>
      <c r="AGB59" s="202"/>
      <c r="AGC59" s="202">
        <v>0.17600822999999999</v>
      </c>
      <c r="AGD59" s="202">
        <v>0.82808029000000005</v>
      </c>
      <c r="AGE59" s="202">
        <v>4.1884330000000004E-2</v>
      </c>
      <c r="AGF59" s="202"/>
      <c r="AGG59" s="202">
        <v>1.0459728500000001</v>
      </c>
      <c r="AGH59" s="202">
        <v>0.31361455999999999</v>
      </c>
      <c r="AGI59" s="202">
        <v>6.5868321500000002</v>
      </c>
      <c r="AGJ59" s="202"/>
      <c r="AGK59" s="202">
        <v>0.21651572999999999</v>
      </c>
      <c r="AGL59" s="202">
        <v>0.27743819000000003</v>
      </c>
      <c r="AGM59" s="202">
        <v>7.3944006300000007</v>
      </c>
      <c r="AGN59" s="202">
        <v>11.46398027</v>
      </c>
      <c r="AGO59" s="202"/>
      <c r="AGP59" s="202"/>
      <c r="AGQ59" s="202">
        <v>0.51467757999999997</v>
      </c>
      <c r="AGR59" s="202">
        <v>0.78388800000000003</v>
      </c>
      <c r="AGS59" s="202">
        <v>6.6880990000000001E-2</v>
      </c>
      <c r="AGT59" s="202">
        <v>1.36544657</v>
      </c>
      <c r="AGU59" s="202"/>
      <c r="AGV59" s="202"/>
      <c r="AGW59" s="202">
        <v>0.26067429000000003</v>
      </c>
      <c r="AGX59" s="202">
        <v>3.1334290000000001E-2</v>
      </c>
      <c r="AGY59" s="202">
        <v>2.6403880000000001E-2</v>
      </c>
      <c r="AGZ59" s="202">
        <v>0.31841246000000001</v>
      </c>
      <c r="AHA59" s="202"/>
      <c r="AHB59" s="202">
        <v>1.2786200000000001E-2</v>
      </c>
      <c r="AHC59" s="202"/>
      <c r="AHD59" s="202">
        <v>0.10584260000000001</v>
      </c>
      <c r="AHE59" s="202"/>
      <c r="AHF59" s="202">
        <v>0.11862880000000001</v>
      </c>
      <c r="AHG59" s="202"/>
      <c r="AHH59" s="202"/>
      <c r="AHI59" s="202"/>
      <c r="AHJ59" s="202">
        <v>2.7054999999999999E-2</v>
      </c>
      <c r="AHK59" s="202">
        <v>1.706512E-2</v>
      </c>
      <c r="AHL59" s="202">
        <v>4.4120119999999999E-2</v>
      </c>
      <c r="AHM59" s="202">
        <v>1.8466079499999999</v>
      </c>
      <c r="AHN59" s="202"/>
      <c r="AHO59" s="202"/>
      <c r="AHP59" s="202">
        <v>0.43035857999999994</v>
      </c>
      <c r="AHQ59" s="202">
        <v>0.1406</v>
      </c>
      <c r="AHR59" s="202">
        <v>0.21114943</v>
      </c>
      <c r="AHS59" s="202">
        <v>0.78210800999999985</v>
      </c>
      <c r="AHT59" s="202"/>
      <c r="AHU59" s="202">
        <v>0.35227233000000002</v>
      </c>
      <c r="AHV59" s="202"/>
      <c r="AHW59" s="202"/>
      <c r="AHX59" s="202">
        <v>0.1433508</v>
      </c>
      <c r="AHY59" s="202">
        <v>0.49562313000000002</v>
      </c>
      <c r="AHZ59" s="202"/>
      <c r="AIA59" s="202">
        <v>7.8526265300000002</v>
      </c>
      <c r="AIB59" s="202">
        <v>0.23319506999999998</v>
      </c>
      <c r="AIC59" s="202">
        <v>0.44481754999999995</v>
      </c>
      <c r="AID59" s="202">
        <v>0.14646795000000001</v>
      </c>
      <c r="AIE59" s="202">
        <v>8.6771071000000006</v>
      </c>
      <c r="AIF59" s="202">
        <v>0.11070000000000001</v>
      </c>
      <c r="AIG59" s="202">
        <v>1.0609370000000002E-2</v>
      </c>
      <c r="AIH59" s="202"/>
      <c r="AII59" s="202">
        <v>0.12276015999999999</v>
      </c>
      <c r="AIJ59" s="202"/>
      <c r="AIK59" s="202">
        <v>0.24406953000000001</v>
      </c>
      <c r="AIL59" s="202">
        <v>1.163202E-2</v>
      </c>
      <c r="AIM59" s="202">
        <v>1.0609370000000002E-2</v>
      </c>
      <c r="AIN59" s="202">
        <v>0.24039187000000001</v>
      </c>
      <c r="AIO59" s="202">
        <v>0.26263326000000004</v>
      </c>
      <c r="AIP59" s="202">
        <v>10.461541030000001</v>
      </c>
      <c r="AIQ59" s="202">
        <v>4.1006580000000001E-2</v>
      </c>
      <c r="AIR59" s="202">
        <v>4.1006580000000001E-2</v>
      </c>
      <c r="AIS59" s="202">
        <v>0.19139999999999999</v>
      </c>
      <c r="AIT59" s="202">
        <v>0.36116070999999994</v>
      </c>
      <c r="AIU59" s="202">
        <v>2.01976559</v>
      </c>
      <c r="AIV59" s="202">
        <v>0.31564821999999998</v>
      </c>
      <c r="AIW59" s="202">
        <v>0.93223661999999996</v>
      </c>
      <c r="AIX59" s="202">
        <v>3.8202111399999996</v>
      </c>
      <c r="AIY59" s="202"/>
      <c r="AIZ59" s="202">
        <v>0.40455652999999997</v>
      </c>
      <c r="AJA59" s="202">
        <v>2.1536177999999997</v>
      </c>
      <c r="AJB59" s="202">
        <v>4.3370300000000001E-2</v>
      </c>
      <c r="AJC59" s="202">
        <v>0.19469737000000001</v>
      </c>
      <c r="AJD59" s="202">
        <v>2.7962419999999995</v>
      </c>
      <c r="AJE59" s="202">
        <v>1.08520847</v>
      </c>
      <c r="AJF59" s="202">
        <v>9.4473600000000001E-3</v>
      </c>
      <c r="AJG59" s="202"/>
      <c r="AJH59" s="202"/>
      <c r="AJI59" s="202">
        <v>0.19342773000000002</v>
      </c>
      <c r="AJJ59" s="202">
        <v>1.28808356</v>
      </c>
      <c r="AJK59" s="202"/>
      <c r="AJL59" s="202"/>
      <c r="AJM59" s="202"/>
      <c r="AJN59" s="202">
        <v>9.5500580000000002E-2</v>
      </c>
      <c r="AJO59" s="202">
        <v>1.64553398</v>
      </c>
      <c r="AJP59" s="202">
        <v>1.7410345599999999</v>
      </c>
      <c r="AJQ59" s="202">
        <v>9.6865778399999982</v>
      </c>
      <c r="AJR59" s="202">
        <v>1.45716296</v>
      </c>
      <c r="AJS59" s="202">
        <v>4.1592030000000002E-2</v>
      </c>
      <c r="AJT59" s="202">
        <v>4.2627279999999997E-2</v>
      </c>
      <c r="AJU59" s="202">
        <v>2.0734099999999999E-3</v>
      </c>
      <c r="AJV59" s="202">
        <v>2.70572E-2</v>
      </c>
      <c r="AJW59" s="202">
        <v>1.5705128799999999</v>
      </c>
      <c r="AJX59" s="202">
        <v>0.37676730999999997</v>
      </c>
      <c r="AJY59" s="202">
        <v>1.3125000000000001E-3</v>
      </c>
      <c r="AJZ59" s="202">
        <v>0.13068468999999999</v>
      </c>
      <c r="AKA59" s="202">
        <v>3.0274999999999998E-3</v>
      </c>
      <c r="AKB59" s="202">
        <v>0.12839999999999999</v>
      </c>
      <c r="AKC59" s="202">
        <v>0.64019199999999987</v>
      </c>
      <c r="AKD59" s="202">
        <v>1.43891477</v>
      </c>
      <c r="AKE59" s="202">
        <v>6.4823800000000001E-2</v>
      </c>
      <c r="AKF59" s="202">
        <v>2.1405841200000002</v>
      </c>
      <c r="AKG59" s="202"/>
      <c r="AKH59" s="202">
        <v>4.7818496899999996</v>
      </c>
      <c r="AKI59" s="202">
        <v>8.4261723800000006</v>
      </c>
      <c r="AKJ59" s="202">
        <v>0.46213128000000003</v>
      </c>
      <c r="AKK59" s="202">
        <v>9.5732270000000008E-2</v>
      </c>
      <c r="AKL59" s="202">
        <v>0.37828490000000004</v>
      </c>
      <c r="AKM59" s="202">
        <v>2.4585494600000004</v>
      </c>
      <c r="AKN59" s="202">
        <v>3.3946979100000005</v>
      </c>
      <c r="AKO59" s="202">
        <v>0.55756799999999995</v>
      </c>
      <c r="AKP59" s="202">
        <v>0.55756799999999995</v>
      </c>
      <c r="AKQ59" s="202">
        <v>14.58914317</v>
      </c>
      <c r="AKR59" s="202">
        <v>93.781891509999951</v>
      </c>
      <c r="AKS59" s="202">
        <v>3.3993935</v>
      </c>
      <c r="AKT59" s="202"/>
      <c r="AKU59" s="202"/>
      <c r="AKV59" s="202">
        <v>3.3993935</v>
      </c>
      <c r="AKW59" s="202"/>
      <c r="AKX59" s="202">
        <v>2.6250000000000002E-3</v>
      </c>
      <c r="AKY59" s="202"/>
      <c r="AKZ59" s="202"/>
      <c r="ALA59" s="202">
        <v>0.378884</v>
      </c>
      <c r="ALB59" s="202">
        <v>0.38150899999999999</v>
      </c>
      <c r="ALC59" s="202"/>
      <c r="ALD59" s="202">
        <v>3.8251759999999999</v>
      </c>
      <c r="ALE59" s="202"/>
      <c r="ALF59" s="202"/>
      <c r="ALG59" s="202">
        <v>0.44839424999999999</v>
      </c>
      <c r="ALH59" s="202">
        <v>4.2735702499999997</v>
      </c>
      <c r="ALI59" s="202"/>
      <c r="ALJ59" s="202">
        <v>0.75318759999999996</v>
      </c>
      <c r="ALK59" s="202">
        <v>0.12839999999999999</v>
      </c>
      <c r="ALL59" s="202"/>
      <c r="ALM59" s="202">
        <v>0.88158759999999992</v>
      </c>
      <c r="ALN59" s="202">
        <v>7.1568599999999993E-3</v>
      </c>
      <c r="ALO59" s="202">
        <v>0.96359206999999991</v>
      </c>
      <c r="ALP59" s="202">
        <v>4.4999999999999998E-2</v>
      </c>
      <c r="ALQ59" s="202">
        <v>8.7500000000000008E-3</v>
      </c>
      <c r="ALR59" s="202">
        <v>1.02449893</v>
      </c>
      <c r="ALS59" s="202">
        <v>9.9605592799999982</v>
      </c>
      <c r="ALT59" s="202"/>
      <c r="ALU59" s="202"/>
      <c r="ALV59" s="202">
        <v>7.4277949999999995E-2</v>
      </c>
      <c r="ALW59" s="202">
        <v>7.4085949999999998E-2</v>
      </c>
      <c r="ALX59" s="202">
        <v>0.39550000000000002</v>
      </c>
      <c r="ALY59" s="202">
        <v>3.5531999999999998E-3</v>
      </c>
      <c r="ALZ59" s="202">
        <v>0.61240799999999995</v>
      </c>
      <c r="AMA59" s="202">
        <v>1.1598250999999997</v>
      </c>
      <c r="AMB59" s="202">
        <v>5.4126673599999995</v>
      </c>
      <c r="AMC59" s="202">
        <v>0.16929734000000002</v>
      </c>
      <c r="AMD59" s="202"/>
      <c r="AME59" s="202">
        <v>1.7565115800000002</v>
      </c>
      <c r="AMF59" s="202"/>
      <c r="AMG59" s="202">
        <v>7.3384762800000001</v>
      </c>
      <c r="AMH59" s="202">
        <v>4.2275260000000002E-2</v>
      </c>
      <c r="AMI59" s="202">
        <v>0.79300764000000001</v>
      </c>
      <c r="AMJ59" s="202">
        <v>0.42446400000000001</v>
      </c>
      <c r="AMK59" s="202">
        <v>3.5094839999999995E-2</v>
      </c>
      <c r="AML59" s="202">
        <v>2.4750000000000001E-2</v>
      </c>
      <c r="AMM59" s="202">
        <v>1.3195917400000001</v>
      </c>
      <c r="AMN59" s="202"/>
      <c r="AMO59" s="202"/>
      <c r="AMP59" s="202">
        <v>0.23639585999999999</v>
      </c>
      <c r="AMQ59" s="202">
        <v>0.78822979000000004</v>
      </c>
      <c r="AMR59" s="202">
        <f t="shared" si="49"/>
        <v>1.0246256499999999</v>
      </c>
      <c r="AMS59" s="202">
        <f t="shared" si="50"/>
        <v>10.842518769999998</v>
      </c>
      <c r="AMT59" s="202">
        <v>0.13327994999999979</v>
      </c>
      <c r="AMU59" s="202">
        <v>0.13327994999999979</v>
      </c>
      <c r="AMV59" s="202"/>
      <c r="AMW59" s="202">
        <v>5.3545437899999886</v>
      </c>
      <c r="AMX59" s="202">
        <v>2.4981529999999998E-2</v>
      </c>
      <c r="AMY59" s="202">
        <v>5.3795253199999884</v>
      </c>
      <c r="AMZ59" s="202">
        <v>0.32451706000000002</v>
      </c>
      <c r="ANA59" s="202">
        <v>3.3599999999999998E-2</v>
      </c>
      <c r="ANB59" s="202">
        <v>3.9535511800000003</v>
      </c>
      <c r="ANC59" s="202"/>
      <c r="AND59" s="202">
        <v>8.2167339999999991E-2</v>
      </c>
      <c r="ANE59" s="202">
        <f t="shared" si="51"/>
        <v>4.3938355800000002</v>
      </c>
      <c r="ANF59" s="202">
        <v>2.1399999999999999E-2</v>
      </c>
      <c r="ANG59" s="202">
        <v>0.50065188000000005</v>
      </c>
      <c r="ANH59" s="202">
        <v>2.9333499999999998E-2</v>
      </c>
      <c r="ANI59" s="202">
        <v>2.446568E-2</v>
      </c>
      <c r="ANJ59" s="202">
        <v>2.907595E-2</v>
      </c>
      <c r="ANK59" s="202">
        <v>0.60492701000000004</v>
      </c>
      <c r="ANL59" s="202">
        <v>0.23086575000000001</v>
      </c>
      <c r="ANM59" s="202">
        <v>0.42941479999999999</v>
      </c>
      <c r="ANN59" s="202">
        <v>0.19603429999999999</v>
      </c>
      <c r="ANO59" s="202">
        <v>0.53479165000000006</v>
      </c>
      <c r="ANP59" s="202">
        <v>2.6849999999999999E-3</v>
      </c>
      <c r="ANQ59" s="202">
        <v>1.3937915000000001</v>
      </c>
      <c r="ANR59" s="202">
        <f t="shared" si="52"/>
        <v>11.90535935999999</v>
      </c>
      <c r="ANS59" s="202">
        <v>9.6806116309462523E-2</v>
      </c>
      <c r="ANT59" s="202">
        <v>0.19975872</v>
      </c>
      <c r="ANU59" s="202"/>
      <c r="ANV59" s="202">
        <v>0.14576681</v>
      </c>
      <c r="ANW59" s="202">
        <v>2.4259409999999999E-2</v>
      </c>
      <c r="ANX59" s="202">
        <v>0.46659105630946252</v>
      </c>
      <c r="ANY59" s="202">
        <v>4.2950000000000002E-2</v>
      </c>
      <c r="ANZ59" s="202">
        <v>0.15991764000000003</v>
      </c>
      <c r="AOA59" s="202">
        <v>1.3764459999999999E-2</v>
      </c>
      <c r="AOB59" s="202"/>
      <c r="AOC59" s="202">
        <v>0.13740385999999999</v>
      </c>
      <c r="AOD59" s="202">
        <v>0.35403595999999998</v>
      </c>
      <c r="AOE59" s="202">
        <v>9.5842869999999997E-2</v>
      </c>
      <c r="AOF59" s="202">
        <v>5.8984309999999998E-2</v>
      </c>
      <c r="AOG59" s="202">
        <v>1.618114E-2</v>
      </c>
      <c r="AOH59" s="202">
        <v>0.23316200000000001</v>
      </c>
      <c r="AOI59" s="202">
        <v>0.40417032000000003</v>
      </c>
      <c r="AOJ59" s="202"/>
      <c r="AOK59" s="202">
        <v>1.516E-2</v>
      </c>
      <c r="AOL59" s="202">
        <v>0.11828258999999999</v>
      </c>
      <c r="AOM59" s="202">
        <v>0.15793151</v>
      </c>
      <c r="AON59" s="202"/>
      <c r="AOO59" s="202">
        <v>0.29137410000000002</v>
      </c>
      <c r="AOP59" s="202">
        <v>0.32722554999999998</v>
      </c>
      <c r="AOQ59" s="202">
        <v>0.96171533999999992</v>
      </c>
      <c r="AOR59" s="202">
        <v>1.2889408899999999</v>
      </c>
      <c r="AOS59" s="202">
        <v>2.8051123263094624</v>
      </c>
      <c r="AOT59" s="202">
        <v>5.3169052499999996</v>
      </c>
      <c r="AOU59" s="202">
        <v>1.6583983799999999</v>
      </c>
      <c r="AOV59" s="202">
        <v>6.9753036299999991</v>
      </c>
      <c r="AOW59" s="202"/>
      <c r="AOX59" s="202">
        <v>2.1798889999999998E-2</v>
      </c>
      <c r="AOY59" s="202">
        <v>0.77300000000000002</v>
      </c>
      <c r="AOZ59" s="202">
        <v>3.4543567699999977</v>
      </c>
      <c r="APA59" s="202"/>
      <c r="APB59" s="202">
        <f t="shared" si="53"/>
        <v>4.2491556599999978</v>
      </c>
      <c r="APC59" s="202">
        <v>1.5480000000000001E-2</v>
      </c>
      <c r="APD59" s="202">
        <v>0.27322967999999997</v>
      </c>
      <c r="APE59" s="202">
        <v>0.14994664999999999</v>
      </c>
      <c r="APF59" s="202">
        <v>0.27027828000000004</v>
      </c>
      <c r="APG59" s="202">
        <v>8.0734499999999994E-3</v>
      </c>
      <c r="APH59" s="202">
        <v>0.71700805999999995</v>
      </c>
      <c r="API59" s="202">
        <v>0.42536943000000005</v>
      </c>
      <c r="APJ59" s="202">
        <v>0.79654159999999996</v>
      </c>
      <c r="APK59" s="202">
        <v>6.4744274000000006</v>
      </c>
      <c r="APL59" s="202">
        <v>8.6239999999999997E-3</v>
      </c>
      <c r="APM59" s="202">
        <v>0.10406905999999999</v>
      </c>
      <c r="APN59" s="202">
        <v>7.8090314900000006</v>
      </c>
      <c r="APO59" s="202"/>
      <c r="APP59" s="202">
        <v>0.24594366999999998</v>
      </c>
      <c r="APQ59" s="202">
        <v>6.8217700000000004E-3</v>
      </c>
      <c r="APR59" s="202">
        <v>0.19355735999999998</v>
      </c>
      <c r="APS59" s="202">
        <v>0.43347648000000005</v>
      </c>
      <c r="APT59" s="202">
        <v>0.87979927999999996</v>
      </c>
      <c r="APU59" s="202">
        <f t="shared" si="54"/>
        <v>20.630298119999999</v>
      </c>
      <c r="APV59" s="202">
        <v>1.3850772900000001</v>
      </c>
      <c r="APW59" s="202">
        <v>2.7300000000000001E-2</v>
      </c>
      <c r="APX59" s="202">
        <v>0.31795131999999998</v>
      </c>
      <c r="APY59" s="202">
        <v>1.1610952299999999</v>
      </c>
      <c r="APZ59" s="202">
        <v>4.6862486100000007</v>
      </c>
      <c r="AQA59" s="202">
        <v>7.5776724500000006</v>
      </c>
      <c r="AQB59" s="202">
        <v>1.7181240099999999</v>
      </c>
      <c r="AQC59" s="202">
        <v>0.38520599999999999</v>
      </c>
      <c r="AQD59" s="202">
        <v>3.524E-2</v>
      </c>
      <c r="AQE59" s="202">
        <v>1.064971E-2</v>
      </c>
      <c r="AQF59" s="202">
        <v>1.4475E-2</v>
      </c>
      <c r="AQG59" s="202">
        <v>2.1636947199999996</v>
      </c>
      <c r="AQH59" s="202">
        <v>1.6802015100000001</v>
      </c>
      <c r="AQI59" s="202">
        <v>1.5953430000000001E-2</v>
      </c>
      <c r="AQJ59" s="202">
        <v>1.8105E-2</v>
      </c>
      <c r="AQK59" s="202">
        <v>1.71425994</v>
      </c>
      <c r="AQL59" s="202">
        <v>3.6834319999999997E-2</v>
      </c>
      <c r="AQM59" s="202">
        <v>0.12280000000000001</v>
      </c>
      <c r="AQN59" s="202">
        <v>0.17098832999999999</v>
      </c>
      <c r="AQO59" s="202">
        <v>4.7600000000000003E-3</v>
      </c>
      <c r="AQP59" s="202">
        <v>0.75416610000000006</v>
      </c>
      <c r="AQQ59" s="202">
        <v>1.0895487500000001</v>
      </c>
      <c r="AQR59" s="202">
        <f t="shared" si="55"/>
        <v>12.545175860000001</v>
      </c>
      <c r="AQS59" s="202"/>
      <c r="AQT59" s="202">
        <v>1.2502419299999998</v>
      </c>
      <c r="AQU59" s="202">
        <v>6.3814389700000005</v>
      </c>
      <c r="AQV59" s="202"/>
      <c r="AQW59" s="202">
        <v>7.0921788899999987</v>
      </c>
      <c r="AQX59" s="202">
        <v>14.723859789999999</v>
      </c>
      <c r="AQY59" s="202">
        <v>0.48498400000000003</v>
      </c>
      <c r="AQZ59" s="202">
        <v>1.65493499999999E-2</v>
      </c>
      <c r="ARA59" s="202">
        <v>0.04</v>
      </c>
      <c r="ARB59" s="202">
        <v>3.9137889999999897E-2</v>
      </c>
      <c r="ARC59" s="202">
        <v>4.1853000000000001E-2</v>
      </c>
      <c r="ARD59" s="202">
        <v>0.62252423999999984</v>
      </c>
      <c r="ARE59" s="202"/>
      <c r="ARF59" s="202">
        <v>0.39430560999999997</v>
      </c>
      <c r="ARG59" s="202">
        <v>0.78867198999999999</v>
      </c>
      <c r="ARH59" s="202">
        <v>6.4960291699999893</v>
      </c>
      <c r="ARI59" s="202">
        <v>7.6790067699999893</v>
      </c>
      <c r="ARJ59" s="202"/>
      <c r="ARK59" s="202">
        <v>0.26811916999999991</v>
      </c>
      <c r="ARL59" s="202">
        <v>0.6530524900000001</v>
      </c>
      <c r="ARM59" s="202"/>
      <c r="ARN59" s="202">
        <v>6.7970000000000003E-2</v>
      </c>
      <c r="ARO59" s="202">
        <v>0.98914165999999992</v>
      </c>
      <c r="ARP59" s="202">
        <v>1.688496</v>
      </c>
      <c r="ARQ59" s="202">
        <v>3.1584000000000001E-2</v>
      </c>
      <c r="ARR59" s="202">
        <v>0.28992171999999999</v>
      </c>
      <c r="ARS59" s="202">
        <v>2.01000172</v>
      </c>
      <c r="ART59" s="202">
        <v>26.024534179999986</v>
      </c>
      <c r="ARU59" s="202">
        <v>0.16204797000000001</v>
      </c>
      <c r="ARV59" s="202">
        <v>2.2758783300000003</v>
      </c>
      <c r="ARW59" s="202">
        <v>2.4379263000000004</v>
      </c>
      <c r="ARX59" s="202">
        <v>1.4213575199999999</v>
      </c>
      <c r="ARY59" s="202">
        <v>0.22149366000000001</v>
      </c>
      <c r="ARZ59" s="202"/>
      <c r="ASA59" s="202">
        <v>0.35831600000000002</v>
      </c>
      <c r="ASB59" s="202">
        <v>2.0011671799999999</v>
      </c>
      <c r="ASC59" s="202"/>
      <c r="ASD59" s="202">
        <v>6.5970269999999998E-2</v>
      </c>
      <c r="ASE59" s="202"/>
      <c r="ASF59" s="202">
        <v>7.5072E-2</v>
      </c>
      <c r="ASG59" s="202">
        <v>0.14348233000000002</v>
      </c>
      <c r="ASH59" s="202">
        <v>0.28452460000000002</v>
      </c>
      <c r="ASI59" s="202">
        <v>0.45277785999999998</v>
      </c>
      <c r="ASJ59" s="202">
        <v>0.109596</v>
      </c>
      <c r="ASK59" s="202">
        <v>1.9300000000000001E-3</v>
      </c>
      <c r="ASL59" s="202">
        <v>9.5829899999999996E-3</v>
      </c>
      <c r="ASM59" s="202">
        <v>9.1674510000000001E-2</v>
      </c>
      <c r="ASN59" s="202">
        <v>0.66556135999999999</v>
      </c>
      <c r="ASO59" s="202">
        <v>5.5402599999999996E-2</v>
      </c>
      <c r="ASP59" s="202">
        <v>6.2909081000000002</v>
      </c>
      <c r="ASQ59" s="202"/>
      <c r="ASR59" s="202">
        <v>0.22997389999999998</v>
      </c>
      <c r="ASS59" s="202">
        <v>0.38715001999999998</v>
      </c>
      <c r="AST59" s="202">
        <v>6.9634346200000001</v>
      </c>
      <c r="ASU59" s="202">
        <v>12.352614060000001</v>
      </c>
      <c r="ASV59" s="202"/>
      <c r="ASW59" s="202">
        <v>0.94094982999999999</v>
      </c>
      <c r="ASX59" s="202">
        <v>1.0651394699999999</v>
      </c>
      <c r="ASY59" s="202">
        <v>0.23276854</v>
      </c>
      <c r="ASZ59" s="202">
        <v>0.220225</v>
      </c>
      <c r="ATA59" s="202">
        <v>2.4590828399999998</v>
      </c>
      <c r="ATB59" s="202">
        <v>3.0321349999999997E-2</v>
      </c>
      <c r="ATC59" s="202">
        <v>0.14273828999999999</v>
      </c>
      <c r="ATD59" s="202">
        <v>2.97054302</v>
      </c>
      <c r="ATE59" s="202"/>
      <c r="ATF59" s="202"/>
      <c r="ATG59" s="202">
        <v>3.14360266</v>
      </c>
      <c r="ATH59" s="202">
        <v>7.838659999999999E-3</v>
      </c>
      <c r="ATI59" s="202">
        <v>0.18069109</v>
      </c>
      <c r="ATJ59" s="202">
        <v>2.1219899999999998E-3</v>
      </c>
      <c r="ATK59" s="202">
        <v>0.90935465000000004</v>
      </c>
      <c r="ATL59" s="202"/>
      <c r="ATM59" s="202">
        <v>1.1000063900000001</v>
      </c>
      <c r="ATN59" s="202"/>
      <c r="ATO59" s="202">
        <v>0.64068471999999999</v>
      </c>
      <c r="ATP59" s="202">
        <v>0.219224</v>
      </c>
      <c r="ATQ59" s="202">
        <v>0.58506519999999995</v>
      </c>
      <c r="ATR59" s="202">
        <v>0.79422102000000006</v>
      </c>
      <c r="ATS59" s="202">
        <v>2.23919494</v>
      </c>
      <c r="ATT59" s="202">
        <v>0.31365877000000003</v>
      </c>
      <c r="ATU59" s="202">
        <v>0.31365877000000003</v>
      </c>
      <c r="ATV59" s="202">
        <v>9.2555455999999996</v>
      </c>
      <c r="ATW59" s="202">
        <v>0.15652144000000001</v>
      </c>
      <c r="ATX59" s="202">
        <v>0.13531915</v>
      </c>
      <c r="ATY59" s="202">
        <v>0.1166442</v>
      </c>
      <c r="ATZ59" s="202">
        <v>0.20709395</v>
      </c>
      <c r="AUA59" s="202">
        <v>0.61557874000000001</v>
      </c>
      <c r="AUB59" s="202">
        <v>0.78182630000000009</v>
      </c>
      <c r="AUC59" s="202">
        <v>8.2692800000000004E-3</v>
      </c>
      <c r="AUD59" s="202">
        <v>0.21724964999999999</v>
      </c>
      <c r="AUE59" s="202">
        <v>0.18313560000000001</v>
      </c>
      <c r="AUF59" s="202">
        <v>2.8344999999999999E-2</v>
      </c>
      <c r="AUG59" s="202">
        <v>1.2188258300000001</v>
      </c>
      <c r="AUH59" s="202"/>
      <c r="AUI59" s="202">
        <v>3.0866770000000002E-2</v>
      </c>
      <c r="AUJ59" s="202"/>
      <c r="AUK59" s="202"/>
      <c r="AUL59" s="202">
        <v>0.34778755999999983</v>
      </c>
      <c r="AUM59" s="202">
        <v>0.37865432999999982</v>
      </c>
      <c r="AUN59" s="202"/>
      <c r="AUO59" s="202">
        <v>8.9019509999999899E-2</v>
      </c>
      <c r="AUP59" s="202">
        <v>2.7664000000000001E-2</v>
      </c>
      <c r="AUQ59" s="202"/>
      <c r="AUR59" s="202">
        <v>0.59040000000000004</v>
      </c>
      <c r="AUS59" s="202">
        <v>0.70708350999999992</v>
      </c>
      <c r="AUT59" s="202">
        <v>5.9500000000000004E-3</v>
      </c>
      <c r="AUU59" s="202"/>
      <c r="AUV59" s="202">
        <v>2.0924999999999999E-2</v>
      </c>
      <c r="AUW59" s="202"/>
      <c r="AUX59" s="202">
        <v>2.6875E-2</v>
      </c>
      <c r="AUY59" s="202">
        <v>2.9470174099999999</v>
      </c>
      <c r="AUZ59" s="202"/>
      <c r="AVA59" s="202"/>
      <c r="AVB59" s="202"/>
      <c r="AVC59" s="202">
        <v>5.4371199999999995E-2</v>
      </c>
      <c r="AVD59" s="202"/>
      <c r="AVE59" s="202">
        <v>2.5250000000000002E-2</v>
      </c>
      <c r="AVF59" s="202">
        <v>4.1188089999999997</v>
      </c>
      <c r="AVG59" s="202">
        <v>4.1984301999999998</v>
      </c>
      <c r="AVH59" s="202"/>
      <c r="AVI59" s="202">
        <v>0.05</v>
      </c>
      <c r="AVJ59" s="202"/>
      <c r="AVK59" s="202">
        <v>6.5449339999999898E-2</v>
      </c>
      <c r="AVL59" s="202">
        <v>0.360379</v>
      </c>
      <c r="AVM59" s="202">
        <v>0.47582833999999991</v>
      </c>
      <c r="AVN59" s="202"/>
      <c r="AVO59" s="202">
        <v>0.47519657999999898</v>
      </c>
      <c r="AVP59" s="202">
        <v>0.1525842</v>
      </c>
      <c r="AVQ59" s="202">
        <v>0.2118581799999989</v>
      </c>
      <c r="AVR59" s="202"/>
      <c r="AVS59" s="202">
        <v>0.83963895999999782</v>
      </c>
      <c r="AVT59" s="202"/>
      <c r="AVU59" s="202">
        <v>0.182842</v>
      </c>
      <c r="AVV59" s="202">
        <v>5.9840899999999995E-2</v>
      </c>
      <c r="AVW59" s="202"/>
      <c r="AVX59" s="202"/>
      <c r="AVY59" s="202">
        <v>0.24268290000000001</v>
      </c>
      <c r="AVZ59" s="202">
        <v>5.7565803999999972</v>
      </c>
      <c r="AWA59" s="202"/>
      <c r="AWB59" s="202">
        <v>0.14413053000000001</v>
      </c>
      <c r="AWC59" s="202"/>
      <c r="AWD59" s="202"/>
      <c r="AWE59" s="202">
        <v>6.4906230000000009E-2</v>
      </c>
      <c r="AWF59" s="202">
        <v>0.20903676000000002</v>
      </c>
      <c r="AWG59" s="202"/>
      <c r="AWH59" s="202"/>
      <c r="AWI59" s="202">
        <v>1.6749799999999902E-2</v>
      </c>
      <c r="AWJ59" s="202">
        <v>2.1560400000000001E-3</v>
      </c>
      <c r="AWK59" s="202"/>
      <c r="AWL59" s="202">
        <v>1.8905839999999903E-2</v>
      </c>
      <c r="AWM59" s="202"/>
      <c r="AWN59" s="202">
        <f>+AWN60</f>
        <v>0</v>
      </c>
      <c r="AWO59" s="202">
        <f>+AWO60</f>
        <v>0</v>
      </c>
      <c r="AWP59" s="202">
        <f>+AWP60</f>
        <v>0.58121501895043726</v>
      </c>
      <c r="AWQ59" s="202">
        <f>+AWQ60</f>
        <v>0</v>
      </c>
      <c r="AWR59" s="202">
        <f t="shared" si="56"/>
        <v>0.58121501895043726</v>
      </c>
      <c r="AWS59" s="254">
        <f>+AWS60</f>
        <v>3.4252290087463555E-2</v>
      </c>
      <c r="AWT59" s="254">
        <f>+AWT60</f>
        <v>3.1505463556851313E-2</v>
      </c>
      <c r="AWU59" s="254">
        <f>+AWU60</f>
        <v>0</v>
      </c>
      <c r="AWV59" s="254">
        <f>+AWV60</f>
        <v>7.0469999999999994E-3</v>
      </c>
      <c r="AWW59" s="254">
        <f t="shared" si="57"/>
        <v>7.2804753644314865E-2</v>
      </c>
      <c r="AWX59" s="254">
        <f>+AWX60</f>
        <v>0.1498786</v>
      </c>
      <c r="AWY59" s="254">
        <f>+AWY60</f>
        <v>0</v>
      </c>
      <c r="AWZ59" s="254">
        <f t="shared" si="58"/>
        <v>0.1498786</v>
      </c>
      <c r="AXA59" s="254">
        <f t="shared" si="59"/>
        <v>1.0318409725947519</v>
      </c>
      <c r="AXB59" s="202">
        <f t="shared" si="60"/>
        <v>126.05715633890418</v>
      </c>
      <c r="AXC59" s="254">
        <f>+AXC60</f>
        <v>0</v>
      </c>
      <c r="AXD59" s="254">
        <f>+AXD60</f>
        <v>0</v>
      </c>
      <c r="AXE59" s="254">
        <f t="shared" si="61"/>
        <v>0</v>
      </c>
      <c r="AXF59" s="254">
        <f>+AXF60</f>
        <v>0</v>
      </c>
      <c r="AXG59" s="254">
        <f>+AXG60</f>
        <v>0</v>
      </c>
      <c r="AXH59" s="254">
        <f>+AXH60</f>
        <v>0</v>
      </c>
      <c r="AXI59" s="254">
        <f>+AXI60</f>
        <v>0</v>
      </c>
      <c r="AXJ59" s="254">
        <f>+AXJ60</f>
        <v>0</v>
      </c>
      <c r="AXK59" s="254">
        <f t="shared" si="62"/>
        <v>0</v>
      </c>
      <c r="AXL59" s="254">
        <f>+AXL60</f>
        <v>0</v>
      </c>
      <c r="AXM59" s="254">
        <f>+AXM60</f>
        <v>0</v>
      </c>
      <c r="AXN59" s="254">
        <f>+AXN60</f>
        <v>0</v>
      </c>
      <c r="AXO59" s="254">
        <f>+AXO60</f>
        <v>0</v>
      </c>
      <c r="AXP59" s="254">
        <f>+AXP60</f>
        <v>0</v>
      </c>
      <c r="AXQ59" s="254">
        <f t="shared" si="63"/>
        <v>0</v>
      </c>
      <c r="AXR59" s="254">
        <f>+AXR60</f>
        <v>0</v>
      </c>
      <c r="AXS59" s="254">
        <f>+AXS60</f>
        <v>0</v>
      </c>
      <c r="AXT59" s="254">
        <f t="shared" ref="AXT59:AYA59" si="255">+AXT60</f>
        <v>0</v>
      </c>
      <c r="AXU59" s="254">
        <f t="shared" si="255"/>
        <v>0</v>
      </c>
      <c r="AXV59" s="254">
        <f t="shared" si="64"/>
        <v>0</v>
      </c>
      <c r="AXW59" s="254">
        <f t="shared" si="255"/>
        <v>0</v>
      </c>
      <c r="AXX59" s="254">
        <f t="shared" si="255"/>
        <v>0</v>
      </c>
      <c r="AXY59" s="254">
        <f t="shared" si="255"/>
        <v>0</v>
      </c>
      <c r="AXZ59" s="254">
        <f t="shared" si="255"/>
        <v>0</v>
      </c>
      <c r="AYA59" s="254">
        <f t="shared" si="255"/>
        <v>1.6749800291545189E-2</v>
      </c>
      <c r="AYB59" s="254">
        <f t="shared" si="65"/>
        <v>1.6749800291545189E-2</v>
      </c>
      <c r="AYC59" s="254">
        <f t="shared" si="231"/>
        <v>1.6749800291545189E-2</v>
      </c>
      <c r="AYD59" s="254">
        <f t="shared" ref="AYD59:AYX59" si="256">+AYD60</f>
        <v>0</v>
      </c>
      <c r="AYE59" s="254">
        <f t="shared" si="256"/>
        <v>0.16190043002915452</v>
      </c>
      <c r="AYF59" s="254">
        <f t="shared" si="256"/>
        <v>0</v>
      </c>
      <c r="AYG59" s="254">
        <f t="shared" si="256"/>
        <v>0</v>
      </c>
      <c r="AYH59" s="254">
        <f t="shared" si="256"/>
        <v>0</v>
      </c>
      <c r="AYI59" s="254">
        <f t="shared" si="66"/>
        <v>0.16190043002915452</v>
      </c>
      <c r="AYJ59" s="254">
        <f t="shared" si="256"/>
        <v>0</v>
      </c>
      <c r="AYK59" s="254">
        <f t="shared" si="256"/>
        <v>9.9726709912536446E-2</v>
      </c>
      <c r="AYL59" s="254">
        <f t="shared" si="256"/>
        <v>0</v>
      </c>
      <c r="AYM59" s="254">
        <f t="shared" si="256"/>
        <v>0</v>
      </c>
      <c r="AYN59" s="254">
        <f t="shared" si="256"/>
        <v>0</v>
      </c>
      <c r="AYO59" s="254">
        <f t="shared" si="67"/>
        <v>9.9726709912536446E-2</v>
      </c>
      <c r="AYP59" s="254">
        <f t="shared" si="256"/>
        <v>0</v>
      </c>
      <c r="AYQ59" s="254">
        <f t="shared" si="256"/>
        <v>0</v>
      </c>
      <c r="AYR59" s="254">
        <f t="shared" si="256"/>
        <v>0</v>
      </c>
      <c r="AYS59" s="254">
        <f t="shared" si="256"/>
        <v>0.12975881049562682</v>
      </c>
      <c r="AYT59" s="254">
        <f t="shared" si="256"/>
        <v>6.3880999999999993E-2</v>
      </c>
      <c r="AYU59" s="254">
        <f t="shared" si="68"/>
        <v>0.19363981049562681</v>
      </c>
      <c r="AYV59" s="254">
        <f t="shared" si="256"/>
        <v>1.9696800291545188E-2</v>
      </c>
      <c r="AYW59" s="254">
        <f t="shared" si="256"/>
        <v>9.5854999999999996E-2</v>
      </c>
      <c r="AYX59" s="254">
        <f t="shared" si="256"/>
        <v>0</v>
      </c>
      <c r="AYY59" s="254">
        <f t="shared" si="69"/>
        <v>0.11555180029154519</v>
      </c>
      <c r="AYZ59" s="254">
        <f t="shared" si="70"/>
        <v>0.57081875072886301</v>
      </c>
      <c r="AZA59" s="254">
        <f t="shared" ref="AZA59:AZZ59" si="257">+AZA60</f>
        <v>0</v>
      </c>
      <c r="AZB59" s="254">
        <f t="shared" si="257"/>
        <v>0</v>
      </c>
      <c r="AZC59" s="254">
        <f t="shared" si="257"/>
        <v>0</v>
      </c>
      <c r="AZD59" s="254">
        <f t="shared" si="257"/>
        <v>8.2876020408163248E-2</v>
      </c>
      <c r="AZE59" s="254">
        <f t="shared" si="257"/>
        <v>9.4777829446064138E-2</v>
      </c>
      <c r="AZF59" s="254">
        <f t="shared" si="71"/>
        <v>0.17765384985422739</v>
      </c>
      <c r="AZG59" s="254">
        <f t="shared" si="257"/>
        <v>0.15356091982507286</v>
      </c>
      <c r="AZH59" s="254">
        <f t="shared" si="257"/>
        <v>5.2238804664723028E-3</v>
      </c>
      <c r="AZI59" s="254">
        <f t="shared" si="257"/>
        <v>3.1002798833819237E-3</v>
      </c>
      <c r="AZJ59" s="254">
        <f t="shared" si="257"/>
        <v>5.4876989795918367E-2</v>
      </c>
      <c r="AZK59" s="254">
        <f t="shared" si="257"/>
        <v>0</v>
      </c>
      <c r="AZL59" s="254">
        <f t="shared" si="72"/>
        <v>0.21676206997084546</v>
      </c>
      <c r="AZM59" s="254">
        <f t="shared" si="257"/>
        <v>7.7485880466472298E-2</v>
      </c>
      <c r="AZN59" s="254">
        <f t="shared" si="257"/>
        <v>0</v>
      </c>
      <c r="AZO59" s="254">
        <f t="shared" si="257"/>
        <v>0</v>
      </c>
      <c r="AZP59" s="254">
        <f t="shared" si="257"/>
        <v>0</v>
      </c>
      <c r="AZQ59" s="254">
        <f t="shared" si="257"/>
        <v>0.11019879008746354</v>
      </c>
      <c r="AZR59" s="254">
        <f t="shared" si="73"/>
        <v>0.18768467055393584</v>
      </c>
      <c r="AZS59" s="254">
        <f t="shared" si="257"/>
        <v>0</v>
      </c>
      <c r="AZT59" s="254">
        <f t="shared" si="257"/>
        <v>0.9687301297376093</v>
      </c>
      <c r="AZU59" s="254">
        <f t="shared" si="257"/>
        <v>1.2488514577259476E-2</v>
      </c>
      <c r="AZV59" s="254">
        <f t="shared" si="257"/>
        <v>0</v>
      </c>
      <c r="AZW59" s="254">
        <f t="shared" si="257"/>
        <v>0</v>
      </c>
      <c r="AZX59" s="254">
        <f t="shared" si="74"/>
        <v>0.98121864431486883</v>
      </c>
      <c r="AZY59" s="254">
        <f t="shared" si="257"/>
        <v>0</v>
      </c>
      <c r="AZZ59" s="254">
        <f t="shared" si="257"/>
        <v>0</v>
      </c>
      <c r="BAA59" s="254">
        <f t="shared" si="75"/>
        <v>0</v>
      </c>
      <c r="BAB59" s="254">
        <f t="shared" si="76"/>
        <v>1.5633192346938776</v>
      </c>
      <c r="BAC59" s="254">
        <f t="shared" ref="BAC59:BBA59" si="258">+BAC60</f>
        <v>0</v>
      </c>
      <c r="BAD59" s="254">
        <f t="shared" si="258"/>
        <v>0</v>
      </c>
      <c r="BAE59" s="254">
        <f t="shared" si="258"/>
        <v>0</v>
      </c>
      <c r="BAF59" s="254">
        <f t="shared" si="77"/>
        <v>0</v>
      </c>
      <c r="BAG59" s="254">
        <f t="shared" si="258"/>
        <v>0</v>
      </c>
      <c r="BAH59" s="254">
        <f t="shared" si="258"/>
        <v>0</v>
      </c>
      <c r="BAI59" s="254">
        <f t="shared" si="258"/>
        <v>0</v>
      </c>
      <c r="BAJ59" s="254">
        <f t="shared" si="258"/>
        <v>0</v>
      </c>
      <c r="BAK59" s="254">
        <f t="shared" si="78"/>
        <v>0</v>
      </c>
      <c r="BAL59" s="254">
        <f t="shared" si="258"/>
        <v>0</v>
      </c>
      <c r="BAM59" s="254">
        <f t="shared" si="258"/>
        <v>0</v>
      </c>
      <c r="BAN59" s="254">
        <f t="shared" si="258"/>
        <v>0.16165265014577257</v>
      </c>
      <c r="BAO59" s="254">
        <f t="shared" si="258"/>
        <v>0</v>
      </c>
      <c r="BAP59" s="254">
        <f t="shared" si="258"/>
        <v>0</v>
      </c>
      <c r="BAQ59" s="254">
        <f t="shared" si="79"/>
        <v>0.16165265014577257</v>
      </c>
      <c r="BAR59" s="254">
        <f t="shared" si="258"/>
        <v>0</v>
      </c>
      <c r="BAS59" s="254">
        <f t="shared" si="258"/>
        <v>0</v>
      </c>
      <c r="BAT59" s="254">
        <f t="shared" si="258"/>
        <v>0</v>
      </c>
      <c r="BAU59" s="254">
        <f t="shared" si="258"/>
        <v>0</v>
      </c>
      <c r="BAV59" s="254">
        <f t="shared" si="258"/>
        <v>0</v>
      </c>
      <c r="BAW59" s="254">
        <f t="shared" si="80"/>
        <v>0</v>
      </c>
      <c r="BAX59" s="254">
        <f t="shared" si="258"/>
        <v>0</v>
      </c>
      <c r="BAY59" s="254">
        <f t="shared" si="258"/>
        <v>0</v>
      </c>
      <c r="BAZ59" s="254">
        <f t="shared" si="258"/>
        <v>1.14E-2</v>
      </c>
      <c r="BBA59" s="254">
        <f t="shared" si="258"/>
        <v>0</v>
      </c>
      <c r="BBB59" s="254">
        <f t="shared" si="81"/>
        <v>1.14E-2</v>
      </c>
      <c r="BBC59" s="254">
        <f t="shared" si="82"/>
        <v>0.17305265014577256</v>
      </c>
      <c r="BBD59" s="254">
        <f t="shared" ref="BBD59:BBZ59" si="259">+BBD60</f>
        <v>7.6958569970845478E-2</v>
      </c>
      <c r="BBE59" s="254">
        <f t="shared" si="259"/>
        <v>9.8171720116618072E-4</v>
      </c>
      <c r="BBF59" s="254">
        <f t="shared" si="259"/>
        <v>0</v>
      </c>
      <c r="BBG59" s="254">
        <f t="shared" si="259"/>
        <v>0</v>
      </c>
      <c r="BBH59" s="254">
        <f t="shared" si="259"/>
        <v>0</v>
      </c>
      <c r="BBI59" s="254">
        <f t="shared" si="83"/>
        <v>7.7940287172011652E-2</v>
      </c>
      <c r="BBJ59" s="254">
        <f t="shared" si="259"/>
        <v>0</v>
      </c>
      <c r="BBK59" s="254">
        <f t="shared" si="259"/>
        <v>0</v>
      </c>
      <c r="BBL59" s="254">
        <f t="shared" si="259"/>
        <v>0</v>
      </c>
      <c r="BBM59" s="254">
        <f t="shared" si="259"/>
        <v>0</v>
      </c>
      <c r="BBN59" s="254">
        <f t="shared" si="259"/>
        <v>0</v>
      </c>
      <c r="BBO59" s="254">
        <f t="shared" si="84"/>
        <v>0</v>
      </c>
      <c r="BBP59" s="254">
        <f t="shared" si="259"/>
        <v>0</v>
      </c>
      <c r="BBQ59" s="254">
        <f t="shared" si="259"/>
        <v>0</v>
      </c>
      <c r="BBR59" s="254">
        <f t="shared" si="259"/>
        <v>6.9599999999999995E-2</v>
      </c>
      <c r="BBS59" s="254">
        <f t="shared" si="259"/>
        <v>0</v>
      </c>
      <c r="BBT59" s="254">
        <f t="shared" si="259"/>
        <v>0</v>
      </c>
      <c r="BBU59" s="254">
        <f t="shared" si="85"/>
        <v>6.9599999999999995E-2</v>
      </c>
      <c r="BBV59" s="254">
        <f t="shared" si="259"/>
        <v>0</v>
      </c>
      <c r="BBW59" s="254">
        <f t="shared" si="259"/>
        <v>0</v>
      </c>
      <c r="BBX59" s="254">
        <f t="shared" si="259"/>
        <v>0</v>
      </c>
      <c r="BBY59" s="254">
        <f t="shared" si="259"/>
        <v>0</v>
      </c>
      <c r="BBZ59" s="254">
        <f t="shared" si="259"/>
        <v>0</v>
      </c>
      <c r="BCA59" s="254">
        <f t="shared" si="86"/>
        <v>0</v>
      </c>
      <c r="BCB59" s="254">
        <f t="shared" si="87"/>
        <v>0.14754028717201165</v>
      </c>
      <c r="BCC59" s="254">
        <f t="shared" ref="BCC59:BCL59" si="260">+BCC60</f>
        <v>0.25965689941690961</v>
      </c>
      <c r="BCD59" s="254">
        <f t="shared" si="260"/>
        <v>0</v>
      </c>
      <c r="BCE59" s="254">
        <f t="shared" si="260"/>
        <v>0</v>
      </c>
      <c r="BCF59" s="254">
        <f t="shared" si="260"/>
        <v>0</v>
      </c>
      <c r="BCG59" s="254">
        <f t="shared" si="260"/>
        <v>0.17165670991253645</v>
      </c>
      <c r="BCH59" s="254">
        <f t="shared" si="88"/>
        <v>0.43131360932944607</v>
      </c>
      <c r="BCI59" s="254">
        <f t="shared" si="260"/>
        <v>0.83540000000000003</v>
      </c>
      <c r="BCJ59" s="254">
        <f t="shared" si="260"/>
        <v>0</v>
      </c>
      <c r="BCK59" s="254">
        <f t="shared" si="260"/>
        <v>0</v>
      </c>
      <c r="BCL59" s="254">
        <f t="shared" si="260"/>
        <v>0</v>
      </c>
      <c r="BCM59" s="254">
        <f t="shared" si="232"/>
        <v>0.83540000000000003</v>
      </c>
      <c r="BCN59" s="254"/>
      <c r="BCO59" s="254"/>
      <c r="BCP59" s="254"/>
      <c r="BCQ59" s="254"/>
      <c r="BCR59" s="254">
        <v>2.0425619999999998E-2</v>
      </c>
      <c r="BCS59" s="254">
        <f t="shared" si="89"/>
        <v>2.0425619999999998E-2</v>
      </c>
      <c r="BCT59" s="254"/>
      <c r="BCU59" s="254"/>
      <c r="BCV59" s="254"/>
      <c r="BCW59" s="254"/>
      <c r="BCX59" s="254">
        <f t="shared" si="90"/>
        <v>0</v>
      </c>
      <c r="BCY59" s="254">
        <v>0.14992535000000001</v>
      </c>
      <c r="BCZ59" s="254"/>
      <c r="BDA59" s="254">
        <f t="shared" si="91"/>
        <v>0.14992535000000001</v>
      </c>
      <c r="BDB59" s="254">
        <f t="shared" si="92"/>
        <v>1.4370645793294461</v>
      </c>
      <c r="BDC59" s="254"/>
      <c r="BDD59" s="254"/>
      <c r="BDE59" s="254"/>
      <c r="BDF59" s="254">
        <f t="shared" si="233"/>
        <v>0</v>
      </c>
      <c r="BDG59" s="254"/>
      <c r="BDH59" s="254">
        <v>5.5039660000000004E-2</v>
      </c>
      <c r="BDI59" s="254"/>
      <c r="BDJ59" s="254"/>
      <c r="BDK59" s="254"/>
      <c r="BDL59" s="254">
        <f t="shared" si="93"/>
        <v>5.5039660000000004E-2</v>
      </c>
      <c r="BDM59" s="254"/>
      <c r="BDN59" s="254">
        <v>0.108</v>
      </c>
      <c r="BDO59" s="254">
        <v>0.15563662</v>
      </c>
      <c r="BDP59" s="254"/>
      <c r="BDQ59" s="254">
        <f t="shared" si="94"/>
        <v>0.26363661999999999</v>
      </c>
      <c r="BDR59" s="254"/>
      <c r="BDS59" s="254">
        <v>0.18683425072886298</v>
      </c>
      <c r="BDT59" s="254">
        <v>0</v>
      </c>
      <c r="BDU59" s="254">
        <v>0</v>
      </c>
      <c r="BDV59" s="254">
        <v>7.1958600000000011E-2</v>
      </c>
      <c r="BDW59" s="254">
        <f t="shared" si="95"/>
        <v>0.25879285072886299</v>
      </c>
      <c r="BDX59" s="254">
        <v>0</v>
      </c>
      <c r="BDY59" s="254">
        <v>0</v>
      </c>
      <c r="BDZ59" s="254">
        <v>0</v>
      </c>
      <c r="BEA59" s="254">
        <v>0</v>
      </c>
      <c r="BEB59" s="254">
        <v>5.8650000000000001E-2</v>
      </c>
      <c r="BEC59" s="254">
        <f t="shared" si="96"/>
        <v>5.8650000000000001E-2</v>
      </c>
      <c r="BED59" s="254">
        <f t="shared" si="97"/>
        <v>0.63611913072886295</v>
      </c>
      <c r="BEE59" s="254">
        <v>0</v>
      </c>
      <c r="BEF59" s="254">
        <v>0</v>
      </c>
      <c r="BEG59" s="254">
        <v>0</v>
      </c>
      <c r="BEH59" s="254">
        <v>0</v>
      </c>
      <c r="BEI59" s="254">
        <f t="shared" si="98"/>
        <v>0</v>
      </c>
      <c r="BEJ59" s="254">
        <v>0</v>
      </c>
      <c r="BEK59" s="254">
        <v>0</v>
      </c>
      <c r="BEL59" s="254">
        <v>0</v>
      </c>
      <c r="BEM59" s="254">
        <v>0</v>
      </c>
      <c r="BEN59" s="254">
        <v>1.5543999999999999E-2</v>
      </c>
      <c r="BEO59" s="254">
        <f t="shared" si="99"/>
        <v>1.5543999999999999E-2</v>
      </c>
      <c r="BEP59" s="254">
        <v>0</v>
      </c>
      <c r="BEQ59" s="254">
        <v>0</v>
      </c>
      <c r="BER59" s="254">
        <v>0</v>
      </c>
      <c r="BES59" s="254">
        <v>5.0130027798833821</v>
      </c>
      <c r="BET59" s="254">
        <v>0</v>
      </c>
      <c r="BEU59" s="254">
        <f t="shared" si="234"/>
        <v>5.0130027798833821</v>
      </c>
      <c r="BEV59" s="254">
        <v>0</v>
      </c>
      <c r="BEW59" s="254">
        <v>0</v>
      </c>
      <c r="BEX59" s="254">
        <v>0</v>
      </c>
      <c r="BEY59" s="254">
        <v>0.59492947959183673</v>
      </c>
      <c r="BEZ59" s="254">
        <v>0</v>
      </c>
      <c r="BFA59" s="254">
        <f t="shared" si="100"/>
        <v>0.59492947959183673</v>
      </c>
      <c r="BFB59" s="254">
        <v>0</v>
      </c>
      <c r="BFC59" s="254">
        <f t="shared" si="101"/>
        <v>0</v>
      </c>
      <c r="BFD59" s="254">
        <f t="shared" si="235"/>
        <v>5.6234762594752192</v>
      </c>
      <c r="BFE59" s="254">
        <v>0</v>
      </c>
      <c r="BFF59" s="254">
        <v>0</v>
      </c>
      <c r="BFG59" s="254">
        <v>0.22115811953352768</v>
      </c>
      <c r="BFH59" s="254">
        <v>0</v>
      </c>
      <c r="BFI59" s="254">
        <f t="shared" si="102"/>
        <v>0.22115811953352768</v>
      </c>
      <c r="BFJ59" s="254">
        <v>0</v>
      </c>
      <c r="BFK59" s="254">
        <v>0</v>
      </c>
      <c r="BFL59" s="254">
        <v>0</v>
      </c>
      <c r="BFM59" s="254">
        <v>0</v>
      </c>
      <c r="BFN59" s="254">
        <v>6.8409999999999999E-2</v>
      </c>
      <c r="BFO59" s="254">
        <f t="shared" si="103"/>
        <v>6.8409999999999999E-2</v>
      </c>
      <c r="BFP59" s="254">
        <v>0.21712426967930029</v>
      </c>
      <c r="BFQ59" s="254">
        <v>0</v>
      </c>
      <c r="BFR59" s="254">
        <v>3.5870102040816325E-3</v>
      </c>
      <c r="BFS59" s="254">
        <v>0</v>
      </c>
      <c r="BFT59" s="254">
        <v>5.4149220116618067E-2</v>
      </c>
      <c r="BFU59" s="254">
        <f t="shared" si="236"/>
        <v>0.27486050000000001</v>
      </c>
      <c r="BFV59" s="254">
        <v>0</v>
      </c>
      <c r="BFW59" s="254">
        <v>0</v>
      </c>
      <c r="BFX59" s="254">
        <v>0.26758432069970844</v>
      </c>
      <c r="BFY59" s="254">
        <v>0</v>
      </c>
      <c r="BFZ59" s="254">
        <v>0</v>
      </c>
      <c r="BGA59" s="254">
        <f t="shared" si="104"/>
        <v>0.26758432069970844</v>
      </c>
      <c r="BGB59" s="254">
        <v>0</v>
      </c>
      <c r="BGC59" s="254">
        <v>0</v>
      </c>
      <c r="BGD59" s="254">
        <v>0</v>
      </c>
      <c r="BGE59" s="254">
        <f t="shared" si="105"/>
        <v>0</v>
      </c>
      <c r="BGF59" s="254">
        <f t="shared" si="237"/>
        <v>0.83201294023323613</v>
      </c>
      <c r="BGG59" s="254">
        <v>0</v>
      </c>
      <c r="BGH59" s="254">
        <v>0</v>
      </c>
      <c r="BGI59" s="254">
        <f t="shared" si="106"/>
        <v>0</v>
      </c>
      <c r="BGJ59" s="254">
        <v>0</v>
      </c>
      <c r="BGK59" s="254">
        <v>0.81632653061224481</v>
      </c>
      <c r="BGL59" s="254">
        <v>0</v>
      </c>
      <c r="BGM59" s="254">
        <v>4.3164999999999995E-2</v>
      </c>
      <c r="BGN59" s="254">
        <v>0.19393459037900873</v>
      </c>
      <c r="BGO59" s="254">
        <f t="shared" si="107"/>
        <v>1.0534261209912534</v>
      </c>
      <c r="BGP59" s="254">
        <v>0</v>
      </c>
      <c r="BGQ59" s="254">
        <v>6.9595833600583088</v>
      </c>
      <c r="BGR59" s="254">
        <v>0</v>
      </c>
      <c r="BGS59" s="254">
        <v>0</v>
      </c>
      <c r="BGT59" s="254">
        <v>0</v>
      </c>
      <c r="BGU59" s="254">
        <f t="shared" si="108"/>
        <v>6.9595833600583088</v>
      </c>
      <c r="BGV59" s="254">
        <v>0</v>
      </c>
      <c r="BGW59" s="254">
        <v>0.10159006997084549</v>
      </c>
      <c r="BGX59" s="254">
        <v>0</v>
      </c>
      <c r="BGY59" s="254">
        <v>0</v>
      </c>
      <c r="BGZ59" s="254">
        <v>0</v>
      </c>
      <c r="BHA59" s="254">
        <f t="shared" si="109"/>
        <v>0.10159006997084549</v>
      </c>
      <c r="BHB59" s="254">
        <v>0</v>
      </c>
      <c r="BHC59" s="254">
        <v>0</v>
      </c>
      <c r="BHD59" s="254">
        <v>0</v>
      </c>
      <c r="BHE59" s="254">
        <v>0</v>
      </c>
      <c r="BHF59" s="254">
        <v>0</v>
      </c>
      <c r="BHG59" s="254">
        <f t="shared" si="110"/>
        <v>0</v>
      </c>
      <c r="BHH59" s="254">
        <f t="shared" si="111"/>
        <v>8.1145995510204063</v>
      </c>
      <c r="BHI59" s="254">
        <v>5.842565599125364</v>
      </c>
      <c r="BHJ59" s="254">
        <v>0</v>
      </c>
      <c r="BHK59" s="254">
        <v>0.28530520553935862</v>
      </c>
      <c r="BHL59" s="254">
        <v>0</v>
      </c>
      <c r="BHM59" s="254">
        <f t="shared" si="112"/>
        <v>6.127870804664723</v>
      </c>
      <c r="BHN59" s="254">
        <v>4.524862279883382</v>
      </c>
      <c r="BHO59" s="254">
        <v>0</v>
      </c>
      <c r="BHP59" s="254">
        <v>0</v>
      </c>
      <c r="BHQ59" s="254">
        <v>0</v>
      </c>
      <c r="BHR59" s="254">
        <v>0</v>
      </c>
      <c r="BHS59" s="254">
        <f t="shared" si="113"/>
        <v>4.524862279883382</v>
      </c>
      <c r="BHT59" s="254">
        <v>0</v>
      </c>
      <c r="BHU59" s="254">
        <v>0</v>
      </c>
      <c r="BHV59" s="254">
        <v>0</v>
      </c>
      <c r="BHW59" s="254">
        <v>0</v>
      </c>
      <c r="BHX59" s="254">
        <v>0</v>
      </c>
      <c r="BHY59" s="254">
        <f t="shared" si="114"/>
        <v>0</v>
      </c>
      <c r="BHZ59" s="254">
        <v>0</v>
      </c>
      <c r="BIA59" s="254">
        <v>6.8439999999999994E-3</v>
      </c>
      <c r="BIB59" s="254">
        <v>0</v>
      </c>
      <c r="BIC59" s="254">
        <v>0</v>
      </c>
      <c r="BID59" s="254">
        <v>0</v>
      </c>
      <c r="BIE59" s="254">
        <f t="shared" si="115"/>
        <v>6.8439999999999994E-3</v>
      </c>
      <c r="BIF59" s="254">
        <v>0</v>
      </c>
      <c r="BIG59" s="254">
        <f t="shared" si="116"/>
        <v>0</v>
      </c>
      <c r="BIH59" s="254">
        <f t="shared" si="117"/>
        <v>10.659577084548104</v>
      </c>
      <c r="BII59" s="254">
        <v>0</v>
      </c>
      <c r="BIJ59" s="254">
        <v>0</v>
      </c>
      <c r="BIK59" s="254">
        <v>0.4885384198250729</v>
      </c>
      <c r="BIL59" s="254">
        <v>0</v>
      </c>
      <c r="BIM59" s="254">
        <f t="shared" si="118"/>
        <v>0.4885384198250729</v>
      </c>
      <c r="BIN59" s="254">
        <v>0</v>
      </c>
      <c r="BIO59" s="254">
        <v>1.9943501005830901</v>
      </c>
      <c r="BIP59" s="254">
        <v>0.19889616034985422</v>
      </c>
      <c r="BIQ59" s="254">
        <v>0</v>
      </c>
      <c r="BIR59" s="254">
        <v>1.0355696486880466</v>
      </c>
      <c r="BIS59" s="254">
        <f t="shared" si="119"/>
        <v>3.228815909620991</v>
      </c>
      <c r="BIT59" s="254">
        <v>0</v>
      </c>
      <c r="BIU59" s="254">
        <v>0</v>
      </c>
      <c r="BIV59" s="254">
        <v>0</v>
      </c>
      <c r="BIW59" s="254">
        <v>0</v>
      </c>
      <c r="BIX59" s="254">
        <v>0</v>
      </c>
      <c r="BIY59" s="254">
        <f t="shared" si="120"/>
        <v>0</v>
      </c>
      <c r="BIZ59" s="254">
        <v>0</v>
      </c>
      <c r="BJA59" s="254">
        <v>0.24682634985422736</v>
      </c>
      <c r="BJB59" s="254">
        <v>0</v>
      </c>
      <c r="BJC59" s="254">
        <v>3.1500000000000001E-4</v>
      </c>
      <c r="BJD59" s="254">
        <f t="shared" si="121"/>
        <v>0.24714134985422737</v>
      </c>
      <c r="BJE59" s="254">
        <v>0.30040761516034986</v>
      </c>
      <c r="BJF59" s="254">
        <v>0.50357829737609328</v>
      </c>
      <c r="BJG59" s="254">
        <v>16.864980218658893</v>
      </c>
      <c r="BJH59" s="254">
        <v>0</v>
      </c>
      <c r="BJI59" s="254">
        <f t="shared" si="122"/>
        <v>17.668966131195337</v>
      </c>
      <c r="BJJ59" s="254">
        <f t="shared" si="123"/>
        <v>21.633461810495628</v>
      </c>
      <c r="BJK59" s="254">
        <f t="shared" si="238"/>
        <v>51.407792078862968</v>
      </c>
      <c r="BJL59" s="254">
        <v>0</v>
      </c>
      <c r="BJM59" s="254">
        <v>6.8343279883381911E-3</v>
      </c>
      <c r="BJN59" s="254">
        <v>0</v>
      </c>
      <c r="BJO59" s="254">
        <v>0</v>
      </c>
      <c r="BJP59" s="254">
        <v>0</v>
      </c>
      <c r="BJQ59" s="254">
        <f t="shared" si="124"/>
        <v>6.8343279883381911E-3</v>
      </c>
      <c r="BJR59" s="254">
        <v>0</v>
      </c>
      <c r="BJS59" s="254">
        <v>0</v>
      </c>
      <c r="BJT59" s="254">
        <v>0</v>
      </c>
      <c r="BJU59" s="254">
        <v>0.29604008309037905</v>
      </c>
      <c r="BJV59" s="254">
        <v>0</v>
      </c>
      <c r="BJW59" s="254">
        <f t="shared" si="125"/>
        <v>0.29604008309037905</v>
      </c>
      <c r="BJX59" s="254">
        <v>0</v>
      </c>
      <c r="BJY59" s="254">
        <v>0</v>
      </c>
      <c r="BJZ59" s="254">
        <v>2.1600000000000001E-2</v>
      </c>
      <c r="BKA59" s="254">
        <v>0.76500159912536403</v>
      </c>
      <c r="BKB59" s="254">
        <f t="shared" si="126"/>
        <v>0.78660159912536398</v>
      </c>
      <c r="BKC59" s="254">
        <v>0</v>
      </c>
      <c r="BKD59" s="254">
        <v>8.6499999999999997E-3</v>
      </c>
      <c r="BKE59" s="254">
        <v>0</v>
      </c>
      <c r="BKF59" s="254">
        <v>0</v>
      </c>
      <c r="BKG59" s="254">
        <v>5.5883660597667637</v>
      </c>
      <c r="BKH59" s="254">
        <f t="shared" si="127"/>
        <v>5.597016059766764</v>
      </c>
      <c r="BKI59" s="254">
        <f t="shared" si="128"/>
        <v>6.6864920699708454</v>
      </c>
      <c r="BKJ59" s="254">
        <v>0</v>
      </c>
      <c r="BKK59" s="254">
        <v>0.15862196938775508</v>
      </c>
      <c r="BKL59" s="254">
        <v>0</v>
      </c>
      <c r="BKM59" s="254">
        <v>0</v>
      </c>
      <c r="BKN59" s="254">
        <v>5.6559999999999996E-3</v>
      </c>
      <c r="BKO59" s="254">
        <f t="shared" si="129"/>
        <v>0.16427796938775507</v>
      </c>
      <c r="BKP59" s="254">
        <v>9.6999999999999983E-4</v>
      </c>
      <c r="BKQ59" s="254">
        <v>0</v>
      </c>
      <c r="BKR59" s="254">
        <v>0</v>
      </c>
      <c r="BKS59" s="254">
        <v>0</v>
      </c>
      <c r="BKT59" s="254">
        <v>0</v>
      </c>
      <c r="BKU59" s="254">
        <f t="shared" si="130"/>
        <v>9.6999999999999983E-4</v>
      </c>
      <c r="BKV59" s="254">
        <v>0</v>
      </c>
      <c r="BKW59" s="254">
        <v>0</v>
      </c>
      <c r="BKX59" s="254">
        <v>0</v>
      </c>
      <c r="BKY59" s="254">
        <f t="shared" si="131"/>
        <v>0</v>
      </c>
      <c r="BKZ59" s="254">
        <v>0</v>
      </c>
      <c r="BLA59" s="254">
        <v>0</v>
      </c>
      <c r="BLB59" s="254">
        <v>0</v>
      </c>
      <c r="BLC59" s="254">
        <v>0</v>
      </c>
      <c r="BLD59" s="254">
        <v>0</v>
      </c>
      <c r="BLE59" s="254">
        <f t="shared" si="132"/>
        <v>0</v>
      </c>
      <c r="BLF59" s="196">
        <f t="shared" si="133"/>
        <v>0.16524796938775507</v>
      </c>
      <c r="BLG59" s="254">
        <v>0</v>
      </c>
      <c r="BLH59" s="254">
        <v>0</v>
      </c>
      <c r="BLI59" s="254">
        <v>0</v>
      </c>
      <c r="BLJ59" s="254">
        <v>0</v>
      </c>
      <c r="BLK59" s="254">
        <v>0</v>
      </c>
      <c r="BLL59" s="254">
        <f t="shared" si="134"/>
        <v>0</v>
      </c>
      <c r="BLM59" s="254">
        <v>0.13246690999999999</v>
      </c>
      <c r="BLN59" s="254">
        <v>4.2692059999999997E-2</v>
      </c>
      <c r="BLO59" s="254">
        <v>1</v>
      </c>
      <c r="BLP59" s="254"/>
      <c r="BLQ59" s="254">
        <v>8.7197999999999998E-3</v>
      </c>
      <c r="BLR59" s="196">
        <f t="shared" si="135"/>
        <v>1.18387877</v>
      </c>
      <c r="BLS59" s="254">
        <v>0.46607490000000001</v>
      </c>
      <c r="BLT59" s="254">
        <v>2.9229189300000002</v>
      </c>
      <c r="BLU59" s="254">
        <v>0.13405497999999999</v>
      </c>
      <c r="BLV59" s="254"/>
      <c r="BLW59" s="254">
        <v>0.51118881000000005</v>
      </c>
      <c r="BLX59" s="196">
        <f t="shared" si="239"/>
        <v>4.0342376200000007</v>
      </c>
      <c r="BLY59" s="254"/>
      <c r="BLZ59" s="254"/>
      <c r="BMA59" s="254"/>
      <c r="BMB59" s="254">
        <v>0.10655452999999999</v>
      </c>
      <c r="BMC59" s="254"/>
      <c r="BMD59" s="196">
        <f t="shared" si="136"/>
        <v>0.10655452999999999</v>
      </c>
      <c r="BME59" s="254">
        <v>9.3956619999999991E-2</v>
      </c>
      <c r="BMF59" s="254"/>
      <c r="BMG59" s="254">
        <v>2.2006389700000004</v>
      </c>
      <c r="BMH59" s="196">
        <f t="shared" si="137"/>
        <v>2.2945955900000006</v>
      </c>
      <c r="BMI59" s="196">
        <f t="shared" si="138"/>
        <v>7.619266510000001</v>
      </c>
      <c r="BMJ59" s="254"/>
      <c r="BMK59" s="196">
        <f t="shared" si="139"/>
        <v>0</v>
      </c>
      <c r="BML59" s="254">
        <v>0.13380202999999999</v>
      </c>
      <c r="BMM59" s="254">
        <v>0.29829053000000005</v>
      </c>
      <c r="BMN59" s="254"/>
      <c r="BMO59" s="254"/>
      <c r="BMP59" s="254">
        <v>0.22547054</v>
      </c>
      <c r="BMQ59" s="196">
        <f t="shared" si="140"/>
        <v>0.65756310000000007</v>
      </c>
      <c r="BMR59" s="254"/>
      <c r="BMS59" s="254">
        <v>6.8079000000000001E-2</v>
      </c>
      <c r="BMT59" s="254"/>
      <c r="BMU59" s="254">
        <v>0.55174920999999999</v>
      </c>
      <c r="BMV59" s="254">
        <v>5.4813382899999992</v>
      </c>
      <c r="BMW59" s="196">
        <f t="shared" si="141"/>
        <v>6.1011664999999988</v>
      </c>
      <c r="BMX59" s="254">
        <v>1.3113876100000001</v>
      </c>
      <c r="BMY59" s="254">
        <v>2.5000000000000001E-3</v>
      </c>
      <c r="BMZ59" s="254">
        <v>0.22364751000000002</v>
      </c>
      <c r="BNA59" s="254"/>
      <c r="BNB59" s="254"/>
      <c r="BNC59" s="196">
        <f t="shared" si="142"/>
        <v>1.53753512</v>
      </c>
      <c r="BND59" s="254"/>
      <c r="BNE59" s="254">
        <v>0.20752899999999999</v>
      </c>
      <c r="BNF59" s="254">
        <v>1.01266254</v>
      </c>
      <c r="BNG59" s="254">
        <v>0.17819054999999998</v>
      </c>
      <c r="BNH59" s="254">
        <v>7.4020000000000002E-2</v>
      </c>
      <c r="BNI59" s="196">
        <f t="shared" si="143"/>
        <v>1.4724020900000001</v>
      </c>
      <c r="BNJ59" s="196">
        <f t="shared" si="144"/>
        <v>9.7686668099999991</v>
      </c>
      <c r="BNK59" s="254">
        <v>0.24149403</v>
      </c>
      <c r="BNL59" s="254"/>
      <c r="BNM59" s="254">
        <v>10.243969999999999</v>
      </c>
      <c r="BNN59" s="254">
        <v>10</v>
      </c>
      <c r="BNO59" s="254">
        <v>0.20478703999999998</v>
      </c>
      <c r="BNP59" s="196">
        <f t="shared" si="145"/>
        <v>20.690251069999999</v>
      </c>
      <c r="BNQ59" s="254"/>
      <c r="BNR59" s="254">
        <v>0.16887479999999999</v>
      </c>
      <c r="BNS59" s="254">
        <v>0.15026007</v>
      </c>
      <c r="BNT59" s="254"/>
      <c r="BNU59" s="254">
        <v>1.1189660000000001E-2</v>
      </c>
      <c r="BNV59" s="196">
        <f t="shared" si="146"/>
        <v>0.33032452999999995</v>
      </c>
      <c r="BNW59" s="254">
        <v>0.36655559999999998</v>
      </c>
      <c r="BNX59" s="254">
        <v>0.35706512000000001</v>
      </c>
      <c r="BNY59" s="254"/>
      <c r="BNZ59" s="254"/>
      <c r="BOA59" s="254"/>
      <c r="BOB59" s="196">
        <f t="shared" si="147"/>
        <v>0.72362072</v>
      </c>
      <c r="BOC59" s="254"/>
      <c r="BOD59" s="254">
        <v>1.99474251</v>
      </c>
      <c r="BOE59" s="254">
        <v>3.3328000000000003E-2</v>
      </c>
      <c r="BOF59" s="254">
        <v>6.5339999999999995E-2</v>
      </c>
      <c r="BOG59" s="254"/>
      <c r="BOH59" s="196">
        <f t="shared" si="148"/>
        <v>2.09341051</v>
      </c>
      <c r="BOI59" s="254"/>
      <c r="BOJ59" s="196">
        <f t="shared" si="149"/>
        <v>0</v>
      </c>
      <c r="BOK59" s="196">
        <f t="shared" si="150"/>
        <v>23.837606829999999</v>
      </c>
      <c r="BOL59" s="254">
        <v>6.9115000000000001E-3</v>
      </c>
      <c r="BOM59" s="254">
        <v>0.17604</v>
      </c>
      <c r="BON59" s="254">
        <v>4.34</v>
      </c>
      <c r="BOO59" s="196">
        <f t="shared" si="240"/>
        <v>4.5229514999999996</v>
      </c>
      <c r="BOP59" s="196"/>
      <c r="BOQ59" s="196">
        <v>13.03875</v>
      </c>
      <c r="BOR59" s="196">
        <v>0.33366000000000001</v>
      </c>
      <c r="BOS59" s="196">
        <v>1.63346956</v>
      </c>
      <c r="BOT59" s="196"/>
      <c r="BOU59" s="196">
        <f t="shared" si="151"/>
        <v>15.00587956</v>
      </c>
      <c r="BOV59" s="196"/>
      <c r="BOW59" s="196">
        <v>11.72878</v>
      </c>
      <c r="BOX59" s="196">
        <v>0.49199999999999999</v>
      </c>
      <c r="BOY59" s="196">
        <f>2.92418819+0.8354+0.032366</f>
        <v>3.7919541900000002</v>
      </c>
      <c r="BOZ59" s="196"/>
      <c r="BPA59" s="196"/>
      <c r="BPB59" s="196">
        <f t="shared" si="152"/>
        <v>16.012734190000003</v>
      </c>
      <c r="BPC59" s="196">
        <f>0.12751985+0.114775</f>
        <v>0.24229485000000001</v>
      </c>
      <c r="BPD59" s="196">
        <v>2.2046E-2</v>
      </c>
      <c r="BPE59" s="196">
        <v>0.16694698999999999</v>
      </c>
      <c r="BPF59" s="196">
        <v>0.15004799999999999</v>
      </c>
      <c r="BPG59" s="196">
        <f t="shared" si="153"/>
        <v>0.58133583999999994</v>
      </c>
      <c r="BPH59" s="196">
        <v>8.7142654000000004</v>
      </c>
      <c r="BPI59" s="196">
        <v>0.62995100000000004</v>
      </c>
      <c r="BPJ59" s="196">
        <v>6.5851999999999994E-3</v>
      </c>
      <c r="BPK59" s="196">
        <f t="shared" si="154"/>
        <v>9.3508016000000005</v>
      </c>
      <c r="BPL59" s="196">
        <f t="shared" si="155"/>
        <v>45.47370269000001</v>
      </c>
      <c r="BPM59" s="196">
        <v>0.19608385</v>
      </c>
      <c r="BPN59" s="196">
        <v>5.8142268000000001</v>
      </c>
      <c r="BPO59" s="196">
        <f t="shared" si="156"/>
        <v>6.0103106500000001</v>
      </c>
      <c r="BPP59" s="196"/>
      <c r="BPQ59" s="196">
        <v>7.1507015999999997</v>
      </c>
      <c r="BPR59" s="196"/>
      <c r="BPS59" s="196">
        <v>1.6368288799999999</v>
      </c>
      <c r="BPT59" s="196">
        <v>7.6560150000000007E-2</v>
      </c>
      <c r="BPU59" s="196">
        <f t="shared" si="157"/>
        <v>8.8640906299999997</v>
      </c>
      <c r="BPV59" s="196"/>
      <c r="BPW59" s="196">
        <v>0.32281035999999996</v>
      </c>
      <c r="BPX59" s="196"/>
      <c r="BPY59" s="196"/>
      <c r="BPZ59" s="196">
        <f t="shared" si="241"/>
        <v>0.32281035999999996</v>
      </c>
      <c r="BQA59" s="196"/>
      <c r="BQB59" s="196">
        <v>7</v>
      </c>
      <c r="BQC59" s="196"/>
      <c r="BQD59" s="196"/>
      <c r="BQE59" s="196"/>
      <c r="BQF59" s="196">
        <f t="shared" si="158"/>
        <v>7</v>
      </c>
      <c r="BQG59" s="196">
        <v>7.0867050000000001E-2</v>
      </c>
      <c r="BQH59" s="196">
        <v>18.834867579999997</v>
      </c>
      <c r="BQI59" s="196">
        <v>0.33739200000000003</v>
      </c>
      <c r="BQJ59" s="196">
        <v>1.94414413</v>
      </c>
      <c r="BQK59" s="196"/>
      <c r="BQL59" s="196">
        <f t="shared" si="159"/>
        <v>21.187270760000001</v>
      </c>
      <c r="BQM59" s="196">
        <f t="shared" si="242"/>
        <v>43.384482399999996</v>
      </c>
      <c r="BQN59" s="196">
        <v>1.5261688399999997</v>
      </c>
      <c r="BQO59" s="196">
        <v>1.57630208</v>
      </c>
      <c r="BQP59" s="196">
        <v>7.0936470000000001E-2</v>
      </c>
      <c r="BQQ59" s="196">
        <v>7</v>
      </c>
      <c r="BQR59" s="196">
        <f t="shared" si="160"/>
        <v>10.173407389999999</v>
      </c>
      <c r="BQS59" s="196">
        <v>1.0717443999999998</v>
      </c>
      <c r="BQT59" s="196">
        <v>7.69819648</v>
      </c>
      <c r="BQU59" s="196"/>
      <c r="BQV59" s="196">
        <v>0.81899999999999995</v>
      </c>
      <c r="BQW59" s="196">
        <v>0.52115109000000004</v>
      </c>
      <c r="BQX59" s="196">
        <f t="shared" si="161"/>
        <v>10.110091969999999</v>
      </c>
      <c r="BQY59" s="196">
        <v>0.10034180000000001</v>
      </c>
      <c r="BQZ59" s="196">
        <v>0.84755639999999999</v>
      </c>
      <c r="BRA59" s="196">
        <v>4.7786599999999999E-2</v>
      </c>
      <c r="BRB59" s="196">
        <v>1.35102853</v>
      </c>
      <c r="BRC59" s="196">
        <v>0.36749042000000004</v>
      </c>
      <c r="BRD59" s="196">
        <f t="shared" si="162"/>
        <v>2.7142037500000002</v>
      </c>
      <c r="BRE59" s="196"/>
      <c r="BRF59" s="196">
        <v>0.90640392999999997</v>
      </c>
      <c r="BRG59" s="196"/>
      <c r="BRH59" s="196">
        <v>0.52571864000000001</v>
      </c>
      <c r="BRI59" s="196"/>
      <c r="BRJ59" s="196">
        <f t="shared" si="163"/>
        <v>1.43212257</v>
      </c>
      <c r="BRK59" s="196">
        <v>0.54555278000000007</v>
      </c>
      <c r="BRL59" s="196">
        <v>10.43690775</v>
      </c>
      <c r="BRM59" s="196">
        <f t="shared" si="164"/>
        <v>10.982460529999999</v>
      </c>
      <c r="BRN59" s="196">
        <f t="shared" si="243"/>
        <v>35.412286209999998</v>
      </c>
      <c r="BRO59" s="196">
        <v>0.33794775999999999</v>
      </c>
      <c r="BRP59" s="196">
        <v>0.11670367999999999</v>
      </c>
      <c r="BRQ59" s="196">
        <v>0.54164666000000006</v>
      </c>
      <c r="BRR59" s="196">
        <f t="shared" si="165"/>
        <v>0.99629809999999996</v>
      </c>
      <c r="BRS59" s="196"/>
      <c r="BRT59" s="196">
        <v>3.6329783699999996</v>
      </c>
      <c r="BRU59" s="196">
        <v>0.29402952000000004</v>
      </c>
      <c r="BRV59" s="196"/>
      <c r="BRW59" s="196"/>
      <c r="BRX59" s="196">
        <f t="shared" si="166"/>
        <v>3.9270078899999996</v>
      </c>
      <c r="BRY59" s="196">
        <v>1.3281386600000002</v>
      </c>
      <c r="BRZ59" s="196">
        <v>0.42604185</v>
      </c>
      <c r="BSA59" s="196">
        <v>7.6506900000000008E-3</v>
      </c>
      <c r="BSB59" s="196">
        <v>4.2618400000000001E-2</v>
      </c>
      <c r="BSC59" s="196"/>
      <c r="BSD59" s="196">
        <f t="shared" si="167"/>
        <v>1.8044496000000003</v>
      </c>
      <c r="BSE59" s="196">
        <v>1.9111958399999998</v>
      </c>
      <c r="BSF59" s="196">
        <v>0.46914022000000005</v>
      </c>
      <c r="BSG59" s="196">
        <v>2.9992783100000002</v>
      </c>
      <c r="BSH59" s="196">
        <v>1.7953298499999999</v>
      </c>
      <c r="BSI59" s="196">
        <v>0.41317180999999997</v>
      </c>
      <c r="BSJ59" s="196">
        <f t="shared" si="168"/>
        <v>7.5881160300000001</v>
      </c>
      <c r="BSK59" s="196">
        <v>1.6987582299999999</v>
      </c>
      <c r="BSL59" s="196">
        <v>6.8767999999999996E-2</v>
      </c>
      <c r="BSM59" s="196">
        <v>0.82288413999999988</v>
      </c>
      <c r="BSN59" s="196"/>
      <c r="BSO59" s="196">
        <f t="shared" si="169"/>
        <v>2.5904103699999999</v>
      </c>
      <c r="BSP59" s="196">
        <f t="shared" si="170"/>
        <v>16.90628199</v>
      </c>
      <c r="BSQ59" s="196">
        <v>1.0625783</v>
      </c>
      <c r="BSR59" s="196">
        <f t="shared" si="171"/>
        <v>1.0625783</v>
      </c>
      <c r="BSS59" s="196">
        <v>1.07348402</v>
      </c>
      <c r="BST59" s="196">
        <v>0.6197783</v>
      </c>
      <c r="BSU59" s="196"/>
      <c r="BSV59" s="196">
        <v>0.91261303000000005</v>
      </c>
      <c r="BSW59" s="196">
        <v>1.8620000000000001E-2</v>
      </c>
      <c r="BSX59" s="196">
        <f t="shared" si="172"/>
        <v>2.6244953500000001</v>
      </c>
      <c r="BSY59" s="196"/>
      <c r="BSZ59" s="196">
        <v>1.7729786100000002</v>
      </c>
      <c r="BTA59" s="196">
        <v>0.15252895000000002</v>
      </c>
      <c r="BTB59" s="196">
        <v>0.77144102000000003</v>
      </c>
      <c r="BTC59" s="196">
        <v>4.0835468900000009</v>
      </c>
      <c r="BTD59" s="196">
        <f t="shared" si="173"/>
        <v>6.7804954700000017</v>
      </c>
      <c r="BTE59" s="196">
        <v>0.32238942999999998</v>
      </c>
      <c r="BTF59" s="196">
        <v>8.6836900000000009E-3</v>
      </c>
      <c r="BTG59" s="196"/>
      <c r="BTH59" s="196">
        <v>0.193883</v>
      </c>
      <c r="BTI59" s="196"/>
      <c r="BTJ59" s="196">
        <f t="shared" si="174"/>
        <v>0.52495612000000003</v>
      </c>
      <c r="BTK59" s="196"/>
      <c r="BTL59" s="196"/>
      <c r="BTM59" s="196">
        <v>0.42179160999999998</v>
      </c>
      <c r="BTN59" s="196">
        <v>0.53976432000000008</v>
      </c>
      <c r="BTO59" s="196">
        <v>1.44550158</v>
      </c>
      <c r="BTP59" s="196">
        <f t="shared" si="175"/>
        <v>2.40705751</v>
      </c>
      <c r="BTQ59" s="196">
        <f t="shared" si="176"/>
        <v>13.399582750000002</v>
      </c>
      <c r="BTR59" s="196">
        <v>0.20622293</v>
      </c>
      <c r="BTS59" s="196">
        <v>3.55442788</v>
      </c>
      <c r="BTT59" s="196">
        <v>0.12068</v>
      </c>
      <c r="BTU59" s="196"/>
      <c r="BTV59" s="196">
        <f t="shared" si="177"/>
        <v>3.8813308100000001</v>
      </c>
      <c r="BTW59" s="196">
        <v>0.26631899999999997</v>
      </c>
      <c r="BTX59" s="196">
        <v>3.0983971699999993</v>
      </c>
      <c r="BTY59" s="196">
        <v>0.70297221999999993</v>
      </c>
      <c r="BTZ59" s="196"/>
      <c r="BUA59" s="196">
        <v>0.71969105</v>
      </c>
      <c r="BUB59" s="196">
        <f t="shared" si="178"/>
        <v>4.7873794399999987</v>
      </c>
      <c r="BUC59" s="196">
        <v>0.59901908000000004</v>
      </c>
      <c r="BUD59" s="196">
        <v>1.14959894</v>
      </c>
      <c r="BUE59" s="196">
        <v>2.1369562100000001</v>
      </c>
      <c r="BUF59" s="196"/>
      <c r="BUG59" s="196">
        <v>0.29652071999999996</v>
      </c>
      <c r="BUH59" s="196">
        <f t="shared" si="179"/>
        <v>4.1820949499999998</v>
      </c>
      <c r="BUI59" s="196">
        <v>0.33534122</v>
      </c>
      <c r="BUJ59" s="196">
        <v>1.4139000000000001E-2</v>
      </c>
      <c r="BUK59" s="196"/>
      <c r="BUL59" s="196"/>
      <c r="BUM59" s="196">
        <v>0.62053344999999993</v>
      </c>
      <c r="BUN59" s="196">
        <f t="shared" si="180"/>
        <v>0.97001366999999994</v>
      </c>
      <c r="BUO59" s="196">
        <v>8.6459500000000012E-3</v>
      </c>
      <c r="BUP59" s="196">
        <v>0.86018179000000006</v>
      </c>
      <c r="BUQ59" s="196">
        <f t="shared" si="181"/>
        <v>0.86882774000000007</v>
      </c>
      <c r="BUR59" s="196">
        <f t="shared" si="182"/>
        <v>14.689646609999999</v>
      </c>
      <c r="BUS59" s="196">
        <v>2.8941034499999998</v>
      </c>
      <c r="BUT59" s="196">
        <v>5.9743911399999998</v>
      </c>
      <c r="BUU59" s="196"/>
      <c r="BUV59" s="196">
        <f t="shared" si="183"/>
        <v>8.8684945899999992</v>
      </c>
      <c r="BUW59" s="196">
        <v>0.68859174000000001</v>
      </c>
      <c r="BUX59" s="196">
        <v>7.1770591599999998</v>
      </c>
      <c r="BUY59" s="196">
        <v>0.74976423999999997</v>
      </c>
      <c r="BUZ59" s="196">
        <v>2.6445652500000003</v>
      </c>
      <c r="BVA59" s="196">
        <v>1.0965453599999999</v>
      </c>
      <c r="BVB59" s="196">
        <f t="shared" si="184"/>
        <v>12.356525749999999</v>
      </c>
      <c r="BVC59" s="196">
        <v>0.72431910999999993</v>
      </c>
      <c r="BVD59" s="196">
        <v>2.4777028200000002</v>
      </c>
      <c r="BVE59" s="196">
        <v>0.14355699999999999</v>
      </c>
      <c r="BVF59" s="196">
        <v>0.87542847000000001</v>
      </c>
      <c r="BVG59" s="196">
        <v>4.8020868100000005</v>
      </c>
      <c r="BVH59" s="196">
        <f t="shared" si="185"/>
        <v>9.02309421</v>
      </c>
      <c r="BVI59" s="196"/>
      <c r="BVJ59" s="196">
        <v>1.14738943</v>
      </c>
      <c r="BVK59" s="196">
        <v>0.36022606999999995</v>
      </c>
      <c r="BVL59" s="196">
        <v>2.85692652</v>
      </c>
      <c r="BVM59" s="196">
        <v>1.228185E-2</v>
      </c>
      <c r="BVN59" s="196">
        <f t="shared" si="206"/>
        <v>4.3768238699999999</v>
      </c>
      <c r="BVO59" s="196">
        <v>0.12042838999999998</v>
      </c>
      <c r="BVP59" s="196">
        <v>1.5792276999999999</v>
      </c>
      <c r="BVQ59" s="196">
        <v>1.8725115699999999</v>
      </c>
      <c r="BVR59" s="196">
        <v>0.11205</v>
      </c>
      <c r="BVS59" s="196"/>
      <c r="BVT59" s="196">
        <f t="shared" si="186"/>
        <v>3.6842176599999998</v>
      </c>
      <c r="BVU59" s="196">
        <f t="shared" si="187"/>
        <v>38.309156080000001</v>
      </c>
      <c r="BVV59" s="196">
        <f t="shared" si="244"/>
        <v>255.65241891935861</v>
      </c>
      <c r="BVW59" s="196">
        <v>1.0019098499999999</v>
      </c>
      <c r="BVX59" s="196">
        <v>0.8080368</v>
      </c>
      <c r="BVY59" s="196"/>
      <c r="BVZ59" s="196"/>
      <c r="BWA59" s="196"/>
      <c r="BWB59" s="196">
        <f t="shared" si="245"/>
        <v>1.8099466499999999</v>
      </c>
      <c r="BWC59" s="196">
        <v>0.30840475000000001</v>
      </c>
      <c r="BWD59" s="196"/>
      <c r="BWE59" s="196">
        <v>0.54681191000000007</v>
      </c>
      <c r="BWF59" s="196"/>
      <c r="BWG59" s="196">
        <v>5.0006099999999998E-2</v>
      </c>
      <c r="BWH59" s="196">
        <f t="shared" si="204"/>
        <v>0.90522276000000002</v>
      </c>
      <c r="BWI59" s="196"/>
      <c r="BWJ59" s="196">
        <v>1.5792360700000001</v>
      </c>
      <c r="BWK59" s="196">
        <v>8.9972780000000002E-2</v>
      </c>
      <c r="BWL59" s="196">
        <v>7.0379999999999998E-2</v>
      </c>
      <c r="BWM59" s="196">
        <v>0.37375324999999998</v>
      </c>
      <c r="BWN59" s="196">
        <f t="shared" si="209"/>
        <v>2.1133421000000001</v>
      </c>
      <c r="BWO59" s="196">
        <v>0.61665083999999992</v>
      </c>
      <c r="BWP59" s="196"/>
      <c r="BWQ59" s="196">
        <v>1.3972879199999988</v>
      </c>
      <c r="BWR59" s="196"/>
      <c r="BWS59" s="196"/>
      <c r="BWT59" s="196">
        <f t="shared" si="210"/>
        <v>2.0139387599999985</v>
      </c>
      <c r="BWU59" s="196">
        <v>0.66446394999999991</v>
      </c>
      <c r="BWV59" s="196">
        <f t="shared" si="246"/>
        <v>0.66446394999999991</v>
      </c>
      <c r="BWW59" s="196">
        <f t="shared" si="247"/>
        <v>7.5069142199999987</v>
      </c>
      <c r="BWX59" s="196">
        <v>7.6727969999999909E-2</v>
      </c>
      <c r="BWY59" s="196">
        <v>3.6127111000000003</v>
      </c>
      <c r="BWZ59" s="196"/>
      <c r="BXA59" s="196">
        <v>5.6276589999999994E-2</v>
      </c>
      <c r="BXB59" s="196">
        <f t="shared" si="190"/>
        <v>3.7457156600000001</v>
      </c>
      <c r="BXC59" s="196">
        <v>7.5828699999999999E-2</v>
      </c>
      <c r="BXD59" s="196">
        <v>1.3161</v>
      </c>
      <c r="BXE59" s="196"/>
      <c r="BXF59" s="196"/>
      <c r="BXG59" s="196">
        <v>1.3969100499999998</v>
      </c>
      <c r="BXH59" s="196">
        <f t="shared" si="191"/>
        <v>2.78883875</v>
      </c>
      <c r="BXI59" s="196">
        <v>0.14531607999999999</v>
      </c>
      <c r="BXJ59" s="196">
        <v>3.7240000000000002E-2</v>
      </c>
      <c r="BXK59" s="196"/>
      <c r="BXL59" s="196"/>
      <c r="BXM59" s="196">
        <v>0.64156256</v>
      </c>
      <c r="BXN59" s="196">
        <f t="shared" si="192"/>
        <v>0.82411864000000001</v>
      </c>
      <c r="BXO59" s="196"/>
      <c r="BXP59" s="196">
        <v>0.17666852</v>
      </c>
      <c r="BXQ59" s="196">
        <v>4.3919599999999996E-2</v>
      </c>
      <c r="BXR59" s="196">
        <v>4.0106679999999999E-2</v>
      </c>
      <c r="BXS59" s="196">
        <v>0.60455692999999988</v>
      </c>
      <c r="BXT59" s="196">
        <f t="shared" si="193"/>
        <v>0.86525172999999989</v>
      </c>
      <c r="BXU59" s="196">
        <f t="shared" si="194"/>
        <v>8.2239247800000008</v>
      </c>
      <c r="BXV59" s="196">
        <v>0.16713528</v>
      </c>
      <c r="BXW59" s="196">
        <v>0.43251119999999998</v>
      </c>
      <c r="BXX59" s="196">
        <v>8.1436880000000003E-2</v>
      </c>
      <c r="BXY59" s="196">
        <f t="shared" si="195"/>
        <v>0.68108336000000003</v>
      </c>
      <c r="BXZ59" s="196">
        <v>0.22397628000000003</v>
      </c>
      <c r="BYA59" s="196">
        <v>0.39604717000000006</v>
      </c>
      <c r="BYB59" s="196">
        <v>0.54800000000000004</v>
      </c>
      <c r="BYC59" s="196">
        <v>0.50451254000000001</v>
      </c>
      <c r="BYD59" s="196"/>
      <c r="BYE59" s="196">
        <f t="shared" si="196"/>
        <v>1.6725359900000001</v>
      </c>
      <c r="BYF59" s="196">
        <v>0.1899245</v>
      </c>
      <c r="BYG59" s="196"/>
      <c r="BYH59" s="196">
        <v>7.8479999999999994E-2</v>
      </c>
      <c r="BYI59" s="196">
        <v>7.9824429999999988E-2</v>
      </c>
      <c r="BYJ59" s="196"/>
      <c r="BYK59" s="196">
        <f t="shared" si="207"/>
        <v>0.34822892999999999</v>
      </c>
      <c r="BYL59" s="196"/>
      <c r="BYM59" s="196">
        <v>7.7520000000000006E-2</v>
      </c>
      <c r="BYN59" s="196">
        <v>1.2407128799999998</v>
      </c>
      <c r="BYO59" s="196">
        <v>1.48708</v>
      </c>
      <c r="BYP59" s="196"/>
      <c r="BYQ59" s="196">
        <f t="shared" si="205"/>
        <v>2.8053128799999998</v>
      </c>
      <c r="BYR59" s="196">
        <v>0.91474800000000001</v>
      </c>
      <c r="BYS59" s="196"/>
      <c r="BYT59" s="196">
        <v>8.7391999999999997E-2</v>
      </c>
      <c r="BYU59" s="196">
        <v>2.0167930699999999</v>
      </c>
      <c r="BYV59" s="196">
        <f t="shared" si="197"/>
        <v>3.0189330700000001</v>
      </c>
      <c r="BYW59" s="196">
        <f t="shared" si="198"/>
        <v>8.52609423</v>
      </c>
      <c r="BYX59" s="196">
        <v>3.8501199999999998E-3</v>
      </c>
      <c r="BYY59" s="196">
        <f t="shared" si="199"/>
        <v>3.8501199999999998E-3</v>
      </c>
      <c r="BYZ59" s="196">
        <v>1.4885864199999999</v>
      </c>
      <c r="BZA59" s="196">
        <v>3.9394749999999999E-2</v>
      </c>
      <c r="BZB59" s="196">
        <v>0.37458999999999998</v>
      </c>
      <c r="BZC59" s="196">
        <v>9.1096700000000003E-2</v>
      </c>
      <c r="BZD59" s="196"/>
      <c r="BZE59" s="196">
        <f t="shared" si="200"/>
        <v>1.9936678699999999</v>
      </c>
      <c r="BZF59" s="196">
        <v>0.57893444999999999</v>
      </c>
      <c r="BZG59" s="196">
        <v>4.3749999999999997E-2</v>
      </c>
      <c r="BZH59" s="196">
        <v>0.13554898999999998</v>
      </c>
      <c r="BZI59" s="196"/>
      <c r="BZJ59" s="196">
        <f t="shared" si="201"/>
        <v>0.75823343999999993</v>
      </c>
      <c r="BZK59" s="196"/>
      <c r="BZL59" s="196">
        <v>0.47824255999999998</v>
      </c>
      <c r="BZM59" s="196"/>
      <c r="BZN59" s="196">
        <v>0.31727359999999999</v>
      </c>
      <c r="BZO59" s="196"/>
      <c r="BZP59" s="196">
        <f t="shared" si="229"/>
        <v>0.79551616000000003</v>
      </c>
      <c r="BZQ59" s="196">
        <f t="shared" si="202"/>
        <v>3.5512675900000001</v>
      </c>
      <c r="BZR59" s="196">
        <f t="shared" si="203"/>
        <v>27.808200820000003</v>
      </c>
      <c r="BZS59" s="237"/>
      <c r="BZT59" s="198"/>
      <c r="BZU59" s="198"/>
      <c r="BZV59" s="199"/>
      <c r="BZW59" s="211"/>
      <c r="BZX59" s="233"/>
      <c r="BZY59" s="198"/>
      <c r="BZZ59" s="198"/>
      <c r="CAA59" s="198"/>
      <c r="CAB59" s="199"/>
      <c r="CAC59" s="211"/>
      <c r="CAD59" s="211"/>
      <c r="CAE59" s="198"/>
      <c r="CAF59" s="199"/>
      <c r="CAG59" s="237"/>
      <c r="CAH59" s="237"/>
      <c r="CAI59" s="199"/>
      <c r="CAJ59" s="211"/>
      <c r="CAK59" s="211"/>
      <c r="CAL59" s="199"/>
      <c r="CAM59" s="240"/>
      <c r="CAN59" s="240"/>
      <c r="CAO59" s="198"/>
      <c r="CAP59" s="199"/>
      <c r="CAQ59" s="211"/>
      <c r="CAR59" s="211"/>
      <c r="CAS59" s="198"/>
      <c r="CAT59" s="199"/>
      <c r="CAU59" s="233"/>
      <c r="CAV59" s="233"/>
      <c r="CAW59" s="198"/>
      <c r="CAX59" s="198"/>
      <c r="CAY59" s="198"/>
      <c r="CAZ59" s="198"/>
      <c r="CBA59" s="198"/>
      <c r="CBB59" s="199"/>
      <c r="CBC59" s="233"/>
      <c r="CBD59" s="233"/>
      <c r="CBE59" s="198"/>
      <c r="CBF59" s="199"/>
      <c r="CBG59" s="237"/>
      <c r="CBH59" s="237"/>
      <c r="CBI59" s="198"/>
      <c r="CBJ59" s="198"/>
      <c r="CBK59" s="199"/>
      <c r="CBL59" s="237"/>
      <c r="CBM59" s="237"/>
      <c r="CBN59" s="198"/>
      <c r="CBO59" s="198"/>
      <c r="CBP59" s="198"/>
      <c r="CBQ59" s="198"/>
      <c r="CBR59" s="198"/>
      <c r="CBS59" s="198"/>
      <c r="CBT59" s="198"/>
      <c r="CBU59" s="198"/>
      <c r="CBV59" s="198"/>
      <c r="CBW59" s="198"/>
      <c r="CBX59" s="198"/>
      <c r="CBY59" s="199"/>
      <c r="CBZ59" s="211"/>
      <c r="CCA59" s="237"/>
      <c r="CCB59" s="198"/>
      <c r="CCC59" s="199"/>
      <c r="CCD59" s="233"/>
      <c r="CCE59" s="233"/>
      <c r="CCF59" s="198"/>
      <c r="CCG59" s="199"/>
      <c r="CCH59" s="211"/>
      <c r="CCI59" s="211"/>
      <c r="CCJ59" s="198"/>
      <c r="CCK59" s="198"/>
      <c r="CCL59" s="198"/>
      <c r="CCM59" s="199"/>
      <c r="CCN59" s="237"/>
      <c r="CCO59" s="237"/>
      <c r="CCP59" s="198"/>
      <c r="CCQ59" s="198"/>
      <c r="CCR59" s="198"/>
      <c r="CCS59" s="198">
        <f t="shared" si="248"/>
        <v>-6.3085281899999996</v>
      </c>
      <c r="CCT59" s="199"/>
      <c r="CDA59" s="225" t="s">
        <v>214</v>
      </c>
      <c r="CDB59" s="225">
        <v>9.913360058309037E-2</v>
      </c>
      <c r="CDC59" s="225"/>
      <c r="CDJ59" s="207"/>
      <c r="CDK59" s="234"/>
      <c r="CDL59" s="235"/>
      <c r="CDY59" s="229" t="s">
        <v>224</v>
      </c>
      <c r="CDZ59" s="230"/>
      <c r="CEA59" s="230">
        <v>1.1210200699999999</v>
      </c>
    </row>
    <row r="60" spans="1:2159" s="200" customFormat="1" outlineLevel="1" x14ac:dyDescent="0.2">
      <c r="A60" s="205" t="s">
        <v>47</v>
      </c>
      <c r="B60" s="195">
        <v>11.103385190000001</v>
      </c>
      <c r="C60" s="195">
        <v>32.002533979999995</v>
      </c>
      <c r="D60" s="195">
        <v>22.199206939999996</v>
      </c>
      <c r="E60" s="195">
        <v>7.31776157</v>
      </c>
      <c r="F60" s="195">
        <v>10.255693219999998</v>
      </c>
      <c r="G60" s="195">
        <v>11.667813629999999</v>
      </c>
      <c r="H60" s="195">
        <v>75.479854589999988</v>
      </c>
      <c r="I60" s="195">
        <v>25.706029879999996</v>
      </c>
      <c r="J60" s="195">
        <v>17.485872990000001</v>
      </c>
      <c r="K60" s="195">
        <v>15.939442579999998</v>
      </c>
      <c r="L60" s="195">
        <v>24.168884150000007</v>
      </c>
      <c r="M60" s="195">
        <v>13.774676700000001</v>
      </c>
      <c r="N60" s="195">
        <v>28.075065519999999</v>
      </c>
      <c r="O60" s="202">
        <v>284.07283575000014</v>
      </c>
      <c r="P60" s="195">
        <v>6.1435500000000002E-3</v>
      </c>
      <c r="Q60" s="195">
        <v>0.77710299999999999</v>
      </c>
      <c r="R60" s="195">
        <v>9.4E-2</v>
      </c>
      <c r="S60" s="195">
        <v>1.6449850800000001</v>
      </c>
      <c r="T60" s="195">
        <v>0.54624279000000009</v>
      </c>
      <c r="U60" s="195">
        <v>3.0684744200000003</v>
      </c>
      <c r="V60" s="195">
        <v>0.13503098999999999</v>
      </c>
      <c r="W60" s="195">
        <v>0.38422448999999997</v>
      </c>
      <c r="X60" s="195">
        <v>0.13804</v>
      </c>
      <c r="Y60" s="195">
        <v>0.31290577999999997</v>
      </c>
      <c r="Z60" s="195">
        <v>0.25217137000000001</v>
      </c>
      <c r="AA60" s="195">
        <v>1.2223726299999997</v>
      </c>
      <c r="AB60" s="195"/>
      <c r="AC60" s="195">
        <v>1.2417064400000002</v>
      </c>
      <c r="AD60" s="195">
        <v>4.2592999999999999E-2</v>
      </c>
      <c r="AE60" s="195"/>
      <c r="AF60" s="195">
        <v>1.2842994400000003</v>
      </c>
      <c r="AG60" s="195">
        <v>0.05</v>
      </c>
      <c r="AH60" s="195">
        <v>0.76675086999999997</v>
      </c>
      <c r="AI60" s="195"/>
      <c r="AJ60" s="195">
        <v>0.31701154999999998</v>
      </c>
      <c r="AK60" s="195"/>
      <c r="AL60" s="195">
        <v>1.13376242</v>
      </c>
      <c r="AM60" s="195">
        <v>6.7089089100000008</v>
      </c>
      <c r="AN60" s="195">
        <v>0.19444</v>
      </c>
      <c r="AO60" s="195"/>
      <c r="AP60" s="195"/>
      <c r="AQ60" s="195">
        <v>1.7193860000000002E-2</v>
      </c>
      <c r="AR60" s="195">
        <v>0.19746808999999999</v>
      </c>
      <c r="AS60" s="195">
        <v>0.40910194999999999</v>
      </c>
      <c r="AT60" s="195">
        <v>3.060819E-2</v>
      </c>
      <c r="AU60" s="195">
        <v>3.4037600000000001E-2</v>
      </c>
      <c r="AV60" s="195">
        <v>0.35353453999999995</v>
      </c>
      <c r="AW60" s="195">
        <v>0.41818032999999993</v>
      </c>
      <c r="AX60" s="195"/>
      <c r="AY60" s="195">
        <v>0.37860832</v>
      </c>
      <c r="AZ60" s="195">
        <v>0.16315352999999999</v>
      </c>
      <c r="BA60" s="195">
        <v>8.7467710000000004E-2</v>
      </c>
      <c r="BB60" s="195">
        <v>7.7711799999999984E-2</v>
      </c>
      <c r="BC60" s="195">
        <v>0.70694135999999996</v>
      </c>
      <c r="BD60" s="195">
        <v>0.27062840999999999</v>
      </c>
      <c r="BE60" s="195">
        <v>0.65227056000000005</v>
      </c>
      <c r="BF60" s="195"/>
      <c r="BG60" s="195">
        <v>0.8333041699999999</v>
      </c>
      <c r="BH60" s="195">
        <v>0.44203770000000003</v>
      </c>
      <c r="BI60" s="195">
        <v>2.19824084</v>
      </c>
      <c r="BJ60" s="195">
        <v>9.4667000000000001E-2</v>
      </c>
      <c r="BK60" s="195">
        <v>9.4667000000000001E-2</v>
      </c>
      <c r="BL60" s="195">
        <v>3.8271314800000003</v>
      </c>
      <c r="BM60" s="195">
        <v>3.75246609</v>
      </c>
      <c r="BN60" s="195"/>
      <c r="BO60" s="195">
        <v>0.23352000000000001</v>
      </c>
      <c r="BP60" s="195">
        <v>0.24132000000000001</v>
      </c>
      <c r="BQ60" s="195">
        <v>4.2273060899999999</v>
      </c>
      <c r="BR60" s="195">
        <v>0.12910261000000001</v>
      </c>
      <c r="BS60" s="195"/>
      <c r="BT60" s="195">
        <v>3.7594820000000001E-2</v>
      </c>
      <c r="BU60" s="195">
        <v>1.3217090000000001E-2</v>
      </c>
      <c r="BV60" s="195">
        <v>5.901986E-2</v>
      </c>
      <c r="BW60" s="195">
        <v>0.23893438</v>
      </c>
      <c r="BX60" s="195">
        <v>0.55202023999999994</v>
      </c>
      <c r="BY60" s="195"/>
      <c r="BZ60" s="195">
        <v>6.6599999999999998E-6</v>
      </c>
      <c r="CA60" s="195">
        <v>0.84871753000000005</v>
      </c>
      <c r="CB60" s="195">
        <v>36.422053019999993</v>
      </c>
      <c r="CC60" s="195">
        <v>37.822797449999989</v>
      </c>
      <c r="CD60" s="195">
        <v>4.2989779999999998E-2</v>
      </c>
      <c r="CE60" s="195">
        <v>0.23973307000000002</v>
      </c>
      <c r="CF60" s="195">
        <v>1.2172818599999999</v>
      </c>
      <c r="CG60" s="195">
        <v>0.32009490000000002</v>
      </c>
      <c r="CH60" s="195">
        <v>1.82009961</v>
      </c>
      <c r="CI60" s="195">
        <v>0.20280367999999999</v>
      </c>
      <c r="CJ60" s="195">
        <v>2.0731299999999998E-2</v>
      </c>
      <c r="CK60" s="195">
        <v>0.13797155999999999</v>
      </c>
      <c r="CL60" s="195"/>
      <c r="CM60" s="195">
        <v>0.36150653999999999</v>
      </c>
      <c r="CN60" s="195">
        <v>44.470644069999992</v>
      </c>
      <c r="CO60" s="195">
        <v>6.6438810000000001E-2</v>
      </c>
      <c r="CP60" s="195">
        <v>6.6438810000000001E-2</v>
      </c>
      <c r="CQ60" s="195">
        <v>0.14490225000000001</v>
      </c>
      <c r="CR60" s="195">
        <v>1.4955899999999999E-2</v>
      </c>
      <c r="CS60" s="195">
        <v>6.3155815300000002</v>
      </c>
      <c r="CT60" s="195">
        <v>0.50846804999999995</v>
      </c>
      <c r="CU60" s="195">
        <v>2.5174490000000001E-2</v>
      </c>
      <c r="CV60" s="195">
        <v>7.0090822199999998</v>
      </c>
      <c r="CW60" s="195">
        <v>0.34859899999999999</v>
      </c>
      <c r="CX60" s="195">
        <v>4.7770400000000005E-2</v>
      </c>
      <c r="CY60" s="195">
        <v>0.40505999999999998</v>
      </c>
      <c r="CZ60" s="195">
        <v>9.5475000000000004E-2</v>
      </c>
      <c r="DA60" s="195">
        <v>2.5446389999999999E-2</v>
      </c>
      <c r="DB60" s="195">
        <v>0.92235078999999998</v>
      </c>
      <c r="DC60" s="195">
        <v>0.52278115000000003</v>
      </c>
      <c r="DD60" s="195">
        <v>0.9282430599999999</v>
      </c>
      <c r="DE60" s="195">
        <v>0.65180190999999998</v>
      </c>
      <c r="DF60" s="195">
        <v>6.712361E-2</v>
      </c>
      <c r="DG60" s="195"/>
      <c r="DH60" s="195">
        <v>2.1699497299999999</v>
      </c>
      <c r="DI60" s="195">
        <v>0.20249001</v>
      </c>
      <c r="DJ60" s="195"/>
      <c r="DK60" s="195">
        <v>0.54604823999999996</v>
      </c>
      <c r="DL60" s="195">
        <v>0.26780920999999996</v>
      </c>
      <c r="DM60" s="195">
        <v>8.1191099999999988E-3</v>
      </c>
      <c r="DN60" s="195">
        <v>1.02446657</v>
      </c>
      <c r="DO60" s="195">
        <v>11.192288119999997</v>
      </c>
      <c r="DP60" s="195">
        <v>8.4782999999999997E-2</v>
      </c>
      <c r="DQ60" s="195"/>
      <c r="DR60" s="195">
        <v>0.13237099999999999</v>
      </c>
      <c r="DS60" s="195">
        <v>0.11859760000000001</v>
      </c>
      <c r="DT60" s="195">
        <v>0.33575159999999998</v>
      </c>
      <c r="DU60" s="195">
        <v>7.4505719999999998E-2</v>
      </c>
      <c r="DV60" s="195">
        <v>0.41691128999999999</v>
      </c>
      <c r="DW60" s="195">
        <v>9.8948399999999992E-2</v>
      </c>
      <c r="DX60" s="195"/>
      <c r="DY60" s="195">
        <v>0.21313876000000001</v>
      </c>
      <c r="DZ60" s="195">
        <v>0.80350416999999996</v>
      </c>
      <c r="EA60" s="195">
        <v>0.4</v>
      </c>
      <c r="EB60" s="195">
        <v>0.47260943</v>
      </c>
      <c r="EC60" s="195">
        <v>0.36701931999999993</v>
      </c>
      <c r="ED60" s="195">
        <v>1.0266</v>
      </c>
      <c r="EE60" s="195">
        <v>0.21457699999999999</v>
      </c>
      <c r="EF60" s="195">
        <v>2.4808057499999996</v>
      </c>
      <c r="EG60" s="195">
        <v>0.34277125000000003</v>
      </c>
      <c r="EH60" s="195">
        <v>0.11915631</v>
      </c>
      <c r="EI60" s="195">
        <v>0.28778825000000002</v>
      </c>
      <c r="EJ60" s="195">
        <v>0.35128406999999995</v>
      </c>
      <c r="EK60" s="195">
        <v>1.10099988</v>
      </c>
      <c r="EL60" s="195"/>
      <c r="EM60" s="195">
        <v>0.86671240000000005</v>
      </c>
      <c r="EN60" s="195">
        <v>0.86671240000000005</v>
      </c>
      <c r="EO60" s="195">
        <v>5.5877738000000008</v>
      </c>
      <c r="EP60" s="195"/>
      <c r="EQ60" s="195"/>
      <c r="ER60" s="195">
        <v>2.8000000000000001E-2</v>
      </c>
      <c r="ES60" s="195">
        <v>2.8000000000000001E-2</v>
      </c>
      <c r="ET60" s="195"/>
      <c r="EU60" s="195">
        <v>0.51959199</v>
      </c>
      <c r="EV60" s="195">
        <v>0.58327213</v>
      </c>
      <c r="EW60" s="195"/>
      <c r="EX60" s="195">
        <v>0.94399616999999991</v>
      </c>
      <c r="EY60" s="195">
        <v>2.0468602899999997</v>
      </c>
      <c r="EZ60" s="195">
        <v>6.5590800000000001E-3</v>
      </c>
      <c r="FA60" s="195">
        <v>0.42561298999999991</v>
      </c>
      <c r="FB60" s="195">
        <v>0.93837140999999991</v>
      </c>
      <c r="FC60" s="195"/>
      <c r="FD60" s="195">
        <v>5.1499999999999997E-2</v>
      </c>
      <c r="FE60" s="195">
        <v>1.4220434799999997</v>
      </c>
      <c r="FF60" s="195">
        <v>1.0609370000000002E-2</v>
      </c>
      <c r="FG60" s="195">
        <v>0.5863872</v>
      </c>
      <c r="FH60" s="195"/>
      <c r="FI60" s="195"/>
      <c r="FJ60" s="195">
        <v>0.59699656999999995</v>
      </c>
      <c r="FK60" s="195"/>
      <c r="FL60" s="195">
        <v>2.5374999999999998E-3</v>
      </c>
      <c r="FM60" s="195">
        <v>1.35531</v>
      </c>
      <c r="FN60" s="195">
        <v>5.0441640000000003E-2</v>
      </c>
      <c r="FO60" s="195">
        <v>1.4082891400000002</v>
      </c>
      <c r="FP60" s="195">
        <v>5.5021894799999993</v>
      </c>
      <c r="FQ60" s="195"/>
      <c r="FR60" s="195"/>
      <c r="FS60" s="195"/>
      <c r="FT60" s="195">
        <v>0.93970730000000002</v>
      </c>
      <c r="FU60" s="195">
        <v>7.4518343599999994</v>
      </c>
      <c r="FV60" s="195">
        <v>2.9466289999999999E-2</v>
      </c>
      <c r="FW60" s="195">
        <v>0.20282358</v>
      </c>
      <c r="FX60" s="195">
        <v>8.6238315300000004</v>
      </c>
      <c r="FY60" s="195"/>
      <c r="FZ60" s="195">
        <v>0.43565814000000003</v>
      </c>
      <c r="GA60" s="195">
        <v>0.13155</v>
      </c>
      <c r="GB60" s="195"/>
      <c r="GC60" s="195"/>
      <c r="GD60" s="195">
        <v>0.56720813999999997</v>
      </c>
      <c r="GE60" s="195">
        <v>0.46769271999999995</v>
      </c>
      <c r="GF60" s="195">
        <v>0.81248329000000008</v>
      </c>
      <c r="GG60" s="195"/>
      <c r="GH60" s="195"/>
      <c r="GI60" s="195"/>
      <c r="GJ60" s="195">
        <v>1.2801760099999999</v>
      </c>
      <c r="GK60" s="195">
        <v>3.3083599999999998E-2</v>
      </c>
      <c r="GL60" s="195">
        <v>1.3800830500000001</v>
      </c>
      <c r="GM60" s="195">
        <v>0.20955389999999999</v>
      </c>
      <c r="GN60" s="195"/>
      <c r="GO60" s="195">
        <v>6.942211999999999E-2</v>
      </c>
      <c r="GP60" s="195">
        <v>1.69214267</v>
      </c>
      <c r="GQ60" s="195">
        <v>12.163358349999998</v>
      </c>
      <c r="GR60" s="195">
        <v>1.553125E-2</v>
      </c>
      <c r="GS60" s="195">
        <v>8.6835809999999999E-2</v>
      </c>
      <c r="GT60" s="195">
        <v>0.14945246999999998</v>
      </c>
      <c r="GU60" s="195">
        <v>0.25071313000000001</v>
      </c>
      <c r="GV60" s="195">
        <v>8.0081600000000003E-3</v>
      </c>
      <c r="GW60" s="195">
        <v>0.51054082000000001</v>
      </c>
      <c r="GX60" s="195"/>
      <c r="GY60" s="195"/>
      <c r="GZ60" s="195">
        <v>8.8338280000000005E-2</v>
      </c>
      <c r="HA60" s="195"/>
      <c r="HB60" s="195">
        <v>1.8778200000000002E-2</v>
      </c>
      <c r="HC60" s="195">
        <v>0.10711648000000001</v>
      </c>
      <c r="HD60" s="195"/>
      <c r="HE60" s="195">
        <v>0.11550000000000001</v>
      </c>
      <c r="HF60" s="195"/>
      <c r="HG60" s="195"/>
      <c r="HH60" s="195">
        <v>0.22264145999999999</v>
      </c>
      <c r="HI60" s="195">
        <v>0.33814146</v>
      </c>
      <c r="HJ60" s="195">
        <v>0.69478340000000005</v>
      </c>
      <c r="HK60" s="195"/>
      <c r="HL60" s="195">
        <v>0.1166</v>
      </c>
      <c r="HM60" s="195">
        <v>0.25567715000000002</v>
      </c>
      <c r="HN60" s="195">
        <v>7.5620000000000001E-3</v>
      </c>
      <c r="HO60" s="195">
        <v>1.0746225500000002</v>
      </c>
      <c r="HP60" s="195"/>
      <c r="HQ60" s="195">
        <v>0.21846551</v>
      </c>
      <c r="HR60" s="195">
        <v>2.319394</v>
      </c>
      <c r="HS60" s="195">
        <v>2.5378595100000001</v>
      </c>
      <c r="HT60" s="195">
        <v>4.5682808200000009</v>
      </c>
      <c r="HU60" s="195"/>
      <c r="HV60" s="195">
        <v>1.22063692</v>
      </c>
      <c r="HW60" s="195">
        <v>1.22063692</v>
      </c>
      <c r="HX60" s="195"/>
      <c r="HY60" s="195">
        <v>0.49508940000000001</v>
      </c>
      <c r="HZ60" s="195"/>
      <c r="IA60" s="195">
        <v>1.706512E-2</v>
      </c>
      <c r="IB60" s="195">
        <v>0.47994978000000005</v>
      </c>
      <c r="IC60" s="195">
        <v>0.99210430000000005</v>
      </c>
      <c r="ID60" s="195"/>
      <c r="IE60" s="195"/>
      <c r="IF60" s="195">
        <v>1.6148700000000002E-2</v>
      </c>
      <c r="IG60" s="195">
        <v>2.3644499999999997E-3</v>
      </c>
      <c r="IH60" s="195">
        <v>1.5365E-2</v>
      </c>
      <c r="II60" s="195">
        <v>3.3878150000000003E-2</v>
      </c>
      <c r="IJ60" s="195"/>
      <c r="IK60" s="195">
        <v>0.17205000000000001</v>
      </c>
      <c r="IL60" s="195">
        <v>0.18112879000000001</v>
      </c>
      <c r="IM60" s="195"/>
      <c r="IN60" s="195">
        <v>9.1079999999999994E-2</v>
      </c>
      <c r="IO60" s="195">
        <v>0.44425879000000001</v>
      </c>
      <c r="IP60" s="195">
        <v>2.0540862500000001</v>
      </c>
      <c r="IQ60" s="195"/>
      <c r="IR60" s="195">
        <v>0.13819529999999999</v>
      </c>
      <c r="IS60" s="195">
        <v>7.3679300000000003</v>
      </c>
      <c r="IT60" s="195">
        <v>7.0788015999999994</v>
      </c>
      <c r="IU60" s="195">
        <v>16.63901315</v>
      </c>
      <c r="IV60" s="195">
        <v>19.329891309999997</v>
      </c>
      <c r="IW60" s="195"/>
      <c r="IX60" s="195">
        <v>0.70576968000000007</v>
      </c>
      <c r="IY60" s="195">
        <v>1.891433E-2</v>
      </c>
      <c r="IZ60" s="195"/>
      <c r="JA60" s="195">
        <v>1.706512E-2</v>
      </c>
      <c r="JB60" s="195">
        <v>0.74174913000000009</v>
      </c>
      <c r="JC60" s="195"/>
      <c r="JD60" s="195">
        <v>1.1768416300000002</v>
      </c>
      <c r="JE60" s="195"/>
      <c r="JF60" s="195">
        <v>1.0456E-2</v>
      </c>
      <c r="JG60" s="195">
        <v>0.57447929999999992</v>
      </c>
      <c r="JH60" s="195">
        <v>1.7617769300000001</v>
      </c>
      <c r="JI60" s="195"/>
      <c r="JJ60" s="195"/>
      <c r="JK60" s="195">
        <v>5.8812749999999997E-2</v>
      </c>
      <c r="JL60" s="195">
        <v>1.9E-2</v>
      </c>
      <c r="JM60" s="195">
        <v>0.60292771999999994</v>
      </c>
      <c r="JN60" s="195">
        <v>0.68074046999999993</v>
      </c>
      <c r="JO60" s="195"/>
      <c r="JP60" s="195">
        <v>0.30858999999999998</v>
      </c>
      <c r="JQ60" s="195">
        <v>0.35072930000000002</v>
      </c>
      <c r="JR60" s="195">
        <v>4.4822710000000002E-2</v>
      </c>
      <c r="JS60" s="195">
        <v>9.2815290000000009E-2</v>
      </c>
      <c r="JT60" s="195">
        <v>0.79695729999999998</v>
      </c>
      <c r="JU60" s="195">
        <v>0.19532910000000001</v>
      </c>
      <c r="JV60" s="195">
        <v>0.19532910000000001</v>
      </c>
      <c r="JW60" s="195">
        <v>4.1765529299999997</v>
      </c>
      <c r="JX60" s="195"/>
      <c r="JY60" s="195">
        <v>1.8714999999999999E-2</v>
      </c>
      <c r="JZ60" s="195">
        <v>0.28625354999999997</v>
      </c>
      <c r="KA60" s="195">
        <v>0.30496854999999995</v>
      </c>
      <c r="KB60" s="195">
        <v>0.10395</v>
      </c>
      <c r="KC60" s="195">
        <v>4.7524999999999998E-3</v>
      </c>
      <c r="KD60" s="195">
        <v>0.87679841000000003</v>
      </c>
      <c r="KE60" s="195"/>
      <c r="KF60" s="195"/>
      <c r="KG60" s="195">
        <v>0.98550091000000006</v>
      </c>
      <c r="KH60" s="195">
        <v>0.14130000000000001</v>
      </c>
      <c r="KI60" s="195">
        <v>0.53691065999999987</v>
      </c>
      <c r="KJ60" s="195"/>
      <c r="KK60" s="195">
        <v>1.29444303</v>
      </c>
      <c r="KL60" s="195"/>
      <c r="KM60" s="195">
        <v>1.97265369</v>
      </c>
      <c r="KN60" s="195">
        <v>0.30169152000000005</v>
      </c>
      <c r="KO60" s="195">
        <v>7.9237390000000005E-2</v>
      </c>
      <c r="KP60" s="195">
        <v>0.34902549999999999</v>
      </c>
      <c r="KQ60" s="195"/>
      <c r="KR60" s="195">
        <v>0.52452452000000005</v>
      </c>
      <c r="KS60" s="195">
        <v>1.2544789300000001</v>
      </c>
      <c r="KT60" s="195"/>
      <c r="KU60" s="195">
        <v>5.5086577800000001</v>
      </c>
      <c r="KV60" s="195">
        <v>0.15217720000000001</v>
      </c>
      <c r="KW60" s="195">
        <v>5.6608349799999997</v>
      </c>
      <c r="KX60" s="195">
        <v>10.17843706</v>
      </c>
      <c r="KY60" s="195">
        <v>3.9999900000000001E-3</v>
      </c>
      <c r="KZ60" s="195"/>
      <c r="LA60" s="195">
        <v>3.9999900000000001E-3</v>
      </c>
      <c r="LB60" s="195"/>
      <c r="LC60" s="195">
        <v>7.40008</v>
      </c>
      <c r="LD60" s="195">
        <v>0.90782134000000003</v>
      </c>
      <c r="LE60" s="195"/>
      <c r="LF60" s="195"/>
      <c r="LG60" s="195">
        <v>8.3079013400000008</v>
      </c>
      <c r="LH60" s="195"/>
      <c r="LI60" s="195">
        <v>4.2368870000000003E-2</v>
      </c>
      <c r="LJ60" s="195">
        <v>0.63054211000000016</v>
      </c>
      <c r="LK60" s="195">
        <v>9.0688000000000001E-3</v>
      </c>
      <c r="LL60" s="195">
        <v>0.10531236999999999</v>
      </c>
      <c r="LM60" s="195">
        <v>0.78729215000000008</v>
      </c>
      <c r="LN60" s="195"/>
      <c r="LO60" s="195">
        <v>1.706512E-2</v>
      </c>
      <c r="LP60" s="195">
        <v>0.58326905999999989</v>
      </c>
      <c r="LQ60" s="195">
        <v>6.7950880000000005E-2</v>
      </c>
      <c r="LR60" s="195">
        <v>0.34397875</v>
      </c>
      <c r="LS60" s="195">
        <v>1.0122638099999999</v>
      </c>
      <c r="LT60" s="195">
        <v>3.0161779999999999E-2</v>
      </c>
      <c r="LU60" s="195">
        <v>0.33818147999999998</v>
      </c>
      <c r="LV60" s="195">
        <v>1.0830253100000002</v>
      </c>
      <c r="LW60" s="195">
        <v>0.65892552000000004</v>
      </c>
      <c r="LX60" s="195"/>
      <c r="LY60" s="195">
        <v>2.11029409</v>
      </c>
      <c r="LZ60" s="195">
        <v>12.221751379999997</v>
      </c>
      <c r="MA60" s="195">
        <v>139.92720771000003</v>
      </c>
      <c r="MB60" s="195">
        <v>2.7762180000000001E-2</v>
      </c>
      <c r="MC60" s="195">
        <v>2.480104E-2</v>
      </c>
      <c r="MD60" s="195"/>
      <c r="ME60" s="195"/>
      <c r="MF60" s="195">
        <v>5.2563220000000001E-2</v>
      </c>
      <c r="MG60" s="195">
        <v>3.1916770099999998</v>
      </c>
      <c r="MH60" s="195"/>
      <c r="MI60" s="195">
        <v>2.964139E-2</v>
      </c>
      <c r="MJ60" s="195"/>
      <c r="MK60" s="195"/>
      <c r="ML60" s="195">
        <v>3.2213183999999999</v>
      </c>
      <c r="MM60" s="195"/>
      <c r="MN60" s="195">
        <v>2.1384874599999999</v>
      </c>
      <c r="MO60" s="202"/>
      <c r="MP60" s="202"/>
      <c r="MQ60" s="202">
        <v>0.71376598000000002</v>
      </c>
      <c r="MR60" s="202">
        <v>2.8522534400000001</v>
      </c>
      <c r="MS60" s="202">
        <v>0.22131545000000002</v>
      </c>
      <c r="MT60" s="202"/>
      <c r="MU60" s="202">
        <v>0.57981480000000007</v>
      </c>
      <c r="MV60" s="202"/>
      <c r="MW60" s="202">
        <v>0.80113025000000015</v>
      </c>
      <c r="MX60" s="202">
        <v>2.3440489999999998E-2</v>
      </c>
      <c r="MY60" s="202">
        <v>1.0609370000000002E-2</v>
      </c>
      <c r="MZ60" s="202">
        <v>3.4049860000000001E-2</v>
      </c>
      <c r="NA60" s="195">
        <v>6.9613151699999989</v>
      </c>
      <c r="NB60" s="195">
        <v>1.706512E-2</v>
      </c>
      <c r="NC60" s="195">
        <v>7.9949999999999993E-2</v>
      </c>
      <c r="ND60" s="195"/>
      <c r="NE60" s="195">
        <v>9.7015119999999996E-2</v>
      </c>
      <c r="NF60" s="195">
        <v>0.34955605000000001</v>
      </c>
      <c r="NG60" s="195">
        <v>0.13793670000000002</v>
      </c>
      <c r="NH60" s="195">
        <v>2.3265415299999996</v>
      </c>
      <c r="NI60" s="195">
        <v>2.4227430299999999</v>
      </c>
      <c r="NJ60" s="195">
        <v>8.1433480000000003E-2</v>
      </c>
      <c r="NK60" s="195">
        <v>5.3182107900000002</v>
      </c>
      <c r="NL60" s="195"/>
      <c r="NM60" s="195">
        <v>1.706512E-2</v>
      </c>
      <c r="NN60" s="195"/>
      <c r="NO60" s="195">
        <v>3.3649999999999999E-3</v>
      </c>
      <c r="NP60" s="195"/>
      <c r="NQ60" s="195">
        <v>2.043012E-2</v>
      </c>
      <c r="NR60" s="195"/>
      <c r="NS60" s="195">
        <v>0.54528900000000002</v>
      </c>
      <c r="NT60" s="195">
        <v>0.34052595000000002</v>
      </c>
      <c r="NU60" s="195"/>
      <c r="NV60" s="195">
        <v>9.6112320000000001E-2</v>
      </c>
      <c r="NW60" s="195">
        <v>0.98192727000000013</v>
      </c>
      <c r="NX60" s="195">
        <v>6.4175832999999995</v>
      </c>
      <c r="NY60" s="195">
        <v>0.63605100000000003</v>
      </c>
      <c r="NZ60" s="195"/>
      <c r="OA60" s="195"/>
      <c r="OB60" s="195">
        <v>0.63605100000000003</v>
      </c>
      <c r="OC60" s="195">
        <v>0.65721289000000005</v>
      </c>
      <c r="OD60" s="195">
        <v>6.3800000000000003E-3</v>
      </c>
      <c r="OE60" s="195">
        <v>0.36559340000000001</v>
      </c>
      <c r="OF60" s="195">
        <v>1.706512E-2</v>
      </c>
      <c r="OG60" s="195">
        <v>0.15293692</v>
      </c>
      <c r="OH60" s="195">
        <v>1.1991883300000001</v>
      </c>
      <c r="OI60" s="195">
        <v>3.2131E-2</v>
      </c>
      <c r="OJ60" s="195">
        <v>1.95E-2</v>
      </c>
      <c r="OK60" s="195"/>
      <c r="OL60" s="195">
        <v>0.17038887999999999</v>
      </c>
      <c r="OM60" s="195">
        <v>0.35667912000000002</v>
      </c>
      <c r="ON60" s="195">
        <v>0.57869899999999996</v>
      </c>
      <c r="OO60" s="195">
        <v>0.30804037000000001</v>
      </c>
      <c r="OP60" s="195"/>
      <c r="OQ60" s="195">
        <v>0.107068</v>
      </c>
      <c r="OR60" s="195"/>
      <c r="OS60" s="195"/>
      <c r="OT60" s="195">
        <v>0.41510837</v>
      </c>
      <c r="OU60" s="195"/>
      <c r="OV60" s="195">
        <v>1.1177543799999998</v>
      </c>
      <c r="OW60" s="195">
        <v>1.5413120000000001E-2</v>
      </c>
      <c r="OX60" s="195">
        <v>0.92252272000000002</v>
      </c>
      <c r="OY60" s="195">
        <v>17.314006129999999</v>
      </c>
      <c r="OZ60" s="195">
        <v>19.369696349999998</v>
      </c>
      <c r="PA60" s="195">
        <v>22.198743049999997</v>
      </c>
      <c r="PB60" s="195"/>
      <c r="PC60" s="195"/>
      <c r="PD60" s="195"/>
      <c r="PE60" s="195">
        <v>1.07088524</v>
      </c>
      <c r="PF60" s="195">
        <v>0.75660000000000005</v>
      </c>
      <c r="PG60" s="195">
        <v>1.8274852400000001</v>
      </c>
      <c r="PH60" s="195">
        <v>6.4290329000000002</v>
      </c>
      <c r="PI60" s="195">
        <v>2.7902200000000001</v>
      </c>
      <c r="PJ60" s="195">
        <v>1.8499999999999999E-2</v>
      </c>
      <c r="PK60" s="195">
        <v>0.41720202000000001</v>
      </c>
      <c r="PL60" s="195">
        <v>9.6549549199999998</v>
      </c>
      <c r="PM60" s="195"/>
      <c r="PN60" s="195">
        <v>0.21827401000000002</v>
      </c>
      <c r="PO60" s="195">
        <v>0.12298476</v>
      </c>
      <c r="PP60" s="195">
        <v>2.7449999999999999E-2</v>
      </c>
      <c r="PQ60" s="195"/>
      <c r="PR60" s="195">
        <v>0.36870877000000002</v>
      </c>
      <c r="PS60" s="195">
        <v>0.131665</v>
      </c>
      <c r="PT60" s="195">
        <v>2.7988099999999998E-2</v>
      </c>
      <c r="PU60" s="195">
        <v>6.0827680000000002E-2</v>
      </c>
      <c r="PV60" s="195">
        <v>12.412484730000001</v>
      </c>
      <c r="PW60" s="195"/>
      <c r="PX60" s="195">
        <v>12.632965510000002</v>
      </c>
      <c r="PY60" s="195">
        <v>24.484114440000003</v>
      </c>
      <c r="PZ60" s="195">
        <v>0.43897649999999999</v>
      </c>
      <c r="QA60" s="195">
        <v>1.12993788</v>
      </c>
      <c r="QB60" s="195">
        <v>1.2854684999999999</v>
      </c>
      <c r="QC60" s="195">
        <v>0.1106925</v>
      </c>
      <c r="QD60" s="195">
        <v>2.96507538</v>
      </c>
      <c r="QE60" s="195">
        <v>0.14042336999999999</v>
      </c>
      <c r="QF60" s="195">
        <v>0.10056992999999999</v>
      </c>
      <c r="QG60" s="195">
        <v>7.6550939999999998E-2</v>
      </c>
      <c r="QH60" s="195"/>
      <c r="QI60" s="195"/>
      <c r="QJ60" s="195">
        <v>0.31754423999999998</v>
      </c>
      <c r="QK60" s="195">
        <v>0.91077382000000007</v>
      </c>
      <c r="QL60" s="195">
        <v>0.25646152999999999</v>
      </c>
      <c r="QM60" s="195">
        <v>4.9779999999999998E-2</v>
      </c>
      <c r="QN60" s="195"/>
      <c r="QO60" s="195"/>
      <c r="QP60" s="195">
        <v>1.2170153500000001</v>
      </c>
      <c r="QQ60" s="195">
        <v>0.85283394999999995</v>
      </c>
      <c r="QR60" s="195">
        <v>0.11799999999999999</v>
      </c>
      <c r="QS60" s="195">
        <v>9.5330282699999991</v>
      </c>
      <c r="QT60" s="195"/>
      <c r="QU60" s="195">
        <v>0.19897712000000001</v>
      </c>
      <c r="QV60" s="195">
        <v>10.702839339999999</v>
      </c>
      <c r="QW60" s="195"/>
      <c r="QX60" s="195">
        <v>1.1490874</v>
      </c>
      <c r="QY60" s="195">
        <v>2.1352039999999999E-2</v>
      </c>
      <c r="QZ60" s="195">
        <v>1.17043944</v>
      </c>
      <c r="RA60" s="195">
        <v>16.372913750000002</v>
      </c>
      <c r="RB60" s="195">
        <v>0.15154999999999999</v>
      </c>
      <c r="RC60" s="195"/>
      <c r="RD60" s="195">
        <v>0.15154999999999999</v>
      </c>
      <c r="RE60" s="195"/>
      <c r="RF60" s="195">
        <v>0.25269249999999999</v>
      </c>
      <c r="RG60" s="195">
        <v>1.36300197</v>
      </c>
      <c r="RH60" s="195"/>
      <c r="RI60" s="195">
        <v>0.59903403</v>
      </c>
      <c r="RJ60" s="195">
        <v>2.2147285000000001</v>
      </c>
      <c r="RK60" s="195">
        <v>4.0271389999999997E-2</v>
      </c>
      <c r="RL60" s="195">
        <v>1.4482079999999999</v>
      </c>
      <c r="RM60" s="195"/>
      <c r="RN60" s="195">
        <v>2.6878229999999999E-2</v>
      </c>
      <c r="RO60" s="195">
        <v>1.5153576199999998</v>
      </c>
      <c r="RP60" s="195"/>
      <c r="RQ60" s="195">
        <v>3.2615999999999999E-2</v>
      </c>
      <c r="RR60" s="195"/>
      <c r="RS60" s="195"/>
      <c r="RT60" s="195">
        <v>3.2615999999999999E-2</v>
      </c>
      <c r="RU60" s="195">
        <v>0.72419119999999992</v>
      </c>
      <c r="RV60" s="195">
        <v>0.65009069999999991</v>
      </c>
      <c r="RW60" s="195">
        <v>0.60921449999999999</v>
      </c>
      <c r="RX60" s="195">
        <v>0.21340000000000001</v>
      </c>
      <c r="RY60" s="195">
        <v>5.4999999999999997E-3</v>
      </c>
      <c r="RZ60" s="195">
        <v>2.2023963999999996</v>
      </c>
      <c r="SA60" s="195">
        <v>6.11664852</v>
      </c>
      <c r="SB60" s="195"/>
      <c r="SC60" s="195"/>
      <c r="SD60" s="195">
        <v>0.35213720000000004</v>
      </c>
      <c r="SE60" s="195"/>
      <c r="SF60" s="195"/>
      <c r="SG60" s="195">
        <v>0.35213720000000004</v>
      </c>
      <c r="SH60" s="195">
        <v>1.35</v>
      </c>
      <c r="SI60" s="195">
        <v>1.61273595</v>
      </c>
      <c r="SJ60" s="195">
        <v>2.0141040000000002E-2</v>
      </c>
      <c r="SK60" s="195">
        <v>2.304194E-2</v>
      </c>
      <c r="SL60" s="195">
        <v>9.313761999999999E-2</v>
      </c>
      <c r="SM60" s="195">
        <v>3.0990565499999998</v>
      </c>
      <c r="SN60" s="195"/>
      <c r="SO60" s="195">
        <v>0.82498289000000002</v>
      </c>
      <c r="SP60" s="195">
        <v>3.1015885600000002</v>
      </c>
      <c r="SQ60" s="195"/>
      <c r="SR60" s="196">
        <v>3.92657145</v>
      </c>
      <c r="SS60" s="195">
        <v>7.3345282799999989</v>
      </c>
      <c r="ST60" s="195">
        <v>0.45261899999999999</v>
      </c>
      <c r="SU60" s="195">
        <v>3.6949999999999997E-2</v>
      </c>
      <c r="SV60" s="195">
        <v>0.97131146000000002</v>
      </c>
      <c r="SW60" s="195"/>
      <c r="SX60" s="195">
        <v>8.7954087399999992</v>
      </c>
      <c r="SY60" s="195">
        <v>2.89915718</v>
      </c>
      <c r="SZ60" s="195">
        <v>2.89915718</v>
      </c>
      <c r="TA60" s="195">
        <v>19.072331120000001</v>
      </c>
      <c r="TB60" s="195">
        <v>0.34981810999999996</v>
      </c>
      <c r="TC60" s="195">
        <v>4.2990960000000002E-2</v>
      </c>
      <c r="TD60" s="195">
        <v>4.8000000000000001E-2</v>
      </c>
      <c r="TE60" s="195">
        <v>0.24074296999999997</v>
      </c>
      <c r="TF60" s="195">
        <v>0.68155203999999991</v>
      </c>
      <c r="TG60" s="195"/>
      <c r="TH60" s="195"/>
      <c r="TI60" s="195">
        <v>1.4E-3</v>
      </c>
      <c r="TJ60" s="195"/>
      <c r="TK60" s="195">
        <f t="shared" si="230"/>
        <v>1.4E-3</v>
      </c>
      <c r="TL60" s="202"/>
      <c r="TM60" s="202">
        <v>0.12748398999999999</v>
      </c>
      <c r="TN60" s="202">
        <v>0.16456699999999999</v>
      </c>
      <c r="TO60" s="202">
        <v>2.0518399999999999</v>
      </c>
      <c r="TP60" s="202">
        <v>0.15917034999999999</v>
      </c>
      <c r="TQ60" s="202">
        <v>2.5030613399999999</v>
      </c>
      <c r="TR60" s="202">
        <v>8.2000000000000007E-3</v>
      </c>
      <c r="TS60" s="202"/>
      <c r="TT60" s="202">
        <v>1.706512E-2</v>
      </c>
      <c r="TU60" s="202">
        <v>2.3484999999999999E-2</v>
      </c>
      <c r="TV60" s="202">
        <v>3.3845000000000001</v>
      </c>
      <c r="TW60" s="202">
        <v>3.4332501199999998</v>
      </c>
      <c r="TX60" s="202">
        <v>0.99417808000000008</v>
      </c>
      <c r="TY60" s="202">
        <v>0.90636214999999998</v>
      </c>
      <c r="TZ60" s="202">
        <v>9.0083100000000003E-3</v>
      </c>
      <c r="UA60" s="202">
        <v>2.9284432699999998</v>
      </c>
      <c r="UB60" s="202">
        <v>4.8379918099999992</v>
      </c>
      <c r="UC60" s="195">
        <v>11.457255309999999</v>
      </c>
      <c r="UD60" s="195"/>
      <c r="UE60" s="195"/>
      <c r="UF60" s="195"/>
      <c r="UG60" s="195">
        <v>1.0201905900000001</v>
      </c>
      <c r="UH60" s="195">
        <v>3.68186495</v>
      </c>
      <c r="UI60" s="195">
        <v>5.5660669999999995E-2</v>
      </c>
      <c r="UJ60" s="195">
        <v>0.35586392</v>
      </c>
      <c r="UK60" s="195">
        <v>5.1135801299999999</v>
      </c>
      <c r="UL60" s="195"/>
      <c r="UM60" s="195">
        <v>2.3474999999999999E-2</v>
      </c>
      <c r="UN60" s="195">
        <v>0.10226499999999999</v>
      </c>
      <c r="UO60" s="195"/>
      <c r="UP60" s="195"/>
      <c r="UQ60" s="195">
        <v>0.12573999999999999</v>
      </c>
      <c r="UR60" s="195">
        <v>6.0246919999999995E-2</v>
      </c>
      <c r="US60" s="195"/>
      <c r="UT60" s="195">
        <v>1.8388796599999999</v>
      </c>
      <c r="UU60" s="195">
        <v>0.46604733000000004</v>
      </c>
      <c r="UV60" s="195">
        <v>0.18856828</v>
      </c>
      <c r="UW60" s="195">
        <f t="shared" si="42"/>
        <v>2.5537421899999999</v>
      </c>
      <c r="UX60" s="195">
        <v>4.9179229900000001</v>
      </c>
      <c r="UY60" s="195">
        <v>0.59143159999999906</v>
      </c>
      <c r="UZ60" s="195">
        <v>0.82225112</v>
      </c>
      <c r="VA60" s="195"/>
      <c r="VB60" s="195">
        <v>3.6705485499999999</v>
      </c>
      <c r="VC60" s="195">
        <v>10.002154259999999</v>
      </c>
      <c r="VD60" s="195">
        <v>17.795216580000002</v>
      </c>
      <c r="VE60" s="195">
        <v>9.7820000000000008E-3</v>
      </c>
      <c r="VF60" s="195">
        <v>0.25</v>
      </c>
      <c r="VG60" s="195">
        <v>3.5840160000000003E-2</v>
      </c>
      <c r="VH60" s="195">
        <v>0.28488769000000003</v>
      </c>
      <c r="VI60" s="195"/>
      <c r="VJ60" s="195">
        <v>0.58050984999999999</v>
      </c>
      <c r="VK60" s="195"/>
      <c r="VL60" s="195">
        <v>3.2870028900000001</v>
      </c>
      <c r="VM60" s="195"/>
      <c r="VN60" s="195">
        <v>3.9984459700000001</v>
      </c>
      <c r="VO60" s="195">
        <v>4.1172010000000002E-2</v>
      </c>
      <c r="VP60" s="195">
        <v>7.3266208700000002</v>
      </c>
      <c r="VQ60" s="195">
        <v>1.2119044300000001</v>
      </c>
      <c r="VR60" s="195"/>
      <c r="VS60" s="195"/>
      <c r="VT60" s="195">
        <v>7.3608603100000005</v>
      </c>
      <c r="VU60" s="195">
        <v>0.20239022000000001</v>
      </c>
      <c r="VV60" s="195">
        <v>8.7751549600000001</v>
      </c>
      <c r="VW60" s="195">
        <v>0.16013645000000001</v>
      </c>
      <c r="VX60" s="195">
        <v>1.0602579999999999</v>
      </c>
      <c r="VY60" s="195">
        <v>1.406399E-2</v>
      </c>
      <c r="VZ60" s="195">
        <v>0.2922186</v>
      </c>
      <c r="WA60" s="195"/>
      <c r="WB60" s="195">
        <v>1.5266770399999998</v>
      </c>
      <c r="WC60" s="195">
        <v>0.1168705</v>
      </c>
      <c r="WD60" s="195">
        <v>1.3231250000000001</v>
      </c>
      <c r="WE60" s="195">
        <v>1.4399955000000002</v>
      </c>
      <c r="WF60" s="195">
        <v>19.648958220000004</v>
      </c>
      <c r="WG60" s="195"/>
      <c r="WH60" s="195">
        <v>2.9449931399999998</v>
      </c>
      <c r="WI60" s="195">
        <v>2.9449931399999998</v>
      </c>
      <c r="WJ60" s="195">
        <v>0.15580279999999999</v>
      </c>
      <c r="WK60" s="195"/>
      <c r="WL60" s="195">
        <v>0.31639713000000003</v>
      </c>
      <c r="WM60" s="195">
        <v>1.3125000000000001E-3</v>
      </c>
      <c r="WN60" s="195">
        <v>0.12468656000000002</v>
      </c>
      <c r="WO60" s="195">
        <v>0.59819898999999999</v>
      </c>
      <c r="WP60" s="195">
        <v>0.18657662</v>
      </c>
      <c r="WQ60" s="195">
        <v>3.9237582299999998</v>
      </c>
      <c r="WR60" s="195"/>
      <c r="WS60" s="195"/>
      <c r="WT60" s="195"/>
      <c r="WU60" s="195">
        <v>4.1103348500000001</v>
      </c>
      <c r="WV60" s="195">
        <v>2.0405580000000003E-2</v>
      </c>
      <c r="WW60" s="195">
        <v>2.1237909999999999E-2</v>
      </c>
      <c r="WX60" s="195">
        <v>1.5806480000000001</v>
      </c>
      <c r="WY60" s="195"/>
      <c r="WZ60" s="195">
        <v>1.3735683300000001</v>
      </c>
      <c r="XA60" s="195">
        <v>2.9958598200000002</v>
      </c>
      <c r="XB60" s="195">
        <v>0.10411134</v>
      </c>
      <c r="XC60" s="195">
        <v>1.2063428600000001</v>
      </c>
      <c r="XD60" s="195">
        <v>15.042399199999998</v>
      </c>
      <c r="XE60" s="195">
        <v>3.5321999999999997E-3</v>
      </c>
      <c r="XF60" s="195">
        <v>16.356385599999999</v>
      </c>
      <c r="XG60" s="195">
        <v>27.005772399999998</v>
      </c>
      <c r="XH60" s="195">
        <v>6.3E-3</v>
      </c>
      <c r="XI60" s="195">
        <v>6.3E-3</v>
      </c>
      <c r="XJ60" s="195"/>
      <c r="XK60" s="195">
        <v>9.7820000000000008E-3</v>
      </c>
      <c r="XL60" s="195">
        <v>0.99030668999999993</v>
      </c>
      <c r="XM60" s="195">
        <v>5.2009999999999999E-3</v>
      </c>
      <c r="XN60" s="195"/>
      <c r="XO60" s="195">
        <v>1.0052896899999999</v>
      </c>
      <c r="XP60" s="195"/>
      <c r="XQ60" s="195">
        <v>1.4972102300000001</v>
      </c>
      <c r="XR60" s="195">
        <v>3.7318499999999998E-2</v>
      </c>
      <c r="XS60" s="195">
        <v>2.3168150999999999</v>
      </c>
      <c r="XT60" s="195">
        <v>0.11762499999999999</v>
      </c>
      <c r="XU60" s="195">
        <v>3.9689688299999997</v>
      </c>
      <c r="XV60" s="195"/>
      <c r="XW60" s="195"/>
      <c r="XX60" s="195">
        <v>1.6555E-2</v>
      </c>
      <c r="XY60" s="195">
        <v>0.1153</v>
      </c>
      <c r="XZ60" s="195">
        <v>7.8131999999999993E-2</v>
      </c>
      <c r="YA60" s="195">
        <f t="shared" si="43"/>
        <v>0.20998699999999998</v>
      </c>
      <c r="YB60" s="195">
        <v>4.375267E-2</v>
      </c>
      <c r="YC60" s="195">
        <v>3.6857399999999992E-2</v>
      </c>
      <c r="YD60" s="195">
        <v>9.4029979999999999E-2</v>
      </c>
      <c r="YE60" s="195">
        <v>5.16E-2</v>
      </c>
      <c r="YF60" s="195">
        <f t="shared" si="44"/>
        <v>0.22624005</v>
      </c>
      <c r="YG60" s="195">
        <f t="shared" si="45"/>
        <v>5.41678557</v>
      </c>
      <c r="YH60" s="202">
        <f t="shared" si="46"/>
        <v>182.94763742999999</v>
      </c>
      <c r="YI60" s="202"/>
      <c r="YJ60" s="202"/>
      <c r="YK60" s="202"/>
      <c r="YL60" s="202"/>
      <c r="YM60" s="202">
        <f t="shared" si="47"/>
        <v>0</v>
      </c>
      <c r="YN60" s="202">
        <v>0.14831026</v>
      </c>
      <c r="YO60" s="202">
        <v>0.30637199999999998</v>
      </c>
      <c r="YP60" s="202">
        <v>0.45955800000000002</v>
      </c>
      <c r="YQ60" s="202">
        <v>8.7995399999999904E-2</v>
      </c>
      <c r="YR60" s="202">
        <v>6.3604600200000005</v>
      </c>
      <c r="YS60" s="202">
        <v>7.3626956799999999</v>
      </c>
      <c r="YT60" s="202"/>
      <c r="YU60" s="202"/>
      <c r="YV60" s="202">
        <v>0.15812735</v>
      </c>
      <c r="YW60" s="202">
        <v>6.4702539999999997</v>
      </c>
      <c r="YX60" s="202">
        <v>0.20615249999999999</v>
      </c>
      <c r="YY60" s="202">
        <v>6.8345338499999997</v>
      </c>
      <c r="YZ60" s="202">
        <v>0.74587088000000001</v>
      </c>
      <c r="ZA60" s="202"/>
      <c r="ZB60" s="202">
        <v>0.15798790999999998</v>
      </c>
      <c r="ZC60" s="202"/>
      <c r="ZD60" s="202">
        <v>0.90385879000000002</v>
      </c>
      <c r="ZE60" s="202">
        <v>0.12223753</v>
      </c>
      <c r="ZF60" s="202">
        <v>1.2599651999999999</v>
      </c>
      <c r="ZG60" s="202">
        <v>0.88627100999999997</v>
      </c>
      <c r="ZH60" s="202">
        <v>2.2684737399999997</v>
      </c>
      <c r="ZI60" s="202">
        <v>17.36956206</v>
      </c>
      <c r="ZJ60" s="202">
        <v>2.4418950000000002E-2</v>
      </c>
      <c r="ZK60" s="202">
        <v>0.48995455999999993</v>
      </c>
      <c r="ZL60" s="202">
        <v>0.51437350999999998</v>
      </c>
      <c r="ZM60" s="202">
        <v>6.2475500000000003E-2</v>
      </c>
      <c r="ZN60" s="202">
        <v>8.7047049999999987E-2</v>
      </c>
      <c r="ZO60" s="202">
        <v>0.40751143000000012</v>
      </c>
      <c r="ZP60" s="202">
        <v>0.17698629999999999</v>
      </c>
      <c r="ZQ60" s="202"/>
      <c r="ZR60" s="202">
        <v>0.73402028000000008</v>
      </c>
      <c r="ZS60" s="202">
        <v>4.6050000000000001E-2</v>
      </c>
      <c r="ZT60" s="202">
        <v>7.752584999999991E-2</v>
      </c>
      <c r="ZU60" s="202">
        <v>0.45338864000000001</v>
      </c>
      <c r="ZV60" s="202">
        <v>0.57696448999999994</v>
      </c>
      <c r="ZW60" s="202"/>
      <c r="ZX60" s="202"/>
      <c r="ZY60" s="202">
        <v>0.49951800000000002</v>
      </c>
      <c r="ZZ60" s="202">
        <v>0.19633999999999999</v>
      </c>
      <c r="AAA60" s="202"/>
      <c r="AAB60" s="202">
        <v>0.69585799999999998</v>
      </c>
      <c r="AAC60" s="202">
        <v>3.11248741</v>
      </c>
      <c r="AAD60" s="202"/>
      <c r="AAE60" s="202"/>
      <c r="AAF60" s="202">
        <v>3.11248741</v>
      </c>
      <c r="AAG60" s="202">
        <v>5.6337036900000008</v>
      </c>
      <c r="AAH60" s="202">
        <v>5.5588850000000009E-2</v>
      </c>
      <c r="AAI60" s="202"/>
      <c r="AAJ60" s="202">
        <v>5.5588850000000009E-2</v>
      </c>
      <c r="AAK60" s="202">
        <v>8.7671910000000006E-2</v>
      </c>
      <c r="AAL60" s="202">
        <v>1.706512E-2</v>
      </c>
      <c r="AAM60" s="202"/>
      <c r="AAN60" s="202">
        <v>2.0926279999999998E-2</v>
      </c>
      <c r="AAO60" s="202">
        <v>0.22675235000000002</v>
      </c>
      <c r="AAP60" s="202">
        <v>0.35241566000000002</v>
      </c>
      <c r="AAQ60" s="202"/>
      <c r="AAR60" s="202">
        <v>2.0377289999999999E-2</v>
      </c>
      <c r="AAS60" s="202">
        <v>0.38144065000000005</v>
      </c>
      <c r="AAT60" s="202">
        <v>5.94615E-2</v>
      </c>
      <c r="AAU60" s="202">
        <v>2.95260459</v>
      </c>
      <c r="AAV60" s="202">
        <v>3.4138840300000002</v>
      </c>
      <c r="AAW60" s="202"/>
      <c r="AAX60" s="202"/>
      <c r="AAY60" s="202">
        <v>0.26064779999999999</v>
      </c>
      <c r="AAZ60" s="202">
        <v>0.11447</v>
      </c>
      <c r="ABA60" s="202"/>
      <c r="ABB60" s="202">
        <v>0.3751178</v>
      </c>
      <c r="ABC60" s="202">
        <v>3.8879999999999998E-2</v>
      </c>
      <c r="ABD60" s="202">
        <v>0.1363666</v>
      </c>
      <c r="ABE60" s="202">
        <v>0.27453247999999997</v>
      </c>
      <c r="ABF60" s="202"/>
      <c r="ABG60" s="202">
        <v>0.44977908</v>
      </c>
      <c r="ABH60" s="202">
        <f t="shared" si="48"/>
        <v>19.194920339999999</v>
      </c>
      <c r="ABI60" s="202">
        <v>4.6467854200000005</v>
      </c>
      <c r="ABJ60" s="202"/>
      <c r="ABK60" s="202">
        <v>5.9252410000000005E-2</v>
      </c>
      <c r="ABL60" s="202">
        <v>0.51021810999999995</v>
      </c>
      <c r="ABM60" s="202">
        <v>0.31656171</v>
      </c>
      <c r="ABN60" s="202">
        <v>0.40929466999999997</v>
      </c>
      <c r="ABO60" s="202">
        <v>1.2953269000000001</v>
      </c>
      <c r="ABP60" s="202"/>
      <c r="ABQ60" s="202"/>
      <c r="ABR60" s="202">
        <v>0.27869031999999999</v>
      </c>
      <c r="ABS60" s="202">
        <v>0.4768</v>
      </c>
      <c r="ABT60" s="202">
        <v>4.4447399999999998E-2</v>
      </c>
      <c r="ABU60" s="202">
        <v>0.81993771999999998</v>
      </c>
      <c r="ABV60" s="202">
        <v>5.4982000000000003E-2</v>
      </c>
      <c r="ABW60" s="202">
        <v>3.91875E-2</v>
      </c>
      <c r="ABX60" s="202">
        <v>8.9135000000000006E-2</v>
      </c>
      <c r="ABY60" s="202"/>
      <c r="ABZ60" s="202">
        <v>4.2825000000000002E-2</v>
      </c>
      <c r="ACA60" s="202">
        <v>0.22612950000000001</v>
      </c>
      <c r="ACB60" s="202"/>
      <c r="ACC60" s="202"/>
      <c r="ACD60" s="202"/>
      <c r="ACE60" s="202">
        <v>1.706512E-2</v>
      </c>
      <c r="ACF60" s="202">
        <v>0.19798668999999999</v>
      </c>
      <c r="ACG60" s="202">
        <v>0.21505180999999998</v>
      </c>
      <c r="ACH60" s="202"/>
      <c r="ACI60" s="202"/>
      <c r="ACJ60" s="202">
        <v>2.5564459299999998</v>
      </c>
      <c r="ACK60" s="202">
        <v>7.1070140000000004E-2</v>
      </c>
      <c r="ACL60" s="202">
        <v>7.0271280000000005E-2</v>
      </c>
      <c r="ACM60" s="202"/>
      <c r="ACN60" s="202">
        <v>0.14134142</v>
      </c>
      <c r="ACO60" s="202"/>
      <c r="ACP60" s="202">
        <v>6.8680861200000001</v>
      </c>
      <c r="ACQ60" s="202">
        <v>0.20869973</v>
      </c>
      <c r="ACR60" s="202">
        <v>0.18088682</v>
      </c>
      <c r="ACS60" s="202">
        <v>0.31613684000000003</v>
      </c>
      <c r="ACT60" s="202">
        <v>7.5738095100000002</v>
      </c>
      <c r="ACU60" s="202">
        <v>0.17820250000000001</v>
      </c>
      <c r="ACV60" s="202"/>
      <c r="ACW60" s="202">
        <v>1.07630172</v>
      </c>
      <c r="ACX60" s="202"/>
      <c r="ACY60" s="202">
        <v>4.1748399999999998E-2</v>
      </c>
      <c r="ACZ60" s="202">
        <v>1.29625262</v>
      </c>
      <c r="ADA60" s="202">
        <v>5.6884169999999998E-2</v>
      </c>
      <c r="ADB60" s="202"/>
      <c r="ADC60" s="202"/>
      <c r="ADD60" s="202"/>
      <c r="ADE60" s="202">
        <v>0.14557445000000002</v>
      </c>
      <c r="ADF60" s="202">
        <v>0.20245862000000003</v>
      </c>
      <c r="ADG60" s="202"/>
      <c r="ADH60" s="202"/>
      <c r="ADI60" s="202">
        <v>0.21</v>
      </c>
      <c r="ADJ60" s="202">
        <v>0.21</v>
      </c>
      <c r="ADK60" s="202">
        <v>9.4238621699999996</v>
      </c>
      <c r="ADL60" s="202"/>
      <c r="ADM60" s="202"/>
      <c r="ADN60" s="202">
        <v>9.2397900000000012E-3</v>
      </c>
      <c r="ADO60" s="202">
        <v>1.8700976200000001</v>
      </c>
      <c r="ADP60" s="202">
        <v>0.53164100000000003</v>
      </c>
      <c r="ADQ60" s="202">
        <v>0.12342235</v>
      </c>
      <c r="ADR60" s="202"/>
      <c r="ADS60" s="202">
        <v>2.53440076</v>
      </c>
      <c r="ADT60" s="202"/>
      <c r="ADU60" s="202">
        <v>4.7368309999999997E-2</v>
      </c>
      <c r="ADV60" s="202">
        <v>5.3187000000000004E-4</v>
      </c>
      <c r="ADW60" s="202">
        <v>0.14607478999999998</v>
      </c>
      <c r="ADX60" s="202">
        <v>6.0870000000000004E-3</v>
      </c>
      <c r="ADY60" s="202">
        <v>0.20006196999999998</v>
      </c>
      <c r="ADZ60" s="202">
        <v>3.7040999999999998E-2</v>
      </c>
      <c r="AEA60" s="202">
        <v>1.0999999999999999E-2</v>
      </c>
      <c r="AEB60" s="202">
        <v>8.6775680000000008E-2</v>
      </c>
      <c r="AEC60" s="202">
        <v>7.3426350000000001E-2</v>
      </c>
      <c r="AED60" s="202">
        <v>0.20824303</v>
      </c>
      <c r="AEE60" s="202">
        <v>5.1423999999999997E-2</v>
      </c>
      <c r="AEF60" s="202">
        <v>7.4628099999999994E-3</v>
      </c>
      <c r="AEG60" s="202"/>
      <c r="AEH60" s="202"/>
      <c r="AEI60" s="202">
        <v>0.66480581000000005</v>
      </c>
      <c r="AEJ60" s="202">
        <v>0.72369262000000012</v>
      </c>
      <c r="AEK60" s="202">
        <v>3.6663983800000004</v>
      </c>
      <c r="AEL60" s="202">
        <v>9.3200000000000002E-3</v>
      </c>
      <c r="AEM60" s="202"/>
      <c r="AEN60" s="202"/>
      <c r="AEO60" s="202">
        <v>0.12905725000000001</v>
      </c>
      <c r="AEP60" s="202">
        <v>8.0000189999999902E-2</v>
      </c>
      <c r="AEQ60" s="202">
        <v>0.21837743999999992</v>
      </c>
      <c r="AER60" s="202">
        <v>0.16112004000000002</v>
      </c>
      <c r="AES60" s="202">
        <v>0.22942000000000001</v>
      </c>
      <c r="AET60" s="202">
        <v>0.38431247999999996</v>
      </c>
      <c r="AEU60" s="202">
        <v>1.706512E-2</v>
      </c>
      <c r="AEV60" s="202">
        <v>5.4949999999999999E-3</v>
      </c>
      <c r="AEW60" s="202">
        <v>0.79741264000000001</v>
      </c>
      <c r="AEX60" s="202">
        <v>0.16869579999999998</v>
      </c>
      <c r="AEY60" s="202"/>
      <c r="AEZ60" s="202"/>
      <c r="AFA60" s="202"/>
      <c r="AFB60" s="202">
        <v>0.16869579999999998</v>
      </c>
      <c r="AFC60" s="202">
        <v>5.457E-3</v>
      </c>
      <c r="AFD60" s="202">
        <v>1.553125E-2</v>
      </c>
      <c r="AFE60" s="202">
        <v>1.1695717700000001</v>
      </c>
      <c r="AFF60" s="202">
        <v>2.8017240000000002E-2</v>
      </c>
      <c r="AFG60" s="202">
        <v>3.4220460000000001E-2</v>
      </c>
      <c r="AFH60" s="202">
        <v>1.2527977200000002</v>
      </c>
      <c r="AFI60" s="202"/>
      <c r="AFJ60" s="202"/>
      <c r="AFK60" s="202"/>
      <c r="AFL60" s="202">
        <v>2.4372835999999998</v>
      </c>
      <c r="AFM60" s="202">
        <v>1.4426644900000003</v>
      </c>
      <c r="AFN60" s="202">
        <v>2.7949999999999999E-2</v>
      </c>
      <c r="AFO60" s="202"/>
      <c r="AFP60" s="202">
        <v>1.4706144900000002</v>
      </c>
      <c r="AFQ60" s="202">
        <v>0.10486886999999999</v>
      </c>
      <c r="AFR60" s="202">
        <v>2.0956900000000001E-2</v>
      </c>
      <c r="AFS60" s="202">
        <v>0.45331920000000003</v>
      </c>
      <c r="AFT60" s="202">
        <v>0.75139</v>
      </c>
      <c r="AFU60" s="202">
        <v>1.33053497</v>
      </c>
      <c r="AFV60" s="202"/>
      <c r="AFW60" s="202">
        <v>8.327859E-2</v>
      </c>
      <c r="AFX60" s="202">
        <v>4.1178739999999998E-2</v>
      </c>
      <c r="AFY60" s="202"/>
      <c r="AFZ60" s="202">
        <v>9.8000000000000004E-2</v>
      </c>
      <c r="AGA60" s="202">
        <v>0.22245733000000001</v>
      </c>
      <c r="AGB60" s="202"/>
      <c r="AGC60" s="202">
        <v>0.17600822999999999</v>
      </c>
      <c r="AGD60" s="202">
        <v>0.82808029000000005</v>
      </c>
      <c r="AGE60" s="202">
        <v>4.1884330000000004E-2</v>
      </c>
      <c r="AGF60" s="202"/>
      <c r="AGG60" s="202">
        <v>1.0459728500000001</v>
      </c>
      <c r="AGH60" s="202">
        <v>0.31361455999999999</v>
      </c>
      <c r="AGI60" s="202">
        <v>6.5868321500000002</v>
      </c>
      <c r="AGJ60" s="202"/>
      <c r="AGK60" s="202">
        <v>0.21651572999999999</v>
      </c>
      <c r="AGL60" s="202">
        <v>0.27743819000000003</v>
      </c>
      <c r="AGM60" s="202">
        <v>7.3944006300000007</v>
      </c>
      <c r="AGN60" s="202">
        <v>11.46398027</v>
      </c>
      <c r="AGO60" s="202"/>
      <c r="AGP60" s="202"/>
      <c r="AGQ60" s="202">
        <v>0.51467757999999997</v>
      </c>
      <c r="AGR60" s="202">
        <v>0.78388800000000003</v>
      </c>
      <c r="AGS60" s="202">
        <v>6.6880990000000001E-2</v>
      </c>
      <c r="AGT60" s="202">
        <v>1.36544657</v>
      </c>
      <c r="AGU60" s="202"/>
      <c r="AGV60" s="202"/>
      <c r="AGW60" s="202">
        <v>0.26067429000000003</v>
      </c>
      <c r="AGX60" s="202">
        <v>3.1334290000000001E-2</v>
      </c>
      <c r="AGY60" s="202">
        <v>2.6403880000000001E-2</v>
      </c>
      <c r="AGZ60" s="202">
        <v>0.31841246000000001</v>
      </c>
      <c r="AHA60" s="202"/>
      <c r="AHB60" s="202">
        <v>1.2786200000000001E-2</v>
      </c>
      <c r="AHC60" s="202"/>
      <c r="AHD60" s="202">
        <v>0.10584260000000001</v>
      </c>
      <c r="AHE60" s="202"/>
      <c r="AHF60" s="202">
        <v>0.11862880000000001</v>
      </c>
      <c r="AHG60" s="202"/>
      <c r="AHH60" s="202"/>
      <c r="AHI60" s="202"/>
      <c r="AHJ60" s="202">
        <v>2.7054999999999999E-2</v>
      </c>
      <c r="AHK60" s="202">
        <v>1.706512E-2</v>
      </c>
      <c r="AHL60" s="202">
        <v>4.4120119999999999E-2</v>
      </c>
      <c r="AHM60" s="202">
        <v>1.8466079499999999</v>
      </c>
      <c r="AHN60" s="202"/>
      <c r="AHO60" s="202"/>
      <c r="AHP60" s="202">
        <v>0.43035857999999994</v>
      </c>
      <c r="AHQ60" s="202">
        <v>0.1406</v>
      </c>
      <c r="AHR60" s="202">
        <v>0.21114943</v>
      </c>
      <c r="AHS60" s="202">
        <v>0.78210800999999985</v>
      </c>
      <c r="AHT60" s="202"/>
      <c r="AHU60" s="202">
        <v>0.35227233000000002</v>
      </c>
      <c r="AHV60" s="202"/>
      <c r="AHW60" s="202"/>
      <c r="AHX60" s="202">
        <v>0.1433508</v>
      </c>
      <c r="AHY60" s="202">
        <v>0.49562313000000002</v>
      </c>
      <c r="AHZ60" s="202"/>
      <c r="AIA60" s="202">
        <v>7.8526265300000002</v>
      </c>
      <c r="AIB60" s="202">
        <v>0.23319506999999998</v>
      </c>
      <c r="AIC60" s="202">
        <v>0.44481754999999995</v>
      </c>
      <c r="AID60" s="202">
        <v>0.14646795000000001</v>
      </c>
      <c r="AIE60" s="202">
        <v>8.6771071000000006</v>
      </c>
      <c r="AIF60" s="202">
        <v>0.11070000000000001</v>
      </c>
      <c r="AIG60" s="202">
        <v>1.0609370000000002E-2</v>
      </c>
      <c r="AIH60" s="202"/>
      <c r="AII60" s="202">
        <v>0.12276015999999999</v>
      </c>
      <c r="AIJ60" s="202"/>
      <c r="AIK60" s="202">
        <v>0.24406953000000001</v>
      </c>
      <c r="AIL60" s="202">
        <v>1.163202E-2</v>
      </c>
      <c r="AIM60" s="202">
        <v>1.0609370000000002E-2</v>
      </c>
      <c r="AIN60" s="202">
        <v>0.24039187000000001</v>
      </c>
      <c r="AIO60" s="202">
        <v>0.26263326000000004</v>
      </c>
      <c r="AIP60" s="202">
        <v>10.461541030000001</v>
      </c>
      <c r="AIQ60" s="202">
        <v>4.1006580000000001E-2</v>
      </c>
      <c r="AIR60" s="202">
        <v>4.1006580000000001E-2</v>
      </c>
      <c r="AIS60" s="202">
        <v>0.19139999999999999</v>
      </c>
      <c r="AIT60" s="202">
        <v>0.36116070999999994</v>
      </c>
      <c r="AIU60" s="202">
        <v>2.01976559</v>
      </c>
      <c r="AIV60" s="202">
        <v>0.31564821999999998</v>
      </c>
      <c r="AIW60" s="202">
        <v>0.93223661999999996</v>
      </c>
      <c r="AIX60" s="202">
        <v>3.8202111399999996</v>
      </c>
      <c r="AIY60" s="202"/>
      <c r="AIZ60" s="202">
        <v>0.40455652999999997</v>
      </c>
      <c r="AJA60" s="202">
        <v>2.1536177999999997</v>
      </c>
      <c r="AJB60" s="202">
        <v>4.3370300000000001E-2</v>
      </c>
      <c r="AJC60" s="202">
        <v>0.19469737000000001</v>
      </c>
      <c r="AJD60" s="202">
        <v>2.7962419999999995</v>
      </c>
      <c r="AJE60" s="202">
        <v>1.08520847</v>
      </c>
      <c r="AJF60" s="202">
        <v>9.4473600000000001E-3</v>
      </c>
      <c r="AJG60" s="202"/>
      <c r="AJH60" s="202"/>
      <c r="AJI60" s="202">
        <v>0.19342773000000002</v>
      </c>
      <c r="AJJ60" s="202">
        <v>1.28808356</v>
      </c>
      <c r="AJK60" s="202"/>
      <c r="AJL60" s="202"/>
      <c r="AJM60" s="202"/>
      <c r="AJN60" s="202">
        <v>9.5500580000000002E-2</v>
      </c>
      <c r="AJO60" s="202">
        <v>1.64553398</v>
      </c>
      <c r="AJP60" s="202">
        <v>1.7410345599999999</v>
      </c>
      <c r="AJQ60" s="202">
        <v>9.6865778399999982</v>
      </c>
      <c r="AJR60" s="202">
        <v>1.45716296</v>
      </c>
      <c r="AJS60" s="202">
        <v>4.1592030000000002E-2</v>
      </c>
      <c r="AJT60" s="202">
        <v>4.2627279999999997E-2</v>
      </c>
      <c r="AJU60" s="202">
        <v>2.0734099999999999E-3</v>
      </c>
      <c r="AJV60" s="202">
        <v>2.70572E-2</v>
      </c>
      <c r="AJW60" s="202">
        <v>1.5705128799999999</v>
      </c>
      <c r="AJX60" s="202">
        <v>0.37676730999999997</v>
      </c>
      <c r="AJY60" s="202">
        <v>1.3125000000000001E-3</v>
      </c>
      <c r="AJZ60" s="202">
        <v>0.13068468999999999</v>
      </c>
      <c r="AKA60" s="202">
        <v>3.0274999999999998E-3</v>
      </c>
      <c r="AKB60" s="202">
        <v>0.12839999999999999</v>
      </c>
      <c r="AKC60" s="202">
        <v>0.64019199999999987</v>
      </c>
      <c r="AKD60" s="202">
        <v>1.43891477</v>
      </c>
      <c r="AKE60" s="202">
        <v>6.4823800000000001E-2</v>
      </c>
      <c r="AKF60" s="202">
        <v>2.1405841200000002</v>
      </c>
      <c r="AKG60" s="202"/>
      <c r="AKH60" s="202">
        <v>4.7818496899999996</v>
      </c>
      <c r="AKI60" s="202">
        <v>8.4261723800000006</v>
      </c>
      <c r="AKJ60" s="202">
        <v>0.46213128000000003</v>
      </c>
      <c r="AKK60" s="202">
        <v>9.5732270000000008E-2</v>
      </c>
      <c r="AKL60" s="202">
        <v>0.37828490000000004</v>
      </c>
      <c r="AKM60" s="202">
        <v>2.4585494600000004</v>
      </c>
      <c r="AKN60" s="202">
        <v>3.3946979100000005</v>
      </c>
      <c r="AKO60" s="202">
        <v>0.55756799999999995</v>
      </c>
      <c r="AKP60" s="202">
        <v>0.55756799999999995</v>
      </c>
      <c r="AKQ60" s="202">
        <v>14.58914317</v>
      </c>
      <c r="AKR60" s="202">
        <v>93.781891509999951</v>
      </c>
      <c r="AKS60" s="202">
        <v>3.3993935</v>
      </c>
      <c r="AKT60" s="202"/>
      <c r="AKU60" s="202"/>
      <c r="AKV60" s="202">
        <v>3.3993935</v>
      </c>
      <c r="AKW60" s="202"/>
      <c r="AKX60" s="202">
        <v>2.6250000000000002E-3</v>
      </c>
      <c r="AKY60" s="202"/>
      <c r="AKZ60" s="202"/>
      <c r="ALA60" s="202">
        <v>0.378884</v>
      </c>
      <c r="ALB60" s="202">
        <v>0.38150899999999999</v>
      </c>
      <c r="ALC60" s="202"/>
      <c r="ALD60" s="202">
        <v>3.8251759999999999</v>
      </c>
      <c r="ALE60" s="202"/>
      <c r="ALF60" s="202"/>
      <c r="ALG60" s="202">
        <v>0.44839424999999999</v>
      </c>
      <c r="ALH60" s="202">
        <v>4.2735702499999997</v>
      </c>
      <c r="ALI60" s="202"/>
      <c r="ALJ60" s="202">
        <v>0.75318759999999996</v>
      </c>
      <c r="ALK60" s="202">
        <v>0.12839999999999999</v>
      </c>
      <c r="ALL60" s="202"/>
      <c r="ALM60" s="202">
        <v>0.88158759999999992</v>
      </c>
      <c r="ALN60" s="202">
        <v>7.1568599999999993E-3</v>
      </c>
      <c r="ALO60" s="202">
        <v>0.96359206999999991</v>
      </c>
      <c r="ALP60" s="202">
        <v>4.4999999999999998E-2</v>
      </c>
      <c r="ALQ60" s="202">
        <v>8.7500000000000008E-3</v>
      </c>
      <c r="ALR60" s="202">
        <v>1.02449893</v>
      </c>
      <c r="ALS60" s="202">
        <v>9.9605592799999982</v>
      </c>
      <c r="ALT60" s="202"/>
      <c r="ALU60" s="202"/>
      <c r="ALV60" s="202">
        <v>7.4277949999999995E-2</v>
      </c>
      <c r="ALW60" s="202">
        <v>7.4085949999999998E-2</v>
      </c>
      <c r="ALX60" s="202">
        <v>0.39550000000000002</v>
      </c>
      <c r="ALY60" s="202">
        <v>3.5531999999999998E-3</v>
      </c>
      <c r="ALZ60" s="202">
        <v>0.61240799999999995</v>
      </c>
      <c r="AMA60" s="202">
        <v>1.1598250999999997</v>
      </c>
      <c r="AMB60" s="202">
        <v>5.4126673599999995</v>
      </c>
      <c r="AMC60" s="202">
        <v>0.16929734000000002</v>
      </c>
      <c r="AMD60" s="202"/>
      <c r="AME60" s="202">
        <v>1.7565115800000002</v>
      </c>
      <c r="AMF60" s="202"/>
      <c r="AMG60" s="202">
        <v>7.3384762800000001</v>
      </c>
      <c r="AMH60" s="202">
        <v>4.2275260000000002E-2</v>
      </c>
      <c r="AMI60" s="202">
        <v>0.79300764000000001</v>
      </c>
      <c r="AMJ60" s="202">
        <v>0.42446400000000001</v>
      </c>
      <c r="AMK60" s="202">
        <v>3.5094839999999995E-2</v>
      </c>
      <c r="AML60" s="202">
        <v>2.4750000000000001E-2</v>
      </c>
      <c r="AMM60" s="202">
        <v>1.3195917400000001</v>
      </c>
      <c r="AMN60" s="202"/>
      <c r="AMO60" s="202"/>
      <c r="AMP60" s="202">
        <v>0.23639585999999999</v>
      </c>
      <c r="AMQ60" s="202">
        <v>0.78822979000000004</v>
      </c>
      <c r="AMR60" s="202">
        <f t="shared" si="49"/>
        <v>1.0246256499999999</v>
      </c>
      <c r="AMS60" s="202">
        <f t="shared" si="50"/>
        <v>10.842518769999998</v>
      </c>
      <c r="AMT60" s="202">
        <v>0.13327994999999979</v>
      </c>
      <c r="AMU60" s="202">
        <v>0.13327994999999979</v>
      </c>
      <c r="AMV60" s="202"/>
      <c r="AMW60" s="202">
        <v>5.3545437899999886</v>
      </c>
      <c r="AMX60" s="202">
        <v>2.4981529999999998E-2</v>
      </c>
      <c r="AMY60" s="202">
        <v>5.3795253199999884</v>
      </c>
      <c r="AMZ60" s="202">
        <v>0.32451706000000002</v>
      </c>
      <c r="ANA60" s="202">
        <v>3.3599999999999998E-2</v>
      </c>
      <c r="ANB60" s="202">
        <v>3.9535511800000003</v>
      </c>
      <c r="ANC60" s="202"/>
      <c r="AND60" s="202">
        <v>8.2167339999999991E-2</v>
      </c>
      <c r="ANE60" s="202">
        <f t="shared" si="51"/>
        <v>4.3938355800000002</v>
      </c>
      <c r="ANF60" s="202">
        <v>2.1399999999999999E-2</v>
      </c>
      <c r="ANG60" s="202">
        <v>0.50065188000000005</v>
      </c>
      <c r="ANH60" s="202">
        <v>2.9333499999999998E-2</v>
      </c>
      <c r="ANI60" s="202">
        <v>2.446568E-2</v>
      </c>
      <c r="ANJ60" s="202">
        <v>2.907595E-2</v>
      </c>
      <c r="ANK60" s="202">
        <v>0.60492701000000004</v>
      </c>
      <c r="ANL60" s="202">
        <v>0.23086575000000001</v>
      </c>
      <c r="ANM60" s="202">
        <v>0.42941479999999999</v>
      </c>
      <c r="ANN60" s="202">
        <v>0.19603429999999999</v>
      </c>
      <c r="ANO60" s="202">
        <v>0.53479165000000006</v>
      </c>
      <c r="ANP60" s="202">
        <v>2.6849999999999999E-3</v>
      </c>
      <c r="ANQ60" s="202">
        <v>1.3937915000000001</v>
      </c>
      <c r="ANR60" s="202">
        <f t="shared" si="52"/>
        <v>11.90535935999999</v>
      </c>
      <c r="ANS60" s="202">
        <v>9.6806116309462523E-2</v>
      </c>
      <c r="ANT60" s="202">
        <v>0.19975872</v>
      </c>
      <c r="ANU60" s="202"/>
      <c r="ANV60" s="202">
        <v>0.14576681</v>
      </c>
      <c r="ANW60" s="202">
        <v>2.4259409999999999E-2</v>
      </c>
      <c r="ANX60" s="202">
        <v>0.46659105630946252</v>
      </c>
      <c r="ANY60" s="202">
        <v>4.2950000000000002E-2</v>
      </c>
      <c r="ANZ60" s="202">
        <v>0.15991764000000003</v>
      </c>
      <c r="AOA60" s="202">
        <v>1.3764459999999999E-2</v>
      </c>
      <c r="AOB60" s="202"/>
      <c r="AOC60" s="202">
        <v>0.13740385999999999</v>
      </c>
      <c r="AOD60" s="202">
        <v>0.35403595999999998</v>
      </c>
      <c r="AOE60" s="202">
        <v>9.5842869999999997E-2</v>
      </c>
      <c r="AOF60" s="202">
        <v>5.8984309999999998E-2</v>
      </c>
      <c r="AOG60" s="202">
        <v>1.618114E-2</v>
      </c>
      <c r="AOH60" s="202">
        <v>0.23316200000000001</v>
      </c>
      <c r="AOI60" s="202">
        <v>0.40417032000000003</v>
      </c>
      <c r="AOJ60" s="202"/>
      <c r="AOK60" s="202">
        <v>1.516E-2</v>
      </c>
      <c r="AOL60" s="202">
        <v>0.11828258999999999</v>
      </c>
      <c r="AOM60" s="202">
        <v>0.15793151</v>
      </c>
      <c r="AON60" s="202"/>
      <c r="AOO60" s="202">
        <v>0.29137410000000002</v>
      </c>
      <c r="AOP60" s="202">
        <v>0.32722554999999998</v>
      </c>
      <c r="AOQ60" s="202">
        <v>0.96171533999999992</v>
      </c>
      <c r="AOR60" s="202">
        <v>1.2889408899999999</v>
      </c>
      <c r="AOS60" s="202">
        <v>2.8051123263094624</v>
      </c>
      <c r="AOT60" s="202">
        <v>5.3169052499999996</v>
      </c>
      <c r="AOU60" s="202">
        <v>1.6583983799999999</v>
      </c>
      <c r="AOV60" s="202">
        <v>6.9753036299999991</v>
      </c>
      <c r="AOW60" s="202"/>
      <c r="AOX60" s="202">
        <v>2.1798889999999998E-2</v>
      </c>
      <c r="AOY60" s="202">
        <v>0.77300000000000002</v>
      </c>
      <c r="AOZ60" s="202">
        <v>3.4543567699999977</v>
      </c>
      <c r="APA60" s="202"/>
      <c r="APB60" s="202">
        <f t="shared" si="53"/>
        <v>4.2491556599999978</v>
      </c>
      <c r="APC60" s="202">
        <v>1.5480000000000001E-2</v>
      </c>
      <c r="APD60" s="202">
        <v>0.27322967999999997</v>
      </c>
      <c r="APE60" s="202">
        <v>0.14994664999999999</v>
      </c>
      <c r="APF60" s="202">
        <v>0.27027828000000004</v>
      </c>
      <c r="APG60" s="202">
        <v>8.0734499999999994E-3</v>
      </c>
      <c r="APH60" s="202">
        <v>0.71700805999999995</v>
      </c>
      <c r="API60" s="202">
        <v>0.42536943000000005</v>
      </c>
      <c r="APJ60" s="202">
        <v>0.79654159999999996</v>
      </c>
      <c r="APK60" s="202">
        <v>6.4744274000000006</v>
      </c>
      <c r="APL60" s="202">
        <v>8.6239999999999997E-3</v>
      </c>
      <c r="APM60" s="202">
        <v>0.10406905999999999</v>
      </c>
      <c r="APN60" s="202">
        <v>7.8090314900000006</v>
      </c>
      <c r="APO60" s="202"/>
      <c r="APP60" s="202">
        <v>0.24594366999999998</v>
      </c>
      <c r="APQ60" s="202">
        <v>6.8217700000000004E-3</v>
      </c>
      <c r="APR60" s="202">
        <v>0.19355735999999998</v>
      </c>
      <c r="APS60" s="202">
        <v>0.43347648000000005</v>
      </c>
      <c r="APT60" s="202">
        <v>0.87979927999999996</v>
      </c>
      <c r="APU60" s="202">
        <f t="shared" si="54"/>
        <v>20.630298119999999</v>
      </c>
      <c r="APV60" s="202">
        <v>1.3850772900000001</v>
      </c>
      <c r="APW60" s="202">
        <v>2.7300000000000001E-2</v>
      </c>
      <c r="APX60" s="202">
        <v>0.31795131999999998</v>
      </c>
      <c r="APY60" s="202">
        <v>1.1610952299999999</v>
      </c>
      <c r="APZ60" s="202">
        <v>4.6862486100000007</v>
      </c>
      <c r="AQA60" s="202">
        <v>7.5776724500000006</v>
      </c>
      <c r="AQB60" s="202">
        <v>1.7181240099999999</v>
      </c>
      <c r="AQC60" s="202">
        <v>0.38520599999999999</v>
      </c>
      <c r="AQD60" s="202">
        <v>3.524E-2</v>
      </c>
      <c r="AQE60" s="202">
        <v>1.064971E-2</v>
      </c>
      <c r="AQF60" s="202">
        <v>1.4475E-2</v>
      </c>
      <c r="AQG60" s="202">
        <v>2.1636947199999996</v>
      </c>
      <c r="AQH60" s="202">
        <v>1.6802015100000001</v>
      </c>
      <c r="AQI60" s="202">
        <v>1.5953430000000001E-2</v>
      </c>
      <c r="AQJ60" s="202">
        <v>1.8105E-2</v>
      </c>
      <c r="AQK60" s="202">
        <v>1.71425994</v>
      </c>
      <c r="AQL60" s="202">
        <v>3.6834319999999997E-2</v>
      </c>
      <c r="AQM60" s="202">
        <v>0.12280000000000001</v>
      </c>
      <c r="AQN60" s="202">
        <v>0.17098832999999999</v>
      </c>
      <c r="AQO60" s="202">
        <v>4.7600000000000003E-3</v>
      </c>
      <c r="AQP60" s="202">
        <v>0.75416610000000006</v>
      </c>
      <c r="AQQ60" s="202">
        <v>1.0895487500000001</v>
      </c>
      <c r="AQR60" s="202">
        <f t="shared" si="55"/>
        <v>12.545175860000001</v>
      </c>
      <c r="AQS60" s="202"/>
      <c r="AQT60" s="202">
        <v>1.2502419299999998</v>
      </c>
      <c r="AQU60" s="202">
        <v>6.3814389700000005</v>
      </c>
      <c r="AQV60" s="202"/>
      <c r="AQW60" s="202">
        <v>7.0921788899999987</v>
      </c>
      <c r="AQX60" s="202">
        <v>14.723859789999999</v>
      </c>
      <c r="AQY60" s="202">
        <v>0.48498400000000003</v>
      </c>
      <c r="AQZ60" s="202">
        <v>1.65493499999999E-2</v>
      </c>
      <c r="ARA60" s="202">
        <v>0.04</v>
      </c>
      <c r="ARB60" s="202">
        <v>3.9137889999999897E-2</v>
      </c>
      <c r="ARC60" s="202">
        <v>4.1853000000000001E-2</v>
      </c>
      <c r="ARD60" s="202">
        <v>0.62252423999999984</v>
      </c>
      <c r="ARE60" s="202"/>
      <c r="ARF60" s="202">
        <v>0.39430560999999997</v>
      </c>
      <c r="ARG60" s="202">
        <v>0.78867198999999999</v>
      </c>
      <c r="ARH60" s="202">
        <v>6.4960291699999893</v>
      </c>
      <c r="ARI60" s="202">
        <v>7.6790067699999893</v>
      </c>
      <c r="ARJ60" s="202"/>
      <c r="ARK60" s="202">
        <v>0.26811916999999991</v>
      </c>
      <c r="ARL60" s="202">
        <v>0.6530524900000001</v>
      </c>
      <c r="ARM60" s="202"/>
      <c r="ARN60" s="202">
        <v>6.7970000000000003E-2</v>
      </c>
      <c r="ARO60" s="202">
        <v>0.98914165999999992</v>
      </c>
      <c r="ARP60" s="202">
        <v>1.688496</v>
      </c>
      <c r="ARQ60" s="202">
        <v>3.1584000000000001E-2</v>
      </c>
      <c r="ARR60" s="202">
        <v>0.28992171999999999</v>
      </c>
      <c r="ARS60" s="202">
        <v>2.01000172</v>
      </c>
      <c r="ART60" s="202">
        <v>26.024534179999986</v>
      </c>
      <c r="ARU60" s="202">
        <v>0.16204797000000001</v>
      </c>
      <c r="ARV60" s="202">
        <v>2.2758783300000003</v>
      </c>
      <c r="ARW60" s="202">
        <v>2.4379263000000004</v>
      </c>
      <c r="ARX60" s="202">
        <v>1.4213575199999999</v>
      </c>
      <c r="ARY60" s="202">
        <v>0.22149366000000001</v>
      </c>
      <c r="ARZ60" s="202"/>
      <c r="ASA60" s="202">
        <v>0.35831600000000002</v>
      </c>
      <c r="ASB60" s="202">
        <v>2.0011671799999999</v>
      </c>
      <c r="ASC60" s="202"/>
      <c r="ASD60" s="202">
        <v>6.5970269999999998E-2</v>
      </c>
      <c r="ASE60" s="202"/>
      <c r="ASF60" s="202">
        <v>7.5072E-2</v>
      </c>
      <c r="ASG60" s="202">
        <v>0.14348233000000002</v>
      </c>
      <c r="ASH60" s="202">
        <v>0.28452460000000002</v>
      </c>
      <c r="ASI60" s="202">
        <v>0.45277785999999998</v>
      </c>
      <c r="ASJ60" s="202">
        <v>0.109596</v>
      </c>
      <c r="ASK60" s="202">
        <v>1.9300000000000001E-3</v>
      </c>
      <c r="ASL60" s="202">
        <v>9.5829899999999996E-3</v>
      </c>
      <c r="ASM60" s="202">
        <v>9.1674510000000001E-2</v>
      </c>
      <c r="ASN60" s="202">
        <v>0.66556135999999999</v>
      </c>
      <c r="ASO60" s="202">
        <v>5.5402599999999996E-2</v>
      </c>
      <c r="ASP60" s="202">
        <v>6.2909081000000002</v>
      </c>
      <c r="ASQ60" s="202"/>
      <c r="ASR60" s="202">
        <v>0.22997389999999998</v>
      </c>
      <c r="ASS60" s="202">
        <v>0.38715001999999998</v>
      </c>
      <c r="AST60" s="202">
        <v>6.9634346200000001</v>
      </c>
      <c r="ASU60" s="202">
        <v>12.352614060000001</v>
      </c>
      <c r="ASV60" s="202"/>
      <c r="ASW60" s="202">
        <v>0.94094982999999999</v>
      </c>
      <c r="ASX60" s="202">
        <v>1.0651394699999999</v>
      </c>
      <c r="ASY60" s="202">
        <v>0.23276854</v>
      </c>
      <c r="ASZ60" s="202">
        <v>0.220225</v>
      </c>
      <c r="ATA60" s="202">
        <v>2.4590828399999998</v>
      </c>
      <c r="ATB60" s="202">
        <v>3.0321349999999997E-2</v>
      </c>
      <c r="ATC60" s="202">
        <v>0.14273828999999999</v>
      </c>
      <c r="ATD60" s="202">
        <v>2.97054302</v>
      </c>
      <c r="ATE60" s="202"/>
      <c r="ATF60" s="202"/>
      <c r="ATG60" s="202">
        <v>3.14360266</v>
      </c>
      <c r="ATH60" s="202">
        <v>7.838659999999999E-3</v>
      </c>
      <c r="ATI60" s="202">
        <v>0.18069109</v>
      </c>
      <c r="ATJ60" s="202">
        <v>2.1219899999999998E-3</v>
      </c>
      <c r="ATK60" s="202">
        <v>0.90935465000000004</v>
      </c>
      <c r="ATL60" s="202"/>
      <c r="ATM60" s="202">
        <v>1.1000063900000001</v>
      </c>
      <c r="ATN60" s="202"/>
      <c r="ATO60" s="202">
        <v>0.64068471999999999</v>
      </c>
      <c r="ATP60" s="202">
        <v>0.219224</v>
      </c>
      <c r="ATQ60" s="202">
        <v>0.58506519999999995</v>
      </c>
      <c r="ATR60" s="202">
        <v>0.79422102000000006</v>
      </c>
      <c r="ATS60" s="202">
        <v>2.23919494</v>
      </c>
      <c r="ATT60" s="202">
        <v>0.31365877000000003</v>
      </c>
      <c r="ATU60" s="202">
        <v>0.31365877000000003</v>
      </c>
      <c r="ATV60" s="202">
        <v>9.2555455999999996</v>
      </c>
      <c r="ATW60" s="202">
        <v>0.15652144000000001</v>
      </c>
      <c r="ATX60" s="202">
        <v>0.13531915</v>
      </c>
      <c r="ATY60" s="202">
        <v>0.1166442</v>
      </c>
      <c r="ATZ60" s="202">
        <v>0.20709395</v>
      </c>
      <c r="AUA60" s="202">
        <v>0.61557874000000001</v>
      </c>
      <c r="AUB60" s="202">
        <v>0.78182630000000009</v>
      </c>
      <c r="AUC60" s="202">
        <v>8.2692800000000004E-3</v>
      </c>
      <c r="AUD60" s="202">
        <v>0.21724964999999999</v>
      </c>
      <c r="AUE60" s="202">
        <v>0.18313560000000001</v>
      </c>
      <c r="AUF60" s="202">
        <v>2.8344999999999999E-2</v>
      </c>
      <c r="AUG60" s="202">
        <v>1.2188258300000001</v>
      </c>
      <c r="AUH60" s="202"/>
      <c r="AUI60" s="202">
        <v>3.0866770000000002E-2</v>
      </c>
      <c r="AUJ60" s="202"/>
      <c r="AUK60" s="202"/>
      <c r="AUL60" s="202">
        <v>0.34778755999999983</v>
      </c>
      <c r="AUM60" s="202">
        <v>0.37865432999999982</v>
      </c>
      <c r="AUN60" s="202"/>
      <c r="AUO60" s="202">
        <v>8.9019509999999899E-2</v>
      </c>
      <c r="AUP60" s="202">
        <v>2.7664000000000001E-2</v>
      </c>
      <c r="AUQ60" s="202"/>
      <c r="AUR60" s="202">
        <v>0.59040000000000004</v>
      </c>
      <c r="AUS60" s="202">
        <v>0.70708350999999992</v>
      </c>
      <c r="AUT60" s="202">
        <v>5.9500000000000004E-3</v>
      </c>
      <c r="AUU60" s="202"/>
      <c r="AUV60" s="202">
        <v>2.0924999999999999E-2</v>
      </c>
      <c r="AUW60" s="202"/>
      <c r="AUX60" s="202">
        <v>2.6875E-2</v>
      </c>
      <c r="AUY60" s="202">
        <v>2.9470174099999999</v>
      </c>
      <c r="AUZ60" s="202"/>
      <c r="AVA60" s="202"/>
      <c r="AVB60" s="202"/>
      <c r="AVC60" s="202">
        <v>5.4371199999999995E-2</v>
      </c>
      <c r="AVD60" s="202"/>
      <c r="AVE60" s="202">
        <v>2.5250000000000002E-2</v>
      </c>
      <c r="AVF60" s="202">
        <v>4.1188089999999997</v>
      </c>
      <c r="AVG60" s="202">
        <v>4.1984301999999998</v>
      </c>
      <c r="AVH60" s="202"/>
      <c r="AVI60" s="202">
        <v>0.05</v>
      </c>
      <c r="AVJ60" s="202"/>
      <c r="AVK60" s="202">
        <v>6.5449339999999898E-2</v>
      </c>
      <c r="AVL60" s="202">
        <v>0.360379</v>
      </c>
      <c r="AVM60" s="202">
        <v>0.47582833999999991</v>
      </c>
      <c r="AVN60" s="202"/>
      <c r="AVO60" s="202">
        <v>0.47519657999999898</v>
      </c>
      <c r="AVP60" s="202">
        <v>0.1525842</v>
      </c>
      <c r="AVQ60" s="202">
        <v>0.2118581799999989</v>
      </c>
      <c r="AVR60" s="202"/>
      <c r="AVS60" s="202">
        <v>0.83963895999999782</v>
      </c>
      <c r="AVT60" s="202"/>
      <c r="AVU60" s="202">
        <v>0.182842</v>
      </c>
      <c r="AVV60" s="202">
        <v>5.9840899999999995E-2</v>
      </c>
      <c r="AVW60" s="202"/>
      <c r="AVX60" s="202"/>
      <c r="AVY60" s="202">
        <v>0.24268290000000001</v>
      </c>
      <c r="AVZ60" s="202">
        <v>5.7565803999999972</v>
      </c>
      <c r="AWA60" s="202"/>
      <c r="AWB60" s="202">
        <v>0.14413053000000001</v>
      </c>
      <c r="AWC60" s="202"/>
      <c r="AWD60" s="202"/>
      <c r="AWE60" s="202">
        <v>6.4906230000000009E-2</v>
      </c>
      <c r="AWF60" s="202">
        <v>0.20903676000000002</v>
      </c>
      <c r="AWG60" s="202"/>
      <c r="AWH60" s="202"/>
      <c r="AWI60" s="202">
        <v>1.6749799999999902E-2</v>
      </c>
      <c r="AWJ60" s="202">
        <v>2.1560400000000001E-3</v>
      </c>
      <c r="AWK60" s="202"/>
      <c r="AWL60" s="202">
        <v>1.8905839999999903E-2</v>
      </c>
      <c r="AWM60" s="202"/>
      <c r="AWN60" s="202"/>
      <c r="AWO60" s="202"/>
      <c r="AWP60" s="202">
        <v>0.58121501895043726</v>
      </c>
      <c r="AWQ60" s="202">
        <v>0</v>
      </c>
      <c r="AWR60" s="202">
        <f t="shared" si="56"/>
        <v>0.58121501895043726</v>
      </c>
      <c r="AWS60" s="254">
        <v>3.4252290087463555E-2</v>
      </c>
      <c r="AWT60" s="254">
        <v>3.1505463556851313E-2</v>
      </c>
      <c r="AWU60" s="254">
        <v>0</v>
      </c>
      <c r="AWV60" s="254">
        <v>7.0469999999999994E-3</v>
      </c>
      <c r="AWW60" s="254">
        <f t="shared" si="57"/>
        <v>7.2804753644314865E-2</v>
      </c>
      <c r="AWX60" s="254">
        <v>0.1498786</v>
      </c>
      <c r="AWY60" s="254"/>
      <c r="AWZ60" s="254">
        <f t="shared" si="58"/>
        <v>0.1498786</v>
      </c>
      <c r="AXA60" s="254">
        <f t="shared" si="59"/>
        <v>1.0318409725947519</v>
      </c>
      <c r="AXB60" s="202">
        <f t="shared" si="60"/>
        <v>126.05715633890418</v>
      </c>
      <c r="AXC60" s="254"/>
      <c r="AXD60" s="254"/>
      <c r="AXE60" s="254">
        <f t="shared" si="61"/>
        <v>0</v>
      </c>
      <c r="AXF60" s="254"/>
      <c r="AXG60" s="254"/>
      <c r="AXH60" s="254"/>
      <c r="AXI60" s="254"/>
      <c r="AXJ60" s="254"/>
      <c r="AXK60" s="254">
        <f t="shared" si="62"/>
        <v>0</v>
      </c>
      <c r="AXL60" s="254"/>
      <c r="AXM60" s="254"/>
      <c r="AXN60" s="254"/>
      <c r="AXO60" s="254"/>
      <c r="AXP60" s="254"/>
      <c r="AXQ60" s="254">
        <f t="shared" si="63"/>
        <v>0</v>
      </c>
      <c r="AXR60" s="254"/>
      <c r="AXS60" s="254"/>
      <c r="AXT60" s="254"/>
      <c r="AXU60" s="254"/>
      <c r="AXV60" s="254">
        <f t="shared" si="64"/>
        <v>0</v>
      </c>
      <c r="AXW60" s="254"/>
      <c r="AXX60" s="254"/>
      <c r="AXY60" s="254"/>
      <c r="AXZ60" s="254"/>
      <c r="AYA60" s="254">
        <v>1.6749800291545189E-2</v>
      </c>
      <c r="AYB60" s="254">
        <f t="shared" si="65"/>
        <v>1.6749800291545189E-2</v>
      </c>
      <c r="AYC60" s="254">
        <f t="shared" si="231"/>
        <v>1.6749800291545189E-2</v>
      </c>
      <c r="AYD60" s="254"/>
      <c r="AYE60" s="254">
        <v>0.16190043002915452</v>
      </c>
      <c r="AYF60" s="254"/>
      <c r="AYG60" s="254"/>
      <c r="AYH60" s="254"/>
      <c r="AYI60" s="254">
        <f t="shared" si="66"/>
        <v>0.16190043002915452</v>
      </c>
      <c r="AYJ60" s="254"/>
      <c r="AYK60" s="254">
        <v>9.9726709912536446E-2</v>
      </c>
      <c r="AYL60" s="254"/>
      <c r="AYM60" s="254"/>
      <c r="AYN60" s="254"/>
      <c r="AYO60" s="254">
        <f t="shared" si="67"/>
        <v>9.9726709912536446E-2</v>
      </c>
      <c r="AYP60" s="254"/>
      <c r="AYQ60" s="254"/>
      <c r="AYR60" s="254"/>
      <c r="AYS60" s="254">
        <v>0.12975881049562682</v>
      </c>
      <c r="AYT60" s="254">
        <v>6.3880999999999993E-2</v>
      </c>
      <c r="AYU60" s="254">
        <f t="shared" si="68"/>
        <v>0.19363981049562681</v>
      </c>
      <c r="AYV60" s="254">
        <v>1.9696800291545188E-2</v>
      </c>
      <c r="AYW60" s="254">
        <v>9.5854999999999996E-2</v>
      </c>
      <c r="AYX60" s="254"/>
      <c r="AYY60" s="254">
        <f t="shared" si="69"/>
        <v>0.11555180029154519</v>
      </c>
      <c r="AYZ60" s="254">
        <f t="shared" si="70"/>
        <v>0.57081875072886301</v>
      </c>
      <c r="AZA60" s="254"/>
      <c r="AZB60" s="254"/>
      <c r="AZC60" s="254"/>
      <c r="AZD60" s="254">
        <v>8.2876020408163248E-2</v>
      </c>
      <c r="AZE60" s="254">
        <v>9.4777829446064138E-2</v>
      </c>
      <c r="AZF60" s="254">
        <f t="shared" si="71"/>
        <v>0.17765384985422739</v>
      </c>
      <c r="AZG60" s="254">
        <v>0.15356091982507286</v>
      </c>
      <c r="AZH60" s="254">
        <v>5.2238804664723028E-3</v>
      </c>
      <c r="AZI60" s="254">
        <v>3.1002798833819237E-3</v>
      </c>
      <c r="AZJ60" s="254">
        <v>5.4876989795918367E-2</v>
      </c>
      <c r="AZK60" s="254"/>
      <c r="AZL60" s="254">
        <f t="shared" si="72"/>
        <v>0.21676206997084546</v>
      </c>
      <c r="AZM60" s="254">
        <v>7.7485880466472298E-2</v>
      </c>
      <c r="AZN60" s="254"/>
      <c r="AZO60" s="254"/>
      <c r="AZP60" s="254"/>
      <c r="AZQ60" s="254">
        <v>0.11019879008746354</v>
      </c>
      <c r="AZR60" s="254">
        <f t="shared" si="73"/>
        <v>0.18768467055393584</v>
      </c>
      <c r="AZS60" s="254"/>
      <c r="AZT60" s="254">
        <v>0.9687301297376093</v>
      </c>
      <c r="AZU60" s="254">
        <v>1.2488514577259476E-2</v>
      </c>
      <c r="AZV60" s="254"/>
      <c r="AZW60" s="254"/>
      <c r="AZX60" s="254">
        <f t="shared" si="74"/>
        <v>0.98121864431486883</v>
      </c>
      <c r="AZY60" s="254"/>
      <c r="AZZ60" s="254"/>
      <c r="BAA60" s="254">
        <f t="shared" si="75"/>
        <v>0</v>
      </c>
      <c r="BAB60" s="254">
        <f t="shared" si="76"/>
        <v>1.5633192346938776</v>
      </c>
      <c r="BAC60" s="254"/>
      <c r="BAD60" s="254"/>
      <c r="BAE60" s="254"/>
      <c r="BAF60" s="254">
        <f t="shared" si="77"/>
        <v>0</v>
      </c>
      <c r="BAG60" s="254"/>
      <c r="BAH60" s="254"/>
      <c r="BAI60" s="254"/>
      <c r="BAJ60" s="254"/>
      <c r="BAK60" s="254">
        <f t="shared" si="78"/>
        <v>0</v>
      </c>
      <c r="BAL60" s="254"/>
      <c r="BAM60" s="254"/>
      <c r="BAN60" s="254">
        <v>0.16165265014577257</v>
      </c>
      <c r="BAO60" s="254"/>
      <c r="BAP60" s="254"/>
      <c r="BAQ60" s="254">
        <f t="shared" si="79"/>
        <v>0.16165265014577257</v>
      </c>
      <c r="BAR60" s="254"/>
      <c r="BAS60" s="254"/>
      <c r="BAT60" s="254"/>
      <c r="BAU60" s="254"/>
      <c r="BAV60" s="254"/>
      <c r="BAW60" s="254">
        <f t="shared" si="80"/>
        <v>0</v>
      </c>
      <c r="BAX60" s="254"/>
      <c r="BAY60" s="254"/>
      <c r="BAZ60" s="254">
        <v>1.14E-2</v>
      </c>
      <c r="BBA60" s="254"/>
      <c r="BBB60" s="254">
        <f t="shared" si="81"/>
        <v>1.14E-2</v>
      </c>
      <c r="BBC60" s="254">
        <f t="shared" si="82"/>
        <v>0.17305265014577256</v>
      </c>
      <c r="BBD60" s="254">
        <v>7.6958569970845478E-2</v>
      </c>
      <c r="BBE60" s="254">
        <v>9.8171720116618072E-4</v>
      </c>
      <c r="BBF60" s="254"/>
      <c r="BBG60" s="254"/>
      <c r="BBH60" s="254"/>
      <c r="BBI60" s="254">
        <f t="shared" si="83"/>
        <v>7.7940287172011652E-2</v>
      </c>
      <c r="BBJ60" s="254"/>
      <c r="BBK60" s="254"/>
      <c r="BBL60" s="254"/>
      <c r="BBM60" s="254"/>
      <c r="BBN60" s="254"/>
      <c r="BBO60" s="254">
        <f t="shared" si="84"/>
        <v>0</v>
      </c>
      <c r="BBP60" s="254"/>
      <c r="BBQ60" s="254"/>
      <c r="BBR60" s="254">
        <v>6.9599999999999995E-2</v>
      </c>
      <c r="BBS60" s="254"/>
      <c r="BBT60" s="254"/>
      <c r="BBU60" s="254">
        <f t="shared" si="85"/>
        <v>6.9599999999999995E-2</v>
      </c>
      <c r="BBV60" s="254"/>
      <c r="BBW60" s="254"/>
      <c r="BBX60" s="254"/>
      <c r="BBY60" s="254"/>
      <c r="BBZ60" s="254"/>
      <c r="BCA60" s="254">
        <f t="shared" si="86"/>
        <v>0</v>
      </c>
      <c r="BCB60" s="254">
        <f t="shared" si="87"/>
        <v>0.14754028717201165</v>
      </c>
      <c r="BCC60" s="254">
        <v>0.25965689941690961</v>
      </c>
      <c r="BCD60" s="254"/>
      <c r="BCE60" s="254"/>
      <c r="BCF60" s="254"/>
      <c r="BCG60" s="254">
        <v>0.17165670991253645</v>
      </c>
      <c r="BCH60" s="254">
        <f t="shared" si="88"/>
        <v>0.43131360932944607</v>
      </c>
      <c r="BCI60" s="254">
        <v>0.83540000000000003</v>
      </c>
      <c r="BCJ60" s="254"/>
      <c r="BCK60" s="254"/>
      <c r="BCL60" s="254"/>
      <c r="BCM60" s="254">
        <f t="shared" si="232"/>
        <v>0.83540000000000003</v>
      </c>
      <c r="BCN60" s="254"/>
      <c r="BCO60" s="254"/>
      <c r="BCP60" s="254"/>
      <c r="BCQ60" s="254"/>
      <c r="BCR60" s="254">
        <v>2.0425619999999998E-2</v>
      </c>
      <c r="BCS60" s="254">
        <f t="shared" si="89"/>
        <v>2.0425619999999998E-2</v>
      </c>
      <c r="BCT60" s="254"/>
      <c r="BCU60" s="254"/>
      <c r="BCV60" s="254"/>
      <c r="BCW60" s="254"/>
      <c r="BCX60" s="254">
        <f t="shared" si="90"/>
        <v>0</v>
      </c>
      <c r="BCY60" s="254">
        <v>0.14992535000000001</v>
      </c>
      <c r="BCZ60" s="254"/>
      <c r="BDA60" s="254">
        <f t="shared" si="91"/>
        <v>0.14992535000000001</v>
      </c>
      <c r="BDB60" s="254">
        <f t="shared" si="92"/>
        <v>1.4370645793294461</v>
      </c>
      <c r="BDC60" s="254"/>
      <c r="BDD60" s="254"/>
      <c r="BDE60" s="254"/>
      <c r="BDF60" s="254">
        <f t="shared" si="233"/>
        <v>0</v>
      </c>
      <c r="BDG60" s="254"/>
      <c r="BDH60" s="254">
        <v>5.5039660000000004E-2</v>
      </c>
      <c r="BDI60" s="254"/>
      <c r="BDJ60" s="254"/>
      <c r="BDK60" s="254"/>
      <c r="BDL60" s="254">
        <f t="shared" si="93"/>
        <v>5.5039660000000004E-2</v>
      </c>
      <c r="BDM60" s="254"/>
      <c r="BDN60" s="254">
        <v>0.108</v>
      </c>
      <c r="BDO60" s="254">
        <v>0.15563662</v>
      </c>
      <c r="BDP60" s="254"/>
      <c r="BDQ60" s="254">
        <f t="shared" si="94"/>
        <v>0.26363661999999999</v>
      </c>
      <c r="BDR60" s="254"/>
      <c r="BDS60" s="254">
        <v>0.18683425072886298</v>
      </c>
      <c r="BDT60" s="254"/>
      <c r="BDU60" s="254"/>
      <c r="BDV60" s="254">
        <v>7.1958600000000011E-2</v>
      </c>
      <c r="BDW60" s="254">
        <f t="shared" si="95"/>
        <v>0.25879285072886299</v>
      </c>
      <c r="BDX60" s="254"/>
      <c r="BDY60" s="254"/>
      <c r="BDZ60" s="254"/>
      <c r="BEA60" s="254"/>
      <c r="BEB60" s="254">
        <v>5.8650000000000001E-2</v>
      </c>
      <c r="BEC60" s="254">
        <f t="shared" si="96"/>
        <v>5.8650000000000001E-2</v>
      </c>
      <c r="BED60" s="254">
        <f t="shared" si="97"/>
        <v>0.63611913072886295</v>
      </c>
      <c r="BEE60" s="254"/>
      <c r="BEF60" s="254"/>
      <c r="BEG60" s="254"/>
      <c r="BEH60" s="254"/>
      <c r="BEI60" s="254">
        <f t="shared" si="98"/>
        <v>0</v>
      </c>
      <c r="BEJ60" s="254"/>
      <c r="BEK60" s="254"/>
      <c r="BEL60" s="254"/>
      <c r="BEM60" s="254"/>
      <c r="BEN60" s="254">
        <v>1.5543999999999999E-2</v>
      </c>
      <c r="BEO60" s="254">
        <f t="shared" si="99"/>
        <v>1.5543999999999999E-2</v>
      </c>
      <c r="BEP60" s="254"/>
      <c r="BEQ60" s="254"/>
      <c r="BER60" s="254"/>
      <c r="BES60" s="254">
        <v>5.0130027798833821</v>
      </c>
      <c r="BET60" s="254"/>
      <c r="BEU60" s="254">
        <f t="shared" si="234"/>
        <v>5.0130027798833821</v>
      </c>
      <c r="BEV60" s="254"/>
      <c r="BEW60" s="254"/>
      <c r="BEX60" s="254"/>
      <c r="BEY60" s="254">
        <v>0.59492947959183673</v>
      </c>
      <c r="BEZ60" s="254"/>
      <c r="BFA60" s="254">
        <f t="shared" si="100"/>
        <v>0.59492947959183673</v>
      </c>
      <c r="BFB60" s="254"/>
      <c r="BFC60" s="254">
        <f t="shared" si="101"/>
        <v>0</v>
      </c>
      <c r="BFD60" s="254">
        <f t="shared" si="235"/>
        <v>5.6234762594752192</v>
      </c>
      <c r="BFE60" s="254"/>
      <c r="BFF60" s="254"/>
      <c r="BFG60" s="254">
        <v>0.22115811953352768</v>
      </c>
      <c r="BFH60" s="254"/>
      <c r="BFI60" s="254">
        <f t="shared" si="102"/>
        <v>0.22115811953352768</v>
      </c>
      <c r="BFJ60" s="254"/>
      <c r="BFK60" s="254"/>
      <c r="BFL60" s="254"/>
      <c r="BFM60" s="254"/>
      <c r="BFN60" s="254">
        <v>6.8409999999999999E-2</v>
      </c>
      <c r="BFO60" s="254">
        <f t="shared" si="103"/>
        <v>6.8409999999999999E-2</v>
      </c>
      <c r="BFP60" s="254">
        <v>0.21712426967930029</v>
      </c>
      <c r="BFQ60" s="254"/>
      <c r="BFR60" s="254">
        <v>3.5870102040816325E-3</v>
      </c>
      <c r="BFS60" s="254"/>
      <c r="BFT60" s="254">
        <v>5.4149220116618067E-2</v>
      </c>
      <c r="BFU60" s="254">
        <f t="shared" si="236"/>
        <v>0.27486050000000001</v>
      </c>
      <c r="BFV60" s="254"/>
      <c r="BFW60" s="254"/>
      <c r="BFX60" s="254">
        <v>0.26758432069970844</v>
      </c>
      <c r="BFY60" s="254"/>
      <c r="BFZ60" s="254"/>
      <c r="BGA60" s="254">
        <f t="shared" si="104"/>
        <v>0.26758432069970844</v>
      </c>
      <c r="BGB60" s="254"/>
      <c r="BGC60" s="254"/>
      <c r="BGD60" s="254"/>
      <c r="BGE60" s="254">
        <f t="shared" si="105"/>
        <v>0</v>
      </c>
      <c r="BGF60" s="254">
        <f t="shared" si="237"/>
        <v>0.83201294023323613</v>
      </c>
      <c r="BGG60" s="254"/>
      <c r="BGH60" s="254"/>
      <c r="BGI60" s="254">
        <f t="shared" si="106"/>
        <v>0</v>
      </c>
      <c r="BGJ60" s="254"/>
      <c r="BGK60" s="254">
        <v>0.81632653061224481</v>
      </c>
      <c r="BGL60" s="254"/>
      <c r="BGM60" s="254">
        <v>4.3164999999999995E-2</v>
      </c>
      <c r="BGN60" s="254">
        <v>0.19393459037900873</v>
      </c>
      <c r="BGO60" s="254">
        <f t="shared" si="107"/>
        <v>1.0534261209912534</v>
      </c>
      <c r="BGP60" s="254"/>
      <c r="BGQ60" s="254">
        <v>6.9595833600583088</v>
      </c>
      <c r="BGR60" s="254"/>
      <c r="BGS60" s="254"/>
      <c r="BGT60" s="254"/>
      <c r="BGU60" s="254">
        <f t="shared" si="108"/>
        <v>6.9595833600583088</v>
      </c>
      <c r="BGV60" s="254"/>
      <c r="BGW60" s="254">
        <v>0.10159006997084549</v>
      </c>
      <c r="BGX60" s="254"/>
      <c r="BGY60" s="254"/>
      <c r="BGZ60" s="254"/>
      <c r="BHA60" s="254">
        <f t="shared" si="109"/>
        <v>0.10159006997084549</v>
      </c>
      <c r="BHB60" s="254"/>
      <c r="BHC60" s="254"/>
      <c r="BHD60" s="254"/>
      <c r="BHE60" s="254"/>
      <c r="BHF60" s="254"/>
      <c r="BHG60" s="254">
        <f t="shared" si="110"/>
        <v>0</v>
      </c>
      <c r="BHH60" s="254">
        <f t="shared" si="111"/>
        <v>8.1145995510204063</v>
      </c>
      <c r="BHI60" s="254">
        <v>5.842565599125364</v>
      </c>
      <c r="BHJ60" s="254"/>
      <c r="BHK60" s="254">
        <v>0.28530520553935862</v>
      </c>
      <c r="BHL60" s="254"/>
      <c r="BHM60" s="254">
        <f t="shared" si="112"/>
        <v>6.127870804664723</v>
      </c>
      <c r="BHN60" s="254">
        <v>4.524862279883382</v>
      </c>
      <c r="BHO60" s="254"/>
      <c r="BHP60" s="254"/>
      <c r="BHQ60" s="254"/>
      <c r="BHR60" s="254"/>
      <c r="BHS60" s="254">
        <f t="shared" si="113"/>
        <v>4.524862279883382</v>
      </c>
      <c r="BHT60" s="254"/>
      <c r="BHU60" s="254"/>
      <c r="BHV60" s="254"/>
      <c r="BHW60" s="254"/>
      <c r="BHX60" s="254"/>
      <c r="BHY60" s="254">
        <f t="shared" si="114"/>
        <v>0</v>
      </c>
      <c r="BHZ60" s="254"/>
      <c r="BIA60" s="254">
        <v>6.8439999999999994E-3</v>
      </c>
      <c r="BIB60" s="254"/>
      <c r="BIC60" s="254"/>
      <c r="BID60" s="254"/>
      <c r="BIE60" s="254">
        <f t="shared" si="115"/>
        <v>6.8439999999999994E-3</v>
      </c>
      <c r="BIF60" s="254"/>
      <c r="BIG60" s="254">
        <f t="shared" si="116"/>
        <v>0</v>
      </c>
      <c r="BIH60" s="254">
        <f t="shared" si="117"/>
        <v>10.659577084548104</v>
      </c>
      <c r="BII60" s="254"/>
      <c r="BIJ60" s="254"/>
      <c r="BIK60" s="254">
        <v>0.4885384198250729</v>
      </c>
      <c r="BIL60" s="254"/>
      <c r="BIM60" s="254">
        <f t="shared" si="118"/>
        <v>0.4885384198250729</v>
      </c>
      <c r="BIN60" s="254"/>
      <c r="BIO60" s="254">
        <v>1.9943501005830901</v>
      </c>
      <c r="BIP60" s="254">
        <v>0.19889616034985422</v>
      </c>
      <c r="BIQ60" s="254"/>
      <c r="BIR60" s="254">
        <v>1.0355696486880466</v>
      </c>
      <c r="BIS60" s="254">
        <f t="shared" si="119"/>
        <v>3.228815909620991</v>
      </c>
      <c r="BIT60" s="254"/>
      <c r="BIU60" s="254"/>
      <c r="BIV60" s="254"/>
      <c r="BIW60" s="254"/>
      <c r="BIX60" s="254"/>
      <c r="BIY60" s="254">
        <f t="shared" si="120"/>
        <v>0</v>
      </c>
      <c r="BIZ60" s="254"/>
      <c r="BJA60" s="254">
        <v>0.24682634985422736</v>
      </c>
      <c r="BJB60" s="254"/>
      <c r="BJC60" s="254">
        <v>3.1500000000000001E-4</v>
      </c>
      <c r="BJD60" s="254">
        <f t="shared" si="121"/>
        <v>0.24714134985422737</v>
      </c>
      <c r="BJE60" s="254">
        <v>0.30040761516034986</v>
      </c>
      <c r="BJF60" s="254">
        <v>0.50357829737609328</v>
      </c>
      <c r="BJG60" s="254">
        <v>16.864980218658893</v>
      </c>
      <c r="BJH60" s="254"/>
      <c r="BJI60" s="254">
        <f t="shared" si="122"/>
        <v>17.668966131195337</v>
      </c>
      <c r="BJJ60" s="254">
        <f t="shared" si="123"/>
        <v>21.633461810495628</v>
      </c>
      <c r="BJK60" s="254">
        <f t="shared" si="238"/>
        <v>51.407792078862968</v>
      </c>
      <c r="BJL60" s="254"/>
      <c r="BJM60" s="254">
        <v>6.8343279883381911E-3</v>
      </c>
      <c r="BJN60" s="254"/>
      <c r="BJO60" s="254"/>
      <c r="BJP60" s="254"/>
      <c r="BJQ60" s="254">
        <f t="shared" si="124"/>
        <v>6.8343279883381911E-3</v>
      </c>
      <c r="BJR60" s="254"/>
      <c r="BJS60" s="254"/>
      <c r="BJT60" s="254"/>
      <c r="BJU60" s="254">
        <v>0.29604008309037905</v>
      </c>
      <c r="BJV60" s="254"/>
      <c r="BJW60" s="254">
        <f t="shared" si="125"/>
        <v>0.29604008309037905</v>
      </c>
      <c r="BJX60" s="254"/>
      <c r="BJY60" s="254"/>
      <c r="BJZ60" s="254">
        <v>2.1600000000000001E-2</v>
      </c>
      <c r="BKA60" s="254">
        <v>0.76500159912536403</v>
      </c>
      <c r="BKB60" s="254">
        <f t="shared" si="126"/>
        <v>0.78660159912536398</v>
      </c>
      <c r="BKC60" s="254"/>
      <c r="BKD60" s="254">
        <v>8.6499999999999997E-3</v>
      </c>
      <c r="BKE60" s="254"/>
      <c r="BKF60" s="254"/>
      <c r="BKG60" s="254">
        <v>5.5883660597667637</v>
      </c>
      <c r="BKH60" s="254">
        <f t="shared" si="127"/>
        <v>5.597016059766764</v>
      </c>
      <c r="BKI60" s="254">
        <f t="shared" si="128"/>
        <v>6.6864920699708454</v>
      </c>
      <c r="BKJ60" s="254"/>
      <c r="BKK60" s="254">
        <v>0.15862196938775508</v>
      </c>
      <c r="BKL60" s="254"/>
      <c r="BKM60" s="254"/>
      <c r="BKN60" s="254">
        <v>5.6559999999999996E-3</v>
      </c>
      <c r="BKO60" s="254">
        <f t="shared" si="129"/>
        <v>0.16427796938775507</v>
      </c>
      <c r="BKP60" s="254">
        <v>9.6999999999999983E-4</v>
      </c>
      <c r="BKQ60" s="254"/>
      <c r="BKR60" s="254"/>
      <c r="BKS60" s="254"/>
      <c r="BKT60" s="254"/>
      <c r="BKU60" s="254">
        <f t="shared" si="130"/>
        <v>9.6999999999999983E-4</v>
      </c>
      <c r="BKV60" s="254"/>
      <c r="BKW60" s="254"/>
      <c r="BKX60" s="254"/>
      <c r="BKY60" s="254">
        <f t="shared" si="131"/>
        <v>0</v>
      </c>
      <c r="BKZ60" s="254"/>
      <c r="BLA60" s="254"/>
      <c r="BLB60" s="254"/>
      <c r="BLC60" s="254"/>
      <c r="BLD60" s="254"/>
      <c r="BLE60" s="254">
        <f t="shared" si="132"/>
        <v>0</v>
      </c>
      <c r="BLF60" s="196">
        <f t="shared" si="133"/>
        <v>0.16524796938775507</v>
      </c>
      <c r="BLG60" s="254"/>
      <c r="BLH60" s="254"/>
      <c r="BLI60" s="254"/>
      <c r="BLJ60" s="254"/>
      <c r="BLK60" s="254"/>
      <c r="BLL60" s="254">
        <f t="shared" si="134"/>
        <v>0</v>
      </c>
      <c r="BLM60" s="254">
        <v>0.13246690999999999</v>
      </c>
      <c r="BLN60" s="254">
        <v>4.2692059999999997E-2</v>
      </c>
      <c r="BLO60" s="254">
        <v>1</v>
      </c>
      <c r="BLP60" s="254"/>
      <c r="BLQ60" s="254">
        <v>8.7197999999999998E-3</v>
      </c>
      <c r="BLR60" s="196">
        <f t="shared" si="135"/>
        <v>1.18387877</v>
      </c>
      <c r="BLS60" s="254">
        <v>0.46607490000000001</v>
      </c>
      <c r="BLT60" s="254">
        <v>2.9229189300000002</v>
      </c>
      <c r="BLU60" s="254">
        <v>0.13405497999999999</v>
      </c>
      <c r="BLV60" s="254"/>
      <c r="BLW60" s="254">
        <v>0.51118881000000005</v>
      </c>
      <c r="BLX60" s="196">
        <f t="shared" si="239"/>
        <v>4.0342376200000007</v>
      </c>
      <c r="BLY60" s="254"/>
      <c r="BLZ60" s="254"/>
      <c r="BMA60" s="254"/>
      <c r="BMB60" s="254">
        <v>0.10655452999999999</v>
      </c>
      <c r="BMC60" s="254"/>
      <c r="BMD60" s="196">
        <f t="shared" si="136"/>
        <v>0.10655452999999999</v>
      </c>
      <c r="BME60" s="254">
        <v>9.3956619999999991E-2</v>
      </c>
      <c r="BMF60" s="254"/>
      <c r="BMG60" s="254">
        <v>2.2006389700000004</v>
      </c>
      <c r="BMH60" s="196">
        <f t="shared" si="137"/>
        <v>2.2945955900000006</v>
      </c>
      <c r="BMI60" s="196">
        <f t="shared" si="138"/>
        <v>7.619266510000001</v>
      </c>
      <c r="BMJ60" s="254"/>
      <c r="BMK60" s="196">
        <f t="shared" si="139"/>
        <v>0</v>
      </c>
      <c r="BML60" s="254">
        <v>0.13380202999999999</v>
      </c>
      <c r="BMM60" s="254">
        <v>0.29829053000000005</v>
      </c>
      <c r="BMN60" s="254"/>
      <c r="BMO60" s="254"/>
      <c r="BMP60" s="254">
        <v>0.22547054</v>
      </c>
      <c r="BMQ60" s="196">
        <f t="shared" si="140"/>
        <v>0.65756310000000007</v>
      </c>
      <c r="BMR60" s="254"/>
      <c r="BMS60" s="254">
        <v>6.8079000000000001E-2</v>
      </c>
      <c r="BMT60" s="254"/>
      <c r="BMU60" s="254">
        <v>0.55174920999999999</v>
      </c>
      <c r="BMV60" s="254">
        <v>5.4813382899999992</v>
      </c>
      <c r="BMW60" s="196">
        <f t="shared" si="141"/>
        <v>6.1011664999999988</v>
      </c>
      <c r="BMX60" s="254">
        <v>1.3113876100000001</v>
      </c>
      <c r="BMY60" s="254">
        <v>2.5000000000000001E-3</v>
      </c>
      <c r="BMZ60" s="254">
        <v>0.22364751000000002</v>
      </c>
      <c r="BNA60" s="254"/>
      <c r="BNB60" s="254"/>
      <c r="BNC60" s="196">
        <f t="shared" si="142"/>
        <v>1.53753512</v>
      </c>
      <c r="BND60" s="254"/>
      <c r="BNE60" s="254">
        <v>0.20752899999999999</v>
      </c>
      <c r="BNF60" s="254">
        <v>1.01266254</v>
      </c>
      <c r="BNG60" s="254">
        <v>0.17819054999999998</v>
      </c>
      <c r="BNH60" s="254">
        <v>7.4020000000000002E-2</v>
      </c>
      <c r="BNI60" s="196">
        <f t="shared" si="143"/>
        <v>1.4724020900000001</v>
      </c>
      <c r="BNJ60" s="196">
        <f t="shared" si="144"/>
        <v>9.7686668099999991</v>
      </c>
      <c r="BNK60" s="254">
        <v>0.24149403</v>
      </c>
      <c r="BNL60" s="254"/>
      <c r="BNM60" s="254">
        <v>10.243969999999999</v>
      </c>
      <c r="BNN60" s="254">
        <v>10</v>
      </c>
      <c r="BNO60" s="254">
        <v>0.20478703999999998</v>
      </c>
      <c r="BNP60" s="196">
        <f t="shared" si="145"/>
        <v>20.690251069999999</v>
      </c>
      <c r="BNQ60" s="254"/>
      <c r="BNR60" s="254">
        <v>0.16887479999999999</v>
      </c>
      <c r="BNS60" s="254">
        <v>0.15026007</v>
      </c>
      <c r="BNT60" s="254"/>
      <c r="BNU60" s="254">
        <v>1.1189660000000001E-2</v>
      </c>
      <c r="BNV60" s="196">
        <f t="shared" si="146"/>
        <v>0.33032452999999995</v>
      </c>
      <c r="BNW60" s="254">
        <v>0.36655559999999998</v>
      </c>
      <c r="BNX60" s="254">
        <v>0.35706512000000001</v>
      </c>
      <c r="BNY60" s="254"/>
      <c r="BNZ60" s="254"/>
      <c r="BOA60" s="254"/>
      <c r="BOB60" s="196">
        <f t="shared" si="147"/>
        <v>0.72362072</v>
      </c>
      <c r="BOC60" s="254"/>
      <c r="BOD60" s="254">
        <v>1.99474251</v>
      </c>
      <c r="BOE60" s="254">
        <v>3.3328000000000003E-2</v>
      </c>
      <c r="BOF60" s="254">
        <v>6.5339999999999995E-2</v>
      </c>
      <c r="BOG60" s="254"/>
      <c r="BOH60" s="196">
        <f t="shared" si="148"/>
        <v>2.09341051</v>
      </c>
      <c r="BOI60" s="254"/>
      <c r="BOJ60" s="196">
        <f t="shared" si="149"/>
        <v>0</v>
      </c>
      <c r="BOK60" s="196">
        <f t="shared" si="150"/>
        <v>23.837606829999999</v>
      </c>
      <c r="BOL60" s="254">
        <v>6.9115000000000001E-3</v>
      </c>
      <c r="BOM60" s="254">
        <v>0.17604</v>
      </c>
      <c r="BON60" s="254">
        <v>4.34</v>
      </c>
      <c r="BOO60" s="196">
        <f t="shared" si="240"/>
        <v>4.5229514999999996</v>
      </c>
      <c r="BOP60" s="196"/>
      <c r="BOQ60" s="196">
        <v>13.03875</v>
      </c>
      <c r="BOR60" s="196">
        <v>0.33366000000000001</v>
      </c>
      <c r="BOS60" s="196">
        <v>1.63346956</v>
      </c>
      <c r="BOT60" s="196"/>
      <c r="BOU60" s="196">
        <f t="shared" si="151"/>
        <v>15.00587956</v>
      </c>
      <c r="BOV60" s="196"/>
      <c r="BOW60" s="196">
        <v>11.72878</v>
      </c>
      <c r="BOX60" s="196">
        <v>0.49199999999999999</v>
      </c>
      <c r="BOY60" s="196">
        <f>2.92418819+0.8354+0.032366</f>
        <v>3.7919541900000002</v>
      </c>
      <c r="BOZ60" s="196"/>
      <c r="BPA60" s="196"/>
      <c r="BPB60" s="196">
        <f t="shared" si="152"/>
        <v>16.012734190000003</v>
      </c>
      <c r="BPC60" s="196">
        <f>0.12751985+0.114775</f>
        <v>0.24229485000000001</v>
      </c>
      <c r="BPD60" s="196">
        <v>2.2046E-2</v>
      </c>
      <c r="BPE60" s="196">
        <v>0.16694698999999999</v>
      </c>
      <c r="BPF60" s="196">
        <v>0.15004799999999999</v>
      </c>
      <c r="BPG60" s="196">
        <f t="shared" si="153"/>
        <v>0.58133583999999994</v>
      </c>
      <c r="BPH60" s="196">
        <v>8.7142654000000004</v>
      </c>
      <c r="BPI60" s="196">
        <v>0.62995100000000004</v>
      </c>
      <c r="BPJ60" s="196">
        <v>6.5851999999999994E-3</v>
      </c>
      <c r="BPK60" s="196">
        <f t="shared" si="154"/>
        <v>9.3508016000000005</v>
      </c>
      <c r="BPL60" s="196">
        <f t="shared" si="155"/>
        <v>45.47370269000001</v>
      </c>
      <c r="BPM60" s="196">
        <v>0.19608385</v>
      </c>
      <c r="BPN60" s="196">
        <v>5.8142268000000001</v>
      </c>
      <c r="BPO60" s="196">
        <f t="shared" si="156"/>
        <v>6.0103106500000001</v>
      </c>
      <c r="BPP60" s="196"/>
      <c r="BPQ60" s="196">
        <v>7.1507015999999997</v>
      </c>
      <c r="BPR60" s="196"/>
      <c r="BPS60" s="196">
        <v>1.6368288799999999</v>
      </c>
      <c r="BPT60" s="196">
        <v>7.6560150000000007E-2</v>
      </c>
      <c r="BPU60" s="196">
        <f t="shared" si="157"/>
        <v>8.8640906299999997</v>
      </c>
      <c r="BPV60" s="196"/>
      <c r="BPW60" s="196">
        <v>0.32281035999999996</v>
      </c>
      <c r="BPX60" s="196"/>
      <c r="BPY60" s="196"/>
      <c r="BPZ60" s="196">
        <f t="shared" si="241"/>
        <v>0.32281035999999996</v>
      </c>
      <c r="BQA60" s="196"/>
      <c r="BQB60" s="196">
        <v>7</v>
      </c>
      <c r="BQC60" s="196"/>
      <c r="BQD60" s="196"/>
      <c r="BQE60" s="196"/>
      <c r="BQF60" s="196">
        <f t="shared" si="158"/>
        <v>7</v>
      </c>
      <c r="BQG60" s="196">
        <v>7.0867050000000001E-2</v>
      </c>
      <c r="BQH60" s="196">
        <v>18.834867579999997</v>
      </c>
      <c r="BQI60" s="196">
        <v>0.33739200000000003</v>
      </c>
      <c r="BQJ60" s="196">
        <v>1.94414413</v>
      </c>
      <c r="BQK60" s="196"/>
      <c r="BQL60" s="196">
        <f t="shared" si="159"/>
        <v>21.187270760000001</v>
      </c>
      <c r="BQM60" s="196">
        <f t="shared" si="242"/>
        <v>43.384482399999996</v>
      </c>
      <c r="BQN60" s="196">
        <v>1.5261688399999997</v>
      </c>
      <c r="BQO60" s="196">
        <v>1.57630208</v>
      </c>
      <c r="BQP60" s="196">
        <v>7.0936470000000001E-2</v>
      </c>
      <c r="BQQ60" s="196">
        <v>7</v>
      </c>
      <c r="BQR60" s="196">
        <f t="shared" si="160"/>
        <v>10.173407389999999</v>
      </c>
      <c r="BQS60" s="196">
        <v>1.0717443999999998</v>
      </c>
      <c r="BQT60" s="196">
        <v>7.69819648</v>
      </c>
      <c r="BQU60" s="196"/>
      <c r="BQV60" s="196">
        <v>0.81899999999999995</v>
      </c>
      <c r="BQW60" s="196">
        <v>0.52115109000000004</v>
      </c>
      <c r="BQX60" s="196">
        <f t="shared" si="161"/>
        <v>10.110091969999999</v>
      </c>
      <c r="BQY60" s="196">
        <v>0.10034180000000001</v>
      </c>
      <c r="BQZ60" s="196">
        <v>0.84755639999999999</v>
      </c>
      <c r="BRA60" s="196">
        <v>4.7786599999999999E-2</v>
      </c>
      <c r="BRB60" s="196">
        <v>1.35102853</v>
      </c>
      <c r="BRC60" s="196">
        <v>0.36749042000000004</v>
      </c>
      <c r="BRD60" s="196">
        <f t="shared" si="162"/>
        <v>2.7142037500000002</v>
      </c>
      <c r="BRE60" s="196"/>
      <c r="BRF60" s="196">
        <v>0.90640392999999997</v>
      </c>
      <c r="BRG60" s="196"/>
      <c r="BRH60" s="196">
        <v>0.52571864000000001</v>
      </c>
      <c r="BRI60" s="196"/>
      <c r="BRJ60" s="196">
        <f t="shared" si="163"/>
        <v>1.43212257</v>
      </c>
      <c r="BRK60" s="196">
        <v>0.54555278000000007</v>
      </c>
      <c r="BRL60" s="196">
        <v>10.43690775</v>
      </c>
      <c r="BRM60" s="196">
        <f t="shared" si="164"/>
        <v>10.982460529999999</v>
      </c>
      <c r="BRN60" s="196">
        <f t="shared" si="243"/>
        <v>35.412286209999998</v>
      </c>
      <c r="BRO60" s="196">
        <v>0.33794775999999999</v>
      </c>
      <c r="BRP60" s="196">
        <v>0.11670367999999999</v>
      </c>
      <c r="BRQ60" s="196">
        <v>0.54164666000000006</v>
      </c>
      <c r="BRR60" s="196">
        <f t="shared" si="165"/>
        <v>0.99629809999999996</v>
      </c>
      <c r="BRS60" s="196"/>
      <c r="BRT60" s="196">
        <v>3.6329783699999996</v>
      </c>
      <c r="BRU60" s="196">
        <v>0.29402952000000004</v>
      </c>
      <c r="BRV60" s="196"/>
      <c r="BRW60" s="196"/>
      <c r="BRX60" s="196">
        <f t="shared" si="166"/>
        <v>3.9270078899999996</v>
      </c>
      <c r="BRY60" s="196">
        <v>1.3281386600000002</v>
      </c>
      <c r="BRZ60" s="196">
        <v>0.42604185</v>
      </c>
      <c r="BSA60" s="196">
        <v>7.6506900000000008E-3</v>
      </c>
      <c r="BSB60" s="196">
        <v>4.2618400000000001E-2</v>
      </c>
      <c r="BSC60" s="196"/>
      <c r="BSD60" s="196">
        <f t="shared" si="167"/>
        <v>1.8044496000000003</v>
      </c>
      <c r="BSE60" s="196">
        <v>1.9111958399999998</v>
      </c>
      <c r="BSF60" s="196">
        <v>0.46914022000000005</v>
      </c>
      <c r="BSG60" s="196">
        <v>2.9992783100000002</v>
      </c>
      <c r="BSH60" s="196">
        <v>1.7953298499999999</v>
      </c>
      <c r="BSI60" s="196">
        <v>0.41317180999999997</v>
      </c>
      <c r="BSJ60" s="196">
        <f t="shared" si="168"/>
        <v>7.5881160300000001</v>
      </c>
      <c r="BSK60" s="196">
        <v>1.6987582299999999</v>
      </c>
      <c r="BSL60" s="196">
        <v>6.8767999999999996E-2</v>
      </c>
      <c r="BSM60" s="196">
        <v>0.82288413999999988</v>
      </c>
      <c r="BSN60" s="196"/>
      <c r="BSO60" s="196">
        <f t="shared" si="169"/>
        <v>2.5904103699999999</v>
      </c>
      <c r="BSP60" s="196">
        <f t="shared" si="170"/>
        <v>16.90628199</v>
      </c>
      <c r="BSQ60" s="196">
        <v>1.0625783</v>
      </c>
      <c r="BSR60" s="196">
        <f t="shared" si="171"/>
        <v>1.0625783</v>
      </c>
      <c r="BSS60" s="196">
        <v>1.07348402</v>
      </c>
      <c r="BST60" s="196">
        <v>0.6197783</v>
      </c>
      <c r="BSU60" s="196"/>
      <c r="BSV60" s="196">
        <v>0.91261303000000005</v>
      </c>
      <c r="BSW60" s="196">
        <v>1.8620000000000001E-2</v>
      </c>
      <c r="BSX60" s="196">
        <f t="shared" si="172"/>
        <v>2.6244953500000001</v>
      </c>
      <c r="BSY60" s="196"/>
      <c r="BSZ60" s="196">
        <v>1.7729786100000002</v>
      </c>
      <c r="BTA60" s="196">
        <v>0.15252895000000002</v>
      </c>
      <c r="BTB60" s="196">
        <v>0.77144102000000003</v>
      </c>
      <c r="BTC60" s="196">
        <v>4.0835468900000009</v>
      </c>
      <c r="BTD60" s="196">
        <f t="shared" si="173"/>
        <v>6.7804954700000017</v>
      </c>
      <c r="BTE60" s="196">
        <v>0.32238942999999998</v>
      </c>
      <c r="BTF60" s="196">
        <v>8.6836900000000009E-3</v>
      </c>
      <c r="BTG60" s="196"/>
      <c r="BTH60" s="196">
        <v>0.193883</v>
      </c>
      <c r="BTI60" s="196"/>
      <c r="BTJ60" s="196">
        <f t="shared" si="174"/>
        <v>0.52495612000000003</v>
      </c>
      <c r="BTK60" s="196"/>
      <c r="BTL60" s="196"/>
      <c r="BTM60" s="196">
        <v>0.42179160999999998</v>
      </c>
      <c r="BTN60" s="196">
        <v>0.53976432000000008</v>
      </c>
      <c r="BTO60" s="196">
        <v>1.44550158</v>
      </c>
      <c r="BTP60" s="196">
        <f t="shared" si="175"/>
        <v>2.40705751</v>
      </c>
      <c r="BTQ60" s="196">
        <f t="shared" si="176"/>
        <v>13.399582750000002</v>
      </c>
      <c r="BTR60" s="196">
        <v>0.20622293</v>
      </c>
      <c r="BTS60" s="196">
        <v>3.55442788</v>
      </c>
      <c r="BTT60" s="196">
        <v>0.12068</v>
      </c>
      <c r="BTU60" s="196"/>
      <c r="BTV60" s="196">
        <f t="shared" si="177"/>
        <v>3.8813308100000001</v>
      </c>
      <c r="BTW60" s="196">
        <v>0.26631899999999997</v>
      </c>
      <c r="BTX60" s="196">
        <v>3.0983971699999993</v>
      </c>
      <c r="BTY60" s="196">
        <v>0.70297221999999993</v>
      </c>
      <c r="BTZ60" s="196"/>
      <c r="BUA60" s="196">
        <v>0.71969105</v>
      </c>
      <c r="BUB60" s="196">
        <f t="shared" si="178"/>
        <v>4.7873794399999987</v>
      </c>
      <c r="BUC60" s="196">
        <v>0.59901908000000004</v>
      </c>
      <c r="BUD60" s="196">
        <v>1.14959894</v>
      </c>
      <c r="BUE60" s="196">
        <v>2.1369562100000001</v>
      </c>
      <c r="BUF60" s="196"/>
      <c r="BUG60" s="196">
        <v>0.29652071999999996</v>
      </c>
      <c r="BUH60" s="196">
        <f t="shared" si="179"/>
        <v>4.1820949499999998</v>
      </c>
      <c r="BUI60" s="196">
        <v>0.33534122</v>
      </c>
      <c r="BUJ60" s="196">
        <v>1.4139000000000001E-2</v>
      </c>
      <c r="BUK60" s="196"/>
      <c r="BUL60" s="196"/>
      <c r="BUM60" s="196">
        <v>0.62053344999999993</v>
      </c>
      <c r="BUN60" s="196">
        <f t="shared" si="180"/>
        <v>0.97001366999999994</v>
      </c>
      <c r="BUO60" s="196">
        <v>8.6459500000000012E-3</v>
      </c>
      <c r="BUP60" s="196">
        <v>0.86018179000000006</v>
      </c>
      <c r="BUQ60" s="196">
        <f t="shared" si="181"/>
        <v>0.86882774000000007</v>
      </c>
      <c r="BUR60" s="196">
        <f t="shared" si="182"/>
        <v>14.689646609999999</v>
      </c>
      <c r="BUS60" s="196">
        <v>2.8941034499999998</v>
      </c>
      <c r="BUT60" s="196">
        <v>5.9743911399999998</v>
      </c>
      <c r="BUU60" s="196"/>
      <c r="BUV60" s="196">
        <f t="shared" si="183"/>
        <v>8.8684945899999992</v>
      </c>
      <c r="BUW60" s="196">
        <v>0.68859174000000001</v>
      </c>
      <c r="BUX60" s="196">
        <v>7.1770591599999998</v>
      </c>
      <c r="BUY60" s="196">
        <v>0.74976423999999997</v>
      </c>
      <c r="BUZ60" s="196">
        <v>2.6445652500000003</v>
      </c>
      <c r="BVA60" s="196">
        <v>1.0965453599999999</v>
      </c>
      <c r="BVB60" s="196">
        <f t="shared" si="184"/>
        <v>12.356525749999999</v>
      </c>
      <c r="BVC60" s="196">
        <v>0.72431910999999993</v>
      </c>
      <c r="BVD60" s="196">
        <v>2.4777028200000002</v>
      </c>
      <c r="BVE60" s="196">
        <v>0.14355699999999999</v>
      </c>
      <c r="BVF60" s="196">
        <v>0.87542847000000001</v>
      </c>
      <c r="BVG60" s="196">
        <v>4.8020868100000005</v>
      </c>
      <c r="BVH60" s="196">
        <f t="shared" si="185"/>
        <v>9.02309421</v>
      </c>
      <c r="BVI60" s="196"/>
      <c r="BVJ60" s="196">
        <v>1.14738943</v>
      </c>
      <c r="BVK60" s="196">
        <v>0.36022606999999995</v>
      </c>
      <c r="BVL60" s="196">
        <v>2.85692652</v>
      </c>
      <c r="BVM60" s="196">
        <v>1.228185E-2</v>
      </c>
      <c r="BVN60" s="196">
        <f t="shared" si="206"/>
        <v>4.3768238699999999</v>
      </c>
      <c r="BVO60" s="196">
        <v>0.12042838999999998</v>
      </c>
      <c r="BVP60" s="196">
        <v>1.5792276999999999</v>
      </c>
      <c r="BVQ60" s="196">
        <v>1.8725115699999999</v>
      </c>
      <c r="BVR60" s="196">
        <v>0.11205</v>
      </c>
      <c r="BVS60" s="196"/>
      <c r="BVT60" s="196">
        <f t="shared" si="186"/>
        <v>3.6842176599999998</v>
      </c>
      <c r="BVU60" s="196">
        <f t="shared" si="187"/>
        <v>38.309156080000001</v>
      </c>
      <c r="BVV60" s="196">
        <f t="shared" si="244"/>
        <v>255.65241891935861</v>
      </c>
      <c r="BVW60" s="196">
        <v>1.0019098499999999</v>
      </c>
      <c r="BVX60" s="196">
        <v>0.8080368</v>
      </c>
      <c r="BVY60" s="196"/>
      <c r="BVZ60" s="196"/>
      <c r="BWA60" s="196"/>
      <c r="BWB60" s="196">
        <f t="shared" si="245"/>
        <v>1.8099466499999999</v>
      </c>
      <c r="BWC60" s="196">
        <v>0.30840475000000001</v>
      </c>
      <c r="BWD60" s="196"/>
      <c r="BWE60" s="196">
        <v>0.54681191000000007</v>
      </c>
      <c r="BWF60" s="196"/>
      <c r="BWG60" s="196">
        <v>5.0006099999999998E-2</v>
      </c>
      <c r="BWH60" s="196">
        <f t="shared" si="204"/>
        <v>0.90522276000000002</v>
      </c>
      <c r="BWI60" s="196"/>
      <c r="BWJ60" s="196">
        <v>1.5792360700000001</v>
      </c>
      <c r="BWK60" s="196">
        <v>8.9972780000000002E-2</v>
      </c>
      <c r="BWL60" s="196">
        <v>7.0379999999999998E-2</v>
      </c>
      <c r="BWM60" s="196">
        <v>0.37375324999999998</v>
      </c>
      <c r="BWN60" s="196">
        <f t="shared" si="209"/>
        <v>2.1133421000000001</v>
      </c>
      <c r="BWO60" s="196">
        <v>0.61665083999999992</v>
      </c>
      <c r="BWP60" s="196"/>
      <c r="BWQ60" s="196">
        <v>1.3972879199999988</v>
      </c>
      <c r="BWR60" s="196"/>
      <c r="BWS60" s="196"/>
      <c r="BWT60" s="196">
        <f t="shared" si="210"/>
        <v>2.0139387599999985</v>
      </c>
      <c r="BWU60" s="196">
        <v>0.66446394999999991</v>
      </c>
      <c r="BWV60" s="196">
        <f t="shared" si="246"/>
        <v>0.66446394999999991</v>
      </c>
      <c r="BWW60" s="196">
        <f t="shared" si="247"/>
        <v>7.5069142199999987</v>
      </c>
      <c r="BWX60" s="196">
        <v>7.6727969999999909E-2</v>
      </c>
      <c r="BWY60" s="196">
        <v>3.6127111000000003</v>
      </c>
      <c r="BWZ60" s="196"/>
      <c r="BXA60" s="196">
        <v>5.6276589999999994E-2</v>
      </c>
      <c r="BXB60" s="196">
        <f t="shared" si="190"/>
        <v>3.7457156600000001</v>
      </c>
      <c r="BXC60" s="196">
        <v>7.5828699999999999E-2</v>
      </c>
      <c r="BXD60" s="196">
        <v>1.3161</v>
      </c>
      <c r="BXE60" s="196"/>
      <c r="BXF60" s="196"/>
      <c r="BXG60" s="196">
        <v>1.3969100499999998</v>
      </c>
      <c r="BXH60" s="196">
        <f t="shared" si="191"/>
        <v>2.78883875</v>
      </c>
      <c r="BXI60" s="196">
        <v>0.14531607999999999</v>
      </c>
      <c r="BXJ60" s="196">
        <v>3.7240000000000002E-2</v>
      </c>
      <c r="BXK60" s="196"/>
      <c r="BXL60" s="196"/>
      <c r="BXM60" s="196">
        <v>0.64156256</v>
      </c>
      <c r="BXN60" s="196">
        <f t="shared" si="192"/>
        <v>0.82411864000000001</v>
      </c>
      <c r="BXO60" s="196"/>
      <c r="BXP60" s="196">
        <v>0.17666852</v>
      </c>
      <c r="BXQ60" s="196">
        <v>4.3919599999999996E-2</v>
      </c>
      <c r="BXR60" s="196">
        <v>4.0106679999999999E-2</v>
      </c>
      <c r="BXS60" s="196">
        <v>0.60455692999999988</v>
      </c>
      <c r="BXT60" s="196">
        <f t="shared" si="193"/>
        <v>0.86525172999999989</v>
      </c>
      <c r="BXU60" s="196">
        <f t="shared" si="194"/>
        <v>8.2239247800000008</v>
      </c>
      <c r="BXV60" s="196">
        <v>0.16713528</v>
      </c>
      <c r="BXW60" s="196">
        <v>0.43251119999999998</v>
      </c>
      <c r="BXX60" s="196">
        <v>8.1436880000000003E-2</v>
      </c>
      <c r="BXY60" s="196">
        <f t="shared" si="195"/>
        <v>0.68108336000000003</v>
      </c>
      <c r="BXZ60" s="196">
        <v>0.22397628000000003</v>
      </c>
      <c r="BYA60" s="196">
        <v>0.39604717000000006</v>
      </c>
      <c r="BYB60" s="196">
        <v>0.54800000000000004</v>
      </c>
      <c r="BYC60" s="196">
        <v>0.50451254000000001</v>
      </c>
      <c r="BYD60" s="196"/>
      <c r="BYE60" s="196">
        <f t="shared" si="196"/>
        <v>1.6725359900000001</v>
      </c>
      <c r="BYF60" s="196">
        <v>0.1899245</v>
      </c>
      <c r="BYG60" s="196"/>
      <c r="BYH60" s="196">
        <v>7.8479999999999994E-2</v>
      </c>
      <c r="BYI60" s="196">
        <v>7.9824429999999988E-2</v>
      </c>
      <c r="BYJ60" s="196"/>
      <c r="BYK60" s="196">
        <f t="shared" si="207"/>
        <v>0.34822892999999999</v>
      </c>
      <c r="BYL60" s="196"/>
      <c r="BYM60" s="196">
        <v>7.7520000000000006E-2</v>
      </c>
      <c r="BYN60" s="196">
        <v>1.2407128799999998</v>
      </c>
      <c r="BYO60" s="196">
        <v>1.48708</v>
      </c>
      <c r="BYP60" s="196"/>
      <c r="BYQ60" s="196">
        <f t="shared" si="205"/>
        <v>2.8053128799999998</v>
      </c>
      <c r="BYR60" s="196">
        <v>0.91474800000000001</v>
      </c>
      <c r="BYS60" s="196"/>
      <c r="BYT60" s="196">
        <v>8.7391999999999997E-2</v>
      </c>
      <c r="BYU60" s="196">
        <v>2.0167930699999999</v>
      </c>
      <c r="BYV60" s="196">
        <f t="shared" si="197"/>
        <v>3.0189330700000001</v>
      </c>
      <c r="BYW60" s="196">
        <f t="shared" si="198"/>
        <v>8.52609423</v>
      </c>
      <c r="BYX60" s="196">
        <v>3.8501199999999998E-3</v>
      </c>
      <c r="BYY60" s="196">
        <f t="shared" si="199"/>
        <v>3.8501199999999998E-3</v>
      </c>
      <c r="BYZ60" s="196">
        <v>1.4885864199999999</v>
      </c>
      <c r="BZA60" s="196">
        <v>3.9394749999999999E-2</v>
      </c>
      <c r="BZB60" s="196">
        <v>0.37458999999999998</v>
      </c>
      <c r="BZC60" s="196">
        <v>9.1096700000000003E-2</v>
      </c>
      <c r="BZD60" s="196"/>
      <c r="BZE60" s="196">
        <f t="shared" si="200"/>
        <v>1.9936678699999999</v>
      </c>
      <c r="BZF60" s="196">
        <v>0.57893444999999999</v>
      </c>
      <c r="BZG60" s="196">
        <v>4.3749999999999997E-2</v>
      </c>
      <c r="BZH60" s="196">
        <v>0.13554898999999998</v>
      </c>
      <c r="BZI60" s="196"/>
      <c r="BZJ60" s="196">
        <f t="shared" si="201"/>
        <v>0.75823343999999993</v>
      </c>
      <c r="BZK60" s="196"/>
      <c r="BZL60" s="196">
        <v>0.47824255999999998</v>
      </c>
      <c r="BZM60" s="196"/>
      <c r="BZN60" s="196">
        <v>0.31727359999999999</v>
      </c>
      <c r="BZO60" s="196"/>
      <c r="BZP60" s="196">
        <f t="shared" si="229"/>
        <v>0.79551616000000003</v>
      </c>
      <c r="BZQ60" s="196">
        <f t="shared" si="202"/>
        <v>3.5512675900000001</v>
      </c>
      <c r="BZR60" s="196">
        <f t="shared" si="203"/>
        <v>27.808200820000003</v>
      </c>
      <c r="BZS60" s="198"/>
      <c r="BZT60" s="198"/>
      <c r="BZU60" s="198"/>
      <c r="BZV60" s="199"/>
      <c r="BZW60" s="211"/>
      <c r="BZX60" s="233"/>
      <c r="BZY60" s="198"/>
      <c r="BZZ60" s="198"/>
      <c r="CAA60" s="198"/>
      <c r="CAB60" s="198"/>
      <c r="CAC60" s="198"/>
      <c r="CAD60" s="198"/>
      <c r="CAE60" s="198"/>
      <c r="CAF60" s="199"/>
      <c r="CAG60" s="237"/>
      <c r="CAH60" s="237"/>
      <c r="CAI60" s="198"/>
      <c r="CAJ60" s="198"/>
      <c r="CAK60" s="198"/>
      <c r="CAL60" s="198"/>
      <c r="CAM60" s="198"/>
      <c r="CAN60" s="198"/>
      <c r="CAO60" s="198"/>
      <c r="CAP60" s="199"/>
      <c r="CAQ60" s="211"/>
      <c r="CAR60" s="211"/>
      <c r="CAS60" s="198"/>
      <c r="CAT60" s="199"/>
      <c r="CAU60" s="233"/>
      <c r="CAV60" s="233"/>
      <c r="CAW60" s="198"/>
      <c r="CAX60" s="198"/>
      <c r="CAY60" s="198"/>
      <c r="CAZ60" s="198"/>
      <c r="CBA60" s="198"/>
      <c r="CBB60" s="198"/>
      <c r="CBC60" s="198"/>
      <c r="CBD60" s="198"/>
      <c r="CBE60" s="198"/>
      <c r="CBF60" s="198"/>
      <c r="CBG60" s="198"/>
      <c r="CBH60" s="198"/>
      <c r="CBI60" s="198"/>
      <c r="CBJ60" s="198"/>
      <c r="CBK60" s="198"/>
      <c r="CBL60" s="198"/>
      <c r="CBM60" s="198"/>
      <c r="CBN60" s="198"/>
      <c r="CBO60" s="198"/>
      <c r="CBP60" s="198"/>
      <c r="CBQ60" s="198"/>
      <c r="CBR60" s="198"/>
      <c r="CBS60" s="198"/>
      <c r="CBT60" s="198"/>
      <c r="CBU60" s="198"/>
      <c r="CBV60" s="198"/>
      <c r="CBW60" s="198"/>
      <c r="CBX60" s="198"/>
      <c r="CBY60" s="198"/>
      <c r="CBZ60" s="198"/>
      <c r="CCA60" s="198"/>
      <c r="CCB60" s="198"/>
      <c r="CCC60" s="198"/>
      <c r="CCD60" s="198"/>
      <c r="CCE60" s="198"/>
      <c r="CCF60" s="198"/>
      <c r="CCG60" s="198"/>
      <c r="CCH60" s="198"/>
      <c r="CCI60" s="198"/>
      <c r="CCJ60" s="198"/>
      <c r="CCK60" s="198"/>
      <c r="CCL60" s="198"/>
      <c r="CCM60" s="199"/>
      <c r="CCN60" s="237"/>
      <c r="CCO60" s="237"/>
      <c r="CCP60" s="198"/>
      <c r="CCQ60" s="198"/>
      <c r="CCR60" s="198"/>
      <c r="CCS60" s="198">
        <f t="shared" si="248"/>
        <v>-6.3085281899999996</v>
      </c>
      <c r="CCT60" s="199"/>
      <c r="CDA60" s="225" t="s">
        <v>105</v>
      </c>
      <c r="CDB60" s="225">
        <v>7.0126123629737833</v>
      </c>
      <c r="CDC60" s="225">
        <v>25.277244284985422</v>
      </c>
      <c r="CDY60" s="225" t="s">
        <v>105</v>
      </c>
      <c r="CDZ60" s="257">
        <v>38.74620389272345</v>
      </c>
      <c r="CEA60" s="257">
        <v>114.12533039683353</v>
      </c>
    </row>
    <row r="61" spans="1:2159" s="200" customFormat="1" outlineLevel="1" x14ac:dyDescent="0.2">
      <c r="A61" s="203" t="s">
        <v>48</v>
      </c>
      <c r="B61" s="195">
        <v>0.30895001</v>
      </c>
      <c r="C61" s="195">
        <v>2.53419061</v>
      </c>
      <c r="D61" s="195"/>
      <c r="E61" s="195">
        <v>3.6416379999999999</v>
      </c>
      <c r="F61" s="195"/>
      <c r="G61" s="195">
        <v>4.31034483</v>
      </c>
      <c r="H61" s="195"/>
      <c r="I61" s="195">
        <v>3.4057780000000002</v>
      </c>
      <c r="J61" s="195"/>
      <c r="K61" s="195"/>
      <c r="L61" s="195"/>
      <c r="M61" s="195"/>
      <c r="N61" s="195"/>
      <c r="O61" s="195">
        <v>13.89195144</v>
      </c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  <c r="DO61" s="195"/>
      <c r="DP61" s="195"/>
      <c r="DQ61" s="195"/>
      <c r="DR61" s="195"/>
      <c r="DS61" s="195"/>
      <c r="DT61" s="195"/>
      <c r="DU61" s="195"/>
      <c r="DV61" s="195"/>
      <c r="DW61" s="195"/>
      <c r="DX61" s="195"/>
      <c r="DY61" s="195"/>
      <c r="DZ61" s="195"/>
      <c r="EA61" s="195"/>
      <c r="EB61" s="195"/>
      <c r="EC61" s="195"/>
      <c r="ED61" s="195"/>
      <c r="EE61" s="195"/>
      <c r="EF61" s="195"/>
      <c r="EG61" s="195"/>
      <c r="EH61" s="195"/>
      <c r="EI61" s="195"/>
      <c r="EJ61" s="195"/>
      <c r="EK61" s="195"/>
      <c r="EL61" s="195"/>
      <c r="EM61" s="195"/>
      <c r="EN61" s="195"/>
      <c r="EO61" s="195"/>
      <c r="EP61" s="195"/>
      <c r="EQ61" s="195"/>
      <c r="ER61" s="195"/>
      <c r="ES61" s="195"/>
      <c r="ET61" s="195"/>
      <c r="EU61" s="195"/>
      <c r="EV61" s="195"/>
      <c r="EW61" s="195"/>
      <c r="EX61" s="195"/>
      <c r="EY61" s="195"/>
      <c r="EZ61" s="195"/>
      <c r="FA61" s="195"/>
      <c r="FB61" s="195"/>
      <c r="FC61" s="195"/>
      <c r="FD61" s="195"/>
      <c r="FE61" s="195"/>
      <c r="FF61" s="195"/>
      <c r="FG61" s="195"/>
      <c r="FH61" s="195"/>
      <c r="FI61" s="195"/>
      <c r="FJ61" s="195"/>
      <c r="FK61" s="195"/>
      <c r="FL61" s="195"/>
      <c r="FM61" s="195"/>
      <c r="FN61" s="195"/>
      <c r="FO61" s="195"/>
      <c r="FP61" s="195"/>
      <c r="FQ61" s="195"/>
      <c r="FR61" s="195"/>
      <c r="FS61" s="195"/>
      <c r="FT61" s="195"/>
      <c r="FU61" s="195"/>
      <c r="FV61" s="195"/>
      <c r="FW61" s="195"/>
      <c r="FX61" s="195"/>
      <c r="FY61" s="195"/>
      <c r="FZ61" s="195"/>
      <c r="GA61" s="195"/>
      <c r="GB61" s="195"/>
      <c r="GC61" s="195"/>
      <c r="GD61" s="195"/>
      <c r="GE61" s="195"/>
      <c r="GF61" s="195"/>
      <c r="GG61" s="195"/>
      <c r="GH61" s="195"/>
      <c r="GI61" s="195"/>
      <c r="GJ61" s="195"/>
      <c r="GK61" s="195"/>
      <c r="GL61" s="195"/>
      <c r="GM61" s="195"/>
      <c r="GN61" s="195"/>
      <c r="GO61" s="195"/>
      <c r="GP61" s="195"/>
      <c r="GQ61" s="195"/>
      <c r="GR61" s="195"/>
      <c r="GS61" s="195"/>
      <c r="GT61" s="195"/>
      <c r="GU61" s="195"/>
      <c r="GV61" s="195"/>
      <c r="GW61" s="195"/>
      <c r="GX61" s="195"/>
      <c r="GY61" s="195"/>
      <c r="GZ61" s="195"/>
      <c r="HA61" s="195"/>
      <c r="HB61" s="195"/>
      <c r="HC61" s="195"/>
      <c r="HD61" s="195"/>
      <c r="HE61" s="195"/>
      <c r="HF61" s="195"/>
      <c r="HG61" s="195"/>
      <c r="HH61" s="195"/>
      <c r="HI61" s="195"/>
      <c r="HJ61" s="195"/>
      <c r="HK61" s="195"/>
      <c r="HL61" s="195"/>
      <c r="HM61" s="195"/>
      <c r="HN61" s="195"/>
      <c r="HO61" s="195"/>
      <c r="HP61" s="195"/>
      <c r="HQ61" s="195"/>
      <c r="HR61" s="195"/>
      <c r="HS61" s="195"/>
      <c r="HT61" s="195"/>
      <c r="HU61" s="195"/>
      <c r="HV61" s="195"/>
      <c r="HW61" s="195"/>
      <c r="HX61" s="195"/>
      <c r="HY61" s="195"/>
      <c r="HZ61" s="195"/>
      <c r="IA61" s="195"/>
      <c r="IB61" s="195"/>
      <c r="IC61" s="195"/>
      <c r="ID61" s="195"/>
      <c r="IE61" s="195"/>
      <c r="IF61" s="195"/>
      <c r="IG61" s="195"/>
      <c r="IH61" s="195"/>
      <c r="II61" s="195"/>
      <c r="IJ61" s="195"/>
      <c r="IK61" s="195"/>
      <c r="IL61" s="195"/>
      <c r="IM61" s="195"/>
      <c r="IN61" s="195"/>
      <c r="IO61" s="195"/>
      <c r="IP61" s="195"/>
      <c r="IQ61" s="195"/>
      <c r="IR61" s="195"/>
      <c r="IS61" s="195"/>
      <c r="IT61" s="195"/>
      <c r="IU61" s="195"/>
      <c r="IV61" s="195"/>
      <c r="IW61" s="195"/>
      <c r="IX61" s="195"/>
      <c r="IY61" s="195"/>
      <c r="IZ61" s="195"/>
      <c r="JA61" s="195"/>
      <c r="JB61" s="195"/>
      <c r="JC61" s="195"/>
      <c r="JD61" s="195"/>
      <c r="JE61" s="195"/>
      <c r="JF61" s="195"/>
      <c r="JG61" s="195"/>
      <c r="JH61" s="195"/>
      <c r="JI61" s="195"/>
      <c r="JJ61" s="195"/>
      <c r="JK61" s="195"/>
      <c r="JL61" s="195"/>
      <c r="JM61" s="195"/>
      <c r="JN61" s="195"/>
      <c r="JO61" s="195"/>
      <c r="JP61" s="195"/>
      <c r="JQ61" s="195"/>
      <c r="JR61" s="195"/>
      <c r="JS61" s="195"/>
      <c r="JT61" s="195"/>
      <c r="JU61" s="195"/>
      <c r="JV61" s="195"/>
      <c r="JW61" s="195"/>
      <c r="JX61" s="195"/>
      <c r="JY61" s="195"/>
      <c r="JZ61" s="195"/>
      <c r="KA61" s="195"/>
      <c r="KB61" s="195"/>
      <c r="KC61" s="195"/>
      <c r="KD61" s="195"/>
      <c r="KE61" s="195"/>
      <c r="KF61" s="195"/>
      <c r="KG61" s="195"/>
      <c r="KH61" s="195"/>
      <c r="KI61" s="195"/>
      <c r="KJ61" s="195"/>
      <c r="KK61" s="195"/>
      <c r="KL61" s="195"/>
      <c r="KM61" s="195"/>
      <c r="KN61" s="195"/>
      <c r="KO61" s="195"/>
      <c r="KP61" s="195"/>
      <c r="KQ61" s="195"/>
      <c r="KR61" s="195"/>
      <c r="KS61" s="195"/>
      <c r="KT61" s="195"/>
      <c r="KU61" s="195"/>
      <c r="KV61" s="195"/>
      <c r="KW61" s="195"/>
      <c r="KX61" s="195"/>
      <c r="KY61" s="195"/>
      <c r="KZ61" s="195"/>
      <c r="LA61" s="195"/>
      <c r="LB61" s="195"/>
      <c r="LC61" s="195"/>
      <c r="LD61" s="195"/>
      <c r="LE61" s="195"/>
      <c r="LF61" s="195"/>
      <c r="LG61" s="195"/>
      <c r="LH61" s="195"/>
      <c r="LI61" s="195"/>
      <c r="LJ61" s="195"/>
      <c r="LK61" s="195"/>
      <c r="LL61" s="195"/>
      <c r="LM61" s="195"/>
      <c r="LN61" s="195"/>
      <c r="LO61" s="195"/>
      <c r="LP61" s="195"/>
      <c r="LQ61" s="195"/>
      <c r="LR61" s="195"/>
      <c r="LS61" s="195"/>
      <c r="LT61" s="195"/>
      <c r="LU61" s="195"/>
      <c r="LV61" s="195"/>
      <c r="LW61" s="195"/>
      <c r="LX61" s="195"/>
      <c r="LY61" s="195"/>
      <c r="LZ61" s="195"/>
      <c r="MA61" s="195"/>
      <c r="MB61" s="195"/>
      <c r="MC61" s="195"/>
      <c r="MD61" s="195"/>
      <c r="ME61" s="195"/>
      <c r="MF61" s="195"/>
      <c r="MG61" s="195"/>
      <c r="MH61" s="195"/>
      <c r="MI61" s="195"/>
      <c r="MJ61" s="195"/>
      <c r="MK61" s="195"/>
      <c r="ML61" s="195"/>
      <c r="MM61" s="195"/>
      <c r="MN61" s="195"/>
      <c r="MO61" s="195"/>
      <c r="MP61" s="195"/>
      <c r="MQ61" s="195"/>
      <c r="MR61" s="195"/>
      <c r="MS61" s="195"/>
      <c r="MT61" s="195"/>
      <c r="MU61" s="195"/>
      <c r="MV61" s="195"/>
      <c r="MW61" s="195"/>
      <c r="MX61" s="195"/>
      <c r="MY61" s="195"/>
      <c r="MZ61" s="195"/>
      <c r="NA61" s="195"/>
      <c r="NB61" s="195"/>
      <c r="NC61" s="195"/>
      <c r="ND61" s="195"/>
      <c r="NE61" s="195"/>
      <c r="NF61" s="195"/>
      <c r="NG61" s="195"/>
      <c r="NH61" s="195"/>
      <c r="NI61" s="195"/>
      <c r="NJ61" s="195"/>
      <c r="NK61" s="195"/>
      <c r="NL61" s="195"/>
      <c r="NM61" s="195"/>
      <c r="NN61" s="195"/>
      <c r="NO61" s="195"/>
      <c r="NP61" s="195"/>
      <c r="NQ61" s="195"/>
      <c r="NR61" s="195"/>
      <c r="NS61" s="195"/>
      <c r="NT61" s="195"/>
      <c r="NU61" s="195"/>
      <c r="NV61" s="195"/>
      <c r="NW61" s="195"/>
      <c r="NX61" s="195"/>
      <c r="NY61" s="195"/>
      <c r="NZ61" s="195"/>
      <c r="OA61" s="195"/>
      <c r="OB61" s="195"/>
      <c r="OC61" s="195"/>
      <c r="OD61" s="195"/>
      <c r="OE61" s="195"/>
      <c r="OF61" s="195"/>
      <c r="OG61" s="195"/>
      <c r="OH61" s="195"/>
      <c r="OI61" s="195"/>
      <c r="OJ61" s="195"/>
      <c r="OK61" s="195"/>
      <c r="OL61" s="195"/>
      <c r="OM61" s="195"/>
      <c r="ON61" s="195"/>
      <c r="OO61" s="195"/>
      <c r="OP61" s="195"/>
      <c r="OQ61" s="195"/>
      <c r="OR61" s="195"/>
      <c r="OS61" s="195"/>
      <c r="OT61" s="195"/>
      <c r="OU61" s="195"/>
      <c r="OV61" s="195"/>
      <c r="OW61" s="195"/>
      <c r="OX61" s="195"/>
      <c r="OY61" s="195"/>
      <c r="OZ61" s="195"/>
      <c r="PA61" s="195"/>
      <c r="PB61" s="195"/>
      <c r="PC61" s="195"/>
      <c r="PD61" s="195"/>
      <c r="PE61" s="195"/>
      <c r="PF61" s="195"/>
      <c r="PG61" s="195"/>
      <c r="PH61" s="195"/>
      <c r="PI61" s="195"/>
      <c r="PJ61" s="195"/>
      <c r="PK61" s="195"/>
      <c r="PL61" s="195"/>
      <c r="PM61" s="195"/>
      <c r="PN61" s="195"/>
      <c r="PO61" s="195"/>
      <c r="PP61" s="195"/>
      <c r="PQ61" s="195"/>
      <c r="PR61" s="195"/>
      <c r="PS61" s="195"/>
      <c r="PT61" s="195"/>
      <c r="PU61" s="195"/>
      <c r="PV61" s="195"/>
      <c r="PW61" s="195"/>
      <c r="PX61" s="195"/>
      <c r="PY61" s="195"/>
      <c r="PZ61" s="195"/>
      <c r="QA61" s="195"/>
      <c r="QB61" s="195"/>
      <c r="QC61" s="195"/>
      <c r="QD61" s="195"/>
      <c r="QE61" s="195"/>
      <c r="QF61" s="195"/>
      <c r="QG61" s="195"/>
      <c r="QH61" s="195"/>
      <c r="QI61" s="195"/>
      <c r="QJ61" s="195"/>
      <c r="QK61" s="195"/>
      <c r="QL61" s="195"/>
      <c r="QM61" s="195"/>
      <c r="QN61" s="195"/>
      <c r="QO61" s="195"/>
      <c r="QP61" s="195"/>
      <c r="QQ61" s="195"/>
      <c r="QR61" s="195"/>
      <c r="QS61" s="195"/>
      <c r="QT61" s="195"/>
      <c r="QU61" s="195"/>
      <c r="QV61" s="195"/>
      <c r="QW61" s="195"/>
      <c r="QX61" s="195"/>
      <c r="QY61" s="195"/>
      <c r="QZ61" s="195"/>
      <c r="RA61" s="195"/>
      <c r="RB61" s="195"/>
      <c r="RC61" s="195"/>
      <c r="RD61" s="195"/>
      <c r="RE61" s="195"/>
      <c r="RF61" s="195"/>
      <c r="RG61" s="195"/>
      <c r="RH61" s="195"/>
      <c r="RI61" s="195"/>
      <c r="RJ61" s="195"/>
      <c r="RK61" s="195"/>
      <c r="RL61" s="195"/>
      <c r="RM61" s="195"/>
      <c r="RN61" s="195"/>
      <c r="RO61" s="195"/>
      <c r="RP61" s="195"/>
      <c r="RQ61" s="195"/>
      <c r="RR61" s="195"/>
      <c r="RS61" s="195"/>
      <c r="RT61" s="195"/>
      <c r="RU61" s="195"/>
      <c r="RV61" s="195"/>
      <c r="RW61" s="195"/>
      <c r="RX61" s="195"/>
      <c r="RY61" s="195"/>
      <c r="RZ61" s="195"/>
      <c r="SA61" s="195"/>
      <c r="SB61" s="195"/>
      <c r="SC61" s="195"/>
      <c r="SD61" s="195"/>
      <c r="SE61" s="195"/>
      <c r="SF61" s="195"/>
      <c r="SG61" s="195"/>
      <c r="SH61" s="195"/>
      <c r="SI61" s="195"/>
      <c r="SJ61" s="195"/>
      <c r="SK61" s="195"/>
      <c r="SL61" s="195"/>
      <c r="SM61" s="195"/>
      <c r="SN61" s="195"/>
      <c r="SO61" s="195"/>
      <c r="SP61" s="195"/>
      <c r="SQ61" s="195"/>
      <c r="SR61" s="196"/>
      <c r="SS61" s="195"/>
      <c r="ST61" s="195"/>
      <c r="SU61" s="195"/>
      <c r="SV61" s="195"/>
      <c r="SW61" s="195"/>
      <c r="SX61" s="195"/>
      <c r="SY61" s="195"/>
      <c r="SZ61" s="195"/>
      <c r="TA61" s="195"/>
      <c r="TB61" s="195"/>
      <c r="TC61" s="195"/>
      <c r="TD61" s="195"/>
      <c r="TE61" s="195"/>
      <c r="TF61" s="195"/>
      <c r="TG61" s="195"/>
      <c r="TH61" s="195"/>
      <c r="TI61" s="195"/>
      <c r="TJ61" s="195"/>
      <c r="TK61" s="195">
        <f t="shared" si="230"/>
        <v>0</v>
      </c>
      <c r="TL61" s="195"/>
      <c r="TM61" s="195"/>
      <c r="TN61" s="195"/>
      <c r="TO61" s="195"/>
      <c r="TP61" s="195"/>
      <c r="TQ61" s="195"/>
      <c r="TR61" s="195"/>
      <c r="TS61" s="195"/>
      <c r="TT61" s="195"/>
      <c r="TU61" s="195"/>
      <c r="TV61" s="195"/>
      <c r="TW61" s="195"/>
      <c r="TX61" s="195"/>
      <c r="TY61" s="195"/>
      <c r="TZ61" s="195"/>
      <c r="UA61" s="195"/>
      <c r="UB61" s="195"/>
      <c r="UC61" s="195"/>
      <c r="UD61" s="195"/>
      <c r="UE61" s="195"/>
      <c r="UF61" s="195"/>
      <c r="UG61" s="195"/>
      <c r="UH61" s="195"/>
      <c r="UI61" s="195"/>
      <c r="UJ61" s="195"/>
      <c r="UK61" s="195"/>
      <c r="UL61" s="195"/>
      <c r="UM61" s="195"/>
      <c r="UN61" s="195"/>
      <c r="UO61" s="195"/>
      <c r="UP61" s="195"/>
      <c r="UQ61" s="195"/>
      <c r="UR61" s="195"/>
      <c r="US61" s="195"/>
      <c r="UT61" s="195"/>
      <c r="UU61" s="195"/>
      <c r="UV61" s="195"/>
      <c r="UW61" s="195">
        <f t="shared" si="42"/>
        <v>0</v>
      </c>
      <c r="UX61" s="195"/>
      <c r="UY61" s="195"/>
      <c r="UZ61" s="195"/>
      <c r="VA61" s="195"/>
      <c r="VB61" s="195"/>
      <c r="VC61" s="195"/>
      <c r="VD61" s="195"/>
      <c r="VE61" s="195"/>
      <c r="VF61" s="195"/>
      <c r="VG61" s="195"/>
      <c r="VH61" s="195"/>
      <c r="VI61" s="195"/>
      <c r="VJ61" s="195"/>
      <c r="VK61" s="195"/>
      <c r="VL61" s="195"/>
      <c r="VM61" s="195"/>
      <c r="VN61" s="195"/>
      <c r="VO61" s="195"/>
      <c r="VP61" s="195"/>
      <c r="VQ61" s="195"/>
      <c r="VR61" s="195"/>
      <c r="VS61" s="195"/>
      <c r="VT61" s="195"/>
      <c r="VU61" s="195"/>
      <c r="VV61" s="195"/>
      <c r="VW61" s="195"/>
      <c r="VX61" s="195"/>
      <c r="VY61" s="195"/>
      <c r="VZ61" s="195"/>
      <c r="WA61" s="195"/>
      <c r="WB61" s="195"/>
      <c r="WC61" s="195"/>
      <c r="WD61" s="195"/>
      <c r="WE61" s="195"/>
      <c r="WF61" s="195"/>
      <c r="WG61" s="195"/>
      <c r="WH61" s="195"/>
      <c r="WI61" s="195"/>
      <c r="WJ61" s="195"/>
      <c r="WK61" s="195"/>
      <c r="WL61" s="195"/>
      <c r="WM61" s="195"/>
      <c r="WN61" s="195"/>
      <c r="WO61" s="195"/>
      <c r="WP61" s="195"/>
      <c r="WQ61" s="195"/>
      <c r="WR61" s="195"/>
      <c r="WS61" s="195"/>
      <c r="WT61" s="195"/>
      <c r="WU61" s="195"/>
      <c r="WV61" s="195"/>
      <c r="WW61" s="195"/>
      <c r="WX61" s="195"/>
      <c r="WY61" s="195"/>
      <c r="WZ61" s="195"/>
      <c r="XA61" s="195"/>
      <c r="XB61" s="195"/>
      <c r="XC61" s="195"/>
      <c r="XD61" s="195"/>
      <c r="XE61" s="195"/>
      <c r="XF61" s="195"/>
      <c r="XG61" s="195"/>
      <c r="XH61" s="195"/>
      <c r="XI61" s="195"/>
      <c r="XJ61" s="195"/>
      <c r="XK61" s="195"/>
      <c r="XL61" s="195"/>
      <c r="XM61" s="195"/>
      <c r="XN61" s="195"/>
      <c r="XO61" s="195"/>
      <c r="XP61" s="195"/>
      <c r="XQ61" s="195"/>
      <c r="XR61" s="195"/>
      <c r="XS61" s="195"/>
      <c r="XT61" s="195"/>
      <c r="XU61" s="195"/>
      <c r="XV61" s="195"/>
      <c r="XW61" s="195"/>
      <c r="XX61" s="195"/>
      <c r="XY61" s="195"/>
      <c r="XZ61" s="195"/>
      <c r="YA61" s="195">
        <f t="shared" si="43"/>
        <v>0</v>
      </c>
      <c r="YB61" s="195"/>
      <c r="YC61" s="195"/>
      <c r="YD61" s="195"/>
      <c r="YE61" s="195"/>
      <c r="YF61" s="195">
        <f t="shared" si="44"/>
        <v>0</v>
      </c>
      <c r="YG61" s="195">
        <f t="shared" si="45"/>
        <v>0</v>
      </c>
      <c r="YH61" s="195">
        <f t="shared" si="46"/>
        <v>0</v>
      </c>
      <c r="YI61" s="195"/>
      <c r="YJ61" s="195"/>
      <c r="YK61" s="195"/>
      <c r="YL61" s="195"/>
      <c r="YM61" s="195">
        <f t="shared" si="47"/>
        <v>0</v>
      </c>
      <c r="YN61" s="195"/>
      <c r="YO61" s="195"/>
      <c r="YP61" s="195"/>
      <c r="YQ61" s="195"/>
      <c r="YR61" s="195"/>
      <c r="YS61" s="195"/>
      <c r="YT61" s="195"/>
      <c r="YU61" s="195"/>
      <c r="YV61" s="195"/>
      <c r="YW61" s="195"/>
      <c r="YX61" s="195"/>
      <c r="YY61" s="195"/>
      <c r="YZ61" s="195"/>
      <c r="ZA61" s="195"/>
      <c r="ZB61" s="195"/>
      <c r="ZC61" s="195"/>
      <c r="ZD61" s="195"/>
      <c r="ZE61" s="195"/>
      <c r="ZF61" s="195"/>
      <c r="ZG61" s="195"/>
      <c r="ZH61" s="195"/>
      <c r="ZI61" s="195"/>
      <c r="ZJ61" s="195"/>
      <c r="ZK61" s="195"/>
      <c r="ZL61" s="195"/>
      <c r="ZM61" s="195"/>
      <c r="ZN61" s="195"/>
      <c r="ZO61" s="195"/>
      <c r="ZP61" s="195"/>
      <c r="ZQ61" s="195"/>
      <c r="ZR61" s="195"/>
      <c r="ZS61" s="195"/>
      <c r="ZT61" s="195"/>
      <c r="ZU61" s="195"/>
      <c r="ZV61" s="195"/>
      <c r="ZW61" s="195"/>
      <c r="ZX61" s="195"/>
      <c r="ZY61" s="195"/>
      <c r="ZZ61" s="195"/>
      <c r="AAA61" s="195"/>
      <c r="AAB61" s="195"/>
      <c r="AAC61" s="195"/>
      <c r="AAD61" s="195"/>
      <c r="AAE61" s="195"/>
      <c r="AAF61" s="195"/>
      <c r="AAG61" s="195"/>
      <c r="AAH61" s="195"/>
      <c r="AAI61" s="195"/>
      <c r="AAJ61" s="195"/>
      <c r="AAK61" s="195"/>
      <c r="AAL61" s="195"/>
      <c r="AAM61" s="195"/>
      <c r="AAN61" s="195"/>
      <c r="AAO61" s="195"/>
      <c r="AAP61" s="195"/>
      <c r="AAQ61" s="195"/>
      <c r="AAR61" s="195"/>
      <c r="AAS61" s="195"/>
      <c r="AAT61" s="195"/>
      <c r="AAU61" s="195"/>
      <c r="AAV61" s="195"/>
      <c r="AAW61" s="195"/>
      <c r="AAX61" s="195"/>
      <c r="AAY61" s="195"/>
      <c r="AAZ61" s="195"/>
      <c r="ABA61" s="195"/>
      <c r="ABB61" s="195"/>
      <c r="ABC61" s="195"/>
      <c r="ABD61" s="195"/>
      <c r="ABE61" s="195"/>
      <c r="ABF61" s="195"/>
      <c r="ABG61" s="195"/>
      <c r="ABH61" s="195">
        <f t="shared" si="48"/>
        <v>0</v>
      </c>
      <c r="ABI61" s="195"/>
      <c r="ABJ61" s="195"/>
      <c r="ABK61" s="195"/>
      <c r="ABL61" s="195"/>
      <c r="ABM61" s="195"/>
      <c r="ABN61" s="195"/>
      <c r="ABO61" s="195"/>
      <c r="ABP61" s="195"/>
      <c r="ABQ61" s="195"/>
      <c r="ABR61" s="195"/>
      <c r="ABS61" s="195"/>
      <c r="ABT61" s="195"/>
      <c r="ABU61" s="195"/>
      <c r="ABV61" s="195"/>
      <c r="ABW61" s="195"/>
      <c r="ABX61" s="195"/>
      <c r="ABY61" s="195"/>
      <c r="ABZ61" s="195"/>
      <c r="ACA61" s="195"/>
      <c r="ACB61" s="195"/>
      <c r="ACC61" s="195"/>
      <c r="ACD61" s="195"/>
      <c r="ACE61" s="195"/>
      <c r="ACF61" s="195"/>
      <c r="ACG61" s="195"/>
      <c r="ACH61" s="195"/>
      <c r="ACI61" s="195"/>
      <c r="ACJ61" s="195"/>
      <c r="ACK61" s="195"/>
      <c r="ACL61" s="195"/>
      <c r="ACM61" s="195"/>
      <c r="ACN61" s="195"/>
      <c r="ACO61" s="195"/>
      <c r="ACP61" s="195"/>
      <c r="ACQ61" s="195"/>
      <c r="ACR61" s="195"/>
      <c r="ACS61" s="195"/>
      <c r="ACT61" s="195"/>
      <c r="ACU61" s="195"/>
      <c r="ACV61" s="195"/>
      <c r="ACW61" s="195"/>
      <c r="ACX61" s="195"/>
      <c r="ACY61" s="195"/>
      <c r="ACZ61" s="195"/>
      <c r="ADA61" s="195"/>
      <c r="ADB61" s="195"/>
      <c r="ADC61" s="195"/>
      <c r="ADD61" s="195"/>
      <c r="ADE61" s="195"/>
      <c r="ADF61" s="195"/>
      <c r="ADG61" s="195"/>
      <c r="ADH61" s="195"/>
      <c r="ADI61" s="195"/>
      <c r="ADJ61" s="195"/>
      <c r="ADK61" s="195"/>
      <c r="ADL61" s="195"/>
      <c r="ADM61" s="195"/>
      <c r="ADN61" s="195"/>
      <c r="ADO61" s="195"/>
      <c r="ADP61" s="195"/>
      <c r="ADQ61" s="195"/>
      <c r="ADR61" s="195"/>
      <c r="ADS61" s="195"/>
      <c r="ADT61" s="195"/>
      <c r="ADU61" s="195"/>
      <c r="ADV61" s="195"/>
      <c r="ADW61" s="195"/>
      <c r="ADX61" s="195"/>
      <c r="ADY61" s="195"/>
      <c r="ADZ61" s="195"/>
      <c r="AEA61" s="195">
        <v>1.4430699999999999E-3</v>
      </c>
      <c r="AEB61" s="195"/>
      <c r="AEC61" s="195"/>
      <c r="AED61" s="195">
        <v>1.4430699999999999E-3</v>
      </c>
      <c r="AEE61" s="195"/>
      <c r="AEF61" s="195"/>
      <c r="AEG61" s="195"/>
      <c r="AEH61" s="195"/>
      <c r="AEI61" s="195"/>
      <c r="AEJ61" s="195"/>
      <c r="AEK61" s="195">
        <v>1.4430699999999999E-3</v>
      </c>
      <c r="AEL61" s="195"/>
      <c r="AEM61" s="195"/>
      <c r="AEN61" s="195"/>
      <c r="AEO61" s="195"/>
      <c r="AEP61" s="195"/>
      <c r="AEQ61" s="195"/>
      <c r="AER61" s="195"/>
      <c r="AES61" s="195"/>
      <c r="AET61" s="195"/>
      <c r="AEU61" s="195"/>
      <c r="AEV61" s="195"/>
      <c r="AEW61" s="195"/>
      <c r="AEX61" s="195"/>
      <c r="AEY61" s="195"/>
      <c r="AEZ61" s="195"/>
      <c r="AFA61" s="195"/>
      <c r="AFB61" s="195"/>
      <c r="AFC61" s="195"/>
      <c r="AFD61" s="195"/>
      <c r="AFE61" s="195"/>
      <c r="AFF61" s="195"/>
      <c r="AFG61" s="195"/>
      <c r="AFH61" s="195"/>
      <c r="AFI61" s="195"/>
      <c r="AFJ61" s="195"/>
      <c r="AFK61" s="195"/>
      <c r="AFL61" s="195"/>
      <c r="AFM61" s="195"/>
      <c r="AFN61" s="195"/>
      <c r="AFO61" s="195"/>
      <c r="AFP61" s="195"/>
      <c r="AFQ61" s="195"/>
      <c r="AFR61" s="195"/>
      <c r="AFS61" s="195"/>
      <c r="AFT61" s="195"/>
      <c r="AFU61" s="195"/>
      <c r="AFV61" s="195"/>
      <c r="AFW61" s="195"/>
      <c r="AFX61" s="195"/>
      <c r="AFY61" s="195"/>
      <c r="AFZ61" s="195"/>
      <c r="AGA61" s="195"/>
      <c r="AGB61" s="195"/>
      <c r="AGC61" s="195"/>
      <c r="AGD61" s="195"/>
      <c r="AGE61" s="195"/>
      <c r="AGF61" s="195"/>
      <c r="AGG61" s="195"/>
      <c r="AGH61" s="195"/>
      <c r="AGI61" s="195"/>
      <c r="AGJ61" s="195"/>
      <c r="AGK61" s="195"/>
      <c r="AGL61" s="195"/>
      <c r="AGM61" s="195"/>
      <c r="AGN61" s="195"/>
      <c r="AGO61" s="195"/>
      <c r="AGP61" s="195"/>
      <c r="AGQ61" s="195"/>
      <c r="AGR61" s="195"/>
      <c r="AGS61" s="195"/>
      <c r="AGT61" s="195"/>
      <c r="AGU61" s="195"/>
      <c r="AGV61" s="195"/>
      <c r="AGW61" s="195"/>
      <c r="AGX61" s="195"/>
      <c r="AGY61" s="195"/>
      <c r="AGZ61" s="195"/>
      <c r="AHA61" s="195"/>
      <c r="AHB61" s="195"/>
      <c r="AHC61" s="195"/>
      <c r="AHD61" s="195"/>
      <c r="AHE61" s="195"/>
      <c r="AHF61" s="195"/>
      <c r="AHG61" s="195"/>
      <c r="AHH61" s="195"/>
      <c r="AHI61" s="195"/>
      <c r="AHJ61" s="195"/>
      <c r="AHK61" s="195"/>
      <c r="AHL61" s="195"/>
      <c r="AHM61" s="195"/>
      <c r="AHN61" s="195"/>
      <c r="AHO61" s="195"/>
      <c r="AHP61" s="195"/>
      <c r="AHQ61" s="195"/>
      <c r="AHR61" s="195"/>
      <c r="AHS61" s="195"/>
      <c r="AHT61" s="195"/>
      <c r="AHU61" s="195"/>
      <c r="AHV61" s="195"/>
      <c r="AHW61" s="195"/>
      <c r="AHX61" s="195"/>
      <c r="AHY61" s="195"/>
      <c r="AHZ61" s="195"/>
      <c r="AIA61" s="195"/>
      <c r="AIB61" s="195"/>
      <c r="AIC61" s="195"/>
      <c r="AID61" s="195"/>
      <c r="AIE61" s="195"/>
      <c r="AIF61" s="195"/>
      <c r="AIG61" s="195"/>
      <c r="AIH61" s="195"/>
      <c r="AII61" s="195"/>
      <c r="AIJ61" s="195"/>
      <c r="AIK61" s="195"/>
      <c r="AIL61" s="195"/>
      <c r="AIM61" s="195"/>
      <c r="AIN61" s="195"/>
      <c r="AIO61" s="195"/>
      <c r="AIP61" s="195"/>
      <c r="AIQ61" s="195"/>
      <c r="AIR61" s="195"/>
      <c r="AIS61" s="195"/>
      <c r="AIT61" s="195"/>
      <c r="AIU61" s="195"/>
      <c r="AIV61" s="195"/>
      <c r="AIW61" s="195"/>
      <c r="AIX61" s="195"/>
      <c r="AIY61" s="195"/>
      <c r="AIZ61" s="195"/>
      <c r="AJA61" s="195"/>
      <c r="AJB61" s="195"/>
      <c r="AJC61" s="195"/>
      <c r="AJD61" s="195"/>
      <c r="AJE61" s="195"/>
      <c r="AJF61" s="195"/>
      <c r="AJG61" s="195"/>
      <c r="AJH61" s="195"/>
      <c r="AJI61" s="195"/>
      <c r="AJJ61" s="195"/>
      <c r="AJK61" s="195"/>
      <c r="AJL61" s="195"/>
      <c r="AJM61" s="195"/>
      <c r="AJN61" s="195"/>
      <c r="AJO61" s="195"/>
      <c r="AJP61" s="195"/>
      <c r="AJQ61" s="195"/>
      <c r="AJR61" s="195"/>
      <c r="AJS61" s="195"/>
      <c r="AJT61" s="195"/>
      <c r="AJU61" s="195"/>
      <c r="AJV61" s="195"/>
      <c r="AJW61" s="195"/>
      <c r="AJX61" s="195"/>
      <c r="AJY61" s="195"/>
      <c r="AJZ61" s="195"/>
      <c r="AKA61" s="195"/>
      <c r="AKB61" s="195"/>
      <c r="AKC61" s="195"/>
      <c r="AKD61" s="195"/>
      <c r="AKE61" s="195"/>
      <c r="AKF61" s="195"/>
      <c r="AKG61" s="195"/>
      <c r="AKH61" s="195"/>
      <c r="AKI61" s="195"/>
      <c r="AKJ61" s="195"/>
      <c r="AKK61" s="195"/>
      <c r="AKL61" s="195"/>
      <c r="AKM61" s="195"/>
      <c r="AKN61" s="195"/>
      <c r="AKO61" s="195"/>
      <c r="AKP61" s="195"/>
      <c r="AKQ61" s="195"/>
      <c r="AKR61" s="195">
        <v>1.4430699999999999E-3</v>
      </c>
      <c r="AKS61" s="195"/>
      <c r="AKT61" s="195"/>
      <c r="AKU61" s="195"/>
      <c r="AKV61" s="195"/>
      <c r="AKW61" s="195"/>
      <c r="AKX61" s="195"/>
      <c r="AKY61" s="195"/>
      <c r="AKZ61" s="195"/>
      <c r="ALA61" s="195"/>
      <c r="ALB61" s="195"/>
      <c r="ALC61" s="195"/>
      <c r="ALD61" s="195"/>
      <c r="ALE61" s="195"/>
      <c r="ALF61" s="195"/>
      <c r="ALG61" s="195"/>
      <c r="ALH61" s="195"/>
      <c r="ALI61" s="195"/>
      <c r="ALJ61" s="195"/>
      <c r="ALK61" s="195"/>
      <c r="ALL61" s="195"/>
      <c r="ALM61" s="195"/>
      <c r="ALN61" s="195"/>
      <c r="ALO61" s="195"/>
      <c r="ALP61" s="195"/>
      <c r="ALQ61" s="195"/>
      <c r="ALR61" s="195"/>
      <c r="ALS61" s="195"/>
      <c r="ALT61" s="195"/>
      <c r="ALU61" s="195"/>
      <c r="ALV61" s="195"/>
      <c r="ALW61" s="195"/>
      <c r="ALX61" s="195"/>
      <c r="ALY61" s="195"/>
      <c r="ALZ61" s="195"/>
      <c r="AMA61" s="195"/>
      <c r="AMB61" s="195"/>
      <c r="AMC61" s="195"/>
      <c r="AMD61" s="195"/>
      <c r="AME61" s="195"/>
      <c r="AMF61" s="195"/>
      <c r="AMG61" s="195"/>
      <c r="AMH61" s="195"/>
      <c r="AMI61" s="195"/>
      <c r="AMJ61" s="195"/>
      <c r="AMK61" s="195"/>
      <c r="AML61" s="195"/>
      <c r="AMM61" s="195"/>
      <c r="AMN61" s="195"/>
      <c r="AMO61" s="195"/>
      <c r="AMP61" s="195"/>
      <c r="AMQ61" s="195"/>
      <c r="AMR61" s="195">
        <f t="shared" si="49"/>
        <v>0</v>
      </c>
      <c r="AMS61" s="195">
        <f t="shared" si="50"/>
        <v>0</v>
      </c>
      <c r="AMT61" s="195"/>
      <c r="AMU61" s="195"/>
      <c r="AMV61" s="195"/>
      <c r="AMW61" s="195"/>
      <c r="AMX61" s="195"/>
      <c r="AMY61" s="195"/>
      <c r="AMZ61" s="195"/>
      <c r="ANA61" s="195"/>
      <c r="ANB61" s="195"/>
      <c r="ANC61" s="195"/>
      <c r="AND61" s="195"/>
      <c r="ANE61" s="195">
        <f t="shared" si="51"/>
        <v>0</v>
      </c>
      <c r="ANF61" s="195"/>
      <c r="ANG61" s="195"/>
      <c r="ANH61" s="195"/>
      <c r="ANI61" s="195"/>
      <c r="ANJ61" s="195"/>
      <c r="ANK61" s="195"/>
      <c r="ANL61" s="195"/>
      <c r="ANM61" s="195"/>
      <c r="ANN61" s="195"/>
      <c r="ANO61" s="195"/>
      <c r="ANP61" s="195"/>
      <c r="ANQ61" s="195"/>
      <c r="ANR61" s="195">
        <f t="shared" si="52"/>
        <v>0</v>
      </c>
      <c r="ANS61" s="195"/>
      <c r="ANT61" s="195"/>
      <c r="ANU61" s="195"/>
      <c r="ANV61" s="195"/>
      <c r="ANW61" s="195"/>
      <c r="ANX61" s="195"/>
      <c r="ANY61" s="195"/>
      <c r="ANZ61" s="195"/>
      <c r="AOA61" s="195"/>
      <c r="AOB61" s="195"/>
      <c r="AOC61" s="195"/>
      <c r="AOD61" s="195"/>
      <c r="AOE61" s="195"/>
      <c r="AOF61" s="195"/>
      <c r="AOG61" s="195"/>
      <c r="AOH61" s="195"/>
      <c r="AOI61" s="195"/>
      <c r="AOJ61" s="195"/>
      <c r="AOK61" s="195"/>
      <c r="AOL61" s="195"/>
      <c r="AOM61" s="195"/>
      <c r="AON61" s="195"/>
      <c r="AOO61" s="195"/>
      <c r="AOP61" s="195"/>
      <c r="AOQ61" s="195"/>
      <c r="AOR61" s="195"/>
      <c r="AOS61" s="195"/>
      <c r="AOT61" s="195"/>
      <c r="AOU61" s="195"/>
      <c r="AOV61" s="195"/>
      <c r="AOW61" s="195"/>
      <c r="AOX61" s="195"/>
      <c r="AOY61" s="195"/>
      <c r="AOZ61" s="195"/>
      <c r="APA61" s="195"/>
      <c r="APB61" s="195">
        <f t="shared" si="53"/>
        <v>0</v>
      </c>
      <c r="APC61" s="195"/>
      <c r="APD61" s="195"/>
      <c r="APE61" s="195"/>
      <c r="APF61" s="195"/>
      <c r="APG61" s="195"/>
      <c r="APH61" s="195"/>
      <c r="API61" s="195"/>
      <c r="APJ61" s="195"/>
      <c r="APK61" s="195"/>
      <c r="APL61" s="195"/>
      <c r="APM61" s="195"/>
      <c r="APN61" s="195"/>
      <c r="APO61" s="195"/>
      <c r="APP61" s="195"/>
      <c r="APQ61" s="195"/>
      <c r="APR61" s="195"/>
      <c r="APS61" s="195"/>
      <c r="APT61" s="195"/>
      <c r="APU61" s="195">
        <f t="shared" si="54"/>
        <v>0</v>
      </c>
      <c r="APV61" s="195"/>
      <c r="APW61" s="195"/>
      <c r="APX61" s="195"/>
      <c r="APY61" s="195"/>
      <c r="APZ61" s="195"/>
      <c r="AQA61" s="195"/>
      <c r="AQB61" s="195"/>
      <c r="AQC61" s="195"/>
      <c r="AQD61" s="195"/>
      <c r="AQE61" s="195"/>
      <c r="AQF61" s="195"/>
      <c r="AQG61" s="195"/>
      <c r="AQH61" s="195"/>
      <c r="AQI61" s="195"/>
      <c r="AQJ61" s="195"/>
      <c r="AQK61" s="195"/>
      <c r="AQL61" s="195"/>
      <c r="AQM61" s="195"/>
      <c r="AQN61" s="195"/>
      <c r="AQO61" s="195"/>
      <c r="AQP61" s="195"/>
      <c r="AQQ61" s="195"/>
      <c r="AQR61" s="195">
        <f t="shared" si="55"/>
        <v>0</v>
      </c>
      <c r="AQS61" s="195"/>
      <c r="AQT61" s="195"/>
      <c r="AQU61" s="195"/>
      <c r="AQV61" s="195"/>
      <c r="AQW61" s="195"/>
      <c r="AQX61" s="195"/>
      <c r="AQY61" s="195"/>
      <c r="AQZ61" s="195"/>
      <c r="ARA61" s="195"/>
      <c r="ARB61" s="195"/>
      <c r="ARC61" s="195"/>
      <c r="ARD61" s="195"/>
      <c r="ARE61" s="195"/>
      <c r="ARF61" s="195"/>
      <c r="ARG61" s="195"/>
      <c r="ARH61" s="195"/>
      <c r="ARI61" s="195"/>
      <c r="ARJ61" s="195"/>
      <c r="ARK61" s="195"/>
      <c r="ARL61" s="195"/>
      <c r="ARM61" s="195"/>
      <c r="ARN61" s="195"/>
      <c r="ARO61" s="195"/>
      <c r="ARP61" s="195"/>
      <c r="ARQ61" s="195"/>
      <c r="ARR61" s="195"/>
      <c r="ARS61" s="195"/>
      <c r="ART61" s="195"/>
      <c r="ARU61" s="195"/>
      <c r="ARV61" s="195"/>
      <c r="ARW61" s="195"/>
      <c r="ARX61" s="195"/>
      <c r="ARY61" s="195"/>
      <c r="ARZ61" s="195"/>
      <c r="ASA61" s="195"/>
      <c r="ASB61" s="195"/>
      <c r="ASC61" s="195"/>
      <c r="ASD61" s="195"/>
      <c r="ASE61" s="195"/>
      <c r="ASF61" s="195"/>
      <c r="ASG61" s="195"/>
      <c r="ASH61" s="195"/>
      <c r="ASI61" s="195"/>
      <c r="ASJ61" s="195"/>
      <c r="ASK61" s="195"/>
      <c r="ASL61" s="195"/>
      <c r="ASM61" s="195"/>
      <c r="ASN61" s="195"/>
      <c r="ASO61" s="195"/>
      <c r="ASP61" s="195"/>
      <c r="ASQ61" s="195"/>
      <c r="ASR61" s="195"/>
      <c r="ASS61" s="195"/>
      <c r="AST61" s="195"/>
      <c r="ASU61" s="195"/>
      <c r="ASV61" s="195"/>
      <c r="ASW61" s="195"/>
      <c r="ASX61" s="195"/>
      <c r="ASY61" s="195"/>
      <c r="ASZ61" s="195"/>
      <c r="ATA61" s="195"/>
      <c r="ATB61" s="195"/>
      <c r="ATC61" s="195"/>
      <c r="ATD61" s="195"/>
      <c r="ATE61" s="195"/>
      <c r="ATF61" s="195"/>
      <c r="ATG61" s="195"/>
      <c r="ATH61" s="195"/>
      <c r="ATI61" s="195"/>
      <c r="ATJ61" s="195"/>
      <c r="ATK61" s="195"/>
      <c r="ATL61" s="195"/>
      <c r="ATM61" s="195"/>
      <c r="ATN61" s="195"/>
      <c r="ATO61" s="195"/>
      <c r="ATP61" s="195"/>
      <c r="ATQ61" s="195"/>
      <c r="ATR61" s="195"/>
      <c r="ATS61" s="195"/>
      <c r="ATT61" s="195"/>
      <c r="ATU61" s="195"/>
      <c r="ATV61" s="195"/>
      <c r="ATW61" s="195"/>
      <c r="ATX61" s="195"/>
      <c r="ATY61" s="195"/>
      <c r="ATZ61" s="195"/>
      <c r="AUA61" s="195"/>
      <c r="AUB61" s="195"/>
      <c r="AUC61" s="195"/>
      <c r="AUD61" s="195"/>
      <c r="AUE61" s="195"/>
      <c r="AUF61" s="195"/>
      <c r="AUG61" s="195"/>
      <c r="AUH61" s="195"/>
      <c r="AUI61" s="195"/>
      <c r="AUJ61" s="195"/>
      <c r="AUK61" s="195"/>
      <c r="AUL61" s="195"/>
      <c r="AUM61" s="195"/>
      <c r="AUN61" s="195"/>
      <c r="AUO61" s="195"/>
      <c r="AUP61" s="195"/>
      <c r="AUQ61" s="195"/>
      <c r="AUR61" s="195"/>
      <c r="AUS61" s="195"/>
      <c r="AUT61" s="195"/>
      <c r="AUU61" s="195"/>
      <c r="AUV61" s="195"/>
      <c r="AUW61" s="195"/>
      <c r="AUX61" s="195"/>
      <c r="AUY61" s="195"/>
      <c r="AUZ61" s="195"/>
      <c r="AVA61" s="195"/>
      <c r="AVB61" s="195"/>
      <c r="AVC61" s="195"/>
      <c r="AVD61" s="195"/>
      <c r="AVE61" s="195"/>
      <c r="AVF61" s="195"/>
      <c r="AVG61" s="195"/>
      <c r="AVH61" s="195"/>
      <c r="AVI61" s="195"/>
      <c r="AVJ61" s="195"/>
      <c r="AVK61" s="195"/>
      <c r="AVL61" s="195"/>
      <c r="AVM61" s="195"/>
      <c r="AVN61" s="195"/>
      <c r="AVO61" s="195"/>
      <c r="AVP61" s="195"/>
      <c r="AVQ61" s="195"/>
      <c r="AVR61" s="195"/>
      <c r="AVS61" s="195"/>
      <c r="AVT61" s="195"/>
      <c r="AVU61" s="195"/>
      <c r="AVV61" s="195"/>
      <c r="AVW61" s="195"/>
      <c r="AVX61" s="195"/>
      <c r="AVY61" s="195"/>
      <c r="AVZ61" s="195"/>
      <c r="AWA61" s="195"/>
      <c r="AWB61" s="195"/>
      <c r="AWC61" s="195"/>
      <c r="AWD61" s="195"/>
      <c r="AWE61" s="195"/>
      <c r="AWF61" s="195"/>
      <c r="AWG61" s="195"/>
      <c r="AWH61" s="195"/>
      <c r="AWI61" s="195"/>
      <c r="AWJ61" s="195"/>
      <c r="AWK61" s="195"/>
      <c r="AWL61" s="195"/>
      <c r="AWM61" s="195"/>
      <c r="AWN61" s="195"/>
      <c r="AWO61" s="195"/>
      <c r="AWP61" s="195"/>
      <c r="AWQ61" s="195"/>
      <c r="AWR61" s="195">
        <f t="shared" si="56"/>
        <v>0</v>
      </c>
      <c r="AWS61" s="253"/>
      <c r="AWT61" s="253"/>
      <c r="AWU61" s="253"/>
      <c r="AWV61" s="253"/>
      <c r="AWW61" s="253">
        <f t="shared" si="57"/>
        <v>0</v>
      </c>
      <c r="AWX61" s="253"/>
      <c r="AWY61" s="253"/>
      <c r="AWZ61" s="253">
        <f t="shared" si="58"/>
        <v>0</v>
      </c>
      <c r="AXA61" s="253">
        <f t="shared" si="59"/>
        <v>0</v>
      </c>
      <c r="AXB61" s="195">
        <f t="shared" si="60"/>
        <v>0</v>
      </c>
      <c r="AXC61" s="253"/>
      <c r="AXD61" s="253"/>
      <c r="AXE61" s="253">
        <f t="shared" si="61"/>
        <v>0</v>
      </c>
      <c r="AXF61" s="253"/>
      <c r="AXG61" s="253"/>
      <c r="AXH61" s="253"/>
      <c r="AXI61" s="253"/>
      <c r="AXJ61" s="253"/>
      <c r="AXK61" s="253">
        <f t="shared" si="62"/>
        <v>0</v>
      </c>
      <c r="AXL61" s="253"/>
      <c r="AXM61" s="253"/>
      <c r="AXN61" s="253"/>
      <c r="AXO61" s="253"/>
      <c r="AXP61" s="253"/>
      <c r="AXQ61" s="253">
        <f t="shared" si="63"/>
        <v>0</v>
      </c>
      <c r="AXR61" s="253"/>
      <c r="AXS61" s="253"/>
      <c r="AXT61" s="253"/>
      <c r="AXU61" s="253"/>
      <c r="AXV61" s="253">
        <f t="shared" si="64"/>
        <v>0</v>
      </c>
      <c r="AXW61" s="253"/>
      <c r="AXX61" s="253"/>
      <c r="AXY61" s="253"/>
      <c r="AXZ61" s="253"/>
      <c r="AYA61" s="253"/>
      <c r="AYB61" s="253">
        <f t="shared" si="65"/>
        <v>0</v>
      </c>
      <c r="AYC61" s="253">
        <f t="shared" si="231"/>
        <v>0</v>
      </c>
      <c r="AYD61" s="253"/>
      <c r="AYE61" s="253"/>
      <c r="AYF61" s="253"/>
      <c r="AYG61" s="253"/>
      <c r="AYH61" s="253"/>
      <c r="AYI61" s="253">
        <f t="shared" si="66"/>
        <v>0</v>
      </c>
      <c r="AYJ61" s="253"/>
      <c r="AYK61" s="253"/>
      <c r="AYL61" s="253"/>
      <c r="AYM61" s="253"/>
      <c r="AYN61" s="253"/>
      <c r="AYO61" s="253">
        <f t="shared" si="67"/>
        <v>0</v>
      </c>
      <c r="AYP61" s="253"/>
      <c r="AYQ61" s="253"/>
      <c r="AYR61" s="253"/>
      <c r="AYS61" s="253"/>
      <c r="AYT61" s="253"/>
      <c r="AYU61" s="253">
        <f t="shared" si="68"/>
        <v>0</v>
      </c>
      <c r="AYV61" s="253"/>
      <c r="AYW61" s="253"/>
      <c r="AYX61" s="253"/>
      <c r="AYY61" s="253">
        <f t="shared" si="69"/>
        <v>0</v>
      </c>
      <c r="AYZ61" s="253">
        <f t="shared" si="70"/>
        <v>0</v>
      </c>
      <c r="AZA61" s="253"/>
      <c r="AZB61" s="253"/>
      <c r="AZC61" s="253"/>
      <c r="AZD61" s="253"/>
      <c r="AZE61" s="253"/>
      <c r="AZF61" s="253">
        <f t="shared" si="71"/>
        <v>0</v>
      </c>
      <c r="AZG61" s="253"/>
      <c r="AZH61" s="253"/>
      <c r="AZI61" s="253"/>
      <c r="AZJ61" s="253"/>
      <c r="AZK61" s="253"/>
      <c r="AZL61" s="253">
        <f t="shared" si="72"/>
        <v>0</v>
      </c>
      <c r="AZM61" s="253"/>
      <c r="AZN61" s="253"/>
      <c r="AZO61" s="253"/>
      <c r="AZP61" s="253"/>
      <c r="AZQ61" s="253"/>
      <c r="AZR61" s="253">
        <f t="shared" si="73"/>
        <v>0</v>
      </c>
      <c r="AZS61" s="253"/>
      <c r="AZT61" s="253"/>
      <c r="AZU61" s="253"/>
      <c r="AZV61" s="253"/>
      <c r="AZW61" s="253"/>
      <c r="AZX61" s="253">
        <f t="shared" si="74"/>
        <v>0</v>
      </c>
      <c r="AZY61" s="253"/>
      <c r="AZZ61" s="253"/>
      <c r="BAA61" s="253">
        <f t="shared" si="75"/>
        <v>0</v>
      </c>
      <c r="BAB61" s="253">
        <f t="shared" si="76"/>
        <v>0</v>
      </c>
      <c r="BAC61" s="253"/>
      <c r="BAD61" s="253"/>
      <c r="BAE61" s="253"/>
      <c r="BAF61" s="253">
        <f t="shared" si="77"/>
        <v>0</v>
      </c>
      <c r="BAG61" s="253"/>
      <c r="BAH61" s="253"/>
      <c r="BAI61" s="253"/>
      <c r="BAJ61" s="253"/>
      <c r="BAK61" s="253">
        <f t="shared" si="78"/>
        <v>0</v>
      </c>
      <c r="BAL61" s="253"/>
      <c r="BAM61" s="253"/>
      <c r="BAN61" s="253"/>
      <c r="BAO61" s="253"/>
      <c r="BAP61" s="253"/>
      <c r="BAQ61" s="253">
        <f t="shared" si="79"/>
        <v>0</v>
      </c>
      <c r="BAR61" s="253"/>
      <c r="BAS61" s="253"/>
      <c r="BAT61" s="253"/>
      <c r="BAU61" s="253"/>
      <c r="BAV61" s="253"/>
      <c r="BAW61" s="253">
        <f t="shared" si="80"/>
        <v>0</v>
      </c>
      <c r="BAX61" s="253"/>
      <c r="BAY61" s="253"/>
      <c r="BAZ61" s="253"/>
      <c r="BBA61" s="253"/>
      <c r="BBB61" s="253">
        <f t="shared" si="81"/>
        <v>0</v>
      </c>
      <c r="BBC61" s="253">
        <f t="shared" si="82"/>
        <v>0</v>
      </c>
      <c r="BBD61" s="253"/>
      <c r="BBE61" s="253"/>
      <c r="BBF61" s="253"/>
      <c r="BBG61" s="253"/>
      <c r="BBH61" s="253"/>
      <c r="BBI61" s="253">
        <f t="shared" si="83"/>
        <v>0</v>
      </c>
      <c r="BBJ61" s="253"/>
      <c r="BBK61" s="253"/>
      <c r="BBL61" s="253"/>
      <c r="BBM61" s="253"/>
      <c r="BBN61" s="253"/>
      <c r="BBO61" s="253">
        <f t="shared" si="84"/>
        <v>0</v>
      </c>
      <c r="BBP61" s="253"/>
      <c r="BBQ61" s="253"/>
      <c r="BBR61" s="253"/>
      <c r="BBS61" s="253"/>
      <c r="BBT61" s="253"/>
      <c r="BBU61" s="253">
        <f t="shared" si="85"/>
        <v>0</v>
      </c>
      <c r="BBV61" s="253"/>
      <c r="BBW61" s="253"/>
      <c r="BBX61" s="253"/>
      <c r="BBY61" s="253"/>
      <c r="BBZ61" s="253"/>
      <c r="BCA61" s="253">
        <f t="shared" si="86"/>
        <v>0</v>
      </c>
      <c r="BCB61" s="253">
        <f t="shared" si="87"/>
        <v>0</v>
      </c>
      <c r="BCC61" s="253"/>
      <c r="BCD61" s="253"/>
      <c r="BCE61" s="253"/>
      <c r="BCF61" s="253"/>
      <c r="BCG61" s="253"/>
      <c r="BCH61" s="253">
        <f t="shared" si="88"/>
        <v>0</v>
      </c>
      <c r="BCI61" s="253"/>
      <c r="BCJ61" s="253"/>
      <c r="BCK61" s="253"/>
      <c r="BCL61" s="253"/>
      <c r="BCM61" s="253">
        <f t="shared" si="232"/>
        <v>0</v>
      </c>
      <c r="BCN61" s="253"/>
      <c r="BCO61" s="253"/>
      <c r="BCP61" s="253"/>
      <c r="BCQ61" s="253"/>
      <c r="BCR61" s="253"/>
      <c r="BCS61" s="253">
        <f t="shared" si="89"/>
        <v>0</v>
      </c>
      <c r="BCT61" s="253"/>
      <c r="BCU61" s="253"/>
      <c r="BCV61" s="253"/>
      <c r="BCW61" s="253"/>
      <c r="BCX61" s="253">
        <f t="shared" si="90"/>
        <v>0</v>
      </c>
      <c r="BCY61" s="253"/>
      <c r="BCZ61" s="253"/>
      <c r="BDA61" s="253">
        <f t="shared" si="91"/>
        <v>0</v>
      </c>
      <c r="BDB61" s="253">
        <f t="shared" si="92"/>
        <v>0</v>
      </c>
      <c r="BDC61" s="253"/>
      <c r="BDD61" s="253"/>
      <c r="BDE61" s="253"/>
      <c r="BDF61" s="253">
        <f t="shared" si="233"/>
        <v>0</v>
      </c>
      <c r="BDG61" s="253"/>
      <c r="BDH61" s="253"/>
      <c r="BDI61" s="253"/>
      <c r="BDJ61" s="253"/>
      <c r="BDK61" s="253"/>
      <c r="BDL61" s="253">
        <f t="shared" si="93"/>
        <v>0</v>
      </c>
      <c r="BDM61" s="253"/>
      <c r="BDN61" s="253"/>
      <c r="BDO61" s="253"/>
      <c r="BDP61" s="253"/>
      <c r="BDQ61" s="253">
        <f t="shared" si="94"/>
        <v>0</v>
      </c>
      <c r="BDR61" s="253"/>
      <c r="BDS61" s="253"/>
      <c r="BDT61" s="253"/>
      <c r="BDU61" s="253"/>
      <c r="BDV61" s="253"/>
      <c r="BDW61" s="253">
        <f t="shared" si="95"/>
        <v>0</v>
      </c>
      <c r="BDX61" s="253"/>
      <c r="BDY61" s="253"/>
      <c r="BDZ61" s="253"/>
      <c r="BEA61" s="253"/>
      <c r="BEB61" s="253"/>
      <c r="BEC61" s="253">
        <f t="shared" si="96"/>
        <v>0</v>
      </c>
      <c r="BED61" s="253">
        <f t="shared" si="97"/>
        <v>0</v>
      </c>
      <c r="BEE61" s="253"/>
      <c r="BEF61" s="253"/>
      <c r="BEG61" s="253"/>
      <c r="BEH61" s="253"/>
      <c r="BEI61" s="253">
        <f t="shared" si="98"/>
        <v>0</v>
      </c>
      <c r="BEJ61" s="253"/>
      <c r="BEK61" s="253"/>
      <c r="BEL61" s="253"/>
      <c r="BEM61" s="253"/>
      <c r="BEN61" s="253"/>
      <c r="BEO61" s="253">
        <f t="shared" si="99"/>
        <v>0</v>
      </c>
      <c r="BEP61" s="253"/>
      <c r="BEQ61" s="253"/>
      <c r="BER61" s="253"/>
      <c r="BES61" s="253"/>
      <c r="BET61" s="253"/>
      <c r="BEU61" s="253">
        <f t="shared" si="234"/>
        <v>0</v>
      </c>
      <c r="BEV61" s="253"/>
      <c r="BEW61" s="253"/>
      <c r="BEX61" s="253"/>
      <c r="BEY61" s="253"/>
      <c r="BEZ61" s="253"/>
      <c r="BFA61" s="253">
        <f t="shared" si="100"/>
        <v>0</v>
      </c>
      <c r="BFB61" s="253"/>
      <c r="BFC61" s="253">
        <f t="shared" si="101"/>
        <v>0</v>
      </c>
      <c r="BFD61" s="253">
        <f t="shared" si="235"/>
        <v>0</v>
      </c>
      <c r="BFE61" s="253"/>
      <c r="BFF61" s="253"/>
      <c r="BFG61" s="253"/>
      <c r="BFH61" s="253"/>
      <c r="BFI61" s="253">
        <f t="shared" si="102"/>
        <v>0</v>
      </c>
      <c r="BFJ61" s="253"/>
      <c r="BFK61" s="253"/>
      <c r="BFL61" s="253"/>
      <c r="BFM61" s="253"/>
      <c r="BFN61" s="253"/>
      <c r="BFO61" s="253">
        <f t="shared" si="103"/>
        <v>0</v>
      </c>
      <c r="BFP61" s="253"/>
      <c r="BFQ61" s="253"/>
      <c r="BFR61" s="253"/>
      <c r="BFS61" s="253"/>
      <c r="BFT61" s="253"/>
      <c r="BFU61" s="253">
        <f t="shared" si="236"/>
        <v>0</v>
      </c>
      <c r="BFV61" s="253"/>
      <c r="BFW61" s="253"/>
      <c r="BFX61" s="253"/>
      <c r="BFY61" s="253"/>
      <c r="BFZ61" s="253"/>
      <c r="BGA61" s="253">
        <f t="shared" si="104"/>
        <v>0</v>
      </c>
      <c r="BGB61" s="253"/>
      <c r="BGC61" s="253"/>
      <c r="BGD61" s="253"/>
      <c r="BGE61" s="253">
        <f t="shared" si="105"/>
        <v>0</v>
      </c>
      <c r="BGF61" s="253">
        <f t="shared" si="237"/>
        <v>0</v>
      </c>
      <c r="BGG61" s="253"/>
      <c r="BGH61" s="253"/>
      <c r="BGI61" s="253">
        <f t="shared" si="106"/>
        <v>0</v>
      </c>
      <c r="BGJ61" s="253"/>
      <c r="BGK61" s="253"/>
      <c r="BGL61" s="253"/>
      <c r="BGM61" s="253"/>
      <c r="BGN61" s="253"/>
      <c r="BGO61" s="253">
        <f t="shared" si="107"/>
        <v>0</v>
      </c>
      <c r="BGP61" s="253"/>
      <c r="BGQ61" s="253"/>
      <c r="BGR61" s="253"/>
      <c r="BGS61" s="253"/>
      <c r="BGT61" s="253"/>
      <c r="BGU61" s="253">
        <f t="shared" si="108"/>
        <v>0</v>
      </c>
      <c r="BGV61" s="253"/>
      <c r="BGW61" s="253"/>
      <c r="BGX61" s="253"/>
      <c r="BGY61" s="253"/>
      <c r="BGZ61" s="253"/>
      <c r="BHA61" s="253">
        <f t="shared" si="109"/>
        <v>0</v>
      </c>
      <c r="BHB61" s="253"/>
      <c r="BHC61" s="253"/>
      <c r="BHD61" s="253"/>
      <c r="BHE61" s="253"/>
      <c r="BHF61" s="253"/>
      <c r="BHG61" s="253">
        <f t="shared" si="110"/>
        <v>0</v>
      </c>
      <c r="BHH61" s="253">
        <f t="shared" si="111"/>
        <v>0</v>
      </c>
      <c r="BHI61" s="253"/>
      <c r="BHJ61" s="253"/>
      <c r="BHK61" s="253"/>
      <c r="BHL61" s="253"/>
      <c r="BHM61" s="253">
        <f t="shared" si="112"/>
        <v>0</v>
      </c>
      <c r="BHN61" s="253"/>
      <c r="BHO61" s="253"/>
      <c r="BHP61" s="253"/>
      <c r="BHQ61" s="253"/>
      <c r="BHR61" s="253"/>
      <c r="BHS61" s="253">
        <f t="shared" si="113"/>
        <v>0</v>
      </c>
      <c r="BHT61" s="253"/>
      <c r="BHU61" s="253"/>
      <c r="BHV61" s="253"/>
      <c r="BHW61" s="253"/>
      <c r="BHX61" s="253"/>
      <c r="BHY61" s="253">
        <f t="shared" si="114"/>
        <v>0</v>
      </c>
      <c r="BHZ61" s="253"/>
      <c r="BIA61" s="253"/>
      <c r="BIB61" s="253"/>
      <c r="BIC61" s="253"/>
      <c r="BID61" s="253"/>
      <c r="BIE61" s="253">
        <f t="shared" si="115"/>
        <v>0</v>
      </c>
      <c r="BIF61" s="253"/>
      <c r="BIG61" s="253">
        <f t="shared" si="116"/>
        <v>0</v>
      </c>
      <c r="BIH61" s="253">
        <f t="shared" si="117"/>
        <v>0</v>
      </c>
      <c r="BII61" s="253"/>
      <c r="BIJ61" s="253"/>
      <c r="BIK61" s="253"/>
      <c r="BIL61" s="253"/>
      <c r="BIM61" s="253">
        <f t="shared" si="118"/>
        <v>0</v>
      </c>
      <c r="BIN61" s="253"/>
      <c r="BIO61" s="253"/>
      <c r="BIP61" s="253"/>
      <c r="BIQ61" s="253"/>
      <c r="BIR61" s="253"/>
      <c r="BIS61" s="253">
        <f t="shared" si="119"/>
        <v>0</v>
      </c>
      <c r="BIT61" s="253"/>
      <c r="BIU61" s="253"/>
      <c r="BIV61" s="253"/>
      <c r="BIW61" s="253"/>
      <c r="BIX61" s="253"/>
      <c r="BIY61" s="253">
        <f t="shared" si="120"/>
        <v>0</v>
      </c>
      <c r="BIZ61" s="253"/>
      <c r="BJA61" s="253"/>
      <c r="BJB61" s="253"/>
      <c r="BJC61" s="253"/>
      <c r="BJD61" s="253">
        <f t="shared" si="121"/>
        <v>0</v>
      </c>
      <c r="BJE61" s="253"/>
      <c r="BJF61" s="253"/>
      <c r="BJG61" s="253"/>
      <c r="BJH61" s="253"/>
      <c r="BJI61" s="253">
        <f t="shared" si="122"/>
        <v>0</v>
      </c>
      <c r="BJJ61" s="253">
        <f t="shared" si="123"/>
        <v>0</v>
      </c>
      <c r="BJK61" s="253">
        <f t="shared" si="238"/>
        <v>0</v>
      </c>
      <c r="BJL61" s="253"/>
      <c r="BJM61" s="253"/>
      <c r="BJN61" s="253"/>
      <c r="BJO61" s="253"/>
      <c r="BJP61" s="253"/>
      <c r="BJQ61" s="253">
        <f t="shared" si="124"/>
        <v>0</v>
      </c>
      <c r="BJR61" s="253"/>
      <c r="BJS61" s="253"/>
      <c r="BJT61" s="253"/>
      <c r="BJU61" s="253"/>
      <c r="BJV61" s="253"/>
      <c r="BJW61" s="253">
        <f t="shared" si="125"/>
        <v>0</v>
      </c>
      <c r="BJX61" s="253"/>
      <c r="BJY61" s="253"/>
      <c r="BJZ61" s="253"/>
      <c r="BKA61" s="253"/>
      <c r="BKB61" s="253">
        <f t="shared" si="126"/>
        <v>0</v>
      </c>
      <c r="BKC61" s="253"/>
      <c r="BKD61" s="253"/>
      <c r="BKE61" s="253"/>
      <c r="BKF61" s="253"/>
      <c r="BKG61" s="253"/>
      <c r="BKH61" s="253">
        <f t="shared" si="127"/>
        <v>0</v>
      </c>
      <c r="BKI61" s="253">
        <f t="shared" si="128"/>
        <v>0</v>
      </c>
      <c r="BKJ61" s="253"/>
      <c r="BKK61" s="253"/>
      <c r="BKL61" s="253"/>
      <c r="BKM61" s="253"/>
      <c r="BKN61" s="253"/>
      <c r="BKO61" s="253">
        <f t="shared" si="129"/>
        <v>0</v>
      </c>
      <c r="BKP61" s="253"/>
      <c r="BKQ61" s="253"/>
      <c r="BKR61" s="253"/>
      <c r="BKS61" s="253"/>
      <c r="BKT61" s="253"/>
      <c r="BKU61" s="253">
        <f t="shared" si="130"/>
        <v>0</v>
      </c>
      <c r="BKV61" s="253"/>
      <c r="BKW61" s="253"/>
      <c r="BKX61" s="253"/>
      <c r="BKY61" s="253">
        <f t="shared" si="131"/>
        <v>0</v>
      </c>
      <c r="BKZ61" s="253"/>
      <c r="BLA61" s="253"/>
      <c r="BLB61" s="253"/>
      <c r="BLC61" s="253"/>
      <c r="BLD61" s="253"/>
      <c r="BLE61" s="253">
        <f t="shared" si="132"/>
        <v>0</v>
      </c>
      <c r="BLF61" s="196">
        <f t="shared" si="133"/>
        <v>0</v>
      </c>
      <c r="BLG61" s="253"/>
      <c r="BLH61" s="253"/>
      <c r="BLI61" s="253"/>
      <c r="BLJ61" s="253"/>
      <c r="BLK61" s="253"/>
      <c r="BLL61" s="253">
        <f t="shared" si="134"/>
        <v>0</v>
      </c>
      <c r="BLM61" s="253"/>
      <c r="BLN61" s="253"/>
      <c r="BLO61" s="253"/>
      <c r="BLP61" s="253"/>
      <c r="BLQ61" s="253"/>
      <c r="BLR61" s="196">
        <f t="shared" si="135"/>
        <v>0</v>
      </c>
      <c r="BLS61" s="253"/>
      <c r="BLT61" s="253"/>
      <c r="BLU61" s="253"/>
      <c r="BLV61" s="253"/>
      <c r="BLW61" s="253"/>
      <c r="BLX61" s="196">
        <f t="shared" si="239"/>
        <v>0</v>
      </c>
      <c r="BLY61" s="253"/>
      <c r="BLZ61" s="253"/>
      <c r="BMA61" s="253"/>
      <c r="BMB61" s="253"/>
      <c r="BMC61" s="253"/>
      <c r="BMD61" s="196">
        <f t="shared" si="136"/>
        <v>0</v>
      </c>
      <c r="BME61" s="253"/>
      <c r="BMF61" s="253"/>
      <c r="BMG61" s="253"/>
      <c r="BMH61" s="196">
        <f t="shared" si="137"/>
        <v>0</v>
      </c>
      <c r="BMI61" s="196">
        <f t="shared" si="138"/>
        <v>0</v>
      </c>
      <c r="BMJ61" s="253"/>
      <c r="BMK61" s="196">
        <f t="shared" si="139"/>
        <v>0</v>
      </c>
      <c r="BML61" s="253"/>
      <c r="BMM61" s="253"/>
      <c r="BMN61" s="253"/>
      <c r="BMO61" s="253"/>
      <c r="BMP61" s="253"/>
      <c r="BMQ61" s="196">
        <f t="shared" si="140"/>
        <v>0</v>
      </c>
      <c r="BMR61" s="253"/>
      <c r="BMS61" s="253"/>
      <c r="BMT61" s="253"/>
      <c r="BMU61" s="253"/>
      <c r="BMV61" s="253"/>
      <c r="BMW61" s="196">
        <f t="shared" si="141"/>
        <v>0</v>
      </c>
      <c r="BMX61" s="253"/>
      <c r="BMY61" s="253"/>
      <c r="BMZ61" s="253"/>
      <c r="BNA61" s="253"/>
      <c r="BNB61" s="253"/>
      <c r="BNC61" s="196">
        <f t="shared" si="142"/>
        <v>0</v>
      </c>
      <c r="BND61" s="253"/>
      <c r="BNE61" s="253"/>
      <c r="BNF61" s="253"/>
      <c r="BNG61" s="253"/>
      <c r="BNH61" s="253"/>
      <c r="BNI61" s="196">
        <f t="shared" si="143"/>
        <v>0</v>
      </c>
      <c r="BNJ61" s="196">
        <f t="shared" si="144"/>
        <v>0</v>
      </c>
      <c r="BNK61" s="253"/>
      <c r="BNL61" s="253"/>
      <c r="BNM61" s="253"/>
      <c r="BNN61" s="253"/>
      <c r="BNO61" s="253"/>
      <c r="BNP61" s="196">
        <f t="shared" si="145"/>
        <v>0</v>
      </c>
      <c r="BNQ61" s="253"/>
      <c r="BNR61" s="253"/>
      <c r="BNS61" s="253"/>
      <c r="BNT61" s="253"/>
      <c r="BNU61" s="253"/>
      <c r="BNV61" s="196">
        <f t="shared" si="146"/>
        <v>0</v>
      </c>
      <c r="BNW61" s="253"/>
      <c r="BNX61" s="253"/>
      <c r="BNY61" s="253"/>
      <c r="BNZ61" s="253"/>
      <c r="BOA61" s="253"/>
      <c r="BOB61" s="196">
        <f t="shared" si="147"/>
        <v>0</v>
      </c>
      <c r="BOC61" s="253"/>
      <c r="BOD61" s="253"/>
      <c r="BOE61" s="253"/>
      <c r="BOF61" s="253"/>
      <c r="BOG61" s="253"/>
      <c r="BOH61" s="196">
        <f t="shared" si="148"/>
        <v>0</v>
      </c>
      <c r="BOI61" s="253"/>
      <c r="BOJ61" s="196">
        <f t="shared" si="149"/>
        <v>0</v>
      </c>
      <c r="BOK61" s="196">
        <f t="shared" si="150"/>
        <v>0</v>
      </c>
      <c r="BOL61" s="253"/>
      <c r="BOM61" s="253"/>
      <c r="BON61" s="253"/>
      <c r="BOO61" s="196">
        <f t="shared" si="240"/>
        <v>0</v>
      </c>
      <c r="BOP61" s="196"/>
      <c r="BOQ61" s="196"/>
      <c r="BOR61" s="196"/>
      <c r="BOS61" s="196"/>
      <c r="BOT61" s="196"/>
      <c r="BOU61" s="196">
        <f t="shared" si="151"/>
        <v>0</v>
      </c>
      <c r="BOV61" s="196"/>
      <c r="BOW61" s="196"/>
      <c r="BOX61" s="196"/>
      <c r="BOY61" s="196"/>
      <c r="BOZ61" s="196"/>
      <c r="BPA61" s="196"/>
      <c r="BPB61" s="196">
        <f t="shared" si="152"/>
        <v>0</v>
      </c>
      <c r="BPC61" s="196"/>
      <c r="BPD61" s="196"/>
      <c r="BPE61" s="196"/>
      <c r="BPF61" s="196"/>
      <c r="BPG61" s="196">
        <f t="shared" si="153"/>
        <v>0</v>
      </c>
      <c r="BPH61" s="196"/>
      <c r="BPI61" s="196"/>
      <c r="BPJ61" s="196"/>
      <c r="BPK61" s="196">
        <f t="shared" si="154"/>
        <v>0</v>
      </c>
      <c r="BPL61" s="196">
        <f t="shared" si="155"/>
        <v>0</v>
      </c>
      <c r="BPM61" s="196"/>
      <c r="BPN61" s="196"/>
      <c r="BPO61" s="196">
        <f t="shared" si="156"/>
        <v>0</v>
      </c>
      <c r="BPP61" s="196"/>
      <c r="BPQ61" s="196"/>
      <c r="BPR61" s="196"/>
      <c r="BPS61" s="196"/>
      <c r="BPT61" s="196"/>
      <c r="BPU61" s="196">
        <f t="shared" si="157"/>
        <v>0</v>
      </c>
      <c r="BPV61" s="196"/>
      <c r="BPW61" s="196"/>
      <c r="BPX61" s="196"/>
      <c r="BPY61" s="196"/>
      <c r="BPZ61" s="196">
        <f t="shared" si="241"/>
        <v>0</v>
      </c>
      <c r="BQA61" s="196"/>
      <c r="BQB61" s="196"/>
      <c r="BQC61" s="196"/>
      <c r="BQD61" s="196"/>
      <c r="BQE61" s="196"/>
      <c r="BQF61" s="196">
        <f t="shared" si="158"/>
        <v>0</v>
      </c>
      <c r="BQG61" s="196"/>
      <c r="BQH61" s="196"/>
      <c r="BQI61" s="196"/>
      <c r="BQJ61" s="196"/>
      <c r="BQK61" s="196"/>
      <c r="BQL61" s="196">
        <f t="shared" si="159"/>
        <v>0</v>
      </c>
      <c r="BQM61" s="196">
        <f t="shared" si="242"/>
        <v>0</v>
      </c>
      <c r="BQN61" s="196"/>
      <c r="BQO61" s="196"/>
      <c r="BQP61" s="196"/>
      <c r="BQQ61" s="196"/>
      <c r="BQR61" s="196">
        <f t="shared" si="160"/>
        <v>0</v>
      </c>
      <c r="BQS61" s="196"/>
      <c r="BQT61" s="196"/>
      <c r="BQU61" s="196"/>
      <c r="BQV61" s="196"/>
      <c r="BQW61" s="196"/>
      <c r="BQX61" s="196">
        <f t="shared" si="161"/>
        <v>0</v>
      </c>
      <c r="BQY61" s="196"/>
      <c r="BQZ61" s="196"/>
      <c r="BRA61" s="196"/>
      <c r="BRB61" s="196"/>
      <c r="BRC61" s="196"/>
      <c r="BRD61" s="196">
        <f t="shared" si="162"/>
        <v>0</v>
      </c>
      <c r="BRE61" s="196"/>
      <c r="BRF61" s="196"/>
      <c r="BRG61" s="196"/>
      <c r="BRH61" s="196"/>
      <c r="BRI61" s="196"/>
      <c r="BRJ61" s="196">
        <f t="shared" si="163"/>
        <v>0</v>
      </c>
      <c r="BRK61" s="196"/>
      <c r="BRL61" s="196"/>
      <c r="BRM61" s="196">
        <f t="shared" si="164"/>
        <v>0</v>
      </c>
      <c r="BRN61" s="196">
        <f t="shared" si="243"/>
        <v>0</v>
      </c>
      <c r="BRO61" s="196"/>
      <c r="BRP61" s="196"/>
      <c r="BRQ61" s="196"/>
      <c r="BRR61" s="196">
        <f t="shared" si="165"/>
        <v>0</v>
      </c>
      <c r="BRS61" s="196"/>
      <c r="BRT61" s="196"/>
      <c r="BRU61" s="196"/>
      <c r="BRV61" s="196"/>
      <c r="BRW61" s="196"/>
      <c r="BRX61" s="196">
        <f t="shared" si="166"/>
        <v>0</v>
      </c>
      <c r="BRY61" s="196"/>
      <c r="BRZ61" s="196"/>
      <c r="BSA61" s="196"/>
      <c r="BSB61" s="196"/>
      <c r="BSC61" s="196"/>
      <c r="BSD61" s="196">
        <f t="shared" si="167"/>
        <v>0</v>
      </c>
      <c r="BSE61" s="196"/>
      <c r="BSF61" s="196"/>
      <c r="BSG61" s="196"/>
      <c r="BSH61" s="196"/>
      <c r="BSI61" s="196"/>
      <c r="BSJ61" s="196">
        <f t="shared" si="168"/>
        <v>0</v>
      </c>
      <c r="BSK61" s="196"/>
      <c r="BSL61" s="196"/>
      <c r="BSM61" s="196"/>
      <c r="BSN61" s="196"/>
      <c r="BSO61" s="196">
        <f t="shared" si="169"/>
        <v>0</v>
      </c>
      <c r="BSP61" s="196">
        <f t="shared" si="170"/>
        <v>0</v>
      </c>
      <c r="BSQ61" s="196"/>
      <c r="BSR61" s="196">
        <f t="shared" si="171"/>
        <v>0</v>
      </c>
      <c r="BSS61" s="196"/>
      <c r="BST61" s="196"/>
      <c r="BSU61" s="196"/>
      <c r="BSV61" s="196"/>
      <c r="BSW61" s="196"/>
      <c r="BSX61" s="196">
        <f t="shared" si="172"/>
        <v>0</v>
      </c>
      <c r="BSY61" s="196"/>
      <c r="BSZ61" s="196"/>
      <c r="BTA61" s="196"/>
      <c r="BTB61" s="196"/>
      <c r="BTC61" s="196"/>
      <c r="BTD61" s="196">
        <f t="shared" si="173"/>
        <v>0</v>
      </c>
      <c r="BTE61" s="196"/>
      <c r="BTF61" s="196"/>
      <c r="BTG61" s="196"/>
      <c r="BTH61" s="196"/>
      <c r="BTI61" s="196"/>
      <c r="BTJ61" s="196">
        <f t="shared" si="174"/>
        <v>0</v>
      </c>
      <c r="BTK61" s="196"/>
      <c r="BTL61" s="196"/>
      <c r="BTM61" s="196"/>
      <c r="BTN61" s="196"/>
      <c r="BTO61" s="196"/>
      <c r="BTP61" s="196">
        <f t="shared" si="175"/>
        <v>0</v>
      </c>
      <c r="BTQ61" s="196">
        <f t="shared" si="176"/>
        <v>0</v>
      </c>
      <c r="BTR61" s="196"/>
      <c r="BTS61" s="196"/>
      <c r="BTT61" s="196"/>
      <c r="BTU61" s="196"/>
      <c r="BTV61" s="196">
        <f t="shared" si="177"/>
        <v>0</v>
      </c>
      <c r="BTW61" s="196"/>
      <c r="BTX61" s="196"/>
      <c r="BTY61" s="196"/>
      <c r="BTZ61" s="196"/>
      <c r="BUA61" s="196"/>
      <c r="BUB61" s="196">
        <f t="shared" si="178"/>
        <v>0</v>
      </c>
      <c r="BUC61" s="196"/>
      <c r="BUD61" s="196"/>
      <c r="BUE61" s="196"/>
      <c r="BUF61" s="196"/>
      <c r="BUG61" s="196"/>
      <c r="BUH61" s="196">
        <f t="shared" si="179"/>
        <v>0</v>
      </c>
      <c r="BUI61" s="196"/>
      <c r="BUJ61" s="196"/>
      <c r="BUK61" s="196"/>
      <c r="BUL61" s="196"/>
      <c r="BUM61" s="196"/>
      <c r="BUN61" s="196">
        <f t="shared" si="180"/>
        <v>0</v>
      </c>
      <c r="BUO61" s="196"/>
      <c r="BUP61" s="196"/>
      <c r="BUQ61" s="196">
        <f t="shared" si="181"/>
        <v>0</v>
      </c>
      <c r="BUR61" s="196">
        <f t="shared" si="182"/>
        <v>0</v>
      </c>
      <c r="BUS61" s="196"/>
      <c r="BUT61" s="196"/>
      <c r="BUU61" s="196"/>
      <c r="BUV61" s="196">
        <f t="shared" si="183"/>
        <v>0</v>
      </c>
      <c r="BUW61" s="196"/>
      <c r="BUX61" s="196"/>
      <c r="BUY61" s="196"/>
      <c r="BUZ61" s="196"/>
      <c r="BVA61" s="196"/>
      <c r="BVB61" s="196">
        <f t="shared" si="184"/>
        <v>0</v>
      </c>
      <c r="BVC61" s="196"/>
      <c r="BVD61" s="196"/>
      <c r="BVE61" s="196"/>
      <c r="BVF61" s="196"/>
      <c r="BVG61" s="196"/>
      <c r="BVH61" s="196">
        <f t="shared" si="185"/>
        <v>0</v>
      </c>
      <c r="BVI61" s="196"/>
      <c r="BVJ61" s="196"/>
      <c r="BVK61" s="196"/>
      <c r="BVL61" s="196"/>
      <c r="BVM61" s="196"/>
      <c r="BVN61" s="196">
        <f t="shared" si="206"/>
        <v>0</v>
      </c>
      <c r="BVO61" s="196"/>
      <c r="BVP61" s="196"/>
      <c r="BVQ61" s="196"/>
      <c r="BVR61" s="196"/>
      <c r="BVS61" s="196"/>
      <c r="BVT61" s="196">
        <f t="shared" si="186"/>
        <v>0</v>
      </c>
      <c r="BVU61" s="196">
        <f t="shared" si="187"/>
        <v>0</v>
      </c>
      <c r="BVV61" s="196">
        <f t="shared" si="244"/>
        <v>0</v>
      </c>
      <c r="BVW61" s="196"/>
      <c r="BVX61" s="196"/>
      <c r="BVY61" s="196"/>
      <c r="BVZ61" s="196"/>
      <c r="BWA61" s="196"/>
      <c r="BWB61" s="196">
        <f t="shared" si="245"/>
        <v>0</v>
      </c>
      <c r="BWC61" s="196"/>
      <c r="BWD61" s="196"/>
      <c r="BWE61" s="196"/>
      <c r="BWF61" s="196"/>
      <c r="BWG61" s="196"/>
      <c r="BWH61" s="196">
        <f t="shared" si="204"/>
        <v>0</v>
      </c>
      <c r="BWI61" s="196"/>
      <c r="BWJ61" s="196"/>
      <c r="BWK61" s="196"/>
      <c r="BWL61" s="196"/>
      <c r="BWM61" s="196"/>
      <c r="BWN61" s="196">
        <f t="shared" si="209"/>
        <v>0</v>
      </c>
      <c r="BWO61" s="196"/>
      <c r="BWP61" s="196"/>
      <c r="BWQ61" s="196"/>
      <c r="BWR61" s="196"/>
      <c r="BWS61" s="196"/>
      <c r="BWT61" s="196">
        <f t="shared" si="210"/>
        <v>0</v>
      </c>
      <c r="BWU61" s="196"/>
      <c r="BWV61" s="196">
        <f t="shared" si="246"/>
        <v>0</v>
      </c>
      <c r="BWW61" s="196">
        <f t="shared" si="247"/>
        <v>0</v>
      </c>
      <c r="BWX61" s="196"/>
      <c r="BWY61" s="196"/>
      <c r="BWZ61" s="196"/>
      <c r="BXA61" s="196"/>
      <c r="BXB61" s="196">
        <f t="shared" si="190"/>
        <v>0</v>
      </c>
      <c r="BXC61" s="196"/>
      <c r="BXD61" s="196"/>
      <c r="BXE61" s="196"/>
      <c r="BXF61" s="196"/>
      <c r="BXG61" s="196"/>
      <c r="BXH61" s="196">
        <f t="shared" si="191"/>
        <v>0</v>
      </c>
      <c r="BXI61" s="196"/>
      <c r="BXJ61" s="196"/>
      <c r="BXK61" s="196"/>
      <c r="BXL61" s="196"/>
      <c r="BXM61" s="196"/>
      <c r="BXN61" s="196">
        <f t="shared" si="192"/>
        <v>0</v>
      </c>
      <c r="BXO61" s="196"/>
      <c r="BXP61" s="196"/>
      <c r="BXQ61" s="196"/>
      <c r="BXR61" s="196"/>
      <c r="BXS61" s="196"/>
      <c r="BXT61" s="196">
        <f t="shared" si="193"/>
        <v>0</v>
      </c>
      <c r="BXU61" s="196">
        <f t="shared" si="194"/>
        <v>0</v>
      </c>
      <c r="BXV61" s="196"/>
      <c r="BXW61" s="196"/>
      <c r="BXX61" s="196"/>
      <c r="BXY61" s="196">
        <f t="shared" si="195"/>
        <v>0</v>
      </c>
      <c r="BXZ61" s="196"/>
      <c r="BYA61" s="196"/>
      <c r="BYB61" s="196"/>
      <c r="BYC61" s="196"/>
      <c r="BYD61" s="196"/>
      <c r="BYE61" s="196">
        <f t="shared" si="196"/>
        <v>0</v>
      </c>
      <c r="BYF61" s="196"/>
      <c r="BYG61" s="196"/>
      <c r="BYH61" s="196"/>
      <c r="BYI61" s="196"/>
      <c r="BYJ61" s="196"/>
      <c r="BYK61" s="196">
        <f t="shared" si="207"/>
        <v>0</v>
      </c>
      <c r="BYL61" s="196"/>
      <c r="BYM61" s="196"/>
      <c r="BYN61" s="196"/>
      <c r="BYO61" s="196"/>
      <c r="BYP61" s="196"/>
      <c r="BYQ61" s="196">
        <f t="shared" si="205"/>
        <v>0</v>
      </c>
      <c r="BYR61" s="196"/>
      <c r="BYS61" s="196"/>
      <c r="BYT61" s="196"/>
      <c r="BYU61" s="196"/>
      <c r="BYV61" s="196">
        <f t="shared" si="197"/>
        <v>0</v>
      </c>
      <c r="BYW61" s="196">
        <f t="shared" si="198"/>
        <v>0</v>
      </c>
      <c r="BYX61" s="196"/>
      <c r="BYY61" s="196">
        <f t="shared" si="199"/>
        <v>0</v>
      </c>
      <c r="BYZ61" s="196"/>
      <c r="BZA61" s="196"/>
      <c r="BZB61" s="196"/>
      <c r="BZC61" s="196"/>
      <c r="BZD61" s="196"/>
      <c r="BZE61" s="196">
        <f t="shared" si="200"/>
        <v>0</v>
      </c>
      <c r="BZF61" s="196"/>
      <c r="BZG61" s="196"/>
      <c r="BZH61" s="196"/>
      <c r="BZI61" s="196"/>
      <c r="BZJ61" s="196">
        <f t="shared" si="201"/>
        <v>0</v>
      </c>
      <c r="BZK61" s="196"/>
      <c r="BZL61" s="196"/>
      <c r="BZM61" s="196"/>
      <c r="BZN61" s="196"/>
      <c r="BZO61" s="196"/>
      <c r="BZP61" s="196">
        <f t="shared" si="229"/>
        <v>0</v>
      </c>
      <c r="BZQ61" s="196">
        <f t="shared" si="202"/>
        <v>0</v>
      </c>
      <c r="BZR61" s="196">
        <f t="shared" si="203"/>
        <v>0</v>
      </c>
      <c r="BZS61" s="197"/>
      <c r="BZT61" s="197"/>
      <c r="BZU61" s="197"/>
      <c r="BZV61" s="197"/>
      <c r="BZW61" s="197"/>
      <c r="BZX61" s="197"/>
      <c r="BZY61" s="197"/>
      <c r="BZZ61" s="197"/>
      <c r="CAA61" s="197"/>
      <c r="CAB61" s="197"/>
      <c r="CAC61" s="197"/>
      <c r="CAD61" s="197"/>
      <c r="CAE61" s="197"/>
      <c r="CAF61" s="199"/>
      <c r="CAG61" s="237"/>
      <c r="CAH61" s="237"/>
      <c r="CAI61" s="197"/>
      <c r="CAJ61" s="197"/>
      <c r="CAK61" s="198"/>
      <c r="CAL61" s="198"/>
      <c r="CAM61" s="198"/>
      <c r="CAN61" s="198"/>
      <c r="CAO61" s="198"/>
      <c r="CAP61" s="199"/>
      <c r="CAQ61" s="211"/>
      <c r="CAR61" s="211"/>
      <c r="CAS61" s="198"/>
      <c r="CAT61" s="199"/>
      <c r="CAU61" s="233"/>
      <c r="CAV61" s="233"/>
      <c r="CAW61" s="198"/>
      <c r="CAX61" s="198"/>
      <c r="CAY61" s="198"/>
      <c r="CAZ61" s="198"/>
      <c r="CBA61" s="198"/>
      <c r="CBB61" s="198"/>
      <c r="CBC61" s="198"/>
      <c r="CBD61" s="198"/>
      <c r="CBE61" s="198"/>
      <c r="CBF61" s="198"/>
      <c r="CBG61" s="198"/>
      <c r="CBH61" s="198"/>
      <c r="CBI61" s="198"/>
      <c r="CBJ61" s="197"/>
      <c r="CBK61" s="197"/>
      <c r="CBL61" s="197"/>
      <c r="CBM61" s="197"/>
      <c r="CBN61" s="197"/>
      <c r="CBO61" s="197"/>
      <c r="CBP61" s="197"/>
      <c r="CBQ61" s="197"/>
      <c r="CBR61" s="197"/>
      <c r="CBS61" s="197"/>
      <c r="CBT61" s="197"/>
      <c r="CBU61" s="197"/>
      <c r="CBV61" s="197"/>
      <c r="CBW61" s="197"/>
      <c r="CBX61" s="197"/>
      <c r="CBY61" s="197"/>
      <c r="CBZ61" s="197"/>
      <c r="CCA61" s="197"/>
      <c r="CCB61" s="197"/>
      <c r="CCC61" s="197"/>
      <c r="CCD61" s="197"/>
      <c r="CCE61" s="197"/>
      <c r="CCF61" s="197"/>
      <c r="CCG61" s="197"/>
      <c r="CCH61" s="197"/>
      <c r="CCI61" s="197"/>
      <c r="CCJ61" s="197"/>
      <c r="CCK61" s="197"/>
      <c r="CCL61" s="197"/>
      <c r="CCM61" s="199"/>
      <c r="CCN61" s="199"/>
      <c r="CCO61" s="199"/>
      <c r="CCP61" s="197"/>
      <c r="CCQ61" s="197"/>
      <c r="CCR61" s="198"/>
      <c r="CCS61" s="198">
        <f t="shared" si="248"/>
        <v>0</v>
      </c>
      <c r="CCT61" s="199"/>
    </row>
    <row r="62" spans="1:2159" s="200" customFormat="1" outlineLevel="1" x14ac:dyDescent="0.2">
      <c r="A62" s="203" t="s">
        <v>49</v>
      </c>
      <c r="B62" s="195">
        <v>0.60663462000000001</v>
      </c>
      <c r="C62" s="195">
        <v>6.3346056300000004</v>
      </c>
      <c r="D62" s="195">
        <v>1.2168554199999999</v>
      </c>
      <c r="E62" s="195">
        <v>0.89914620000000001</v>
      </c>
      <c r="F62" s="195">
        <v>2.1439941999999999</v>
      </c>
      <c r="G62" s="195">
        <v>1.51877124</v>
      </c>
      <c r="H62" s="195">
        <v>2.9253464699999996</v>
      </c>
      <c r="I62" s="195">
        <v>2.2093860200000002</v>
      </c>
      <c r="J62" s="195">
        <v>1.2846681099999999</v>
      </c>
      <c r="K62" s="195">
        <v>0.72967231999999993</v>
      </c>
      <c r="L62" s="195">
        <v>9.4811729399999987</v>
      </c>
      <c r="M62" s="195">
        <v>0.64790475999999997</v>
      </c>
      <c r="N62" s="195">
        <v>5.0578819799999994</v>
      </c>
      <c r="O62" s="195">
        <v>34.449405289999987</v>
      </c>
      <c r="P62" s="195"/>
      <c r="Q62" s="195"/>
      <c r="R62" s="195"/>
      <c r="S62" s="195"/>
      <c r="T62" s="195">
        <v>0.24344042999999999</v>
      </c>
      <c r="U62" s="195">
        <v>0.24344042999999999</v>
      </c>
      <c r="V62" s="195"/>
      <c r="W62" s="195"/>
      <c r="X62" s="195">
        <v>0.13862535999999998</v>
      </c>
      <c r="Y62" s="195"/>
      <c r="Z62" s="195">
        <v>0.16631884</v>
      </c>
      <c r="AA62" s="195">
        <v>0.3049442</v>
      </c>
      <c r="AB62" s="195"/>
      <c r="AC62" s="195">
        <v>4.0066789999999998E-2</v>
      </c>
      <c r="AD62" s="195"/>
      <c r="AE62" s="195"/>
      <c r="AF62" s="195">
        <v>4.0066789999999998E-2</v>
      </c>
      <c r="AG62" s="195">
        <v>4.9662699999999997E-2</v>
      </c>
      <c r="AH62" s="195"/>
      <c r="AI62" s="195">
        <v>0.46368759999999998</v>
      </c>
      <c r="AJ62" s="195"/>
      <c r="AK62" s="195"/>
      <c r="AL62" s="195">
        <v>0.51335029999999993</v>
      </c>
      <c r="AM62" s="195">
        <v>1.1018017199999999</v>
      </c>
      <c r="AN62" s="195">
        <v>0.11623496000000001</v>
      </c>
      <c r="AO62" s="195"/>
      <c r="AP62" s="195"/>
      <c r="AQ62" s="195"/>
      <c r="AR62" s="195"/>
      <c r="AS62" s="195">
        <v>0.11623496000000001</v>
      </c>
      <c r="AT62" s="195"/>
      <c r="AU62" s="195"/>
      <c r="AV62" s="195"/>
      <c r="AW62" s="195"/>
      <c r="AX62" s="195"/>
      <c r="AY62" s="195"/>
      <c r="AZ62" s="195"/>
      <c r="BA62" s="195">
        <v>2.2331200000000002E-2</v>
      </c>
      <c r="BB62" s="195">
        <v>3.4850970000000002E-2</v>
      </c>
      <c r="BC62" s="195">
        <v>5.7182170000000004E-2</v>
      </c>
      <c r="BD62" s="195"/>
      <c r="BE62" s="195">
        <v>4.5890400000000005E-2</v>
      </c>
      <c r="BF62" s="195"/>
      <c r="BG62" s="195"/>
      <c r="BH62" s="195">
        <v>0.20224900000000001</v>
      </c>
      <c r="BI62" s="195">
        <v>0.24813940000000001</v>
      </c>
      <c r="BJ62" s="195"/>
      <c r="BK62" s="195"/>
      <c r="BL62" s="195">
        <v>0.42155652999999998</v>
      </c>
      <c r="BM62" s="195"/>
      <c r="BN62" s="195"/>
      <c r="BO62" s="195"/>
      <c r="BP62" s="195"/>
      <c r="BQ62" s="195"/>
      <c r="BR62" s="195"/>
      <c r="BS62" s="195">
        <v>4.002153E-2</v>
      </c>
      <c r="BT62" s="195"/>
      <c r="BU62" s="195"/>
      <c r="BV62" s="195"/>
      <c r="BW62" s="195">
        <v>4.002153E-2</v>
      </c>
      <c r="BX62" s="195">
        <v>0.14120110999999999</v>
      </c>
      <c r="BY62" s="195"/>
      <c r="BZ62" s="195"/>
      <c r="CA62" s="195"/>
      <c r="CB62" s="195">
        <v>5.7308499999999998E-2</v>
      </c>
      <c r="CC62" s="195">
        <v>0.19850961</v>
      </c>
      <c r="CD62" s="195"/>
      <c r="CE62" s="195">
        <v>6.8573120000000001E-2</v>
      </c>
      <c r="CF62" s="195">
        <v>0.14561750000000001</v>
      </c>
      <c r="CG62" s="195">
        <v>5.1983260000000003E-2</v>
      </c>
      <c r="CH62" s="195">
        <v>0.26617387999999997</v>
      </c>
      <c r="CI62" s="195"/>
      <c r="CJ62" s="195"/>
      <c r="CK62" s="195"/>
      <c r="CL62" s="195"/>
      <c r="CM62" s="195"/>
      <c r="CN62" s="195">
        <v>0.50470501999999995</v>
      </c>
      <c r="CO62" s="195"/>
      <c r="CP62" s="195"/>
      <c r="CQ62" s="195">
        <v>0.34077121999999999</v>
      </c>
      <c r="CR62" s="195">
        <v>0.37447233000000002</v>
      </c>
      <c r="CS62" s="195"/>
      <c r="CT62" s="195"/>
      <c r="CU62" s="195"/>
      <c r="CV62" s="195">
        <v>0.71524355000000006</v>
      </c>
      <c r="CW62" s="195">
        <v>7.0236399999999991E-2</v>
      </c>
      <c r="CX62" s="195"/>
      <c r="CY62" s="195"/>
      <c r="CZ62" s="195">
        <v>1.26553E-3</v>
      </c>
      <c r="DA62" s="195"/>
      <c r="DB62" s="195">
        <v>7.1501929999999991E-2</v>
      </c>
      <c r="DC62" s="195">
        <v>0.69408381000000008</v>
      </c>
      <c r="DD62" s="195"/>
      <c r="DE62" s="195"/>
      <c r="DF62" s="195"/>
      <c r="DG62" s="195"/>
      <c r="DH62" s="195">
        <v>0.69408381000000008</v>
      </c>
      <c r="DI62" s="195">
        <v>0.46635371000000003</v>
      </c>
      <c r="DJ62" s="195"/>
      <c r="DK62" s="195"/>
      <c r="DL62" s="195"/>
      <c r="DM62" s="195"/>
      <c r="DN62" s="195">
        <v>0.46635371000000003</v>
      </c>
      <c r="DO62" s="195">
        <v>1.9471829999999999</v>
      </c>
      <c r="DP62" s="195"/>
      <c r="DQ62" s="195"/>
      <c r="DR62" s="195"/>
      <c r="DS62" s="195">
        <v>0.22387266</v>
      </c>
      <c r="DT62" s="195">
        <v>0.22387266</v>
      </c>
      <c r="DU62" s="195">
        <v>0.11421558</v>
      </c>
      <c r="DV62" s="195"/>
      <c r="DW62" s="195">
        <v>0.12698001</v>
      </c>
      <c r="DX62" s="195"/>
      <c r="DY62" s="195"/>
      <c r="DZ62" s="195">
        <v>0.24119559000000002</v>
      </c>
      <c r="EA62" s="195"/>
      <c r="EB62" s="195"/>
      <c r="EC62" s="195"/>
      <c r="ED62" s="195"/>
      <c r="EE62" s="195">
        <v>0.24935171</v>
      </c>
      <c r="EF62" s="195">
        <v>0.24935171</v>
      </c>
      <c r="EG62" s="195"/>
      <c r="EH62" s="195"/>
      <c r="EI62" s="195"/>
      <c r="EJ62" s="195">
        <v>0.48874647000000004</v>
      </c>
      <c r="EK62" s="195">
        <v>0.48874647000000004</v>
      </c>
      <c r="EL62" s="195"/>
      <c r="EM62" s="195">
        <v>0.16214799999999999</v>
      </c>
      <c r="EN62" s="195">
        <v>0.16214799999999999</v>
      </c>
      <c r="EO62" s="195">
        <v>1.3653144300000002</v>
      </c>
      <c r="EP62" s="195"/>
      <c r="EQ62" s="195"/>
      <c r="ER62" s="195">
        <v>9.7454260000000001E-2</v>
      </c>
      <c r="ES62" s="195">
        <v>9.7454260000000001E-2</v>
      </c>
      <c r="ET62" s="195"/>
      <c r="EU62" s="195">
        <v>6.5060999999999994E-2</v>
      </c>
      <c r="EV62" s="195"/>
      <c r="EW62" s="195"/>
      <c r="EX62" s="195">
        <v>4.5210500000000001E-2</v>
      </c>
      <c r="EY62" s="195">
        <v>0.11027149999999999</v>
      </c>
      <c r="EZ62" s="195"/>
      <c r="FA62" s="195"/>
      <c r="FB62" s="195"/>
      <c r="FC62" s="195"/>
      <c r="FD62" s="195">
        <v>0.10767594999999999</v>
      </c>
      <c r="FE62" s="195">
        <v>0.10767594999999999</v>
      </c>
      <c r="FF62" s="195"/>
      <c r="FG62" s="195"/>
      <c r="FH62" s="195"/>
      <c r="FI62" s="195">
        <v>0.11590775</v>
      </c>
      <c r="FJ62" s="195">
        <v>0.11590775</v>
      </c>
      <c r="FK62" s="195">
        <v>0.32146680999999999</v>
      </c>
      <c r="FL62" s="195"/>
      <c r="FM62" s="195"/>
      <c r="FN62" s="195"/>
      <c r="FO62" s="195">
        <v>0.32146680999999999</v>
      </c>
      <c r="FP62" s="195">
        <v>0.75277626999999991</v>
      </c>
      <c r="FQ62" s="195">
        <v>6.7715520000000001E-2</v>
      </c>
      <c r="FR62" s="195">
        <v>6.7715520000000001E-2</v>
      </c>
      <c r="FS62" s="195"/>
      <c r="FT62" s="195"/>
      <c r="FU62" s="195">
        <v>0.238681</v>
      </c>
      <c r="FV62" s="195"/>
      <c r="FW62" s="195">
        <v>6.5088999999999994E-2</v>
      </c>
      <c r="FX62" s="195">
        <v>0.30376999999999998</v>
      </c>
      <c r="FY62" s="195"/>
      <c r="FZ62" s="195"/>
      <c r="GA62" s="195">
        <v>0.13642451</v>
      </c>
      <c r="GB62" s="195"/>
      <c r="GC62" s="195"/>
      <c r="GD62" s="195">
        <v>0.13642451</v>
      </c>
      <c r="GE62" s="195"/>
      <c r="GF62" s="195"/>
      <c r="GG62" s="195">
        <v>0.35714692999999997</v>
      </c>
      <c r="GH62" s="195"/>
      <c r="GI62" s="195"/>
      <c r="GJ62" s="195">
        <v>0.35714692999999997</v>
      </c>
      <c r="GK62" s="195"/>
      <c r="GL62" s="195"/>
      <c r="GM62" s="195"/>
      <c r="GN62" s="195"/>
      <c r="GO62" s="195">
        <v>0.26175566</v>
      </c>
      <c r="GP62" s="195">
        <v>0.26175566</v>
      </c>
      <c r="GQ62" s="195">
        <v>1.1268126199999999</v>
      </c>
      <c r="GR62" s="195"/>
      <c r="GS62" s="195"/>
      <c r="GT62" s="195"/>
      <c r="GU62" s="195"/>
      <c r="GV62" s="195">
        <v>0.12203905</v>
      </c>
      <c r="GW62" s="195">
        <v>0.12203905</v>
      </c>
      <c r="GX62" s="195"/>
      <c r="GY62" s="195"/>
      <c r="GZ62" s="195"/>
      <c r="HA62" s="195">
        <v>5.0343900000000004E-2</v>
      </c>
      <c r="HB62" s="195">
        <v>4.1399999999999999E-2</v>
      </c>
      <c r="HC62" s="195">
        <v>9.1743900000000003E-2</v>
      </c>
      <c r="HD62" s="195"/>
      <c r="HE62" s="195"/>
      <c r="HF62" s="195"/>
      <c r="HG62" s="195"/>
      <c r="HH62" s="195"/>
      <c r="HI62" s="195"/>
      <c r="HJ62" s="195"/>
      <c r="HK62" s="195"/>
      <c r="HL62" s="195"/>
      <c r="HM62" s="195">
        <v>3.8822909999999995E-2</v>
      </c>
      <c r="HN62" s="195"/>
      <c r="HO62" s="195">
        <v>3.8822909999999995E-2</v>
      </c>
      <c r="HP62" s="195"/>
      <c r="HQ62" s="195"/>
      <c r="HR62" s="195"/>
      <c r="HS62" s="195"/>
      <c r="HT62" s="195">
        <v>0.25260586000000002</v>
      </c>
      <c r="HU62" s="195"/>
      <c r="HV62" s="195"/>
      <c r="HW62" s="195"/>
      <c r="HX62" s="195"/>
      <c r="HY62" s="195"/>
      <c r="HZ62" s="195"/>
      <c r="IA62" s="195"/>
      <c r="IB62" s="195"/>
      <c r="IC62" s="195"/>
      <c r="ID62" s="195">
        <v>0.21</v>
      </c>
      <c r="IE62" s="195"/>
      <c r="IF62" s="195">
        <v>0.47362273999999999</v>
      </c>
      <c r="IG62" s="195"/>
      <c r="IH62" s="195">
        <v>0.25733</v>
      </c>
      <c r="II62" s="195">
        <v>0.94095273999999995</v>
      </c>
      <c r="IJ62" s="195"/>
      <c r="IK62" s="195"/>
      <c r="IL62" s="195"/>
      <c r="IM62" s="195"/>
      <c r="IN62" s="195">
        <v>6.7813100000000001E-2</v>
      </c>
      <c r="IO62" s="195">
        <v>6.7813100000000001E-2</v>
      </c>
      <c r="IP62" s="195"/>
      <c r="IQ62" s="195"/>
      <c r="IR62" s="195">
        <v>8.6389289999999994E-2</v>
      </c>
      <c r="IS62" s="195"/>
      <c r="IT62" s="195"/>
      <c r="IU62" s="195">
        <v>8.6389289999999994E-2</v>
      </c>
      <c r="IV62" s="195">
        <v>1.09515513</v>
      </c>
      <c r="IW62" s="195">
        <v>0.28537483000000002</v>
      </c>
      <c r="IX62" s="195"/>
      <c r="IY62" s="195">
        <v>6.9185469999999999E-2</v>
      </c>
      <c r="IZ62" s="195"/>
      <c r="JA62" s="195"/>
      <c r="JB62" s="195">
        <v>0.35456030000000005</v>
      </c>
      <c r="JC62" s="195"/>
      <c r="JD62" s="195"/>
      <c r="JE62" s="195"/>
      <c r="JF62" s="195"/>
      <c r="JG62" s="195"/>
      <c r="JH62" s="195"/>
      <c r="JI62" s="195"/>
      <c r="JJ62" s="195"/>
      <c r="JK62" s="195">
        <v>4.4909350000000001E-2</v>
      </c>
      <c r="JL62" s="195"/>
      <c r="JM62" s="195"/>
      <c r="JN62" s="195">
        <v>4.4909350000000001E-2</v>
      </c>
      <c r="JO62" s="195"/>
      <c r="JP62" s="195">
        <v>0.11229821000000001</v>
      </c>
      <c r="JQ62" s="195"/>
      <c r="JR62" s="195">
        <v>9.9199999999999997E-2</v>
      </c>
      <c r="JS62" s="195"/>
      <c r="JT62" s="195">
        <v>0.21149821000000002</v>
      </c>
      <c r="JU62" s="195"/>
      <c r="JV62" s="195"/>
      <c r="JW62" s="195">
        <v>0.61096786000000003</v>
      </c>
      <c r="JX62" s="195"/>
      <c r="JY62" s="195"/>
      <c r="JZ62" s="195"/>
      <c r="KA62" s="195"/>
      <c r="KB62" s="195"/>
      <c r="KC62" s="195"/>
      <c r="KD62" s="195">
        <v>3.8441280000000001E-2</v>
      </c>
      <c r="KE62" s="195"/>
      <c r="KF62" s="195"/>
      <c r="KG62" s="195">
        <v>3.8441280000000001E-2</v>
      </c>
      <c r="KH62" s="195"/>
      <c r="KI62" s="195">
        <v>2.9849880000000002E-2</v>
      </c>
      <c r="KJ62" s="195"/>
      <c r="KK62" s="195"/>
      <c r="KL62" s="195">
        <v>0.29355965000000001</v>
      </c>
      <c r="KM62" s="195">
        <v>0.32340953</v>
      </c>
      <c r="KN62" s="195">
        <v>0.11609999999999999</v>
      </c>
      <c r="KO62" s="195"/>
      <c r="KP62" s="195">
        <v>1.831928E-2</v>
      </c>
      <c r="KQ62" s="195"/>
      <c r="KR62" s="195">
        <v>4.1399999999999999E-2</v>
      </c>
      <c r="KS62" s="195">
        <v>0.17581927999999999</v>
      </c>
      <c r="KT62" s="195"/>
      <c r="KU62" s="195"/>
      <c r="KV62" s="195"/>
      <c r="KW62" s="195"/>
      <c r="KX62" s="195">
        <v>0.53767008999999999</v>
      </c>
      <c r="KY62" s="195"/>
      <c r="KZ62" s="195">
        <v>4.751474E-2</v>
      </c>
      <c r="LA62" s="195">
        <v>4.751474E-2</v>
      </c>
      <c r="LB62" s="195"/>
      <c r="LC62" s="195"/>
      <c r="LD62" s="195"/>
      <c r="LE62" s="195">
        <v>0.46738669999999999</v>
      </c>
      <c r="LF62" s="195"/>
      <c r="LG62" s="195">
        <v>0.46738669999999999</v>
      </c>
      <c r="LH62" s="195"/>
      <c r="LI62" s="195">
        <v>0.10631934</v>
      </c>
      <c r="LJ62" s="195"/>
      <c r="LK62" s="195"/>
      <c r="LL62" s="195">
        <v>5.1279569999999997E-2</v>
      </c>
      <c r="LM62" s="195">
        <v>0.15759890999999998</v>
      </c>
      <c r="LN62" s="195"/>
      <c r="LO62" s="195">
        <v>0.32094493000000002</v>
      </c>
      <c r="LP62" s="195"/>
      <c r="LQ62" s="195">
        <v>0.25190000000000001</v>
      </c>
      <c r="LR62" s="195">
        <v>1.6886599999999998E-3</v>
      </c>
      <c r="LS62" s="195">
        <v>0.57453359000000004</v>
      </c>
      <c r="LT62" s="195"/>
      <c r="LU62" s="195"/>
      <c r="LV62" s="195"/>
      <c r="LW62" s="195"/>
      <c r="LX62" s="195"/>
      <c r="LY62" s="195"/>
      <c r="LZ62" s="195">
        <v>1.2470339399999999</v>
      </c>
      <c r="MA62" s="195">
        <v>10.96358247</v>
      </c>
      <c r="MB62" s="195"/>
      <c r="MC62" s="195"/>
      <c r="MD62" s="195"/>
      <c r="ME62" s="195"/>
      <c r="MF62" s="195"/>
      <c r="MG62" s="195">
        <v>0.41199778999999997</v>
      </c>
      <c r="MH62" s="195"/>
      <c r="MI62" s="195"/>
      <c r="MJ62" s="195">
        <v>0.37269999999999998</v>
      </c>
      <c r="MK62" s="195"/>
      <c r="ML62" s="195">
        <v>0.78469778999999995</v>
      </c>
      <c r="MM62" s="195"/>
      <c r="MN62" s="195"/>
      <c r="MO62" s="195"/>
      <c r="MP62" s="195"/>
      <c r="MQ62" s="195"/>
      <c r="MR62" s="195"/>
      <c r="MS62" s="195">
        <v>0.76760889999999993</v>
      </c>
      <c r="MT62" s="195"/>
      <c r="MU62" s="195"/>
      <c r="MV62" s="195"/>
      <c r="MW62" s="195">
        <v>0.76760889999999993</v>
      </c>
      <c r="MX62" s="195"/>
      <c r="MY62" s="195"/>
      <c r="MZ62" s="195"/>
      <c r="NA62" s="195">
        <v>1.55230669</v>
      </c>
      <c r="NB62" s="195"/>
      <c r="NC62" s="195"/>
      <c r="ND62" s="195"/>
      <c r="NE62" s="195"/>
      <c r="NF62" s="195"/>
      <c r="NG62" s="195"/>
      <c r="NH62" s="195"/>
      <c r="NI62" s="195"/>
      <c r="NJ62" s="195">
        <v>0.17754412999999999</v>
      </c>
      <c r="NK62" s="195">
        <v>0.17754412999999999</v>
      </c>
      <c r="NL62" s="195"/>
      <c r="NM62" s="195"/>
      <c r="NN62" s="195">
        <v>0.11919755999999999</v>
      </c>
      <c r="NO62" s="195">
        <v>0.63529919999999995</v>
      </c>
      <c r="NP62" s="195"/>
      <c r="NQ62" s="195">
        <v>0.75449675999999999</v>
      </c>
      <c r="NR62" s="195"/>
      <c r="NS62" s="195"/>
      <c r="NT62" s="195"/>
      <c r="NU62" s="195"/>
      <c r="NV62" s="195">
        <v>9.5000000000000001E-2</v>
      </c>
      <c r="NW62" s="195">
        <v>9.5000000000000001E-2</v>
      </c>
      <c r="NX62" s="195">
        <v>1.0270408899999999</v>
      </c>
      <c r="NY62" s="195"/>
      <c r="NZ62" s="195"/>
      <c r="OA62" s="195"/>
      <c r="OB62" s="195"/>
      <c r="OC62" s="195"/>
      <c r="OD62" s="195"/>
      <c r="OE62" s="195"/>
      <c r="OF62" s="195"/>
      <c r="OG62" s="195"/>
      <c r="OH62" s="195"/>
      <c r="OI62" s="195"/>
      <c r="OJ62" s="195">
        <v>0.1598646</v>
      </c>
      <c r="OK62" s="195"/>
      <c r="OL62" s="195"/>
      <c r="OM62" s="195">
        <v>0.12943908000000001</v>
      </c>
      <c r="ON62" s="195">
        <v>0.28930368000000001</v>
      </c>
      <c r="OO62" s="195"/>
      <c r="OP62" s="195"/>
      <c r="OQ62" s="195"/>
      <c r="OR62" s="195"/>
      <c r="OS62" s="195">
        <v>3.9868440000000005E-2</v>
      </c>
      <c r="OT62" s="195">
        <v>3.9868440000000005E-2</v>
      </c>
      <c r="OU62" s="195"/>
      <c r="OV62" s="195"/>
      <c r="OW62" s="195"/>
      <c r="OX62" s="195"/>
      <c r="OY62" s="195">
        <v>8.558347999999999E-2</v>
      </c>
      <c r="OZ62" s="195">
        <v>8.558347999999999E-2</v>
      </c>
      <c r="PA62" s="195">
        <v>0.4147556</v>
      </c>
      <c r="PB62" s="195">
        <v>0.25851155999999997</v>
      </c>
      <c r="PC62" s="195"/>
      <c r="PD62" s="195"/>
      <c r="PE62" s="195"/>
      <c r="PF62" s="195">
        <v>6.8185160000000009E-2</v>
      </c>
      <c r="PG62" s="195">
        <v>0.32669672</v>
      </c>
      <c r="PH62" s="195"/>
      <c r="PI62" s="195"/>
      <c r="PJ62" s="195"/>
      <c r="PK62" s="195"/>
      <c r="PL62" s="195"/>
      <c r="PM62" s="195"/>
      <c r="PN62" s="195">
        <v>0.11193067999999999</v>
      </c>
      <c r="PO62" s="195"/>
      <c r="PP62" s="195"/>
      <c r="PQ62" s="195"/>
      <c r="PR62" s="195">
        <v>0.11193067999999999</v>
      </c>
      <c r="PS62" s="195"/>
      <c r="PT62" s="195">
        <v>2.0312470000000003E-2</v>
      </c>
      <c r="PU62" s="195"/>
      <c r="PV62" s="195"/>
      <c r="PW62" s="195"/>
      <c r="PX62" s="195">
        <v>2.0312470000000003E-2</v>
      </c>
      <c r="PY62" s="195">
        <v>0.45893987000000003</v>
      </c>
      <c r="PZ62" s="195"/>
      <c r="QA62" s="195"/>
      <c r="QB62" s="195"/>
      <c r="QC62" s="195">
        <v>2.6708840000000001E-2</v>
      </c>
      <c r="QD62" s="195">
        <v>2.6708840000000001E-2</v>
      </c>
      <c r="QE62" s="195"/>
      <c r="QF62" s="195"/>
      <c r="QG62" s="195">
        <v>0.11147902999999999</v>
      </c>
      <c r="QH62" s="195"/>
      <c r="QI62" s="195">
        <v>0.11157585</v>
      </c>
      <c r="QJ62" s="195">
        <v>0.22305488000000001</v>
      </c>
      <c r="QK62" s="195"/>
      <c r="QL62" s="195"/>
      <c r="QM62" s="195"/>
      <c r="QN62" s="195"/>
      <c r="QO62" s="195"/>
      <c r="QP62" s="195"/>
      <c r="QQ62" s="195"/>
      <c r="QR62" s="195"/>
      <c r="QS62" s="195"/>
      <c r="QT62" s="195">
        <v>0.26365959999999999</v>
      </c>
      <c r="QU62" s="195"/>
      <c r="QV62" s="195">
        <v>0.26365959999999999</v>
      </c>
      <c r="QW62" s="195"/>
      <c r="QX62" s="195"/>
      <c r="QY62" s="195">
        <v>0.1364292</v>
      </c>
      <c r="QZ62" s="195">
        <v>0.1364292</v>
      </c>
      <c r="RA62" s="195">
        <v>0.64985252000000004</v>
      </c>
      <c r="RB62" s="195"/>
      <c r="RC62" s="195"/>
      <c r="RD62" s="195"/>
      <c r="RE62" s="195"/>
      <c r="RF62" s="195"/>
      <c r="RG62" s="195">
        <v>0.78541987999999996</v>
      </c>
      <c r="RH62" s="195"/>
      <c r="RI62" s="195"/>
      <c r="RJ62" s="195">
        <v>0.78541987999999996</v>
      </c>
      <c r="RK62" s="195"/>
      <c r="RL62" s="195"/>
      <c r="RM62" s="195"/>
      <c r="RN62" s="195">
        <v>0.35130214000000004</v>
      </c>
      <c r="RO62" s="195">
        <v>0.35130214000000004</v>
      </c>
      <c r="RP62" s="195">
        <v>9.6000000000000002E-2</v>
      </c>
      <c r="RQ62" s="195"/>
      <c r="RR62" s="195">
        <v>0.34876671999999997</v>
      </c>
      <c r="RS62" s="195"/>
      <c r="RT62" s="195">
        <v>0.44476671999999995</v>
      </c>
      <c r="RU62" s="195">
        <v>0.10089064</v>
      </c>
      <c r="RV62" s="195"/>
      <c r="RW62" s="195"/>
      <c r="RX62" s="195">
        <v>0.19828310000000002</v>
      </c>
      <c r="RY62" s="195"/>
      <c r="RZ62" s="195">
        <v>0.29917374000000002</v>
      </c>
      <c r="SA62" s="195">
        <v>1.8806624800000002</v>
      </c>
      <c r="SB62" s="195"/>
      <c r="SC62" s="195"/>
      <c r="SD62" s="195">
        <v>0.33504940999999999</v>
      </c>
      <c r="SE62" s="195"/>
      <c r="SF62" s="195">
        <v>0.61718170999999999</v>
      </c>
      <c r="SG62" s="195">
        <v>0.95223111999999999</v>
      </c>
      <c r="SH62" s="195"/>
      <c r="SI62" s="195"/>
      <c r="SJ62" s="195">
        <v>0.33374937999999998</v>
      </c>
      <c r="SK62" s="195"/>
      <c r="SL62" s="195"/>
      <c r="SM62" s="195">
        <v>0.33374937999999998</v>
      </c>
      <c r="SN62" s="195"/>
      <c r="SO62" s="195"/>
      <c r="SP62" s="195"/>
      <c r="SQ62" s="195"/>
      <c r="SR62" s="196"/>
      <c r="SS62" s="195"/>
      <c r="ST62" s="195"/>
      <c r="SU62" s="195">
        <v>0.11462931</v>
      </c>
      <c r="SV62" s="195">
        <v>0.52937909999999999</v>
      </c>
      <c r="SW62" s="195">
        <v>0.33420026999999997</v>
      </c>
      <c r="SX62" s="195">
        <v>0.97820867999999994</v>
      </c>
      <c r="SY62" s="195"/>
      <c r="SZ62" s="195"/>
      <c r="TA62" s="195">
        <v>2.2641891799999998</v>
      </c>
      <c r="TB62" s="195"/>
      <c r="TC62" s="195"/>
      <c r="TD62" s="195">
        <v>6.5048759999999997E-2</v>
      </c>
      <c r="TE62" s="195"/>
      <c r="TF62" s="195">
        <v>6.5048759999999997E-2</v>
      </c>
      <c r="TG62" s="195"/>
      <c r="TH62" s="195">
        <v>6.4535460000000003E-2</v>
      </c>
      <c r="TI62" s="195"/>
      <c r="TJ62" s="195"/>
      <c r="TK62" s="195">
        <f t="shared" si="230"/>
        <v>6.4535460000000003E-2</v>
      </c>
      <c r="TL62" s="195"/>
      <c r="TM62" s="195"/>
      <c r="TN62" s="195"/>
      <c r="TO62" s="195"/>
      <c r="TP62" s="195"/>
      <c r="TQ62" s="195"/>
      <c r="TR62" s="195"/>
      <c r="TS62" s="195"/>
      <c r="TT62" s="195"/>
      <c r="TU62" s="195"/>
      <c r="TV62" s="195">
        <v>5.9095410000000001E-2</v>
      </c>
      <c r="TW62" s="195">
        <v>5.9095410000000001E-2</v>
      </c>
      <c r="TX62" s="195"/>
      <c r="TY62" s="195"/>
      <c r="TZ62" s="195"/>
      <c r="UA62" s="195"/>
      <c r="UB62" s="195"/>
      <c r="UC62" s="195">
        <v>0.18867962999999999</v>
      </c>
      <c r="UD62" s="195"/>
      <c r="UE62" s="195"/>
      <c r="UF62" s="195"/>
      <c r="UG62" s="195"/>
      <c r="UH62" s="195">
        <v>0.42096420000000001</v>
      </c>
      <c r="UI62" s="195"/>
      <c r="UJ62" s="195"/>
      <c r="UK62" s="195">
        <v>0.42096420000000001</v>
      </c>
      <c r="UL62" s="195">
        <v>2.9789490000000001</v>
      </c>
      <c r="UM62" s="195"/>
      <c r="UN62" s="195"/>
      <c r="UO62" s="195"/>
      <c r="UP62" s="195"/>
      <c r="UQ62" s="195">
        <v>2.9789490000000001</v>
      </c>
      <c r="UR62" s="195"/>
      <c r="US62" s="195"/>
      <c r="UT62" s="195"/>
      <c r="UU62" s="195"/>
      <c r="UV62" s="195">
        <v>0.18258435999999997</v>
      </c>
      <c r="UW62" s="195">
        <f t="shared" si="42"/>
        <v>0.18258435999999997</v>
      </c>
      <c r="UX62" s="195">
        <v>0.16208339999999999</v>
      </c>
      <c r="UY62" s="195"/>
      <c r="UZ62" s="195"/>
      <c r="VA62" s="195">
        <v>0.40521569000000002</v>
      </c>
      <c r="VB62" s="195"/>
      <c r="VC62" s="195">
        <v>0.56729909000000001</v>
      </c>
      <c r="VD62" s="195">
        <v>4.1497966499999999</v>
      </c>
      <c r="VE62" s="195">
        <v>6.7157999999999995E-2</v>
      </c>
      <c r="VF62" s="195"/>
      <c r="VG62" s="195">
        <v>9.9580589999999997E-2</v>
      </c>
      <c r="VH62" s="195"/>
      <c r="VI62" s="195"/>
      <c r="VJ62" s="195">
        <v>0.16673858999999999</v>
      </c>
      <c r="VK62" s="195"/>
      <c r="VL62" s="195"/>
      <c r="VM62" s="195"/>
      <c r="VN62" s="195">
        <v>0.19551750000000001</v>
      </c>
      <c r="VO62" s="195"/>
      <c r="VP62" s="195">
        <v>0.19551750000000001</v>
      </c>
      <c r="VQ62" s="195">
        <v>0.14438357000000002</v>
      </c>
      <c r="VR62" s="195"/>
      <c r="VS62" s="195"/>
      <c r="VT62" s="195"/>
      <c r="VU62" s="195"/>
      <c r="VV62" s="195">
        <v>0.14438357000000002</v>
      </c>
      <c r="VW62" s="195"/>
      <c r="VX62" s="195">
        <v>6.7164039999999994E-2</v>
      </c>
      <c r="VY62" s="195"/>
      <c r="VZ62" s="195"/>
      <c r="WA62" s="195"/>
      <c r="WB62" s="195">
        <v>6.7164039999999994E-2</v>
      </c>
      <c r="WC62" s="195"/>
      <c r="WD62" s="195"/>
      <c r="WE62" s="195"/>
      <c r="WF62" s="195">
        <v>0.57380370000000003</v>
      </c>
      <c r="WG62" s="195"/>
      <c r="WH62" s="195"/>
      <c r="WI62" s="195"/>
      <c r="WJ62" s="195">
        <v>3.6546040000000002E-2</v>
      </c>
      <c r="WK62" s="195"/>
      <c r="WL62" s="195">
        <v>0.16202264</v>
      </c>
      <c r="WM62" s="195"/>
      <c r="WN62" s="195"/>
      <c r="WO62" s="195">
        <v>0.19856868</v>
      </c>
      <c r="WP62" s="195"/>
      <c r="WQ62" s="195"/>
      <c r="WR62" s="195"/>
      <c r="WS62" s="195"/>
      <c r="WT62" s="195">
        <v>3.5716159999999997E-2</v>
      </c>
      <c r="WU62" s="195">
        <v>3.5716159999999997E-2</v>
      </c>
      <c r="WV62" s="195"/>
      <c r="WW62" s="195"/>
      <c r="WX62" s="195"/>
      <c r="WY62" s="195"/>
      <c r="WZ62" s="195"/>
      <c r="XA62" s="195"/>
      <c r="XB62" s="195"/>
      <c r="XC62" s="195">
        <v>6.7404859999999997E-2</v>
      </c>
      <c r="XD62" s="195">
        <v>0.18090000000000001</v>
      </c>
      <c r="XE62" s="195"/>
      <c r="XF62" s="195">
        <v>0.24830486000000002</v>
      </c>
      <c r="XG62" s="195">
        <v>0.48258970000000001</v>
      </c>
      <c r="XH62" s="195"/>
      <c r="XI62" s="195"/>
      <c r="XJ62" s="195"/>
      <c r="XK62" s="195"/>
      <c r="XL62" s="195"/>
      <c r="XM62" s="195"/>
      <c r="XN62" s="195">
        <v>0.23470173</v>
      </c>
      <c r="XO62" s="195">
        <v>0.23470173</v>
      </c>
      <c r="XP62" s="195"/>
      <c r="XQ62" s="195"/>
      <c r="XR62" s="195"/>
      <c r="XS62" s="195"/>
      <c r="XT62" s="195">
        <v>9.952925E-2</v>
      </c>
      <c r="XU62" s="195">
        <v>9.952925E-2</v>
      </c>
      <c r="XV62" s="195"/>
      <c r="XW62" s="195">
        <v>0.39362320000000001</v>
      </c>
      <c r="XX62" s="195"/>
      <c r="XY62" s="195"/>
      <c r="XZ62" s="195"/>
      <c r="YA62" s="195">
        <f t="shared" si="43"/>
        <v>0.39362320000000001</v>
      </c>
      <c r="YB62" s="195">
        <v>0.18357718000000001</v>
      </c>
      <c r="YC62" s="195"/>
      <c r="YD62" s="195"/>
      <c r="YE62" s="195"/>
      <c r="YF62" s="195">
        <f t="shared" si="44"/>
        <v>0.18357718000000001</v>
      </c>
      <c r="YG62" s="195">
        <f t="shared" si="45"/>
        <v>0.91143136000000002</v>
      </c>
      <c r="YH62" s="195">
        <f t="shared" si="46"/>
        <v>14.554048269999996</v>
      </c>
      <c r="YI62" s="195"/>
      <c r="YJ62" s="195"/>
      <c r="YK62" s="195"/>
      <c r="YL62" s="195">
        <v>0.20558189999999901</v>
      </c>
      <c r="YM62" s="195">
        <f t="shared" si="47"/>
        <v>0.20558189999999901</v>
      </c>
      <c r="YN62" s="195"/>
      <c r="YO62" s="195"/>
      <c r="YP62" s="195"/>
      <c r="YQ62" s="195"/>
      <c r="YR62" s="195"/>
      <c r="YS62" s="195"/>
      <c r="YT62" s="195"/>
      <c r="YU62" s="195"/>
      <c r="YV62" s="195"/>
      <c r="YW62" s="195"/>
      <c r="YX62" s="195"/>
      <c r="YY62" s="195"/>
      <c r="YZ62" s="195"/>
      <c r="ZA62" s="195"/>
      <c r="ZB62" s="195"/>
      <c r="ZC62" s="195"/>
      <c r="ZD62" s="195"/>
      <c r="ZE62" s="195"/>
      <c r="ZF62" s="195">
        <v>0.24170174999999999</v>
      </c>
      <c r="ZG62" s="195"/>
      <c r="ZH62" s="195">
        <v>0.24170174999999999</v>
      </c>
      <c r="ZI62" s="195">
        <v>0.44728364999999903</v>
      </c>
      <c r="ZJ62" s="195"/>
      <c r="ZK62" s="195"/>
      <c r="ZL62" s="195"/>
      <c r="ZM62" s="195"/>
      <c r="ZN62" s="195"/>
      <c r="ZO62" s="195"/>
      <c r="ZP62" s="195"/>
      <c r="ZQ62" s="195">
        <v>8.4430730000000009E-2</v>
      </c>
      <c r="ZR62" s="195">
        <v>8.4430730000000009E-2</v>
      </c>
      <c r="ZS62" s="195"/>
      <c r="ZT62" s="195"/>
      <c r="ZU62" s="195"/>
      <c r="ZV62" s="195"/>
      <c r="ZW62" s="195"/>
      <c r="ZX62" s="195">
        <v>0.18762539</v>
      </c>
      <c r="ZY62" s="195"/>
      <c r="ZZ62" s="195"/>
      <c r="AAA62" s="195"/>
      <c r="AAB62" s="195">
        <v>0.18762539</v>
      </c>
      <c r="AAC62" s="195">
        <v>0.21541252</v>
      </c>
      <c r="AAD62" s="195"/>
      <c r="AAE62" s="195"/>
      <c r="AAF62" s="195">
        <v>0.21541252</v>
      </c>
      <c r="AAG62" s="195">
        <v>0.48746864000000001</v>
      </c>
      <c r="AAH62" s="195">
        <v>0.48178462999999999</v>
      </c>
      <c r="AAI62" s="195"/>
      <c r="AAJ62" s="195">
        <v>0.48178462999999999</v>
      </c>
      <c r="AAK62" s="195"/>
      <c r="AAL62" s="195"/>
      <c r="AAM62" s="195"/>
      <c r="AAN62" s="195"/>
      <c r="AAO62" s="195">
        <v>1.2001399999999999E-3</v>
      </c>
      <c r="AAP62" s="195">
        <v>1.2001399999999999E-3</v>
      </c>
      <c r="AAQ62" s="195"/>
      <c r="AAR62" s="195"/>
      <c r="AAS62" s="195"/>
      <c r="AAT62" s="195"/>
      <c r="AAU62" s="195">
        <v>5.4570109999999998E-2</v>
      </c>
      <c r="AAV62" s="195">
        <v>5.4570109999999998E-2</v>
      </c>
      <c r="AAW62" s="195"/>
      <c r="AAX62" s="195"/>
      <c r="AAY62" s="195">
        <v>4.7004999999999998E-2</v>
      </c>
      <c r="AAZ62" s="195"/>
      <c r="ABA62" s="195"/>
      <c r="ABB62" s="195">
        <v>4.7004999999999998E-2</v>
      </c>
      <c r="ABC62" s="195"/>
      <c r="ABD62" s="195"/>
      <c r="ABE62" s="195"/>
      <c r="ABF62" s="195">
        <v>4.5219639999999998E-2</v>
      </c>
      <c r="ABG62" s="195">
        <v>4.5219639999999998E-2</v>
      </c>
      <c r="ABH62" s="195">
        <f t="shared" si="48"/>
        <v>0.53171437999999904</v>
      </c>
      <c r="ABI62" s="195">
        <v>0.62977952000000004</v>
      </c>
      <c r="ABJ62" s="195"/>
      <c r="ABK62" s="195">
        <v>8.9294139999999994E-2</v>
      </c>
      <c r="ABL62" s="195">
        <v>0.12324171</v>
      </c>
      <c r="ABM62" s="195"/>
      <c r="ABN62" s="195"/>
      <c r="ABO62" s="195">
        <v>0.21253585</v>
      </c>
      <c r="ABP62" s="195"/>
      <c r="ABQ62" s="195"/>
      <c r="ABR62" s="195"/>
      <c r="ABS62" s="195"/>
      <c r="ABT62" s="195">
        <v>0.11891752</v>
      </c>
      <c r="ABU62" s="195">
        <v>0.11891752</v>
      </c>
      <c r="ABV62" s="195"/>
      <c r="ABW62" s="195"/>
      <c r="ABX62" s="195">
        <v>6.7452890000000001E-2</v>
      </c>
      <c r="ABY62" s="195"/>
      <c r="ABZ62" s="195"/>
      <c r="ACA62" s="195">
        <v>6.7452890000000001E-2</v>
      </c>
      <c r="ACB62" s="195"/>
      <c r="ACC62" s="195">
        <v>0.10602698000000001</v>
      </c>
      <c r="ACD62" s="195"/>
      <c r="ACE62" s="195"/>
      <c r="ACF62" s="195"/>
      <c r="ACG62" s="195">
        <v>0.10602698000000001</v>
      </c>
      <c r="ACH62" s="195"/>
      <c r="ACI62" s="195"/>
      <c r="ACJ62" s="195">
        <v>0.50493324000000006</v>
      </c>
      <c r="ACK62" s="195"/>
      <c r="ACL62" s="195"/>
      <c r="ACM62" s="195"/>
      <c r="ACN62" s="195"/>
      <c r="ACO62" s="195">
        <v>0.32124798000000004</v>
      </c>
      <c r="ACP62" s="195">
        <v>8.9746839999999994E-2</v>
      </c>
      <c r="ACQ62" s="195"/>
      <c r="ACR62" s="195">
        <v>0.12180085</v>
      </c>
      <c r="ACS62" s="195"/>
      <c r="ACT62" s="195">
        <v>0.53279567000000005</v>
      </c>
      <c r="ACU62" s="195"/>
      <c r="ACV62" s="195"/>
      <c r="ACW62" s="195"/>
      <c r="ACX62" s="195">
        <v>0.22159665000000001</v>
      </c>
      <c r="ACY62" s="195"/>
      <c r="ACZ62" s="195">
        <v>0.22159665000000001</v>
      </c>
      <c r="ADA62" s="195">
        <v>0.20915</v>
      </c>
      <c r="ADB62" s="195"/>
      <c r="ADC62" s="195"/>
      <c r="ADD62" s="195"/>
      <c r="ADE62" s="195">
        <v>8.943994999999999E-2</v>
      </c>
      <c r="ADF62" s="195">
        <v>0.29858994999999999</v>
      </c>
      <c r="ADG62" s="195"/>
      <c r="ADH62" s="195"/>
      <c r="ADI62" s="195"/>
      <c r="ADJ62" s="195"/>
      <c r="ADK62" s="195">
        <v>1.05298227</v>
      </c>
      <c r="ADL62" s="195">
        <v>9.5530440000000008E-2</v>
      </c>
      <c r="ADM62" s="195">
        <v>9.5530440000000008E-2</v>
      </c>
      <c r="ADN62" s="195"/>
      <c r="ADO62" s="195"/>
      <c r="ADP62" s="195"/>
      <c r="ADQ62" s="195"/>
      <c r="ADR62" s="195">
        <v>4.4238599999999996E-2</v>
      </c>
      <c r="ADS62" s="195">
        <v>4.4238599999999996E-2</v>
      </c>
      <c r="ADT62" s="195"/>
      <c r="ADU62" s="195"/>
      <c r="ADV62" s="195"/>
      <c r="ADW62" s="195"/>
      <c r="ADX62" s="195"/>
      <c r="ADY62" s="195"/>
      <c r="ADZ62" s="195"/>
      <c r="AEA62" s="195"/>
      <c r="AEB62" s="195"/>
      <c r="AEC62" s="195">
        <v>2.098537E-2</v>
      </c>
      <c r="AED62" s="195">
        <v>2.098537E-2</v>
      </c>
      <c r="AEE62" s="195"/>
      <c r="AEF62" s="195"/>
      <c r="AEG62" s="195"/>
      <c r="AEH62" s="195"/>
      <c r="AEI62" s="195">
        <v>5.1567540000000002E-2</v>
      </c>
      <c r="AEJ62" s="195">
        <v>5.1567540000000002E-2</v>
      </c>
      <c r="AEK62" s="195">
        <v>0.21232194999999998</v>
      </c>
      <c r="AEL62" s="195"/>
      <c r="AEM62" s="195"/>
      <c r="AEN62" s="195"/>
      <c r="AEO62" s="195">
        <v>0.22881523000000001</v>
      </c>
      <c r="AEP62" s="195"/>
      <c r="AEQ62" s="195">
        <v>0.22881523000000001</v>
      </c>
      <c r="AER62" s="195"/>
      <c r="AES62" s="195"/>
      <c r="AET62" s="195"/>
      <c r="AEU62" s="195"/>
      <c r="AEV62" s="195"/>
      <c r="AEW62" s="195"/>
      <c r="AEX62" s="195"/>
      <c r="AEY62" s="195"/>
      <c r="AEZ62" s="195"/>
      <c r="AFA62" s="195"/>
      <c r="AFB62" s="195"/>
      <c r="AFC62" s="195"/>
      <c r="AFD62" s="195"/>
      <c r="AFE62" s="195"/>
      <c r="AFF62" s="195"/>
      <c r="AFG62" s="195">
        <v>3.788743E-2</v>
      </c>
      <c r="AFH62" s="195">
        <v>3.788743E-2</v>
      </c>
      <c r="AFI62" s="195"/>
      <c r="AFJ62" s="195"/>
      <c r="AFK62" s="195"/>
      <c r="AFL62" s="195">
        <v>0.26670265999999998</v>
      </c>
      <c r="AFM62" s="195"/>
      <c r="AFN62" s="195"/>
      <c r="AFO62" s="195">
        <v>0.54864800000000002</v>
      </c>
      <c r="AFP62" s="195">
        <v>0.54864800000000002</v>
      </c>
      <c r="AFQ62" s="195"/>
      <c r="AFR62" s="195"/>
      <c r="AFS62" s="195"/>
      <c r="AFT62" s="195"/>
      <c r="AFU62" s="195"/>
      <c r="AFV62" s="195"/>
      <c r="AFW62" s="195"/>
      <c r="AFX62" s="195"/>
      <c r="AFY62" s="195"/>
      <c r="AFZ62" s="195">
        <v>1.27632827</v>
      </c>
      <c r="AGA62" s="195">
        <v>1.27632827</v>
      </c>
      <c r="AGB62" s="195"/>
      <c r="AGC62" s="195"/>
      <c r="AGD62" s="195"/>
      <c r="AGE62" s="195"/>
      <c r="AGF62" s="195">
        <v>7.1379999999999999E-2</v>
      </c>
      <c r="AGG62" s="195">
        <v>7.1379999999999999E-2</v>
      </c>
      <c r="AGH62" s="195"/>
      <c r="AGI62" s="195"/>
      <c r="AGJ62" s="195"/>
      <c r="AGK62" s="195"/>
      <c r="AGL62" s="195"/>
      <c r="AGM62" s="195"/>
      <c r="AGN62" s="195">
        <v>1.8963562700000001</v>
      </c>
      <c r="AGO62" s="195"/>
      <c r="AGP62" s="195"/>
      <c r="AGQ62" s="195"/>
      <c r="AGR62" s="195"/>
      <c r="AGS62" s="195"/>
      <c r="AGT62" s="195"/>
      <c r="AGU62" s="195">
        <v>0.53789787</v>
      </c>
      <c r="AGV62" s="195"/>
      <c r="AGW62" s="195"/>
      <c r="AGX62" s="195">
        <v>0.32951712999999994</v>
      </c>
      <c r="AGY62" s="195">
        <v>0.15375</v>
      </c>
      <c r="AGZ62" s="195">
        <v>1.0211649999999999</v>
      </c>
      <c r="AHA62" s="195">
        <v>0.11172883</v>
      </c>
      <c r="AHB62" s="195"/>
      <c r="AHC62" s="195"/>
      <c r="AHD62" s="195">
        <v>0.49741636</v>
      </c>
      <c r="AHE62" s="195"/>
      <c r="AHF62" s="195">
        <v>0.60914519</v>
      </c>
      <c r="AHG62" s="195"/>
      <c r="AHH62" s="195"/>
      <c r="AHI62" s="195"/>
      <c r="AHJ62" s="195">
        <v>3.6572949399999999</v>
      </c>
      <c r="AHK62" s="195"/>
      <c r="AHL62" s="195">
        <v>3.6572949399999999</v>
      </c>
      <c r="AHM62" s="195">
        <v>5.2876051300000002</v>
      </c>
      <c r="AHN62" s="195"/>
      <c r="AHO62" s="195"/>
      <c r="AHP62" s="195">
        <v>0.15375</v>
      </c>
      <c r="AHQ62" s="195"/>
      <c r="AHR62" s="195"/>
      <c r="AHS62" s="195">
        <v>0.15375</v>
      </c>
      <c r="AHT62" s="195"/>
      <c r="AHU62" s="195">
        <v>6.5963320000000006E-2</v>
      </c>
      <c r="AHV62" s="195"/>
      <c r="AHW62" s="195"/>
      <c r="AHX62" s="195"/>
      <c r="AHY62" s="195">
        <v>6.5963320000000006E-2</v>
      </c>
      <c r="AHZ62" s="195"/>
      <c r="AIA62" s="195"/>
      <c r="AIB62" s="195">
        <v>0.15375</v>
      </c>
      <c r="AIC62" s="195"/>
      <c r="AID62" s="195">
        <v>0.20066106</v>
      </c>
      <c r="AIE62" s="195">
        <v>0.35441106</v>
      </c>
      <c r="AIF62" s="195"/>
      <c r="AIG62" s="195"/>
      <c r="AIH62" s="195"/>
      <c r="AII62" s="195">
        <v>0.10643478999999999</v>
      </c>
      <c r="AIJ62" s="195"/>
      <c r="AIK62" s="195">
        <v>0.10643478999999999</v>
      </c>
      <c r="AIL62" s="195"/>
      <c r="AIM62" s="195"/>
      <c r="AIN62" s="195">
        <v>0.28539550000000002</v>
      </c>
      <c r="AIO62" s="195">
        <v>0.28539550000000002</v>
      </c>
      <c r="AIP62" s="195">
        <v>0.96595467000000013</v>
      </c>
      <c r="AIQ62" s="195"/>
      <c r="AIR62" s="195"/>
      <c r="AIS62" s="195">
        <v>0.11183641999999999</v>
      </c>
      <c r="AIT62" s="195"/>
      <c r="AIU62" s="195">
        <v>0.27671836999999999</v>
      </c>
      <c r="AIV62" s="195"/>
      <c r="AIW62" s="195">
        <v>9.8586380000000001E-2</v>
      </c>
      <c r="AIX62" s="195">
        <v>0.48714117000000001</v>
      </c>
      <c r="AIY62" s="195"/>
      <c r="AIZ62" s="195"/>
      <c r="AJA62" s="195"/>
      <c r="AJB62" s="195"/>
      <c r="AJC62" s="195">
        <v>8.8060800000000009E-2</v>
      </c>
      <c r="AJD62" s="195">
        <v>8.8060800000000009E-2</v>
      </c>
      <c r="AJE62" s="195"/>
      <c r="AJF62" s="195"/>
      <c r="AJG62" s="195"/>
      <c r="AJH62" s="195"/>
      <c r="AJI62" s="195">
        <v>0.12421475</v>
      </c>
      <c r="AJJ62" s="195">
        <v>0.12421475</v>
      </c>
      <c r="AJK62" s="195"/>
      <c r="AJL62" s="195"/>
      <c r="AJM62" s="195"/>
      <c r="AJN62" s="195"/>
      <c r="AJO62" s="195"/>
      <c r="AJP62" s="195"/>
      <c r="AJQ62" s="195">
        <v>0.69941671999999999</v>
      </c>
      <c r="AJR62" s="195"/>
      <c r="AJS62" s="195"/>
      <c r="AJT62" s="195"/>
      <c r="AJU62" s="195"/>
      <c r="AJV62" s="195"/>
      <c r="AJW62" s="195"/>
      <c r="AJX62" s="195"/>
      <c r="AJY62" s="195"/>
      <c r="AJZ62" s="195"/>
      <c r="AKA62" s="195">
        <v>0.215</v>
      </c>
      <c r="AKB62" s="195"/>
      <c r="AKC62" s="195">
        <v>0.215</v>
      </c>
      <c r="AKD62" s="195">
        <v>0.55448030000000004</v>
      </c>
      <c r="AKE62" s="195"/>
      <c r="AKF62" s="195"/>
      <c r="AKG62" s="195"/>
      <c r="AKH62" s="195"/>
      <c r="AKI62" s="195">
        <v>0.55448030000000004</v>
      </c>
      <c r="AKJ62" s="195">
        <v>0.26759551000000004</v>
      </c>
      <c r="AKK62" s="195"/>
      <c r="AKL62" s="195"/>
      <c r="AKM62" s="195"/>
      <c r="AKN62" s="195">
        <v>0.26759551000000004</v>
      </c>
      <c r="AKO62" s="195"/>
      <c r="AKP62" s="195"/>
      <c r="AKQ62" s="195">
        <v>1.0370758100000002</v>
      </c>
      <c r="AKR62" s="195">
        <v>13.487880529999995</v>
      </c>
      <c r="AKS62" s="195"/>
      <c r="AKT62" s="195"/>
      <c r="AKU62" s="195"/>
      <c r="AKV62" s="195"/>
      <c r="AKW62" s="195"/>
      <c r="AKX62" s="195"/>
      <c r="AKY62" s="195">
        <v>0.86428751000000004</v>
      </c>
      <c r="AKZ62" s="195"/>
      <c r="ALA62" s="195"/>
      <c r="ALB62" s="195">
        <v>0.86428751000000004</v>
      </c>
      <c r="ALC62" s="195"/>
      <c r="ALD62" s="195">
        <v>0.56926644999999998</v>
      </c>
      <c r="ALE62" s="195"/>
      <c r="ALF62" s="195">
        <v>0.22297994000000002</v>
      </c>
      <c r="ALG62" s="195"/>
      <c r="ALH62" s="195">
        <v>0.79224638999999997</v>
      </c>
      <c r="ALI62" s="195"/>
      <c r="ALJ62" s="195"/>
      <c r="ALK62" s="195"/>
      <c r="ALL62" s="195"/>
      <c r="ALM62" s="195"/>
      <c r="ALN62" s="195"/>
      <c r="ALO62" s="195"/>
      <c r="ALP62" s="195"/>
      <c r="ALQ62" s="195"/>
      <c r="ALR62" s="195"/>
      <c r="ALS62" s="195">
        <v>1.6565339000000001</v>
      </c>
      <c r="ALT62" s="195">
        <v>0.26424437000000001</v>
      </c>
      <c r="ALU62" s="195">
        <v>0.26424437000000001</v>
      </c>
      <c r="ALV62" s="195">
        <v>0.22180307999999999</v>
      </c>
      <c r="ALW62" s="195"/>
      <c r="ALX62" s="195"/>
      <c r="ALY62" s="195"/>
      <c r="ALZ62" s="195">
        <v>6.6582410000000009E-2</v>
      </c>
      <c r="AMA62" s="195">
        <v>0.28838549000000002</v>
      </c>
      <c r="AMB62" s="195"/>
      <c r="AMC62" s="195"/>
      <c r="AMD62" s="195"/>
      <c r="AME62" s="195"/>
      <c r="AMF62" s="195"/>
      <c r="AMG62" s="195"/>
      <c r="AMH62" s="195"/>
      <c r="AMI62" s="195"/>
      <c r="AMJ62" s="195"/>
      <c r="AMK62" s="195">
        <v>1.06274E-3</v>
      </c>
      <c r="AML62" s="195"/>
      <c r="AMM62" s="195">
        <v>1.06274E-3</v>
      </c>
      <c r="AMN62" s="195">
        <v>0.21005014999999999</v>
      </c>
      <c r="AMO62" s="195"/>
      <c r="AMP62" s="195"/>
      <c r="AMQ62" s="195"/>
      <c r="AMR62" s="195">
        <f t="shared" si="49"/>
        <v>0.21005014999999999</v>
      </c>
      <c r="AMS62" s="195">
        <f t="shared" si="50"/>
        <v>0.76374275000000003</v>
      </c>
      <c r="AMT62" s="195"/>
      <c r="AMU62" s="195"/>
      <c r="AMV62" s="195"/>
      <c r="AMW62" s="195">
        <v>0.83143109999999909</v>
      </c>
      <c r="AMX62" s="195">
        <v>0.14999117000000001</v>
      </c>
      <c r="AMY62" s="195">
        <v>0.98142226999999904</v>
      </c>
      <c r="AMZ62" s="195"/>
      <c r="ANA62" s="195"/>
      <c r="ANB62" s="195"/>
      <c r="ANC62" s="195"/>
      <c r="AND62" s="195"/>
      <c r="ANE62" s="195">
        <f t="shared" si="51"/>
        <v>0</v>
      </c>
      <c r="ANF62" s="195"/>
      <c r="ANG62" s="195"/>
      <c r="ANH62" s="195"/>
      <c r="ANI62" s="195"/>
      <c r="ANJ62" s="195"/>
      <c r="ANK62" s="195"/>
      <c r="ANL62" s="195"/>
      <c r="ANM62" s="195"/>
      <c r="ANN62" s="195">
        <v>0.38192608999999994</v>
      </c>
      <c r="ANO62" s="195">
        <v>0.62423200000000001</v>
      </c>
      <c r="ANP62" s="195"/>
      <c r="ANQ62" s="195">
        <v>1.00615809</v>
      </c>
      <c r="ANR62" s="195">
        <f t="shared" si="52"/>
        <v>1.987580359999999</v>
      </c>
      <c r="ANS62" s="195"/>
      <c r="ANT62" s="195"/>
      <c r="ANU62" s="195"/>
      <c r="ANV62" s="195">
        <v>0.4567852</v>
      </c>
      <c r="ANW62" s="195"/>
      <c r="ANX62" s="195">
        <v>0.4567852</v>
      </c>
      <c r="ANY62" s="195"/>
      <c r="ANZ62" s="195"/>
      <c r="AOA62" s="195"/>
      <c r="AOB62" s="195"/>
      <c r="AOC62" s="195">
        <v>0.12992845</v>
      </c>
      <c r="AOD62" s="195">
        <v>0.12992845</v>
      </c>
      <c r="AOE62" s="195"/>
      <c r="AOF62" s="195">
        <v>0.34395343</v>
      </c>
      <c r="AOG62" s="195"/>
      <c r="AOH62" s="195"/>
      <c r="AOI62" s="195">
        <v>0.34395343</v>
      </c>
      <c r="AOJ62" s="195"/>
      <c r="AOK62" s="195"/>
      <c r="AOL62" s="195">
        <v>4.6993000000000002E-4</v>
      </c>
      <c r="AOM62" s="195"/>
      <c r="AON62" s="195"/>
      <c r="AOO62" s="195">
        <v>4.6993000000000002E-4</v>
      </c>
      <c r="AOP62" s="195"/>
      <c r="AOQ62" s="195"/>
      <c r="AOR62" s="195"/>
      <c r="AOS62" s="195">
        <v>0.93113700999999993</v>
      </c>
      <c r="AOT62" s="195"/>
      <c r="AOU62" s="195"/>
      <c r="AOV62" s="195"/>
      <c r="AOW62" s="195"/>
      <c r="AOX62" s="195"/>
      <c r="AOY62" s="195"/>
      <c r="AOZ62" s="195"/>
      <c r="APA62" s="195"/>
      <c r="APB62" s="195">
        <f t="shared" si="53"/>
        <v>0</v>
      </c>
      <c r="APC62" s="195"/>
      <c r="APD62" s="195"/>
      <c r="APE62" s="195"/>
      <c r="APF62" s="195"/>
      <c r="APG62" s="195"/>
      <c r="APH62" s="195"/>
      <c r="API62" s="195"/>
      <c r="APJ62" s="195"/>
      <c r="APK62" s="195">
        <v>2.3947062400000001</v>
      </c>
      <c r="APL62" s="195"/>
      <c r="APM62" s="195"/>
      <c r="APN62" s="195">
        <v>2.3947062400000001</v>
      </c>
      <c r="APO62" s="195"/>
      <c r="APP62" s="195"/>
      <c r="APQ62" s="195">
        <v>0.27479999999999999</v>
      </c>
      <c r="APR62" s="195"/>
      <c r="APS62" s="195"/>
      <c r="APT62" s="195">
        <v>0.27479999999999999</v>
      </c>
      <c r="APU62" s="195">
        <f t="shared" si="54"/>
        <v>2.66950624</v>
      </c>
      <c r="APV62" s="195"/>
      <c r="APW62" s="195"/>
      <c r="APX62" s="195">
        <v>0.67494767999999994</v>
      </c>
      <c r="APY62" s="195"/>
      <c r="APZ62" s="195"/>
      <c r="AQA62" s="195">
        <v>0.67494767999999994</v>
      </c>
      <c r="AQB62" s="195"/>
      <c r="AQC62" s="195">
        <v>0.18809496000000001</v>
      </c>
      <c r="AQD62" s="195"/>
      <c r="AQE62" s="195">
        <v>0.33061245</v>
      </c>
      <c r="AQF62" s="195"/>
      <c r="AQG62" s="195">
        <v>0.51870740999999998</v>
      </c>
      <c r="AQH62" s="195"/>
      <c r="AQI62" s="195"/>
      <c r="AQJ62" s="195"/>
      <c r="AQK62" s="195"/>
      <c r="AQL62" s="195">
        <v>0.105</v>
      </c>
      <c r="AQM62" s="195"/>
      <c r="AQN62" s="195"/>
      <c r="AQO62" s="195"/>
      <c r="AQP62" s="195"/>
      <c r="AQQ62" s="195">
        <v>0.105</v>
      </c>
      <c r="AQR62" s="195">
        <f t="shared" si="55"/>
        <v>1.29865509</v>
      </c>
      <c r="AQS62" s="195"/>
      <c r="AQT62" s="195"/>
      <c r="AQU62" s="195">
        <v>7.6398090000000002E-2</v>
      </c>
      <c r="AQV62" s="195"/>
      <c r="AQW62" s="195">
        <v>0.38239200000000001</v>
      </c>
      <c r="AQX62" s="195">
        <v>0.45879009000000004</v>
      </c>
      <c r="AQY62" s="195"/>
      <c r="AQZ62" s="195"/>
      <c r="ARA62" s="195"/>
      <c r="ARB62" s="195"/>
      <c r="ARC62" s="195"/>
      <c r="ARD62" s="195"/>
      <c r="ARE62" s="195"/>
      <c r="ARF62" s="195"/>
      <c r="ARG62" s="195"/>
      <c r="ARH62" s="195"/>
      <c r="ARI62" s="195"/>
      <c r="ARJ62" s="195"/>
      <c r="ARK62" s="195"/>
      <c r="ARL62" s="195"/>
      <c r="ARM62" s="195">
        <v>0.16239708999999997</v>
      </c>
      <c r="ARN62" s="195">
        <v>0.32227002000000005</v>
      </c>
      <c r="ARO62" s="195">
        <v>0.48466711000000001</v>
      </c>
      <c r="ARP62" s="195"/>
      <c r="ARQ62" s="195"/>
      <c r="ARR62" s="195"/>
      <c r="ARS62" s="195"/>
      <c r="ART62" s="195">
        <v>0.94345720000000011</v>
      </c>
      <c r="ARU62" s="195">
        <v>0.16879356000000001</v>
      </c>
      <c r="ARV62" s="195"/>
      <c r="ARW62" s="195">
        <v>0.16879356000000001</v>
      </c>
      <c r="ARX62" s="195"/>
      <c r="ARY62" s="195">
        <v>0.47265528000000001</v>
      </c>
      <c r="ARZ62" s="195"/>
      <c r="ASA62" s="195"/>
      <c r="ASB62" s="195">
        <v>0.47265528000000001</v>
      </c>
      <c r="ASC62" s="195"/>
      <c r="ASD62" s="195"/>
      <c r="ASE62" s="195">
        <v>8.4151369999999989E-2</v>
      </c>
      <c r="ASF62" s="195"/>
      <c r="ASG62" s="195"/>
      <c r="ASH62" s="195">
        <v>8.4151369999999989E-2</v>
      </c>
      <c r="ASI62" s="195">
        <v>6.1564559999999997E-2</v>
      </c>
      <c r="ASJ62" s="195"/>
      <c r="ASK62" s="195"/>
      <c r="ASL62" s="195"/>
      <c r="ASM62" s="195">
        <v>1.25854E-2</v>
      </c>
      <c r="ASN62" s="195">
        <v>7.4149960000000001E-2</v>
      </c>
      <c r="ASO62" s="195"/>
      <c r="ASP62" s="195"/>
      <c r="ASQ62" s="195"/>
      <c r="ASR62" s="195"/>
      <c r="ASS62" s="195"/>
      <c r="AST62" s="195"/>
      <c r="ASU62" s="195">
        <v>0.79975016999999993</v>
      </c>
      <c r="ASV62" s="195"/>
      <c r="ASW62" s="195"/>
      <c r="ASX62" s="195"/>
      <c r="ASY62" s="195"/>
      <c r="ASZ62" s="195"/>
      <c r="ATA62" s="195"/>
      <c r="ATB62" s="195"/>
      <c r="ATC62" s="195"/>
      <c r="ATD62" s="195"/>
      <c r="ATE62" s="195"/>
      <c r="ATF62" s="195"/>
      <c r="ATG62" s="195"/>
      <c r="ATH62" s="195"/>
      <c r="ATI62" s="195"/>
      <c r="ATJ62" s="195"/>
      <c r="ATK62" s="195"/>
      <c r="ATL62" s="195"/>
      <c r="ATM62" s="195"/>
      <c r="ATN62" s="195"/>
      <c r="ATO62" s="195"/>
      <c r="ATP62" s="195"/>
      <c r="ATQ62" s="195"/>
      <c r="ATR62" s="195"/>
      <c r="ATS62" s="195"/>
      <c r="ATT62" s="195"/>
      <c r="ATU62" s="195"/>
      <c r="ATV62" s="195"/>
      <c r="ATW62" s="195"/>
      <c r="ATX62" s="195"/>
      <c r="ATY62" s="195">
        <v>1.61434827</v>
      </c>
      <c r="ATZ62" s="195"/>
      <c r="AUA62" s="195">
        <v>1.61434827</v>
      </c>
      <c r="AUB62" s="195"/>
      <c r="AUC62" s="195"/>
      <c r="AUD62" s="195"/>
      <c r="AUE62" s="195"/>
      <c r="AUF62" s="195"/>
      <c r="AUG62" s="195"/>
      <c r="AUH62" s="195"/>
      <c r="AUI62" s="195"/>
      <c r="AUJ62" s="195">
        <v>0.92260096999999996</v>
      </c>
      <c r="AUK62" s="195"/>
      <c r="AUL62" s="195">
        <v>0.15672464000000003</v>
      </c>
      <c r="AUM62" s="195">
        <v>1.0793256099999999</v>
      </c>
      <c r="AUN62" s="195"/>
      <c r="AUO62" s="195"/>
      <c r="AUP62" s="195"/>
      <c r="AUQ62" s="195"/>
      <c r="AUR62" s="195"/>
      <c r="AUS62" s="195"/>
      <c r="AUT62" s="195"/>
      <c r="AUU62" s="195"/>
      <c r="AUV62" s="195"/>
      <c r="AUW62" s="195"/>
      <c r="AUX62" s="195"/>
      <c r="AUY62" s="195">
        <v>2.69367388</v>
      </c>
      <c r="AUZ62" s="195"/>
      <c r="AVA62" s="195"/>
      <c r="AVB62" s="195"/>
      <c r="AVC62" s="195">
        <v>1.7129056699999898</v>
      </c>
      <c r="AVD62" s="195">
        <v>0.21715704999999899</v>
      </c>
      <c r="AVE62" s="195"/>
      <c r="AVF62" s="195"/>
      <c r="AVG62" s="195">
        <v>1.9300627199999889</v>
      </c>
      <c r="AVH62" s="195"/>
      <c r="AVI62" s="195"/>
      <c r="AVJ62" s="195">
        <v>0.32240000000000002</v>
      </c>
      <c r="AVK62" s="195"/>
      <c r="AVL62" s="195"/>
      <c r="AVM62" s="195">
        <v>0.32240000000000002</v>
      </c>
      <c r="AVN62" s="195"/>
      <c r="AVO62" s="195">
        <v>2.6532159999999999E-2</v>
      </c>
      <c r="AVP62" s="195"/>
      <c r="AVQ62" s="195"/>
      <c r="AVR62" s="195">
        <v>0.51980000000000004</v>
      </c>
      <c r="AVS62" s="195">
        <v>0.54633216000000007</v>
      </c>
      <c r="AVT62" s="195"/>
      <c r="AVU62" s="195">
        <v>7.689356E-2</v>
      </c>
      <c r="AVV62" s="195">
        <v>1.20818322</v>
      </c>
      <c r="AVW62" s="195"/>
      <c r="AVX62" s="195">
        <v>8.4599999999999995E-2</v>
      </c>
      <c r="AVY62" s="195">
        <v>1.36967678</v>
      </c>
      <c r="AVZ62" s="195">
        <v>4.1684716599999891</v>
      </c>
      <c r="AWA62" s="195"/>
      <c r="AWB62" s="195">
        <v>1.2198290199999999</v>
      </c>
      <c r="AWC62" s="195"/>
      <c r="AWD62" s="195"/>
      <c r="AWE62" s="195"/>
      <c r="AWF62" s="195">
        <v>1.2198290199999999</v>
      </c>
      <c r="AWG62" s="195"/>
      <c r="AWH62" s="195"/>
      <c r="AWI62" s="195"/>
      <c r="AWJ62" s="195"/>
      <c r="AWK62" s="195"/>
      <c r="AWL62" s="195"/>
      <c r="AWM62" s="195"/>
      <c r="AWN62" s="195"/>
      <c r="AWO62" s="195"/>
      <c r="AWP62" s="195"/>
      <c r="AWQ62" s="195"/>
      <c r="AWR62" s="195">
        <f t="shared" si="56"/>
        <v>0</v>
      </c>
      <c r="AWS62" s="253"/>
      <c r="AWT62" s="253">
        <v>4.9368969387755104E-2</v>
      </c>
      <c r="AWU62" s="253"/>
      <c r="AWV62" s="253"/>
      <c r="AWW62" s="253">
        <f t="shared" si="57"/>
        <v>4.9368969387755104E-2</v>
      </c>
      <c r="AWX62" s="253"/>
      <c r="AWY62" s="253"/>
      <c r="AWZ62" s="253">
        <f t="shared" si="58"/>
        <v>0</v>
      </c>
      <c r="AXA62" s="253">
        <f t="shared" si="59"/>
        <v>1.269197989387755</v>
      </c>
      <c r="AXB62" s="195">
        <f t="shared" si="60"/>
        <v>19.181706249387744</v>
      </c>
      <c r="AXC62" s="253"/>
      <c r="AXD62" s="253"/>
      <c r="AXE62" s="253">
        <f t="shared" si="61"/>
        <v>0</v>
      </c>
      <c r="AXF62" s="253"/>
      <c r="AXG62" s="253"/>
      <c r="AXH62" s="253"/>
      <c r="AXI62" s="253">
        <v>1.0165980204081633</v>
      </c>
      <c r="AXJ62" s="253">
        <v>0</v>
      </c>
      <c r="AXK62" s="253">
        <f t="shared" si="62"/>
        <v>1.0165980204081633</v>
      </c>
      <c r="AXL62" s="253">
        <v>0</v>
      </c>
      <c r="AXM62" s="253">
        <v>0</v>
      </c>
      <c r="AXN62" s="253">
        <v>0</v>
      </c>
      <c r="AXO62" s="253">
        <v>0</v>
      </c>
      <c r="AXP62" s="253">
        <v>9.1367360058309033E-2</v>
      </c>
      <c r="AXQ62" s="253">
        <f t="shared" si="63"/>
        <v>9.1367360058309033E-2</v>
      </c>
      <c r="AXR62" s="253">
        <v>0</v>
      </c>
      <c r="AXS62" s="253">
        <v>0</v>
      </c>
      <c r="AXT62" s="253">
        <v>0</v>
      </c>
      <c r="AXU62" s="253">
        <v>0</v>
      </c>
      <c r="AXV62" s="253">
        <f t="shared" si="64"/>
        <v>0</v>
      </c>
      <c r="AXW62" s="253">
        <v>0</v>
      </c>
      <c r="AXX62" s="253">
        <v>0</v>
      </c>
      <c r="AXY62" s="253"/>
      <c r="AXZ62" s="253"/>
      <c r="AYA62" s="253"/>
      <c r="AYB62" s="253">
        <f t="shared" si="65"/>
        <v>0</v>
      </c>
      <c r="AYC62" s="253">
        <f t="shared" si="231"/>
        <v>1.1079653804664722</v>
      </c>
      <c r="AYD62" s="253"/>
      <c r="AYE62" s="253"/>
      <c r="AYF62" s="253"/>
      <c r="AYG62" s="253">
        <v>0.95487900000000003</v>
      </c>
      <c r="AYH62" s="253"/>
      <c r="AYI62" s="253">
        <f t="shared" si="66"/>
        <v>0.95487900000000003</v>
      </c>
      <c r="AYJ62" s="253"/>
      <c r="AYK62" s="253"/>
      <c r="AYL62" s="253"/>
      <c r="AYM62" s="253"/>
      <c r="AYN62" s="253"/>
      <c r="AYO62" s="253">
        <f t="shared" si="67"/>
        <v>0</v>
      </c>
      <c r="AYP62" s="253"/>
      <c r="AYQ62" s="253"/>
      <c r="AYR62" s="253"/>
      <c r="AYS62" s="253"/>
      <c r="AYT62" s="253"/>
      <c r="AYU62" s="253">
        <f t="shared" si="68"/>
        <v>0</v>
      </c>
      <c r="AYV62" s="253"/>
      <c r="AYW62" s="253"/>
      <c r="AYX62" s="253"/>
      <c r="AYY62" s="253">
        <f t="shared" si="69"/>
        <v>0</v>
      </c>
      <c r="AYZ62" s="253">
        <f t="shared" si="70"/>
        <v>0.95487900000000003</v>
      </c>
      <c r="AZA62" s="253"/>
      <c r="AZB62" s="253"/>
      <c r="AZC62" s="253"/>
      <c r="AZD62" s="253"/>
      <c r="AZE62" s="253"/>
      <c r="AZF62" s="253">
        <f t="shared" si="71"/>
        <v>0</v>
      </c>
      <c r="AZG62" s="253"/>
      <c r="AZH62" s="253"/>
      <c r="AZI62" s="253"/>
      <c r="AZJ62" s="253">
        <v>1.1864379795918369</v>
      </c>
      <c r="AZK62" s="253"/>
      <c r="AZL62" s="253">
        <f t="shared" si="72"/>
        <v>1.1864379795918369</v>
      </c>
      <c r="AZM62" s="253"/>
      <c r="AZN62" s="253">
        <v>1.02</v>
      </c>
      <c r="AZO62" s="253"/>
      <c r="AZP62" s="253"/>
      <c r="AZQ62" s="253"/>
      <c r="AZR62" s="253">
        <f t="shared" si="73"/>
        <v>1.02</v>
      </c>
      <c r="AZS62" s="253"/>
      <c r="AZT62" s="253"/>
      <c r="AZU62" s="253"/>
      <c r="AZV62" s="253"/>
      <c r="AZW62" s="253"/>
      <c r="AZX62" s="253">
        <f t="shared" si="74"/>
        <v>0</v>
      </c>
      <c r="AZY62" s="253">
        <v>1.2625104198250729</v>
      </c>
      <c r="AZZ62" s="253"/>
      <c r="BAA62" s="253">
        <f t="shared" si="75"/>
        <v>1.2625104198250729</v>
      </c>
      <c r="BAB62" s="253">
        <f t="shared" si="76"/>
        <v>3.4689483994169104</v>
      </c>
      <c r="BAC62" s="253"/>
      <c r="BAD62" s="253"/>
      <c r="BAE62" s="253"/>
      <c r="BAF62" s="253">
        <f t="shared" si="77"/>
        <v>0</v>
      </c>
      <c r="BAG62" s="253"/>
      <c r="BAH62" s="253"/>
      <c r="BAI62" s="253"/>
      <c r="BAJ62" s="253"/>
      <c r="BAK62" s="253">
        <f t="shared" si="78"/>
        <v>0</v>
      </c>
      <c r="BAL62" s="253"/>
      <c r="BAM62" s="253"/>
      <c r="BAN62" s="253"/>
      <c r="BAO62" s="253">
        <v>0.44819599999999998</v>
      </c>
      <c r="BAP62" s="253"/>
      <c r="BAQ62" s="253">
        <f t="shared" si="79"/>
        <v>0.44819599999999998</v>
      </c>
      <c r="BAR62" s="253"/>
      <c r="BAS62" s="253"/>
      <c r="BAT62" s="253"/>
      <c r="BAU62" s="253"/>
      <c r="BAV62" s="253"/>
      <c r="BAW62" s="253">
        <f t="shared" si="80"/>
        <v>0</v>
      </c>
      <c r="BAX62" s="253"/>
      <c r="BAY62" s="253"/>
      <c r="BAZ62" s="253"/>
      <c r="BBA62" s="253"/>
      <c r="BBB62" s="253">
        <f t="shared" si="81"/>
        <v>0</v>
      </c>
      <c r="BBC62" s="253">
        <f t="shared" si="82"/>
        <v>0.44819599999999998</v>
      </c>
      <c r="BBD62" s="253"/>
      <c r="BBE62" s="253"/>
      <c r="BBF62" s="253"/>
      <c r="BBG62" s="253"/>
      <c r="BBH62" s="253"/>
      <c r="BBI62" s="253">
        <f t="shared" si="83"/>
        <v>0</v>
      </c>
      <c r="BBJ62" s="253"/>
      <c r="BBK62" s="253"/>
      <c r="BBL62" s="253"/>
      <c r="BBM62" s="253"/>
      <c r="BBN62" s="253"/>
      <c r="BBO62" s="253">
        <f t="shared" si="84"/>
        <v>0</v>
      </c>
      <c r="BBP62" s="253">
        <v>1.0207169795918367</v>
      </c>
      <c r="BBQ62" s="253"/>
      <c r="BBR62" s="253"/>
      <c r="BBS62" s="253"/>
      <c r="BBT62" s="253"/>
      <c r="BBU62" s="253">
        <f t="shared" si="85"/>
        <v>1.0207169795918367</v>
      </c>
      <c r="BBV62" s="253"/>
      <c r="BBW62" s="253">
        <v>4.966198979591837E-2</v>
      </c>
      <c r="BBX62" s="253"/>
      <c r="BBY62" s="253"/>
      <c r="BBZ62" s="253"/>
      <c r="BCA62" s="253">
        <f t="shared" si="86"/>
        <v>4.966198979591837E-2</v>
      </c>
      <c r="BCB62" s="253">
        <f t="shared" si="87"/>
        <v>1.070378969387755</v>
      </c>
      <c r="BCC62" s="253"/>
      <c r="BCD62" s="253"/>
      <c r="BCE62" s="253"/>
      <c r="BCF62" s="253"/>
      <c r="BCG62" s="253"/>
      <c r="BCH62" s="253">
        <f t="shared" si="88"/>
        <v>0</v>
      </c>
      <c r="BCI62" s="253"/>
      <c r="BCJ62" s="253"/>
      <c r="BCK62" s="253"/>
      <c r="BCL62" s="253"/>
      <c r="BCM62" s="253">
        <f t="shared" si="232"/>
        <v>0</v>
      </c>
      <c r="BCN62" s="253"/>
      <c r="BCO62" s="253"/>
      <c r="BCP62" s="253"/>
      <c r="BCQ62" s="253"/>
      <c r="BCR62" s="253"/>
      <c r="BCS62" s="253">
        <f t="shared" si="89"/>
        <v>0</v>
      </c>
      <c r="BCT62" s="253"/>
      <c r="BCU62" s="253"/>
      <c r="BCV62" s="253"/>
      <c r="BCW62" s="253"/>
      <c r="BCX62" s="253">
        <f t="shared" si="90"/>
        <v>0</v>
      </c>
      <c r="BCY62" s="253"/>
      <c r="BCZ62" s="253"/>
      <c r="BDA62" s="253">
        <f t="shared" si="91"/>
        <v>0</v>
      </c>
      <c r="BDB62" s="253">
        <f t="shared" si="92"/>
        <v>0</v>
      </c>
      <c r="BDC62" s="253"/>
      <c r="BDD62" s="253"/>
      <c r="BDE62" s="253"/>
      <c r="BDF62" s="253">
        <f t="shared" si="233"/>
        <v>0</v>
      </c>
      <c r="BDG62" s="253"/>
      <c r="BDH62" s="253"/>
      <c r="BDI62" s="253"/>
      <c r="BDJ62" s="253"/>
      <c r="BDK62" s="253"/>
      <c r="BDL62" s="253">
        <f t="shared" si="93"/>
        <v>0</v>
      </c>
      <c r="BDM62" s="253"/>
      <c r="BDN62" s="253"/>
      <c r="BDO62" s="253"/>
      <c r="BDP62" s="253"/>
      <c r="BDQ62" s="253">
        <f t="shared" si="94"/>
        <v>0</v>
      </c>
      <c r="BDR62" s="253"/>
      <c r="BDS62" s="253"/>
      <c r="BDT62" s="253"/>
      <c r="BDU62" s="253"/>
      <c r="BDV62" s="253"/>
      <c r="BDW62" s="253">
        <f t="shared" si="95"/>
        <v>0</v>
      </c>
      <c r="BDX62" s="253"/>
      <c r="BDY62" s="253"/>
      <c r="BDZ62" s="253">
        <v>0.21952103061224487</v>
      </c>
      <c r="BEA62" s="253"/>
      <c r="BEB62" s="253"/>
      <c r="BEC62" s="253">
        <f t="shared" si="96"/>
        <v>0.21952103061224487</v>
      </c>
      <c r="BED62" s="253">
        <f t="shared" si="97"/>
        <v>0.21952103061224487</v>
      </c>
      <c r="BEE62" s="253"/>
      <c r="BEF62" s="253"/>
      <c r="BEG62" s="253"/>
      <c r="BEH62" s="253"/>
      <c r="BEI62" s="253">
        <f t="shared" si="98"/>
        <v>0</v>
      </c>
      <c r="BEJ62" s="253"/>
      <c r="BEK62" s="253"/>
      <c r="BEL62" s="253"/>
      <c r="BEM62" s="253"/>
      <c r="BEN62" s="253"/>
      <c r="BEO62" s="253">
        <f t="shared" si="99"/>
        <v>0</v>
      </c>
      <c r="BEP62" s="253"/>
      <c r="BEQ62" s="253"/>
      <c r="BER62" s="253"/>
      <c r="BES62" s="253"/>
      <c r="BET62" s="253"/>
      <c r="BEU62" s="253">
        <f t="shared" si="234"/>
        <v>0</v>
      </c>
      <c r="BEV62" s="253"/>
      <c r="BEW62" s="253"/>
      <c r="BEX62" s="253"/>
      <c r="BEY62" s="253"/>
      <c r="BEZ62" s="253"/>
      <c r="BFA62" s="253">
        <f t="shared" si="100"/>
        <v>0</v>
      </c>
      <c r="BFB62" s="253"/>
      <c r="BFC62" s="253">
        <f t="shared" si="101"/>
        <v>0</v>
      </c>
      <c r="BFD62" s="253">
        <f t="shared" si="235"/>
        <v>0</v>
      </c>
      <c r="BFE62" s="253"/>
      <c r="BFF62" s="253"/>
      <c r="BFG62" s="253"/>
      <c r="BFH62" s="253"/>
      <c r="BFI62" s="253">
        <f t="shared" si="102"/>
        <v>0</v>
      </c>
      <c r="BFJ62" s="253"/>
      <c r="BFK62" s="253">
        <v>1.4389693877551019E-3</v>
      </c>
      <c r="BFL62" s="253"/>
      <c r="BFM62" s="253"/>
      <c r="BFN62" s="253"/>
      <c r="BFO62" s="253">
        <f t="shared" si="103"/>
        <v>1.4389693877551019E-3</v>
      </c>
      <c r="BFP62" s="253"/>
      <c r="BFQ62" s="253"/>
      <c r="BFR62" s="253"/>
      <c r="BFS62" s="253"/>
      <c r="BFT62" s="253">
        <v>0.70023446938775513</v>
      </c>
      <c r="BFU62" s="253">
        <f t="shared" si="236"/>
        <v>0.70023446938775513</v>
      </c>
      <c r="BFV62" s="253"/>
      <c r="BFW62" s="253"/>
      <c r="BFX62" s="253"/>
      <c r="BFY62" s="253"/>
      <c r="BFZ62" s="253"/>
      <c r="BGA62" s="253">
        <f t="shared" si="104"/>
        <v>0</v>
      </c>
      <c r="BGB62" s="253"/>
      <c r="BGC62" s="253"/>
      <c r="BGD62" s="253"/>
      <c r="BGE62" s="253">
        <f t="shared" si="105"/>
        <v>0</v>
      </c>
      <c r="BGF62" s="253">
        <f t="shared" si="237"/>
        <v>0.70167343877551025</v>
      </c>
      <c r="BGG62" s="253"/>
      <c r="BGH62" s="253"/>
      <c r="BGI62" s="253">
        <f t="shared" si="106"/>
        <v>0</v>
      </c>
      <c r="BGJ62" s="253"/>
      <c r="BGK62" s="253"/>
      <c r="BGL62" s="253"/>
      <c r="BGM62" s="253"/>
      <c r="BGN62" s="253"/>
      <c r="BGO62" s="253">
        <f t="shared" si="107"/>
        <v>0</v>
      </c>
      <c r="BGP62" s="253"/>
      <c r="BGQ62" s="253"/>
      <c r="BGR62" s="253">
        <v>4.8873650145772593E-2</v>
      </c>
      <c r="BGS62" s="253"/>
      <c r="BGT62" s="253"/>
      <c r="BGU62" s="253">
        <f t="shared" si="108"/>
        <v>4.8873650145772593E-2</v>
      </c>
      <c r="BGV62" s="253"/>
      <c r="BGW62" s="253"/>
      <c r="BGX62" s="253"/>
      <c r="BGY62" s="253"/>
      <c r="BGZ62" s="253"/>
      <c r="BHA62" s="253">
        <f t="shared" si="109"/>
        <v>0</v>
      </c>
      <c r="BHB62" s="253"/>
      <c r="BHC62" s="253"/>
      <c r="BHD62" s="253"/>
      <c r="BHE62" s="253"/>
      <c r="BHF62" s="253"/>
      <c r="BHG62" s="253">
        <f t="shared" si="110"/>
        <v>0</v>
      </c>
      <c r="BHH62" s="253">
        <f t="shared" si="111"/>
        <v>4.8873650145772593E-2</v>
      </c>
      <c r="BHI62" s="253"/>
      <c r="BHJ62" s="253"/>
      <c r="BHK62" s="253"/>
      <c r="BHL62" s="253"/>
      <c r="BHM62" s="253">
        <f t="shared" si="112"/>
        <v>0</v>
      </c>
      <c r="BHN62" s="253"/>
      <c r="BHO62" s="253"/>
      <c r="BHP62" s="253"/>
      <c r="BHQ62" s="253"/>
      <c r="BHR62" s="253"/>
      <c r="BHS62" s="253">
        <f t="shared" si="113"/>
        <v>0</v>
      </c>
      <c r="BHT62" s="253"/>
      <c r="BHU62" s="253"/>
      <c r="BHV62" s="253"/>
      <c r="BHW62" s="253">
        <v>4.870198979591836E-2</v>
      </c>
      <c r="BHX62" s="253"/>
      <c r="BHY62" s="253">
        <f t="shared" si="114"/>
        <v>4.870198979591836E-2</v>
      </c>
      <c r="BHZ62" s="253"/>
      <c r="BIA62" s="253">
        <v>0.52259399999999989</v>
      </c>
      <c r="BIB62" s="253"/>
      <c r="BIC62" s="253"/>
      <c r="BID62" s="253"/>
      <c r="BIE62" s="253">
        <f t="shared" si="115"/>
        <v>0.52259399999999989</v>
      </c>
      <c r="BIF62" s="253"/>
      <c r="BIG62" s="253">
        <f t="shared" si="116"/>
        <v>0</v>
      </c>
      <c r="BIH62" s="253">
        <f t="shared" si="117"/>
        <v>0.57129598979591822</v>
      </c>
      <c r="BII62" s="253"/>
      <c r="BIJ62" s="253"/>
      <c r="BIK62" s="253"/>
      <c r="BIL62" s="253"/>
      <c r="BIM62" s="253">
        <f t="shared" si="118"/>
        <v>0</v>
      </c>
      <c r="BIN62" s="253"/>
      <c r="BIO62" s="253"/>
      <c r="BIP62" s="253"/>
      <c r="BIQ62" s="253"/>
      <c r="BIR62" s="253"/>
      <c r="BIS62" s="253">
        <f t="shared" si="119"/>
        <v>0</v>
      </c>
      <c r="BIT62" s="253"/>
      <c r="BIU62" s="253"/>
      <c r="BIV62" s="253"/>
      <c r="BIW62" s="253"/>
      <c r="BIX62" s="253"/>
      <c r="BIY62" s="253">
        <f t="shared" si="120"/>
        <v>0</v>
      </c>
      <c r="BIZ62" s="253"/>
      <c r="BJA62" s="253"/>
      <c r="BJB62" s="253">
        <v>1.1819897959183673E-3</v>
      </c>
      <c r="BJC62" s="253"/>
      <c r="BJD62" s="253">
        <f t="shared" si="121"/>
        <v>1.1819897959183673E-3</v>
      </c>
      <c r="BJE62" s="253"/>
      <c r="BJF62" s="253"/>
      <c r="BJG62" s="253"/>
      <c r="BJH62" s="253"/>
      <c r="BJI62" s="253">
        <f t="shared" si="122"/>
        <v>0</v>
      </c>
      <c r="BJJ62" s="253">
        <f t="shared" si="123"/>
        <v>1.1819897959183673E-3</v>
      </c>
      <c r="BJK62" s="253">
        <f t="shared" si="238"/>
        <v>8.5929138483965009</v>
      </c>
      <c r="BJL62" s="253"/>
      <c r="BJM62" s="253"/>
      <c r="BJN62" s="253"/>
      <c r="BJO62" s="253"/>
      <c r="BJP62" s="253"/>
      <c r="BJQ62" s="253">
        <f t="shared" si="124"/>
        <v>0</v>
      </c>
      <c r="BJR62" s="253"/>
      <c r="BJS62" s="253"/>
      <c r="BJT62" s="253"/>
      <c r="BJU62" s="253"/>
      <c r="BJV62" s="253"/>
      <c r="BJW62" s="253">
        <f t="shared" si="125"/>
        <v>0</v>
      </c>
      <c r="BJX62" s="253"/>
      <c r="BJY62" s="253"/>
      <c r="BJZ62" s="253"/>
      <c r="BKA62" s="253"/>
      <c r="BKB62" s="253">
        <f t="shared" si="126"/>
        <v>0</v>
      </c>
      <c r="BKC62" s="253"/>
      <c r="BKD62" s="253"/>
      <c r="BKE62" s="253"/>
      <c r="BKF62" s="253"/>
      <c r="BKG62" s="253"/>
      <c r="BKH62" s="253">
        <f t="shared" si="127"/>
        <v>0</v>
      </c>
      <c r="BKI62" s="253">
        <f t="shared" si="128"/>
        <v>0</v>
      </c>
      <c r="BKJ62" s="253"/>
      <c r="BKK62" s="253">
        <v>1.0943892186588922</v>
      </c>
      <c r="BKL62" s="253"/>
      <c r="BKM62" s="253"/>
      <c r="BKN62" s="253"/>
      <c r="BKO62" s="253">
        <f t="shared" si="129"/>
        <v>1.0943892186588922</v>
      </c>
      <c r="BKP62" s="253"/>
      <c r="BKQ62" s="253"/>
      <c r="BKR62" s="253"/>
      <c r="BKS62" s="253"/>
      <c r="BKT62" s="253">
        <v>5.0328969387755093E-2</v>
      </c>
      <c r="BKU62" s="253">
        <f t="shared" si="130"/>
        <v>5.0328969387755093E-2</v>
      </c>
      <c r="BKV62" s="253">
        <v>6.7719189504373181E-2</v>
      </c>
      <c r="BKW62" s="253"/>
      <c r="BKX62" s="253"/>
      <c r="BKY62" s="253">
        <f t="shared" si="131"/>
        <v>6.7719189504373181E-2</v>
      </c>
      <c r="BKZ62" s="253"/>
      <c r="BLA62" s="253"/>
      <c r="BLB62" s="253"/>
      <c r="BLC62" s="253"/>
      <c r="BLD62" s="253"/>
      <c r="BLE62" s="253">
        <f t="shared" si="132"/>
        <v>0</v>
      </c>
      <c r="BLF62" s="196">
        <f t="shared" si="133"/>
        <v>1.2124373775510204</v>
      </c>
      <c r="BLG62" s="253"/>
      <c r="BLH62" s="253">
        <v>7.4777020408163267E-2</v>
      </c>
      <c r="BLI62" s="253">
        <v>2.4486936793002916</v>
      </c>
      <c r="BLJ62" s="253"/>
      <c r="BLK62" s="253"/>
      <c r="BLL62" s="253">
        <f t="shared" si="134"/>
        <v>2.5234706997084548</v>
      </c>
      <c r="BLM62" s="253"/>
      <c r="BLN62" s="253"/>
      <c r="BLO62" s="253"/>
      <c r="BLP62" s="253"/>
      <c r="BLQ62" s="253"/>
      <c r="BLR62" s="196">
        <f t="shared" si="135"/>
        <v>0</v>
      </c>
      <c r="BLS62" s="253"/>
      <c r="BLT62" s="253"/>
      <c r="BLU62" s="253"/>
      <c r="BLV62" s="253"/>
      <c r="BLW62" s="253"/>
      <c r="BLX62" s="196">
        <f t="shared" si="239"/>
        <v>0</v>
      </c>
      <c r="BLY62" s="253"/>
      <c r="BLZ62" s="253"/>
      <c r="BMA62" s="253"/>
      <c r="BMB62" s="253"/>
      <c r="BMC62" s="253"/>
      <c r="BMD62" s="196">
        <f t="shared" si="136"/>
        <v>0</v>
      </c>
      <c r="BME62" s="253"/>
      <c r="BMF62" s="253"/>
      <c r="BMG62" s="253"/>
      <c r="BMH62" s="196">
        <f t="shared" si="137"/>
        <v>0</v>
      </c>
      <c r="BMI62" s="196">
        <f t="shared" si="138"/>
        <v>2.5234706997084548</v>
      </c>
      <c r="BMJ62" s="253">
        <v>6.5976729999999997E-2</v>
      </c>
      <c r="BMK62" s="196">
        <f t="shared" si="139"/>
        <v>6.5976729999999997E-2</v>
      </c>
      <c r="BML62" s="253"/>
      <c r="BMM62" s="253"/>
      <c r="BMN62" s="253"/>
      <c r="BMO62" s="253"/>
      <c r="BMP62" s="253"/>
      <c r="BMQ62" s="196">
        <f t="shared" si="140"/>
        <v>0</v>
      </c>
      <c r="BMR62" s="253"/>
      <c r="BMS62" s="253"/>
      <c r="BMT62" s="253"/>
      <c r="BMU62" s="253"/>
      <c r="BMV62" s="253"/>
      <c r="BMW62" s="196">
        <f t="shared" si="141"/>
        <v>0</v>
      </c>
      <c r="BMX62" s="253">
        <v>0.18277195000000002</v>
      </c>
      <c r="BMY62" s="253"/>
      <c r="BMZ62" s="253">
        <v>4.5399999999999998E-4</v>
      </c>
      <c r="BNA62" s="253"/>
      <c r="BNB62" s="253"/>
      <c r="BNC62" s="196">
        <f t="shared" si="142"/>
        <v>0.18322595000000003</v>
      </c>
      <c r="BND62" s="253"/>
      <c r="BNE62" s="253"/>
      <c r="BNF62" s="253"/>
      <c r="BNG62" s="253"/>
      <c r="BNH62" s="253"/>
      <c r="BNI62" s="196">
        <f t="shared" si="143"/>
        <v>0</v>
      </c>
      <c r="BNJ62" s="196">
        <f t="shared" si="144"/>
        <v>0.24920268000000001</v>
      </c>
      <c r="BNK62" s="253"/>
      <c r="BNL62" s="253"/>
      <c r="BNM62" s="253"/>
      <c r="BNN62" s="253"/>
      <c r="BNO62" s="253"/>
      <c r="BNP62" s="196">
        <f t="shared" si="145"/>
        <v>0</v>
      </c>
      <c r="BNQ62" s="253">
        <v>0.82601641000000003</v>
      </c>
      <c r="BNR62" s="253"/>
      <c r="BNS62" s="253">
        <v>0.56964625000000002</v>
      </c>
      <c r="BNT62" s="253"/>
      <c r="BNU62" s="253"/>
      <c r="BNV62" s="196">
        <f t="shared" si="146"/>
        <v>1.3956626600000002</v>
      </c>
      <c r="BNW62" s="253"/>
      <c r="BNX62" s="253"/>
      <c r="BNY62" s="253"/>
      <c r="BNZ62" s="253"/>
      <c r="BOA62" s="253"/>
      <c r="BOB62" s="196">
        <f t="shared" si="147"/>
        <v>0</v>
      </c>
      <c r="BOC62" s="253"/>
      <c r="BOD62" s="253"/>
      <c r="BOE62" s="253"/>
      <c r="BOF62" s="253"/>
      <c r="BOG62" s="253"/>
      <c r="BOH62" s="196">
        <f t="shared" si="148"/>
        <v>0</v>
      </c>
      <c r="BOI62" s="253"/>
      <c r="BOJ62" s="196">
        <f t="shared" si="149"/>
        <v>0</v>
      </c>
      <c r="BOK62" s="196">
        <f t="shared" si="150"/>
        <v>1.3956626600000002</v>
      </c>
      <c r="BOL62" s="253"/>
      <c r="BOM62" s="253"/>
      <c r="BON62" s="253"/>
      <c r="BOO62" s="196">
        <f t="shared" si="240"/>
        <v>0</v>
      </c>
      <c r="BOP62" s="196"/>
      <c r="BOQ62" s="196"/>
      <c r="BOR62" s="196">
        <v>0.22689499000000002</v>
      </c>
      <c r="BOS62" s="196"/>
      <c r="BOT62" s="196"/>
      <c r="BOU62" s="196">
        <f t="shared" si="151"/>
        <v>0.22689499000000002</v>
      </c>
      <c r="BOV62" s="196"/>
      <c r="BOW62" s="196"/>
      <c r="BOX62" s="196"/>
      <c r="BOY62" s="196"/>
      <c r="BOZ62" s="196"/>
      <c r="BPA62" s="196"/>
      <c r="BPB62" s="196">
        <f t="shared" si="152"/>
        <v>0</v>
      </c>
      <c r="BPC62" s="196"/>
      <c r="BPD62" s="196"/>
      <c r="BPE62" s="196"/>
      <c r="BPF62" s="196"/>
      <c r="BPG62" s="196">
        <f t="shared" si="153"/>
        <v>0</v>
      </c>
      <c r="BPH62" s="196"/>
      <c r="BPI62" s="196"/>
      <c r="BPJ62" s="196"/>
      <c r="BPK62" s="196">
        <f t="shared" si="154"/>
        <v>0</v>
      </c>
      <c r="BPL62" s="196">
        <f t="shared" si="155"/>
        <v>0.22689499000000002</v>
      </c>
      <c r="BPM62" s="196"/>
      <c r="BPN62" s="196"/>
      <c r="BPO62" s="196">
        <f t="shared" si="156"/>
        <v>0</v>
      </c>
      <c r="BPP62" s="196"/>
      <c r="BPQ62" s="196"/>
      <c r="BPR62" s="196"/>
      <c r="BPS62" s="196"/>
      <c r="BPT62" s="196"/>
      <c r="BPU62" s="196">
        <f t="shared" si="157"/>
        <v>0</v>
      </c>
      <c r="BPV62" s="196"/>
      <c r="BPW62" s="196"/>
      <c r="BPX62" s="196"/>
      <c r="BPY62" s="196"/>
      <c r="BPZ62" s="196">
        <f t="shared" si="241"/>
        <v>0</v>
      </c>
      <c r="BQA62" s="196"/>
      <c r="BQB62" s="196"/>
      <c r="BQC62" s="196"/>
      <c r="BQD62" s="196"/>
      <c r="BQE62" s="196"/>
      <c r="BQF62" s="196">
        <f t="shared" si="158"/>
        <v>0</v>
      </c>
      <c r="BQG62" s="196">
        <v>1.5177990000000001E-2</v>
      </c>
      <c r="BQH62" s="196"/>
      <c r="BQI62" s="196"/>
      <c r="BQJ62" s="196"/>
      <c r="BQK62" s="196"/>
      <c r="BQL62" s="196">
        <f t="shared" si="159"/>
        <v>1.5177990000000001E-2</v>
      </c>
      <c r="BQM62" s="196">
        <f t="shared" si="242"/>
        <v>1.5177990000000001E-2</v>
      </c>
      <c r="BQN62" s="196"/>
      <c r="BQO62" s="196"/>
      <c r="BQP62" s="196"/>
      <c r="BQQ62" s="196"/>
      <c r="BQR62" s="196">
        <f t="shared" si="160"/>
        <v>0</v>
      </c>
      <c r="BQS62" s="196"/>
      <c r="BQT62" s="196"/>
      <c r="BQU62" s="196"/>
      <c r="BQV62" s="196"/>
      <c r="BQW62" s="196"/>
      <c r="BQX62" s="196">
        <f t="shared" si="161"/>
        <v>0</v>
      </c>
      <c r="BQY62" s="196"/>
      <c r="BQZ62" s="196"/>
      <c r="BRA62" s="196"/>
      <c r="BRB62" s="196"/>
      <c r="BRC62" s="196"/>
      <c r="BRD62" s="196">
        <f t="shared" si="162"/>
        <v>0</v>
      </c>
      <c r="BRE62" s="196"/>
      <c r="BRF62" s="196"/>
      <c r="BRG62" s="196"/>
      <c r="BRH62" s="196">
        <v>2.004297E-2</v>
      </c>
      <c r="BRI62" s="196"/>
      <c r="BRJ62" s="196">
        <f t="shared" si="163"/>
        <v>2.004297E-2</v>
      </c>
      <c r="BRK62" s="196"/>
      <c r="BRL62" s="196"/>
      <c r="BRM62" s="196">
        <f t="shared" si="164"/>
        <v>0</v>
      </c>
      <c r="BRN62" s="196">
        <f t="shared" si="243"/>
        <v>2.004297E-2</v>
      </c>
      <c r="BRO62" s="196"/>
      <c r="BRP62" s="196"/>
      <c r="BRQ62" s="196"/>
      <c r="BRR62" s="196">
        <f t="shared" si="165"/>
        <v>0</v>
      </c>
      <c r="BRS62" s="196"/>
      <c r="BRT62" s="196"/>
      <c r="BRU62" s="196">
        <v>1.7612000000000001E-4</v>
      </c>
      <c r="BRV62" s="196"/>
      <c r="BRW62" s="196"/>
      <c r="BRX62" s="196">
        <f t="shared" si="166"/>
        <v>1.7612000000000001E-4</v>
      </c>
      <c r="BRY62" s="196"/>
      <c r="BRZ62" s="196"/>
      <c r="BSA62" s="196">
        <v>1.18199E-3</v>
      </c>
      <c r="BSB62" s="196"/>
      <c r="BSC62" s="196"/>
      <c r="BSD62" s="196">
        <f t="shared" si="167"/>
        <v>1.18199E-3</v>
      </c>
      <c r="BSE62" s="196"/>
      <c r="BSF62" s="196"/>
      <c r="BSG62" s="196"/>
      <c r="BSH62" s="196"/>
      <c r="BSI62" s="196"/>
      <c r="BSJ62" s="196">
        <f t="shared" si="168"/>
        <v>0</v>
      </c>
      <c r="BSK62" s="196"/>
      <c r="BSL62" s="196"/>
      <c r="BSM62" s="196"/>
      <c r="BSN62" s="196">
        <v>2.8507999999999999E-2</v>
      </c>
      <c r="BSO62" s="196">
        <f t="shared" si="169"/>
        <v>2.8507999999999999E-2</v>
      </c>
      <c r="BSP62" s="196">
        <f t="shared" si="170"/>
        <v>2.9866109999999998E-2</v>
      </c>
      <c r="BSQ62" s="196"/>
      <c r="BSR62" s="196">
        <f t="shared" si="171"/>
        <v>0</v>
      </c>
      <c r="BSS62" s="196"/>
      <c r="BST62" s="196"/>
      <c r="BSU62" s="196"/>
      <c r="BSV62" s="196"/>
      <c r="BSW62" s="196"/>
      <c r="BSX62" s="196">
        <f t="shared" si="172"/>
        <v>0</v>
      </c>
      <c r="BSY62" s="196"/>
      <c r="BSZ62" s="196">
        <v>1.18199E-3</v>
      </c>
      <c r="BTA62" s="196"/>
      <c r="BTB62" s="196"/>
      <c r="BTC62" s="196"/>
      <c r="BTD62" s="196">
        <f t="shared" si="173"/>
        <v>1.18199E-3</v>
      </c>
      <c r="BTE62" s="196"/>
      <c r="BTF62" s="196"/>
      <c r="BTG62" s="196"/>
      <c r="BTH62" s="196"/>
      <c r="BTI62" s="196"/>
      <c r="BTJ62" s="196">
        <f t="shared" si="174"/>
        <v>0</v>
      </c>
      <c r="BTK62" s="196"/>
      <c r="BTL62" s="196"/>
      <c r="BTM62" s="196"/>
      <c r="BTN62" s="196"/>
      <c r="BTO62" s="196"/>
      <c r="BTP62" s="196">
        <f t="shared" si="175"/>
        <v>0</v>
      </c>
      <c r="BTQ62" s="196">
        <f t="shared" si="176"/>
        <v>1.18199E-3</v>
      </c>
      <c r="BTR62" s="196"/>
      <c r="BTS62" s="196"/>
      <c r="BTT62" s="196"/>
      <c r="BTU62" s="196"/>
      <c r="BTV62" s="196">
        <f t="shared" si="177"/>
        <v>0</v>
      </c>
      <c r="BTW62" s="196"/>
      <c r="BTX62" s="196"/>
      <c r="BTY62" s="196">
        <v>0.63988699000000004</v>
      </c>
      <c r="BTZ62" s="196"/>
      <c r="BUA62" s="196"/>
      <c r="BUB62" s="196">
        <f t="shared" si="178"/>
        <v>0.63988699000000004</v>
      </c>
      <c r="BUC62" s="196"/>
      <c r="BUD62" s="196"/>
      <c r="BUE62" s="196"/>
      <c r="BUF62" s="196"/>
      <c r="BUG62" s="196"/>
      <c r="BUH62" s="196">
        <f t="shared" si="179"/>
        <v>0</v>
      </c>
      <c r="BUI62" s="196"/>
      <c r="BUJ62" s="196"/>
      <c r="BUK62" s="196"/>
      <c r="BUL62" s="196"/>
      <c r="BUM62" s="196"/>
      <c r="BUN62" s="196">
        <f t="shared" si="180"/>
        <v>0</v>
      </c>
      <c r="BUO62" s="196"/>
      <c r="BUP62" s="196"/>
      <c r="BUQ62" s="196">
        <f t="shared" si="181"/>
        <v>0</v>
      </c>
      <c r="BUR62" s="196">
        <f t="shared" si="182"/>
        <v>0.63988699000000004</v>
      </c>
      <c r="BUS62" s="196"/>
      <c r="BUT62" s="196"/>
      <c r="BUU62" s="196"/>
      <c r="BUV62" s="196">
        <f t="shared" si="183"/>
        <v>0</v>
      </c>
      <c r="BUW62" s="196"/>
      <c r="BUX62" s="196"/>
      <c r="BUY62" s="196"/>
      <c r="BUZ62" s="196"/>
      <c r="BVA62" s="196"/>
      <c r="BVB62" s="196">
        <f t="shared" si="184"/>
        <v>0</v>
      </c>
      <c r="BVC62" s="196"/>
      <c r="BVD62" s="196"/>
      <c r="BVE62" s="196"/>
      <c r="BVF62" s="196"/>
      <c r="BVG62" s="196"/>
      <c r="BVH62" s="196">
        <f t="shared" si="185"/>
        <v>0</v>
      </c>
      <c r="BVI62" s="196"/>
      <c r="BVJ62" s="196"/>
      <c r="BVK62" s="196"/>
      <c r="BVL62" s="196"/>
      <c r="BVM62" s="196"/>
      <c r="BVN62" s="196">
        <f t="shared" si="206"/>
        <v>0</v>
      </c>
      <c r="BVO62" s="196"/>
      <c r="BVP62" s="196"/>
      <c r="BVQ62" s="196"/>
      <c r="BVR62" s="196"/>
      <c r="BVS62" s="196"/>
      <c r="BVT62" s="196">
        <f t="shared" si="186"/>
        <v>0</v>
      </c>
      <c r="BVU62" s="196">
        <f t="shared" si="187"/>
        <v>0</v>
      </c>
      <c r="BVV62" s="196">
        <f t="shared" si="244"/>
        <v>6.3138244572594759</v>
      </c>
      <c r="BVW62" s="196"/>
      <c r="BVX62" s="196"/>
      <c r="BVY62" s="196"/>
      <c r="BVZ62" s="196"/>
      <c r="BWA62" s="196"/>
      <c r="BWB62" s="196">
        <f t="shared" si="245"/>
        <v>0</v>
      </c>
      <c r="BWC62" s="196">
        <v>0.96968127000000004</v>
      </c>
      <c r="BWD62" s="196"/>
      <c r="BWE62" s="196"/>
      <c r="BWF62" s="196"/>
      <c r="BWG62" s="196"/>
      <c r="BWH62" s="196">
        <f t="shared" si="204"/>
        <v>0.96968127000000004</v>
      </c>
      <c r="BWI62" s="196"/>
      <c r="BWJ62" s="196"/>
      <c r="BWK62" s="196"/>
      <c r="BWL62" s="196"/>
      <c r="BWM62" s="196"/>
      <c r="BWN62" s="196">
        <f t="shared" si="209"/>
        <v>0</v>
      </c>
      <c r="BWO62" s="196"/>
      <c r="BWP62" s="196"/>
      <c r="BWQ62" s="196"/>
      <c r="BWR62" s="196"/>
      <c r="BWS62" s="196"/>
      <c r="BWT62" s="196">
        <f t="shared" si="210"/>
        <v>0</v>
      </c>
      <c r="BWU62" s="196"/>
      <c r="BWV62" s="196">
        <f t="shared" si="246"/>
        <v>0</v>
      </c>
      <c r="BWW62" s="196">
        <f t="shared" si="247"/>
        <v>0.96968127000000004</v>
      </c>
      <c r="BWX62" s="196"/>
      <c r="BWY62" s="196"/>
      <c r="BWZ62" s="196"/>
      <c r="BXA62" s="196"/>
      <c r="BXB62" s="196">
        <f t="shared" si="190"/>
        <v>0</v>
      </c>
      <c r="BXC62" s="196"/>
      <c r="BXD62" s="196"/>
      <c r="BXE62" s="196"/>
      <c r="BXF62" s="196"/>
      <c r="BXG62" s="196">
        <v>2.3639799999999999E-3</v>
      </c>
      <c r="BXH62" s="196">
        <f t="shared" si="191"/>
        <v>2.3639799999999999E-3</v>
      </c>
      <c r="BXI62" s="196"/>
      <c r="BXJ62" s="196"/>
      <c r="BXK62" s="196"/>
      <c r="BXL62" s="196"/>
      <c r="BXM62" s="196"/>
      <c r="BXN62" s="196">
        <f t="shared" si="192"/>
        <v>0</v>
      </c>
      <c r="BXO62" s="196"/>
      <c r="BXP62" s="196"/>
      <c r="BXQ62" s="196"/>
      <c r="BXR62" s="196"/>
      <c r="BXS62" s="196"/>
      <c r="BXT62" s="196">
        <f t="shared" si="193"/>
        <v>0</v>
      </c>
      <c r="BXU62" s="196">
        <f t="shared" si="194"/>
        <v>2.3639799999999999E-3</v>
      </c>
      <c r="BXV62" s="196"/>
      <c r="BXW62" s="196"/>
      <c r="BXX62" s="196"/>
      <c r="BXY62" s="196">
        <f t="shared" si="195"/>
        <v>0</v>
      </c>
      <c r="BXZ62" s="196"/>
      <c r="BYA62" s="196"/>
      <c r="BYB62" s="196"/>
      <c r="BYC62" s="196"/>
      <c r="BYD62" s="196"/>
      <c r="BYE62" s="196">
        <f t="shared" si="196"/>
        <v>0</v>
      </c>
      <c r="BYF62" s="196"/>
      <c r="BYG62" s="196"/>
      <c r="BYH62" s="196"/>
      <c r="BYI62" s="196"/>
      <c r="BYJ62" s="196"/>
      <c r="BYK62" s="196">
        <f t="shared" si="207"/>
        <v>0</v>
      </c>
      <c r="BYL62" s="196"/>
      <c r="BYM62" s="196"/>
      <c r="BYN62" s="196"/>
      <c r="BYO62" s="196"/>
      <c r="BYP62" s="196"/>
      <c r="BYQ62" s="196">
        <f t="shared" si="205"/>
        <v>0</v>
      </c>
      <c r="BYR62" s="196"/>
      <c r="BYS62" s="196"/>
      <c r="BYT62" s="196"/>
      <c r="BYU62" s="196"/>
      <c r="BYV62" s="196">
        <f t="shared" si="197"/>
        <v>0</v>
      </c>
      <c r="BYW62" s="196">
        <f t="shared" si="198"/>
        <v>0</v>
      </c>
      <c r="BYX62" s="196"/>
      <c r="BYY62" s="196">
        <f t="shared" si="199"/>
        <v>0</v>
      </c>
      <c r="BYZ62" s="196"/>
      <c r="BZA62" s="196"/>
      <c r="BZB62" s="196"/>
      <c r="BZC62" s="196"/>
      <c r="BZD62" s="196"/>
      <c r="BZE62" s="196">
        <f t="shared" si="200"/>
        <v>0</v>
      </c>
      <c r="BZF62" s="196"/>
      <c r="BZG62" s="196"/>
      <c r="BZH62" s="196"/>
      <c r="BZI62" s="196"/>
      <c r="BZJ62" s="196">
        <f t="shared" si="201"/>
        <v>0</v>
      </c>
      <c r="BZK62" s="196"/>
      <c r="BZL62" s="196"/>
      <c r="BZM62" s="196"/>
      <c r="BZN62" s="196"/>
      <c r="BZO62" s="196"/>
      <c r="BZP62" s="196">
        <f t="shared" si="229"/>
        <v>0</v>
      </c>
      <c r="BZQ62" s="196">
        <f t="shared" si="202"/>
        <v>0</v>
      </c>
      <c r="BZR62" s="196">
        <f t="shared" si="203"/>
        <v>0.97204525000000008</v>
      </c>
      <c r="BZS62" s="197"/>
      <c r="BZT62" s="197"/>
      <c r="BZU62" s="197"/>
      <c r="BZV62" s="197"/>
      <c r="BZW62" s="197"/>
      <c r="BZX62" s="197"/>
      <c r="BZY62" s="197"/>
      <c r="BZZ62" s="197"/>
      <c r="CAA62" s="197"/>
      <c r="CAB62" s="197"/>
      <c r="CAC62" s="197"/>
      <c r="CAD62" s="197"/>
      <c r="CAE62" s="197"/>
      <c r="CAF62" s="199"/>
      <c r="CAG62" s="237"/>
      <c r="CAH62" s="237"/>
      <c r="CAI62" s="197"/>
      <c r="CAJ62" s="197"/>
      <c r="CAK62" s="198"/>
      <c r="CAL62" s="198"/>
      <c r="CAM62" s="198"/>
      <c r="CAN62" s="198"/>
      <c r="CAO62" s="198"/>
      <c r="CAP62" s="199"/>
      <c r="CAQ62" s="211"/>
      <c r="CAR62" s="211"/>
      <c r="CAS62" s="198"/>
      <c r="CAT62" s="199"/>
      <c r="CAU62" s="233"/>
      <c r="CAV62" s="233"/>
      <c r="CAW62" s="198"/>
      <c r="CAX62" s="198"/>
      <c r="CAY62" s="198"/>
      <c r="CAZ62" s="198"/>
      <c r="CBA62" s="198"/>
      <c r="CBB62" s="198"/>
      <c r="CBC62" s="198"/>
      <c r="CBD62" s="198"/>
      <c r="CBE62" s="198"/>
      <c r="CBF62" s="198"/>
      <c r="CBG62" s="198"/>
      <c r="CBH62" s="198"/>
      <c r="CBI62" s="198"/>
      <c r="CBJ62" s="197"/>
      <c r="CBK62" s="197"/>
      <c r="CBL62" s="197"/>
      <c r="CBM62" s="197"/>
      <c r="CBN62" s="197"/>
      <c r="CBO62" s="197"/>
      <c r="CBP62" s="197"/>
      <c r="CBQ62" s="197"/>
      <c r="CBR62" s="197"/>
      <c r="CBS62" s="197"/>
      <c r="CBT62" s="197"/>
      <c r="CBU62" s="197"/>
      <c r="CBV62" s="197"/>
      <c r="CBW62" s="197"/>
      <c r="CBX62" s="197"/>
      <c r="CBY62" s="197"/>
      <c r="CBZ62" s="197"/>
      <c r="CCA62" s="197"/>
      <c r="CCB62" s="197"/>
      <c r="CCC62" s="197"/>
      <c r="CCD62" s="197"/>
      <c r="CCE62" s="197"/>
      <c r="CCF62" s="197"/>
      <c r="CCG62" s="197"/>
      <c r="CCH62" s="197"/>
      <c r="CCI62" s="197"/>
      <c r="CCJ62" s="197"/>
      <c r="CCK62" s="197"/>
      <c r="CCL62" s="197"/>
      <c r="CCM62" s="199"/>
      <c r="CCN62" s="199"/>
      <c r="CCO62" s="199"/>
      <c r="CCP62" s="197"/>
      <c r="CCQ62" s="197"/>
      <c r="CCR62" s="198"/>
      <c r="CCS62" s="198">
        <f t="shared" si="248"/>
        <v>2.69367388</v>
      </c>
      <c r="CCT62" s="199"/>
    </row>
    <row r="63" spans="1:2159" s="200" customFormat="1" outlineLevel="1" x14ac:dyDescent="0.2">
      <c r="A63" s="201" t="s">
        <v>50</v>
      </c>
      <c r="B63" s="195">
        <v>107.07497753000001</v>
      </c>
      <c r="C63" s="195">
        <v>92.145675839999996</v>
      </c>
      <c r="D63" s="195">
        <v>34.181571999999996</v>
      </c>
      <c r="E63" s="195">
        <v>100.91694041000002</v>
      </c>
      <c r="F63" s="195">
        <v>163.50478078</v>
      </c>
      <c r="G63" s="195">
        <v>104.93215218999998</v>
      </c>
      <c r="H63" s="195">
        <v>85.848134769999973</v>
      </c>
      <c r="I63" s="195">
        <v>52.222355700000008</v>
      </c>
      <c r="J63" s="195">
        <v>61.538325709999995</v>
      </c>
      <c r="K63" s="195">
        <v>88.630457320001355</v>
      </c>
      <c r="L63" s="195">
        <v>68.292205490000001</v>
      </c>
      <c r="M63" s="195">
        <v>113.71891434</v>
      </c>
      <c r="N63" s="195">
        <v>98.078674840000005</v>
      </c>
      <c r="O63" s="202">
        <v>1054.7431749000011</v>
      </c>
      <c r="P63" s="195">
        <v>0.50125480000000111</v>
      </c>
      <c r="Q63" s="195">
        <v>0.34838446999999995</v>
      </c>
      <c r="R63" s="195">
        <v>0.97923331000000002</v>
      </c>
      <c r="S63" s="195">
        <v>2.6477624299999998</v>
      </c>
      <c r="T63" s="195">
        <v>0.70485624999999996</v>
      </c>
      <c r="U63" s="195">
        <v>5.1814912600000014</v>
      </c>
      <c r="V63" s="195">
        <v>42.859108380000002</v>
      </c>
      <c r="W63" s="195">
        <v>1.6719960399999998</v>
      </c>
      <c r="X63" s="195">
        <v>0.71697581000000021</v>
      </c>
      <c r="Y63" s="195">
        <v>1.7938016799999998</v>
      </c>
      <c r="Z63" s="195">
        <v>26.88565608</v>
      </c>
      <c r="AA63" s="195">
        <v>73.92753798999999</v>
      </c>
      <c r="AB63" s="195">
        <v>0.63595591000000007</v>
      </c>
      <c r="AC63" s="195">
        <v>0.63891909000000013</v>
      </c>
      <c r="AD63" s="195">
        <v>2.1271117000000004</v>
      </c>
      <c r="AE63" s="195">
        <v>1.2391523699999996</v>
      </c>
      <c r="AF63" s="195">
        <v>4.6411390700000004</v>
      </c>
      <c r="AG63" s="195">
        <v>3.2700439799999996</v>
      </c>
      <c r="AH63" s="195">
        <v>2.8316583799999995</v>
      </c>
      <c r="AI63" s="195">
        <v>0.33608293000000083</v>
      </c>
      <c r="AJ63" s="195">
        <v>18.444682460000003</v>
      </c>
      <c r="AK63" s="195">
        <v>5.9752641999999989</v>
      </c>
      <c r="AL63" s="195">
        <v>30.857731950000002</v>
      </c>
      <c r="AM63" s="195">
        <v>114.60790026999999</v>
      </c>
      <c r="AN63" s="195">
        <v>1.0420667699999999</v>
      </c>
      <c r="AO63" s="195">
        <v>2.7897734700000041</v>
      </c>
      <c r="AP63" s="195">
        <v>4.3394280999999983</v>
      </c>
      <c r="AQ63" s="195">
        <v>3.4410458899999998</v>
      </c>
      <c r="AR63" s="195">
        <v>1.4450908899999999</v>
      </c>
      <c r="AS63" s="195">
        <v>13.057405120000002</v>
      </c>
      <c r="AT63" s="195">
        <v>3.5603649500000003</v>
      </c>
      <c r="AU63" s="195">
        <v>1.4383196200000001</v>
      </c>
      <c r="AV63" s="195">
        <v>3.9281137399999988</v>
      </c>
      <c r="AW63" s="195">
        <v>8.9267983099999988</v>
      </c>
      <c r="AX63" s="195">
        <v>1.4569552899999998</v>
      </c>
      <c r="AY63" s="195">
        <v>1.0749418100000001</v>
      </c>
      <c r="AZ63" s="195">
        <v>1.3059720700000002</v>
      </c>
      <c r="BA63" s="195">
        <v>1.33932658</v>
      </c>
      <c r="BB63" s="195">
        <v>1.90565618</v>
      </c>
      <c r="BC63" s="195">
        <v>7.0828519300000004</v>
      </c>
      <c r="BD63" s="195">
        <v>1.1378617800000002</v>
      </c>
      <c r="BE63" s="195">
        <v>0.49299063999999992</v>
      </c>
      <c r="BF63" s="195">
        <v>0.58139920999999994</v>
      </c>
      <c r="BG63" s="195">
        <v>0.47066945000000004</v>
      </c>
      <c r="BH63" s="195">
        <v>0.24857677000000003</v>
      </c>
      <c r="BI63" s="195">
        <v>2.93149785</v>
      </c>
      <c r="BJ63" s="195">
        <v>0.76093489999999997</v>
      </c>
      <c r="BK63" s="195">
        <v>0.76093489999999997</v>
      </c>
      <c r="BL63" s="195">
        <v>32.759488110000007</v>
      </c>
      <c r="BM63" s="195">
        <v>14.19008483</v>
      </c>
      <c r="BN63" s="195">
        <v>0.55037163</v>
      </c>
      <c r="BO63" s="195">
        <v>1.1336806099999999</v>
      </c>
      <c r="BP63" s="195">
        <v>12.875196669999999</v>
      </c>
      <c r="BQ63" s="195">
        <v>28.749333740000001</v>
      </c>
      <c r="BR63" s="195">
        <v>1.5317708699999997</v>
      </c>
      <c r="BS63" s="195">
        <v>2.4803687600000002</v>
      </c>
      <c r="BT63" s="195">
        <v>0.32214867999999997</v>
      </c>
      <c r="BU63" s="195">
        <v>3.9917907699999997</v>
      </c>
      <c r="BV63" s="195">
        <v>3.1367441600000001</v>
      </c>
      <c r="BW63" s="195">
        <v>11.462823239999999</v>
      </c>
      <c r="BX63" s="195">
        <v>2.6366785399999997</v>
      </c>
      <c r="BY63" s="195">
        <v>0.45139110000000005</v>
      </c>
      <c r="BZ63" s="195">
        <v>2.4210516699999998</v>
      </c>
      <c r="CA63" s="195">
        <v>5.9761731100000013</v>
      </c>
      <c r="CB63" s="195">
        <v>0.22544039999999999</v>
      </c>
      <c r="CC63" s="195">
        <v>11.710734820000001</v>
      </c>
      <c r="CD63" s="195">
        <v>0.33347335</v>
      </c>
      <c r="CE63" s="195">
        <v>0.78846033999999998</v>
      </c>
      <c r="CF63" s="195">
        <v>1.1401502800000003</v>
      </c>
      <c r="CG63" s="195">
        <v>0.31959858000000002</v>
      </c>
      <c r="CH63" s="195">
        <v>2.58168255</v>
      </c>
      <c r="CI63" s="195">
        <v>11.219989210000001</v>
      </c>
      <c r="CJ63" s="195">
        <v>7.5710937299999994</v>
      </c>
      <c r="CK63" s="195">
        <v>10.89300276</v>
      </c>
      <c r="CL63" s="195">
        <v>7.701845539999999</v>
      </c>
      <c r="CM63" s="195">
        <v>37.385931239999998</v>
      </c>
      <c r="CN63" s="195">
        <v>91.890505589999989</v>
      </c>
      <c r="CO63" s="195">
        <v>0.26875266000000003</v>
      </c>
      <c r="CP63" s="195">
        <v>0.26875266000000003</v>
      </c>
      <c r="CQ63" s="195">
        <v>11.119490030000001</v>
      </c>
      <c r="CR63" s="195">
        <v>0.90110151000000016</v>
      </c>
      <c r="CS63" s="195">
        <v>0.44329924999999998</v>
      </c>
      <c r="CT63" s="195">
        <v>1.65429015</v>
      </c>
      <c r="CU63" s="195">
        <v>0.82393736000000006</v>
      </c>
      <c r="CV63" s="195">
        <v>14.942118300000001</v>
      </c>
      <c r="CW63" s="195">
        <v>3.2209845500000003</v>
      </c>
      <c r="CX63" s="195">
        <v>2.7413383300000009</v>
      </c>
      <c r="CY63" s="195">
        <v>2.1745876199999996</v>
      </c>
      <c r="CZ63" s="195">
        <v>0.5871792400000001</v>
      </c>
      <c r="DA63" s="195">
        <v>33.423282470000004</v>
      </c>
      <c r="DB63" s="195">
        <v>42.147372209999993</v>
      </c>
      <c r="DC63" s="195">
        <v>2.4484281500000002</v>
      </c>
      <c r="DD63" s="195">
        <v>0.54018025999999997</v>
      </c>
      <c r="DE63" s="195">
        <v>2.3661026000000001</v>
      </c>
      <c r="DF63" s="195">
        <v>2.2564870100000003</v>
      </c>
      <c r="DG63" s="195">
        <v>1.0655066199999998</v>
      </c>
      <c r="DH63" s="195">
        <v>8.6767046400000005</v>
      </c>
      <c r="DI63" s="195">
        <v>1.4398747299999999</v>
      </c>
      <c r="DJ63" s="195">
        <v>5.6869817199999995</v>
      </c>
      <c r="DK63" s="195">
        <v>16.941972799999999</v>
      </c>
      <c r="DL63" s="195">
        <v>7.3954802999999991</v>
      </c>
      <c r="DM63" s="195">
        <v>8.7428024999999998</v>
      </c>
      <c r="DN63" s="195">
        <v>40.207112049999999</v>
      </c>
      <c r="DO63" s="195">
        <v>106.24205985999998</v>
      </c>
      <c r="DP63" s="195">
        <v>3.8597567599999998</v>
      </c>
      <c r="DQ63" s="195">
        <v>0.47211071999999998</v>
      </c>
      <c r="DR63" s="195">
        <v>0.82473961000000007</v>
      </c>
      <c r="DS63" s="195">
        <v>1.1674447400000001</v>
      </c>
      <c r="DT63" s="195">
        <v>6.3240518300000002</v>
      </c>
      <c r="DU63" s="195">
        <v>0.65671510999999994</v>
      </c>
      <c r="DV63" s="195">
        <v>6.0057525900000011</v>
      </c>
      <c r="DW63" s="195">
        <v>1.1889106300000001</v>
      </c>
      <c r="DX63" s="195">
        <v>1.9933863800000009</v>
      </c>
      <c r="DY63" s="195">
        <v>1.2014647799999998</v>
      </c>
      <c r="DZ63" s="195">
        <v>11.046229490000002</v>
      </c>
      <c r="EA63" s="195">
        <v>0.67317733999999996</v>
      </c>
      <c r="EB63" s="195">
        <v>2.2646918599999997</v>
      </c>
      <c r="EC63" s="195">
        <v>1.5464072699999998</v>
      </c>
      <c r="ED63" s="195">
        <v>10.512131270000001</v>
      </c>
      <c r="EE63" s="195">
        <v>0.88334718000000001</v>
      </c>
      <c r="EF63" s="195">
        <v>15.879754919999998</v>
      </c>
      <c r="EG63" s="195">
        <v>2.7967115100000002</v>
      </c>
      <c r="EH63" s="195">
        <v>1.3926217400000001</v>
      </c>
      <c r="EI63" s="195">
        <v>1.2823558399999999</v>
      </c>
      <c r="EJ63" s="195">
        <v>0.23285274000000003</v>
      </c>
      <c r="EK63" s="195">
        <v>5.7045418300000001</v>
      </c>
      <c r="EL63" s="195">
        <v>0.45096932000000001</v>
      </c>
      <c r="EM63" s="195">
        <v>23.904176399999997</v>
      </c>
      <c r="EN63" s="195">
        <v>24.355145719999996</v>
      </c>
      <c r="EO63" s="195">
        <v>63.309723790000007</v>
      </c>
      <c r="EP63" s="195">
        <v>1.7267459700000003</v>
      </c>
      <c r="EQ63" s="195">
        <v>1.1635922699999997</v>
      </c>
      <c r="ER63" s="195">
        <v>16.68441211</v>
      </c>
      <c r="ES63" s="195">
        <v>19.574750349999999</v>
      </c>
      <c r="ET63" s="195">
        <v>0.6179719199999999</v>
      </c>
      <c r="EU63" s="195">
        <v>0.57400916999999996</v>
      </c>
      <c r="EV63" s="195">
        <v>0.75676279999999996</v>
      </c>
      <c r="EW63" s="195">
        <v>0.10204798</v>
      </c>
      <c r="EX63" s="195">
        <v>1.2591138400000002</v>
      </c>
      <c r="EY63" s="195">
        <v>3.3099057100000002</v>
      </c>
      <c r="EZ63" s="195">
        <v>0.29066592000000002</v>
      </c>
      <c r="FA63" s="195">
        <v>1.0270286399999999</v>
      </c>
      <c r="FB63" s="195">
        <v>0.67305657000000008</v>
      </c>
      <c r="FC63" s="195">
        <v>1.9116942099999998</v>
      </c>
      <c r="FD63" s="195">
        <v>1.5660744500000061</v>
      </c>
      <c r="FE63" s="195">
        <v>5.4685197900000055</v>
      </c>
      <c r="FF63" s="195">
        <v>1.1279857</v>
      </c>
      <c r="FG63" s="195">
        <v>3.71486407</v>
      </c>
      <c r="FH63" s="195">
        <v>1.52842126</v>
      </c>
      <c r="FI63" s="195">
        <v>1.2242568399999998</v>
      </c>
      <c r="FJ63" s="195">
        <v>7.5955278699999997</v>
      </c>
      <c r="FK63" s="195">
        <v>1.4897053899999999</v>
      </c>
      <c r="FL63" s="195">
        <v>0.65369407000000002</v>
      </c>
      <c r="FM63" s="195">
        <v>7.0165452500000001</v>
      </c>
      <c r="FN63" s="195">
        <v>17.21537438</v>
      </c>
      <c r="FO63" s="195">
        <v>26.375319090000001</v>
      </c>
      <c r="FP63" s="195">
        <v>62.32402281000001</v>
      </c>
      <c r="FQ63" s="195">
        <v>0.77771361999999999</v>
      </c>
      <c r="FR63" s="195">
        <v>0.77771361999999999</v>
      </c>
      <c r="FS63" s="195">
        <v>0.13271547</v>
      </c>
      <c r="FT63" s="195">
        <v>1.3955415000000002</v>
      </c>
      <c r="FU63" s="195">
        <v>5.2378549499999991</v>
      </c>
      <c r="FV63" s="195">
        <v>5.7328069900000003</v>
      </c>
      <c r="FW63" s="195">
        <v>1.2537265299999998</v>
      </c>
      <c r="FX63" s="195">
        <v>13.752645439999998</v>
      </c>
      <c r="FY63" s="195">
        <v>0.53297700000000003</v>
      </c>
      <c r="FZ63" s="195">
        <v>2.2007940600000002</v>
      </c>
      <c r="GA63" s="195">
        <v>1.1045363699999999</v>
      </c>
      <c r="GB63" s="195">
        <v>0.47214581999999994</v>
      </c>
      <c r="GC63" s="195">
        <v>1.7209053300000003</v>
      </c>
      <c r="GD63" s="195">
        <v>6.03135858</v>
      </c>
      <c r="GE63" s="195">
        <v>0.9230083200000001</v>
      </c>
      <c r="GF63" s="195">
        <v>4.142995059999981</v>
      </c>
      <c r="GG63" s="195">
        <v>2.5657858500000001</v>
      </c>
      <c r="GH63" s="195">
        <v>0.49742523999999994</v>
      </c>
      <c r="GI63" s="195">
        <v>0.27352959999999998</v>
      </c>
      <c r="GJ63" s="195">
        <v>8.4027440699999811</v>
      </c>
      <c r="GK63" s="195">
        <v>0.60190377000000006</v>
      </c>
      <c r="GL63" s="195">
        <v>2.6810855899999995</v>
      </c>
      <c r="GM63" s="195">
        <v>1.8764175600000002</v>
      </c>
      <c r="GN63" s="195">
        <v>18.91490151</v>
      </c>
      <c r="GO63" s="195">
        <v>2.2835010399999991</v>
      </c>
      <c r="GP63" s="195">
        <v>26.357809469999996</v>
      </c>
      <c r="GQ63" s="195">
        <v>55.322271179999973</v>
      </c>
      <c r="GR63" s="195">
        <v>7.3514438199999992</v>
      </c>
      <c r="GS63" s="195">
        <v>0.67302883000000002</v>
      </c>
      <c r="GT63" s="195">
        <v>0.32579932</v>
      </c>
      <c r="GU63" s="195">
        <v>2.6896034599999998</v>
      </c>
      <c r="GV63" s="195">
        <v>0.90097247999999996</v>
      </c>
      <c r="GW63" s="195">
        <v>11.94084791</v>
      </c>
      <c r="GX63" s="195">
        <v>1.1982812899999999</v>
      </c>
      <c r="GY63" s="195">
        <v>2.6981123699999996</v>
      </c>
      <c r="GZ63" s="195">
        <v>2.6661244499999981</v>
      </c>
      <c r="HA63" s="195">
        <v>0.32356184999999998</v>
      </c>
      <c r="HB63" s="195">
        <v>0.77006423999999996</v>
      </c>
      <c r="HC63" s="195">
        <v>7.6561441999999973</v>
      </c>
      <c r="HD63" s="195">
        <v>1.4432068900000001</v>
      </c>
      <c r="HE63" s="195">
        <v>1.6835737599999998</v>
      </c>
      <c r="HF63" s="195">
        <v>0.5205952399999999</v>
      </c>
      <c r="HG63" s="195">
        <v>0.71157944000000006</v>
      </c>
      <c r="HH63" s="195">
        <v>3.8830489100000003</v>
      </c>
      <c r="HI63" s="195">
        <v>8.24200424</v>
      </c>
      <c r="HJ63" s="195">
        <v>0.76025543000000007</v>
      </c>
      <c r="HK63" s="195">
        <v>0.57205630000000018</v>
      </c>
      <c r="HL63" s="195">
        <v>0.92696627999999992</v>
      </c>
      <c r="HM63" s="195">
        <v>0.50263467999999989</v>
      </c>
      <c r="HN63" s="195">
        <v>7.4544442600000007</v>
      </c>
      <c r="HO63" s="195">
        <v>10.21635695</v>
      </c>
      <c r="HP63" s="195">
        <v>3.1454303499999998</v>
      </c>
      <c r="HQ63" s="195">
        <v>16.59714602</v>
      </c>
      <c r="HR63" s="195">
        <v>8.366201659999998</v>
      </c>
      <c r="HS63" s="195">
        <v>28.108778029999996</v>
      </c>
      <c r="HT63" s="195">
        <v>66.102818589999998</v>
      </c>
      <c r="HU63" s="195">
        <v>4.3709855300000005</v>
      </c>
      <c r="HV63" s="195">
        <v>0.30946099999999999</v>
      </c>
      <c r="HW63" s="195">
        <v>4.6804465300000002</v>
      </c>
      <c r="HX63" s="195">
        <v>0.20860728000000001</v>
      </c>
      <c r="HY63" s="195">
        <v>2.3701058300000004</v>
      </c>
      <c r="HZ63" s="195">
        <v>1.0904174199999999</v>
      </c>
      <c r="IA63" s="195">
        <v>0.80503864000000003</v>
      </c>
      <c r="IB63" s="195">
        <v>1.4988150300000003</v>
      </c>
      <c r="IC63" s="195">
        <v>5.9729842000000009</v>
      </c>
      <c r="ID63" s="195">
        <v>1.17197745</v>
      </c>
      <c r="IE63" s="195">
        <v>1.0938307499999997</v>
      </c>
      <c r="IF63" s="195">
        <v>1.9466583499999992</v>
      </c>
      <c r="IG63" s="195">
        <v>0.36713357000000008</v>
      </c>
      <c r="IH63" s="195">
        <v>0.96989929999999991</v>
      </c>
      <c r="II63" s="195">
        <v>5.5494994199999983</v>
      </c>
      <c r="IJ63" s="195">
        <v>1.7427259799999999</v>
      </c>
      <c r="IK63" s="195">
        <v>2.9472014399999997</v>
      </c>
      <c r="IL63" s="195">
        <v>0.4229888</v>
      </c>
      <c r="IM63" s="195">
        <v>2.27239207</v>
      </c>
      <c r="IN63" s="195">
        <v>0.71490549999999997</v>
      </c>
      <c r="IO63" s="195">
        <v>8.1002137899999997</v>
      </c>
      <c r="IP63" s="195">
        <v>1.5378869399999999</v>
      </c>
      <c r="IQ63" s="195">
        <v>0.17451672999999868</v>
      </c>
      <c r="IR63" s="195">
        <v>2.8132004199999998</v>
      </c>
      <c r="IS63" s="195">
        <v>25.401250439999998</v>
      </c>
      <c r="IT63" s="195">
        <v>0.44433088999999998</v>
      </c>
      <c r="IU63" s="195">
        <v>30.371185419999996</v>
      </c>
      <c r="IV63" s="195">
        <v>54.674329360000002</v>
      </c>
      <c r="IW63" s="195">
        <v>1.5005097699999999</v>
      </c>
      <c r="IX63" s="195">
        <v>0.38485321000000006</v>
      </c>
      <c r="IY63" s="195">
        <v>0.30838575999999995</v>
      </c>
      <c r="IZ63" s="195">
        <v>1.7742193899999998</v>
      </c>
      <c r="JA63" s="195">
        <v>0.77668484999999998</v>
      </c>
      <c r="JB63" s="195">
        <v>4.7446529800000006</v>
      </c>
      <c r="JC63" s="195">
        <v>0.12538088</v>
      </c>
      <c r="JD63" s="195">
        <v>1.0934681399999999</v>
      </c>
      <c r="JE63" s="195">
        <v>0.52992402999999999</v>
      </c>
      <c r="JF63" s="195">
        <v>42.631237389999995</v>
      </c>
      <c r="JG63" s="195">
        <v>0.31452051000000003</v>
      </c>
      <c r="JH63" s="195">
        <v>44.694530950000001</v>
      </c>
      <c r="JI63" s="195">
        <v>3.3735930999999995</v>
      </c>
      <c r="JJ63" s="195">
        <v>0.14058860000000001</v>
      </c>
      <c r="JK63" s="195">
        <v>2.3754753600000003</v>
      </c>
      <c r="JL63" s="195">
        <v>0.82077933999999997</v>
      </c>
      <c r="JM63" s="195">
        <v>0.89263454999999936</v>
      </c>
      <c r="JN63" s="195">
        <v>7.6030709499999993</v>
      </c>
      <c r="JO63" s="195">
        <v>0.52017511999999999</v>
      </c>
      <c r="JP63" s="195">
        <v>1.4328048500000004</v>
      </c>
      <c r="JQ63" s="195">
        <v>0.25324507000000002</v>
      </c>
      <c r="JR63" s="195">
        <v>1.0682767399999999</v>
      </c>
      <c r="JS63" s="195">
        <v>28.930660039999999</v>
      </c>
      <c r="JT63" s="195">
        <v>32.205161820000001</v>
      </c>
      <c r="JU63" s="195">
        <v>0.73392584999999999</v>
      </c>
      <c r="JV63" s="195">
        <v>0.73392584999999999</v>
      </c>
      <c r="JW63" s="195">
        <v>89.981342549999994</v>
      </c>
      <c r="JX63" s="195">
        <v>0.48911595000000002</v>
      </c>
      <c r="JY63" s="195">
        <v>0.39278024000000006</v>
      </c>
      <c r="JZ63" s="195">
        <v>0.13077923999999999</v>
      </c>
      <c r="KA63" s="195">
        <v>1.01267543</v>
      </c>
      <c r="KB63" s="195">
        <v>2.889149820000001</v>
      </c>
      <c r="KC63" s="195">
        <v>0.77538709000000006</v>
      </c>
      <c r="KD63" s="195">
        <v>1.44923683</v>
      </c>
      <c r="KE63" s="195">
        <v>0.72904551000000006</v>
      </c>
      <c r="KF63" s="195">
        <v>0.65105267</v>
      </c>
      <c r="KG63" s="195">
        <v>6.4938719200000001</v>
      </c>
      <c r="KH63" s="195">
        <v>2.0294970599999997</v>
      </c>
      <c r="KI63" s="195">
        <v>1.7767380199999996</v>
      </c>
      <c r="KJ63" s="195">
        <v>1.8902649100000002</v>
      </c>
      <c r="KK63" s="195">
        <v>1.1537237499999997</v>
      </c>
      <c r="KL63" s="195">
        <v>3.59730522</v>
      </c>
      <c r="KM63" s="195">
        <v>10.44752896</v>
      </c>
      <c r="KN63" s="195">
        <v>0.58998666</v>
      </c>
      <c r="KO63" s="195">
        <v>1.0010961600000001</v>
      </c>
      <c r="KP63" s="195">
        <v>1.1555790500000001</v>
      </c>
      <c r="KQ63" s="195">
        <v>0.51110158000000006</v>
      </c>
      <c r="KR63" s="195">
        <v>0.93055641999999994</v>
      </c>
      <c r="KS63" s="195">
        <v>4.1883198700000008</v>
      </c>
      <c r="KT63" s="195">
        <v>6.6290641800000003</v>
      </c>
      <c r="KU63" s="195">
        <v>0.91116230999999992</v>
      </c>
      <c r="KV63" s="195">
        <v>17.370159510000001</v>
      </c>
      <c r="KW63" s="195">
        <v>24.910386000000003</v>
      </c>
      <c r="KX63" s="195">
        <v>47.052782179999987</v>
      </c>
      <c r="KY63" s="195">
        <v>2.0084615599999998</v>
      </c>
      <c r="KZ63" s="195">
        <v>1.1474287000000021</v>
      </c>
      <c r="LA63" s="195">
        <v>3.1558902600000018</v>
      </c>
      <c r="LB63" s="195">
        <v>1.9788939000000001</v>
      </c>
      <c r="LC63" s="195">
        <v>0.56592166999999993</v>
      </c>
      <c r="LD63" s="195">
        <v>1.0035781500000001</v>
      </c>
      <c r="LE63" s="195">
        <v>1.9471357200000001</v>
      </c>
      <c r="LF63" s="195">
        <v>0.18977778999999997</v>
      </c>
      <c r="LG63" s="195">
        <v>5.6853072300000003</v>
      </c>
      <c r="LH63" s="195">
        <v>0.47152157</v>
      </c>
      <c r="LI63" s="195">
        <v>4.0499295899999996</v>
      </c>
      <c r="LJ63" s="195">
        <v>1.5281496099999998</v>
      </c>
      <c r="LK63" s="195">
        <v>1.4589452199999997</v>
      </c>
      <c r="LL63" s="195">
        <v>3.4631920600000008</v>
      </c>
      <c r="LM63" s="195">
        <v>10.971738050000001</v>
      </c>
      <c r="LN63" s="195">
        <v>1.3471666299999998</v>
      </c>
      <c r="LO63" s="195">
        <v>4.5982230999999993</v>
      </c>
      <c r="LP63" s="195">
        <v>0.66362657999999997</v>
      </c>
      <c r="LQ63" s="195">
        <v>2.2962471099999999</v>
      </c>
      <c r="LR63" s="195">
        <v>0.15085911999999999</v>
      </c>
      <c r="LS63" s="195">
        <v>9.0561225399999987</v>
      </c>
      <c r="LT63" s="195">
        <v>0.75074061999999986</v>
      </c>
      <c r="LU63" s="195">
        <v>1.4618892100000003</v>
      </c>
      <c r="LV63" s="195">
        <v>1.9174932199999999</v>
      </c>
      <c r="LW63" s="195">
        <v>0.92043799000000004</v>
      </c>
      <c r="LX63" s="195"/>
      <c r="LY63" s="195">
        <v>5.0505610399999998</v>
      </c>
      <c r="LZ63" s="195">
        <v>33.919619120000007</v>
      </c>
      <c r="MA63" s="195">
        <v>818.18686341000057</v>
      </c>
      <c r="MB63" s="195">
        <v>18.534899799999998</v>
      </c>
      <c r="MC63" s="195">
        <v>30.66697971</v>
      </c>
      <c r="MD63" s="195">
        <v>0.78932580999999991</v>
      </c>
      <c r="ME63" s="195">
        <v>0.46457669000000001</v>
      </c>
      <c r="MF63" s="195">
        <v>50.455782010000007</v>
      </c>
      <c r="MG63" s="195">
        <v>0.91876108000000012</v>
      </c>
      <c r="MH63" s="195">
        <v>0.97993408000000015</v>
      </c>
      <c r="MI63" s="195">
        <v>3.7285329599999995</v>
      </c>
      <c r="MJ63" s="195">
        <v>2.76534601</v>
      </c>
      <c r="MK63" s="195">
        <v>0.20599603</v>
      </c>
      <c r="ML63" s="195">
        <v>8.5985701599999995</v>
      </c>
      <c r="MM63" s="195">
        <v>0.41416693999999993</v>
      </c>
      <c r="MN63" s="195">
        <v>0.58704866999999994</v>
      </c>
      <c r="MO63" s="202">
        <v>1.3577005900000001</v>
      </c>
      <c r="MP63" s="202">
        <v>0.53633881000000005</v>
      </c>
      <c r="MQ63" s="202">
        <v>1.3166675100000003</v>
      </c>
      <c r="MR63" s="202">
        <v>4.2119225199999999</v>
      </c>
      <c r="MS63" s="202">
        <v>1.00059743</v>
      </c>
      <c r="MT63" s="202">
        <v>0.52693798000000003</v>
      </c>
      <c r="MU63" s="202">
        <v>25.64442438</v>
      </c>
      <c r="MV63" s="202">
        <v>1.5624208700000002</v>
      </c>
      <c r="MW63" s="202">
        <v>28.734380659999999</v>
      </c>
      <c r="MX63" s="202">
        <v>1.20215652</v>
      </c>
      <c r="MY63" s="202">
        <v>0.27754733999999998</v>
      </c>
      <c r="MZ63" s="202">
        <v>1.4797038599999999</v>
      </c>
      <c r="NA63" s="195">
        <v>93.480359210000003</v>
      </c>
      <c r="NB63" s="195">
        <v>1.0656694499999999</v>
      </c>
      <c r="NC63" s="195">
        <v>1.0511038799999999</v>
      </c>
      <c r="ND63" s="195">
        <v>1.2254574499999999</v>
      </c>
      <c r="NE63" s="195">
        <v>3.34223078</v>
      </c>
      <c r="NF63" s="195">
        <v>1.3025837600000003</v>
      </c>
      <c r="NG63" s="195">
        <v>0.61060267999999995</v>
      </c>
      <c r="NH63" s="195">
        <v>2.01377315</v>
      </c>
      <c r="NI63" s="195">
        <v>6.7463121699999995</v>
      </c>
      <c r="NJ63" s="195">
        <v>1.1599535299999999</v>
      </c>
      <c r="NK63" s="195">
        <v>11.83322529</v>
      </c>
      <c r="NL63" s="195">
        <v>1.2279082300000002</v>
      </c>
      <c r="NM63" s="195">
        <v>2.3782717100000008</v>
      </c>
      <c r="NN63" s="195">
        <v>0.90312898000000008</v>
      </c>
      <c r="NO63" s="195">
        <v>2.1049710700000004</v>
      </c>
      <c r="NP63" s="195">
        <v>1.3829903899999998</v>
      </c>
      <c r="NQ63" s="195">
        <v>7.9972703799999998</v>
      </c>
      <c r="NR63" s="195">
        <v>8.9423649999999993E-2</v>
      </c>
      <c r="NS63" s="195">
        <v>3.73384129</v>
      </c>
      <c r="NT63" s="195">
        <v>0.23243870999999999</v>
      </c>
      <c r="NU63" s="195">
        <v>2.6127085000000001</v>
      </c>
      <c r="NV63" s="195">
        <v>2.6892128999999989</v>
      </c>
      <c r="NW63" s="195">
        <v>9.3576250499999993</v>
      </c>
      <c r="NX63" s="195">
        <v>32.530351500000002</v>
      </c>
      <c r="NY63" s="195">
        <v>0.29606871000000001</v>
      </c>
      <c r="NZ63" s="195">
        <v>22.733359749999998</v>
      </c>
      <c r="OA63" s="195">
        <v>1.5757951600000002</v>
      </c>
      <c r="OB63" s="195">
        <v>24.605223619999997</v>
      </c>
      <c r="OC63" s="195">
        <v>0.69098512000000001</v>
      </c>
      <c r="OD63" s="195">
        <v>1.9181373799999999</v>
      </c>
      <c r="OE63" s="195">
        <v>2.00119223</v>
      </c>
      <c r="OF63" s="195">
        <v>0.71963487000000004</v>
      </c>
      <c r="OG63" s="195">
        <v>1.0913440299999999</v>
      </c>
      <c r="OH63" s="195">
        <v>6.4212936300000001</v>
      </c>
      <c r="OI63" s="195">
        <v>2.7646546400000007</v>
      </c>
      <c r="OJ63" s="195">
        <v>1.7436996999999996</v>
      </c>
      <c r="OK63" s="195">
        <v>1.1113261699999999</v>
      </c>
      <c r="OL63" s="195">
        <v>0.70407960999999986</v>
      </c>
      <c r="OM63" s="195">
        <v>0.22601570000000001</v>
      </c>
      <c r="ON63" s="195">
        <v>6.5497758200000007</v>
      </c>
      <c r="OO63" s="195">
        <v>1.5097805200000001</v>
      </c>
      <c r="OP63" s="195">
        <v>0.75504590999999976</v>
      </c>
      <c r="OQ63" s="195">
        <v>0.90601962000000003</v>
      </c>
      <c r="OR63" s="195">
        <v>1.0961764999999999</v>
      </c>
      <c r="OS63" s="195">
        <v>0.54231161000000006</v>
      </c>
      <c r="OT63" s="195">
        <v>4.8093341599999997</v>
      </c>
      <c r="OU63" s="195">
        <v>7.5021287499999998</v>
      </c>
      <c r="OV63" s="195">
        <v>0.62390153000000004</v>
      </c>
      <c r="OW63" s="195">
        <v>0.95127961000000039</v>
      </c>
      <c r="OX63" s="195">
        <v>15.12947812</v>
      </c>
      <c r="OY63" s="195">
        <v>6.3392462300000005</v>
      </c>
      <c r="OZ63" s="195">
        <v>30.546034240000001</v>
      </c>
      <c r="PA63" s="195">
        <v>72.93166146999998</v>
      </c>
      <c r="PB63" s="195">
        <v>0.17015420000000006</v>
      </c>
      <c r="PC63" s="195">
        <v>0.56181839999999994</v>
      </c>
      <c r="PD63" s="195">
        <v>0.17880872999999997</v>
      </c>
      <c r="PE63" s="195">
        <v>1.42322349</v>
      </c>
      <c r="PF63" s="195">
        <v>1.5355134899999998</v>
      </c>
      <c r="PG63" s="195">
        <v>3.8695183099999997</v>
      </c>
      <c r="PH63" s="195">
        <v>1.42343441</v>
      </c>
      <c r="PI63" s="195">
        <v>0.73816325999999999</v>
      </c>
      <c r="PJ63" s="195">
        <v>0.31782219</v>
      </c>
      <c r="PK63" s="195">
        <v>1.9607797300000005</v>
      </c>
      <c r="PL63" s="195">
        <v>4.4401995900000006</v>
      </c>
      <c r="PM63" s="195">
        <v>1.6540972599999999</v>
      </c>
      <c r="PN63" s="195">
        <v>0.28108659000000003</v>
      </c>
      <c r="PO63" s="195">
        <v>1.16150705</v>
      </c>
      <c r="PP63" s="195">
        <v>0.82965543999999991</v>
      </c>
      <c r="PQ63" s="195">
        <v>0.87350974000000003</v>
      </c>
      <c r="PR63" s="195">
        <v>4.7998560799999996</v>
      </c>
      <c r="PS63" s="195">
        <v>0.71581729000000005</v>
      </c>
      <c r="PT63" s="195">
        <v>1.3454636899999999</v>
      </c>
      <c r="PU63" s="195">
        <v>0.77665697</v>
      </c>
      <c r="PV63" s="195">
        <v>6.1210381399999996</v>
      </c>
      <c r="PW63" s="195">
        <v>6.6065544200000001</v>
      </c>
      <c r="PX63" s="195">
        <v>15.565530509999999</v>
      </c>
      <c r="PY63" s="195">
        <v>28.537493240000003</v>
      </c>
      <c r="PZ63" s="195">
        <v>0.77305477</v>
      </c>
      <c r="QA63" s="195">
        <v>11.74575422</v>
      </c>
      <c r="QB63" s="195">
        <v>1.5981809199999999</v>
      </c>
      <c r="QC63" s="195">
        <v>1.3742893899999999</v>
      </c>
      <c r="QD63" s="195">
        <v>15.4912793</v>
      </c>
      <c r="QE63" s="195">
        <v>0.86358572999999994</v>
      </c>
      <c r="QF63" s="195">
        <v>0.88862023000000001</v>
      </c>
      <c r="QG63" s="195">
        <v>5.9606746099999999</v>
      </c>
      <c r="QH63" s="195">
        <v>3.4755324999999995</v>
      </c>
      <c r="QI63" s="195">
        <v>6.4688620000000002E-2</v>
      </c>
      <c r="QJ63" s="195">
        <v>11.253101689999999</v>
      </c>
      <c r="QK63" s="195">
        <v>1.0535620700000001</v>
      </c>
      <c r="QL63" s="195">
        <v>1.9619769099999997</v>
      </c>
      <c r="QM63" s="195">
        <v>0.22878997000000004</v>
      </c>
      <c r="QN63" s="195">
        <v>3.68580248</v>
      </c>
      <c r="QO63" s="195">
        <v>0.32212442000000002</v>
      </c>
      <c r="QP63" s="195">
        <v>7.2522558500000001</v>
      </c>
      <c r="QQ63" s="195">
        <v>0.44933286</v>
      </c>
      <c r="QR63" s="195">
        <v>73.601747180000004</v>
      </c>
      <c r="QS63" s="195">
        <v>3.0213190299999999</v>
      </c>
      <c r="QT63" s="195">
        <v>1.17302065</v>
      </c>
      <c r="QU63" s="195">
        <v>0.33527390000000001</v>
      </c>
      <c r="QV63" s="195">
        <v>78.580693620000005</v>
      </c>
      <c r="QW63" s="195">
        <v>2.9821049999999998E-2</v>
      </c>
      <c r="QX63" s="195">
        <v>21.743341010000002</v>
      </c>
      <c r="QY63" s="195">
        <v>0.29823510000000003</v>
      </c>
      <c r="QZ63" s="195">
        <v>22.07139716</v>
      </c>
      <c r="RA63" s="195">
        <v>134.64872762000005</v>
      </c>
      <c r="RB63" s="195">
        <v>0.84314959999999994</v>
      </c>
      <c r="RC63" s="195">
        <v>1.1364144700000021</v>
      </c>
      <c r="RD63" s="195">
        <v>1.9795640700000021</v>
      </c>
      <c r="RE63" s="195">
        <v>0.68976417000000012</v>
      </c>
      <c r="RF63" s="195">
        <v>0.23229713999999999</v>
      </c>
      <c r="RG63" s="195">
        <v>0.17789007999999998</v>
      </c>
      <c r="RH63" s="195">
        <v>2.7374253099999999</v>
      </c>
      <c r="RI63" s="195">
        <v>3.6777507700000012</v>
      </c>
      <c r="RJ63" s="195">
        <v>7.5151274700000013</v>
      </c>
      <c r="RK63" s="195">
        <v>0.58675981999999993</v>
      </c>
      <c r="RL63" s="195">
        <v>0.53019658999999997</v>
      </c>
      <c r="RM63" s="195">
        <v>2.5549504400000003</v>
      </c>
      <c r="RN63" s="195">
        <v>0.72739472999999999</v>
      </c>
      <c r="RO63" s="195">
        <v>4.3993015800000004</v>
      </c>
      <c r="RP63" s="195">
        <v>1.6122953200000001</v>
      </c>
      <c r="RQ63" s="195">
        <v>1.5515110399999998</v>
      </c>
      <c r="RR63" s="195">
        <v>1.8728192600000002</v>
      </c>
      <c r="RS63" s="195">
        <v>1.1273716899999999</v>
      </c>
      <c r="RT63" s="195">
        <v>6.163997310000001</v>
      </c>
      <c r="RU63" s="195">
        <v>0.22813435999999998</v>
      </c>
      <c r="RV63" s="195">
        <v>0.24309437999999997</v>
      </c>
      <c r="RW63" s="195">
        <v>0.69098037000000001</v>
      </c>
      <c r="RX63" s="195">
        <v>22.409179349999999</v>
      </c>
      <c r="RY63" s="195">
        <v>1.1650208199999998</v>
      </c>
      <c r="RZ63" s="195">
        <v>24.736409279999993</v>
      </c>
      <c r="SA63" s="195">
        <v>44.794399709999993</v>
      </c>
      <c r="SB63" s="195">
        <v>0.59780913999999996</v>
      </c>
      <c r="SC63" s="195">
        <v>0.73539197000000012</v>
      </c>
      <c r="SD63" s="195">
        <v>4.0694827299999998</v>
      </c>
      <c r="SE63" s="195">
        <v>0.50014035000000001</v>
      </c>
      <c r="SF63" s="195">
        <v>2.0335412599999998</v>
      </c>
      <c r="SG63" s="195">
        <v>7.9363654500000003</v>
      </c>
      <c r="SH63" s="195">
        <v>1.30389654</v>
      </c>
      <c r="SI63" s="195">
        <v>0.33533210999999996</v>
      </c>
      <c r="SJ63" s="195">
        <v>0.22995636</v>
      </c>
      <c r="SK63" s="195">
        <v>19.368047889999996</v>
      </c>
      <c r="SL63" s="195">
        <v>3.5071130300000002</v>
      </c>
      <c r="SM63" s="195">
        <v>24.744345929999994</v>
      </c>
      <c r="SN63" s="195">
        <v>1.76677368</v>
      </c>
      <c r="SO63" s="195">
        <v>1.3073607300000001</v>
      </c>
      <c r="SP63" s="195">
        <v>0.59178582999999996</v>
      </c>
      <c r="SQ63" s="195">
        <v>0.31998950999999998</v>
      </c>
      <c r="SR63" s="196">
        <v>3.9859097500000003</v>
      </c>
      <c r="SS63" s="195">
        <v>0.73427541000000007</v>
      </c>
      <c r="ST63" s="195">
        <v>0.61909080000000005</v>
      </c>
      <c r="SU63" s="195">
        <v>1.3200978600000002</v>
      </c>
      <c r="SV63" s="195">
        <v>1.7445678900000001</v>
      </c>
      <c r="SW63" s="195">
        <v>14.021761300000003</v>
      </c>
      <c r="SX63" s="195">
        <v>18.439793260000002</v>
      </c>
      <c r="SY63" s="195">
        <v>0.26693604999999998</v>
      </c>
      <c r="SZ63" s="195">
        <v>0.26693604999999998</v>
      </c>
      <c r="TA63" s="195">
        <v>55.373350439999989</v>
      </c>
      <c r="TB63" s="195">
        <v>1.33028821</v>
      </c>
      <c r="TC63" s="195">
        <v>2.0222729999999998</v>
      </c>
      <c r="TD63" s="195">
        <v>10.920321330000002</v>
      </c>
      <c r="TE63" s="195">
        <v>2.65585973</v>
      </c>
      <c r="TF63" s="195">
        <v>16.928742270000001</v>
      </c>
      <c r="TG63" s="195">
        <v>2.3923310200000003</v>
      </c>
      <c r="TH63" s="195">
        <v>0.23025178999999996</v>
      </c>
      <c r="TI63" s="195">
        <v>1.28921083</v>
      </c>
      <c r="TJ63" s="195">
        <v>0.55130354999999998</v>
      </c>
      <c r="TK63" s="195">
        <f t="shared" si="230"/>
        <v>4.46309719</v>
      </c>
      <c r="TL63" s="202">
        <v>0.73705841999999988</v>
      </c>
      <c r="TM63" s="202">
        <v>3.2595355300000008</v>
      </c>
      <c r="TN63" s="202">
        <v>0.95270877000000009</v>
      </c>
      <c r="TO63" s="202">
        <v>0.68998183000000013</v>
      </c>
      <c r="TP63" s="202">
        <v>1.1213549700000003</v>
      </c>
      <c r="TQ63" s="202">
        <v>6.7606395200000016</v>
      </c>
      <c r="TR63" s="202">
        <v>0.58434083999999997</v>
      </c>
      <c r="TS63" s="202">
        <v>0.32197038</v>
      </c>
      <c r="TT63" s="202">
        <v>1.53770304</v>
      </c>
      <c r="TU63" s="202">
        <v>2.2926514099999999</v>
      </c>
      <c r="TV63" s="202">
        <v>0.58175043999999998</v>
      </c>
      <c r="TW63" s="202">
        <v>5.3184161099999994</v>
      </c>
      <c r="TX63" s="202">
        <v>0.79219284999999984</v>
      </c>
      <c r="TY63" s="202">
        <v>0.49030293000000003</v>
      </c>
      <c r="TZ63" s="202">
        <v>2.3204852300000001</v>
      </c>
      <c r="UA63" s="202">
        <v>16.720599100000001</v>
      </c>
      <c r="UB63" s="202">
        <v>20.323580110000002</v>
      </c>
      <c r="UC63" s="195">
        <v>53.794475200000001</v>
      </c>
      <c r="UD63" s="195">
        <v>0.37198987999999999</v>
      </c>
      <c r="UE63" s="195">
        <v>0.37198987999999999</v>
      </c>
      <c r="UF63" s="195">
        <v>0.22824025000000001</v>
      </c>
      <c r="UG63" s="195">
        <v>1.17367099</v>
      </c>
      <c r="UH63" s="195">
        <v>11.418852209999999</v>
      </c>
      <c r="UI63" s="195">
        <v>0.48822751000000003</v>
      </c>
      <c r="UJ63" s="195">
        <v>2.3091852299999998</v>
      </c>
      <c r="UK63" s="195">
        <v>15.61817619</v>
      </c>
      <c r="UL63" s="195">
        <v>1.1504861899999999</v>
      </c>
      <c r="UM63" s="195">
        <v>0.60180922000000003</v>
      </c>
      <c r="UN63" s="195">
        <v>0.44580566000000005</v>
      </c>
      <c r="UO63" s="195">
        <v>0.50410367999999994</v>
      </c>
      <c r="UP63" s="195">
        <v>0.7860988000000001</v>
      </c>
      <c r="UQ63" s="195">
        <v>3.4883035499999995</v>
      </c>
      <c r="UR63" s="195">
        <v>0.64375499999999997</v>
      </c>
      <c r="US63" s="195">
        <v>1.9462515900000001</v>
      </c>
      <c r="UT63" s="195">
        <v>1.1944194800000001</v>
      </c>
      <c r="UU63" s="195">
        <v>4.7822721100000001</v>
      </c>
      <c r="UV63" s="195">
        <v>1.10019508</v>
      </c>
      <c r="UW63" s="195">
        <f t="shared" si="42"/>
        <v>9.6668932600000002</v>
      </c>
      <c r="UX63" s="195">
        <v>0.48058207000000003</v>
      </c>
      <c r="UY63" s="195">
        <v>2.4960880199999989</v>
      </c>
      <c r="UZ63" s="195">
        <v>0.62669350000000013</v>
      </c>
      <c r="VA63" s="195">
        <v>16.660583039999999</v>
      </c>
      <c r="VB63" s="195">
        <v>2.4382058700000004</v>
      </c>
      <c r="VC63" s="195">
        <v>22.702152499999997</v>
      </c>
      <c r="VD63" s="195">
        <v>51.847515379999997</v>
      </c>
      <c r="VE63" s="195">
        <v>1.2905523499999998</v>
      </c>
      <c r="VF63" s="195">
        <v>13.029341740000001</v>
      </c>
      <c r="VG63" s="195">
        <v>2.7508596600000002</v>
      </c>
      <c r="VH63" s="195">
        <v>3.1920021300000001</v>
      </c>
      <c r="VI63" s="195">
        <v>1.05076287</v>
      </c>
      <c r="VJ63" s="195">
        <v>21.313518750000004</v>
      </c>
      <c r="VK63" s="195">
        <v>0.35115373999999999</v>
      </c>
      <c r="VL63" s="195">
        <v>4.33828499</v>
      </c>
      <c r="VM63" s="195">
        <v>3.7750892500000006</v>
      </c>
      <c r="VN63" s="195">
        <v>26.162951570000004</v>
      </c>
      <c r="VO63" s="195">
        <v>1.70078475</v>
      </c>
      <c r="VP63" s="195">
        <v>36.328264300000008</v>
      </c>
      <c r="VQ63" s="195">
        <v>0.89861488</v>
      </c>
      <c r="VR63" s="195">
        <v>1.0021578600000001</v>
      </c>
      <c r="VS63" s="195">
        <v>0.86997728000000007</v>
      </c>
      <c r="VT63" s="195">
        <v>0.40322821000000003</v>
      </c>
      <c r="VU63" s="195">
        <v>0.94338285999999993</v>
      </c>
      <c r="VV63" s="195">
        <v>4.1173610900000002</v>
      </c>
      <c r="VW63" s="195">
        <v>0.58316283000000002</v>
      </c>
      <c r="VX63" s="195">
        <v>1.0397566300000001</v>
      </c>
      <c r="VY63" s="195">
        <v>0.60728165999999995</v>
      </c>
      <c r="VZ63" s="195">
        <v>0.76265441</v>
      </c>
      <c r="WA63" s="195">
        <v>3.54784634</v>
      </c>
      <c r="WB63" s="195">
        <v>6.5407018700000004</v>
      </c>
      <c r="WC63" s="195">
        <v>21.895531519999999</v>
      </c>
      <c r="WD63" s="195">
        <v>1.5376224199999999</v>
      </c>
      <c r="WE63" s="195">
        <v>23.43315394</v>
      </c>
      <c r="WF63" s="195">
        <v>91.732999949999979</v>
      </c>
      <c r="WG63" s="195">
        <v>0.72578947000000005</v>
      </c>
      <c r="WH63" s="195">
        <v>0.35632397000000005</v>
      </c>
      <c r="WI63" s="195">
        <v>1.0821134400000001</v>
      </c>
      <c r="WJ63" s="195">
        <v>0.30886933</v>
      </c>
      <c r="WK63" s="195">
        <v>1.7548698500000002</v>
      </c>
      <c r="WL63" s="195">
        <v>5.9001960200000001</v>
      </c>
      <c r="WM63" s="195">
        <v>0.41830381</v>
      </c>
      <c r="WN63" s="195">
        <v>0.43277848000000002</v>
      </c>
      <c r="WO63" s="195">
        <v>8.8150174899999989</v>
      </c>
      <c r="WP63" s="195">
        <v>1.1479925199999998</v>
      </c>
      <c r="WQ63" s="195">
        <v>0.76221335000000001</v>
      </c>
      <c r="WR63" s="195">
        <v>1.8866920399999998</v>
      </c>
      <c r="WS63" s="195">
        <v>3.3134879000000002</v>
      </c>
      <c r="WT63" s="195">
        <v>5.6020310799999997</v>
      </c>
      <c r="WU63" s="195">
        <v>12.71241689</v>
      </c>
      <c r="WV63" s="195">
        <v>0.49353221999999997</v>
      </c>
      <c r="WW63" s="195">
        <v>2.4695386100000003</v>
      </c>
      <c r="WX63" s="195">
        <v>1.3016774900000001</v>
      </c>
      <c r="WY63" s="195">
        <v>0.57824474000000003</v>
      </c>
      <c r="WZ63" s="195">
        <v>1.8432443400000003</v>
      </c>
      <c r="XA63" s="195">
        <v>6.6862374000000004</v>
      </c>
      <c r="XB63" s="195">
        <v>6.65444674</v>
      </c>
      <c r="XC63" s="195">
        <v>0.35631017999999992</v>
      </c>
      <c r="XD63" s="195">
        <v>0.68510711999999996</v>
      </c>
      <c r="XE63" s="195">
        <v>16.752520970000003</v>
      </c>
      <c r="XF63" s="195">
        <v>24.448385010000003</v>
      </c>
      <c r="XG63" s="195">
        <v>53.744170230000009</v>
      </c>
      <c r="XH63" s="195">
        <v>3.2899410499999995</v>
      </c>
      <c r="XI63" s="195">
        <v>3.2899410499999995</v>
      </c>
      <c r="XJ63" s="195">
        <v>2.0825986599999999</v>
      </c>
      <c r="XK63" s="195">
        <v>2.2827621700000003</v>
      </c>
      <c r="XL63" s="195">
        <v>1.7430593599999999</v>
      </c>
      <c r="XM63" s="195">
        <v>0.95847404999999997</v>
      </c>
      <c r="XN63" s="195">
        <v>0.42096973999999998</v>
      </c>
      <c r="XO63" s="195">
        <v>7.4878639800000002</v>
      </c>
      <c r="XP63" s="195">
        <v>43.787776409999999</v>
      </c>
      <c r="XQ63" s="195">
        <v>30.686791410000001</v>
      </c>
      <c r="XR63" s="195">
        <v>0.55125639999999998</v>
      </c>
      <c r="XS63" s="195">
        <v>2.0587810700000002</v>
      </c>
      <c r="XT63" s="195">
        <v>0.49612749000000006</v>
      </c>
      <c r="XU63" s="195">
        <v>77.580732780000005</v>
      </c>
      <c r="XV63" s="195">
        <v>5.2192755100000001</v>
      </c>
      <c r="XW63" s="195">
        <v>0.41698943999999866</v>
      </c>
      <c r="XX63" s="195">
        <v>2.4353495000000001</v>
      </c>
      <c r="XY63" s="195">
        <v>1.2612698499999999</v>
      </c>
      <c r="XZ63" s="195">
        <v>0.96780462000000111</v>
      </c>
      <c r="YA63" s="195">
        <f t="shared" si="43"/>
        <v>10.300688919999999</v>
      </c>
      <c r="YB63" s="195">
        <v>3.61508042</v>
      </c>
      <c r="YC63" s="195">
        <v>21.630486839999989</v>
      </c>
      <c r="YD63" s="195">
        <v>4.6348676099999997</v>
      </c>
      <c r="YE63" s="195">
        <v>1.1394818999999974</v>
      </c>
      <c r="YF63" s="195">
        <f t="shared" si="44"/>
        <v>31.019916769999984</v>
      </c>
      <c r="YG63" s="195">
        <f t="shared" si="45"/>
        <v>129.67914349999998</v>
      </c>
      <c r="YH63" s="202">
        <f t="shared" si="46"/>
        <v>843.09464745000002</v>
      </c>
      <c r="YI63" s="202">
        <v>0.16294154999999999</v>
      </c>
      <c r="YJ63" s="202">
        <v>0.41370456999999994</v>
      </c>
      <c r="YK63" s="202">
        <v>0.26282293000000001</v>
      </c>
      <c r="YL63" s="202">
        <v>0.35243806999999988</v>
      </c>
      <c r="YM63" s="202">
        <f t="shared" si="47"/>
        <v>1.1919071199999998</v>
      </c>
      <c r="YN63" s="202">
        <v>4.4563663700000014</v>
      </c>
      <c r="YO63" s="202">
        <v>0.13753222000000001</v>
      </c>
      <c r="YP63" s="202">
        <v>3.5793657899999887</v>
      </c>
      <c r="YQ63" s="202">
        <v>1.7579486699999978</v>
      </c>
      <c r="YR63" s="202">
        <v>1.0404080999999978</v>
      </c>
      <c r="YS63" s="202">
        <v>10.971621149999986</v>
      </c>
      <c r="YT63" s="202">
        <v>0.72839377999999899</v>
      </c>
      <c r="YU63" s="202">
        <v>0.20635957000000002</v>
      </c>
      <c r="YV63" s="202">
        <v>2.1191090199999989</v>
      </c>
      <c r="YW63" s="202">
        <v>2.14652588</v>
      </c>
      <c r="YX63" s="202">
        <v>0.63722663000000002</v>
      </c>
      <c r="YY63" s="202">
        <v>5.8376148799999976</v>
      </c>
      <c r="YZ63" s="202">
        <v>0.83493140999999993</v>
      </c>
      <c r="ZA63" s="202">
        <v>0.20578780000000002</v>
      </c>
      <c r="ZB63" s="202">
        <v>3.0298279200000002</v>
      </c>
      <c r="ZC63" s="202">
        <v>0.69096943000000011</v>
      </c>
      <c r="ZD63" s="202">
        <v>4.7615165600000005</v>
      </c>
      <c r="ZE63" s="202">
        <v>0.84129951000000003</v>
      </c>
      <c r="ZF63" s="202">
        <v>17.856836410000003</v>
      </c>
      <c r="ZG63" s="202">
        <v>7.1895017499999989</v>
      </c>
      <c r="ZH63" s="202">
        <v>25.88763767</v>
      </c>
      <c r="ZI63" s="202">
        <v>48.650297379999991</v>
      </c>
      <c r="ZJ63" s="202">
        <v>0.92611310000000013</v>
      </c>
      <c r="ZK63" s="202">
        <v>1.52999603</v>
      </c>
      <c r="ZL63" s="202">
        <v>2.4561091300000002</v>
      </c>
      <c r="ZM63" s="202">
        <v>0.50875814000000008</v>
      </c>
      <c r="ZN63" s="202">
        <v>1.05673719</v>
      </c>
      <c r="ZO63" s="202">
        <v>0.58047727999999998</v>
      </c>
      <c r="ZP63" s="202">
        <v>1.0033072500000002</v>
      </c>
      <c r="ZQ63" s="202">
        <v>0.24869432</v>
      </c>
      <c r="ZR63" s="202">
        <v>3.3979741800000003</v>
      </c>
      <c r="ZS63" s="202">
        <v>1.4717460299999998</v>
      </c>
      <c r="ZT63" s="202">
        <v>1.795185989999998</v>
      </c>
      <c r="ZU63" s="202">
        <v>19.645001669999999</v>
      </c>
      <c r="ZV63" s="202">
        <v>22.911933689999998</v>
      </c>
      <c r="ZW63" s="202">
        <v>0.32610918999999999</v>
      </c>
      <c r="ZX63" s="202">
        <v>0.41030290999999997</v>
      </c>
      <c r="ZY63" s="202">
        <v>0.65083057000000011</v>
      </c>
      <c r="ZZ63" s="202">
        <v>0.30573136000000006</v>
      </c>
      <c r="AAA63" s="202">
        <v>1.5535868999999995</v>
      </c>
      <c r="AAB63" s="202">
        <v>3.2844275999999999</v>
      </c>
      <c r="AAC63" s="202">
        <v>2.39086059</v>
      </c>
      <c r="AAD63" s="202">
        <v>5.7711203499999995</v>
      </c>
      <c r="AAE63" s="202">
        <v>4.6547936500000002</v>
      </c>
      <c r="AAF63" s="202">
        <v>12.816774590000001</v>
      </c>
      <c r="AAG63" s="202">
        <v>44.867219189999986</v>
      </c>
      <c r="AAH63" s="202">
        <v>0.22108192999999929</v>
      </c>
      <c r="AAI63" s="202">
        <v>0.48807501000000003</v>
      </c>
      <c r="AAJ63" s="202">
        <v>0.70915693999999929</v>
      </c>
      <c r="AAK63" s="202">
        <v>0.41845192999999997</v>
      </c>
      <c r="AAL63" s="202">
        <v>16.925779439999999</v>
      </c>
      <c r="AAM63" s="202">
        <v>3.2160365799999999</v>
      </c>
      <c r="AAN63" s="202">
        <v>0.26298857000000003</v>
      </c>
      <c r="AAO63" s="202">
        <v>2.5879895500000005</v>
      </c>
      <c r="AAP63" s="202">
        <v>23.411246070000001</v>
      </c>
      <c r="AAQ63" s="202">
        <v>1.4097881900000002</v>
      </c>
      <c r="AAR63" s="202">
        <v>0.20188025999999998</v>
      </c>
      <c r="AAS63" s="202">
        <v>5.9507921600000007</v>
      </c>
      <c r="AAT63" s="202">
        <v>0.73046798999999996</v>
      </c>
      <c r="AAU63" s="202">
        <v>2.4786994399999993</v>
      </c>
      <c r="AAV63" s="202">
        <v>10.77162804</v>
      </c>
      <c r="AAW63" s="202">
        <v>0.70698642999999994</v>
      </c>
      <c r="AAX63" s="202">
        <v>4.6743555299999997</v>
      </c>
      <c r="AAY63" s="202">
        <v>1.0855065799999999</v>
      </c>
      <c r="AAZ63" s="202">
        <v>0.27932555999999997</v>
      </c>
      <c r="ABA63" s="202">
        <v>0.45505969999999996</v>
      </c>
      <c r="ABB63" s="202">
        <v>7.2012337999999989</v>
      </c>
      <c r="ABC63" s="202">
        <v>0.37678285999999994</v>
      </c>
      <c r="ABD63" s="202">
        <v>2.6128067100000001</v>
      </c>
      <c r="ABE63" s="202">
        <v>11.181596219999999</v>
      </c>
      <c r="ABF63" s="202">
        <v>15.626508190000001</v>
      </c>
      <c r="ABG63" s="202">
        <v>29.797693979999998</v>
      </c>
      <c r="ABH63" s="202">
        <f t="shared" si="48"/>
        <v>77.780290239999971</v>
      </c>
      <c r="ABI63" s="202">
        <v>71.890958829999988</v>
      </c>
      <c r="ABJ63" s="202">
        <v>1.6205691000000002</v>
      </c>
      <c r="ABK63" s="202">
        <v>29.252950009999996</v>
      </c>
      <c r="ABL63" s="202">
        <v>2.6564705000000006</v>
      </c>
      <c r="ABM63" s="202">
        <v>0.54162071000000356</v>
      </c>
      <c r="ABN63" s="202">
        <v>1.1768681399999998</v>
      </c>
      <c r="ABO63" s="202">
        <v>35.248478460000001</v>
      </c>
      <c r="ABP63" s="202">
        <v>0.58773472000000004</v>
      </c>
      <c r="ABQ63" s="202">
        <v>2.4369383299999998</v>
      </c>
      <c r="ABR63" s="202">
        <v>0.7818772399999987</v>
      </c>
      <c r="ABS63" s="202">
        <v>15.865874479999999</v>
      </c>
      <c r="ABT63" s="202">
        <v>10.521119560000001</v>
      </c>
      <c r="ABU63" s="202">
        <v>30.173544329999999</v>
      </c>
      <c r="ABV63" s="202">
        <v>2.9665785199999997</v>
      </c>
      <c r="ABW63" s="202">
        <v>3.4816738400000005</v>
      </c>
      <c r="ABX63" s="202">
        <v>0.55859998000000011</v>
      </c>
      <c r="ABY63" s="202">
        <v>1.0752918599999999</v>
      </c>
      <c r="ABZ63" s="202">
        <v>1.23678584</v>
      </c>
      <c r="ACA63" s="202">
        <v>9.3189300399999997</v>
      </c>
      <c r="ACB63" s="202">
        <v>0.91238352999999983</v>
      </c>
      <c r="ACC63" s="202">
        <v>0.95006262000000008</v>
      </c>
      <c r="ACD63" s="202">
        <v>0.17111151999999999</v>
      </c>
      <c r="ACE63" s="202">
        <v>0.7370996999999998</v>
      </c>
      <c r="ACF63" s="202">
        <v>31.81021617</v>
      </c>
      <c r="ACG63" s="202">
        <v>34.580873539999999</v>
      </c>
      <c r="ACH63" s="202">
        <v>16.716110069999999</v>
      </c>
      <c r="ACI63" s="202">
        <v>16.716110069999999</v>
      </c>
      <c r="ACJ63" s="202">
        <v>126.03793644</v>
      </c>
      <c r="ACK63" s="202">
        <v>1.7528236800000001</v>
      </c>
      <c r="ACL63" s="202">
        <v>3.8154734300000004</v>
      </c>
      <c r="ACM63" s="202">
        <v>1.1209769000000001</v>
      </c>
      <c r="ACN63" s="202">
        <v>6.6892740100000001</v>
      </c>
      <c r="ACO63" s="202">
        <v>2.9547134100000001</v>
      </c>
      <c r="ACP63" s="202">
        <v>0.64327317999999989</v>
      </c>
      <c r="ACQ63" s="202">
        <v>0.56983298999999998</v>
      </c>
      <c r="ACR63" s="202">
        <v>0.44255171000000004</v>
      </c>
      <c r="ACS63" s="202">
        <v>1.5538660399999999</v>
      </c>
      <c r="ACT63" s="202">
        <v>6.1642373300000006</v>
      </c>
      <c r="ACU63" s="202">
        <v>4.1414371199999991</v>
      </c>
      <c r="ACV63" s="202">
        <v>0.67955977999999995</v>
      </c>
      <c r="ACW63" s="202">
        <v>15.74694669</v>
      </c>
      <c r="ACX63" s="202">
        <v>0.92655725</v>
      </c>
      <c r="ACY63" s="202">
        <v>0.60468000999999993</v>
      </c>
      <c r="ACZ63" s="202">
        <v>22.099180849999996</v>
      </c>
      <c r="ADA63" s="202">
        <v>0.24861432</v>
      </c>
      <c r="ADB63" s="202">
        <v>0.353524</v>
      </c>
      <c r="ADC63" s="202">
        <v>0.88647502999999994</v>
      </c>
      <c r="ADD63" s="202">
        <v>0.33024984999999996</v>
      </c>
      <c r="ADE63" s="202">
        <v>0.56475769000000009</v>
      </c>
      <c r="ADF63" s="202">
        <v>2.38362089</v>
      </c>
      <c r="ADG63" s="202">
        <v>0.30810689000000002</v>
      </c>
      <c r="ADH63" s="202">
        <v>8.0469402900000002</v>
      </c>
      <c r="ADI63" s="202">
        <v>19.974422959999998</v>
      </c>
      <c r="ADJ63" s="202">
        <v>28.329470139999998</v>
      </c>
      <c r="ADK63" s="202">
        <v>65.665783219999994</v>
      </c>
      <c r="ADL63" s="202">
        <v>1.59965476</v>
      </c>
      <c r="ADM63" s="202">
        <v>1.59965476</v>
      </c>
      <c r="ADN63" s="202">
        <v>1.2126099700000001</v>
      </c>
      <c r="ADO63" s="202">
        <v>1.5716948099999994</v>
      </c>
      <c r="ADP63" s="202">
        <v>0.37484723999999997</v>
      </c>
      <c r="ADQ63" s="202">
        <v>3.9793018800000004</v>
      </c>
      <c r="ADR63" s="202">
        <v>0.34047108999999998</v>
      </c>
      <c r="ADS63" s="202">
        <v>7.4789249900000012</v>
      </c>
      <c r="ADT63" s="202">
        <v>0.22360991</v>
      </c>
      <c r="ADU63" s="202">
        <v>0.82040142999999988</v>
      </c>
      <c r="ADV63" s="202">
        <v>1.7950302999999999</v>
      </c>
      <c r="ADW63" s="202">
        <v>1.8953272199999998</v>
      </c>
      <c r="ADX63" s="202">
        <v>0.69477440000000001</v>
      </c>
      <c r="ADY63" s="202">
        <v>5.42914326</v>
      </c>
      <c r="ADZ63" s="202">
        <v>0.22578736000000002</v>
      </c>
      <c r="AEA63" s="202">
        <v>0.60422033000000008</v>
      </c>
      <c r="AEB63" s="202">
        <v>1.6207646700000014</v>
      </c>
      <c r="AEC63" s="202">
        <v>0.45388998999999991</v>
      </c>
      <c r="AED63" s="202">
        <v>2.9046623500000011</v>
      </c>
      <c r="AEE63" s="202">
        <v>2.4498850600000006</v>
      </c>
      <c r="AEF63" s="202">
        <v>0.77664900999999997</v>
      </c>
      <c r="AEG63" s="202">
        <v>0.28502147</v>
      </c>
      <c r="AEH63" s="202">
        <v>16.472569319999998</v>
      </c>
      <c r="AEI63" s="202">
        <v>12.00901034</v>
      </c>
      <c r="AEJ63" s="202">
        <v>31.993135199999994</v>
      </c>
      <c r="AEK63" s="202">
        <v>49.405520559999999</v>
      </c>
      <c r="AEL63" s="202">
        <v>10.432249729999997</v>
      </c>
      <c r="AEM63" s="202">
        <v>0.29568148999999994</v>
      </c>
      <c r="AEN63" s="202">
        <v>0.22765460999999998</v>
      </c>
      <c r="AEO63" s="202">
        <v>0.51409874</v>
      </c>
      <c r="AEP63" s="202">
        <v>0.51108087999999874</v>
      </c>
      <c r="AEQ63" s="202">
        <v>11.980765449999993</v>
      </c>
      <c r="AER63" s="202">
        <v>0.51871327</v>
      </c>
      <c r="AES63" s="202">
        <v>0.55539592999999998</v>
      </c>
      <c r="AET63" s="202">
        <v>1.72536354</v>
      </c>
      <c r="AEU63" s="202">
        <v>1.68234591</v>
      </c>
      <c r="AEV63" s="202">
        <v>4.2432090799999997</v>
      </c>
      <c r="AEW63" s="202">
        <v>8.725027729999999</v>
      </c>
      <c r="AEX63" s="202">
        <v>1.1189436600000002</v>
      </c>
      <c r="AEY63" s="202">
        <v>1.0985068</v>
      </c>
      <c r="AEZ63" s="202">
        <v>1.7233830800000001</v>
      </c>
      <c r="AFA63" s="202">
        <v>0.60108678999999998</v>
      </c>
      <c r="AFB63" s="202">
        <v>4.54192033</v>
      </c>
      <c r="AFC63" s="202">
        <v>0.84979887000000021</v>
      </c>
      <c r="AFD63" s="202">
        <v>2.0144372499999998</v>
      </c>
      <c r="AFE63" s="202">
        <v>2.4274597799999995</v>
      </c>
      <c r="AFF63" s="202">
        <v>0.28256813999999997</v>
      </c>
      <c r="AFG63" s="202">
        <v>5.50335559</v>
      </c>
      <c r="AFH63" s="202">
        <v>11.077619629999999</v>
      </c>
      <c r="AFI63" s="202">
        <v>18.688830670000002</v>
      </c>
      <c r="AFJ63" s="202">
        <v>0.75343055999999986</v>
      </c>
      <c r="AFK63" s="202">
        <v>19.44226123</v>
      </c>
      <c r="AFL63" s="202">
        <v>55.767594369999991</v>
      </c>
      <c r="AFM63" s="202">
        <v>2.8753515199999993</v>
      </c>
      <c r="AFN63" s="202">
        <v>0.53168926999999999</v>
      </c>
      <c r="AFO63" s="202">
        <v>1.8791270900000001</v>
      </c>
      <c r="AFP63" s="202">
        <v>5.2861678799999998</v>
      </c>
      <c r="AFQ63" s="202">
        <v>0.4360256099999994</v>
      </c>
      <c r="AFR63" s="202">
        <v>1.6738949999999997</v>
      </c>
      <c r="AFS63" s="202">
        <v>0.86472466000000003</v>
      </c>
      <c r="AFT63" s="202">
        <v>1.7440403000000002</v>
      </c>
      <c r="AFU63" s="202">
        <v>4.7186855699999999</v>
      </c>
      <c r="AFV63" s="202">
        <v>0.45430166000000005</v>
      </c>
      <c r="AFW63" s="202">
        <v>1.50016175</v>
      </c>
      <c r="AFX63" s="202">
        <v>2.5141541000000003</v>
      </c>
      <c r="AFY63" s="202">
        <v>1.01264573</v>
      </c>
      <c r="AFZ63" s="202">
        <v>0.84096907999999992</v>
      </c>
      <c r="AGA63" s="202">
        <v>6.3222323200000003</v>
      </c>
      <c r="AGB63" s="202">
        <v>1.9193679899999998</v>
      </c>
      <c r="AGC63" s="202">
        <v>0.53725876000000006</v>
      </c>
      <c r="AGD63" s="202">
        <v>1.0520528200000001</v>
      </c>
      <c r="AGE63" s="202">
        <v>0.22498959999999998</v>
      </c>
      <c r="AGF63" s="202">
        <v>3.9335357399999995</v>
      </c>
      <c r="AGG63" s="202">
        <v>7.6672049099999988</v>
      </c>
      <c r="AGH63" s="202">
        <v>1.1708329799999999</v>
      </c>
      <c r="AGI63" s="202">
        <v>0.48671935999999999</v>
      </c>
      <c r="AGJ63" s="202">
        <v>6.7958648200000003</v>
      </c>
      <c r="AGK63" s="202">
        <v>18.92028432</v>
      </c>
      <c r="AGL63" s="202">
        <v>2.83125962</v>
      </c>
      <c r="AGM63" s="202">
        <v>30.204961100000002</v>
      </c>
      <c r="AGN63" s="202">
        <v>54.199251779999997</v>
      </c>
      <c r="AGO63" s="202">
        <v>0.19142625000000002</v>
      </c>
      <c r="AGP63" s="202">
        <v>4.16899497</v>
      </c>
      <c r="AGQ63" s="202">
        <v>2.7175620600000006</v>
      </c>
      <c r="AGR63" s="202">
        <v>0.30088959999999998</v>
      </c>
      <c r="AGS63" s="202">
        <v>0.9732761600000005</v>
      </c>
      <c r="AGT63" s="202">
        <v>8.3521490400000005</v>
      </c>
      <c r="AGU63" s="202">
        <v>0.83664558</v>
      </c>
      <c r="AGV63" s="202">
        <v>0.76330323</v>
      </c>
      <c r="AGW63" s="202">
        <v>1.1209382899999998</v>
      </c>
      <c r="AGX63" s="202">
        <v>36.208004059999993</v>
      </c>
      <c r="AGY63" s="202">
        <v>0.62690883000000008</v>
      </c>
      <c r="AGZ63" s="202">
        <v>39.555799989999997</v>
      </c>
      <c r="AHA63" s="202">
        <v>0.67222418000000006</v>
      </c>
      <c r="AHB63" s="202">
        <v>1.5601766800000001</v>
      </c>
      <c r="AHC63" s="202">
        <v>0.68210978</v>
      </c>
      <c r="AHD63" s="202">
        <v>1.0533655899999999</v>
      </c>
      <c r="AHE63" s="202">
        <v>4.3368693</v>
      </c>
      <c r="AHF63" s="202">
        <v>8.3047455299999982</v>
      </c>
      <c r="AHG63" s="202">
        <v>0.40219210999999999</v>
      </c>
      <c r="AHH63" s="202">
        <v>5.0070051900000001</v>
      </c>
      <c r="AHI63" s="202">
        <v>2.4045257200000001</v>
      </c>
      <c r="AHJ63" s="202">
        <v>1.4368522100000001</v>
      </c>
      <c r="AHK63" s="202">
        <v>0.18569521000000011</v>
      </c>
      <c r="AHL63" s="202">
        <v>9.4362704399999995</v>
      </c>
      <c r="AHM63" s="202">
        <v>65.64896499999999</v>
      </c>
      <c r="AHN63" s="202">
        <v>17.217111829999997</v>
      </c>
      <c r="AHO63" s="202">
        <v>0.57424711000000073</v>
      </c>
      <c r="AHP63" s="202">
        <v>6.249634480000001</v>
      </c>
      <c r="AHQ63" s="202">
        <v>1.02571313</v>
      </c>
      <c r="AHR63" s="202">
        <v>1.3778903800000002</v>
      </c>
      <c r="AHS63" s="202">
        <v>26.444596929999999</v>
      </c>
      <c r="AHT63" s="202">
        <v>0.51864242999999999</v>
      </c>
      <c r="AHU63" s="202">
        <v>1.69033981</v>
      </c>
      <c r="AHV63" s="202">
        <v>0.51137450000000007</v>
      </c>
      <c r="AHW63" s="202">
        <v>0.23534935000000001</v>
      </c>
      <c r="AHX63" s="202">
        <v>2.6603063000000002</v>
      </c>
      <c r="AHY63" s="202">
        <v>5.616012389999999</v>
      </c>
      <c r="AHZ63" s="202">
        <v>2.0974173299999999</v>
      </c>
      <c r="AIA63" s="202">
        <v>4.7538595400000005</v>
      </c>
      <c r="AIB63" s="202">
        <v>0.50868121999999993</v>
      </c>
      <c r="AIC63" s="202">
        <v>0.62321828000000001</v>
      </c>
      <c r="AID63" s="202">
        <v>0.53037415999999993</v>
      </c>
      <c r="AIE63" s="202">
        <v>8.5135505300000016</v>
      </c>
      <c r="AIF63" s="202">
        <v>2.2714957600000005</v>
      </c>
      <c r="AIG63" s="202">
        <v>20.478790529999998</v>
      </c>
      <c r="AIH63" s="202">
        <v>2.8180357799999998</v>
      </c>
      <c r="AII63" s="202">
        <v>1.6651859499999999</v>
      </c>
      <c r="AIJ63" s="202">
        <v>1.0045483200000001</v>
      </c>
      <c r="AIK63" s="202">
        <v>28.238056339999996</v>
      </c>
      <c r="AIL63" s="202">
        <v>5.3589068399999995</v>
      </c>
      <c r="AIM63" s="202">
        <v>4.988777239999993</v>
      </c>
      <c r="AIN63" s="202">
        <v>13.150501459999997</v>
      </c>
      <c r="AIO63" s="202">
        <v>23.498185539999991</v>
      </c>
      <c r="AIP63" s="202">
        <v>92.310401729999981</v>
      </c>
      <c r="AIQ63" s="202">
        <v>49.511218</v>
      </c>
      <c r="AIR63" s="202">
        <v>49.511218</v>
      </c>
      <c r="AIS63" s="202">
        <v>0.63615211999999999</v>
      </c>
      <c r="AIT63" s="202">
        <v>2.6668523299999998</v>
      </c>
      <c r="AIU63" s="202">
        <v>2.78648243</v>
      </c>
      <c r="AIV63" s="202">
        <v>0.32379218999999998</v>
      </c>
      <c r="AIW63" s="202">
        <v>0.60878155999999994</v>
      </c>
      <c r="AIX63" s="202">
        <v>7.0220606299999995</v>
      </c>
      <c r="AIY63" s="202">
        <v>9.4325000000000006E-2</v>
      </c>
      <c r="AIZ63" s="202">
        <v>1.7404816400000001</v>
      </c>
      <c r="AJA63" s="202">
        <v>1.59876525</v>
      </c>
      <c r="AJB63" s="202">
        <v>0.67750699000000014</v>
      </c>
      <c r="AJC63" s="202">
        <v>3.0991603400000001</v>
      </c>
      <c r="AJD63" s="202">
        <v>7.2102392199999992</v>
      </c>
      <c r="AJE63" s="202">
        <v>0.54246728</v>
      </c>
      <c r="AJF63" s="202">
        <v>0.36657719999999999</v>
      </c>
      <c r="AJG63" s="202">
        <v>0.59975530999999993</v>
      </c>
      <c r="AJH63" s="202"/>
      <c r="AJI63" s="202">
        <v>1.13202475</v>
      </c>
      <c r="AJJ63" s="202">
        <v>2.6408245399999997</v>
      </c>
      <c r="AJK63" s="202">
        <v>3.7709377000000002</v>
      </c>
      <c r="AJL63" s="202">
        <v>0.63883966000000003</v>
      </c>
      <c r="AJM63" s="202">
        <v>0.46128952999999995</v>
      </c>
      <c r="AJN63" s="202">
        <v>2.2759342499999997</v>
      </c>
      <c r="AJO63" s="202">
        <v>10.39582411</v>
      </c>
      <c r="AJP63" s="202">
        <v>17.54282525</v>
      </c>
      <c r="AJQ63" s="202">
        <v>83.927167640000008</v>
      </c>
      <c r="AJR63" s="202">
        <v>11.62417145</v>
      </c>
      <c r="AJS63" s="202">
        <v>6.58660815</v>
      </c>
      <c r="AJT63" s="202">
        <v>0.18472131000000003</v>
      </c>
      <c r="AJU63" s="202">
        <v>7.2982889999999995E-2</v>
      </c>
      <c r="AJV63" s="202">
        <v>3.0330942400000001</v>
      </c>
      <c r="AJW63" s="202">
        <v>21.501578039999998</v>
      </c>
      <c r="AJX63" s="202">
        <v>0.33151921000000001</v>
      </c>
      <c r="AJY63" s="202">
        <v>0.30847021000000002</v>
      </c>
      <c r="AJZ63" s="202">
        <v>1.96136277</v>
      </c>
      <c r="AKA63" s="202">
        <v>1.3727088800000005</v>
      </c>
      <c r="AKB63" s="202">
        <v>1.63447542</v>
      </c>
      <c r="AKC63" s="202">
        <v>5.6085364900000005</v>
      </c>
      <c r="AKD63" s="202">
        <v>0.73314858999999999</v>
      </c>
      <c r="AKE63" s="202">
        <v>3.0066999399999998</v>
      </c>
      <c r="AKF63" s="202">
        <v>0.73698393000000006</v>
      </c>
      <c r="AKG63" s="202">
        <v>0.52800711000000011</v>
      </c>
      <c r="AKH63" s="202">
        <v>1.16635756</v>
      </c>
      <c r="AKI63" s="202">
        <v>6.1711971299999995</v>
      </c>
      <c r="AKJ63" s="202">
        <v>12.087557850000001</v>
      </c>
      <c r="AKK63" s="202">
        <v>11.235132089999997</v>
      </c>
      <c r="AKL63" s="202">
        <v>17.523954789999998</v>
      </c>
      <c r="AKM63" s="202">
        <v>15.001304269999999</v>
      </c>
      <c r="AKN63" s="202">
        <v>55.847948999999993</v>
      </c>
      <c r="AKO63" s="202">
        <v>0.68741103000000003</v>
      </c>
      <c r="AKP63" s="202">
        <v>0.68741103000000003</v>
      </c>
      <c r="AKQ63" s="202">
        <v>89.816671690000035</v>
      </c>
      <c r="AKR63" s="202">
        <v>848.18776783000021</v>
      </c>
      <c r="AKS63" s="202">
        <v>0.36679448999999997</v>
      </c>
      <c r="AKT63" s="202">
        <v>0.84168836000000002</v>
      </c>
      <c r="AKU63" s="202">
        <v>0.76293918999999999</v>
      </c>
      <c r="AKV63" s="202">
        <v>1.97142204</v>
      </c>
      <c r="AKW63" s="202"/>
      <c r="AKX63" s="202">
        <v>3.6999999999999998E-2</v>
      </c>
      <c r="AKY63" s="202"/>
      <c r="AKZ63" s="202">
        <v>1.0859051</v>
      </c>
      <c r="ALA63" s="202">
        <v>3.5422864600000006</v>
      </c>
      <c r="ALB63" s="202">
        <v>4.6651915600000011</v>
      </c>
      <c r="ALC63" s="202">
        <v>0.18722172999999998</v>
      </c>
      <c r="ALD63" s="202">
        <v>3.0018788600000001</v>
      </c>
      <c r="ALE63" s="202">
        <v>0.6731519600000001</v>
      </c>
      <c r="ALF63" s="202">
        <v>0.16677630999999998</v>
      </c>
      <c r="ALG63" s="202">
        <v>0.22171313999999998</v>
      </c>
      <c r="ALH63" s="202">
        <v>4.2507420000000007</v>
      </c>
      <c r="ALI63" s="202"/>
      <c r="ALJ63" s="202">
        <v>1.1019976600000001</v>
      </c>
      <c r="ALK63" s="202">
        <v>1.085012E-2</v>
      </c>
      <c r="ALL63" s="202">
        <v>1.4207996900000002</v>
      </c>
      <c r="ALM63" s="202">
        <v>2.5336474700000005</v>
      </c>
      <c r="ALN63" s="202">
        <v>0.57850650000000003</v>
      </c>
      <c r="ALO63" s="202">
        <v>10.83820439</v>
      </c>
      <c r="ALP63" s="202">
        <v>11.487937780000001</v>
      </c>
      <c r="ALQ63" s="202">
        <v>5.8878216300000004</v>
      </c>
      <c r="ALR63" s="202">
        <v>28.792470300000002</v>
      </c>
      <c r="ALS63" s="202">
        <v>42.213473370000003</v>
      </c>
      <c r="ALT63" s="202">
        <v>1.3171133999999998</v>
      </c>
      <c r="ALU63" s="202">
        <v>1.3171133999999998</v>
      </c>
      <c r="ALV63" s="202">
        <v>3.1001813299999998</v>
      </c>
      <c r="ALW63" s="202">
        <v>0.89151261999999554</v>
      </c>
      <c r="ALX63" s="202">
        <v>2.5100108899999998</v>
      </c>
      <c r="ALY63" s="202">
        <v>0.43075695999999997</v>
      </c>
      <c r="ALZ63" s="202">
        <v>1.2136962599999999</v>
      </c>
      <c r="AMA63" s="202">
        <v>8.1461580599999941</v>
      </c>
      <c r="AMB63" s="202">
        <v>0.25873200000000002</v>
      </c>
      <c r="AMC63" s="202">
        <v>1.29539662</v>
      </c>
      <c r="AMD63" s="202">
        <v>0.78003702000000008</v>
      </c>
      <c r="AME63" s="202">
        <v>1.22262037</v>
      </c>
      <c r="AMF63" s="202">
        <v>0.35460665999999996</v>
      </c>
      <c r="AMG63" s="202">
        <v>3.9113926700000001</v>
      </c>
      <c r="AMH63" s="202"/>
      <c r="AMI63" s="202">
        <v>0.75162016000000009</v>
      </c>
      <c r="AMJ63" s="202">
        <v>0.44263522999999999</v>
      </c>
      <c r="AMK63" s="202">
        <v>0.33781139999999998</v>
      </c>
      <c r="AML63" s="202">
        <v>0.13422625999999999</v>
      </c>
      <c r="AMM63" s="202">
        <v>1.6662930500000002</v>
      </c>
      <c r="AMN63" s="202">
        <v>0.56649832</v>
      </c>
      <c r="AMO63" s="202">
        <v>0.64576670999999997</v>
      </c>
      <c r="AMP63" s="202">
        <v>0.53120603</v>
      </c>
      <c r="AMQ63" s="202">
        <v>1.9942833799999999</v>
      </c>
      <c r="AMR63" s="202">
        <f t="shared" si="49"/>
        <v>3.7377544399999998</v>
      </c>
      <c r="AMS63" s="202">
        <f t="shared" si="50"/>
        <v>18.778711619999992</v>
      </c>
      <c r="AMT63" s="202">
        <v>17.613969639999986</v>
      </c>
      <c r="AMU63" s="202">
        <v>17.613969639999986</v>
      </c>
      <c r="AMV63" s="202">
        <v>0.36067921000000003</v>
      </c>
      <c r="AMW63" s="202">
        <v>5.3217268399999886</v>
      </c>
      <c r="AMX63" s="202">
        <v>3.1078082400000002</v>
      </c>
      <c r="AMY63" s="202">
        <v>8.7902142899999891</v>
      </c>
      <c r="AMZ63" s="202">
        <v>15.510722059999999</v>
      </c>
      <c r="ANA63" s="202">
        <v>1.6868900000000001E-3</v>
      </c>
      <c r="ANB63" s="202">
        <v>0.65467578999999998</v>
      </c>
      <c r="ANC63" s="202">
        <v>2.4822503900000008</v>
      </c>
      <c r="AND63" s="202">
        <v>3.0639900600000001</v>
      </c>
      <c r="ANE63" s="202">
        <f t="shared" si="51"/>
        <v>21.713325189999999</v>
      </c>
      <c r="ANF63" s="202">
        <v>0.15766398999999998</v>
      </c>
      <c r="ANG63" s="202">
        <v>119.21772832000001</v>
      </c>
      <c r="ANH63" s="202">
        <v>1.1220687499999999</v>
      </c>
      <c r="ANI63" s="202">
        <v>0.64513986000000001</v>
      </c>
      <c r="ANJ63" s="202">
        <v>0.37052774999999999</v>
      </c>
      <c r="ANK63" s="202">
        <v>121.51312867</v>
      </c>
      <c r="ANL63" s="202">
        <v>1.9414627700000004</v>
      </c>
      <c r="ANM63" s="202">
        <v>0.79936787999999992</v>
      </c>
      <c r="ANN63" s="202">
        <v>0.54290828000000002</v>
      </c>
      <c r="ANO63" s="202">
        <v>1.81647044</v>
      </c>
      <c r="ANP63" s="202">
        <v>10.436287909999997</v>
      </c>
      <c r="ANQ63" s="202">
        <v>15.536497279999997</v>
      </c>
      <c r="ANR63" s="202">
        <f t="shared" si="52"/>
        <v>185.16713507</v>
      </c>
      <c r="ANS63" s="202">
        <v>5.3744919600000003</v>
      </c>
      <c r="ANT63" s="202">
        <v>1.6781844699999997</v>
      </c>
      <c r="ANU63" s="202">
        <v>0.54950110999999979</v>
      </c>
      <c r="ANV63" s="202">
        <v>10.37959594</v>
      </c>
      <c r="ANW63" s="202">
        <v>1.4327347700000002</v>
      </c>
      <c r="ANX63" s="202">
        <v>19.414508249999997</v>
      </c>
      <c r="ANY63" s="202">
        <v>1.25150497</v>
      </c>
      <c r="ANZ63" s="202">
        <v>0.41107241999999999</v>
      </c>
      <c r="AOA63" s="202">
        <v>7.0552109200000004</v>
      </c>
      <c r="AOB63" s="202">
        <v>0.46628501</v>
      </c>
      <c r="AOC63" s="202">
        <v>2.83371189</v>
      </c>
      <c r="AOD63" s="202">
        <v>12.017785210000001</v>
      </c>
      <c r="AOE63" s="202">
        <v>6.6904677899999996</v>
      </c>
      <c r="AOF63" s="202">
        <v>0.60937114999999986</v>
      </c>
      <c r="AOG63" s="202">
        <v>0.86176679</v>
      </c>
      <c r="AOH63" s="202">
        <v>1.2819632000000003</v>
      </c>
      <c r="AOI63" s="202">
        <v>9.4435689299999996</v>
      </c>
      <c r="AOJ63" s="202">
        <v>0.28295555999999999</v>
      </c>
      <c r="AOK63" s="202">
        <v>11.473326789999998</v>
      </c>
      <c r="AOL63" s="202">
        <v>1.9916054300000001</v>
      </c>
      <c r="AOM63" s="202">
        <v>7.4268492200000011</v>
      </c>
      <c r="AON63" s="202">
        <v>0.29951087999999998</v>
      </c>
      <c r="AOO63" s="202">
        <v>21.47424788</v>
      </c>
      <c r="AOP63" s="202">
        <v>6.6836227499999996</v>
      </c>
      <c r="AOQ63" s="202">
        <v>16.88188268</v>
      </c>
      <c r="AOR63" s="202">
        <v>23.565505429999998</v>
      </c>
      <c r="AOS63" s="202">
        <v>85.915615700000018</v>
      </c>
      <c r="AOT63" s="202">
        <v>1.04637498</v>
      </c>
      <c r="AOU63" s="202">
        <v>1.00397333</v>
      </c>
      <c r="AOV63" s="202">
        <v>2.05034831</v>
      </c>
      <c r="AOW63" s="202">
        <v>0.20588984000000002</v>
      </c>
      <c r="AOX63" s="202">
        <v>0.26065946000000001</v>
      </c>
      <c r="AOY63" s="202">
        <v>0.66326377999999986</v>
      </c>
      <c r="AOZ63" s="202">
        <v>2.2628225299999887</v>
      </c>
      <c r="APA63" s="202">
        <v>0.70403386000000001</v>
      </c>
      <c r="APB63" s="202">
        <f t="shared" si="53"/>
        <v>4.0966694699999886</v>
      </c>
      <c r="APC63" s="202">
        <v>1.64074875</v>
      </c>
      <c r="APD63" s="202">
        <v>0.27919033000000004</v>
      </c>
      <c r="APE63" s="202">
        <v>8.5141535700000013</v>
      </c>
      <c r="APF63" s="202">
        <v>0.23627259000000006</v>
      </c>
      <c r="APG63" s="202">
        <v>0.50947965000000006</v>
      </c>
      <c r="APH63" s="202">
        <v>11.179844890000002</v>
      </c>
      <c r="API63" s="202">
        <v>0.50833280000000003</v>
      </c>
      <c r="APJ63" s="202">
        <v>0.43127053999999998</v>
      </c>
      <c r="APK63" s="202">
        <v>1.0160170499999999</v>
      </c>
      <c r="APL63" s="202">
        <v>2.4861291300000001</v>
      </c>
      <c r="APM63" s="202">
        <v>0.41381604999999999</v>
      </c>
      <c r="APN63" s="202">
        <v>4.8555655699999996</v>
      </c>
      <c r="APO63" s="202">
        <v>0.15179035000000002</v>
      </c>
      <c r="APP63" s="202">
        <v>0.56707587999999987</v>
      </c>
      <c r="APQ63" s="202">
        <v>0.46369579999999999</v>
      </c>
      <c r="APR63" s="202">
        <v>8.6051901400000013</v>
      </c>
      <c r="APS63" s="202">
        <v>17.988086540000001</v>
      </c>
      <c r="APT63" s="202">
        <v>27.775838709999999</v>
      </c>
      <c r="APU63" s="202">
        <f t="shared" si="54"/>
        <v>49.958266949999988</v>
      </c>
      <c r="APV63" s="202">
        <v>0.70112763999999983</v>
      </c>
      <c r="APW63" s="202">
        <v>0.45099125999999995</v>
      </c>
      <c r="APX63" s="202">
        <v>1.4747372999999999</v>
      </c>
      <c r="APY63" s="202">
        <v>0.10550206999999999</v>
      </c>
      <c r="APZ63" s="202">
        <v>0.67060660000000005</v>
      </c>
      <c r="AQA63" s="202">
        <v>3.4029648699999995</v>
      </c>
      <c r="AQB63" s="202">
        <v>5.9437959999999991E-2</v>
      </c>
      <c r="AQC63" s="202">
        <v>0.64362516999999997</v>
      </c>
      <c r="AQD63" s="202">
        <v>0.40748424</v>
      </c>
      <c r="AQE63" s="202">
        <v>0.56428285</v>
      </c>
      <c r="AQF63" s="202">
        <v>6.9356496300000021</v>
      </c>
      <c r="AQG63" s="202">
        <v>8.6104798500000026</v>
      </c>
      <c r="AQH63" s="202">
        <v>0.31977804999999998</v>
      </c>
      <c r="AQI63" s="202">
        <v>0.17052447000000001</v>
      </c>
      <c r="AQJ63" s="202">
        <v>0.39683144000000026</v>
      </c>
      <c r="AQK63" s="202">
        <v>0.88713396000000033</v>
      </c>
      <c r="AQL63" s="202">
        <v>3.3967661000000002</v>
      </c>
      <c r="AQM63" s="202">
        <v>0.38696241000000003</v>
      </c>
      <c r="AQN63" s="202">
        <v>1.38217773</v>
      </c>
      <c r="AQO63" s="202">
        <v>3.7881173200000005</v>
      </c>
      <c r="AQP63" s="202">
        <v>8.6941489199999999</v>
      </c>
      <c r="AQQ63" s="202">
        <v>17.648172479999999</v>
      </c>
      <c r="AQR63" s="202">
        <f t="shared" si="55"/>
        <v>30.548751160000002</v>
      </c>
      <c r="AQS63" s="202">
        <v>3.8664453899999991</v>
      </c>
      <c r="AQT63" s="202">
        <v>2.3737426500000005</v>
      </c>
      <c r="AQU63" s="202">
        <v>1.2040025799999996</v>
      </c>
      <c r="AQV63" s="202"/>
      <c r="AQW63" s="202">
        <v>1.6661870899999998</v>
      </c>
      <c r="AQX63" s="202">
        <v>9.1103777099999981</v>
      </c>
      <c r="AQY63" s="202">
        <v>1.152203329999999</v>
      </c>
      <c r="AQZ63" s="202">
        <v>0.74957059999999887</v>
      </c>
      <c r="ARA63" s="202">
        <v>1.0396212999999999</v>
      </c>
      <c r="ARB63" s="202">
        <v>1.1521883099999981</v>
      </c>
      <c r="ARC63" s="202">
        <v>1.9540389899999995</v>
      </c>
      <c r="ARD63" s="202">
        <v>6.0476225299999955</v>
      </c>
      <c r="ARE63" s="202">
        <v>4.68104E-3</v>
      </c>
      <c r="ARF63" s="202">
        <v>0.78582838999999793</v>
      </c>
      <c r="ARG63" s="202">
        <v>0.67702530999999977</v>
      </c>
      <c r="ARH63" s="202">
        <v>3.0878928999999995</v>
      </c>
      <c r="ARI63" s="202">
        <v>4.5554276399999978</v>
      </c>
      <c r="ARJ63" s="202">
        <v>3.0861536599999977</v>
      </c>
      <c r="ARK63" s="202">
        <v>0.26546994999999984</v>
      </c>
      <c r="ARL63" s="202">
        <v>0.34348050999999996</v>
      </c>
      <c r="ARM63" s="202">
        <v>0.24506075999999979</v>
      </c>
      <c r="ARN63" s="202">
        <v>2.2017913999999896</v>
      </c>
      <c r="ARO63" s="202">
        <v>6.1419562799999863</v>
      </c>
      <c r="ARP63" s="202">
        <v>0.90926366999999897</v>
      </c>
      <c r="ARQ63" s="202">
        <v>0.56094341999999997</v>
      </c>
      <c r="ARR63" s="202">
        <v>9.7263630799999898</v>
      </c>
      <c r="ARS63" s="202">
        <v>11.196570169999989</v>
      </c>
      <c r="ART63" s="202">
        <v>37.051954329999973</v>
      </c>
      <c r="ARU63" s="202">
        <v>8.2802203499999791</v>
      </c>
      <c r="ARV63" s="202">
        <v>0.41871183999999884</v>
      </c>
      <c r="ARW63" s="202">
        <v>8.6989321899999776</v>
      </c>
      <c r="ARX63" s="202">
        <v>2.93148644</v>
      </c>
      <c r="ARY63" s="202">
        <v>0.69120550999999997</v>
      </c>
      <c r="ARZ63" s="202">
        <v>0.71260840999999997</v>
      </c>
      <c r="ASA63" s="202">
        <v>2.2353344600000002</v>
      </c>
      <c r="ASB63" s="202">
        <v>6.5706348200000004</v>
      </c>
      <c r="ASC63" s="202">
        <v>1.9034673</v>
      </c>
      <c r="ASD63" s="202">
        <v>14.92728348</v>
      </c>
      <c r="ASE63" s="202">
        <v>1.13397565</v>
      </c>
      <c r="ASF63" s="202">
        <v>0.82946648999999995</v>
      </c>
      <c r="ASG63" s="202">
        <v>0.80718060000000003</v>
      </c>
      <c r="ASH63" s="202">
        <v>19.601373519999999</v>
      </c>
      <c r="ASI63" s="202">
        <v>0.95950705999999997</v>
      </c>
      <c r="ASJ63" s="202">
        <v>2.86042709</v>
      </c>
      <c r="ASK63" s="202">
        <v>1.3518608200000004</v>
      </c>
      <c r="ASL63" s="202">
        <v>2.9270751999999995</v>
      </c>
      <c r="ASM63" s="202">
        <v>7.489119709999998</v>
      </c>
      <c r="ASN63" s="202">
        <v>15.587989879999997</v>
      </c>
      <c r="ASO63" s="202">
        <v>2.1663818799999985</v>
      </c>
      <c r="ASP63" s="202">
        <v>0.25831782000000003</v>
      </c>
      <c r="ASQ63" s="202">
        <v>0.70276481999999996</v>
      </c>
      <c r="ASR63" s="202">
        <v>4.4195502800000002</v>
      </c>
      <c r="ASS63" s="202">
        <v>6.0774788599999994</v>
      </c>
      <c r="AST63" s="202">
        <v>13.624493659999999</v>
      </c>
      <c r="ASU63" s="202">
        <v>64.083424069999978</v>
      </c>
      <c r="ASV63" s="202">
        <v>0.24779070000000003</v>
      </c>
      <c r="ASW63" s="202">
        <v>1.4494459199999998</v>
      </c>
      <c r="ASX63" s="202">
        <v>1.3381536299999999</v>
      </c>
      <c r="ASY63" s="202">
        <v>4.6418509399999905</v>
      </c>
      <c r="ASZ63" s="202">
        <v>1.91248368</v>
      </c>
      <c r="ATA63" s="202">
        <v>9.5897248699999906</v>
      </c>
      <c r="ATB63" s="202">
        <v>1.3002526600000002</v>
      </c>
      <c r="ATC63" s="202">
        <v>3.09888648</v>
      </c>
      <c r="ATD63" s="202">
        <v>1.49526308</v>
      </c>
      <c r="ATE63" s="202">
        <v>1.4125759</v>
      </c>
      <c r="ATF63" s="202">
        <v>3.3769790099999999</v>
      </c>
      <c r="ATG63" s="202">
        <v>10.68395713</v>
      </c>
      <c r="ATH63" s="202">
        <v>2.6218574600000002</v>
      </c>
      <c r="ATI63" s="202">
        <v>0.91382341</v>
      </c>
      <c r="ATJ63" s="202">
        <v>1.7847858799999998</v>
      </c>
      <c r="ATK63" s="202">
        <v>5.6982755699999998</v>
      </c>
      <c r="ATL63" s="202">
        <v>0.55274553999999987</v>
      </c>
      <c r="ATM63" s="202">
        <v>11.57148786</v>
      </c>
      <c r="ATN63" s="202">
        <v>1.28846379</v>
      </c>
      <c r="ATO63" s="202">
        <v>10.446824749999999</v>
      </c>
      <c r="ATP63" s="202">
        <v>0.52652675999999998</v>
      </c>
      <c r="ATQ63" s="202">
        <v>2.5230077100000003</v>
      </c>
      <c r="ATR63" s="202">
        <v>0.42276282999999998</v>
      </c>
      <c r="ATS63" s="202">
        <v>15.20758584</v>
      </c>
      <c r="ATT63" s="202">
        <v>16.96960249</v>
      </c>
      <c r="ATU63" s="202">
        <v>16.96960249</v>
      </c>
      <c r="ATV63" s="202">
        <v>64.022358189999991</v>
      </c>
      <c r="ATW63" s="202">
        <v>38.733255069999998</v>
      </c>
      <c r="ATX63" s="202">
        <v>7.7348382299999994</v>
      </c>
      <c r="ATY63" s="202">
        <v>3.2960989100000004</v>
      </c>
      <c r="ATZ63" s="202">
        <v>0.28892848000000004</v>
      </c>
      <c r="AUA63" s="202">
        <v>50.053120690000007</v>
      </c>
      <c r="AUB63" s="202">
        <v>0.37516549999999999</v>
      </c>
      <c r="AUC63" s="202">
        <v>3.9882053100000001</v>
      </c>
      <c r="AUD63" s="202">
        <v>1.1245628000000001</v>
      </c>
      <c r="AUE63" s="202">
        <v>1.7379703999999998</v>
      </c>
      <c r="AUF63" s="202">
        <v>4.1623973899999998</v>
      </c>
      <c r="AUG63" s="202">
        <v>11.3883014</v>
      </c>
      <c r="AUH63" s="202">
        <v>0.64272772999999994</v>
      </c>
      <c r="AUI63" s="202">
        <v>0.80047385999999998</v>
      </c>
      <c r="AUJ63" s="202">
        <v>1.5169790600000002</v>
      </c>
      <c r="AUK63" s="202">
        <v>2.0516248599999964</v>
      </c>
      <c r="AUL63" s="202">
        <v>1.5861569499999988</v>
      </c>
      <c r="AUM63" s="202">
        <v>6.5979624599999962</v>
      </c>
      <c r="AUN63" s="202">
        <v>2.2493696699999997</v>
      </c>
      <c r="AUO63" s="202">
        <v>2.0140161099999982</v>
      </c>
      <c r="AUP63" s="202">
        <v>0.88464302999999989</v>
      </c>
      <c r="AUQ63" s="202">
        <v>1.2693434199999989</v>
      </c>
      <c r="AUR63" s="202">
        <v>4.0038784399999798</v>
      </c>
      <c r="AUS63" s="202">
        <v>10.421250669999976</v>
      </c>
      <c r="AUT63" s="202">
        <v>7.1373998200001116</v>
      </c>
      <c r="AUU63" s="202">
        <v>0.6346918199999998</v>
      </c>
      <c r="AUV63" s="202">
        <v>16.798206269999898</v>
      </c>
      <c r="AUW63" s="202">
        <v>11.266921039999998</v>
      </c>
      <c r="AUX63" s="202">
        <v>35.837218950000008</v>
      </c>
      <c r="AUY63" s="202">
        <v>114.29785416999998</v>
      </c>
      <c r="AUZ63" s="202">
        <v>0.66435946999999973</v>
      </c>
      <c r="AVA63" s="202">
        <v>0.66435946999999973</v>
      </c>
      <c r="AVB63" s="202">
        <v>0.20222187999999999</v>
      </c>
      <c r="AVC63" s="202">
        <v>1.6310225299999999</v>
      </c>
      <c r="AVD63" s="202">
        <v>0.60708190000000006</v>
      </c>
      <c r="AVE63" s="202">
        <v>0.38997684000000088</v>
      </c>
      <c r="AVF63" s="202">
        <v>3.5633624000000004</v>
      </c>
      <c r="AVG63" s="202">
        <v>6.3936655500000006</v>
      </c>
      <c r="AVH63" s="202"/>
      <c r="AVI63" s="202">
        <v>0.19627576999999996</v>
      </c>
      <c r="AVJ63" s="202">
        <v>0.16571022999999999</v>
      </c>
      <c r="AVK63" s="202">
        <v>3.9339600199999989</v>
      </c>
      <c r="AVL63" s="202">
        <v>2.5541321699999964</v>
      </c>
      <c r="AVM63" s="202">
        <v>6.8500781899999961</v>
      </c>
      <c r="AVN63" s="202">
        <v>1.6776313199999988</v>
      </c>
      <c r="AVO63" s="202">
        <v>16.09822733</v>
      </c>
      <c r="AVP63" s="202">
        <v>0.82409576000000029</v>
      </c>
      <c r="AVQ63" s="202">
        <v>1.7786712699999898</v>
      </c>
      <c r="AVR63" s="202">
        <v>1.8484018600000549</v>
      </c>
      <c r="AVS63" s="202">
        <v>22.227027540000044</v>
      </c>
      <c r="AVT63" s="202">
        <v>0.35583706999999898</v>
      </c>
      <c r="AVU63" s="202">
        <v>1.11821598</v>
      </c>
      <c r="AVV63" s="202">
        <v>5.1455951300000002</v>
      </c>
      <c r="AVW63" s="202">
        <v>0.33974516999999899</v>
      </c>
      <c r="AVX63" s="202">
        <v>1.6538663</v>
      </c>
      <c r="AVY63" s="202">
        <v>8.6132596499999998</v>
      </c>
      <c r="AVZ63" s="202">
        <v>44.748390400000041</v>
      </c>
      <c r="AWA63" s="202">
        <v>0.22117553000000004</v>
      </c>
      <c r="AWB63" s="202">
        <v>1.6238871399999977</v>
      </c>
      <c r="AWC63" s="202">
        <v>5.5109188899999904</v>
      </c>
      <c r="AWD63" s="202">
        <v>9.3732280899999996</v>
      </c>
      <c r="AWE63" s="202">
        <v>0.47640967000000001</v>
      </c>
      <c r="AWF63" s="202">
        <v>17.205619319999986</v>
      </c>
      <c r="AWG63" s="202">
        <v>1.797875389999998</v>
      </c>
      <c r="AWH63" s="202">
        <v>2.1636323899999987</v>
      </c>
      <c r="AWI63" s="202">
        <v>0.39144257999999976</v>
      </c>
      <c r="AWJ63" s="202">
        <v>0.59846219999999994</v>
      </c>
      <c r="AWK63" s="202">
        <v>4.2983533400000002</v>
      </c>
      <c r="AWL63" s="202">
        <v>9.2497658999999963</v>
      </c>
      <c r="AWM63" s="202">
        <v>0.6893317099999996</v>
      </c>
      <c r="AWN63" s="202">
        <f>+SUM(AWN64:AWN69)</f>
        <v>2.4773010451895043</v>
      </c>
      <c r="AWO63" s="202">
        <f>+SUM(AWO64:AWO69)</f>
        <v>4.4077169314868803</v>
      </c>
      <c r="AWP63" s="202">
        <f>+SUM(AWP64:AWP69)</f>
        <v>1.7690401574344021</v>
      </c>
      <c r="AWQ63" s="202">
        <f>+SUM(AWQ64:AWQ69)</f>
        <v>2.3681643177842564</v>
      </c>
      <c r="AWR63" s="202">
        <f t="shared" si="56"/>
        <v>11.711554161895043</v>
      </c>
      <c r="AWS63" s="202">
        <f>+SUM(AWS64:AWS69)</f>
        <v>1.2824887055393572</v>
      </c>
      <c r="AWT63" s="202">
        <f>+SUM(AWT64:AWT69)</f>
        <v>2.9161626982507292</v>
      </c>
      <c r="AWU63" s="202">
        <f>+SUM(AWU64:AWU69)</f>
        <v>0.54714782361516023</v>
      </c>
      <c r="AWV63" s="202">
        <f>+SUM(AWV64:AWV69)</f>
        <v>22.451588290087464</v>
      </c>
      <c r="AWW63" s="253">
        <f t="shared" si="57"/>
        <v>27.197387517492711</v>
      </c>
      <c r="AWX63" s="202">
        <f>+SUM(AWX64:AWX69)</f>
        <v>3.2947818063265308</v>
      </c>
      <c r="AWY63" s="202">
        <f>+SUM(AWY64:AWY69)</f>
        <v>1.6657690058309036</v>
      </c>
      <c r="AWZ63" s="253">
        <f t="shared" si="58"/>
        <v>4.9605508121574342</v>
      </c>
      <c r="AXA63" s="253">
        <f t="shared" si="59"/>
        <v>70.32487771154517</v>
      </c>
      <c r="AXB63" s="202">
        <f t="shared" si="60"/>
        <v>807.11081274154503</v>
      </c>
      <c r="AXC63" s="202">
        <f>+SUM(AXC64:AXC69)</f>
        <v>0.43685390670553936</v>
      </c>
      <c r="AXD63" s="202">
        <f>+SUM(AXD64:AXD69)</f>
        <v>0.25146353061224491</v>
      </c>
      <c r="AXE63" s="253">
        <f t="shared" si="61"/>
        <v>0.68831743731778428</v>
      </c>
      <c r="AXF63" s="202">
        <f>+SUM(AXF64:AXF69)</f>
        <v>0.87341995772594749</v>
      </c>
      <c r="AXG63" s="202">
        <f>+SUM(AXG64:AXG69)</f>
        <v>0.24666597813411079</v>
      </c>
      <c r="AXH63" s="202">
        <f>+SUM(AXH64:AXH69)</f>
        <v>0.35514828134110787</v>
      </c>
      <c r="AXI63" s="202">
        <f>+SUM(AXI64:AXI69)</f>
        <v>2.4631080801749268</v>
      </c>
      <c r="AXJ63" s="202">
        <f>+SUM(AXJ64:AXJ69)</f>
        <v>1.2654162346938775</v>
      </c>
      <c r="AXK63" s="253">
        <f t="shared" si="62"/>
        <v>5.2037585320699709</v>
      </c>
      <c r="AXL63" s="202">
        <f>+SUM(AXL64:AXL69)</f>
        <v>5.6986116195335272</v>
      </c>
      <c r="AXM63" s="202">
        <f>+SUM(AXM64:AXM69)</f>
        <v>1.8460952930029155</v>
      </c>
      <c r="AXN63" s="202">
        <f>+SUM(AXN64:AXN69)</f>
        <v>0.25482528134110788</v>
      </c>
      <c r="AXO63" s="202">
        <f>+SUM(AXO64:AXO69)</f>
        <v>0.31675594460641399</v>
      </c>
      <c r="AXP63" s="202">
        <f>+SUM(AXP64:AXP69)</f>
        <v>0.58577354956268213</v>
      </c>
      <c r="AXQ63" s="253">
        <f t="shared" si="63"/>
        <v>8.7020616880466477</v>
      </c>
      <c r="AXR63" s="202">
        <f>+SUM(AXR64:AXR69)</f>
        <v>0.62706646209912531</v>
      </c>
      <c r="AXS63" s="202">
        <f>+SUM(AXS64:AXS69)</f>
        <v>2.1465381020408163</v>
      </c>
      <c r="AXT63" s="202">
        <f>+SUM(AXT64:AXT69)</f>
        <v>0.28293837463556848</v>
      </c>
      <c r="AXU63" s="202">
        <f>+SUM(AXU64:AXU69)</f>
        <v>4.7309999999999991E-2</v>
      </c>
      <c r="AXV63" s="253">
        <f t="shared" si="64"/>
        <v>3.1038529387755101</v>
      </c>
      <c r="AXW63" s="202">
        <f>+SUM(AXW64:AXW69)</f>
        <v>1.203933854227405</v>
      </c>
      <c r="AXX63" s="202">
        <f>+SUM(AXX64:AXX69)</f>
        <v>1.5533202536443149</v>
      </c>
      <c r="AXY63" s="202">
        <f>+SUM(AXY64:AXY69)</f>
        <v>1.5546821472303207</v>
      </c>
      <c r="AXZ63" s="202">
        <f>+SUM(AXZ64:AXZ69)</f>
        <v>17.989732588921282</v>
      </c>
      <c r="AYA63" s="202">
        <f>+SUM(AYA64:AYA69)</f>
        <v>7.6155996384839639</v>
      </c>
      <c r="AYB63" s="253">
        <f t="shared" si="65"/>
        <v>29.917268482507286</v>
      </c>
      <c r="AYC63" s="253">
        <f t="shared" si="231"/>
        <v>47.615259078717202</v>
      </c>
      <c r="AYD63" s="202">
        <f>+SUM(AYD64:AYD69)</f>
        <v>1.4430002740524783</v>
      </c>
      <c r="AYE63" s="202">
        <f>+SUM(AYE64:AYE69)</f>
        <v>0.87476992565597678</v>
      </c>
      <c r="AYF63" s="202">
        <f>+SUM(AYF64:AYF69)</f>
        <v>0.43083962682215743</v>
      </c>
      <c r="AYG63" s="202">
        <f>+SUM(AYG64:AYG69)</f>
        <v>2.3419884927113701</v>
      </c>
      <c r="AYH63" s="202">
        <f>+SUM(AYH64:AYH69)</f>
        <v>0.32072622886297375</v>
      </c>
      <c r="AYI63" s="253">
        <f t="shared" si="66"/>
        <v>5.4113245481049557</v>
      </c>
      <c r="AYJ63" s="202">
        <f>+SUM(AYJ64:AYJ69)</f>
        <v>3.3561125364436083E-2</v>
      </c>
      <c r="AYK63" s="202">
        <f>+SUM(AYK64:AYK69)</f>
        <v>0.41326483236151612</v>
      </c>
      <c r="AYL63" s="202">
        <f>+SUM(AYL64:AYL69)</f>
        <v>0.63436005976676391</v>
      </c>
      <c r="AYM63" s="202">
        <f>+SUM(AYM64:AYM69)</f>
        <v>1.4738331151603499</v>
      </c>
      <c r="AYN63" s="202">
        <f>+SUM(AYN64:AYN69)</f>
        <v>0.445947137026239</v>
      </c>
      <c r="AYO63" s="253">
        <f t="shared" si="67"/>
        <v>3.0009662696793051</v>
      </c>
      <c r="AYP63" s="202">
        <f>+SUM(AYP64:AYP69)</f>
        <v>2.232E-3</v>
      </c>
      <c r="AYQ63" s="202">
        <f>+SUM(AYQ64:AYQ69)</f>
        <v>1.6690624344023322</v>
      </c>
      <c r="AYR63" s="202">
        <f>+SUM(AYR64:AYR69)</f>
        <v>1.6502326647230321</v>
      </c>
      <c r="AYS63" s="202">
        <f>+SUM(AYS64:AYS69)</f>
        <v>0.58197947959183671</v>
      </c>
      <c r="AYT63" s="202">
        <f>+SUM(AYT64:AYT69)</f>
        <v>2.7435375437317786</v>
      </c>
      <c r="AYU63" s="253">
        <f t="shared" si="68"/>
        <v>6.64704412244898</v>
      </c>
      <c r="AYV63" s="202">
        <f>+SUM(AYV64:AYV69)</f>
        <v>0.4226245247813411</v>
      </c>
      <c r="AYW63" s="202">
        <f>+SUM(AYW64:AYW69)</f>
        <v>2.2721789883381924</v>
      </c>
      <c r="AYX63" s="202">
        <f>+SUM(AYX64:AYX69)</f>
        <v>0.64000430174927114</v>
      </c>
      <c r="AYY63" s="253">
        <f t="shared" si="69"/>
        <v>3.3348078148688045</v>
      </c>
      <c r="AYZ63" s="253">
        <f t="shared" si="70"/>
        <v>18.394142755102045</v>
      </c>
      <c r="AZA63" s="202">
        <f>+SUM(AZA64:AZA69)</f>
        <v>16.357759545189502</v>
      </c>
      <c r="AZB63" s="202">
        <f>+SUM(AZB64:AZB69)</f>
        <v>2.8365192857142856</v>
      </c>
      <c r="AZC63" s="202">
        <f>+SUM(AZC64:AZC69)</f>
        <v>0.14634492711370259</v>
      </c>
      <c r="AZD63" s="202">
        <f>+SUM(AZD64:AZD69)</f>
        <v>3.8146317915451893</v>
      </c>
      <c r="AZE63" s="202">
        <f>+SUM(AZE64:AZE69)</f>
        <v>1.1051963352769678</v>
      </c>
      <c r="AZF63" s="253">
        <f t="shared" si="71"/>
        <v>24.260451884839647</v>
      </c>
      <c r="AZG63" s="202">
        <f>+SUM(AZG64:AZG69)</f>
        <v>6.5981667332361518</v>
      </c>
      <c r="AZH63" s="202">
        <f>+SUM(AZH64:AZH69)</f>
        <v>8.5686068163265272</v>
      </c>
      <c r="AZI63" s="202">
        <f>+SUM(AZI64:AZI69)</f>
        <v>1.6453557682215829</v>
      </c>
      <c r="AZJ63" s="202">
        <f>+SUM(AZJ64:AZJ69)</f>
        <v>6.641749855685136</v>
      </c>
      <c r="AZK63" s="202">
        <f>+SUM(AZK64:AZK69)</f>
        <v>7.2550425583090377</v>
      </c>
      <c r="AZL63" s="253">
        <f t="shared" si="72"/>
        <v>30.708921731778432</v>
      </c>
      <c r="AZM63" s="202">
        <f>+SUM(AZM64:AZM69)</f>
        <v>0.32843218367346938</v>
      </c>
      <c r="AZN63" s="202">
        <f>+SUM(AZN64:AZN69)</f>
        <v>5.3480997376093287</v>
      </c>
      <c r="AZO63" s="202">
        <f>+SUM(AZO64:AZO69)</f>
        <v>0.6986285291545189</v>
      </c>
      <c r="AZP63" s="202">
        <f>+SUM(AZP64:AZP69)</f>
        <v>1.7188751166180758</v>
      </c>
      <c r="AZQ63" s="202">
        <f>+SUM(AZQ64:AZQ69)</f>
        <v>3.3776273717201164</v>
      </c>
      <c r="AZR63" s="253">
        <f t="shared" si="73"/>
        <v>11.471662938775509</v>
      </c>
      <c r="AZS63" s="202">
        <f>+SUM(AZS64:AZS69)</f>
        <v>0.19259888338192421</v>
      </c>
      <c r="AZT63" s="202">
        <f>+SUM(AZT64:AZT69)</f>
        <v>0.58872530903790088</v>
      </c>
      <c r="AZU63" s="202">
        <f>+SUM(AZU64:AZU69)</f>
        <v>0.15088709037900874</v>
      </c>
      <c r="AZV63" s="202">
        <f>+SUM(AZV64:AZV69)</f>
        <v>8.6218914781341116</v>
      </c>
      <c r="AZW63" s="202">
        <f>+SUM(AZW64:AZW69)</f>
        <v>9.5281629737609341E-2</v>
      </c>
      <c r="AZX63" s="253">
        <f t="shared" si="74"/>
        <v>9.649384390670555</v>
      </c>
      <c r="AZY63" s="202">
        <f>+SUM(AZY64:AZY69)</f>
        <v>4.0740127755102042</v>
      </c>
      <c r="AZZ63" s="202">
        <f>+SUM(AZZ64:AZZ69)</f>
        <v>22.053198135568511</v>
      </c>
      <c r="BAA63" s="253">
        <f t="shared" si="75"/>
        <v>26.127210911078716</v>
      </c>
      <c r="BAB63" s="253">
        <f t="shared" si="76"/>
        <v>102.21763185714286</v>
      </c>
      <c r="BAC63" s="202">
        <f>+SUM(BAC64:BAC69)</f>
        <v>2.6416807580174925E-3</v>
      </c>
      <c r="BAD63" s="202">
        <f>+SUM(BAD64:BAD69)</f>
        <v>0.4946412973760933</v>
      </c>
      <c r="BAE63" s="202">
        <f>+SUM(BAE64:BAE69)</f>
        <v>1.6757828571428572</v>
      </c>
      <c r="BAF63" s="253">
        <f t="shared" si="77"/>
        <v>2.1730658352769678</v>
      </c>
      <c r="BAG63" s="202">
        <f>+SUM(BAG64:BAG69)</f>
        <v>8.2613702623906705E-3</v>
      </c>
      <c r="BAH63" s="202">
        <f>+SUM(BAH64:BAH69)</f>
        <v>0.11998118221574344</v>
      </c>
      <c r="BAI63" s="202">
        <f>+SUM(BAI64:BAI69)</f>
        <v>3.5785350189504372</v>
      </c>
      <c r="BAJ63" s="202">
        <f>+SUM(BAJ64:BAJ69)</f>
        <v>3.2475997609329443</v>
      </c>
      <c r="BAK63" s="253">
        <f t="shared" si="78"/>
        <v>6.9543773323615152</v>
      </c>
      <c r="BAL63" s="202">
        <f>+SUM(BAL64:BAL69)</f>
        <v>2.9594861516034986E-2</v>
      </c>
      <c r="BAM63" s="202">
        <f>+SUM(BAM64:BAM69)</f>
        <v>2.894249355685131</v>
      </c>
      <c r="BAN63" s="202">
        <f>+SUM(BAN64:BAN69)</f>
        <v>2.0309611393586011</v>
      </c>
      <c r="BAO63" s="202">
        <f>+SUM(BAO64:BAO69)</f>
        <v>1.4273321822157434</v>
      </c>
      <c r="BAP63" s="202">
        <f>+SUM(BAP64:BAP69)</f>
        <v>2.3132902317784265</v>
      </c>
      <c r="BAQ63" s="253">
        <f t="shared" si="79"/>
        <v>8.6954277705539376</v>
      </c>
      <c r="BAR63" s="202">
        <f>+SUM(BAR64:BAR69)</f>
        <v>3.5799680758017496E-2</v>
      </c>
      <c r="BAS63" s="202">
        <f>+SUM(BAS64:BAS69)</f>
        <v>0.75839422594752182</v>
      </c>
      <c r="BAT63" s="202">
        <f>+SUM(BAT64:BAT69)</f>
        <v>0.25016797813411079</v>
      </c>
      <c r="BAU63" s="202">
        <f>+SUM(BAU64:BAU69)</f>
        <v>6.5242483965014572E-2</v>
      </c>
      <c r="BAV63" s="202">
        <f>+SUM(BAV64:BAV69)</f>
        <v>0.26817007288629741</v>
      </c>
      <c r="BAW63" s="253">
        <f t="shared" si="80"/>
        <v>1.3777744416909621</v>
      </c>
      <c r="BAX63" s="202">
        <f>+SUM(BAX64:BAX69)</f>
        <v>1.6686186895043731</v>
      </c>
      <c r="BAY63" s="202">
        <f>+SUM(BAY64:BAY69)</f>
        <v>0.77535244169096207</v>
      </c>
      <c r="BAZ63" s="202">
        <f>+SUM(BAZ64:BAZ69)</f>
        <v>0.25758906997084546</v>
      </c>
      <c r="BBA63" s="202">
        <f>+SUM(BBA64:BBA69)</f>
        <v>12.325938061224489</v>
      </c>
      <c r="BBB63" s="253">
        <f t="shared" si="81"/>
        <v>15.027498262390669</v>
      </c>
      <c r="BBC63" s="253">
        <f t="shared" si="82"/>
        <v>34.228143642274048</v>
      </c>
      <c r="BBD63" s="202">
        <f>+SUM(BBD64:BBD69)</f>
        <v>13.652366807580174</v>
      </c>
      <c r="BBE63" s="202">
        <f>+SUM(BBE64:BBE69)</f>
        <v>0.29511427696793002</v>
      </c>
      <c r="BBF63" s="202">
        <f>+SUM(BBF64:BBF69)</f>
        <v>3.1240119533527694E-2</v>
      </c>
      <c r="BBG63" s="202">
        <f>+SUM(BBG64:BBG69)</f>
        <v>0.69797337317784247</v>
      </c>
      <c r="BBH63" s="202">
        <f>+SUM(BBH64:BBH69)</f>
        <v>0.43415477259475216</v>
      </c>
      <c r="BBI63" s="253">
        <f t="shared" si="83"/>
        <v>15.110849349854226</v>
      </c>
      <c r="BBJ63" s="202">
        <f>+SUM(BBJ64:BBJ69)</f>
        <v>1.060850940233236</v>
      </c>
      <c r="BBK63" s="202">
        <f>+SUM(BBK64:BBK69)</f>
        <v>0.21278006413994169</v>
      </c>
      <c r="BBL63" s="202">
        <f>+SUM(BBL64:BBL69)</f>
        <v>0.70013545043731762</v>
      </c>
      <c r="BBM63" s="202">
        <f>+SUM(BBM64:BBM69)</f>
        <v>0.16785352332361514</v>
      </c>
      <c r="BBN63" s="202">
        <f>+SUM(BBN64:BBN69)</f>
        <v>0.30584804848396502</v>
      </c>
      <c r="BBO63" s="253">
        <f t="shared" si="84"/>
        <v>2.4474680266180755</v>
      </c>
      <c r="BBP63" s="202">
        <f>+SUM(BBP64:BBP69)</f>
        <v>0.94021718950437305</v>
      </c>
      <c r="BBQ63" s="202">
        <f>+SUM(BBQ64:BBQ69)</f>
        <v>0.44124200145772596</v>
      </c>
      <c r="BBR63" s="202">
        <f>+SUM(BBR64:BBR69)</f>
        <v>0.65311138483965014</v>
      </c>
      <c r="BBS63" s="202">
        <f>+SUM(BBS64:BBS69)</f>
        <v>0.21639990524781341</v>
      </c>
      <c r="BBT63" s="202">
        <f>+SUM(BBT64:BBT69)</f>
        <v>3.9860150145772599E-2</v>
      </c>
      <c r="BBU63" s="253">
        <f t="shared" si="85"/>
        <v>2.2908306311953353</v>
      </c>
      <c r="BBV63" s="202">
        <f>+SUM(BBV64:BBV69)</f>
        <v>0.91051873032069963</v>
      </c>
      <c r="BBW63" s="202">
        <f>+SUM(BBW64:BBW69)</f>
        <v>3.0226820699708452E-2</v>
      </c>
      <c r="BBX63" s="202">
        <f>+SUM(BBX64:BBX69)</f>
        <v>1.2649857434402332</v>
      </c>
      <c r="BBY63" s="202">
        <f>+SUM(BBY64:BBY69)</f>
        <v>0.63523060932944597</v>
      </c>
      <c r="BBZ63" s="202">
        <f>+SUM(BBZ64:BBZ69)</f>
        <v>11.608878021865889</v>
      </c>
      <c r="BCA63" s="253">
        <f t="shared" si="86"/>
        <v>14.449839925655976</v>
      </c>
      <c r="BCB63" s="253">
        <f t="shared" si="87"/>
        <v>34.298987933323616</v>
      </c>
      <c r="BCC63" s="202">
        <f>+SUM(BCC64:BCC69)</f>
        <v>3.81795918367347E-4</v>
      </c>
      <c r="BCD63" s="202">
        <f>+SUM(BCD64:BCD69)</f>
        <v>7.6494384970845477</v>
      </c>
      <c r="BCE63" s="202">
        <f>+SUM(BCE64:BCE69)</f>
        <v>0.6536355058309038</v>
      </c>
      <c r="BCF63" s="202">
        <f>+SUM(BCF64:BCF69)</f>
        <v>1.2342333760932942</v>
      </c>
      <c r="BCG63" s="202">
        <f>+SUM(BCG64:BCG69)</f>
        <v>3.3326499285714286</v>
      </c>
      <c r="BCH63" s="253">
        <f t="shared" si="88"/>
        <v>12.870339103498544</v>
      </c>
      <c r="BCI63" s="202">
        <f>+SUM(BCI64:BCI69)</f>
        <v>0.55536376384839647</v>
      </c>
      <c r="BCJ63" s="202">
        <f>+SUM(BCJ64:BCJ69)</f>
        <v>0.90555848833819241</v>
      </c>
      <c r="BCK63" s="202">
        <f>+SUM(BCK64:BCK69)</f>
        <v>1.232433881924198</v>
      </c>
      <c r="BCL63" s="202">
        <f>+SUM(BCL64:BCL69)</f>
        <v>0.1330285306122449</v>
      </c>
      <c r="BCM63" s="253">
        <f t="shared" si="232"/>
        <v>2.8263846647230317</v>
      </c>
      <c r="BCN63" s="202">
        <v>8.817520999999999E-2</v>
      </c>
      <c r="BCO63" s="202">
        <v>2.7580213599999999</v>
      </c>
      <c r="BCP63" s="202">
        <v>0.88588836000000004</v>
      </c>
      <c r="BCQ63" s="202">
        <v>0.38024658</v>
      </c>
      <c r="BCR63" s="202">
        <v>1.62875233</v>
      </c>
      <c r="BCS63" s="253">
        <f t="shared" si="89"/>
        <v>5.7410838399999999</v>
      </c>
      <c r="BCT63" s="202">
        <v>0.30878200000000006</v>
      </c>
      <c r="BCU63" s="202">
        <v>7.3931839999999999E-2</v>
      </c>
      <c r="BCV63" s="202">
        <v>0.42939688999999998</v>
      </c>
      <c r="BCW63" s="202">
        <v>1.7341923299999999</v>
      </c>
      <c r="BCX63" s="253">
        <f t="shared" si="90"/>
        <v>2.5463030600000001</v>
      </c>
      <c r="BCY63" s="253">
        <v>1.6019842799999999</v>
      </c>
      <c r="BCZ63" s="253">
        <v>0.2498697</v>
      </c>
      <c r="BDA63" s="253">
        <f t="shared" si="91"/>
        <v>1.85185398</v>
      </c>
      <c r="BDB63" s="253">
        <f t="shared" si="92"/>
        <v>25.835964648221577</v>
      </c>
      <c r="BDC63" s="253">
        <v>0.7695092</v>
      </c>
      <c r="BDD63" s="253">
        <v>0.23159856000000001</v>
      </c>
      <c r="BDE63" s="253">
        <v>0.31040969000000002</v>
      </c>
      <c r="BDF63" s="253">
        <f t="shared" si="233"/>
        <v>1.31151745</v>
      </c>
      <c r="BDG63" s="253">
        <v>0.34609625999999999</v>
      </c>
      <c r="BDH63" s="253">
        <v>8.8553199999999999E-2</v>
      </c>
      <c r="BDI63" s="253">
        <v>0.88159808000000006</v>
      </c>
      <c r="BDJ63" s="253">
        <v>1.8720826000000006</v>
      </c>
      <c r="BDK63" s="253">
        <v>0.36092664000000002</v>
      </c>
      <c r="BDL63" s="253">
        <f t="shared" si="93"/>
        <v>3.5492567800000008</v>
      </c>
      <c r="BDM63" s="253">
        <v>2.3287840400000004</v>
      </c>
      <c r="BDN63" s="253">
        <v>2.5751939999999997E-2</v>
      </c>
      <c r="BDO63" s="253">
        <v>12.978844650000001</v>
      </c>
      <c r="BDP63" s="253"/>
      <c r="BDQ63" s="253">
        <f t="shared" si="94"/>
        <v>15.333380630000001</v>
      </c>
      <c r="BDR63" s="253">
        <v>4.3851019999999921E-2</v>
      </c>
      <c r="BDS63" s="253">
        <v>0.20807921137026236</v>
      </c>
      <c r="BDT63" s="253">
        <v>0.41864282653061224</v>
      </c>
      <c r="BDU63" s="253">
        <v>6.747463702623907E-2</v>
      </c>
      <c r="BDV63" s="253">
        <v>2.2967191198912387</v>
      </c>
      <c r="BDW63" s="253">
        <f t="shared" si="95"/>
        <v>3.0347668148183522</v>
      </c>
      <c r="BDX63" s="253">
        <v>6.8968160758017492</v>
      </c>
      <c r="BDY63" s="253">
        <v>3.844694897959184E-2</v>
      </c>
      <c r="BDZ63" s="253">
        <v>0.75239587317784262</v>
      </c>
      <c r="BEA63" s="253">
        <v>0.35233857434402333</v>
      </c>
      <c r="BEB63" s="253">
        <v>4.1057598061224487</v>
      </c>
      <c r="BEC63" s="253">
        <f t="shared" si="96"/>
        <v>12.145757278425656</v>
      </c>
      <c r="BED63" s="253">
        <f t="shared" si="97"/>
        <v>35.374678953244008</v>
      </c>
      <c r="BEE63" s="253">
        <v>3.0836590772594752</v>
      </c>
      <c r="BEF63" s="253">
        <v>4.3833156807580176</v>
      </c>
      <c r="BEG63" s="253">
        <v>9.873992723032071</v>
      </c>
      <c r="BEH63" s="253">
        <v>0</v>
      </c>
      <c r="BEI63" s="253">
        <f t="shared" si="98"/>
        <v>17.340967481049564</v>
      </c>
      <c r="BEJ63" s="253">
        <v>1.9226415839650137</v>
      </c>
      <c r="BEK63" s="253">
        <v>0.13723859329446064</v>
      </c>
      <c r="BEL63" s="253">
        <v>0.51534244023323617</v>
      </c>
      <c r="BEM63" s="253">
        <v>2.3667737609329446E-2</v>
      </c>
      <c r="BEN63" s="253">
        <v>0.51148991253644305</v>
      </c>
      <c r="BEO63" s="253">
        <f t="shared" si="99"/>
        <v>3.1103802676384826</v>
      </c>
      <c r="BEP63" s="253">
        <v>1.6844834008746354</v>
      </c>
      <c r="BEQ63" s="253">
        <v>0.4492922303206997</v>
      </c>
      <c r="BER63" s="253">
        <v>7.1609110787163824E-2</v>
      </c>
      <c r="BES63" s="253">
        <v>1.5480875641399416</v>
      </c>
      <c r="BET63" s="253">
        <v>0</v>
      </c>
      <c r="BEU63" s="253">
        <f t="shared" si="234"/>
        <v>3.7534723061224406</v>
      </c>
      <c r="BEV63" s="253">
        <v>0.53198195626822165</v>
      </c>
      <c r="BEW63" s="253">
        <v>0.84194497667638479</v>
      </c>
      <c r="BEX63" s="253">
        <v>0.22503259475218657</v>
      </c>
      <c r="BEY63" s="253">
        <v>0.63840660349854228</v>
      </c>
      <c r="BEZ63" s="253">
        <v>0.16903935860058308</v>
      </c>
      <c r="BFA63" s="253">
        <f t="shared" si="100"/>
        <v>2.4064054897959184</v>
      </c>
      <c r="BFB63" s="253">
        <v>12.457532243440234</v>
      </c>
      <c r="BFC63" s="253">
        <f t="shared" si="101"/>
        <v>12.457532243440234</v>
      </c>
      <c r="BFD63" s="253">
        <f t="shared" si="235"/>
        <v>39.068757788046639</v>
      </c>
      <c r="BFE63" s="253">
        <v>6.5911011486880469</v>
      </c>
      <c r="BFF63" s="253">
        <v>0.3860706472303207</v>
      </c>
      <c r="BFG63" s="253">
        <v>1.1835765451895042</v>
      </c>
      <c r="BFH63" s="253">
        <v>0.56212931632653063</v>
      </c>
      <c r="BFI63" s="253">
        <f t="shared" si="102"/>
        <v>8.7228776574344025</v>
      </c>
      <c r="BFJ63" s="253">
        <v>1.199729743440233</v>
      </c>
      <c r="BFK63" s="253">
        <v>0.10924757580174926</v>
      </c>
      <c r="BFL63" s="253">
        <v>2.5251336574344019</v>
      </c>
      <c r="BFM63" s="253">
        <v>4.2642709912536443E-2</v>
      </c>
      <c r="BFN63" s="253">
        <v>0.73366440379008746</v>
      </c>
      <c r="BFO63" s="253">
        <f t="shared" si="103"/>
        <v>4.6104180903790084</v>
      </c>
      <c r="BFP63" s="253">
        <v>2.4550966180758014</v>
      </c>
      <c r="BFQ63" s="253">
        <v>0.78270387317784251</v>
      </c>
      <c r="BFR63" s="253">
        <v>0.63033072448979599</v>
      </c>
      <c r="BFS63" s="253">
        <v>0.32528531778425657</v>
      </c>
      <c r="BFT63" s="253">
        <v>34.918713870262394</v>
      </c>
      <c r="BFU63" s="253">
        <f t="shared" si="236"/>
        <v>39.11213040379009</v>
      </c>
      <c r="BFV63" s="253">
        <v>2.3261621063556852</v>
      </c>
      <c r="BFW63" s="253">
        <v>0.25792356851311954</v>
      </c>
      <c r="BFX63" s="253">
        <v>1.4478969854227404</v>
      </c>
      <c r="BFY63" s="253">
        <v>1.1732971472303209</v>
      </c>
      <c r="BFZ63" s="253">
        <v>1.3677120320699658</v>
      </c>
      <c r="BGA63" s="253">
        <f t="shared" si="104"/>
        <v>6.5729918395918325</v>
      </c>
      <c r="BGB63" s="253">
        <v>5.0408202950145675</v>
      </c>
      <c r="BGC63" s="253">
        <v>0.20919734693877554</v>
      </c>
      <c r="BGD63" s="253">
        <v>0.54633415306122457</v>
      </c>
      <c r="BGE63" s="253">
        <f t="shared" si="105"/>
        <v>5.7963517950145675</v>
      </c>
      <c r="BGF63" s="253">
        <f t="shared" si="237"/>
        <v>64.814769786209908</v>
      </c>
      <c r="BGG63" s="253">
        <v>12.969087740524779</v>
      </c>
      <c r="BGH63" s="253">
        <v>1.6634997390670554</v>
      </c>
      <c r="BGI63" s="253">
        <f t="shared" si="106"/>
        <v>14.632587479591834</v>
      </c>
      <c r="BGJ63" s="253">
        <v>3.066520110787172</v>
      </c>
      <c r="BGK63" s="253">
        <v>0.17495853206997083</v>
      </c>
      <c r="BGL63" s="253">
        <v>0.3187300801749271</v>
      </c>
      <c r="BGM63" s="253">
        <v>1.307427637026239</v>
      </c>
      <c r="BGN63" s="253">
        <v>1.5728382186588923</v>
      </c>
      <c r="BGO63" s="253">
        <f t="shared" si="107"/>
        <v>6.4404745787172022</v>
      </c>
      <c r="BGP63" s="253">
        <v>1.207741518950437</v>
      </c>
      <c r="BGQ63" s="253">
        <v>1.6427379023323621</v>
      </c>
      <c r="BGR63" s="253">
        <v>2.7868702667638479</v>
      </c>
      <c r="BGS63" s="253">
        <v>1.2480177303206996</v>
      </c>
      <c r="BGT63" s="253">
        <v>2.290895720116545</v>
      </c>
      <c r="BGU63" s="253">
        <f t="shared" si="108"/>
        <v>9.1762631384838915</v>
      </c>
      <c r="BGV63" s="253">
        <v>0.46293027113702623</v>
      </c>
      <c r="BGW63" s="253">
        <v>0.87362048396494918</v>
      </c>
      <c r="BGX63" s="253">
        <v>2.4829119344023822</v>
      </c>
      <c r="BGY63" s="253">
        <v>0.86841085568513432</v>
      </c>
      <c r="BGZ63" s="253">
        <v>1.0892588206997087</v>
      </c>
      <c r="BHA63" s="253">
        <f t="shared" si="109"/>
        <v>5.7771323658892015</v>
      </c>
      <c r="BHB63" s="253">
        <v>0.61773795918367347</v>
      </c>
      <c r="BHC63" s="253">
        <v>1.9434906924198252</v>
      </c>
      <c r="BHD63" s="253">
        <v>0.78998513994169117</v>
      </c>
      <c r="BHE63" s="253">
        <v>6.6478490991253638</v>
      </c>
      <c r="BHF63" s="253">
        <v>12.689200674927113</v>
      </c>
      <c r="BHG63" s="253">
        <f t="shared" si="110"/>
        <v>22.688263565597666</v>
      </c>
      <c r="BHH63" s="253">
        <f t="shared" si="111"/>
        <v>58.714721128279791</v>
      </c>
      <c r="BHI63" s="253">
        <v>10.451493924198248</v>
      </c>
      <c r="BHJ63" s="253">
        <v>1.0325732973760933</v>
      </c>
      <c r="BHK63" s="253">
        <v>3.0926033017492713</v>
      </c>
      <c r="BHL63" s="253">
        <v>0.66138033673469399</v>
      </c>
      <c r="BHM63" s="253">
        <f t="shared" si="112"/>
        <v>15.238050860058307</v>
      </c>
      <c r="BHN63" s="253">
        <v>3.5334044999999996</v>
      </c>
      <c r="BHO63" s="253">
        <v>0.63685565889212836</v>
      </c>
      <c r="BHP63" s="253">
        <v>0.17839638483965012</v>
      </c>
      <c r="BHQ63" s="253">
        <v>2.9819930189504378</v>
      </c>
      <c r="BHR63" s="253">
        <v>2.2086273381924197</v>
      </c>
      <c r="BHS63" s="253">
        <f t="shared" si="113"/>
        <v>9.5392769008746363</v>
      </c>
      <c r="BHT63" s="253">
        <v>1.1859040903790086</v>
      </c>
      <c r="BHU63" s="253">
        <v>0.29697429008746357</v>
      </c>
      <c r="BHV63" s="253">
        <v>1.1776062871720121</v>
      </c>
      <c r="BHW63" s="253">
        <v>0.27113594023323617</v>
      </c>
      <c r="BHX63" s="253">
        <v>0.93355944314868811</v>
      </c>
      <c r="BHY63" s="253">
        <f t="shared" si="114"/>
        <v>3.8651800510204088</v>
      </c>
      <c r="BHZ63" s="253">
        <v>0.69081082069970845</v>
      </c>
      <c r="BIA63" s="253">
        <v>2.1583545116617882</v>
      </c>
      <c r="BIB63" s="253">
        <v>0.20454916472303206</v>
      </c>
      <c r="BIC63" s="253">
        <v>0.54996313265306129</v>
      </c>
      <c r="BID63" s="253">
        <v>1.849316937317784</v>
      </c>
      <c r="BIE63" s="253">
        <f t="shared" si="115"/>
        <v>5.4529945670553746</v>
      </c>
      <c r="BIF63" s="253">
        <v>0.46274379591836734</v>
      </c>
      <c r="BIG63" s="253">
        <f t="shared" si="116"/>
        <v>0.46274379591836734</v>
      </c>
      <c r="BIH63" s="253">
        <f t="shared" si="117"/>
        <v>34.558246174927092</v>
      </c>
      <c r="BII63" s="253">
        <v>4.5975877857142855</v>
      </c>
      <c r="BIJ63" s="253">
        <v>13.609813658892129</v>
      </c>
      <c r="BIK63" s="253">
        <v>5.6434370699708438</v>
      </c>
      <c r="BIL63" s="253">
        <v>3.4360720597667638</v>
      </c>
      <c r="BIM63" s="253">
        <f t="shared" si="118"/>
        <v>27.286910574344024</v>
      </c>
      <c r="BIN63" s="253">
        <v>2.1788522405247814</v>
      </c>
      <c r="BIO63" s="253">
        <v>1.1750441297376093</v>
      </c>
      <c r="BIP63" s="253">
        <v>0.41672273615160349</v>
      </c>
      <c r="BIQ63" s="253">
        <v>0.19693331924198251</v>
      </c>
      <c r="BIR63" s="253">
        <v>5.4102197244897967</v>
      </c>
      <c r="BIS63" s="253">
        <f t="shared" si="119"/>
        <v>9.3777721501457734</v>
      </c>
      <c r="BIT63" s="253">
        <v>0.79071058892128276</v>
      </c>
      <c r="BIU63" s="253">
        <v>9.1252800291545186E-2</v>
      </c>
      <c r="BIV63" s="253">
        <v>1.5726748746355681</v>
      </c>
      <c r="BIW63" s="253">
        <v>1.3343790758017493</v>
      </c>
      <c r="BIX63" s="253">
        <v>0.36706277988338193</v>
      </c>
      <c r="BIY63" s="253">
        <f t="shared" si="120"/>
        <v>4.1560801195335273</v>
      </c>
      <c r="BIZ63" s="253">
        <v>0.23432107725947526</v>
      </c>
      <c r="BJA63" s="253">
        <v>5.3696260670553935</v>
      </c>
      <c r="BJB63" s="253">
        <v>1.028422160349854</v>
      </c>
      <c r="BJC63" s="253">
        <v>0.89422637172011676</v>
      </c>
      <c r="BJD63" s="253">
        <f t="shared" si="121"/>
        <v>7.5265956763848401</v>
      </c>
      <c r="BJE63" s="253">
        <v>26.446268064139936</v>
      </c>
      <c r="BJF63" s="253">
        <v>2.3922699023323615</v>
      </c>
      <c r="BJG63" s="253">
        <v>3.6073454723032055</v>
      </c>
      <c r="BJH63" s="253">
        <v>8.0145165189504368</v>
      </c>
      <c r="BJI63" s="253">
        <f t="shared" si="122"/>
        <v>40.46039995772594</v>
      </c>
      <c r="BJJ63" s="253">
        <f t="shared" si="123"/>
        <v>88.807758478134105</v>
      </c>
      <c r="BJK63" s="253">
        <f t="shared" si="238"/>
        <v>583.92906222362296</v>
      </c>
      <c r="BJL63" s="253">
        <v>0.10684979591836734</v>
      </c>
      <c r="BJM63" s="253">
        <v>0.43636139212827985</v>
      </c>
      <c r="BJN63" s="253">
        <v>1.5645134679300294</v>
      </c>
      <c r="BJO63" s="253">
        <v>0.31287836005830905</v>
      </c>
      <c r="BJP63" s="253">
        <v>0.6529769125364433</v>
      </c>
      <c r="BJQ63" s="253">
        <f t="shared" si="124"/>
        <v>3.0735799285714291</v>
      </c>
      <c r="BJR63" s="253">
        <v>1.3101983396501458</v>
      </c>
      <c r="BJS63" s="253">
        <v>0.36836255976676391</v>
      </c>
      <c r="BJT63" s="253">
        <v>0.11190054810495628</v>
      </c>
      <c r="BJU63" s="253">
        <v>1.3228988338192419E-2</v>
      </c>
      <c r="BJV63" s="253">
        <v>0.89510662973760913</v>
      </c>
      <c r="BJW63" s="253">
        <f t="shared" si="125"/>
        <v>2.6987970655976676</v>
      </c>
      <c r="BJX63" s="253">
        <v>0.79812327842565589</v>
      </c>
      <c r="BJY63" s="253">
        <v>1.4596533804664724</v>
      </c>
      <c r="BJZ63" s="253">
        <v>0.57185590233236161</v>
      </c>
      <c r="BKA63" s="253">
        <v>0.6796756516034983</v>
      </c>
      <c r="BKB63" s="253">
        <f t="shared" si="126"/>
        <v>3.509308212827988</v>
      </c>
      <c r="BKC63" s="253">
        <v>1.7198877128279881</v>
      </c>
      <c r="BKD63" s="253">
        <v>0.51159683819241986</v>
      </c>
      <c r="BKE63" s="253">
        <v>0.65615195335276966</v>
      </c>
      <c r="BKF63" s="253">
        <v>1.4826386311953355</v>
      </c>
      <c r="BKG63" s="253">
        <v>8.8112956618075788</v>
      </c>
      <c r="BKH63" s="253">
        <f t="shared" si="127"/>
        <v>13.181570797376093</v>
      </c>
      <c r="BKI63" s="253">
        <f t="shared" si="128"/>
        <v>22.463256004373179</v>
      </c>
      <c r="BKJ63" s="253">
        <v>6.7957793090379006</v>
      </c>
      <c r="BKK63" s="253">
        <v>1.7064081078717204</v>
      </c>
      <c r="BKL63" s="253">
        <v>0.27343790524781342</v>
      </c>
      <c r="BKM63" s="253">
        <v>0.41905845626822164</v>
      </c>
      <c r="BKN63" s="253">
        <v>5.7691915451895026</v>
      </c>
      <c r="BKO63" s="253">
        <f t="shared" si="129"/>
        <v>14.963875323615159</v>
      </c>
      <c r="BKP63" s="253">
        <v>0.52485379008746358</v>
      </c>
      <c r="BKQ63" s="253">
        <v>0.84593591545189506</v>
      </c>
      <c r="BKR63" s="253">
        <v>0.56026031049562686</v>
      </c>
      <c r="BKS63" s="253">
        <v>0.60449230903790085</v>
      </c>
      <c r="BKT63" s="253">
        <v>0.56871548104956271</v>
      </c>
      <c r="BKU63" s="253">
        <f t="shared" si="130"/>
        <v>3.1042578061224493</v>
      </c>
      <c r="BKV63" s="253">
        <v>0.53591083673469386</v>
      </c>
      <c r="BKW63" s="253">
        <v>8.929199479591837</v>
      </c>
      <c r="BKX63" s="253">
        <v>0.25368059766763851</v>
      </c>
      <c r="BKY63" s="253">
        <f t="shared" si="131"/>
        <v>9.7187909139941695</v>
      </c>
      <c r="BKZ63" s="253">
        <v>1.1678313206997084</v>
      </c>
      <c r="BLA63" s="253">
        <v>0.22583690087463557</v>
      </c>
      <c r="BLB63" s="253">
        <v>2.4428683644314853</v>
      </c>
      <c r="BLC63" s="253">
        <v>0.85846623323615168</v>
      </c>
      <c r="BLD63" s="253">
        <v>1.4843135451895049</v>
      </c>
      <c r="BLE63" s="253">
        <f t="shared" si="132"/>
        <v>6.1793163644314859</v>
      </c>
      <c r="BLF63" s="196">
        <f t="shared" si="133"/>
        <v>33.966240408163266</v>
      </c>
      <c r="BLG63" s="253">
        <v>5.1226722507288631</v>
      </c>
      <c r="BLH63" s="253">
        <v>0.24014118221574346</v>
      </c>
      <c r="BLI63" s="253">
        <v>13.031776402332362</v>
      </c>
      <c r="BLJ63" s="253">
        <v>1.3400676880466476</v>
      </c>
      <c r="BLK63" s="253">
        <v>7.1342095320699705</v>
      </c>
      <c r="BLL63" s="253">
        <f t="shared" si="134"/>
        <v>26.868867055393586</v>
      </c>
      <c r="BLM63" s="253">
        <v>1.4322032699999998</v>
      </c>
      <c r="BLN63" s="253">
        <v>0.41495701000000002</v>
      </c>
      <c r="BLO63" s="253">
        <v>0.54889296999999992</v>
      </c>
      <c r="BLP63" s="253">
        <v>0.68838595999999996</v>
      </c>
      <c r="BLQ63" s="253">
        <v>3.3979197300000017</v>
      </c>
      <c r="BLR63" s="196">
        <f t="shared" si="135"/>
        <v>6.482358940000001</v>
      </c>
      <c r="BLS63" s="253">
        <v>1.15268551</v>
      </c>
      <c r="BLT63" s="253">
        <v>1.6828316399999999</v>
      </c>
      <c r="BLU63" s="253">
        <v>0.68561048999999996</v>
      </c>
      <c r="BLV63" s="253">
        <v>1.5647424999999999</v>
      </c>
      <c r="BLW63" s="253">
        <v>0.21161978000000001</v>
      </c>
      <c r="BLX63" s="196">
        <f t="shared" si="239"/>
        <v>5.2974899199999994</v>
      </c>
      <c r="BLY63" s="253">
        <v>2.6325449999999997E-2</v>
      </c>
      <c r="BLZ63" s="253">
        <v>2.23334017</v>
      </c>
      <c r="BMA63" s="253">
        <v>0.10236740000000001</v>
      </c>
      <c r="BMB63" s="253">
        <v>0.49290840000000002</v>
      </c>
      <c r="BMC63" s="253">
        <v>0.47463074</v>
      </c>
      <c r="BMD63" s="196">
        <f t="shared" si="136"/>
        <v>3.3295721599999997</v>
      </c>
      <c r="BME63" s="253">
        <v>0.62438593000000009</v>
      </c>
      <c r="BMF63" s="253">
        <v>0.36502245999999999</v>
      </c>
      <c r="BMG63" s="253">
        <v>8.2936075900000006</v>
      </c>
      <c r="BMH63" s="196">
        <f t="shared" si="137"/>
        <v>9.2830159800000001</v>
      </c>
      <c r="BMI63" s="196">
        <f t="shared" si="138"/>
        <v>51.261304055393587</v>
      </c>
      <c r="BMJ63" s="253">
        <v>0.22336643</v>
      </c>
      <c r="BMK63" s="196">
        <f t="shared" si="139"/>
        <v>0.22336643</v>
      </c>
      <c r="BML63" s="253">
        <v>7.8751749999999995E-2</v>
      </c>
      <c r="BMM63" s="253">
        <v>0.36400449000000007</v>
      </c>
      <c r="BMN63" s="253"/>
      <c r="BMO63" s="253">
        <v>0.39598829999999996</v>
      </c>
      <c r="BMP63" s="253">
        <v>0.21704136000000002</v>
      </c>
      <c r="BMQ63" s="196">
        <f t="shared" si="140"/>
        <v>1.0557859000000001</v>
      </c>
      <c r="BMR63" s="253">
        <v>0.15356174</v>
      </c>
      <c r="BMS63" s="253">
        <v>7.3420716899999992</v>
      </c>
      <c r="BMT63" s="253">
        <f>0.11974023-0.035389</f>
        <v>8.4351229999999999E-2</v>
      </c>
      <c r="BMU63" s="253">
        <v>0.45906806</v>
      </c>
      <c r="BMV63" s="253">
        <v>0.76410827000000003</v>
      </c>
      <c r="BMW63" s="196">
        <f t="shared" si="141"/>
        <v>8.8031609899999985</v>
      </c>
      <c r="BMX63" s="253">
        <v>0.37880271000000004</v>
      </c>
      <c r="BMY63" s="253">
        <v>3.4797751599999995</v>
      </c>
      <c r="BMZ63" s="253">
        <v>1.6410426300000001</v>
      </c>
      <c r="BNA63" s="253">
        <v>1.6231601400000002</v>
      </c>
      <c r="BNB63" s="253">
        <v>1.27042788</v>
      </c>
      <c r="BNC63" s="196">
        <f t="shared" si="142"/>
        <v>8.39320852</v>
      </c>
      <c r="BND63" s="253">
        <v>1.15103848</v>
      </c>
      <c r="BNE63" s="253">
        <v>0.34204867999999999</v>
      </c>
      <c r="BNF63" s="253">
        <v>5.2389620000000005E-2</v>
      </c>
      <c r="BNG63" s="253">
        <v>19.406181439999997</v>
      </c>
      <c r="BNH63" s="253">
        <v>0.78281700999999992</v>
      </c>
      <c r="BNI63" s="196">
        <f t="shared" si="143"/>
        <v>21.734475229999997</v>
      </c>
      <c r="BNJ63" s="196">
        <f t="shared" si="144"/>
        <v>40.20999707</v>
      </c>
      <c r="BNK63" s="253">
        <v>0.74848972000000003</v>
      </c>
      <c r="BNL63" s="253">
        <v>1.7362813300000002</v>
      </c>
      <c r="BNM63" s="253">
        <v>2.5646600499999996</v>
      </c>
      <c r="BNN63" s="253">
        <v>0.30595324000000002</v>
      </c>
      <c r="BNO63" s="253">
        <v>0.70959963000000004</v>
      </c>
      <c r="BNP63" s="196">
        <f t="shared" si="145"/>
        <v>6.0649839700000001</v>
      </c>
      <c r="BNQ63" s="253">
        <v>0.72331259999999997</v>
      </c>
      <c r="BNR63" s="253">
        <v>0.7295897699999998</v>
      </c>
      <c r="BNS63" s="253">
        <v>0.12461963000000002</v>
      </c>
      <c r="BNT63" s="253">
        <v>0.66408041999999989</v>
      </c>
      <c r="BNU63" s="253">
        <v>0.59521342999999993</v>
      </c>
      <c r="BNV63" s="196">
        <f t="shared" si="146"/>
        <v>2.8368158499999994</v>
      </c>
      <c r="BNW63" s="253">
        <v>3.038103E-2</v>
      </c>
      <c r="BNX63" s="253">
        <v>8.6929430000000016E-2</v>
      </c>
      <c r="BNY63" s="253">
        <v>0.23502664999999998</v>
      </c>
      <c r="BNZ63" s="253">
        <v>1.3921576</v>
      </c>
      <c r="BOA63" s="253">
        <v>0.37528528999999999</v>
      </c>
      <c r="BOB63" s="196">
        <f t="shared" si="147"/>
        <v>2.11978</v>
      </c>
      <c r="BOC63" s="253">
        <v>0.10540508999999999</v>
      </c>
      <c r="BOD63" s="253">
        <v>0.72714127000000006</v>
      </c>
      <c r="BOE63" s="253">
        <v>0.11427943</v>
      </c>
      <c r="BOF63" s="253">
        <v>5.5068134199999994</v>
      </c>
      <c r="BOG63" s="253">
        <v>0.15645904000000002</v>
      </c>
      <c r="BOH63" s="196">
        <f t="shared" si="148"/>
        <v>6.6100982499999992</v>
      </c>
      <c r="BOI63" s="253"/>
      <c r="BOJ63" s="196">
        <f t="shared" si="149"/>
        <v>0</v>
      </c>
      <c r="BOK63" s="196">
        <f t="shared" si="150"/>
        <v>17.63167807</v>
      </c>
      <c r="BOL63" s="253">
        <v>39.564107500000006</v>
      </c>
      <c r="BOM63" s="253">
        <v>0.28908891999999997</v>
      </c>
      <c r="BON63" s="253">
        <v>0.50236855000000002</v>
      </c>
      <c r="BOO63" s="196">
        <f t="shared" si="240"/>
        <v>40.355564970000003</v>
      </c>
      <c r="BOP63" s="196">
        <v>3.3754000000000006E-3</v>
      </c>
      <c r="BOQ63" s="196">
        <v>0.16884874999999999</v>
      </c>
      <c r="BOR63" s="196">
        <v>0.24383953999999997</v>
      </c>
      <c r="BOS63" s="196">
        <v>0.76102416000000017</v>
      </c>
      <c r="BOT63" s="196">
        <v>0.44336351000000002</v>
      </c>
      <c r="BOU63" s="196">
        <f t="shared" si="151"/>
        <v>1.6204513600000001</v>
      </c>
      <c r="BOV63" s="196">
        <v>1.1097564699999998</v>
      </c>
      <c r="BOW63" s="196">
        <v>0.26622015000000004</v>
      </c>
      <c r="BOX63" s="196">
        <f>0.78819565-0.492</f>
        <v>0.29619565000000003</v>
      </c>
      <c r="BOY63" s="196">
        <f>1.0928369-0.8354-0.032366</f>
        <v>0.22507089999999996</v>
      </c>
      <c r="BOZ63" s="196"/>
      <c r="BPA63" s="196">
        <v>2.7552483799999998</v>
      </c>
      <c r="BPB63" s="196">
        <f t="shared" si="152"/>
        <v>4.6524915499999997</v>
      </c>
      <c r="BPC63" s="196">
        <f>0.39531747-0.114775</f>
        <v>0.28054246999999999</v>
      </c>
      <c r="BPD63" s="196">
        <f>0.62128924-0.022046</f>
        <v>0.59924323999999995</v>
      </c>
      <c r="BPE63" s="196">
        <v>8.619193E-2</v>
      </c>
      <c r="BPF63" s="196">
        <v>0.19408123000000002</v>
      </c>
      <c r="BPG63" s="196">
        <f t="shared" si="153"/>
        <v>1.1600588700000001</v>
      </c>
      <c r="BPH63" s="196">
        <v>0.18505552</v>
      </c>
      <c r="BPI63" s="196">
        <v>0.38036886999999997</v>
      </c>
      <c r="BPJ63" s="196">
        <v>6.3827983799999988</v>
      </c>
      <c r="BPK63" s="196">
        <f t="shared" si="154"/>
        <v>6.9482227699999992</v>
      </c>
      <c r="BPL63" s="196">
        <f t="shared" si="155"/>
        <v>54.736789520000002</v>
      </c>
      <c r="BPM63" s="196">
        <v>0.63357630999999992</v>
      </c>
      <c r="BPN63" s="196">
        <v>0.45514697000000004</v>
      </c>
      <c r="BPO63" s="196">
        <f t="shared" si="156"/>
        <v>1.08872328</v>
      </c>
      <c r="BPP63" s="196">
        <v>3.8872300000000002E-3</v>
      </c>
      <c r="BPQ63" s="196">
        <v>13.115265190000001</v>
      </c>
      <c r="BPR63" s="196">
        <v>2.8500000000000001E-2</v>
      </c>
      <c r="BPS63" s="196">
        <v>0.16984415</v>
      </c>
      <c r="BPT63" s="196">
        <v>0.23850355000000001</v>
      </c>
      <c r="BPU63" s="196">
        <f t="shared" si="157"/>
        <v>13.55600012</v>
      </c>
      <c r="BPV63" s="196">
        <v>0.77942952000000065</v>
      </c>
      <c r="BPW63" s="196">
        <v>0.65856274999999986</v>
      </c>
      <c r="BPX63" s="196">
        <f>0.20900414</f>
        <v>0.20900414</v>
      </c>
      <c r="BPY63" s="196">
        <f>0.55690903+5.59402684-0.556909029999993</f>
        <v>5.5940268400000068</v>
      </c>
      <c r="BPZ63" s="196">
        <f t="shared" si="241"/>
        <v>7.2410232500000076</v>
      </c>
      <c r="BQA63" s="196">
        <v>1.0449048699999999</v>
      </c>
      <c r="BQB63" s="196">
        <v>4.9664900000000005E-2</v>
      </c>
      <c r="BQC63" s="196">
        <v>0.63051774999999999</v>
      </c>
      <c r="BQD63" s="196">
        <v>0.19522568000000001</v>
      </c>
      <c r="BQE63" s="196">
        <v>1.07563494</v>
      </c>
      <c r="BQF63" s="196">
        <f t="shared" si="158"/>
        <v>2.9959481399999999</v>
      </c>
      <c r="BQG63" s="196">
        <f>0.00825696+0.70758381</f>
        <v>0.71584077000000002</v>
      </c>
      <c r="BQH63" s="196">
        <f>8.51817089+0.27315694</f>
        <v>8.7913278300000002</v>
      </c>
      <c r="BQI63" s="196">
        <v>0.59219096000000004</v>
      </c>
      <c r="BQJ63" s="196">
        <v>3.7586746900000003</v>
      </c>
      <c r="BQK63" s="196">
        <v>9.88726576</v>
      </c>
      <c r="BQL63" s="196">
        <f t="shared" si="159"/>
        <v>23.745300010000001</v>
      </c>
      <c r="BQM63" s="196">
        <f t="shared" si="242"/>
        <v>48.626994800000006</v>
      </c>
      <c r="BQN63" s="196">
        <v>5.8032759999999996E-2</v>
      </c>
      <c r="BQO63" s="196">
        <v>0.40406378999999998</v>
      </c>
      <c r="BQP63" s="196">
        <v>5.1462720000000003E-2</v>
      </c>
      <c r="BQQ63" s="196">
        <v>0.78062439000000006</v>
      </c>
      <c r="BQR63" s="196">
        <f t="shared" si="160"/>
        <v>1.2941836600000001</v>
      </c>
      <c r="BQS63" s="196">
        <v>16.43130408</v>
      </c>
      <c r="BQT63" s="196">
        <v>1.0413053200000002</v>
      </c>
      <c r="BQU63" s="196">
        <v>0.33795275999999996</v>
      </c>
      <c r="BQV63" s="196">
        <v>0.10109075000000001</v>
      </c>
      <c r="BQW63" s="196">
        <v>0.93274046999999993</v>
      </c>
      <c r="BQX63" s="196">
        <f t="shared" si="161"/>
        <v>18.84439338</v>
      </c>
      <c r="BQY63" s="196">
        <v>1.9870699500000004</v>
      </c>
      <c r="BQZ63" s="196">
        <v>5.358893E-2</v>
      </c>
      <c r="BRA63" s="196">
        <v>0.11540081999999999</v>
      </c>
      <c r="BRB63" s="196">
        <v>0.42745349000000005</v>
      </c>
      <c r="BRC63" s="196">
        <v>0.37612960000000006</v>
      </c>
      <c r="BRD63" s="196">
        <f t="shared" si="162"/>
        <v>2.9596427900000006</v>
      </c>
      <c r="BRE63" s="196">
        <v>0.22790578999999997</v>
      </c>
      <c r="BRF63" s="196">
        <v>0.18345575</v>
      </c>
      <c r="BRG63" s="196">
        <v>1.3492030000000002</v>
      </c>
      <c r="BRH63" s="196">
        <v>1.3890485899999963</v>
      </c>
      <c r="BRI63" s="196">
        <v>0.73620472999999997</v>
      </c>
      <c r="BRJ63" s="196">
        <f t="shared" si="163"/>
        <v>3.885817859999996</v>
      </c>
      <c r="BRK63" s="196">
        <v>0.39889161000000001</v>
      </c>
      <c r="BRL63" s="196">
        <v>3.7286509999999995E-2</v>
      </c>
      <c r="BRM63" s="196">
        <f t="shared" si="164"/>
        <v>0.43617812</v>
      </c>
      <c r="BRN63" s="196">
        <f t="shared" ref="BRN63:BRN68" si="261">+BQR63+BQX63+BRD63+BRJ63+BRM63</f>
        <v>27.420215809999998</v>
      </c>
      <c r="BRO63" s="196">
        <v>12.888099530000002</v>
      </c>
      <c r="BRP63" s="196">
        <v>6.5591650000000001E-2</v>
      </c>
      <c r="BRQ63" s="196">
        <v>0.48969619999999997</v>
      </c>
      <c r="BRR63" s="196">
        <f t="shared" si="165"/>
        <v>13.443387380000001</v>
      </c>
      <c r="BRS63" s="196">
        <v>4.7002869999999995E-2</v>
      </c>
      <c r="BRT63" s="196">
        <v>0.80651553999999992</v>
      </c>
      <c r="BRU63" s="196">
        <v>0.15068858999999998</v>
      </c>
      <c r="BRV63" s="196">
        <v>0.26878797000000004</v>
      </c>
      <c r="BRW63" s="196">
        <v>0.30842320000000001</v>
      </c>
      <c r="BRX63" s="196">
        <f t="shared" si="166"/>
        <v>1.5814181699999998</v>
      </c>
      <c r="BRY63" s="196">
        <v>0.49239337000000005</v>
      </c>
      <c r="BRZ63" s="196">
        <v>6.8409700000000004E-2</v>
      </c>
      <c r="BSA63" s="196">
        <v>0.81256075000000005</v>
      </c>
      <c r="BSB63" s="196">
        <v>1.3393816999999999</v>
      </c>
      <c r="BSC63" s="196">
        <v>2.4676061499999999</v>
      </c>
      <c r="BSD63" s="196">
        <f t="shared" si="167"/>
        <v>5.1803516700000003</v>
      </c>
      <c r="BSE63" s="196">
        <v>0.10192385000000001</v>
      </c>
      <c r="BSF63" s="196">
        <v>0.57472974999999993</v>
      </c>
      <c r="BSG63" s="196">
        <v>9.4210200000000004E-3</v>
      </c>
      <c r="BSH63" s="196">
        <v>0.65523918000000003</v>
      </c>
      <c r="BSI63" s="196">
        <v>0.23280793000000002</v>
      </c>
      <c r="BSJ63" s="196">
        <f t="shared" si="168"/>
        <v>1.5741217300000001</v>
      </c>
      <c r="BSK63" s="196">
        <v>1.9369902999999997</v>
      </c>
      <c r="BSL63" s="196">
        <v>1.8528911700000004</v>
      </c>
      <c r="BSM63" s="196">
        <v>13.441349660000002</v>
      </c>
      <c r="BSN63" s="196">
        <v>34.59594113</v>
      </c>
      <c r="BSO63" s="196">
        <f t="shared" si="169"/>
        <v>51.827172259999998</v>
      </c>
      <c r="BSP63" s="196">
        <f t="shared" si="170"/>
        <v>73.606451210000003</v>
      </c>
      <c r="BSQ63" s="196">
        <v>3.1105560400000001</v>
      </c>
      <c r="BSR63" s="196">
        <f t="shared" si="171"/>
        <v>3.1105560400000001</v>
      </c>
      <c r="BSS63" s="196">
        <v>0.20524363999999998</v>
      </c>
      <c r="BST63" s="196">
        <f>0.66643032</f>
        <v>0.66643032000000002</v>
      </c>
      <c r="BSU63" s="196">
        <f>0.18351567-0.098942</f>
        <v>8.457366999999999E-2</v>
      </c>
      <c r="BSV63" s="196">
        <v>0.1077120999999982</v>
      </c>
      <c r="BSW63" s="196">
        <v>0.45459958999999994</v>
      </c>
      <c r="BSX63" s="196">
        <f t="shared" si="172"/>
        <v>1.5185593199999983</v>
      </c>
      <c r="BSY63" s="196">
        <v>0.22145368000000001</v>
      </c>
      <c r="BSZ63" s="196">
        <v>1.2665380800000001</v>
      </c>
      <c r="BTA63" s="196">
        <v>0.36699121000000001</v>
      </c>
      <c r="BTB63" s="196">
        <v>1.7287407200000002</v>
      </c>
      <c r="BTC63" s="196">
        <v>0.74193152000000007</v>
      </c>
      <c r="BTD63" s="196">
        <f t="shared" si="173"/>
        <v>4.3256552100000007</v>
      </c>
      <c r="BTE63" s="196">
        <v>0.27579804999999996</v>
      </c>
      <c r="BTF63" s="196">
        <v>0.32759071999999995</v>
      </c>
      <c r="BTG63" s="196">
        <v>0.59523660999999994</v>
      </c>
      <c r="BTH63" s="196">
        <v>1.63266033</v>
      </c>
      <c r="BTI63" s="196">
        <v>2.8908232999999997</v>
      </c>
      <c r="BTJ63" s="196">
        <f t="shared" si="174"/>
        <v>5.7221090099999987</v>
      </c>
      <c r="BTK63" s="196">
        <v>0.34728964000000001</v>
      </c>
      <c r="BTL63" s="196">
        <v>0.46768625000000008</v>
      </c>
      <c r="BTM63" s="196">
        <v>3.9181435899999992</v>
      </c>
      <c r="BTN63" s="196">
        <v>0.27044479000000005</v>
      </c>
      <c r="BTO63" s="196">
        <v>19.615898610000002</v>
      </c>
      <c r="BTP63" s="196">
        <f t="shared" si="175"/>
        <v>24.61946288</v>
      </c>
      <c r="BTQ63" s="196">
        <f t="shared" si="176"/>
        <v>39.296342459999998</v>
      </c>
      <c r="BTR63" s="196">
        <v>1.82717554</v>
      </c>
      <c r="BTS63" s="196">
        <v>0.32175611999999998</v>
      </c>
      <c r="BTT63" s="196">
        <v>0.63888315000000007</v>
      </c>
      <c r="BTU63" s="196">
        <v>1.9850518599999998</v>
      </c>
      <c r="BTV63" s="196">
        <f t="shared" si="177"/>
        <v>4.77286667</v>
      </c>
      <c r="BTW63" s="196">
        <v>0.45162771999999995</v>
      </c>
      <c r="BTX63" s="196">
        <v>0.28942713999999997</v>
      </c>
      <c r="BTY63" s="196">
        <v>0.37693865999999998</v>
      </c>
      <c r="BTZ63" s="196">
        <v>0.54596456000000004</v>
      </c>
      <c r="BUA63" s="196">
        <f>2.4363841-0.12583333</f>
        <v>2.3105507700000003</v>
      </c>
      <c r="BUB63" s="196">
        <f t="shared" si="178"/>
        <v>3.9745088500000003</v>
      </c>
      <c r="BUC63" s="196">
        <v>5.7448599999999996E-2</v>
      </c>
      <c r="BUD63" s="196">
        <v>0.22777950999999999</v>
      </c>
      <c r="BUE63" s="196">
        <v>0.66788501</v>
      </c>
      <c r="BUF63" s="196">
        <v>0.21967502999999999</v>
      </c>
      <c r="BUG63" s="196">
        <v>1.2412258799999998</v>
      </c>
      <c r="BUH63" s="196">
        <f t="shared" si="179"/>
        <v>2.4140140299999997</v>
      </c>
      <c r="BUI63" s="196">
        <v>3.3167240000000001E-2</v>
      </c>
      <c r="BUJ63" s="196">
        <v>0.70951286000000002</v>
      </c>
      <c r="BUK63" s="196">
        <v>0.17539741999999997</v>
      </c>
      <c r="BUL63" s="196">
        <v>7.9694630000000002E-2</v>
      </c>
      <c r="BUM63" s="196">
        <v>2.4865913700000006</v>
      </c>
      <c r="BUN63" s="196">
        <f t="shared" si="180"/>
        <v>3.4843635200000005</v>
      </c>
      <c r="BUO63" s="196">
        <v>0.26852725</v>
      </c>
      <c r="BUP63" s="196">
        <v>0.13535258</v>
      </c>
      <c r="BUQ63" s="196">
        <f t="shared" si="181"/>
        <v>0.40387983</v>
      </c>
      <c r="BUR63" s="196">
        <f t="shared" si="182"/>
        <v>15.049632899999999</v>
      </c>
      <c r="BUS63" s="196">
        <v>3.9720963500000002</v>
      </c>
      <c r="BUT63" s="196">
        <f>2.12030456-0.6</f>
        <v>1.52030456</v>
      </c>
      <c r="BUU63" s="196">
        <v>0.14202765999999997</v>
      </c>
      <c r="BUV63" s="196">
        <f t="shared" si="183"/>
        <v>5.6344285700000007</v>
      </c>
      <c r="BUW63" s="196">
        <v>1.7586796599999996</v>
      </c>
      <c r="BUX63" s="196">
        <v>0.16691961999999999</v>
      </c>
      <c r="BUY63" s="196">
        <v>0.22981725</v>
      </c>
      <c r="BUZ63" s="196">
        <v>0.16199842</v>
      </c>
      <c r="BVA63" s="196">
        <v>0.14903205</v>
      </c>
      <c r="BVB63" s="196">
        <f t="shared" si="184"/>
        <v>2.4664470000000001</v>
      </c>
      <c r="BVC63" s="196">
        <v>7.2545470000000001E-2</v>
      </c>
      <c r="BVD63" s="196">
        <v>0.5459584999999999</v>
      </c>
      <c r="BVE63" s="196">
        <f>6.20516809+9.99970239945469E-09</f>
        <v>6.2051680999997023</v>
      </c>
      <c r="BVF63" s="196">
        <v>0.66613420999999984</v>
      </c>
      <c r="BVG63" s="196">
        <v>0.87441628999999998</v>
      </c>
      <c r="BVH63" s="196">
        <f t="shared" si="185"/>
        <v>8.3642225699997024</v>
      </c>
      <c r="BVI63" s="196">
        <v>6.9867959999999993E-2</v>
      </c>
      <c r="BVJ63" s="196">
        <v>2.3330875700000027</v>
      </c>
      <c r="BVK63" s="196">
        <v>0.53443156999999997</v>
      </c>
      <c r="BVL63" s="196">
        <v>0.47425058999999992</v>
      </c>
      <c r="BVM63" s="196">
        <v>2.6431151599999998</v>
      </c>
      <c r="BVN63" s="196">
        <f t="shared" si="206"/>
        <v>6.0547528500000016</v>
      </c>
      <c r="BVO63" s="196">
        <v>1.1032511100000004</v>
      </c>
      <c r="BVP63" s="196">
        <v>2.8999740099999993</v>
      </c>
      <c r="BVQ63" s="196">
        <v>4.0692510499999983</v>
      </c>
      <c r="BVR63" s="196">
        <v>4.2365876399999998</v>
      </c>
      <c r="BVS63" s="196">
        <v>2.9713880000000002E-2</v>
      </c>
      <c r="BVT63" s="196">
        <f t="shared" si="186"/>
        <v>12.338777689999997</v>
      </c>
      <c r="BVU63" s="196">
        <f t="shared" si="187"/>
        <v>34.858628679999697</v>
      </c>
      <c r="BVV63" s="196">
        <f t="shared" si="244"/>
        <v>459.12753098792973</v>
      </c>
      <c r="BVW63" s="196">
        <v>5.5520319999999998E-2</v>
      </c>
      <c r="BVX63" s="196">
        <v>0.17447448000000002</v>
      </c>
      <c r="BVY63" s="196"/>
      <c r="BVZ63" s="196">
        <v>0.03</v>
      </c>
      <c r="BWA63" s="196">
        <v>0.1120602</v>
      </c>
      <c r="BWB63" s="196">
        <f t="shared" si="245"/>
        <v>0.37205499999999997</v>
      </c>
      <c r="BWC63" s="196">
        <f>0.59594476-1.00000008274037E-08</f>
        <v>0.59594474999999913</v>
      </c>
      <c r="BWD63" s="196">
        <v>0.87189628999999991</v>
      </c>
      <c r="BWE63" s="196">
        <v>0.19507558999999999</v>
      </c>
      <c r="BWF63" s="196">
        <v>4.1510800000000561E-3</v>
      </c>
      <c r="BWG63" s="196">
        <v>4.0725359699999997</v>
      </c>
      <c r="BWH63" s="196">
        <f t="shared" si="204"/>
        <v>5.7396036799999983</v>
      </c>
      <c r="BWI63" s="196">
        <v>8.8980719999999999E-2</v>
      </c>
      <c r="BWJ63" s="196">
        <v>0.31335699999999994</v>
      </c>
      <c r="BWK63" s="196">
        <v>0.78939655000000009</v>
      </c>
      <c r="BWL63" s="196">
        <v>3.4243580000000003E-2</v>
      </c>
      <c r="BWM63" s="196">
        <v>0.91663582999999993</v>
      </c>
      <c r="BWN63" s="196">
        <f t="shared" si="209"/>
        <v>2.1426136800000002</v>
      </c>
      <c r="BWO63" s="196">
        <v>1.4728872900000001</v>
      </c>
      <c r="BWP63" s="196">
        <v>6.19E-6</v>
      </c>
      <c r="BWQ63" s="196">
        <v>5.343428419999988</v>
      </c>
      <c r="BWR63" s="196">
        <v>0.14341035999999999</v>
      </c>
      <c r="BWS63" s="196">
        <v>1.3734998900000002</v>
      </c>
      <c r="BWT63" s="196">
        <f t="shared" si="210"/>
        <v>8.3332321499999882</v>
      </c>
      <c r="BWU63" s="196">
        <v>3.4034826599999999</v>
      </c>
      <c r="BWV63" s="196">
        <f t="shared" si="246"/>
        <v>3.4034826599999999</v>
      </c>
      <c r="BWW63" s="196">
        <f t="shared" si="247"/>
        <v>19.99098716999999</v>
      </c>
      <c r="BWX63" s="196">
        <v>6.9742125099999885</v>
      </c>
      <c r="BWY63" s="196">
        <v>1.6925176399999999</v>
      </c>
      <c r="BWZ63" s="196">
        <v>0.35179062999999899</v>
      </c>
      <c r="BXA63" s="196">
        <v>0.8805285599999999</v>
      </c>
      <c r="BXB63" s="196">
        <f t="shared" si="190"/>
        <v>9.899049339999987</v>
      </c>
      <c r="BXC63" s="196">
        <v>0.70485016000000011</v>
      </c>
      <c r="BXD63" s="196">
        <v>0.25234443000000001</v>
      </c>
      <c r="BXE63" s="196">
        <v>0.5290634500000001</v>
      </c>
      <c r="BXF63" s="196">
        <v>2.0994238299999997</v>
      </c>
      <c r="BXG63" s="196">
        <v>1.03759953</v>
      </c>
      <c r="BXH63" s="196">
        <f t="shared" si="191"/>
        <v>4.6232813999999998</v>
      </c>
      <c r="BXI63" s="196">
        <v>1.2473536300000001</v>
      </c>
      <c r="BXJ63" s="196">
        <v>1.0259033900000001</v>
      </c>
      <c r="BXK63" s="196">
        <v>0.54358669000000004</v>
      </c>
      <c r="BXL63" s="196">
        <v>1.4823288200000002</v>
      </c>
      <c r="BXM63" s="196">
        <v>4.4546862800000007</v>
      </c>
      <c r="BXN63" s="196">
        <f t="shared" si="192"/>
        <v>8.7538588100000005</v>
      </c>
      <c r="BXO63" s="196">
        <v>0.26428985999999999</v>
      </c>
      <c r="BXP63" s="196">
        <v>1.1948178599999999</v>
      </c>
      <c r="BXQ63" s="196">
        <v>3.6345697799999988</v>
      </c>
      <c r="BXR63" s="196">
        <v>4.2859830999999993</v>
      </c>
      <c r="BXS63" s="196">
        <v>3.7284680900000002</v>
      </c>
      <c r="BXT63" s="196">
        <f t="shared" si="193"/>
        <v>13.108128689999997</v>
      </c>
      <c r="BXU63" s="196">
        <f t="shared" si="194"/>
        <v>36.384318239999985</v>
      </c>
      <c r="BXV63" s="196">
        <v>0.34334125999999709</v>
      </c>
      <c r="BXW63" s="196">
        <v>2.7379779800000028</v>
      </c>
      <c r="BXX63" s="196">
        <v>11.84901619</v>
      </c>
      <c r="BXY63" s="196">
        <f t="shared" si="195"/>
        <v>14.93033543</v>
      </c>
      <c r="BXZ63" s="196">
        <v>7.4189889999999981E-2</v>
      </c>
      <c r="BYA63" s="196">
        <v>0.26129288000000006</v>
      </c>
      <c r="BYB63" s="196">
        <v>0.25936650999999999</v>
      </c>
      <c r="BYC63" s="196">
        <v>1.7341729800000001</v>
      </c>
      <c r="BYD63" s="196">
        <v>0.30355167</v>
      </c>
      <c r="BYE63" s="196">
        <f t="shared" si="196"/>
        <v>2.6325739300000004</v>
      </c>
      <c r="BYF63" s="196">
        <v>1.0825906199999999</v>
      </c>
      <c r="BYG63" s="196">
        <v>1.79938303</v>
      </c>
      <c r="BYH63" s="196">
        <v>0.53360885000000013</v>
      </c>
      <c r="BYI63" s="196">
        <v>0.13910219000000001</v>
      </c>
      <c r="BYJ63" s="269">
        <f>0.58612551-0.5</f>
        <v>8.6125510000000016E-2</v>
      </c>
      <c r="BYK63" s="196">
        <f t="shared" si="207"/>
        <v>3.6408102000000002</v>
      </c>
      <c r="BYL63" s="196">
        <v>0.4053643999999999</v>
      </c>
      <c r="BYM63" s="196">
        <v>0.57914509999999997</v>
      </c>
      <c r="BYN63" s="196">
        <v>1.487143E-2</v>
      </c>
      <c r="BYO63" s="196">
        <v>0.79076621999999996</v>
      </c>
      <c r="BYP63" s="196">
        <v>7.0719496900000003</v>
      </c>
      <c r="BYQ63" s="196">
        <f t="shared" si="205"/>
        <v>8.8620968399999995</v>
      </c>
      <c r="BYR63" s="196">
        <v>4.2661355600000004</v>
      </c>
      <c r="BYS63" s="196">
        <v>4.3746143200000001</v>
      </c>
      <c r="BYT63" s="196">
        <v>0.74912608999999997</v>
      </c>
      <c r="BYU63" s="196">
        <v>11.353319909999998</v>
      </c>
      <c r="BYV63" s="196">
        <f t="shared" si="197"/>
        <v>20.743195880000002</v>
      </c>
      <c r="BYW63" s="196">
        <f t="shared" si="198"/>
        <v>50.809012280000005</v>
      </c>
      <c r="BYX63" s="196">
        <v>0.31036304000000009</v>
      </c>
      <c r="BYY63" s="196">
        <f t="shared" si="199"/>
        <v>0.31036304000000009</v>
      </c>
      <c r="BYZ63" s="196">
        <v>1.4394751499999996</v>
      </c>
      <c r="BZA63" s="196">
        <v>1.62895317</v>
      </c>
      <c r="BZB63" s="196">
        <v>0.63426782000000004</v>
      </c>
      <c r="BZC63" s="196">
        <v>0.60331665000000001</v>
      </c>
      <c r="BZD63" s="196">
        <v>1.31826102</v>
      </c>
      <c r="BZE63" s="196">
        <f t="shared" si="200"/>
        <v>5.62427381</v>
      </c>
      <c r="BZF63" s="196">
        <v>1.9692133599999999</v>
      </c>
      <c r="BZG63" s="196">
        <v>2.8959702500000004</v>
      </c>
      <c r="BZH63" s="196">
        <v>1.3664361</v>
      </c>
      <c r="BZI63" s="196">
        <v>1.4781562700000002</v>
      </c>
      <c r="BZJ63" s="196">
        <f t="shared" si="201"/>
        <v>7.7097759800000008</v>
      </c>
      <c r="BZK63" s="196">
        <v>0.21409944</v>
      </c>
      <c r="BZL63" s="196">
        <v>0.86682627000000001</v>
      </c>
      <c r="BZM63" s="196">
        <v>1.1643560100000001</v>
      </c>
      <c r="BZN63" s="196">
        <v>0.45784438999999999</v>
      </c>
      <c r="BZO63" s="196"/>
      <c r="BZP63" s="196">
        <f t="shared" si="229"/>
        <v>2.7031261100000004</v>
      </c>
      <c r="BZQ63" s="196">
        <f t="shared" si="202"/>
        <v>16.34753894</v>
      </c>
      <c r="BZR63" s="196">
        <f t="shared" si="203"/>
        <v>123.53185662999996</v>
      </c>
      <c r="BZS63" s="198"/>
      <c r="BZT63" s="198"/>
      <c r="BZU63" s="198"/>
      <c r="BZV63" s="198"/>
      <c r="BZW63" s="198"/>
      <c r="BZX63" s="198"/>
      <c r="BZY63" s="198"/>
      <c r="BZZ63" s="198"/>
      <c r="CAA63" s="198"/>
      <c r="CAB63" s="198"/>
      <c r="CAC63" s="198"/>
      <c r="CAD63" s="198"/>
      <c r="CAE63" s="198"/>
      <c r="CAF63" s="198"/>
      <c r="CAG63" s="198"/>
      <c r="CAH63" s="198"/>
      <c r="CAI63" s="198"/>
      <c r="CAJ63" s="198"/>
      <c r="CAK63" s="198"/>
      <c r="CAL63" s="198"/>
      <c r="CAM63" s="198"/>
      <c r="CAN63" s="198"/>
      <c r="CAO63" s="198"/>
      <c r="CAP63" s="199"/>
      <c r="CAQ63" s="211"/>
      <c r="CAR63" s="211"/>
      <c r="CAS63" s="198"/>
      <c r="CAT63" s="199"/>
      <c r="CAU63" s="233"/>
      <c r="CAV63" s="233"/>
      <c r="CAW63" s="198"/>
      <c r="CAX63" s="198"/>
      <c r="CAY63" s="198"/>
      <c r="CAZ63" s="198"/>
      <c r="CBA63" s="198"/>
      <c r="CBB63" s="198"/>
      <c r="CBC63" s="198"/>
      <c r="CBD63" s="198"/>
      <c r="CBE63" s="198"/>
      <c r="CBF63" s="198"/>
      <c r="CBG63" s="198"/>
      <c r="CBH63" s="198"/>
      <c r="CBI63" s="198"/>
      <c r="CBJ63" s="198"/>
      <c r="CBK63" s="198"/>
      <c r="CBL63" s="198"/>
      <c r="CBM63" s="198"/>
      <c r="CBN63" s="198"/>
      <c r="CBO63" s="198"/>
      <c r="CBP63" s="198"/>
      <c r="CBQ63" s="198"/>
      <c r="CBR63" s="198"/>
      <c r="CBS63" s="198"/>
      <c r="CBT63" s="198"/>
      <c r="CBU63" s="198"/>
      <c r="CBV63" s="198"/>
      <c r="CBW63" s="198"/>
      <c r="CBX63" s="198"/>
      <c r="CBY63" s="198"/>
      <c r="CBZ63" s="198"/>
      <c r="CCA63" s="198"/>
      <c r="CCB63" s="198"/>
      <c r="CCC63" s="198"/>
      <c r="CCD63" s="198"/>
      <c r="CCE63" s="198"/>
      <c r="CCF63" s="198"/>
      <c r="CCG63" s="198"/>
      <c r="CCH63" s="198"/>
      <c r="CCI63" s="198"/>
      <c r="CCJ63" s="198"/>
      <c r="CCK63" s="198"/>
      <c r="CCL63" s="198"/>
      <c r="CCM63" s="198"/>
      <c r="CCN63" s="198"/>
      <c r="CCO63" s="198"/>
      <c r="CCP63" s="198"/>
      <c r="CCQ63" s="198"/>
      <c r="CCR63" s="198"/>
      <c r="CCS63" s="198">
        <f t="shared" si="248"/>
        <v>50.275495979999988</v>
      </c>
      <c r="CCT63" s="199"/>
    </row>
    <row r="64" spans="1:2159" s="200" customFormat="1" ht="19.5" customHeight="1" outlineLevel="1" x14ac:dyDescent="0.2">
      <c r="A64" s="203" t="s">
        <v>51</v>
      </c>
      <c r="B64" s="195">
        <v>2.5224881000000003</v>
      </c>
      <c r="C64" s="195">
        <v>1.3887254500000004</v>
      </c>
      <c r="D64" s="195">
        <v>1.7641709000000003</v>
      </c>
      <c r="E64" s="195">
        <v>1.3208880999999988</v>
      </c>
      <c r="F64" s="195">
        <v>1.3059241299999993</v>
      </c>
      <c r="G64" s="195">
        <v>1.3389326599999991</v>
      </c>
      <c r="H64" s="195">
        <v>1.3247397599999999</v>
      </c>
      <c r="I64" s="195">
        <v>1.4951096299999995</v>
      </c>
      <c r="J64" s="195">
        <v>1.4582174800000001</v>
      </c>
      <c r="K64" s="195">
        <v>2.7748368699999997</v>
      </c>
      <c r="L64" s="195">
        <v>1.4488011200000006</v>
      </c>
      <c r="M64" s="195">
        <v>1.5252376900000004</v>
      </c>
      <c r="N64" s="195">
        <v>2.7567896600000008</v>
      </c>
      <c r="O64" s="195">
        <v>19.902373450000006</v>
      </c>
      <c r="P64" s="195"/>
      <c r="Q64" s="195"/>
      <c r="R64" s="195"/>
      <c r="S64" s="195"/>
      <c r="T64" s="195"/>
      <c r="U64" s="195"/>
      <c r="V64" s="195"/>
      <c r="W64" s="195">
        <v>4.7918800000000001E-3</v>
      </c>
      <c r="X64" s="195"/>
      <c r="Y64" s="195"/>
      <c r="Z64" s="195"/>
      <c r="AA64" s="195">
        <v>4.7918800000000001E-3</v>
      </c>
      <c r="AB64" s="195"/>
      <c r="AC64" s="195"/>
      <c r="AD64" s="195"/>
      <c r="AE64" s="195"/>
      <c r="AF64" s="195"/>
      <c r="AG64" s="195">
        <v>1.42225037</v>
      </c>
      <c r="AH64" s="195"/>
      <c r="AI64" s="195"/>
      <c r="AJ64" s="195"/>
      <c r="AK64" s="195"/>
      <c r="AL64" s="195">
        <v>1.42225037</v>
      </c>
      <c r="AM64" s="195">
        <v>1.42704225</v>
      </c>
      <c r="AN64" s="195"/>
      <c r="AO64" s="195"/>
      <c r="AP64" s="195"/>
      <c r="AQ64" s="195"/>
      <c r="AR64" s="195"/>
      <c r="AS64" s="195"/>
      <c r="AT64" s="195"/>
      <c r="AU64" s="195"/>
      <c r="AV64" s="195">
        <v>1.5135423399999999</v>
      </c>
      <c r="AW64" s="195">
        <v>1.5135423399999999</v>
      </c>
      <c r="AX64" s="195"/>
      <c r="AY64" s="195"/>
      <c r="AZ64" s="195"/>
      <c r="BA64" s="195"/>
      <c r="BB64" s="195">
        <v>0.64936532999999996</v>
      </c>
      <c r="BC64" s="195">
        <v>0.64936532999999996</v>
      </c>
      <c r="BD64" s="195"/>
      <c r="BE64" s="195"/>
      <c r="BF64" s="195"/>
      <c r="BG64" s="195">
        <v>2.6870580000000002E-2</v>
      </c>
      <c r="BH64" s="195"/>
      <c r="BI64" s="195">
        <v>2.6870580000000002E-2</v>
      </c>
      <c r="BJ64" s="195"/>
      <c r="BK64" s="195"/>
      <c r="BL64" s="195">
        <v>2.1897782500000003</v>
      </c>
      <c r="BM64" s="195"/>
      <c r="BN64" s="195">
        <v>1.189891E-2</v>
      </c>
      <c r="BO64" s="195"/>
      <c r="BP64" s="195"/>
      <c r="BQ64" s="195">
        <v>1.189891E-2</v>
      </c>
      <c r="BR64" s="195"/>
      <c r="BS64" s="195"/>
      <c r="BT64" s="195">
        <v>2.542372E-2</v>
      </c>
      <c r="BU64" s="195">
        <v>1.4238738900000001</v>
      </c>
      <c r="BV64" s="195"/>
      <c r="BW64" s="195">
        <v>1.4492976100000001</v>
      </c>
      <c r="BX64" s="195"/>
      <c r="BY64" s="195"/>
      <c r="BZ64" s="195"/>
      <c r="CA64" s="195"/>
      <c r="CB64" s="195"/>
      <c r="CC64" s="195"/>
      <c r="CD64" s="195"/>
      <c r="CE64" s="195"/>
      <c r="CF64" s="195"/>
      <c r="CG64" s="195">
        <v>4.6804900000000003E-2</v>
      </c>
      <c r="CH64" s="195">
        <v>4.6804900000000003E-2</v>
      </c>
      <c r="CI64" s="195"/>
      <c r="CJ64" s="195"/>
      <c r="CK64" s="195"/>
      <c r="CL64" s="195"/>
      <c r="CM64" s="195"/>
      <c r="CN64" s="195">
        <v>1.50800142</v>
      </c>
      <c r="CO64" s="195"/>
      <c r="CP64" s="195"/>
      <c r="CQ64" s="195"/>
      <c r="CR64" s="195"/>
      <c r="CS64" s="195"/>
      <c r="CT64" s="195">
        <v>2.09768E-2</v>
      </c>
      <c r="CU64" s="195">
        <v>1.4679540000000001E-2</v>
      </c>
      <c r="CV64" s="195">
        <v>3.5656340000000002E-2</v>
      </c>
      <c r="CW64" s="195">
        <v>1.4231616500000006</v>
      </c>
      <c r="CX64" s="195"/>
      <c r="CY64" s="195"/>
      <c r="CZ64" s="195">
        <v>2.6645500000000003E-3</v>
      </c>
      <c r="DA64" s="195"/>
      <c r="DB64" s="195">
        <v>1.4258262000000006</v>
      </c>
      <c r="DC64" s="195"/>
      <c r="DD64" s="195">
        <v>2.5492499999999999E-3</v>
      </c>
      <c r="DE64" s="195"/>
      <c r="DF64" s="195"/>
      <c r="DG64" s="195"/>
      <c r="DH64" s="195">
        <v>2.5492499999999999E-3</v>
      </c>
      <c r="DI64" s="195"/>
      <c r="DJ64" s="195"/>
      <c r="DK64" s="195"/>
      <c r="DL64" s="195"/>
      <c r="DM64" s="195"/>
      <c r="DN64" s="195"/>
      <c r="DO64" s="195">
        <v>1.4640317900000004</v>
      </c>
      <c r="DP64" s="195"/>
      <c r="DQ64" s="195"/>
      <c r="DR64" s="195">
        <v>1.1942260000000001E-2</v>
      </c>
      <c r="DS64" s="195"/>
      <c r="DT64" s="195">
        <v>1.1942260000000001E-2</v>
      </c>
      <c r="DU64" s="195"/>
      <c r="DV64" s="195">
        <v>2.975446E-2</v>
      </c>
      <c r="DW64" s="195">
        <v>1.4679540000000001E-2</v>
      </c>
      <c r="DX64" s="195">
        <v>1.4216953300000008</v>
      </c>
      <c r="DY64" s="195"/>
      <c r="DZ64" s="195">
        <v>1.4661293300000009</v>
      </c>
      <c r="EA64" s="195"/>
      <c r="EB64" s="195"/>
      <c r="EC64" s="195"/>
      <c r="ED64" s="195"/>
      <c r="EE64" s="195"/>
      <c r="EF64" s="195"/>
      <c r="EG64" s="195"/>
      <c r="EH64" s="195"/>
      <c r="EI64" s="195"/>
      <c r="EJ64" s="195"/>
      <c r="EK64" s="195"/>
      <c r="EL64" s="195"/>
      <c r="EM64" s="195"/>
      <c r="EN64" s="195"/>
      <c r="EO64" s="195">
        <v>1.478071590000001</v>
      </c>
      <c r="EP64" s="195">
        <v>3.0475400000000001E-3</v>
      </c>
      <c r="EQ64" s="195"/>
      <c r="ER64" s="195"/>
      <c r="ES64" s="195">
        <v>3.0475400000000001E-3</v>
      </c>
      <c r="ET64" s="195"/>
      <c r="EU64" s="195"/>
      <c r="EV64" s="195"/>
      <c r="EW64" s="195"/>
      <c r="EX64" s="195"/>
      <c r="EY64" s="195"/>
      <c r="EZ64" s="195"/>
      <c r="FA64" s="195"/>
      <c r="FB64" s="195"/>
      <c r="FC64" s="195">
        <v>9.9486100000000001E-3</v>
      </c>
      <c r="FD64" s="195">
        <v>0.52158213000000009</v>
      </c>
      <c r="FE64" s="195">
        <v>0.53153074000000011</v>
      </c>
      <c r="FF64" s="195"/>
      <c r="FG64" s="195"/>
      <c r="FH64" s="195"/>
      <c r="FI64" s="195"/>
      <c r="FJ64" s="195"/>
      <c r="FK64" s="195"/>
      <c r="FL64" s="195"/>
      <c r="FM64" s="195">
        <v>1.9178670000000002E-2</v>
      </c>
      <c r="FN64" s="195">
        <v>2.5503400000000003E-3</v>
      </c>
      <c r="FO64" s="195">
        <v>2.1729010000000003E-2</v>
      </c>
      <c r="FP64" s="195">
        <v>0.55630729000000001</v>
      </c>
      <c r="FQ64" s="195"/>
      <c r="FR64" s="195"/>
      <c r="FS64" s="195"/>
      <c r="FT64" s="195"/>
      <c r="FU64" s="195"/>
      <c r="FV64" s="195"/>
      <c r="FW64" s="195"/>
      <c r="FX64" s="195"/>
      <c r="FY64" s="195"/>
      <c r="FZ64" s="195"/>
      <c r="GA64" s="195">
        <v>7.6220600000000008E-3</v>
      </c>
      <c r="GB64" s="195"/>
      <c r="GC64" s="195"/>
      <c r="GD64" s="195">
        <v>7.6220600000000008E-3</v>
      </c>
      <c r="GE64" s="195"/>
      <c r="GF64" s="195">
        <v>1.4987226900000001</v>
      </c>
      <c r="GG64" s="195"/>
      <c r="GH64" s="195"/>
      <c r="GI64" s="195"/>
      <c r="GJ64" s="195">
        <v>1.4987226900000001</v>
      </c>
      <c r="GK64" s="195"/>
      <c r="GL64" s="195"/>
      <c r="GM64" s="195">
        <v>1.6301859999999998E-2</v>
      </c>
      <c r="GN64" s="195"/>
      <c r="GO64" s="195"/>
      <c r="GP64" s="195">
        <v>1.6301859999999998E-2</v>
      </c>
      <c r="GQ64" s="195">
        <v>1.5226466100000002</v>
      </c>
      <c r="GR64" s="195"/>
      <c r="GS64" s="195"/>
      <c r="GT64" s="195"/>
      <c r="GU64" s="195"/>
      <c r="GV64" s="195">
        <v>1.9178670000000002E-2</v>
      </c>
      <c r="GW64" s="195">
        <v>1.9178670000000002E-2</v>
      </c>
      <c r="GX64" s="195"/>
      <c r="GY64" s="195">
        <v>1.1961599999999999E-2</v>
      </c>
      <c r="GZ64" s="195">
        <v>2.2310591599999983</v>
      </c>
      <c r="HA64" s="195"/>
      <c r="HB64" s="195"/>
      <c r="HC64" s="195">
        <v>2.2430207599999981</v>
      </c>
      <c r="HD64" s="195"/>
      <c r="HE64" s="195">
        <v>1.9737690000000002E-2</v>
      </c>
      <c r="HF64" s="195"/>
      <c r="HG64" s="195"/>
      <c r="HH64" s="195"/>
      <c r="HI64" s="195">
        <v>1.9737690000000002E-2</v>
      </c>
      <c r="HJ64" s="195"/>
      <c r="HK64" s="195"/>
      <c r="HL64" s="195"/>
      <c r="HM64" s="195"/>
      <c r="HN64" s="195"/>
      <c r="HO64" s="195"/>
      <c r="HP64" s="195"/>
      <c r="HQ64" s="195"/>
      <c r="HR64" s="195"/>
      <c r="HS64" s="195"/>
      <c r="HT64" s="195">
        <v>2.2819371199999985</v>
      </c>
      <c r="HU64" s="195"/>
      <c r="HV64" s="195"/>
      <c r="HW64" s="195"/>
      <c r="HX64" s="195"/>
      <c r="HY64" s="195"/>
      <c r="HZ64" s="195"/>
      <c r="IA64" s="195"/>
      <c r="IB64" s="195">
        <v>1.9178670000000002E-2</v>
      </c>
      <c r="IC64" s="195">
        <v>1.9178670000000002E-2</v>
      </c>
      <c r="ID64" s="195"/>
      <c r="IE64" s="195"/>
      <c r="IF64" s="195">
        <v>1.4518529899999992</v>
      </c>
      <c r="IG64" s="195"/>
      <c r="IH64" s="195"/>
      <c r="II64" s="195">
        <v>1.4518529899999992</v>
      </c>
      <c r="IJ64" s="195"/>
      <c r="IK64" s="195"/>
      <c r="IL64" s="195"/>
      <c r="IM64" s="195"/>
      <c r="IN64" s="195"/>
      <c r="IO64" s="195"/>
      <c r="IP64" s="195"/>
      <c r="IQ64" s="195"/>
      <c r="IR64" s="195"/>
      <c r="IS64" s="195"/>
      <c r="IT64" s="195"/>
      <c r="IU64" s="195"/>
      <c r="IV64" s="195">
        <v>1.4710316599999993</v>
      </c>
      <c r="IW64" s="195"/>
      <c r="IX64" s="195"/>
      <c r="IY64" s="195"/>
      <c r="IZ64" s="195">
        <v>1.4548327699999999</v>
      </c>
      <c r="JA64" s="195"/>
      <c r="JB64" s="195">
        <v>1.4548327699999999</v>
      </c>
      <c r="JC64" s="195"/>
      <c r="JD64" s="195">
        <v>3.5484120000000001E-2</v>
      </c>
      <c r="JE64" s="195"/>
      <c r="JF64" s="195"/>
      <c r="JG64" s="195"/>
      <c r="JH64" s="195">
        <v>3.5484120000000001E-2</v>
      </c>
      <c r="JI64" s="195"/>
      <c r="JJ64" s="195"/>
      <c r="JK64" s="195"/>
      <c r="JL64" s="195"/>
      <c r="JM64" s="195"/>
      <c r="JN64" s="195"/>
      <c r="JO64" s="195"/>
      <c r="JP64" s="195"/>
      <c r="JQ64" s="195"/>
      <c r="JR64" s="195"/>
      <c r="JS64" s="195"/>
      <c r="JT64" s="195"/>
      <c r="JU64" s="195"/>
      <c r="JV64" s="195"/>
      <c r="JW64" s="195">
        <v>1.4903168899999999</v>
      </c>
      <c r="JX64" s="195"/>
      <c r="JY64" s="195"/>
      <c r="JZ64" s="195"/>
      <c r="KA64" s="195"/>
      <c r="KB64" s="195">
        <v>2.0184742100000008</v>
      </c>
      <c r="KC64" s="195"/>
      <c r="KD64" s="195">
        <v>2.1550299999999998E-2</v>
      </c>
      <c r="KE64" s="195"/>
      <c r="KF64" s="195"/>
      <c r="KG64" s="195">
        <v>2.0400245100000007</v>
      </c>
      <c r="KH64" s="195">
        <v>1.421059E-2</v>
      </c>
      <c r="KI64" s="195"/>
      <c r="KJ64" s="195"/>
      <c r="KK64" s="195">
        <v>1.6425619999999998E-2</v>
      </c>
      <c r="KL64" s="195"/>
      <c r="KM64" s="195">
        <v>3.0636209999999997E-2</v>
      </c>
      <c r="KN64" s="195"/>
      <c r="KO64" s="195"/>
      <c r="KP64" s="195"/>
      <c r="KQ64" s="195"/>
      <c r="KR64" s="195"/>
      <c r="KS64" s="195"/>
      <c r="KT64" s="195"/>
      <c r="KU64" s="195"/>
      <c r="KV64" s="195"/>
      <c r="KW64" s="195"/>
      <c r="KX64" s="195">
        <v>2.0706607200000007</v>
      </c>
      <c r="KY64" s="195"/>
      <c r="KZ64" s="195"/>
      <c r="LA64" s="195"/>
      <c r="LB64" s="195">
        <v>1.4032343600000001</v>
      </c>
      <c r="LC64" s="195"/>
      <c r="LD64" s="195"/>
      <c r="LE64" s="195">
        <v>2.3804599999999999E-2</v>
      </c>
      <c r="LF64" s="195"/>
      <c r="LG64" s="195">
        <v>1.4270389600000002</v>
      </c>
      <c r="LH64" s="195"/>
      <c r="LI64" s="195">
        <v>0.60483685999999992</v>
      </c>
      <c r="LJ64" s="195"/>
      <c r="LK64" s="195"/>
      <c r="LL64" s="195"/>
      <c r="LM64" s="195">
        <v>0.60483685999999992</v>
      </c>
      <c r="LN64" s="195">
        <v>0.6120638599999999</v>
      </c>
      <c r="LO64" s="195"/>
      <c r="LP64" s="195">
        <v>1.0173049999999999E-2</v>
      </c>
      <c r="LQ64" s="195"/>
      <c r="LR64" s="195"/>
      <c r="LS64" s="195">
        <v>0.62223690999999992</v>
      </c>
      <c r="LT64" s="195"/>
      <c r="LU64" s="195"/>
      <c r="LV64" s="195">
        <v>1.326752E-2</v>
      </c>
      <c r="LW64" s="195"/>
      <c r="LX64" s="195"/>
      <c r="LY64" s="195">
        <v>1.326752E-2</v>
      </c>
      <c r="LZ64" s="195">
        <v>2.6673802500000003</v>
      </c>
      <c r="MA64" s="195">
        <v>20.127205840000006</v>
      </c>
      <c r="MB64" s="195"/>
      <c r="MC64" s="195"/>
      <c r="MD64" s="195"/>
      <c r="ME64" s="195"/>
      <c r="MF64" s="195"/>
      <c r="MG64" s="195"/>
      <c r="MH64" s="195"/>
      <c r="MI64" s="195">
        <v>1.3549785899999995</v>
      </c>
      <c r="MJ64" s="195"/>
      <c r="MK64" s="195"/>
      <c r="ML64" s="195">
        <v>1.3549785899999995</v>
      </c>
      <c r="MM64" s="195"/>
      <c r="MN64" s="195"/>
      <c r="MO64" s="195"/>
      <c r="MP64" s="195"/>
      <c r="MQ64" s="195"/>
      <c r="MR64" s="195"/>
      <c r="MS64" s="195"/>
      <c r="MT64" s="195"/>
      <c r="MU64" s="195">
        <v>1.308134E-2</v>
      </c>
      <c r="MV64" s="195"/>
      <c r="MW64" s="195">
        <v>1.308134E-2</v>
      </c>
      <c r="MX64" s="195"/>
      <c r="MY64" s="195"/>
      <c r="MZ64" s="195"/>
      <c r="NA64" s="195">
        <v>1.3680599299999996</v>
      </c>
      <c r="NB64" s="195"/>
      <c r="NC64" s="195"/>
      <c r="ND64" s="195"/>
      <c r="NE64" s="195"/>
      <c r="NF64" s="195"/>
      <c r="NG64" s="195"/>
      <c r="NH64" s="195"/>
      <c r="NI64" s="195"/>
      <c r="NJ64" s="195">
        <v>1.852119E-2</v>
      </c>
      <c r="NK64" s="195">
        <v>1.852119E-2</v>
      </c>
      <c r="NL64" s="195">
        <v>0.72520873000000008</v>
      </c>
      <c r="NM64" s="195">
        <v>1.3558849800000006</v>
      </c>
      <c r="NN64" s="195"/>
      <c r="NO64" s="195"/>
      <c r="NP64" s="195"/>
      <c r="NQ64" s="195">
        <v>2.0810937100000007</v>
      </c>
      <c r="NR64" s="195"/>
      <c r="NS64" s="195"/>
      <c r="NT64" s="195"/>
      <c r="NU64" s="195"/>
      <c r="NV64" s="195">
        <v>1.3278709999999999E-2</v>
      </c>
      <c r="NW64" s="195">
        <v>1.3278709999999999E-2</v>
      </c>
      <c r="NX64" s="195">
        <v>2.1128936100000004</v>
      </c>
      <c r="NY64" s="195"/>
      <c r="NZ64" s="195"/>
      <c r="OA64" s="195"/>
      <c r="OB64" s="195"/>
      <c r="OC64" s="195"/>
      <c r="OD64" s="195"/>
      <c r="OE64" s="195">
        <v>1.4311377599999997</v>
      </c>
      <c r="OF64" s="195"/>
      <c r="OG64" s="195"/>
      <c r="OH64" s="195">
        <v>1.4311377599999997</v>
      </c>
      <c r="OI64" s="195"/>
      <c r="OJ64" s="195"/>
      <c r="OK64" s="195"/>
      <c r="OL64" s="195"/>
      <c r="OM64" s="195"/>
      <c r="ON64" s="195"/>
      <c r="OO64" s="195"/>
      <c r="OP64" s="195"/>
      <c r="OQ64" s="195"/>
      <c r="OR64" s="195"/>
      <c r="OS64" s="195"/>
      <c r="OT64" s="195"/>
      <c r="OU64" s="195"/>
      <c r="OV64" s="195"/>
      <c r="OW64" s="195"/>
      <c r="OX64" s="195"/>
      <c r="OY64" s="195"/>
      <c r="OZ64" s="195"/>
      <c r="PA64" s="195">
        <v>1.4311377599999997</v>
      </c>
      <c r="PB64" s="195"/>
      <c r="PC64" s="195"/>
      <c r="PD64" s="195"/>
      <c r="PE64" s="195">
        <v>1.8657460000000001E-2</v>
      </c>
      <c r="PF64" s="195">
        <v>1.3858540599999998</v>
      </c>
      <c r="PG64" s="195">
        <v>1.4045115199999998</v>
      </c>
      <c r="PH64" s="195">
        <v>0.73999511000000007</v>
      </c>
      <c r="PI64" s="195"/>
      <c r="PJ64" s="195"/>
      <c r="PK64" s="195"/>
      <c r="PL64" s="195">
        <v>0.73999511000000007</v>
      </c>
      <c r="PM64" s="195"/>
      <c r="PN64" s="195"/>
      <c r="PO64" s="195"/>
      <c r="PP64" s="195">
        <v>5.2525900000000006E-3</v>
      </c>
      <c r="PQ64" s="195"/>
      <c r="PR64" s="195">
        <v>5.2525900000000006E-3</v>
      </c>
      <c r="PS64" s="195"/>
      <c r="PT64" s="195"/>
      <c r="PU64" s="195"/>
      <c r="PV64" s="195"/>
      <c r="PW64" s="195"/>
      <c r="PX64" s="195"/>
      <c r="PY64" s="195">
        <v>2.14975922</v>
      </c>
      <c r="PZ64" s="195"/>
      <c r="QA64" s="195">
        <v>1.0110590000000001E-2</v>
      </c>
      <c r="QB64" s="195"/>
      <c r="QC64" s="195"/>
      <c r="QD64" s="195">
        <v>1.0110590000000001E-2</v>
      </c>
      <c r="QE64" s="195"/>
      <c r="QF64" s="195"/>
      <c r="QG64" s="195"/>
      <c r="QH64" s="195">
        <v>1.4138405899999993</v>
      </c>
      <c r="QI64" s="195"/>
      <c r="QJ64" s="195">
        <v>1.4138405899999993</v>
      </c>
      <c r="QK64" s="195"/>
      <c r="QL64" s="195"/>
      <c r="QM64" s="195"/>
      <c r="QN64" s="195"/>
      <c r="QO64" s="195"/>
      <c r="QP64" s="195"/>
      <c r="QQ64" s="195">
        <v>8.1645599999999995E-3</v>
      </c>
      <c r="QR64" s="195">
        <v>1.0110590000000001E-2</v>
      </c>
      <c r="QS64" s="195">
        <v>1.7857910000000005E-2</v>
      </c>
      <c r="QT64" s="195"/>
      <c r="QU64" s="195"/>
      <c r="QV64" s="195">
        <v>3.6133060000000009E-2</v>
      </c>
      <c r="QW64" s="195"/>
      <c r="QX64" s="195"/>
      <c r="QY64" s="195"/>
      <c r="QZ64" s="195"/>
      <c r="RA64" s="195">
        <v>1.4600842399999994</v>
      </c>
      <c r="RB64" s="195"/>
      <c r="RC64" s="195"/>
      <c r="RD64" s="195"/>
      <c r="RE64" s="195"/>
      <c r="RF64" s="195"/>
      <c r="RG64" s="195"/>
      <c r="RH64" s="195">
        <v>3.1137770000000002E-2</v>
      </c>
      <c r="RI64" s="195"/>
      <c r="RJ64" s="195">
        <v>3.1137770000000002E-2</v>
      </c>
      <c r="RK64" s="195">
        <v>1.0953049999999999E-2</v>
      </c>
      <c r="RL64" s="195"/>
      <c r="RM64" s="195"/>
      <c r="RN64" s="195"/>
      <c r="RO64" s="195">
        <v>1.0953049999999999E-2</v>
      </c>
      <c r="RP64" s="195"/>
      <c r="RQ64" s="195"/>
      <c r="RR64" s="195"/>
      <c r="RS64" s="195"/>
      <c r="RT64" s="195"/>
      <c r="RU64" s="195"/>
      <c r="RV64" s="195"/>
      <c r="RW64" s="195"/>
      <c r="RX64" s="195"/>
      <c r="RY64" s="195"/>
      <c r="RZ64" s="195"/>
      <c r="SA64" s="195">
        <v>4.2090820000000001E-2</v>
      </c>
      <c r="SB64" s="195"/>
      <c r="SC64" s="195"/>
      <c r="SD64" s="195"/>
      <c r="SE64" s="195"/>
      <c r="SF64" s="195">
        <v>1.37891428</v>
      </c>
      <c r="SG64" s="195">
        <v>1.37891428</v>
      </c>
      <c r="SH64" s="195"/>
      <c r="SI64" s="195"/>
      <c r="SJ64" s="195">
        <v>1.0954149999999999E-2</v>
      </c>
      <c r="SK64" s="195"/>
      <c r="SL64" s="195"/>
      <c r="SM64" s="195">
        <v>1.0954149999999999E-2</v>
      </c>
      <c r="SN64" s="195">
        <v>4.0228899999999995E-3</v>
      </c>
      <c r="SO64" s="195"/>
      <c r="SP64" s="195"/>
      <c r="SQ64" s="195"/>
      <c r="SR64" s="196">
        <v>4.0228899999999995E-3</v>
      </c>
      <c r="SS64" s="195"/>
      <c r="ST64" s="195"/>
      <c r="SU64" s="195"/>
      <c r="SV64" s="195"/>
      <c r="SW64" s="195"/>
      <c r="SX64" s="195"/>
      <c r="SY64" s="195"/>
      <c r="SZ64" s="195"/>
      <c r="TA64" s="195">
        <v>1.39389132</v>
      </c>
      <c r="TB64" s="195"/>
      <c r="TC64" s="195"/>
      <c r="TD64" s="195">
        <v>1.3966280499999999</v>
      </c>
      <c r="TE64" s="195"/>
      <c r="TF64" s="195">
        <v>1.3966280499999999</v>
      </c>
      <c r="TG64" s="195">
        <v>1.4475918000000001</v>
      </c>
      <c r="TH64" s="195"/>
      <c r="TI64" s="195"/>
      <c r="TJ64" s="195"/>
      <c r="TK64" s="195">
        <f t="shared" si="230"/>
        <v>1.4475918000000001</v>
      </c>
      <c r="TL64" s="195"/>
      <c r="TM64" s="195"/>
      <c r="TN64" s="195">
        <v>2.0624179999999999E-2</v>
      </c>
      <c r="TO64" s="195"/>
      <c r="TP64" s="195"/>
      <c r="TQ64" s="195">
        <v>2.0624179999999999E-2</v>
      </c>
      <c r="TR64" s="195"/>
      <c r="TS64" s="195"/>
      <c r="TT64" s="195"/>
      <c r="TU64" s="195"/>
      <c r="TV64" s="195"/>
      <c r="TW64" s="195"/>
      <c r="TX64" s="195"/>
      <c r="TY64" s="195"/>
      <c r="TZ64" s="195"/>
      <c r="UA64" s="195"/>
      <c r="UB64" s="195"/>
      <c r="UC64" s="195">
        <v>2.86484403</v>
      </c>
      <c r="UD64" s="195"/>
      <c r="UE64" s="195"/>
      <c r="UF64" s="195"/>
      <c r="UG64" s="195"/>
      <c r="UH64" s="195"/>
      <c r="UI64" s="195">
        <v>1.040103E-2</v>
      </c>
      <c r="UJ64" s="195">
        <v>1.5523102099999999</v>
      </c>
      <c r="UK64" s="195">
        <v>1.5627112399999998</v>
      </c>
      <c r="UL64" s="195"/>
      <c r="UM64" s="195"/>
      <c r="UN64" s="195"/>
      <c r="UO64" s="195"/>
      <c r="UP64" s="195"/>
      <c r="UQ64" s="195"/>
      <c r="UR64" s="195"/>
      <c r="US64" s="195">
        <v>2.0624179999999999E-2</v>
      </c>
      <c r="UT64" s="195"/>
      <c r="UU64" s="195"/>
      <c r="UV64" s="195"/>
      <c r="UW64" s="195">
        <f t="shared" si="42"/>
        <v>2.0624179999999999E-2</v>
      </c>
      <c r="UX64" s="195"/>
      <c r="UY64" s="195"/>
      <c r="UZ64" s="195"/>
      <c r="VA64" s="195"/>
      <c r="VB64" s="195"/>
      <c r="VC64" s="195"/>
      <c r="VD64" s="195">
        <v>1.5833354199999998</v>
      </c>
      <c r="VE64" s="195"/>
      <c r="VF64" s="195"/>
      <c r="VG64" s="195">
        <v>1.0402149999999999E-2</v>
      </c>
      <c r="VH64" s="195"/>
      <c r="VI64" s="195"/>
      <c r="VJ64" s="195">
        <v>1.0402149999999999E-2</v>
      </c>
      <c r="VK64" s="195"/>
      <c r="VL64" s="195">
        <v>1.4224553000000006</v>
      </c>
      <c r="VM64" s="195"/>
      <c r="VN64" s="195"/>
      <c r="VO64" s="195"/>
      <c r="VP64" s="195">
        <v>1.4224553000000006</v>
      </c>
      <c r="VQ64" s="195"/>
      <c r="VR64" s="195"/>
      <c r="VS64" s="195"/>
      <c r="VT64" s="195"/>
      <c r="VU64" s="195">
        <v>2.0624179999999999E-2</v>
      </c>
      <c r="VV64" s="195">
        <v>2.0624179999999999E-2</v>
      </c>
      <c r="VW64" s="195"/>
      <c r="VX64" s="195"/>
      <c r="VY64" s="195"/>
      <c r="VZ64" s="195"/>
      <c r="WA64" s="195"/>
      <c r="WB64" s="195"/>
      <c r="WC64" s="195"/>
      <c r="WD64" s="195"/>
      <c r="WE64" s="195"/>
      <c r="WF64" s="195">
        <v>1.4534816300000006</v>
      </c>
      <c r="WG64" s="195"/>
      <c r="WH64" s="195"/>
      <c r="WI64" s="195"/>
      <c r="WJ64" s="195"/>
      <c r="WK64" s="195"/>
      <c r="WL64" s="195"/>
      <c r="WM64" s="195"/>
      <c r="WN64" s="195"/>
      <c r="WO64" s="195"/>
      <c r="WP64" s="195"/>
      <c r="WQ64" s="195">
        <v>1.0403230000000001E-2</v>
      </c>
      <c r="WR64" s="195">
        <v>1.3975343699999998</v>
      </c>
      <c r="WS64" s="195">
        <v>5.9655799999999995E-2</v>
      </c>
      <c r="WT64" s="195">
        <v>2.6270149999999999E-2</v>
      </c>
      <c r="WU64" s="195">
        <v>1.4938635499999999</v>
      </c>
      <c r="WV64" s="195"/>
      <c r="WW64" s="195">
        <v>1.72268E-2</v>
      </c>
      <c r="WX64" s="195"/>
      <c r="WY64" s="195"/>
      <c r="WZ64" s="195"/>
      <c r="XA64" s="195">
        <v>1.72268E-2</v>
      </c>
      <c r="XB64" s="195"/>
      <c r="XC64" s="195">
        <v>2.4657619999999998E-2</v>
      </c>
      <c r="XD64" s="195"/>
      <c r="XE64" s="195"/>
      <c r="XF64" s="195">
        <v>2.4657619999999998E-2</v>
      </c>
      <c r="XG64" s="195">
        <v>1.5357479699999999</v>
      </c>
      <c r="XH64" s="195"/>
      <c r="XI64" s="195"/>
      <c r="XJ64" s="195"/>
      <c r="XK64" s="195"/>
      <c r="XL64" s="195">
        <v>3.9034639999999995E-2</v>
      </c>
      <c r="XM64" s="195">
        <v>2.7241399999999999E-3</v>
      </c>
      <c r="XN64" s="195"/>
      <c r="XO64" s="195">
        <v>4.1758779999999995E-2</v>
      </c>
      <c r="XP64" s="195">
        <v>1.5250008900000003</v>
      </c>
      <c r="XQ64" s="195"/>
      <c r="XR64" s="195"/>
      <c r="XS64" s="195"/>
      <c r="XT64" s="195"/>
      <c r="XU64" s="195">
        <v>1.5250008900000003</v>
      </c>
      <c r="XV64" s="195"/>
      <c r="XW64" s="195"/>
      <c r="XX64" s="195"/>
      <c r="XY64" s="195">
        <v>0.12412303999999999</v>
      </c>
      <c r="XZ64" s="195"/>
      <c r="YA64" s="195">
        <f t="shared" si="43"/>
        <v>0.12412303999999999</v>
      </c>
      <c r="YB64" s="195">
        <v>0.54468206999999991</v>
      </c>
      <c r="YC64" s="195"/>
      <c r="YD64" s="195"/>
      <c r="YE64" s="195"/>
      <c r="YF64" s="195">
        <f t="shared" si="44"/>
        <v>0.54468206999999991</v>
      </c>
      <c r="YG64" s="195">
        <f t="shared" si="45"/>
        <v>2.2355647799999998</v>
      </c>
      <c r="YH64" s="195">
        <f t="shared" si="46"/>
        <v>19.630890730000001</v>
      </c>
      <c r="YI64" s="195"/>
      <c r="YJ64" s="195"/>
      <c r="YK64" s="195"/>
      <c r="YL64" s="195"/>
      <c r="YM64" s="195">
        <f t="shared" si="47"/>
        <v>0</v>
      </c>
      <c r="YN64" s="195"/>
      <c r="YO64" s="195"/>
      <c r="YP64" s="195"/>
      <c r="YQ64" s="195">
        <v>1.6058343199999978</v>
      </c>
      <c r="YR64" s="195"/>
      <c r="YS64" s="195">
        <v>1.6058343199999978</v>
      </c>
      <c r="YT64" s="195"/>
      <c r="YU64" s="195"/>
      <c r="YV64" s="195"/>
      <c r="YW64" s="195"/>
      <c r="YX64" s="195"/>
      <c r="YY64" s="195"/>
      <c r="YZ64" s="195">
        <v>2.0624179999999999E-2</v>
      </c>
      <c r="ZA64" s="195"/>
      <c r="ZB64" s="195">
        <v>2.0624179999999999E-2</v>
      </c>
      <c r="ZC64" s="195"/>
      <c r="ZD64" s="195">
        <v>4.1248359999999998E-2</v>
      </c>
      <c r="ZE64" s="195"/>
      <c r="ZF64" s="195">
        <v>4.28145E-3</v>
      </c>
      <c r="ZG64" s="195"/>
      <c r="ZH64" s="195">
        <v>4.28145E-3</v>
      </c>
      <c r="ZI64" s="195">
        <v>1.6513641299999977</v>
      </c>
      <c r="ZJ64" s="195"/>
      <c r="ZK64" s="195"/>
      <c r="ZL64" s="195"/>
      <c r="ZM64" s="195"/>
      <c r="ZN64" s="195">
        <v>9.0553200000000004E-3</v>
      </c>
      <c r="ZO64" s="195"/>
      <c r="ZP64" s="195"/>
      <c r="ZQ64" s="195">
        <v>4.28145E-3</v>
      </c>
      <c r="ZR64" s="195">
        <v>1.3336770000000001E-2</v>
      </c>
      <c r="ZS64" s="195"/>
      <c r="ZT64" s="195">
        <v>0.11094322999999995</v>
      </c>
      <c r="ZU64" s="195">
        <v>1.3199113399999998</v>
      </c>
      <c r="ZV64" s="195">
        <v>1.4308545699999997</v>
      </c>
      <c r="ZW64" s="195"/>
      <c r="ZX64" s="195"/>
      <c r="ZY64" s="195"/>
      <c r="ZZ64" s="195"/>
      <c r="AAA64" s="195">
        <v>2.4905630000000002E-2</v>
      </c>
      <c r="AAB64" s="195">
        <v>2.4905630000000002E-2</v>
      </c>
      <c r="AAC64" s="195"/>
      <c r="AAD64" s="195"/>
      <c r="AAE64" s="195"/>
      <c r="AAF64" s="195"/>
      <c r="AAG64" s="195">
        <v>1.4690969699999996</v>
      </c>
      <c r="AAH64" s="195"/>
      <c r="AAI64" s="195"/>
      <c r="AAJ64" s="195"/>
      <c r="AAK64" s="195"/>
      <c r="AAL64" s="195"/>
      <c r="AAM64" s="195"/>
      <c r="AAN64" s="195"/>
      <c r="AAO64" s="195">
        <v>1.4160990700000002</v>
      </c>
      <c r="AAP64" s="195">
        <v>1.4160990700000002</v>
      </c>
      <c r="AAQ64" s="195"/>
      <c r="AAR64" s="195"/>
      <c r="AAS64" s="195"/>
      <c r="AAT64" s="195">
        <v>2.4905630000000002E-2</v>
      </c>
      <c r="AAU64" s="195"/>
      <c r="AAV64" s="195">
        <v>2.4905630000000002E-2</v>
      </c>
      <c r="AAW64" s="195"/>
      <c r="AAX64" s="195"/>
      <c r="AAY64" s="195"/>
      <c r="AAZ64" s="195"/>
      <c r="ABA64" s="195"/>
      <c r="ABB64" s="195"/>
      <c r="ABC64" s="195"/>
      <c r="ABD64" s="195"/>
      <c r="ABE64" s="195"/>
      <c r="ABF64" s="195"/>
      <c r="ABG64" s="195"/>
      <c r="ABH64" s="195">
        <f t="shared" si="48"/>
        <v>3.0955554699999972</v>
      </c>
      <c r="ABI64" s="195">
        <v>1.4410047000000001</v>
      </c>
      <c r="ABJ64" s="195"/>
      <c r="ABK64" s="195"/>
      <c r="ABL64" s="195"/>
      <c r="ABM64" s="195"/>
      <c r="ABN64" s="195"/>
      <c r="ABO64" s="195"/>
      <c r="ABP64" s="195">
        <v>0.12370108999999999</v>
      </c>
      <c r="ABQ64" s="195">
        <v>1.2765969099999996</v>
      </c>
      <c r="ABR64" s="195">
        <v>2.4660020000000001E-2</v>
      </c>
      <c r="ABS64" s="195"/>
      <c r="ABT64" s="195"/>
      <c r="ABU64" s="195">
        <v>1.4249580199999996</v>
      </c>
      <c r="ABV64" s="195"/>
      <c r="ABW64" s="195"/>
      <c r="ABX64" s="195"/>
      <c r="ABY64" s="195"/>
      <c r="ABZ64" s="195"/>
      <c r="ACA64" s="195"/>
      <c r="ACB64" s="195"/>
      <c r="ACC64" s="195"/>
      <c r="ACD64" s="195">
        <v>5.43334E-3</v>
      </c>
      <c r="ACE64" s="195"/>
      <c r="ACF64" s="195"/>
      <c r="ACG64" s="195">
        <v>5.43334E-3</v>
      </c>
      <c r="ACH64" s="195"/>
      <c r="ACI64" s="195"/>
      <c r="ACJ64" s="195">
        <v>1.4303913599999996</v>
      </c>
      <c r="ACK64" s="195"/>
      <c r="ACL64" s="195"/>
      <c r="ACM64" s="195"/>
      <c r="ACN64" s="195"/>
      <c r="ACO64" s="195"/>
      <c r="ACP64" s="195"/>
      <c r="ACQ64" s="195">
        <v>2.4660020000000001E-2</v>
      </c>
      <c r="ACR64" s="195"/>
      <c r="ACS64" s="195"/>
      <c r="ACT64" s="195">
        <v>2.4660020000000001E-2</v>
      </c>
      <c r="ACU64" s="195">
        <v>2.4078389999999998E-2</v>
      </c>
      <c r="ACV64" s="195"/>
      <c r="ACW64" s="195"/>
      <c r="ACX64" s="195"/>
      <c r="ACY64" s="195"/>
      <c r="ACZ64" s="195">
        <v>2.4078389999999998E-2</v>
      </c>
      <c r="ADA64" s="195"/>
      <c r="ADB64" s="195"/>
      <c r="ADC64" s="195"/>
      <c r="ADD64" s="195"/>
      <c r="ADE64" s="195"/>
      <c r="ADF64" s="195"/>
      <c r="ADG64" s="195"/>
      <c r="ADH64" s="195"/>
      <c r="ADI64" s="195"/>
      <c r="ADJ64" s="195"/>
      <c r="ADK64" s="195">
        <v>4.8738409999999996E-2</v>
      </c>
      <c r="ADL64" s="195"/>
      <c r="ADM64" s="195"/>
      <c r="ADN64" s="195"/>
      <c r="ADO64" s="195"/>
      <c r="ADP64" s="195"/>
      <c r="ADQ64" s="195"/>
      <c r="ADR64" s="195"/>
      <c r="ADS64" s="195"/>
      <c r="ADT64" s="195"/>
      <c r="ADU64" s="195"/>
      <c r="ADV64" s="195">
        <v>0.15410729999999997</v>
      </c>
      <c r="ADW64" s="195">
        <v>1.2692570899999998</v>
      </c>
      <c r="ADX64" s="195"/>
      <c r="ADY64" s="195">
        <v>1.4233643899999997</v>
      </c>
      <c r="ADZ64" s="195"/>
      <c r="AEA64" s="195"/>
      <c r="AEB64" s="195"/>
      <c r="AEC64" s="195"/>
      <c r="AED64" s="195"/>
      <c r="AEE64" s="195"/>
      <c r="AEF64" s="195"/>
      <c r="AEG64" s="195"/>
      <c r="AEH64" s="195"/>
      <c r="AEI64" s="195"/>
      <c r="AEJ64" s="195"/>
      <c r="AEK64" s="195">
        <v>1.4233643899999997</v>
      </c>
      <c r="AEL64" s="195"/>
      <c r="AEM64" s="195"/>
      <c r="AEN64" s="195"/>
      <c r="AEO64" s="195"/>
      <c r="AEP64" s="195"/>
      <c r="AEQ64" s="195"/>
      <c r="AER64" s="195"/>
      <c r="AES64" s="195">
        <v>0.13871321</v>
      </c>
      <c r="AET64" s="195">
        <v>1.2565727799999999</v>
      </c>
      <c r="AEU64" s="195"/>
      <c r="AEV64" s="195"/>
      <c r="AEW64" s="195">
        <v>1.3952859899999999</v>
      </c>
      <c r="AEX64" s="195"/>
      <c r="AEY64" s="195"/>
      <c r="AEZ64" s="195">
        <v>2.4660019999999998E-2</v>
      </c>
      <c r="AFA64" s="195"/>
      <c r="AFB64" s="195">
        <v>2.4660019999999998E-2</v>
      </c>
      <c r="AFC64" s="195"/>
      <c r="AFD64" s="195"/>
      <c r="AFE64" s="195"/>
      <c r="AFF64" s="195"/>
      <c r="AFG64" s="195"/>
      <c r="AFH64" s="195"/>
      <c r="AFI64" s="195"/>
      <c r="AFJ64" s="195"/>
      <c r="AFK64" s="195"/>
      <c r="AFL64" s="195">
        <v>1.4199460099999999</v>
      </c>
      <c r="AFM64" s="195"/>
      <c r="AFN64" s="195">
        <v>1.3555340000000001E-2</v>
      </c>
      <c r="AFO64" s="195"/>
      <c r="AFP64" s="195">
        <v>1.3555340000000001E-2</v>
      </c>
      <c r="AFQ64" s="195"/>
      <c r="AFR64" s="195"/>
      <c r="AFS64" s="195"/>
      <c r="AFT64" s="195"/>
      <c r="AFU64" s="195"/>
      <c r="AFV64" s="195"/>
      <c r="AFW64" s="195">
        <v>0.15267209999999998</v>
      </c>
      <c r="AFX64" s="195">
        <v>1.2510476000000004</v>
      </c>
      <c r="AFY64" s="195"/>
      <c r="AFZ64" s="195"/>
      <c r="AGA64" s="195">
        <v>1.4037197000000003</v>
      </c>
      <c r="AGB64" s="195"/>
      <c r="AGC64" s="195"/>
      <c r="AGD64" s="195"/>
      <c r="AGE64" s="195"/>
      <c r="AGF64" s="195"/>
      <c r="AGG64" s="195"/>
      <c r="AGH64" s="195"/>
      <c r="AGI64" s="195"/>
      <c r="AGJ64" s="195"/>
      <c r="AGK64" s="195"/>
      <c r="AGL64" s="195"/>
      <c r="AGM64" s="195"/>
      <c r="AGN64" s="195">
        <v>1.4172750400000003</v>
      </c>
      <c r="AGO64" s="195"/>
      <c r="AGP64" s="195"/>
      <c r="AGQ64" s="195"/>
      <c r="AGR64" s="195"/>
      <c r="AGS64" s="195"/>
      <c r="AGT64" s="195"/>
      <c r="AGU64" s="195"/>
      <c r="AGV64" s="195"/>
      <c r="AGW64" s="195"/>
      <c r="AGX64" s="195"/>
      <c r="AGY64" s="195"/>
      <c r="AGZ64" s="195"/>
      <c r="AHA64" s="195">
        <v>0.15044780999999996</v>
      </c>
      <c r="AHB64" s="195">
        <v>1.24051931</v>
      </c>
      <c r="AHC64" s="195"/>
      <c r="AHD64" s="195"/>
      <c r="AHE64" s="195">
        <v>2.4660020000000001E-2</v>
      </c>
      <c r="AHF64" s="195">
        <v>1.41562714</v>
      </c>
      <c r="AHG64" s="195"/>
      <c r="AHH64" s="195"/>
      <c r="AHI64" s="195"/>
      <c r="AHJ64" s="195"/>
      <c r="AHK64" s="195"/>
      <c r="AHL64" s="195"/>
      <c r="AHM64" s="195">
        <v>1.41562714</v>
      </c>
      <c r="AHN64" s="195"/>
      <c r="AHO64" s="195"/>
      <c r="AHP64" s="195"/>
      <c r="AHQ64" s="195"/>
      <c r="AHR64" s="195">
        <v>0.11114773</v>
      </c>
      <c r="AHS64" s="195">
        <v>0.11114773</v>
      </c>
      <c r="AHT64" s="195"/>
      <c r="AHU64" s="195"/>
      <c r="AHV64" s="195"/>
      <c r="AHW64" s="195"/>
      <c r="AHX64" s="195">
        <v>1.4173752099999999</v>
      </c>
      <c r="AHY64" s="195">
        <v>1.4173752099999999</v>
      </c>
      <c r="AHZ64" s="195"/>
      <c r="AIA64" s="195">
        <v>0.36549946</v>
      </c>
      <c r="AIB64" s="195">
        <v>2.4660019999999998E-2</v>
      </c>
      <c r="AIC64" s="195"/>
      <c r="AID64" s="195"/>
      <c r="AIE64" s="195">
        <v>0.39015948</v>
      </c>
      <c r="AIF64" s="195"/>
      <c r="AIG64" s="195">
        <v>1.7162989999999996</v>
      </c>
      <c r="AIH64" s="195"/>
      <c r="AII64" s="195"/>
      <c r="AIJ64" s="195"/>
      <c r="AIK64" s="195">
        <v>1.7162989999999996</v>
      </c>
      <c r="AIL64" s="195"/>
      <c r="AIM64" s="195"/>
      <c r="AIN64" s="195"/>
      <c r="AIO64" s="195"/>
      <c r="AIP64" s="195">
        <v>3.6349814199999995</v>
      </c>
      <c r="AIQ64" s="195"/>
      <c r="AIR64" s="195"/>
      <c r="AIS64" s="195"/>
      <c r="AIT64" s="195"/>
      <c r="AIU64" s="195"/>
      <c r="AIV64" s="195"/>
      <c r="AIW64" s="195"/>
      <c r="AIX64" s="195"/>
      <c r="AIY64" s="195"/>
      <c r="AIZ64" s="195"/>
      <c r="AJA64" s="195">
        <v>1.29110188</v>
      </c>
      <c r="AJB64" s="195">
        <v>0.11268781</v>
      </c>
      <c r="AJC64" s="195">
        <v>9.6672400000000006E-3</v>
      </c>
      <c r="AJD64" s="195">
        <v>1.4134569299999999</v>
      </c>
      <c r="AJE64" s="195"/>
      <c r="AJF64" s="195"/>
      <c r="AJG64" s="195"/>
      <c r="AJH64" s="195"/>
      <c r="AJI64" s="195"/>
      <c r="AJJ64" s="195"/>
      <c r="AJK64" s="195"/>
      <c r="AJL64" s="195"/>
      <c r="AJM64" s="195"/>
      <c r="AJN64" s="195"/>
      <c r="AJO64" s="195"/>
      <c r="AJP64" s="195"/>
      <c r="AJQ64" s="195">
        <v>1.4134569299999999</v>
      </c>
      <c r="AJR64" s="195"/>
      <c r="AJS64" s="195"/>
      <c r="AJT64" s="195"/>
      <c r="AJU64" s="195"/>
      <c r="AJV64" s="195"/>
      <c r="AJW64" s="195"/>
      <c r="AJX64" s="195"/>
      <c r="AJY64" s="195"/>
      <c r="AJZ64" s="195"/>
      <c r="AKA64" s="195">
        <v>7.1343490000000009E-2</v>
      </c>
      <c r="AKB64" s="195">
        <v>1.32991017</v>
      </c>
      <c r="AKC64" s="195">
        <v>1.4012536600000001</v>
      </c>
      <c r="AKD64" s="195">
        <v>1.2004910000000001E-2</v>
      </c>
      <c r="AKE64" s="195">
        <v>0.17298448999999999</v>
      </c>
      <c r="AKF64" s="195"/>
      <c r="AKG64" s="195">
        <v>0.48356659000000007</v>
      </c>
      <c r="AKH64" s="195"/>
      <c r="AKI64" s="195">
        <v>0.6685559900000001</v>
      </c>
      <c r="AKJ64" s="195"/>
      <c r="AKK64" s="195"/>
      <c r="AKL64" s="195"/>
      <c r="AKM64" s="195"/>
      <c r="AKN64" s="195"/>
      <c r="AKO64" s="195"/>
      <c r="AKP64" s="195"/>
      <c r="AKQ64" s="195">
        <v>2.0698096499999998</v>
      </c>
      <c r="AKR64" s="195">
        <v>18.835056149999996</v>
      </c>
      <c r="AKS64" s="195"/>
      <c r="AKT64" s="195"/>
      <c r="AKU64" s="195"/>
      <c r="AKV64" s="195"/>
      <c r="AKW64" s="195"/>
      <c r="AKX64" s="195"/>
      <c r="AKY64" s="195"/>
      <c r="AKZ64" s="195">
        <v>0.14558004999999996</v>
      </c>
      <c r="ALA64" s="195">
        <v>1.1784815000000002</v>
      </c>
      <c r="ALB64" s="195">
        <v>1.3240615500000001</v>
      </c>
      <c r="ALC64" s="195"/>
      <c r="ALD64" s="195"/>
      <c r="ALE64" s="195"/>
      <c r="ALF64" s="195">
        <v>0.15124505999999999</v>
      </c>
      <c r="ALG64" s="195"/>
      <c r="ALH64" s="195">
        <v>0.15124505999999999</v>
      </c>
      <c r="ALI64" s="195"/>
      <c r="ALJ64" s="195"/>
      <c r="ALK64" s="195"/>
      <c r="ALL64" s="195"/>
      <c r="ALM64" s="195"/>
      <c r="ALN64" s="195"/>
      <c r="ALO64" s="195">
        <v>0.80485511000000021</v>
      </c>
      <c r="ALP64" s="195"/>
      <c r="ALQ64" s="195"/>
      <c r="ALR64" s="195">
        <v>0.80485511000000021</v>
      </c>
      <c r="ALS64" s="195">
        <v>2.2801617200000002</v>
      </c>
      <c r="ALT64" s="195"/>
      <c r="ALU64" s="195"/>
      <c r="ALV64" s="195"/>
      <c r="ALW64" s="195"/>
      <c r="ALX64" s="195"/>
      <c r="ALY64" s="195"/>
      <c r="ALZ64" s="195"/>
      <c r="AMA64" s="195"/>
      <c r="AMB64" s="195"/>
      <c r="AMC64" s="195"/>
      <c r="AMD64" s="195">
        <v>0.14254255000000002</v>
      </c>
      <c r="AME64" s="195">
        <v>1.0765630199999998</v>
      </c>
      <c r="AMF64" s="195"/>
      <c r="AMG64" s="195">
        <v>1.2191055699999997</v>
      </c>
      <c r="AMH64" s="195"/>
      <c r="AMI64" s="195"/>
      <c r="AMJ64" s="195"/>
      <c r="AMK64" s="195">
        <v>6.945134E-2</v>
      </c>
      <c r="AML64" s="195"/>
      <c r="AMM64" s="195">
        <v>6.945134E-2</v>
      </c>
      <c r="AMN64" s="195"/>
      <c r="AMO64" s="195"/>
      <c r="AMP64" s="195"/>
      <c r="AMQ64" s="195"/>
      <c r="AMR64" s="195">
        <f t="shared" si="49"/>
        <v>0</v>
      </c>
      <c r="AMS64" s="195">
        <f t="shared" si="50"/>
        <v>1.2885569099999998</v>
      </c>
      <c r="AMT64" s="195"/>
      <c r="AMU64" s="195"/>
      <c r="AMV64" s="195"/>
      <c r="AMW64" s="195"/>
      <c r="AMX64" s="195"/>
      <c r="AMY64" s="195"/>
      <c r="AMZ64" s="195"/>
      <c r="ANA64" s="195"/>
      <c r="ANB64" s="195"/>
      <c r="ANC64" s="195">
        <v>0.14708451</v>
      </c>
      <c r="AND64" s="195">
        <v>1.0838671099999999</v>
      </c>
      <c r="ANE64" s="195">
        <f t="shared" si="51"/>
        <v>1.2309516199999999</v>
      </c>
      <c r="ANF64" s="195"/>
      <c r="ANG64" s="195"/>
      <c r="ANH64" s="195"/>
      <c r="ANI64" s="195"/>
      <c r="ANJ64" s="195"/>
      <c r="ANK64" s="195"/>
      <c r="ANL64" s="195"/>
      <c r="ANM64" s="195"/>
      <c r="ANN64" s="195"/>
      <c r="ANO64" s="195"/>
      <c r="ANP64" s="195"/>
      <c r="ANQ64" s="195"/>
      <c r="ANR64" s="195">
        <f t="shared" si="52"/>
        <v>1.2309516199999999</v>
      </c>
      <c r="ANS64" s="195"/>
      <c r="ANT64" s="195"/>
      <c r="ANU64" s="195"/>
      <c r="ANV64" s="195"/>
      <c r="ANW64" s="195"/>
      <c r="ANX64" s="195"/>
      <c r="ANY64" s="195"/>
      <c r="ANZ64" s="195"/>
      <c r="AOA64" s="195"/>
      <c r="AOB64" s="195"/>
      <c r="AOC64" s="195">
        <v>1.2149991000000002</v>
      </c>
      <c r="AOD64" s="195">
        <v>1.2149991000000002</v>
      </c>
      <c r="AOE64" s="195"/>
      <c r="AOF64" s="195"/>
      <c r="AOG64" s="195"/>
      <c r="AOH64" s="195"/>
      <c r="AOI64" s="195"/>
      <c r="AOJ64" s="195"/>
      <c r="AOK64" s="195"/>
      <c r="AOL64" s="195"/>
      <c r="AOM64" s="195"/>
      <c r="AON64" s="195"/>
      <c r="AOO64" s="195"/>
      <c r="AOP64" s="195"/>
      <c r="AOQ64" s="195">
        <v>2.0991300000000003E-3</v>
      </c>
      <c r="AOR64" s="195">
        <v>2.0991300000000003E-3</v>
      </c>
      <c r="AOS64" s="195">
        <v>1.2170982300000002</v>
      </c>
      <c r="AOT64" s="195"/>
      <c r="AOU64" s="195"/>
      <c r="AOV64" s="195"/>
      <c r="AOW64" s="195"/>
      <c r="AOX64" s="195">
        <v>3.3342100000000002E-3</v>
      </c>
      <c r="AOY64" s="195"/>
      <c r="AOZ64" s="195"/>
      <c r="APA64" s="195"/>
      <c r="APB64" s="195">
        <f t="shared" si="53"/>
        <v>3.3342100000000002E-3</v>
      </c>
      <c r="APC64" s="195"/>
      <c r="APD64" s="195">
        <v>2.8229899999999996E-3</v>
      </c>
      <c r="APE64" s="195">
        <v>1.2143473200000001</v>
      </c>
      <c r="APF64" s="195"/>
      <c r="APG64" s="195"/>
      <c r="APH64" s="195">
        <v>1.2171703100000002</v>
      </c>
      <c r="API64" s="195"/>
      <c r="APJ64" s="195"/>
      <c r="APK64" s="195"/>
      <c r="APL64" s="195"/>
      <c r="APM64" s="195"/>
      <c r="APN64" s="195"/>
      <c r="APO64" s="195"/>
      <c r="APP64" s="195"/>
      <c r="APQ64" s="195"/>
      <c r="APR64" s="195"/>
      <c r="APS64" s="195"/>
      <c r="APT64" s="195"/>
      <c r="APU64" s="195">
        <f t="shared" si="54"/>
        <v>1.2205045200000002</v>
      </c>
      <c r="APV64" s="195"/>
      <c r="APW64" s="195"/>
      <c r="APX64" s="195"/>
      <c r="APY64" s="195"/>
      <c r="APZ64" s="195"/>
      <c r="AQA64" s="195"/>
      <c r="AQB64" s="195"/>
      <c r="AQC64" s="195"/>
      <c r="AQD64" s="195"/>
      <c r="AQE64" s="195">
        <v>1.490647E-2</v>
      </c>
      <c r="AQF64" s="195"/>
      <c r="AQG64" s="195">
        <v>1.490647E-2</v>
      </c>
      <c r="AQH64" s="195"/>
      <c r="AQI64" s="195"/>
      <c r="AQJ64" s="195"/>
      <c r="AQK64" s="195"/>
      <c r="AQL64" s="195">
        <v>1.1939791800000004</v>
      </c>
      <c r="AQM64" s="195"/>
      <c r="AQN64" s="195"/>
      <c r="AQO64" s="195"/>
      <c r="AQP64" s="195"/>
      <c r="AQQ64" s="195">
        <v>1.1939791800000004</v>
      </c>
      <c r="AQR64" s="195">
        <f t="shared" si="55"/>
        <v>1.2088856500000003</v>
      </c>
      <c r="AQS64" s="195"/>
      <c r="AQT64" s="195">
        <v>3.9968899999999995E-3</v>
      </c>
      <c r="AQU64" s="195"/>
      <c r="AQV64" s="195"/>
      <c r="AQW64" s="195"/>
      <c r="AQX64" s="195">
        <v>3.9968899999999995E-3</v>
      </c>
      <c r="AQY64" s="195"/>
      <c r="AQZ64" s="195"/>
      <c r="ARA64" s="195"/>
      <c r="ARB64" s="195">
        <v>7.147537999999988E-2</v>
      </c>
      <c r="ARC64" s="195">
        <v>1.0240948099999991</v>
      </c>
      <c r="ARD64" s="195">
        <v>1.095570189999999</v>
      </c>
      <c r="ARE64" s="195"/>
      <c r="ARF64" s="195"/>
      <c r="ARG64" s="195"/>
      <c r="ARH64" s="195"/>
      <c r="ARI64" s="195"/>
      <c r="ARJ64" s="195"/>
      <c r="ARK64" s="195"/>
      <c r="ARL64" s="195"/>
      <c r="ARM64" s="195"/>
      <c r="ARN64" s="195"/>
      <c r="ARO64" s="195"/>
      <c r="ARP64" s="195"/>
      <c r="ARQ64" s="195"/>
      <c r="ARR64" s="195"/>
      <c r="ARS64" s="195"/>
      <c r="ART64" s="195">
        <v>1.099567079999999</v>
      </c>
      <c r="ARU64" s="195"/>
      <c r="ARV64" s="195"/>
      <c r="ARW64" s="195"/>
      <c r="ARX64" s="195"/>
      <c r="ARY64" s="195"/>
      <c r="ARZ64" s="195"/>
      <c r="ASA64" s="195">
        <v>0.15556887999999996</v>
      </c>
      <c r="ASB64" s="195">
        <v>0.15556887999999996</v>
      </c>
      <c r="ASC64" s="195">
        <v>1.0878229999999998</v>
      </c>
      <c r="ASD64" s="195"/>
      <c r="ASE64" s="195"/>
      <c r="ASF64" s="195"/>
      <c r="ASG64" s="195"/>
      <c r="ASH64" s="195">
        <v>1.0878229999999998</v>
      </c>
      <c r="ASI64" s="195"/>
      <c r="ASJ64" s="195"/>
      <c r="ASK64" s="195"/>
      <c r="ASL64" s="195"/>
      <c r="ASM64" s="195"/>
      <c r="ASN64" s="195"/>
      <c r="ASO64" s="195"/>
      <c r="ASP64" s="195"/>
      <c r="ASQ64" s="195"/>
      <c r="ASR64" s="195"/>
      <c r="ASS64" s="195"/>
      <c r="AST64" s="195"/>
      <c r="ASU64" s="195">
        <v>1.2433918799999997</v>
      </c>
      <c r="ASV64" s="195"/>
      <c r="ASW64" s="195">
        <v>4.0274099999999995E-3</v>
      </c>
      <c r="ASX64" s="195"/>
      <c r="ASY64" s="195"/>
      <c r="ASZ64" s="195"/>
      <c r="ATA64" s="195">
        <v>4.0274099999999995E-3</v>
      </c>
      <c r="ATB64" s="195"/>
      <c r="ATC64" s="195">
        <v>1.490647E-2</v>
      </c>
      <c r="ATD64" s="195"/>
      <c r="ATE64" s="195">
        <v>1.19081261</v>
      </c>
      <c r="ATF64" s="195"/>
      <c r="ATG64" s="195">
        <v>1.2057190799999999</v>
      </c>
      <c r="ATH64" s="195"/>
      <c r="ATI64" s="195"/>
      <c r="ATJ64" s="195"/>
      <c r="ATK64" s="195"/>
      <c r="ATL64" s="195"/>
      <c r="ATM64" s="195"/>
      <c r="ATN64" s="195"/>
      <c r="ATO64" s="195"/>
      <c r="ATP64" s="195"/>
      <c r="ATQ64" s="195"/>
      <c r="ATR64" s="195">
        <v>4.3927000000000003E-3</v>
      </c>
      <c r="ATS64" s="195">
        <v>4.3927000000000003E-3</v>
      </c>
      <c r="ATT64" s="195"/>
      <c r="ATU64" s="195"/>
      <c r="ATV64" s="195">
        <v>1.2141391899999998</v>
      </c>
      <c r="ATW64" s="195"/>
      <c r="ATX64" s="195"/>
      <c r="ATY64" s="195">
        <v>1.490647E-2</v>
      </c>
      <c r="ATZ64" s="195"/>
      <c r="AUA64" s="195">
        <v>1.490647E-2</v>
      </c>
      <c r="AUB64" s="195"/>
      <c r="AUC64" s="195"/>
      <c r="AUD64" s="195"/>
      <c r="AUE64" s="195"/>
      <c r="AUF64" s="195">
        <v>1.19568835</v>
      </c>
      <c r="AUG64" s="195">
        <v>1.19568835</v>
      </c>
      <c r="AUH64" s="195"/>
      <c r="AUI64" s="195">
        <v>2.089388E-2</v>
      </c>
      <c r="AUJ64" s="195"/>
      <c r="AUK64" s="195"/>
      <c r="AUL64" s="195"/>
      <c r="AUM64" s="195">
        <v>2.089388E-2</v>
      </c>
      <c r="AUN64" s="195"/>
      <c r="AUO64" s="195"/>
      <c r="AUP64" s="195"/>
      <c r="AUQ64" s="195"/>
      <c r="AUR64" s="195"/>
      <c r="AUS64" s="195"/>
      <c r="AUT64" s="195"/>
      <c r="AUU64" s="195"/>
      <c r="AUV64" s="195"/>
      <c r="AUW64" s="195"/>
      <c r="AUX64" s="195"/>
      <c r="AUY64" s="195">
        <v>1.2314886999999999</v>
      </c>
      <c r="AUZ64" s="195">
        <v>7.7908299999999899E-3</v>
      </c>
      <c r="AVA64" s="195">
        <v>7.7908299999999899E-3</v>
      </c>
      <c r="AVB64" s="195"/>
      <c r="AVC64" s="195"/>
      <c r="AVD64" s="195"/>
      <c r="AVE64" s="195"/>
      <c r="AVF64" s="195"/>
      <c r="AVG64" s="195"/>
      <c r="AVH64" s="195"/>
      <c r="AVI64" s="195">
        <v>1.4906469999999979E-2</v>
      </c>
      <c r="AVJ64" s="195"/>
      <c r="AVK64" s="195">
        <v>1.6376970000000001E-2</v>
      </c>
      <c r="AVL64" s="195">
        <v>1.2100211199999982</v>
      </c>
      <c r="AVM64" s="195">
        <v>1.2413045599999981</v>
      </c>
      <c r="AVN64" s="195"/>
      <c r="AVO64" s="195"/>
      <c r="AVP64" s="195"/>
      <c r="AVQ64" s="195"/>
      <c r="AVR64" s="195"/>
      <c r="AVS64" s="195"/>
      <c r="AVT64" s="195"/>
      <c r="AVU64" s="195"/>
      <c r="AVV64" s="195"/>
      <c r="AVW64" s="195"/>
      <c r="AVX64" s="195"/>
      <c r="AVY64" s="195"/>
      <c r="AVZ64" s="195">
        <v>1.2490953899999981</v>
      </c>
      <c r="AWA64" s="195"/>
      <c r="AWB64" s="195"/>
      <c r="AWC64" s="195"/>
      <c r="AWD64" s="195"/>
      <c r="AWE64" s="195"/>
      <c r="AWF64" s="195"/>
      <c r="AWG64" s="195"/>
      <c r="AWH64" s="195"/>
      <c r="AWI64" s="195">
        <v>1.4906469999999979E-2</v>
      </c>
      <c r="AWJ64" s="195"/>
      <c r="AWK64" s="195"/>
      <c r="AWL64" s="195">
        <v>1.4906469999999979E-2</v>
      </c>
      <c r="AWM64" s="195"/>
      <c r="AWN64" s="195"/>
      <c r="AWO64" s="195"/>
      <c r="AWP64" s="195">
        <v>1.3585887755102041E-2</v>
      </c>
      <c r="AWQ64" s="195">
        <v>0</v>
      </c>
      <c r="AWR64" s="195">
        <f t="shared" si="56"/>
        <v>1.3585887755102041E-2</v>
      </c>
      <c r="AWS64" s="253">
        <v>0</v>
      </c>
      <c r="AWT64" s="253">
        <v>0.64128204956268253</v>
      </c>
      <c r="AWU64" s="253"/>
      <c r="AWV64" s="253"/>
      <c r="AWW64" s="253">
        <f t="shared" si="57"/>
        <v>0.64128204956268253</v>
      </c>
      <c r="AWX64" s="253">
        <v>0.56307916000000002</v>
      </c>
      <c r="AWY64" s="253"/>
      <c r="AWZ64" s="253">
        <f t="shared" si="58"/>
        <v>0.56307916000000002</v>
      </c>
      <c r="AXA64" s="253">
        <f t="shared" si="59"/>
        <v>1.2328535673177847</v>
      </c>
      <c r="AXB64" s="195">
        <f t="shared" si="60"/>
        <v>15.71669445731778</v>
      </c>
      <c r="AXC64" s="253"/>
      <c r="AXD64" s="253"/>
      <c r="AXE64" s="253">
        <f t="shared" si="61"/>
        <v>0</v>
      </c>
      <c r="AXF64" s="253"/>
      <c r="AXG64" s="253"/>
      <c r="AXH64" s="253"/>
      <c r="AXI64" s="253"/>
      <c r="AXJ64" s="253"/>
      <c r="AXK64" s="253">
        <f t="shared" si="62"/>
        <v>0</v>
      </c>
      <c r="AXL64" s="253"/>
      <c r="AXM64" s="253"/>
      <c r="AXN64" s="253"/>
      <c r="AXO64" s="253"/>
      <c r="AXP64" s="253">
        <v>7.7743959183673453E-2</v>
      </c>
      <c r="AXQ64" s="253">
        <f t="shared" si="63"/>
        <v>7.7743959183673453E-2</v>
      </c>
      <c r="AXR64" s="253">
        <v>0</v>
      </c>
      <c r="AXS64" s="253">
        <v>0.48702916180758016</v>
      </c>
      <c r="AXT64" s="253">
        <v>0</v>
      </c>
      <c r="AXU64" s="253">
        <v>0</v>
      </c>
      <c r="AXV64" s="253">
        <f t="shared" si="64"/>
        <v>0.48702916180758016</v>
      </c>
      <c r="AXW64" s="253">
        <v>1.4906469387755101E-2</v>
      </c>
      <c r="AXX64" s="253">
        <v>0</v>
      </c>
      <c r="AXY64" s="253"/>
      <c r="AXZ64" s="253"/>
      <c r="AYA64" s="253">
        <v>1.7615393586005829E-3</v>
      </c>
      <c r="AYB64" s="253">
        <f t="shared" si="65"/>
        <v>1.6668008746355684E-2</v>
      </c>
      <c r="AYC64" s="253">
        <f t="shared" si="231"/>
        <v>0.58144112973760931</v>
      </c>
      <c r="AYD64" s="253">
        <v>0.20445851895043729</v>
      </c>
      <c r="AYE64" s="253"/>
      <c r="AYF64" s="253"/>
      <c r="AYG64" s="253"/>
      <c r="AYH64" s="253"/>
      <c r="AYI64" s="253">
        <f t="shared" si="66"/>
        <v>0.20445851895043729</v>
      </c>
      <c r="AYJ64" s="253"/>
      <c r="AYK64" s="253"/>
      <c r="AYL64" s="253"/>
      <c r="AYM64" s="253"/>
      <c r="AYN64" s="253"/>
      <c r="AYO64" s="253">
        <f t="shared" si="67"/>
        <v>0</v>
      </c>
      <c r="AYP64" s="253"/>
      <c r="AYQ64" s="253"/>
      <c r="AYR64" s="253"/>
      <c r="AYS64" s="253">
        <v>9.9288588921282811E-2</v>
      </c>
      <c r="AYT64" s="253">
        <v>0.69921759183673482</v>
      </c>
      <c r="AYU64" s="253">
        <f t="shared" si="68"/>
        <v>0.7985061807580176</v>
      </c>
      <c r="AYV64" s="253"/>
      <c r="AYW64" s="253"/>
      <c r="AYX64" s="253"/>
      <c r="AYY64" s="253">
        <f t="shared" si="69"/>
        <v>0</v>
      </c>
      <c r="AYZ64" s="253">
        <f t="shared" si="70"/>
        <v>1.0029646997084549</v>
      </c>
      <c r="AZA64" s="253"/>
      <c r="AZB64" s="253"/>
      <c r="AZC64" s="253"/>
      <c r="AZD64" s="253"/>
      <c r="AZE64" s="253"/>
      <c r="AZF64" s="253">
        <f t="shared" si="71"/>
        <v>0</v>
      </c>
      <c r="AZG64" s="253"/>
      <c r="AZH64" s="253">
        <v>1.0030899416909621E-2</v>
      </c>
      <c r="AZI64" s="253"/>
      <c r="AZJ64" s="253"/>
      <c r="AZK64" s="253"/>
      <c r="AZL64" s="253">
        <f t="shared" si="72"/>
        <v>1.0030899416909621E-2</v>
      </c>
      <c r="AZM64" s="253"/>
      <c r="AZN64" s="253"/>
      <c r="AZO64" s="253"/>
      <c r="AZP64" s="253">
        <v>0.85356684256559756</v>
      </c>
      <c r="AZQ64" s="253"/>
      <c r="AZR64" s="253">
        <f t="shared" si="73"/>
        <v>0.85356684256559756</v>
      </c>
      <c r="AZS64" s="253"/>
      <c r="AZT64" s="253"/>
      <c r="AZU64" s="253"/>
      <c r="AZV64" s="253"/>
      <c r="AZW64" s="253"/>
      <c r="AZX64" s="253">
        <f t="shared" si="74"/>
        <v>0</v>
      </c>
      <c r="AZY64" s="253"/>
      <c r="AZZ64" s="253"/>
      <c r="BAA64" s="253">
        <f t="shared" si="75"/>
        <v>0</v>
      </c>
      <c r="BAB64" s="253">
        <f t="shared" si="76"/>
        <v>0.86359774198250716</v>
      </c>
      <c r="BAC64" s="253"/>
      <c r="BAD64" s="253"/>
      <c r="BAE64" s="253"/>
      <c r="BAF64" s="253">
        <f t="shared" si="77"/>
        <v>0</v>
      </c>
      <c r="BAG64" s="253"/>
      <c r="BAH64" s="253"/>
      <c r="BAI64" s="253"/>
      <c r="BAJ64" s="253"/>
      <c r="BAK64" s="253">
        <f t="shared" si="78"/>
        <v>0</v>
      </c>
      <c r="BAL64" s="253"/>
      <c r="BAM64" s="253"/>
      <c r="BAN64" s="253"/>
      <c r="BAO64" s="253"/>
      <c r="BAP64" s="253">
        <v>2.0649505583090386</v>
      </c>
      <c r="BAQ64" s="253">
        <f t="shared" si="79"/>
        <v>2.0649505583090386</v>
      </c>
      <c r="BAR64" s="253"/>
      <c r="BAS64" s="253"/>
      <c r="BAT64" s="253"/>
      <c r="BAU64" s="253"/>
      <c r="BAV64" s="253"/>
      <c r="BAW64" s="253">
        <f t="shared" si="80"/>
        <v>0</v>
      </c>
      <c r="BAX64" s="253"/>
      <c r="BAY64" s="253"/>
      <c r="BAZ64" s="253"/>
      <c r="BBA64" s="253"/>
      <c r="BBB64" s="253">
        <f t="shared" si="81"/>
        <v>0</v>
      </c>
      <c r="BBC64" s="253">
        <f t="shared" si="82"/>
        <v>2.0649505583090386</v>
      </c>
      <c r="BBD64" s="253"/>
      <c r="BBE64" s="253"/>
      <c r="BBF64" s="253"/>
      <c r="BBG64" s="253"/>
      <c r="BBH64" s="253"/>
      <c r="BBI64" s="253">
        <f t="shared" si="83"/>
        <v>0</v>
      </c>
      <c r="BBJ64" s="253">
        <v>1.0030899416909621E-2</v>
      </c>
      <c r="BBK64" s="253"/>
      <c r="BBL64" s="253"/>
      <c r="BBM64" s="253"/>
      <c r="BBN64" s="253"/>
      <c r="BBO64" s="253">
        <f t="shared" si="84"/>
        <v>1.0030899416909621E-2</v>
      </c>
      <c r="BBP64" s="253">
        <v>0.8742096195335276</v>
      </c>
      <c r="BBQ64" s="253"/>
      <c r="BBR64" s="253">
        <v>0.130031832361516</v>
      </c>
      <c r="BBS64" s="253"/>
      <c r="BBT64" s="253"/>
      <c r="BBU64" s="253">
        <f t="shared" si="85"/>
        <v>1.0042414518950435</v>
      </c>
      <c r="BBV64" s="253"/>
      <c r="BBW64" s="253"/>
      <c r="BBX64" s="253"/>
      <c r="BBY64" s="253"/>
      <c r="BBZ64" s="253"/>
      <c r="BCA64" s="253">
        <f t="shared" si="86"/>
        <v>0</v>
      </c>
      <c r="BCB64" s="253">
        <f t="shared" si="87"/>
        <v>1.0142723513119531</v>
      </c>
      <c r="BCC64" s="253"/>
      <c r="BCD64" s="253"/>
      <c r="BCE64" s="253"/>
      <c r="BCF64" s="253"/>
      <c r="BCG64" s="253">
        <v>1.0030899416909621E-2</v>
      </c>
      <c r="BCH64" s="253">
        <f t="shared" si="88"/>
        <v>1.0030899416909621E-2</v>
      </c>
      <c r="BCI64" s="253"/>
      <c r="BCJ64" s="253"/>
      <c r="BCK64" s="253"/>
      <c r="BCL64" s="253"/>
      <c r="BCM64" s="253">
        <f t="shared" si="232"/>
        <v>0</v>
      </c>
      <c r="BCN64" s="253"/>
      <c r="BCO64" s="253"/>
      <c r="BCP64" s="253"/>
      <c r="BCQ64" s="253"/>
      <c r="BCR64" s="253"/>
      <c r="BCS64" s="253">
        <f t="shared" si="89"/>
        <v>0</v>
      </c>
      <c r="BCT64" s="253">
        <v>4.56435E-3</v>
      </c>
      <c r="BCU64" s="253"/>
      <c r="BCV64" s="253"/>
      <c r="BCW64" s="253"/>
      <c r="BCX64" s="253">
        <f t="shared" si="90"/>
        <v>4.56435E-3</v>
      </c>
      <c r="BCY64" s="253">
        <v>1.0186954100000001</v>
      </c>
      <c r="BCZ64" s="253"/>
      <c r="BDA64" s="253">
        <f t="shared" si="91"/>
        <v>1.0186954100000001</v>
      </c>
      <c r="BDB64" s="253">
        <f t="shared" si="92"/>
        <v>1.0332906594169098</v>
      </c>
      <c r="BDC64" s="253"/>
      <c r="BDD64" s="253"/>
      <c r="BDE64" s="253"/>
      <c r="BDF64" s="253">
        <f t="shared" si="233"/>
        <v>0</v>
      </c>
      <c r="BDG64" s="253"/>
      <c r="BDH64" s="253"/>
      <c r="BDI64" s="253">
        <v>8.0461000000000005E-3</v>
      </c>
      <c r="BDJ64" s="253"/>
      <c r="BDK64" s="253">
        <v>1.0030899999999999E-2</v>
      </c>
      <c r="BDL64" s="253">
        <f t="shared" si="93"/>
        <v>1.8076999999999999E-2</v>
      </c>
      <c r="BDM64" s="253">
        <v>3.9206899999999992E-3</v>
      </c>
      <c r="BDN64" s="253"/>
      <c r="BDO64" s="253"/>
      <c r="BDP64" s="253"/>
      <c r="BDQ64" s="253">
        <f t="shared" si="94"/>
        <v>3.9206899999999992E-3</v>
      </c>
      <c r="BDR64" s="253"/>
      <c r="BDS64" s="253"/>
      <c r="BDT64" s="253"/>
      <c r="BDU64" s="253"/>
      <c r="BDV64" s="253">
        <v>1.0220266199999999</v>
      </c>
      <c r="BDW64" s="253">
        <f t="shared" si="95"/>
        <v>1.0220266199999999</v>
      </c>
      <c r="BDX64" s="253"/>
      <c r="BDY64" s="253"/>
      <c r="BDZ64" s="253"/>
      <c r="BEA64" s="253"/>
      <c r="BEB64" s="253">
        <v>9.434239067055393E-3</v>
      </c>
      <c r="BEC64" s="253">
        <f t="shared" si="96"/>
        <v>9.434239067055393E-3</v>
      </c>
      <c r="BED64" s="253">
        <f t="shared" si="97"/>
        <v>1.0534585490670554</v>
      </c>
      <c r="BEE64" s="253"/>
      <c r="BEF64" s="253"/>
      <c r="BEG64" s="253"/>
      <c r="BEH64" s="253"/>
      <c r="BEI64" s="253">
        <f t="shared" si="98"/>
        <v>0</v>
      </c>
      <c r="BEJ64" s="253"/>
      <c r="BEK64" s="253"/>
      <c r="BEL64" s="253"/>
      <c r="BEM64" s="253"/>
      <c r="BEN64" s="253">
        <v>1.0030899416909621E-2</v>
      </c>
      <c r="BEO64" s="253">
        <f t="shared" si="99"/>
        <v>1.0030899416909621E-2</v>
      </c>
      <c r="BEP64" s="253"/>
      <c r="BEQ64" s="253"/>
      <c r="BER64" s="253"/>
      <c r="BES64" s="253"/>
      <c r="BET64" s="253"/>
      <c r="BEU64" s="253">
        <f t="shared" si="234"/>
        <v>0</v>
      </c>
      <c r="BEV64" s="253"/>
      <c r="BEW64" s="253"/>
      <c r="BEX64" s="253"/>
      <c r="BEY64" s="253"/>
      <c r="BEZ64" s="253">
        <v>0.11954441399416908</v>
      </c>
      <c r="BFA64" s="253">
        <f t="shared" si="100"/>
        <v>0.11954441399416908</v>
      </c>
      <c r="BFB64" s="253"/>
      <c r="BFC64" s="253">
        <f t="shared" si="101"/>
        <v>0</v>
      </c>
      <c r="BFD64" s="253">
        <f t="shared" si="235"/>
        <v>0.1295753134110787</v>
      </c>
      <c r="BFE64" s="253">
        <v>0.9074982463556851</v>
      </c>
      <c r="BFF64" s="253"/>
      <c r="BFG64" s="253"/>
      <c r="BFH64" s="253"/>
      <c r="BFI64" s="253">
        <f t="shared" si="102"/>
        <v>0.9074982463556851</v>
      </c>
      <c r="BFJ64" s="253"/>
      <c r="BFK64" s="253">
        <v>2.3395309037900873E-2</v>
      </c>
      <c r="BFL64" s="253"/>
      <c r="BFM64" s="253"/>
      <c r="BFN64" s="253">
        <v>1.8068348396501455E-2</v>
      </c>
      <c r="BFO64" s="253">
        <f t="shared" si="103"/>
        <v>4.1463657434402328E-2</v>
      </c>
      <c r="BFP64" s="253">
        <v>5.5608104956268228E-3</v>
      </c>
      <c r="BFQ64" s="253"/>
      <c r="BFR64" s="253"/>
      <c r="BFS64" s="253"/>
      <c r="BFT64" s="253"/>
      <c r="BFU64" s="253">
        <f t="shared" si="236"/>
        <v>5.5608104956268228E-3</v>
      </c>
      <c r="BFV64" s="253"/>
      <c r="BFW64" s="253"/>
      <c r="BFX64" s="253"/>
      <c r="BFY64" s="253"/>
      <c r="BFZ64" s="253">
        <v>2.5066390670553929E-2</v>
      </c>
      <c r="BGA64" s="253">
        <f t="shared" si="104"/>
        <v>2.5066390670553929E-2</v>
      </c>
      <c r="BGB64" s="253"/>
      <c r="BGC64" s="253"/>
      <c r="BGD64" s="253"/>
      <c r="BGE64" s="253">
        <f t="shared" si="105"/>
        <v>0</v>
      </c>
      <c r="BGF64" s="253">
        <f t="shared" si="237"/>
        <v>0.97958910495626816</v>
      </c>
      <c r="BGG64" s="253">
        <v>0.92056404956268212</v>
      </c>
      <c r="BGH64" s="253"/>
      <c r="BGI64" s="253">
        <f t="shared" si="106"/>
        <v>0.92056404956268212</v>
      </c>
      <c r="BGJ64" s="253">
        <v>0.10280670408163266</v>
      </c>
      <c r="BGK64" s="253"/>
      <c r="BGL64" s="253"/>
      <c r="BGM64" s="253">
        <v>1.370456997084548E-2</v>
      </c>
      <c r="BGN64" s="253"/>
      <c r="BGO64" s="253">
        <f t="shared" si="107"/>
        <v>0.11651127405247813</v>
      </c>
      <c r="BGP64" s="253"/>
      <c r="BGQ64" s="253"/>
      <c r="BGR64" s="253"/>
      <c r="BGS64" s="253"/>
      <c r="BGT64" s="253"/>
      <c r="BGU64" s="253">
        <f t="shared" si="108"/>
        <v>0</v>
      </c>
      <c r="BGV64" s="253"/>
      <c r="BGW64" s="253"/>
      <c r="BGX64" s="253">
        <v>0.1190532026239067</v>
      </c>
      <c r="BGY64" s="253"/>
      <c r="BGZ64" s="253"/>
      <c r="BHA64" s="253">
        <f t="shared" si="109"/>
        <v>0.1190532026239067</v>
      </c>
      <c r="BHB64" s="253">
        <v>3.7393702623906705E-3</v>
      </c>
      <c r="BHC64" s="253">
        <v>0.91772291982507281</v>
      </c>
      <c r="BHD64" s="253">
        <v>1.4156479591836734E-2</v>
      </c>
      <c r="BHE64" s="253"/>
      <c r="BHF64" s="253"/>
      <c r="BHG64" s="253">
        <f t="shared" si="110"/>
        <v>0.93561876967930024</v>
      </c>
      <c r="BHH64" s="253">
        <f t="shared" si="111"/>
        <v>2.0917472959183669</v>
      </c>
      <c r="BHI64" s="253"/>
      <c r="BHJ64" s="253"/>
      <c r="BHK64" s="253"/>
      <c r="BHL64" s="253"/>
      <c r="BHM64" s="253">
        <f t="shared" si="112"/>
        <v>0</v>
      </c>
      <c r="BHN64" s="253">
        <v>4.0594999999999997E-3</v>
      </c>
      <c r="BHO64" s="253"/>
      <c r="BHP64" s="253"/>
      <c r="BHQ64" s="253">
        <v>1.090851166180758E-2</v>
      </c>
      <c r="BHR64" s="253"/>
      <c r="BHS64" s="253">
        <f t="shared" si="113"/>
        <v>1.4968011661807581E-2</v>
      </c>
      <c r="BHT64" s="253"/>
      <c r="BHU64" s="253">
        <v>1.0030899416909621E-2</v>
      </c>
      <c r="BHV64" s="253"/>
      <c r="BHW64" s="253"/>
      <c r="BHX64" s="253"/>
      <c r="BHY64" s="253">
        <f t="shared" si="114"/>
        <v>1.0030899416909621E-2</v>
      </c>
      <c r="BHZ64" s="253">
        <v>0.1141272915451895</v>
      </c>
      <c r="BIA64" s="253">
        <v>0.91770508454810495</v>
      </c>
      <c r="BIB64" s="253">
        <v>2.8229897959183674E-3</v>
      </c>
      <c r="BIC64" s="253"/>
      <c r="BID64" s="253"/>
      <c r="BIE64" s="253">
        <f t="shared" si="115"/>
        <v>1.0346553658892128</v>
      </c>
      <c r="BIF64" s="253"/>
      <c r="BIG64" s="253">
        <f t="shared" si="116"/>
        <v>0</v>
      </c>
      <c r="BIH64" s="253">
        <f t="shared" si="117"/>
        <v>1.05965427696793</v>
      </c>
      <c r="BII64" s="253"/>
      <c r="BIJ64" s="253"/>
      <c r="BIK64" s="253"/>
      <c r="BIL64" s="253"/>
      <c r="BIM64" s="253">
        <f t="shared" si="118"/>
        <v>0</v>
      </c>
      <c r="BIN64" s="253">
        <v>8.7608790087463553E-3</v>
      </c>
      <c r="BIO64" s="253"/>
      <c r="BIP64" s="253"/>
      <c r="BIQ64" s="253"/>
      <c r="BIR64" s="253">
        <v>5.2214198250728856E-3</v>
      </c>
      <c r="BIS64" s="253">
        <f t="shared" si="119"/>
        <v>1.398229883381924E-2</v>
      </c>
      <c r="BIT64" s="253"/>
      <c r="BIU64" s="253"/>
      <c r="BIV64" s="253"/>
      <c r="BIW64" s="253"/>
      <c r="BIX64" s="253"/>
      <c r="BIY64" s="253">
        <f t="shared" si="120"/>
        <v>0</v>
      </c>
      <c r="BIZ64" s="253"/>
      <c r="BJA64" s="253">
        <v>0.89649227696792988</v>
      </c>
      <c r="BJB64" s="253"/>
      <c r="BJC64" s="253"/>
      <c r="BJD64" s="253">
        <f t="shared" si="121"/>
        <v>0.89649227696792988</v>
      </c>
      <c r="BJE64" s="253"/>
      <c r="BJF64" s="253"/>
      <c r="BJG64" s="253"/>
      <c r="BJH64" s="253"/>
      <c r="BJI64" s="253">
        <f t="shared" si="122"/>
        <v>0</v>
      </c>
      <c r="BJJ64" s="253">
        <f t="shared" si="123"/>
        <v>0.91047457580174918</v>
      </c>
      <c r="BJK64" s="253">
        <f t="shared" si="238"/>
        <v>12.785016256588918</v>
      </c>
      <c r="BJL64" s="253"/>
      <c r="BJM64" s="253"/>
      <c r="BJN64" s="253"/>
      <c r="BJO64" s="253"/>
      <c r="BJP64" s="253"/>
      <c r="BJQ64" s="253">
        <f t="shared" si="124"/>
        <v>0</v>
      </c>
      <c r="BJR64" s="253"/>
      <c r="BJS64" s="253"/>
      <c r="BJT64" s="253"/>
      <c r="BJU64" s="253"/>
      <c r="BJV64" s="253">
        <v>0.39450450728862951</v>
      </c>
      <c r="BJW64" s="253">
        <f t="shared" si="125"/>
        <v>0.39450450728862951</v>
      </c>
      <c r="BJX64" s="253"/>
      <c r="BJY64" s="253"/>
      <c r="BJZ64" s="253"/>
      <c r="BKA64" s="253"/>
      <c r="BKB64" s="253">
        <f t="shared" si="126"/>
        <v>0</v>
      </c>
      <c r="BKC64" s="253"/>
      <c r="BKD64" s="253"/>
      <c r="BKE64" s="253">
        <v>5.2214198250728899E-3</v>
      </c>
      <c r="BKF64" s="253"/>
      <c r="BKG64" s="253"/>
      <c r="BKH64" s="253">
        <f t="shared" si="127"/>
        <v>5.2214198250728899E-3</v>
      </c>
      <c r="BKI64" s="253">
        <f t="shared" si="128"/>
        <v>0.39972592711370242</v>
      </c>
      <c r="BKJ64" s="253"/>
      <c r="BKK64" s="253"/>
      <c r="BKL64" s="253"/>
      <c r="BKM64" s="253"/>
      <c r="BKN64" s="253"/>
      <c r="BKO64" s="253">
        <f t="shared" si="129"/>
        <v>0</v>
      </c>
      <c r="BKP64" s="253"/>
      <c r="BKQ64" s="253"/>
      <c r="BKR64" s="253"/>
      <c r="BKS64" s="253"/>
      <c r="BKT64" s="253"/>
      <c r="BKU64" s="253">
        <f t="shared" si="130"/>
        <v>0</v>
      </c>
      <c r="BKV64" s="253"/>
      <c r="BKW64" s="253"/>
      <c r="BKX64" s="253"/>
      <c r="BKY64" s="253">
        <f t="shared" si="131"/>
        <v>0</v>
      </c>
      <c r="BKZ64" s="253"/>
      <c r="BLA64" s="253"/>
      <c r="BLB64" s="253"/>
      <c r="BLC64" s="253"/>
      <c r="BLD64" s="253"/>
      <c r="BLE64" s="253">
        <f t="shared" si="132"/>
        <v>0</v>
      </c>
      <c r="BLF64" s="196">
        <f t="shared" si="133"/>
        <v>0</v>
      </c>
      <c r="BLG64" s="253">
        <v>0.28834350437317774</v>
      </c>
      <c r="BLH64" s="253"/>
      <c r="BLI64" s="253">
        <v>2.0149999999999999E-3</v>
      </c>
      <c r="BLJ64" s="253">
        <v>0.14319865160349865</v>
      </c>
      <c r="BLK64" s="253"/>
      <c r="BLL64" s="253">
        <f t="shared" si="134"/>
        <v>0.43355715597667638</v>
      </c>
      <c r="BLM64" s="253"/>
      <c r="BLN64" s="253"/>
      <c r="BLO64" s="253"/>
      <c r="BLP64" s="253"/>
      <c r="BLQ64" s="253"/>
      <c r="BLR64" s="196">
        <f t="shared" si="135"/>
        <v>0</v>
      </c>
      <c r="BLS64" s="253"/>
      <c r="BLT64" s="253"/>
      <c r="BLU64" s="253"/>
      <c r="BLV64" s="253"/>
      <c r="BLW64" s="253"/>
      <c r="BLX64" s="196">
        <f t="shared" si="239"/>
        <v>0</v>
      </c>
      <c r="BLY64" s="253"/>
      <c r="BLZ64" s="253"/>
      <c r="BMA64" s="253"/>
      <c r="BMB64" s="253">
        <v>0.43111726</v>
      </c>
      <c r="BMC64" s="253"/>
      <c r="BMD64" s="196">
        <f t="shared" si="136"/>
        <v>0.43111726</v>
      </c>
      <c r="BME64" s="253"/>
      <c r="BMF64" s="253">
        <v>6.2150080000000003E-2</v>
      </c>
      <c r="BMG64" s="253"/>
      <c r="BMH64" s="196">
        <f t="shared" si="137"/>
        <v>6.2150080000000003E-2</v>
      </c>
      <c r="BMI64" s="196">
        <f t="shared" si="138"/>
        <v>0.92682449597667638</v>
      </c>
      <c r="BMJ64" s="253"/>
      <c r="BMK64" s="196">
        <f t="shared" si="139"/>
        <v>0</v>
      </c>
      <c r="BML64" s="253">
        <v>2.1683540000000001E-2</v>
      </c>
      <c r="BMM64" s="253"/>
      <c r="BMN64" s="253"/>
      <c r="BMO64" s="253">
        <v>2.2325599999999998E-3</v>
      </c>
      <c r="BMP64" s="253"/>
      <c r="BMQ64" s="196">
        <f t="shared" si="140"/>
        <v>2.3916100000000003E-2</v>
      </c>
      <c r="BMR64" s="253"/>
      <c r="BMS64" s="253"/>
      <c r="BMT64" s="253"/>
      <c r="BMU64" s="253"/>
      <c r="BMV64" s="253"/>
      <c r="BMW64" s="196">
        <f t="shared" si="141"/>
        <v>0</v>
      </c>
      <c r="BMX64" s="253">
        <v>2.9389400000000001E-3</v>
      </c>
      <c r="BMY64" s="253"/>
      <c r="BMZ64" s="253">
        <v>0.50897309000000002</v>
      </c>
      <c r="BNA64" s="253"/>
      <c r="BNB64" s="253">
        <v>9.6484299999999995E-3</v>
      </c>
      <c r="BNC64" s="196">
        <f t="shared" si="142"/>
        <v>0.52156046</v>
      </c>
      <c r="BND64" s="253"/>
      <c r="BNE64" s="253"/>
      <c r="BNF64" s="253"/>
      <c r="BNG64" s="253"/>
      <c r="BNH64" s="253"/>
      <c r="BNI64" s="196">
        <f t="shared" si="143"/>
        <v>0</v>
      </c>
      <c r="BNJ64" s="196">
        <f t="shared" si="144"/>
        <v>0.54547656</v>
      </c>
      <c r="BNK64" s="253"/>
      <c r="BNL64" s="253">
        <v>1.4652348800000001</v>
      </c>
      <c r="BNM64" s="253"/>
      <c r="BNN64" s="253">
        <v>1.008559E-2</v>
      </c>
      <c r="BNO64" s="253"/>
      <c r="BNP64" s="196">
        <f t="shared" si="145"/>
        <v>1.4753204700000002</v>
      </c>
      <c r="BNQ64" s="253"/>
      <c r="BNR64" s="253"/>
      <c r="BNS64" s="253"/>
      <c r="BNT64" s="253"/>
      <c r="BNU64" s="253"/>
      <c r="BNV64" s="196">
        <f t="shared" si="146"/>
        <v>0</v>
      </c>
      <c r="BNW64" s="253"/>
      <c r="BNX64" s="253"/>
      <c r="BNY64" s="253"/>
      <c r="BNZ64" s="253">
        <v>0.60244825999999985</v>
      </c>
      <c r="BOA64" s="253"/>
      <c r="BOB64" s="196">
        <f t="shared" si="147"/>
        <v>0.60244825999999985</v>
      </c>
      <c r="BOC64" s="253"/>
      <c r="BOD64" s="253"/>
      <c r="BOE64" s="253"/>
      <c r="BOF64" s="253"/>
      <c r="BOG64" s="253"/>
      <c r="BOH64" s="196">
        <f t="shared" si="148"/>
        <v>0</v>
      </c>
      <c r="BOI64" s="253"/>
      <c r="BOJ64" s="196">
        <f t="shared" si="149"/>
        <v>0</v>
      </c>
      <c r="BOK64" s="196">
        <f t="shared" si="150"/>
        <v>2.0777687299999998</v>
      </c>
      <c r="BOL64" s="253"/>
      <c r="BOM64" s="253"/>
      <c r="BON64" s="253"/>
      <c r="BOO64" s="196">
        <f t="shared" si="240"/>
        <v>0</v>
      </c>
      <c r="BOP64" s="196"/>
      <c r="BOQ64" s="196"/>
      <c r="BOR64" s="196"/>
      <c r="BOS64" s="196"/>
      <c r="BOT64" s="196"/>
      <c r="BOU64" s="196">
        <f t="shared" si="151"/>
        <v>0</v>
      </c>
      <c r="BOV64" s="196"/>
      <c r="BOW64" s="196"/>
      <c r="BOX64" s="196"/>
      <c r="BOY64" s="196"/>
      <c r="BOZ64" s="196"/>
      <c r="BPA64" s="196">
        <v>0.59456785999999984</v>
      </c>
      <c r="BPB64" s="196">
        <f t="shared" si="152"/>
        <v>0.59456785999999984</v>
      </c>
      <c r="BPC64" s="196"/>
      <c r="BPD64" s="196"/>
      <c r="BPE64" s="196">
        <v>2.4037279999999998E-2</v>
      </c>
      <c r="BPF64" s="196">
        <v>2.6008159999999999E-2</v>
      </c>
      <c r="BPG64" s="196">
        <f t="shared" si="153"/>
        <v>5.0045439999999997E-2</v>
      </c>
      <c r="BPH64" s="196"/>
      <c r="BPI64" s="196"/>
      <c r="BPJ64" s="196"/>
      <c r="BPK64" s="196">
        <f t="shared" si="154"/>
        <v>0</v>
      </c>
      <c r="BPL64" s="196">
        <f t="shared" si="155"/>
        <v>0.64461329999999983</v>
      </c>
      <c r="BPM64" s="196"/>
      <c r="BPN64" s="196"/>
      <c r="BPO64" s="196">
        <f t="shared" si="156"/>
        <v>0</v>
      </c>
      <c r="BPP64" s="196"/>
      <c r="BPQ64" s="196"/>
      <c r="BPR64" s="196"/>
      <c r="BPS64" s="196"/>
      <c r="BPT64" s="196"/>
      <c r="BPU64" s="196">
        <f t="shared" si="157"/>
        <v>0</v>
      </c>
      <c r="BPV64" s="196"/>
      <c r="BPW64" s="196"/>
      <c r="BPX64" s="196">
        <v>9.2893980000000001E-2</v>
      </c>
      <c r="BPY64" s="196">
        <v>0.55690903000000003</v>
      </c>
      <c r="BPZ64" s="196">
        <f t="shared" si="241"/>
        <v>0.64980301000000007</v>
      </c>
      <c r="BQA64" s="196"/>
      <c r="BQB64" s="196"/>
      <c r="BQC64" s="196"/>
      <c r="BQD64" s="196"/>
      <c r="BQE64" s="196"/>
      <c r="BQF64" s="196">
        <f t="shared" si="158"/>
        <v>0</v>
      </c>
      <c r="BQG64" s="196"/>
      <c r="BQH64" s="196"/>
      <c r="BQI64" s="196"/>
      <c r="BQJ64" s="196"/>
      <c r="BQK64" s="196"/>
      <c r="BQL64" s="196">
        <f t="shared" si="159"/>
        <v>0</v>
      </c>
      <c r="BQM64" s="196">
        <f t="shared" si="242"/>
        <v>0.64980301000000007</v>
      </c>
      <c r="BQN64" s="196"/>
      <c r="BQO64" s="196">
        <v>8.8888400000000003E-3</v>
      </c>
      <c r="BQP64" s="196"/>
      <c r="BQQ64" s="196"/>
      <c r="BQR64" s="196">
        <f t="shared" si="160"/>
        <v>8.8888400000000003E-3</v>
      </c>
      <c r="BQS64" s="196"/>
      <c r="BQT64" s="196">
        <v>1.2861059999999999E-2</v>
      </c>
      <c r="BQU64" s="196"/>
      <c r="BQV64" s="196"/>
      <c r="BQW64" s="196"/>
      <c r="BQX64" s="196">
        <f t="shared" si="161"/>
        <v>1.2861059999999999E-2</v>
      </c>
      <c r="BQY64" s="196">
        <v>1.9805277500000005</v>
      </c>
      <c r="BQZ64" s="196"/>
      <c r="BRA64" s="196"/>
      <c r="BRB64" s="196">
        <v>7.7922379999999999E-2</v>
      </c>
      <c r="BRC64" s="196">
        <v>5.4611520000000004E-2</v>
      </c>
      <c r="BRD64" s="196">
        <f t="shared" si="162"/>
        <v>2.1130616500000006</v>
      </c>
      <c r="BRE64" s="196"/>
      <c r="BRF64" s="196"/>
      <c r="BRG64" s="196"/>
      <c r="BRH64" s="196"/>
      <c r="BRI64" s="196"/>
      <c r="BRJ64" s="196">
        <f t="shared" si="163"/>
        <v>0</v>
      </c>
      <c r="BRK64" s="196"/>
      <c r="BRL64" s="196">
        <v>2.2945439999999998E-2</v>
      </c>
      <c r="BRM64" s="196">
        <f t="shared" si="164"/>
        <v>2.2945439999999998E-2</v>
      </c>
      <c r="BRN64" s="196">
        <f t="shared" si="261"/>
        <v>2.1577569900000007</v>
      </c>
      <c r="BRO64" s="196"/>
      <c r="BRP64" s="196"/>
      <c r="BRQ64" s="196"/>
      <c r="BRR64" s="196">
        <f t="shared" si="165"/>
        <v>0</v>
      </c>
      <c r="BRS64" s="196"/>
      <c r="BRT64" s="196"/>
      <c r="BRU64" s="196"/>
      <c r="BRV64" s="196"/>
      <c r="BRW64" s="196"/>
      <c r="BRX64" s="196">
        <f t="shared" si="166"/>
        <v>0</v>
      </c>
      <c r="BRY64" s="196"/>
      <c r="BRZ64" s="196"/>
      <c r="BSA64" s="196"/>
      <c r="BSB64" s="196">
        <v>0.68925423999999991</v>
      </c>
      <c r="BSC64" s="196"/>
      <c r="BSD64" s="196">
        <f t="shared" si="167"/>
        <v>0.68925423999999991</v>
      </c>
      <c r="BSE64" s="196"/>
      <c r="BSF64" s="196">
        <v>9.1188920000000007E-2</v>
      </c>
      <c r="BSG64" s="196"/>
      <c r="BSH64" s="196"/>
      <c r="BSI64" s="196"/>
      <c r="BSJ64" s="196">
        <f t="shared" si="168"/>
        <v>9.1188920000000007E-2</v>
      </c>
      <c r="BSK64" s="196"/>
      <c r="BSL64" s="196"/>
      <c r="BSM64" s="196"/>
      <c r="BSN64" s="196"/>
      <c r="BSO64" s="196">
        <f t="shared" si="169"/>
        <v>0</v>
      </c>
      <c r="BSP64" s="196">
        <f t="shared" si="170"/>
        <v>0.78044315999999991</v>
      </c>
      <c r="BSQ64" s="196"/>
      <c r="BSR64" s="196">
        <f t="shared" si="171"/>
        <v>0</v>
      </c>
      <c r="BSS64" s="196"/>
      <c r="BST64" s="196"/>
      <c r="BSU64" s="196"/>
      <c r="BSV64" s="196"/>
      <c r="BSW64" s="196"/>
      <c r="BSX64" s="196">
        <f t="shared" si="172"/>
        <v>0</v>
      </c>
      <c r="BSY64" s="196"/>
      <c r="BSZ64" s="196"/>
      <c r="BTA64" s="196"/>
      <c r="BTB64" s="196"/>
      <c r="BTC64" s="196"/>
      <c r="BTD64" s="196">
        <f t="shared" si="173"/>
        <v>0</v>
      </c>
      <c r="BTE64" s="196"/>
      <c r="BTF64" s="196"/>
      <c r="BTG64" s="196"/>
      <c r="BTH64" s="196">
        <v>0.13191965999999999</v>
      </c>
      <c r="BTI64" s="196">
        <v>0.72301027999999978</v>
      </c>
      <c r="BTJ64" s="196">
        <f t="shared" si="174"/>
        <v>0.85492993999999978</v>
      </c>
      <c r="BTK64" s="196">
        <v>6.6593320000000011E-2</v>
      </c>
      <c r="BTL64" s="196"/>
      <c r="BTM64" s="196"/>
      <c r="BTN64" s="196"/>
      <c r="BTO64" s="196"/>
      <c r="BTP64" s="196">
        <f t="shared" si="175"/>
        <v>6.6593320000000011E-2</v>
      </c>
      <c r="BTQ64" s="196">
        <f t="shared" si="176"/>
        <v>0.92152325999999984</v>
      </c>
      <c r="BTR64" s="196"/>
      <c r="BTS64" s="196"/>
      <c r="BTT64" s="196"/>
      <c r="BTU64" s="196"/>
      <c r="BTV64" s="196">
        <f t="shared" si="177"/>
        <v>0</v>
      </c>
      <c r="BTW64" s="196"/>
      <c r="BTX64" s="196"/>
      <c r="BTY64" s="196"/>
      <c r="BTZ64" s="196"/>
      <c r="BUA64" s="196"/>
      <c r="BUB64" s="196">
        <f t="shared" si="178"/>
        <v>0</v>
      </c>
      <c r="BUC64" s="196"/>
      <c r="BUD64" s="196"/>
      <c r="BUE64" s="196"/>
      <c r="BUF64" s="196">
        <v>3.5031440000000004E-2</v>
      </c>
      <c r="BUG64" s="196">
        <v>0.88560696999999977</v>
      </c>
      <c r="BUH64" s="196">
        <f t="shared" si="179"/>
        <v>0.9206384099999998</v>
      </c>
      <c r="BUI64" s="196"/>
      <c r="BUJ64" s="196"/>
      <c r="BUK64" s="196"/>
      <c r="BUL64" s="196"/>
      <c r="BUM64" s="196"/>
      <c r="BUN64" s="196">
        <f t="shared" si="180"/>
        <v>0</v>
      </c>
      <c r="BUO64" s="196"/>
      <c r="BUP64" s="196"/>
      <c r="BUQ64" s="196">
        <f t="shared" si="181"/>
        <v>0</v>
      </c>
      <c r="BUR64" s="196">
        <f t="shared" si="182"/>
        <v>0.9206384099999998</v>
      </c>
      <c r="BUS64" s="196"/>
      <c r="BUT64" s="196"/>
      <c r="BUU64" s="196"/>
      <c r="BUV64" s="196">
        <f t="shared" si="183"/>
        <v>0</v>
      </c>
      <c r="BUW64" s="196"/>
      <c r="BUX64" s="196"/>
      <c r="BUY64" s="196"/>
      <c r="BUZ64" s="196"/>
      <c r="BVA64" s="196"/>
      <c r="BVB64" s="196">
        <f t="shared" si="184"/>
        <v>0</v>
      </c>
      <c r="BVC64" s="196"/>
      <c r="BVD64" s="196"/>
      <c r="BVE64" s="196"/>
      <c r="BVF64" s="196"/>
      <c r="BVG64" s="196"/>
      <c r="BVH64" s="196">
        <f t="shared" si="185"/>
        <v>0</v>
      </c>
      <c r="BVI64" s="196"/>
      <c r="BVJ64" s="196">
        <v>0.91366331999999972</v>
      </c>
      <c r="BVK64" s="196">
        <v>0.25554642999999999</v>
      </c>
      <c r="BVL64" s="196"/>
      <c r="BVM64" s="196">
        <v>7.5437100000000003E-3</v>
      </c>
      <c r="BVN64" s="196">
        <f t="shared" si="206"/>
        <v>1.1767534599999998</v>
      </c>
      <c r="BVO64" s="196"/>
      <c r="BVP64" s="196"/>
      <c r="BVQ64" s="196"/>
      <c r="BVR64" s="196"/>
      <c r="BVS64" s="196"/>
      <c r="BVT64" s="196">
        <f t="shared" si="186"/>
        <v>0</v>
      </c>
      <c r="BVU64" s="196">
        <f t="shared" si="187"/>
        <v>1.1767534599999998</v>
      </c>
      <c r="BVV64" s="196">
        <f t="shared" si="244"/>
        <v>11.201327303090382</v>
      </c>
      <c r="BVW64" s="196"/>
      <c r="BVX64" s="196"/>
      <c r="BVY64" s="196"/>
      <c r="BVZ64" s="196"/>
      <c r="BWA64" s="196"/>
      <c r="BWB64" s="196">
        <f t="shared" si="245"/>
        <v>0</v>
      </c>
      <c r="BWC64" s="196"/>
      <c r="BWD64" s="196"/>
      <c r="BWE64" s="196"/>
      <c r="BWF64" s="196"/>
      <c r="BWG64" s="196"/>
      <c r="BWH64" s="196">
        <f t="shared" si="204"/>
        <v>0</v>
      </c>
      <c r="BWI64" s="196"/>
      <c r="BWJ64" s="196"/>
      <c r="BWK64" s="196"/>
      <c r="BWL64" s="196"/>
      <c r="BWM64" s="196"/>
      <c r="BWN64" s="196">
        <f t="shared" si="209"/>
        <v>0</v>
      </c>
      <c r="BWO64" s="196"/>
      <c r="BWP64" s="196"/>
      <c r="BWQ64" s="196">
        <v>2.9565709999999995E-2</v>
      </c>
      <c r="BWR64" s="196"/>
      <c r="BWS64" s="196"/>
      <c r="BWT64" s="196">
        <f t="shared" si="210"/>
        <v>2.9565709999999995E-2</v>
      </c>
      <c r="BWU64" s="196">
        <v>4.9433100000000002E-3</v>
      </c>
      <c r="BWV64" s="196">
        <f t="shared" si="246"/>
        <v>4.9433100000000002E-3</v>
      </c>
      <c r="BWW64" s="196">
        <f t="shared" si="247"/>
        <v>3.4509019999999994E-2</v>
      </c>
      <c r="BWX64" s="196">
        <v>0.79442072999999902</v>
      </c>
      <c r="BWY64" s="196"/>
      <c r="BWZ64" s="196"/>
      <c r="BXA64" s="196"/>
      <c r="BXB64" s="196">
        <f t="shared" si="190"/>
        <v>0.79442072999999902</v>
      </c>
      <c r="BXC64" s="196"/>
      <c r="BXD64" s="196"/>
      <c r="BXE64" s="196"/>
      <c r="BXF64" s="196"/>
      <c r="BXG64" s="196"/>
      <c r="BXH64" s="196">
        <f t="shared" si="191"/>
        <v>0</v>
      </c>
      <c r="BXI64" s="196"/>
      <c r="BXJ64" s="196"/>
      <c r="BXK64" s="196"/>
      <c r="BXL64" s="196"/>
      <c r="BXM64" s="196">
        <v>2.6236820000000001E-2</v>
      </c>
      <c r="BXN64" s="196">
        <f t="shared" si="192"/>
        <v>2.6236820000000001E-2</v>
      </c>
      <c r="BXO64" s="196"/>
      <c r="BXP64" s="196">
        <v>0.81420804999999996</v>
      </c>
      <c r="BXQ64" s="196"/>
      <c r="BXR64" s="196"/>
      <c r="BXS64" s="196">
        <v>2.1737670000000001E-2</v>
      </c>
      <c r="BXT64" s="196">
        <f t="shared" si="193"/>
        <v>0.83594572</v>
      </c>
      <c r="BXU64" s="196">
        <f t="shared" si="194"/>
        <v>1.6566032699999991</v>
      </c>
      <c r="BXV64" s="196"/>
      <c r="BXW64" s="196"/>
      <c r="BXX64" s="196"/>
      <c r="BXY64" s="196">
        <f t="shared" si="195"/>
        <v>0</v>
      </c>
      <c r="BXZ64" s="196"/>
      <c r="BYA64" s="196"/>
      <c r="BYB64" s="196"/>
      <c r="BYC64" s="196"/>
      <c r="BYD64" s="196"/>
      <c r="BYE64" s="196">
        <f t="shared" si="196"/>
        <v>0</v>
      </c>
      <c r="BYF64" s="196">
        <v>3.3839480000000005E-2</v>
      </c>
      <c r="BYG64" s="196">
        <v>0.88883162999999976</v>
      </c>
      <c r="BYH64" s="196"/>
      <c r="BYI64" s="196"/>
      <c r="BYJ64" s="196"/>
      <c r="BYK64" s="196">
        <f t="shared" si="207"/>
        <v>0.92267110999999979</v>
      </c>
      <c r="BYL64" s="196"/>
      <c r="BYM64" s="196"/>
      <c r="BYN64" s="196"/>
      <c r="BYO64" s="196"/>
      <c r="BYP64" s="196"/>
      <c r="BYQ64" s="196">
        <f t="shared" si="205"/>
        <v>0</v>
      </c>
      <c r="BYR64" s="196"/>
      <c r="BYS64" s="196"/>
      <c r="BYT64" s="196"/>
      <c r="BYU64" s="196"/>
      <c r="BYV64" s="196">
        <f t="shared" si="197"/>
        <v>0</v>
      </c>
      <c r="BYW64" s="196">
        <f t="shared" si="198"/>
        <v>0.92267110999999979</v>
      </c>
      <c r="BYX64" s="196"/>
      <c r="BYY64" s="196">
        <f t="shared" si="199"/>
        <v>0</v>
      </c>
      <c r="BYZ64" s="196"/>
      <c r="BZA64" s="196"/>
      <c r="BZB64" s="196"/>
      <c r="BZC64" s="196"/>
      <c r="BZD64" s="196"/>
      <c r="BZE64" s="196">
        <f t="shared" si="200"/>
        <v>0</v>
      </c>
      <c r="BZF64" s="196"/>
      <c r="BZG64" s="196"/>
      <c r="BZH64" s="196"/>
      <c r="BZI64" s="196"/>
      <c r="BZJ64" s="196">
        <f t="shared" si="201"/>
        <v>0</v>
      </c>
      <c r="BZK64" s="196"/>
      <c r="BZL64" s="196">
        <v>3.3880009999999995E-2</v>
      </c>
      <c r="BZM64" s="196">
        <v>0.77137971999999999</v>
      </c>
      <c r="BZN64" s="196"/>
      <c r="BZO64" s="196"/>
      <c r="BZP64" s="196">
        <f t="shared" si="229"/>
        <v>0.80525972999999995</v>
      </c>
      <c r="BZQ64" s="196">
        <f t="shared" si="202"/>
        <v>0.80525972999999995</v>
      </c>
      <c r="BZR64" s="196">
        <f t="shared" si="203"/>
        <v>3.419043129999999</v>
      </c>
      <c r="BZS64" s="198"/>
      <c r="BZT64" s="198"/>
      <c r="BZU64" s="198"/>
      <c r="BZV64" s="198"/>
      <c r="BZW64" s="198"/>
      <c r="BZX64" s="198"/>
      <c r="BZY64" s="198"/>
      <c r="BZZ64" s="198"/>
      <c r="CAA64" s="198"/>
      <c r="CAB64" s="198"/>
      <c r="CAC64" s="198"/>
      <c r="CAD64" s="198"/>
      <c r="CAE64" s="198"/>
      <c r="CAF64" s="198"/>
      <c r="CAG64" s="198"/>
      <c r="CAH64" s="198"/>
      <c r="CAI64" s="198"/>
      <c r="CAJ64" s="198"/>
      <c r="CAK64" s="198"/>
      <c r="CAL64" s="198"/>
      <c r="CAM64" s="198"/>
      <c r="CAN64" s="198"/>
      <c r="CAO64" s="198"/>
      <c r="CAP64" s="199"/>
      <c r="CAQ64" s="211"/>
      <c r="CAR64" s="211"/>
      <c r="CAS64" s="198"/>
      <c r="CAT64" s="199"/>
      <c r="CAU64" s="233"/>
      <c r="CAV64" s="233"/>
      <c r="CAW64" s="198"/>
      <c r="CAX64" s="198"/>
      <c r="CAY64" s="198"/>
      <c r="CAZ64" s="198"/>
      <c r="CBA64" s="198"/>
      <c r="CBB64" s="198"/>
      <c r="CBC64" s="198"/>
      <c r="CBD64" s="198"/>
      <c r="CBE64" s="198"/>
      <c r="CBF64" s="198"/>
      <c r="CBG64" s="198"/>
      <c r="CBH64" s="198"/>
      <c r="CBI64" s="198"/>
      <c r="CBJ64" s="198"/>
      <c r="CBK64" s="198"/>
      <c r="CBL64" s="198"/>
      <c r="CBM64" s="198"/>
      <c r="CBN64" s="198"/>
      <c r="CBO64" s="198"/>
      <c r="CBP64" s="198"/>
      <c r="CBQ64" s="198"/>
      <c r="CBR64" s="198"/>
      <c r="CBS64" s="198"/>
      <c r="CBT64" s="198"/>
      <c r="CBU64" s="198"/>
      <c r="CBV64" s="198"/>
      <c r="CBW64" s="198"/>
      <c r="CBX64" s="198"/>
      <c r="CBY64" s="198"/>
      <c r="CBZ64" s="198"/>
      <c r="CCA64" s="198"/>
      <c r="CCB64" s="198"/>
      <c r="CCC64" s="198"/>
      <c r="CCD64" s="198"/>
      <c r="CCE64" s="198"/>
      <c r="CCF64" s="198"/>
      <c r="CCG64" s="198"/>
      <c r="CCH64" s="198"/>
      <c r="CCI64" s="198"/>
      <c r="CCJ64" s="198"/>
      <c r="CCK64" s="198"/>
      <c r="CCL64" s="198"/>
      <c r="CCM64" s="198"/>
      <c r="CCN64" s="198"/>
      <c r="CCO64" s="198"/>
      <c r="CCP64" s="198"/>
      <c r="CCQ64" s="198"/>
      <c r="CCR64" s="199"/>
      <c r="CCS64" s="258">
        <f t="shared" si="248"/>
        <v>1.7349510000000068E-2</v>
      </c>
      <c r="CCT64" s="258"/>
      <c r="CCU64" s="258"/>
      <c r="CCV64" s="197"/>
      <c r="CCW64" s="198"/>
      <c r="CCX64" s="199"/>
    </row>
    <row r="65" spans="1:2130" s="200" customFormat="1" ht="19.5" customHeight="1" outlineLevel="1" x14ac:dyDescent="0.2">
      <c r="A65" s="203" t="s">
        <v>52</v>
      </c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  <c r="DO65" s="195"/>
      <c r="DP65" s="195"/>
      <c r="DQ65" s="195"/>
      <c r="DR65" s="195"/>
      <c r="DS65" s="195"/>
      <c r="DT65" s="195"/>
      <c r="DU65" s="195"/>
      <c r="DV65" s="195"/>
      <c r="DW65" s="195"/>
      <c r="DX65" s="195"/>
      <c r="DY65" s="195"/>
      <c r="DZ65" s="195"/>
      <c r="EA65" s="195"/>
      <c r="EB65" s="195"/>
      <c r="EC65" s="195"/>
      <c r="ED65" s="195"/>
      <c r="EE65" s="195"/>
      <c r="EF65" s="195"/>
      <c r="EG65" s="195"/>
      <c r="EH65" s="195"/>
      <c r="EI65" s="195"/>
      <c r="EJ65" s="195"/>
      <c r="EK65" s="195"/>
      <c r="EL65" s="195"/>
      <c r="EM65" s="195"/>
      <c r="EN65" s="195"/>
      <c r="EO65" s="195"/>
      <c r="EP65" s="195"/>
      <c r="EQ65" s="195"/>
      <c r="ER65" s="195"/>
      <c r="ES65" s="195"/>
      <c r="ET65" s="195"/>
      <c r="EU65" s="195"/>
      <c r="EV65" s="195"/>
      <c r="EW65" s="195"/>
      <c r="EX65" s="195"/>
      <c r="EY65" s="195"/>
      <c r="EZ65" s="195"/>
      <c r="FA65" s="195"/>
      <c r="FB65" s="195"/>
      <c r="FC65" s="195"/>
      <c r="FD65" s="195"/>
      <c r="FE65" s="195"/>
      <c r="FF65" s="195"/>
      <c r="FG65" s="195"/>
      <c r="FH65" s="195"/>
      <c r="FI65" s="195"/>
      <c r="FJ65" s="195"/>
      <c r="FK65" s="195"/>
      <c r="FL65" s="195"/>
      <c r="FM65" s="195"/>
      <c r="FN65" s="195"/>
      <c r="FO65" s="195"/>
      <c r="FP65" s="195"/>
      <c r="FQ65" s="195"/>
      <c r="FR65" s="195"/>
      <c r="FS65" s="195"/>
      <c r="FT65" s="195"/>
      <c r="FU65" s="195"/>
      <c r="FV65" s="195"/>
      <c r="FW65" s="195"/>
      <c r="FX65" s="195"/>
      <c r="FY65" s="195"/>
      <c r="FZ65" s="195"/>
      <c r="GA65" s="195"/>
      <c r="GB65" s="195"/>
      <c r="GC65" s="195"/>
      <c r="GD65" s="195"/>
      <c r="GE65" s="195"/>
      <c r="GF65" s="195"/>
      <c r="GG65" s="195"/>
      <c r="GH65" s="195"/>
      <c r="GI65" s="195"/>
      <c r="GJ65" s="195"/>
      <c r="GK65" s="195"/>
      <c r="GL65" s="195"/>
      <c r="GM65" s="195"/>
      <c r="GN65" s="195"/>
      <c r="GO65" s="195"/>
      <c r="GP65" s="195"/>
      <c r="GQ65" s="195"/>
      <c r="GR65" s="195"/>
      <c r="GS65" s="195"/>
      <c r="GT65" s="195"/>
      <c r="GU65" s="195"/>
      <c r="GV65" s="195"/>
      <c r="GW65" s="195"/>
      <c r="GX65" s="195"/>
      <c r="GY65" s="195"/>
      <c r="GZ65" s="195"/>
      <c r="HA65" s="195"/>
      <c r="HB65" s="195"/>
      <c r="HC65" s="195"/>
      <c r="HD65" s="195"/>
      <c r="HE65" s="195"/>
      <c r="HF65" s="195"/>
      <c r="HG65" s="195"/>
      <c r="HH65" s="195"/>
      <c r="HI65" s="195"/>
      <c r="HJ65" s="195"/>
      <c r="HK65" s="195"/>
      <c r="HL65" s="195"/>
      <c r="HM65" s="195"/>
      <c r="HN65" s="195"/>
      <c r="HO65" s="195"/>
      <c r="HP65" s="195"/>
      <c r="HQ65" s="195"/>
      <c r="HR65" s="195"/>
      <c r="HS65" s="195"/>
      <c r="HT65" s="195"/>
      <c r="HU65" s="195"/>
      <c r="HV65" s="195"/>
      <c r="HW65" s="195"/>
      <c r="HX65" s="195"/>
      <c r="HY65" s="195"/>
      <c r="HZ65" s="195"/>
      <c r="IA65" s="195"/>
      <c r="IB65" s="195"/>
      <c r="IC65" s="195"/>
      <c r="ID65" s="195"/>
      <c r="IE65" s="195"/>
      <c r="IF65" s="195"/>
      <c r="IG65" s="195"/>
      <c r="IH65" s="195"/>
      <c r="II65" s="195"/>
      <c r="IJ65" s="195"/>
      <c r="IK65" s="195"/>
      <c r="IL65" s="195"/>
      <c r="IM65" s="195"/>
      <c r="IN65" s="195"/>
      <c r="IO65" s="195"/>
      <c r="IP65" s="195"/>
      <c r="IQ65" s="195"/>
      <c r="IR65" s="195"/>
      <c r="IS65" s="195"/>
      <c r="IT65" s="195"/>
      <c r="IU65" s="195"/>
      <c r="IV65" s="195"/>
      <c r="IW65" s="195"/>
      <c r="IX65" s="195"/>
      <c r="IY65" s="195"/>
      <c r="IZ65" s="195"/>
      <c r="JA65" s="195"/>
      <c r="JB65" s="195"/>
      <c r="JC65" s="195"/>
      <c r="JD65" s="195"/>
      <c r="JE65" s="195"/>
      <c r="JF65" s="195"/>
      <c r="JG65" s="195"/>
      <c r="JH65" s="195"/>
      <c r="JI65" s="195"/>
      <c r="JJ65" s="195"/>
      <c r="JK65" s="195"/>
      <c r="JL65" s="195"/>
      <c r="JM65" s="195"/>
      <c r="JN65" s="195"/>
      <c r="JO65" s="195"/>
      <c r="JP65" s="195"/>
      <c r="JQ65" s="195"/>
      <c r="JR65" s="195"/>
      <c r="JS65" s="195"/>
      <c r="JT65" s="195"/>
      <c r="JU65" s="195"/>
      <c r="JV65" s="195"/>
      <c r="JW65" s="195"/>
      <c r="JX65" s="195"/>
      <c r="JY65" s="195"/>
      <c r="JZ65" s="195"/>
      <c r="KA65" s="195"/>
      <c r="KB65" s="195"/>
      <c r="KC65" s="195"/>
      <c r="KD65" s="195"/>
      <c r="KE65" s="195"/>
      <c r="KF65" s="195"/>
      <c r="KG65" s="195"/>
      <c r="KH65" s="195"/>
      <c r="KI65" s="195"/>
      <c r="KJ65" s="195"/>
      <c r="KK65" s="195"/>
      <c r="KL65" s="195"/>
      <c r="KM65" s="195"/>
      <c r="KN65" s="195"/>
      <c r="KO65" s="195"/>
      <c r="KP65" s="195"/>
      <c r="KQ65" s="195"/>
      <c r="KR65" s="195"/>
      <c r="KS65" s="195"/>
      <c r="KT65" s="195"/>
      <c r="KU65" s="195"/>
      <c r="KV65" s="195"/>
      <c r="KW65" s="195"/>
      <c r="KX65" s="195"/>
      <c r="KY65" s="195"/>
      <c r="KZ65" s="195"/>
      <c r="LA65" s="195"/>
      <c r="LB65" s="195"/>
      <c r="LC65" s="195"/>
      <c r="LD65" s="195"/>
      <c r="LE65" s="195"/>
      <c r="LF65" s="195"/>
      <c r="LG65" s="195"/>
      <c r="LH65" s="195"/>
      <c r="LI65" s="195"/>
      <c r="LJ65" s="195"/>
      <c r="LK65" s="195"/>
      <c r="LL65" s="195"/>
      <c r="LM65" s="195"/>
      <c r="LN65" s="195"/>
      <c r="LO65" s="195"/>
      <c r="LP65" s="195"/>
      <c r="LQ65" s="195"/>
      <c r="LR65" s="195"/>
      <c r="LS65" s="195"/>
      <c r="LT65" s="195"/>
      <c r="LU65" s="195"/>
      <c r="LV65" s="195"/>
      <c r="LW65" s="195"/>
      <c r="LX65" s="195"/>
      <c r="LY65" s="195"/>
      <c r="LZ65" s="195"/>
      <c r="MA65" s="195"/>
      <c r="MB65" s="195"/>
      <c r="MC65" s="195"/>
      <c r="MD65" s="195"/>
      <c r="ME65" s="195"/>
      <c r="MF65" s="195"/>
      <c r="MG65" s="195"/>
      <c r="MH65" s="195"/>
      <c r="MI65" s="195"/>
      <c r="MJ65" s="195"/>
      <c r="MK65" s="195"/>
      <c r="ML65" s="195"/>
      <c r="MM65" s="195"/>
      <c r="MN65" s="195"/>
      <c r="MO65" s="195"/>
      <c r="MP65" s="195"/>
      <c r="MQ65" s="195"/>
      <c r="MR65" s="195"/>
      <c r="MS65" s="195"/>
      <c r="MT65" s="195"/>
      <c r="MU65" s="195"/>
      <c r="MV65" s="195"/>
      <c r="MW65" s="195"/>
      <c r="MX65" s="195"/>
      <c r="MY65" s="195"/>
      <c r="MZ65" s="195"/>
      <c r="NA65" s="195"/>
      <c r="NB65" s="195"/>
      <c r="NC65" s="195"/>
      <c r="ND65" s="195"/>
      <c r="NE65" s="195"/>
      <c r="NF65" s="195"/>
      <c r="NG65" s="195"/>
      <c r="NH65" s="195"/>
      <c r="NI65" s="195"/>
      <c r="NJ65" s="195"/>
      <c r="NK65" s="195"/>
      <c r="NL65" s="195"/>
      <c r="NM65" s="195"/>
      <c r="NN65" s="195"/>
      <c r="NO65" s="195"/>
      <c r="NP65" s="195"/>
      <c r="NQ65" s="195"/>
      <c r="NR65" s="195"/>
      <c r="NS65" s="195"/>
      <c r="NT65" s="195"/>
      <c r="NU65" s="195"/>
      <c r="NV65" s="195"/>
      <c r="NW65" s="195"/>
      <c r="NX65" s="195"/>
      <c r="NY65" s="195"/>
      <c r="NZ65" s="195"/>
      <c r="OA65" s="195"/>
      <c r="OB65" s="195"/>
      <c r="OC65" s="195"/>
      <c r="OD65" s="195"/>
      <c r="OE65" s="195"/>
      <c r="OF65" s="195"/>
      <c r="OG65" s="195"/>
      <c r="OH65" s="195"/>
      <c r="OI65" s="195"/>
      <c r="OJ65" s="195"/>
      <c r="OK65" s="195"/>
      <c r="OL65" s="195"/>
      <c r="OM65" s="195"/>
      <c r="ON65" s="195"/>
      <c r="OO65" s="195"/>
      <c r="OP65" s="195"/>
      <c r="OQ65" s="195"/>
      <c r="OR65" s="195"/>
      <c r="OS65" s="195"/>
      <c r="OT65" s="195"/>
      <c r="OU65" s="195"/>
      <c r="OV65" s="195"/>
      <c r="OW65" s="195"/>
      <c r="OX65" s="195"/>
      <c r="OY65" s="195"/>
      <c r="OZ65" s="195"/>
      <c r="PA65" s="195"/>
      <c r="PB65" s="195"/>
      <c r="PC65" s="195"/>
      <c r="PD65" s="195"/>
      <c r="PE65" s="195"/>
      <c r="PF65" s="195"/>
      <c r="PG65" s="195"/>
      <c r="PH65" s="195"/>
      <c r="PI65" s="195"/>
      <c r="PJ65" s="195"/>
      <c r="PK65" s="195"/>
      <c r="PL65" s="195"/>
      <c r="PM65" s="195"/>
      <c r="PN65" s="195"/>
      <c r="PO65" s="195"/>
      <c r="PP65" s="195"/>
      <c r="PQ65" s="195"/>
      <c r="PR65" s="195"/>
      <c r="PS65" s="195"/>
      <c r="PT65" s="195"/>
      <c r="PU65" s="195"/>
      <c r="PV65" s="195"/>
      <c r="PW65" s="195"/>
      <c r="PX65" s="195"/>
      <c r="PY65" s="195"/>
      <c r="PZ65" s="195"/>
      <c r="QA65" s="195"/>
      <c r="QB65" s="195"/>
      <c r="QC65" s="195"/>
      <c r="QD65" s="195"/>
      <c r="QE65" s="195"/>
      <c r="QF65" s="195"/>
      <c r="QG65" s="195"/>
      <c r="QH65" s="195"/>
      <c r="QI65" s="195"/>
      <c r="QJ65" s="195"/>
      <c r="QK65" s="195"/>
      <c r="QL65" s="195"/>
      <c r="QM65" s="195"/>
      <c r="QN65" s="195"/>
      <c r="QO65" s="195"/>
      <c r="QP65" s="195"/>
      <c r="QQ65" s="195"/>
      <c r="QR65" s="195"/>
      <c r="QS65" s="195"/>
      <c r="QT65" s="195"/>
      <c r="QU65" s="195"/>
      <c r="QV65" s="195"/>
      <c r="QW65" s="195"/>
      <c r="QX65" s="195"/>
      <c r="QY65" s="195"/>
      <c r="QZ65" s="195"/>
      <c r="RA65" s="195"/>
      <c r="RB65" s="195"/>
      <c r="RC65" s="195"/>
      <c r="RD65" s="195"/>
      <c r="RE65" s="195"/>
      <c r="RF65" s="195"/>
      <c r="RG65" s="195"/>
      <c r="RH65" s="195"/>
      <c r="RI65" s="195"/>
      <c r="RJ65" s="195"/>
      <c r="RK65" s="195"/>
      <c r="RL65" s="195"/>
      <c r="RM65" s="195"/>
      <c r="RN65" s="195"/>
      <c r="RO65" s="195"/>
      <c r="RP65" s="195"/>
      <c r="RQ65" s="195"/>
      <c r="RR65" s="195"/>
      <c r="RS65" s="195"/>
      <c r="RT65" s="195"/>
      <c r="RU65" s="195"/>
      <c r="RV65" s="195"/>
      <c r="RW65" s="195"/>
      <c r="RX65" s="195"/>
      <c r="RY65" s="195"/>
      <c r="RZ65" s="195"/>
      <c r="SA65" s="195"/>
      <c r="SB65" s="195"/>
      <c r="SC65" s="195"/>
      <c r="SD65" s="195"/>
      <c r="SE65" s="195"/>
      <c r="SF65" s="195"/>
      <c r="SG65" s="195"/>
      <c r="SH65" s="195"/>
      <c r="SI65" s="195"/>
      <c r="SJ65" s="195"/>
      <c r="SK65" s="195"/>
      <c r="SL65" s="195"/>
      <c r="SM65" s="195"/>
      <c r="SN65" s="195"/>
      <c r="SO65" s="195"/>
      <c r="SP65" s="195"/>
      <c r="SQ65" s="195"/>
      <c r="SR65" s="196"/>
      <c r="SS65" s="195"/>
      <c r="ST65" s="195"/>
      <c r="SU65" s="195"/>
      <c r="SV65" s="195"/>
      <c r="SW65" s="195"/>
      <c r="SX65" s="195"/>
      <c r="SY65" s="195"/>
      <c r="SZ65" s="195"/>
      <c r="TA65" s="195"/>
      <c r="TB65" s="195"/>
      <c r="TC65" s="195"/>
      <c r="TD65" s="195"/>
      <c r="TE65" s="195"/>
      <c r="TF65" s="195"/>
      <c r="TG65" s="195"/>
      <c r="TH65" s="195"/>
      <c r="TI65" s="195"/>
      <c r="TJ65" s="195"/>
      <c r="TK65" s="195">
        <f t="shared" si="230"/>
        <v>0</v>
      </c>
      <c r="TL65" s="195"/>
      <c r="TM65" s="195"/>
      <c r="TN65" s="195"/>
      <c r="TO65" s="195"/>
      <c r="TP65" s="195"/>
      <c r="TQ65" s="195"/>
      <c r="TR65" s="195"/>
      <c r="TS65" s="195"/>
      <c r="TT65" s="195"/>
      <c r="TU65" s="195"/>
      <c r="TV65" s="195"/>
      <c r="TW65" s="195"/>
      <c r="TX65" s="195"/>
      <c r="TY65" s="195"/>
      <c r="TZ65" s="195"/>
      <c r="UA65" s="195"/>
      <c r="UB65" s="195"/>
      <c r="UC65" s="195"/>
      <c r="UD65" s="195"/>
      <c r="UE65" s="195"/>
      <c r="UF65" s="195"/>
      <c r="UG65" s="195"/>
      <c r="UH65" s="195"/>
      <c r="UI65" s="195"/>
      <c r="UJ65" s="195"/>
      <c r="UK65" s="195"/>
      <c r="UL65" s="195"/>
      <c r="UM65" s="195"/>
      <c r="UN65" s="195"/>
      <c r="UO65" s="195"/>
      <c r="UP65" s="195"/>
      <c r="UQ65" s="195"/>
      <c r="UR65" s="195"/>
      <c r="US65" s="195"/>
      <c r="UT65" s="195"/>
      <c r="UU65" s="195"/>
      <c r="UV65" s="195"/>
      <c r="UW65" s="195">
        <f t="shared" si="42"/>
        <v>0</v>
      </c>
      <c r="UX65" s="195"/>
      <c r="UY65" s="195"/>
      <c r="UZ65" s="195"/>
      <c r="VA65" s="195"/>
      <c r="VB65" s="195"/>
      <c r="VC65" s="195"/>
      <c r="VD65" s="195"/>
      <c r="VE65" s="195"/>
      <c r="VF65" s="195"/>
      <c r="VG65" s="195"/>
      <c r="VH65" s="195"/>
      <c r="VI65" s="195"/>
      <c r="VJ65" s="195"/>
      <c r="VK65" s="195"/>
      <c r="VL65" s="195"/>
      <c r="VM65" s="195"/>
      <c r="VN65" s="195"/>
      <c r="VO65" s="195"/>
      <c r="VP65" s="195"/>
      <c r="VQ65" s="195"/>
      <c r="VR65" s="195"/>
      <c r="VS65" s="195"/>
      <c r="VT65" s="195"/>
      <c r="VU65" s="195"/>
      <c r="VV65" s="195"/>
      <c r="VW65" s="195"/>
      <c r="VX65" s="195"/>
      <c r="VY65" s="195"/>
      <c r="VZ65" s="195"/>
      <c r="WA65" s="195"/>
      <c r="WB65" s="195"/>
      <c r="WC65" s="195"/>
      <c r="WD65" s="195"/>
      <c r="WE65" s="195"/>
      <c r="WF65" s="195"/>
      <c r="WG65" s="195"/>
      <c r="WH65" s="195"/>
      <c r="WI65" s="195"/>
      <c r="WJ65" s="195"/>
      <c r="WK65" s="195"/>
      <c r="WL65" s="195"/>
      <c r="WM65" s="195"/>
      <c r="WN65" s="195"/>
      <c r="WO65" s="195"/>
      <c r="WP65" s="195"/>
      <c r="WQ65" s="195"/>
      <c r="WR65" s="195"/>
      <c r="WS65" s="195"/>
      <c r="WT65" s="195"/>
      <c r="WU65" s="195"/>
      <c r="WV65" s="195"/>
      <c r="WW65" s="195"/>
      <c r="WX65" s="195"/>
      <c r="WY65" s="195"/>
      <c r="WZ65" s="195"/>
      <c r="XA65" s="195"/>
      <c r="XB65" s="195"/>
      <c r="XC65" s="195"/>
      <c r="XD65" s="195"/>
      <c r="XE65" s="195"/>
      <c r="XF65" s="195"/>
      <c r="XG65" s="195"/>
      <c r="XH65" s="195"/>
      <c r="XI65" s="195"/>
      <c r="XJ65" s="195"/>
      <c r="XK65" s="195"/>
      <c r="XL65" s="195"/>
      <c r="XM65" s="195"/>
      <c r="XN65" s="195"/>
      <c r="XO65" s="195"/>
      <c r="XP65" s="195"/>
      <c r="XQ65" s="195"/>
      <c r="XR65" s="195"/>
      <c r="XS65" s="195"/>
      <c r="XT65" s="195"/>
      <c r="XU65" s="195"/>
      <c r="XV65" s="195"/>
      <c r="XW65" s="195"/>
      <c r="XX65" s="195"/>
      <c r="XY65" s="195"/>
      <c r="XZ65" s="195"/>
      <c r="YA65" s="195">
        <f t="shared" si="43"/>
        <v>0</v>
      </c>
      <c r="YB65" s="195"/>
      <c r="YC65" s="195"/>
      <c r="YD65" s="195"/>
      <c r="YE65" s="195"/>
      <c r="YF65" s="195">
        <f t="shared" si="44"/>
        <v>0</v>
      </c>
      <c r="YG65" s="195">
        <f t="shared" si="45"/>
        <v>0</v>
      </c>
      <c r="YH65" s="195">
        <f t="shared" si="46"/>
        <v>0</v>
      </c>
      <c r="YI65" s="195"/>
      <c r="YJ65" s="195"/>
      <c r="YK65" s="195"/>
      <c r="YL65" s="195"/>
      <c r="YM65" s="195">
        <f t="shared" si="47"/>
        <v>0</v>
      </c>
      <c r="YN65" s="195"/>
      <c r="YO65" s="195"/>
      <c r="YP65" s="195"/>
      <c r="YQ65" s="195"/>
      <c r="YR65" s="195"/>
      <c r="YS65" s="195"/>
      <c r="YT65" s="195"/>
      <c r="YU65" s="195"/>
      <c r="YV65" s="195"/>
      <c r="YW65" s="195"/>
      <c r="YX65" s="195"/>
      <c r="YY65" s="195"/>
      <c r="YZ65" s="195"/>
      <c r="ZA65" s="195"/>
      <c r="ZB65" s="195"/>
      <c r="ZC65" s="195"/>
      <c r="ZD65" s="195"/>
      <c r="ZE65" s="195"/>
      <c r="ZF65" s="195"/>
      <c r="ZG65" s="195"/>
      <c r="ZH65" s="195"/>
      <c r="ZI65" s="195"/>
      <c r="ZJ65" s="195"/>
      <c r="ZK65" s="195"/>
      <c r="ZL65" s="195"/>
      <c r="ZM65" s="195"/>
      <c r="ZN65" s="195"/>
      <c r="ZO65" s="195"/>
      <c r="ZP65" s="195"/>
      <c r="ZQ65" s="195"/>
      <c r="ZR65" s="195"/>
      <c r="ZS65" s="195"/>
      <c r="ZT65" s="195"/>
      <c r="ZU65" s="195"/>
      <c r="ZV65" s="195"/>
      <c r="ZW65" s="195"/>
      <c r="ZX65" s="195"/>
      <c r="ZY65" s="195"/>
      <c r="ZZ65" s="195"/>
      <c r="AAA65" s="195"/>
      <c r="AAB65" s="195"/>
      <c r="AAC65" s="195"/>
      <c r="AAD65" s="195"/>
      <c r="AAE65" s="195"/>
      <c r="AAF65" s="195"/>
      <c r="AAG65" s="195"/>
      <c r="AAH65" s="195"/>
      <c r="AAI65" s="195"/>
      <c r="AAJ65" s="195"/>
      <c r="AAK65" s="195"/>
      <c r="AAL65" s="195"/>
      <c r="AAM65" s="195"/>
      <c r="AAN65" s="195"/>
      <c r="AAO65" s="195"/>
      <c r="AAP65" s="195"/>
      <c r="AAQ65" s="195"/>
      <c r="AAR65" s="195"/>
      <c r="AAS65" s="195"/>
      <c r="AAT65" s="195"/>
      <c r="AAU65" s="195"/>
      <c r="AAV65" s="195"/>
      <c r="AAW65" s="195"/>
      <c r="AAX65" s="195"/>
      <c r="AAY65" s="195"/>
      <c r="AAZ65" s="195"/>
      <c r="ABA65" s="195"/>
      <c r="ABB65" s="195"/>
      <c r="ABC65" s="195"/>
      <c r="ABD65" s="195"/>
      <c r="ABE65" s="195"/>
      <c r="ABF65" s="195"/>
      <c r="ABG65" s="195"/>
      <c r="ABH65" s="195">
        <f t="shared" si="48"/>
        <v>0</v>
      </c>
      <c r="ABI65" s="195"/>
      <c r="ABJ65" s="195"/>
      <c r="ABK65" s="195"/>
      <c r="ABL65" s="195"/>
      <c r="ABM65" s="195"/>
      <c r="ABN65" s="195"/>
      <c r="ABO65" s="195"/>
      <c r="ABP65" s="195"/>
      <c r="ABQ65" s="195"/>
      <c r="ABR65" s="195"/>
      <c r="ABS65" s="195"/>
      <c r="ABT65" s="195"/>
      <c r="ABU65" s="195"/>
      <c r="ABV65" s="195"/>
      <c r="ABW65" s="195"/>
      <c r="ABX65" s="195"/>
      <c r="ABY65" s="195"/>
      <c r="ABZ65" s="195"/>
      <c r="ACA65" s="195"/>
      <c r="ACB65" s="195"/>
      <c r="ACC65" s="195"/>
      <c r="ACD65" s="195"/>
      <c r="ACE65" s="195"/>
      <c r="ACF65" s="195"/>
      <c r="ACG65" s="195"/>
      <c r="ACH65" s="195"/>
      <c r="ACI65" s="195"/>
      <c r="ACJ65" s="195"/>
      <c r="ACK65" s="195"/>
      <c r="ACL65" s="195"/>
      <c r="ACM65" s="195"/>
      <c r="ACN65" s="195"/>
      <c r="ACO65" s="195"/>
      <c r="ACP65" s="195"/>
      <c r="ACQ65" s="195"/>
      <c r="ACR65" s="195"/>
      <c r="ACS65" s="195"/>
      <c r="ACT65" s="195"/>
      <c r="ACU65" s="195"/>
      <c r="ACV65" s="195"/>
      <c r="ACW65" s="195"/>
      <c r="ACX65" s="195"/>
      <c r="ACY65" s="195"/>
      <c r="ACZ65" s="195"/>
      <c r="ADA65" s="195"/>
      <c r="ADB65" s="195"/>
      <c r="ADC65" s="195"/>
      <c r="ADD65" s="195"/>
      <c r="ADE65" s="195"/>
      <c r="ADF65" s="195"/>
      <c r="ADG65" s="195"/>
      <c r="ADH65" s="195"/>
      <c r="ADI65" s="195"/>
      <c r="ADJ65" s="195"/>
      <c r="ADK65" s="195"/>
      <c r="ADL65" s="195"/>
      <c r="ADM65" s="195"/>
      <c r="ADN65" s="195"/>
      <c r="ADO65" s="195"/>
      <c r="ADP65" s="195"/>
      <c r="ADQ65" s="195"/>
      <c r="ADR65" s="195"/>
      <c r="ADS65" s="195"/>
      <c r="ADT65" s="195"/>
      <c r="ADU65" s="195"/>
      <c r="ADV65" s="195"/>
      <c r="ADW65" s="195"/>
      <c r="ADX65" s="195"/>
      <c r="ADY65" s="195"/>
      <c r="ADZ65" s="195"/>
      <c r="AEA65" s="195"/>
      <c r="AEB65" s="195"/>
      <c r="AEC65" s="195"/>
      <c r="AED65" s="195"/>
      <c r="AEE65" s="195"/>
      <c r="AEF65" s="195"/>
      <c r="AEG65" s="195"/>
      <c r="AEH65" s="195"/>
      <c r="AEI65" s="195"/>
      <c r="AEJ65" s="195"/>
      <c r="AEK65" s="195"/>
      <c r="AEL65" s="195"/>
      <c r="AEM65" s="195"/>
      <c r="AEN65" s="195"/>
      <c r="AEO65" s="195"/>
      <c r="AEP65" s="195"/>
      <c r="AEQ65" s="195"/>
      <c r="AER65" s="195"/>
      <c r="AES65" s="195"/>
      <c r="AET65" s="195"/>
      <c r="AEU65" s="195"/>
      <c r="AEV65" s="195"/>
      <c r="AEW65" s="195"/>
      <c r="AEX65" s="195"/>
      <c r="AEY65" s="195"/>
      <c r="AEZ65" s="195"/>
      <c r="AFA65" s="195"/>
      <c r="AFB65" s="195"/>
      <c r="AFC65" s="195"/>
      <c r="AFD65" s="195"/>
      <c r="AFE65" s="195"/>
      <c r="AFF65" s="195"/>
      <c r="AFG65" s="195"/>
      <c r="AFH65" s="195"/>
      <c r="AFI65" s="195"/>
      <c r="AFJ65" s="195"/>
      <c r="AFK65" s="195"/>
      <c r="AFL65" s="195"/>
      <c r="AFM65" s="195"/>
      <c r="AFN65" s="195"/>
      <c r="AFO65" s="195"/>
      <c r="AFP65" s="195"/>
      <c r="AFQ65" s="195"/>
      <c r="AFR65" s="195"/>
      <c r="AFS65" s="195"/>
      <c r="AFT65" s="195"/>
      <c r="AFU65" s="195"/>
      <c r="AFV65" s="195"/>
      <c r="AFW65" s="195"/>
      <c r="AFX65" s="195"/>
      <c r="AFY65" s="195"/>
      <c r="AFZ65" s="195"/>
      <c r="AGA65" s="195"/>
      <c r="AGB65" s="195"/>
      <c r="AGC65" s="195"/>
      <c r="AGD65" s="195"/>
      <c r="AGE65" s="195"/>
      <c r="AGF65" s="195"/>
      <c r="AGG65" s="195"/>
      <c r="AGH65" s="195"/>
      <c r="AGI65" s="195"/>
      <c r="AGJ65" s="195"/>
      <c r="AGK65" s="195"/>
      <c r="AGL65" s="195"/>
      <c r="AGM65" s="195"/>
      <c r="AGN65" s="195"/>
      <c r="AGO65" s="195"/>
      <c r="AGP65" s="195"/>
      <c r="AGQ65" s="195"/>
      <c r="AGR65" s="195"/>
      <c r="AGS65" s="195"/>
      <c r="AGT65" s="195"/>
      <c r="AGU65" s="195"/>
      <c r="AGV65" s="195"/>
      <c r="AGW65" s="195"/>
      <c r="AGX65" s="195"/>
      <c r="AGY65" s="195"/>
      <c r="AGZ65" s="195"/>
      <c r="AHA65" s="195"/>
      <c r="AHB65" s="195"/>
      <c r="AHC65" s="195"/>
      <c r="AHD65" s="195"/>
      <c r="AHE65" s="195"/>
      <c r="AHF65" s="195"/>
      <c r="AHG65" s="195"/>
      <c r="AHH65" s="195"/>
      <c r="AHI65" s="195"/>
      <c r="AHJ65" s="195"/>
      <c r="AHK65" s="195"/>
      <c r="AHL65" s="195"/>
      <c r="AHM65" s="195"/>
      <c r="AHN65" s="195"/>
      <c r="AHO65" s="195"/>
      <c r="AHP65" s="195"/>
      <c r="AHQ65" s="195"/>
      <c r="AHR65" s="195"/>
      <c r="AHS65" s="195"/>
      <c r="AHT65" s="195"/>
      <c r="AHU65" s="195"/>
      <c r="AHV65" s="195"/>
      <c r="AHW65" s="195"/>
      <c r="AHX65" s="195"/>
      <c r="AHY65" s="195"/>
      <c r="AHZ65" s="195"/>
      <c r="AIA65" s="195"/>
      <c r="AIB65" s="195"/>
      <c r="AIC65" s="195"/>
      <c r="AID65" s="195"/>
      <c r="AIE65" s="195"/>
      <c r="AIF65" s="195"/>
      <c r="AIG65" s="195"/>
      <c r="AIH65" s="195"/>
      <c r="AII65" s="195"/>
      <c r="AIJ65" s="195"/>
      <c r="AIK65" s="195"/>
      <c r="AIL65" s="195"/>
      <c r="AIM65" s="195"/>
      <c r="AIN65" s="195"/>
      <c r="AIO65" s="195"/>
      <c r="AIP65" s="195"/>
      <c r="AIQ65" s="195"/>
      <c r="AIR65" s="195"/>
      <c r="AIS65" s="195"/>
      <c r="AIT65" s="195"/>
      <c r="AIU65" s="195"/>
      <c r="AIV65" s="195"/>
      <c r="AIW65" s="195"/>
      <c r="AIX65" s="195"/>
      <c r="AIY65" s="195"/>
      <c r="AIZ65" s="195"/>
      <c r="AJA65" s="195"/>
      <c r="AJB65" s="195"/>
      <c r="AJC65" s="195"/>
      <c r="AJD65" s="195"/>
      <c r="AJE65" s="195"/>
      <c r="AJF65" s="195"/>
      <c r="AJG65" s="195"/>
      <c r="AJH65" s="195"/>
      <c r="AJI65" s="195"/>
      <c r="AJJ65" s="195"/>
      <c r="AJK65" s="195"/>
      <c r="AJL65" s="195"/>
      <c r="AJM65" s="195"/>
      <c r="AJN65" s="195"/>
      <c r="AJO65" s="195"/>
      <c r="AJP65" s="195"/>
      <c r="AJQ65" s="195"/>
      <c r="AJR65" s="195"/>
      <c r="AJS65" s="195"/>
      <c r="AJT65" s="195"/>
      <c r="AJU65" s="195"/>
      <c r="AJV65" s="195"/>
      <c r="AJW65" s="195"/>
      <c r="AJX65" s="195"/>
      <c r="AJY65" s="195"/>
      <c r="AJZ65" s="195"/>
      <c r="AKA65" s="195"/>
      <c r="AKB65" s="195"/>
      <c r="AKC65" s="195"/>
      <c r="AKD65" s="195"/>
      <c r="AKE65" s="195"/>
      <c r="AKF65" s="195"/>
      <c r="AKG65" s="195"/>
      <c r="AKH65" s="195"/>
      <c r="AKI65" s="195"/>
      <c r="AKJ65" s="195"/>
      <c r="AKK65" s="195"/>
      <c r="AKL65" s="195"/>
      <c r="AKM65" s="195"/>
      <c r="AKN65" s="195"/>
      <c r="AKO65" s="195"/>
      <c r="AKP65" s="195"/>
      <c r="AKQ65" s="195"/>
      <c r="AKR65" s="195"/>
      <c r="AKS65" s="195"/>
      <c r="AKT65" s="195"/>
      <c r="AKU65" s="195"/>
      <c r="AKV65" s="195"/>
      <c r="AKW65" s="195"/>
      <c r="AKX65" s="195"/>
      <c r="AKY65" s="195"/>
      <c r="AKZ65" s="195"/>
      <c r="ALA65" s="195"/>
      <c r="ALB65" s="195"/>
      <c r="ALC65" s="195"/>
      <c r="ALD65" s="195"/>
      <c r="ALE65" s="195"/>
      <c r="ALF65" s="195"/>
      <c r="ALG65" s="195"/>
      <c r="ALH65" s="195"/>
      <c r="ALI65" s="195"/>
      <c r="ALJ65" s="195"/>
      <c r="ALK65" s="195"/>
      <c r="ALL65" s="195"/>
      <c r="ALM65" s="195"/>
      <c r="ALN65" s="195"/>
      <c r="ALO65" s="195"/>
      <c r="ALP65" s="195"/>
      <c r="ALQ65" s="195"/>
      <c r="ALR65" s="195"/>
      <c r="ALS65" s="195"/>
      <c r="ALT65" s="195"/>
      <c r="ALU65" s="195"/>
      <c r="ALV65" s="195"/>
      <c r="ALW65" s="195"/>
      <c r="ALX65" s="195"/>
      <c r="ALY65" s="195"/>
      <c r="ALZ65" s="195"/>
      <c r="AMA65" s="195"/>
      <c r="AMB65" s="195"/>
      <c r="AMC65" s="195"/>
      <c r="AMD65" s="195"/>
      <c r="AME65" s="195"/>
      <c r="AMF65" s="195"/>
      <c r="AMG65" s="195"/>
      <c r="AMH65" s="195"/>
      <c r="AMI65" s="195"/>
      <c r="AMJ65" s="195"/>
      <c r="AMK65" s="195"/>
      <c r="AML65" s="195"/>
      <c r="AMM65" s="195"/>
      <c r="AMN65" s="195"/>
      <c r="AMO65" s="195"/>
      <c r="AMP65" s="195"/>
      <c r="AMQ65" s="195"/>
      <c r="AMR65" s="195">
        <f t="shared" si="49"/>
        <v>0</v>
      </c>
      <c r="AMS65" s="195">
        <f t="shared" si="50"/>
        <v>0</v>
      </c>
      <c r="AMT65" s="195"/>
      <c r="AMU65" s="195"/>
      <c r="AMV65" s="195"/>
      <c r="AMW65" s="195"/>
      <c r="AMX65" s="195"/>
      <c r="AMY65" s="195"/>
      <c r="AMZ65" s="195"/>
      <c r="ANA65" s="195"/>
      <c r="ANB65" s="195"/>
      <c r="ANC65" s="195"/>
      <c r="AND65" s="195"/>
      <c r="ANE65" s="195">
        <f t="shared" si="51"/>
        <v>0</v>
      </c>
      <c r="ANF65" s="195"/>
      <c r="ANG65" s="195"/>
      <c r="ANH65" s="195"/>
      <c r="ANI65" s="195"/>
      <c r="ANJ65" s="195"/>
      <c r="ANK65" s="195"/>
      <c r="ANL65" s="195"/>
      <c r="ANM65" s="195"/>
      <c r="ANN65" s="195"/>
      <c r="ANO65" s="195"/>
      <c r="ANP65" s="195"/>
      <c r="ANQ65" s="195"/>
      <c r="ANR65" s="195">
        <f t="shared" si="52"/>
        <v>0</v>
      </c>
      <c r="ANS65" s="195"/>
      <c r="ANT65" s="195"/>
      <c r="ANU65" s="195"/>
      <c r="ANV65" s="195"/>
      <c r="ANW65" s="195"/>
      <c r="ANX65" s="195"/>
      <c r="ANY65" s="195"/>
      <c r="ANZ65" s="195"/>
      <c r="AOA65" s="195"/>
      <c r="AOB65" s="195"/>
      <c r="AOC65" s="195"/>
      <c r="AOD65" s="195"/>
      <c r="AOE65" s="195"/>
      <c r="AOF65" s="195"/>
      <c r="AOG65" s="195"/>
      <c r="AOH65" s="195"/>
      <c r="AOI65" s="195"/>
      <c r="AOJ65" s="195"/>
      <c r="AOK65" s="195"/>
      <c r="AOL65" s="195"/>
      <c r="AOM65" s="195"/>
      <c r="AON65" s="195"/>
      <c r="AOO65" s="195"/>
      <c r="AOP65" s="195"/>
      <c r="AOQ65" s="195"/>
      <c r="AOR65" s="195"/>
      <c r="AOS65" s="195"/>
      <c r="AOT65" s="195"/>
      <c r="AOU65" s="195"/>
      <c r="AOV65" s="195"/>
      <c r="AOW65" s="195"/>
      <c r="AOX65" s="195"/>
      <c r="AOY65" s="195"/>
      <c r="AOZ65" s="195"/>
      <c r="APA65" s="195"/>
      <c r="APB65" s="195">
        <f t="shared" si="53"/>
        <v>0</v>
      </c>
      <c r="APC65" s="195"/>
      <c r="APD65" s="195"/>
      <c r="APE65" s="195"/>
      <c r="APF65" s="195"/>
      <c r="APG65" s="195"/>
      <c r="APH65" s="195"/>
      <c r="API65" s="195"/>
      <c r="APJ65" s="195"/>
      <c r="APK65" s="195"/>
      <c r="APL65" s="195"/>
      <c r="APM65" s="195"/>
      <c r="APN65" s="195"/>
      <c r="APO65" s="195"/>
      <c r="APP65" s="195"/>
      <c r="APQ65" s="195"/>
      <c r="APR65" s="195"/>
      <c r="APS65" s="195"/>
      <c r="APT65" s="195"/>
      <c r="APU65" s="195">
        <f t="shared" si="54"/>
        <v>0</v>
      </c>
      <c r="APV65" s="195"/>
      <c r="APW65" s="195"/>
      <c r="APX65" s="195"/>
      <c r="APY65" s="195"/>
      <c r="APZ65" s="195"/>
      <c r="AQA65" s="195"/>
      <c r="AQB65" s="195"/>
      <c r="AQC65" s="195"/>
      <c r="AQD65" s="195"/>
      <c r="AQE65" s="195"/>
      <c r="AQF65" s="195"/>
      <c r="AQG65" s="195"/>
      <c r="AQH65" s="195"/>
      <c r="AQI65" s="195"/>
      <c r="AQJ65" s="195"/>
      <c r="AQK65" s="195"/>
      <c r="AQL65" s="195"/>
      <c r="AQM65" s="195"/>
      <c r="AQN65" s="195"/>
      <c r="AQO65" s="195"/>
      <c r="AQP65" s="195"/>
      <c r="AQQ65" s="195"/>
      <c r="AQR65" s="195">
        <f t="shared" si="55"/>
        <v>0</v>
      </c>
      <c r="AQS65" s="195"/>
      <c r="AQT65" s="195"/>
      <c r="AQU65" s="195"/>
      <c r="AQV65" s="195"/>
      <c r="AQW65" s="195"/>
      <c r="AQX65" s="195"/>
      <c r="AQY65" s="195"/>
      <c r="AQZ65" s="195"/>
      <c r="ARA65" s="195"/>
      <c r="ARB65" s="195"/>
      <c r="ARC65" s="195"/>
      <c r="ARD65" s="195"/>
      <c r="ARE65" s="195"/>
      <c r="ARF65" s="195"/>
      <c r="ARG65" s="195"/>
      <c r="ARH65" s="195"/>
      <c r="ARI65" s="195"/>
      <c r="ARJ65" s="195"/>
      <c r="ARK65" s="195"/>
      <c r="ARL65" s="195"/>
      <c r="ARM65" s="195"/>
      <c r="ARN65" s="195"/>
      <c r="ARO65" s="195"/>
      <c r="ARP65" s="195"/>
      <c r="ARQ65" s="195"/>
      <c r="ARR65" s="195"/>
      <c r="ARS65" s="195"/>
      <c r="ART65" s="195"/>
      <c r="ARU65" s="195"/>
      <c r="ARV65" s="195"/>
      <c r="ARW65" s="195"/>
      <c r="ARX65" s="195"/>
      <c r="ARY65" s="195"/>
      <c r="ARZ65" s="195"/>
      <c r="ASA65" s="195"/>
      <c r="ASB65" s="195"/>
      <c r="ASC65" s="195"/>
      <c r="ASD65" s="195"/>
      <c r="ASE65" s="195"/>
      <c r="ASF65" s="195"/>
      <c r="ASG65" s="195"/>
      <c r="ASH65" s="195"/>
      <c r="ASI65" s="195"/>
      <c r="ASJ65" s="195"/>
      <c r="ASK65" s="195"/>
      <c r="ASL65" s="195"/>
      <c r="ASM65" s="195"/>
      <c r="ASN65" s="195"/>
      <c r="ASO65" s="195"/>
      <c r="ASP65" s="195"/>
      <c r="ASQ65" s="195"/>
      <c r="ASR65" s="195"/>
      <c r="ASS65" s="195"/>
      <c r="AST65" s="195"/>
      <c r="ASU65" s="195"/>
      <c r="ASV65" s="195"/>
      <c r="ASW65" s="195"/>
      <c r="ASX65" s="195"/>
      <c r="ASY65" s="195"/>
      <c r="ASZ65" s="195"/>
      <c r="ATA65" s="195"/>
      <c r="ATB65" s="195"/>
      <c r="ATC65" s="195"/>
      <c r="ATD65" s="195"/>
      <c r="ATE65" s="195"/>
      <c r="ATF65" s="195"/>
      <c r="ATG65" s="195"/>
      <c r="ATH65" s="195"/>
      <c r="ATI65" s="195"/>
      <c r="ATJ65" s="195"/>
      <c r="ATK65" s="195"/>
      <c r="ATL65" s="195"/>
      <c r="ATM65" s="195"/>
      <c r="ATN65" s="195"/>
      <c r="ATO65" s="195"/>
      <c r="ATP65" s="195"/>
      <c r="ATQ65" s="195"/>
      <c r="ATR65" s="195"/>
      <c r="ATS65" s="195"/>
      <c r="ATT65" s="195"/>
      <c r="ATU65" s="195"/>
      <c r="ATV65" s="195"/>
      <c r="ATW65" s="195"/>
      <c r="ATX65" s="195"/>
      <c r="ATY65" s="195"/>
      <c r="ATZ65" s="195"/>
      <c r="AUA65" s="195"/>
      <c r="AUB65" s="195"/>
      <c r="AUC65" s="195"/>
      <c r="AUD65" s="195"/>
      <c r="AUE65" s="195"/>
      <c r="AUF65" s="195"/>
      <c r="AUG65" s="195"/>
      <c r="AUH65" s="195"/>
      <c r="AUI65" s="195"/>
      <c r="AUJ65" s="195"/>
      <c r="AUK65" s="195"/>
      <c r="AUL65" s="195"/>
      <c r="AUM65" s="195"/>
      <c r="AUN65" s="195"/>
      <c r="AUO65" s="195"/>
      <c r="AUP65" s="195"/>
      <c r="AUQ65" s="195"/>
      <c r="AUR65" s="195"/>
      <c r="AUS65" s="195"/>
      <c r="AUT65" s="195"/>
      <c r="AUU65" s="195"/>
      <c r="AUV65" s="195"/>
      <c r="AUW65" s="195"/>
      <c r="AUX65" s="195"/>
      <c r="AUY65" s="195"/>
      <c r="AUZ65" s="195"/>
      <c r="AVA65" s="195"/>
      <c r="AVB65" s="195"/>
      <c r="AVC65" s="195"/>
      <c r="AVD65" s="195"/>
      <c r="AVE65" s="195"/>
      <c r="AVF65" s="195"/>
      <c r="AVG65" s="195"/>
      <c r="AVH65" s="195"/>
      <c r="AVI65" s="195"/>
      <c r="AVJ65" s="195"/>
      <c r="AVK65" s="195"/>
      <c r="AVL65" s="195"/>
      <c r="AVM65" s="195"/>
      <c r="AVN65" s="195"/>
      <c r="AVO65" s="195"/>
      <c r="AVP65" s="195"/>
      <c r="AVQ65" s="195"/>
      <c r="AVR65" s="195"/>
      <c r="AVS65" s="195"/>
      <c r="AVT65" s="195"/>
      <c r="AVU65" s="195"/>
      <c r="AVV65" s="195"/>
      <c r="AVW65" s="195"/>
      <c r="AVX65" s="195"/>
      <c r="AVY65" s="195"/>
      <c r="AVZ65" s="195"/>
      <c r="AWA65" s="195"/>
      <c r="AWB65" s="195"/>
      <c r="AWC65" s="195"/>
      <c r="AWD65" s="195"/>
      <c r="AWE65" s="195"/>
      <c r="AWF65" s="195"/>
      <c r="AWG65" s="195"/>
      <c r="AWH65" s="195"/>
      <c r="AWI65" s="195"/>
      <c r="AWJ65" s="195"/>
      <c r="AWK65" s="195"/>
      <c r="AWL65" s="195"/>
      <c r="AWM65" s="195"/>
      <c r="AWN65" s="195"/>
      <c r="AWO65" s="195"/>
      <c r="AWP65" s="195"/>
      <c r="AWQ65" s="195"/>
      <c r="AWR65" s="195">
        <f t="shared" si="56"/>
        <v>0</v>
      </c>
      <c r="AWS65" s="253"/>
      <c r="AWT65" s="253"/>
      <c r="AWU65" s="253"/>
      <c r="AWV65" s="253"/>
      <c r="AWW65" s="253">
        <f t="shared" si="57"/>
        <v>0</v>
      </c>
      <c r="AWX65" s="253"/>
      <c r="AWY65" s="253"/>
      <c r="AWZ65" s="253">
        <f t="shared" si="58"/>
        <v>0</v>
      </c>
      <c r="AXA65" s="253">
        <f t="shared" si="59"/>
        <v>0</v>
      </c>
      <c r="AXB65" s="195">
        <f t="shared" si="60"/>
        <v>0</v>
      </c>
      <c r="AXC65" s="253"/>
      <c r="AXD65" s="253"/>
      <c r="AXE65" s="253">
        <f t="shared" si="61"/>
        <v>0</v>
      </c>
      <c r="AXF65" s="253"/>
      <c r="AXG65" s="253"/>
      <c r="AXH65" s="253"/>
      <c r="AXI65" s="253"/>
      <c r="AXJ65" s="253"/>
      <c r="AXK65" s="253">
        <f t="shared" si="62"/>
        <v>0</v>
      </c>
      <c r="AXL65" s="253"/>
      <c r="AXM65" s="253"/>
      <c r="AXN65" s="253"/>
      <c r="AXO65" s="253"/>
      <c r="AXP65" s="253"/>
      <c r="AXQ65" s="253">
        <f t="shared" si="63"/>
        <v>0</v>
      </c>
      <c r="AXR65" s="253"/>
      <c r="AXS65" s="253"/>
      <c r="AXT65" s="253"/>
      <c r="AXU65" s="253"/>
      <c r="AXV65" s="253">
        <f t="shared" si="64"/>
        <v>0</v>
      </c>
      <c r="AXW65" s="253"/>
      <c r="AXX65" s="253"/>
      <c r="AXY65" s="253"/>
      <c r="AXZ65" s="253"/>
      <c r="AYA65" s="253"/>
      <c r="AYB65" s="253">
        <f t="shared" si="65"/>
        <v>0</v>
      </c>
      <c r="AYC65" s="253">
        <f t="shared" si="231"/>
        <v>0</v>
      </c>
      <c r="AYD65" s="253"/>
      <c r="AYE65" s="253"/>
      <c r="AYF65" s="253"/>
      <c r="AYG65" s="253"/>
      <c r="AYH65" s="253"/>
      <c r="AYI65" s="253">
        <f t="shared" si="66"/>
        <v>0</v>
      </c>
      <c r="AYJ65" s="253"/>
      <c r="AYK65" s="253"/>
      <c r="AYL65" s="253"/>
      <c r="AYM65" s="253"/>
      <c r="AYN65" s="253"/>
      <c r="AYO65" s="253">
        <f t="shared" si="67"/>
        <v>0</v>
      </c>
      <c r="AYP65" s="253"/>
      <c r="AYQ65" s="253"/>
      <c r="AYR65" s="253"/>
      <c r="AYS65" s="253"/>
      <c r="AYT65" s="253"/>
      <c r="AYU65" s="253">
        <f t="shared" si="68"/>
        <v>0</v>
      </c>
      <c r="AYV65" s="253"/>
      <c r="AYW65" s="253"/>
      <c r="AYX65" s="253"/>
      <c r="AYY65" s="253">
        <f t="shared" si="69"/>
        <v>0</v>
      </c>
      <c r="AYZ65" s="253">
        <f t="shared" si="70"/>
        <v>0</v>
      </c>
      <c r="AZA65" s="253"/>
      <c r="AZB65" s="253"/>
      <c r="AZC65" s="253"/>
      <c r="AZD65" s="253"/>
      <c r="AZE65" s="253"/>
      <c r="AZF65" s="253">
        <f t="shared" si="71"/>
        <v>0</v>
      </c>
      <c r="AZG65" s="253"/>
      <c r="AZH65" s="253"/>
      <c r="AZI65" s="253"/>
      <c r="AZJ65" s="253"/>
      <c r="AZK65" s="253"/>
      <c r="AZL65" s="253">
        <f t="shared" si="72"/>
        <v>0</v>
      </c>
      <c r="AZM65" s="253"/>
      <c r="AZN65" s="253"/>
      <c r="AZO65" s="253"/>
      <c r="AZP65" s="253"/>
      <c r="AZQ65" s="253"/>
      <c r="AZR65" s="253">
        <f t="shared" si="73"/>
        <v>0</v>
      </c>
      <c r="AZS65" s="253"/>
      <c r="AZT65" s="253"/>
      <c r="AZU65" s="253"/>
      <c r="AZV65" s="253"/>
      <c r="AZW65" s="253"/>
      <c r="AZX65" s="253">
        <f t="shared" si="74"/>
        <v>0</v>
      </c>
      <c r="AZY65" s="253"/>
      <c r="AZZ65" s="253"/>
      <c r="BAA65" s="253">
        <f t="shared" si="75"/>
        <v>0</v>
      </c>
      <c r="BAB65" s="253">
        <f t="shared" si="76"/>
        <v>0</v>
      </c>
      <c r="BAC65" s="253"/>
      <c r="BAD65" s="253"/>
      <c r="BAE65" s="253"/>
      <c r="BAF65" s="253">
        <f t="shared" si="77"/>
        <v>0</v>
      </c>
      <c r="BAG65" s="253"/>
      <c r="BAH65" s="253"/>
      <c r="BAI65" s="253"/>
      <c r="BAJ65" s="253"/>
      <c r="BAK65" s="253">
        <f t="shared" si="78"/>
        <v>0</v>
      </c>
      <c r="BAL65" s="253"/>
      <c r="BAM65" s="253"/>
      <c r="BAN65" s="253"/>
      <c r="BAO65" s="253"/>
      <c r="BAP65" s="253"/>
      <c r="BAQ65" s="253">
        <f t="shared" si="79"/>
        <v>0</v>
      </c>
      <c r="BAR65" s="253"/>
      <c r="BAS65" s="253"/>
      <c r="BAT65" s="253"/>
      <c r="BAU65" s="253"/>
      <c r="BAV65" s="253"/>
      <c r="BAW65" s="253">
        <f t="shared" si="80"/>
        <v>0</v>
      </c>
      <c r="BAX65" s="253"/>
      <c r="BAY65" s="253"/>
      <c r="BAZ65" s="253"/>
      <c r="BBA65" s="253"/>
      <c r="BBB65" s="253">
        <f t="shared" si="81"/>
        <v>0</v>
      </c>
      <c r="BBC65" s="253">
        <f t="shared" si="82"/>
        <v>0</v>
      </c>
      <c r="BBD65" s="253"/>
      <c r="BBE65" s="253"/>
      <c r="BBF65" s="253"/>
      <c r="BBG65" s="253"/>
      <c r="BBH65" s="253"/>
      <c r="BBI65" s="253">
        <f t="shared" si="83"/>
        <v>0</v>
      </c>
      <c r="BBJ65" s="253"/>
      <c r="BBK65" s="253"/>
      <c r="BBL65" s="253"/>
      <c r="BBM65" s="253"/>
      <c r="BBN65" s="253"/>
      <c r="BBO65" s="253">
        <f t="shared" si="84"/>
        <v>0</v>
      </c>
      <c r="BBP65" s="253"/>
      <c r="BBQ65" s="253"/>
      <c r="BBR65" s="253"/>
      <c r="BBS65" s="253"/>
      <c r="BBT65" s="253"/>
      <c r="BBU65" s="253">
        <f t="shared" si="85"/>
        <v>0</v>
      </c>
      <c r="BBV65" s="253"/>
      <c r="BBW65" s="253"/>
      <c r="BBX65" s="253"/>
      <c r="BBY65" s="253"/>
      <c r="BBZ65" s="253"/>
      <c r="BCA65" s="253">
        <f t="shared" si="86"/>
        <v>0</v>
      </c>
      <c r="BCB65" s="253">
        <f t="shared" si="87"/>
        <v>0</v>
      </c>
      <c r="BCC65" s="253"/>
      <c r="BCD65" s="253"/>
      <c r="BCE65" s="253"/>
      <c r="BCF65" s="253"/>
      <c r="BCG65" s="253"/>
      <c r="BCH65" s="253">
        <f t="shared" si="88"/>
        <v>0</v>
      </c>
      <c r="BCI65" s="253"/>
      <c r="BCJ65" s="253"/>
      <c r="BCK65" s="253"/>
      <c r="BCL65" s="253"/>
      <c r="BCM65" s="253">
        <f t="shared" si="232"/>
        <v>0</v>
      </c>
      <c r="BCN65" s="253"/>
      <c r="BCO65" s="253"/>
      <c r="BCP65" s="253"/>
      <c r="BCQ65" s="253"/>
      <c r="BCR65" s="253"/>
      <c r="BCS65" s="253">
        <f t="shared" si="89"/>
        <v>0</v>
      </c>
      <c r="BCT65" s="253"/>
      <c r="BCU65" s="253"/>
      <c r="BCV65" s="253"/>
      <c r="BCW65" s="253"/>
      <c r="BCX65" s="253">
        <f t="shared" si="90"/>
        <v>0</v>
      </c>
      <c r="BCY65" s="253"/>
      <c r="BCZ65" s="253"/>
      <c r="BDA65" s="253">
        <f t="shared" si="91"/>
        <v>0</v>
      </c>
      <c r="BDB65" s="253">
        <f t="shared" si="92"/>
        <v>0</v>
      </c>
      <c r="BDC65" s="253"/>
      <c r="BDD65" s="253"/>
      <c r="BDE65" s="253"/>
      <c r="BDF65" s="253">
        <f t="shared" si="233"/>
        <v>0</v>
      </c>
      <c r="BDG65" s="253"/>
      <c r="BDH65" s="253"/>
      <c r="BDI65" s="253"/>
      <c r="BDJ65" s="253"/>
      <c r="BDK65" s="253"/>
      <c r="BDL65" s="253">
        <f t="shared" si="93"/>
        <v>0</v>
      </c>
      <c r="BDM65" s="253"/>
      <c r="BDN65" s="253"/>
      <c r="BDO65" s="253"/>
      <c r="BDP65" s="253"/>
      <c r="BDQ65" s="253">
        <f t="shared" si="94"/>
        <v>0</v>
      </c>
      <c r="BDR65" s="253"/>
      <c r="BDS65" s="253"/>
      <c r="BDT65" s="253"/>
      <c r="BDU65" s="253"/>
      <c r="BDV65" s="253"/>
      <c r="BDW65" s="253">
        <f t="shared" si="95"/>
        <v>0</v>
      </c>
      <c r="BDX65" s="253"/>
      <c r="BDY65" s="253"/>
      <c r="BDZ65" s="253"/>
      <c r="BEA65" s="253"/>
      <c r="BEB65" s="253"/>
      <c r="BEC65" s="253">
        <f t="shared" si="96"/>
        <v>0</v>
      </c>
      <c r="BED65" s="253">
        <f t="shared" si="97"/>
        <v>0</v>
      </c>
      <c r="BEE65" s="253"/>
      <c r="BEF65" s="253"/>
      <c r="BEG65" s="253"/>
      <c r="BEH65" s="253"/>
      <c r="BEI65" s="253">
        <f t="shared" si="98"/>
        <v>0</v>
      </c>
      <c r="BEJ65" s="253"/>
      <c r="BEK65" s="253"/>
      <c r="BEL65" s="253"/>
      <c r="BEM65" s="253"/>
      <c r="BEN65" s="253"/>
      <c r="BEO65" s="253">
        <f t="shared" si="99"/>
        <v>0</v>
      </c>
      <c r="BEP65" s="253"/>
      <c r="BEQ65" s="253"/>
      <c r="BER65" s="253"/>
      <c r="BES65" s="253"/>
      <c r="BET65" s="253"/>
      <c r="BEU65" s="253">
        <f t="shared" si="234"/>
        <v>0</v>
      </c>
      <c r="BEV65" s="253"/>
      <c r="BEW65" s="253"/>
      <c r="BEX65" s="253"/>
      <c r="BEY65" s="253"/>
      <c r="BEZ65" s="253"/>
      <c r="BFA65" s="253">
        <f t="shared" si="100"/>
        <v>0</v>
      </c>
      <c r="BFB65" s="253"/>
      <c r="BFC65" s="253">
        <f t="shared" si="101"/>
        <v>0</v>
      </c>
      <c r="BFD65" s="253">
        <f t="shared" si="235"/>
        <v>0</v>
      </c>
      <c r="BFE65" s="253"/>
      <c r="BFF65" s="253"/>
      <c r="BFG65" s="253"/>
      <c r="BFH65" s="253"/>
      <c r="BFI65" s="253">
        <f t="shared" si="102"/>
        <v>0</v>
      </c>
      <c r="BFJ65" s="253"/>
      <c r="BFK65" s="253"/>
      <c r="BFL65" s="253"/>
      <c r="BFM65" s="253"/>
      <c r="BFN65" s="253"/>
      <c r="BFO65" s="253">
        <f t="shared" si="103"/>
        <v>0</v>
      </c>
      <c r="BFP65" s="253"/>
      <c r="BFQ65" s="253"/>
      <c r="BFR65" s="253"/>
      <c r="BFS65" s="253"/>
      <c r="BFT65" s="253"/>
      <c r="BFU65" s="253">
        <f t="shared" si="236"/>
        <v>0</v>
      </c>
      <c r="BFV65" s="253"/>
      <c r="BFW65" s="253"/>
      <c r="BFX65" s="253"/>
      <c r="BFY65" s="253"/>
      <c r="BFZ65" s="253"/>
      <c r="BGA65" s="253">
        <f t="shared" si="104"/>
        <v>0</v>
      </c>
      <c r="BGB65" s="253"/>
      <c r="BGC65" s="253"/>
      <c r="BGD65" s="253"/>
      <c r="BGE65" s="253">
        <f t="shared" si="105"/>
        <v>0</v>
      </c>
      <c r="BGF65" s="253">
        <f t="shared" si="237"/>
        <v>0</v>
      </c>
      <c r="BGG65" s="253"/>
      <c r="BGH65" s="253"/>
      <c r="BGI65" s="253">
        <f t="shared" si="106"/>
        <v>0</v>
      </c>
      <c r="BGJ65" s="253"/>
      <c r="BGK65" s="253"/>
      <c r="BGL65" s="253"/>
      <c r="BGM65" s="253"/>
      <c r="BGN65" s="253"/>
      <c r="BGO65" s="253">
        <f t="shared" si="107"/>
        <v>0</v>
      </c>
      <c r="BGP65" s="253"/>
      <c r="BGQ65" s="253"/>
      <c r="BGR65" s="253"/>
      <c r="BGS65" s="253"/>
      <c r="BGT65" s="253"/>
      <c r="BGU65" s="253">
        <f t="shared" si="108"/>
        <v>0</v>
      </c>
      <c r="BGV65" s="253"/>
      <c r="BGW65" s="253"/>
      <c r="BGX65" s="253"/>
      <c r="BGY65" s="253"/>
      <c r="BGZ65" s="253"/>
      <c r="BHA65" s="253">
        <f t="shared" si="109"/>
        <v>0</v>
      </c>
      <c r="BHB65" s="253"/>
      <c r="BHC65" s="253"/>
      <c r="BHD65" s="253"/>
      <c r="BHE65" s="253"/>
      <c r="BHF65" s="253"/>
      <c r="BHG65" s="253">
        <f t="shared" si="110"/>
        <v>0</v>
      </c>
      <c r="BHH65" s="253">
        <f t="shared" si="111"/>
        <v>0</v>
      </c>
      <c r="BHI65" s="253"/>
      <c r="BHJ65" s="253"/>
      <c r="BHK65" s="253"/>
      <c r="BHL65" s="253"/>
      <c r="BHM65" s="253">
        <f t="shared" si="112"/>
        <v>0</v>
      </c>
      <c r="BHN65" s="253"/>
      <c r="BHO65" s="253"/>
      <c r="BHP65" s="253"/>
      <c r="BHQ65" s="253"/>
      <c r="BHR65" s="253"/>
      <c r="BHS65" s="253">
        <f t="shared" si="113"/>
        <v>0</v>
      </c>
      <c r="BHT65" s="253"/>
      <c r="BHU65" s="253"/>
      <c r="BHV65" s="253"/>
      <c r="BHW65" s="253"/>
      <c r="BHX65" s="253"/>
      <c r="BHY65" s="253">
        <f t="shared" si="114"/>
        <v>0</v>
      </c>
      <c r="BHZ65" s="253"/>
      <c r="BIA65" s="253"/>
      <c r="BIB65" s="253"/>
      <c r="BIC65" s="253"/>
      <c r="BID65" s="253"/>
      <c r="BIE65" s="253">
        <f t="shared" si="115"/>
        <v>0</v>
      </c>
      <c r="BIF65" s="253"/>
      <c r="BIG65" s="253">
        <f t="shared" si="116"/>
        <v>0</v>
      </c>
      <c r="BIH65" s="253">
        <f t="shared" si="117"/>
        <v>0</v>
      </c>
      <c r="BII65" s="253"/>
      <c r="BIJ65" s="253"/>
      <c r="BIK65" s="253"/>
      <c r="BIL65" s="253"/>
      <c r="BIM65" s="253">
        <f t="shared" si="118"/>
        <v>0</v>
      </c>
      <c r="BIN65" s="253"/>
      <c r="BIO65" s="253"/>
      <c r="BIP65" s="253"/>
      <c r="BIQ65" s="253"/>
      <c r="BIR65" s="253"/>
      <c r="BIS65" s="253">
        <f t="shared" si="119"/>
        <v>0</v>
      </c>
      <c r="BIT65" s="253"/>
      <c r="BIU65" s="253"/>
      <c r="BIV65" s="253"/>
      <c r="BIW65" s="253"/>
      <c r="BIX65" s="253"/>
      <c r="BIY65" s="253">
        <f t="shared" si="120"/>
        <v>0</v>
      </c>
      <c r="BIZ65" s="253"/>
      <c r="BJA65" s="253"/>
      <c r="BJB65" s="253"/>
      <c r="BJC65" s="253"/>
      <c r="BJD65" s="253">
        <f t="shared" si="121"/>
        <v>0</v>
      </c>
      <c r="BJE65" s="253"/>
      <c r="BJF65" s="253"/>
      <c r="BJG65" s="253"/>
      <c r="BJH65" s="253"/>
      <c r="BJI65" s="253">
        <f t="shared" si="122"/>
        <v>0</v>
      </c>
      <c r="BJJ65" s="253">
        <f t="shared" si="123"/>
        <v>0</v>
      </c>
      <c r="BJK65" s="253">
        <f t="shared" si="238"/>
        <v>0</v>
      </c>
      <c r="BJL65" s="253"/>
      <c r="BJM65" s="253"/>
      <c r="BJN65" s="253"/>
      <c r="BJO65" s="253"/>
      <c r="BJP65" s="253"/>
      <c r="BJQ65" s="253">
        <f t="shared" si="124"/>
        <v>0</v>
      </c>
      <c r="BJR65" s="253"/>
      <c r="BJS65" s="253"/>
      <c r="BJT65" s="253"/>
      <c r="BJU65" s="253"/>
      <c r="BJV65" s="253"/>
      <c r="BJW65" s="253">
        <f t="shared" si="125"/>
        <v>0</v>
      </c>
      <c r="BJX65" s="253"/>
      <c r="BJY65" s="253"/>
      <c r="BJZ65" s="253"/>
      <c r="BKA65" s="253"/>
      <c r="BKB65" s="253">
        <f t="shared" si="126"/>
        <v>0</v>
      </c>
      <c r="BKC65" s="253"/>
      <c r="BKD65" s="253"/>
      <c r="BKE65" s="253"/>
      <c r="BKF65" s="253"/>
      <c r="BKG65" s="253"/>
      <c r="BKH65" s="253">
        <f t="shared" si="127"/>
        <v>0</v>
      </c>
      <c r="BKI65" s="253">
        <f t="shared" si="128"/>
        <v>0</v>
      </c>
      <c r="BKJ65" s="253"/>
      <c r="BKK65" s="253"/>
      <c r="BKL65" s="253"/>
      <c r="BKM65" s="253"/>
      <c r="BKN65" s="253"/>
      <c r="BKO65" s="253">
        <f t="shared" si="129"/>
        <v>0</v>
      </c>
      <c r="BKP65" s="253"/>
      <c r="BKQ65" s="253"/>
      <c r="BKR65" s="253"/>
      <c r="BKS65" s="253"/>
      <c r="BKT65" s="253"/>
      <c r="BKU65" s="253">
        <f t="shared" si="130"/>
        <v>0</v>
      </c>
      <c r="BKV65" s="253"/>
      <c r="BKW65" s="253"/>
      <c r="BKX65" s="253"/>
      <c r="BKY65" s="253">
        <f t="shared" si="131"/>
        <v>0</v>
      </c>
      <c r="BKZ65" s="253"/>
      <c r="BLA65" s="253"/>
      <c r="BLB65" s="253"/>
      <c r="BLC65" s="253"/>
      <c r="BLD65" s="253"/>
      <c r="BLE65" s="253">
        <f t="shared" si="132"/>
        <v>0</v>
      </c>
      <c r="BLF65" s="196">
        <f t="shared" si="133"/>
        <v>0</v>
      </c>
      <c r="BLG65" s="253"/>
      <c r="BLH65" s="253"/>
      <c r="BLI65" s="253"/>
      <c r="BLJ65" s="253"/>
      <c r="BLK65" s="253"/>
      <c r="BLL65" s="253">
        <f t="shared" si="134"/>
        <v>0</v>
      </c>
      <c r="BLM65" s="253"/>
      <c r="BLN65" s="253"/>
      <c r="BLO65" s="253"/>
      <c r="BLP65" s="253"/>
      <c r="BLQ65" s="253"/>
      <c r="BLR65" s="196">
        <f t="shared" si="135"/>
        <v>0</v>
      </c>
      <c r="BLS65" s="253"/>
      <c r="BLT65" s="253"/>
      <c r="BLU65" s="253"/>
      <c r="BLV65" s="253"/>
      <c r="BLW65" s="253"/>
      <c r="BLX65" s="196">
        <f t="shared" si="239"/>
        <v>0</v>
      </c>
      <c r="BLY65" s="253"/>
      <c r="BLZ65" s="253"/>
      <c r="BMA65" s="253"/>
      <c r="BMB65" s="253"/>
      <c r="BMC65" s="253"/>
      <c r="BMD65" s="196">
        <f t="shared" si="136"/>
        <v>0</v>
      </c>
      <c r="BME65" s="253"/>
      <c r="BMF65" s="253"/>
      <c r="BMG65" s="253"/>
      <c r="BMH65" s="196">
        <f t="shared" si="137"/>
        <v>0</v>
      </c>
      <c r="BMI65" s="196">
        <f t="shared" si="138"/>
        <v>0</v>
      </c>
      <c r="BMJ65" s="253"/>
      <c r="BMK65" s="196">
        <f t="shared" si="139"/>
        <v>0</v>
      </c>
      <c r="BML65" s="253"/>
      <c r="BMM65" s="253"/>
      <c r="BMN65" s="253"/>
      <c r="BMO65" s="253"/>
      <c r="BMP65" s="253"/>
      <c r="BMQ65" s="196">
        <f t="shared" si="140"/>
        <v>0</v>
      </c>
      <c r="BMR65" s="253"/>
      <c r="BMS65" s="253"/>
      <c r="BMT65" s="253"/>
      <c r="BMU65" s="253"/>
      <c r="BMV65" s="253"/>
      <c r="BMW65" s="196">
        <f t="shared" si="141"/>
        <v>0</v>
      </c>
      <c r="BMX65" s="253"/>
      <c r="BMY65" s="253"/>
      <c r="BMZ65" s="253"/>
      <c r="BNA65" s="253"/>
      <c r="BNB65" s="253"/>
      <c r="BNC65" s="196">
        <f t="shared" si="142"/>
        <v>0</v>
      </c>
      <c r="BND65" s="253"/>
      <c r="BNE65" s="253"/>
      <c r="BNF65" s="253"/>
      <c r="BNG65" s="253"/>
      <c r="BNH65" s="253"/>
      <c r="BNI65" s="196">
        <f t="shared" si="143"/>
        <v>0</v>
      </c>
      <c r="BNJ65" s="196">
        <f t="shared" si="144"/>
        <v>0</v>
      </c>
      <c r="BNK65" s="253"/>
      <c r="BNL65" s="253"/>
      <c r="BNM65" s="253"/>
      <c r="BNN65" s="253"/>
      <c r="BNO65" s="253"/>
      <c r="BNP65" s="196">
        <f t="shared" si="145"/>
        <v>0</v>
      </c>
      <c r="BNQ65" s="253"/>
      <c r="BNR65" s="253"/>
      <c r="BNS65" s="253"/>
      <c r="BNT65" s="253"/>
      <c r="BNU65" s="253"/>
      <c r="BNV65" s="196">
        <f t="shared" si="146"/>
        <v>0</v>
      </c>
      <c r="BNW65" s="253"/>
      <c r="BNX65" s="253"/>
      <c r="BNY65" s="253"/>
      <c r="BNZ65" s="253"/>
      <c r="BOA65" s="253"/>
      <c r="BOB65" s="196">
        <f t="shared" si="147"/>
        <v>0</v>
      </c>
      <c r="BOC65" s="253"/>
      <c r="BOD65" s="253"/>
      <c r="BOE65" s="253"/>
      <c r="BOF65" s="253"/>
      <c r="BOG65" s="253"/>
      <c r="BOH65" s="196">
        <f t="shared" si="148"/>
        <v>0</v>
      </c>
      <c r="BOI65" s="253"/>
      <c r="BOJ65" s="196">
        <f t="shared" si="149"/>
        <v>0</v>
      </c>
      <c r="BOK65" s="196">
        <f t="shared" si="150"/>
        <v>0</v>
      </c>
      <c r="BOL65" s="253"/>
      <c r="BOM65" s="253"/>
      <c r="BON65" s="253"/>
      <c r="BOO65" s="196">
        <f t="shared" si="240"/>
        <v>0</v>
      </c>
      <c r="BOP65" s="196"/>
      <c r="BOQ65" s="196"/>
      <c r="BOR65" s="196"/>
      <c r="BOS65" s="196"/>
      <c r="BOT65" s="196"/>
      <c r="BOU65" s="196">
        <f t="shared" si="151"/>
        <v>0</v>
      </c>
      <c r="BOV65" s="196"/>
      <c r="BOW65" s="196"/>
      <c r="BOX65" s="196"/>
      <c r="BOY65" s="196"/>
      <c r="BOZ65" s="196"/>
      <c r="BPA65" s="196"/>
      <c r="BPB65" s="196">
        <f t="shared" si="152"/>
        <v>0</v>
      </c>
      <c r="BPC65" s="196"/>
      <c r="BPD65" s="196"/>
      <c r="BPE65" s="196"/>
      <c r="BPF65" s="196"/>
      <c r="BPG65" s="196">
        <f t="shared" si="153"/>
        <v>0</v>
      </c>
      <c r="BPH65" s="196"/>
      <c r="BPI65" s="196"/>
      <c r="BPJ65" s="196"/>
      <c r="BPK65" s="196">
        <f t="shared" si="154"/>
        <v>0</v>
      </c>
      <c r="BPL65" s="196">
        <f t="shared" si="155"/>
        <v>0</v>
      </c>
      <c r="BPM65" s="196"/>
      <c r="BPN65" s="196"/>
      <c r="BPO65" s="196">
        <f t="shared" si="156"/>
        <v>0</v>
      </c>
      <c r="BPP65" s="196"/>
      <c r="BPQ65" s="196"/>
      <c r="BPR65" s="196"/>
      <c r="BPS65" s="196"/>
      <c r="BPT65" s="196"/>
      <c r="BPU65" s="196">
        <f t="shared" si="157"/>
        <v>0</v>
      </c>
      <c r="BPV65" s="196"/>
      <c r="BPW65" s="196"/>
      <c r="BPX65" s="196"/>
      <c r="BPY65" s="196"/>
      <c r="BPZ65" s="196">
        <f t="shared" si="241"/>
        <v>0</v>
      </c>
      <c r="BQA65" s="196"/>
      <c r="BQB65" s="196"/>
      <c r="BQC65" s="196"/>
      <c r="BQD65" s="196"/>
      <c r="BQE65" s="196"/>
      <c r="BQF65" s="196">
        <f t="shared" si="158"/>
        <v>0</v>
      </c>
      <c r="BQG65" s="196"/>
      <c r="BQH65" s="196"/>
      <c r="BQI65" s="196"/>
      <c r="BQJ65" s="196"/>
      <c r="BQK65" s="196"/>
      <c r="BQL65" s="196">
        <f t="shared" si="159"/>
        <v>0</v>
      </c>
      <c r="BQM65" s="196">
        <f t="shared" si="242"/>
        <v>0</v>
      </c>
      <c r="BQN65" s="196"/>
      <c r="BQO65" s="196"/>
      <c r="BQP65" s="196"/>
      <c r="BQQ65" s="196"/>
      <c r="BQR65" s="196">
        <f t="shared" si="160"/>
        <v>0</v>
      </c>
      <c r="BQS65" s="196"/>
      <c r="BQT65" s="196"/>
      <c r="BQU65" s="196"/>
      <c r="BQV65" s="196"/>
      <c r="BQW65" s="196"/>
      <c r="BQX65" s="196">
        <f t="shared" si="161"/>
        <v>0</v>
      </c>
      <c r="BQY65" s="196"/>
      <c r="BQZ65" s="196"/>
      <c r="BRA65" s="196"/>
      <c r="BRB65" s="196"/>
      <c r="BRC65" s="196"/>
      <c r="BRD65" s="196">
        <f t="shared" si="162"/>
        <v>0</v>
      </c>
      <c r="BRE65" s="196"/>
      <c r="BRF65" s="196"/>
      <c r="BRG65" s="196"/>
      <c r="BRH65" s="196"/>
      <c r="BRI65" s="196"/>
      <c r="BRJ65" s="196">
        <f t="shared" si="163"/>
        <v>0</v>
      </c>
      <c r="BRK65" s="196"/>
      <c r="BRL65" s="196"/>
      <c r="BRM65" s="196">
        <f t="shared" si="164"/>
        <v>0</v>
      </c>
      <c r="BRN65" s="196">
        <f t="shared" si="261"/>
        <v>0</v>
      </c>
      <c r="BRO65" s="196"/>
      <c r="BRP65" s="196"/>
      <c r="BRQ65" s="196"/>
      <c r="BRR65" s="196">
        <f t="shared" si="165"/>
        <v>0</v>
      </c>
      <c r="BRS65" s="196"/>
      <c r="BRT65" s="196"/>
      <c r="BRU65" s="196"/>
      <c r="BRV65" s="196"/>
      <c r="BRW65" s="196"/>
      <c r="BRX65" s="196">
        <f t="shared" si="166"/>
        <v>0</v>
      </c>
      <c r="BRY65" s="196"/>
      <c r="BRZ65" s="196"/>
      <c r="BSA65" s="196"/>
      <c r="BSB65" s="196"/>
      <c r="BSC65" s="196"/>
      <c r="BSD65" s="196">
        <f t="shared" si="167"/>
        <v>0</v>
      </c>
      <c r="BSE65" s="196"/>
      <c r="BSF65" s="196"/>
      <c r="BSG65" s="196"/>
      <c r="BSH65" s="196"/>
      <c r="BSI65" s="196"/>
      <c r="BSJ65" s="196">
        <f t="shared" si="168"/>
        <v>0</v>
      </c>
      <c r="BSK65" s="196"/>
      <c r="BSL65" s="196"/>
      <c r="BSM65" s="196"/>
      <c r="BSN65" s="196"/>
      <c r="BSO65" s="196">
        <f t="shared" si="169"/>
        <v>0</v>
      </c>
      <c r="BSP65" s="196">
        <f t="shared" si="170"/>
        <v>0</v>
      </c>
      <c r="BSQ65" s="196"/>
      <c r="BSR65" s="196">
        <f t="shared" si="171"/>
        <v>0</v>
      </c>
      <c r="BSS65" s="196"/>
      <c r="BST65" s="196"/>
      <c r="BSU65" s="196"/>
      <c r="BSV65" s="196"/>
      <c r="BSW65" s="196"/>
      <c r="BSX65" s="196">
        <f t="shared" si="172"/>
        <v>0</v>
      </c>
      <c r="BSY65" s="196"/>
      <c r="BSZ65" s="196"/>
      <c r="BTA65" s="196"/>
      <c r="BTB65" s="196"/>
      <c r="BTC65" s="196"/>
      <c r="BTD65" s="196">
        <f t="shared" si="173"/>
        <v>0</v>
      </c>
      <c r="BTE65" s="196"/>
      <c r="BTF65" s="196"/>
      <c r="BTG65" s="196"/>
      <c r="BTH65" s="196"/>
      <c r="BTI65" s="196"/>
      <c r="BTJ65" s="196">
        <f t="shared" si="174"/>
        <v>0</v>
      </c>
      <c r="BTK65" s="196"/>
      <c r="BTL65" s="196"/>
      <c r="BTM65" s="196"/>
      <c r="BTN65" s="196"/>
      <c r="BTO65" s="196"/>
      <c r="BTP65" s="196">
        <f t="shared" si="175"/>
        <v>0</v>
      </c>
      <c r="BTQ65" s="196">
        <f t="shared" si="176"/>
        <v>0</v>
      </c>
      <c r="BTR65" s="196"/>
      <c r="BTS65" s="196"/>
      <c r="BTT65" s="196"/>
      <c r="BTU65" s="196"/>
      <c r="BTV65" s="196">
        <f t="shared" si="177"/>
        <v>0</v>
      </c>
      <c r="BTW65" s="196"/>
      <c r="BTX65" s="196"/>
      <c r="BTY65" s="196"/>
      <c r="BTZ65" s="196"/>
      <c r="BUA65" s="196"/>
      <c r="BUB65" s="196">
        <f t="shared" si="178"/>
        <v>0</v>
      </c>
      <c r="BUC65" s="196"/>
      <c r="BUD65" s="196"/>
      <c r="BUE65" s="196"/>
      <c r="BUF65" s="196"/>
      <c r="BUG65" s="196"/>
      <c r="BUH65" s="196">
        <f t="shared" si="179"/>
        <v>0</v>
      </c>
      <c r="BUI65" s="196"/>
      <c r="BUJ65" s="196"/>
      <c r="BUK65" s="196"/>
      <c r="BUL65" s="196"/>
      <c r="BUM65" s="196"/>
      <c r="BUN65" s="196">
        <f t="shared" si="180"/>
        <v>0</v>
      </c>
      <c r="BUO65" s="196"/>
      <c r="BUP65" s="196"/>
      <c r="BUQ65" s="196">
        <f t="shared" si="181"/>
        <v>0</v>
      </c>
      <c r="BUR65" s="196">
        <f t="shared" si="182"/>
        <v>0</v>
      </c>
      <c r="BUS65" s="196"/>
      <c r="BUT65" s="196"/>
      <c r="BUU65" s="196"/>
      <c r="BUV65" s="196">
        <f t="shared" si="183"/>
        <v>0</v>
      </c>
      <c r="BUW65" s="196"/>
      <c r="BUX65" s="196"/>
      <c r="BUY65" s="196"/>
      <c r="BUZ65" s="196"/>
      <c r="BVA65" s="196"/>
      <c r="BVB65" s="196">
        <f t="shared" si="184"/>
        <v>0</v>
      </c>
      <c r="BVC65" s="196"/>
      <c r="BVD65" s="196"/>
      <c r="BVE65" s="196"/>
      <c r="BVF65" s="196"/>
      <c r="BVG65" s="196"/>
      <c r="BVH65" s="196">
        <f t="shared" si="185"/>
        <v>0</v>
      </c>
      <c r="BVI65" s="196"/>
      <c r="BVJ65" s="196"/>
      <c r="BVK65" s="196"/>
      <c r="BVL65" s="196"/>
      <c r="BVM65" s="196"/>
      <c r="BVN65" s="196">
        <f t="shared" si="206"/>
        <v>0</v>
      </c>
      <c r="BVO65" s="196"/>
      <c r="BVP65" s="196"/>
      <c r="BVQ65" s="196"/>
      <c r="BVR65" s="196"/>
      <c r="BVS65" s="196"/>
      <c r="BVT65" s="196">
        <f t="shared" si="186"/>
        <v>0</v>
      </c>
      <c r="BVU65" s="196">
        <f t="shared" si="187"/>
        <v>0</v>
      </c>
      <c r="BVV65" s="196">
        <f t="shared" si="244"/>
        <v>0</v>
      </c>
      <c r="BVW65" s="196"/>
      <c r="BVX65" s="196"/>
      <c r="BVY65" s="196"/>
      <c r="BVZ65" s="196"/>
      <c r="BWA65" s="196"/>
      <c r="BWB65" s="196">
        <f t="shared" si="245"/>
        <v>0</v>
      </c>
      <c r="BWC65" s="196"/>
      <c r="BWD65" s="196"/>
      <c r="BWE65" s="196"/>
      <c r="BWF65" s="196"/>
      <c r="BWG65" s="196"/>
      <c r="BWH65" s="196">
        <f t="shared" si="204"/>
        <v>0</v>
      </c>
      <c r="BWI65" s="196"/>
      <c r="BWJ65" s="196"/>
      <c r="BWK65" s="196"/>
      <c r="BWL65" s="196"/>
      <c r="BWM65" s="196"/>
      <c r="BWN65" s="196">
        <f t="shared" si="209"/>
        <v>0</v>
      </c>
      <c r="BWO65" s="196"/>
      <c r="BWP65" s="196"/>
      <c r="BWQ65" s="196"/>
      <c r="BWR65" s="196"/>
      <c r="BWS65" s="196"/>
      <c r="BWT65" s="196">
        <f t="shared" si="210"/>
        <v>0</v>
      </c>
      <c r="BWU65" s="196"/>
      <c r="BWV65" s="196">
        <f t="shared" si="246"/>
        <v>0</v>
      </c>
      <c r="BWW65" s="196">
        <f t="shared" si="247"/>
        <v>0</v>
      </c>
      <c r="BWX65" s="196"/>
      <c r="BWY65" s="196"/>
      <c r="BWZ65" s="196"/>
      <c r="BXA65" s="196"/>
      <c r="BXB65" s="196">
        <f t="shared" si="190"/>
        <v>0</v>
      </c>
      <c r="BXC65" s="196"/>
      <c r="BXD65" s="196"/>
      <c r="BXE65" s="196"/>
      <c r="BXF65" s="196"/>
      <c r="BXG65" s="196"/>
      <c r="BXH65" s="196">
        <f t="shared" si="191"/>
        <v>0</v>
      </c>
      <c r="BXI65" s="196"/>
      <c r="BXJ65" s="196"/>
      <c r="BXK65" s="196"/>
      <c r="BXL65" s="196"/>
      <c r="BXM65" s="196"/>
      <c r="BXN65" s="196">
        <f t="shared" si="192"/>
        <v>0</v>
      </c>
      <c r="BXO65" s="196"/>
      <c r="BXP65" s="196"/>
      <c r="BXQ65" s="196"/>
      <c r="BXR65" s="196"/>
      <c r="BXS65" s="196"/>
      <c r="BXT65" s="196">
        <f t="shared" si="193"/>
        <v>0</v>
      </c>
      <c r="BXU65" s="196">
        <f t="shared" si="194"/>
        <v>0</v>
      </c>
      <c r="BXV65" s="196"/>
      <c r="BXW65" s="196"/>
      <c r="BXX65" s="196"/>
      <c r="BXY65" s="196">
        <f t="shared" si="195"/>
        <v>0</v>
      </c>
      <c r="BXZ65" s="196"/>
      <c r="BYA65" s="196"/>
      <c r="BYB65" s="196"/>
      <c r="BYC65" s="196"/>
      <c r="BYD65" s="196"/>
      <c r="BYE65" s="196">
        <f t="shared" si="196"/>
        <v>0</v>
      </c>
      <c r="BYF65" s="196"/>
      <c r="BYG65" s="196"/>
      <c r="BYH65" s="196"/>
      <c r="BYI65" s="196"/>
      <c r="BYJ65" s="196"/>
      <c r="BYK65" s="196">
        <f t="shared" si="207"/>
        <v>0</v>
      </c>
      <c r="BYL65" s="196"/>
      <c r="BYM65" s="196"/>
      <c r="BYN65" s="196"/>
      <c r="BYO65" s="196"/>
      <c r="BYP65" s="196"/>
      <c r="BYQ65" s="196">
        <f t="shared" si="205"/>
        <v>0</v>
      </c>
      <c r="BYR65" s="196"/>
      <c r="BYS65" s="196"/>
      <c r="BYT65" s="196"/>
      <c r="BYU65" s="196"/>
      <c r="BYV65" s="196">
        <f t="shared" si="197"/>
        <v>0</v>
      </c>
      <c r="BYW65" s="196">
        <f t="shared" si="198"/>
        <v>0</v>
      </c>
      <c r="BYX65" s="196"/>
      <c r="BYY65" s="196">
        <f t="shared" si="199"/>
        <v>0</v>
      </c>
      <c r="BYZ65" s="196"/>
      <c r="BZA65" s="196"/>
      <c r="BZB65" s="196"/>
      <c r="BZC65" s="196"/>
      <c r="BZD65" s="196"/>
      <c r="BZE65" s="196">
        <f t="shared" si="200"/>
        <v>0</v>
      </c>
      <c r="BZF65" s="196"/>
      <c r="BZG65" s="196"/>
      <c r="BZH65" s="196"/>
      <c r="BZI65" s="196"/>
      <c r="BZJ65" s="196">
        <f t="shared" si="201"/>
        <v>0</v>
      </c>
      <c r="BZK65" s="196"/>
      <c r="BZL65" s="196"/>
      <c r="BZM65" s="196"/>
      <c r="BZN65" s="196"/>
      <c r="BZO65" s="196"/>
      <c r="BZP65" s="196">
        <f t="shared" si="229"/>
        <v>0</v>
      </c>
      <c r="BZQ65" s="196">
        <f t="shared" si="202"/>
        <v>0</v>
      </c>
      <c r="BZR65" s="196">
        <f t="shared" si="203"/>
        <v>0</v>
      </c>
      <c r="BZS65" s="198"/>
      <c r="BZT65" s="198"/>
      <c r="BZU65" s="198"/>
      <c r="BZV65" s="198"/>
      <c r="BZW65" s="198"/>
      <c r="BZX65" s="198"/>
      <c r="BZY65" s="198"/>
      <c r="BZZ65" s="198"/>
      <c r="CAA65" s="198"/>
      <c r="CAB65" s="198"/>
      <c r="CAC65" s="198"/>
      <c r="CAD65" s="198"/>
      <c r="CAE65" s="198"/>
      <c r="CAF65" s="198"/>
      <c r="CAG65" s="198"/>
      <c r="CAH65" s="198"/>
      <c r="CAI65" s="198"/>
      <c r="CAJ65" s="198"/>
      <c r="CAK65" s="198"/>
      <c r="CAL65" s="198"/>
      <c r="CAM65" s="198"/>
      <c r="CAN65" s="198"/>
      <c r="CAO65" s="198"/>
      <c r="CAP65" s="199"/>
      <c r="CAQ65" s="211"/>
      <c r="CAR65" s="211"/>
      <c r="CAS65" s="198"/>
      <c r="CAT65" s="199"/>
      <c r="CAU65" s="233"/>
      <c r="CAV65" s="233"/>
      <c r="CAW65" s="198"/>
      <c r="CAX65" s="198"/>
      <c r="CAY65" s="198"/>
      <c r="CAZ65" s="198"/>
      <c r="CBA65" s="198"/>
      <c r="CBB65" s="198"/>
      <c r="CBC65" s="198"/>
      <c r="CBD65" s="198"/>
      <c r="CBE65" s="198"/>
      <c r="CBF65" s="198"/>
      <c r="CBG65" s="198"/>
      <c r="CBH65" s="198"/>
      <c r="CBI65" s="198"/>
      <c r="CBJ65" s="198"/>
      <c r="CBK65" s="198"/>
      <c r="CBL65" s="198"/>
      <c r="CBM65" s="198"/>
      <c r="CBN65" s="198"/>
      <c r="CBO65" s="198"/>
      <c r="CBP65" s="198"/>
      <c r="CBQ65" s="198"/>
      <c r="CBR65" s="198"/>
      <c r="CBS65" s="198"/>
      <c r="CBT65" s="198"/>
      <c r="CBU65" s="198"/>
      <c r="CBV65" s="198"/>
      <c r="CBW65" s="198"/>
      <c r="CBX65" s="198"/>
      <c r="CBY65" s="198"/>
      <c r="CBZ65" s="198"/>
      <c r="CCA65" s="198"/>
      <c r="CCB65" s="198"/>
      <c r="CCC65" s="198"/>
      <c r="CCD65" s="198"/>
      <c r="CCE65" s="198"/>
      <c r="CCF65" s="198"/>
      <c r="CCG65" s="198"/>
      <c r="CCH65" s="198"/>
      <c r="CCI65" s="198"/>
      <c r="CCJ65" s="198"/>
      <c r="CCK65" s="198"/>
      <c r="CCL65" s="198"/>
      <c r="CCM65" s="198"/>
      <c r="CCN65" s="198"/>
      <c r="CCO65" s="198"/>
      <c r="CCP65" s="198"/>
      <c r="CCQ65" s="198"/>
      <c r="CCR65" s="199"/>
      <c r="CCS65" s="258">
        <f t="shared" si="248"/>
        <v>0</v>
      </c>
      <c r="CCT65" s="258"/>
      <c r="CCU65" s="258"/>
      <c r="CCV65" s="197"/>
      <c r="CCW65" s="198"/>
      <c r="CCX65" s="199"/>
    </row>
    <row r="66" spans="1:2130" s="200" customFormat="1" ht="19.5" customHeight="1" outlineLevel="1" x14ac:dyDescent="0.2">
      <c r="A66" s="203" t="s">
        <v>53</v>
      </c>
      <c r="B66" s="195">
        <v>49.085085179999993</v>
      </c>
      <c r="C66" s="195">
        <v>5.0735860299999995</v>
      </c>
      <c r="D66" s="195">
        <v>0.36531011999999996</v>
      </c>
      <c r="E66" s="195">
        <v>23.336800920000002</v>
      </c>
      <c r="F66" s="195">
        <v>71.51484975999999</v>
      </c>
      <c r="G66" s="195">
        <v>47.001058879999995</v>
      </c>
      <c r="H66" s="195">
        <v>21.919182279999998</v>
      </c>
      <c r="I66" s="195">
        <v>18.328028679999999</v>
      </c>
      <c r="J66" s="195">
        <v>16.132495120000002</v>
      </c>
      <c r="K66" s="195">
        <v>17.18442632</v>
      </c>
      <c r="L66" s="195">
        <v>14.1173646</v>
      </c>
      <c r="M66" s="195">
        <v>7.3509342400000008</v>
      </c>
      <c r="N66" s="195">
        <v>27.23176535</v>
      </c>
      <c r="O66" s="195">
        <v>260.69378817000006</v>
      </c>
      <c r="P66" s="195"/>
      <c r="Q66" s="195"/>
      <c r="R66" s="195">
        <v>0.28636823</v>
      </c>
      <c r="S66" s="195"/>
      <c r="T66" s="195"/>
      <c r="U66" s="195">
        <v>0.28636823</v>
      </c>
      <c r="V66" s="195"/>
      <c r="W66" s="195"/>
      <c r="X66" s="195"/>
      <c r="Y66" s="195"/>
      <c r="Z66" s="195"/>
      <c r="AA66" s="195"/>
      <c r="AB66" s="195"/>
      <c r="AC66" s="195">
        <v>1.883E-2</v>
      </c>
      <c r="AD66" s="195">
        <v>1.2835580800000002</v>
      </c>
      <c r="AE66" s="195"/>
      <c r="AF66" s="195">
        <v>1.3023880800000001</v>
      </c>
      <c r="AG66" s="195"/>
      <c r="AH66" s="195"/>
      <c r="AI66" s="195"/>
      <c r="AJ66" s="195"/>
      <c r="AK66" s="195"/>
      <c r="AL66" s="195"/>
      <c r="AM66" s="195">
        <v>1.5887563099999999</v>
      </c>
      <c r="AN66" s="195"/>
      <c r="AO66" s="195"/>
      <c r="AP66" s="195"/>
      <c r="AQ66" s="195"/>
      <c r="AR66" s="195"/>
      <c r="AS66" s="195"/>
      <c r="AT66" s="195"/>
      <c r="AU66" s="195"/>
      <c r="AV66" s="195">
        <v>1.82</v>
      </c>
      <c r="AW66" s="195">
        <v>1.82</v>
      </c>
      <c r="AX66" s="195"/>
      <c r="AY66" s="195"/>
      <c r="AZ66" s="195">
        <v>5.6985599999999997E-2</v>
      </c>
      <c r="BA66" s="195"/>
      <c r="BB66" s="195"/>
      <c r="BC66" s="195">
        <v>5.6985599999999997E-2</v>
      </c>
      <c r="BD66" s="195"/>
      <c r="BE66" s="195"/>
      <c r="BF66" s="195"/>
      <c r="BG66" s="195"/>
      <c r="BH66" s="195"/>
      <c r="BI66" s="195"/>
      <c r="BJ66" s="195"/>
      <c r="BK66" s="195"/>
      <c r="BL66" s="195">
        <v>1.8769856</v>
      </c>
      <c r="BM66" s="195"/>
      <c r="BN66" s="195"/>
      <c r="BO66" s="195"/>
      <c r="BP66" s="195">
        <v>5.4807339999999996E-2</v>
      </c>
      <c r="BQ66" s="195">
        <v>5.4807339999999996E-2</v>
      </c>
      <c r="BR66" s="195"/>
      <c r="BS66" s="195"/>
      <c r="BT66" s="195"/>
      <c r="BU66" s="195"/>
      <c r="BV66" s="195"/>
      <c r="BW66" s="195"/>
      <c r="BX66" s="195">
        <v>1.4304420399999997</v>
      </c>
      <c r="BY66" s="195"/>
      <c r="BZ66" s="195"/>
      <c r="CA66" s="195">
        <v>1.2320406000000002</v>
      </c>
      <c r="CB66" s="195"/>
      <c r="CC66" s="195">
        <v>2.6624826399999999</v>
      </c>
      <c r="CD66" s="195"/>
      <c r="CE66" s="195"/>
      <c r="CF66" s="195"/>
      <c r="CG66" s="195"/>
      <c r="CH66" s="195"/>
      <c r="CI66" s="195">
        <v>7.4396593300000005</v>
      </c>
      <c r="CJ66" s="195"/>
      <c r="CK66" s="195"/>
      <c r="CL66" s="195">
        <v>1.3208273799999999</v>
      </c>
      <c r="CM66" s="195">
        <v>8.7604867100000003</v>
      </c>
      <c r="CN66" s="195">
        <v>11.477776689999999</v>
      </c>
      <c r="CO66" s="195"/>
      <c r="CP66" s="195"/>
      <c r="CQ66" s="195">
        <v>1.9693189799999999</v>
      </c>
      <c r="CR66" s="195"/>
      <c r="CS66" s="195"/>
      <c r="CT66" s="195"/>
      <c r="CU66" s="195"/>
      <c r="CV66" s="195">
        <v>1.9693189799999999</v>
      </c>
      <c r="CW66" s="195"/>
      <c r="CX66" s="195"/>
      <c r="CY66" s="195"/>
      <c r="CZ66" s="195"/>
      <c r="DA66" s="195"/>
      <c r="DB66" s="195"/>
      <c r="DC66" s="195">
        <v>1.1957335500000001</v>
      </c>
      <c r="DD66" s="195"/>
      <c r="DE66" s="195">
        <v>1.8568330200000001</v>
      </c>
      <c r="DF66" s="195"/>
      <c r="DG66" s="195"/>
      <c r="DH66" s="195">
        <v>3.0525665700000002</v>
      </c>
      <c r="DI66" s="195"/>
      <c r="DJ66" s="195">
        <v>2.66868821</v>
      </c>
      <c r="DK66" s="195"/>
      <c r="DL66" s="195"/>
      <c r="DM66" s="195">
        <v>6.7816314200000001</v>
      </c>
      <c r="DN66" s="195">
        <v>9.4503196299999992</v>
      </c>
      <c r="DO66" s="195">
        <v>14.47220518</v>
      </c>
      <c r="DP66" s="195">
        <v>0.42152250000000002</v>
      </c>
      <c r="DQ66" s="195"/>
      <c r="DR66" s="195"/>
      <c r="DS66" s="195"/>
      <c r="DT66" s="195">
        <v>0.42152250000000002</v>
      </c>
      <c r="DU66" s="195"/>
      <c r="DV66" s="195"/>
      <c r="DW66" s="195"/>
      <c r="DX66" s="195">
        <v>0.10831278</v>
      </c>
      <c r="DY66" s="195"/>
      <c r="DZ66" s="195">
        <v>0.10831278</v>
      </c>
      <c r="EA66" s="195"/>
      <c r="EB66" s="195"/>
      <c r="EC66" s="195"/>
      <c r="ED66" s="195">
        <v>4.6692902400000005</v>
      </c>
      <c r="EE66" s="195"/>
      <c r="EF66" s="195">
        <v>4.6692902400000005</v>
      </c>
      <c r="EG66" s="195">
        <v>1.8884131000000002</v>
      </c>
      <c r="EH66" s="195"/>
      <c r="EI66" s="195"/>
      <c r="EJ66" s="195"/>
      <c r="EK66" s="195">
        <v>1.8884131000000002</v>
      </c>
      <c r="EL66" s="195"/>
      <c r="EM66" s="195">
        <v>3.3034317299999998</v>
      </c>
      <c r="EN66" s="195">
        <v>3.3034317299999998</v>
      </c>
      <c r="EO66" s="195">
        <v>10.39097035</v>
      </c>
      <c r="EP66" s="195"/>
      <c r="EQ66" s="195"/>
      <c r="ER66" s="195">
        <v>14.95406474</v>
      </c>
      <c r="ES66" s="195">
        <v>14.95406474</v>
      </c>
      <c r="ET66" s="195"/>
      <c r="EU66" s="195"/>
      <c r="EV66" s="195"/>
      <c r="EW66" s="195"/>
      <c r="EX66" s="195"/>
      <c r="EY66" s="195"/>
      <c r="EZ66" s="195"/>
      <c r="FA66" s="195"/>
      <c r="FB66" s="195"/>
      <c r="FC66" s="195"/>
      <c r="FD66" s="195"/>
      <c r="FE66" s="195"/>
      <c r="FF66" s="195"/>
      <c r="FG66" s="195">
        <v>1.8568330200000001</v>
      </c>
      <c r="FH66" s="195"/>
      <c r="FI66" s="195"/>
      <c r="FJ66" s="195">
        <v>1.8568330200000001</v>
      </c>
      <c r="FK66" s="195"/>
      <c r="FL66" s="195"/>
      <c r="FM66" s="195"/>
      <c r="FN66" s="195">
        <v>3.2683589999999998E-2</v>
      </c>
      <c r="FO66" s="195">
        <v>3.2683589999999998E-2</v>
      </c>
      <c r="FP66" s="195">
        <v>16.843581350000001</v>
      </c>
      <c r="FQ66" s="195"/>
      <c r="FR66" s="195"/>
      <c r="FS66" s="195"/>
      <c r="FT66" s="195"/>
      <c r="FU66" s="195"/>
      <c r="FV66" s="195">
        <v>5.1607476800000001</v>
      </c>
      <c r="FW66" s="195"/>
      <c r="FX66" s="195">
        <v>5.1607476800000001</v>
      </c>
      <c r="FY66" s="195"/>
      <c r="FZ66" s="195"/>
      <c r="GA66" s="195"/>
      <c r="GB66" s="195"/>
      <c r="GC66" s="195"/>
      <c r="GD66" s="195"/>
      <c r="GE66" s="195"/>
      <c r="GF66" s="195"/>
      <c r="GG66" s="195">
        <v>1.7969339099999999</v>
      </c>
      <c r="GH66" s="195"/>
      <c r="GI66" s="195"/>
      <c r="GJ66" s="195">
        <v>1.7969339099999999</v>
      </c>
      <c r="GK66" s="195"/>
      <c r="GL66" s="195"/>
      <c r="GM66" s="195"/>
      <c r="GN66" s="195">
        <v>3.0142754599999999</v>
      </c>
      <c r="GO66" s="195"/>
      <c r="GP66" s="195">
        <v>3.0142754599999999</v>
      </c>
      <c r="GQ66" s="195">
        <v>9.9719570500000003</v>
      </c>
      <c r="GR66" s="195"/>
      <c r="GS66" s="195"/>
      <c r="GT66" s="195"/>
      <c r="GU66" s="195">
        <v>2.4393243199999999</v>
      </c>
      <c r="GV66" s="195"/>
      <c r="GW66" s="195">
        <v>2.4393243199999999</v>
      </c>
      <c r="GX66" s="195"/>
      <c r="GY66" s="195"/>
      <c r="GZ66" s="195"/>
      <c r="HA66" s="195"/>
      <c r="HB66" s="195"/>
      <c r="HC66" s="195"/>
      <c r="HD66" s="195">
        <v>0.50546018000000004</v>
      </c>
      <c r="HE66" s="195">
        <v>3.5753490000000006E-2</v>
      </c>
      <c r="HF66" s="195"/>
      <c r="HG66" s="195"/>
      <c r="HH66" s="195"/>
      <c r="HI66" s="195">
        <v>0.54121367000000009</v>
      </c>
      <c r="HJ66" s="195"/>
      <c r="HK66" s="195"/>
      <c r="HL66" s="195"/>
      <c r="HM66" s="195"/>
      <c r="HN66" s="195"/>
      <c r="HO66" s="195"/>
      <c r="HP66" s="195"/>
      <c r="HQ66" s="195"/>
      <c r="HR66" s="195"/>
      <c r="HS66" s="195"/>
      <c r="HT66" s="195">
        <v>2.9805379900000002</v>
      </c>
      <c r="HU66" s="195">
        <v>4.2021951500000005</v>
      </c>
      <c r="HV66" s="195">
        <v>0.11937132</v>
      </c>
      <c r="HW66" s="195">
        <v>4.3215664700000005</v>
      </c>
      <c r="HX66" s="195"/>
      <c r="HY66" s="195"/>
      <c r="HZ66" s="195"/>
      <c r="IA66" s="195"/>
      <c r="IB66" s="195"/>
      <c r="IC66" s="195"/>
      <c r="ID66" s="195">
        <v>2.8008749999999999E-2</v>
      </c>
      <c r="IE66" s="195"/>
      <c r="IF66" s="195"/>
      <c r="IG66" s="195"/>
      <c r="IH66" s="195"/>
      <c r="II66" s="195">
        <v>2.8008749999999999E-2</v>
      </c>
      <c r="IJ66" s="195"/>
      <c r="IK66" s="195"/>
      <c r="IL66" s="195"/>
      <c r="IM66" s="195"/>
      <c r="IN66" s="195"/>
      <c r="IO66" s="195"/>
      <c r="IP66" s="195"/>
      <c r="IQ66" s="195"/>
      <c r="IR66" s="195"/>
      <c r="IS66" s="195">
        <v>1.7887208300000002</v>
      </c>
      <c r="IT66" s="195"/>
      <c r="IU66" s="195">
        <v>1.7887208300000002</v>
      </c>
      <c r="IV66" s="195">
        <v>6.1382960500000001</v>
      </c>
      <c r="IW66" s="195"/>
      <c r="IX66" s="195"/>
      <c r="IY66" s="195"/>
      <c r="IZ66" s="195"/>
      <c r="JA66" s="195"/>
      <c r="JB66" s="195"/>
      <c r="JC66" s="195"/>
      <c r="JD66" s="195"/>
      <c r="JE66" s="195"/>
      <c r="JF66" s="195">
        <v>41.944289959999999</v>
      </c>
      <c r="JG66" s="195"/>
      <c r="JH66" s="195">
        <v>41.944289959999999</v>
      </c>
      <c r="JI66" s="195"/>
      <c r="JJ66" s="195"/>
      <c r="JK66" s="195"/>
      <c r="JL66" s="195"/>
      <c r="JM66" s="195"/>
      <c r="JN66" s="195"/>
      <c r="JO66" s="195"/>
      <c r="JP66" s="195"/>
      <c r="JQ66" s="195"/>
      <c r="JR66" s="195"/>
      <c r="JS66" s="195"/>
      <c r="JT66" s="195"/>
      <c r="JU66" s="195"/>
      <c r="JV66" s="195"/>
      <c r="JW66" s="195">
        <v>41.944289959999999</v>
      </c>
      <c r="JX66" s="195"/>
      <c r="JY66" s="195"/>
      <c r="JZ66" s="195"/>
      <c r="KA66" s="195"/>
      <c r="KB66" s="195"/>
      <c r="KC66" s="195"/>
      <c r="KD66" s="195">
        <v>0.63425339000000003</v>
      </c>
      <c r="KE66" s="195"/>
      <c r="KF66" s="195"/>
      <c r="KG66" s="195">
        <v>0.63425339000000003</v>
      </c>
      <c r="KH66" s="195"/>
      <c r="KI66" s="195"/>
      <c r="KJ66" s="195"/>
      <c r="KK66" s="195"/>
      <c r="KL66" s="195"/>
      <c r="KM66" s="195"/>
      <c r="KN66" s="195"/>
      <c r="KO66" s="195"/>
      <c r="KP66" s="195"/>
      <c r="KQ66" s="195"/>
      <c r="KR66" s="195"/>
      <c r="KS66" s="195"/>
      <c r="KT66" s="195"/>
      <c r="KU66" s="195"/>
      <c r="KV66" s="195"/>
      <c r="KW66" s="195"/>
      <c r="KX66" s="195">
        <v>0.63425339000000003</v>
      </c>
      <c r="KY66" s="195"/>
      <c r="KZ66" s="195"/>
      <c r="LA66" s="195"/>
      <c r="LB66" s="195"/>
      <c r="LC66" s="195"/>
      <c r="LD66" s="195"/>
      <c r="LE66" s="195"/>
      <c r="LF66" s="195"/>
      <c r="LG66" s="195"/>
      <c r="LH66" s="195"/>
      <c r="LI66" s="195">
        <v>1.05</v>
      </c>
      <c r="LJ66" s="195"/>
      <c r="LK66" s="195">
        <v>0.24908654999999999</v>
      </c>
      <c r="LL66" s="195">
        <v>0.16419657000000001</v>
      </c>
      <c r="LM66" s="195">
        <v>1.46328312</v>
      </c>
      <c r="LN66" s="195"/>
      <c r="LO66" s="195">
        <v>2.8008749999999999E-2</v>
      </c>
      <c r="LP66" s="195"/>
      <c r="LQ66" s="195">
        <v>1.5758554899999999</v>
      </c>
      <c r="LR66" s="195">
        <v>8.4498799999999999E-3</v>
      </c>
      <c r="LS66" s="195">
        <v>1.61231412</v>
      </c>
      <c r="LT66" s="195"/>
      <c r="LU66" s="195">
        <v>0.47451357999999999</v>
      </c>
      <c r="LV66" s="195">
        <v>6.9624799999999992E-3</v>
      </c>
      <c r="LW66" s="195"/>
      <c r="LX66" s="195"/>
      <c r="LY66" s="195">
        <v>0.48147605999999998</v>
      </c>
      <c r="LZ66" s="195">
        <v>3.5570733000000003</v>
      </c>
      <c r="MA66" s="195">
        <v>121.87668321999996</v>
      </c>
      <c r="MB66" s="195">
        <v>1.7614274999999999</v>
      </c>
      <c r="MC66" s="195">
        <v>29.4996741</v>
      </c>
      <c r="MD66" s="195"/>
      <c r="ME66" s="195"/>
      <c r="MF66" s="195">
        <v>31.2611016</v>
      </c>
      <c r="MG66" s="195"/>
      <c r="MH66" s="195"/>
      <c r="MI66" s="195"/>
      <c r="MJ66" s="195">
        <v>2.3296000000000001</v>
      </c>
      <c r="MK66" s="195"/>
      <c r="ML66" s="195">
        <v>2.3296000000000001</v>
      </c>
      <c r="MM66" s="195"/>
      <c r="MN66" s="195"/>
      <c r="MO66" s="195"/>
      <c r="MP66" s="195"/>
      <c r="MQ66" s="195"/>
      <c r="MR66" s="195"/>
      <c r="MS66" s="195"/>
      <c r="MT66" s="195"/>
      <c r="MU66" s="195"/>
      <c r="MV66" s="195"/>
      <c r="MW66" s="195"/>
      <c r="MX66" s="195"/>
      <c r="MY66" s="195">
        <v>9.0142399999999998E-3</v>
      </c>
      <c r="MZ66" s="195">
        <v>9.0142399999999998E-3</v>
      </c>
      <c r="NA66" s="195">
        <v>33.599715840000002</v>
      </c>
      <c r="NB66" s="195"/>
      <c r="NC66" s="195"/>
      <c r="ND66" s="195"/>
      <c r="NE66" s="195"/>
      <c r="NF66" s="195"/>
      <c r="NG66" s="195"/>
      <c r="NH66" s="195">
        <v>1.3838646799999998</v>
      </c>
      <c r="NI66" s="195">
        <v>6.1660293099999999</v>
      </c>
      <c r="NJ66" s="195"/>
      <c r="NK66" s="195">
        <v>7.5498939899999993</v>
      </c>
      <c r="NL66" s="195"/>
      <c r="NM66" s="195"/>
      <c r="NN66" s="195"/>
      <c r="NO66" s="195"/>
      <c r="NP66" s="195"/>
      <c r="NQ66" s="195"/>
      <c r="NR66" s="195"/>
      <c r="NS66" s="195">
        <v>0.64181250000000001</v>
      </c>
      <c r="NT66" s="195">
        <v>5.4447459999999996E-2</v>
      </c>
      <c r="NU66" s="195"/>
      <c r="NV66" s="195"/>
      <c r="NW66" s="195">
        <v>0.69625996000000001</v>
      </c>
      <c r="NX66" s="195">
        <v>8.2461539500000001</v>
      </c>
      <c r="NY66" s="195">
        <v>7.7345799999999996E-3</v>
      </c>
      <c r="NZ66" s="195"/>
      <c r="OA66" s="195"/>
      <c r="OB66" s="195">
        <v>7.7345799999999996E-3</v>
      </c>
      <c r="OC66" s="195"/>
      <c r="OD66" s="195">
        <v>1.44030769</v>
      </c>
      <c r="OE66" s="195"/>
      <c r="OF66" s="195"/>
      <c r="OG66" s="195">
        <v>2.1162E-2</v>
      </c>
      <c r="OH66" s="195">
        <v>1.4614696899999999</v>
      </c>
      <c r="OI66" s="195"/>
      <c r="OJ66" s="195"/>
      <c r="OK66" s="195"/>
      <c r="OL66" s="195"/>
      <c r="OM66" s="195"/>
      <c r="ON66" s="195"/>
      <c r="OO66" s="195"/>
      <c r="OP66" s="195">
        <v>0.18798147000000004</v>
      </c>
      <c r="OQ66" s="195"/>
      <c r="OR66" s="195"/>
      <c r="OS66" s="195"/>
      <c r="OT66" s="195">
        <v>0.18798147000000004</v>
      </c>
      <c r="OU66" s="195">
        <v>1.3208273799999999</v>
      </c>
      <c r="OV66" s="195">
        <v>7.2502399999999998E-3</v>
      </c>
      <c r="OW66" s="195"/>
      <c r="OX66" s="195"/>
      <c r="OY66" s="195"/>
      <c r="OZ66" s="195">
        <v>1.32807762</v>
      </c>
      <c r="PA66" s="195">
        <v>2.9852633599999998</v>
      </c>
      <c r="PB66" s="195"/>
      <c r="PC66" s="195"/>
      <c r="PD66" s="195"/>
      <c r="PE66" s="195"/>
      <c r="PF66" s="195"/>
      <c r="PG66" s="195"/>
      <c r="PH66" s="195"/>
      <c r="PI66" s="195"/>
      <c r="PJ66" s="195"/>
      <c r="PK66" s="195">
        <v>2.926658E-2</v>
      </c>
      <c r="PL66" s="195">
        <v>2.926658E-2</v>
      </c>
      <c r="PM66" s="195">
        <v>1.2549999999999999</v>
      </c>
      <c r="PN66" s="195"/>
      <c r="PO66" s="195"/>
      <c r="PP66" s="195">
        <v>3.9734890000000002E-2</v>
      </c>
      <c r="PQ66" s="195"/>
      <c r="PR66" s="195">
        <v>1.29473489</v>
      </c>
      <c r="PS66" s="195"/>
      <c r="PT66" s="195"/>
      <c r="PU66" s="195"/>
      <c r="PV66" s="195"/>
      <c r="PW66" s="195"/>
      <c r="PX66" s="195"/>
      <c r="PY66" s="195">
        <v>1.32400147</v>
      </c>
      <c r="PZ66" s="195">
        <v>0.10523602999999999</v>
      </c>
      <c r="QA66" s="195"/>
      <c r="QB66" s="195"/>
      <c r="QC66" s="195"/>
      <c r="QD66" s="195">
        <v>0.10523602999999999</v>
      </c>
      <c r="QE66" s="195"/>
      <c r="QF66" s="195"/>
      <c r="QG66" s="195"/>
      <c r="QH66" s="195">
        <v>0.72672641000000004</v>
      </c>
      <c r="QI66" s="195"/>
      <c r="QJ66" s="195">
        <v>0.72672641000000004</v>
      </c>
      <c r="QK66" s="195"/>
      <c r="QL66" s="195"/>
      <c r="QM66" s="195"/>
      <c r="QN66" s="195"/>
      <c r="QO66" s="195"/>
      <c r="QP66" s="195"/>
      <c r="QQ66" s="195"/>
      <c r="QR66" s="195">
        <v>72.915999999999997</v>
      </c>
      <c r="QS66" s="195">
        <v>2.6705339100000001</v>
      </c>
      <c r="QT66" s="195">
        <v>0.75473124999999996</v>
      </c>
      <c r="QU66" s="195"/>
      <c r="QV66" s="195">
        <v>76.341265160000006</v>
      </c>
      <c r="QW66" s="195"/>
      <c r="QX66" s="195"/>
      <c r="QY66" s="195"/>
      <c r="QZ66" s="195"/>
      <c r="RA66" s="195">
        <v>77.173227600000004</v>
      </c>
      <c r="RB66" s="195"/>
      <c r="RC66" s="195"/>
      <c r="RD66" s="195"/>
      <c r="RE66" s="195"/>
      <c r="RF66" s="195"/>
      <c r="RG66" s="195"/>
      <c r="RH66" s="195">
        <v>1.0696874999999999</v>
      </c>
      <c r="RI66" s="195"/>
      <c r="RJ66" s="195">
        <v>1.0696874999999999</v>
      </c>
      <c r="RK66" s="195">
        <v>1.27875E-2</v>
      </c>
      <c r="RL66" s="195"/>
      <c r="RM66" s="195"/>
      <c r="RN66" s="195"/>
      <c r="RO66" s="195">
        <v>1.27875E-2</v>
      </c>
      <c r="RP66" s="195"/>
      <c r="RQ66" s="195">
        <v>0.10523602999999999</v>
      </c>
      <c r="RR66" s="195"/>
      <c r="RS66" s="195"/>
      <c r="RT66" s="195">
        <v>0.10523602999999999</v>
      </c>
      <c r="RU66" s="195"/>
      <c r="RV66" s="195"/>
      <c r="RW66" s="195"/>
      <c r="RX66" s="195"/>
      <c r="RY66" s="195"/>
      <c r="RZ66" s="195"/>
      <c r="SA66" s="195">
        <v>1.1877110299999998</v>
      </c>
      <c r="SB66" s="195"/>
      <c r="SC66" s="195"/>
      <c r="SD66" s="195">
        <v>1.8568330200000001</v>
      </c>
      <c r="SE66" s="195"/>
      <c r="SF66" s="195"/>
      <c r="SG66" s="195">
        <v>1.8568330200000001</v>
      </c>
      <c r="SH66" s="195"/>
      <c r="SI66" s="195"/>
      <c r="SJ66" s="195"/>
      <c r="SK66" s="195"/>
      <c r="SL66" s="195"/>
      <c r="SM66" s="195"/>
      <c r="SN66" s="195">
        <v>0.85834524999999995</v>
      </c>
      <c r="SO66" s="195"/>
      <c r="SP66" s="195"/>
      <c r="SQ66" s="195"/>
      <c r="SR66" s="196">
        <v>0.85834524999999995</v>
      </c>
      <c r="SS66" s="195"/>
      <c r="ST66" s="195"/>
      <c r="SU66" s="195">
        <v>0.60378500000000002</v>
      </c>
      <c r="SV66" s="195"/>
      <c r="SW66" s="195">
        <v>5.8551020000000002E-2</v>
      </c>
      <c r="SX66" s="195">
        <v>0.66233602000000003</v>
      </c>
      <c r="SY66" s="195"/>
      <c r="SZ66" s="195"/>
      <c r="TA66" s="195">
        <v>3.3775142900000001</v>
      </c>
      <c r="TB66" s="195"/>
      <c r="TC66" s="195">
        <v>1.7969339099999999</v>
      </c>
      <c r="TD66" s="195">
        <v>0.10523602999999999</v>
      </c>
      <c r="TE66" s="195">
        <v>1.4679546499999998</v>
      </c>
      <c r="TF66" s="195">
        <v>3.3701245899999996</v>
      </c>
      <c r="TG66" s="195">
        <v>0.28990740000000004</v>
      </c>
      <c r="TH66" s="195"/>
      <c r="TI66" s="195"/>
      <c r="TJ66" s="195"/>
      <c r="TK66" s="195">
        <f t="shared" si="230"/>
        <v>0.28990740000000004</v>
      </c>
      <c r="TL66" s="195"/>
      <c r="TM66" s="195"/>
      <c r="TN66" s="195"/>
      <c r="TO66" s="195"/>
      <c r="TP66" s="195"/>
      <c r="TQ66" s="195"/>
      <c r="TR66" s="195"/>
      <c r="TS66" s="195"/>
      <c r="TT66" s="195">
        <v>1.08478125</v>
      </c>
      <c r="TU66" s="195">
        <v>1.811355</v>
      </c>
      <c r="TV66" s="195"/>
      <c r="TW66" s="195">
        <v>2.8961362500000001</v>
      </c>
      <c r="TX66" s="195"/>
      <c r="TY66" s="195"/>
      <c r="TZ66" s="195">
        <v>1.8568330200000001</v>
      </c>
      <c r="UA66" s="195">
        <v>2.608152E-2</v>
      </c>
      <c r="UB66" s="195">
        <v>1.88291454</v>
      </c>
      <c r="UC66" s="195">
        <v>8.4390827799999997</v>
      </c>
      <c r="UD66" s="195"/>
      <c r="UE66" s="195"/>
      <c r="UF66" s="195"/>
      <c r="UG66" s="195"/>
      <c r="UH66" s="195">
        <v>10.918782199999999</v>
      </c>
      <c r="UI66" s="195"/>
      <c r="UJ66" s="195"/>
      <c r="UK66" s="195">
        <v>10.918782199999999</v>
      </c>
      <c r="UL66" s="195"/>
      <c r="UM66" s="195"/>
      <c r="UN66" s="195"/>
      <c r="UO66" s="195"/>
      <c r="UP66" s="195"/>
      <c r="UQ66" s="195"/>
      <c r="UR66" s="195"/>
      <c r="US66" s="195"/>
      <c r="UT66" s="195"/>
      <c r="UU66" s="195">
        <v>4.1210123699999999</v>
      </c>
      <c r="UV66" s="195"/>
      <c r="UW66" s="195">
        <f t="shared" si="42"/>
        <v>4.1210123699999999</v>
      </c>
      <c r="UX66" s="195"/>
      <c r="UY66" s="195"/>
      <c r="UZ66" s="195">
        <v>6.9382119999999992E-2</v>
      </c>
      <c r="VA66" s="195">
        <v>3.9734890000000002E-2</v>
      </c>
      <c r="VB66" s="195"/>
      <c r="VC66" s="195">
        <v>0.10911700999999999</v>
      </c>
      <c r="VD66" s="195">
        <v>15.14891158</v>
      </c>
      <c r="VE66" s="195"/>
      <c r="VF66" s="195"/>
      <c r="VG66" s="195"/>
      <c r="VH66" s="195">
        <v>2.3318168300000002</v>
      </c>
      <c r="VI66" s="195"/>
      <c r="VJ66" s="195">
        <v>2.3318168300000002</v>
      </c>
      <c r="VK66" s="195"/>
      <c r="VL66" s="195">
        <v>0.27517399999999997</v>
      </c>
      <c r="VM66" s="195"/>
      <c r="VN66" s="195">
        <v>25.788123690000003</v>
      </c>
      <c r="VO66" s="195"/>
      <c r="VP66" s="195">
        <v>26.063297690000002</v>
      </c>
      <c r="VQ66" s="195"/>
      <c r="VR66" s="195"/>
      <c r="VS66" s="195"/>
      <c r="VT66" s="195"/>
      <c r="VU66" s="195"/>
      <c r="VV66" s="195"/>
      <c r="VW66" s="195">
        <v>6.3572970000000006E-2</v>
      </c>
      <c r="VX66" s="195"/>
      <c r="VY66" s="195">
        <v>0.18571694</v>
      </c>
      <c r="VZ66" s="195"/>
      <c r="WA66" s="195">
        <v>1.7969339099999999</v>
      </c>
      <c r="WB66" s="195">
        <v>2.0462238199999998</v>
      </c>
      <c r="WC66" s="195"/>
      <c r="WD66" s="195">
        <v>8.9768779999999992E-2</v>
      </c>
      <c r="WE66" s="195">
        <v>8.9768779999999992E-2</v>
      </c>
      <c r="WF66" s="195">
        <v>30.531107120000001</v>
      </c>
      <c r="WG66" s="195"/>
      <c r="WH66" s="195"/>
      <c r="WI66" s="195"/>
      <c r="WJ66" s="195">
        <v>6.5848169999999998E-2</v>
      </c>
      <c r="WK66" s="195">
        <v>1.5784710900000001</v>
      </c>
      <c r="WL66" s="195">
        <v>5.4075492800000005</v>
      </c>
      <c r="WM66" s="195"/>
      <c r="WN66" s="195"/>
      <c r="WO66" s="195">
        <v>7.0518685400000001</v>
      </c>
      <c r="WP66" s="195"/>
      <c r="WQ66" s="195"/>
      <c r="WR66" s="195">
        <v>2.549332E-2</v>
      </c>
      <c r="WS66" s="195">
        <v>1.8182388</v>
      </c>
      <c r="WT66" s="195"/>
      <c r="WU66" s="195">
        <v>1.8437321200000001</v>
      </c>
      <c r="WV66" s="195"/>
      <c r="WW66" s="195">
        <v>0.42</v>
      </c>
      <c r="WX66" s="195"/>
      <c r="WY66" s="195"/>
      <c r="WZ66" s="195">
        <v>0.27032024999999998</v>
      </c>
      <c r="XA66" s="195">
        <v>0.69032024999999997</v>
      </c>
      <c r="XB66" s="195"/>
      <c r="XC66" s="195"/>
      <c r="XD66" s="195"/>
      <c r="XE66" s="195">
        <v>4.3752089999999993E-2</v>
      </c>
      <c r="XF66" s="195">
        <v>4.3752089999999993E-2</v>
      </c>
      <c r="XG66" s="195">
        <v>9.6296730000000021</v>
      </c>
      <c r="XH66" s="195">
        <v>0.41663289000000003</v>
      </c>
      <c r="XI66" s="195">
        <v>0.41663289000000003</v>
      </c>
      <c r="XJ66" s="195">
        <v>1.5254427699999999</v>
      </c>
      <c r="XK66" s="195"/>
      <c r="XL66" s="195">
        <v>1.0671632499999999</v>
      </c>
      <c r="XM66" s="195">
        <v>0.5782446</v>
      </c>
      <c r="XN66" s="195"/>
      <c r="XO66" s="195">
        <v>3.1708506199999995</v>
      </c>
      <c r="XP66" s="195">
        <v>41.778799999999997</v>
      </c>
      <c r="XQ66" s="195">
        <v>29.946000000000002</v>
      </c>
      <c r="XR66" s="195"/>
      <c r="XS66" s="195"/>
      <c r="XT66" s="195"/>
      <c r="XU66" s="195">
        <v>71.724800000000002</v>
      </c>
      <c r="XV66" s="195">
        <v>2.1</v>
      </c>
      <c r="XW66" s="195"/>
      <c r="XX66" s="195"/>
      <c r="XY66" s="195">
        <v>4.3617599999999999E-2</v>
      </c>
      <c r="XZ66" s="195"/>
      <c r="YA66" s="195">
        <f t="shared" si="43"/>
        <v>2.1436176000000002</v>
      </c>
      <c r="YB66" s="195">
        <v>0.61180445999999999</v>
      </c>
      <c r="YC66" s="195">
        <v>3.4995900000000003E-2</v>
      </c>
      <c r="YD66" s="195">
        <v>0.2602448</v>
      </c>
      <c r="YE66" s="195"/>
      <c r="YF66" s="195">
        <f t="shared" si="44"/>
        <v>0.90704516000000002</v>
      </c>
      <c r="YG66" s="195">
        <f t="shared" si="45"/>
        <v>78.362946269999995</v>
      </c>
      <c r="YH66" s="195">
        <f t="shared" si="46"/>
        <v>270.00530829000002</v>
      </c>
      <c r="YI66" s="195"/>
      <c r="YJ66" s="195"/>
      <c r="YK66" s="195"/>
      <c r="YL66" s="195"/>
      <c r="YM66" s="195">
        <f t="shared" si="47"/>
        <v>0</v>
      </c>
      <c r="YN66" s="195">
        <v>4.2732581200000004</v>
      </c>
      <c r="YO66" s="195"/>
      <c r="YP66" s="195"/>
      <c r="YQ66" s="195"/>
      <c r="YR66" s="195"/>
      <c r="YS66" s="195">
        <v>4.2732581200000004</v>
      </c>
      <c r="YT66" s="195"/>
      <c r="YU66" s="195"/>
      <c r="YV66" s="195"/>
      <c r="YW66" s="195"/>
      <c r="YX66" s="195"/>
      <c r="YY66" s="195"/>
      <c r="YZ66" s="195"/>
      <c r="ZA66" s="195"/>
      <c r="ZB66" s="195"/>
      <c r="ZC66" s="195"/>
      <c r="ZD66" s="195"/>
      <c r="ZE66" s="195"/>
      <c r="ZF66" s="195"/>
      <c r="ZG66" s="195"/>
      <c r="ZH66" s="195"/>
      <c r="ZI66" s="195">
        <v>4.2732581200000004</v>
      </c>
      <c r="ZJ66" s="195"/>
      <c r="ZK66" s="195"/>
      <c r="ZL66" s="195"/>
      <c r="ZM66" s="195"/>
      <c r="ZN66" s="195"/>
      <c r="ZO66" s="195"/>
      <c r="ZP66" s="195"/>
      <c r="ZQ66" s="195"/>
      <c r="ZR66" s="195"/>
      <c r="ZS66" s="195"/>
      <c r="ZT66" s="195">
        <v>0.66609082999999891</v>
      </c>
      <c r="ZU66" s="195">
        <v>17.090583410000001</v>
      </c>
      <c r="ZV66" s="195">
        <v>17.756674239999999</v>
      </c>
      <c r="ZW66" s="195"/>
      <c r="ZX66" s="195"/>
      <c r="ZY66" s="195"/>
      <c r="ZZ66" s="195"/>
      <c r="AAA66" s="195">
        <v>1.004948E-2</v>
      </c>
      <c r="AAB66" s="195">
        <v>1.004948E-2</v>
      </c>
      <c r="AAC66" s="195"/>
      <c r="AAD66" s="195">
        <v>8.5000000000000006E-2</v>
      </c>
      <c r="AAE66" s="195"/>
      <c r="AAF66" s="195">
        <v>8.5000000000000006E-2</v>
      </c>
      <c r="AAG66" s="195">
        <v>17.851723719999999</v>
      </c>
      <c r="AAH66" s="195"/>
      <c r="AAI66" s="195"/>
      <c r="AAJ66" s="195"/>
      <c r="AAK66" s="195"/>
      <c r="AAL66" s="195"/>
      <c r="AAM66" s="195">
        <v>2.7931648999999998</v>
      </c>
      <c r="AAN66" s="195"/>
      <c r="AAO66" s="195">
        <v>0.85834524999999995</v>
      </c>
      <c r="AAP66" s="195">
        <v>3.65151015</v>
      </c>
      <c r="AAQ66" s="195">
        <v>0.45</v>
      </c>
      <c r="AAR66" s="195"/>
      <c r="AAS66" s="195">
        <v>4.5134179100000003</v>
      </c>
      <c r="AAT66" s="195"/>
      <c r="AAU66" s="195"/>
      <c r="AAV66" s="195">
        <v>4.9634179100000004</v>
      </c>
      <c r="AAW66" s="195"/>
      <c r="AAX66" s="195">
        <v>2.1695625000000001</v>
      </c>
      <c r="AAY66" s="195"/>
      <c r="AAZ66" s="195"/>
      <c r="ABA66" s="195"/>
      <c r="ABB66" s="195">
        <v>2.1695625000000001</v>
      </c>
      <c r="ABC66" s="195"/>
      <c r="ABD66" s="195"/>
      <c r="ABE66" s="195">
        <v>1.232</v>
      </c>
      <c r="ABF66" s="195">
        <v>15.152000230000001</v>
      </c>
      <c r="ABG66" s="195">
        <v>16.384000230000002</v>
      </c>
      <c r="ABH66" s="195">
        <f t="shared" si="48"/>
        <v>22.02993236</v>
      </c>
      <c r="ABI66" s="195">
        <v>27.16849079</v>
      </c>
      <c r="ABJ66" s="195">
        <v>1.3704715900000002</v>
      </c>
      <c r="ABK66" s="195">
        <v>18.425819489999999</v>
      </c>
      <c r="ABL66" s="195"/>
      <c r="ABM66" s="195"/>
      <c r="ABN66" s="195"/>
      <c r="ABO66" s="195">
        <v>19.79629108</v>
      </c>
      <c r="ABP66" s="195"/>
      <c r="ABQ66" s="195"/>
      <c r="ABR66" s="195"/>
      <c r="ABS66" s="195">
        <v>15.50069776</v>
      </c>
      <c r="ABT66" s="195">
        <v>9.6892667600000006</v>
      </c>
      <c r="ABU66" s="195">
        <v>25.169964520000001</v>
      </c>
      <c r="ABV66" s="195">
        <v>2.3331307699999999</v>
      </c>
      <c r="ABW66" s="195">
        <v>0.96265918000000006</v>
      </c>
      <c r="ABX66" s="195"/>
      <c r="ABY66" s="195"/>
      <c r="ABZ66" s="195"/>
      <c r="ACA66" s="195">
        <v>3.2957899500000001</v>
      </c>
      <c r="ACB66" s="195"/>
      <c r="ACC66" s="195"/>
      <c r="ACD66" s="195"/>
      <c r="ACE66" s="195"/>
      <c r="ACF66" s="195">
        <v>25.756410859999999</v>
      </c>
      <c r="ACG66" s="195">
        <v>25.756410859999999</v>
      </c>
      <c r="ACH66" s="195"/>
      <c r="ACI66" s="195"/>
      <c r="ACJ66" s="195">
        <v>74.018456409999999</v>
      </c>
      <c r="ACK66" s="195">
        <v>1.3370792900000001</v>
      </c>
      <c r="ACL66" s="195">
        <v>3.2273046100000005</v>
      </c>
      <c r="ACM66" s="195"/>
      <c r="ACN66" s="195">
        <v>4.564383900000001</v>
      </c>
      <c r="ACO66" s="195">
        <v>2.1684728</v>
      </c>
      <c r="ACP66" s="195"/>
      <c r="ACQ66" s="195"/>
      <c r="ACR66" s="195"/>
      <c r="ACS66" s="195"/>
      <c r="ACT66" s="195">
        <v>2.1684728</v>
      </c>
      <c r="ACU66" s="195"/>
      <c r="ACV66" s="195"/>
      <c r="ACW66" s="195"/>
      <c r="ACX66" s="195"/>
      <c r="ACY66" s="195"/>
      <c r="ACZ66" s="195"/>
      <c r="ADA66" s="195"/>
      <c r="ADB66" s="195"/>
      <c r="ADC66" s="195"/>
      <c r="ADD66" s="195"/>
      <c r="ADE66" s="195"/>
      <c r="ADF66" s="195"/>
      <c r="ADG66" s="195"/>
      <c r="ADH66" s="195"/>
      <c r="ADI66" s="195"/>
      <c r="ADJ66" s="195"/>
      <c r="ADK66" s="195">
        <v>6.732856700000001</v>
      </c>
      <c r="ADL66" s="195"/>
      <c r="ADM66" s="195"/>
      <c r="ADN66" s="195"/>
      <c r="ADO66" s="195">
        <v>0.63750713000000003</v>
      </c>
      <c r="ADP66" s="195"/>
      <c r="ADQ66" s="195">
        <v>2.4783184199999999</v>
      </c>
      <c r="ADR66" s="195"/>
      <c r="ADS66" s="195">
        <v>3.1158255499999998</v>
      </c>
      <c r="ADT66" s="195"/>
      <c r="ADU66" s="195"/>
      <c r="ADV66" s="195">
        <v>0.7</v>
      </c>
      <c r="ADW66" s="195"/>
      <c r="ADX66" s="195"/>
      <c r="ADY66" s="195">
        <v>0.7</v>
      </c>
      <c r="ADZ66" s="195"/>
      <c r="AEA66" s="195"/>
      <c r="AEB66" s="195"/>
      <c r="AEC66" s="195">
        <v>9.6296000000000001E-4</v>
      </c>
      <c r="AED66" s="195">
        <v>9.6296000000000001E-4</v>
      </c>
      <c r="AEE66" s="195"/>
      <c r="AEF66" s="195"/>
      <c r="AEG66" s="195"/>
      <c r="AEH66" s="195"/>
      <c r="AEI66" s="195">
        <v>5.9439521199999996</v>
      </c>
      <c r="AEJ66" s="195">
        <v>5.9439521199999996</v>
      </c>
      <c r="AEK66" s="195">
        <v>9.760740629999999</v>
      </c>
      <c r="AEL66" s="195">
        <v>9.9901773599999988</v>
      </c>
      <c r="AEM66" s="195"/>
      <c r="AEN66" s="195"/>
      <c r="AEO66" s="195">
        <v>4.8466639999999998E-2</v>
      </c>
      <c r="AEP66" s="195"/>
      <c r="AEQ66" s="195">
        <v>10.038643999999998</v>
      </c>
      <c r="AER66" s="195"/>
      <c r="AES66" s="195"/>
      <c r="AET66" s="195"/>
      <c r="AEU66" s="195">
        <v>0.86676372999999995</v>
      </c>
      <c r="AEV66" s="195"/>
      <c r="AEW66" s="195">
        <v>0.86676372999999995</v>
      </c>
      <c r="AEX66" s="195"/>
      <c r="AEY66" s="195"/>
      <c r="AEZ66" s="195"/>
      <c r="AFA66" s="195">
        <v>0.4803288</v>
      </c>
      <c r="AFB66" s="195">
        <v>0.4803288</v>
      </c>
      <c r="AFC66" s="195"/>
      <c r="AFD66" s="195"/>
      <c r="AFE66" s="195"/>
      <c r="AFF66" s="195"/>
      <c r="AFG66" s="195"/>
      <c r="AFH66" s="195"/>
      <c r="AFI66" s="195"/>
      <c r="AFJ66" s="195">
        <v>2.1477299999999998E-2</v>
      </c>
      <c r="AFK66" s="195">
        <v>2.1477299999999998E-2</v>
      </c>
      <c r="AFL66" s="195">
        <v>11.407213829999998</v>
      </c>
      <c r="AFM66" s="195"/>
      <c r="AFN66" s="195"/>
      <c r="AFO66" s="195">
        <v>1.36052412</v>
      </c>
      <c r="AFP66" s="195">
        <v>1.36052412</v>
      </c>
      <c r="AFQ66" s="195"/>
      <c r="AFR66" s="195"/>
      <c r="AFS66" s="195"/>
      <c r="AFT66" s="195"/>
      <c r="AFU66" s="195"/>
      <c r="AFV66" s="195"/>
      <c r="AFW66" s="195"/>
      <c r="AFX66" s="195"/>
      <c r="AFY66" s="195"/>
      <c r="AFZ66" s="195"/>
      <c r="AGA66" s="195"/>
      <c r="AGB66" s="195"/>
      <c r="AGC66" s="195"/>
      <c r="AGD66" s="195"/>
      <c r="AGE66" s="195"/>
      <c r="AGF66" s="195"/>
      <c r="AGG66" s="195"/>
      <c r="AGH66" s="195"/>
      <c r="AGI66" s="195"/>
      <c r="AGJ66" s="195"/>
      <c r="AGK66" s="195"/>
      <c r="AGL66" s="195">
        <v>1.8568330200000001</v>
      </c>
      <c r="AGM66" s="195">
        <v>1.8568330200000001</v>
      </c>
      <c r="AGN66" s="195">
        <v>3.2173571399999998</v>
      </c>
      <c r="AGO66" s="195"/>
      <c r="AGP66" s="195">
        <v>3.7452144000000001</v>
      </c>
      <c r="AGQ66" s="195">
        <v>1.63586498</v>
      </c>
      <c r="AGR66" s="195"/>
      <c r="AGS66" s="195"/>
      <c r="AGT66" s="195">
        <v>5.3810793800000001</v>
      </c>
      <c r="AGU66" s="195"/>
      <c r="AGV66" s="195"/>
      <c r="AGW66" s="195"/>
      <c r="AGX66" s="195">
        <v>0.51686132000000007</v>
      </c>
      <c r="AGY66" s="195"/>
      <c r="AGZ66" s="195">
        <v>0.51686132000000007</v>
      </c>
      <c r="AHA66" s="195"/>
      <c r="AHB66" s="195"/>
      <c r="AHC66" s="195"/>
      <c r="AHD66" s="195"/>
      <c r="AHE66" s="195">
        <v>1.98779533</v>
      </c>
      <c r="AHF66" s="195">
        <v>1.98779533</v>
      </c>
      <c r="AHG66" s="195"/>
      <c r="AHH66" s="195">
        <v>3.1353297600000003</v>
      </c>
      <c r="AHI66" s="195"/>
      <c r="AHJ66" s="195"/>
      <c r="AHK66" s="195"/>
      <c r="AHL66" s="195">
        <v>3.1353297600000003</v>
      </c>
      <c r="AHM66" s="195">
        <v>11.021065790000002</v>
      </c>
      <c r="AHN66" s="195"/>
      <c r="AHO66" s="195"/>
      <c r="AHP66" s="195"/>
      <c r="AHQ66" s="195"/>
      <c r="AHR66" s="195"/>
      <c r="AHS66" s="195"/>
      <c r="AHT66" s="195"/>
      <c r="AHU66" s="195"/>
      <c r="AHV66" s="195"/>
      <c r="AHW66" s="195"/>
      <c r="AHX66" s="195"/>
      <c r="AHY66" s="195"/>
      <c r="AHZ66" s="195"/>
      <c r="AIA66" s="195">
        <v>2.9249108399999999</v>
      </c>
      <c r="AIB66" s="195"/>
      <c r="AIC66" s="195"/>
      <c r="AID66" s="195"/>
      <c r="AIE66" s="195">
        <v>2.9249108399999999</v>
      </c>
      <c r="AIF66" s="195"/>
      <c r="AIG66" s="195">
        <v>18.442345489999997</v>
      </c>
      <c r="AIH66" s="195">
        <v>1.7969339099999999</v>
      </c>
      <c r="AII66" s="195"/>
      <c r="AIJ66" s="195"/>
      <c r="AIK66" s="195">
        <v>20.239279399999997</v>
      </c>
      <c r="AIL66" s="195"/>
      <c r="AIM66" s="195"/>
      <c r="AIN66" s="195"/>
      <c r="AIO66" s="195"/>
      <c r="AIP66" s="195">
        <v>23.164190239999996</v>
      </c>
      <c r="AIQ66" s="195">
        <v>49.118111829999997</v>
      </c>
      <c r="AIR66" s="195">
        <v>49.118111829999997</v>
      </c>
      <c r="AIS66" s="195"/>
      <c r="AIT66" s="195"/>
      <c r="AIU66" s="195">
        <v>1.85112451</v>
      </c>
      <c r="AIV66" s="195"/>
      <c r="AIW66" s="195"/>
      <c r="AIX66" s="195">
        <v>1.85112451</v>
      </c>
      <c r="AIY66" s="195"/>
      <c r="AIZ66" s="195"/>
      <c r="AJA66" s="195"/>
      <c r="AJB66" s="195"/>
      <c r="AJC66" s="195">
        <v>1.3414263500000001</v>
      </c>
      <c r="AJD66" s="195">
        <v>1.3414263500000001</v>
      </c>
      <c r="AJE66" s="195"/>
      <c r="AJF66" s="195"/>
      <c r="AJG66" s="195"/>
      <c r="AJH66" s="195"/>
      <c r="AJI66" s="195"/>
      <c r="AJJ66" s="195"/>
      <c r="AJK66" s="195">
        <v>1.8568330200000001</v>
      </c>
      <c r="AJL66" s="195">
        <v>0.39331732000000003</v>
      </c>
      <c r="AJM66" s="195"/>
      <c r="AJN66" s="195">
        <v>1.2206379999999999</v>
      </c>
      <c r="AJO66" s="195"/>
      <c r="AJP66" s="195">
        <v>3.4707883399999999</v>
      </c>
      <c r="AJQ66" s="195">
        <v>55.781451029999992</v>
      </c>
      <c r="AJR66" s="195"/>
      <c r="AJS66" s="195"/>
      <c r="AJT66" s="195"/>
      <c r="AJU66" s="195"/>
      <c r="AJV66" s="195">
        <v>2.05003</v>
      </c>
      <c r="AJW66" s="195">
        <v>2.05003</v>
      </c>
      <c r="AJX66" s="195"/>
      <c r="AJY66" s="195"/>
      <c r="AJZ66" s="195">
        <v>1.3193820199999999</v>
      </c>
      <c r="AKA66" s="195"/>
      <c r="AKB66" s="195"/>
      <c r="AKC66" s="195">
        <v>1.3193820199999999</v>
      </c>
      <c r="AKD66" s="195">
        <v>0.4056574</v>
      </c>
      <c r="AKE66" s="195">
        <v>0.72377448999999994</v>
      </c>
      <c r="AKF66" s="195"/>
      <c r="AKG66" s="195"/>
      <c r="AKH66" s="195"/>
      <c r="AKI66" s="195">
        <v>1.12943189</v>
      </c>
      <c r="AKJ66" s="195"/>
      <c r="AKK66" s="195">
        <v>10.174747419999999</v>
      </c>
      <c r="AKL66" s="195"/>
      <c r="AKM66" s="195">
        <v>6.3107195000000003</v>
      </c>
      <c r="AKN66" s="195">
        <v>16.48546692</v>
      </c>
      <c r="AKO66" s="195"/>
      <c r="AKP66" s="195"/>
      <c r="AKQ66" s="195">
        <v>20.984310829999998</v>
      </c>
      <c r="AKR66" s="195">
        <v>265.38111523000003</v>
      </c>
      <c r="AKS66" s="195"/>
      <c r="AKT66" s="195"/>
      <c r="AKU66" s="195"/>
      <c r="AKV66" s="195"/>
      <c r="AKW66" s="195"/>
      <c r="AKX66" s="195"/>
      <c r="AKY66" s="195"/>
      <c r="AKZ66" s="195"/>
      <c r="ALA66" s="195">
        <v>6.9883000000000002E-3</v>
      </c>
      <c r="ALB66" s="195">
        <v>6.9883000000000002E-3</v>
      </c>
      <c r="ALC66" s="195"/>
      <c r="ALD66" s="195"/>
      <c r="ALE66" s="195"/>
      <c r="ALF66" s="195"/>
      <c r="ALG66" s="195"/>
      <c r="ALH66" s="195"/>
      <c r="ALI66" s="195"/>
      <c r="ALJ66" s="195"/>
      <c r="ALK66" s="195"/>
      <c r="ALL66" s="195"/>
      <c r="ALM66" s="195"/>
      <c r="ALN66" s="195"/>
      <c r="ALO66" s="195">
        <v>1.8568330200000001</v>
      </c>
      <c r="ALP66" s="195">
        <v>2.44125E-2</v>
      </c>
      <c r="ALQ66" s="195">
        <v>4.7124249999999999E-2</v>
      </c>
      <c r="ALR66" s="195">
        <v>1.92836977</v>
      </c>
      <c r="ALS66" s="195">
        <v>1.9353580699999999</v>
      </c>
      <c r="ALT66" s="195">
        <v>0.73294768999999993</v>
      </c>
      <c r="ALU66" s="195">
        <v>0.73294768999999993</v>
      </c>
      <c r="ALV66" s="195">
        <v>2.0035171200000002</v>
      </c>
      <c r="ALW66" s="195"/>
      <c r="ALX66" s="195">
        <v>2.0978627799999998</v>
      </c>
      <c r="ALY66" s="195">
        <v>0.27087270000000002</v>
      </c>
      <c r="ALZ66" s="195"/>
      <c r="AMA66" s="195">
        <v>4.3722525999999995</v>
      </c>
      <c r="AMB66" s="195"/>
      <c r="AMC66" s="195"/>
      <c r="AMD66" s="195"/>
      <c r="AME66" s="195">
        <v>0.13895735000000001</v>
      </c>
      <c r="AMF66" s="195">
        <v>9.9949999999999997E-2</v>
      </c>
      <c r="AMG66" s="195">
        <v>0.23890735000000002</v>
      </c>
      <c r="AMH66" s="195"/>
      <c r="AMI66" s="195">
        <v>0.04</v>
      </c>
      <c r="AMJ66" s="195"/>
      <c r="AMK66" s="195">
        <v>0.24386539999999998</v>
      </c>
      <c r="AML66" s="195">
        <v>8.889126E-2</v>
      </c>
      <c r="AMM66" s="195">
        <v>0.37275665999999996</v>
      </c>
      <c r="AMN66" s="195"/>
      <c r="AMO66" s="195"/>
      <c r="AMP66" s="195"/>
      <c r="AMQ66" s="195">
        <v>0.78846287999999998</v>
      </c>
      <c r="AMR66" s="195">
        <f t="shared" si="49"/>
        <v>0.78846287999999998</v>
      </c>
      <c r="AMS66" s="195">
        <f t="shared" si="50"/>
        <v>6.5053271799999992</v>
      </c>
      <c r="AMT66" s="195">
        <v>1.1566509099999995</v>
      </c>
      <c r="AMU66" s="195">
        <v>1.1566509099999995</v>
      </c>
      <c r="AMV66" s="195"/>
      <c r="AMW66" s="195"/>
      <c r="AMX66" s="195">
        <v>1.14717764</v>
      </c>
      <c r="AMY66" s="195">
        <v>1.14717764</v>
      </c>
      <c r="AMZ66" s="195">
        <v>4.0317796100000001</v>
      </c>
      <c r="ANA66" s="195"/>
      <c r="ANB66" s="195">
        <v>7.6761079999999995E-2</v>
      </c>
      <c r="ANC66" s="195">
        <v>2.2994243099999996</v>
      </c>
      <c r="AND66" s="195"/>
      <c r="ANE66" s="195">
        <f t="shared" si="51"/>
        <v>6.407964999999999</v>
      </c>
      <c r="ANF66" s="195">
        <v>8.3163100000000021E-3</v>
      </c>
      <c r="ANG66" s="195">
        <v>28.505306869999998</v>
      </c>
      <c r="ANH66" s="195">
        <v>0.41831405999999993</v>
      </c>
      <c r="ANI66" s="195">
        <v>0.33664826000000003</v>
      </c>
      <c r="ANJ66" s="195"/>
      <c r="ANK66" s="195">
        <v>29.2685855</v>
      </c>
      <c r="ANL66" s="195"/>
      <c r="ANM66" s="195"/>
      <c r="ANN66" s="195"/>
      <c r="ANO66" s="195">
        <v>1.552418E-2</v>
      </c>
      <c r="ANP66" s="195">
        <v>0.17853545999999998</v>
      </c>
      <c r="ANQ66" s="195">
        <v>0.19405963999999998</v>
      </c>
      <c r="ANR66" s="195">
        <f t="shared" si="52"/>
        <v>38.174438689999995</v>
      </c>
      <c r="ANS66" s="195">
        <v>2.9480340000000001E-2</v>
      </c>
      <c r="ANT66" s="195">
        <v>0.12488210000000001</v>
      </c>
      <c r="ANU66" s="195">
        <v>1.6420290000000001E-2</v>
      </c>
      <c r="ANV66" s="195">
        <v>9.6348341600000005</v>
      </c>
      <c r="ANW66" s="195">
        <v>0.62332447999999996</v>
      </c>
      <c r="ANX66" s="195">
        <v>10.42894137</v>
      </c>
      <c r="ANY66" s="195"/>
      <c r="ANZ66" s="195"/>
      <c r="AOA66" s="195">
        <v>0.53371599999999997</v>
      </c>
      <c r="AOB66" s="195"/>
      <c r="AOC66" s="195"/>
      <c r="AOD66" s="195">
        <v>0.53371599999999997</v>
      </c>
      <c r="AOE66" s="195">
        <v>5.6837540299999993</v>
      </c>
      <c r="AOF66" s="195"/>
      <c r="AOG66" s="195"/>
      <c r="AOH66" s="195">
        <v>1.755951E-2</v>
      </c>
      <c r="AOI66" s="195">
        <v>5.7013135399999992</v>
      </c>
      <c r="AOJ66" s="195">
        <v>0.15</v>
      </c>
      <c r="AOK66" s="195"/>
      <c r="AOL66" s="195"/>
      <c r="AOM66" s="195">
        <v>4.377495E-2</v>
      </c>
      <c r="AON66" s="195"/>
      <c r="AOO66" s="195">
        <v>0.19377495</v>
      </c>
      <c r="AOP66" s="195"/>
      <c r="AOQ66" s="195">
        <v>0.52875260000000002</v>
      </c>
      <c r="AOR66" s="195">
        <v>0.52875260000000002</v>
      </c>
      <c r="AOS66" s="195">
        <v>17.386498459999999</v>
      </c>
      <c r="AOT66" s="195">
        <v>0.05</v>
      </c>
      <c r="AOU66" s="195"/>
      <c r="AOV66" s="195">
        <v>0.05</v>
      </c>
      <c r="AOW66" s="195"/>
      <c r="AOX66" s="195"/>
      <c r="AOY66" s="195"/>
      <c r="AOZ66" s="195"/>
      <c r="APA66" s="195"/>
      <c r="APB66" s="195">
        <f t="shared" si="53"/>
        <v>0</v>
      </c>
      <c r="APC66" s="195">
        <v>1.3493800000000001E-3</v>
      </c>
      <c r="APD66" s="195"/>
      <c r="APE66" s="195">
        <v>6.6408008799999996</v>
      </c>
      <c r="APF66" s="195"/>
      <c r="APG66" s="195"/>
      <c r="APH66" s="195">
        <v>6.6421502599999993</v>
      </c>
      <c r="API66" s="195"/>
      <c r="APJ66" s="195"/>
      <c r="APK66" s="195"/>
      <c r="APL66" s="195">
        <v>1.030707E-2</v>
      </c>
      <c r="APM66" s="195"/>
      <c r="APN66" s="195">
        <v>1.030707E-2</v>
      </c>
      <c r="APO66" s="195"/>
      <c r="APP66" s="195"/>
      <c r="APQ66" s="195"/>
      <c r="APR66" s="195"/>
      <c r="APS66" s="195">
        <v>1.7634578199999997</v>
      </c>
      <c r="APT66" s="195">
        <v>1.7634578199999997</v>
      </c>
      <c r="APU66" s="195">
        <f t="shared" si="54"/>
        <v>8.4659151499999989</v>
      </c>
      <c r="APV66" s="195"/>
      <c r="APW66" s="195"/>
      <c r="APX66" s="195"/>
      <c r="APY66" s="195"/>
      <c r="APZ66" s="195">
        <v>9.3862500000000005E-3</v>
      </c>
      <c r="AQA66" s="195">
        <v>9.3862500000000005E-3</v>
      </c>
      <c r="AQB66" s="195"/>
      <c r="AQC66" s="195"/>
      <c r="AQD66" s="195"/>
      <c r="AQE66" s="195">
        <v>3.5639999999999999E-3</v>
      </c>
      <c r="AQF66" s="195">
        <v>1.3655112700000001</v>
      </c>
      <c r="AQG66" s="195">
        <v>1.36907527</v>
      </c>
      <c r="AQH66" s="195"/>
      <c r="AQI66" s="195"/>
      <c r="AQJ66" s="195"/>
      <c r="AQK66" s="195"/>
      <c r="AQL66" s="195"/>
      <c r="AQM66" s="195"/>
      <c r="AQN66" s="195">
        <v>0.15</v>
      </c>
      <c r="AQO66" s="195"/>
      <c r="AQP66" s="195"/>
      <c r="AQQ66" s="195">
        <v>0.15</v>
      </c>
      <c r="AQR66" s="195">
        <f t="shared" si="55"/>
        <v>1.5284615199999998</v>
      </c>
      <c r="AQS66" s="195">
        <v>0.45557379999999997</v>
      </c>
      <c r="AQT66" s="195">
        <v>0.51325259999999995</v>
      </c>
      <c r="AQU66" s="195"/>
      <c r="AQV66" s="195"/>
      <c r="AQW66" s="195"/>
      <c r="AQX66" s="195">
        <v>0.96882639999999998</v>
      </c>
      <c r="AQY66" s="195"/>
      <c r="AQZ66" s="195"/>
      <c r="ARA66" s="195"/>
      <c r="ARB66" s="195"/>
      <c r="ARC66" s="195"/>
      <c r="ARD66" s="195"/>
      <c r="ARE66" s="195"/>
      <c r="ARF66" s="195"/>
      <c r="ARG66" s="195"/>
      <c r="ARH66" s="195"/>
      <c r="ARI66" s="195"/>
      <c r="ARJ66" s="195"/>
      <c r="ARK66" s="195"/>
      <c r="ARL66" s="195"/>
      <c r="ARM66" s="195"/>
      <c r="ARN66" s="195"/>
      <c r="ARO66" s="195"/>
      <c r="ARP66" s="195"/>
      <c r="ARQ66" s="195"/>
      <c r="ARR66" s="195"/>
      <c r="ARS66" s="195"/>
      <c r="ART66" s="195">
        <v>0.96882639999999998</v>
      </c>
      <c r="ARU66" s="195"/>
      <c r="ARV66" s="195"/>
      <c r="ARW66" s="195"/>
      <c r="ARX66" s="195">
        <v>2.0108210799999999</v>
      </c>
      <c r="ARY66" s="195"/>
      <c r="ARZ66" s="195"/>
      <c r="ASA66" s="195"/>
      <c r="ASB66" s="195">
        <v>2.0108210799999999</v>
      </c>
      <c r="ASC66" s="195"/>
      <c r="ASD66" s="195"/>
      <c r="ASE66" s="195"/>
      <c r="ASF66" s="195"/>
      <c r="ASG66" s="195">
        <v>0.39360000000000001</v>
      </c>
      <c r="ASH66" s="195">
        <v>0.39360000000000001</v>
      </c>
      <c r="ASI66" s="195"/>
      <c r="ASJ66" s="195"/>
      <c r="ASK66" s="195"/>
      <c r="ASL66" s="195">
        <v>0.12069033999999999</v>
      </c>
      <c r="ASM66" s="195"/>
      <c r="ASN66" s="195">
        <v>0.12069033999999999</v>
      </c>
      <c r="ASO66" s="195"/>
      <c r="ASP66" s="195"/>
      <c r="ASQ66" s="195"/>
      <c r="ASR66" s="195">
        <v>0.64712800000000004</v>
      </c>
      <c r="ASS66" s="195"/>
      <c r="AST66" s="195">
        <v>0.64712800000000004</v>
      </c>
      <c r="ASU66" s="195">
        <v>3.1722394199999999</v>
      </c>
      <c r="ASV66" s="195"/>
      <c r="ASW66" s="195">
        <v>0.11459383000000001</v>
      </c>
      <c r="ASX66" s="195"/>
      <c r="ASY66" s="195">
        <v>2.7690603199999901</v>
      </c>
      <c r="ASZ66" s="195"/>
      <c r="ATA66" s="195">
        <v>2.8836541499999901</v>
      </c>
      <c r="ATB66" s="195"/>
      <c r="ATC66" s="195"/>
      <c r="ATD66" s="195"/>
      <c r="ATE66" s="195"/>
      <c r="ATF66" s="195"/>
      <c r="ATG66" s="195"/>
      <c r="ATH66" s="195">
        <v>4.2950260000000004E-2</v>
      </c>
      <c r="ATI66" s="195"/>
      <c r="ATJ66" s="195"/>
      <c r="ATK66" s="195">
        <v>4.3746896399999997</v>
      </c>
      <c r="ATL66" s="195"/>
      <c r="ATM66" s="195">
        <v>4.4176398999999993</v>
      </c>
      <c r="ATN66" s="195">
        <v>0.77221163000000004</v>
      </c>
      <c r="ATO66" s="195"/>
      <c r="ATP66" s="195"/>
      <c r="ATQ66" s="195"/>
      <c r="ATR66" s="195"/>
      <c r="ATS66" s="195">
        <v>0.77221163000000004</v>
      </c>
      <c r="ATT66" s="195">
        <v>15.62537633</v>
      </c>
      <c r="ATU66" s="195">
        <v>15.62537633</v>
      </c>
      <c r="ATV66" s="195">
        <v>23.698882009999991</v>
      </c>
      <c r="ATW66" s="195">
        <v>2.1678243799999999</v>
      </c>
      <c r="ATX66" s="195"/>
      <c r="ATY66" s="195"/>
      <c r="ATZ66" s="195"/>
      <c r="AUA66" s="195">
        <v>2.1678243799999999</v>
      </c>
      <c r="AUB66" s="195"/>
      <c r="AUC66" s="195"/>
      <c r="AUD66" s="195"/>
      <c r="AUE66" s="195"/>
      <c r="AUF66" s="195"/>
      <c r="AUG66" s="195"/>
      <c r="AUH66" s="195"/>
      <c r="AUI66" s="195"/>
      <c r="AUJ66" s="195"/>
      <c r="AUK66" s="195"/>
      <c r="AUL66" s="195">
        <v>0.55495815000000004</v>
      </c>
      <c r="AUM66" s="195">
        <v>0.55495815000000004</v>
      </c>
      <c r="AUN66" s="195">
        <v>0.22262895000000002</v>
      </c>
      <c r="AUO66" s="195">
        <v>6.8726300000000002E-3</v>
      </c>
      <c r="AUP66" s="195"/>
      <c r="AUQ66" s="195"/>
      <c r="AUR66" s="195"/>
      <c r="AUS66" s="195">
        <v>0.22950158000000001</v>
      </c>
      <c r="AUT66" s="195">
        <v>4.5119010000000001E-2</v>
      </c>
      <c r="AUU66" s="195"/>
      <c r="AUV66" s="195">
        <v>0.20841693999999999</v>
      </c>
      <c r="AUW66" s="195"/>
      <c r="AUX66" s="195">
        <v>0.25353595000000001</v>
      </c>
      <c r="AUY66" s="195">
        <v>3.2058200599999997</v>
      </c>
      <c r="AUZ66" s="195">
        <v>0.23810880999999989</v>
      </c>
      <c r="AVA66" s="195">
        <v>0.23810880999999989</v>
      </c>
      <c r="AVB66" s="195"/>
      <c r="AVC66" s="195"/>
      <c r="AVD66" s="195"/>
      <c r="AVE66" s="195">
        <v>5.2419899999999898E-3</v>
      </c>
      <c r="AVF66" s="195"/>
      <c r="AVG66" s="195">
        <v>5.2419899999999898E-3</v>
      </c>
      <c r="AVH66" s="195"/>
      <c r="AVI66" s="195"/>
      <c r="AVJ66" s="195"/>
      <c r="AVK66" s="195"/>
      <c r="AVL66" s="195"/>
      <c r="AVM66" s="195"/>
      <c r="AVN66" s="195"/>
      <c r="AVO66" s="195">
        <v>15.567880000000001</v>
      </c>
      <c r="AVP66" s="195">
        <v>0.23902475000000001</v>
      </c>
      <c r="AVQ66" s="195">
        <v>4.7936849999999899E-2</v>
      </c>
      <c r="AVR66" s="195"/>
      <c r="AVS66" s="195">
        <v>15.8548416</v>
      </c>
      <c r="AVT66" s="195"/>
      <c r="AVU66" s="195">
        <v>0.44603158000000004</v>
      </c>
      <c r="AVV66" s="195"/>
      <c r="AVW66" s="195"/>
      <c r="AVX66" s="195"/>
      <c r="AVY66" s="195">
        <v>0.44603158000000004</v>
      </c>
      <c r="AVZ66" s="195">
        <v>16.544223980000002</v>
      </c>
      <c r="AWA66" s="195"/>
      <c r="AWB66" s="195"/>
      <c r="AWC66" s="195"/>
      <c r="AWD66" s="195"/>
      <c r="AWE66" s="195"/>
      <c r="AWF66" s="195"/>
      <c r="AWG66" s="195">
        <v>0.222628989999999</v>
      </c>
      <c r="AWH66" s="195">
        <v>5.8798879999999901E-2</v>
      </c>
      <c r="AWI66" s="195"/>
      <c r="AWJ66" s="195"/>
      <c r="AWK66" s="195"/>
      <c r="AWL66" s="195">
        <v>0.28142786999999891</v>
      </c>
      <c r="AWM66" s="195"/>
      <c r="AWN66" s="195">
        <v>3.5000000000000003E-2</v>
      </c>
      <c r="AWO66" s="195"/>
      <c r="AWP66" s="195"/>
      <c r="AWQ66" s="195">
        <v>2.0178021895043732</v>
      </c>
      <c r="AWR66" s="195">
        <f t="shared" si="56"/>
        <v>2.0528021895043733</v>
      </c>
      <c r="AWS66" s="253"/>
      <c r="AWT66" s="253">
        <v>1.5156152405247814</v>
      </c>
      <c r="AWU66" s="253"/>
      <c r="AWV66" s="253">
        <v>7.5635615160349848E-2</v>
      </c>
      <c r="AWW66" s="253">
        <f t="shared" si="57"/>
        <v>1.5912508556851312</v>
      </c>
      <c r="AWX66" s="253">
        <v>1.1210200699999999</v>
      </c>
      <c r="AWY66" s="253">
        <v>4.7124249271137023E-2</v>
      </c>
      <c r="AWZ66" s="253">
        <f t="shared" si="58"/>
        <v>1.1681443192711369</v>
      </c>
      <c r="AXA66" s="253">
        <f t="shared" si="59"/>
        <v>5.0936252344606405</v>
      </c>
      <c r="AXB66" s="195">
        <f t="shared" si="60"/>
        <v>126.67961617446062</v>
      </c>
      <c r="AXC66" s="253"/>
      <c r="AXD66" s="253"/>
      <c r="AXE66" s="253">
        <f t="shared" si="61"/>
        <v>0</v>
      </c>
      <c r="AXF66" s="253"/>
      <c r="AXG66" s="253"/>
      <c r="AXH66" s="253">
        <v>8.9051600583090376E-2</v>
      </c>
      <c r="AXI66" s="253"/>
      <c r="AXJ66" s="253"/>
      <c r="AXK66" s="253">
        <f t="shared" si="62"/>
        <v>8.9051600583090376E-2</v>
      </c>
      <c r="AXL66" s="253">
        <v>5.6491376399416904</v>
      </c>
      <c r="AXM66" s="253">
        <v>0</v>
      </c>
      <c r="AXN66" s="253">
        <v>0</v>
      </c>
      <c r="AXO66" s="253">
        <v>0</v>
      </c>
      <c r="AXP66" s="253">
        <v>0.15324054956268218</v>
      </c>
      <c r="AXQ66" s="253">
        <f t="shared" si="63"/>
        <v>5.8023781895043722</v>
      </c>
      <c r="AXR66" s="253">
        <v>0</v>
      </c>
      <c r="AXS66" s="253">
        <v>1.9821999999999999E-2</v>
      </c>
      <c r="AXT66" s="253">
        <v>0</v>
      </c>
      <c r="AXU66" s="253">
        <v>4.7309999999999991E-2</v>
      </c>
      <c r="AXV66" s="253">
        <f t="shared" si="64"/>
        <v>6.7131999999999997E-2</v>
      </c>
      <c r="AXW66" s="253">
        <v>9.6563899416909613E-2</v>
      </c>
      <c r="AXX66" s="253">
        <v>0</v>
      </c>
      <c r="AXY66" s="253">
        <v>1.0274290087463557E-2</v>
      </c>
      <c r="AXZ66" s="253"/>
      <c r="AYA66" s="253">
        <v>2.1450450000000001</v>
      </c>
      <c r="AYB66" s="253">
        <f t="shared" si="65"/>
        <v>2.2518831895043734</v>
      </c>
      <c r="AYC66" s="253">
        <f t="shared" si="231"/>
        <v>8.2104449795918359</v>
      </c>
      <c r="AYD66" s="253">
        <v>0.50467609037900873</v>
      </c>
      <c r="AYE66" s="253"/>
      <c r="AYF66" s="253"/>
      <c r="AYG66" s="253"/>
      <c r="AYH66" s="253">
        <v>2.4066530612244898E-3</v>
      </c>
      <c r="AYI66" s="253">
        <f t="shared" si="66"/>
        <v>0.50708274344023319</v>
      </c>
      <c r="AYJ66" s="253"/>
      <c r="AYK66" s="253">
        <v>1.1348450437317782E-2</v>
      </c>
      <c r="AYL66" s="253">
        <v>6.6890787172011659E-3</v>
      </c>
      <c r="AYM66" s="253"/>
      <c r="AYN66" s="253"/>
      <c r="AYO66" s="253">
        <f t="shared" si="67"/>
        <v>1.803752915451895E-2</v>
      </c>
      <c r="AYP66" s="253"/>
      <c r="AYQ66" s="253">
        <v>0.26439762973760933</v>
      </c>
      <c r="AYR66" s="253"/>
      <c r="AYS66" s="253"/>
      <c r="AYT66" s="253">
        <v>5.0185709912536444E-2</v>
      </c>
      <c r="AYU66" s="253">
        <f t="shared" si="68"/>
        <v>0.31458333965014579</v>
      </c>
      <c r="AYV66" s="253"/>
      <c r="AYW66" s="253"/>
      <c r="AYX66" s="253">
        <v>9.2662507288629736E-3</v>
      </c>
      <c r="AYY66" s="253">
        <f t="shared" si="69"/>
        <v>9.2662507288629736E-3</v>
      </c>
      <c r="AYZ66" s="253">
        <f t="shared" si="70"/>
        <v>0.84896986297376098</v>
      </c>
      <c r="AZA66" s="253"/>
      <c r="AZB66" s="253">
        <v>2.8364402332361513E-3</v>
      </c>
      <c r="AZC66" s="253"/>
      <c r="AZD66" s="253">
        <v>9.5288046647230319E-4</v>
      </c>
      <c r="AZE66" s="253">
        <v>0.54001225947521858</v>
      </c>
      <c r="AZF66" s="253">
        <f t="shared" si="71"/>
        <v>0.54380158017492708</v>
      </c>
      <c r="AZG66" s="253"/>
      <c r="AZH66" s="253">
        <v>2.9999039358600581E-2</v>
      </c>
      <c r="AZI66" s="253">
        <v>0.84196458017492704</v>
      </c>
      <c r="AZJ66" s="253"/>
      <c r="AZK66" s="253">
        <v>1.3504721909620989</v>
      </c>
      <c r="AZL66" s="253">
        <f t="shared" si="72"/>
        <v>2.2224358104956266</v>
      </c>
      <c r="AZM66" s="253">
        <v>3.5074096209912536E-3</v>
      </c>
      <c r="AZN66" s="253"/>
      <c r="AZO66" s="253"/>
      <c r="AZP66" s="253">
        <v>3.7657179300291541E-2</v>
      </c>
      <c r="AZQ66" s="253"/>
      <c r="AZR66" s="253">
        <f t="shared" si="73"/>
        <v>4.1164588921282795E-2</v>
      </c>
      <c r="AZS66" s="253"/>
      <c r="AZT66" s="253">
        <v>3.7146816326530607E-2</v>
      </c>
      <c r="AZU66" s="253"/>
      <c r="AZV66" s="253">
        <v>9.9536919825072886E-2</v>
      </c>
      <c r="AZW66" s="253"/>
      <c r="AZX66" s="253">
        <f t="shared" si="74"/>
        <v>0.13668373615160351</v>
      </c>
      <c r="AZY66" s="253">
        <v>2.8510960641399415E-2</v>
      </c>
      <c r="AZZ66" s="253"/>
      <c r="BAA66" s="253">
        <f t="shared" si="75"/>
        <v>2.8510960641399415E-2</v>
      </c>
      <c r="BAB66" s="253">
        <f t="shared" si="76"/>
        <v>2.972596676384839</v>
      </c>
      <c r="BAC66" s="253"/>
      <c r="BAD66" s="253"/>
      <c r="BAE66" s="253"/>
      <c r="BAF66" s="253">
        <f t="shared" si="77"/>
        <v>0</v>
      </c>
      <c r="BAG66" s="253"/>
      <c r="BAH66" s="253">
        <v>4.1885001457725946E-2</v>
      </c>
      <c r="BAI66" s="253"/>
      <c r="BAJ66" s="253"/>
      <c r="BAK66" s="253">
        <f t="shared" si="78"/>
        <v>4.1885001457725946E-2</v>
      </c>
      <c r="BAL66" s="253"/>
      <c r="BAM66" s="253"/>
      <c r="BAN66" s="253">
        <v>7.9400000000000009E-3</v>
      </c>
      <c r="BAO66" s="253"/>
      <c r="BAP66" s="253"/>
      <c r="BAQ66" s="253">
        <f t="shared" si="79"/>
        <v>7.9400000000000009E-3</v>
      </c>
      <c r="BAR66" s="253">
        <v>2.9899259475218661E-2</v>
      </c>
      <c r="BAS66" s="253"/>
      <c r="BAT66" s="253"/>
      <c r="BAU66" s="253"/>
      <c r="BAV66" s="253"/>
      <c r="BAW66" s="253">
        <f t="shared" si="80"/>
        <v>2.9899259475218661E-2</v>
      </c>
      <c r="BAX66" s="253"/>
      <c r="BAY66" s="253"/>
      <c r="BAZ66" s="253"/>
      <c r="BBA66" s="253"/>
      <c r="BBB66" s="253">
        <f t="shared" si="81"/>
        <v>0</v>
      </c>
      <c r="BBC66" s="253">
        <f t="shared" si="82"/>
        <v>7.9724260932944602E-2</v>
      </c>
      <c r="BBD66" s="253">
        <v>4.9891119533527692E-2</v>
      </c>
      <c r="BBE66" s="253"/>
      <c r="BBF66" s="253"/>
      <c r="BBG66" s="253">
        <v>4.5893994169096206E-3</v>
      </c>
      <c r="BBH66" s="253">
        <v>3.5875072886297379E-4</v>
      </c>
      <c r="BBI66" s="253">
        <f t="shared" si="83"/>
        <v>5.4839269679300286E-2</v>
      </c>
      <c r="BBJ66" s="253"/>
      <c r="BBK66" s="253"/>
      <c r="BBL66" s="253"/>
      <c r="BBM66" s="253"/>
      <c r="BBN66" s="253"/>
      <c r="BBO66" s="253">
        <f t="shared" si="84"/>
        <v>0</v>
      </c>
      <c r="BBP66" s="253"/>
      <c r="BBQ66" s="253"/>
      <c r="BBR66" s="253"/>
      <c r="BBS66" s="253"/>
      <c r="BBT66" s="253">
        <v>1.5E-3</v>
      </c>
      <c r="BBU66" s="253">
        <f t="shared" si="85"/>
        <v>1.5E-3</v>
      </c>
      <c r="BBV66" s="253">
        <v>2.4066472303206992E-3</v>
      </c>
      <c r="BBW66" s="253">
        <v>6.3899999999999998E-3</v>
      </c>
      <c r="BBX66" s="253"/>
      <c r="BBY66" s="253"/>
      <c r="BBZ66" s="253"/>
      <c r="BCA66" s="253">
        <f t="shared" si="86"/>
        <v>8.7966472303206995E-3</v>
      </c>
      <c r="BCB66" s="253">
        <f t="shared" si="87"/>
        <v>6.5135916909620992E-2</v>
      </c>
      <c r="BCC66" s="253"/>
      <c r="BCD66" s="253"/>
      <c r="BCE66" s="253"/>
      <c r="BCF66" s="253"/>
      <c r="BCG66" s="253">
        <v>0.49921501020408166</v>
      </c>
      <c r="BCH66" s="253">
        <f t="shared" si="88"/>
        <v>0.49921501020408166</v>
      </c>
      <c r="BCI66" s="253"/>
      <c r="BCJ66" s="253"/>
      <c r="BCK66" s="253">
        <v>0.10442490087463555</v>
      </c>
      <c r="BCL66" s="253"/>
      <c r="BCM66" s="253">
        <f t="shared" si="232"/>
        <v>0.10442490087463555</v>
      </c>
      <c r="BCN66" s="253"/>
      <c r="BCO66" s="253"/>
      <c r="BCP66" s="253"/>
      <c r="BCQ66" s="253"/>
      <c r="BCR66" s="253"/>
      <c r="BCS66" s="253">
        <f t="shared" si="89"/>
        <v>0</v>
      </c>
      <c r="BCT66" s="253"/>
      <c r="BCU66" s="253"/>
      <c r="BCV66" s="253"/>
      <c r="BCW66" s="253"/>
      <c r="BCX66" s="253">
        <f t="shared" si="90"/>
        <v>0</v>
      </c>
      <c r="BCY66" s="253"/>
      <c r="BCZ66" s="253"/>
      <c r="BDA66" s="253">
        <f t="shared" si="91"/>
        <v>0</v>
      </c>
      <c r="BDB66" s="253">
        <f t="shared" si="92"/>
        <v>0.60363991107871717</v>
      </c>
      <c r="BDC66" s="253"/>
      <c r="BDD66" s="253"/>
      <c r="BDE66" s="253"/>
      <c r="BDF66" s="253">
        <f t="shared" si="233"/>
        <v>0</v>
      </c>
      <c r="BDG66" s="253"/>
      <c r="BDH66" s="253"/>
      <c r="BDI66" s="253"/>
      <c r="BDJ66" s="253"/>
      <c r="BDK66" s="253"/>
      <c r="BDL66" s="253">
        <f t="shared" si="93"/>
        <v>0</v>
      </c>
      <c r="BDM66" s="253"/>
      <c r="BDN66" s="253"/>
      <c r="BDO66" s="253"/>
      <c r="BDP66" s="253"/>
      <c r="BDQ66" s="253">
        <f t="shared" si="94"/>
        <v>0</v>
      </c>
      <c r="BDR66" s="253"/>
      <c r="BDS66" s="253"/>
      <c r="BDT66" s="253"/>
      <c r="BDU66" s="253"/>
      <c r="BDV66" s="253"/>
      <c r="BDW66" s="253">
        <f t="shared" si="95"/>
        <v>0</v>
      </c>
      <c r="BDX66" s="253"/>
      <c r="BDY66" s="253"/>
      <c r="BDZ66" s="253"/>
      <c r="BEA66" s="253"/>
      <c r="BEB66" s="253">
        <v>1.0185709912536442E-2</v>
      </c>
      <c r="BEC66" s="253">
        <f t="shared" si="96"/>
        <v>1.0185709912536442E-2</v>
      </c>
      <c r="BED66" s="253">
        <f t="shared" si="97"/>
        <v>1.0185709912536442E-2</v>
      </c>
      <c r="BEE66" s="253">
        <v>6.1692999999999998E-2</v>
      </c>
      <c r="BEF66" s="253">
        <v>7.4999999999999997E-3</v>
      </c>
      <c r="BEG66" s="253"/>
      <c r="BEH66" s="253"/>
      <c r="BEI66" s="253">
        <f t="shared" si="98"/>
        <v>6.9193000000000005E-2</v>
      </c>
      <c r="BEJ66" s="253">
        <v>8.863625218658891E-2</v>
      </c>
      <c r="BEK66" s="253">
        <v>8.6713294460641389E-3</v>
      </c>
      <c r="BEL66" s="253">
        <v>2.4819999999999998E-3</v>
      </c>
      <c r="BEM66" s="253"/>
      <c r="BEN66" s="253">
        <v>2.1999999999999999E-2</v>
      </c>
      <c r="BEO66" s="253">
        <f t="shared" si="99"/>
        <v>0.12178958163265305</v>
      </c>
      <c r="BEP66" s="253"/>
      <c r="BEQ66" s="253"/>
      <c r="BER66" s="253"/>
      <c r="BES66" s="253">
        <v>0.49001227113702617</v>
      </c>
      <c r="BET66" s="253"/>
      <c r="BEU66" s="253">
        <f t="shared" si="234"/>
        <v>0.49001227113702617</v>
      </c>
      <c r="BEV66" s="253"/>
      <c r="BEW66" s="253"/>
      <c r="BEX66" s="253"/>
      <c r="BEY66" s="253">
        <v>1.2142051020408162E-2</v>
      </c>
      <c r="BEZ66" s="253"/>
      <c r="BFA66" s="253">
        <f t="shared" si="100"/>
        <v>1.2142051020408162E-2</v>
      </c>
      <c r="BFB66" s="253"/>
      <c r="BFC66" s="253">
        <f t="shared" si="101"/>
        <v>0</v>
      </c>
      <c r="BFD66" s="253">
        <f t="shared" si="235"/>
        <v>0.69313690379008741</v>
      </c>
      <c r="BFE66" s="253"/>
      <c r="BFF66" s="253">
        <v>0.15954293148688045</v>
      </c>
      <c r="BFG66" s="253"/>
      <c r="BFH66" s="253">
        <v>3.2430510204081628E-3</v>
      </c>
      <c r="BFI66" s="253">
        <f t="shared" si="102"/>
        <v>0.16278598250728862</v>
      </c>
      <c r="BFJ66" s="253"/>
      <c r="BFK66" s="253"/>
      <c r="BFL66" s="253"/>
      <c r="BFM66" s="253"/>
      <c r="BFN66" s="253">
        <v>0.25289725947521863</v>
      </c>
      <c r="BFO66" s="253">
        <f t="shared" si="103"/>
        <v>0.25289725947521863</v>
      </c>
      <c r="BFP66" s="253">
        <v>8.9414693877551011E-3</v>
      </c>
      <c r="BFQ66" s="253"/>
      <c r="BFR66" s="253">
        <v>0.22963883819241981</v>
      </c>
      <c r="BFS66" s="253"/>
      <c r="BFT66" s="253">
        <v>0.16430349999999999</v>
      </c>
      <c r="BFU66" s="253">
        <f t="shared" si="236"/>
        <v>0.40288380758017495</v>
      </c>
      <c r="BFV66" s="253">
        <v>3.2200440233236149E-2</v>
      </c>
      <c r="BFW66" s="253"/>
      <c r="BFX66" s="253">
        <v>3.6429860058309033E-2</v>
      </c>
      <c r="BFY66" s="253"/>
      <c r="BFZ66" s="253"/>
      <c r="BGA66" s="253">
        <f t="shared" si="104"/>
        <v>6.8630300291545182E-2</v>
      </c>
      <c r="BGB66" s="253"/>
      <c r="BGC66" s="253"/>
      <c r="BGD66" s="253"/>
      <c r="BGE66" s="253">
        <f t="shared" si="105"/>
        <v>0</v>
      </c>
      <c r="BGF66" s="253">
        <f t="shared" si="237"/>
        <v>0.88719734985422738</v>
      </c>
      <c r="BGG66" s="253"/>
      <c r="BGH66" s="253"/>
      <c r="BGI66" s="253">
        <f t="shared" si="106"/>
        <v>0</v>
      </c>
      <c r="BGJ66" s="253"/>
      <c r="BGK66" s="253"/>
      <c r="BGL66" s="253">
        <v>4.5161609329446059E-2</v>
      </c>
      <c r="BGM66" s="253">
        <v>0.48513584985422747</v>
      </c>
      <c r="BGN66" s="253">
        <v>0.82606282798833819</v>
      </c>
      <c r="BGO66" s="253">
        <f t="shared" si="107"/>
        <v>1.3563602871720117</v>
      </c>
      <c r="BGP66" s="253"/>
      <c r="BGQ66" s="253"/>
      <c r="BGR66" s="253"/>
      <c r="BGS66" s="253"/>
      <c r="BGT66" s="253"/>
      <c r="BGU66" s="253">
        <f t="shared" si="108"/>
        <v>0</v>
      </c>
      <c r="BGV66" s="253"/>
      <c r="BGW66" s="253"/>
      <c r="BGX66" s="253"/>
      <c r="BGY66" s="253"/>
      <c r="BGZ66" s="253">
        <v>5.3434160349854223E-2</v>
      </c>
      <c r="BHA66" s="253">
        <f t="shared" si="109"/>
        <v>5.3434160349854223E-2</v>
      </c>
      <c r="BHB66" s="253"/>
      <c r="BHC66" s="253"/>
      <c r="BHD66" s="253">
        <v>3.9324198250728862E-3</v>
      </c>
      <c r="BHE66" s="253"/>
      <c r="BHF66" s="253"/>
      <c r="BHG66" s="253">
        <f t="shared" si="110"/>
        <v>3.9324198250728862E-3</v>
      </c>
      <c r="BHH66" s="253">
        <f t="shared" si="111"/>
        <v>1.413726867346939</v>
      </c>
      <c r="BHI66" s="253">
        <v>5.2958139941690963E-2</v>
      </c>
      <c r="BHJ66" s="253">
        <v>1.5367674927113703E-2</v>
      </c>
      <c r="BHK66" s="253"/>
      <c r="BHL66" s="253"/>
      <c r="BHM66" s="253">
        <f t="shared" si="112"/>
        <v>6.8325814868804666E-2</v>
      </c>
      <c r="BHN66" s="253"/>
      <c r="BHO66" s="253"/>
      <c r="BHP66" s="253"/>
      <c r="BHQ66" s="253">
        <v>1.3934944679300292</v>
      </c>
      <c r="BHR66" s="253">
        <v>3.5633304664723031E-2</v>
      </c>
      <c r="BHS66" s="253">
        <f t="shared" si="113"/>
        <v>1.4291277725947522</v>
      </c>
      <c r="BHT66" s="253">
        <v>8.6344198250728858E-3</v>
      </c>
      <c r="BHU66" s="253">
        <v>0.14900575072886299</v>
      </c>
      <c r="BHV66" s="253"/>
      <c r="BHW66" s="253"/>
      <c r="BHX66" s="253"/>
      <c r="BHY66" s="253">
        <f t="shared" si="114"/>
        <v>0.15764017055393587</v>
      </c>
      <c r="BHZ66" s="253"/>
      <c r="BIA66" s="253">
        <v>0.40320368950437313</v>
      </c>
      <c r="BIB66" s="253">
        <v>2.9731982507288624E-3</v>
      </c>
      <c r="BIC66" s="253"/>
      <c r="BID66" s="253">
        <v>0.83466790962099113</v>
      </c>
      <c r="BIE66" s="253">
        <f t="shared" si="115"/>
        <v>1.2408447973760932</v>
      </c>
      <c r="BIF66" s="253"/>
      <c r="BIG66" s="253">
        <f t="shared" si="116"/>
        <v>0</v>
      </c>
      <c r="BIH66" s="253">
        <f t="shared" si="117"/>
        <v>2.8959385553935859</v>
      </c>
      <c r="BII66" s="253"/>
      <c r="BIJ66" s="253">
        <v>0.15688001020408163</v>
      </c>
      <c r="BIK66" s="253">
        <v>4.2090150145772588E-2</v>
      </c>
      <c r="BIL66" s="253">
        <v>3.841860058309038E-3</v>
      </c>
      <c r="BIM66" s="253">
        <f t="shared" si="118"/>
        <v>0.20281202040816323</v>
      </c>
      <c r="BIN66" s="253">
        <v>0.26227293002915453</v>
      </c>
      <c r="BIO66" s="253">
        <v>3.661779883381924E-3</v>
      </c>
      <c r="BIP66" s="253"/>
      <c r="BIQ66" s="253"/>
      <c r="BIR66" s="253">
        <v>3.753502970845481</v>
      </c>
      <c r="BIS66" s="253">
        <f t="shared" si="119"/>
        <v>4.019437680758017</v>
      </c>
      <c r="BIT66" s="253">
        <v>3.2298580174927115E-2</v>
      </c>
      <c r="BIU66" s="253"/>
      <c r="BIV66" s="253">
        <v>0.255594860058309</v>
      </c>
      <c r="BIW66" s="253">
        <v>4.8199800291545185E-2</v>
      </c>
      <c r="BIX66" s="253">
        <v>9.8123209912536438E-2</v>
      </c>
      <c r="BIY66" s="253">
        <f t="shared" si="120"/>
        <v>0.43421645043731771</v>
      </c>
      <c r="BIZ66" s="253"/>
      <c r="BJA66" s="253"/>
      <c r="BJB66" s="253"/>
      <c r="BJC66" s="253">
        <v>0.32442921137026237</v>
      </c>
      <c r="BJD66" s="253">
        <f t="shared" si="121"/>
        <v>0.32442921137026237</v>
      </c>
      <c r="BJE66" s="253">
        <v>0.64097277551020415</v>
      </c>
      <c r="BJF66" s="253">
        <v>8.9027186588921271E-3</v>
      </c>
      <c r="BJG66" s="253">
        <v>0.10940109912536444</v>
      </c>
      <c r="BJH66" s="253"/>
      <c r="BJI66" s="253">
        <f t="shared" si="122"/>
        <v>0.75927659329446073</v>
      </c>
      <c r="BJJ66" s="253">
        <f t="shared" si="123"/>
        <v>5.7401719562682203</v>
      </c>
      <c r="BJK66" s="253">
        <f t="shared" si="238"/>
        <v>24.420868950437317</v>
      </c>
      <c r="BJL66" s="253"/>
      <c r="BJM66" s="253"/>
      <c r="BJN66" s="253"/>
      <c r="BJO66" s="253"/>
      <c r="BJP66" s="253"/>
      <c r="BJQ66" s="253">
        <f t="shared" si="124"/>
        <v>0</v>
      </c>
      <c r="BJR66" s="253"/>
      <c r="BJS66" s="253"/>
      <c r="BJT66" s="253"/>
      <c r="BJU66" s="253"/>
      <c r="BJV66" s="253"/>
      <c r="BJW66" s="253">
        <f t="shared" si="125"/>
        <v>0</v>
      </c>
      <c r="BJX66" s="253"/>
      <c r="BJY66" s="253">
        <v>2.9294999999999998E-3</v>
      </c>
      <c r="BJZ66" s="253"/>
      <c r="BKA66" s="253">
        <v>0.22051816909620989</v>
      </c>
      <c r="BKB66" s="253">
        <f t="shared" si="126"/>
        <v>0.22344766909620989</v>
      </c>
      <c r="BKC66" s="253"/>
      <c r="BKD66" s="253"/>
      <c r="BKE66" s="253"/>
      <c r="BKF66" s="253"/>
      <c r="BKG66" s="253">
        <v>2.9805495626822158E-3</v>
      </c>
      <c r="BKH66" s="253">
        <f t="shared" si="127"/>
        <v>2.9805495626822158E-3</v>
      </c>
      <c r="BKI66" s="253">
        <f t="shared" si="128"/>
        <v>0.22642821865889209</v>
      </c>
      <c r="BKJ66" s="253"/>
      <c r="BKK66" s="253"/>
      <c r="BKL66" s="253">
        <v>0.18464203061224491</v>
      </c>
      <c r="BKM66" s="253"/>
      <c r="BKN66" s="253">
        <v>0.17804333090379007</v>
      </c>
      <c r="BKO66" s="253">
        <f t="shared" si="129"/>
        <v>0.36268536151603498</v>
      </c>
      <c r="BKP66" s="253"/>
      <c r="BKQ66" s="253"/>
      <c r="BKR66" s="253"/>
      <c r="BKS66" s="253"/>
      <c r="BKT66" s="253"/>
      <c r="BKU66" s="253">
        <f t="shared" si="130"/>
        <v>0</v>
      </c>
      <c r="BKV66" s="253">
        <v>8.9015829446064121E-2</v>
      </c>
      <c r="BKW66" s="253"/>
      <c r="BKX66" s="253"/>
      <c r="BKY66" s="253">
        <f t="shared" si="131"/>
        <v>8.9015829446064121E-2</v>
      </c>
      <c r="BKZ66" s="253"/>
      <c r="BLA66" s="253"/>
      <c r="BLB66" s="253">
        <v>6.0743440233236146E-6</v>
      </c>
      <c r="BLC66" s="253">
        <v>1.5E-3</v>
      </c>
      <c r="BLD66" s="253">
        <v>0.26661601020408165</v>
      </c>
      <c r="BLE66" s="253">
        <f t="shared" si="132"/>
        <v>0.26812208454810499</v>
      </c>
      <c r="BLF66" s="196">
        <f t="shared" si="133"/>
        <v>0.71982327551020409</v>
      </c>
      <c r="BLG66" s="253"/>
      <c r="BLH66" s="253"/>
      <c r="BLI66" s="253"/>
      <c r="BLJ66" s="253"/>
      <c r="BLK66" s="253"/>
      <c r="BLL66" s="253">
        <f t="shared" si="134"/>
        <v>0</v>
      </c>
      <c r="BLM66" s="253"/>
      <c r="BLN66" s="253"/>
      <c r="BLO66" s="253"/>
      <c r="BLP66" s="253"/>
      <c r="BLQ66" s="253"/>
      <c r="BLR66" s="196">
        <f t="shared" si="135"/>
        <v>0</v>
      </c>
      <c r="BLS66" s="253"/>
      <c r="BLT66" s="253"/>
      <c r="BLU66" s="253"/>
      <c r="BLV66" s="253"/>
      <c r="BLW66" s="253"/>
      <c r="BLX66" s="196">
        <f t="shared" si="239"/>
        <v>0</v>
      </c>
      <c r="BLY66" s="253"/>
      <c r="BLZ66" s="253"/>
      <c r="BMA66" s="253"/>
      <c r="BMB66" s="253"/>
      <c r="BMC66" s="253"/>
      <c r="BMD66" s="196">
        <f t="shared" si="136"/>
        <v>0</v>
      </c>
      <c r="BME66" s="253"/>
      <c r="BMF66" s="253"/>
      <c r="BMG66" s="253"/>
      <c r="BMH66" s="196">
        <f t="shared" si="137"/>
        <v>0</v>
      </c>
      <c r="BMI66" s="196">
        <f t="shared" si="138"/>
        <v>0</v>
      </c>
      <c r="BMJ66" s="253"/>
      <c r="BMK66" s="196">
        <f t="shared" si="139"/>
        <v>0</v>
      </c>
      <c r="BML66" s="253"/>
      <c r="BMM66" s="253"/>
      <c r="BMN66" s="253"/>
      <c r="BMO66" s="253">
        <v>3.9399999999999999E-3</v>
      </c>
      <c r="BMP66" s="253"/>
      <c r="BMQ66" s="196">
        <f t="shared" si="140"/>
        <v>3.9399999999999999E-3</v>
      </c>
      <c r="BMR66" s="253"/>
      <c r="BMS66" s="253"/>
      <c r="BMT66" s="253"/>
      <c r="BMU66" s="253"/>
      <c r="BMV66" s="253">
        <v>0.24345779000000001</v>
      </c>
      <c r="BMW66" s="196">
        <f t="shared" si="141"/>
        <v>0.24345779000000001</v>
      </c>
      <c r="BMX66" s="253"/>
      <c r="BMY66" s="253">
        <v>1.17892668</v>
      </c>
      <c r="BMZ66" s="253">
        <v>0.68683528000000005</v>
      </c>
      <c r="BNA66" s="253">
        <v>1.5354961100000002</v>
      </c>
      <c r="BNB66" s="253">
        <v>1.06483321</v>
      </c>
      <c r="BNC66" s="196">
        <f t="shared" si="142"/>
        <v>4.4660912799999997</v>
      </c>
      <c r="BND66" s="253"/>
      <c r="BNE66" s="253"/>
      <c r="BNF66" s="253"/>
      <c r="BNG66" s="253"/>
      <c r="BNH66" s="253"/>
      <c r="BNI66" s="196">
        <f t="shared" si="143"/>
        <v>0</v>
      </c>
      <c r="BNJ66" s="196">
        <f t="shared" si="144"/>
        <v>4.7134890699999996</v>
      </c>
      <c r="BNK66" s="253"/>
      <c r="BNL66" s="253"/>
      <c r="BNM66" s="253">
        <v>2.4496501899999998</v>
      </c>
      <c r="BNN66" s="253"/>
      <c r="BNO66" s="253">
        <v>7.979E-2</v>
      </c>
      <c r="BNP66" s="196">
        <f t="shared" si="145"/>
        <v>2.5294401899999999</v>
      </c>
      <c r="BNQ66" s="253"/>
      <c r="BNR66" s="253">
        <v>0.65874261999999983</v>
      </c>
      <c r="BNS66" s="253"/>
      <c r="BNT66" s="253"/>
      <c r="BNU66" s="253"/>
      <c r="BNV66" s="196">
        <f t="shared" si="146"/>
        <v>0.65874261999999983</v>
      </c>
      <c r="BNW66" s="253"/>
      <c r="BNX66" s="253"/>
      <c r="BNY66" s="253"/>
      <c r="BNZ66" s="253"/>
      <c r="BOA66" s="253"/>
      <c r="BOB66" s="196">
        <f t="shared" si="147"/>
        <v>0</v>
      </c>
      <c r="BOC66" s="253"/>
      <c r="BOD66" s="253"/>
      <c r="BOE66" s="253"/>
      <c r="BOF66" s="253"/>
      <c r="BOG66" s="253"/>
      <c r="BOH66" s="196">
        <f t="shared" si="148"/>
        <v>0</v>
      </c>
      <c r="BOI66" s="253"/>
      <c r="BOJ66" s="196">
        <f t="shared" si="149"/>
        <v>0</v>
      </c>
      <c r="BOK66" s="196">
        <f t="shared" si="150"/>
        <v>3.1881828099999998</v>
      </c>
      <c r="BOL66" s="253">
        <v>21.424609370000002</v>
      </c>
      <c r="BOM66" s="253"/>
      <c r="BON66" s="253"/>
      <c r="BOO66" s="196">
        <f t="shared" si="240"/>
        <v>21.424609370000002</v>
      </c>
      <c r="BOP66" s="196"/>
      <c r="BOQ66" s="196"/>
      <c r="BOR66" s="196"/>
      <c r="BOS66" s="196"/>
      <c r="BOT66" s="196"/>
      <c r="BOU66" s="196">
        <f t="shared" si="151"/>
        <v>0</v>
      </c>
      <c r="BOV66" s="196"/>
      <c r="BOW66" s="196"/>
      <c r="BOX66" s="196"/>
      <c r="BOY66" s="196"/>
      <c r="BOZ66" s="196"/>
      <c r="BPA66" s="196">
        <v>1.53407644</v>
      </c>
      <c r="BPB66" s="196">
        <f t="shared" si="152"/>
        <v>1.53407644</v>
      </c>
      <c r="BPC66" s="196"/>
      <c r="BPD66" s="196"/>
      <c r="BPE66" s="196"/>
      <c r="BPF66" s="196"/>
      <c r="BPG66" s="196">
        <f t="shared" si="153"/>
        <v>0</v>
      </c>
      <c r="BPH66" s="196"/>
      <c r="BPI66" s="196">
        <v>4.2038120000000005E-2</v>
      </c>
      <c r="BPJ66" s="196"/>
      <c r="BPK66" s="196">
        <f t="shared" si="154"/>
        <v>4.2038120000000005E-2</v>
      </c>
      <c r="BPL66" s="196">
        <f t="shared" si="155"/>
        <v>23.000723930000003</v>
      </c>
      <c r="BPM66" s="196"/>
      <c r="BPN66" s="196"/>
      <c r="BPO66" s="196">
        <f t="shared" si="156"/>
        <v>0</v>
      </c>
      <c r="BPP66" s="196"/>
      <c r="BPQ66" s="196"/>
      <c r="BPR66" s="196"/>
      <c r="BPS66" s="196"/>
      <c r="BPT66" s="196"/>
      <c r="BPU66" s="196">
        <f t="shared" si="157"/>
        <v>0</v>
      </c>
      <c r="BPV66" s="196"/>
      <c r="BPW66" s="196"/>
      <c r="BPX66" s="196"/>
      <c r="BPY66" s="196"/>
      <c r="BPZ66" s="196">
        <f t="shared" si="241"/>
        <v>0</v>
      </c>
      <c r="BQA66" s="196">
        <v>5.8377799999999999E-3</v>
      </c>
      <c r="BQB66" s="196"/>
      <c r="BQC66" s="196"/>
      <c r="BQD66" s="196"/>
      <c r="BQE66" s="196"/>
      <c r="BQF66" s="196">
        <f t="shared" si="158"/>
        <v>5.8377799999999999E-3</v>
      </c>
      <c r="BQG66" s="196"/>
      <c r="BQH66" s="196">
        <v>1.0268025300000001</v>
      </c>
      <c r="BQI66" s="196"/>
      <c r="BQJ66" s="196">
        <v>0.10900037</v>
      </c>
      <c r="BQK66" s="196"/>
      <c r="BQL66" s="196">
        <f t="shared" si="159"/>
        <v>1.1358029000000001</v>
      </c>
      <c r="BQM66" s="196">
        <f t="shared" si="242"/>
        <v>1.1416406800000001</v>
      </c>
      <c r="BQN66" s="196"/>
      <c r="BQO66" s="196">
        <v>0.36257887</v>
      </c>
      <c r="BQP66" s="196">
        <v>3.1676250000000003E-2</v>
      </c>
      <c r="BQQ66" s="196"/>
      <c r="BQR66" s="196">
        <f t="shared" si="160"/>
        <v>0.39425512000000001</v>
      </c>
      <c r="BQS66" s="196"/>
      <c r="BQT66" s="196"/>
      <c r="BQU66" s="196"/>
      <c r="BQV66" s="196">
        <v>5.3740599999999999E-2</v>
      </c>
      <c r="BQW66" s="196">
        <v>0.30047845000000001</v>
      </c>
      <c r="BQX66" s="196">
        <f t="shared" si="161"/>
        <v>0.35421904999999998</v>
      </c>
      <c r="BQY66" s="196"/>
      <c r="BQZ66" s="196"/>
      <c r="BRA66" s="196"/>
      <c r="BRB66" s="196"/>
      <c r="BRC66" s="196"/>
      <c r="BRD66" s="196">
        <f t="shared" si="162"/>
        <v>0</v>
      </c>
      <c r="BRE66" s="196"/>
      <c r="BRF66" s="196"/>
      <c r="BRG66" s="196"/>
      <c r="BRH66" s="196"/>
      <c r="BRI66" s="196"/>
      <c r="BRJ66" s="196">
        <f t="shared" si="163"/>
        <v>0</v>
      </c>
      <c r="BRK66" s="196"/>
      <c r="BRL66" s="196"/>
      <c r="BRM66" s="196">
        <f t="shared" si="164"/>
        <v>0</v>
      </c>
      <c r="BRN66" s="196">
        <f t="shared" si="261"/>
        <v>0.74847416999999994</v>
      </c>
      <c r="BRO66" s="196"/>
      <c r="BRP66" s="196"/>
      <c r="BRQ66" s="196"/>
      <c r="BRR66" s="196">
        <f t="shared" si="165"/>
        <v>0</v>
      </c>
      <c r="BRS66" s="196"/>
      <c r="BRT66" s="196"/>
      <c r="BRU66" s="196"/>
      <c r="BRV66" s="196"/>
      <c r="BRW66" s="196"/>
      <c r="BRX66" s="196">
        <f t="shared" si="166"/>
        <v>0</v>
      </c>
      <c r="BRY66" s="196"/>
      <c r="BRZ66" s="196"/>
      <c r="BSA66" s="196"/>
      <c r="BSB66" s="196"/>
      <c r="BSC66" s="196"/>
      <c r="BSD66" s="196">
        <f t="shared" si="167"/>
        <v>0</v>
      </c>
      <c r="BSE66" s="196"/>
      <c r="BSF66" s="196"/>
      <c r="BSG66" s="196"/>
      <c r="BSH66" s="196"/>
      <c r="BSI66" s="196"/>
      <c r="BSJ66" s="196">
        <f t="shared" si="168"/>
        <v>0</v>
      </c>
      <c r="BSK66" s="196"/>
      <c r="BSL66" s="196"/>
      <c r="BSM66" s="196"/>
      <c r="BSN66" s="196"/>
      <c r="BSO66" s="196">
        <f t="shared" si="169"/>
        <v>0</v>
      </c>
      <c r="BSP66" s="196">
        <f t="shared" si="170"/>
        <v>0</v>
      </c>
      <c r="BSQ66" s="196">
        <v>1.0610305900000001</v>
      </c>
      <c r="BSR66" s="196">
        <f t="shared" si="171"/>
        <v>1.0610305900000001</v>
      </c>
      <c r="BSS66" s="196"/>
      <c r="BST66" s="196"/>
      <c r="BSU66" s="196"/>
      <c r="BSV66" s="196"/>
      <c r="BSW66" s="196"/>
      <c r="BSX66" s="196">
        <f t="shared" si="172"/>
        <v>0</v>
      </c>
      <c r="BSY66" s="196"/>
      <c r="BSZ66" s="196"/>
      <c r="BTA66" s="196"/>
      <c r="BTB66" s="196"/>
      <c r="BTC66" s="196"/>
      <c r="BTD66" s="196">
        <f t="shared" si="173"/>
        <v>0</v>
      </c>
      <c r="BTE66" s="196"/>
      <c r="BTF66" s="196"/>
      <c r="BTG66" s="196"/>
      <c r="BTH66" s="196">
        <v>1.0324025299999999</v>
      </c>
      <c r="BTI66" s="196">
        <v>0.23454355999999998</v>
      </c>
      <c r="BTJ66" s="196">
        <f t="shared" si="174"/>
        <v>1.2669460899999998</v>
      </c>
      <c r="BTK66" s="196"/>
      <c r="BTL66" s="196"/>
      <c r="BTM66" s="196"/>
      <c r="BTN66" s="196"/>
      <c r="BTO66" s="196"/>
      <c r="BTP66" s="196">
        <f t="shared" si="175"/>
        <v>0</v>
      </c>
      <c r="BTQ66" s="196">
        <f t="shared" si="176"/>
        <v>2.3279766799999999</v>
      </c>
      <c r="BTR66" s="196"/>
      <c r="BTS66" s="196"/>
      <c r="BTT66" s="196"/>
      <c r="BTU66" s="196"/>
      <c r="BTV66" s="196">
        <f t="shared" si="177"/>
        <v>0</v>
      </c>
      <c r="BTW66" s="196"/>
      <c r="BTX66" s="196"/>
      <c r="BTY66" s="196"/>
      <c r="BTZ66" s="196"/>
      <c r="BUA66" s="196"/>
      <c r="BUB66" s="196">
        <f t="shared" si="178"/>
        <v>0</v>
      </c>
      <c r="BUC66" s="196"/>
      <c r="BUD66" s="196"/>
      <c r="BUE66" s="196"/>
      <c r="BUF66" s="196"/>
      <c r="BUG66" s="196"/>
      <c r="BUH66" s="196">
        <f t="shared" si="179"/>
        <v>0</v>
      </c>
      <c r="BUI66" s="196"/>
      <c r="BUJ66" s="196"/>
      <c r="BUK66" s="196"/>
      <c r="BUL66" s="196"/>
      <c r="BUM66" s="196"/>
      <c r="BUN66" s="196">
        <f t="shared" si="180"/>
        <v>0</v>
      </c>
      <c r="BUO66" s="196"/>
      <c r="BUP66" s="196"/>
      <c r="BUQ66" s="196">
        <f t="shared" si="181"/>
        <v>0</v>
      </c>
      <c r="BUR66" s="196">
        <f t="shared" si="182"/>
        <v>0</v>
      </c>
      <c r="BUS66" s="196"/>
      <c r="BUT66" s="196"/>
      <c r="BUU66" s="196"/>
      <c r="BUV66" s="196">
        <f t="shared" si="183"/>
        <v>0</v>
      </c>
      <c r="BUW66" s="196"/>
      <c r="BUX66" s="196"/>
      <c r="BUY66" s="196"/>
      <c r="BUZ66" s="196"/>
      <c r="BVA66" s="196"/>
      <c r="BVB66" s="196">
        <f t="shared" si="184"/>
        <v>0</v>
      </c>
      <c r="BVC66" s="196"/>
      <c r="BVD66" s="196"/>
      <c r="BVE66" s="196"/>
      <c r="BVF66" s="196"/>
      <c r="BVG66" s="196"/>
      <c r="BVH66" s="196">
        <f t="shared" si="185"/>
        <v>0</v>
      </c>
      <c r="BVI66" s="196"/>
      <c r="BVJ66" s="196"/>
      <c r="BVK66" s="196"/>
      <c r="BVL66" s="196"/>
      <c r="BVM66" s="196"/>
      <c r="BVN66" s="196">
        <f t="shared" si="206"/>
        <v>0</v>
      </c>
      <c r="BVO66" s="196"/>
      <c r="BVP66" s="196"/>
      <c r="BVQ66" s="196"/>
      <c r="BVR66" s="196"/>
      <c r="BVS66" s="196"/>
      <c r="BVT66" s="196">
        <f t="shared" si="186"/>
        <v>0</v>
      </c>
      <c r="BVU66" s="196">
        <f t="shared" si="187"/>
        <v>0</v>
      </c>
      <c r="BVV66" s="196">
        <f t="shared" si="244"/>
        <v>36.066738834169101</v>
      </c>
      <c r="BVW66" s="196"/>
      <c r="BVX66" s="196"/>
      <c r="BVY66" s="196"/>
      <c r="BVZ66" s="196"/>
      <c r="BWA66" s="196"/>
      <c r="BWB66" s="196">
        <f t="shared" si="245"/>
        <v>0</v>
      </c>
      <c r="BWC66" s="196"/>
      <c r="BWD66" s="196"/>
      <c r="BWE66" s="196"/>
      <c r="BWF66" s="196"/>
      <c r="BWG66" s="196"/>
      <c r="BWH66" s="196">
        <f t="shared" si="204"/>
        <v>0</v>
      </c>
      <c r="BWI66" s="196"/>
      <c r="BWJ66" s="196"/>
      <c r="BWK66" s="196"/>
      <c r="BWL66" s="196"/>
      <c r="BWM66" s="196"/>
      <c r="BWN66" s="196">
        <f t="shared" si="209"/>
        <v>0</v>
      </c>
      <c r="BWO66" s="196"/>
      <c r="BWP66" s="196"/>
      <c r="BWQ66" s="196">
        <v>1.0610305900000001</v>
      </c>
      <c r="BWR66" s="196"/>
      <c r="BWS66" s="196"/>
      <c r="BWT66" s="196">
        <f t="shared" si="210"/>
        <v>1.0610305900000001</v>
      </c>
      <c r="BWU66" s="196"/>
      <c r="BWV66" s="196">
        <f t="shared" si="246"/>
        <v>0</v>
      </c>
      <c r="BWW66" s="196">
        <f t="shared" si="247"/>
        <v>1.0610305900000001</v>
      </c>
      <c r="BWX66" s="196"/>
      <c r="BWY66" s="196"/>
      <c r="BWZ66" s="196"/>
      <c r="BXA66" s="196"/>
      <c r="BXB66" s="196">
        <f t="shared" si="190"/>
        <v>0</v>
      </c>
      <c r="BXC66" s="196"/>
      <c r="BXD66" s="196"/>
      <c r="BXE66" s="196"/>
      <c r="BXF66" s="196"/>
      <c r="BXG66" s="196"/>
      <c r="BXH66" s="196">
        <f t="shared" si="191"/>
        <v>0</v>
      </c>
      <c r="BXI66" s="196"/>
      <c r="BXJ66" s="196"/>
      <c r="BXK66" s="196"/>
      <c r="BXL66" s="196"/>
      <c r="BXM66" s="196">
        <v>1.0610305900000001</v>
      </c>
      <c r="BXN66" s="196">
        <f t="shared" si="192"/>
        <v>1.0610305900000001</v>
      </c>
      <c r="BXO66" s="196"/>
      <c r="BXP66" s="196"/>
      <c r="BXQ66" s="196"/>
      <c r="BXR66" s="196"/>
      <c r="BXS66" s="196">
        <v>0.22604832</v>
      </c>
      <c r="BXT66" s="196">
        <f t="shared" si="193"/>
        <v>0.22604832</v>
      </c>
      <c r="BXU66" s="196">
        <f t="shared" si="194"/>
        <v>1.2870789100000002</v>
      </c>
      <c r="BXV66" s="196"/>
      <c r="BXW66" s="196"/>
      <c r="BXX66" s="196"/>
      <c r="BXY66" s="196">
        <f t="shared" si="195"/>
        <v>0</v>
      </c>
      <c r="BXZ66" s="196"/>
      <c r="BYA66" s="196"/>
      <c r="BYB66" s="196"/>
      <c r="BYC66" s="196"/>
      <c r="BYD66" s="196"/>
      <c r="BYE66" s="196">
        <f t="shared" si="196"/>
        <v>0</v>
      </c>
      <c r="BYF66" s="196"/>
      <c r="BYG66" s="196"/>
      <c r="BYH66" s="196"/>
      <c r="BYI66" s="196"/>
      <c r="BYJ66" s="196"/>
      <c r="BYK66" s="196">
        <f t="shared" si="207"/>
        <v>0</v>
      </c>
      <c r="BYL66" s="196"/>
      <c r="BYM66" s="196"/>
      <c r="BYN66" s="196"/>
      <c r="BYO66" s="196"/>
      <c r="BYP66" s="196">
        <v>0.95834640000000004</v>
      </c>
      <c r="BYQ66" s="196">
        <f t="shared" si="205"/>
        <v>0.95834640000000004</v>
      </c>
      <c r="BYR66" s="196"/>
      <c r="BYS66" s="196"/>
      <c r="BYT66" s="196"/>
      <c r="BYU66" s="196"/>
      <c r="BYV66" s="196">
        <f t="shared" si="197"/>
        <v>0</v>
      </c>
      <c r="BYW66" s="196">
        <f t="shared" si="198"/>
        <v>0.95834640000000004</v>
      </c>
      <c r="BYX66" s="196"/>
      <c r="BYY66" s="196">
        <f t="shared" si="199"/>
        <v>0</v>
      </c>
      <c r="BYZ66" s="196"/>
      <c r="BZA66" s="196"/>
      <c r="BZB66" s="196">
        <v>0.27285354000000001</v>
      </c>
      <c r="BZC66" s="196"/>
      <c r="BZD66" s="196"/>
      <c r="BZE66" s="196">
        <f t="shared" si="200"/>
        <v>0.27285354000000001</v>
      </c>
      <c r="BZF66" s="196"/>
      <c r="BZG66" s="196">
        <v>0.10112660000000001</v>
      </c>
      <c r="BZH66" s="196"/>
      <c r="BZI66" s="196"/>
      <c r="BZJ66" s="196">
        <f t="shared" si="201"/>
        <v>0.10112660000000001</v>
      </c>
      <c r="BZK66" s="196"/>
      <c r="BZL66" s="196"/>
      <c r="BZM66" s="196">
        <v>1.4815E-2</v>
      </c>
      <c r="BZN66" s="196"/>
      <c r="BZO66" s="196"/>
      <c r="BZP66" s="196">
        <f t="shared" si="229"/>
        <v>1.4815E-2</v>
      </c>
      <c r="BZQ66" s="196">
        <f t="shared" si="202"/>
        <v>0.38879514000000004</v>
      </c>
      <c r="BZR66" s="196">
        <f t="shared" si="203"/>
        <v>3.6952510400000005</v>
      </c>
      <c r="BZS66" s="198"/>
      <c r="BZT66" s="198"/>
      <c r="BZU66" s="198"/>
      <c r="BZV66" s="198"/>
      <c r="BZW66" s="198"/>
      <c r="BZX66" s="198"/>
      <c r="BZY66" s="198"/>
      <c r="BZZ66" s="198"/>
      <c r="CAA66" s="198"/>
      <c r="CAB66" s="198"/>
      <c r="CAC66" s="198"/>
      <c r="CAD66" s="198"/>
      <c r="CAE66" s="198"/>
      <c r="CAF66" s="198"/>
      <c r="CAG66" s="198"/>
      <c r="CAH66" s="198"/>
      <c r="CAI66" s="198"/>
      <c r="CAJ66" s="198"/>
      <c r="CAK66" s="198"/>
      <c r="CAL66" s="198"/>
      <c r="CAM66" s="198"/>
      <c r="CAN66" s="198"/>
      <c r="CAO66" s="198"/>
      <c r="CAP66" s="199"/>
      <c r="CAQ66" s="211"/>
      <c r="CAR66" s="211"/>
      <c r="CAS66" s="198"/>
      <c r="CAT66" s="199"/>
      <c r="CAU66" s="233"/>
      <c r="CAV66" s="233"/>
      <c r="CAW66" s="198"/>
      <c r="CAX66" s="198"/>
      <c r="CAY66" s="198"/>
      <c r="CAZ66" s="198"/>
      <c r="CBA66" s="198"/>
      <c r="CBB66" s="198"/>
      <c r="CBC66" s="198"/>
      <c r="CBD66" s="198"/>
      <c r="CBE66" s="198"/>
      <c r="CBF66" s="198"/>
      <c r="CBG66" s="198"/>
      <c r="CBH66" s="198"/>
      <c r="CBI66" s="198"/>
      <c r="CBJ66" s="198"/>
      <c r="CBK66" s="198"/>
      <c r="CBL66" s="198"/>
      <c r="CBM66" s="198"/>
      <c r="CBN66" s="198"/>
      <c r="CBO66" s="198"/>
      <c r="CBP66" s="198"/>
      <c r="CBQ66" s="198"/>
      <c r="CBR66" s="198"/>
      <c r="CBS66" s="198"/>
      <c r="CBT66" s="198"/>
      <c r="CBU66" s="198"/>
      <c r="CBV66" s="198"/>
      <c r="CBW66" s="198"/>
      <c r="CBX66" s="198"/>
      <c r="CBY66" s="198"/>
      <c r="CBZ66" s="198"/>
      <c r="CCA66" s="198"/>
      <c r="CCB66" s="198"/>
      <c r="CCC66" s="198"/>
      <c r="CCD66" s="198"/>
      <c r="CCE66" s="198"/>
      <c r="CCF66" s="198"/>
      <c r="CCG66" s="198"/>
      <c r="CCH66" s="198"/>
      <c r="CCI66" s="198"/>
      <c r="CCJ66" s="198"/>
      <c r="CCK66" s="198"/>
      <c r="CCL66" s="198"/>
      <c r="CCM66" s="198"/>
      <c r="CCN66" s="198"/>
      <c r="CCO66" s="198"/>
      <c r="CCP66" s="198"/>
      <c r="CCQ66" s="198"/>
      <c r="CCR66" s="199"/>
      <c r="CCS66" s="258">
        <f t="shared" si="248"/>
        <v>-20.493061949999991</v>
      </c>
      <c r="CCT66" s="258"/>
      <c r="CCU66" s="258"/>
      <c r="CCV66" s="197"/>
      <c r="CCW66" s="198"/>
      <c r="CCX66" s="199"/>
    </row>
    <row r="67" spans="1:2130" s="200" customFormat="1" ht="19.5" customHeight="1" outlineLevel="1" x14ac:dyDescent="0.2">
      <c r="A67" s="203" t="s">
        <v>54</v>
      </c>
      <c r="B67" s="195">
        <v>19.77282645</v>
      </c>
      <c r="C67" s="195">
        <v>20.544831679999998</v>
      </c>
      <c r="D67" s="195"/>
      <c r="E67" s="195">
        <v>33.725994579999998</v>
      </c>
      <c r="F67" s="195">
        <v>22.605742710000001</v>
      </c>
      <c r="G67" s="195">
        <v>18.788363289999999</v>
      </c>
      <c r="H67" s="195">
        <v>6.9662757099999997</v>
      </c>
      <c r="I67" s="195">
        <v>1.9340564599999999</v>
      </c>
      <c r="J67" s="195">
        <v>11.296589020000001</v>
      </c>
      <c r="K67" s="195">
        <v>25.242206389999996</v>
      </c>
      <c r="L67" s="195">
        <v>22.174592270000002</v>
      </c>
      <c r="M67" s="195">
        <v>15.997865020000001</v>
      </c>
      <c r="N67" s="195">
        <v>21.582615199999999</v>
      </c>
      <c r="O67" s="195">
        <v>200.85913232999997</v>
      </c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>
        <v>17.255484980000002</v>
      </c>
      <c r="AK67" s="195">
        <v>5.6479107699999993</v>
      </c>
      <c r="AL67" s="195">
        <v>22.903395750000001</v>
      </c>
      <c r="AM67" s="195">
        <v>22.903395750000001</v>
      </c>
      <c r="AN67" s="195"/>
      <c r="AO67" s="195">
        <v>3.8792999999999998E-4</v>
      </c>
      <c r="AP67" s="195"/>
      <c r="AQ67" s="195"/>
      <c r="AR67" s="195"/>
      <c r="AS67" s="195">
        <v>3.8792999999999998E-4</v>
      </c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>
        <v>3.8792999999999998E-4</v>
      </c>
      <c r="BM67" s="195">
        <v>12.032094789999999</v>
      </c>
      <c r="BN67" s="195"/>
      <c r="BO67" s="195"/>
      <c r="BP67" s="195">
        <v>11.987696489999999</v>
      </c>
      <c r="BQ67" s="195">
        <v>24.01979128</v>
      </c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>
        <v>6.13726913</v>
      </c>
      <c r="CK67" s="195">
        <v>9.3653505300000006</v>
      </c>
      <c r="CL67" s="195"/>
      <c r="CM67" s="195">
        <v>15.502619660000001</v>
      </c>
      <c r="CN67" s="195">
        <v>39.52241094</v>
      </c>
      <c r="CO67" s="195"/>
      <c r="CP67" s="195"/>
      <c r="CQ67" s="195">
        <v>8.288597450000001</v>
      </c>
      <c r="CR67" s="195"/>
      <c r="CS67" s="195"/>
      <c r="CT67" s="195"/>
      <c r="CU67" s="195"/>
      <c r="CV67" s="195">
        <v>8.288597450000001</v>
      </c>
      <c r="CW67" s="195">
        <v>1.38651554</v>
      </c>
      <c r="CX67" s="195"/>
      <c r="CY67" s="195"/>
      <c r="CZ67" s="195"/>
      <c r="DA67" s="195"/>
      <c r="DB67" s="195">
        <v>1.38651554</v>
      </c>
      <c r="DC67" s="195"/>
      <c r="DD67" s="195"/>
      <c r="DE67" s="195"/>
      <c r="DF67" s="195"/>
      <c r="DG67" s="195"/>
      <c r="DH67" s="195"/>
      <c r="DI67" s="195"/>
      <c r="DJ67" s="195"/>
      <c r="DK67" s="195">
        <v>16.28932107</v>
      </c>
      <c r="DL67" s="195">
        <v>6.4923944999999996</v>
      </c>
      <c r="DM67" s="195"/>
      <c r="DN67" s="195">
        <v>22.781715569999999</v>
      </c>
      <c r="DO67" s="195">
        <v>32.456828559999998</v>
      </c>
      <c r="DP67" s="195"/>
      <c r="DQ67" s="195"/>
      <c r="DR67" s="195"/>
      <c r="DS67" s="195"/>
      <c r="DT67" s="195"/>
      <c r="DU67" s="195"/>
      <c r="DV67" s="195"/>
      <c r="DW67" s="195"/>
      <c r="DX67" s="195"/>
      <c r="DY67" s="195"/>
      <c r="DZ67" s="195"/>
      <c r="EA67" s="195"/>
      <c r="EB67" s="195"/>
      <c r="EC67" s="195"/>
      <c r="ED67" s="195"/>
      <c r="EE67" s="195"/>
      <c r="EF67" s="195"/>
      <c r="EG67" s="195"/>
      <c r="EH67" s="195"/>
      <c r="EI67" s="195"/>
      <c r="EJ67" s="195"/>
      <c r="EK67" s="195"/>
      <c r="EL67" s="195"/>
      <c r="EM67" s="195">
        <v>20.041963589999998</v>
      </c>
      <c r="EN67" s="195">
        <v>20.041963589999998</v>
      </c>
      <c r="EO67" s="195">
        <v>20.041963589999998</v>
      </c>
      <c r="EP67" s="195"/>
      <c r="EQ67" s="195"/>
      <c r="ER67" s="195">
        <v>1.1997916399999999</v>
      </c>
      <c r="ES67" s="195">
        <v>1.1997916399999999</v>
      </c>
      <c r="ET67" s="195"/>
      <c r="EU67" s="195"/>
      <c r="EV67" s="195"/>
      <c r="EW67" s="195"/>
      <c r="EX67" s="195"/>
      <c r="EY67" s="195"/>
      <c r="EZ67" s="195"/>
      <c r="FA67" s="195"/>
      <c r="FB67" s="195"/>
      <c r="FC67" s="195"/>
      <c r="FD67" s="195"/>
      <c r="FE67" s="195"/>
      <c r="FF67" s="195"/>
      <c r="FG67" s="195"/>
      <c r="FH67" s="195"/>
      <c r="FI67" s="195"/>
      <c r="FJ67" s="195"/>
      <c r="FK67" s="195">
        <v>1.7364999999999999E-4</v>
      </c>
      <c r="FL67" s="195"/>
      <c r="FM67" s="195">
        <v>6.2501143700000004</v>
      </c>
      <c r="FN67" s="195">
        <v>15.719296379999999</v>
      </c>
      <c r="FO67" s="195">
        <v>21.969584399999999</v>
      </c>
      <c r="FP67" s="195">
        <v>23.16937604</v>
      </c>
      <c r="FQ67" s="195"/>
      <c r="FR67" s="195"/>
      <c r="FS67" s="195"/>
      <c r="FT67" s="195"/>
      <c r="FU67" s="195"/>
      <c r="FV67" s="195"/>
      <c r="FW67" s="195"/>
      <c r="FX67" s="195"/>
      <c r="FY67" s="195"/>
      <c r="FZ67" s="195"/>
      <c r="GA67" s="195"/>
      <c r="GB67" s="195"/>
      <c r="GC67" s="195"/>
      <c r="GD67" s="195"/>
      <c r="GE67" s="195"/>
      <c r="GF67" s="195"/>
      <c r="GG67" s="195"/>
      <c r="GH67" s="195"/>
      <c r="GI67" s="195"/>
      <c r="GJ67" s="195"/>
      <c r="GK67" s="195">
        <v>0.17459450000000001</v>
      </c>
      <c r="GL67" s="195"/>
      <c r="GM67" s="195"/>
      <c r="GN67" s="195">
        <v>14.478399919999999</v>
      </c>
      <c r="GO67" s="195"/>
      <c r="GP67" s="195">
        <v>14.652994419999999</v>
      </c>
      <c r="GQ67" s="195">
        <v>14.652994419999999</v>
      </c>
      <c r="GR67" s="195">
        <v>7.0116625999999993</v>
      </c>
      <c r="GS67" s="195"/>
      <c r="GT67" s="195"/>
      <c r="GU67" s="195">
        <v>1.5769999999999998E-4</v>
      </c>
      <c r="GV67" s="195"/>
      <c r="GW67" s="195">
        <v>7.0118202999999992</v>
      </c>
      <c r="GX67" s="195"/>
      <c r="GY67" s="195"/>
      <c r="GZ67" s="195"/>
      <c r="HA67" s="195"/>
      <c r="HB67" s="195"/>
      <c r="HC67" s="195"/>
      <c r="HD67" s="195"/>
      <c r="HE67" s="195"/>
      <c r="HF67" s="195"/>
      <c r="HG67" s="195"/>
      <c r="HH67" s="195"/>
      <c r="HI67" s="195"/>
      <c r="HJ67" s="195"/>
      <c r="HK67" s="195"/>
      <c r="HL67" s="195"/>
      <c r="HM67" s="195"/>
      <c r="HN67" s="195">
        <v>5.9290379800000004</v>
      </c>
      <c r="HO67" s="195">
        <v>5.9290379800000004</v>
      </c>
      <c r="HP67" s="195"/>
      <c r="HQ67" s="195">
        <v>15.817759880000001</v>
      </c>
      <c r="HR67" s="195"/>
      <c r="HS67" s="195">
        <v>15.817759880000001</v>
      </c>
      <c r="HT67" s="195">
        <v>28.758618160000005</v>
      </c>
      <c r="HU67" s="195"/>
      <c r="HV67" s="195"/>
      <c r="HW67" s="195"/>
      <c r="HX67" s="195"/>
      <c r="HY67" s="195"/>
      <c r="HZ67" s="195"/>
      <c r="IA67" s="195"/>
      <c r="IB67" s="195"/>
      <c r="IC67" s="195"/>
      <c r="ID67" s="195"/>
      <c r="IE67" s="195"/>
      <c r="IF67" s="195"/>
      <c r="IG67" s="195"/>
      <c r="IH67" s="195"/>
      <c r="II67" s="195"/>
      <c r="IJ67" s="195"/>
      <c r="IK67" s="195">
        <v>1.8568330200000001</v>
      </c>
      <c r="IL67" s="195"/>
      <c r="IM67" s="195"/>
      <c r="IN67" s="195"/>
      <c r="IO67" s="195">
        <v>1.8568330200000001</v>
      </c>
      <c r="IP67" s="195"/>
      <c r="IQ67" s="195"/>
      <c r="IR67" s="195"/>
      <c r="IS67" s="195">
        <v>22.191214649999999</v>
      </c>
      <c r="IT67" s="195"/>
      <c r="IU67" s="195">
        <v>22.191214649999999</v>
      </c>
      <c r="IV67" s="195">
        <v>24.048047669999999</v>
      </c>
      <c r="IW67" s="195"/>
      <c r="IX67" s="195"/>
      <c r="IY67" s="195"/>
      <c r="IZ67" s="195"/>
      <c r="JA67" s="195"/>
      <c r="JB67" s="195"/>
      <c r="JC67" s="195"/>
      <c r="JD67" s="195"/>
      <c r="JE67" s="195"/>
      <c r="JF67" s="195"/>
      <c r="JG67" s="195"/>
      <c r="JH67" s="195"/>
      <c r="JI67" s="195"/>
      <c r="JJ67" s="195"/>
      <c r="JK67" s="195"/>
      <c r="JL67" s="195"/>
      <c r="JM67" s="195"/>
      <c r="JN67" s="195"/>
      <c r="JO67" s="195"/>
      <c r="JP67" s="195"/>
      <c r="JQ67" s="195"/>
      <c r="JR67" s="195"/>
      <c r="JS67" s="195">
        <v>21.174297070000001</v>
      </c>
      <c r="JT67" s="195">
        <v>21.174297070000001</v>
      </c>
      <c r="JU67" s="195"/>
      <c r="JV67" s="195"/>
      <c r="JW67" s="195">
        <v>21.174297070000001</v>
      </c>
      <c r="JX67" s="195"/>
      <c r="JY67" s="195"/>
      <c r="JZ67" s="195">
        <v>1.9322E-4</v>
      </c>
      <c r="KA67" s="195">
        <v>1.9322E-4</v>
      </c>
      <c r="KB67" s="195"/>
      <c r="KC67" s="195"/>
      <c r="KD67" s="195"/>
      <c r="KE67" s="195"/>
      <c r="KF67" s="195"/>
      <c r="KG67" s="195"/>
      <c r="KH67" s="195"/>
      <c r="KI67" s="195"/>
      <c r="KJ67" s="195"/>
      <c r="KK67" s="195"/>
      <c r="KL67" s="195">
        <v>1.8568330200000001</v>
      </c>
      <c r="KM67" s="195">
        <v>1.8568330200000001</v>
      </c>
      <c r="KN67" s="195"/>
      <c r="KO67" s="195"/>
      <c r="KP67" s="195"/>
      <c r="KQ67" s="195"/>
      <c r="KR67" s="195"/>
      <c r="KS67" s="195"/>
      <c r="KT67" s="195">
        <v>6.2651803800000003</v>
      </c>
      <c r="KU67" s="195"/>
      <c r="KV67" s="195">
        <v>16.173832140000002</v>
      </c>
      <c r="KW67" s="195">
        <v>22.439012520000002</v>
      </c>
      <c r="KX67" s="195">
        <v>24.296038760000002</v>
      </c>
      <c r="KY67" s="195"/>
      <c r="KZ67" s="195"/>
      <c r="LA67" s="195"/>
      <c r="LB67" s="195"/>
      <c r="LC67" s="195"/>
      <c r="LD67" s="195"/>
      <c r="LE67" s="195"/>
      <c r="LF67" s="195"/>
      <c r="LG67" s="195"/>
      <c r="LH67" s="195"/>
      <c r="LI67" s="195"/>
      <c r="LJ67" s="195"/>
      <c r="LK67" s="195"/>
      <c r="LL67" s="195"/>
      <c r="LM67" s="195"/>
      <c r="LN67" s="195"/>
      <c r="LO67" s="195"/>
      <c r="LP67" s="195"/>
      <c r="LQ67" s="195"/>
      <c r="LR67" s="195"/>
      <c r="LS67" s="195"/>
      <c r="LT67" s="195"/>
      <c r="LU67" s="195"/>
      <c r="LV67" s="195"/>
      <c r="LW67" s="195"/>
      <c r="LX67" s="195"/>
      <c r="LY67" s="195"/>
      <c r="LZ67" s="195"/>
      <c r="MA67" s="195">
        <v>251.02435889</v>
      </c>
      <c r="MB67" s="195">
        <v>16.624844079999999</v>
      </c>
      <c r="MC67" s="195"/>
      <c r="MD67" s="195"/>
      <c r="ME67" s="195"/>
      <c r="MF67" s="195">
        <v>16.624844079999999</v>
      </c>
      <c r="MG67" s="195"/>
      <c r="MH67" s="195"/>
      <c r="MI67" s="195"/>
      <c r="MJ67" s="195"/>
      <c r="MK67" s="195"/>
      <c r="ML67" s="195"/>
      <c r="MM67" s="195"/>
      <c r="MN67" s="195"/>
      <c r="MO67" s="195"/>
      <c r="MP67" s="195"/>
      <c r="MQ67" s="195"/>
      <c r="MR67" s="195"/>
      <c r="MS67" s="195"/>
      <c r="MT67" s="195"/>
      <c r="MU67" s="195"/>
      <c r="MV67" s="195"/>
      <c r="MW67" s="195"/>
      <c r="MX67" s="195"/>
      <c r="MY67" s="195"/>
      <c r="MZ67" s="195"/>
      <c r="NA67" s="195">
        <v>16.624844079999999</v>
      </c>
      <c r="NB67" s="195"/>
      <c r="NC67" s="195"/>
      <c r="ND67" s="195"/>
      <c r="NE67" s="195"/>
      <c r="NF67" s="195"/>
      <c r="NG67" s="195"/>
      <c r="NH67" s="195"/>
      <c r="NI67" s="195"/>
      <c r="NJ67" s="195"/>
      <c r="NK67" s="195"/>
      <c r="NL67" s="195"/>
      <c r="NM67" s="195"/>
      <c r="NN67" s="195"/>
      <c r="NO67" s="195"/>
      <c r="NP67" s="195">
        <v>0.85</v>
      </c>
      <c r="NQ67" s="195">
        <v>0.85</v>
      </c>
      <c r="NR67" s="195"/>
      <c r="NS67" s="195">
        <v>0.93500000000000005</v>
      </c>
      <c r="NT67" s="195"/>
      <c r="NU67" s="195">
        <v>1.8749367699999999</v>
      </c>
      <c r="NV67" s="195">
        <v>0.12512494999999998</v>
      </c>
      <c r="NW67" s="195">
        <v>2.9350617200000002</v>
      </c>
      <c r="NX67" s="195">
        <v>3.7850617199999999</v>
      </c>
      <c r="NY67" s="195"/>
      <c r="NZ67" s="195">
        <v>21.19513336</v>
      </c>
      <c r="OA67" s="195"/>
      <c r="OB67" s="195">
        <v>21.19513336</v>
      </c>
      <c r="OC67" s="195"/>
      <c r="OD67" s="195"/>
      <c r="OE67" s="195"/>
      <c r="OF67" s="195"/>
      <c r="OG67" s="195"/>
      <c r="OH67" s="195"/>
      <c r="OI67" s="195"/>
      <c r="OJ67" s="195"/>
      <c r="OK67" s="195"/>
      <c r="OL67" s="195"/>
      <c r="OM67" s="195"/>
      <c r="ON67" s="195"/>
      <c r="OO67" s="195"/>
      <c r="OP67" s="195"/>
      <c r="OQ67" s="195"/>
      <c r="OR67" s="195"/>
      <c r="OS67" s="195"/>
      <c r="OT67" s="195"/>
      <c r="OU67" s="195">
        <v>5.4019182099999998</v>
      </c>
      <c r="OV67" s="195"/>
      <c r="OW67" s="195"/>
      <c r="OX67" s="195">
        <v>14.63232406</v>
      </c>
      <c r="OY67" s="195"/>
      <c r="OZ67" s="195">
        <v>20.03424227</v>
      </c>
      <c r="PA67" s="195">
        <v>41.22937563</v>
      </c>
      <c r="PB67" s="195"/>
      <c r="PC67" s="195"/>
      <c r="PD67" s="195"/>
      <c r="PE67" s="195"/>
      <c r="PF67" s="195"/>
      <c r="PG67" s="195"/>
      <c r="PH67" s="195"/>
      <c r="PI67" s="195"/>
      <c r="PJ67" s="195"/>
      <c r="PK67" s="195"/>
      <c r="PL67" s="195"/>
      <c r="PM67" s="195"/>
      <c r="PN67" s="195"/>
      <c r="PO67" s="195"/>
      <c r="PP67" s="195"/>
      <c r="PQ67" s="195"/>
      <c r="PR67" s="195"/>
      <c r="PS67" s="195"/>
      <c r="PT67" s="195"/>
      <c r="PU67" s="195"/>
      <c r="PV67" s="195">
        <v>5.62420907</v>
      </c>
      <c r="PW67" s="195">
        <v>3.5899794900000002</v>
      </c>
      <c r="PX67" s="195">
        <v>9.2141885600000002</v>
      </c>
      <c r="PY67" s="195">
        <v>9.2141885600000002</v>
      </c>
      <c r="PZ67" s="195"/>
      <c r="QA67" s="195">
        <v>11.0837279</v>
      </c>
      <c r="QB67" s="195"/>
      <c r="QC67" s="195"/>
      <c r="QD67" s="195">
        <v>11.0837279</v>
      </c>
      <c r="QE67" s="195"/>
      <c r="QF67" s="195"/>
      <c r="QG67" s="195">
        <v>4.7796088799999996</v>
      </c>
      <c r="QH67" s="195"/>
      <c r="QI67" s="195"/>
      <c r="QJ67" s="195">
        <v>4.7796088799999996</v>
      </c>
      <c r="QK67" s="195"/>
      <c r="QL67" s="195"/>
      <c r="QM67" s="195"/>
      <c r="QN67" s="195"/>
      <c r="QO67" s="195"/>
      <c r="QP67" s="195"/>
      <c r="QQ67" s="195"/>
      <c r="QR67" s="195"/>
      <c r="QS67" s="195"/>
      <c r="QT67" s="195"/>
      <c r="QU67" s="195"/>
      <c r="QV67" s="195"/>
      <c r="QW67" s="195"/>
      <c r="QX67" s="195">
        <v>21.181751440000003</v>
      </c>
      <c r="QY67" s="195"/>
      <c r="QZ67" s="195">
        <v>21.181751440000003</v>
      </c>
      <c r="RA67" s="195">
        <v>37.045088220000004</v>
      </c>
      <c r="RB67" s="195"/>
      <c r="RC67" s="195"/>
      <c r="RD67" s="195"/>
      <c r="RE67" s="195"/>
      <c r="RF67" s="195"/>
      <c r="RG67" s="195"/>
      <c r="RH67" s="195"/>
      <c r="RI67" s="195"/>
      <c r="RJ67" s="195"/>
      <c r="RK67" s="195">
        <v>9.7808309999999996E-2</v>
      </c>
      <c r="RL67" s="195"/>
      <c r="RM67" s="195"/>
      <c r="RN67" s="195"/>
      <c r="RO67" s="195">
        <v>9.7808309999999996E-2</v>
      </c>
      <c r="RP67" s="195"/>
      <c r="RQ67" s="195">
        <v>0.89113361000000002</v>
      </c>
      <c r="RR67" s="195"/>
      <c r="RS67" s="195"/>
      <c r="RT67" s="195">
        <v>0.89113361000000002</v>
      </c>
      <c r="RU67" s="195"/>
      <c r="RV67" s="195"/>
      <c r="RW67" s="195"/>
      <c r="RX67" s="195">
        <v>21.926736389999999</v>
      </c>
      <c r="RY67" s="195"/>
      <c r="RZ67" s="195">
        <v>21.926736389999999</v>
      </c>
      <c r="SA67" s="195">
        <v>22.915678310000001</v>
      </c>
      <c r="SB67" s="195"/>
      <c r="SC67" s="195"/>
      <c r="SD67" s="195">
        <v>4.5288000000000001E-4</v>
      </c>
      <c r="SE67" s="195"/>
      <c r="SF67" s="195"/>
      <c r="SG67" s="195">
        <v>4.5288000000000001E-4</v>
      </c>
      <c r="SH67" s="195"/>
      <c r="SI67" s="195"/>
      <c r="SJ67" s="195"/>
      <c r="SK67" s="195"/>
      <c r="SL67" s="195"/>
      <c r="SM67" s="195"/>
      <c r="SN67" s="195"/>
      <c r="SO67" s="195"/>
      <c r="SP67" s="195"/>
      <c r="SQ67" s="195"/>
      <c r="SR67" s="196"/>
      <c r="SS67" s="195"/>
      <c r="ST67" s="195"/>
      <c r="SU67" s="195"/>
      <c r="SV67" s="195"/>
      <c r="SW67" s="195">
        <v>13.681145170000002</v>
      </c>
      <c r="SX67" s="195">
        <v>13.681145170000002</v>
      </c>
      <c r="SY67" s="195"/>
      <c r="SZ67" s="195"/>
      <c r="TA67" s="195">
        <v>13.681598050000002</v>
      </c>
      <c r="TB67" s="195"/>
      <c r="TC67" s="195"/>
      <c r="TD67" s="195">
        <v>7.1414946800000001</v>
      </c>
      <c r="TE67" s="195"/>
      <c r="TF67" s="195">
        <v>7.1414946800000001</v>
      </c>
      <c r="TG67" s="195"/>
      <c r="TH67" s="195"/>
      <c r="TI67" s="195">
        <v>0.61715956000000005</v>
      </c>
      <c r="TJ67" s="195"/>
      <c r="TK67" s="195">
        <f t="shared" si="230"/>
        <v>0.61715956000000005</v>
      </c>
      <c r="TL67" s="195"/>
      <c r="TM67" s="195"/>
      <c r="TN67" s="195"/>
      <c r="TO67" s="195"/>
      <c r="TP67" s="195"/>
      <c r="TQ67" s="195"/>
      <c r="TR67" s="195"/>
      <c r="TS67" s="195"/>
      <c r="TT67" s="195"/>
      <c r="TU67" s="195"/>
      <c r="TV67" s="195"/>
      <c r="TW67" s="195"/>
      <c r="TX67" s="195"/>
      <c r="TY67" s="195"/>
      <c r="TZ67" s="195"/>
      <c r="UA67" s="195">
        <v>15.99559357</v>
      </c>
      <c r="UB67" s="195">
        <v>15.99559357</v>
      </c>
      <c r="UC67" s="195">
        <v>23.754247810000003</v>
      </c>
      <c r="UD67" s="195"/>
      <c r="UE67" s="195"/>
      <c r="UF67" s="195"/>
      <c r="UG67" s="195"/>
      <c r="UH67" s="195"/>
      <c r="UI67" s="195"/>
      <c r="UJ67" s="195"/>
      <c r="UK67" s="195"/>
      <c r="UL67" s="195"/>
      <c r="UM67" s="195"/>
      <c r="UN67" s="195"/>
      <c r="UO67" s="195"/>
      <c r="UP67" s="195"/>
      <c r="UQ67" s="195"/>
      <c r="UR67" s="195"/>
      <c r="US67" s="195"/>
      <c r="UT67" s="195"/>
      <c r="UU67" s="195"/>
      <c r="UV67" s="195"/>
      <c r="UW67" s="195">
        <f t="shared" si="42"/>
        <v>0</v>
      </c>
      <c r="UX67" s="195"/>
      <c r="UY67" s="195"/>
      <c r="UZ67" s="195"/>
      <c r="VA67" s="195">
        <v>15.94533828</v>
      </c>
      <c r="VB67" s="195"/>
      <c r="VC67" s="195">
        <v>15.94533828</v>
      </c>
      <c r="VD67" s="195">
        <v>15.94533828</v>
      </c>
      <c r="VE67" s="195"/>
      <c r="VF67" s="195">
        <v>11.905557120000001</v>
      </c>
      <c r="VG67" s="195">
        <v>1.9242762000000002</v>
      </c>
      <c r="VH67" s="195"/>
      <c r="VI67" s="195"/>
      <c r="VJ67" s="195">
        <v>13.829833320000001</v>
      </c>
      <c r="VK67" s="195"/>
      <c r="VL67" s="195"/>
      <c r="VM67" s="195"/>
      <c r="VN67" s="195"/>
      <c r="VO67" s="195"/>
      <c r="VP67" s="195"/>
      <c r="VQ67" s="195"/>
      <c r="VR67" s="195"/>
      <c r="VS67" s="195"/>
      <c r="VT67" s="195"/>
      <c r="VU67" s="195"/>
      <c r="VV67" s="195"/>
      <c r="VW67" s="195"/>
      <c r="VX67" s="195"/>
      <c r="VY67" s="195"/>
      <c r="VZ67" s="195"/>
      <c r="WA67" s="195"/>
      <c r="WB67" s="195"/>
      <c r="WC67" s="195">
        <v>20.826280239999999</v>
      </c>
      <c r="WD67" s="195"/>
      <c r="WE67" s="195">
        <v>20.826280239999999</v>
      </c>
      <c r="WF67" s="195">
        <v>34.656113560000001</v>
      </c>
      <c r="WG67" s="195"/>
      <c r="WH67" s="195"/>
      <c r="WI67" s="195"/>
      <c r="WJ67" s="195"/>
      <c r="WK67" s="195"/>
      <c r="WL67" s="195"/>
      <c r="WM67" s="195"/>
      <c r="WN67" s="195"/>
      <c r="WO67" s="195"/>
      <c r="WP67" s="195"/>
      <c r="WQ67" s="195"/>
      <c r="WR67" s="195"/>
      <c r="WS67" s="195"/>
      <c r="WT67" s="195"/>
      <c r="WU67" s="195"/>
      <c r="WV67" s="195"/>
      <c r="WW67" s="195"/>
      <c r="WX67" s="195"/>
      <c r="WY67" s="195"/>
      <c r="WZ67" s="195"/>
      <c r="XA67" s="195"/>
      <c r="XB67" s="195">
        <v>6.0927355300000006</v>
      </c>
      <c r="XC67" s="195"/>
      <c r="XD67" s="195"/>
      <c r="XE67" s="195">
        <v>15.91335784</v>
      </c>
      <c r="XF67" s="195">
        <v>22.006093370000002</v>
      </c>
      <c r="XG67" s="195">
        <v>22.006093370000002</v>
      </c>
      <c r="XH67" s="195">
        <v>1.8568330200000001</v>
      </c>
      <c r="XI67" s="195">
        <v>1.8568330200000001</v>
      </c>
      <c r="XJ67" s="195"/>
      <c r="XK67" s="195"/>
      <c r="XL67" s="195"/>
      <c r="XM67" s="195"/>
      <c r="XN67" s="195"/>
      <c r="XO67" s="195"/>
      <c r="XP67" s="195"/>
      <c r="XQ67" s="195"/>
      <c r="XR67" s="195"/>
      <c r="XS67" s="195"/>
      <c r="XT67" s="195"/>
      <c r="XU67" s="195"/>
      <c r="XV67" s="195"/>
      <c r="XW67" s="195"/>
      <c r="XX67" s="195">
        <v>1.7969339099999999</v>
      </c>
      <c r="XY67" s="195"/>
      <c r="XZ67" s="195"/>
      <c r="YA67" s="195">
        <f t="shared" si="43"/>
        <v>1.7969339099999999</v>
      </c>
      <c r="YB67" s="195">
        <v>0.73279718000000005</v>
      </c>
      <c r="YC67" s="195">
        <v>21.043325699999993</v>
      </c>
      <c r="YD67" s="195"/>
      <c r="YE67" s="195"/>
      <c r="YF67" s="195">
        <f t="shared" si="44"/>
        <v>21.776122879999992</v>
      </c>
      <c r="YG67" s="195">
        <f t="shared" si="45"/>
        <v>25.429889809999992</v>
      </c>
      <c r="YH67" s="195">
        <f t="shared" si="46"/>
        <v>266.28751739999996</v>
      </c>
      <c r="YI67" s="195"/>
      <c r="YJ67" s="195"/>
      <c r="YK67" s="195"/>
      <c r="YL67" s="195"/>
      <c r="YM67" s="195">
        <f t="shared" si="47"/>
        <v>0</v>
      </c>
      <c r="YN67" s="195"/>
      <c r="YO67" s="195"/>
      <c r="YP67" s="195"/>
      <c r="YQ67" s="195"/>
      <c r="YR67" s="195"/>
      <c r="YS67" s="195"/>
      <c r="YT67" s="195"/>
      <c r="YU67" s="195"/>
      <c r="YV67" s="195"/>
      <c r="YW67" s="195"/>
      <c r="YX67" s="195"/>
      <c r="YY67" s="195"/>
      <c r="YZ67" s="195"/>
      <c r="ZA67" s="195"/>
      <c r="ZB67" s="195"/>
      <c r="ZC67" s="195"/>
      <c r="ZD67" s="195"/>
      <c r="ZE67" s="195"/>
      <c r="ZF67" s="195">
        <v>16.397970230000002</v>
      </c>
      <c r="ZG67" s="195">
        <v>6.6834313099999987</v>
      </c>
      <c r="ZH67" s="195">
        <v>23.081401540000002</v>
      </c>
      <c r="ZI67" s="195">
        <v>23.081401540000002</v>
      </c>
      <c r="ZJ67" s="195"/>
      <c r="ZK67" s="195"/>
      <c r="ZL67" s="195"/>
      <c r="ZM67" s="195"/>
      <c r="ZN67" s="195"/>
      <c r="ZO67" s="195"/>
      <c r="ZP67" s="195"/>
      <c r="ZQ67" s="195"/>
      <c r="ZR67" s="195"/>
      <c r="ZS67" s="195"/>
      <c r="ZT67" s="195"/>
      <c r="ZU67" s="195"/>
      <c r="ZV67" s="195"/>
      <c r="ZW67" s="195"/>
      <c r="ZX67" s="195"/>
      <c r="ZY67" s="195"/>
      <c r="ZZ67" s="195"/>
      <c r="AAA67" s="195"/>
      <c r="AAB67" s="195"/>
      <c r="AAC67" s="195">
        <v>1.8568330200000001</v>
      </c>
      <c r="AAD67" s="195">
        <v>5.3503826999999999</v>
      </c>
      <c r="AAE67" s="195"/>
      <c r="AAF67" s="195">
        <v>7.2072157199999998</v>
      </c>
      <c r="AAG67" s="195">
        <v>7.2072157199999998</v>
      </c>
      <c r="AAH67" s="195"/>
      <c r="AAI67" s="195"/>
      <c r="AAJ67" s="195"/>
      <c r="AAK67" s="195"/>
      <c r="AAL67" s="195">
        <v>16.189794060000001</v>
      </c>
      <c r="AAM67" s="195"/>
      <c r="AAN67" s="195"/>
      <c r="AAO67" s="195"/>
      <c r="AAP67" s="195">
        <v>16.189794060000001</v>
      </c>
      <c r="AAQ67" s="195"/>
      <c r="AAR67" s="195"/>
      <c r="AAS67" s="195"/>
      <c r="AAT67" s="195"/>
      <c r="AAU67" s="195"/>
      <c r="AAV67" s="195"/>
      <c r="AAW67" s="195"/>
      <c r="AAX67" s="195"/>
      <c r="AAY67" s="195"/>
      <c r="AAZ67" s="195"/>
      <c r="ABA67" s="195"/>
      <c r="ABB67" s="195"/>
      <c r="ABC67" s="195"/>
      <c r="ABD67" s="195">
        <v>1.6771356899999998</v>
      </c>
      <c r="ABE67" s="195">
        <v>9.0919854099999995</v>
      </c>
      <c r="ABF67" s="195"/>
      <c r="ABG67" s="195">
        <v>10.7691211</v>
      </c>
      <c r="ABH67" s="195">
        <f t="shared" si="48"/>
        <v>23.081401540000002</v>
      </c>
      <c r="ABI67" s="195">
        <v>26.95891516</v>
      </c>
      <c r="ABJ67" s="195"/>
      <c r="ABK67" s="195">
        <v>10.120112549999998</v>
      </c>
      <c r="ABL67" s="195"/>
      <c r="ABM67" s="195"/>
      <c r="ABN67" s="195"/>
      <c r="ABO67" s="195">
        <v>10.120112549999998</v>
      </c>
      <c r="ABP67" s="195"/>
      <c r="ABQ67" s="195"/>
      <c r="ABR67" s="195"/>
      <c r="ABS67" s="195"/>
      <c r="ABT67" s="195"/>
      <c r="ABU67" s="195"/>
      <c r="ABV67" s="195"/>
      <c r="ABW67" s="195"/>
      <c r="ABX67" s="195"/>
      <c r="ABY67" s="195"/>
      <c r="ABZ67" s="195"/>
      <c r="ACA67" s="195"/>
      <c r="ACB67" s="195"/>
      <c r="ACC67" s="195"/>
      <c r="ACD67" s="195"/>
      <c r="ACE67" s="195"/>
      <c r="ACF67" s="195">
        <v>5.08162804</v>
      </c>
      <c r="ACG67" s="195">
        <v>5.08162804</v>
      </c>
      <c r="ACH67" s="195">
        <v>15.87813075</v>
      </c>
      <c r="ACI67" s="195">
        <v>15.87813075</v>
      </c>
      <c r="ACJ67" s="195">
        <v>31.07987134</v>
      </c>
      <c r="ACK67" s="195"/>
      <c r="ACL67" s="195"/>
      <c r="ACM67" s="195"/>
      <c r="ACN67" s="195"/>
      <c r="ACO67" s="195"/>
      <c r="ACP67" s="195"/>
      <c r="ACQ67" s="195"/>
      <c r="ACR67" s="195"/>
      <c r="ACS67" s="195"/>
      <c r="ACT67" s="195"/>
      <c r="ACU67" s="195"/>
      <c r="ACV67" s="195"/>
      <c r="ACW67" s="195"/>
      <c r="ACX67" s="195"/>
      <c r="ACY67" s="195"/>
      <c r="ACZ67" s="195"/>
      <c r="ADA67" s="195"/>
      <c r="ADB67" s="195"/>
      <c r="ADC67" s="195"/>
      <c r="ADD67" s="195"/>
      <c r="ADE67" s="195"/>
      <c r="ADF67" s="195"/>
      <c r="ADG67" s="195"/>
      <c r="ADH67" s="195">
        <v>5.2812029599999999</v>
      </c>
      <c r="ADI67" s="195">
        <v>17.444034629999997</v>
      </c>
      <c r="ADJ67" s="195">
        <v>22.725237589999999</v>
      </c>
      <c r="ADK67" s="195">
        <v>22.725237589999999</v>
      </c>
      <c r="ADL67" s="195"/>
      <c r="ADM67" s="195"/>
      <c r="ADN67" s="195"/>
      <c r="ADO67" s="195"/>
      <c r="ADP67" s="195"/>
      <c r="ADQ67" s="195"/>
      <c r="ADR67" s="195"/>
      <c r="ADS67" s="195"/>
      <c r="ADT67" s="195"/>
      <c r="ADU67" s="195"/>
      <c r="ADV67" s="195"/>
      <c r="ADW67" s="195"/>
      <c r="ADX67" s="195"/>
      <c r="ADY67" s="195"/>
      <c r="ADZ67" s="195"/>
      <c r="AEA67" s="195"/>
      <c r="AEB67" s="195"/>
      <c r="AEC67" s="195"/>
      <c r="AED67" s="195"/>
      <c r="AEE67" s="195"/>
      <c r="AEF67" s="195"/>
      <c r="AEG67" s="195"/>
      <c r="AEH67" s="195">
        <v>16.19137971</v>
      </c>
      <c r="AEI67" s="195">
        <v>5.1405310000000002</v>
      </c>
      <c r="AEJ67" s="195">
        <v>21.331910709999999</v>
      </c>
      <c r="AEK67" s="195">
        <v>21.331910709999999</v>
      </c>
      <c r="AEL67" s="195"/>
      <c r="AEM67" s="195"/>
      <c r="AEN67" s="195"/>
      <c r="AEO67" s="195"/>
      <c r="AEP67" s="195"/>
      <c r="AEQ67" s="195"/>
      <c r="AER67" s="195"/>
      <c r="AES67" s="195"/>
      <c r="AET67" s="195"/>
      <c r="AEU67" s="195"/>
      <c r="AEV67" s="195"/>
      <c r="AEW67" s="195"/>
      <c r="AEX67" s="195"/>
      <c r="AEY67" s="195"/>
      <c r="AEZ67" s="195">
        <v>0.11438463</v>
      </c>
      <c r="AFA67" s="195"/>
      <c r="AFB67" s="195">
        <v>0.11438463</v>
      </c>
      <c r="AFC67" s="195"/>
      <c r="AFD67" s="195"/>
      <c r="AFE67" s="195"/>
      <c r="AFF67" s="195"/>
      <c r="AFG67" s="195">
        <v>4.9232194500000004</v>
      </c>
      <c r="AFH67" s="195">
        <v>4.9232194500000004</v>
      </c>
      <c r="AFI67" s="195">
        <v>16.793923020000001</v>
      </c>
      <c r="AFJ67" s="195"/>
      <c r="AFK67" s="195">
        <v>16.793923020000001</v>
      </c>
      <c r="AFL67" s="195">
        <v>21.831527100000002</v>
      </c>
      <c r="AFM67" s="195"/>
      <c r="AFN67" s="195"/>
      <c r="AFO67" s="195"/>
      <c r="AFP67" s="195"/>
      <c r="AFQ67" s="195"/>
      <c r="AFR67" s="195"/>
      <c r="AFS67" s="195"/>
      <c r="AFT67" s="195"/>
      <c r="AFU67" s="195"/>
      <c r="AFV67" s="195"/>
      <c r="AFW67" s="195"/>
      <c r="AFX67" s="195"/>
      <c r="AFY67" s="195"/>
      <c r="AFZ67" s="195"/>
      <c r="AGA67" s="195"/>
      <c r="AGB67" s="195"/>
      <c r="AGC67" s="195"/>
      <c r="AGD67" s="195"/>
      <c r="AGE67" s="195"/>
      <c r="AGF67" s="195"/>
      <c r="AGG67" s="195"/>
      <c r="AGH67" s="195">
        <v>0.53942121999999992</v>
      </c>
      <c r="AGI67" s="195"/>
      <c r="AGJ67" s="195">
        <v>5.1684431900000005</v>
      </c>
      <c r="AGK67" s="195">
        <v>16.368998090000002</v>
      </c>
      <c r="AGL67" s="195">
        <v>3.5470099999999997E-2</v>
      </c>
      <c r="AGM67" s="195">
        <v>22.112332600000002</v>
      </c>
      <c r="AGN67" s="195">
        <v>22.112332600000002</v>
      </c>
      <c r="AGO67" s="195"/>
      <c r="AGP67" s="195"/>
      <c r="AGQ67" s="195"/>
      <c r="AGR67" s="195"/>
      <c r="AGS67" s="195"/>
      <c r="AGT67" s="195"/>
      <c r="AGU67" s="195"/>
      <c r="AGV67" s="195"/>
      <c r="AGW67" s="195"/>
      <c r="AGX67" s="195"/>
      <c r="AGY67" s="195"/>
      <c r="AGZ67" s="195"/>
      <c r="AHA67" s="195"/>
      <c r="AHB67" s="195"/>
      <c r="AHC67" s="195"/>
      <c r="AHD67" s="195"/>
      <c r="AHE67" s="195"/>
      <c r="AHF67" s="195"/>
      <c r="AHG67" s="195"/>
      <c r="AHH67" s="195"/>
      <c r="AHI67" s="195">
        <v>1.8568330200000001</v>
      </c>
      <c r="AHJ67" s="195"/>
      <c r="AHK67" s="195"/>
      <c r="AHL67" s="195">
        <v>1.8568330200000001</v>
      </c>
      <c r="AHM67" s="195">
        <v>1.8568330200000001</v>
      </c>
      <c r="AHN67" s="195">
        <v>16.474398739999998</v>
      </c>
      <c r="AHO67" s="195"/>
      <c r="AHP67" s="195">
        <v>5.3309423600000008</v>
      </c>
      <c r="AHQ67" s="195"/>
      <c r="AHR67" s="195"/>
      <c r="AHS67" s="195">
        <v>21.8053411</v>
      </c>
      <c r="AHT67" s="195"/>
      <c r="AHU67" s="195"/>
      <c r="AHV67" s="195"/>
      <c r="AHW67" s="195"/>
      <c r="AHX67" s="195"/>
      <c r="AHY67" s="195"/>
      <c r="AHZ67" s="195">
        <v>1.81812149</v>
      </c>
      <c r="AIA67" s="195"/>
      <c r="AIB67" s="195"/>
      <c r="AIC67" s="195"/>
      <c r="AID67" s="195"/>
      <c r="AIE67" s="195">
        <v>1.81812149</v>
      </c>
      <c r="AIF67" s="195"/>
      <c r="AIG67" s="195"/>
      <c r="AIH67" s="195"/>
      <c r="AII67" s="195"/>
      <c r="AIJ67" s="195"/>
      <c r="AIK67" s="195"/>
      <c r="AIL67" s="195">
        <v>4.9919518899999993</v>
      </c>
      <c r="AIM67" s="195">
        <v>4.7091450099999994</v>
      </c>
      <c r="AIN67" s="195">
        <v>11.285172479999998</v>
      </c>
      <c r="AIO67" s="195">
        <v>20.986269379999996</v>
      </c>
      <c r="AIP67" s="195">
        <v>44.609731969999999</v>
      </c>
      <c r="AIQ67" s="195"/>
      <c r="AIR67" s="195"/>
      <c r="AIS67" s="195"/>
      <c r="AIT67" s="195"/>
      <c r="AIU67" s="195"/>
      <c r="AIV67" s="195"/>
      <c r="AIW67" s="195"/>
      <c r="AIX67" s="195"/>
      <c r="AIY67" s="195"/>
      <c r="AIZ67" s="195"/>
      <c r="AJA67" s="195"/>
      <c r="AJB67" s="195"/>
      <c r="AJC67" s="195"/>
      <c r="AJD67" s="195"/>
      <c r="AJE67" s="195"/>
      <c r="AJF67" s="195"/>
      <c r="AJG67" s="195"/>
      <c r="AJH67" s="195"/>
      <c r="AJI67" s="195"/>
      <c r="AJJ67" s="195"/>
      <c r="AJK67" s="195"/>
      <c r="AJL67" s="195"/>
      <c r="AJM67" s="195"/>
      <c r="AJN67" s="195"/>
      <c r="AJO67" s="195">
        <v>9.720573009999999</v>
      </c>
      <c r="AJP67" s="195">
        <v>9.720573009999999</v>
      </c>
      <c r="AJQ67" s="195">
        <v>9.720573009999999</v>
      </c>
      <c r="AJR67" s="195">
        <v>5.4850714000000007</v>
      </c>
      <c r="AJS67" s="195"/>
      <c r="AJT67" s="195"/>
      <c r="AJU67" s="195"/>
      <c r="AJV67" s="195"/>
      <c r="AJW67" s="195">
        <v>5.4850714000000007</v>
      </c>
      <c r="AJX67" s="195"/>
      <c r="AJY67" s="195"/>
      <c r="AJZ67" s="195"/>
      <c r="AKA67" s="195"/>
      <c r="AKB67" s="195"/>
      <c r="AKC67" s="195"/>
      <c r="AKD67" s="195"/>
      <c r="AKE67" s="195"/>
      <c r="AKF67" s="195"/>
      <c r="AKG67" s="195"/>
      <c r="AKH67" s="195"/>
      <c r="AKI67" s="195"/>
      <c r="AKJ67" s="195">
        <v>11.180316550000001</v>
      </c>
      <c r="AKK67" s="195"/>
      <c r="AKL67" s="195">
        <v>15.614238779999999</v>
      </c>
      <c r="AKM67" s="195"/>
      <c r="AKN67" s="195">
        <v>26.794555330000001</v>
      </c>
      <c r="AKO67" s="195"/>
      <c r="AKP67" s="195"/>
      <c r="AKQ67" s="195">
        <v>32.279626730000004</v>
      </c>
      <c r="AKR67" s="195">
        <v>264.79517648999996</v>
      </c>
      <c r="AKS67" s="195"/>
      <c r="AKT67" s="195"/>
      <c r="AKU67" s="195"/>
      <c r="AKV67" s="195"/>
      <c r="AKW67" s="195"/>
      <c r="AKX67" s="195"/>
      <c r="AKY67" s="195"/>
      <c r="AKZ67" s="195"/>
      <c r="ALA67" s="195"/>
      <c r="ALB67" s="195"/>
      <c r="ALC67" s="195"/>
      <c r="ALD67" s="195"/>
      <c r="ALE67" s="195"/>
      <c r="ALF67" s="195"/>
      <c r="ALG67" s="195"/>
      <c r="ALH67" s="195"/>
      <c r="ALI67" s="195"/>
      <c r="ALJ67" s="195"/>
      <c r="ALK67" s="195"/>
      <c r="ALL67" s="195"/>
      <c r="ALM67" s="195"/>
      <c r="ALN67" s="195"/>
      <c r="ALO67" s="195">
        <v>5.1729008299999997</v>
      </c>
      <c r="ALP67" s="195">
        <v>11.268928280000001</v>
      </c>
      <c r="ALQ67" s="195">
        <v>4.86611788</v>
      </c>
      <c r="ALR67" s="195">
        <v>21.307946990000001</v>
      </c>
      <c r="ALS67" s="195">
        <v>21.307946990000001</v>
      </c>
      <c r="ALT67" s="195"/>
      <c r="ALU67" s="195"/>
      <c r="ALV67" s="195"/>
      <c r="ALW67" s="195"/>
      <c r="ALX67" s="195"/>
      <c r="ALY67" s="195"/>
      <c r="ALZ67" s="195"/>
      <c r="AMA67" s="195"/>
      <c r="AMB67" s="195"/>
      <c r="AMC67" s="195"/>
      <c r="AMD67" s="195"/>
      <c r="AME67" s="195"/>
      <c r="AMF67" s="195"/>
      <c r="AMG67" s="195"/>
      <c r="AMH67" s="195"/>
      <c r="AMI67" s="195"/>
      <c r="AMJ67" s="195"/>
      <c r="AMK67" s="195"/>
      <c r="AML67" s="195"/>
      <c r="AMM67" s="195"/>
      <c r="AMN67" s="195"/>
      <c r="AMO67" s="195"/>
      <c r="AMP67" s="195"/>
      <c r="AMQ67" s="195">
        <v>7.1178710000000006E-2</v>
      </c>
      <c r="AMR67" s="195">
        <f t="shared" si="49"/>
        <v>7.1178710000000006E-2</v>
      </c>
      <c r="AMS67" s="195">
        <f t="shared" si="50"/>
        <v>7.1178710000000006E-2</v>
      </c>
      <c r="AMT67" s="195">
        <v>5.0421488799999903</v>
      </c>
      <c r="AMU67" s="195">
        <v>5.0421488799999903</v>
      </c>
      <c r="AMV67" s="195"/>
      <c r="AMW67" s="195">
        <v>4.7341296299999893</v>
      </c>
      <c r="AMX67" s="195"/>
      <c r="AMY67" s="195">
        <v>4.7341296299999893</v>
      </c>
      <c r="AMZ67" s="195">
        <v>11.065116269999999</v>
      </c>
      <c r="ANA67" s="195"/>
      <c r="ANB67" s="195"/>
      <c r="ANC67" s="195"/>
      <c r="AND67" s="195"/>
      <c r="ANE67" s="195">
        <f t="shared" si="51"/>
        <v>11.065116269999999</v>
      </c>
      <c r="ANF67" s="195"/>
      <c r="ANG67" s="195"/>
      <c r="ANH67" s="195"/>
      <c r="ANI67" s="195"/>
      <c r="ANJ67" s="195"/>
      <c r="ANK67" s="195"/>
      <c r="ANL67" s="195"/>
      <c r="ANM67" s="195"/>
      <c r="ANN67" s="195"/>
      <c r="ANO67" s="195">
        <v>1.6771356899999998</v>
      </c>
      <c r="ANP67" s="195">
        <v>10.123570939999999</v>
      </c>
      <c r="ANQ67" s="195">
        <v>11.800706629999999</v>
      </c>
      <c r="ANR67" s="195">
        <f t="shared" si="52"/>
        <v>32.642101409999981</v>
      </c>
      <c r="ANS67" s="195">
        <v>4.3040696900000004</v>
      </c>
      <c r="ANT67" s="195"/>
      <c r="ANU67" s="195"/>
      <c r="ANV67" s="195"/>
      <c r="ANW67" s="195"/>
      <c r="ANX67" s="195">
        <v>4.3040696900000004</v>
      </c>
      <c r="ANY67" s="195"/>
      <c r="ANZ67" s="195"/>
      <c r="AOA67" s="195">
        <v>4.4924256100000006</v>
      </c>
      <c r="AOB67" s="195"/>
      <c r="AOC67" s="195"/>
      <c r="AOD67" s="195">
        <v>4.4924256100000006</v>
      </c>
      <c r="AOE67" s="195"/>
      <c r="AOF67" s="195"/>
      <c r="AOG67" s="195"/>
      <c r="AOH67" s="195"/>
      <c r="AOI67" s="195"/>
      <c r="AOJ67" s="195"/>
      <c r="AOK67" s="195">
        <v>10.931688289999999</v>
      </c>
      <c r="AOL67" s="195"/>
      <c r="AOM67" s="195"/>
      <c r="AON67" s="195"/>
      <c r="AOO67" s="195">
        <v>10.931688289999999</v>
      </c>
      <c r="AOP67" s="195">
        <v>6.5479444499999993</v>
      </c>
      <c r="AOQ67" s="195">
        <v>15.917998950000001</v>
      </c>
      <c r="AOR67" s="195">
        <v>22.4659434</v>
      </c>
      <c r="AOS67" s="195">
        <v>42.194126990000001</v>
      </c>
      <c r="AOT67" s="195"/>
      <c r="AOU67" s="195"/>
      <c r="AOV67" s="195"/>
      <c r="AOW67" s="195"/>
      <c r="AOX67" s="195"/>
      <c r="AOY67" s="195"/>
      <c r="AOZ67" s="195"/>
      <c r="APA67" s="195"/>
      <c r="APB67" s="195">
        <f t="shared" si="53"/>
        <v>0</v>
      </c>
      <c r="APC67" s="195"/>
      <c r="APD67" s="195"/>
      <c r="APE67" s="195"/>
      <c r="APF67" s="195"/>
      <c r="APG67" s="195"/>
      <c r="APH67" s="195"/>
      <c r="API67" s="195"/>
      <c r="APJ67" s="195"/>
      <c r="APK67" s="195"/>
      <c r="APL67" s="195"/>
      <c r="APM67" s="195"/>
      <c r="APN67" s="195"/>
      <c r="APO67" s="195"/>
      <c r="APP67" s="195"/>
      <c r="APQ67" s="195"/>
      <c r="APR67" s="195">
        <v>4.6287438600000002</v>
      </c>
      <c r="APS67" s="195">
        <v>15.695053010000001</v>
      </c>
      <c r="APT67" s="195">
        <v>20.323796870000002</v>
      </c>
      <c r="APU67" s="195">
        <f t="shared" si="54"/>
        <v>20.323796870000002</v>
      </c>
      <c r="APV67" s="195">
        <v>0.10853702</v>
      </c>
      <c r="APW67" s="195"/>
      <c r="APX67" s="195"/>
      <c r="APY67" s="195"/>
      <c r="APZ67" s="195"/>
      <c r="AQA67" s="195">
        <v>0.10853702</v>
      </c>
      <c r="AQB67" s="195"/>
      <c r="AQC67" s="195"/>
      <c r="AQD67" s="195"/>
      <c r="AQE67" s="195"/>
      <c r="AQF67" s="195"/>
      <c r="AQG67" s="195"/>
      <c r="AQH67" s="195"/>
      <c r="AQI67" s="195"/>
      <c r="AQJ67" s="195"/>
      <c r="AQK67" s="195"/>
      <c r="AQL67" s="195"/>
      <c r="AQM67" s="195"/>
      <c r="AQN67" s="195"/>
      <c r="AQO67" s="195"/>
      <c r="AQP67" s="195">
        <v>6.5692683399999998</v>
      </c>
      <c r="AQQ67" s="195">
        <v>6.5692683399999998</v>
      </c>
      <c r="AQR67" s="195">
        <f t="shared" si="55"/>
        <v>6.6778053599999998</v>
      </c>
      <c r="AQS67" s="195">
        <v>2.7988637599999997</v>
      </c>
      <c r="AQT67" s="195"/>
      <c r="AQU67" s="195"/>
      <c r="AQV67" s="195"/>
      <c r="AQW67" s="195"/>
      <c r="AQX67" s="195">
        <v>2.7988637599999997</v>
      </c>
      <c r="AQY67" s="195"/>
      <c r="AQZ67" s="195"/>
      <c r="ARA67" s="195"/>
      <c r="ARB67" s="195"/>
      <c r="ARC67" s="195"/>
      <c r="ARD67" s="195"/>
      <c r="ARE67" s="195"/>
      <c r="ARF67" s="195"/>
      <c r="ARG67" s="195"/>
      <c r="ARH67" s="195"/>
      <c r="ARI67" s="195"/>
      <c r="ARJ67" s="195"/>
      <c r="ARK67" s="195"/>
      <c r="ARL67" s="195"/>
      <c r="ARM67" s="195"/>
      <c r="ARN67" s="195"/>
      <c r="ARO67" s="195"/>
      <c r="ARP67" s="195"/>
      <c r="ARQ67" s="195"/>
      <c r="ARR67" s="195">
        <v>8.5461711099999906</v>
      </c>
      <c r="ARS67" s="195">
        <v>8.5461711099999906</v>
      </c>
      <c r="ART67" s="195">
        <v>11.34503486999999</v>
      </c>
      <c r="ARU67" s="195">
        <v>7.7449681999999802</v>
      </c>
      <c r="ARV67" s="195"/>
      <c r="ARW67" s="195">
        <v>7.7449681999999802</v>
      </c>
      <c r="ARX67" s="195"/>
      <c r="ARY67" s="195"/>
      <c r="ARZ67" s="195"/>
      <c r="ASA67" s="195"/>
      <c r="ASB67" s="195"/>
      <c r="ASC67" s="195"/>
      <c r="ASD67" s="195">
        <v>13.25708195</v>
      </c>
      <c r="ASE67" s="195"/>
      <c r="ASF67" s="195"/>
      <c r="ASG67" s="195"/>
      <c r="ASH67" s="195">
        <v>13.25708195</v>
      </c>
      <c r="ASI67" s="195"/>
      <c r="ASJ67" s="195">
        <v>1.8568330200000001</v>
      </c>
      <c r="ASK67" s="195"/>
      <c r="ASL67" s="195"/>
      <c r="ASM67" s="195"/>
      <c r="ASN67" s="195">
        <v>1.8568330200000001</v>
      </c>
      <c r="ASO67" s="195"/>
      <c r="ASP67" s="195"/>
      <c r="ASQ67" s="195"/>
      <c r="ASR67" s="195"/>
      <c r="ASS67" s="195">
        <v>5.0447517499999996</v>
      </c>
      <c r="AST67" s="195">
        <v>5.0447517499999996</v>
      </c>
      <c r="ASU67" s="195">
        <v>27.90363491999998</v>
      </c>
      <c r="ASV67" s="195"/>
      <c r="ASW67" s="195"/>
      <c r="ASX67" s="195"/>
      <c r="ASY67" s="195"/>
      <c r="ASZ67" s="195"/>
      <c r="ATA67" s="195"/>
      <c r="ATB67" s="195"/>
      <c r="ATC67" s="195"/>
      <c r="ATD67" s="195"/>
      <c r="ATE67" s="195"/>
      <c r="ATF67" s="195"/>
      <c r="ATG67" s="195"/>
      <c r="ATH67" s="195"/>
      <c r="ATI67" s="195"/>
      <c r="ATJ67" s="195"/>
      <c r="ATK67" s="195"/>
      <c r="ATL67" s="195"/>
      <c r="ATM67" s="195"/>
      <c r="ATN67" s="195"/>
      <c r="ATO67" s="195"/>
      <c r="ATP67" s="195"/>
      <c r="ATQ67" s="195"/>
      <c r="ATR67" s="195"/>
      <c r="ATS67" s="195"/>
      <c r="ATT67" s="195"/>
      <c r="ATU67" s="195"/>
      <c r="ATV67" s="195"/>
      <c r="ATW67" s="195">
        <v>16.184325480000002</v>
      </c>
      <c r="ATX67" s="195">
        <v>6.8965731899999998</v>
      </c>
      <c r="ATY67" s="195"/>
      <c r="ATZ67" s="195"/>
      <c r="AUA67" s="195">
        <v>23.080898670000003</v>
      </c>
      <c r="AUB67" s="195"/>
      <c r="AUC67" s="195"/>
      <c r="AUD67" s="195"/>
      <c r="AUE67" s="195"/>
      <c r="AUF67" s="195"/>
      <c r="AUG67" s="195"/>
      <c r="AUH67" s="195"/>
      <c r="AUI67" s="195"/>
      <c r="AUJ67" s="195"/>
      <c r="AUK67" s="195"/>
      <c r="AUL67" s="195"/>
      <c r="AUM67" s="195"/>
      <c r="AUN67" s="195"/>
      <c r="AUO67" s="195"/>
      <c r="AUP67" s="195"/>
      <c r="AUQ67" s="195"/>
      <c r="AUR67" s="195">
        <v>1.7969339099999899</v>
      </c>
      <c r="AUS67" s="195">
        <v>1.7969339099999899</v>
      </c>
      <c r="AUT67" s="195">
        <v>4.5980191500000007</v>
      </c>
      <c r="AUU67" s="195"/>
      <c r="AUV67" s="195">
        <v>15.845994379999901</v>
      </c>
      <c r="AUW67" s="195"/>
      <c r="AUX67" s="195">
        <v>20.4440135299999</v>
      </c>
      <c r="AUY67" s="195">
        <v>45.321846109999896</v>
      </c>
      <c r="AUZ67" s="195"/>
      <c r="AVA67" s="195"/>
      <c r="AVB67" s="195"/>
      <c r="AVC67" s="195"/>
      <c r="AVD67" s="195"/>
      <c r="AVE67" s="195"/>
      <c r="AVF67" s="195"/>
      <c r="AVG67" s="195"/>
      <c r="AVH67" s="195"/>
      <c r="AVI67" s="195"/>
      <c r="AVJ67" s="195"/>
      <c r="AVK67" s="195"/>
      <c r="AVL67" s="195"/>
      <c r="AVM67" s="195"/>
      <c r="AVN67" s="195"/>
      <c r="AVO67" s="195"/>
      <c r="AVP67" s="195"/>
      <c r="AVQ67" s="195"/>
      <c r="AVR67" s="195"/>
      <c r="AVS67" s="195"/>
      <c r="AVT67" s="195"/>
      <c r="AVU67" s="195"/>
      <c r="AVV67" s="195">
        <v>4.73055409</v>
      </c>
      <c r="AVW67" s="195"/>
      <c r="AVX67" s="195"/>
      <c r="AVY67" s="195">
        <v>4.73055409</v>
      </c>
      <c r="AVZ67" s="195">
        <v>4.73055409</v>
      </c>
      <c r="AWA67" s="195"/>
      <c r="AWB67" s="195"/>
      <c r="AWC67" s="195">
        <v>5.0088206499999899</v>
      </c>
      <c r="AWD67" s="195">
        <v>9.3732280899999996</v>
      </c>
      <c r="AWE67" s="195"/>
      <c r="AWF67" s="195">
        <v>14.382048739999989</v>
      </c>
      <c r="AWG67" s="195"/>
      <c r="AWH67" s="195">
        <v>1.69164721</v>
      </c>
      <c r="AWI67" s="195"/>
      <c r="AWJ67" s="195"/>
      <c r="AWK67" s="195">
        <v>1.8568330200000001</v>
      </c>
      <c r="AWL67" s="195">
        <v>3.54848023</v>
      </c>
      <c r="AWM67" s="195"/>
      <c r="AWN67" s="195"/>
      <c r="AWO67" s="195"/>
      <c r="AWP67" s="195"/>
      <c r="AWQ67" s="195"/>
      <c r="AWR67" s="195">
        <f t="shared" si="56"/>
        <v>0</v>
      </c>
      <c r="AWS67" s="253"/>
      <c r="AWT67" s="253"/>
      <c r="AWU67" s="253"/>
      <c r="AWV67" s="253">
        <v>21.040281499999999</v>
      </c>
      <c r="AWW67" s="253">
        <f t="shared" si="57"/>
        <v>21.040281499999999</v>
      </c>
      <c r="AWX67" s="253"/>
      <c r="AWY67" s="253"/>
      <c r="AWZ67" s="253">
        <f t="shared" si="58"/>
        <v>0</v>
      </c>
      <c r="AXA67" s="253">
        <f t="shared" si="59"/>
        <v>38.970810469999989</v>
      </c>
      <c r="AXB67" s="195">
        <f t="shared" si="60"/>
        <v>251.48883678999982</v>
      </c>
      <c r="AXC67" s="253"/>
      <c r="AXD67" s="253"/>
      <c r="AXE67" s="253">
        <f t="shared" si="61"/>
        <v>0</v>
      </c>
      <c r="AXF67" s="253"/>
      <c r="AXG67" s="253"/>
      <c r="AXH67" s="253"/>
      <c r="AXI67" s="253"/>
      <c r="AXJ67" s="253"/>
      <c r="AXK67" s="253">
        <f t="shared" si="62"/>
        <v>0</v>
      </c>
      <c r="AXL67" s="253"/>
      <c r="AXM67" s="253"/>
      <c r="AXN67" s="253"/>
      <c r="AXO67" s="253"/>
      <c r="AXP67" s="253"/>
      <c r="AXQ67" s="253">
        <f t="shared" si="63"/>
        <v>0</v>
      </c>
      <c r="AXR67" s="253"/>
      <c r="AXS67" s="253"/>
      <c r="AXT67" s="253"/>
      <c r="AXU67" s="253"/>
      <c r="AXV67" s="253">
        <f t="shared" si="64"/>
        <v>0</v>
      </c>
      <c r="AXW67" s="253"/>
      <c r="AXX67" s="253"/>
      <c r="AXY67" s="253"/>
      <c r="AXZ67" s="253">
        <v>17.834838800291543</v>
      </c>
      <c r="AYA67" s="253">
        <v>4.7159923294460633</v>
      </c>
      <c r="AYB67" s="253">
        <f t="shared" si="65"/>
        <v>22.550831129737606</v>
      </c>
      <c r="AYC67" s="253">
        <f t="shared" si="231"/>
        <v>22.550831129737606</v>
      </c>
      <c r="AYD67" s="253"/>
      <c r="AYE67" s="253"/>
      <c r="AYF67" s="253"/>
      <c r="AYG67" s="253"/>
      <c r="AYH67" s="253"/>
      <c r="AYI67" s="253">
        <f t="shared" si="66"/>
        <v>0</v>
      </c>
      <c r="AYJ67" s="253"/>
      <c r="AYK67" s="253"/>
      <c r="AYL67" s="253"/>
      <c r="AYM67" s="253"/>
      <c r="AYN67" s="253"/>
      <c r="AYO67" s="253">
        <f t="shared" si="67"/>
        <v>0</v>
      </c>
      <c r="AYP67" s="253"/>
      <c r="AYQ67" s="253"/>
      <c r="AYR67" s="253"/>
      <c r="AYS67" s="253"/>
      <c r="AYT67" s="253">
        <v>1.8568330204081631</v>
      </c>
      <c r="AYU67" s="253">
        <f t="shared" si="68"/>
        <v>1.8568330204081631</v>
      </c>
      <c r="AYV67" s="253"/>
      <c r="AYW67" s="253"/>
      <c r="AYX67" s="253"/>
      <c r="AYY67" s="253">
        <f t="shared" si="69"/>
        <v>0</v>
      </c>
      <c r="AYZ67" s="253">
        <f t="shared" si="70"/>
        <v>1.8568330204081631</v>
      </c>
      <c r="AZA67" s="253">
        <v>16.347109559766761</v>
      </c>
      <c r="AZB67" s="253"/>
      <c r="AZC67" s="253"/>
      <c r="AZD67" s="253"/>
      <c r="AZE67" s="253"/>
      <c r="AZF67" s="253">
        <f t="shared" si="71"/>
        <v>16.347109559766761</v>
      </c>
      <c r="AZG67" s="253">
        <v>4.2508670801749275</v>
      </c>
      <c r="AZH67" s="253"/>
      <c r="AZI67" s="253"/>
      <c r="AZJ67" s="253"/>
      <c r="AZK67" s="253"/>
      <c r="AZL67" s="253">
        <f t="shared" si="72"/>
        <v>4.2508670801749275</v>
      </c>
      <c r="AZM67" s="253"/>
      <c r="AZN67" s="253"/>
      <c r="AZO67" s="253"/>
      <c r="AZP67" s="253"/>
      <c r="AZQ67" s="253"/>
      <c r="AZR67" s="253">
        <f t="shared" si="73"/>
        <v>0</v>
      </c>
      <c r="AZS67" s="253"/>
      <c r="AZT67" s="253"/>
      <c r="AZU67" s="253"/>
      <c r="AZV67" s="253"/>
      <c r="AZW67" s="253"/>
      <c r="AZX67" s="253">
        <f t="shared" si="74"/>
        <v>0</v>
      </c>
      <c r="AZY67" s="253">
        <v>3.9431550495626819</v>
      </c>
      <c r="AZZ67" s="253">
        <v>16.774694860058307</v>
      </c>
      <c r="BAA67" s="253">
        <f t="shared" si="75"/>
        <v>20.717849909620988</v>
      </c>
      <c r="BAB67" s="253">
        <f t="shared" si="76"/>
        <v>41.315826549562672</v>
      </c>
      <c r="BAC67" s="253"/>
      <c r="BAD67" s="253"/>
      <c r="BAE67" s="253"/>
      <c r="BAF67" s="253">
        <f>+SUM(BAC67:BAE67)</f>
        <v>0</v>
      </c>
      <c r="BAG67" s="253"/>
      <c r="BAH67" s="253"/>
      <c r="BAI67" s="253"/>
      <c r="BAJ67" s="253"/>
      <c r="BAK67" s="253">
        <f t="shared" si="78"/>
        <v>0</v>
      </c>
      <c r="BAL67" s="253"/>
      <c r="BAM67" s="253"/>
      <c r="BAN67" s="253"/>
      <c r="BAO67" s="253"/>
      <c r="BAP67" s="253"/>
      <c r="BAQ67" s="253">
        <f t="shared" si="79"/>
        <v>0</v>
      </c>
      <c r="BAR67" s="253"/>
      <c r="BAS67" s="253"/>
      <c r="BAT67" s="253"/>
      <c r="BAU67" s="253"/>
      <c r="BAV67" s="253"/>
      <c r="BAW67" s="253">
        <f t="shared" si="80"/>
        <v>0</v>
      </c>
      <c r="BAX67" s="253"/>
      <c r="BAY67" s="253"/>
      <c r="BAZ67" s="253"/>
      <c r="BBA67" s="253">
        <v>12.305759400874635</v>
      </c>
      <c r="BBB67" s="253">
        <f t="shared" si="81"/>
        <v>12.305759400874635</v>
      </c>
      <c r="BBC67" s="253">
        <f t="shared" si="82"/>
        <v>12.305759400874635</v>
      </c>
      <c r="BBD67" s="253">
        <v>13.151870889212827</v>
      </c>
      <c r="BBE67" s="253"/>
      <c r="BBF67" s="253"/>
      <c r="BBG67" s="253"/>
      <c r="BBH67" s="253"/>
      <c r="BBI67" s="253">
        <f t="shared" si="83"/>
        <v>13.151870889212827</v>
      </c>
      <c r="BBJ67" s="253"/>
      <c r="BBK67" s="253"/>
      <c r="BBL67" s="253"/>
      <c r="BBM67" s="253"/>
      <c r="BBN67" s="253"/>
      <c r="BBO67" s="253">
        <f t="shared" si="84"/>
        <v>0</v>
      </c>
      <c r="BBP67" s="253"/>
      <c r="BBQ67" s="253"/>
      <c r="BBR67" s="253"/>
      <c r="BBS67" s="253"/>
      <c r="BBT67" s="253"/>
      <c r="BBU67" s="253">
        <f t="shared" si="85"/>
        <v>0</v>
      </c>
      <c r="BBV67" s="253"/>
      <c r="BBW67" s="253"/>
      <c r="BBX67" s="253"/>
      <c r="BBY67" s="253"/>
      <c r="BBZ67" s="253">
        <v>7.6720706399416905</v>
      </c>
      <c r="BCA67" s="253">
        <f t="shared" si="86"/>
        <v>7.6720706399416905</v>
      </c>
      <c r="BCB67" s="253">
        <f t="shared" si="87"/>
        <v>20.823941529154517</v>
      </c>
      <c r="BCC67" s="253"/>
      <c r="BCD67" s="253">
        <v>7.5627576195335271</v>
      </c>
      <c r="BCE67" s="253"/>
      <c r="BCF67" s="253"/>
      <c r="BCG67" s="253"/>
      <c r="BCH67" s="253">
        <f t="shared" si="88"/>
        <v>7.5627576195335271</v>
      </c>
      <c r="BCI67" s="253"/>
      <c r="BCJ67" s="253"/>
      <c r="BCK67" s="253"/>
      <c r="BCL67" s="253"/>
      <c r="BCM67" s="253">
        <f t="shared" si="232"/>
        <v>0</v>
      </c>
      <c r="BCN67" s="253"/>
      <c r="BCO67" s="253"/>
      <c r="BCP67" s="253"/>
      <c r="BCQ67" s="253"/>
      <c r="BCR67" s="253"/>
      <c r="BCS67" s="253">
        <f t="shared" si="89"/>
        <v>0</v>
      </c>
      <c r="BCT67" s="253"/>
      <c r="BCU67" s="253"/>
      <c r="BCV67" s="253"/>
      <c r="BCW67" s="253"/>
      <c r="BCX67" s="253">
        <f t="shared" si="90"/>
        <v>0</v>
      </c>
      <c r="BCY67" s="253"/>
      <c r="BCZ67" s="253"/>
      <c r="BDA67" s="253">
        <f t="shared" si="91"/>
        <v>0</v>
      </c>
      <c r="BDB67" s="253">
        <f t="shared" si="92"/>
        <v>7.5627576195335271</v>
      </c>
      <c r="BDC67" s="253"/>
      <c r="BDD67" s="253"/>
      <c r="BDE67" s="253"/>
      <c r="BDF67" s="253">
        <f t="shared" si="233"/>
        <v>0</v>
      </c>
      <c r="BDG67" s="253"/>
      <c r="BDH67" s="253"/>
      <c r="BDI67" s="253"/>
      <c r="BDJ67" s="253"/>
      <c r="BDK67" s="253"/>
      <c r="BDL67" s="253">
        <f t="shared" si="93"/>
        <v>0</v>
      </c>
      <c r="BDM67" s="253"/>
      <c r="BDN67" s="253"/>
      <c r="BDO67" s="253">
        <v>12.563205160000001</v>
      </c>
      <c r="BDP67" s="253"/>
      <c r="BDQ67" s="253">
        <f t="shared" si="94"/>
        <v>12.563205160000001</v>
      </c>
      <c r="BDR67" s="253"/>
      <c r="BDS67" s="253"/>
      <c r="BDT67" s="253"/>
      <c r="BDU67" s="253"/>
      <c r="BDV67" s="253">
        <v>0.69813959999999997</v>
      </c>
      <c r="BDW67" s="253">
        <f t="shared" si="95"/>
        <v>0.69813959999999997</v>
      </c>
      <c r="BDX67" s="253"/>
      <c r="BDY67" s="253"/>
      <c r="BDZ67" s="253"/>
      <c r="BEA67" s="253"/>
      <c r="BEB67" s="253">
        <v>3.3761732594752187</v>
      </c>
      <c r="BEC67" s="253">
        <f t="shared" si="96"/>
        <v>3.3761732594752187</v>
      </c>
      <c r="BED67" s="253">
        <f t="shared" si="97"/>
        <v>16.63751801947522</v>
      </c>
      <c r="BEE67" s="253"/>
      <c r="BEF67" s="253">
        <v>4.0680881297376095</v>
      </c>
      <c r="BEG67" s="253">
        <v>7.6934539693877548</v>
      </c>
      <c r="BEH67" s="253"/>
      <c r="BEI67" s="253">
        <f t="shared" si="98"/>
        <v>11.761542099125364</v>
      </c>
      <c r="BEJ67" s="253"/>
      <c r="BEK67" s="253"/>
      <c r="BEL67" s="253"/>
      <c r="BEM67" s="253"/>
      <c r="BEN67" s="253"/>
      <c r="BEO67" s="253">
        <f t="shared" si="99"/>
        <v>0</v>
      </c>
      <c r="BEP67" s="253"/>
      <c r="BEQ67" s="253"/>
      <c r="BER67" s="253"/>
      <c r="BES67" s="253"/>
      <c r="BET67" s="253"/>
      <c r="BEU67" s="253">
        <f t="shared" si="234"/>
        <v>0</v>
      </c>
      <c r="BEV67" s="253"/>
      <c r="BEW67" s="253"/>
      <c r="BEX67" s="253"/>
      <c r="BEY67" s="253"/>
      <c r="BEZ67" s="253"/>
      <c r="BFA67" s="253">
        <f t="shared" si="100"/>
        <v>0</v>
      </c>
      <c r="BFB67" s="253">
        <v>11.769441189504374</v>
      </c>
      <c r="BFC67" s="253">
        <f t="shared" si="101"/>
        <v>11.769441189504374</v>
      </c>
      <c r="BFD67" s="253">
        <f t="shared" si="235"/>
        <v>23.530983288629738</v>
      </c>
      <c r="BFE67" s="253">
        <v>4.2073638294460647</v>
      </c>
      <c r="BFF67" s="253"/>
      <c r="BFG67" s="253">
        <v>0.99755226967930022</v>
      </c>
      <c r="BFH67" s="253"/>
      <c r="BFI67" s="253">
        <f t="shared" si="102"/>
        <v>5.2049160991253647</v>
      </c>
      <c r="BFJ67" s="253"/>
      <c r="BFK67" s="253"/>
      <c r="BFL67" s="253"/>
      <c r="BFM67" s="253"/>
      <c r="BFN67" s="253"/>
      <c r="BFO67" s="253">
        <f t="shared" si="103"/>
        <v>0</v>
      </c>
      <c r="BFP67" s="253"/>
      <c r="BFQ67" s="253"/>
      <c r="BFR67" s="253"/>
      <c r="BFS67" s="253"/>
      <c r="BFT67" s="253"/>
      <c r="BFU67" s="253">
        <f t="shared" si="236"/>
        <v>0</v>
      </c>
      <c r="BFV67" s="253"/>
      <c r="BFW67" s="253"/>
      <c r="BFX67" s="253"/>
      <c r="BFY67" s="253"/>
      <c r="BFZ67" s="253"/>
      <c r="BGA67" s="253">
        <f t="shared" si="104"/>
        <v>0</v>
      </c>
      <c r="BGB67" s="253">
        <v>4.6641622696793004</v>
      </c>
      <c r="BGC67" s="253"/>
      <c r="BGD67" s="253"/>
      <c r="BGE67" s="253">
        <f t="shared" si="105"/>
        <v>4.6641622696793004</v>
      </c>
      <c r="BGF67" s="253">
        <f t="shared" si="237"/>
        <v>9.869078368804665</v>
      </c>
      <c r="BGG67" s="253">
        <v>11.706747998542273</v>
      </c>
      <c r="BGH67" s="253">
        <v>1.1100843294460641</v>
      </c>
      <c r="BGI67" s="253">
        <f t="shared" si="106"/>
        <v>12.816832327988337</v>
      </c>
      <c r="BGJ67" s="253"/>
      <c r="BGK67" s="253"/>
      <c r="BGL67" s="253"/>
      <c r="BGM67" s="253"/>
      <c r="BGN67" s="253"/>
      <c r="BGO67" s="253">
        <f t="shared" si="107"/>
        <v>0</v>
      </c>
      <c r="BGP67" s="253"/>
      <c r="BGQ67" s="253"/>
      <c r="BGR67" s="253"/>
      <c r="BGS67" s="253"/>
      <c r="BGT67" s="253"/>
      <c r="BGU67" s="253">
        <f t="shared" si="108"/>
        <v>0</v>
      </c>
      <c r="BGV67" s="253"/>
      <c r="BGW67" s="253"/>
      <c r="BGX67" s="253"/>
      <c r="BGY67" s="253"/>
      <c r="BGZ67" s="253"/>
      <c r="BHA67" s="253">
        <f t="shared" si="109"/>
        <v>0</v>
      </c>
      <c r="BHB67" s="253"/>
      <c r="BHC67" s="253"/>
      <c r="BHD67" s="253"/>
      <c r="BHE67" s="253">
        <v>4.182013559766764</v>
      </c>
      <c r="BHF67" s="253">
        <v>12.03216613994169</v>
      </c>
      <c r="BHG67" s="253">
        <f t="shared" si="110"/>
        <v>16.214179699708453</v>
      </c>
      <c r="BHH67" s="253">
        <f t="shared" si="111"/>
        <v>29.031012027696789</v>
      </c>
      <c r="BHI67" s="253"/>
      <c r="BHJ67" s="253"/>
      <c r="BHK67" s="253">
        <v>1.0999577507288629</v>
      </c>
      <c r="BHL67" s="253"/>
      <c r="BHM67" s="253">
        <f t="shared" si="112"/>
        <v>1.0999577507288629</v>
      </c>
      <c r="BHN67" s="253"/>
      <c r="BHO67" s="253"/>
      <c r="BHP67" s="253"/>
      <c r="BHQ67" s="253"/>
      <c r="BHR67" s="253"/>
      <c r="BHS67" s="253">
        <f t="shared" si="113"/>
        <v>0</v>
      </c>
      <c r="BHT67" s="253"/>
      <c r="BHU67" s="253"/>
      <c r="BHV67" s="253"/>
      <c r="BHW67" s="253"/>
      <c r="BHX67" s="253"/>
      <c r="BHY67" s="253">
        <f t="shared" si="114"/>
        <v>0</v>
      </c>
      <c r="BHZ67" s="253"/>
      <c r="BIA67" s="253"/>
      <c r="BIB67" s="253"/>
      <c r="BIC67" s="253"/>
      <c r="BID67" s="253"/>
      <c r="BIE67" s="253">
        <f t="shared" si="115"/>
        <v>0</v>
      </c>
      <c r="BIF67" s="253"/>
      <c r="BIG67" s="253">
        <f t="shared" si="116"/>
        <v>0</v>
      </c>
      <c r="BIH67" s="253">
        <f t="shared" si="117"/>
        <v>1.0999577507288629</v>
      </c>
      <c r="BII67" s="253">
        <v>4.2638258002915448</v>
      </c>
      <c r="BIJ67" s="253">
        <v>12.921181279883383</v>
      </c>
      <c r="BIK67" s="253"/>
      <c r="BIL67" s="253"/>
      <c r="BIM67" s="253">
        <f t="shared" si="118"/>
        <v>17.185007080174927</v>
      </c>
      <c r="BIN67" s="253">
        <v>1.1789272507288631</v>
      </c>
      <c r="BIO67" s="253"/>
      <c r="BIP67" s="253"/>
      <c r="BIQ67" s="253"/>
      <c r="BIR67" s="253"/>
      <c r="BIS67" s="253">
        <f t="shared" si="119"/>
        <v>1.1789272507288631</v>
      </c>
      <c r="BIT67" s="253"/>
      <c r="BIU67" s="253"/>
      <c r="BIV67" s="253"/>
      <c r="BIW67" s="253"/>
      <c r="BIX67" s="253"/>
      <c r="BIY67" s="253">
        <f t="shared" si="120"/>
        <v>0</v>
      </c>
      <c r="BIZ67" s="253"/>
      <c r="BJA67" s="253"/>
      <c r="BJB67" s="253"/>
      <c r="BJC67" s="253"/>
      <c r="BJD67" s="253">
        <f t="shared" si="121"/>
        <v>0</v>
      </c>
      <c r="BJE67" s="253">
        <v>18.04057654956268</v>
      </c>
      <c r="BJF67" s="253"/>
      <c r="BJG67" s="253"/>
      <c r="BJH67" s="253"/>
      <c r="BJI67" s="253">
        <f t="shared" si="122"/>
        <v>18.04057654956268</v>
      </c>
      <c r="BJJ67" s="253">
        <f t="shared" si="123"/>
        <v>36.404510880466468</v>
      </c>
      <c r="BJK67" s="253">
        <f t="shared" si="238"/>
        <v>222.98900958507286</v>
      </c>
      <c r="BJL67" s="253"/>
      <c r="BJM67" s="253"/>
      <c r="BJN67" s="253"/>
      <c r="BJO67" s="253"/>
      <c r="BJP67" s="253"/>
      <c r="BJQ67" s="253">
        <f t="shared" si="124"/>
        <v>0</v>
      </c>
      <c r="BJR67" s="253"/>
      <c r="BJS67" s="253"/>
      <c r="BJT67" s="253"/>
      <c r="BJU67" s="253"/>
      <c r="BJV67" s="253"/>
      <c r="BJW67" s="253">
        <f t="shared" si="125"/>
        <v>0</v>
      </c>
      <c r="BJX67" s="253"/>
      <c r="BJY67" s="253"/>
      <c r="BJZ67" s="253"/>
      <c r="BKA67" s="253"/>
      <c r="BKB67" s="253">
        <f t="shared" si="126"/>
        <v>0</v>
      </c>
      <c r="BKC67" s="253">
        <v>1.1789261093294461</v>
      </c>
      <c r="BKD67" s="253"/>
      <c r="BKE67" s="253"/>
      <c r="BKF67" s="253"/>
      <c r="BKG67" s="253">
        <v>8.3950619810495617</v>
      </c>
      <c r="BKH67" s="253">
        <f t="shared" si="127"/>
        <v>9.5739880903790073</v>
      </c>
      <c r="BKI67" s="253">
        <f t="shared" si="128"/>
        <v>9.5739880903790073</v>
      </c>
      <c r="BKJ67" s="253">
        <v>5.0138605495626818</v>
      </c>
      <c r="BKK67" s="253"/>
      <c r="BKL67" s="253"/>
      <c r="BKM67" s="253"/>
      <c r="BKN67" s="253"/>
      <c r="BKO67" s="253">
        <f t="shared" si="129"/>
        <v>5.0138605495626818</v>
      </c>
      <c r="BKP67" s="253"/>
      <c r="BKQ67" s="253"/>
      <c r="BKR67" s="253"/>
      <c r="BKS67" s="253"/>
      <c r="BKT67" s="253"/>
      <c r="BKU67" s="253">
        <f t="shared" si="130"/>
        <v>0</v>
      </c>
      <c r="BKV67" s="253"/>
      <c r="BKW67" s="253">
        <v>4.2137163702623912</v>
      </c>
      <c r="BKX67" s="253"/>
      <c r="BKY67" s="253">
        <f t="shared" si="131"/>
        <v>4.2137163702623912</v>
      </c>
      <c r="BKZ67" s="253"/>
      <c r="BLA67" s="253"/>
      <c r="BLB67" s="253"/>
      <c r="BLC67" s="253"/>
      <c r="BLD67" s="253"/>
      <c r="BLE67" s="253">
        <f t="shared" si="132"/>
        <v>0</v>
      </c>
      <c r="BLF67" s="196">
        <f t="shared" si="133"/>
        <v>9.2275769198250721</v>
      </c>
      <c r="BLG67" s="253">
        <v>4.4502392594752189</v>
      </c>
      <c r="BLH67" s="253"/>
      <c r="BLI67" s="253">
        <v>12.477686740524781</v>
      </c>
      <c r="BLJ67" s="253"/>
      <c r="BLK67" s="253"/>
      <c r="BLL67" s="253">
        <f t="shared" si="134"/>
        <v>16.927925999999999</v>
      </c>
      <c r="BLM67" s="253"/>
      <c r="BLN67" s="253"/>
      <c r="BLO67" s="253"/>
      <c r="BLP67" s="253"/>
      <c r="BLQ67" s="253"/>
      <c r="BLR67" s="196">
        <f t="shared" si="135"/>
        <v>0</v>
      </c>
      <c r="BLS67" s="253"/>
      <c r="BLT67" s="253"/>
      <c r="BLU67" s="253"/>
      <c r="BLV67" s="253"/>
      <c r="BLW67" s="253"/>
      <c r="BLX67" s="196">
        <f t="shared" si="239"/>
        <v>0</v>
      </c>
      <c r="BLY67" s="253"/>
      <c r="BLZ67" s="253"/>
      <c r="BMA67" s="253"/>
      <c r="BMB67" s="253"/>
      <c r="BMC67" s="253"/>
      <c r="BMD67" s="196">
        <f t="shared" si="136"/>
        <v>0</v>
      </c>
      <c r="BME67" s="253"/>
      <c r="BMF67" s="253"/>
      <c r="BMG67" s="253">
        <v>7.9240098699999999</v>
      </c>
      <c r="BMH67" s="196">
        <f t="shared" si="137"/>
        <v>7.9240098699999999</v>
      </c>
      <c r="BMI67" s="196">
        <f t="shared" si="138"/>
        <v>24.851935869999998</v>
      </c>
      <c r="BMJ67" s="253"/>
      <c r="BMK67" s="196">
        <f t="shared" si="139"/>
        <v>0</v>
      </c>
      <c r="BML67" s="253"/>
      <c r="BMM67" s="253"/>
      <c r="BMN67" s="253"/>
      <c r="BMO67" s="253"/>
      <c r="BMP67" s="253"/>
      <c r="BMQ67" s="196">
        <f t="shared" si="140"/>
        <v>0</v>
      </c>
      <c r="BMR67" s="253"/>
      <c r="BMS67" s="253">
        <v>6.9415283399999996</v>
      </c>
      <c r="BMT67" s="253"/>
      <c r="BMU67" s="253"/>
      <c r="BMV67" s="253"/>
      <c r="BMW67" s="196">
        <f t="shared" si="141"/>
        <v>6.9415283399999996</v>
      </c>
      <c r="BMX67" s="253"/>
      <c r="BMY67" s="253"/>
      <c r="BMZ67" s="253"/>
      <c r="BNA67" s="253"/>
      <c r="BNB67" s="253">
        <v>0.11341772</v>
      </c>
      <c r="BNC67" s="196">
        <f t="shared" si="142"/>
        <v>0.11341772</v>
      </c>
      <c r="BND67" s="253"/>
      <c r="BNE67" s="253"/>
      <c r="BNF67" s="253"/>
      <c r="BNG67" s="253">
        <v>18.868451839999999</v>
      </c>
      <c r="BNH67" s="253"/>
      <c r="BNI67" s="196">
        <f t="shared" si="143"/>
        <v>18.868451839999999</v>
      </c>
      <c r="BNJ67" s="196">
        <f t="shared" si="144"/>
        <v>25.923397899999998</v>
      </c>
      <c r="BNK67" s="253"/>
      <c r="BNL67" s="253"/>
      <c r="BNM67" s="253"/>
      <c r="BNN67" s="253"/>
      <c r="BNO67" s="253"/>
      <c r="BNP67" s="196">
        <f t="shared" si="145"/>
        <v>0</v>
      </c>
      <c r="BNQ67" s="253"/>
      <c r="BNR67" s="253"/>
      <c r="BNS67" s="253"/>
      <c r="BNT67" s="253"/>
      <c r="BNU67" s="253"/>
      <c r="BNV67" s="196">
        <f t="shared" si="146"/>
        <v>0</v>
      </c>
      <c r="BNW67" s="253"/>
      <c r="BNX67" s="253"/>
      <c r="BNY67" s="253"/>
      <c r="BNZ67" s="253"/>
      <c r="BOA67" s="253"/>
      <c r="BOB67" s="196">
        <f t="shared" si="147"/>
        <v>0</v>
      </c>
      <c r="BOC67" s="253"/>
      <c r="BOD67" s="253"/>
      <c r="BOE67" s="253"/>
      <c r="BOF67" s="253"/>
      <c r="BOG67" s="253"/>
      <c r="BOH67" s="196">
        <f t="shared" si="148"/>
        <v>0</v>
      </c>
      <c r="BOI67" s="253"/>
      <c r="BOJ67" s="196">
        <f t="shared" si="149"/>
        <v>0</v>
      </c>
      <c r="BOK67" s="196">
        <f t="shared" si="150"/>
        <v>0</v>
      </c>
      <c r="BOL67" s="253">
        <v>16.12326225</v>
      </c>
      <c r="BOM67" s="253"/>
      <c r="BON67" s="253"/>
      <c r="BOO67" s="196">
        <f t="shared" si="240"/>
        <v>16.12326225</v>
      </c>
      <c r="BOP67" s="196"/>
      <c r="BOQ67" s="196"/>
      <c r="BOR67" s="196"/>
      <c r="BOS67" s="196"/>
      <c r="BOT67" s="196"/>
      <c r="BOU67" s="196">
        <f t="shared" si="151"/>
        <v>0</v>
      </c>
      <c r="BOV67" s="196"/>
      <c r="BOW67" s="196"/>
      <c r="BOX67" s="196"/>
      <c r="BOY67" s="196"/>
      <c r="BOZ67" s="196"/>
      <c r="BPA67" s="196"/>
      <c r="BPB67" s="196">
        <f t="shared" si="152"/>
        <v>0</v>
      </c>
      <c r="BPC67" s="196"/>
      <c r="BPD67" s="196"/>
      <c r="BPE67" s="196"/>
      <c r="BPF67" s="196"/>
      <c r="BPG67" s="196">
        <f t="shared" si="153"/>
        <v>0</v>
      </c>
      <c r="BPH67" s="196"/>
      <c r="BPI67" s="196"/>
      <c r="BPJ67" s="196">
        <v>5.0379500099999994</v>
      </c>
      <c r="BPK67" s="196">
        <f t="shared" si="154"/>
        <v>5.0379500099999994</v>
      </c>
      <c r="BPL67" s="196">
        <f t="shared" si="155"/>
        <v>21.161212259999999</v>
      </c>
      <c r="BPM67" s="196"/>
      <c r="BPN67" s="196"/>
      <c r="BPO67" s="196">
        <f t="shared" si="156"/>
        <v>0</v>
      </c>
      <c r="BPP67" s="196"/>
      <c r="BPQ67" s="196">
        <v>12.571257470000001</v>
      </c>
      <c r="BPR67" s="196"/>
      <c r="BPS67" s="196"/>
      <c r="BPT67" s="196"/>
      <c r="BPU67" s="196">
        <f t="shared" si="157"/>
        <v>12.571257470000001</v>
      </c>
      <c r="BPV67" s="196"/>
      <c r="BPW67" s="196"/>
      <c r="BPX67" s="196"/>
      <c r="BPY67" s="196"/>
      <c r="BPZ67" s="196">
        <f t="shared" si="241"/>
        <v>0</v>
      </c>
      <c r="BQA67" s="196"/>
      <c r="BQB67" s="196"/>
      <c r="BQC67" s="196"/>
      <c r="BQD67" s="196"/>
      <c r="BQE67" s="196"/>
      <c r="BQF67" s="196">
        <f t="shared" si="158"/>
        <v>0</v>
      </c>
      <c r="BQG67" s="196"/>
      <c r="BQH67" s="196"/>
      <c r="BQI67" s="196">
        <v>0.55393499000000002</v>
      </c>
      <c r="BQJ67" s="196">
        <v>3.1315769700000002</v>
      </c>
      <c r="BQK67" s="196">
        <v>8.1257711300000004</v>
      </c>
      <c r="BQL67" s="196">
        <f t="shared" si="159"/>
        <v>11.81128309</v>
      </c>
      <c r="BQM67" s="196">
        <f t="shared" si="242"/>
        <v>24.382540560000002</v>
      </c>
      <c r="BQN67" s="196"/>
      <c r="BQO67" s="196"/>
      <c r="BQP67" s="196"/>
      <c r="BQQ67" s="196"/>
      <c r="BQR67" s="196">
        <f t="shared" si="160"/>
        <v>0</v>
      </c>
      <c r="BQS67" s="196"/>
      <c r="BQT67" s="196"/>
      <c r="BQU67" s="196"/>
      <c r="BQV67" s="196"/>
      <c r="BQW67" s="196"/>
      <c r="BQX67" s="196">
        <f t="shared" si="161"/>
        <v>0</v>
      </c>
      <c r="BQY67" s="196"/>
      <c r="BQZ67" s="196"/>
      <c r="BRA67" s="196"/>
      <c r="BRB67" s="196"/>
      <c r="BRC67" s="196"/>
      <c r="BRD67" s="196">
        <f t="shared" si="162"/>
        <v>0</v>
      </c>
      <c r="BRE67" s="196"/>
      <c r="BRF67" s="196"/>
      <c r="BRG67" s="196">
        <v>0.62585011000000013</v>
      </c>
      <c r="BRH67" s="196"/>
      <c r="BRI67" s="196"/>
      <c r="BRJ67" s="196">
        <f t="shared" si="163"/>
        <v>0.62585011000000013</v>
      </c>
      <c r="BRK67" s="196"/>
      <c r="BRL67" s="196"/>
      <c r="BRM67" s="196">
        <f t="shared" si="164"/>
        <v>0</v>
      </c>
      <c r="BRN67" s="196">
        <f t="shared" si="261"/>
        <v>0.62585011000000013</v>
      </c>
      <c r="BRO67" s="196">
        <v>12.533961760000002</v>
      </c>
      <c r="BRP67" s="196"/>
      <c r="BRQ67" s="196"/>
      <c r="BRR67" s="196">
        <f t="shared" si="165"/>
        <v>12.533961760000002</v>
      </c>
      <c r="BRS67" s="196"/>
      <c r="BRT67" s="196"/>
      <c r="BRU67" s="196"/>
      <c r="BRV67" s="196"/>
      <c r="BRW67" s="196"/>
      <c r="BRX67" s="196">
        <f t="shared" si="166"/>
        <v>0</v>
      </c>
      <c r="BRY67" s="196"/>
      <c r="BRZ67" s="196"/>
      <c r="BSA67" s="196"/>
      <c r="BSB67" s="196"/>
      <c r="BSC67" s="196"/>
      <c r="BSD67" s="196">
        <f t="shared" si="167"/>
        <v>0</v>
      </c>
      <c r="BSE67" s="196"/>
      <c r="BSF67" s="196"/>
      <c r="BSG67" s="196"/>
      <c r="BSH67" s="196"/>
      <c r="BSI67" s="196"/>
      <c r="BSJ67" s="196">
        <f t="shared" si="168"/>
        <v>0</v>
      </c>
      <c r="BSK67" s="196"/>
      <c r="BSL67" s="196"/>
      <c r="BSM67" s="196">
        <v>13.240240980000001</v>
      </c>
      <c r="BSN67" s="196"/>
      <c r="BSO67" s="196">
        <f t="shared" si="169"/>
        <v>13.240240980000001</v>
      </c>
      <c r="BSP67" s="196">
        <f t="shared" si="170"/>
        <v>25.774202740000003</v>
      </c>
      <c r="BSQ67" s="196"/>
      <c r="BSR67" s="196">
        <f t="shared" si="171"/>
        <v>0</v>
      </c>
      <c r="BSS67" s="196"/>
      <c r="BST67" s="196"/>
      <c r="BSU67" s="196"/>
      <c r="BSV67" s="196"/>
      <c r="BSW67" s="196"/>
      <c r="BSX67" s="196">
        <f t="shared" si="172"/>
        <v>0</v>
      </c>
      <c r="BSY67" s="196"/>
      <c r="BSZ67" s="196"/>
      <c r="BTA67" s="196"/>
      <c r="BTB67" s="196"/>
      <c r="BTC67" s="196"/>
      <c r="BTD67" s="196">
        <f t="shared" si="173"/>
        <v>0</v>
      </c>
      <c r="BTE67" s="196"/>
      <c r="BTF67" s="196"/>
      <c r="BTG67" s="196"/>
      <c r="BTH67" s="196"/>
      <c r="BTI67" s="196"/>
      <c r="BTJ67" s="196">
        <f t="shared" si="174"/>
        <v>0</v>
      </c>
      <c r="BTK67" s="196"/>
      <c r="BTL67" s="196"/>
      <c r="BTM67" s="196">
        <v>3.8653461199999994</v>
      </c>
      <c r="BTN67" s="196"/>
      <c r="BTO67" s="196">
        <v>1.90584851</v>
      </c>
      <c r="BTP67" s="196">
        <f t="shared" si="175"/>
        <v>5.7711946299999992</v>
      </c>
      <c r="BTQ67" s="196">
        <f t="shared" si="176"/>
        <v>5.7711946299999992</v>
      </c>
      <c r="BTR67" s="196"/>
      <c r="BTS67" s="196"/>
      <c r="BTT67" s="196"/>
      <c r="BTU67" s="196"/>
      <c r="BTV67" s="196">
        <f t="shared" si="177"/>
        <v>0</v>
      </c>
      <c r="BTW67" s="196"/>
      <c r="BTX67" s="196"/>
      <c r="BTY67" s="196"/>
      <c r="BTZ67" s="196"/>
      <c r="BUA67" s="196"/>
      <c r="BUB67" s="196">
        <f t="shared" si="178"/>
        <v>0</v>
      </c>
      <c r="BUC67" s="196"/>
      <c r="BUD67" s="196"/>
      <c r="BUE67" s="196"/>
      <c r="BUF67" s="196"/>
      <c r="BUG67" s="196"/>
      <c r="BUH67" s="196">
        <f t="shared" si="179"/>
        <v>0</v>
      </c>
      <c r="BUI67" s="196"/>
      <c r="BUJ67" s="196"/>
      <c r="BUK67" s="196"/>
      <c r="BUL67" s="196"/>
      <c r="BUM67" s="196"/>
      <c r="BUN67" s="196">
        <f t="shared" si="180"/>
        <v>0</v>
      </c>
      <c r="BUO67" s="196"/>
      <c r="BUP67" s="196"/>
      <c r="BUQ67" s="196">
        <f t="shared" si="181"/>
        <v>0</v>
      </c>
      <c r="BUR67" s="196">
        <f t="shared" si="182"/>
        <v>0</v>
      </c>
      <c r="BUS67" s="196">
        <v>3.9720963500000002</v>
      </c>
      <c r="BUT67" s="196"/>
      <c r="BUU67" s="196"/>
      <c r="BUV67" s="196">
        <f t="shared" si="183"/>
        <v>3.9720963500000002</v>
      </c>
      <c r="BUW67" s="196"/>
      <c r="BUX67" s="196"/>
      <c r="BUY67" s="196"/>
      <c r="BUZ67" s="196"/>
      <c r="BVA67" s="196"/>
      <c r="BVB67" s="196">
        <f t="shared" si="184"/>
        <v>0</v>
      </c>
      <c r="BVC67" s="196"/>
      <c r="BVD67" s="196"/>
      <c r="BVE67" s="196">
        <v>5.4356385100000004</v>
      </c>
      <c r="BVF67" s="196"/>
      <c r="BVG67" s="196"/>
      <c r="BVH67" s="196">
        <f t="shared" si="185"/>
        <v>5.4356385100000004</v>
      </c>
      <c r="BVI67" s="196"/>
      <c r="BVJ67" s="196">
        <v>0.95658631000000005</v>
      </c>
      <c r="BVK67" s="196"/>
      <c r="BVL67" s="196"/>
      <c r="BVM67" s="196"/>
      <c r="BVN67" s="196">
        <f t="shared" si="206"/>
        <v>0.95658631000000005</v>
      </c>
      <c r="BVO67" s="196"/>
      <c r="BVP67" s="196">
        <v>1.9550247799999998</v>
      </c>
      <c r="BVQ67" s="196">
        <v>0.8529294300000001</v>
      </c>
      <c r="BVR67" s="196"/>
      <c r="BVS67" s="196"/>
      <c r="BVT67" s="196">
        <f t="shared" si="186"/>
        <v>2.8079542100000001</v>
      </c>
      <c r="BVU67" s="196">
        <f t="shared" si="187"/>
        <v>13.172275380000002</v>
      </c>
      <c r="BVV67" s="196">
        <f t="shared" si="244"/>
        <v>160.46417446020408</v>
      </c>
      <c r="BVW67" s="196"/>
      <c r="BVX67" s="196"/>
      <c r="BVY67" s="196"/>
      <c r="BVZ67" s="196"/>
      <c r="BWA67" s="196"/>
      <c r="BWB67" s="196">
        <f t="shared" si="245"/>
        <v>0</v>
      </c>
      <c r="BWC67" s="196"/>
      <c r="BWD67" s="196"/>
      <c r="BWE67" s="196"/>
      <c r="BWF67" s="196"/>
      <c r="BWG67" s="196">
        <v>3.9621303000000001</v>
      </c>
      <c r="BWH67" s="196">
        <f t="shared" si="204"/>
        <v>3.9621303000000001</v>
      </c>
      <c r="BWI67" s="196"/>
      <c r="BWJ67" s="196"/>
      <c r="BWK67" s="196"/>
      <c r="BWL67" s="196"/>
      <c r="BWM67" s="196"/>
      <c r="BWN67" s="196">
        <f t="shared" si="209"/>
        <v>0</v>
      </c>
      <c r="BWO67" s="196"/>
      <c r="BWP67" s="196"/>
      <c r="BWQ67" s="196">
        <v>3.9504712599999889</v>
      </c>
      <c r="BWR67" s="196"/>
      <c r="BWS67" s="196"/>
      <c r="BWT67" s="196">
        <f t="shared" si="210"/>
        <v>3.9504712599999889</v>
      </c>
      <c r="BWU67" s="196">
        <v>1.4670556499999998</v>
      </c>
      <c r="BWV67" s="196">
        <f t="shared" si="246"/>
        <v>1.4670556499999998</v>
      </c>
      <c r="BWW67" s="196">
        <f t="shared" si="247"/>
        <v>9.3796572099999889</v>
      </c>
      <c r="BWX67" s="196">
        <v>4.6907738899999902</v>
      </c>
      <c r="BWY67" s="196"/>
      <c r="BWZ67" s="196"/>
      <c r="BXA67" s="196"/>
      <c r="BXB67" s="196">
        <f t="shared" si="190"/>
        <v>4.6907738899999902</v>
      </c>
      <c r="BXC67" s="196"/>
      <c r="BXD67" s="196"/>
      <c r="BXE67" s="196"/>
      <c r="BXF67" s="196"/>
      <c r="BXG67" s="196"/>
      <c r="BXH67" s="196">
        <f t="shared" si="191"/>
        <v>0</v>
      </c>
      <c r="BXI67" s="196"/>
      <c r="BXJ67" s="196"/>
      <c r="BXK67" s="196"/>
      <c r="BXL67" s="196"/>
      <c r="BXM67" s="196">
        <v>3.1869197900000001</v>
      </c>
      <c r="BXN67" s="196">
        <f t="shared" si="192"/>
        <v>3.1869197900000001</v>
      </c>
      <c r="BXO67" s="196"/>
      <c r="BXP67" s="196"/>
      <c r="BXQ67" s="196"/>
      <c r="BXR67" s="196">
        <v>3.9571420499999994</v>
      </c>
      <c r="BXS67" s="196">
        <v>3.3540630100000004</v>
      </c>
      <c r="BXT67" s="196">
        <f t="shared" si="193"/>
        <v>7.3112050599999998</v>
      </c>
      <c r="BXU67" s="196">
        <f t="shared" si="194"/>
        <v>15.18889873999999</v>
      </c>
      <c r="BXV67" s="196"/>
      <c r="BXW67" s="196"/>
      <c r="BXX67" s="196">
        <v>7.96953333</v>
      </c>
      <c r="BXY67" s="196">
        <f t="shared" si="195"/>
        <v>7.96953333</v>
      </c>
      <c r="BXZ67" s="196"/>
      <c r="BYA67" s="196"/>
      <c r="BYB67" s="196"/>
      <c r="BYC67" s="196"/>
      <c r="BYD67" s="196"/>
      <c r="BYE67" s="196">
        <f t="shared" si="196"/>
        <v>0</v>
      </c>
      <c r="BYF67" s="196"/>
      <c r="BYG67" s="196"/>
      <c r="BYH67" s="196"/>
      <c r="BYI67" s="196"/>
      <c r="BYJ67" s="196"/>
      <c r="BYK67" s="196">
        <f t="shared" si="207"/>
        <v>0</v>
      </c>
      <c r="BYL67" s="196"/>
      <c r="BYM67" s="196"/>
      <c r="BYN67" s="196"/>
      <c r="BYO67" s="196"/>
      <c r="BYP67" s="196">
        <v>5.6375849900000006</v>
      </c>
      <c r="BYQ67" s="196">
        <f t="shared" si="205"/>
        <v>5.6375849900000006</v>
      </c>
      <c r="BYR67" s="196"/>
      <c r="BYS67" s="196">
        <v>3.5709916000000002</v>
      </c>
      <c r="BYT67" s="196"/>
      <c r="BYU67" s="196">
        <v>10.486753879999998</v>
      </c>
      <c r="BYV67" s="196">
        <f t="shared" si="197"/>
        <v>14.057745479999998</v>
      </c>
      <c r="BYW67" s="196">
        <f t="shared" si="198"/>
        <v>27.664863799999999</v>
      </c>
      <c r="BYX67" s="196"/>
      <c r="BYY67" s="196">
        <f t="shared" si="199"/>
        <v>0</v>
      </c>
      <c r="BYZ67" s="196"/>
      <c r="BZA67" s="196"/>
      <c r="BZB67" s="196"/>
      <c r="BZC67" s="196"/>
      <c r="BZD67" s="196"/>
      <c r="BZE67" s="196">
        <f t="shared" si="200"/>
        <v>0</v>
      </c>
      <c r="BZF67" s="196"/>
      <c r="BZG67" s="196"/>
      <c r="BZH67" s="196"/>
      <c r="BZI67" s="196"/>
      <c r="BZJ67" s="196">
        <f t="shared" si="201"/>
        <v>0</v>
      </c>
      <c r="BZK67" s="196"/>
      <c r="BZL67" s="196"/>
      <c r="BZM67" s="196"/>
      <c r="BZN67" s="196"/>
      <c r="BZO67" s="196"/>
      <c r="BZP67" s="196">
        <f t="shared" si="229"/>
        <v>0</v>
      </c>
      <c r="BZQ67" s="196">
        <f t="shared" si="202"/>
        <v>0</v>
      </c>
      <c r="BZR67" s="196">
        <f t="shared" si="203"/>
        <v>52.233419749999982</v>
      </c>
      <c r="BZS67" s="198"/>
      <c r="BZT67" s="198"/>
      <c r="BZU67" s="198"/>
      <c r="BZV67" s="198"/>
      <c r="BZW67" s="198"/>
      <c r="BZX67" s="198"/>
      <c r="BZY67" s="198"/>
      <c r="BZZ67" s="198"/>
      <c r="CAA67" s="198"/>
      <c r="CAB67" s="198"/>
      <c r="CAC67" s="198"/>
      <c r="CAD67" s="198"/>
      <c r="CAE67" s="198"/>
      <c r="CAF67" s="198"/>
      <c r="CAG67" s="198"/>
      <c r="CAH67" s="198"/>
      <c r="CAI67" s="198"/>
      <c r="CAJ67" s="198"/>
      <c r="CAK67" s="198"/>
      <c r="CAL67" s="198"/>
      <c r="CAM67" s="198"/>
      <c r="CAN67" s="198"/>
      <c r="CAO67" s="198"/>
      <c r="CAP67" s="199"/>
      <c r="CAQ67" s="211"/>
      <c r="CAR67" s="211"/>
      <c r="CAS67" s="198"/>
      <c r="CAT67" s="199"/>
      <c r="CAU67" s="233"/>
      <c r="CAV67" s="233"/>
      <c r="CAW67" s="198"/>
      <c r="CAX67" s="198"/>
      <c r="CAY67" s="198"/>
      <c r="CAZ67" s="198"/>
      <c r="CBA67" s="198"/>
      <c r="CBB67" s="198"/>
      <c r="CBC67" s="198"/>
      <c r="CBD67" s="198"/>
      <c r="CBE67" s="198"/>
      <c r="CBF67" s="198"/>
      <c r="CBG67" s="198"/>
      <c r="CBH67" s="198"/>
      <c r="CBI67" s="198"/>
      <c r="CBJ67" s="198"/>
      <c r="CBK67" s="198"/>
      <c r="CBL67" s="198"/>
      <c r="CBM67" s="198"/>
      <c r="CBN67" s="198"/>
      <c r="CBO67" s="198"/>
      <c r="CBP67" s="198"/>
      <c r="CBQ67" s="198"/>
      <c r="CBR67" s="198"/>
      <c r="CBS67" s="198"/>
      <c r="CBT67" s="198"/>
      <c r="CBU67" s="198"/>
      <c r="CBV67" s="198"/>
      <c r="CBW67" s="198"/>
      <c r="CBX67" s="198"/>
      <c r="CBY67" s="198"/>
      <c r="CBZ67" s="198"/>
      <c r="CCA67" s="198"/>
      <c r="CCB67" s="198"/>
      <c r="CCC67" s="198"/>
      <c r="CCD67" s="198"/>
      <c r="CCE67" s="198"/>
      <c r="CCF67" s="198"/>
      <c r="CCG67" s="198"/>
      <c r="CCH67" s="198"/>
      <c r="CCI67" s="198"/>
      <c r="CCJ67" s="198"/>
      <c r="CCK67" s="198"/>
      <c r="CCL67" s="198"/>
      <c r="CCM67" s="198"/>
      <c r="CCN67" s="198"/>
      <c r="CCO67" s="198"/>
      <c r="CCP67" s="198"/>
      <c r="CCQ67" s="198"/>
      <c r="CCR67" s="199"/>
      <c r="CCS67" s="258">
        <f t="shared" si="248"/>
        <v>45.321846109999896</v>
      </c>
      <c r="CCT67" s="258"/>
      <c r="CCU67" s="258"/>
      <c r="CCV67" s="197"/>
      <c r="CCW67" s="198"/>
      <c r="CCX67" s="199"/>
    </row>
    <row r="68" spans="1:2130" s="200" customFormat="1" ht="19.5" customHeight="1" outlineLevel="1" x14ac:dyDescent="0.2">
      <c r="A68" s="203" t="s">
        <v>55</v>
      </c>
      <c r="B68" s="195"/>
      <c r="C68" s="195">
        <v>37.754382230000004</v>
      </c>
      <c r="D68" s="195"/>
      <c r="E68" s="195">
        <v>4.8807916000000002</v>
      </c>
      <c r="F68" s="195">
        <v>22.578937669999998</v>
      </c>
      <c r="G68" s="195">
        <v>7.7988360000000007E-2</v>
      </c>
      <c r="H68" s="195">
        <v>0.22362082</v>
      </c>
      <c r="I68" s="195"/>
      <c r="J68" s="195">
        <v>0.13008295</v>
      </c>
      <c r="K68" s="195">
        <v>6.0915179999999999E-2</v>
      </c>
      <c r="L68" s="195">
        <v>3.6999999999999998E-2</v>
      </c>
      <c r="M68" s="195">
        <v>2.3308430000000002E-2</v>
      </c>
      <c r="N68" s="195">
        <v>0.19661499999999998</v>
      </c>
      <c r="O68" s="195">
        <v>65.963642239999984</v>
      </c>
      <c r="P68" s="195"/>
      <c r="Q68" s="195"/>
      <c r="R68" s="195"/>
      <c r="S68" s="195"/>
      <c r="T68" s="195"/>
      <c r="U68" s="195"/>
      <c r="V68" s="195">
        <v>42.572575149999999</v>
      </c>
      <c r="W68" s="195"/>
      <c r="X68" s="195"/>
      <c r="Y68" s="195"/>
      <c r="Z68" s="195">
        <v>24.923999200000001</v>
      </c>
      <c r="AA68" s="195">
        <v>67.496574350000003</v>
      </c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>
        <v>67.496574350000003</v>
      </c>
      <c r="AN68" s="195"/>
      <c r="AO68" s="195"/>
      <c r="AP68" s="195"/>
      <c r="AQ68" s="195">
        <v>0.16978819000000001</v>
      </c>
      <c r="AR68" s="195">
        <v>1.06362E-2</v>
      </c>
      <c r="AS68" s="195">
        <v>0.18042439000000002</v>
      </c>
      <c r="AT68" s="195"/>
      <c r="AU68" s="195"/>
      <c r="AV68" s="195"/>
      <c r="AW68" s="195"/>
      <c r="AX68" s="195"/>
      <c r="AY68" s="195"/>
      <c r="AZ68" s="195"/>
      <c r="BA68" s="195"/>
      <c r="BB68" s="195">
        <v>0.10455902</v>
      </c>
      <c r="BC68" s="195">
        <v>0.10455902</v>
      </c>
      <c r="BD68" s="195">
        <v>0.61549554000000006</v>
      </c>
      <c r="BE68" s="195">
        <v>1.9061040000000001E-2</v>
      </c>
      <c r="BF68" s="195"/>
      <c r="BG68" s="195"/>
      <c r="BH68" s="195"/>
      <c r="BI68" s="195">
        <v>0.63455658000000004</v>
      </c>
      <c r="BJ68" s="195"/>
      <c r="BK68" s="195"/>
      <c r="BL68" s="195">
        <v>0.91953999000000008</v>
      </c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>
        <v>0.18115575</v>
      </c>
      <c r="CA68" s="195"/>
      <c r="CB68" s="195"/>
      <c r="CC68" s="195">
        <v>0.18115575</v>
      </c>
      <c r="CD68" s="195">
        <v>9.1798440000000009E-2</v>
      </c>
      <c r="CE68" s="195">
        <v>0.05</v>
      </c>
      <c r="CF68" s="195"/>
      <c r="CG68" s="195"/>
      <c r="CH68" s="195">
        <v>0.14179844000000003</v>
      </c>
      <c r="CI68" s="195">
        <v>3.3615707700000002</v>
      </c>
      <c r="CJ68" s="195"/>
      <c r="CK68" s="195"/>
      <c r="CL68" s="195"/>
      <c r="CM68" s="195">
        <v>3.3615707700000002</v>
      </c>
      <c r="CN68" s="195">
        <v>3.6845249600000001</v>
      </c>
      <c r="CO68" s="195"/>
      <c r="CP68" s="195"/>
      <c r="CQ68" s="195">
        <v>1.467367E-2</v>
      </c>
      <c r="CR68" s="195">
        <v>0.02</v>
      </c>
      <c r="CS68" s="195">
        <v>1.7073000000000001E-2</v>
      </c>
      <c r="CT68" s="195"/>
      <c r="CU68" s="195"/>
      <c r="CV68" s="195">
        <v>5.1746670000000008E-2</v>
      </c>
      <c r="CW68" s="195"/>
      <c r="CX68" s="195"/>
      <c r="CY68" s="195"/>
      <c r="CZ68" s="195"/>
      <c r="DA68" s="195">
        <v>26.057345269999999</v>
      </c>
      <c r="DB68" s="195">
        <v>26.057345269999999</v>
      </c>
      <c r="DC68" s="195">
        <v>0.54952825999999999</v>
      </c>
      <c r="DD68" s="195"/>
      <c r="DE68" s="195"/>
      <c r="DF68" s="195">
        <v>4.9936999999999996E-4</v>
      </c>
      <c r="DG68" s="195"/>
      <c r="DH68" s="195">
        <v>0.55002762999999999</v>
      </c>
      <c r="DI68" s="195"/>
      <c r="DJ68" s="195">
        <v>7.7999999999999996E-3</v>
      </c>
      <c r="DK68" s="195"/>
      <c r="DL68" s="195"/>
      <c r="DM68" s="195">
        <v>0.33757821000000005</v>
      </c>
      <c r="DN68" s="195">
        <v>0.34537821000000002</v>
      </c>
      <c r="DO68" s="195">
        <v>27.004497779999998</v>
      </c>
      <c r="DP68" s="195">
        <v>0.7</v>
      </c>
      <c r="DQ68" s="195"/>
      <c r="DR68" s="195"/>
      <c r="DS68" s="195"/>
      <c r="DT68" s="195">
        <v>0.7</v>
      </c>
      <c r="DU68" s="195"/>
      <c r="DV68" s="195">
        <v>0.05</v>
      </c>
      <c r="DW68" s="195"/>
      <c r="DX68" s="195"/>
      <c r="DY68" s="195"/>
      <c r="DZ68" s="195">
        <v>0.05</v>
      </c>
      <c r="EA68" s="195"/>
      <c r="EB68" s="195"/>
      <c r="EC68" s="195"/>
      <c r="ED68" s="195"/>
      <c r="EE68" s="195"/>
      <c r="EF68" s="195"/>
      <c r="EG68" s="195">
        <v>0.228793</v>
      </c>
      <c r="EH68" s="195">
        <v>5.1521190000000001E-2</v>
      </c>
      <c r="EI68" s="195"/>
      <c r="EJ68" s="195"/>
      <c r="EK68" s="195">
        <v>0.28031419000000002</v>
      </c>
      <c r="EL68" s="195"/>
      <c r="EM68" s="195"/>
      <c r="EN68" s="195"/>
      <c r="EO68" s="195">
        <v>1.0303141899999999</v>
      </c>
      <c r="EP68" s="195"/>
      <c r="EQ68" s="195"/>
      <c r="ER68" s="195"/>
      <c r="ES68" s="195"/>
      <c r="ET68" s="195"/>
      <c r="EU68" s="195"/>
      <c r="EV68" s="195"/>
      <c r="EW68" s="195"/>
      <c r="EX68" s="195"/>
      <c r="EY68" s="195"/>
      <c r="EZ68" s="195"/>
      <c r="FA68" s="195"/>
      <c r="FB68" s="195"/>
      <c r="FC68" s="195"/>
      <c r="FD68" s="195"/>
      <c r="FE68" s="195"/>
      <c r="FF68" s="195"/>
      <c r="FG68" s="195"/>
      <c r="FH68" s="195"/>
      <c r="FI68" s="195"/>
      <c r="FJ68" s="195"/>
      <c r="FK68" s="195"/>
      <c r="FL68" s="195"/>
      <c r="FM68" s="195"/>
      <c r="FN68" s="195"/>
      <c r="FO68" s="195"/>
      <c r="FP68" s="195"/>
      <c r="FQ68" s="195"/>
      <c r="FR68" s="195"/>
      <c r="FS68" s="195"/>
      <c r="FT68" s="195">
        <v>0.15534507</v>
      </c>
      <c r="FU68" s="195"/>
      <c r="FV68" s="195">
        <v>5.2302000000000008E-3</v>
      </c>
      <c r="FW68" s="195"/>
      <c r="FX68" s="195">
        <v>0.16057526999999999</v>
      </c>
      <c r="FY68" s="195"/>
      <c r="FZ68" s="195"/>
      <c r="GA68" s="195">
        <v>3.182161E-2</v>
      </c>
      <c r="GB68" s="195"/>
      <c r="GC68" s="195">
        <v>3.7164999999999997E-2</v>
      </c>
      <c r="GD68" s="195">
        <v>6.8986610000000004E-2</v>
      </c>
      <c r="GE68" s="195"/>
      <c r="GF68" s="195">
        <v>3.1543580000000002E-2</v>
      </c>
      <c r="GG68" s="195"/>
      <c r="GH68" s="195"/>
      <c r="GI68" s="195"/>
      <c r="GJ68" s="195">
        <v>3.1543580000000002E-2</v>
      </c>
      <c r="GK68" s="195"/>
      <c r="GL68" s="195"/>
      <c r="GM68" s="195"/>
      <c r="GN68" s="195"/>
      <c r="GO68" s="195"/>
      <c r="GP68" s="195"/>
      <c r="GQ68" s="195">
        <v>0.26110546000000001</v>
      </c>
      <c r="GR68" s="195"/>
      <c r="GS68" s="195"/>
      <c r="GT68" s="195"/>
      <c r="GU68" s="195"/>
      <c r="GV68" s="195"/>
      <c r="GW68" s="195"/>
      <c r="GX68" s="195"/>
      <c r="GY68" s="195"/>
      <c r="GZ68" s="195"/>
      <c r="HA68" s="195"/>
      <c r="HB68" s="195"/>
      <c r="HC68" s="195"/>
      <c r="HD68" s="195"/>
      <c r="HE68" s="195"/>
      <c r="HF68" s="195"/>
      <c r="HG68" s="195"/>
      <c r="HH68" s="195"/>
      <c r="HI68" s="195"/>
      <c r="HJ68" s="195"/>
      <c r="HK68" s="195"/>
      <c r="HL68" s="195"/>
      <c r="HM68" s="195"/>
      <c r="HN68" s="195"/>
      <c r="HO68" s="195"/>
      <c r="HP68" s="195"/>
      <c r="HQ68" s="195"/>
      <c r="HR68" s="195">
        <v>7.7778</v>
      </c>
      <c r="HS68" s="195">
        <v>7.7778</v>
      </c>
      <c r="HT68" s="195">
        <v>7.7778</v>
      </c>
      <c r="HU68" s="195"/>
      <c r="HV68" s="195"/>
      <c r="HW68" s="195"/>
      <c r="HX68" s="195"/>
      <c r="HY68" s="195"/>
      <c r="HZ68" s="195"/>
      <c r="IA68" s="195"/>
      <c r="IB68" s="195"/>
      <c r="IC68" s="195"/>
      <c r="ID68" s="195"/>
      <c r="IE68" s="195"/>
      <c r="IF68" s="195"/>
      <c r="IG68" s="195"/>
      <c r="IH68" s="195"/>
      <c r="II68" s="195"/>
      <c r="IJ68" s="195"/>
      <c r="IK68" s="195"/>
      <c r="IL68" s="195"/>
      <c r="IM68" s="195">
        <v>2</v>
      </c>
      <c r="IN68" s="195"/>
      <c r="IO68" s="195">
        <v>2</v>
      </c>
      <c r="IP68" s="195"/>
      <c r="IQ68" s="195"/>
      <c r="IR68" s="195"/>
      <c r="IS68" s="195"/>
      <c r="IT68" s="195"/>
      <c r="IU68" s="195"/>
      <c r="IV68" s="195">
        <v>2</v>
      </c>
      <c r="IW68" s="195"/>
      <c r="IX68" s="195">
        <v>1.7943090000000002E-2</v>
      </c>
      <c r="IY68" s="195"/>
      <c r="IZ68" s="195"/>
      <c r="JA68" s="195"/>
      <c r="JB68" s="195">
        <v>1.7943090000000002E-2</v>
      </c>
      <c r="JC68" s="195"/>
      <c r="JD68" s="195"/>
      <c r="JE68" s="195"/>
      <c r="JF68" s="195"/>
      <c r="JG68" s="195"/>
      <c r="JH68" s="195"/>
      <c r="JI68" s="195"/>
      <c r="JJ68" s="195"/>
      <c r="JK68" s="195"/>
      <c r="JL68" s="195"/>
      <c r="JM68" s="195"/>
      <c r="JN68" s="195"/>
      <c r="JO68" s="195"/>
      <c r="JP68" s="195"/>
      <c r="JQ68" s="195"/>
      <c r="JR68" s="195">
        <v>6.0000000000000001E-3</v>
      </c>
      <c r="JS68" s="195">
        <v>2.6856476000000002</v>
      </c>
      <c r="JT68" s="195">
        <v>2.6916476</v>
      </c>
      <c r="JU68" s="195"/>
      <c r="JV68" s="195"/>
      <c r="JW68" s="195">
        <v>2.7095906900000002</v>
      </c>
      <c r="JX68" s="195"/>
      <c r="JY68" s="195"/>
      <c r="JZ68" s="195"/>
      <c r="KA68" s="195"/>
      <c r="KB68" s="195"/>
      <c r="KC68" s="195"/>
      <c r="KD68" s="195"/>
      <c r="KE68" s="195"/>
      <c r="KF68" s="195"/>
      <c r="KG68" s="195"/>
      <c r="KH68" s="195"/>
      <c r="KI68" s="195"/>
      <c r="KJ68" s="195"/>
      <c r="KK68" s="195"/>
      <c r="KL68" s="195"/>
      <c r="KM68" s="195"/>
      <c r="KN68" s="195"/>
      <c r="KO68" s="195"/>
      <c r="KP68" s="195"/>
      <c r="KQ68" s="195"/>
      <c r="KR68" s="195"/>
      <c r="KS68" s="195"/>
      <c r="KT68" s="195"/>
      <c r="KU68" s="195"/>
      <c r="KV68" s="195"/>
      <c r="KW68" s="195"/>
      <c r="KX68" s="195"/>
      <c r="KY68" s="195"/>
      <c r="KZ68" s="195"/>
      <c r="LA68" s="195"/>
      <c r="LB68" s="195"/>
      <c r="LC68" s="195"/>
      <c r="LD68" s="195"/>
      <c r="LE68" s="195"/>
      <c r="LF68" s="195"/>
      <c r="LG68" s="195"/>
      <c r="LH68" s="195"/>
      <c r="LI68" s="195"/>
      <c r="LJ68" s="195"/>
      <c r="LK68" s="195"/>
      <c r="LL68" s="195"/>
      <c r="LM68" s="195"/>
      <c r="LN68" s="195"/>
      <c r="LO68" s="195"/>
      <c r="LP68" s="195"/>
      <c r="LQ68" s="195"/>
      <c r="LR68" s="195"/>
      <c r="LS68" s="195"/>
      <c r="LT68" s="195"/>
      <c r="LU68" s="195"/>
      <c r="LV68" s="195">
        <v>0.08</v>
      </c>
      <c r="LW68" s="195">
        <v>0.47530699999999998</v>
      </c>
      <c r="LX68" s="195"/>
      <c r="LY68" s="195">
        <v>0.555307</v>
      </c>
      <c r="LZ68" s="195">
        <v>0.555307</v>
      </c>
      <c r="MA68" s="195">
        <v>113.43925441999997</v>
      </c>
      <c r="MB68" s="195"/>
      <c r="MC68" s="195"/>
      <c r="MD68" s="195"/>
      <c r="ME68" s="195"/>
      <c r="MF68" s="195"/>
      <c r="MG68" s="195"/>
      <c r="MH68" s="195"/>
      <c r="MI68" s="195"/>
      <c r="MJ68" s="195"/>
      <c r="MK68" s="195"/>
      <c r="ML68" s="195"/>
      <c r="MM68" s="195"/>
      <c r="MN68" s="195"/>
      <c r="MO68" s="195"/>
      <c r="MP68" s="195"/>
      <c r="MQ68" s="195"/>
      <c r="MR68" s="195"/>
      <c r="MS68" s="195"/>
      <c r="MT68" s="195"/>
      <c r="MU68" s="195">
        <v>23.312399750000001</v>
      </c>
      <c r="MV68" s="195"/>
      <c r="MW68" s="195">
        <v>23.312399750000001</v>
      </c>
      <c r="MX68" s="195"/>
      <c r="MY68" s="195"/>
      <c r="MZ68" s="195"/>
      <c r="NA68" s="195">
        <v>23.312399750000001</v>
      </c>
      <c r="NB68" s="195"/>
      <c r="NC68" s="195"/>
      <c r="ND68" s="195"/>
      <c r="NE68" s="195"/>
      <c r="NF68" s="195"/>
      <c r="NG68" s="195"/>
      <c r="NH68" s="195"/>
      <c r="NI68" s="195"/>
      <c r="NJ68" s="195"/>
      <c r="NK68" s="195"/>
      <c r="NL68" s="195"/>
      <c r="NM68" s="195">
        <v>0.51897234000000003</v>
      </c>
      <c r="NN68" s="195">
        <v>0.12953663000000001</v>
      </c>
      <c r="NO68" s="195">
        <v>2.500873E-2</v>
      </c>
      <c r="NP68" s="195"/>
      <c r="NQ68" s="195">
        <v>0.67351770000000011</v>
      </c>
      <c r="NR68" s="195"/>
      <c r="NS68" s="195">
        <v>0.27230643999999998</v>
      </c>
      <c r="NT68" s="195">
        <v>6.1876099999999996E-3</v>
      </c>
      <c r="NU68" s="195"/>
      <c r="NV68" s="195"/>
      <c r="NW68" s="195">
        <v>0.27849404999999999</v>
      </c>
      <c r="NX68" s="195">
        <v>0.95201175000000005</v>
      </c>
      <c r="NY68" s="195"/>
      <c r="NZ68" s="195"/>
      <c r="OA68" s="195"/>
      <c r="OB68" s="195"/>
      <c r="OC68" s="195"/>
      <c r="OD68" s="195"/>
      <c r="OE68" s="195"/>
      <c r="OF68" s="195"/>
      <c r="OG68" s="195"/>
      <c r="OH68" s="195"/>
      <c r="OI68" s="195"/>
      <c r="OJ68" s="195"/>
      <c r="OK68" s="195"/>
      <c r="OL68" s="195"/>
      <c r="OM68" s="195">
        <v>6.4154499999999996E-3</v>
      </c>
      <c r="ON68" s="195">
        <v>6.4154499999999996E-3</v>
      </c>
      <c r="OO68" s="195"/>
      <c r="OP68" s="195"/>
      <c r="OQ68" s="195"/>
      <c r="OR68" s="195">
        <v>0.95</v>
      </c>
      <c r="OS68" s="195"/>
      <c r="OT68" s="195">
        <v>0.95</v>
      </c>
      <c r="OU68" s="195">
        <v>3.0000000000000001E-3</v>
      </c>
      <c r="OV68" s="195"/>
      <c r="OW68" s="195"/>
      <c r="OX68" s="195"/>
      <c r="OY68" s="195">
        <v>0.41548251000000003</v>
      </c>
      <c r="OZ68" s="195">
        <v>0.41848251000000003</v>
      </c>
      <c r="PA68" s="195">
        <v>1.37489796</v>
      </c>
      <c r="PB68" s="195"/>
      <c r="PC68" s="195"/>
      <c r="PD68" s="195"/>
      <c r="PE68" s="195"/>
      <c r="PF68" s="195"/>
      <c r="PG68" s="195"/>
      <c r="PH68" s="195"/>
      <c r="PI68" s="195"/>
      <c r="PJ68" s="195"/>
      <c r="PK68" s="195"/>
      <c r="PL68" s="195"/>
      <c r="PM68" s="195"/>
      <c r="PN68" s="195"/>
      <c r="PO68" s="195">
        <v>3.8395809999999995E-2</v>
      </c>
      <c r="PP68" s="195"/>
      <c r="PQ68" s="195"/>
      <c r="PR68" s="195">
        <v>3.8395809999999995E-2</v>
      </c>
      <c r="PS68" s="195"/>
      <c r="PT68" s="195"/>
      <c r="PU68" s="195"/>
      <c r="PV68" s="195"/>
      <c r="PW68" s="195"/>
      <c r="PX68" s="195"/>
      <c r="PY68" s="195">
        <v>3.8395809999999995E-2</v>
      </c>
      <c r="PZ68" s="195"/>
      <c r="QA68" s="195"/>
      <c r="QB68" s="195"/>
      <c r="QC68" s="195"/>
      <c r="QD68" s="195"/>
      <c r="QE68" s="195"/>
      <c r="QF68" s="195"/>
      <c r="QG68" s="195"/>
      <c r="QH68" s="195"/>
      <c r="QI68" s="195"/>
      <c r="QJ68" s="195"/>
      <c r="QK68" s="195"/>
      <c r="QL68" s="195"/>
      <c r="QM68" s="195"/>
      <c r="QN68" s="195"/>
      <c r="QO68" s="195"/>
      <c r="QP68" s="195"/>
      <c r="QQ68" s="195"/>
      <c r="QR68" s="195"/>
      <c r="QS68" s="195"/>
      <c r="QT68" s="195"/>
      <c r="QU68" s="195"/>
      <c r="QV68" s="195"/>
      <c r="QW68" s="195"/>
      <c r="QX68" s="195"/>
      <c r="QY68" s="195"/>
      <c r="QZ68" s="195"/>
      <c r="RA68" s="195"/>
      <c r="RB68" s="195"/>
      <c r="RC68" s="195"/>
      <c r="RD68" s="195"/>
      <c r="RE68" s="195">
        <v>0.40826600000000002</v>
      </c>
      <c r="RF68" s="195"/>
      <c r="RG68" s="195"/>
      <c r="RH68" s="195"/>
      <c r="RI68" s="195"/>
      <c r="RJ68" s="195">
        <v>0.40826600000000002</v>
      </c>
      <c r="RK68" s="195"/>
      <c r="RL68" s="195"/>
      <c r="RM68" s="195"/>
      <c r="RN68" s="195"/>
      <c r="RO68" s="195"/>
      <c r="RP68" s="195"/>
      <c r="RQ68" s="195"/>
      <c r="RR68" s="195"/>
      <c r="RS68" s="195"/>
      <c r="RT68" s="195"/>
      <c r="RU68" s="195"/>
      <c r="RV68" s="195"/>
      <c r="RW68" s="195"/>
      <c r="RX68" s="195"/>
      <c r="RY68" s="195"/>
      <c r="RZ68" s="195"/>
      <c r="SA68" s="195">
        <v>0.40826600000000002</v>
      </c>
      <c r="SB68" s="195"/>
      <c r="SC68" s="195"/>
      <c r="SD68" s="195"/>
      <c r="SE68" s="195"/>
      <c r="SF68" s="195">
        <v>1.8274209999999999E-2</v>
      </c>
      <c r="SG68" s="195">
        <v>1.8274209999999999E-2</v>
      </c>
      <c r="SH68" s="195">
        <v>0.49646988000000003</v>
      </c>
      <c r="SI68" s="195"/>
      <c r="SJ68" s="195"/>
      <c r="SK68" s="195"/>
      <c r="SL68" s="195"/>
      <c r="SM68" s="195">
        <v>0.49646988000000003</v>
      </c>
      <c r="SN68" s="195"/>
      <c r="SO68" s="195"/>
      <c r="SP68" s="195"/>
      <c r="SQ68" s="195"/>
      <c r="SR68" s="196"/>
      <c r="SS68" s="195"/>
      <c r="ST68" s="195">
        <v>0.22491908000000002</v>
      </c>
      <c r="SU68" s="195">
        <v>5.4384099999999998E-2</v>
      </c>
      <c r="SV68" s="195"/>
      <c r="SW68" s="195">
        <v>3.2495749999999997E-2</v>
      </c>
      <c r="SX68" s="195">
        <v>0.31179893000000003</v>
      </c>
      <c r="SY68" s="195"/>
      <c r="SZ68" s="195"/>
      <c r="TA68" s="195">
        <v>0.82654302000000013</v>
      </c>
      <c r="TB68" s="195">
        <v>0.38212594</v>
      </c>
      <c r="TC68" s="195"/>
      <c r="TD68" s="195">
        <v>2</v>
      </c>
      <c r="TE68" s="195"/>
      <c r="TF68" s="195">
        <v>2.3821259399999999</v>
      </c>
      <c r="TG68" s="195"/>
      <c r="TH68" s="195"/>
      <c r="TI68" s="195"/>
      <c r="TJ68" s="195"/>
      <c r="TK68" s="195">
        <f t="shared" si="230"/>
        <v>0</v>
      </c>
      <c r="TL68" s="195"/>
      <c r="TM68" s="195"/>
      <c r="TN68" s="195"/>
      <c r="TO68" s="195"/>
      <c r="TP68" s="195"/>
      <c r="TQ68" s="195"/>
      <c r="TR68" s="195"/>
      <c r="TS68" s="195"/>
      <c r="TT68" s="195">
        <v>3.6060089999999996E-2</v>
      </c>
      <c r="TU68" s="195"/>
      <c r="TV68" s="195"/>
      <c r="TW68" s="195">
        <v>3.6060089999999996E-2</v>
      </c>
      <c r="TX68" s="195"/>
      <c r="TY68" s="195"/>
      <c r="TZ68" s="195"/>
      <c r="UA68" s="195"/>
      <c r="UB68" s="195"/>
      <c r="UC68" s="195">
        <v>2.4181860299999998</v>
      </c>
      <c r="UD68" s="195"/>
      <c r="UE68" s="195"/>
      <c r="UF68" s="195"/>
      <c r="UG68" s="195"/>
      <c r="UH68" s="195"/>
      <c r="UI68" s="195"/>
      <c r="UJ68" s="195"/>
      <c r="UK68" s="195"/>
      <c r="UL68" s="195"/>
      <c r="UM68" s="195"/>
      <c r="UN68" s="195"/>
      <c r="UO68" s="195"/>
      <c r="UP68" s="195"/>
      <c r="UQ68" s="195"/>
      <c r="UR68" s="195"/>
      <c r="US68" s="195"/>
      <c r="UT68" s="195"/>
      <c r="UU68" s="195"/>
      <c r="UV68" s="195"/>
      <c r="UW68" s="195">
        <f t="shared" si="42"/>
        <v>0</v>
      </c>
      <c r="UX68" s="195"/>
      <c r="UY68" s="195">
        <v>2</v>
      </c>
      <c r="UZ68" s="195"/>
      <c r="VA68" s="195"/>
      <c r="VB68" s="195"/>
      <c r="VC68" s="195">
        <v>2</v>
      </c>
      <c r="VD68" s="195">
        <v>2</v>
      </c>
      <c r="VE68" s="195"/>
      <c r="VF68" s="195"/>
      <c r="VG68" s="195"/>
      <c r="VH68" s="195"/>
      <c r="VI68" s="195">
        <v>0.38059234999999997</v>
      </c>
      <c r="VJ68" s="195">
        <v>0.38059234999999997</v>
      </c>
      <c r="VK68" s="195"/>
      <c r="VL68" s="195"/>
      <c r="VM68" s="195"/>
      <c r="VN68" s="195"/>
      <c r="VO68" s="195"/>
      <c r="VP68" s="195"/>
      <c r="VQ68" s="195"/>
      <c r="VR68" s="195"/>
      <c r="VS68" s="195"/>
      <c r="VT68" s="195"/>
      <c r="VU68" s="195"/>
      <c r="VV68" s="195"/>
      <c r="VW68" s="195"/>
      <c r="VX68" s="195"/>
      <c r="VY68" s="195"/>
      <c r="VZ68" s="195"/>
      <c r="WA68" s="195"/>
      <c r="WB68" s="195"/>
      <c r="WC68" s="195"/>
      <c r="WD68" s="195"/>
      <c r="WE68" s="195"/>
      <c r="WF68" s="195">
        <v>0.38059234999999997</v>
      </c>
      <c r="WG68" s="195"/>
      <c r="WH68" s="195"/>
      <c r="WI68" s="195"/>
      <c r="WJ68" s="195"/>
      <c r="WK68" s="195"/>
      <c r="WL68" s="195"/>
      <c r="WM68" s="195"/>
      <c r="WN68" s="195"/>
      <c r="WO68" s="195"/>
      <c r="WP68" s="195"/>
      <c r="WQ68" s="195"/>
      <c r="WR68" s="195"/>
      <c r="WS68" s="195"/>
      <c r="WT68" s="195"/>
      <c r="WU68" s="195"/>
      <c r="WV68" s="195"/>
      <c r="WW68" s="195">
        <v>0.01</v>
      </c>
      <c r="WX68" s="195">
        <v>3.1626290000000001E-2</v>
      </c>
      <c r="WY68" s="195"/>
      <c r="WZ68" s="195"/>
      <c r="XA68" s="195">
        <v>4.1626290000000003E-2</v>
      </c>
      <c r="XB68" s="195">
        <v>8.8720999999999994E-2</v>
      </c>
      <c r="XC68" s="195"/>
      <c r="XD68" s="195"/>
      <c r="XE68" s="195"/>
      <c r="XF68" s="195">
        <v>8.8720999999999994E-2</v>
      </c>
      <c r="XG68" s="195">
        <v>0.13034729</v>
      </c>
      <c r="XH68" s="195"/>
      <c r="XI68" s="195"/>
      <c r="XJ68" s="195"/>
      <c r="XK68" s="195"/>
      <c r="XL68" s="195"/>
      <c r="XM68" s="195">
        <v>6.4391960000000012E-2</v>
      </c>
      <c r="XN68" s="195"/>
      <c r="XO68" s="195">
        <v>6.4391960000000012E-2</v>
      </c>
      <c r="XP68" s="195"/>
      <c r="XQ68" s="195"/>
      <c r="XR68" s="195"/>
      <c r="XS68" s="195">
        <v>1.2412663700000002</v>
      </c>
      <c r="XT68" s="195"/>
      <c r="XU68" s="195">
        <v>1.2412663700000002</v>
      </c>
      <c r="XV68" s="195"/>
      <c r="XW68" s="195"/>
      <c r="XX68" s="195"/>
      <c r="XY68" s="195"/>
      <c r="XZ68" s="195"/>
      <c r="YA68" s="195">
        <f t="shared" si="43"/>
        <v>0</v>
      </c>
      <c r="YB68" s="195">
        <v>0.23693955999999999</v>
      </c>
      <c r="YC68" s="195">
        <v>1.1712299999999998E-2</v>
      </c>
      <c r="YD68" s="195">
        <v>0.23329123000000002</v>
      </c>
      <c r="YE68" s="195"/>
      <c r="YF68" s="195">
        <f t="shared" si="44"/>
        <v>0.48194309000000002</v>
      </c>
      <c r="YG68" s="195">
        <f t="shared" si="45"/>
        <v>1.7876014200000001</v>
      </c>
      <c r="YH68" s="195">
        <f t="shared" si="46"/>
        <v>33.629241380000003</v>
      </c>
      <c r="YI68" s="195"/>
      <c r="YJ68" s="195"/>
      <c r="YK68" s="195"/>
      <c r="YL68" s="195"/>
      <c r="YM68" s="195">
        <f t="shared" si="47"/>
        <v>0</v>
      </c>
      <c r="YN68" s="195"/>
      <c r="YO68" s="195"/>
      <c r="YP68" s="195">
        <v>2.9076000000000001E-2</v>
      </c>
      <c r="YQ68" s="195"/>
      <c r="YR68" s="195"/>
      <c r="YS68" s="195">
        <v>2.9076000000000001E-2</v>
      </c>
      <c r="YT68" s="195"/>
      <c r="YU68" s="195">
        <v>7.6429999999999996E-3</v>
      </c>
      <c r="YV68" s="195">
        <v>2.4620039999999999E-2</v>
      </c>
      <c r="YW68" s="195"/>
      <c r="YX68" s="195"/>
      <c r="YY68" s="195">
        <v>3.226304E-2</v>
      </c>
      <c r="YZ68" s="195"/>
      <c r="ZA68" s="195"/>
      <c r="ZB68" s="195"/>
      <c r="ZC68" s="195"/>
      <c r="ZD68" s="195"/>
      <c r="ZE68" s="195"/>
      <c r="ZF68" s="195"/>
      <c r="ZG68" s="195"/>
      <c r="ZH68" s="195"/>
      <c r="ZI68" s="195">
        <v>6.1339039999999997E-2</v>
      </c>
      <c r="ZJ68" s="195"/>
      <c r="ZK68" s="195"/>
      <c r="ZL68" s="195"/>
      <c r="ZM68" s="195"/>
      <c r="ZN68" s="195"/>
      <c r="ZO68" s="195"/>
      <c r="ZP68" s="195"/>
      <c r="ZQ68" s="195"/>
      <c r="ZR68" s="195"/>
      <c r="ZS68" s="195"/>
      <c r="ZT68" s="195"/>
      <c r="ZU68" s="195"/>
      <c r="ZV68" s="195"/>
      <c r="ZW68" s="195"/>
      <c r="ZX68" s="195"/>
      <c r="ZY68" s="195"/>
      <c r="ZZ68" s="195"/>
      <c r="AAA68" s="195"/>
      <c r="AAB68" s="195"/>
      <c r="AAC68" s="195"/>
      <c r="AAD68" s="195"/>
      <c r="AAE68" s="195">
        <v>3.9158121000000001</v>
      </c>
      <c r="AAF68" s="195">
        <v>3.9158121000000001</v>
      </c>
      <c r="AAG68" s="195">
        <v>3.9158121000000001</v>
      </c>
      <c r="AAH68" s="195"/>
      <c r="AAI68" s="195"/>
      <c r="AAJ68" s="195"/>
      <c r="AAK68" s="195"/>
      <c r="AAL68" s="195"/>
      <c r="AAM68" s="195"/>
      <c r="AAN68" s="195"/>
      <c r="AAO68" s="195"/>
      <c r="AAP68" s="195"/>
      <c r="AAQ68" s="195"/>
      <c r="AAR68" s="195"/>
      <c r="AAS68" s="195"/>
      <c r="AAT68" s="195"/>
      <c r="AAU68" s="195"/>
      <c r="AAV68" s="195"/>
      <c r="AAW68" s="195"/>
      <c r="AAX68" s="195"/>
      <c r="AAY68" s="195"/>
      <c r="AAZ68" s="195"/>
      <c r="ABA68" s="195"/>
      <c r="ABB68" s="195"/>
      <c r="ABC68" s="195"/>
      <c r="ABD68" s="195"/>
      <c r="ABE68" s="195"/>
      <c r="ABF68" s="195"/>
      <c r="ABG68" s="195"/>
      <c r="ABH68" s="195">
        <f t="shared" si="48"/>
        <v>6.1339039999999997E-2</v>
      </c>
      <c r="ABI68" s="195"/>
      <c r="ABJ68" s="195"/>
      <c r="ABK68" s="195"/>
      <c r="ABL68" s="195"/>
      <c r="ABM68" s="195"/>
      <c r="ABN68" s="195"/>
      <c r="ABO68" s="195"/>
      <c r="ABP68" s="195"/>
      <c r="ABQ68" s="195"/>
      <c r="ABR68" s="195"/>
      <c r="ABS68" s="195"/>
      <c r="ABT68" s="195"/>
      <c r="ABU68" s="195"/>
      <c r="ABV68" s="195"/>
      <c r="ABW68" s="195"/>
      <c r="ABX68" s="195"/>
      <c r="ABY68" s="195">
        <v>0.52878667999999995</v>
      </c>
      <c r="ABZ68" s="195"/>
      <c r="ACA68" s="195">
        <v>0.52878667999999995</v>
      </c>
      <c r="ACB68" s="195">
        <v>0.36630299999999999</v>
      </c>
      <c r="ACC68" s="195">
        <v>7.5298600000000002E-3</v>
      </c>
      <c r="ACD68" s="195"/>
      <c r="ACE68" s="195"/>
      <c r="ACF68" s="195"/>
      <c r="ACG68" s="195">
        <v>0.37383285999999999</v>
      </c>
      <c r="ACH68" s="195"/>
      <c r="ACI68" s="195"/>
      <c r="ACJ68" s="195">
        <v>0.90261953999999989</v>
      </c>
      <c r="ACK68" s="195"/>
      <c r="ACL68" s="195"/>
      <c r="ACM68" s="195"/>
      <c r="ACN68" s="195"/>
      <c r="ACO68" s="195"/>
      <c r="ACP68" s="195"/>
      <c r="ACQ68" s="195"/>
      <c r="ACR68" s="195"/>
      <c r="ACS68" s="195"/>
      <c r="ACT68" s="195"/>
      <c r="ACU68" s="195"/>
      <c r="ACV68" s="195"/>
      <c r="ACW68" s="195"/>
      <c r="ACX68" s="195"/>
      <c r="ACY68" s="195"/>
      <c r="ACZ68" s="195"/>
      <c r="ADA68" s="195"/>
      <c r="ADB68" s="195"/>
      <c r="ADC68" s="195"/>
      <c r="ADD68" s="195"/>
      <c r="ADE68" s="195"/>
      <c r="ADF68" s="195"/>
      <c r="ADG68" s="195"/>
      <c r="ADH68" s="195">
        <v>1.1625326</v>
      </c>
      <c r="ADI68" s="195">
        <v>0.25</v>
      </c>
      <c r="ADJ68" s="195">
        <v>1.4125326</v>
      </c>
      <c r="ADK68" s="195">
        <v>1.4125326</v>
      </c>
      <c r="ADL68" s="195">
        <v>8.2759260000000001E-2</v>
      </c>
      <c r="ADM68" s="195">
        <v>8.2759260000000001E-2</v>
      </c>
      <c r="ADN68" s="195"/>
      <c r="ADO68" s="195"/>
      <c r="ADP68" s="195"/>
      <c r="ADQ68" s="195"/>
      <c r="ADR68" s="195"/>
      <c r="ADS68" s="195"/>
      <c r="ADT68" s="195">
        <v>2.0649240000000003E-2</v>
      </c>
      <c r="ADU68" s="195">
        <v>1.1235E-2</v>
      </c>
      <c r="ADV68" s="195"/>
      <c r="ADW68" s="195"/>
      <c r="ADX68" s="195"/>
      <c r="ADY68" s="195">
        <v>3.1884240000000001E-2</v>
      </c>
      <c r="ADZ68" s="195"/>
      <c r="AEA68" s="195"/>
      <c r="AEB68" s="195"/>
      <c r="AEC68" s="195">
        <v>1E-3</v>
      </c>
      <c r="AED68" s="195">
        <v>1E-3</v>
      </c>
      <c r="AEE68" s="195"/>
      <c r="AEF68" s="195"/>
      <c r="AEG68" s="195"/>
      <c r="AEH68" s="195"/>
      <c r="AEI68" s="195">
        <v>0.37168181</v>
      </c>
      <c r="AEJ68" s="195">
        <v>0.37168181</v>
      </c>
      <c r="AEK68" s="195">
        <v>0.48732531000000001</v>
      </c>
      <c r="AEL68" s="195">
        <v>0.10310888999999999</v>
      </c>
      <c r="AEM68" s="195"/>
      <c r="AEN68" s="195"/>
      <c r="AEO68" s="195">
        <v>2.9999999999999997E-4</v>
      </c>
      <c r="AEP68" s="195"/>
      <c r="AEQ68" s="195">
        <v>0.10340888999999999</v>
      </c>
      <c r="AER68" s="195"/>
      <c r="AES68" s="195"/>
      <c r="AET68" s="195"/>
      <c r="AEU68" s="195"/>
      <c r="AEV68" s="195"/>
      <c r="AEW68" s="195"/>
      <c r="AEX68" s="195"/>
      <c r="AEY68" s="195"/>
      <c r="AEZ68" s="195"/>
      <c r="AFA68" s="195"/>
      <c r="AFB68" s="195"/>
      <c r="AFC68" s="195"/>
      <c r="AFD68" s="195"/>
      <c r="AFE68" s="195"/>
      <c r="AFF68" s="195"/>
      <c r="AFG68" s="195"/>
      <c r="AFH68" s="195"/>
      <c r="AFI68" s="195"/>
      <c r="AFJ68" s="195">
        <v>0.17550287000000001</v>
      </c>
      <c r="AFK68" s="195">
        <v>0.17550287000000001</v>
      </c>
      <c r="AFL68" s="195">
        <v>0.27891176000000001</v>
      </c>
      <c r="AFM68" s="195"/>
      <c r="AFN68" s="195"/>
      <c r="AFO68" s="195"/>
      <c r="AFP68" s="195"/>
      <c r="AFQ68" s="195"/>
      <c r="AFR68" s="195"/>
      <c r="AFS68" s="195"/>
      <c r="AFT68" s="195"/>
      <c r="AFU68" s="195"/>
      <c r="AFV68" s="195"/>
      <c r="AFW68" s="195"/>
      <c r="AFX68" s="195"/>
      <c r="AFY68" s="195"/>
      <c r="AFZ68" s="195"/>
      <c r="AGA68" s="195"/>
      <c r="AGB68" s="195"/>
      <c r="AGC68" s="195"/>
      <c r="AGD68" s="195"/>
      <c r="AGE68" s="195"/>
      <c r="AGF68" s="195"/>
      <c r="AGG68" s="195"/>
      <c r="AGH68" s="195">
        <v>2.81321E-2</v>
      </c>
      <c r="AGI68" s="195"/>
      <c r="AGJ68" s="195"/>
      <c r="AGK68" s="195"/>
      <c r="AGL68" s="195"/>
      <c r="AGM68" s="195">
        <v>2.81321E-2</v>
      </c>
      <c r="AGN68" s="195">
        <v>2.81321E-2</v>
      </c>
      <c r="AGO68" s="195"/>
      <c r="AGP68" s="195"/>
      <c r="AGQ68" s="195"/>
      <c r="AGR68" s="195"/>
      <c r="AGS68" s="195"/>
      <c r="AGT68" s="195"/>
      <c r="AGU68" s="195"/>
      <c r="AGV68" s="195"/>
      <c r="AGW68" s="195"/>
      <c r="AGX68" s="195">
        <v>34.53402165</v>
      </c>
      <c r="AGY68" s="195"/>
      <c r="AGZ68" s="195">
        <v>34.53402165</v>
      </c>
      <c r="AHA68" s="195"/>
      <c r="AHB68" s="195">
        <v>1.5E-3</v>
      </c>
      <c r="AHC68" s="195">
        <v>0.13045946999999999</v>
      </c>
      <c r="AHD68" s="195"/>
      <c r="AHE68" s="195"/>
      <c r="AHF68" s="195">
        <v>0.13195947</v>
      </c>
      <c r="AHG68" s="195">
        <v>0.10557497</v>
      </c>
      <c r="AHH68" s="195"/>
      <c r="AHI68" s="195"/>
      <c r="AHJ68" s="195">
        <v>4.7634419999999997E-2</v>
      </c>
      <c r="AHK68" s="195"/>
      <c r="AHL68" s="195">
        <v>0.15320939</v>
      </c>
      <c r="AHM68" s="195">
        <v>34.819190509999999</v>
      </c>
      <c r="AHN68" s="195"/>
      <c r="AHO68" s="195"/>
      <c r="AHP68" s="195"/>
      <c r="AHQ68" s="195"/>
      <c r="AHR68" s="195"/>
      <c r="AHS68" s="195"/>
      <c r="AHT68" s="195"/>
      <c r="AHU68" s="195">
        <v>9.2935000000000004E-2</v>
      </c>
      <c r="AHV68" s="195">
        <v>8.9065679999999994E-2</v>
      </c>
      <c r="AHW68" s="195"/>
      <c r="AHX68" s="195"/>
      <c r="AHY68" s="195">
        <v>0.18200068</v>
      </c>
      <c r="AHZ68" s="195">
        <v>3.2342650000000001E-2</v>
      </c>
      <c r="AIA68" s="195"/>
      <c r="AIB68" s="195"/>
      <c r="AIC68" s="195"/>
      <c r="AID68" s="195"/>
      <c r="AIE68" s="195">
        <v>3.2342650000000001E-2</v>
      </c>
      <c r="AIF68" s="195"/>
      <c r="AIG68" s="195"/>
      <c r="AIH68" s="195"/>
      <c r="AII68" s="195"/>
      <c r="AIJ68" s="195"/>
      <c r="AIK68" s="195"/>
      <c r="AIL68" s="195"/>
      <c r="AIM68" s="195"/>
      <c r="AIN68" s="195"/>
      <c r="AIO68" s="195"/>
      <c r="AIP68" s="195">
        <v>0.21434333</v>
      </c>
      <c r="AIQ68" s="195"/>
      <c r="AIR68" s="195"/>
      <c r="AIS68" s="195"/>
      <c r="AIT68" s="195"/>
      <c r="AIU68" s="195"/>
      <c r="AIV68" s="195"/>
      <c r="AIW68" s="195"/>
      <c r="AIX68" s="195"/>
      <c r="AIY68" s="195"/>
      <c r="AIZ68" s="195"/>
      <c r="AJA68" s="195"/>
      <c r="AJB68" s="195"/>
      <c r="AJC68" s="195"/>
      <c r="AJD68" s="195"/>
      <c r="AJE68" s="195"/>
      <c r="AJF68" s="195"/>
      <c r="AJG68" s="195"/>
      <c r="AJH68" s="195"/>
      <c r="AJI68" s="195"/>
      <c r="AJJ68" s="195"/>
      <c r="AJK68" s="195"/>
      <c r="AJL68" s="195"/>
      <c r="AJM68" s="195"/>
      <c r="AJN68" s="195"/>
      <c r="AJO68" s="195"/>
      <c r="AJP68" s="195"/>
      <c r="AJQ68" s="195"/>
      <c r="AJR68" s="195"/>
      <c r="AJS68" s="195"/>
      <c r="AJT68" s="195"/>
      <c r="AJU68" s="195"/>
      <c r="AJV68" s="195"/>
      <c r="AJW68" s="195"/>
      <c r="AJX68" s="195"/>
      <c r="AJY68" s="195"/>
      <c r="AJZ68" s="195"/>
      <c r="AKA68" s="195"/>
      <c r="AKB68" s="195"/>
      <c r="AKC68" s="195"/>
      <c r="AKD68" s="195"/>
      <c r="AKE68" s="195"/>
      <c r="AKF68" s="195"/>
      <c r="AKG68" s="195"/>
      <c r="AKH68" s="195"/>
      <c r="AKI68" s="195"/>
      <c r="AKJ68" s="195"/>
      <c r="AKK68" s="195"/>
      <c r="AKL68" s="195"/>
      <c r="AKM68" s="195"/>
      <c r="AKN68" s="195"/>
      <c r="AKO68" s="195"/>
      <c r="AKP68" s="195"/>
      <c r="AKQ68" s="195"/>
      <c r="AKR68" s="195">
        <v>42.120206289999999</v>
      </c>
      <c r="AKS68" s="195"/>
      <c r="AKT68" s="195"/>
      <c r="AKU68" s="195"/>
      <c r="AKV68" s="195"/>
      <c r="AKW68" s="195"/>
      <c r="AKX68" s="195"/>
      <c r="AKY68" s="195"/>
      <c r="AKZ68" s="195">
        <v>0.62880000000000003</v>
      </c>
      <c r="ALA68" s="195"/>
      <c r="ALB68" s="195">
        <v>0.62880000000000003</v>
      </c>
      <c r="ALC68" s="195"/>
      <c r="ALD68" s="195"/>
      <c r="ALE68" s="195"/>
      <c r="ALF68" s="195"/>
      <c r="ALG68" s="195"/>
      <c r="ALH68" s="195"/>
      <c r="ALI68" s="195"/>
      <c r="ALJ68" s="195"/>
      <c r="ALK68" s="195"/>
      <c r="ALL68" s="195"/>
      <c r="ALM68" s="195"/>
      <c r="ALN68" s="195"/>
      <c r="ALO68" s="195"/>
      <c r="ALP68" s="195"/>
      <c r="ALQ68" s="195"/>
      <c r="ALR68" s="195"/>
      <c r="ALS68" s="195">
        <v>0.62880000000000003</v>
      </c>
      <c r="ALT68" s="195"/>
      <c r="ALU68" s="195"/>
      <c r="ALV68" s="195"/>
      <c r="ALW68" s="195"/>
      <c r="ALX68" s="195"/>
      <c r="ALY68" s="195"/>
      <c r="ALZ68" s="195"/>
      <c r="AMA68" s="195"/>
      <c r="AMB68" s="195"/>
      <c r="AMC68" s="195">
        <v>1.002745</v>
      </c>
      <c r="AMD68" s="195"/>
      <c r="AME68" s="195">
        <v>7.1000000000000004E-3</v>
      </c>
      <c r="AMF68" s="195">
        <v>5.1871000000000003E-4</v>
      </c>
      <c r="AMG68" s="195">
        <v>1.01036371</v>
      </c>
      <c r="AMH68" s="195"/>
      <c r="AMI68" s="195">
        <v>3.6003E-2</v>
      </c>
      <c r="AMJ68" s="195">
        <v>6.4678010000000008E-2</v>
      </c>
      <c r="AMK68" s="195"/>
      <c r="AML68" s="195"/>
      <c r="AMM68" s="195">
        <v>0.10068101000000002</v>
      </c>
      <c r="AMN68" s="195"/>
      <c r="AMO68" s="195"/>
      <c r="AMP68" s="195"/>
      <c r="AMQ68" s="195">
        <v>0.24</v>
      </c>
      <c r="AMR68" s="195">
        <f t="shared" si="49"/>
        <v>0.24</v>
      </c>
      <c r="AMS68" s="195">
        <f t="shared" si="50"/>
        <v>1.35104472</v>
      </c>
      <c r="AMT68" s="195">
        <v>10.401020000000001</v>
      </c>
      <c r="AMU68" s="195">
        <v>10.401020000000001</v>
      </c>
      <c r="AMV68" s="195"/>
      <c r="AMW68" s="195">
        <v>1.218401E-2</v>
      </c>
      <c r="AMX68" s="195">
        <v>2.7850000000000001E-3</v>
      </c>
      <c r="AMY68" s="195">
        <v>1.4969010000000001E-2</v>
      </c>
      <c r="AMZ68" s="195"/>
      <c r="ANA68" s="195">
        <v>1.6868900000000001E-3</v>
      </c>
      <c r="ANB68" s="195">
        <v>4.0477920000000001E-2</v>
      </c>
      <c r="ANC68" s="195"/>
      <c r="AND68" s="195"/>
      <c r="ANE68" s="195">
        <f t="shared" si="51"/>
        <v>4.2164810000000004E-2</v>
      </c>
      <c r="ANF68" s="195"/>
      <c r="ANG68" s="195"/>
      <c r="ANH68" s="195">
        <v>9.9575399999999991E-3</v>
      </c>
      <c r="ANI68" s="195"/>
      <c r="ANJ68" s="195"/>
      <c r="ANK68" s="195">
        <v>9.9575399999999991E-3</v>
      </c>
      <c r="ANL68" s="195">
        <v>1.3558860000000001E-2</v>
      </c>
      <c r="ANM68" s="195"/>
      <c r="ANN68" s="195">
        <v>0.12575726999999998</v>
      </c>
      <c r="ANO68" s="195"/>
      <c r="ANP68" s="195">
        <v>1E-3</v>
      </c>
      <c r="ANQ68" s="195">
        <v>0.14031612999999998</v>
      </c>
      <c r="ANR68" s="195">
        <f t="shared" si="52"/>
        <v>10.60842749</v>
      </c>
      <c r="ANS68" s="195"/>
      <c r="ANT68" s="195">
        <v>0.16128958999999998</v>
      </c>
      <c r="ANU68" s="195"/>
      <c r="ANV68" s="195">
        <v>8.5000000000000006E-3</v>
      </c>
      <c r="ANW68" s="195">
        <v>2.5198000000000002E-2</v>
      </c>
      <c r="ANX68" s="195">
        <v>0.19498758999999999</v>
      </c>
      <c r="ANY68" s="195">
        <v>0.83985441000000005</v>
      </c>
      <c r="ANZ68" s="195">
        <v>0.13237397000000001</v>
      </c>
      <c r="AOA68" s="195"/>
      <c r="AOB68" s="195"/>
      <c r="AOC68" s="195"/>
      <c r="AOD68" s="195">
        <v>0.97222838</v>
      </c>
      <c r="AOE68" s="195"/>
      <c r="AOF68" s="195"/>
      <c r="AOG68" s="195"/>
      <c r="AOH68" s="195"/>
      <c r="AOI68" s="195"/>
      <c r="AOJ68" s="195"/>
      <c r="AOK68" s="195"/>
      <c r="AOL68" s="195"/>
      <c r="AOM68" s="195"/>
      <c r="AON68" s="195"/>
      <c r="AOO68" s="195"/>
      <c r="AOP68" s="195"/>
      <c r="AOQ68" s="195">
        <v>3.4048000000000002E-2</v>
      </c>
      <c r="AOR68" s="195">
        <v>3.4048000000000002E-2</v>
      </c>
      <c r="AOS68" s="195">
        <v>1.2012639700000001</v>
      </c>
      <c r="AOT68" s="195"/>
      <c r="AOU68" s="195"/>
      <c r="AOV68" s="195"/>
      <c r="AOW68" s="195"/>
      <c r="AOX68" s="195"/>
      <c r="AOY68" s="195"/>
      <c r="AOZ68" s="195"/>
      <c r="APA68" s="195">
        <v>1.4999999999999999E-2</v>
      </c>
      <c r="APB68" s="195">
        <f t="shared" si="53"/>
        <v>1.4999999999999999E-2</v>
      </c>
      <c r="APC68" s="195"/>
      <c r="APD68" s="195"/>
      <c r="APE68" s="195"/>
      <c r="APF68" s="195"/>
      <c r="APG68" s="195"/>
      <c r="APH68" s="195"/>
      <c r="API68" s="195"/>
      <c r="APJ68" s="195"/>
      <c r="APK68" s="195">
        <v>2.669581E-2</v>
      </c>
      <c r="APL68" s="195"/>
      <c r="APM68" s="195"/>
      <c r="APN68" s="195">
        <v>2.669581E-2</v>
      </c>
      <c r="APO68" s="195"/>
      <c r="APP68" s="195"/>
      <c r="APQ68" s="195"/>
      <c r="APR68" s="195"/>
      <c r="APS68" s="195"/>
      <c r="APT68" s="195"/>
      <c r="APU68" s="195">
        <f t="shared" si="54"/>
        <v>4.169581E-2</v>
      </c>
      <c r="APV68" s="195"/>
      <c r="APW68" s="195"/>
      <c r="APX68" s="195">
        <v>9.6123199999999989E-3</v>
      </c>
      <c r="APY68" s="195"/>
      <c r="APZ68" s="195"/>
      <c r="AQA68" s="195">
        <v>9.6123199999999989E-3</v>
      </c>
      <c r="AQB68" s="195"/>
      <c r="AQC68" s="195"/>
      <c r="AQD68" s="195"/>
      <c r="AQE68" s="195"/>
      <c r="AQF68" s="195"/>
      <c r="AQG68" s="195"/>
      <c r="AQH68" s="195"/>
      <c r="AQI68" s="195"/>
      <c r="AQJ68" s="195"/>
      <c r="AQK68" s="195"/>
      <c r="AQL68" s="195"/>
      <c r="AQM68" s="195"/>
      <c r="AQN68" s="195"/>
      <c r="AQO68" s="195">
        <v>2.3874999999999999E-3</v>
      </c>
      <c r="AQP68" s="195"/>
      <c r="AQQ68" s="195">
        <v>2.3874999999999999E-3</v>
      </c>
      <c r="AQR68" s="195">
        <f t="shared" si="55"/>
        <v>1.1999819999999998E-2</v>
      </c>
      <c r="AQS68" s="195"/>
      <c r="AQT68" s="195">
        <v>1.354555E-2</v>
      </c>
      <c r="AQU68" s="195"/>
      <c r="AQV68" s="195"/>
      <c r="AQW68" s="195"/>
      <c r="AQX68" s="195">
        <v>1.354555E-2</v>
      </c>
      <c r="AQY68" s="195"/>
      <c r="AQZ68" s="195"/>
      <c r="ARA68" s="195"/>
      <c r="ARB68" s="195"/>
      <c r="ARC68" s="195"/>
      <c r="ARD68" s="195"/>
      <c r="ARE68" s="195"/>
      <c r="ARF68" s="195"/>
      <c r="ARG68" s="195"/>
      <c r="ARH68" s="195"/>
      <c r="ARI68" s="195"/>
      <c r="ARJ68" s="195"/>
      <c r="ARK68" s="195"/>
      <c r="ARL68" s="195"/>
      <c r="ARM68" s="195"/>
      <c r="ARN68" s="195"/>
      <c r="ARO68" s="195"/>
      <c r="ARP68" s="195"/>
      <c r="ARQ68" s="195"/>
      <c r="ARR68" s="195"/>
      <c r="ARS68" s="195"/>
      <c r="ART68" s="195">
        <v>1.354555E-2</v>
      </c>
      <c r="ARU68" s="195"/>
      <c r="ARV68" s="195"/>
      <c r="ARW68" s="195"/>
      <c r="ARX68" s="195">
        <v>0.02</v>
      </c>
      <c r="ARY68" s="195"/>
      <c r="ARZ68" s="195"/>
      <c r="ASA68" s="195"/>
      <c r="ASB68" s="195">
        <v>0.02</v>
      </c>
      <c r="ASC68" s="195"/>
      <c r="ASD68" s="195"/>
      <c r="ASE68" s="195"/>
      <c r="ASF68" s="195">
        <v>7.5889099999999999E-3</v>
      </c>
      <c r="ASG68" s="195"/>
      <c r="ASH68" s="195">
        <v>7.5889099999999999E-3</v>
      </c>
      <c r="ASI68" s="195">
        <v>9.8799999999999995E-4</v>
      </c>
      <c r="ASJ68" s="195">
        <v>5.5841000000000002E-2</v>
      </c>
      <c r="ASK68" s="195"/>
      <c r="ASL68" s="195"/>
      <c r="ASM68" s="195"/>
      <c r="ASN68" s="195">
        <v>5.6829000000000005E-2</v>
      </c>
      <c r="ASO68" s="195"/>
      <c r="ASP68" s="195"/>
      <c r="ASQ68" s="195"/>
      <c r="ASR68" s="195"/>
      <c r="ASS68" s="195"/>
      <c r="AST68" s="195"/>
      <c r="ASU68" s="195">
        <v>8.4417909999999999E-2</v>
      </c>
      <c r="ASV68" s="195">
        <v>2.704469E-2</v>
      </c>
      <c r="ASW68" s="195"/>
      <c r="ASX68" s="195">
        <v>0.2</v>
      </c>
      <c r="ASY68" s="195"/>
      <c r="ASZ68" s="195"/>
      <c r="ATA68" s="195">
        <v>0.22704469000000002</v>
      </c>
      <c r="ATB68" s="195"/>
      <c r="ATC68" s="195"/>
      <c r="ATD68" s="195"/>
      <c r="ATE68" s="195"/>
      <c r="ATF68" s="195"/>
      <c r="ATG68" s="195"/>
      <c r="ATH68" s="195"/>
      <c r="ATI68" s="195"/>
      <c r="ATJ68" s="195">
        <v>0.44611600000000001</v>
      </c>
      <c r="ATK68" s="195"/>
      <c r="ATL68" s="195"/>
      <c r="ATM68" s="195">
        <v>0.44611600000000001</v>
      </c>
      <c r="ATN68" s="195"/>
      <c r="ATO68" s="195"/>
      <c r="ATP68" s="195"/>
      <c r="ATQ68" s="195"/>
      <c r="ATR68" s="195"/>
      <c r="ATS68" s="195"/>
      <c r="ATT68" s="195"/>
      <c r="ATU68" s="195"/>
      <c r="ATV68" s="195">
        <v>0.67316069000000001</v>
      </c>
      <c r="ATW68" s="195"/>
      <c r="ATX68" s="195"/>
      <c r="ATY68" s="195"/>
      <c r="ATZ68" s="195"/>
      <c r="AUA68" s="195"/>
      <c r="AUB68" s="195"/>
      <c r="AUC68" s="195"/>
      <c r="AUD68" s="195"/>
      <c r="AUE68" s="195"/>
      <c r="AUF68" s="195"/>
      <c r="AUG68" s="195"/>
      <c r="AUH68" s="195"/>
      <c r="AUI68" s="195"/>
      <c r="AUJ68" s="195"/>
      <c r="AUK68" s="195"/>
      <c r="AUL68" s="195"/>
      <c r="AUM68" s="195"/>
      <c r="AUN68" s="195"/>
      <c r="AUO68" s="195"/>
      <c r="AUP68" s="195"/>
      <c r="AUQ68" s="195"/>
      <c r="AUR68" s="195"/>
      <c r="AUS68" s="195"/>
      <c r="AUT68" s="195"/>
      <c r="AUU68" s="195"/>
      <c r="AUV68" s="195"/>
      <c r="AUW68" s="195">
        <v>10.160912199999999</v>
      </c>
      <c r="AUX68" s="195">
        <v>10.160912199999999</v>
      </c>
      <c r="AUY68" s="195">
        <v>10.160912199999999</v>
      </c>
      <c r="AUZ68" s="195"/>
      <c r="AVA68" s="195"/>
      <c r="AVB68" s="195"/>
      <c r="AVC68" s="195"/>
      <c r="AVD68" s="195"/>
      <c r="AVE68" s="195"/>
      <c r="AVF68" s="195"/>
      <c r="AVG68" s="195"/>
      <c r="AVH68" s="195"/>
      <c r="AVI68" s="195"/>
      <c r="AVJ68" s="195"/>
      <c r="AVK68" s="195"/>
      <c r="AVL68" s="195"/>
      <c r="AVM68" s="195"/>
      <c r="AVN68" s="195"/>
      <c r="AVO68" s="195"/>
      <c r="AVP68" s="195"/>
      <c r="AVQ68" s="195"/>
      <c r="AVR68" s="195"/>
      <c r="AVS68" s="195"/>
      <c r="AVT68" s="195"/>
      <c r="AVU68" s="195"/>
      <c r="AVV68" s="195"/>
      <c r="AVW68" s="195"/>
      <c r="AVX68" s="195"/>
      <c r="AVY68" s="195"/>
      <c r="AVZ68" s="195"/>
      <c r="AWA68" s="195"/>
      <c r="AWB68" s="195"/>
      <c r="AWC68" s="195"/>
      <c r="AWD68" s="195"/>
      <c r="AWE68" s="195"/>
      <c r="AWF68" s="195"/>
      <c r="AWG68" s="195"/>
      <c r="AWH68" s="195"/>
      <c r="AWI68" s="195"/>
      <c r="AWJ68" s="195"/>
      <c r="AWK68" s="195"/>
      <c r="AWL68" s="195"/>
      <c r="AWM68" s="195"/>
      <c r="AWN68" s="195"/>
      <c r="AWO68" s="195"/>
      <c r="AWP68" s="195"/>
      <c r="AWQ68" s="195"/>
      <c r="AWR68" s="195">
        <f t="shared" si="56"/>
        <v>0</v>
      </c>
      <c r="AWS68" s="253"/>
      <c r="AWT68" s="253"/>
      <c r="AWU68" s="253"/>
      <c r="AWV68" s="253">
        <v>9.530623906705539E-3</v>
      </c>
      <c r="AWW68" s="253">
        <f t="shared" si="57"/>
        <v>9.530623906705539E-3</v>
      </c>
      <c r="AWX68" s="253">
        <v>0.47260000000000002</v>
      </c>
      <c r="AWY68" s="253"/>
      <c r="AWZ68" s="253">
        <f t="shared" si="58"/>
        <v>0.47260000000000002</v>
      </c>
      <c r="AXA68" s="253">
        <f t="shared" si="59"/>
        <v>0.48213062390670558</v>
      </c>
      <c r="AXB68" s="195">
        <f t="shared" si="60"/>
        <v>25.257398783906702</v>
      </c>
      <c r="AXC68" s="253"/>
      <c r="AXD68" s="253"/>
      <c r="AXE68" s="253">
        <f t="shared" si="61"/>
        <v>0</v>
      </c>
      <c r="AXF68" s="253"/>
      <c r="AXG68" s="253"/>
      <c r="AXH68" s="253"/>
      <c r="AXI68" s="253"/>
      <c r="AXJ68" s="253"/>
      <c r="AXK68" s="253">
        <f t="shared" si="62"/>
        <v>0</v>
      </c>
      <c r="AXL68" s="253"/>
      <c r="AXM68" s="253"/>
      <c r="AXN68" s="253"/>
      <c r="AXO68" s="253"/>
      <c r="AXP68" s="253"/>
      <c r="AXQ68" s="253">
        <f t="shared" si="63"/>
        <v>0</v>
      </c>
      <c r="AXR68" s="253"/>
      <c r="AXS68" s="253">
        <v>5.0000000000000001E-3</v>
      </c>
      <c r="AXT68" s="253">
        <v>0</v>
      </c>
      <c r="AXU68" s="253">
        <v>0</v>
      </c>
      <c r="AXV68" s="253">
        <f t="shared" si="64"/>
        <v>5.0000000000000001E-3</v>
      </c>
      <c r="AXW68" s="253">
        <v>0</v>
      </c>
      <c r="AXX68" s="253">
        <v>0</v>
      </c>
      <c r="AXY68" s="253">
        <v>2E-3</v>
      </c>
      <c r="AXZ68" s="253"/>
      <c r="AYA68" s="253">
        <v>6.3999999999999994E-3</v>
      </c>
      <c r="AYB68" s="253">
        <f t="shared" si="65"/>
        <v>8.3999999999999995E-3</v>
      </c>
      <c r="AYC68" s="253">
        <f t="shared" si="231"/>
        <v>1.3399999999999999E-2</v>
      </c>
      <c r="AYD68" s="253"/>
      <c r="AYE68" s="253">
        <v>3.4642099125364429E-3</v>
      </c>
      <c r="AYF68" s="253"/>
      <c r="AYG68" s="253">
        <v>5.0283380466472301E-2</v>
      </c>
      <c r="AYH68" s="253">
        <v>1.3561905247813411E-2</v>
      </c>
      <c r="AYI68" s="253">
        <f t="shared" si="66"/>
        <v>6.7309495626822161E-2</v>
      </c>
      <c r="AYJ68" s="253"/>
      <c r="AYK68" s="253">
        <v>2.0999999999999999E-3</v>
      </c>
      <c r="AYL68" s="253">
        <v>2.194185131195335E-3</v>
      </c>
      <c r="AYM68" s="253"/>
      <c r="AYN68" s="253"/>
      <c r="AYO68" s="253">
        <f t="shared" si="67"/>
        <v>4.2941851311953348E-3</v>
      </c>
      <c r="AYP68" s="253"/>
      <c r="AYQ68" s="253">
        <v>7.1000000000000004E-3</v>
      </c>
      <c r="AYR68" s="253">
        <v>5.3327551020408161E-4</v>
      </c>
      <c r="AYS68" s="253">
        <v>5.6472999999999995E-2</v>
      </c>
      <c r="AYT68" s="253"/>
      <c r="AYU68" s="253">
        <f t="shared" si="68"/>
        <v>6.4106275510204078E-2</v>
      </c>
      <c r="AYV68" s="253"/>
      <c r="AYW68" s="253"/>
      <c r="AYX68" s="253">
        <v>1.0257160349854227E-2</v>
      </c>
      <c r="AYY68" s="253">
        <f t="shared" si="69"/>
        <v>1.0257160349854227E-2</v>
      </c>
      <c r="AYZ68" s="253">
        <f t="shared" si="70"/>
        <v>0.14596711661807579</v>
      </c>
      <c r="AZA68" s="253"/>
      <c r="AZB68" s="253"/>
      <c r="AZC68" s="253"/>
      <c r="AZD68" s="253"/>
      <c r="AZE68" s="253"/>
      <c r="AZF68" s="253">
        <f t="shared" si="71"/>
        <v>0</v>
      </c>
      <c r="AZG68" s="253"/>
      <c r="AZH68" s="253"/>
      <c r="AZI68" s="253"/>
      <c r="AZJ68" s="253"/>
      <c r="AZK68" s="253"/>
      <c r="AZL68" s="253">
        <f t="shared" si="72"/>
        <v>0</v>
      </c>
      <c r="AZM68" s="253"/>
      <c r="AZN68" s="253">
        <v>9.7867215743440254E-3</v>
      </c>
      <c r="AZO68" s="253"/>
      <c r="AZP68" s="253"/>
      <c r="AZQ68" s="253"/>
      <c r="AZR68" s="253">
        <f t="shared" si="73"/>
        <v>9.7867215743440254E-3</v>
      </c>
      <c r="AZS68" s="253"/>
      <c r="AZT68" s="253"/>
      <c r="AZU68" s="253"/>
      <c r="AZV68" s="253"/>
      <c r="AZW68" s="253">
        <v>8.3825390670553945E-2</v>
      </c>
      <c r="AZX68" s="253">
        <f t="shared" si="74"/>
        <v>8.3825390670553945E-2</v>
      </c>
      <c r="AZY68" s="253"/>
      <c r="AZZ68" s="253"/>
      <c r="BAA68" s="253">
        <f t="shared" si="75"/>
        <v>0</v>
      </c>
      <c r="BAB68" s="253">
        <f t="shared" si="76"/>
        <v>9.3612112244897974E-2</v>
      </c>
      <c r="BAC68" s="253"/>
      <c r="BAD68" s="253"/>
      <c r="BAE68" s="253"/>
      <c r="BAF68" s="253">
        <f t="shared" si="77"/>
        <v>0</v>
      </c>
      <c r="BAG68" s="253"/>
      <c r="BAH68" s="253"/>
      <c r="BAI68" s="253"/>
      <c r="BAJ68" s="253"/>
      <c r="BAK68" s="253">
        <f t="shared" si="78"/>
        <v>0</v>
      </c>
      <c r="BAL68" s="253"/>
      <c r="BAM68" s="253"/>
      <c r="BAN68" s="253"/>
      <c r="BAO68" s="253"/>
      <c r="BAP68" s="253"/>
      <c r="BAQ68" s="253">
        <f t="shared" si="79"/>
        <v>0</v>
      </c>
      <c r="BAR68" s="253"/>
      <c r="BAS68" s="253"/>
      <c r="BAT68" s="253"/>
      <c r="BAU68" s="253"/>
      <c r="BAV68" s="253"/>
      <c r="BAW68" s="253">
        <f t="shared" si="80"/>
        <v>0</v>
      </c>
      <c r="BAX68" s="253"/>
      <c r="BAY68" s="253"/>
      <c r="BAZ68" s="253"/>
      <c r="BBA68" s="253"/>
      <c r="BBB68" s="253">
        <f t="shared" si="81"/>
        <v>0</v>
      </c>
      <c r="BBC68" s="253">
        <f t="shared" si="82"/>
        <v>0</v>
      </c>
      <c r="BBD68" s="253"/>
      <c r="BBE68" s="253"/>
      <c r="BBF68" s="253"/>
      <c r="BBG68" s="253"/>
      <c r="BBH68" s="253"/>
      <c r="BBI68" s="253">
        <f t="shared" si="83"/>
        <v>0</v>
      </c>
      <c r="BBJ68" s="253"/>
      <c r="BBK68" s="253"/>
      <c r="BBL68" s="253"/>
      <c r="BBM68" s="253"/>
      <c r="BBN68" s="253"/>
      <c r="BBO68" s="253">
        <f t="shared" si="84"/>
        <v>0</v>
      </c>
      <c r="BBP68" s="253"/>
      <c r="BBQ68" s="253"/>
      <c r="BBR68" s="253"/>
      <c r="BBS68" s="253"/>
      <c r="BBT68" s="253"/>
      <c r="BBU68" s="253">
        <f t="shared" si="85"/>
        <v>0</v>
      </c>
      <c r="BBV68" s="253"/>
      <c r="BBW68" s="253"/>
      <c r="BBX68" s="253"/>
      <c r="BBY68" s="253"/>
      <c r="BBZ68" s="253"/>
      <c r="BCA68" s="253">
        <f t="shared" si="86"/>
        <v>0</v>
      </c>
      <c r="BCB68" s="253">
        <f t="shared" si="87"/>
        <v>0</v>
      </c>
      <c r="BCC68" s="253"/>
      <c r="BCD68" s="253"/>
      <c r="BCE68" s="253"/>
      <c r="BCF68" s="253"/>
      <c r="BCG68" s="253">
        <v>0.02</v>
      </c>
      <c r="BCH68" s="253">
        <f t="shared" si="88"/>
        <v>0.02</v>
      </c>
      <c r="BCI68" s="253"/>
      <c r="BCJ68" s="253"/>
      <c r="BCK68" s="253">
        <v>0.65095999999999987</v>
      </c>
      <c r="BCL68" s="253">
        <v>2.3921419825072884E-2</v>
      </c>
      <c r="BCM68" s="253">
        <f t="shared" si="232"/>
        <v>0.67488141982507277</v>
      </c>
      <c r="BCN68" s="253"/>
      <c r="BCO68" s="253"/>
      <c r="BCP68" s="253"/>
      <c r="BCQ68" s="253"/>
      <c r="BCR68" s="253"/>
      <c r="BCS68" s="253">
        <f t="shared" si="89"/>
        <v>0</v>
      </c>
      <c r="BCT68" s="253"/>
      <c r="BCU68" s="253"/>
      <c r="BCV68" s="253"/>
      <c r="BCW68" s="253"/>
      <c r="BCX68" s="253">
        <f t="shared" si="90"/>
        <v>0</v>
      </c>
      <c r="BCY68" s="253"/>
      <c r="BCZ68" s="253">
        <v>0.19816500000000001</v>
      </c>
      <c r="BDA68" s="253">
        <f t="shared" si="91"/>
        <v>0.19816500000000001</v>
      </c>
      <c r="BDB68" s="253">
        <f t="shared" si="92"/>
        <v>0.89304641982507282</v>
      </c>
      <c r="BDC68" s="253"/>
      <c r="BDD68" s="253"/>
      <c r="BDE68" s="253"/>
      <c r="BDF68" s="253">
        <f t="shared" si="233"/>
        <v>0</v>
      </c>
      <c r="BDG68" s="253"/>
      <c r="BDH68" s="253">
        <v>1.0149999999999999E-2</v>
      </c>
      <c r="BDI68" s="253"/>
      <c r="BDJ68" s="253"/>
      <c r="BDK68" s="253"/>
      <c r="BDL68" s="253">
        <f t="shared" si="93"/>
        <v>1.0149999999999999E-2</v>
      </c>
      <c r="BDM68" s="253"/>
      <c r="BDN68" s="253"/>
      <c r="BDO68" s="253"/>
      <c r="BDP68" s="253"/>
      <c r="BDQ68" s="253">
        <f t="shared" si="94"/>
        <v>0</v>
      </c>
      <c r="BDR68" s="253"/>
      <c r="BDS68" s="253"/>
      <c r="BDT68" s="253"/>
      <c r="BDU68" s="253"/>
      <c r="BDV68" s="253"/>
      <c r="BDW68" s="253">
        <f t="shared" si="95"/>
        <v>0</v>
      </c>
      <c r="BDX68" s="253">
        <v>2.9999999999999997E-4</v>
      </c>
      <c r="BDY68" s="253"/>
      <c r="BDZ68" s="253"/>
      <c r="BEA68" s="253"/>
      <c r="BEB68" s="253"/>
      <c r="BEC68" s="253">
        <f t="shared" si="96"/>
        <v>2.9999999999999997E-4</v>
      </c>
      <c r="BED68" s="253">
        <f t="shared" si="97"/>
        <v>1.0449999999999999E-2</v>
      </c>
      <c r="BEE68" s="253"/>
      <c r="BEF68" s="253"/>
      <c r="BEG68" s="253"/>
      <c r="BEH68" s="253"/>
      <c r="BEI68" s="253">
        <f t="shared" si="98"/>
        <v>0</v>
      </c>
      <c r="BEJ68" s="253"/>
      <c r="BEK68" s="253"/>
      <c r="BEL68" s="253"/>
      <c r="BEM68" s="253"/>
      <c r="BEN68" s="253"/>
      <c r="BEO68" s="253">
        <f t="shared" si="99"/>
        <v>0</v>
      </c>
      <c r="BEP68" s="253"/>
      <c r="BEQ68" s="253"/>
      <c r="BER68" s="253"/>
      <c r="BES68" s="253"/>
      <c r="BET68" s="253"/>
      <c r="BEU68" s="253">
        <f t="shared" si="234"/>
        <v>0</v>
      </c>
      <c r="BEV68" s="253"/>
      <c r="BEW68" s="253"/>
      <c r="BEX68" s="253"/>
      <c r="BEY68" s="253"/>
      <c r="BEZ68" s="253">
        <v>1.7726938775510204E-3</v>
      </c>
      <c r="BFA68" s="253">
        <f t="shared" si="100"/>
        <v>1.7726938775510204E-3</v>
      </c>
      <c r="BFB68" s="253"/>
      <c r="BFC68" s="253">
        <f t="shared" si="101"/>
        <v>0</v>
      </c>
      <c r="BFD68" s="253">
        <f t="shared" si="235"/>
        <v>1.7726938775510204E-3</v>
      </c>
      <c r="BFE68" s="253"/>
      <c r="BFF68" s="253"/>
      <c r="BFG68" s="253">
        <v>3.0596841107871718E-2</v>
      </c>
      <c r="BFH68" s="253"/>
      <c r="BFI68" s="253">
        <f t="shared" si="102"/>
        <v>3.0596841107871718E-2</v>
      </c>
      <c r="BFJ68" s="253"/>
      <c r="BFK68" s="253"/>
      <c r="BFL68" s="253">
        <v>4.3002376093294456E-3</v>
      </c>
      <c r="BFM68" s="253"/>
      <c r="BFN68" s="253">
        <v>0.43326600000000004</v>
      </c>
      <c r="BFO68" s="253">
        <f t="shared" si="103"/>
        <v>0.4375662376093295</v>
      </c>
      <c r="BFP68" s="253">
        <v>2.3441182288629734</v>
      </c>
      <c r="BFQ68" s="253">
        <v>5.3230809037900874E-2</v>
      </c>
      <c r="BFR68" s="253">
        <v>5.0196763848396497E-2</v>
      </c>
      <c r="BFS68" s="253"/>
      <c r="BFT68" s="253">
        <v>34.663259000000004</v>
      </c>
      <c r="BFU68" s="253">
        <f t="shared" si="236"/>
        <v>37.110804801749275</v>
      </c>
      <c r="BFV68" s="253">
        <v>0.83436999999999995</v>
      </c>
      <c r="BFW68" s="253">
        <v>1.5289660349854229E-2</v>
      </c>
      <c r="BFX68" s="253"/>
      <c r="BFY68" s="253"/>
      <c r="BFZ68" s="253"/>
      <c r="BGA68" s="253">
        <f t="shared" si="104"/>
        <v>0.84965966034985418</v>
      </c>
      <c r="BGB68" s="253"/>
      <c r="BGC68" s="253"/>
      <c r="BGD68" s="253"/>
      <c r="BGE68" s="253">
        <f t="shared" si="105"/>
        <v>0</v>
      </c>
      <c r="BGF68" s="253">
        <f t="shared" si="237"/>
        <v>38.428627540816336</v>
      </c>
      <c r="BGG68" s="253"/>
      <c r="BGH68" s="253"/>
      <c r="BGI68" s="253">
        <f t="shared" si="106"/>
        <v>0</v>
      </c>
      <c r="BGJ68" s="253"/>
      <c r="BGK68" s="253"/>
      <c r="BGL68" s="253"/>
      <c r="BGM68" s="253"/>
      <c r="BGN68" s="253">
        <v>1.0199999999999999E-3</v>
      </c>
      <c r="BGO68" s="253">
        <f t="shared" si="107"/>
        <v>1.0199999999999999E-3</v>
      </c>
      <c r="BGP68" s="253"/>
      <c r="BGQ68" s="253"/>
      <c r="BGR68" s="253"/>
      <c r="BGS68" s="253"/>
      <c r="BGT68" s="253"/>
      <c r="BGU68" s="253">
        <f t="shared" si="108"/>
        <v>0</v>
      </c>
      <c r="BGV68" s="253"/>
      <c r="BGW68" s="253"/>
      <c r="BGX68" s="253"/>
      <c r="BGY68" s="253"/>
      <c r="BGZ68" s="253">
        <v>6.9989199708454797E-2</v>
      </c>
      <c r="BHA68" s="253">
        <f t="shared" si="109"/>
        <v>6.9989199708454797E-2</v>
      </c>
      <c r="BHB68" s="253">
        <v>6.4846779883381916E-2</v>
      </c>
      <c r="BHC68" s="253"/>
      <c r="BHD68" s="253"/>
      <c r="BHE68" s="253"/>
      <c r="BHF68" s="253"/>
      <c r="BHG68" s="253">
        <f t="shared" si="110"/>
        <v>6.4846779883381916E-2</v>
      </c>
      <c r="BHH68" s="253">
        <f t="shared" si="111"/>
        <v>0.13585597959183671</v>
      </c>
      <c r="BHI68" s="253">
        <v>9.9317792711370245</v>
      </c>
      <c r="BHJ68" s="253"/>
      <c r="BHK68" s="253"/>
      <c r="BHL68" s="253"/>
      <c r="BHM68" s="253">
        <f t="shared" si="112"/>
        <v>9.9317792711370245</v>
      </c>
      <c r="BHN68" s="253"/>
      <c r="BHO68" s="253"/>
      <c r="BHP68" s="253"/>
      <c r="BHQ68" s="253">
        <v>2.5249999999999999E-3</v>
      </c>
      <c r="BHR68" s="253"/>
      <c r="BHS68" s="253">
        <f t="shared" si="113"/>
        <v>2.5249999999999999E-3</v>
      </c>
      <c r="BHT68" s="253"/>
      <c r="BHU68" s="253"/>
      <c r="BHV68" s="253">
        <v>1.918902332361516E-3</v>
      </c>
      <c r="BHW68" s="253"/>
      <c r="BHX68" s="253">
        <v>5.0000000000000001E-3</v>
      </c>
      <c r="BHY68" s="253">
        <f t="shared" si="114"/>
        <v>6.9189023323615161E-3</v>
      </c>
      <c r="BHZ68" s="253"/>
      <c r="BIA68" s="253"/>
      <c r="BIB68" s="253"/>
      <c r="BIC68" s="253"/>
      <c r="BID68" s="253">
        <v>3.5498294460641401E-3</v>
      </c>
      <c r="BIE68" s="253">
        <f t="shared" si="115"/>
        <v>3.5498294460641401E-3</v>
      </c>
      <c r="BIF68" s="253">
        <v>2E-3</v>
      </c>
      <c r="BIG68" s="253">
        <f t="shared" si="116"/>
        <v>2E-3</v>
      </c>
      <c r="BIH68" s="253">
        <f t="shared" si="117"/>
        <v>9.9467730029154513</v>
      </c>
      <c r="BII68" s="253">
        <v>0.28756123906705539</v>
      </c>
      <c r="BIJ68" s="253"/>
      <c r="BIK68" s="253"/>
      <c r="BIL68" s="253">
        <v>4.8548000000000001E-2</v>
      </c>
      <c r="BIM68" s="253">
        <f t="shared" si="118"/>
        <v>0.33610923906705537</v>
      </c>
      <c r="BIN68" s="253">
        <v>0.47141091982507288</v>
      </c>
      <c r="BIO68" s="253">
        <v>0.13041046501457726</v>
      </c>
      <c r="BIP68" s="253">
        <v>0.1533737857142857</v>
      </c>
      <c r="BIQ68" s="253"/>
      <c r="BIR68" s="253">
        <v>7.1199999999999999E-2</v>
      </c>
      <c r="BIS68" s="253">
        <f t="shared" si="119"/>
        <v>0.82639517055393585</v>
      </c>
      <c r="BIT68" s="253"/>
      <c r="BIU68" s="253"/>
      <c r="BIV68" s="253"/>
      <c r="BIW68" s="253"/>
      <c r="BIX68" s="253">
        <v>1.24792711370262E-3</v>
      </c>
      <c r="BIY68" s="253">
        <f t="shared" si="120"/>
        <v>1.24792711370262E-3</v>
      </c>
      <c r="BIZ68" s="253"/>
      <c r="BJA68" s="253"/>
      <c r="BJB68" s="253">
        <v>5.8505999999999996E-2</v>
      </c>
      <c r="BJC68" s="253">
        <v>0.115144</v>
      </c>
      <c r="BJD68" s="253">
        <f t="shared" si="121"/>
        <v>0.17365</v>
      </c>
      <c r="BJE68" s="253">
        <v>0.64098667930029152</v>
      </c>
      <c r="BJF68" s="253">
        <v>8.4837052478134112E-2</v>
      </c>
      <c r="BJG68" s="253">
        <v>4.1865131195335274E-3</v>
      </c>
      <c r="BJH68" s="253"/>
      <c r="BJI68" s="253">
        <f t="shared" si="122"/>
        <v>0.73001024489795918</v>
      </c>
      <c r="BJJ68" s="253">
        <f t="shared" si="123"/>
        <v>2.0674125816326532</v>
      </c>
      <c r="BJK68" s="253">
        <f t="shared" si="238"/>
        <v>51.736917447521876</v>
      </c>
      <c r="BJL68" s="253"/>
      <c r="BJM68" s="253"/>
      <c r="BJN68" s="253"/>
      <c r="BJO68" s="253"/>
      <c r="BJP68" s="253"/>
      <c r="BJQ68" s="253">
        <f t="shared" si="124"/>
        <v>0</v>
      </c>
      <c r="BJR68" s="253"/>
      <c r="BJS68" s="253"/>
      <c r="BJT68" s="253"/>
      <c r="BJU68" s="253"/>
      <c r="BJV68" s="253"/>
      <c r="BJW68" s="253">
        <f t="shared" si="125"/>
        <v>0</v>
      </c>
      <c r="BJX68" s="253"/>
      <c r="BJY68" s="253"/>
      <c r="BJZ68" s="253"/>
      <c r="BKA68" s="253"/>
      <c r="BKB68" s="253">
        <f t="shared" si="126"/>
        <v>0</v>
      </c>
      <c r="BKC68" s="253"/>
      <c r="BKD68" s="253"/>
      <c r="BKE68" s="253"/>
      <c r="BKF68" s="253"/>
      <c r="BKG68" s="253"/>
      <c r="BKH68" s="253">
        <f t="shared" si="127"/>
        <v>0</v>
      </c>
      <c r="BKI68" s="253">
        <f t="shared" si="128"/>
        <v>0</v>
      </c>
      <c r="BKJ68" s="253"/>
      <c r="BKK68" s="253">
        <v>5.2166020408163268E-2</v>
      </c>
      <c r="BKL68" s="253"/>
      <c r="BKM68" s="253"/>
      <c r="BKN68" s="253"/>
      <c r="BKO68" s="253">
        <f t="shared" si="129"/>
        <v>5.2166020408163268E-2</v>
      </c>
      <c r="BKP68" s="253"/>
      <c r="BKQ68" s="253"/>
      <c r="BKR68" s="253"/>
      <c r="BKS68" s="253"/>
      <c r="BKT68" s="253"/>
      <c r="BKU68" s="253">
        <f t="shared" si="130"/>
        <v>0</v>
      </c>
      <c r="BKV68" s="253"/>
      <c r="BKW68" s="253"/>
      <c r="BKX68" s="253">
        <v>2.8318994169096211E-3</v>
      </c>
      <c r="BKY68" s="253">
        <f t="shared" si="131"/>
        <v>2.8318994169096211E-3</v>
      </c>
      <c r="BKZ68" s="253"/>
      <c r="BLA68" s="253"/>
      <c r="BLB68" s="253"/>
      <c r="BLC68" s="253">
        <v>2.7973600583090378E-3</v>
      </c>
      <c r="BLD68" s="253"/>
      <c r="BLE68" s="253">
        <f t="shared" si="132"/>
        <v>2.7973600583090378E-3</v>
      </c>
      <c r="BLF68" s="196">
        <f t="shared" si="133"/>
        <v>5.7795279883381928E-2</v>
      </c>
      <c r="BLG68" s="253"/>
      <c r="BLH68" s="253"/>
      <c r="BLI68" s="253">
        <v>5.9705102040816325E-4</v>
      </c>
      <c r="BLJ68" s="253"/>
      <c r="BLK68" s="253"/>
      <c r="BLL68" s="253">
        <f t="shared" si="134"/>
        <v>5.9705102040816325E-4</v>
      </c>
      <c r="BLM68" s="253"/>
      <c r="BLN68" s="253"/>
      <c r="BLO68" s="253"/>
      <c r="BLP68" s="253"/>
      <c r="BLQ68" s="253"/>
      <c r="BLR68" s="196">
        <f t="shared" si="135"/>
        <v>0</v>
      </c>
      <c r="BLS68" s="253"/>
      <c r="BLT68" s="253"/>
      <c r="BLU68" s="253"/>
      <c r="BLV68" s="253"/>
      <c r="BLW68" s="253"/>
      <c r="BLX68" s="196">
        <f t="shared" si="239"/>
        <v>0</v>
      </c>
      <c r="BLY68" s="253"/>
      <c r="BLZ68" s="253"/>
      <c r="BMA68" s="253"/>
      <c r="BMB68" s="253"/>
      <c r="BMC68" s="253"/>
      <c r="BMD68" s="196">
        <f t="shared" si="136"/>
        <v>0</v>
      </c>
      <c r="BME68" s="253"/>
      <c r="BMF68" s="253"/>
      <c r="BMG68" s="253"/>
      <c r="BMH68" s="196">
        <f t="shared" si="137"/>
        <v>0</v>
      </c>
      <c r="BMI68" s="196">
        <f t="shared" si="138"/>
        <v>5.9705102040816325E-4</v>
      </c>
      <c r="BMJ68" s="253"/>
      <c r="BMK68" s="196">
        <f t="shared" si="139"/>
        <v>0</v>
      </c>
      <c r="BML68" s="253"/>
      <c r="BMM68" s="253"/>
      <c r="BMN68" s="253"/>
      <c r="BMO68" s="253"/>
      <c r="BMP68" s="253"/>
      <c r="BMQ68" s="196">
        <f t="shared" si="140"/>
        <v>0</v>
      </c>
      <c r="BMR68" s="253"/>
      <c r="BMS68" s="253"/>
      <c r="BMT68" s="253"/>
      <c r="BMU68" s="253"/>
      <c r="BMV68" s="253"/>
      <c r="BMW68" s="196">
        <f t="shared" si="141"/>
        <v>0</v>
      </c>
      <c r="BMX68" s="253">
        <v>0.02</v>
      </c>
      <c r="BMY68" s="253"/>
      <c r="BMZ68" s="253"/>
      <c r="BNA68" s="253"/>
      <c r="BNB68" s="253"/>
      <c r="BNC68" s="196">
        <f t="shared" si="142"/>
        <v>0.02</v>
      </c>
      <c r="BND68" s="253"/>
      <c r="BNE68" s="253"/>
      <c r="BNF68" s="253"/>
      <c r="BNG68" s="253"/>
      <c r="BNH68" s="253"/>
      <c r="BNI68" s="196">
        <f t="shared" si="143"/>
        <v>0</v>
      </c>
      <c r="BNJ68" s="196">
        <f t="shared" si="144"/>
        <v>0.02</v>
      </c>
      <c r="BNK68" s="253"/>
      <c r="BNL68" s="253">
        <v>2.4492E-2</v>
      </c>
      <c r="BNM68" s="253"/>
      <c r="BNN68" s="253"/>
      <c r="BNO68" s="253"/>
      <c r="BNP68" s="196">
        <f t="shared" si="145"/>
        <v>2.4492E-2</v>
      </c>
      <c r="BNQ68" s="253"/>
      <c r="BNR68" s="253">
        <v>1.4893379999999999E-2</v>
      </c>
      <c r="BNS68" s="253"/>
      <c r="BNT68" s="253"/>
      <c r="BNU68" s="253"/>
      <c r="BNV68" s="196">
        <f t="shared" si="146"/>
        <v>1.4893379999999999E-2</v>
      </c>
      <c r="BNW68" s="253"/>
      <c r="BNX68" s="253"/>
      <c r="BNY68" s="253"/>
      <c r="BNZ68" s="253"/>
      <c r="BOA68" s="253"/>
      <c r="BOB68" s="196">
        <f t="shared" si="147"/>
        <v>0</v>
      </c>
      <c r="BOC68" s="253"/>
      <c r="BOD68" s="253"/>
      <c r="BOE68" s="253"/>
      <c r="BOF68" s="253"/>
      <c r="BOG68" s="253"/>
      <c r="BOH68" s="196">
        <f t="shared" si="148"/>
        <v>0</v>
      </c>
      <c r="BOI68" s="253"/>
      <c r="BOJ68" s="196">
        <f t="shared" si="149"/>
        <v>0</v>
      </c>
      <c r="BOK68" s="196">
        <f t="shared" si="150"/>
        <v>3.9385379999999998E-2</v>
      </c>
      <c r="BOL68" s="253"/>
      <c r="BOM68" s="253"/>
      <c r="BON68" s="253"/>
      <c r="BOO68" s="196">
        <f t="shared" si="240"/>
        <v>0</v>
      </c>
      <c r="BOP68" s="196"/>
      <c r="BOQ68" s="196"/>
      <c r="BOR68" s="196"/>
      <c r="BOS68" s="196"/>
      <c r="BOT68" s="196"/>
      <c r="BOU68" s="196">
        <f t="shared" si="151"/>
        <v>0</v>
      </c>
      <c r="BOV68" s="196">
        <v>0.10305364</v>
      </c>
      <c r="BOW68" s="196"/>
      <c r="BOX68" s="196"/>
      <c r="BOY68" s="196"/>
      <c r="BOZ68" s="196"/>
      <c r="BPA68" s="196"/>
      <c r="BPB68" s="196">
        <f t="shared" si="152"/>
        <v>0.10305364</v>
      </c>
      <c r="BPC68" s="196"/>
      <c r="BPD68" s="196"/>
      <c r="BPE68" s="196"/>
      <c r="BPF68" s="196"/>
      <c r="BPG68" s="196">
        <f t="shared" si="153"/>
        <v>0</v>
      </c>
      <c r="BPH68" s="196"/>
      <c r="BPI68" s="196"/>
      <c r="BPJ68" s="196"/>
      <c r="BPK68" s="196">
        <f t="shared" si="154"/>
        <v>0</v>
      </c>
      <c r="BPL68" s="196">
        <f t="shared" si="155"/>
        <v>0.10305364</v>
      </c>
      <c r="BPM68" s="196"/>
      <c r="BPN68" s="196"/>
      <c r="BPO68" s="196">
        <f t="shared" si="156"/>
        <v>0</v>
      </c>
      <c r="BPP68" s="196"/>
      <c r="BPQ68" s="196"/>
      <c r="BPR68" s="196"/>
      <c r="BPS68" s="196"/>
      <c r="BPT68" s="196"/>
      <c r="BPU68" s="196">
        <f t="shared" si="157"/>
        <v>0</v>
      </c>
      <c r="BPV68" s="196"/>
      <c r="BPW68" s="196"/>
      <c r="BPX68" s="196"/>
      <c r="BPY68" s="196"/>
      <c r="BPZ68" s="196">
        <f t="shared" si="241"/>
        <v>0</v>
      </c>
      <c r="BQA68" s="196"/>
      <c r="BQB68" s="196"/>
      <c r="BQC68" s="196"/>
      <c r="BQD68" s="196"/>
      <c r="BQE68" s="196"/>
      <c r="BQF68" s="196">
        <f t="shared" si="158"/>
        <v>0</v>
      </c>
      <c r="BQG68" s="196"/>
      <c r="BQH68" s="196"/>
      <c r="BQI68" s="196"/>
      <c r="BQJ68" s="196"/>
      <c r="BQK68" s="196"/>
      <c r="BQL68" s="196">
        <f t="shared" si="159"/>
        <v>0</v>
      </c>
      <c r="BQM68" s="196">
        <f t="shared" si="242"/>
        <v>0</v>
      </c>
      <c r="BQN68" s="196"/>
      <c r="BQO68" s="196"/>
      <c r="BQP68" s="196"/>
      <c r="BQQ68" s="196"/>
      <c r="BQR68" s="196">
        <f t="shared" si="160"/>
        <v>0</v>
      </c>
      <c r="BQS68" s="196"/>
      <c r="BQT68" s="196"/>
      <c r="BQU68" s="196"/>
      <c r="BQV68" s="196"/>
      <c r="BQW68" s="196"/>
      <c r="BQX68" s="196">
        <f t="shared" si="161"/>
        <v>0</v>
      </c>
      <c r="BQY68" s="196"/>
      <c r="BQZ68" s="196"/>
      <c r="BRA68" s="196"/>
      <c r="BRB68" s="196"/>
      <c r="BRC68" s="196"/>
      <c r="BRD68" s="196">
        <f t="shared" si="162"/>
        <v>0</v>
      </c>
      <c r="BRE68" s="196"/>
      <c r="BRF68" s="196"/>
      <c r="BRG68" s="196"/>
      <c r="BRH68" s="196"/>
      <c r="BRI68" s="196"/>
      <c r="BRJ68" s="196">
        <f t="shared" si="163"/>
        <v>0</v>
      </c>
      <c r="BRK68" s="196"/>
      <c r="BRL68" s="196"/>
      <c r="BRM68" s="196">
        <f t="shared" si="164"/>
        <v>0</v>
      </c>
      <c r="BRN68" s="196">
        <f t="shared" si="261"/>
        <v>0</v>
      </c>
      <c r="BRO68" s="196"/>
      <c r="BRP68" s="196"/>
      <c r="BRQ68" s="196"/>
      <c r="BRR68" s="196">
        <f t="shared" si="165"/>
        <v>0</v>
      </c>
      <c r="BRS68" s="196"/>
      <c r="BRT68" s="196"/>
      <c r="BRU68" s="196"/>
      <c r="BRV68" s="196"/>
      <c r="BRW68" s="196"/>
      <c r="BRX68" s="196">
        <f t="shared" si="166"/>
        <v>0</v>
      </c>
      <c r="BRY68" s="196"/>
      <c r="BRZ68" s="196">
        <v>6.0016E-2</v>
      </c>
      <c r="BSA68" s="196"/>
      <c r="BSB68" s="196"/>
      <c r="BSC68" s="196">
        <v>7.2900000000000006E-2</v>
      </c>
      <c r="BSD68" s="196">
        <f t="shared" si="167"/>
        <v>0.13291600000000001</v>
      </c>
      <c r="BSE68" s="196"/>
      <c r="BSF68" s="196"/>
      <c r="BSG68" s="196"/>
      <c r="BSH68" s="196"/>
      <c r="BSI68" s="196"/>
      <c r="BSJ68" s="196">
        <f t="shared" si="168"/>
        <v>0</v>
      </c>
      <c r="BSK68" s="196"/>
      <c r="BSL68" s="196"/>
      <c r="BSM68" s="196"/>
      <c r="BSN68" s="196">
        <v>34.562800000000003</v>
      </c>
      <c r="BSO68" s="196">
        <f t="shared" si="169"/>
        <v>34.562800000000003</v>
      </c>
      <c r="BSP68" s="196">
        <f t="shared" si="170"/>
        <v>34.695716000000004</v>
      </c>
      <c r="BSQ68" s="196"/>
      <c r="BSR68" s="196">
        <f t="shared" si="171"/>
        <v>0</v>
      </c>
      <c r="BSS68" s="196"/>
      <c r="BST68" s="196">
        <v>3.7796199999999995E-2</v>
      </c>
      <c r="BSU68" s="196"/>
      <c r="BSV68" s="196"/>
      <c r="BSW68" s="196">
        <v>2.8430169999999998E-2</v>
      </c>
      <c r="BSX68" s="196">
        <f t="shared" si="172"/>
        <v>6.6226369999999993E-2</v>
      </c>
      <c r="BSY68" s="196"/>
      <c r="BSZ68" s="196">
        <v>2.048701E-2</v>
      </c>
      <c r="BTA68" s="196">
        <v>1.153E-5</v>
      </c>
      <c r="BTB68" s="196"/>
      <c r="BTC68" s="196"/>
      <c r="BTD68" s="196">
        <f t="shared" si="173"/>
        <v>2.0498539999999999E-2</v>
      </c>
      <c r="BTE68" s="196"/>
      <c r="BTF68" s="196"/>
      <c r="BTG68" s="196"/>
      <c r="BTH68" s="196"/>
      <c r="BTI68" s="196"/>
      <c r="BTJ68" s="196">
        <f t="shared" si="174"/>
        <v>0</v>
      </c>
      <c r="BTK68" s="196"/>
      <c r="BTL68" s="196"/>
      <c r="BTM68" s="196"/>
      <c r="BTN68" s="196"/>
      <c r="BTO68" s="196">
        <v>12.970111350000002</v>
      </c>
      <c r="BTP68" s="196">
        <f t="shared" si="175"/>
        <v>12.970111350000002</v>
      </c>
      <c r="BTQ68" s="196">
        <f t="shared" si="176"/>
        <v>13.056836260000001</v>
      </c>
      <c r="BTR68" s="196"/>
      <c r="BTS68" s="196"/>
      <c r="BTT68" s="196"/>
      <c r="BTU68" s="196"/>
      <c r="BTV68" s="196">
        <f t="shared" si="177"/>
        <v>0</v>
      </c>
      <c r="BTW68" s="196"/>
      <c r="BTX68" s="196"/>
      <c r="BTY68" s="196"/>
      <c r="BTZ68" s="196"/>
      <c r="BUA68" s="196">
        <f>0.14437-0.12583333</f>
        <v>1.8536670000000005E-2</v>
      </c>
      <c r="BUB68" s="196">
        <f t="shared" si="178"/>
        <v>1.8536670000000005E-2</v>
      </c>
      <c r="BUC68" s="196"/>
      <c r="BUD68" s="196"/>
      <c r="BUE68" s="196"/>
      <c r="BUF68" s="196"/>
      <c r="BUG68" s="196"/>
      <c r="BUH68" s="196">
        <f t="shared" si="179"/>
        <v>0</v>
      </c>
      <c r="BUI68" s="196"/>
      <c r="BUJ68" s="196"/>
      <c r="BUK68" s="196"/>
      <c r="BUL68" s="196"/>
      <c r="BUM68" s="196"/>
      <c r="BUN68" s="196">
        <f t="shared" si="180"/>
        <v>0</v>
      </c>
      <c r="BUO68" s="196"/>
      <c r="BUP68" s="196"/>
      <c r="BUQ68" s="196">
        <f t="shared" si="181"/>
        <v>0</v>
      </c>
      <c r="BUR68" s="196">
        <f t="shared" si="182"/>
        <v>1.8536670000000005E-2</v>
      </c>
      <c r="BUS68" s="196"/>
      <c r="BUT68" s="196"/>
      <c r="BUU68" s="196"/>
      <c r="BUV68" s="196">
        <f t="shared" si="183"/>
        <v>0</v>
      </c>
      <c r="BUW68" s="196"/>
      <c r="BUX68" s="196"/>
      <c r="BUY68" s="196"/>
      <c r="BUZ68" s="196"/>
      <c r="BVA68" s="196"/>
      <c r="BVB68" s="196">
        <f t="shared" si="184"/>
        <v>0</v>
      </c>
      <c r="BVC68" s="196">
        <v>4.1198999999999993E-3</v>
      </c>
      <c r="BVD68" s="196"/>
      <c r="BVE68" s="196"/>
      <c r="BVF68" s="196"/>
      <c r="BVG68" s="196"/>
      <c r="BVH68" s="196">
        <f t="shared" si="185"/>
        <v>4.1198999999999993E-3</v>
      </c>
      <c r="BVI68" s="196"/>
      <c r="BVJ68" s="196"/>
      <c r="BVK68" s="196"/>
      <c r="BVL68" s="196"/>
      <c r="BVM68" s="196"/>
      <c r="BVN68" s="196">
        <f t="shared" si="206"/>
        <v>0</v>
      </c>
      <c r="BVO68" s="196"/>
      <c r="BVP68" s="196"/>
      <c r="BVQ68" s="196"/>
      <c r="BVR68" s="196"/>
      <c r="BVS68" s="196"/>
      <c r="BVT68" s="196">
        <f t="shared" si="186"/>
        <v>0</v>
      </c>
      <c r="BVU68" s="196">
        <f t="shared" si="187"/>
        <v>4.1198999999999993E-3</v>
      </c>
      <c r="BVV68" s="196">
        <f t="shared" si="244"/>
        <v>47.996040180903798</v>
      </c>
      <c r="BVW68" s="196"/>
      <c r="BVX68" s="196"/>
      <c r="BVY68" s="196"/>
      <c r="BVZ68" s="196"/>
      <c r="BWA68" s="196"/>
      <c r="BWB68" s="196">
        <f t="shared" si="245"/>
        <v>0</v>
      </c>
      <c r="BWC68" s="196"/>
      <c r="BWD68" s="196"/>
      <c r="BWE68" s="196"/>
      <c r="BWF68" s="196"/>
      <c r="BWG68" s="196"/>
      <c r="BWH68" s="196">
        <f t="shared" si="204"/>
        <v>0</v>
      </c>
      <c r="BWI68" s="196"/>
      <c r="BWJ68" s="196"/>
      <c r="BWK68" s="196"/>
      <c r="BWL68" s="196"/>
      <c r="BWM68" s="196"/>
      <c r="BWN68" s="196">
        <f t="shared" si="209"/>
        <v>0</v>
      </c>
      <c r="BWO68" s="196"/>
      <c r="BWP68" s="196"/>
      <c r="BWQ68" s="196"/>
      <c r="BWR68" s="196"/>
      <c r="BWS68" s="196"/>
      <c r="BWT68" s="196">
        <f t="shared" si="210"/>
        <v>0</v>
      </c>
      <c r="BWU68" s="196"/>
      <c r="BWV68" s="196">
        <f t="shared" si="246"/>
        <v>0</v>
      </c>
      <c r="BWW68" s="196">
        <f t="shared" si="247"/>
        <v>0</v>
      </c>
      <c r="BWX68" s="196"/>
      <c r="BWY68" s="196"/>
      <c r="BWZ68" s="196"/>
      <c r="BXA68" s="196"/>
      <c r="BXB68" s="196">
        <f t="shared" si="190"/>
        <v>0</v>
      </c>
      <c r="BXC68" s="196"/>
      <c r="BXD68" s="196"/>
      <c r="BXE68" s="196"/>
      <c r="BXF68" s="196"/>
      <c r="BXG68" s="196"/>
      <c r="BXH68" s="196">
        <f t="shared" si="191"/>
        <v>0</v>
      </c>
      <c r="BXI68" s="196"/>
      <c r="BXJ68" s="196"/>
      <c r="BXK68" s="196"/>
      <c r="BXL68" s="196"/>
      <c r="BXM68" s="196"/>
      <c r="BXN68" s="196">
        <f t="shared" si="192"/>
        <v>0</v>
      </c>
      <c r="BXO68" s="196"/>
      <c r="BXP68" s="196"/>
      <c r="BXQ68" s="196"/>
      <c r="BXR68" s="196"/>
      <c r="BXS68" s="196"/>
      <c r="BXT68" s="196">
        <f t="shared" si="193"/>
        <v>0</v>
      </c>
      <c r="BXU68" s="196">
        <f t="shared" si="194"/>
        <v>0</v>
      </c>
      <c r="BXV68" s="196"/>
      <c r="BXW68" s="196"/>
      <c r="BXX68" s="196"/>
      <c r="BXY68" s="196">
        <f t="shared" si="195"/>
        <v>0</v>
      </c>
      <c r="BXZ68" s="196"/>
      <c r="BYA68" s="196"/>
      <c r="BYB68" s="196"/>
      <c r="BYC68" s="196"/>
      <c r="BYD68" s="196"/>
      <c r="BYE68" s="196">
        <f t="shared" si="196"/>
        <v>0</v>
      </c>
      <c r="BYF68" s="196"/>
      <c r="BYG68" s="196"/>
      <c r="BYH68" s="196"/>
      <c r="BYI68" s="196"/>
      <c r="BYJ68" s="196"/>
      <c r="BYK68" s="196">
        <f t="shared" si="207"/>
        <v>0</v>
      </c>
      <c r="BYL68" s="196"/>
      <c r="BYM68" s="196"/>
      <c r="BYN68" s="196"/>
      <c r="BYO68" s="196"/>
      <c r="BYP68" s="196"/>
      <c r="BYQ68" s="196">
        <f t="shared" si="205"/>
        <v>0</v>
      </c>
      <c r="BYR68" s="196"/>
      <c r="BYS68" s="196"/>
      <c r="BYT68" s="196"/>
      <c r="BYU68" s="196"/>
      <c r="BYV68" s="196">
        <f t="shared" si="197"/>
        <v>0</v>
      </c>
      <c r="BYW68" s="196">
        <f t="shared" si="198"/>
        <v>0</v>
      </c>
      <c r="BYX68" s="196"/>
      <c r="BYY68" s="196">
        <f t="shared" si="199"/>
        <v>0</v>
      </c>
      <c r="BYZ68" s="196"/>
      <c r="BZA68" s="196"/>
      <c r="BZB68" s="196"/>
      <c r="BZC68" s="196"/>
      <c r="BZD68" s="196"/>
      <c r="BZE68" s="196">
        <f t="shared" si="200"/>
        <v>0</v>
      </c>
      <c r="BZF68" s="196"/>
      <c r="BZG68" s="196"/>
      <c r="BZH68" s="196"/>
      <c r="BZI68" s="196"/>
      <c r="BZJ68" s="196">
        <f t="shared" si="201"/>
        <v>0</v>
      </c>
      <c r="BZK68" s="196"/>
      <c r="BZL68" s="196"/>
      <c r="BZM68" s="196"/>
      <c r="BZN68" s="196"/>
      <c r="BZO68" s="196"/>
      <c r="BZP68" s="196">
        <f t="shared" si="229"/>
        <v>0</v>
      </c>
      <c r="BZQ68" s="196">
        <f t="shared" si="202"/>
        <v>0</v>
      </c>
      <c r="BZR68" s="196">
        <f t="shared" si="203"/>
        <v>0</v>
      </c>
      <c r="BZS68" s="198"/>
      <c r="BZT68" s="198"/>
      <c r="BZU68" s="198"/>
      <c r="BZV68" s="198"/>
      <c r="BZW68" s="198"/>
      <c r="BZX68" s="198"/>
      <c r="BZY68" s="198"/>
      <c r="BZZ68" s="198"/>
      <c r="CAA68" s="198"/>
      <c r="CAB68" s="198"/>
      <c r="CAC68" s="198"/>
      <c r="CAD68" s="198"/>
      <c r="CAE68" s="198"/>
      <c r="CAF68" s="198"/>
      <c r="CAG68" s="198"/>
      <c r="CAH68" s="198"/>
      <c r="CAI68" s="198"/>
      <c r="CAJ68" s="198"/>
      <c r="CAK68" s="198"/>
      <c r="CAL68" s="198"/>
      <c r="CAM68" s="198"/>
      <c r="CAN68" s="198"/>
      <c r="CAO68" s="198"/>
      <c r="CAP68" s="199"/>
      <c r="CAQ68" s="211"/>
      <c r="CAR68" s="211"/>
      <c r="CAS68" s="198"/>
      <c r="CAT68" s="199"/>
      <c r="CAU68" s="233"/>
      <c r="CAV68" s="233"/>
      <c r="CAW68" s="198"/>
      <c r="CAX68" s="198"/>
      <c r="CAY68" s="198"/>
      <c r="CAZ68" s="198"/>
      <c r="CBA68" s="198"/>
      <c r="CBB68" s="198"/>
      <c r="CBC68" s="198"/>
      <c r="CBD68" s="198"/>
      <c r="CBE68" s="198"/>
      <c r="CBF68" s="198"/>
      <c r="CBG68" s="198"/>
      <c r="CBH68" s="198"/>
      <c r="CBI68" s="198"/>
      <c r="CBJ68" s="198"/>
      <c r="CBK68" s="198"/>
      <c r="CBL68" s="198"/>
      <c r="CBM68" s="198"/>
      <c r="CBN68" s="198"/>
      <c r="CBO68" s="198"/>
      <c r="CBP68" s="198"/>
      <c r="CBQ68" s="198"/>
      <c r="CBR68" s="198"/>
      <c r="CBS68" s="198"/>
      <c r="CBT68" s="198"/>
      <c r="CBU68" s="198"/>
      <c r="CBV68" s="198"/>
      <c r="CBW68" s="198"/>
      <c r="CBX68" s="198"/>
      <c r="CBY68" s="198"/>
      <c r="CBZ68" s="198"/>
      <c r="CCA68" s="198"/>
      <c r="CCB68" s="198"/>
      <c r="CCC68" s="198"/>
      <c r="CCD68" s="198"/>
      <c r="CCE68" s="198"/>
      <c r="CCF68" s="198"/>
      <c r="CCG68" s="198"/>
      <c r="CCH68" s="198"/>
      <c r="CCI68" s="198"/>
      <c r="CCJ68" s="198"/>
      <c r="CCK68" s="198"/>
      <c r="CCL68" s="198"/>
      <c r="CCM68" s="198"/>
      <c r="CCN68" s="198"/>
      <c r="CCO68" s="198"/>
      <c r="CCP68" s="198"/>
      <c r="CCQ68" s="198"/>
      <c r="CCR68" s="199"/>
      <c r="CCS68" s="258">
        <f t="shared" si="248"/>
        <v>9.4877515099999989</v>
      </c>
      <c r="CCT68" s="258"/>
      <c r="CCU68" s="258"/>
      <c r="CCV68" s="197"/>
      <c r="CCW68" s="198"/>
      <c r="CCX68" s="199"/>
    </row>
    <row r="69" spans="1:2130" s="200" customFormat="1" ht="19.5" customHeight="1" outlineLevel="1" x14ac:dyDescent="0.2">
      <c r="A69" s="203" t="s">
        <v>26</v>
      </c>
      <c r="B69" s="195">
        <v>35.694577799999998</v>
      </c>
      <c r="C69" s="195">
        <v>27.38415045</v>
      </c>
      <c r="D69" s="195">
        <v>32.052090979999996</v>
      </c>
      <c r="E69" s="195">
        <v>37.652465210000003</v>
      </c>
      <c r="F69" s="195">
        <v>45.49932651000001</v>
      </c>
      <c r="G69" s="195">
        <v>37.725808999999998</v>
      </c>
      <c r="H69" s="195">
        <v>55.414316200000002</v>
      </c>
      <c r="I69" s="195">
        <v>30.465160929999996</v>
      </c>
      <c r="J69" s="195">
        <v>32.520941139999998</v>
      </c>
      <c r="K69" s="195">
        <v>43.368072560001394</v>
      </c>
      <c r="L69" s="195">
        <v>30.514447500000006</v>
      </c>
      <c r="M69" s="195">
        <v>88.821568960000008</v>
      </c>
      <c r="N69" s="195">
        <v>46.310889630000005</v>
      </c>
      <c r="O69" s="195">
        <v>507.32423871000128</v>
      </c>
      <c r="P69" s="195">
        <v>0.50125480000000111</v>
      </c>
      <c r="Q69" s="195">
        <v>0.34838446999999995</v>
      </c>
      <c r="R69" s="195">
        <v>0.69286508000000002</v>
      </c>
      <c r="S69" s="195">
        <v>2.6477624299999998</v>
      </c>
      <c r="T69" s="195">
        <v>0.70485624999999996</v>
      </c>
      <c r="U69" s="195">
        <v>4.8951230300000006</v>
      </c>
      <c r="V69" s="195">
        <v>0.28653322999999997</v>
      </c>
      <c r="W69" s="195">
        <v>1.6672041599999998</v>
      </c>
      <c r="X69" s="195">
        <v>0.71697581000000021</v>
      </c>
      <c r="Y69" s="195">
        <v>1.7938016799999998</v>
      </c>
      <c r="Z69" s="195">
        <v>1.9616568799999987</v>
      </c>
      <c r="AA69" s="195">
        <v>6.4261717599999981</v>
      </c>
      <c r="AB69" s="195">
        <v>0.63595591000000007</v>
      </c>
      <c r="AC69" s="195">
        <v>0.62008909000000012</v>
      </c>
      <c r="AD69" s="195">
        <v>0.84355362</v>
      </c>
      <c r="AE69" s="195">
        <v>1.2391523699999996</v>
      </c>
      <c r="AF69" s="195">
        <v>3.3387509899999994</v>
      </c>
      <c r="AG69" s="195">
        <v>1.8477936099999999</v>
      </c>
      <c r="AH69" s="195">
        <v>2.8316583799999995</v>
      </c>
      <c r="AI69" s="195">
        <v>0.33608293000000083</v>
      </c>
      <c r="AJ69" s="195">
        <v>1.18919748</v>
      </c>
      <c r="AK69" s="195">
        <v>0.32735343</v>
      </c>
      <c r="AL69" s="195">
        <v>6.5320858299999998</v>
      </c>
      <c r="AM69" s="195">
        <v>21.192131610000001</v>
      </c>
      <c r="AN69" s="195">
        <v>1.0420667699999999</v>
      </c>
      <c r="AO69" s="195">
        <v>2.789385540000004</v>
      </c>
      <c r="AP69" s="195">
        <v>4.3394280999999983</v>
      </c>
      <c r="AQ69" s="195">
        <v>3.2712576999999996</v>
      </c>
      <c r="AR69" s="195">
        <v>1.4344546899999999</v>
      </c>
      <c r="AS69" s="195">
        <v>12.876592800000001</v>
      </c>
      <c r="AT69" s="195">
        <v>3.5603649500000003</v>
      </c>
      <c r="AU69" s="195">
        <v>1.4383196200000001</v>
      </c>
      <c r="AV69" s="195">
        <v>0.59457139999999853</v>
      </c>
      <c r="AW69" s="195">
        <v>5.5932559699999995</v>
      </c>
      <c r="AX69" s="195">
        <v>1.4569552899999998</v>
      </c>
      <c r="AY69" s="195">
        <v>1.0749418100000001</v>
      </c>
      <c r="AZ69" s="195">
        <v>1.2489864700000002</v>
      </c>
      <c r="BA69" s="195">
        <v>1.33932658</v>
      </c>
      <c r="BB69" s="195">
        <v>1.1517318300000001</v>
      </c>
      <c r="BC69" s="195">
        <v>6.2719419800000002</v>
      </c>
      <c r="BD69" s="195">
        <v>0.52236623999999998</v>
      </c>
      <c r="BE69" s="195">
        <v>0.47392959999999995</v>
      </c>
      <c r="BF69" s="195">
        <v>0.58139920999999994</v>
      </c>
      <c r="BG69" s="195">
        <v>0.44379887000000007</v>
      </c>
      <c r="BH69" s="195">
        <v>0.24857677000000003</v>
      </c>
      <c r="BI69" s="195">
        <v>2.2700706899999998</v>
      </c>
      <c r="BJ69" s="195">
        <v>0.76093489999999997</v>
      </c>
      <c r="BK69" s="195">
        <v>0.76093489999999997</v>
      </c>
      <c r="BL69" s="195">
        <v>27.772796340000003</v>
      </c>
      <c r="BM69" s="195">
        <v>2.1579900400000005</v>
      </c>
      <c r="BN69" s="195">
        <v>0.53847272000000002</v>
      </c>
      <c r="BO69" s="195">
        <v>1.1336806099999999</v>
      </c>
      <c r="BP69" s="195">
        <v>0.83269283999999999</v>
      </c>
      <c r="BQ69" s="195">
        <v>4.66283621</v>
      </c>
      <c r="BR69" s="195">
        <v>1.5317708699999997</v>
      </c>
      <c r="BS69" s="195">
        <v>2.4803687600000002</v>
      </c>
      <c r="BT69" s="195">
        <v>0.29672495999999998</v>
      </c>
      <c r="BU69" s="195">
        <v>2.5679168799999998</v>
      </c>
      <c r="BV69" s="195">
        <v>3.1367441600000001</v>
      </c>
      <c r="BW69" s="195">
        <v>10.01352563</v>
      </c>
      <c r="BX69" s="195">
        <v>1.2062364999999999</v>
      </c>
      <c r="BY69" s="195">
        <v>0.45139110000000005</v>
      </c>
      <c r="BZ69" s="195">
        <v>2.2398959199999999</v>
      </c>
      <c r="CA69" s="195">
        <v>4.7441325100000009</v>
      </c>
      <c r="CB69" s="195">
        <v>0.22544039999999999</v>
      </c>
      <c r="CC69" s="195">
        <v>8.8670964300000001</v>
      </c>
      <c r="CD69" s="195">
        <v>0.24167490999999999</v>
      </c>
      <c r="CE69" s="195">
        <v>0.73846033999999994</v>
      </c>
      <c r="CF69" s="195">
        <v>1.1401502800000003</v>
      </c>
      <c r="CG69" s="195">
        <v>0.27279368000000004</v>
      </c>
      <c r="CH69" s="195">
        <v>2.3930792100000002</v>
      </c>
      <c r="CI69" s="195">
        <v>0.41875911000000005</v>
      </c>
      <c r="CJ69" s="195">
        <v>1.4338245999999999</v>
      </c>
      <c r="CK69" s="195">
        <v>1.5276522299999999</v>
      </c>
      <c r="CL69" s="195">
        <v>6.3810181599999991</v>
      </c>
      <c r="CM69" s="195">
        <v>9.7612540999999986</v>
      </c>
      <c r="CN69" s="195">
        <v>35.697791580000001</v>
      </c>
      <c r="CO69" s="195">
        <v>0.26875266000000003</v>
      </c>
      <c r="CP69" s="195">
        <v>0.26875266000000003</v>
      </c>
      <c r="CQ69" s="195">
        <v>0.84689993000000008</v>
      </c>
      <c r="CR69" s="195">
        <v>0.88110151000000014</v>
      </c>
      <c r="CS69" s="195">
        <v>0.42622624999999997</v>
      </c>
      <c r="CT69" s="195">
        <v>1.6333133500000001</v>
      </c>
      <c r="CU69" s="195">
        <v>0.80925782000000002</v>
      </c>
      <c r="CV69" s="195">
        <v>4.5967988600000007</v>
      </c>
      <c r="CW69" s="195">
        <v>0.41130736000000001</v>
      </c>
      <c r="CX69" s="195">
        <v>2.7413383300000009</v>
      </c>
      <c r="CY69" s="195">
        <v>2.1745876199999996</v>
      </c>
      <c r="CZ69" s="195">
        <v>0.58451469000000011</v>
      </c>
      <c r="DA69" s="195">
        <v>7.3659372000000012</v>
      </c>
      <c r="DB69" s="195">
        <v>13.277685200000002</v>
      </c>
      <c r="DC69" s="195">
        <v>0.70316634000000011</v>
      </c>
      <c r="DD69" s="195">
        <v>0.53763101000000002</v>
      </c>
      <c r="DE69" s="195">
        <v>0.50926958</v>
      </c>
      <c r="DF69" s="195">
        <v>2.2559876400000003</v>
      </c>
      <c r="DG69" s="195">
        <v>1.0655066199999998</v>
      </c>
      <c r="DH69" s="195">
        <v>5.0715611900000006</v>
      </c>
      <c r="DI69" s="195">
        <v>1.4398747299999999</v>
      </c>
      <c r="DJ69" s="195">
        <v>3.0104935099999994</v>
      </c>
      <c r="DK69" s="195">
        <v>0.65265172999999999</v>
      </c>
      <c r="DL69" s="195">
        <v>0.90308579999999994</v>
      </c>
      <c r="DM69" s="195">
        <v>1.62359287</v>
      </c>
      <c r="DN69" s="195">
        <v>7.6296986399999991</v>
      </c>
      <c r="DO69" s="195">
        <v>30.844496550000002</v>
      </c>
      <c r="DP69" s="195">
        <v>2.7382342599999996</v>
      </c>
      <c r="DQ69" s="195">
        <v>0.47211071999999998</v>
      </c>
      <c r="DR69" s="195">
        <v>0.81279735000000009</v>
      </c>
      <c r="DS69" s="195">
        <v>1.1674447400000001</v>
      </c>
      <c r="DT69" s="195">
        <v>5.1905870699999994</v>
      </c>
      <c r="DU69" s="195">
        <v>0.65671510999999994</v>
      </c>
      <c r="DV69" s="195">
        <v>5.9259981300000009</v>
      </c>
      <c r="DW69" s="195">
        <v>1.1742310900000001</v>
      </c>
      <c r="DX69" s="195">
        <v>0.46337827000000004</v>
      </c>
      <c r="DY69" s="195">
        <v>1.2014647799999998</v>
      </c>
      <c r="DZ69" s="195">
        <v>9.4217873800000014</v>
      </c>
      <c r="EA69" s="195">
        <v>0.67317733999999996</v>
      </c>
      <c r="EB69" s="195">
        <v>2.2646918599999997</v>
      </c>
      <c r="EC69" s="195">
        <v>1.5464072699999998</v>
      </c>
      <c r="ED69" s="195">
        <v>5.8428410300000007</v>
      </c>
      <c r="EE69" s="195">
        <v>0.88334718000000001</v>
      </c>
      <c r="EF69" s="195">
        <v>11.210464679999999</v>
      </c>
      <c r="EG69" s="195">
        <v>0.67950541000000009</v>
      </c>
      <c r="EH69" s="195">
        <v>1.3411005499999999</v>
      </c>
      <c r="EI69" s="195">
        <v>1.2823558399999999</v>
      </c>
      <c r="EJ69" s="195">
        <v>0.23285274000000003</v>
      </c>
      <c r="EK69" s="195">
        <v>3.5358145400000001</v>
      </c>
      <c r="EL69" s="195">
        <v>0.45096932000000001</v>
      </c>
      <c r="EM69" s="195">
        <v>0.55878108000000004</v>
      </c>
      <c r="EN69" s="195">
        <v>1.0097504000000002</v>
      </c>
      <c r="EO69" s="195">
        <v>30.36840407</v>
      </c>
      <c r="EP69" s="195">
        <v>1.7236984300000002</v>
      </c>
      <c r="EQ69" s="195">
        <v>1.1635922699999997</v>
      </c>
      <c r="ER69" s="195">
        <v>0.53055573</v>
      </c>
      <c r="ES69" s="195">
        <v>3.41784643</v>
      </c>
      <c r="ET69" s="195">
        <v>0.6179719199999999</v>
      </c>
      <c r="EU69" s="195">
        <v>0.57400916999999996</v>
      </c>
      <c r="EV69" s="195">
        <v>0.75676279999999996</v>
      </c>
      <c r="EW69" s="195">
        <v>0.10204798</v>
      </c>
      <c r="EX69" s="195">
        <v>1.2591138400000002</v>
      </c>
      <c r="EY69" s="195">
        <v>3.3099057100000002</v>
      </c>
      <c r="EZ69" s="195">
        <v>0.29066592000000002</v>
      </c>
      <c r="FA69" s="195">
        <v>1.0270286399999999</v>
      </c>
      <c r="FB69" s="195">
        <v>0.67305657000000008</v>
      </c>
      <c r="FC69" s="195">
        <v>1.9017455999999999</v>
      </c>
      <c r="FD69" s="195">
        <v>1.044492320000006</v>
      </c>
      <c r="FE69" s="195">
        <v>4.9369890500000064</v>
      </c>
      <c r="FF69" s="195">
        <v>1.1279857</v>
      </c>
      <c r="FG69" s="195">
        <v>1.8580310499999999</v>
      </c>
      <c r="FH69" s="195">
        <v>1.52842126</v>
      </c>
      <c r="FI69" s="195">
        <v>1.2242568399999998</v>
      </c>
      <c r="FJ69" s="195">
        <v>5.7386948499999999</v>
      </c>
      <c r="FK69" s="195">
        <v>1.4895317399999999</v>
      </c>
      <c r="FL69" s="195">
        <v>0.65369407000000002</v>
      </c>
      <c r="FM69" s="195">
        <v>0.74725220999999997</v>
      </c>
      <c r="FN69" s="195">
        <v>1.4608440699999998</v>
      </c>
      <c r="FO69" s="195">
        <v>4.35132209</v>
      </c>
      <c r="FP69" s="195">
        <v>21.754758130000006</v>
      </c>
      <c r="FQ69" s="195">
        <v>0.77771361999999999</v>
      </c>
      <c r="FR69" s="195">
        <v>0.77771361999999999</v>
      </c>
      <c r="FS69" s="195">
        <v>0.13271547</v>
      </c>
      <c r="FT69" s="195">
        <v>1.2401964300000001</v>
      </c>
      <c r="FU69" s="195">
        <v>5.2378549499999991</v>
      </c>
      <c r="FV69" s="195">
        <v>0.56682911000000002</v>
      </c>
      <c r="FW69" s="195">
        <v>1.2537265299999998</v>
      </c>
      <c r="FX69" s="195">
        <v>8.4313224899999994</v>
      </c>
      <c r="FY69" s="195">
        <v>0.53297700000000003</v>
      </c>
      <c r="FZ69" s="195">
        <v>2.2007940600000002</v>
      </c>
      <c r="GA69" s="195">
        <v>1.0650926999999999</v>
      </c>
      <c r="GB69" s="195">
        <v>0.47214581999999994</v>
      </c>
      <c r="GC69" s="195">
        <v>1.6837403300000005</v>
      </c>
      <c r="GD69" s="195">
        <v>5.9547499100000003</v>
      </c>
      <c r="GE69" s="195">
        <v>0.9230083200000001</v>
      </c>
      <c r="GF69" s="195">
        <v>2.6127287899999811</v>
      </c>
      <c r="GG69" s="195">
        <v>0.76885194000000001</v>
      </c>
      <c r="GH69" s="195">
        <v>0.49742523999999994</v>
      </c>
      <c r="GI69" s="195">
        <v>0.27352959999999998</v>
      </c>
      <c r="GJ69" s="195">
        <v>5.075543889999981</v>
      </c>
      <c r="GK69" s="195">
        <v>0.42730927000000002</v>
      </c>
      <c r="GL69" s="195">
        <v>2.6810855899999995</v>
      </c>
      <c r="GM69" s="195">
        <v>1.8601157000000001</v>
      </c>
      <c r="GN69" s="195">
        <v>1.4222261300000001</v>
      </c>
      <c r="GO69" s="195">
        <v>2.2835010399999991</v>
      </c>
      <c r="GP69" s="195">
        <v>8.674237729999998</v>
      </c>
      <c r="GQ69" s="195">
        <v>28.913567639999975</v>
      </c>
      <c r="GR69" s="195">
        <v>0.33978122000000005</v>
      </c>
      <c r="GS69" s="195">
        <v>0.67302883000000002</v>
      </c>
      <c r="GT69" s="195">
        <v>0.32579932</v>
      </c>
      <c r="GU69" s="195">
        <v>0.25012144000000003</v>
      </c>
      <c r="GV69" s="195">
        <v>0.88179381000000001</v>
      </c>
      <c r="GW69" s="195">
        <v>2.4705246199999999</v>
      </c>
      <c r="GX69" s="195">
        <v>1.1982812899999999</v>
      </c>
      <c r="GY69" s="195">
        <v>2.6861507699999998</v>
      </c>
      <c r="GZ69" s="195">
        <v>0.43506529000000005</v>
      </c>
      <c r="HA69" s="195">
        <v>0.32356184999999998</v>
      </c>
      <c r="HB69" s="195">
        <v>0.77006423999999996</v>
      </c>
      <c r="HC69" s="195">
        <v>5.4131234399999997</v>
      </c>
      <c r="HD69" s="195">
        <v>0.93774671000000009</v>
      </c>
      <c r="HE69" s="195">
        <v>1.6280825799999998</v>
      </c>
      <c r="HF69" s="195">
        <v>0.5205952399999999</v>
      </c>
      <c r="HG69" s="195">
        <v>0.71157944000000006</v>
      </c>
      <c r="HH69" s="195">
        <v>3.8830489100000003</v>
      </c>
      <c r="HI69" s="195">
        <v>7.6810528800000002</v>
      </c>
      <c r="HJ69" s="195">
        <v>0.76025543000000007</v>
      </c>
      <c r="HK69" s="195">
        <v>0.57205630000000018</v>
      </c>
      <c r="HL69" s="195">
        <v>0.92696627999999992</v>
      </c>
      <c r="HM69" s="195">
        <v>0.50263467999999989</v>
      </c>
      <c r="HN69" s="195">
        <v>1.5254062800000001</v>
      </c>
      <c r="HO69" s="195">
        <v>4.2873189700000003</v>
      </c>
      <c r="HP69" s="195">
        <v>3.1454303499999998</v>
      </c>
      <c r="HQ69" s="195">
        <v>0.77938614000000006</v>
      </c>
      <c r="HR69" s="195">
        <v>0.58840165999999883</v>
      </c>
      <c r="HS69" s="195">
        <v>4.5132181499999984</v>
      </c>
      <c r="HT69" s="195">
        <v>24.303925319999998</v>
      </c>
      <c r="HU69" s="195">
        <v>0.16879037999999996</v>
      </c>
      <c r="HV69" s="195">
        <v>0.19008968000000001</v>
      </c>
      <c r="HW69" s="195">
        <v>0.35888005999999995</v>
      </c>
      <c r="HX69" s="195">
        <v>0.20860728000000001</v>
      </c>
      <c r="HY69" s="195">
        <v>2.3701058300000004</v>
      </c>
      <c r="HZ69" s="195">
        <v>1.0904174199999999</v>
      </c>
      <c r="IA69" s="195">
        <v>0.80503864000000003</v>
      </c>
      <c r="IB69" s="195">
        <v>1.4796363600000002</v>
      </c>
      <c r="IC69" s="195">
        <v>5.9538055300000012</v>
      </c>
      <c r="ID69" s="195">
        <v>1.1439687000000001</v>
      </c>
      <c r="IE69" s="195">
        <v>1.0938307499999997</v>
      </c>
      <c r="IF69" s="195">
        <v>0.49480535999999997</v>
      </c>
      <c r="IG69" s="195">
        <v>0.36713357000000008</v>
      </c>
      <c r="IH69" s="195">
        <v>0.96989929999999991</v>
      </c>
      <c r="II69" s="195">
        <v>4.0696376799999996</v>
      </c>
      <c r="IJ69" s="195">
        <v>1.7427259799999999</v>
      </c>
      <c r="IK69" s="195">
        <v>1.0903684199999997</v>
      </c>
      <c r="IL69" s="195">
        <v>0.4229888</v>
      </c>
      <c r="IM69" s="195">
        <v>0.27239206999999999</v>
      </c>
      <c r="IN69" s="195">
        <v>0.71490549999999997</v>
      </c>
      <c r="IO69" s="195">
        <v>4.2433807699999999</v>
      </c>
      <c r="IP69" s="195">
        <v>1.5378869399999999</v>
      </c>
      <c r="IQ69" s="195">
        <v>0.17451672999999868</v>
      </c>
      <c r="IR69" s="195">
        <v>2.8132004199999998</v>
      </c>
      <c r="IS69" s="195">
        <v>1.4213149599999997</v>
      </c>
      <c r="IT69" s="195">
        <v>0.44433088999999998</v>
      </c>
      <c r="IU69" s="195">
        <v>6.391249939999998</v>
      </c>
      <c r="IV69" s="195">
        <v>21.016953979999997</v>
      </c>
      <c r="IW69" s="195">
        <v>1.5005097699999999</v>
      </c>
      <c r="IX69" s="195">
        <v>0.36691012000000006</v>
      </c>
      <c r="IY69" s="195">
        <v>0.30838575999999995</v>
      </c>
      <c r="IZ69" s="195">
        <v>0.31938662000000001</v>
      </c>
      <c r="JA69" s="195">
        <v>0.77668484999999998</v>
      </c>
      <c r="JB69" s="195">
        <v>3.2718771199999996</v>
      </c>
      <c r="JC69" s="195">
        <v>0.12538088</v>
      </c>
      <c r="JD69" s="195">
        <v>1.0579840199999999</v>
      </c>
      <c r="JE69" s="195">
        <v>0.52992402999999999</v>
      </c>
      <c r="JF69" s="195">
        <v>0.68694742999999991</v>
      </c>
      <c r="JG69" s="195">
        <v>0.31452051000000003</v>
      </c>
      <c r="JH69" s="195">
        <v>2.7147568699999995</v>
      </c>
      <c r="JI69" s="195">
        <v>3.3735930999999995</v>
      </c>
      <c r="JJ69" s="195">
        <v>0.14058860000000001</v>
      </c>
      <c r="JK69" s="195">
        <v>2.3754753600000003</v>
      </c>
      <c r="JL69" s="195">
        <v>0.82077933999999997</v>
      </c>
      <c r="JM69" s="195">
        <v>0.89263454999999936</v>
      </c>
      <c r="JN69" s="195">
        <v>7.6030709499999993</v>
      </c>
      <c r="JO69" s="195">
        <v>0.52017511999999999</v>
      </c>
      <c r="JP69" s="195">
        <v>1.4328048500000004</v>
      </c>
      <c r="JQ69" s="195">
        <v>0.25324507000000002</v>
      </c>
      <c r="JR69" s="195">
        <v>1.0622767399999999</v>
      </c>
      <c r="JS69" s="195">
        <v>5.0707153699999994</v>
      </c>
      <c r="JT69" s="195">
        <v>8.3392171499999996</v>
      </c>
      <c r="JU69" s="195">
        <v>0.73392584999999999</v>
      </c>
      <c r="JV69" s="195">
        <v>0.73392584999999999</v>
      </c>
      <c r="JW69" s="195">
        <v>22.662847939999995</v>
      </c>
      <c r="JX69" s="195">
        <v>0.48911595000000002</v>
      </c>
      <c r="JY69" s="195">
        <v>0.39278024000000006</v>
      </c>
      <c r="JZ69" s="195">
        <v>0.13058602</v>
      </c>
      <c r="KA69" s="195">
        <v>1.0124822100000002</v>
      </c>
      <c r="KB69" s="195">
        <v>0.87067560999999993</v>
      </c>
      <c r="KC69" s="195">
        <v>0.77538709000000006</v>
      </c>
      <c r="KD69" s="195">
        <v>0.79343313999999998</v>
      </c>
      <c r="KE69" s="195">
        <v>0.72904551000000006</v>
      </c>
      <c r="KF69" s="195">
        <v>0.65105267</v>
      </c>
      <c r="KG69" s="195">
        <v>3.8195940200000003</v>
      </c>
      <c r="KH69" s="195">
        <v>2.0152864699999999</v>
      </c>
      <c r="KI69" s="195">
        <v>1.7767380199999996</v>
      </c>
      <c r="KJ69" s="195">
        <v>1.8902649100000002</v>
      </c>
      <c r="KK69" s="195">
        <v>1.1372981299999998</v>
      </c>
      <c r="KL69" s="195">
        <v>1.7404721999999999</v>
      </c>
      <c r="KM69" s="195">
        <v>8.560059729999999</v>
      </c>
      <c r="KN69" s="195">
        <v>0.58998666</v>
      </c>
      <c r="KO69" s="195">
        <v>1.0010961600000001</v>
      </c>
      <c r="KP69" s="195">
        <v>1.1555790500000001</v>
      </c>
      <c r="KQ69" s="195">
        <v>0.51110158000000006</v>
      </c>
      <c r="KR69" s="195">
        <v>0.93055641999999994</v>
      </c>
      <c r="KS69" s="195">
        <v>4.1883198700000008</v>
      </c>
      <c r="KT69" s="195">
        <v>0.36388379999999998</v>
      </c>
      <c r="KU69" s="195">
        <v>0.91116230999999992</v>
      </c>
      <c r="KV69" s="195">
        <v>1.1963273699999997</v>
      </c>
      <c r="KW69" s="195">
        <v>2.4713734799999996</v>
      </c>
      <c r="KX69" s="195">
        <v>20.051829309999999</v>
      </c>
      <c r="KY69" s="195">
        <v>2.0084615599999998</v>
      </c>
      <c r="KZ69" s="195">
        <v>1.1474287000000021</v>
      </c>
      <c r="LA69" s="195">
        <v>3.1558902600000018</v>
      </c>
      <c r="LB69" s="195">
        <v>0.57565954000000008</v>
      </c>
      <c r="LC69" s="195">
        <v>0.56592166999999993</v>
      </c>
      <c r="LD69" s="195">
        <v>1.0035781500000001</v>
      </c>
      <c r="LE69" s="195">
        <v>1.9233311200000001</v>
      </c>
      <c r="LF69" s="195">
        <v>0.18977778999999997</v>
      </c>
      <c r="LG69" s="195">
        <v>4.2582682700000003</v>
      </c>
      <c r="LH69" s="195">
        <v>0.47152157</v>
      </c>
      <c r="LI69" s="195">
        <v>2.39509273</v>
      </c>
      <c r="LJ69" s="195">
        <v>1.5281496099999998</v>
      </c>
      <c r="LK69" s="195">
        <v>1.2098586699999998</v>
      </c>
      <c r="LL69" s="195">
        <v>3.2989954900000007</v>
      </c>
      <c r="LM69" s="195">
        <v>8.9036180700000003</v>
      </c>
      <c r="LN69" s="195">
        <v>0.73510277000000002</v>
      </c>
      <c r="LO69" s="195">
        <v>4.5702143499999996</v>
      </c>
      <c r="LP69" s="195">
        <v>0.65345352999999995</v>
      </c>
      <c r="LQ69" s="195">
        <v>0.72039162000000001</v>
      </c>
      <c r="LR69" s="195">
        <v>0.14240923999999999</v>
      </c>
      <c r="LS69" s="195">
        <v>6.8215715100000001</v>
      </c>
      <c r="LT69" s="195">
        <v>0.75074061999999986</v>
      </c>
      <c r="LU69" s="195">
        <v>0.98737563000000017</v>
      </c>
      <c r="LV69" s="195">
        <v>1.8172632199999998</v>
      </c>
      <c r="LW69" s="195">
        <v>0.44513099000000006</v>
      </c>
      <c r="LX69" s="195"/>
      <c r="LY69" s="195">
        <v>4.0005104600000001</v>
      </c>
      <c r="LZ69" s="195">
        <v>27.139858570000005</v>
      </c>
      <c r="MA69" s="195">
        <v>311.71936103999991</v>
      </c>
      <c r="MB69" s="195">
        <v>0.14862821999999998</v>
      </c>
      <c r="MC69" s="195">
        <v>1.1673056099999999</v>
      </c>
      <c r="MD69" s="195">
        <v>0.78932580999999991</v>
      </c>
      <c r="ME69" s="195">
        <v>0.46457669000000001</v>
      </c>
      <c r="MF69" s="195">
        <v>2.5698363299999998</v>
      </c>
      <c r="MG69" s="195">
        <v>0.91876108000000012</v>
      </c>
      <c r="MH69" s="195">
        <v>0.97993408000000015</v>
      </c>
      <c r="MI69" s="195">
        <v>2.3735543699999999</v>
      </c>
      <c r="MJ69" s="195">
        <v>0.43574601000000002</v>
      </c>
      <c r="MK69" s="195">
        <v>0.20599603</v>
      </c>
      <c r="ML69" s="195">
        <v>4.9139915700000003</v>
      </c>
      <c r="MM69" s="195">
        <v>0.41416693999999993</v>
      </c>
      <c r="MN69" s="195">
        <v>0.58704866999999994</v>
      </c>
      <c r="MO69" s="195">
        <v>1.3577005900000001</v>
      </c>
      <c r="MP69" s="195">
        <v>0.53633881000000005</v>
      </c>
      <c r="MQ69" s="195">
        <v>1.3166675100000003</v>
      </c>
      <c r="MR69" s="195">
        <v>4.2119225199999999</v>
      </c>
      <c r="MS69" s="195">
        <v>1.00059743</v>
      </c>
      <c r="MT69" s="195">
        <v>0.52693798000000003</v>
      </c>
      <c r="MU69" s="195">
        <v>2.31894329</v>
      </c>
      <c r="MV69" s="195">
        <v>1.5624208700000002</v>
      </c>
      <c r="MW69" s="195">
        <v>5.4088995700000009</v>
      </c>
      <c r="MX69" s="195">
        <v>1.20215652</v>
      </c>
      <c r="MY69" s="195">
        <v>0.26853309999999997</v>
      </c>
      <c r="MZ69" s="195">
        <v>1.4706896199999999</v>
      </c>
      <c r="NA69" s="195">
        <v>18.575339609999997</v>
      </c>
      <c r="NB69" s="195">
        <v>1.0656694499999999</v>
      </c>
      <c r="NC69" s="195">
        <v>1.0511038799999999</v>
      </c>
      <c r="ND69" s="195">
        <v>1.2254574499999999</v>
      </c>
      <c r="NE69" s="195">
        <v>3.34223078</v>
      </c>
      <c r="NF69" s="195">
        <v>1.3025837600000003</v>
      </c>
      <c r="NG69" s="195">
        <v>0.61060267999999995</v>
      </c>
      <c r="NH69" s="195">
        <v>0.62990847000000005</v>
      </c>
      <c r="NI69" s="195">
        <v>0.58028285999999996</v>
      </c>
      <c r="NJ69" s="195">
        <v>1.1414323399999999</v>
      </c>
      <c r="NK69" s="195">
        <v>4.26481011</v>
      </c>
      <c r="NL69" s="195">
        <v>0.50269949999999997</v>
      </c>
      <c r="NM69" s="195">
        <v>0.50341438999999999</v>
      </c>
      <c r="NN69" s="195">
        <v>0.77359235000000004</v>
      </c>
      <c r="NO69" s="195">
        <v>2.0799623400000002</v>
      </c>
      <c r="NP69" s="195">
        <v>0.53299038999999993</v>
      </c>
      <c r="NQ69" s="195">
        <v>4.3926589699999994</v>
      </c>
      <c r="NR69" s="195">
        <v>8.9423649999999993E-2</v>
      </c>
      <c r="NS69" s="195">
        <v>1.8847223500000001</v>
      </c>
      <c r="NT69" s="195">
        <v>0.17180363999999998</v>
      </c>
      <c r="NU69" s="195">
        <v>0.73777172999999996</v>
      </c>
      <c r="NV69" s="195">
        <v>2.5508092399999991</v>
      </c>
      <c r="NW69" s="195">
        <v>5.4345306099999995</v>
      </c>
      <c r="NX69" s="195">
        <v>17.434230469999999</v>
      </c>
      <c r="NY69" s="195">
        <v>0.28833413000000002</v>
      </c>
      <c r="NZ69" s="195">
        <v>1.5382263900000002</v>
      </c>
      <c r="OA69" s="195">
        <v>1.5757951600000002</v>
      </c>
      <c r="OB69" s="195">
        <v>3.4023556800000003</v>
      </c>
      <c r="OC69" s="195">
        <v>0.69098512000000001</v>
      </c>
      <c r="OD69" s="195">
        <v>0.47782968999999992</v>
      </c>
      <c r="OE69" s="195">
        <v>0.57005447000000009</v>
      </c>
      <c r="OF69" s="195">
        <v>0.71963487000000004</v>
      </c>
      <c r="OG69" s="195">
        <v>1.07018203</v>
      </c>
      <c r="OH69" s="195">
        <v>3.5286861799999998</v>
      </c>
      <c r="OI69" s="195">
        <v>2.7646546400000007</v>
      </c>
      <c r="OJ69" s="195">
        <v>1.7436996999999996</v>
      </c>
      <c r="OK69" s="195">
        <v>1.1113261699999999</v>
      </c>
      <c r="OL69" s="195">
        <v>0.70407960999999986</v>
      </c>
      <c r="OM69" s="195">
        <v>0.21960025000000002</v>
      </c>
      <c r="ON69" s="195">
        <v>6.5433603700000003</v>
      </c>
      <c r="OO69" s="195">
        <v>1.5097805200000001</v>
      </c>
      <c r="OP69" s="195">
        <v>0.56706443999999978</v>
      </c>
      <c r="OQ69" s="195">
        <v>0.90601962000000003</v>
      </c>
      <c r="OR69" s="195">
        <v>0.14617649999999999</v>
      </c>
      <c r="OS69" s="195">
        <v>0.54231161000000006</v>
      </c>
      <c r="OT69" s="195">
        <v>3.67135269</v>
      </c>
      <c r="OU69" s="195">
        <v>0.77638315999999996</v>
      </c>
      <c r="OV69" s="195">
        <v>0.61665129000000007</v>
      </c>
      <c r="OW69" s="195">
        <v>0.95127961000000039</v>
      </c>
      <c r="OX69" s="195">
        <v>0.49715406000000006</v>
      </c>
      <c r="OY69" s="195">
        <v>5.9237637200000002</v>
      </c>
      <c r="OZ69" s="195">
        <v>8.7652318400000002</v>
      </c>
      <c r="PA69" s="195">
        <v>25.910986759999997</v>
      </c>
      <c r="PB69" s="195">
        <v>0.17015420000000006</v>
      </c>
      <c r="PC69" s="195">
        <v>0.56181839999999994</v>
      </c>
      <c r="PD69" s="195">
        <v>0.17880872999999997</v>
      </c>
      <c r="PE69" s="195">
        <v>1.40456603</v>
      </c>
      <c r="PF69" s="195">
        <v>0.14965942999999998</v>
      </c>
      <c r="PG69" s="195">
        <v>2.4650067899999999</v>
      </c>
      <c r="PH69" s="195">
        <v>0.68343930000000008</v>
      </c>
      <c r="PI69" s="195">
        <v>0.73816325999999999</v>
      </c>
      <c r="PJ69" s="195">
        <v>0.31782219</v>
      </c>
      <c r="PK69" s="195">
        <v>1.9315131500000005</v>
      </c>
      <c r="PL69" s="195">
        <v>3.6709379000000006</v>
      </c>
      <c r="PM69" s="195">
        <v>0.39909726000000001</v>
      </c>
      <c r="PN69" s="195">
        <v>0.28108659000000003</v>
      </c>
      <c r="PO69" s="195">
        <v>1.1231112400000001</v>
      </c>
      <c r="PP69" s="195">
        <v>0.78466795999999994</v>
      </c>
      <c r="PQ69" s="195">
        <v>0.87350974000000003</v>
      </c>
      <c r="PR69" s="195">
        <v>3.4614727900000002</v>
      </c>
      <c r="PS69" s="195">
        <v>0.71581729000000005</v>
      </c>
      <c r="PT69" s="195">
        <v>1.3454636899999999</v>
      </c>
      <c r="PU69" s="195">
        <v>0.77665697</v>
      </c>
      <c r="PV69" s="195">
        <v>0.49682906999999998</v>
      </c>
      <c r="PW69" s="195">
        <v>3.01657493</v>
      </c>
      <c r="PX69" s="195">
        <v>6.3513419500000001</v>
      </c>
      <c r="PY69" s="195">
        <v>15.81114818</v>
      </c>
      <c r="PZ69" s="195">
        <v>0.66781873999999997</v>
      </c>
      <c r="QA69" s="195">
        <v>0.65191573000000003</v>
      </c>
      <c r="QB69" s="195">
        <v>1.5981809199999999</v>
      </c>
      <c r="QC69" s="195">
        <v>1.3742893899999999</v>
      </c>
      <c r="QD69" s="195">
        <v>4.2922047799999996</v>
      </c>
      <c r="QE69" s="195">
        <v>0.86358572999999994</v>
      </c>
      <c r="QF69" s="195">
        <v>0.88862023000000001</v>
      </c>
      <c r="QG69" s="195">
        <v>1.1810657299999998</v>
      </c>
      <c r="QH69" s="195">
        <v>1.3349655</v>
      </c>
      <c r="QI69" s="195">
        <v>6.4688620000000002E-2</v>
      </c>
      <c r="QJ69" s="195">
        <v>4.3329258099999999</v>
      </c>
      <c r="QK69" s="195">
        <v>1.0535620700000001</v>
      </c>
      <c r="QL69" s="195">
        <v>1.9619769099999997</v>
      </c>
      <c r="QM69" s="195">
        <v>0.22878997000000004</v>
      </c>
      <c r="QN69" s="195">
        <v>3.68580248</v>
      </c>
      <c r="QO69" s="195">
        <v>0.32212442000000002</v>
      </c>
      <c r="QP69" s="195">
        <v>7.2522558500000001</v>
      </c>
      <c r="QQ69" s="195">
        <v>0.44116830000000001</v>
      </c>
      <c r="QR69" s="195">
        <v>0.67563658999999998</v>
      </c>
      <c r="QS69" s="195">
        <v>0.33292721000000003</v>
      </c>
      <c r="QT69" s="195">
        <v>0.41828940000000003</v>
      </c>
      <c r="QU69" s="195">
        <v>0.33527390000000001</v>
      </c>
      <c r="QV69" s="195">
        <v>2.2032954</v>
      </c>
      <c r="QW69" s="195">
        <v>2.9821049999999998E-2</v>
      </c>
      <c r="QX69" s="195">
        <v>0.56158956999999998</v>
      </c>
      <c r="QY69" s="195">
        <v>0.29823510000000003</v>
      </c>
      <c r="QZ69" s="195">
        <v>0.88964572000000008</v>
      </c>
      <c r="RA69" s="195">
        <v>18.970327560000001</v>
      </c>
      <c r="RB69" s="195">
        <v>0.84314959999999994</v>
      </c>
      <c r="RC69" s="195">
        <v>1.1364144700000021</v>
      </c>
      <c r="RD69" s="195">
        <v>1.9795640700000021</v>
      </c>
      <c r="RE69" s="195">
        <v>0.28149817000000005</v>
      </c>
      <c r="RF69" s="195">
        <v>0.23229713999999999</v>
      </c>
      <c r="RG69" s="195">
        <v>0.17789007999999998</v>
      </c>
      <c r="RH69" s="195">
        <v>1.6366000400000003</v>
      </c>
      <c r="RI69" s="195">
        <v>3.6777507700000012</v>
      </c>
      <c r="RJ69" s="195">
        <v>6.0060362000000014</v>
      </c>
      <c r="RK69" s="195">
        <v>0.46521095999999995</v>
      </c>
      <c r="RL69" s="195">
        <v>0.53019658999999997</v>
      </c>
      <c r="RM69" s="195">
        <v>2.5549504400000003</v>
      </c>
      <c r="RN69" s="195">
        <v>0.72739472999999999</v>
      </c>
      <c r="RO69" s="195">
        <v>4.2777527200000005</v>
      </c>
      <c r="RP69" s="195">
        <v>1.6122953200000001</v>
      </c>
      <c r="RQ69" s="195">
        <v>0.55514140000000001</v>
      </c>
      <c r="RR69" s="195">
        <v>1.8728192600000002</v>
      </c>
      <c r="RS69" s="195">
        <v>1.1273716899999999</v>
      </c>
      <c r="RT69" s="195">
        <v>5.1676276700000008</v>
      </c>
      <c r="RU69" s="195">
        <v>0.22813435999999998</v>
      </c>
      <c r="RV69" s="195">
        <v>0.24309437999999997</v>
      </c>
      <c r="RW69" s="195">
        <v>0.69098037000000001</v>
      </c>
      <c r="RX69" s="195">
        <v>0.4824429600000017</v>
      </c>
      <c r="RY69" s="195">
        <v>1.1650208199999998</v>
      </c>
      <c r="RZ69" s="195">
        <v>2.8096728900000016</v>
      </c>
      <c r="SA69" s="195">
        <v>20.240653550000012</v>
      </c>
      <c r="SB69" s="195">
        <v>0.59780913999999996</v>
      </c>
      <c r="SC69" s="195">
        <v>0.73539197000000012</v>
      </c>
      <c r="SD69" s="195">
        <v>2.2121968299999994</v>
      </c>
      <c r="SE69" s="195">
        <v>0.50014035000000001</v>
      </c>
      <c r="SF69" s="195">
        <v>0.63635277000000001</v>
      </c>
      <c r="SG69" s="195">
        <v>4.6818910599999999</v>
      </c>
      <c r="SH69" s="195">
        <v>0.80742665999999996</v>
      </c>
      <c r="SI69" s="195">
        <v>0.33533210999999996</v>
      </c>
      <c r="SJ69" s="195">
        <v>0.21900221</v>
      </c>
      <c r="SK69" s="195">
        <v>19.368047889999996</v>
      </c>
      <c r="SL69" s="195">
        <v>3.5071130300000002</v>
      </c>
      <c r="SM69" s="195">
        <v>24.236921899999995</v>
      </c>
      <c r="SN69" s="195">
        <v>0.90440553999999995</v>
      </c>
      <c r="SO69" s="195">
        <v>1.3073607300000001</v>
      </c>
      <c r="SP69" s="195">
        <v>0.59178582999999996</v>
      </c>
      <c r="SQ69" s="195">
        <v>0.31998950999999998</v>
      </c>
      <c r="SR69" s="196">
        <v>3.1235416100000002</v>
      </c>
      <c r="SS69" s="195">
        <v>0.73427541000000007</v>
      </c>
      <c r="ST69" s="195">
        <v>0.39417172</v>
      </c>
      <c r="SU69" s="195">
        <v>0.66192876</v>
      </c>
      <c r="SV69" s="195">
        <v>1.7445678900000001</v>
      </c>
      <c r="SW69" s="195">
        <v>0.24956936000000002</v>
      </c>
      <c r="SX69" s="195">
        <v>3.7845131400000001</v>
      </c>
      <c r="SY69" s="195">
        <v>0.26693604999999998</v>
      </c>
      <c r="SZ69" s="195">
        <v>0.26693604999999998</v>
      </c>
      <c r="TA69" s="195">
        <v>36.093803759999986</v>
      </c>
      <c r="TB69" s="195">
        <v>0.94816226999999997</v>
      </c>
      <c r="TC69" s="195">
        <v>0.22533909000000002</v>
      </c>
      <c r="TD69" s="195">
        <v>0.27696257000000007</v>
      </c>
      <c r="TE69" s="195">
        <v>1.1879050800000002</v>
      </c>
      <c r="TF69" s="195">
        <v>2.6383690100000003</v>
      </c>
      <c r="TG69" s="195">
        <v>0.65483182000000018</v>
      </c>
      <c r="TH69" s="195">
        <v>0.23025178999999996</v>
      </c>
      <c r="TI69" s="195">
        <v>0.67205126999999998</v>
      </c>
      <c r="TJ69" s="195">
        <v>0.55130354999999998</v>
      </c>
      <c r="TK69" s="195">
        <f t="shared" si="230"/>
        <v>2.1084384300000001</v>
      </c>
      <c r="TL69" s="195">
        <v>0.73705841999999988</v>
      </c>
      <c r="TM69" s="195">
        <v>3.2595355300000008</v>
      </c>
      <c r="TN69" s="195">
        <v>0.9320845900000001</v>
      </c>
      <c r="TO69" s="195">
        <v>0.68998183000000013</v>
      </c>
      <c r="TP69" s="195">
        <v>1.1213549700000003</v>
      </c>
      <c r="TQ69" s="195">
        <v>6.7400153400000011</v>
      </c>
      <c r="TR69" s="195">
        <v>0.58434083999999997</v>
      </c>
      <c r="TS69" s="195">
        <v>0.32197038</v>
      </c>
      <c r="TT69" s="195">
        <v>0.4168617</v>
      </c>
      <c r="TU69" s="195">
        <v>0.48129640999999995</v>
      </c>
      <c r="TV69" s="195">
        <v>0.58175043999999998</v>
      </c>
      <c r="TW69" s="195">
        <v>2.3862197700000003</v>
      </c>
      <c r="TX69" s="195">
        <v>0.79219284999999984</v>
      </c>
      <c r="TY69" s="195">
        <v>0.49030293000000003</v>
      </c>
      <c r="TZ69" s="195">
        <v>0.46365221000000001</v>
      </c>
      <c r="UA69" s="195">
        <v>0.69892401000000004</v>
      </c>
      <c r="UB69" s="195">
        <v>2.4450719999999997</v>
      </c>
      <c r="UC69" s="195">
        <v>16.318114550000004</v>
      </c>
      <c r="UD69" s="195">
        <v>0.37198987999999999</v>
      </c>
      <c r="UE69" s="195">
        <v>0.37198987999999999</v>
      </c>
      <c r="UF69" s="195">
        <v>0.22824025000000001</v>
      </c>
      <c r="UG69" s="195">
        <v>1.17367099</v>
      </c>
      <c r="UH69" s="195">
        <v>0.50007001000000006</v>
      </c>
      <c r="UI69" s="195">
        <v>0.47782648000000005</v>
      </c>
      <c r="UJ69" s="195">
        <v>0.75687502000000006</v>
      </c>
      <c r="UK69" s="195">
        <v>3.1366827500000003</v>
      </c>
      <c r="UL69" s="195">
        <v>1.1504861899999999</v>
      </c>
      <c r="UM69" s="195">
        <v>0.60180922000000003</v>
      </c>
      <c r="UN69" s="195">
        <v>0.44580566000000005</v>
      </c>
      <c r="UO69" s="195">
        <v>0.50410367999999994</v>
      </c>
      <c r="UP69" s="195">
        <v>0.7860988000000001</v>
      </c>
      <c r="UQ69" s="195">
        <v>3.4883035499999995</v>
      </c>
      <c r="UR69" s="195">
        <v>0.64375499999999997</v>
      </c>
      <c r="US69" s="195">
        <v>1.9256274100000002</v>
      </c>
      <c r="UT69" s="195">
        <v>1.1944194800000001</v>
      </c>
      <c r="UU69" s="195">
        <v>0.66125973999999998</v>
      </c>
      <c r="UV69" s="195">
        <v>1.10019508</v>
      </c>
      <c r="UW69" s="195">
        <f t="shared" si="42"/>
        <v>5.5252567099999998</v>
      </c>
      <c r="UX69" s="195">
        <v>0.48058207000000003</v>
      </c>
      <c r="UY69" s="195">
        <v>0.49608801999999891</v>
      </c>
      <c r="UZ69" s="195">
        <v>0.55731138000000013</v>
      </c>
      <c r="VA69" s="195">
        <v>0.67550987000000007</v>
      </c>
      <c r="VB69" s="195">
        <v>2.4382058700000004</v>
      </c>
      <c r="VC69" s="195">
        <v>4.6476972099999987</v>
      </c>
      <c r="VD69" s="195">
        <v>17.169930100000002</v>
      </c>
      <c r="VE69" s="195">
        <v>1.2905523499999998</v>
      </c>
      <c r="VF69" s="195">
        <v>1.1237846200000001</v>
      </c>
      <c r="VG69" s="195">
        <v>0.81618130999999994</v>
      </c>
      <c r="VH69" s="195">
        <v>0.86018530000000004</v>
      </c>
      <c r="VI69" s="195">
        <v>0.67017051999999999</v>
      </c>
      <c r="VJ69" s="195">
        <v>4.7608740999999997</v>
      </c>
      <c r="VK69" s="195">
        <v>0.35115373999999999</v>
      </c>
      <c r="VL69" s="195">
        <v>2.64065569</v>
      </c>
      <c r="VM69" s="195">
        <v>3.7750892500000006</v>
      </c>
      <c r="VN69" s="195">
        <v>0.37482788</v>
      </c>
      <c r="VO69" s="195">
        <v>1.70078475</v>
      </c>
      <c r="VP69" s="195">
        <v>8.842511309999999</v>
      </c>
      <c r="VQ69" s="195">
        <v>0.89861488</v>
      </c>
      <c r="VR69" s="195">
        <v>1.0021578600000001</v>
      </c>
      <c r="VS69" s="195">
        <v>0.86997728000000007</v>
      </c>
      <c r="VT69" s="195">
        <v>0.40322821000000003</v>
      </c>
      <c r="VU69" s="195">
        <v>0.92275867999999994</v>
      </c>
      <c r="VV69" s="195">
        <v>4.0967369099999997</v>
      </c>
      <c r="VW69" s="195">
        <v>0.51958985999999996</v>
      </c>
      <c r="VX69" s="195">
        <v>1.0397566300000001</v>
      </c>
      <c r="VY69" s="195">
        <v>0.42156472</v>
      </c>
      <c r="VZ69" s="195">
        <v>0.76265441</v>
      </c>
      <c r="WA69" s="195">
        <v>1.7509124300000001</v>
      </c>
      <c r="WB69" s="195">
        <v>4.4944780499999997</v>
      </c>
      <c r="WC69" s="195">
        <v>1.06925128</v>
      </c>
      <c r="WD69" s="195">
        <v>1.4478536399999999</v>
      </c>
      <c r="WE69" s="195">
        <v>2.51710492</v>
      </c>
      <c r="WF69" s="195">
        <v>24.711705290000001</v>
      </c>
      <c r="WG69" s="195">
        <v>0.72578947000000005</v>
      </c>
      <c r="WH69" s="195">
        <v>0.35632397000000005</v>
      </c>
      <c r="WI69" s="195">
        <v>1.0821134400000001</v>
      </c>
      <c r="WJ69" s="195">
        <v>0.24302115999999999</v>
      </c>
      <c r="WK69" s="195">
        <v>0.17639876000000002</v>
      </c>
      <c r="WL69" s="195">
        <v>0.49264673999999997</v>
      </c>
      <c r="WM69" s="195">
        <v>0.41830381</v>
      </c>
      <c r="WN69" s="195">
        <v>0.43277848000000002</v>
      </c>
      <c r="WO69" s="195">
        <v>1.7631489500000002</v>
      </c>
      <c r="WP69" s="195">
        <v>1.1479925199999998</v>
      </c>
      <c r="WQ69" s="195">
        <v>0.75181012000000003</v>
      </c>
      <c r="WR69" s="195">
        <v>0.46366435</v>
      </c>
      <c r="WS69" s="195">
        <v>1.4355933000000001</v>
      </c>
      <c r="WT69" s="195">
        <v>5.5757609299999995</v>
      </c>
      <c r="WU69" s="195">
        <v>9.3748212200000012</v>
      </c>
      <c r="WV69" s="195">
        <v>0.49353221999999997</v>
      </c>
      <c r="WW69" s="195">
        <v>2.0223118100000002</v>
      </c>
      <c r="WX69" s="195">
        <v>1.2700512000000002</v>
      </c>
      <c r="WY69" s="195">
        <v>0.57824474000000003</v>
      </c>
      <c r="WZ69" s="195">
        <v>1.5729240900000003</v>
      </c>
      <c r="XA69" s="195">
        <v>5.93706406</v>
      </c>
      <c r="XB69" s="195">
        <v>0.47299021000000002</v>
      </c>
      <c r="XC69" s="195">
        <v>0.33165255999999993</v>
      </c>
      <c r="XD69" s="195">
        <v>0.68510711999999996</v>
      </c>
      <c r="XE69" s="195">
        <v>0.79541104000000007</v>
      </c>
      <c r="XF69" s="195">
        <v>2.28516093</v>
      </c>
      <c r="XG69" s="195">
        <v>20.442308599999993</v>
      </c>
      <c r="XH69" s="195">
        <v>1.0164751399999998</v>
      </c>
      <c r="XI69" s="195">
        <v>1.0164751399999998</v>
      </c>
      <c r="XJ69" s="195">
        <v>0.55715588999999988</v>
      </c>
      <c r="XK69" s="195">
        <v>2.2827621700000003</v>
      </c>
      <c r="XL69" s="195">
        <v>0.63686147000000004</v>
      </c>
      <c r="XM69" s="195">
        <v>0.31311334999999996</v>
      </c>
      <c r="XN69" s="195">
        <v>0.42096973999999998</v>
      </c>
      <c r="XO69" s="195">
        <v>4.2108626200000003</v>
      </c>
      <c r="XP69" s="195">
        <v>0.48397551999999999</v>
      </c>
      <c r="XQ69" s="195">
        <v>0.74079141000000004</v>
      </c>
      <c r="XR69" s="195">
        <v>0.55125639999999998</v>
      </c>
      <c r="XS69" s="195">
        <v>0.81751470000000004</v>
      </c>
      <c r="XT69" s="195">
        <v>0.49612749000000006</v>
      </c>
      <c r="XU69" s="195">
        <v>3.0896655200000001</v>
      </c>
      <c r="XV69" s="195">
        <v>3.11927551</v>
      </c>
      <c r="XW69" s="195">
        <v>0.41698943999999866</v>
      </c>
      <c r="XX69" s="195">
        <v>0.63841558999999992</v>
      </c>
      <c r="XY69" s="195">
        <v>1.09352921</v>
      </c>
      <c r="XZ69" s="195">
        <v>0.96780462000000111</v>
      </c>
      <c r="YA69" s="195">
        <f t="shared" si="43"/>
        <v>6.2360143699999995</v>
      </c>
      <c r="YB69" s="195">
        <v>1.4888571499999999</v>
      </c>
      <c r="YC69" s="195">
        <v>0.54045293999999933</v>
      </c>
      <c r="YD69" s="195">
        <v>4.1413315800000001</v>
      </c>
      <c r="YE69" s="195">
        <v>1.1394818999999974</v>
      </c>
      <c r="YF69" s="195">
        <f t="shared" si="44"/>
        <v>7.3101235699999965</v>
      </c>
      <c r="YG69" s="195">
        <f t="shared" si="45"/>
        <v>21.863141219999996</v>
      </c>
      <c r="YH69" s="195">
        <f t="shared" si="46"/>
        <v>253.54168964999997</v>
      </c>
      <c r="YI69" s="195">
        <v>0.16294154999999999</v>
      </c>
      <c r="YJ69" s="195">
        <v>0.41370456999999994</v>
      </c>
      <c r="YK69" s="195">
        <v>0.26282293000000001</v>
      </c>
      <c r="YL69" s="195">
        <v>0.35243806999999988</v>
      </c>
      <c r="YM69" s="195">
        <f t="shared" si="47"/>
        <v>1.1919071199999998</v>
      </c>
      <c r="YN69" s="195">
        <v>0.18310825000000089</v>
      </c>
      <c r="YO69" s="195">
        <v>0.13753222000000001</v>
      </c>
      <c r="YP69" s="195">
        <v>3.5502897899999888</v>
      </c>
      <c r="YQ69" s="195">
        <v>0.15211435000000001</v>
      </c>
      <c r="YR69" s="195">
        <v>1.0404080999999978</v>
      </c>
      <c r="YS69" s="195">
        <v>5.0634527099999884</v>
      </c>
      <c r="YT69" s="195">
        <v>0.72839377999999899</v>
      </c>
      <c r="YU69" s="195">
        <v>0.19871657000000001</v>
      </c>
      <c r="YV69" s="195">
        <v>2.0944889799999991</v>
      </c>
      <c r="YW69" s="195">
        <v>2.14652588</v>
      </c>
      <c r="YX69" s="195">
        <v>0.63722663000000002</v>
      </c>
      <c r="YY69" s="195">
        <v>5.8053518399999984</v>
      </c>
      <c r="YZ69" s="195">
        <v>0.81430722999999994</v>
      </c>
      <c r="ZA69" s="195">
        <v>0.20578780000000002</v>
      </c>
      <c r="ZB69" s="195">
        <v>3.0092037400000002</v>
      </c>
      <c r="ZC69" s="195">
        <v>0.69096943000000011</v>
      </c>
      <c r="ZD69" s="195">
        <v>4.7202682000000005</v>
      </c>
      <c r="ZE69" s="195">
        <v>0.84129951000000003</v>
      </c>
      <c r="ZF69" s="195">
        <v>1.4545847300000001</v>
      </c>
      <c r="ZG69" s="195">
        <v>0.50607044000000001</v>
      </c>
      <c r="ZH69" s="195">
        <v>2.8019546800000001</v>
      </c>
      <c r="ZI69" s="195">
        <v>19.582934549999987</v>
      </c>
      <c r="ZJ69" s="195">
        <v>0.92611310000000013</v>
      </c>
      <c r="ZK69" s="195">
        <v>1.52999603</v>
      </c>
      <c r="ZL69" s="195">
        <v>2.4561091300000002</v>
      </c>
      <c r="ZM69" s="195">
        <v>0.50875814000000008</v>
      </c>
      <c r="ZN69" s="195">
        <v>1.0476818699999999</v>
      </c>
      <c r="ZO69" s="195">
        <v>0.58047727999999998</v>
      </c>
      <c r="ZP69" s="195">
        <v>1.0033072500000002</v>
      </c>
      <c r="ZQ69" s="195">
        <v>0.24441287</v>
      </c>
      <c r="ZR69" s="195">
        <v>3.3846374100000003</v>
      </c>
      <c r="ZS69" s="195">
        <v>1.4717460299999998</v>
      </c>
      <c r="ZT69" s="195">
        <v>1.018151929999999</v>
      </c>
      <c r="ZU69" s="195">
        <v>1.2345069199999998</v>
      </c>
      <c r="ZV69" s="195">
        <v>3.7244048799999985</v>
      </c>
      <c r="ZW69" s="195">
        <v>0.32610918999999999</v>
      </c>
      <c r="ZX69" s="195">
        <v>0.41030290999999997</v>
      </c>
      <c r="ZY69" s="195">
        <v>0.65083057000000011</v>
      </c>
      <c r="ZZ69" s="195">
        <v>0.30573136000000006</v>
      </c>
      <c r="AAA69" s="195">
        <v>1.5186317899999997</v>
      </c>
      <c r="AAB69" s="195">
        <v>3.2494724899999996</v>
      </c>
      <c r="AAC69" s="195">
        <v>0.53402757000000012</v>
      </c>
      <c r="AAD69" s="195">
        <v>0.33573765</v>
      </c>
      <c r="AAE69" s="195">
        <v>0.73898154999999988</v>
      </c>
      <c r="AAF69" s="195">
        <v>1.60874677</v>
      </c>
      <c r="AAG69" s="195">
        <v>14.423370679999998</v>
      </c>
      <c r="AAH69" s="195">
        <v>0.22108192999999929</v>
      </c>
      <c r="AAI69" s="195">
        <v>0.48807501000000003</v>
      </c>
      <c r="AAJ69" s="195">
        <v>0.70915693999999929</v>
      </c>
      <c r="AAK69" s="195">
        <v>0.41845192999999997</v>
      </c>
      <c r="AAL69" s="195">
        <v>0.73598538000000002</v>
      </c>
      <c r="AAM69" s="195">
        <v>0.42287167999999992</v>
      </c>
      <c r="AAN69" s="195">
        <v>0.26298857000000003</v>
      </c>
      <c r="AAO69" s="195">
        <v>0.31354523000000001</v>
      </c>
      <c r="AAP69" s="195">
        <v>2.1538427900000001</v>
      </c>
      <c r="AAQ69" s="195">
        <v>0.95978819000000026</v>
      </c>
      <c r="AAR69" s="195">
        <v>0.20188025999999998</v>
      </c>
      <c r="AAS69" s="195">
        <v>1.43737425</v>
      </c>
      <c r="AAT69" s="195">
        <v>0.70556235999999994</v>
      </c>
      <c r="AAU69" s="195">
        <v>2.4786994399999993</v>
      </c>
      <c r="AAV69" s="195">
        <v>5.7833044999999998</v>
      </c>
      <c r="AAW69" s="195">
        <v>0.70698642999999994</v>
      </c>
      <c r="AAX69" s="195">
        <v>2.5047930299999996</v>
      </c>
      <c r="AAY69" s="195">
        <v>1.0855065799999999</v>
      </c>
      <c r="AAZ69" s="195">
        <v>0.27932555999999997</v>
      </c>
      <c r="ABA69" s="195">
        <v>0.45505969999999996</v>
      </c>
      <c r="ABB69" s="195">
        <v>5.0316712999999993</v>
      </c>
      <c r="ABC69" s="195">
        <v>0.37678285999999994</v>
      </c>
      <c r="ABD69" s="195">
        <v>0.93567102000000002</v>
      </c>
      <c r="ABE69" s="195">
        <v>0.85761080999999995</v>
      </c>
      <c r="ABF69" s="195">
        <v>0.47450796000000006</v>
      </c>
      <c r="ABG69" s="195">
        <v>2.6445726499999997</v>
      </c>
      <c r="ABH69" s="195">
        <f t="shared" si="48"/>
        <v>29.512061829999986</v>
      </c>
      <c r="ABI69" s="195">
        <v>16.322548180000002</v>
      </c>
      <c r="ABJ69" s="195">
        <v>0.25009751000000002</v>
      </c>
      <c r="ABK69" s="195">
        <v>0.70701796999999988</v>
      </c>
      <c r="ABL69" s="195">
        <v>2.6564705000000006</v>
      </c>
      <c r="ABM69" s="195">
        <v>0.54162071000000356</v>
      </c>
      <c r="ABN69" s="195">
        <v>1.1768681399999998</v>
      </c>
      <c r="ABO69" s="195">
        <v>5.3320748300000043</v>
      </c>
      <c r="ABP69" s="195">
        <v>0.46403363000000003</v>
      </c>
      <c r="ABQ69" s="195">
        <v>1.1603414200000002</v>
      </c>
      <c r="ABR69" s="195">
        <v>0.75721721999999869</v>
      </c>
      <c r="ABS69" s="195">
        <v>0.36517671999999995</v>
      </c>
      <c r="ABT69" s="195">
        <v>0.83185280000000006</v>
      </c>
      <c r="ABU69" s="195">
        <v>3.5786217899999988</v>
      </c>
      <c r="ABV69" s="195">
        <v>0.63344774999999998</v>
      </c>
      <c r="ABW69" s="195">
        <v>2.5190146600000003</v>
      </c>
      <c r="ABX69" s="195">
        <v>0.55859998000000011</v>
      </c>
      <c r="ABY69" s="195">
        <v>0.54650517999999992</v>
      </c>
      <c r="ABZ69" s="195">
        <v>1.23678584</v>
      </c>
      <c r="ACA69" s="195">
        <v>5.4943534100000004</v>
      </c>
      <c r="ACB69" s="195">
        <v>0.5460805299999999</v>
      </c>
      <c r="ACC69" s="195">
        <v>0.94253276000000008</v>
      </c>
      <c r="ACD69" s="195">
        <v>0.16567817999999998</v>
      </c>
      <c r="ACE69" s="195">
        <v>0.7370996999999998</v>
      </c>
      <c r="ACF69" s="195">
        <v>0.9721772700000002</v>
      </c>
      <c r="ACG69" s="195">
        <v>3.3635684399999999</v>
      </c>
      <c r="ACH69" s="195">
        <v>0.83797931999999997</v>
      </c>
      <c r="ACI69" s="195">
        <v>0.83797931999999997</v>
      </c>
      <c r="ACJ69" s="195">
        <v>18.606597790000002</v>
      </c>
      <c r="ACK69" s="195">
        <v>0.41574439000000002</v>
      </c>
      <c r="ACL69" s="195">
        <v>0.58816882000000004</v>
      </c>
      <c r="ACM69" s="195">
        <v>1.1209769000000001</v>
      </c>
      <c r="ACN69" s="195">
        <v>2.1248901099999999</v>
      </c>
      <c r="ACO69" s="195">
        <v>0.78624061000000012</v>
      </c>
      <c r="ACP69" s="195">
        <v>0.64327317999999989</v>
      </c>
      <c r="ACQ69" s="195">
        <v>0.54517296999999998</v>
      </c>
      <c r="ACR69" s="195">
        <v>0.44255171000000004</v>
      </c>
      <c r="ACS69" s="195">
        <v>1.5538660399999999</v>
      </c>
      <c r="ACT69" s="195">
        <v>3.97110451</v>
      </c>
      <c r="ACU69" s="195">
        <v>4.1173587299999994</v>
      </c>
      <c r="ACV69" s="195">
        <v>0.67955977999999995</v>
      </c>
      <c r="ACW69" s="195">
        <v>15.74694669</v>
      </c>
      <c r="ACX69" s="195">
        <v>0.92655725</v>
      </c>
      <c r="ACY69" s="195">
        <v>0.60468000999999993</v>
      </c>
      <c r="ACZ69" s="195">
        <v>22.075102459999997</v>
      </c>
      <c r="ADA69" s="195">
        <v>0.24861432</v>
      </c>
      <c r="ADB69" s="195">
        <v>0.353524</v>
      </c>
      <c r="ADC69" s="195">
        <v>0.88647502999999994</v>
      </c>
      <c r="ADD69" s="195">
        <v>0.33024984999999996</v>
      </c>
      <c r="ADE69" s="195">
        <v>0.56475769000000009</v>
      </c>
      <c r="ADF69" s="195">
        <v>2.38362089</v>
      </c>
      <c r="ADG69" s="195">
        <v>0.30810689000000002</v>
      </c>
      <c r="ADH69" s="195">
        <v>1.6032047300000001</v>
      </c>
      <c r="ADI69" s="195">
        <v>2.2803883300000001</v>
      </c>
      <c r="ADJ69" s="195">
        <v>4.1916999500000003</v>
      </c>
      <c r="ADK69" s="195">
        <v>34.746417919999999</v>
      </c>
      <c r="ADL69" s="195">
        <v>1.5168955</v>
      </c>
      <c r="ADM69" s="195">
        <v>1.5168955</v>
      </c>
      <c r="ADN69" s="195">
        <v>1.2126099700000001</v>
      </c>
      <c r="ADO69" s="195">
        <v>0.93418767999999952</v>
      </c>
      <c r="ADP69" s="195">
        <v>0.37484723999999997</v>
      </c>
      <c r="ADQ69" s="195">
        <v>1.5009834600000003</v>
      </c>
      <c r="ADR69" s="195">
        <v>0.34047108999999998</v>
      </c>
      <c r="ADS69" s="195">
        <v>4.3630994400000001</v>
      </c>
      <c r="ADT69" s="195">
        <v>0.20296066999999998</v>
      </c>
      <c r="ADU69" s="195">
        <v>0.80916642999999988</v>
      </c>
      <c r="ADV69" s="195">
        <v>0.94092299999999995</v>
      </c>
      <c r="ADW69" s="195">
        <v>0.62607013</v>
      </c>
      <c r="ADX69" s="195">
        <v>0.69477440000000001</v>
      </c>
      <c r="ADY69" s="195">
        <v>3.2738946299999996</v>
      </c>
      <c r="ADZ69" s="195">
        <v>0.22578736000000002</v>
      </c>
      <c r="AEA69" s="195">
        <v>0.60422033000000008</v>
      </c>
      <c r="AEB69" s="195">
        <v>1.6207646700000014</v>
      </c>
      <c r="AEC69" s="195">
        <v>0.4519270299999999</v>
      </c>
      <c r="AED69" s="195">
        <v>2.9026993900000013</v>
      </c>
      <c r="AEE69" s="195">
        <v>2.4498850600000006</v>
      </c>
      <c r="AEF69" s="195">
        <v>0.77664900999999997</v>
      </c>
      <c r="AEG69" s="195">
        <v>0.28502147</v>
      </c>
      <c r="AEH69" s="195">
        <v>0.28118960999999998</v>
      </c>
      <c r="AEI69" s="195">
        <v>0.55284540999999998</v>
      </c>
      <c r="AEJ69" s="195">
        <v>4.3455905600000007</v>
      </c>
      <c r="AEK69" s="195">
        <v>16.402179520000004</v>
      </c>
      <c r="AEL69" s="195">
        <v>0.33896347999999826</v>
      </c>
      <c r="AEM69" s="195">
        <v>0.29568148999999994</v>
      </c>
      <c r="AEN69" s="195">
        <v>0.22765460999999998</v>
      </c>
      <c r="AEO69" s="195">
        <v>0.46533210000000003</v>
      </c>
      <c r="AEP69" s="195">
        <v>0.51108087999999874</v>
      </c>
      <c r="AEQ69" s="195">
        <v>1.8387125599999967</v>
      </c>
      <c r="AER69" s="195">
        <v>0.51871327</v>
      </c>
      <c r="AES69" s="195">
        <v>0.41668271999999995</v>
      </c>
      <c r="AET69" s="195">
        <v>0.46879075999999997</v>
      </c>
      <c r="AEU69" s="195">
        <v>0.81558218000000005</v>
      </c>
      <c r="AEV69" s="195">
        <v>4.2432090799999997</v>
      </c>
      <c r="AEW69" s="195">
        <v>6.4629780099999996</v>
      </c>
      <c r="AEX69" s="195">
        <v>1.1189436600000002</v>
      </c>
      <c r="AEY69" s="195">
        <v>1.0985068</v>
      </c>
      <c r="AEZ69" s="195">
        <v>1.5843384300000001</v>
      </c>
      <c r="AFA69" s="195">
        <v>0.12075799000000001</v>
      </c>
      <c r="AFB69" s="195">
        <v>3.9225468800000001</v>
      </c>
      <c r="AFC69" s="195">
        <v>0.84979887000000021</v>
      </c>
      <c r="AFD69" s="195">
        <v>2.0144372499999998</v>
      </c>
      <c r="AFE69" s="195">
        <v>2.4274597799999995</v>
      </c>
      <c r="AFF69" s="195">
        <v>0.28256813999999997</v>
      </c>
      <c r="AFG69" s="195">
        <v>0.58013613999999991</v>
      </c>
      <c r="AFH69" s="195">
        <v>6.1544001799999997</v>
      </c>
      <c r="AFI69" s="195">
        <v>1.8949076499999999</v>
      </c>
      <c r="AFJ69" s="195">
        <v>0.55645038999999985</v>
      </c>
      <c r="AFK69" s="195">
        <v>2.4513580399999997</v>
      </c>
      <c r="AFL69" s="195">
        <v>20.829995669999999</v>
      </c>
      <c r="AFM69" s="195">
        <v>2.8753515199999993</v>
      </c>
      <c r="AFN69" s="195">
        <v>0.51813392999999996</v>
      </c>
      <c r="AFO69" s="195">
        <v>0.51860297000000011</v>
      </c>
      <c r="AFP69" s="195">
        <v>3.9120884199999995</v>
      </c>
      <c r="AFQ69" s="195">
        <v>0.4360256099999994</v>
      </c>
      <c r="AFR69" s="195">
        <v>1.6738949999999997</v>
      </c>
      <c r="AFS69" s="195">
        <v>0.86472466000000003</v>
      </c>
      <c r="AFT69" s="195">
        <v>1.7440403000000002</v>
      </c>
      <c r="AFU69" s="195">
        <v>4.7186855699999999</v>
      </c>
      <c r="AFV69" s="195">
        <v>0.45430166000000005</v>
      </c>
      <c r="AFW69" s="195">
        <v>1.34748965</v>
      </c>
      <c r="AFX69" s="195">
        <v>1.2631064999999999</v>
      </c>
      <c r="AFY69" s="195">
        <v>1.01264573</v>
      </c>
      <c r="AFZ69" s="195">
        <v>0.84096907999999992</v>
      </c>
      <c r="AGA69" s="195">
        <v>4.9185126199999996</v>
      </c>
      <c r="AGB69" s="195">
        <v>1.9193679899999998</v>
      </c>
      <c r="AGC69" s="195">
        <v>0.53725876000000006</v>
      </c>
      <c r="AGD69" s="195">
        <v>1.0520528200000001</v>
      </c>
      <c r="AGE69" s="195">
        <v>0.22498959999999998</v>
      </c>
      <c r="AGF69" s="195">
        <v>3.9335357399999995</v>
      </c>
      <c r="AGG69" s="195">
        <v>7.6672049099999988</v>
      </c>
      <c r="AGH69" s="195">
        <v>0.60327966</v>
      </c>
      <c r="AGI69" s="195">
        <v>0.48671935999999999</v>
      </c>
      <c r="AGJ69" s="195">
        <v>1.62742163</v>
      </c>
      <c r="AGK69" s="195">
        <v>2.5512862299999997</v>
      </c>
      <c r="AGL69" s="195">
        <v>0.93895649999999997</v>
      </c>
      <c r="AGM69" s="195">
        <v>6.2076633799999996</v>
      </c>
      <c r="AGN69" s="195">
        <v>27.424154900000001</v>
      </c>
      <c r="AGO69" s="195">
        <v>0.19142625000000002</v>
      </c>
      <c r="AGP69" s="195">
        <v>0.42378057000000002</v>
      </c>
      <c r="AGQ69" s="195">
        <v>1.0816970800000008</v>
      </c>
      <c r="AGR69" s="195">
        <v>0.30088959999999998</v>
      </c>
      <c r="AGS69" s="195">
        <v>0.9732761600000005</v>
      </c>
      <c r="AGT69" s="195">
        <v>2.9710696600000013</v>
      </c>
      <c r="AGU69" s="195">
        <v>0.83664558</v>
      </c>
      <c r="AGV69" s="195">
        <v>0.76330323</v>
      </c>
      <c r="AGW69" s="195">
        <v>1.1209382899999998</v>
      </c>
      <c r="AGX69" s="195">
        <v>1.1571210899999997</v>
      </c>
      <c r="AGY69" s="195">
        <v>0.62690883000000008</v>
      </c>
      <c r="AGZ69" s="195">
        <v>4.5049170199999997</v>
      </c>
      <c r="AHA69" s="195">
        <v>0.5217763700000001</v>
      </c>
      <c r="AHB69" s="195">
        <v>0.31815736999999999</v>
      </c>
      <c r="AHC69" s="195">
        <v>0.55165030999999998</v>
      </c>
      <c r="AHD69" s="195">
        <v>1.0533655899999999</v>
      </c>
      <c r="AHE69" s="195">
        <v>2.3244139499999998</v>
      </c>
      <c r="AHF69" s="195">
        <v>4.7693635899999993</v>
      </c>
      <c r="AHG69" s="195">
        <v>0.29661714</v>
      </c>
      <c r="AHH69" s="195">
        <v>1.8716754299999998</v>
      </c>
      <c r="AHI69" s="195">
        <v>0.54769269999999992</v>
      </c>
      <c r="AHJ69" s="195">
        <v>1.38921779</v>
      </c>
      <c r="AHK69" s="195">
        <v>0.18569521000000011</v>
      </c>
      <c r="AHL69" s="195">
        <v>4.2908982699999996</v>
      </c>
      <c r="AHM69" s="195">
        <v>16.536248540000003</v>
      </c>
      <c r="AHN69" s="195">
        <v>0.74271308999999996</v>
      </c>
      <c r="AHO69" s="195">
        <v>0.57424711000000073</v>
      </c>
      <c r="AHP69" s="195">
        <v>0.91869211999999978</v>
      </c>
      <c r="AHQ69" s="195">
        <v>1.02571313</v>
      </c>
      <c r="AHR69" s="195">
        <v>1.2667426500000001</v>
      </c>
      <c r="AHS69" s="195">
        <v>4.5281081000000007</v>
      </c>
      <c r="AHT69" s="195">
        <v>0.51864242999999999</v>
      </c>
      <c r="AHU69" s="195">
        <v>1.59740481</v>
      </c>
      <c r="AHV69" s="195">
        <v>0.42230882000000008</v>
      </c>
      <c r="AHW69" s="195">
        <v>0.23534935000000001</v>
      </c>
      <c r="AHX69" s="195">
        <v>1.2429310900000001</v>
      </c>
      <c r="AHY69" s="195">
        <v>4.0166365000000006</v>
      </c>
      <c r="AHZ69" s="195">
        <v>0.24695318999999999</v>
      </c>
      <c r="AIA69" s="195">
        <v>1.4634492400000003</v>
      </c>
      <c r="AIB69" s="195">
        <v>0.48402119999999998</v>
      </c>
      <c r="AIC69" s="195">
        <v>0.62321828000000001</v>
      </c>
      <c r="AID69" s="195">
        <v>0.53037415999999993</v>
      </c>
      <c r="AIE69" s="195">
        <v>3.3480160700000003</v>
      </c>
      <c r="AIF69" s="195">
        <v>2.2714957600000005</v>
      </c>
      <c r="AIG69" s="195">
        <v>0.32014603999999997</v>
      </c>
      <c r="AIH69" s="195">
        <v>1.0211018700000001</v>
      </c>
      <c r="AII69" s="195">
        <v>1.6651859499999999</v>
      </c>
      <c r="AIJ69" s="195">
        <v>1.0045483200000001</v>
      </c>
      <c r="AIK69" s="195">
        <v>6.2824779400000006</v>
      </c>
      <c r="AIL69" s="195">
        <v>0.36695494999999995</v>
      </c>
      <c r="AIM69" s="195">
        <v>0.27963222999999371</v>
      </c>
      <c r="AIN69" s="195">
        <v>1.8653289800000001</v>
      </c>
      <c r="AIO69" s="195">
        <v>2.5119161599999935</v>
      </c>
      <c r="AIP69" s="195">
        <v>20.687154769999992</v>
      </c>
      <c r="AIQ69" s="195">
        <v>0.39310617000000192</v>
      </c>
      <c r="AIR69" s="195">
        <v>0.39310617000000192</v>
      </c>
      <c r="AIS69" s="195">
        <v>0.63615211999999999</v>
      </c>
      <c r="AIT69" s="195">
        <v>2.6668523299999998</v>
      </c>
      <c r="AIU69" s="195">
        <v>0.93535791999999995</v>
      </c>
      <c r="AIV69" s="195">
        <v>0.32379218999999998</v>
      </c>
      <c r="AIW69" s="195">
        <v>0.60878155999999994</v>
      </c>
      <c r="AIX69" s="195">
        <v>5.1709361199999995</v>
      </c>
      <c r="AIY69" s="195">
        <v>9.4325000000000006E-2</v>
      </c>
      <c r="AIZ69" s="195">
        <v>1.7404816400000001</v>
      </c>
      <c r="AJA69" s="195">
        <v>0.30766336999999999</v>
      </c>
      <c r="AJB69" s="195">
        <v>0.56481918000000009</v>
      </c>
      <c r="AJC69" s="195">
        <v>1.7480667499999998</v>
      </c>
      <c r="AJD69" s="195">
        <v>4.4553559399999996</v>
      </c>
      <c r="AJE69" s="195">
        <v>0.54246728</v>
      </c>
      <c r="AJF69" s="195">
        <v>0.36657719999999999</v>
      </c>
      <c r="AJG69" s="195">
        <v>0.59975530999999993</v>
      </c>
      <c r="AJH69" s="195"/>
      <c r="AJI69" s="195">
        <v>1.13202475</v>
      </c>
      <c r="AJJ69" s="195">
        <v>2.6408245399999997</v>
      </c>
      <c r="AJK69" s="195">
        <v>1.9141046800000001</v>
      </c>
      <c r="AJL69" s="195">
        <v>0.24552234000000001</v>
      </c>
      <c r="AJM69" s="195">
        <v>0.46128952999999995</v>
      </c>
      <c r="AJN69" s="195">
        <v>1.0552962499999998</v>
      </c>
      <c r="AJO69" s="195">
        <v>0.6752511000000001</v>
      </c>
      <c r="AJP69" s="195">
        <v>4.3514638999999997</v>
      </c>
      <c r="AJQ69" s="195">
        <v>17.011686670000003</v>
      </c>
      <c r="AJR69" s="195">
        <v>6.1391000499999997</v>
      </c>
      <c r="AJS69" s="195">
        <v>6.58660815</v>
      </c>
      <c r="AJT69" s="195">
        <v>0.18472131000000003</v>
      </c>
      <c r="AJU69" s="195">
        <v>7.2982889999999995E-2</v>
      </c>
      <c r="AJV69" s="195">
        <v>0.98306424000000003</v>
      </c>
      <c r="AJW69" s="195">
        <v>13.966476640000002</v>
      </c>
      <c r="AJX69" s="195">
        <v>0.33151921000000001</v>
      </c>
      <c r="AJY69" s="195">
        <v>0.30847021000000002</v>
      </c>
      <c r="AJZ69" s="195">
        <v>0.64198074999999999</v>
      </c>
      <c r="AKA69" s="195">
        <v>1.3013653900000004</v>
      </c>
      <c r="AKB69" s="195">
        <v>0.30456524999999995</v>
      </c>
      <c r="AKC69" s="195">
        <v>2.8879008100000005</v>
      </c>
      <c r="AKD69" s="195">
        <v>0.31548628000000001</v>
      </c>
      <c r="AKE69" s="195">
        <v>2.1099409599999999</v>
      </c>
      <c r="AKF69" s="195">
        <v>0.73698393000000006</v>
      </c>
      <c r="AKG69" s="195">
        <v>4.4440519999999997E-2</v>
      </c>
      <c r="AKH69" s="195">
        <v>1.16635756</v>
      </c>
      <c r="AKI69" s="195">
        <v>4.3732092500000004</v>
      </c>
      <c r="AKJ69" s="195">
        <v>0.90724130000000025</v>
      </c>
      <c r="AKK69" s="195">
        <v>1.0603846699999984</v>
      </c>
      <c r="AKL69" s="195">
        <v>1.9097160099999999</v>
      </c>
      <c r="AKM69" s="195">
        <v>8.6905847699999992</v>
      </c>
      <c r="AKN69" s="195">
        <v>12.567926749999998</v>
      </c>
      <c r="AKO69" s="195">
        <v>0.68741103000000003</v>
      </c>
      <c r="AKP69" s="195">
        <v>0.68741103000000003</v>
      </c>
      <c r="AKQ69" s="195">
        <v>34.482924479999994</v>
      </c>
      <c r="AKR69" s="195">
        <v>257.05621366999986</v>
      </c>
      <c r="AKS69" s="195">
        <v>0.36679448999999997</v>
      </c>
      <c r="AKT69" s="195">
        <v>0.84168836000000002</v>
      </c>
      <c r="AKU69" s="195">
        <v>0.76293918999999999</v>
      </c>
      <c r="AKV69" s="195">
        <v>1.97142204</v>
      </c>
      <c r="AKW69" s="195"/>
      <c r="AKX69" s="195">
        <v>3.6999999999999998E-2</v>
      </c>
      <c r="AKY69" s="195"/>
      <c r="AKZ69" s="195">
        <v>0.31152504999999997</v>
      </c>
      <c r="ALA69" s="195">
        <v>2.3568166600000002</v>
      </c>
      <c r="ALB69" s="195">
        <v>2.7053417099999999</v>
      </c>
      <c r="ALC69" s="195">
        <v>0.18722172999999998</v>
      </c>
      <c r="ALD69" s="195">
        <v>3.0018788600000001</v>
      </c>
      <c r="ALE69" s="195">
        <v>0.6731519600000001</v>
      </c>
      <c r="ALF69" s="195">
        <v>1.553125E-2</v>
      </c>
      <c r="ALG69" s="195">
        <v>0.22171313999999998</v>
      </c>
      <c r="ALH69" s="195">
        <v>4.0994969400000008</v>
      </c>
      <c r="ALI69" s="195"/>
      <c r="ALJ69" s="195">
        <v>1.1019976600000001</v>
      </c>
      <c r="ALK69" s="195">
        <v>1.085012E-2</v>
      </c>
      <c r="ALL69" s="195">
        <v>1.4207996900000002</v>
      </c>
      <c r="ALM69" s="195">
        <v>2.5336474700000005</v>
      </c>
      <c r="ALN69" s="195">
        <v>0.57850650000000003</v>
      </c>
      <c r="ALO69" s="195">
        <v>3.0036154300000004</v>
      </c>
      <c r="ALP69" s="195">
        <v>0.19459699999999999</v>
      </c>
      <c r="ALQ69" s="195">
        <v>0.97457950000000015</v>
      </c>
      <c r="ALR69" s="195">
        <v>4.7512984300000003</v>
      </c>
      <c r="ALS69" s="195">
        <v>16.061206590000005</v>
      </c>
      <c r="ALT69" s="195">
        <v>0.58416570999999995</v>
      </c>
      <c r="ALU69" s="195">
        <v>0.58416570999999995</v>
      </c>
      <c r="ALV69" s="195">
        <v>1.0966642099999999</v>
      </c>
      <c r="ALW69" s="195">
        <v>0.89151261999999554</v>
      </c>
      <c r="ALX69" s="195">
        <v>0.41214811000000001</v>
      </c>
      <c r="ALY69" s="195">
        <v>0.15988425999999997</v>
      </c>
      <c r="ALZ69" s="195">
        <v>1.2136962599999999</v>
      </c>
      <c r="AMA69" s="195">
        <v>3.773905459999995</v>
      </c>
      <c r="AMB69" s="195">
        <v>0.25873200000000002</v>
      </c>
      <c r="AMC69" s="195">
        <v>0.29265162</v>
      </c>
      <c r="AMD69" s="195">
        <v>0.63749447000000004</v>
      </c>
      <c r="AME69" s="195"/>
      <c r="AMF69" s="195">
        <v>0.25413795</v>
      </c>
      <c r="AMG69" s="195">
        <v>1.4430160400000001</v>
      </c>
      <c r="AMH69" s="195"/>
      <c r="AMI69" s="195">
        <v>0.67561716000000005</v>
      </c>
      <c r="AMJ69" s="195">
        <v>0.37795721999999998</v>
      </c>
      <c r="AMK69" s="195">
        <v>2.4494660000000001E-2</v>
      </c>
      <c r="AML69" s="195">
        <v>4.5335E-2</v>
      </c>
      <c r="AMM69" s="195">
        <v>1.12340404</v>
      </c>
      <c r="AMN69" s="195">
        <v>0.56649832</v>
      </c>
      <c r="AMO69" s="195">
        <v>0.64576670999999997</v>
      </c>
      <c r="AMP69" s="195">
        <v>0.53120603</v>
      </c>
      <c r="AMQ69" s="195">
        <v>0.89464178999999999</v>
      </c>
      <c r="AMR69" s="195">
        <f t="shared" si="49"/>
        <v>2.6381128500000002</v>
      </c>
      <c r="AMS69" s="195">
        <f t="shared" si="50"/>
        <v>9.5626040999999962</v>
      </c>
      <c r="AMT69" s="195">
        <v>1.0141498499999968</v>
      </c>
      <c r="AMU69" s="195">
        <v>1.0141498499999968</v>
      </c>
      <c r="AMV69" s="195">
        <v>0.36067921000000003</v>
      </c>
      <c r="AMW69" s="195">
        <v>0.57541319999999907</v>
      </c>
      <c r="AMX69" s="195">
        <v>1.9578456000000002</v>
      </c>
      <c r="AMY69" s="195">
        <v>2.8939380099999994</v>
      </c>
      <c r="AMZ69" s="195">
        <v>0.41382618000000004</v>
      </c>
      <c r="ANA69" s="195"/>
      <c r="ANB69" s="195">
        <v>0.53743679</v>
      </c>
      <c r="ANC69" s="195">
        <v>3.5741570000001041E-2</v>
      </c>
      <c r="AND69" s="195">
        <v>1.9801229499999999</v>
      </c>
      <c r="ANE69" s="195">
        <f t="shared" si="51"/>
        <v>2.9671274900000011</v>
      </c>
      <c r="ANF69" s="195">
        <v>0.14934767999999998</v>
      </c>
      <c r="ANG69" s="195">
        <v>90.712421450000008</v>
      </c>
      <c r="ANH69" s="195">
        <v>0.69379714999999986</v>
      </c>
      <c r="ANI69" s="195">
        <v>0.30849159999999998</v>
      </c>
      <c r="ANJ69" s="195">
        <v>0.37052774999999999</v>
      </c>
      <c r="ANK69" s="195">
        <v>92.234585629999998</v>
      </c>
      <c r="ANL69" s="195">
        <v>1.9279039100000004</v>
      </c>
      <c r="ANM69" s="195">
        <v>0.79936787999999992</v>
      </c>
      <c r="ANN69" s="195">
        <v>0.41715101000000004</v>
      </c>
      <c r="ANO69" s="195">
        <v>0.12381056999999999</v>
      </c>
      <c r="ANP69" s="195">
        <v>0.13318150999999989</v>
      </c>
      <c r="ANQ69" s="195">
        <v>3.4014148799999999</v>
      </c>
      <c r="ANR69" s="195">
        <f t="shared" si="52"/>
        <v>102.51121585999999</v>
      </c>
      <c r="ANS69" s="195">
        <v>1.04094193</v>
      </c>
      <c r="ANT69" s="195">
        <v>1.3920127799999997</v>
      </c>
      <c r="ANU69" s="195">
        <v>0.53308081999999979</v>
      </c>
      <c r="ANV69" s="195">
        <v>0.73626177999999998</v>
      </c>
      <c r="ANW69" s="195">
        <v>0.78421229000000003</v>
      </c>
      <c r="ANX69" s="195">
        <v>4.4865095999999998</v>
      </c>
      <c r="ANY69" s="195">
        <v>0.41165056</v>
      </c>
      <c r="ANZ69" s="195">
        <v>0.27869844999999999</v>
      </c>
      <c r="AOA69" s="195">
        <v>2.0290693100000001</v>
      </c>
      <c r="AOB69" s="195">
        <v>0.46628501</v>
      </c>
      <c r="AOC69" s="195">
        <v>1.61871279</v>
      </c>
      <c r="AOD69" s="195">
        <v>4.80441612</v>
      </c>
      <c r="AOE69" s="195">
        <v>1.00671376</v>
      </c>
      <c r="AOF69" s="195">
        <v>0.60937114999999986</v>
      </c>
      <c r="AOG69" s="195">
        <v>0.86176679</v>
      </c>
      <c r="AOH69" s="195">
        <v>1.2644036900000002</v>
      </c>
      <c r="AOI69" s="195">
        <v>3.74225539</v>
      </c>
      <c r="AOJ69" s="195">
        <v>0.13295556</v>
      </c>
      <c r="AOK69" s="195">
        <v>0.54163850000000002</v>
      </c>
      <c r="AOL69" s="195">
        <v>1.9916054300000001</v>
      </c>
      <c r="AOM69" s="195">
        <v>7.3830742700000007</v>
      </c>
      <c r="AON69" s="195">
        <v>0.29951087999999998</v>
      </c>
      <c r="AOO69" s="195">
        <v>10.34878464</v>
      </c>
      <c r="AOP69" s="195">
        <v>0.13567830000000003</v>
      </c>
      <c r="AOQ69" s="195">
        <v>0.39898399999999995</v>
      </c>
      <c r="AOR69" s="195">
        <v>0.53466229999999992</v>
      </c>
      <c r="AOS69" s="195">
        <v>23.91662805</v>
      </c>
      <c r="AOT69" s="195">
        <v>0.99637498000000002</v>
      </c>
      <c r="AOU69" s="195">
        <v>1.00397333</v>
      </c>
      <c r="AOV69" s="195">
        <v>2.0003483100000001</v>
      </c>
      <c r="AOW69" s="195">
        <v>0.20588984000000002</v>
      </c>
      <c r="AOX69" s="195">
        <v>0.25732525000000001</v>
      </c>
      <c r="AOY69" s="195">
        <v>0.66326377999999986</v>
      </c>
      <c r="AOZ69" s="195">
        <v>2.2628225299999887</v>
      </c>
      <c r="APA69" s="195">
        <v>0.68903386</v>
      </c>
      <c r="APB69" s="195">
        <f t="shared" si="53"/>
        <v>4.0783352599999887</v>
      </c>
      <c r="APC69" s="195">
        <v>1.63939937</v>
      </c>
      <c r="APD69" s="195">
        <v>0.27636734000000002</v>
      </c>
      <c r="APE69" s="195">
        <v>0.65900537000000126</v>
      </c>
      <c r="APF69" s="195">
        <v>0.23627259000000006</v>
      </c>
      <c r="APG69" s="195">
        <v>0.50947965000000006</v>
      </c>
      <c r="APH69" s="195">
        <v>3.3205243200000014</v>
      </c>
      <c r="API69" s="195">
        <v>0.50833280000000003</v>
      </c>
      <c r="APJ69" s="195">
        <v>0.43127053999999998</v>
      </c>
      <c r="APK69" s="195">
        <v>0.98932123999999977</v>
      </c>
      <c r="APL69" s="195">
        <v>2.47582206</v>
      </c>
      <c r="APM69" s="195">
        <v>0.41381604999999999</v>
      </c>
      <c r="APN69" s="195">
        <v>4.8185626899999994</v>
      </c>
      <c r="APO69" s="195">
        <v>0.15179035000000002</v>
      </c>
      <c r="APP69" s="195">
        <v>0.56707587999999987</v>
      </c>
      <c r="APQ69" s="195">
        <v>0.46369579999999999</v>
      </c>
      <c r="APR69" s="195">
        <v>3.9764462800000002</v>
      </c>
      <c r="APS69" s="195">
        <v>0.52957570999999992</v>
      </c>
      <c r="APT69" s="195">
        <v>5.6885840199999995</v>
      </c>
      <c r="APU69" s="195">
        <f t="shared" si="54"/>
        <v>19.90635459999999</v>
      </c>
      <c r="APV69" s="195">
        <v>0.59259061999999985</v>
      </c>
      <c r="APW69" s="195">
        <v>0.45099125999999995</v>
      </c>
      <c r="APX69" s="195">
        <v>1.4651249799999999</v>
      </c>
      <c r="APY69" s="195">
        <v>0.10550206999999999</v>
      </c>
      <c r="APZ69" s="195">
        <v>0.66122035000000001</v>
      </c>
      <c r="AQA69" s="195">
        <v>3.2754292799999996</v>
      </c>
      <c r="AQB69" s="195">
        <v>5.9437959999999991E-2</v>
      </c>
      <c r="AQC69" s="195">
        <v>0.64362516999999997</v>
      </c>
      <c r="AQD69" s="195">
        <v>0.40748424</v>
      </c>
      <c r="AQE69" s="195">
        <v>0.54581237999999999</v>
      </c>
      <c r="AQF69" s="195">
        <v>5.5701383600000023</v>
      </c>
      <c r="AQG69" s="195">
        <v>7.2264981100000023</v>
      </c>
      <c r="AQH69" s="195">
        <v>0.31977804999999998</v>
      </c>
      <c r="AQI69" s="195">
        <v>0.17052447000000001</v>
      </c>
      <c r="AQJ69" s="195">
        <v>0.39683144000000026</v>
      </c>
      <c r="AQK69" s="195">
        <v>0.88713396000000033</v>
      </c>
      <c r="AQL69" s="195">
        <v>2.2027869199999999</v>
      </c>
      <c r="AQM69" s="195">
        <v>0.38696241000000003</v>
      </c>
      <c r="AQN69" s="195">
        <v>1.2321777300000001</v>
      </c>
      <c r="AQO69" s="195">
        <v>3.7857298200000002</v>
      </c>
      <c r="AQP69" s="195">
        <v>2.1248805799999997</v>
      </c>
      <c r="AQQ69" s="195">
        <v>9.7325374599999996</v>
      </c>
      <c r="AQR69" s="195">
        <f t="shared" si="55"/>
        <v>21.121598810000002</v>
      </c>
      <c r="AQS69" s="195">
        <v>0.6120078299999997</v>
      </c>
      <c r="AQT69" s="195">
        <v>1.8429476100000006</v>
      </c>
      <c r="AQU69" s="195">
        <v>1.2040025799999996</v>
      </c>
      <c r="AQV69" s="195"/>
      <c r="AQW69" s="195">
        <v>1.6661870899999998</v>
      </c>
      <c r="AQX69" s="195">
        <v>5.3251451099999993</v>
      </c>
      <c r="AQY69" s="195">
        <v>1.152203329999999</v>
      </c>
      <c r="AQZ69" s="195">
        <v>0.74957059999999887</v>
      </c>
      <c r="ARA69" s="195">
        <v>1.0396212999999999</v>
      </c>
      <c r="ARB69" s="195">
        <v>1.0807129299999982</v>
      </c>
      <c r="ARC69" s="195">
        <v>0.92994418000000023</v>
      </c>
      <c r="ARD69" s="195">
        <v>4.9520523399999963</v>
      </c>
      <c r="ARE69" s="195">
        <v>4.68104E-3</v>
      </c>
      <c r="ARF69" s="195">
        <v>0.78582838999999793</v>
      </c>
      <c r="ARG69" s="195">
        <v>0.67702530999999977</v>
      </c>
      <c r="ARH69" s="195">
        <v>3.0878928999999995</v>
      </c>
      <c r="ARI69" s="195">
        <v>4.5554276399999978</v>
      </c>
      <c r="ARJ69" s="195">
        <v>3.0861536599999977</v>
      </c>
      <c r="ARK69" s="195">
        <v>0.26546994999999984</v>
      </c>
      <c r="ARL69" s="195">
        <v>0.34348050999999996</v>
      </c>
      <c r="ARM69" s="195">
        <v>0.24506075999999979</v>
      </c>
      <c r="ARN69" s="195">
        <v>2.2017913999999896</v>
      </c>
      <c r="ARO69" s="195">
        <v>6.1419562799999863</v>
      </c>
      <c r="ARP69" s="195">
        <v>0.90926366999999897</v>
      </c>
      <c r="ARQ69" s="195">
        <v>0.56094341999999997</v>
      </c>
      <c r="ARR69" s="195">
        <v>1.1801919699999985</v>
      </c>
      <c r="ARS69" s="195">
        <v>2.6503990599999976</v>
      </c>
      <c r="ART69" s="195">
        <v>23.624980429999979</v>
      </c>
      <c r="ARU69" s="195">
        <v>0.5352521499999997</v>
      </c>
      <c r="ARV69" s="195">
        <v>0.41871183999999884</v>
      </c>
      <c r="ARW69" s="195">
        <v>0.95396398999999854</v>
      </c>
      <c r="ARX69" s="195">
        <v>0.90066535999999997</v>
      </c>
      <c r="ARY69" s="195">
        <v>0.69120550999999997</v>
      </c>
      <c r="ARZ69" s="195">
        <v>0.71260840999999997</v>
      </c>
      <c r="ASA69" s="195">
        <v>2.0797655800000001</v>
      </c>
      <c r="ASB69" s="195">
        <v>4.3842448599999999</v>
      </c>
      <c r="ASC69" s="195">
        <v>0.8156443000000001</v>
      </c>
      <c r="ASD69" s="195">
        <v>1.6702015299999999</v>
      </c>
      <c r="ASE69" s="195">
        <v>1.13397565</v>
      </c>
      <c r="ASF69" s="195">
        <v>0.82187758</v>
      </c>
      <c r="ASG69" s="195">
        <v>0.41358060000000002</v>
      </c>
      <c r="ASH69" s="195">
        <v>4.8552796600000008</v>
      </c>
      <c r="ASI69" s="195">
        <v>0.95851905999999998</v>
      </c>
      <c r="ASJ69" s="195">
        <v>0.94775306999999998</v>
      </c>
      <c r="ASK69" s="195">
        <v>1.3518608200000004</v>
      </c>
      <c r="ASL69" s="195">
        <v>2.8063848599999996</v>
      </c>
      <c r="ASM69" s="195">
        <v>7.489119709999998</v>
      </c>
      <c r="ASN69" s="195">
        <v>13.553637519999997</v>
      </c>
      <c r="ASO69" s="195">
        <v>2.1663818799999985</v>
      </c>
      <c r="ASP69" s="195">
        <v>0.25831782000000003</v>
      </c>
      <c r="ASQ69" s="195">
        <v>0.70276481999999996</v>
      </c>
      <c r="ASR69" s="195">
        <v>3.7724222799999998</v>
      </c>
      <c r="ASS69" s="195">
        <v>1.0327271099999999</v>
      </c>
      <c r="AST69" s="195">
        <v>7.9326139099999979</v>
      </c>
      <c r="ASU69" s="195">
        <v>31.679739939999997</v>
      </c>
      <c r="ASV69" s="195">
        <v>0.22074601000000002</v>
      </c>
      <c r="ASW69" s="195">
        <v>1.3308246799999999</v>
      </c>
      <c r="ASX69" s="195">
        <v>1.1381536299999999</v>
      </c>
      <c r="ASY69" s="195">
        <v>1.8727906200000002</v>
      </c>
      <c r="ASZ69" s="195">
        <v>1.91248368</v>
      </c>
      <c r="ATA69" s="195">
        <v>6.47499862</v>
      </c>
      <c r="ATB69" s="195">
        <v>1.3002526600000002</v>
      </c>
      <c r="ATC69" s="195">
        <v>3.0839800099999999</v>
      </c>
      <c r="ATD69" s="195">
        <v>1.49526308</v>
      </c>
      <c r="ATE69" s="195">
        <v>0.22176328999999997</v>
      </c>
      <c r="ATF69" s="195">
        <v>3.3769790099999999</v>
      </c>
      <c r="ATG69" s="195">
        <v>9.4782380499999999</v>
      </c>
      <c r="ATH69" s="195">
        <v>2.5789072000000002</v>
      </c>
      <c r="ATI69" s="195">
        <v>0.91382341</v>
      </c>
      <c r="ATJ69" s="195">
        <v>1.3386698799999999</v>
      </c>
      <c r="ATK69" s="195">
        <v>1.3235859300000004</v>
      </c>
      <c r="ATL69" s="195">
        <v>0.55274553999999987</v>
      </c>
      <c r="ATM69" s="195">
        <v>6.7077319600000003</v>
      </c>
      <c r="ATN69" s="195">
        <v>0.51625215999999996</v>
      </c>
      <c r="ATO69" s="195">
        <v>10.446824749999999</v>
      </c>
      <c r="ATP69" s="195">
        <v>0.52652675999999998</v>
      </c>
      <c r="ATQ69" s="195">
        <v>2.5230077100000003</v>
      </c>
      <c r="ATR69" s="195">
        <v>0.41837012999999995</v>
      </c>
      <c r="ATS69" s="195">
        <v>14.430981509999999</v>
      </c>
      <c r="ATT69" s="195">
        <v>1.3442261600000009</v>
      </c>
      <c r="ATU69" s="195">
        <v>1.3442261600000009</v>
      </c>
      <c r="ATV69" s="195">
        <v>38.4361763</v>
      </c>
      <c r="ATW69" s="195">
        <v>20.381105210000001</v>
      </c>
      <c r="ATX69" s="195">
        <v>0.83826504000000002</v>
      </c>
      <c r="ATY69" s="195">
        <v>3.2811924400000003</v>
      </c>
      <c r="ATZ69" s="195">
        <v>0.28892848000000004</v>
      </c>
      <c r="AUA69" s="195">
        <v>24.789491170000002</v>
      </c>
      <c r="AUB69" s="195">
        <v>0.37516549999999999</v>
      </c>
      <c r="AUC69" s="195">
        <v>3.9882053100000001</v>
      </c>
      <c r="AUD69" s="195">
        <v>1.1245628000000001</v>
      </c>
      <c r="AUE69" s="195">
        <v>1.7379703999999998</v>
      </c>
      <c r="AUF69" s="195">
        <v>2.96670904</v>
      </c>
      <c r="AUG69" s="195">
        <v>10.19261305</v>
      </c>
      <c r="AUH69" s="195">
        <v>0.64272772999999994</v>
      </c>
      <c r="AUI69" s="195">
        <v>0.77957997999999995</v>
      </c>
      <c r="AUJ69" s="195">
        <v>1.5169790600000002</v>
      </c>
      <c r="AUK69" s="195">
        <v>2.0516248599999964</v>
      </c>
      <c r="AUL69" s="195">
        <v>1.0311987999999987</v>
      </c>
      <c r="AUM69" s="195">
        <v>6.0221104299999952</v>
      </c>
      <c r="AUN69" s="195">
        <v>2.0267407199999998</v>
      </c>
      <c r="AUO69" s="195">
        <v>2.0071434799999981</v>
      </c>
      <c r="AUP69" s="195">
        <v>0.88464302999999989</v>
      </c>
      <c r="AUQ69" s="195">
        <v>1.2693434199999989</v>
      </c>
      <c r="AUR69" s="195">
        <v>2.2069445299999897</v>
      </c>
      <c r="AUS69" s="195">
        <v>8.3948151799999859</v>
      </c>
      <c r="AUT69" s="195">
        <v>2.4942616600001108</v>
      </c>
      <c r="AUU69" s="195">
        <v>0.6346918199999998</v>
      </c>
      <c r="AUV69" s="195">
        <v>0.74379494999999907</v>
      </c>
      <c r="AUW69" s="195">
        <v>1.106008839999999</v>
      </c>
      <c r="AUX69" s="195">
        <v>4.9787572700001093</v>
      </c>
      <c r="AUY69" s="195">
        <v>54.377787100000099</v>
      </c>
      <c r="AUZ69" s="195">
        <v>0.41845982999999987</v>
      </c>
      <c r="AVA69" s="195">
        <v>0.41845982999999987</v>
      </c>
      <c r="AVB69" s="195">
        <v>0.20222187999999999</v>
      </c>
      <c r="AVC69" s="195">
        <v>1.6310225299999999</v>
      </c>
      <c r="AVD69" s="195">
        <v>0.60708190000000006</v>
      </c>
      <c r="AVE69" s="195">
        <v>0.38473485000000091</v>
      </c>
      <c r="AVF69" s="195">
        <v>3.5633624000000004</v>
      </c>
      <c r="AVG69" s="195">
        <v>6.3884235600000006</v>
      </c>
      <c r="AVH69" s="195"/>
      <c r="AVI69" s="195">
        <v>0.18136929999999998</v>
      </c>
      <c r="AVJ69" s="195">
        <v>0.16571022999999999</v>
      </c>
      <c r="AVK69" s="195">
        <v>3.9175830499999988</v>
      </c>
      <c r="AVL69" s="195">
        <v>1.344111049999998</v>
      </c>
      <c r="AVM69" s="195">
        <v>5.6087736299999973</v>
      </c>
      <c r="AVN69" s="195">
        <v>1.6776313199999988</v>
      </c>
      <c r="AVO69" s="195">
        <v>0.53034732999999989</v>
      </c>
      <c r="AVP69" s="195">
        <v>0.58507101000000028</v>
      </c>
      <c r="AVQ69" s="195">
        <v>1.7307344199999899</v>
      </c>
      <c r="AVR69" s="195">
        <v>1.8484018600000549</v>
      </c>
      <c r="AVS69" s="195">
        <v>6.372185940000044</v>
      </c>
      <c r="AVT69" s="195">
        <v>0.35583706999999898</v>
      </c>
      <c r="AVU69" s="195">
        <v>0.67218440000000002</v>
      </c>
      <c r="AVV69" s="195">
        <v>0.41504104000000008</v>
      </c>
      <c r="AVW69" s="195">
        <v>0.33974516999999899</v>
      </c>
      <c r="AVX69" s="195">
        <v>1.6538663</v>
      </c>
      <c r="AVY69" s="195">
        <v>3.4366739799999979</v>
      </c>
      <c r="AVZ69" s="195">
        <v>22.224516940000044</v>
      </c>
      <c r="AWA69" s="195">
        <v>0.22117553000000004</v>
      </c>
      <c r="AWB69" s="195">
        <v>1.6238871399999977</v>
      </c>
      <c r="AWC69" s="195">
        <v>0.50209824000000003</v>
      </c>
      <c r="AWD69" s="195"/>
      <c r="AWE69" s="195">
        <v>0.47640967000000001</v>
      </c>
      <c r="AWF69" s="195">
        <v>2.8235705799999979</v>
      </c>
      <c r="AWG69" s="195">
        <v>1.575246399999999</v>
      </c>
      <c r="AWH69" s="195">
        <v>0.41318629999999895</v>
      </c>
      <c r="AWI69" s="195">
        <v>0.37653610999999976</v>
      </c>
      <c r="AWJ69" s="195">
        <v>0.59846219999999994</v>
      </c>
      <c r="AWK69" s="195">
        <v>2.4415203200000004</v>
      </c>
      <c r="AWL69" s="195">
        <v>5.4049513299999976</v>
      </c>
      <c r="AWM69" s="195">
        <v>0.6893317099999996</v>
      </c>
      <c r="AWN69" s="195">
        <v>2.4423010451895042</v>
      </c>
      <c r="AWO69" s="195">
        <v>4.4077169314868803</v>
      </c>
      <c r="AWP69" s="195">
        <v>1.7554542696793001</v>
      </c>
      <c r="AWQ69" s="195">
        <v>0.35036212827988339</v>
      </c>
      <c r="AWR69" s="195">
        <f t="shared" si="56"/>
        <v>9.6451660846355676</v>
      </c>
      <c r="AWS69" s="253">
        <v>1.2824887055393572</v>
      </c>
      <c r="AWT69" s="253">
        <v>0.75926540816326527</v>
      </c>
      <c r="AWU69" s="253">
        <v>0.54714782361516023</v>
      </c>
      <c r="AWV69" s="253">
        <v>1.3261405510204081</v>
      </c>
      <c r="AWW69" s="253">
        <f t="shared" si="57"/>
        <v>3.9150424883381909</v>
      </c>
      <c r="AWX69" s="253">
        <v>1.1380825763265308</v>
      </c>
      <c r="AWY69" s="253">
        <v>1.6186447565597666</v>
      </c>
      <c r="AWZ69" s="253">
        <f t="shared" si="58"/>
        <v>2.7567273328862973</v>
      </c>
      <c r="AXA69" s="253">
        <f t="shared" si="59"/>
        <v>24.54545781586005</v>
      </c>
      <c r="AXB69" s="195">
        <f t="shared" si="60"/>
        <v>387.96826653586015</v>
      </c>
      <c r="AXC69" s="253">
        <v>0.43685390670553936</v>
      </c>
      <c r="AXD69" s="253">
        <v>0.25146353061224491</v>
      </c>
      <c r="AXE69" s="253">
        <f t="shared" si="61"/>
        <v>0.68831743731778428</v>
      </c>
      <c r="AXF69" s="253">
        <v>0.87341995772594749</v>
      </c>
      <c r="AXG69" s="253">
        <v>0.24666597813411079</v>
      </c>
      <c r="AXH69" s="253">
        <v>0.26609668075801751</v>
      </c>
      <c r="AXI69" s="253">
        <v>2.4631080801749268</v>
      </c>
      <c r="AXJ69" s="253">
        <v>1.2654162346938775</v>
      </c>
      <c r="AXK69" s="253">
        <f t="shared" si="62"/>
        <v>5.1147069314868805</v>
      </c>
      <c r="AXL69" s="253">
        <v>4.9473979591836727E-2</v>
      </c>
      <c r="AXM69" s="253">
        <v>1.8460952930029155</v>
      </c>
      <c r="AXN69" s="253">
        <v>0.25482528134110788</v>
      </c>
      <c r="AXO69" s="253">
        <v>0.31675594460641399</v>
      </c>
      <c r="AXP69" s="253">
        <v>0.35478904081632656</v>
      </c>
      <c r="AXQ69" s="253">
        <f t="shared" si="63"/>
        <v>2.8219395393586009</v>
      </c>
      <c r="AXR69" s="253">
        <v>0.62706646209912531</v>
      </c>
      <c r="AXS69" s="253">
        <v>1.6346869402332362</v>
      </c>
      <c r="AXT69" s="253">
        <v>0.28293837463556848</v>
      </c>
      <c r="AXU69" s="253">
        <v>0</v>
      </c>
      <c r="AXV69" s="253">
        <f t="shared" si="64"/>
        <v>2.5446917769679303</v>
      </c>
      <c r="AXW69" s="253">
        <v>1.0924634854227402</v>
      </c>
      <c r="AXX69" s="253">
        <v>1.5533202536443149</v>
      </c>
      <c r="AXY69" s="253">
        <v>1.5424078571428572</v>
      </c>
      <c r="AXZ69" s="253">
        <v>0.15489378862973763</v>
      </c>
      <c r="AYA69" s="253">
        <v>0.74640076967930025</v>
      </c>
      <c r="AYB69" s="253">
        <f t="shared" si="65"/>
        <v>5.0894861545189505</v>
      </c>
      <c r="AYC69" s="253">
        <f t="shared" si="231"/>
        <v>16.259141839650148</v>
      </c>
      <c r="AYD69" s="253">
        <v>0.73386566472303227</v>
      </c>
      <c r="AYE69" s="253">
        <v>0.87130571574344029</v>
      </c>
      <c r="AYF69" s="253">
        <v>0.43083962682215743</v>
      </c>
      <c r="AYG69" s="253">
        <v>2.2917051122448977</v>
      </c>
      <c r="AYH69" s="253">
        <v>0.30475767055393582</v>
      </c>
      <c r="AYI69" s="253">
        <f t="shared" si="66"/>
        <v>4.6324737900874631</v>
      </c>
      <c r="AYJ69" s="253">
        <v>3.3561125364436083E-2</v>
      </c>
      <c r="AYK69" s="253">
        <v>0.39981638192419833</v>
      </c>
      <c r="AYL69" s="253">
        <v>0.62547679591836736</v>
      </c>
      <c r="AYM69" s="253">
        <v>1.4738331151603499</v>
      </c>
      <c r="AYN69" s="253">
        <v>0.445947137026239</v>
      </c>
      <c r="AYO69" s="253">
        <f t="shared" si="67"/>
        <v>2.9786345553935907</v>
      </c>
      <c r="AYP69" s="253">
        <v>2.232E-3</v>
      </c>
      <c r="AYQ69" s="253">
        <v>1.3975648046647229</v>
      </c>
      <c r="AYR69" s="253">
        <v>1.649699389212828</v>
      </c>
      <c r="AYS69" s="253">
        <v>0.42621789067055388</v>
      </c>
      <c r="AYT69" s="253">
        <v>0.13730122157434405</v>
      </c>
      <c r="AYU69" s="253">
        <f t="shared" si="68"/>
        <v>3.613015306122449</v>
      </c>
      <c r="AYV69" s="253">
        <v>0.4226245247813411</v>
      </c>
      <c r="AYW69" s="253">
        <v>2.2721789883381924</v>
      </c>
      <c r="AYX69" s="253">
        <v>0.6204808906705539</v>
      </c>
      <c r="AYY69" s="253">
        <f t="shared" si="69"/>
        <v>3.3152844037900873</v>
      </c>
      <c r="AYZ69" s="253">
        <f t="shared" si="70"/>
        <v>14.53940805539359</v>
      </c>
      <c r="AZA69" s="253">
        <v>1.0649985422740524E-2</v>
      </c>
      <c r="AZB69" s="253">
        <v>2.8336828454810492</v>
      </c>
      <c r="AZC69" s="253">
        <v>0.14634492711370259</v>
      </c>
      <c r="AZD69" s="253">
        <v>3.8136789110787168</v>
      </c>
      <c r="AZE69" s="253">
        <v>0.56518407580174923</v>
      </c>
      <c r="AZF69" s="253">
        <f t="shared" si="71"/>
        <v>7.3695407448979591</v>
      </c>
      <c r="AZG69" s="253">
        <v>2.3472996530612238</v>
      </c>
      <c r="AZH69" s="253">
        <v>8.5285768775510178</v>
      </c>
      <c r="AZI69" s="253">
        <v>0.80339118804665588</v>
      </c>
      <c r="AZJ69" s="253">
        <v>6.641749855685136</v>
      </c>
      <c r="AZK69" s="253">
        <v>5.9045703673469383</v>
      </c>
      <c r="AZL69" s="253">
        <f t="shared" si="72"/>
        <v>24.225587941690971</v>
      </c>
      <c r="AZM69" s="253">
        <v>0.3249247740524781</v>
      </c>
      <c r="AZN69" s="253">
        <v>5.3383130160349843</v>
      </c>
      <c r="AZO69" s="253">
        <v>0.6986285291545189</v>
      </c>
      <c r="AZP69" s="253">
        <v>0.82765109475218668</v>
      </c>
      <c r="AZQ69" s="253">
        <v>3.3776273717201164</v>
      </c>
      <c r="AZR69" s="253">
        <f t="shared" si="73"/>
        <v>10.567144785714284</v>
      </c>
      <c r="AZS69" s="253">
        <v>0.19259888338192421</v>
      </c>
      <c r="AZT69" s="253">
        <v>0.55157849271137027</v>
      </c>
      <c r="AZU69" s="253">
        <v>0.15088709037900874</v>
      </c>
      <c r="AZV69" s="253">
        <v>8.5223545583090381</v>
      </c>
      <c r="AZW69" s="253">
        <v>1.1456239067055392E-2</v>
      </c>
      <c r="AZX69" s="253">
        <f t="shared" si="74"/>
        <v>9.428875263848397</v>
      </c>
      <c r="AZY69" s="253">
        <v>0.10234676530612244</v>
      </c>
      <c r="AZZ69" s="253">
        <v>5.2785032755102037</v>
      </c>
      <c r="BAA69" s="253">
        <f t="shared" si="75"/>
        <v>5.380850040816326</v>
      </c>
      <c r="BAB69" s="253">
        <f t="shared" si="76"/>
        <v>56.971998776967936</v>
      </c>
      <c r="BAC69" s="253">
        <v>2.6416807580174925E-3</v>
      </c>
      <c r="BAD69" s="253">
        <v>0.4946412973760933</v>
      </c>
      <c r="BAE69" s="253">
        <v>1.6757828571428572</v>
      </c>
      <c r="BAF69" s="253">
        <f t="shared" si="77"/>
        <v>2.1730658352769678</v>
      </c>
      <c r="BAG69" s="253">
        <v>8.2613702623906705E-3</v>
      </c>
      <c r="BAH69" s="253">
        <v>7.8096180758017497E-2</v>
      </c>
      <c r="BAI69" s="253">
        <v>3.5785350189504372</v>
      </c>
      <c r="BAJ69" s="253">
        <v>3.2475997609329443</v>
      </c>
      <c r="BAK69" s="253">
        <f t="shared" si="78"/>
        <v>6.91249233090379</v>
      </c>
      <c r="BAL69" s="253">
        <v>2.9594861516034986E-2</v>
      </c>
      <c r="BAM69" s="253">
        <v>2.894249355685131</v>
      </c>
      <c r="BAN69" s="253">
        <v>2.0230211393586011</v>
      </c>
      <c r="BAO69" s="253">
        <v>1.4273321822157434</v>
      </c>
      <c r="BAP69" s="253">
        <v>0.24833967346938773</v>
      </c>
      <c r="BAQ69" s="253">
        <f t="shared" si="79"/>
        <v>6.6225372122448984</v>
      </c>
      <c r="BAR69" s="253">
        <v>5.9004212827988333E-3</v>
      </c>
      <c r="BAS69" s="253">
        <v>0.75839422594752182</v>
      </c>
      <c r="BAT69" s="253">
        <v>0.25016797813411079</v>
      </c>
      <c r="BAU69" s="253">
        <v>6.5242483965014572E-2</v>
      </c>
      <c r="BAV69" s="253">
        <v>0.26817007288629741</v>
      </c>
      <c r="BAW69" s="253">
        <f t="shared" si="80"/>
        <v>1.3478751822157435</v>
      </c>
      <c r="BAX69" s="253">
        <v>1.6686186895043731</v>
      </c>
      <c r="BAY69" s="253">
        <v>0.77535244169096207</v>
      </c>
      <c r="BAZ69" s="253">
        <v>0.25758906997084546</v>
      </c>
      <c r="BBA69" s="253">
        <v>2.0178660349854223E-2</v>
      </c>
      <c r="BBB69" s="253">
        <f t="shared" si="81"/>
        <v>2.7217388615160347</v>
      </c>
      <c r="BBC69" s="253">
        <f t="shared" si="82"/>
        <v>19.777709422157432</v>
      </c>
      <c r="BBD69" s="253">
        <v>0.45060479883381921</v>
      </c>
      <c r="BBE69" s="253">
        <v>0.29511427696793002</v>
      </c>
      <c r="BBF69" s="253">
        <v>3.1240119533527694E-2</v>
      </c>
      <c r="BBG69" s="253">
        <v>0.69338397376093286</v>
      </c>
      <c r="BBH69" s="253">
        <v>0.43379602186588917</v>
      </c>
      <c r="BBI69" s="253">
        <f t="shared" si="83"/>
        <v>1.9041391909620988</v>
      </c>
      <c r="BBJ69" s="253">
        <v>1.0508200408163264</v>
      </c>
      <c r="BBK69" s="253">
        <v>0.21278006413994169</v>
      </c>
      <c r="BBL69" s="253">
        <v>0.70013545043731762</v>
      </c>
      <c r="BBM69" s="253">
        <v>0.16785352332361514</v>
      </c>
      <c r="BBN69" s="253">
        <v>0.30584804848396502</v>
      </c>
      <c r="BBO69" s="253">
        <f t="shared" si="84"/>
        <v>2.4374371272011657</v>
      </c>
      <c r="BBP69" s="253">
        <v>6.6007569970845476E-2</v>
      </c>
      <c r="BBQ69" s="253">
        <v>0.44124200145772596</v>
      </c>
      <c r="BBR69" s="253">
        <v>0.5230795524781342</v>
      </c>
      <c r="BBS69" s="253">
        <v>0.21639990524781341</v>
      </c>
      <c r="BBT69" s="253">
        <v>3.8360150145772598E-2</v>
      </c>
      <c r="BBU69" s="253">
        <f t="shared" si="85"/>
        <v>1.2850891793002917</v>
      </c>
      <c r="BBV69" s="253">
        <v>0.90811208309037894</v>
      </c>
      <c r="BBW69" s="253">
        <v>2.3836820699708453E-2</v>
      </c>
      <c r="BBX69" s="253">
        <v>1.2649857434402332</v>
      </c>
      <c r="BBY69" s="253">
        <v>0.63523060932944597</v>
      </c>
      <c r="BBZ69" s="253">
        <v>3.9368073819241984</v>
      </c>
      <c r="BCA69" s="253">
        <f t="shared" si="86"/>
        <v>6.768972638483965</v>
      </c>
      <c r="BCB69" s="253">
        <f t="shared" si="87"/>
        <v>12.395638135947522</v>
      </c>
      <c r="BCC69" s="253">
        <v>3.81795918367347E-4</v>
      </c>
      <c r="BCD69" s="253">
        <v>8.6680877551020399E-2</v>
      </c>
      <c r="BCE69" s="253">
        <v>0.6536355058309038</v>
      </c>
      <c r="BCF69" s="253">
        <v>1.2342333760932942</v>
      </c>
      <c r="BCG69" s="253">
        <v>2.8034040189504372</v>
      </c>
      <c r="BCH69" s="253">
        <f t="shared" si="88"/>
        <v>4.7783355743440232</v>
      </c>
      <c r="BCI69" s="253">
        <v>0.55536376384839647</v>
      </c>
      <c r="BCJ69" s="253">
        <v>0.90555848833819241</v>
      </c>
      <c r="BCK69" s="253">
        <v>0.47704898104956261</v>
      </c>
      <c r="BCL69" s="253">
        <v>0.10910711078717202</v>
      </c>
      <c r="BCM69" s="253">
        <f t="shared" si="232"/>
        <v>2.0470783440233236</v>
      </c>
      <c r="BCN69" s="253">
        <v>8.817520999999999E-2</v>
      </c>
      <c r="BCO69" s="253">
        <v>2.7580213599999999</v>
      </c>
      <c r="BCP69" s="253">
        <v>0.88588836000000004</v>
      </c>
      <c r="BCQ69" s="253">
        <v>0.38024658</v>
      </c>
      <c r="BCR69" s="253">
        <v>1.62875233</v>
      </c>
      <c r="BCS69" s="253">
        <f t="shared" si="89"/>
        <v>5.7410838399999999</v>
      </c>
      <c r="BCT69" s="253">
        <v>0.30421765000000006</v>
      </c>
      <c r="BCU69" s="253">
        <v>7.3931839999999999E-2</v>
      </c>
      <c r="BCV69" s="253">
        <v>0.42939688999999998</v>
      </c>
      <c r="BCW69" s="253">
        <v>1.7341923299999999</v>
      </c>
      <c r="BCX69" s="253">
        <f t="shared" si="90"/>
        <v>2.5417387099999997</v>
      </c>
      <c r="BCY69" s="253">
        <v>0.58328886999999996</v>
      </c>
      <c r="BCZ69" s="253">
        <v>5.1704699999999999E-2</v>
      </c>
      <c r="BDA69" s="253">
        <f t="shared" si="91"/>
        <v>0.63499357000000001</v>
      </c>
      <c r="BDB69" s="253">
        <f t="shared" si="92"/>
        <v>15.743230038367349</v>
      </c>
      <c r="BDC69" s="253">
        <v>0.7695092</v>
      </c>
      <c r="BDD69" s="253">
        <v>0.23159856000000001</v>
      </c>
      <c r="BDE69" s="253">
        <v>0.31040969000000002</v>
      </c>
      <c r="BDF69" s="253">
        <f t="shared" si="233"/>
        <v>1.31151745</v>
      </c>
      <c r="BDG69" s="253">
        <v>0.34609625999999999</v>
      </c>
      <c r="BDH69" s="253">
        <v>7.8403200000000006E-2</v>
      </c>
      <c r="BDI69" s="253">
        <v>0.87355198000000001</v>
      </c>
      <c r="BDJ69" s="253">
        <v>1.8720826000000006</v>
      </c>
      <c r="BDK69" s="253">
        <v>0.35089574000000001</v>
      </c>
      <c r="BDL69" s="253">
        <f t="shared" si="93"/>
        <v>3.5210297800000006</v>
      </c>
      <c r="BDM69" s="253">
        <v>2.3248633500000002</v>
      </c>
      <c r="BDN69" s="253">
        <v>2.5751939999999997E-2</v>
      </c>
      <c r="BDO69" s="253">
        <v>0.41563949</v>
      </c>
      <c r="BDP69" s="253"/>
      <c r="BDQ69" s="253">
        <f t="shared" si="94"/>
        <v>2.7662547800000006</v>
      </c>
      <c r="BDR69" s="253">
        <v>4.3851019999999921E-2</v>
      </c>
      <c r="BDS69" s="253">
        <v>0.20807921137026236</v>
      </c>
      <c r="BDT69" s="253">
        <v>0.41864282653061224</v>
      </c>
      <c r="BDU69" s="253">
        <v>6.747463702623907E-2</v>
      </c>
      <c r="BDV69" s="253">
        <v>0.57655289989123903</v>
      </c>
      <c r="BDW69" s="253">
        <f t="shared" si="95"/>
        <v>1.3146005948183526</v>
      </c>
      <c r="BDX69" s="253">
        <v>6.896516075801749</v>
      </c>
      <c r="BDY69" s="253">
        <v>3.844694897959184E-2</v>
      </c>
      <c r="BDZ69" s="253">
        <v>0.75239587317784262</v>
      </c>
      <c r="BEA69" s="253">
        <v>0.35233857434402333</v>
      </c>
      <c r="BEB69" s="253">
        <v>0.70996659766763848</v>
      </c>
      <c r="BEC69" s="253">
        <f t="shared" si="96"/>
        <v>8.7496640699708443</v>
      </c>
      <c r="BED69" s="253">
        <f t="shared" si="97"/>
        <v>17.663066674789199</v>
      </c>
      <c r="BEE69" s="253">
        <v>3.0219660772594752</v>
      </c>
      <c r="BEF69" s="253">
        <v>0.30772755102040816</v>
      </c>
      <c r="BEG69" s="253">
        <v>2.1805387536443153</v>
      </c>
      <c r="BEH69" s="253"/>
      <c r="BEI69" s="253">
        <f t="shared" si="98"/>
        <v>5.5102323819241992</v>
      </c>
      <c r="BEJ69" s="253">
        <v>1.8340053317784248</v>
      </c>
      <c r="BEK69" s="253">
        <v>0.12856726384839651</v>
      </c>
      <c r="BEL69" s="253">
        <v>0.51286044023323618</v>
      </c>
      <c r="BEM69" s="253">
        <v>2.3667737609329446E-2</v>
      </c>
      <c r="BEN69" s="253">
        <v>0.47945901311953343</v>
      </c>
      <c r="BEO69" s="253">
        <f t="shared" si="99"/>
        <v>2.9785597865889204</v>
      </c>
      <c r="BEP69" s="253">
        <v>1.6844834008746354</v>
      </c>
      <c r="BEQ69" s="253">
        <v>0.4492922303206997</v>
      </c>
      <c r="BER69" s="253">
        <v>7.1609110787163824E-2</v>
      </c>
      <c r="BES69" s="253">
        <v>1.0580752930029154</v>
      </c>
      <c r="BET69" s="253"/>
      <c r="BEU69" s="253">
        <f t="shared" si="234"/>
        <v>3.2634600349854144</v>
      </c>
      <c r="BEV69" s="253">
        <v>0.53198195626822165</v>
      </c>
      <c r="BEW69" s="253">
        <v>0.84194497667638479</v>
      </c>
      <c r="BEX69" s="253">
        <v>0.22503259475218657</v>
      </c>
      <c r="BEY69" s="253">
        <v>0.62626455247813406</v>
      </c>
      <c r="BEZ69" s="253">
        <v>4.7722250728862978E-2</v>
      </c>
      <c r="BFA69" s="253">
        <f t="shared" si="100"/>
        <v>2.2729463309037898</v>
      </c>
      <c r="BFB69" s="253">
        <v>0.68809105393586001</v>
      </c>
      <c r="BFC69" s="253">
        <f t="shared" si="101"/>
        <v>0.68809105393586001</v>
      </c>
      <c r="BFD69" s="253">
        <f t="shared" si="235"/>
        <v>14.713289588338185</v>
      </c>
      <c r="BFE69" s="253">
        <v>1.4762390728862971</v>
      </c>
      <c r="BFF69" s="253">
        <v>0.22652771574344022</v>
      </c>
      <c r="BFG69" s="253">
        <v>0.15542743440233237</v>
      </c>
      <c r="BFH69" s="253">
        <v>0.55888626530612251</v>
      </c>
      <c r="BFI69" s="253">
        <f t="shared" si="102"/>
        <v>2.417080488338192</v>
      </c>
      <c r="BFJ69" s="253">
        <v>1.199729743440233</v>
      </c>
      <c r="BFK69" s="253">
        <v>8.5852266763848398E-2</v>
      </c>
      <c r="BFL69" s="253">
        <v>2.5208334198250726</v>
      </c>
      <c r="BFM69" s="253">
        <v>4.2642709912536443E-2</v>
      </c>
      <c r="BFN69" s="253">
        <v>2.9432795918367345E-2</v>
      </c>
      <c r="BFO69" s="253">
        <f t="shared" si="103"/>
        <v>3.8784909358600581</v>
      </c>
      <c r="BFP69" s="253">
        <v>9.6476109329446072E-2</v>
      </c>
      <c r="BFQ69" s="253">
        <v>0.72947306413994162</v>
      </c>
      <c r="BFR69" s="253">
        <v>0.35049512244897962</v>
      </c>
      <c r="BFS69" s="253">
        <v>0.32528531778425657</v>
      </c>
      <c r="BFT69" s="253">
        <v>9.1151370262390674E-2</v>
      </c>
      <c r="BFU69" s="253">
        <f t="shared" si="236"/>
        <v>1.5928809839650144</v>
      </c>
      <c r="BFV69" s="253">
        <v>1.4595916661224491</v>
      </c>
      <c r="BFW69" s="253">
        <v>0.2426339081632653</v>
      </c>
      <c r="BFX69" s="253">
        <v>1.4114671253644313</v>
      </c>
      <c r="BFY69" s="253">
        <v>1.1732971472303209</v>
      </c>
      <c r="BFZ69" s="253">
        <v>1.3426456413994119</v>
      </c>
      <c r="BGA69" s="253">
        <f t="shared" si="104"/>
        <v>5.6296354882798783</v>
      </c>
      <c r="BGB69" s="253">
        <v>0.37665802533526754</v>
      </c>
      <c r="BGC69" s="253">
        <v>0.20919734693877554</v>
      </c>
      <c r="BGD69" s="253">
        <v>0.54633415306122457</v>
      </c>
      <c r="BGE69" s="253">
        <f t="shared" si="105"/>
        <v>1.1321895253352676</v>
      </c>
      <c r="BGF69" s="253">
        <f t="shared" si="237"/>
        <v>14.65027742177841</v>
      </c>
      <c r="BGG69" s="253">
        <v>0.34177569241982503</v>
      </c>
      <c r="BGH69" s="253">
        <v>0.55341540962099134</v>
      </c>
      <c r="BGI69" s="253">
        <f t="shared" si="106"/>
        <v>0.89519110204081631</v>
      </c>
      <c r="BGJ69" s="253">
        <v>2.9637134067055393</v>
      </c>
      <c r="BGK69" s="253">
        <v>0.17495853206997083</v>
      </c>
      <c r="BGL69" s="253">
        <v>0.27356847084548103</v>
      </c>
      <c r="BGM69" s="253">
        <v>0.80858721720116611</v>
      </c>
      <c r="BGN69" s="253">
        <v>0.74575539067055407</v>
      </c>
      <c r="BGO69" s="253">
        <f t="shared" si="107"/>
        <v>4.9665830174927112</v>
      </c>
      <c r="BGP69" s="253">
        <v>1.207741518950437</v>
      </c>
      <c r="BGQ69" s="253">
        <v>1.6427379023323621</v>
      </c>
      <c r="BGR69" s="253">
        <v>2.7868702667638479</v>
      </c>
      <c r="BGS69" s="253">
        <v>1.2480177303206996</v>
      </c>
      <c r="BGT69" s="253">
        <v>2.290895720116545</v>
      </c>
      <c r="BGU69" s="253">
        <f t="shared" si="108"/>
        <v>9.1762631384838915</v>
      </c>
      <c r="BGV69" s="253">
        <v>0.46293027113702623</v>
      </c>
      <c r="BGW69" s="253">
        <v>0.87362048396494918</v>
      </c>
      <c r="BGX69" s="253">
        <v>2.3638587317784756</v>
      </c>
      <c r="BGY69" s="253">
        <v>0.86841085568513432</v>
      </c>
      <c r="BGZ69" s="253">
        <v>0.96583546064139969</v>
      </c>
      <c r="BHA69" s="253">
        <f t="shared" si="109"/>
        <v>5.5346558032069852</v>
      </c>
      <c r="BHB69" s="253">
        <v>0.54915180903790084</v>
      </c>
      <c r="BHC69" s="253">
        <v>1.0257677725947523</v>
      </c>
      <c r="BHD69" s="253">
        <v>0.77189624052478156</v>
      </c>
      <c r="BHE69" s="253">
        <v>2.4658355393585998</v>
      </c>
      <c r="BHF69" s="253">
        <v>0.65703453498542297</v>
      </c>
      <c r="BHG69" s="253">
        <f t="shared" si="110"/>
        <v>5.4696858965014581</v>
      </c>
      <c r="BHH69" s="253">
        <f t="shared" si="111"/>
        <v>26.042378957725859</v>
      </c>
      <c r="BHI69" s="253">
        <v>0.46675651311953359</v>
      </c>
      <c r="BHJ69" s="253">
        <v>1.0172056224489796</v>
      </c>
      <c r="BHK69" s="253">
        <v>1.9926455510204084</v>
      </c>
      <c r="BHL69" s="253">
        <v>0.66138033673469399</v>
      </c>
      <c r="BHM69" s="253">
        <f t="shared" si="112"/>
        <v>4.1379880233236159</v>
      </c>
      <c r="BHN69" s="253">
        <v>3.5293449999999997</v>
      </c>
      <c r="BHO69" s="253">
        <v>0.63685565889212836</v>
      </c>
      <c r="BHP69" s="253">
        <v>0.17839638483965012</v>
      </c>
      <c r="BHQ69" s="253">
        <v>1.5750650393586008</v>
      </c>
      <c r="BHR69" s="253">
        <v>2.1729940335276967</v>
      </c>
      <c r="BHS69" s="253">
        <f t="shared" si="113"/>
        <v>8.0926561166180768</v>
      </c>
      <c r="BHT69" s="253">
        <v>1.1772696705539356</v>
      </c>
      <c r="BHU69" s="253">
        <v>0.13793763994169098</v>
      </c>
      <c r="BHV69" s="253">
        <v>1.1756873848396505</v>
      </c>
      <c r="BHW69" s="253">
        <v>0.27113594023323617</v>
      </c>
      <c r="BHX69" s="253">
        <v>0.9285594431486881</v>
      </c>
      <c r="BHY69" s="253">
        <f t="shared" si="114"/>
        <v>3.6905900787172019</v>
      </c>
      <c r="BHZ69" s="253">
        <v>0.57668352915451893</v>
      </c>
      <c r="BIA69" s="253">
        <v>0.83744573760930996</v>
      </c>
      <c r="BIB69" s="253">
        <v>0.19875297667638483</v>
      </c>
      <c r="BIC69" s="253">
        <v>0.54996313265306129</v>
      </c>
      <c r="BID69" s="253">
        <v>1.0110991982507287</v>
      </c>
      <c r="BIE69" s="253">
        <f t="shared" si="115"/>
        <v>3.173944574344004</v>
      </c>
      <c r="BIF69" s="253">
        <v>0.46074379591836734</v>
      </c>
      <c r="BIG69" s="253">
        <f t="shared" si="116"/>
        <v>0.46074379591836734</v>
      </c>
      <c r="BIH69" s="253">
        <f t="shared" si="117"/>
        <v>19.555922588921266</v>
      </c>
      <c r="BII69" s="253">
        <v>4.6200746355685135E-2</v>
      </c>
      <c r="BIJ69" s="253">
        <v>0.53175236880466459</v>
      </c>
      <c r="BIK69" s="253">
        <v>5.6013469198250716</v>
      </c>
      <c r="BIL69" s="253">
        <v>3.3836821997084545</v>
      </c>
      <c r="BIM69" s="253">
        <f t="shared" si="118"/>
        <v>9.5629822346938766</v>
      </c>
      <c r="BIN69" s="253">
        <v>0.25748026093294463</v>
      </c>
      <c r="BIO69" s="253">
        <v>1.0409718848396501</v>
      </c>
      <c r="BIP69" s="253">
        <v>0.26334895043731776</v>
      </c>
      <c r="BIQ69" s="253">
        <v>0.19693331924198251</v>
      </c>
      <c r="BIR69" s="253">
        <v>1.5802953338192423</v>
      </c>
      <c r="BIS69" s="253">
        <f t="shared" si="119"/>
        <v>3.3390297492711372</v>
      </c>
      <c r="BIT69" s="253">
        <v>0.75841200874635561</v>
      </c>
      <c r="BIU69" s="253">
        <v>9.1252800291545186E-2</v>
      </c>
      <c r="BIV69" s="253">
        <v>1.3170800145772592</v>
      </c>
      <c r="BIW69" s="253">
        <v>1.2861792755102042</v>
      </c>
      <c r="BIX69" s="253">
        <v>0.26769164285714286</v>
      </c>
      <c r="BIY69" s="253">
        <f t="shared" si="120"/>
        <v>3.720615741982507</v>
      </c>
      <c r="BIZ69" s="253">
        <v>0.23432107725947526</v>
      </c>
      <c r="BJA69" s="253">
        <v>4.4731337900874637</v>
      </c>
      <c r="BJB69" s="253">
        <v>0.96991616034985406</v>
      </c>
      <c r="BJC69" s="253">
        <v>0.45465316034985437</v>
      </c>
      <c r="BJD69" s="253">
        <f t="shared" si="121"/>
        <v>6.132024188046648</v>
      </c>
      <c r="BJE69" s="253">
        <v>7.1237320597667644</v>
      </c>
      <c r="BJF69" s="253">
        <v>2.2985301311953354</v>
      </c>
      <c r="BJG69" s="253">
        <v>3.4937578600583077</v>
      </c>
      <c r="BJH69" s="253">
        <v>8.0145165189504368</v>
      </c>
      <c r="BJI69" s="253">
        <f t="shared" si="122"/>
        <v>20.930536569970844</v>
      </c>
      <c r="BJJ69" s="253">
        <f t="shared" si="123"/>
        <v>43.685188483965007</v>
      </c>
      <c r="BJK69" s="253">
        <f t="shared" si="238"/>
        <v>271.99724998400194</v>
      </c>
      <c r="BJL69" s="253">
        <v>0.10684979591836734</v>
      </c>
      <c r="BJM69" s="253">
        <v>0.43636139212827985</v>
      </c>
      <c r="BJN69" s="253">
        <v>1.5645134679300294</v>
      </c>
      <c r="BJO69" s="253">
        <v>0.31287836005830905</v>
      </c>
      <c r="BJP69" s="253">
        <v>0.6529769125364433</v>
      </c>
      <c r="BJQ69" s="253">
        <f t="shared" si="124"/>
        <v>3.0735799285714291</v>
      </c>
      <c r="BJR69" s="253">
        <v>1.3101983396501458</v>
      </c>
      <c r="BJS69" s="253">
        <v>0.36836255976676391</v>
      </c>
      <c r="BJT69" s="253">
        <v>0.11190054810495628</v>
      </c>
      <c r="BJU69" s="253">
        <v>1.3228988338192419E-2</v>
      </c>
      <c r="BJV69" s="253">
        <v>0.50060212244897961</v>
      </c>
      <c r="BJW69" s="253">
        <f t="shared" si="125"/>
        <v>2.3042925583090379</v>
      </c>
      <c r="BJX69" s="253">
        <v>0.79812327842565589</v>
      </c>
      <c r="BJY69" s="253">
        <v>1.4567238804664724</v>
      </c>
      <c r="BJZ69" s="253">
        <v>0.57185590233236161</v>
      </c>
      <c r="BKA69" s="253">
        <v>0.45915748250728838</v>
      </c>
      <c r="BKB69" s="253">
        <f t="shared" si="126"/>
        <v>3.2858605437317783</v>
      </c>
      <c r="BKC69" s="253">
        <v>0.54096160349854217</v>
      </c>
      <c r="BKD69" s="253">
        <v>0.51159683819241986</v>
      </c>
      <c r="BKE69" s="253">
        <v>0.65093053352769681</v>
      </c>
      <c r="BKF69" s="253">
        <v>1.4826386311953355</v>
      </c>
      <c r="BKG69" s="253">
        <v>0.41325313119533535</v>
      </c>
      <c r="BKH69" s="253">
        <f t="shared" si="127"/>
        <v>3.5993807376093301</v>
      </c>
      <c r="BKI69" s="253">
        <f t="shared" si="128"/>
        <v>12.263113768221576</v>
      </c>
      <c r="BKJ69" s="253">
        <v>1.7819187594752188</v>
      </c>
      <c r="BKK69" s="253">
        <v>1.6542420874635571</v>
      </c>
      <c r="BKL69" s="253">
        <v>8.8795874635568511E-2</v>
      </c>
      <c r="BKM69" s="253">
        <v>0.41905845626822164</v>
      </c>
      <c r="BKN69" s="253">
        <v>5.5911482142857123</v>
      </c>
      <c r="BKO69" s="253">
        <f t="shared" si="129"/>
        <v>9.535163392128279</v>
      </c>
      <c r="BKP69" s="253">
        <v>0.52485379008746358</v>
      </c>
      <c r="BKQ69" s="253">
        <v>0.84593591545189506</v>
      </c>
      <c r="BKR69" s="253">
        <v>0.56026031049562686</v>
      </c>
      <c r="BKS69" s="253">
        <v>0.60449230903790085</v>
      </c>
      <c r="BKT69" s="253">
        <v>0.56871548104956271</v>
      </c>
      <c r="BKU69" s="253">
        <f t="shared" si="130"/>
        <v>3.1042578061224493</v>
      </c>
      <c r="BKV69" s="253">
        <v>0.44689500728862974</v>
      </c>
      <c r="BKW69" s="253">
        <v>4.7154831093294467</v>
      </c>
      <c r="BKX69" s="253">
        <v>0.25084869825072886</v>
      </c>
      <c r="BKY69" s="253">
        <f t="shared" si="131"/>
        <v>5.4132268148688052</v>
      </c>
      <c r="BKZ69" s="253">
        <v>1.1678313206997084</v>
      </c>
      <c r="BLA69" s="253">
        <v>0.22583690087463557</v>
      </c>
      <c r="BLB69" s="253">
        <v>2.4428622900874619</v>
      </c>
      <c r="BLC69" s="253">
        <v>0.85416887317784262</v>
      </c>
      <c r="BLD69" s="253">
        <v>1.2176975349854231</v>
      </c>
      <c r="BLE69" s="253">
        <f t="shared" si="132"/>
        <v>5.9083969198250719</v>
      </c>
      <c r="BLF69" s="196">
        <f t="shared" si="133"/>
        <v>23.961044932944606</v>
      </c>
      <c r="BLG69" s="253">
        <v>0.38408948688046646</v>
      </c>
      <c r="BLH69" s="253">
        <v>0.24014118221574346</v>
      </c>
      <c r="BLI69" s="253">
        <v>0.55147761078717206</v>
      </c>
      <c r="BLJ69" s="253">
        <v>1.1968690364431489</v>
      </c>
      <c r="BLK69" s="253">
        <v>7.1342095320699705</v>
      </c>
      <c r="BLL69" s="253">
        <f t="shared" si="134"/>
        <v>9.5067868483965015</v>
      </c>
      <c r="BLM69" s="253">
        <f>1.43220327-0.523318</f>
        <v>0.90888527000000008</v>
      </c>
      <c r="BLN69" s="253">
        <v>0.41495701000000002</v>
      </c>
      <c r="BLO69" s="253">
        <v>0.54889296999999992</v>
      </c>
      <c r="BLP69" s="253">
        <v>0.68838595999999996</v>
      </c>
      <c r="BLQ69" s="253">
        <v>3.3979197300000017</v>
      </c>
      <c r="BLR69" s="196">
        <f t="shared" si="135"/>
        <v>5.9590409400000013</v>
      </c>
      <c r="BLS69" s="253">
        <v>1.15268551</v>
      </c>
      <c r="BLT69" s="253">
        <v>1.6828316399999999</v>
      </c>
      <c r="BLU69" s="253">
        <v>0.68561048999999996</v>
      </c>
      <c r="BLV69" s="253">
        <v>0.57406919999999995</v>
      </c>
      <c r="BLW69" s="253">
        <v>0.21161978000000001</v>
      </c>
      <c r="BLX69" s="196">
        <f t="shared" si="239"/>
        <v>4.3068166200000002</v>
      </c>
      <c r="BLY69" s="253">
        <v>2.6325449999999997E-2</v>
      </c>
      <c r="BLZ69" s="253">
        <v>2.23334017</v>
      </c>
      <c r="BMA69" s="253">
        <v>0.10236740000000001</v>
      </c>
      <c r="BMB69" s="253">
        <v>6.1791140000000001E-2</v>
      </c>
      <c r="BMC69" s="253">
        <v>0.47463074</v>
      </c>
      <c r="BMD69" s="196">
        <f t="shared" si="136"/>
        <v>2.8984548999999995</v>
      </c>
      <c r="BME69" s="253">
        <v>0.62438593000000009</v>
      </c>
      <c r="BMF69" s="253">
        <v>0.30287238</v>
      </c>
      <c r="BMG69" s="253">
        <v>0.36959771999999996</v>
      </c>
      <c r="BMH69" s="196">
        <f t="shared" si="137"/>
        <v>1.29685603</v>
      </c>
      <c r="BMI69" s="196">
        <f t="shared" si="138"/>
        <v>23.967955338396504</v>
      </c>
      <c r="BMJ69" s="253">
        <v>0.22336643</v>
      </c>
      <c r="BMK69" s="196">
        <f t="shared" si="139"/>
        <v>0.22336643</v>
      </c>
      <c r="BML69" s="253">
        <v>5.7068209999999994E-2</v>
      </c>
      <c r="BMM69" s="253">
        <v>0.36400449000000007</v>
      </c>
      <c r="BMN69" s="253"/>
      <c r="BMO69" s="253">
        <v>0.38981573999999997</v>
      </c>
      <c r="BMP69" s="253">
        <v>0.21704136000000002</v>
      </c>
      <c r="BMQ69" s="196">
        <f t="shared" si="140"/>
        <v>1.0279298000000001</v>
      </c>
      <c r="BMR69" s="253">
        <v>0.15356174</v>
      </c>
      <c r="BMS69" s="253">
        <v>0.40054334999999996</v>
      </c>
      <c r="BMT69" s="253">
        <f>0.11974023-0.035389</f>
        <v>8.4351229999999999E-2</v>
      </c>
      <c r="BMU69" s="253">
        <v>0.45906806</v>
      </c>
      <c r="BMV69" s="253">
        <v>0.52065048000000003</v>
      </c>
      <c r="BMW69" s="196">
        <f t="shared" si="141"/>
        <v>1.6181748599999999</v>
      </c>
      <c r="BMX69" s="253">
        <v>0.35586377000000002</v>
      </c>
      <c r="BMY69" s="253">
        <v>2.3008484799999995</v>
      </c>
      <c r="BMZ69" s="253">
        <v>0.44523425999999999</v>
      </c>
      <c r="BNA69" s="253">
        <v>8.7664030000000004E-2</v>
      </c>
      <c r="BNB69" s="253">
        <v>8.2528519999999994E-2</v>
      </c>
      <c r="BNC69" s="196">
        <f t="shared" si="142"/>
        <v>3.2721390599999993</v>
      </c>
      <c r="BND69" s="253">
        <v>1.15103848</v>
      </c>
      <c r="BNE69" s="253">
        <v>0.34204867999999999</v>
      </c>
      <c r="BNF69" s="253">
        <v>5.2389620000000005E-2</v>
      </c>
      <c r="BNG69" s="253">
        <v>0.53772960000000003</v>
      </c>
      <c r="BNH69" s="253">
        <v>0.78281700999999992</v>
      </c>
      <c r="BNI69" s="196">
        <f t="shared" si="143"/>
        <v>2.8660233900000001</v>
      </c>
      <c r="BNJ69" s="196">
        <f t="shared" si="144"/>
        <v>9.0076335400000005</v>
      </c>
      <c r="BNK69" s="253">
        <v>0.74848972000000003</v>
      </c>
      <c r="BNL69" s="253">
        <v>0.24655445000000001</v>
      </c>
      <c r="BNM69" s="253">
        <v>0.11500986000000001</v>
      </c>
      <c r="BNN69" s="253">
        <v>0.29586765000000004</v>
      </c>
      <c r="BNO69" s="253">
        <v>0.62980963000000001</v>
      </c>
      <c r="BNP69" s="196">
        <f t="shared" si="145"/>
        <v>2.0357313100000001</v>
      </c>
      <c r="BNQ69" s="253">
        <v>0.72331259999999997</v>
      </c>
      <c r="BNR69" s="253">
        <v>5.595377E-2</v>
      </c>
      <c r="BNS69" s="253">
        <v>0.12461963000000002</v>
      </c>
      <c r="BNT69" s="253">
        <v>0.66408041999999989</v>
      </c>
      <c r="BNU69" s="253">
        <v>0.59521342999999993</v>
      </c>
      <c r="BNV69" s="196">
        <f t="shared" si="146"/>
        <v>2.1631798499999997</v>
      </c>
      <c r="BNW69" s="253">
        <v>3.038103E-2</v>
      </c>
      <c r="BNX69" s="253">
        <v>8.6929430000000016E-2</v>
      </c>
      <c r="BNY69" s="253">
        <v>0.23502664999999998</v>
      </c>
      <c r="BNZ69" s="253">
        <v>0.78970934000000004</v>
      </c>
      <c r="BOA69" s="253">
        <v>0.37528528999999999</v>
      </c>
      <c r="BOB69" s="196">
        <f t="shared" si="147"/>
        <v>1.5173317399999999</v>
      </c>
      <c r="BOC69" s="253">
        <v>0.10540508999999999</v>
      </c>
      <c r="BOD69" s="253">
        <v>0.72714127000000006</v>
      </c>
      <c r="BOE69" s="253">
        <v>0.11427943</v>
      </c>
      <c r="BOF69" s="253">
        <v>5.5068134199999994</v>
      </c>
      <c r="BOG69" s="253">
        <v>0.15645904000000002</v>
      </c>
      <c r="BOH69" s="196">
        <f t="shared" si="148"/>
        <v>6.6100982499999992</v>
      </c>
      <c r="BOI69" s="253"/>
      <c r="BOJ69" s="196">
        <f t="shared" si="149"/>
        <v>0</v>
      </c>
      <c r="BOK69" s="196">
        <f t="shared" si="150"/>
        <v>12.326341149999998</v>
      </c>
      <c r="BOL69" s="253">
        <v>2.01623588</v>
      </c>
      <c r="BOM69" s="253">
        <v>0.28908891999999997</v>
      </c>
      <c r="BON69" s="253">
        <v>0.50236855000000002</v>
      </c>
      <c r="BOO69" s="196">
        <f t="shared" si="240"/>
        <v>2.8076933500000001</v>
      </c>
      <c r="BOP69" s="196">
        <v>3.3754000000000006E-3</v>
      </c>
      <c r="BOQ69" s="196">
        <v>0.16884874999999999</v>
      </c>
      <c r="BOR69" s="196">
        <v>0.24383953999999997</v>
      </c>
      <c r="BOS69" s="196">
        <v>0.76102416000000017</v>
      </c>
      <c r="BOT69" s="196">
        <v>0.44336351000000002</v>
      </c>
      <c r="BOU69" s="196">
        <f t="shared" si="151"/>
        <v>1.6204513600000001</v>
      </c>
      <c r="BOV69" s="196">
        <v>1.0067028299999998</v>
      </c>
      <c r="BOW69" s="196">
        <v>0.26622015000000004</v>
      </c>
      <c r="BOX69" s="196">
        <f>0.78819565-0.492</f>
        <v>0.29619565000000003</v>
      </c>
      <c r="BOY69" s="196">
        <f>1.0928369-0.8354-0.032366</f>
        <v>0.22507089999999996</v>
      </c>
      <c r="BOZ69" s="196"/>
      <c r="BPA69" s="196">
        <v>0.62660408000000001</v>
      </c>
      <c r="BPB69" s="196">
        <f t="shared" si="152"/>
        <v>2.42079361</v>
      </c>
      <c r="BPC69" s="196">
        <f>0.39531747-0.114775</f>
        <v>0.28054246999999999</v>
      </c>
      <c r="BPD69" s="196">
        <f>0.62128924-0.022046</f>
        <v>0.59924323999999995</v>
      </c>
      <c r="BPE69" s="196">
        <v>6.2154649999999999E-2</v>
      </c>
      <c r="BPF69" s="196">
        <v>0.16807307000000002</v>
      </c>
      <c r="BPG69" s="196">
        <f t="shared" si="153"/>
        <v>1.11001343</v>
      </c>
      <c r="BPH69" s="196">
        <v>0.18505552</v>
      </c>
      <c r="BPI69" s="196">
        <v>0.33833074999999996</v>
      </c>
      <c r="BPJ69" s="196">
        <v>1.3448483699999998</v>
      </c>
      <c r="BPK69" s="196">
        <f t="shared" si="154"/>
        <v>1.8682346399999998</v>
      </c>
      <c r="BPL69" s="196">
        <f t="shared" si="155"/>
        <v>9.8271863900000014</v>
      </c>
      <c r="BPM69" s="196">
        <v>0.63357630999999992</v>
      </c>
      <c r="BPN69" s="196">
        <v>0.45514697000000004</v>
      </c>
      <c r="BPO69" s="196">
        <f t="shared" si="156"/>
        <v>1.08872328</v>
      </c>
      <c r="BPP69" s="196">
        <v>3.8872300000000002E-3</v>
      </c>
      <c r="BPQ69" s="196">
        <v>0.54400772000000008</v>
      </c>
      <c r="BPR69" s="196">
        <v>2.8500000000000001E-2</v>
      </c>
      <c r="BPS69" s="196">
        <v>0.16984415</v>
      </c>
      <c r="BPT69" s="196">
        <v>0.23850355000000001</v>
      </c>
      <c r="BPU69" s="196">
        <f t="shared" si="157"/>
        <v>0.98474265000000005</v>
      </c>
      <c r="BPV69" s="196">
        <f>0.77959338-0.0000638599999994039-0.0001</f>
        <v>0.77942952000000065</v>
      </c>
      <c r="BPW69" s="196">
        <v>0.65856274999999986</v>
      </c>
      <c r="BPX69" s="196">
        <f>0.20900414-0.09289398</f>
        <v>0.11611016</v>
      </c>
      <c r="BPY69" s="196">
        <f>5.59402684-0.556909029999993</f>
        <v>5.0371178100000069</v>
      </c>
      <c r="BPZ69" s="196">
        <f t="shared" si="241"/>
        <v>6.5912202400000073</v>
      </c>
      <c r="BQA69" s="196">
        <v>1.0390670899999999</v>
      </c>
      <c r="BQB69" s="196">
        <v>4.9664900000000005E-2</v>
      </c>
      <c r="BQC69" s="196">
        <v>0.63051774999999999</v>
      </c>
      <c r="BQD69" s="196">
        <v>0.19522568000000001</v>
      </c>
      <c r="BQE69" s="196">
        <v>1.07563494</v>
      </c>
      <c r="BQF69" s="196">
        <f t="shared" si="158"/>
        <v>2.9901103600000001</v>
      </c>
      <c r="BQG69" s="196">
        <f>0.00825696+0.70758381</f>
        <v>0.71584077000000002</v>
      </c>
      <c r="BQH69" s="196">
        <f>7.49136836+0.27315694</f>
        <v>7.7645252999999999</v>
      </c>
      <c r="BQI69" s="196">
        <v>3.825597E-2</v>
      </c>
      <c r="BQJ69" s="196">
        <v>0.51809735000000001</v>
      </c>
      <c r="BQK69" s="196">
        <v>1.7614946299999998</v>
      </c>
      <c r="BQL69" s="196">
        <f t="shared" si="159"/>
        <v>10.79821402</v>
      </c>
      <c r="BQM69" s="196">
        <f t="shared" si="242"/>
        <v>22.453010550000005</v>
      </c>
      <c r="BQN69" s="196">
        <v>5.8032759999999996E-2</v>
      </c>
      <c r="BQO69" s="196">
        <v>3.2596079999999999E-2</v>
      </c>
      <c r="BQP69" s="196">
        <v>1.9786469999999997E-2</v>
      </c>
      <c r="BQQ69" s="196">
        <v>0.78062439000000006</v>
      </c>
      <c r="BQR69" s="196">
        <f t="shared" si="160"/>
        <v>0.8910397000000001</v>
      </c>
      <c r="BQS69" s="196">
        <v>16.43130408</v>
      </c>
      <c r="BQT69" s="196">
        <v>1.0284442600000001</v>
      </c>
      <c r="BQU69" s="196">
        <v>0.33795275999999996</v>
      </c>
      <c r="BQV69" s="196">
        <v>4.7350150000000001E-2</v>
      </c>
      <c r="BQW69" s="196">
        <v>0.63226201999999998</v>
      </c>
      <c r="BQX69" s="196">
        <f t="shared" si="161"/>
        <v>18.47731327</v>
      </c>
      <c r="BQY69" s="196">
        <v>6.5422000000000006E-3</v>
      </c>
      <c r="BQZ69" s="196">
        <v>5.358893E-2</v>
      </c>
      <c r="BRA69" s="196">
        <v>0.11540081999999999</v>
      </c>
      <c r="BRB69" s="196">
        <v>0.34953111000000003</v>
      </c>
      <c r="BRC69" s="196">
        <v>0.32151808000000004</v>
      </c>
      <c r="BRD69" s="196">
        <f t="shared" si="162"/>
        <v>0.84658114000000007</v>
      </c>
      <c r="BRE69" s="196">
        <v>0.22790578999999997</v>
      </c>
      <c r="BRF69" s="196">
        <v>0.18345575</v>
      </c>
      <c r="BRG69" s="196">
        <v>0.72335289000000003</v>
      </c>
      <c r="BRH69" s="196">
        <v>1.3890485899999963</v>
      </c>
      <c r="BRI69" s="196">
        <v>0.73620472999999997</v>
      </c>
      <c r="BRJ69" s="196">
        <f t="shared" si="163"/>
        <v>3.2599677499999959</v>
      </c>
      <c r="BRK69" s="196">
        <v>0.39889161000000001</v>
      </c>
      <c r="BRL69" s="196">
        <v>1.4341069999999999E-2</v>
      </c>
      <c r="BRM69" s="196">
        <f t="shared" si="164"/>
        <v>0.41323268000000002</v>
      </c>
      <c r="BRN69" s="196">
        <f t="shared" ref="BRN69:BRN99" si="262">+BQR69+BQX69+BRD69+BRJ69+BRM69</f>
        <v>23.888134539999996</v>
      </c>
      <c r="BRO69" s="196">
        <v>0.35413776999999996</v>
      </c>
      <c r="BRP69" s="196">
        <v>6.5591650000000001E-2</v>
      </c>
      <c r="BRQ69" s="196">
        <v>0.48969619999999997</v>
      </c>
      <c r="BRR69" s="196">
        <f t="shared" si="165"/>
        <v>0.90942561999999993</v>
      </c>
      <c r="BRS69" s="196">
        <v>4.7002869999999995E-2</v>
      </c>
      <c r="BRT69" s="196">
        <v>0.80651553999999992</v>
      </c>
      <c r="BRU69" s="196">
        <v>0.15068858999999998</v>
      </c>
      <c r="BRV69" s="196">
        <v>0.26878797000000004</v>
      </c>
      <c r="BRW69" s="196">
        <v>0.30842320000000001</v>
      </c>
      <c r="BRX69" s="196">
        <f t="shared" si="166"/>
        <v>1.5814181699999998</v>
      </c>
      <c r="BRY69" s="196">
        <v>0.49239337000000005</v>
      </c>
      <c r="BRZ69" s="196">
        <v>8.3936999999999987E-3</v>
      </c>
      <c r="BSA69" s="196">
        <v>0.81256075000000005</v>
      </c>
      <c r="BSB69" s="196">
        <v>0.65012745999999999</v>
      </c>
      <c r="BSC69" s="196">
        <v>2.3947061499999998</v>
      </c>
      <c r="BSD69" s="196">
        <f t="shared" si="167"/>
        <v>4.3581814300000001</v>
      </c>
      <c r="BSE69" s="196">
        <v>0.10192385000000001</v>
      </c>
      <c r="BSF69" s="196">
        <v>0.48354082999999998</v>
      </c>
      <c r="BSG69" s="196">
        <v>9.4210200000000004E-3</v>
      </c>
      <c r="BSH69" s="196">
        <v>0.65523918000000003</v>
      </c>
      <c r="BSI69" s="196">
        <v>0.23280793000000002</v>
      </c>
      <c r="BSJ69" s="196">
        <f t="shared" si="168"/>
        <v>1.4829328100000001</v>
      </c>
      <c r="BSK69" s="196">
        <v>1.9369902999999997</v>
      </c>
      <c r="BSL69" s="196">
        <v>1.8528911700000004</v>
      </c>
      <c r="BSM69" s="196">
        <v>0.20110867999999998</v>
      </c>
      <c r="BSN69" s="196">
        <v>3.3141129999999887E-2</v>
      </c>
      <c r="BSO69" s="196">
        <f t="shared" si="169"/>
        <v>4.0241312799999998</v>
      </c>
      <c r="BSP69" s="196">
        <f t="shared" si="170"/>
        <v>12.356089309999998</v>
      </c>
      <c r="BSQ69" s="196">
        <v>2.04952545</v>
      </c>
      <c r="BSR69" s="196">
        <f t="shared" si="171"/>
        <v>2.04952545</v>
      </c>
      <c r="BSS69" s="196">
        <v>0.20524363999999998</v>
      </c>
      <c r="BST69" s="196">
        <f>0.62863412</f>
        <v>0.62863411999999996</v>
      </c>
      <c r="BSU69" s="196">
        <f>0.18351567-0.098942</f>
        <v>8.457366999999999E-2</v>
      </c>
      <c r="BSV69" s="196">
        <v>0.1077120999999982</v>
      </c>
      <c r="BSW69" s="196">
        <v>0.42616941999999997</v>
      </c>
      <c r="BSX69" s="196">
        <f t="shared" si="172"/>
        <v>1.452332949999998</v>
      </c>
      <c r="BSY69" s="196">
        <v>0.22145368000000001</v>
      </c>
      <c r="BSZ69" s="196">
        <v>1.24605107</v>
      </c>
      <c r="BTA69" s="196">
        <v>0.36697968000000003</v>
      </c>
      <c r="BTB69" s="196">
        <v>1.7287407200000002</v>
      </c>
      <c r="BTC69" s="196">
        <v>0.74193152000000007</v>
      </c>
      <c r="BTD69" s="196">
        <f t="shared" si="173"/>
        <v>4.3051566700000006</v>
      </c>
      <c r="BTE69" s="196">
        <v>0.27579804999999996</v>
      </c>
      <c r="BTF69" s="196">
        <v>0.32759071999999995</v>
      </c>
      <c r="BTG69" s="196">
        <v>0.59523660999999994</v>
      </c>
      <c r="BTH69" s="196">
        <v>0.46833814000000001</v>
      </c>
      <c r="BTI69" s="196">
        <v>1.9332694599999998</v>
      </c>
      <c r="BTJ69" s="196">
        <f t="shared" si="174"/>
        <v>3.6002329799999995</v>
      </c>
      <c r="BTK69" s="196">
        <v>0.28069632</v>
      </c>
      <c r="BTL69" s="196">
        <v>0.46768625000000008</v>
      </c>
      <c r="BTM69" s="196">
        <v>5.2797469999999992E-2</v>
      </c>
      <c r="BTN69" s="196">
        <v>0.27044479000000005</v>
      </c>
      <c r="BTO69" s="196">
        <v>4.7399387500000003</v>
      </c>
      <c r="BTP69" s="196">
        <f t="shared" si="175"/>
        <v>5.8115635800000005</v>
      </c>
      <c r="BTQ69" s="196">
        <f t="shared" si="176"/>
        <v>17.218811629999998</v>
      </c>
      <c r="BTR69" s="196">
        <v>1.82717554</v>
      </c>
      <c r="BTS69" s="196">
        <v>0.32175611999999998</v>
      </c>
      <c r="BTT69" s="196">
        <v>0.63888315000000007</v>
      </c>
      <c r="BTU69" s="196">
        <v>1.9850518599999998</v>
      </c>
      <c r="BTV69" s="196">
        <f t="shared" si="177"/>
        <v>4.77286667</v>
      </c>
      <c r="BTW69" s="196">
        <v>0.45162771999999995</v>
      </c>
      <c r="BTX69" s="196">
        <v>0.28942713999999997</v>
      </c>
      <c r="BTY69" s="196">
        <v>0.37693865999999998</v>
      </c>
      <c r="BTZ69" s="196">
        <v>0.54596456000000004</v>
      </c>
      <c r="BUA69" s="196">
        <f>2.2920141</f>
        <v>2.2920140999999998</v>
      </c>
      <c r="BUB69" s="196">
        <f t="shared" si="178"/>
        <v>3.9559721799999998</v>
      </c>
      <c r="BUC69" s="196">
        <v>5.7448599999999996E-2</v>
      </c>
      <c r="BUD69" s="196">
        <v>0.22777950999999999</v>
      </c>
      <c r="BUE69" s="196">
        <v>0.66788501</v>
      </c>
      <c r="BUF69" s="196">
        <v>0.18464359</v>
      </c>
      <c r="BUG69" s="196">
        <v>0.35561890999999995</v>
      </c>
      <c r="BUH69" s="196">
        <f t="shared" si="179"/>
        <v>1.4933756200000001</v>
      </c>
      <c r="BUI69" s="196">
        <v>3.3167240000000001E-2</v>
      </c>
      <c r="BUJ69" s="196">
        <v>0.70951286000000002</v>
      </c>
      <c r="BUK69" s="196">
        <v>0.17539741999999997</v>
      </c>
      <c r="BUL69" s="196">
        <v>7.9694630000000002E-2</v>
      </c>
      <c r="BUM69" s="196">
        <v>2.4865913700000006</v>
      </c>
      <c r="BUN69" s="196">
        <f t="shared" si="180"/>
        <v>3.4843635200000005</v>
      </c>
      <c r="BUO69" s="196">
        <v>0.26852725</v>
      </c>
      <c r="BUP69" s="196">
        <v>0.13535258</v>
      </c>
      <c r="BUQ69" s="196">
        <f t="shared" si="181"/>
        <v>0.40387983</v>
      </c>
      <c r="BUR69" s="196">
        <f t="shared" si="182"/>
        <v>14.110457819999999</v>
      </c>
      <c r="BUS69" s="196"/>
      <c r="BUT69" s="196">
        <f>2.12030456-0.6</f>
        <v>1.52030456</v>
      </c>
      <c r="BUU69" s="196">
        <v>0.14202765999999997</v>
      </c>
      <c r="BUV69" s="196">
        <f t="shared" si="183"/>
        <v>1.6623322199999999</v>
      </c>
      <c r="BUW69" s="196">
        <v>1.7586796599999996</v>
      </c>
      <c r="BUX69" s="196">
        <v>0.16691961999999999</v>
      </c>
      <c r="BUY69" s="196">
        <v>0.22981725</v>
      </c>
      <c r="BUZ69" s="196">
        <v>0.16199842</v>
      </c>
      <c r="BVA69" s="196">
        <v>0.14903205</v>
      </c>
      <c r="BVB69" s="196">
        <f t="shared" si="184"/>
        <v>2.4664470000000001</v>
      </c>
      <c r="BVC69" s="196">
        <v>6.8425570000000005E-2</v>
      </c>
      <c r="BVD69" s="196">
        <v>0.5459584999999999</v>
      </c>
      <c r="BVE69" s="196">
        <f>0.76952958+9.99970239945469E-09</f>
        <v>0.76952958999970245</v>
      </c>
      <c r="BVF69" s="196">
        <v>0.66613420999999984</v>
      </c>
      <c r="BVG69" s="196">
        <v>0.87441628999999998</v>
      </c>
      <c r="BVH69" s="196">
        <f t="shared" si="185"/>
        <v>2.9244641599997023</v>
      </c>
      <c r="BVI69" s="196">
        <v>6.9867959999999993E-2</v>
      </c>
      <c r="BVJ69" s="196">
        <v>0.46283794000000295</v>
      </c>
      <c r="BVK69" s="196">
        <v>0.27888514000000003</v>
      </c>
      <c r="BVL69" s="196">
        <v>0.47425058999999992</v>
      </c>
      <c r="BVM69" s="196">
        <v>2.6355714499999996</v>
      </c>
      <c r="BVN69" s="196">
        <f t="shared" si="206"/>
        <v>3.9214130800000024</v>
      </c>
      <c r="BVO69" s="196">
        <v>1.1032511100000004</v>
      </c>
      <c r="BVP69" s="196">
        <v>0.94494922999999975</v>
      </c>
      <c r="BVQ69" s="196">
        <v>3.2163216199999987</v>
      </c>
      <c r="BVR69" s="196">
        <v>4.2365876399999998</v>
      </c>
      <c r="BVS69" s="196">
        <v>2.9713880000000002E-2</v>
      </c>
      <c r="BVT69" s="196">
        <f t="shared" si="186"/>
        <v>9.5308234799999987</v>
      </c>
      <c r="BVU69" s="196">
        <f t="shared" si="187"/>
        <v>20.505479939999702</v>
      </c>
      <c r="BVV69" s="196">
        <f t="shared" si="244"/>
        <v>201.88525890956237</v>
      </c>
      <c r="BVW69" s="196">
        <v>5.5520319999999998E-2</v>
      </c>
      <c r="BVX69" s="196">
        <v>0.17447448000000002</v>
      </c>
      <c r="BVY69" s="196"/>
      <c r="BVZ69" s="196">
        <v>0.03</v>
      </c>
      <c r="BWA69" s="196">
        <v>0.1120602</v>
      </c>
      <c r="BWB69" s="196">
        <f t="shared" si="245"/>
        <v>0.37205499999999997</v>
      </c>
      <c r="BWC69" s="196">
        <f>0.59594476-1.00000008274037E-08</f>
        <v>0.59594474999999913</v>
      </c>
      <c r="BWD69" s="196">
        <v>0.87189628999999991</v>
      </c>
      <c r="BWE69" s="196">
        <v>0.19507558999999999</v>
      </c>
      <c r="BWF69" s="196">
        <v>4.1510800000000561E-3</v>
      </c>
      <c r="BWG69" s="196">
        <v>0.11040567</v>
      </c>
      <c r="BWH69" s="196">
        <f t="shared" si="204"/>
        <v>1.7774733799999991</v>
      </c>
      <c r="BWI69" s="196">
        <v>8.8980719999999999E-2</v>
      </c>
      <c r="BWJ69" s="196">
        <v>0.31335699999999994</v>
      </c>
      <c r="BWK69" s="196">
        <v>0.78939655000000009</v>
      </c>
      <c r="BWL69" s="196">
        <v>3.4243580000000003E-2</v>
      </c>
      <c r="BWM69" s="196">
        <v>0.91663582999999993</v>
      </c>
      <c r="BWN69" s="196">
        <f>+SUM(BWI69:BWM69)</f>
        <v>2.1426136800000002</v>
      </c>
      <c r="BWO69" s="196">
        <v>1.4728872900000001</v>
      </c>
      <c r="BWP69" s="196">
        <v>6.19E-6</v>
      </c>
      <c r="BWQ69" s="196">
        <v>0.30236085999999895</v>
      </c>
      <c r="BWR69" s="196">
        <v>0.14341035999999999</v>
      </c>
      <c r="BWS69" s="196">
        <v>1.3734998900000002</v>
      </c>
      <c r="BWT69" s="196">
        <f>+SUM(BWO69:BWS69)</f>
        <v>3.2921645899999992</v>
      </c>
      <c r="BWU69" s="196">
        <v>1.9314837</v>
      </c>
      <c r="BWV69" s="196">
        <f t="shared" si="246"/>
        <v>1.9314837</v>
      </c>
      <c r="BWW69" s="196">
        <f t="shared" si="247"/>
        <v>9.5157903499999978</v>
      </c>
      <c r="BWX69" s="196">
        <v>1.4890178899999993</v>
      </c>
      <c r="BWY69" s="196">
        <v>1.6925176399999999</v>
      </c>
      <c r="BWZ69" s="196">
        <v>0.35179062999999899</v>
      </c>
      <c r="BXA69" s="196">
        <v>0.8805285599999999</v>
      </c>
      <c r="BXB69" s="196">
        <f t="shared" si="190"/>
        <v>4.413854719999998</v>
      </c>
      <c r="BXC69" s="196">
        <v>0.70485016000000011</v>
      </c>
      <c r="BXD69" s="196">
        <v>0.25234443000000001</v>
      </c>
      <c r="BXE69" s="196">
        <v>0.5290634500000001</v>
      </c>
      <c r="BXF69" s="196">
        <v>2.0994238299999997</v>
      </c>
      <c r="BXG69" s="196">
        <v>1.03759953</v>
      </c>
      <c r="BXH69" s="196">
        <f t="shared" si="191"/>
        <v>4.6232813999999998</v>
      </c>
      <c r="BXI69" s="196">
        <v>1.2473536300000001</v>
      </c>
      <c r="BXJ69" s="196">
        <v>1.0259033900000001</v>
      </c>
      <c r="BXK69" s="196">
        <v>0.54358669000000004</v>
      </c>
      <c r="BXL69" s="196">
        <v>1.4823288200000002</v>
      </c>
      <c r="BXM69" s="196">
        <v>0.18049908000000001</v>
      </c>
      <c r="BXN69" s="196">
        <f t="shared" si="192"/>
        <v>4.4796716099999996</v>
      </c>
      <c r="BXO69" s="196">
        <v>0.26428985999999999</v>
      </c>
      <c r="BXP69" s="196">
        <v>0.38060980999999999</v>
      </c>
      <c r="BXQ69" s="196">
        <v>3.6345697799999988</v>
      </c>
      <c r="BXR69" s="196">
        <v>0.32884104999999997</v>
      </c>
      <c r="BXS69" s="196">
        <v>0.12661908999999999</v>
      </c>
      <c r="BXT69" s="196">
        <f t="shared" si="193"/>
        <v>4.7349295899999992</v>
      </c>
      <c r="BXU69" s="196">
        <f t="shared" si="194"/>
        <v>18.251737319999997</v>
      </c>
      <c r="BXV69" s="196">
        <v>0.34334125999999709</v>
      </c>
      <c r="BXW69" s="196">
        <v>2.7379779800000028</v>
      </c>
      <c r="BXX69" s="196">
        <v>3.8794828600000013</v>
      </c>
      <c r="BXY69" s="196">
        <f t="shared" si="195"/>
        <v>6.9608021000000013</v>
      </c>
      <c r="BXZ69" s="196">
        <v>7.4189889999999981E-2</v>
      </c>
      <c r="BYA69" s="196">
        <v>0.26129288000000006</v>
      </c>
      <c r="BYB69" s="196">
        <v>0.25936650999999999</v>
      </c>
      <c r="BYC69" s="196">
        <v>1.7341729800000001</v>
      </c>
      <c r="BYD69" s="196">
        <v>0.30355167</v>
      </c>
      <c r="BYE69" s="196">
        <f t="shared" si="196"/>
        <v>2.6325739300000004</v>
      </c>
      <c r="BYF69" s="196">
        <v>1.04875114</v>
      </c>
      <c r="BYG69" s="196">
        <v>0.91055140000000012</v>
      </c>
      <c r="BYH69" s="196">
        <v>0.53360885000000013</v>
      </c>
      <c r="BYI69" s="196">
        <v>0.13910219000000001</v>
      </c>
      <c r="BYJ69" s="269">
        <f>0.58612551-0.5</f>
        <v>8.6125510000000016E-2</v>
      </c>
      <c r="BYK69" s="196">
        <f t="shared" si="207"/>
        <v>2.7181390900000002</v>
      </c>
      <c r="BYL69" s="196">
        <v>0.4053643999999999</v>
      </c>
      <c r="BYM69" s="196">
        <v>0.57914509999999997</v>
      </c>
      <c r="BYN69" s="196">
        <v>1.487143E-2</v>
      </c>
      <c r="BYO69" s="196">
        <v>0.79076621999999996</v>
      </c>
      <c r="BYP69" s="196">
        <v>0.47601830000000001</v>
      </c>
      <c r="BYQ69" s="196">
        <f t="shared" si="205"/>
        <v>2.2661654499999999</v>
      </c>
      <c r="BYR69" s="196">
        <v>4.2661355600000004</v>
      </c>
      <c r="BYS69" s="196">
        <v>0.80362272000000012</v>
      </c>
      <c r="BYT69" s="196">
        <v>0.74912608999999997</v>
      </c>
      <c r="BYU69" s="196">
        <v>0.86656602999999988</v>
      </c>
      <c r="BYV69" s="196">
        <f t="shared" si="197"/>
        <v>6.6854503999999997</v>
      </c>
      <c r="BYW69" s="196">
        <f t="shared" si="198"/>
        <v>21.263130970000002</v>
      </c>
      <c r="BYX69" s="196">
        <v>0.31036304000000009</v>
      </c>
      <c r="BYY69" s="196">
        <f t="shared" si="199"/>
        <v>0.31036304000000009</v>
      </c>
      <c r="BYZ69" s="196">
        <v>1.4394751499999996</v>
      </c>
      <c r="BZA69" s="196">
        <v>1.62895317</v>
      </c>
      <c r="BZB69" s="196">
        <v>0.36141428000000003</v>
      </c>
      <c r="BZC69" s="196">
        <v>0.60331665000000001</v>
      </c>
      <c r="BZD69" s="196">
        <v>1.31826102</v>
      </c>
      <c r="BZE69" s="196">
        <f t="shared" si="200"/>
        <v>5.3514202700000002</v>
      </c>
      <c r="BZF69" s="196">
        <v>1.9692133599999999</v>
      </c>
      <c r="BZG69" s="196">
        <v>2.7948436500000002</v>
      </c>
      <c r="BZH69" s="196">
        <v>1.3664361</v>
      </c>
      <c r="BZI69" s="196">
        <v>1.4781562700000002</v>
      </c>
      <c r="BZJ69" s="196">
        <f t="shared" si="201"/>
        <v>7.6086493800000001</v>
      </c>
      <c r="BZK69" s="196">
        <v>0.21409944</v>
      </c>
      <c r="BZL69" s="196">
        <v>0.83294626000000005</v>
      </c>
      <c r="BZM69" s="196">
        <v>0.37816129000000004</v>
      </c>
      <c r="BZN69" s="196">
        <v>0.45784438999999999</v>
      </c>
      <c r="BZO69" s="196"/>
      <c r="BZP69" s="196">
        <f t="shared" si="229"/>
        <v>1.8830513799999999</v>
      </c>
      <c r="BZQ69" s="196">
        <f t="shared" si="202"/>
        <v>15.153484069999999</v>
      </c>
      <c r="BZR69" s="196">
        <f t="shared" si="203"/>
        <v>64.184142710000003</v>
      </c>
      <c r="BZS69" s="198"/>
      <c r="BZT69" s="198"/>
      <c r="BZU69" s="198"/>
      <c r="BZV69" s="198"/>
      <c r="BZW69" s="198"/>
      <c r="BZX69" s="198"/>
      <c r="BZY69" s="198"/>
      <c r="BZZ69" s="198"/>
      <c r="CAA69" s="198"/>
      <c r="CAB69" s="198"/>
      <c r="CAC69" s="198"/>
      <c r="CAD69" s="198"/>
      <c r="CAE69" s="198"/>
      <c r="CAF69" s="198"/>
      <c r="CAG69" s="198"/>
      <c r="CAH69" s="198"/>
      <c r="CAI69" s="198"/>
      <c r="CAJ69" s="198"/>
      <c r="CAK69" s="198"/>
      <c r="CAL69" s="198"/>
      <c r="CAM69" s="198"/>
      <c r="CAN69" s="198"/>
      <c r="CAO69" s="198"/>
      <c r="CAP69" s="199"/>
      <c r="CAQ69" s="211"/>
      <c r="CAR69" s="211"/>
      <c r="CAS69" s="198"/>
      <c r="CAT69" s="199"/>
      <c r="CAU69" s="233"/>
      <c r="CAV69" s="233"/>
      <c r="CAW69" s="198"/>
      <c r="CAX69" s="198"/>
      <c r="CAY69" s="198"/>
      <c r="CAZ69" s="198"/>
      <c r="CBA69" s="198"/>
      <c r="CBB69" s="198"/>
      <c r="CBC69" s="198"/>
      <c r="CBD69" s="198"/>
      <c r="CBE69" s="198"/>
      <c r="CBF69" s="198"/>
      <c r="CBG69" s="198"/>
      <c r="CBH69" s="198"/>
      <c r="CBI69" s="198"/>
      <c r="CBJ69" s="198"/>
      <c r="CBK69" s="198"/>
      <c r="CBL69" s="198"/>
      <c r="CBM69" s="198"/>
      <c r="CBN69" s="198"/>
      <c r="CBO69" s="198"/>
      <c r="CBP69" s="198"/>
      <c r="CBQ69" s="198"/>
      <c r="CBR69" s="198"/>
      <c r="CBS69" s="198"/>
      <c r="CBT69" s="198"/>
      <c r="CBU69" s="198"/>
      <c r="CBV69" s="198"/>
      <c r="CBW69" s="198"/>
      <c r="CBX69" s="198"/>
      <c r="CBY69" s="198"/>
      <c r="CBZ69" s="198"/>
      <c r="CCA69" s="198"/>
      <c r="CCB69" s="198"/>
      <c r="CCC69" s="198"/>
      <c r="CCD69" s="198"/>
      <c r="CCE69" s="198"/>
      <c r="CCF69" s="198"/>
      <c r="CCG69" s="198"/>
      <c r="CCH69" s="198"/>
      <c r="CCI69" s="198"/>
      <c r="CCJ69" s="198"/>
      <c r="CCK69" s="198"/>
      <c r="CCL69" s="198"/>
      <c r="CCM69" s="198"/>
      <c r="CCN69" s="198"/>
      <c r="CCO69" s="198"/>
      <c r="CCP69" s="198"/>
      <c r="CCQ69" s="198"/>
      <c r="CCR69" s="199"/>
      <c r="CCS69" s="258">
        <f t="shared" si="248"/>
        <v>15.941610800000099</v>
      </c>
      <c r="CCT69" s="258"/>
      <c r="CCU69" s="258"/>
      <c r="CCV69" s="197"/>
      <c r="CCW69" s="198"/>
      <c r="CCX69" s="199"/>
    </row>
    <row r="70" spans="1:2130" s="200" customFormat="1" outlineLevel="1" x14ac:dyDescent="0.2">
      <c r="A70" s="194" t="s">
        <v>56</v>
      </c>
      <c r="B70" s="195">
        <v>32.835469950000011</v>
      </c>
      <c r="C70" s="195">
        <v>13.006787239999996</v>
      </c>
      <c r="D70" s="195">
        <v>37.398597810000005</v>
      </c>
      <c r="E70" s="195">
        <v>29.048063930000001</v>
      </c>
      <c r="F70" s="195">
        <v>35.217223660000002</v>
      </c>
      <c r="G70" s="195">
        <v>68.955876600000011</v>
      </c>
      <c r="H70" s="195">
        <v>44.704628090000014</v>
      </c>
      <c r="I70" s="195">
        <v>14.586683829999998</v>
      </c>
      <c r="J70" s="195">
        <v>39.410561489999992</v>
      </c>
      <c r="K70" s="195">
        <v>30.952083510000001</v>
      </c>
      <c r="L70" s="195">
        <v>38.359288730000003</v>
      </c>
      <c r="M70" s="195">
        <v>34.930094430000004</v>
      </c>
      <c r="N70" s="195">
        <v>47.219831403371657</v>
      </c>
      <c r="O70" s="195">
        <v>433.78972072337154</v>
      </c>
      <c r="P70" s="195">
        <v>0.80446943999999998</v>
      </c>
      <c r="Q70" s="195"/>
      <c r="R70" s="195">
        <v>1.2932209099999998</v>
      </c>
      <c r="S70" s="195">
        <v>0.54173557000000006</v>
      </c>
      <c r="T70" s="195">
        <v>0.75273550999999994</v>
      </c>
      <c r="U70" s="195">
        <v>3.3921614299999998</v>
      </c>
      <c r="V70" s="195">
        <v>0.38961933999999998</v>
      </c>
      <c r="W70" s="195"/>
      <c r="X70" s="195"/>
      <c r="Y70" s="195">
        <v>1.3949999999999999E-5</v>
      </c>
      <c r="Z70" s="195">
        <v>2.6243462499999999</v>
      </c>
      <c r="AA70" s="195">
        <v>3.0139795399999998</v>
      </c>
      <c r="AB70" s="195"/>
      <c r="AC70" s="195">
        <v>1.8236557599999998</v>
      </c>
      <c r="AD70" s="195"/>
      <c r="AE70" s="195">
        <v>0.13337832999999999</v>
      </c>
      <c r="AF70" s="195">
        <v>1.9570340899999998</v>
      </c>
      <c r="AG70" s="195">
        <v>2.0868832400000001</v>
      </c>
      <c r="AH70" s="195">
        <v>5.7794777699999997</v>
      </c>
      <c r="AI70" s="195">
        <v>1.05839672</v>
      </c>
      <c r="AJ70" s="195">
        <v>0.49512315999999995</v>
      </c>
      <c r="AK70" s="195"/>
      <c r="AL70" s="195">
        <v>9.41988089</v>
      </c>
      <c r="AM70" s="195">
        <v>17.783055950000001</v>
      </c>
      <c r="AN70" s="195">
        <v>1.3662754800000001</v>
      </c>
      <c r="AO70" s="195"/>
      <c r="AP70" s="195">
        <v>0.28466884000000003</v>
      </c>
      <c r="AQ70" s="195"/>
      <c r="AR70" s="195"/>
      <c r="AS70" s="195">
        <v>1.6509443200000002</v>
      </c>
      <c r="AT70" s="195">
        <v>1.6327594199999997</v>
      </c>
      <c r="AU70" s="195">
        <v>5.2773649699999998</v>
      </c>
      <c r="AV70" s="195"/>
      <c r="AW70" s="195">
        <v>6.91012439</v>
      </c>
      <c r="AX70" s="195"/>
      <c r="AY70" s="195">
        <v>6.5738039300000004</v>
      </c>
      <c r="AZ70" s="195"/>
      <c r="BA70" s="195"/>
      <c r="BB70" s="195">
        <v>14.875</v>
      </c>
      <c r="BC70" s="195">
        <v>21.44880393</v>
      </c>
      <c r="BD70" s="195">
        <v>11.978022940000001</v>
      </c>
      <c r="BE70" s="195"/>
      <c r="BF70" s="195"/>
      <c r="BG70" s="195"/>
      <c r="BH70" s="195">
        <v>0.57383183999999998</v>
      </c>
      <c r="BI70" s="195">
        <v>12.551854780000001</v>
      </c>
      <c r="BJ70" s="195">
        <v>0.31376603999999997</v>
      </c>
      <c r="BK70" s="195">
        <v>0.31376603999999997</v>
      </c>
      <c r="BL70" s="195">
        <v>42.875493460000008</v>
      </c>
      <c r="BM70" s="195">
        <v>0.55469461999999992</v>
      </c>
      <c r="BN70" s="195"/>
      <c r="BO70" s="195"/>
      <c r="BP70" s="195">
        <v>1.4446241899999999</v>
      </c>
      <c r="BQ70" s="195">
        <v>1.9993188099999997</v>
      </c>
      <c r="BR70" s="195">
        <v>1.8919235100000003</v>
      </c>
      <c r="BS70" s="195"/>
      <c r="BT70" s="195"/>
      <c r="BU70" s="195">
        <v>0.46105579106775513</v>
      </c>
      <c r="BV70" s="195"/>
      <c r="BW70" s="195">
        <v>2.3529793010677551</v>
      </c>
      <c r="BX70" s="195">
        <v>2.1293639999999999E-2</v>
      </c>
      <c r="BY70" s="195">
        <v>1.21363629</v>
      </c>
      <c r="BZ70" s="195"/>
      <c r="CA70" s="195">
        <v>0.87030870999999999</v>
      </c>
      <c r="CB70" s="195">
        <v>0.29609592000000001</v>
      </c>
      <c r="CC70" s="195">
        <v>2.40133456</v>
      </c>
      <c r="CD70" s="195">
        <v>12.385399329999998</v>
      </c>
      <c r="CE70" s="195">
        <v>0.41135589</v>
      </c>
      <c r="CF70" s="195">
        <v>1.3863935099999998</v>
      </c>
      <c r="CG70" s="195"/>
      <c r="CH70" s="195">
        <v>14.183148729999999</v>
      </c>
      <c r="CI70" s="195">
        <v>11.731107500000002</v>
      </c>
      <c r="CJ70" s="195">
        <v>0.66180315999999995</v>
      </c>
      <c r="CK70" s="195"/>
      <c r="CL70" s="195">
        <v>0.10034796999999998</v>
      </c>
      <c r="CM70" s="195">
        <v>12.493258630000001</v>
      </c>
      <c r="CN70" s="195">
        <v>33.430040031067762</v>
      </c>
      <c r="CO70" s="195">
        <v>3.7861129999999993E-2</v>
      </c>
      <c r="CP70" s="195">
        <v>3.7861129999999993E-2</v>
      </c>
      <c r="CQ70" s="195">
        <v>7.6234753800000004</v>
      </c>
      <c r="CR70" s="195">
        <v>0.24323535999999996</v>
      </c>
      <c r="CS70" s="195"/>
      <c r="CT70" s="195"/>
      <c r="CU70" s="195"/>
      <c r="CV70" s="195">
        <v>7.8667107400000003</v>
      </c>
      <c r="CW70" s="195">
        <v>2.9146310099999999</v>
      </c>
      <c r="CX70" s="195">
        <v>0.89730975000000002</v>
      </c>
      <c r="CY70" s="195"/>
      <c r="CZ70" s="195"/>
      <c r="DA70" s="195">
        <v>0.15395655</v>
      </c>
      <c r="DB70" s="195">
        <v>3.9658973100000003</v>
      </c>
      <c r="DC70" s="195">
        <v>0.16213956999999998</v>
      </c>
      <c r="DD70" s="195"/>
      <c r="DE70" s="195">
        <v>15.359709110000001</v>
      </c>
      <c r="DF70" s="195"/>
      <c r="DG70" s="195">
        <v>0.24122342000000002</v>
      </c>
      <c r="DH70" s="195">
        <v>15.763072100000002</v>
      </c>
      <c r="DI70" s="195">
        <v>0.65299488000000006</v>
      </c>
      <c r="DJ70" s="195"/>
      <c r="DK70" s="195"/>
      <c r="DL70" s="195">
        <v>12.1875</v>
      </c>
      <c r="DM70" s="195"/>
      <c r="DN70" s="195">
        <v>12.84049488</v>
      </c>
      <c r="DO70" s="195">
        <v>40.474036159999997</v>
      </c>
      <c r="DP70" s="195">
        <v>2.6752062800000003</v>
      </c>
      <c r="DQ70" s="195">
        <v>0.99033265000000004</v>
      </c>
      <c r="DR70" s="195"/>
      <c r="DS70" s="195">
        <v>6.7997699999999994E-2</v>
      </c>
      <c r="DT70" s="195">
        <v>3.7335366300000001</v>
      </c>
      <c r="DU70" s="195">
        <v>0.56921604000000003</v>
      </c>
      <c r="DV70" s="195">
        <v>3.14428025</v>
      </c>
      <c r="DW70" s="195"/>
      <c r="DX70" s="195"/>
      <c r="DY70" s="195">
        <v>3.6564879699999997</v>
      </c>
      <c r="DZ70" s="195">
        <v>7.369984259999999</v>
      </c>
      <c r="EA70" s="195">
        <v>2.4921128700000001</v>
      </c>
      <c r="EB70" s="195">
        <v>2.4513440000000001E-2</v>
      </c>
      <c r="EC70" s="195"/>
      <c r="ED70" s="195"/>
      <c r="EE70" s="195">
        <v>3.0674954699999999</v>
      </c>
      <c r="EF70" s="195">
        <v>5.5841217800000003</v>
      </c>
      <c r="EG70" s="195">
        <v>8.7240935799999999</v>
      </c>
      <c r="EH70" s="195">
        <v>0.19761728999999997</v>
      </c>
      <c r="EI70" s="195">
        <v>2.5604961800000003</v>
      </c>
      <c r="EJ70" s="195">
        <v>6.8123141800000004</v>
      </c>
      <c r="EK70" s="195">
        <v>18.294521230000001</v>
      </c>
      <c r="EL70" s="195"/>
      <c r="EM70" s="195">
        <v>3.7685762399999998</v>
      </c>
      <c r="EN70" s="195">
        <v>3.7685762399999998</v>
      </c>
      <c r="EO70" s="195">
        <v>38.750740139999998</v>
      </c>
      <c r="EP70" s="195">
        <v>0.80705753999999996</v>
      </c>
      <c r="EQ70" s="195">
        <v>1.8458739099999999</v>
      </c>
      <c r="ER70" s="195"/>
      <c r="ES70" s="195">
        <v>2.6529314499999996</v>
      </c>
      <c r="ET70" s="195">
        <v>0.94401606999999998</v>
      </c>
      <c r="EU70" s="195">
        <v>14.952991239999999</v>
      </c>
      <c r="EV70" s="195"/>
      <c r="EW70" s="195">
        <v>2.6897529000000002</v>
      </c>
      <c r="EX70" s="195"/>
      <c r="EY70" s="195">
        <v>18.586760209999998</v>
      </c>
      <c r="EZ70" s="195"/>
      <c r="FA70" s="195">
        <v>6.11421876</v>
      </c>
      <c r="FB70" s="195">
        <v>4.0421132899999996</v>
      </c>
      <c r="FC70" s="195">
        <v>0.27146936999999999</v>
      </c>
      <c r="FD70" s="195">
        <v>0.36572445999999997</v>
      </c>
      <c r="FE70" s="195">
        <v>10.793525880000001</v>
      </c>
      <c r="FF70" s="195">
        <v>15.306306979999999</v>
      </c>
      <c r="FG70" s="195">
        <v>0.94694981000000011</v>
      </c>
      <c r="FH70" s="195"/>
      <c r="FI70" s="195"/>
      <c r="FJ70" s="195">
        <v>16.253256789999998</v>
      </c>
      <c r="FK70" s="195"/>
      <c r="FL70" s="195"/>
      <c r="FM70" s="195"/>
      <c r="FN70" s="195">
        <v>1.2789868199999999</v>
      </c>
      <c r="FO70" s="195">
        <v>1.2789868199999999</v>
      </c>
      <c r="FP70" s="195">
        <v>49.565461150000004</v>
      </c>
      <c r="FQ70" s="195"/>
      <c r="FR70" s="195"/>
      <c r="FS70" s="195"/>
      <c r="FT70" s="195"/>
      <c r="FU70" s="195">
        <v>3.1780829200000005</v>
      </c>
      <c r="FV70" s="195">
        <v>0.77974266999999997</v>
      </c>
      <c r="FW70" s="195">
        <v>0.7442704899999999</v>
      </c>
      <c r="FX70" s="195">
        <v>4.7020960800000005</v>
      </c>
      <c r="FY70" s="195">
        <v>0.56264124000000004</v>
      </c>
      <c r="FZ70" s="195"/>
      <c r="GA70" s="195"/>
      <c r="GB70" s="195">
        <v>1.4289999999999999E-5</v>
      </c>
      <c r="GC70" s="195">
        <v>2.9730104699999997</v>
      </c>
      <c r="GD70" s="195">
        <v>3.5356659999999995</v>
      </c>
      <c r="GE70" s="195">
        <v>1.1093236299999998</v>
      </c>
      <c r="GF70" s="195">
        <v>0.71183991999999996</v>
      </c>
      <c r="GG70" s="195"/>
      <c r="GH70" s="195">
        <v>1.3223680500000001</v>
      </c>
      <c r="GI70" s="195"/>
      <c r="GJ70" s="195">
        <v>3.1435316000000002</v>
      </c>
      <c r="GK70" s="195">
        <v>2.0445135300000001</v>
      </c>
      <c r="GL70" s="195">
        <v>5.9740281799999995</v>
      </c>
      <c r="GM70" s="195">
        <v>1.09063566</v>
      </c>
      <c r="GN70" s="195">
        <v>0.74918280999999998</v>
      </c>
      <c r="GO70" s="195">
        <v>1.2328770000000001E-2</v>
      </c>
      <c r="GP70" s="195">
        <v>9.8706889499999999</v>
      </c>
      <c r="GQ70" s="195">
        <v>21.251982630000001</v>
      </c>
      <c r="GR70" s="195">
        <v>1.3608774100000001</v>
      </c>
      <c r="GS70" s="195"/>
      <c r="GT70" s="195">
        <v>0.52522188000000003</v>
      </c>
      <c r="GU70" s="195"/>
      <c r="GV70" s="195"/>
      <c r="GW70" s="195">
        <v>1.8860992900000002</v>
      </c>
      <c r="GX70" s="195">
        <v>0.64631886999999999</v>
      </c>
      <c r="GY70" s="195">
        <v>2.0304344000000003</v>
      </c>
      <c r="GZ70" s="195">
        <v>1.2600524800000001</v>
      </c>
      <c r="HA70" s="195">
        <v>6.4087470600000014</v>
      </c>
      <c r="HB70" s="195"/>
      <c r="HC70" s="195">
        <v>10.345552810000001</v>
      </c>
      <c r="HD70" s="195">
        <v>6.76579833</v>
      </c>
      <c r="HE70" s="195">
        <v>0.116842</v>
      </c>
      <c r="HF70" s="195"/>
      <c r="HG70" s="195"/>
      <c r="HH70" s="195">
        <v>14.875</v>
      </c>
      <c r="HI70" s="195">
        <v>21.757640330000001</v>
      </c>
      <c r="HJ70" s="195">
        <v>12.280658559999999</v>
      </c>
      <c r="HK70" s="195">
        <v>1.069808E-2</v>
      </c>
      <c r="HL70" s="195"/>
      <c r="HM70" s="195"/>
      <c r="HN70" s="195">
        <v>0.63260490999999996</v>
      </c>
      <c r="HO70" s="195">
        <v>12.92396155</v>
      </c>
      <c r="HP70" s="195">
        <v>0.15552591000000002</v>
      </c>
      <c r="HQ70" s="195"/>
      <c r="HR70" s="195">
        <v>0.16441108000000001</v>
      </c>
      <c r="HS70" s="195">
        <v>0.31993699000000003</v>
      </c>
      <c r="HT70" s="195">
        <v>47.314535370000002</v>
      </c>
      <c r="HU70" s="195">
        <v>0.83846063999999998</v>
      </c>
      <c r="HV70" s="195"/>
      <c r="HW70" s="195">
        <v>0.83846063999999998</v>
      </c>
      <c r="HX70" s="195"/>
      <c r="HY70" s="195">
        <v>3.3651928600000001</v>
      </c>
      <c r="HZ70" s="195"/>
      <c r="IA70" s="195"/>
      <c r="IB70" s="195"/>
      <c r="IC70" s="195">
        <v>3.3651928600000001</v>
      </c>
      <c r="ID70" s="195">
        <v>0.46394514000000003</v>
      </c>
      <c r="IE70" s="195"/>
      <c r="IF70" s="195"/>
      <c r="IG70" s="195">
        <v>1.6361118100000001</v>
      </c>
      <c r="IH70" s="195"/>
      <c r="II70" s="195">
        <v>2.1000569499999999</v>
      </c>
      <c r="IJ70" s="195">
        <v>1.2151219100000001</v>
      </c>
      <c r="IK70" s="195">
        <v>2.1302728300000005</v>
      </c>
      <c r="IL70" s="195">
        <v>10.36344124</v>
      </c>
      <c r="IM70" s="195">
        <v>0.37422948</v>
      </c>
      <c r="IN70" s="195">
        <v>1.4248303800000004</v>
      </c>
      <c r="IO70" s="195">
        <v>15.507895840000002</v>
      </c>
      <c r="IP70" s="195">
        <v>0.20574756000000002</v>
      </c>
      <c r="IQ70" s="195">
        <v>11.784761830000003</v>
      </c>
      <c r="IR70" s="195"/>
      <c r="IS70" s="195">
        <v>0.61828729999999998</v>
      </c>
      <c r="IT70" s="195">
        <v>8.5151770000000002E-2</v>
      </c>
      <c r="IU70" s="195">
        <v>12.693948460000005</v>
      </c>
      <c r="IV70" s="195">
        <v>34.505554749999995</v>
      </c>
      <c r="IW70" s="195">
        <v>6.5117373899999995</v>
      </c>
      <c r="IX70" s="195">
        <v>1.37359546</v>
      </c>
      <c r="IY70" s="195">
        <v>0.29851440999999995</v>
      </c>
      <c r="IZ70" s="195"/>
      <c r="JA70" s="195"/>
      <c r="JB70" s="195">
        <v>8.1838472600000003</v>
      </c>
      <c r="JC70" s="195"/>
      <c r="JD70" s="195">
        <v>2.9247591199999996</v>
      </c>
      <c r="JE70" s="195"/>
      <c r="JF70" s="195">
        <v>0.92566682</v>
      </c>
      <c r="JG70" s="195"/>
      <c r="JH70" s="195">
        <v>3.8504259399999996</v>
      </c>
      <c r="JI70" s="195">
        <v>0.20190356000000001</v>
      </c>
      <c r="JJ70" s="195">
        <v>0.13386517000000001</v>
      </c>
      <c r="JK70" s="195">
        <v>16.111893739999999</v>
      </c>
      <c r="JL70" s="195"/>
      <c r="JM70" s="195"/>
      <c r="JN70" s="195">
        <v>16.447662469999997</v>
      </c>
      <c r="JO70" s="195">
        <v>0.94460346849999999</v>
      </c>
      <c r="JP70" s="195"/>
      <c r="JQ70" s="195"/>
      <c r="JR70" s="195"/>
      <c r="JS70" s="195">
        <v>12.1875</v>
      </c>
      <c r="JT70" s="195">
        <v>13.1321034685</v>
      </c>
      <c r="JU70" s="195"/>
      <c r="JV70" s="195"/>
      <c r="JW70" s="195">
        <v>41.614039138499997</v>
      </c>
      <c r="JX70" s="195"/>
      <c r="JY70" s="195">
        <v>2.44759408</v>
      </c>
      <c r="JZ70" s="195">
        <v>0.59684906999999998</v>
      </c>
      <c r="KA70" s="195">
        <v>3.0444431500000002</v>
      </c>
      <c r="KB70" s="195">
        <v>6.4971210000000001E-2</v>
      </c>
      <c r="KC70" s="195"/>
      <c r="KD70" s="195"/>
      <c r="KE70" s="195">
        <v>3.1556585400000001</v>
      </c>
      <c r="KF70" s="195"/>
      <c r="KG70" s="195">
        <v>3.2206297500000001</v>
      </c>
      <c r="KH70" s="195">
        <v>3.7356799700000005</v>
      </c>
      <c r="KI70" s="195">
        <v>3.5763922999999997</v>
      </c>
      <c r="KJ70" s="195">
        <v>0.45522920999999994</v>
      </c>
      <c r="KK70" s="195">
        <v>3.3921069999999998E-2</v>
      </c>
      <c r="KL70" s="195"/>
      <c r="KM70" s="195">
        <v>7.8012225499999994</v>
      </c>
      <c r="KN70" s="195">
        <v>3.5191877900000001</v>
      </c>
      <c r="KO70" s="195">
        <v>8.0303981699999998</v>
      </c>
      <c r="KP70" s="195">
        <v>0.60909169000000007</v>
      </c>
      <c r="KQ70" s="195"/>
      <c r="KR70" s="195">
        <v>2.8869450299999997</v>
      </c>
      <c r="KS70" s="195">
        <v>15.045622679999999</v>
      </c>
      <c r="KT70" s="195">
        <v>10.505974309999999</v>
      </c>
      <c r="KU70" s="195"/>
      <c r="KV70" s="195">
        <v>9.6769399999999992E-2</v>
      </c>
      <c r="KW70" s="195">
        <v>10.60274371</v>
      </c>
      <c r="KX70" s="195">
        <v>39.714661839999998</v>
      </c>
      <c r="KY70" s="195">
        <v>3.3535830999999998</v>
      </c>
      <c r="KZ70" s="195">
        <v>1.7931099499999998</v>
      </c>
      <c r="LA70" s="195">
        <v>5.1466930499999997</v>
      </c>
      <c r="LB70" s="195">
        <v>0.27316125000000002</v>
      </c>
      <c r="LC70" s="195">
        <v>0.67231481000000004</v>
      </c>
      <c r="LD70" s="195">
        <v>0.57597344000000006</v>
      </c>
      <c r="LE70" s="195">
        <v>14.440914360000001</v>
      </c>
      <c r="LF70" s="195">
        <v>2.6648489500000001</v>
      </c>
      <c r="LG70" s="195">
        <v>18.62721281</v>
      </c>
      <c r="LH70" s="195"/>
      <c r="LI70" s="195"/>
      <c r="LJ70" s="195">
        <v>7.0550603999999995</v>
      </c>
      <c r="LK70" s="195">
        <v>4.10657037</v>
      </c>
      <c r="LL70" s="195">
        <v>0.35018995000000003</v>
      </c>
      <c r="LM70" s="195">
        <v>11.511820719999999</v>
      </c>
      <c r="LN70" s="195">
        <v>2.6424105600000001</v>
      </c>
      <c r="LO70" s="195">
        <v>13.288762800000001</v>
      </c>
      <c r="LP70" s="195">
        <v>0.14475544000000001</v>
      </c>
      <c r="LQ70" s="195"/>
      <c r="LR70" s="195"/>
      <c r="LS70" s="195">
        <v>16.0759288</v>
      </c>
      <c r="LT70" s="195"/>
      <c r="LU70" s="195"/>
      <c r="LV70" s="195"/>
      <c r="LW70" s="195">
        <v>1.2468074099999999</v>
      </c>
      <c r="LX70" s="195"/>
      <c r="LY70" s="195">
        <v>1.2468074099999999</v>
      </c>
      <c r="LZ70" s="195">
        <v>52.608462789999997</v>
      </c>
      <c r="MA70" s="195">
        <v>459.88806340956745</v>
      </c>
      <c r="MB70" s="195">
        <v>0.82550391000000001</v>
      </c>
      <c r="MC70" s="195"/>
      <c r="MD70" s="195"/>
      <c r="ME70" s="195">
        <v>2.3742311900000002</v>
      </c>
      <c r="MF70" s="195">
        <v>3.1997351000000003</v>
      </c>
      <c r="MG70" s="195">
        <v>2.1981744499999998</v>
      </c>
      <c r="MH70" s="195"/>
      <c r="MI70" s="195">
        <v>0.20927934000000001</v>
      </c>
      <c r="MJ70" s="195"/>
      <c r="MK70" s="195"/>
      <c r="ML70" s="195">
        <v>2.4074537899999999</v>
      </c>
      <c r="MM70" s="195">
        <v>1.3699999999999999E-5</v>
      </c>
      <c r="MN70" s="195">
        <v>5.8771970800000002</v>
      </c>
      <c r="MO70" s="195"/>
      <c r="MP70" s="195">
        <v>0.74562048999999986</v>
      </c>
      <c r="MQ70" s="195">
        <v>2.0133688899999997</v>
      </c>
      <c r="MR70" s="195">
        <v>8.6362001600000013</v>
      </c>
      <c r="MS70" s="195">
        <v>1.8774751500000002</v>
      </c>
      <c r="MT70" s="195">
        <v>0.18753470999999999</v>
      </c>
      <c r="MU70" s="195">
        <v>6.0485830100000006</v>
      </c>
      <c r="MV70" s="195">
        <v>1.1039804200000001</v>
      </c>
      <c r="MW70" s="195">
        <v>9.2175732900000007</v>
      </c>
      <c r="MX70" s="195">
        <v>0.91359659999999998</v>
      </c>
      <c r="MY70" s="195">
        <v>1.3497147900000002</v>
      </c>
      <c r="MZ70" s="195">
        <v>2.2633113900000001</v>
      </c>
      <c r="NA70" s="195">
        <v>25.724273730000007</v>
      </c>
      <c r="NB70" s="195"/>
      <c r="NC70" s="195"/>
      <c r="ND70" s="195">
        <v>0.82546607000000005</v>
      </c>
      <c r="NE70" s="195">
        <v>0.82546607000000005</v>
      </c>
      <c r="NF70" s="195">
        <v>9.9066009999999996E-2</v>
      </c>
      <c r="NG70" s="195"/>
      <c r="NH70" s="195">
        <v>1.9040949999999999</v>
      </c>
      <c r="NI70" s="195">
        <v>2.8062705599999997</v>
      </c>
      <c r="NJ70" s="195">
        <v>1.6676363300000001</v>
      </c>
      <c r="NK70" s="195">
        <v>6.4770678999999998</v>
      </c>
      <c r="NL70" s="195">
        <v>7.9049441399999996</v>
      </c>
      <c r="NM70" s="195"/>
      <c r="NN70" s="195">
        <v>6.8010097500000004</v>
      </c>
      <c r="NO70" s="195">
        <v>0.11578935999999999</v>
      </c>
      <c r="NP70" s="195">
        <v>0.30768888999999999</v>
      </c>
      <c r="NQ70" s="195">
        <v>15.12943214</v>
      </c>
      <c r="NR70" s="195"/>
      <c r="NS70" s="195">
        <v>28.806055670000003</v>
      </c>
      <c r="NT70" s="195"/>
      <c r="NU70" s="195"/>
      <c r="NV70" s="195">
        <v>0.34644358999999997</v>
      </c>
      <c r="NW70" s="195">
        <v>29.152499260000003</v>
      </c>
      <c r="NX70" s="195">
        <v>51.584465370000004</v>
      </c>
      <c r="NY70" s="195">
        <v>1.4635619099999999</v>
      </c>
      <c r="NZ70" s="195"/>
      <c r="OA70" s="195"/>
      <c r="OB70" s="195">
        <v>1.4635619099999999</v>
      </c>
      <c r="OC70" s="195">
        <v>3.3641317399999999</v>
      </c>
      <c r="OD70" s="195"/>
      <c r="OE70" s="195"/>
      <c r="OF70" s="195"/>
      <c r="OG70" s="195">
        <v>0.44742991999999998</v>
      </c>
      <c r="OH70" s="195">
        <v>3.8115616599999997</v>
      </c>
      <c r="OI70" s="195">
        <v>2.0955639999999998E-2</v>
      </c>
      <c r="OJ70" s="195"/>
      <c r="OK70" s="195">
        <v>1.7606111100000001</v>
      </c>
      <c r="OL70" s="195">
        <v>0.35362715</v>
      </c>
      <c r="OM70" s="195">
        <v>1.1448547200000001</v>
      </c>
      <c r="ON70" s="195">
        <v>3.2800486200000001</v>
      </c>
      <c r="OO70" s="195">
        <v>1.5998676499999998</v>
      </c>
      <c r="OP70" s="195">
        <v>14.66385893</v>
      </c>
      <c r="OQ70" s="195">
        <v>0.39086863999999999</v>
      </c>
      <c r="OR70" s="195">
        <v>1.4855224599999999</v>
      </c>
      <c r="OS70" s="195"/>
      <c r="OT70" s="195">
        <v>18.140117679999996</v>
      </c>
      <c r="OU70" s="195">
        <v>12.069715159999998</v>
      </c>
      <c r="OV70" s="195"/>
      <c r="OW70" s="195">
        <v>0.60245075000000003</v>
      </c>
      <c r="OX70" s="195"/>
      <c r="OY70" s="195">
        <v>7.6365599999999992E-2</v>
      </c>
      <c r="OZ70" s="195">
        <v>12.748531509999999</v>
      </c>
      <c r="PA70" s="195">
        <v>39.443821379999989</v>
      </c>
      <c r="PB70" s="195">
        <v>6.4852206200000007</v>
      </c>
      <c r="PC70" s="195">
        <v>6.3554283599999994</v>
      </c>
      <c r="PD70" s="195">
        <v>0.41139576999999994</v>
      </c>
      <c r="PE70" s="195"/>
      <c r="PF70" s="195"/>
      <c r="PG70" s="195">
        <v>13.252044750000001</v>
      </c>
      <c r="PH70" s="195">
        <v>2.3667671499999998</v>
      </c>
      <c r="PI70" s="195">
        <v>0.59761957999999993</v>
      </c>
      <c r="PJ70" s="195">
        <v>0.94546960000000002</v>
      </c>
      <c r="PK70" s="195"/>
      <c r="PL70" s="195">
        <v>3.9098563299999998</v>
      </c>
      <c r="PM70" s="195">
        <v>0.33806069999999999</v>
      </c>
      <c r="PN70" s="195">
        <v>0.13339702000000001</v>
      </c>
      <c r="PO70" s="195">
        <v>16.589841409999998</v>
      </c>
      <c r="PP70" s="195"/>
      <c r="PQ70" s="195"/>
      <c r="PR70" s="195">
        <v>17.061299130000005</v>
      </c>
      <c r="PS70" s="195">
        <v>0.91868879999999997</v>
      </c>
      <c r="PT70" s="195"/>
      <c r="PU70" s="195"/>
      <c r="PV70" s="195"/>
      <c r="PW70" s="195">
        <v>12.1875</v>
      </c>
      <c r="PX70" s="195">
        <v>13.1061888</v>
      </c>
      <c r="PY70" s="195">
        <v>47.467000260000006</v>
      </c>
      <c r="PZ70" s="195"/>
      <c r="QA70" s="195">
        <v>2.4292843499999996</v>
      </c>
      <c r="QB70" s="195">
        <v>0.96943239999999997</v>
      </c>
      <c r="QC70" s="195"/>
      <c r="QD70" s="195">
        <v>3.3987167500000002</v>
      </c>
      <c r="QE70" s="195">
        <v>0.13328459000000001</v>
      </c>
      <c r="QF70" s="195"/>
      <c r="QG70" s="195">
        <v>3.1426375900000001</v>
      </c>
      <c r="QH70" s="195"/>
      <c r="QI70" s="195"/>
      <c r="QJ70" s="195">
        <v>3.2759221800000002</v>
      </c>
      <c r="QK70" s="195">
        <v>8.7966027900000014</v>
      </c>
      <c r="QL70" s="195">
        <v>0.7323674</v>
      </c>
      <c r="QM70" s="195">
        <v>0.24137363000000001</v>
      </c>
      <c r="QN70" s="195"/>
      <c r="QO70" s="195"/>
      <c r="QP70" s="195">
        <v>9.770343819999999</v>
      </c>
      <c r="QQ70" s="195">
        <v>11.790982420000002</v>
      </c>
      <c r="QR70" s="195">
        <v>1.14240605</v>
      </c>
      <c r="QS70" s="195">
        <v>0.39535201000000003</v>
      </c>
      <c r="QT70" s="195">
        <v>2.6461106799999996</v>
      </c>
      <c r="QU70" s="195">
        <v>2.1805849899999998</v>
      </c>
      <c r="QV70" s="195">
        <v>18.15543615</v>
      </c>
      <c r="QW70" s="195"/>
      <c r="QX70" s="195">
        <v>9.3788135400000012</v>
      </c>
      <c r="QY70" s="195">
        <v>0.11329522</v>
      </c>
      <c r="QZ70" s="195">
        <v>9.4921087600000007</v>
      </c>
      <c r="RA70" s="195">
        <v>44.092527660000002</v>
      </c>
      <c r="RB70" s="195">
        <v>4.0347300599999993</v>
      </c>
      <c r="RC70" s="195">
        <v>1.7427151400000001</v>
      </c>
      <c r="RD70" s="195">
        <v>5.7774451999999998</v>
      </c>
      <c r="RE70" s="195">
        <v>0.27125670000000002</v>
      </c>
      <c r="RF70" s="195">
        <v>0.67324681000000008</v>
      </c>
      <c r="RG70" s="195">
        <v>0.57436724000000006</v>
      </c>
      <c r="RH70" s="195">
        <v>14.597331580000001</v>
      </c>
      <c r="RI70" s="195">
        <v>2.6364064900000002</v>
      </c>
      <c r="RJ70" s="195">
        <v>18.752608820000003</v>
      </c>
      <c r="RK70" s="195"/>
      <c r="RL70" s="195"/>
      <c r="RM70" s="195">
        <v>7.8870413799999994</v>
      </c>
      <c r="RN70" s="195">
        <v>4.8898228899999996</v>
      </c>
      <c r="RO70" s="195">
        <v>12.776864269999999</v>
      </c>
      <c r="RP70" s="195">
        <v>5.0028062599999998</v>
      </c>
      <c r="RQ70" s="195">
        <v>13.473643180000002</v>
      </c>
      <c r="RR70" s="195">
        <v>0.17700148000000002</v>
      </c>
      <c r="RS70" s="195"/>
      <c r="RT70" s="195">
        <v>18.653450920000004</v>
      </c>
      <c r="RU70" s="195"/>
      <c r="RV70" s="195"/>
      <c r="RW70" s="195"/>
      <c r="RX70" s="195"/>
      <c r="RY70" s="195">
        <v>1.6618291400000003</v>
      </c>
      <c r="RZ70" s="195">
        <v>1.6618291400000003</v>
      </c>
      <c r="SA70" s="195">
        <v>57.622198349999991</v>
      </c>
      <c r="SB70" s="195">
        <v>0.84708264999999994</v>
      </c>
      <c r="SC70" s="195"/>
      <c r="SD70" s="195"/>
      <c r="SE70" s="195">
        <v>2.16742911</v>
      </c>
      <c r="SF70" s="195">
        <v>2.9988367500000002</v>
      </c>
      <c r="SG70" s="195">
        <v>6.0133485100000001</v>
      </c>
      <c r="SH70" s="195">
        <v>1.2699353799999999</v>
      </c>
      <c r="SI70" s="195">
        <v>0.22958828000000001</v>
      </c>
      <c r="SJ70" s="195"/>
      <c r="SK70" s="195"/>
      <c r="SL70" s="195"/>
      <c r="SM70" s="195">
        <v>1.4995236599999999</v>
      </c>
      <c r="SN70" s="195">
        <v>6.0771464300000009</v>
      </c>
      <c r="SO70" s="195">
        <v>1.5956418700000001</v>
      </c>
      <c r="SP70" s="195"/>
      <c r="SQ70" s="195">
        <v>2.2453965600000001</v>
      </c>
      <c r="SR70" s="196">
        <v>9.9181848600000002</v>
      </c>
      <c r="SS70" s="195">
        <v>1.7098293699999998</v>
      </c>
      <c r="ST70" s="195">
        <v>0.18541764999999999</v>
      </c>
      <c r="SU70" s="195">
        <v>6.1826854400000002</v>
      </c>
      <c r="SV70" s="195">
        <v>1.1536422000000002</v>
      </c>
      <c r="SW70" s="195">
        <v>1.1259780100000001</v>
      </c>
      <c r="SX70" s="195">
        <v>10.35755267</v>
      </c>
      <c r="SY70" s="195">
        <v>2.4081286200000003</v>
      </c>
      <c r="SZ70" s="195">
        <v>2.4081286200000003</v>
      </c>
      <c r="TA70" s="195">
        <v>30.196738320000001</v>
      </c>
      <c r="TB70" s="195"/>
      <c r="TC70" s="195"/>
      <c r="TD70" s="195">
        <v>1.20036802</v>
      </c>
      <c r="TE70" s="195"/>
      <c r="TF70" s="195">
        <v>1.20036802</v>
      </c>
      <c r="TG70" s="195">
        <v>2.7799298700000001</v>
      </c>
      <c r="TH70" s="195">
        <v>2.8430686000000001</v>
      </c>
      <c r="TI70" s="195">
        <v>0.99699957000000006</v>
      </c>
      <c r="TJ70" s="195">
        <v>8.1044301399999998</v>
      </c>
      <c r="TK70" s="195">
        <f t="shared" si="230"/>
        <v>14.72442818</v>
      </c>
      <c r="TL70" s="195"/>
      <c r="TM70" s="195">
        <v>7.2651835200000008</v>
      </c>
      <c r="TN70" s="195">
        <v>0.11473674</v>
      </c>
      <c r="TO70" s="195">
        <v>0.70750780000000002</v>
      </c>
      <c r="TP70" s="195">
        <v>0.48011313</v>
      </c>
      <c r="TQ70" s="195">
        <v>8.5675411900000018</v>
      </c>
      <c r="TR70" s="195">
        <v>28.341857450000003</v>
      </c>
      <c r="TS70" s="195"/>
      <c r="TT70" s="195"/>
      <c r="TU70" s="195">
        <v>1.382008E-2</v>
      </c>
      <c r="TV70" s="195"/>
      <c r="TW70" s="195">
        <v>28.355677530000001</v>
      </c>
      <c r="TX70" s="195">
        <v>0.99661888999999992</v>
      </c>
      <c r="TY70" s="195"/>
      <c r="TZ70" s="195"/>
      <c r="UA70" s="195"/>
      <c r="UB70" s="195">
        <v>0.99661888999999992</v>
      </c>
      <c r="UC70" s="195">
        <v>53.844633810000005</v>
      </c>
      <c r="UD70" s="195">
        <v>0.80155913000000001</v>
      </c>
      <c r="UE70" s="195">
        <v>0.80155913000000001</v>
      </c>
      <c r="UF70" s="195"/>
      <c r="UG70" s="195">
        <v>3.3606220099999997</v>
      </c>
      <c r="UH70" s="195"/>
      <c r="UI70" s="195"/>
      <c r="UJ70" s="195"/>
      <c r="UK70" s="195">
        <v>3.3606220099999997</v>
      </c>
      <c r="UL70" s="195">
        <v>0.47582679999999999</v>
      </c>
      <c r="UM70" s="195"/>
      <c r="UN70" s="195"/>
      <c r="UO70" s="195">
        <v>0.15742222</v>
      </c>
      <c r="UP70" s="195">
        <v>3.07325464</v>
      </c>
      <c r="UQ70" s="195">
        <v>3.7065036600000001</v>
      </c>
      <c r="UR70" s="195">
        <v>1.5166620199999998</v>
      </c>
      <c r="US70" s="195">
        <v>22.540816020000001</v>
      </c>
      <c r="UT70" s="195">
        <v>1.9756454799999998</v>
      </c>
      <c r="UU70" s="195">
        <v>18.20109884</v>
      </c>
      <c r="UV70" s="195">
        <v>0.68250441999999989</v>
      </c>
      <c r="UW70" s="195">
        <f t="shared" si="42"/>
        <v>44.916726780000005</v>
      </c>
      <c r="UX70" s="195">
        <v>1.5428253400000003</v>
      </c>
      <c r="UY70" s="195">
        <v>0.39005908</v>
      </c>
      <c r="UZ70" s="195">
        <v>11.90795482</v>
      </c>
      <c r="VA70" s="195"/>
      <c r="VB70" s="195">
        <v>0.62255086999999998</v>
      </c>
      <c r="VC70" s="195">
        <v>14.463390110000001</v>
      </c>
      <c r="VD70" s="195">
        <v>67.248801689999993</v>
      </c>
      <c r="VE70" s="195">
        <v>0.11534066999999999</v>
      </c>
      <c r="VF70" s="195">
        <v>6.3976751099999998</v>
      </c>
      <c r="VG70" s="195">
        <v>6.4013071400000001</v>
      </c>
      <c r="VH70" s="195">
        <v>0.50141617999999999</v>
      </c>
      <c r="VI70" s="195"/>
      <c r="VJ70" s="195">
        <v>13.4157391</v>
      </c>
      <c r="VK70" s="195"/>
      <c r="VL70" s="195">
        <v>2.43199371</v>
      </c>
      <c r="VM70" s="195">
        <v>3.2032876699999999</v>
      </c>
      <c r="VN70" s="195"/>
      <c r="VO70" s="195">
        <v>1.3432272900000002</v>
      </c>
      <c r="VP70" s="195">
        <v>6.9785086700000001</v>
      </c>
      <c r="VQ70" s="195">
        <v>1.4280886800000001</v>
      </c>
      <c r="VR70" s="195"/>
      <c r="VS70" s="195">
        <v>1.92256673</v>
      </c>
      <c r="VT70" s="195">
        <v>16.6282687</v>
      </c>
      <c r="VU70" s="195"/>
      <c r="VV70" s="195">
        <v>19.978924109999998</v>
      </c>
      <c r="VW70" s="195">
        <v>0.24174889999999999</v>
      </c>
      <c r="VX70" s="195">
        <v>0.76715954999999991</v>
      </c>
      <c r="VY70" s="195"/>
      <c r="VZ70" s="195"/>
      <c r="WA70" s="195">
        <v>12.1875</v>
      </c>
      <c r="WB70" s="195">
        <v>13.19640845</v>
      </c>
      <c r="WC70" s="195"/>
      <c r="WD70" s="195"/>
      <c r="WE70" s="195"/>
      <c r="WF70" s="195">
        <v>53.569580330000008</v>
      </c>
      <c r="WG70" s="195"/>
      <c r="WH70" s="195">
        <v>2.3970423199999997</v>
      </c>
      <c r="WI70" s="195">
        <v>2.3970423199999997</v>
      </c>
      <c r="WJ70" s="195">
        <v>1.1554750299999998</v>
      </c>
      <c r="WK70" s="195"/>
      <c r="WL70" s="195">
        <v>0.9973463600000001</v>
      </c>
      <c r="WM70" s="195"/>
      <c r="WN70" s="195">
        <v>3.0834747799999995</v>
      </c>
      <c r="WO70" s="195">
        <v>5.2362961700000001</v>
      </c>
      <c r="WP70" s="195">
        <v>3.8539175299999999</v>
      </c>
      <c r="WQ70" s="195"/>
      <c r="WR70" s="195">
        <v>5.1607694800000008</v>
      </c>
      <c r="WS70" s="195">
        <v>0.94405321000000009</v>
      </c>
      <c r="WT70" s="195">
        <v>0.49183737999999999</v>
      </c>
      <c r="WU70" s="195">
        <v>10.450577600000001</v>
      </c>
      <c r="WV70" s="195">
        <v>3.8305630800000001</v>
      </c>
      <c r="WW70" s="195"/>
      <c r="WX70" s="195">
        <v>7.72391614</v>
      </c>
      <c r="WY70" s="195"/>
      <c r="WZ70" s="195">
        <v>1.3404923800000001</v>
      </c>
      <c r="XA70" s="195">
        <v>12.8949716</v>
      </c>
      <c r="XB70" s="195">
        <v>9.3921634199999993</v>
      </c>
      <c r="XC70" s="195">
        <v>4.2876448700000003</v>
      </c>
      <c r="XD70" s="195"/>
      <c r="XE70" s="195">
        <v>0.90342038999999996</v>
      </c>
      <c r="XF70" s="195">
        <v>14.583228679999999</v>
      </c>
      <c r="XG70" s="195">
        <v>45.562116369999998</v>
      </c>
      <c r="XH70" s="195">
        <v>4.5238218400000001</v>
      </c>
      <c r="XI70" s="195">
        <v>4.5238218400000001</v>
      </c>
      <c r="XJ70" s="195">
        <v>1.85794674</v>
      </c>
      <c r="XK70" s="195">
        <v>0.2698507</v>
      </c>
      <c r="XL70" s="195">
        <v>0.66825927000000007</v>
      </c>
      <c r="XM70" s="195">
        <v>0.57364303999999988</v>
      </c>
      <c r="XN70" s="195">
        <v>14.530514520000001</v>
      </c>
      <c r="XO70" s="195">
        <v>17.900214269999999</v>
      </c>
      <c r="XP70" s="195">
        <v>2.6227777400000001</v>
      </c>
      <c r="XQ70" s="195">
        <v>0.38085278</v>
      </c>
      <c r="XR70" s="195"/>
      <c r="XS70" s="195">
        <v>9.2931895799999999</v>
      </c>
      <c r="XT70" s="195">
        <v>4.4487531000000002</v>
      </c>
      <c r="XU70" s="195">
        <v>16.745573200000003</v>
      </c>
      <c r="XV70" s="195">
        <v>4.5591681699999995</v>
      </c>
      <c r="XW70" s="195">
        <v>1.6259683599999999</v>
      </c>
      <c r="XX70" s="195">
        <v>13.326378050000001</v>
      </c>
      <c r="XY70" s="195">
        <v>0.18774045</v>
      </c>
      <c r="XZ70" s="195"/>
      <c r="YA70" s="195">
        <f t="shared" si="43"/>
        <v>19.69925503</v>
      </c>
      <c r="YB70" s="195"/>
      <c r="YC70" s="195"/>
      <c r="YD70" s="195"/>
      <c r="YE70" s="195">
        <v>1.6824606399999995</v>
      </c>
      <c r="YF70" s="195">
        <f t="shared" si="44"/>
        <v>1.6824606399999995</v>
      </c>
      <c r="YG70" s="195">
        <f t="shared" si="45"/>
        <v>60.551324980000004</v>
      </c>
      <c r="YH70" s="195">
        <f t="shared" si="46"/>
        <v>576.90748225000004</v>
      </c>
      <c r="YI70" s="195"/>
      <c r="YJ70" s="195">
        <v>0.85082553000000005</v>
      </c>
      <c r="YK70" s="195"/>
      <c r="YL70" s="195"/>
      <c r="YM70" s="195">
        <f t="shared" si="47"/>
        <v>0.85082553000000005</v>
      </c>
      <c r="YN70" s="195">
        <v>4.5293878699999981</v>
      </c>
      <c r="YO70" s="195">
        <v>0.71728915999999998</v>
      </c>
      <c r="YP70" s="195"/>
      <c r="YQ70" s="195">
        <v>0.23230234</v>
      </c>
      <c r="YR70" s="195"/>
      <c r="YS70" s="195">
        <v>5.4789793699999985</v>
      </c>
      <c r="YT70" s="195"/>
      <c r="YU70" s="195">
        <v>6.4400094199999991</v>
      </c>
      <c r="YV70" s="195">
        <v>0.16301679999999899</v>
      </c>
      <c r="YW70" s="195"/>
      <c r="YX70" s="195">
        <v>1.5993443200000002</v>
      </c>
      <c r="YY70" s="195">
        <v>8.2023705399999987</v>
      </c>
      <c r="YZ70" s="195">
        <v>6.0502814900000006</v>
      </c>
      <c r="ZA70" s="195"/>
      <c r="ZB70" s="195">
        <v>0.18518672999999999</v>
      </c>
      <c r="ZC70" s="195">
        <v>7.0654296499999987</v>
      </c>
      <c r="ZD70" s="195">
        <v>13.30089787</v>
      </c>
      <c r="ZE70" s="195">
        <v>2.6083115700000001</v>
      </c>
      <c r="ZF70" s="195"/>
      <c r="ZG70" s="195">
        <v>1.3133770300000001</v>
      </c>
      <c r="ZH70" s="195">
        <v>3.9216886000000004</v>
      </c>
      <c r="ZI70" s="195">
        <v>31.754761909999992</v>
      </c>
      <c r="ZJ70" s="195"/>
      <c r="ZK70" s="195"/>
      <c r="ZL70" s="195"/>
      <c r="ZM70" s="195">
        <v>1.6226937100000001</v>
      </c>
      <c r="ZN70" s="195">
        <v>9.858088000000001E-2</v>
      </c>
      <c r="ZO70" s="195">
        <v>0.20027595000000001</v>
      </c>
      <c r="ZP70" s="195">
        <v>5.3383184399999992</v>
      </c>
      <c r="ZQ70" s="195">
        <v>2.9897126700000003</v>
      </c>
      <c r="ZR70" s="195">
        <v>10.249581649999998</v>
      </c>
      <c r="ZS70" s="195">
        <v>9.4398135400000012</v>
      </c>
      <c r="ZT70" s="195">
        <v>9.466759989999975</v>
      </c>
      <c r="ZU70" s="195">
        <v>0.11368410000000001</v>
      </c>
      <c r="ZV70" s="195">
        <v>19.020257629999978</v>
      </c>
      <c r="ZW70" s="195"/>
      <c r="ZX70" s="195">
        <v>1.5181418099999999</v>
      </c>
      <c r="ZY70" s="195">
        <v>28.32188841</v>
      </c>
      <c r="ZZ70" s="195"/>
      <c r="AAA70" s="195"/>
      <c r="AAB70" s="195">
        <v>29.840030219999999</v>
      </c>
      <c r="AAC70" s="195">
        <v>1.2207232899999998</v>
      </c>
      <c r="AAD70" s="195">
        <v>0.40409959000000001</v>
      </c>
      <c r="AAE70" s="195"/>
      <c r="AAF70" s="195">
        <v>1.6248228799999997</v>
      </c>
      <c r="AAG70" s="195">
        <v>60.734692379999977</v>
      </c>
      <c r="AAH70" s="195">
        <v>0.80199707999999992</v>
      </c>
      <c r="AAI70" s="195"/>
      <c r="AAJ70" s="195">
        <v>0.80199707999999992</v>
      </c>
      <c r="AAK70" s="195">
        <v>3.3230811199999999</v>
      </c>
      <c r="AAL70" s="195"/>
      <c r="AAM70" s="195"/>
      <c r="AAN70" s="195">
        <v>0.25066703000000001</v>
      </c>
      <c r="AAO70" s="195"/>
      <c r="AAP70" s="195">
        <v>3.5737481499999997</v>
      </c>
      <c r="AAQ70" s="195">
        <v>0.43554716999999971</v>
      </c>
      <c r="AAR70" s="195">
        <v>2.0617649999999998E-2</v>
      </c>
      <c r="AAS70" s="195">
        <v>0.15485556</v>
      </c>
      <c r="AAT70" s="195">
        <v>4.2258733200000007</v>
      </c>
      <c r="AAU70" s="195"/>
      <c r="AAV70" s="195">
        <v>4.8368936999999992</v>
      </c>
      <c r="AAW70" s="195">
        <v>24.031265600000001</v>
      </c>
      <c r="AAX70" s="195">
        <v>1.97723369</v>
      </c>
      <c r="AAY70" s="195">
        <v>20.407280059999998</v>
      </c>
      <c r="AAZ70" s="195">
        <v>0.85721939999999985</v>
      </c>
      <c r="ABA70" s="195">
        <v>1.4843330299999999</v>
      </c>
      <c r="ABB70" s="195">
        <v>48.757331779999994</v>
      </c>
      <c r="ABC70" s="195">
        <v>0.44449501000000002</v>
      </c>
      <c r="ABD70" s="195">
        <v>11.810913829999997</v>
      </c>
      <c r="ABE70" s="195"/>
      <c r="ABF70" s="195">
        <v>1.4769180300000002</v>
      </c>
      <c r="ABG70" s="195">
        <v>13.732326869999996</v>
      </c>
      <c r="ABH70" s="195">
        <f t="shared" si="48"/>
        <v>61.02460118999997</v>
      </c>
      <c r="ABI70" s="195">
        <v>71.702297579999993</v>
      </c>
      <c r="ABJ70" s="195">
        <v>0.10232620999999999</v>
      </c>
      <c r="ABK70" s="195">
        <v>1.7266779999999999E-2</v>
      </c>
      <c r="ABL70" s="195">
        <v>6.3687954599999994</v>
      </c>
      <c r="ABM70" s="195">
        <v>0.53785433000000005</v>
      </c>
      <c r="ABN70" s="195"/>
      <c r="ABO70" s="195">
        <v>7.0262427799999987</v>
      </c>
      <c r="ABP70" s="195">
        <v>3.3476757399999997</v>
      </c>
      <c r="ABQ70" s="195">
        <v>0.77656367999999998</v>
      </c>
      <c r="ABR70" s="195">
        <v>3.1767671200000001</v>
      </c>
      <c r="ABS70" s="195">
        <v>0.94697580000000003</v>
      </c>
      <c r="ABT70" s="195">
        <v>2.5000000000000001E-2</v>
      </c>
      <c r="ABU70" s="195">
        <v>8.2729823400000004</v>
      </c>
      <c r="ABV70" s="195">
        <v>2.8557172799999995</v>
      </c>
      <c r="ABW70" s="195"/>
      <c r="ABX70" s="195">
        <v>2.14655153</v>
      </c>
      <c r="ABY70" s="195"/>
      <c r="ABZ70" s="195">
        <v>17.312869409999998</v>
      </c>
      <c r="ACA70" s="195">
        <v>22.315138220000001</v>
      </c>
      <c r="ACB70" s="195">
        <v>0.25089974999999998</v>
      </c>
      <c r="ACC70" s="195">
        <v>0.78812804000000014</v>
      </c>
      <c r="ACD70" s="195"/>
      <c r="ACE70" s="195">
        <v>0.16024376000000001</v>
      </c>
      <c r="ACF70" s="195">
        <v>12.1875</v>
      </c>
      <c r="ACG70" s="195">
        <v>13.386771550000001</v>
      </c>
      <c r="ACH70" s="195"/>
      <c r="ACI70" s="195"/>
      <c r="ACJ70" s="195">
        <v>51.001134890000003</v>
      </c>
      <c r="ACK70" s="195"/>
      <c r="ACL70" s="195">
        <v>2.3562885599999999</v>
      </c>
      <c r="ACM70" s="195">
        <v>1.1853221099999998</v>
      </c>
      <c r="ACN70" s="195">
        <v>3.5416106699999998</v>
      </c>
      <c r="ACO70" s="195">
        <v>0.12877948</v>
      </c>
      <c r="ACP70" s="195">
        <v>1.1131108900000002</v>
      </c>
      <c r="ACQ70" s="195"/>
      <c r="ACR70" s="195">
        <v>3.1564438799999999</v>
      </c>
      <c r="ACS70" s="195"/>
      <c r="ACT70" s="195">
        <v>4.3983342500000004</v>
      </c>
      <c r="ACU70" s="195">
        <v>3.83233406</v>
      </c>
      <c r="ACV70" s="195">
        <v>5.2838334699999994</v>
      </c>
      <c r="ACW70" s="195">
        <v>0.93368237000000009</v>
      </c>
      <c r="ACX70" s="195">
        <v>0.81705883000000012</v>
      </c>
      <c r="ACY70" s="195"/>
      <c r="ACZ70" s="195">
        <v>10.866908729999999</v>
      </c>
      <c r="ADA70" s="195">
        <v>4.0864195699999994</v>
      </c>
      <c r="ADB70" s="195">
        <v>7.5503883300000005</v>
      </c>
      <c r="ADC70" s="195">
        <v>1.1276286800000002</v>
      </c>
      <c r="ADD70" s="195"/>
      <c r="ADE70" s="195">
        <v>2.9812866299999996</v>
      </c>
      <c r="ADF70" s="195">
        <v>15.74572321</v>
      </c>
      <c r="ADG70" s="195">
        <v>5.672083E-2</v>
      </c>
      <c r="ADH70" s="195">
        <v>10.84815788</v>
      </c>
      <c r="ADI70" s="195">
        <v>1.2168127200000001</v>
      </c>
      <c r="ADJ70" s="195">
        <v>12.12169143</v>
      </c>
      <c r="ADK70" s="195">
        <v>46.674268290000001</v>
      </c>
      <c r="ADL70" s="195">
        <v>5.5194577000000002</v>
      </c>
      <c r="ADM70" s="195">
        <v>5.5194577000000002</v>
      </c>
      <c r="ADN70" s="195">
        <v>1.7181106399999999</v>
      </c>
      <c r="ADO70" s="195">
        <v>0.26756036999999999</v>
      </c>
      <c r="ADP70" s="195">
        <v>1.88727125</v>
      </c>
      <c r="ADQ70" s="195">
        <v>15.16159835</v>
      </c>
      <c r="ADR70" s="195"/>
      <c r="ADS70" s="195">
        <v>19.034540610000001</v>
      </c>
      <c r="ADT70" s="195">
        <v>2.5560140700000002</v>
      </c>
      <c r="ADU70" s="195">
        <v>0.40551588999999999</v>
      </c>
      <c r="ADV70" s="195"/>
      <c r="ADW70" s="195">
        <v>9.3596073400000002</v>
      </c>
      <c r="ADX70" s="195">
        <v>4.1875247299999989</v>
      </c>
      <c r="ADY70" s="195">
        <v>16.50866203</v>
      </c>
      <c r="ADZ70" s="195">
        <v>8.93037305</v>
      </c>
      <c r="AEA70" s="195">
        <v>1.6476853300000001</v>
      </c>
      <c r="AEB70" s="195">
        <v>13.283545060000002</v>
      </c>
      <c r="AEC70" s="195">
        <v>0.21656238</v>
      </c>
      <c r="AED70" s="195">
        <v>24.078165819999999</v>
      </c>
      <c r="AEE70" s="195"/>
      <c r="AEF70" s="195"/>
      <c r="AEG70" s="195">
        <v>4.3528100000000004E-3</v>
      </c>
      <c r="AEH70" s="195"/>
      <c r="AEI70" s="195">
        <v>1.5320939499999999</v>
      </c>
      <c r="AEJ70" s="195">
        <v>1.53644676</v>
      </c>
      <c r="AEK70" s="195">
        <v>66.677272919999993</v>
      </c>
      <c r="AEL70" s="195"/>
      <c r="AEM70" s="195">
        <v>0.86441455</v>
      </c>
      <c r="AEN70" s="195"/>
      <c r="AEO70" s="195"/>
      <c r="AEP70" s="195">
        <v>2.1430623399999997</v>
      </c>
      <c r="AEQ70" s="195">
        <v>3.0074768899999995</v>
      </c>
      <c r="AER70" s="195">
        <v>4.1092568299999996</v>
      </c>
      <c r="AES70" s="195">
        <v>0.27020403999999998</v>
      </c>
      <c r="AET70" s="195">
        <v>0.26797480000000001</v>
      </c>
      <c r="AEU70" s="195"/>
      <c r="AEV70" s="195"/>
      <c r="AEW70" s="195">
        <v>4.6474356700000001</v>
      </c>
      <c r="AEX70" s="195">
        <v>6.8965609300000015</v>
      </c>
      <c r="AEY70" s="195"/>
      <c r="AEZ70" s="195">
        <v>1.57765434</v>
      </c>
      <c r="AFA70" s="195"/>
      <c r="AFB70" s="195">
        <v>8.474215270000002</v>
      </c>
      <c r="AFC70" s="195">
        <v>7.5805534400000001</v>
      </c>
      <c r="AFD70" s="195"/>
      <c r="AFE70" s="195">
        <v>0.18295899999999998</v>
      </c>
      <c r="AFF70" s="195">
        <v>7.2867444899999994</v>
      </c>
      <c r="AFG70" s="195">
        <v>1.8533331900000001</v>
      </c>
      <c r="AFH70" s="195">
        <v>16.90359012</v>
      </c>
      <c r="AFI70" s="195">
        <v>1.2112986399999999</v>
      </c>
      <c r="AFJ70" s="195">
        <v>1.2969663800000002</v>
      </c>
      <c r="AFK70" s="195">
        <v>2.5082650200000001</v>
      </c>
      <c r="AFL70" s="195">
        <v>35.540982970000002</v>
      </c>
      <c r="AFM70" s="195"/>
      <c r="AFN70" s="195"/>
      <c r="AFO70" s="195">
        <v>5.76063277</v>
      </c>
      <c r="AFP70" s="195">
        <v>5.76063277</v>
      </c>
      <c r="AFQ70" s="195">
        <v>0.34258368</v>
      </c>
      <c r="AFR70" s="195">
        <v>6.2227937999999998</v>
      </c>
      <c r="AFS70" s="195">
        <v>3.1040976100000002</v>
      </c>
      <c r="AFT70" s="195">
        <v>1.1406309499999998</v>
      </c>
      <c r="AFU70" s="195">
        <v>10.810106040000001</v>
      </c>
      <c r="AFV70" s="195">
        <v>8.5216993100000007</v>
      </c>
      <c r="AFW70" s="195"/>
      <c r="AFX70" s="195">
        <v>10.659034129999998</v>
      </c>
      <c r="AFY70" s="195">
        <v>0.11265486</v>
      </c>
      <c r="AFZ70" s="195">
        <v>1.0912342800000001</v>
      </c>
      <c r="AGA70" s="195">
        <v>20.384622579999998</v>
      </c>
      <c r="AGB70" s="195">
        <v>1.58367182</v>
      </c>
      <c r="AGC70" s="195">
        <v>28.68569845</v>
      </c>
      <c r="AGD70" s="195"/>
      <c r="AGE70" s="195"/>
      <c r="AGF70" s="195">
        <v>0.82214710999999996</v>
      </c>
      <c r="AGG70" s="195">
        <v>31.091517379999999</v>
      </c>
      <c r="AGH70" s="195">
        <v>1.24683922</v>
      </c>
      <c r="AGI70" s="195"/>
      <c r="AGJ70" s="195"/>
      <c r="AGK70" s="195"/>
      <c r="AGL70" s="195"/>
      <c r="AGM70" s="195">
        <v>1.24683922</v>
      </c>
      <c r="AGN70" s="195">
        <v>69.29371798999999</v>
      </c>
      <c r="AGO70" s="195"/>
      <c r="AGP70" s="195">
        <v>2.1771998300000002</v>
      </c>
      <c r="AGQ70" s="195">
        <v>1.9847708200000003</v>
      </c>
      <c r="AGR70" s="195"/>
      <c r="AGS70" s="195"/>
      <c r="AGT70" s="195">
        <v>4.1619706500000007</v>
      </c>
      <c r="AGU70" s="195">
        <v>0.73856759999999999</v>
      </c>
      <c r="AGV70" s="195"/>
      <c r="AGW70" s="195"/>
      <c r="AGX70" s="195"/>
      <c r="AGY70" s="195">
        <v>0.15742222</v>
      </c>
      <c r="AGZ70" s="195">
        <v>0.89598982000000005</v>
      </c>
      <c r="AHA70" s="195">
        <v>7.5117998200000002</v>
      </c>
      <c r="AHB70" s="195">
        <v>0.35126716000000002</v>
      </c>
      <c r="AHC70" s="195">
        <v>22.5</v>
      </c>
      <c r="AHD70" s="195">
        <v>1.9523124000000003</v>
      </c>
      <c r="AHE70" s="195">
        <v>20.402795980000004</v>
      </c>
      <c r="AHF70" s="195">
        <v>52.718175360000004</v>
      </c>
      <c r="AHG70" s="195">
        <v>2.7796527599999998</v>
      </c>
      <c r="AHH70" s="195">
        <v>3.4816239999999998E-2</v>
      </c>
      <c r="AHI70" s="195">
        <v>0.42825404</v>
      </c>
      <c r="AHJ70" s="195">
        <v>12.331706899999997</v>
      </c>
      <c r="AHK70" s="195">
        <v>1.3640504599999999</v>
      </c>
      <c r="AHL70" s="195">
        <v>16.938480399999996</v>
      </c>
      <c r="AHM70" s="195">
        <v>74.714616230000019</v>
      </c>
      <c r="AHN70" s="195">
        <v>0.70535031000000004</v>
      </c>
      <c r="AHO70" s="195"/>
      <c r="AHP70" s="195"/>
      <c r="AHQ70" s="195">
        <v>6.78778492</v>
      </c>
      <c r="AHR70" s="195">
        <v>1.22313436</v>
      </c>
      <c r="AHS70" s="195">
        <v>8.7162695899999996</v>
      </c>
      <c r="AHT70" s="195"/>
      <c r="AHU70" s="195">
        <v>3.3759868500000003</v>
      </c>
      <c r="AHV70" s="195">
        <v>0.77304632999999989</v>
      </c>
      <c r="AHW70" s="195">
        <v>3.1631780799999998</v>
      </c>
      <c r="AHX70" s="195"/>
      <c r="AHY70" s="195">
        <v>7.3122112599999998</v>
      </c>
      <c r="AHZ70" s="195">
        <v>4.0941094700000011</v>
      </c>
      <c r="AIA70" s="195"/>
      <c r="AIB70" s="195"/>
      <c r="AIC70" s="195">
        <v>2.2811861000000002</v>
      </c>
      <c r="AID70" s="195">
        <v>18.248068360000001</v>
      </c>
      <c r="AIE70" s="195">
        <v>24.62336393</v>
      </c>
      <c r="AIF70" s="195">
        <v>0.44082505999999999</v>
      </c>
      <c r="AIG70" s="195"/>
      <c r="AIH70" s="195">
        <v>0.75626675999999993</v>
      </c>
      <c r="AII70" s="195"/>
      <c r="AIJ70" s="195">
        <v>12.60503744</v>
      </c>
      <c r="AIK70" s="195">
        <v>13.802129260000001</v>
      </c>
      <c r="AIL70" s="195"/>
      <c r="AIM70" s="195"/>
      <c r="AIN70" s="195"/>
      <c r="AIO70" s="195"/>
      <c r="AIP70" s="195">
        <v>54.453974040000006</v>
      </c>
      <c r="AIQ70" s="195"/>
      <c r="AIR70" s="195"/>
      <c r="AIS70" s="195">
        <v>5.0680855099999995</v>
      </c>
      <c r="AIT70" s="195">
        <v>0.12825587000000002</v>
      </c>
      <c r="AIU70" s="195"/>
      <c r="AIV70" s="195">
        <v>1.3094962099999998</v>
      </c>
      <c r="AIW70" s="195"/>
      <c r="AIX70" s="195">
        <v>6.5058375899999996</v>
      </c>
      <c r="AIY70" s="195"/>
      <c r="AIZ70" s="195">
        <v>7.2282872600000001</v>
      </c>
      <c r="AJA70" s="195"/>
      <c r="AJB70" s="195">
        <v>5.5330795899999998</v>
      </c>
      <c r="AJC70" s="195">
        <v>0.93135306000000007</v>
      </c>
      <c r="AJD70" s="195">
        <v>13.692719910000001</v>
      </c>
      <c r="AJE70" s="195">
        <v>1.28207026</v>
      </c>
      <c r="AJF70" s="195">
        <v>4.27671388</v>
      </c>
      <c r="AJG70" s="195"/>
      <c r="AJH70" s="195"/>
      <c r="AJI70" s="195">
        <v>4.8192714700000003</v>
      </c>
      <c r="AJJ70" s="195">
        <v>10.378055610000001</v>
      </c>
      <c r="AJK70" s="195">
        <v>5.2594810900000004</v>
      </c>
      <c r="AJL70" s="195">
        <v>4.52337977</v>
      </c>
      <c r="AJM70" s="195">
        <v>4.5005559300000009</v>
      </c>
      <c r="AJN70" s="195"/>
      <c r="AJO70" s="195">
        <v>1.7105844399999999</v>
      </c>
      <c r="AJP70" s="195">
        <v>15.99400123</v>
      </c>
      <c r="AJQ70" s="195">
        <v>46.570614340000006</v>
      </c>
      <c r="AJR70" s="195">
        <v>7.62562841</v>
      </c>
      <c r="AJS70" s="195"/>
      <c r="AJT70" s="195">
        <v>0.26622188000000002</v>
      </c>
      <c r="AJU70" s="195">
        <v>2.3563183599999999</v>
      </c>
      <c r="AJV70" s="195">
        <v>15.6281143</v>
      </c>
      <c r="AJW70" s="195">
        <v>25.87628295</v>
      </c>
      <c r="AJX70" s="195">
        <v>2.5144529200000001</v>
      </c>
      <c r="AJY70" s="195"/>
      <c r="AJZ70" s="195">
        <v>0.57924644999999997</v>
      </c>
      <c r="AKA70" s="195"/>
      <c r="AKB70" s="195">
        <v>9.6714146000000003</v>
      </c>
      <c r="AKC70" s="195">
        <v>12.76511397</v>
      </c>
      <c r="AKD70" s="195">
        <v>9.8348053599999989</v>
      </c>
      <c r="AKE70" s="195">
        <v>2.5459787500000002</v>
      </c>
      <c r="AKF70" s="195">
        <v>1.71202027</v>
      </c>
      <c r="AKG70" s="195">
        <v>13.331435980000002</v>
      </c>
      <c r="AKH70" s="195">
        <v>0.27748349999999999</v>
      </c>
      <c r="AKI70" s="195">
        <v>27.701723860000001</v>
      </c>
      <c r="AKJ70" s="195"/>
      <c r="AKK70" s="195">
        <v>0.15695954000000001</v>
      </c>
      <c r="AKL70" s="195"/>
      <c r="AKM70" s="195">
        <v>1.5162096199999999</v>
      </c>
      <c r="AKN70" s="195">
        <v>1.67316916</v>
      </c>
      <c r="AKO70" s="195"/>
      <c r="AKP70" s="195"/>
      <c r="AKQ70" s="195">
        <v>68.016289940000007</v>
      </c>
      <c r="AKR70" s="195">
        <v>677.13462348000076</v>
      </c>
      <c r="AKS70" s="195"/>
      <c r="AKT70" s="195">
        <v>0.90089389000000009</v>
      </c>
      <c r="AKU70" s="195"/>
      <c r="AKV70" s="195">
        <v>0.90089389000000009</v>
      </c>
      <c r="AKW70" s="195">
        <v>10.33377531</v>
      </c>
      <c r="AKX70" s="195">
        <v>0.79774896000000006</v>
      </c>
      <c r="AKY70" s="195">
        <v>1.5070567800000001</v>
      </c>
      <c r="AKZ70" s="195">
        <v>0.35870765000000004</v>
      </c>
      <c r="ALA70" s="195"/>
      <c r="ALB70" s="195">
        <v>12.997288699999999</v>
      </c>
      <c r="ALC70" s="195"/>
      <c r="ALD70" s="195">
        <v>7.1035670500000005</v>
      </c>
      <c r="ALE70" s="195"/>
      <c r="ALF70" s="195"/>
      <c r="ALG70" s="195"/>
      <c r="ALH70" s="195">
        <v>7.1035670500000005</v>
      </c>
      <c r="ALI70" s="195">
        <v>0.19175826999999998</v>
      </c>
      <c r="ALJ70" s="195">
        <v>10.294154840000001</v>
      </c>
      <c r="ALK70" s="195"/>
      <c r="ALL70" s="195">
        <v>0.18268732999999998</v>
      </c>
      <c r="ALM70" s="195">
        <v>10.668600440000001</v>
      </c>
      <c r="ALN70" s="195">
        <v>11.086367190000001</v>
      </c>
      <c r="ALO70" s="195"/>
      <c r="ALP70" s="195"/>
      <c r="ALQ70" s="195">
        <v>1.2795095600000002</v>
      </c>
      <c r="ALR70" s="195">
        <v>12.36587675</v>
      </c>
      <c r="ALS70" s="195">
        <v>44.036226829999997</v>
      </c>
      <c r="ALT70" s="195"/>
      <c r="ALU70" s="195"/>
      <c r="ALV70" s="195">
        <v>6.3510970899999997</v>
      </c>
      <c r="ALW70" s="195"/>
      <c r="ALX70" s="195">
        <v>9.7268090000000001E-2</v>
      </c>
      <c r="ALY70" s="195">
        <v>0.29630708</v>
      </c>
      <c r="ALZ70" s="195">
        <v>7.9776557700000001</v>
      </c>
      <c r="AMA70" s="195">
        <v>14.72232803</v>
      </c>
      <c r="AMB70" s="195">
        <v>13.391538730000001</v>
      </c>
      <c r="AMC70" s="195"/>
      <c r="AMD70" s="195"/>
      <c r="AME70" s="195"/>
      <c r="AMF70" s="195">
        <v>10.547121129999999</v>
      </c>
      <c r="AMG70" s="195">
        <v>23.938659860000001</v>
      </c>
      <c r="AMH70" s="195"/>
      <c r="AMI70" s="195">
        <v>4.0684045700000002</v>
      </c>
      <c r="AMJ70" s="195">
        <v>2.8430190000000001E-2</v>
      </c>
      <c r="AMK70" s="195">
        <v>28.877004160000002</v>
      </c>
      <c r="AML70" s="195"/>
      <c r="AMM70" s="195">
        <v>32.973838920000006</v>
      </c>
      <c r="AMN70" s="195">
        <v>0.86027580000000003</v>
      </c>
      <c r="AMO70" s="195">
        <v>0.66360322999999999</v>
      </c>
      <c r="AMP70" s="195">
        <v>0.9094206199999999</v>
      </c>
      <c r="AMQ70" s="195"/>
      <c r="AMR70" s="195">
        <f t="shared" si="49"/>
        <v>2.4332996499999999</v>
      </c>
      <c r="AMS70" s="195">
        <f t="shared" si="50"/>
        <v>74.068126460000002</v>
      </c>
      <c r="AMT70" s="195">
        <v>0.77621365000000009</v>
      </c>
      <c r="AMU70" s="195">
        <v>0.77621365000000009</v>
      </c>
      <c r="AMV70" s="195">
        <v>3.3535901400000001</v>
      </c>
      <c r="AMW70" s="195"/>
      <c r="AMX70" s="195">
        <v>0.32798419000000001</v>
      </c>
      <c r="AMY70" s="195">
        <v>3.6815743300000001</v>
      </c>
      <c r="AMZ70" s="195">
        <v>0.45156170000000001</v>
      </c>
      <c r="ANA70" s="195"/>
      <c r="ANB70" s="195"/>
      <c r="ANC70" s="195">
        <v>0.18454844000000001</v>
      </c>
      <c r="AND70" s="195">
        <v>7.77589138</v>
      </c>
      <c r="ANE70" s="195">
        <f t="shared" si="51"/>
        <v>8.4120015200000005</v>
      </c>
      <c r="ANF70" s="195">
        <v>1.51197168</v>
      </c>
      <c r="ANG70" s="195">
        <v>22.5</v>
      </c>
      <c r="ANH70" s="195">
        <v>3.2170482200000001</v>
      </c>
      <c r="ANI70" s="195">
        <v>22.109151779999998</v>
      </c>
      <c r="ANJ70" s="195">
        <v>3.1488155299999998</v>
      </c>
      <c r="ANK70" s="195">
        <v>52.486987209999988</v>
      </c>
      <c r="ANL70" s="195">
        <v>1.5982148899999999</v>
      </c>
      <c r="ANM70" s="195">
        <v>0.42838398999999994</v>
      </c>
      <c r="ANN70" s="195">
        <v>12.27297317</v>
      </c>
      <c r="ANO70" s="195"/>
      <c r="ANP70" s="195">
        <v>1.96658406</v>
      </c>
      <c r="ANQ70" s="195">
        <v>16.266156110000001</v>
      </c>
      <c r="ANR70" s="195">
        <f t="shared" si="52"/>
        <v>81.622932820000003</v>
      </c>
      <c r="ANS70" s="195">
        <v>0.14709440369053747</v>
      </c>
      <c r="ANT70" s="195"/>
      <c r="ANU70" s="195"/>
      <c r="ANV70" s="195">
        <v>6.9554233799999992</v>
      </c>
      <c r="ANW70" s="195">
        <v>1.3102562500000001</v>
      </c>
      <c r="ANX70" s="195">
        <v>8.4127740336905354</v>
      </c>
      <c r="ANY70" s="195"/>
      <c r="ANZ70" s="195">
        <v>3.4359787500000003</v>
      </c>
      <c r="AOA70" s="195">
        <v>0.76656122999999998</v>
      </c>
      <c r="AOB70" s="195">
        <v>3.1368767100000001</v>
      </c>
      <c r="AOC70" s="195">
        <v>1.0689061799999999</v>
      </c>
      <c r="AOD70" s="195">
        <v>8.4083228699999992</v>
      </c>
      <c r="AOE70" s="195">
        <v>4.20860799</v>
      </c>
      <c r="AOF70" s="195"/>
      <c r="AOG70" s="195"/>
      <c r="AOH70" s="195">
        <v>2.9918537700000001</v>
      </c>
      <c r="AOI70" s="195">
        <v>7.2004617600000005</v>
      </c>
      <c r="AOJ70" s="195">
        <v>19.279317389999999</v>
      </c>
      <c r="AOK70" s="195">
        <v>0.17611301000000001</v>
      </c>
      <c r="AOL70" s="195">
        <v>0.76194124000000008</v>
      </c>
      <c r="AOM70" s="195"/>
      <c r="AON70" s="195">
        <v>12.632446869999999</v>
      </c>
      <c r="AOO70" s="195">
        <v>32.849818509999999</v>
      </c>
      <c r="AOP70" s="195">
        <v>0.1086452</v>
      </c>
      <c r="AOQ70" s="195"/>
      <c r="AOR70" s="195">
        <v>0.1086452</v>
      </c>
      <c r="AOS70" s="195">
        <v>56.980022373690538</v>
      </c>
      <c r="AOT70" s="195"/>
      <c r="AOU70" s="195">
        <v>2.2978766399999997</v>
      </c>
      <c r="AOV70" s="195">
        <v>2.2978766399999997</v>
      </c>
      <c r="AOW70" s="195">
        <v>1.8666237700000001</v>
      </c>
      <c r="AOX70" s="195"/>
      <c r="AOY70" s="195">
        <v>1.4543128999999999</v>
      </c>
      <c r="AOZ70" s="195"/>
      <c r="APA70" s="195">
        <v>3.1282026899999997</v>
      </c>
      <c r="APB70" s="195">
        <f t="shared" si="53"/>
        <v>6.4491393600000002</v>
      </c>
      <c r="APC70" s="195">
        <v>4.0511256200000005</v>
      </c>
      <c r="APD70" s="195"/>
      <c r="APE70" s="195">
        <v>7.0819524500000002</v>
      </c>
      <c r="APF70" s="195">
        <v>1.3342547100000002</v>
      </c>
      <c r="APG70" s="195">
        <v>1.53732413</v>
      </c>
      <c r="APH70" s="195">
        <v>14.004656910000001</v>
      </c>
      <c r="API70" s="195">
        <v>4.2856113600000008</v>
      </c>
      <c r="APJ70" s="195"/>
      <c r="APK70" s="195">
        <v>3.6226011099999997</v>
      </c>
      <c r="APL70" s="195">
        <v>1.1129003400000002</v>
      </c>
      <c r="APM70" s="195"/>
      <c r="APN70" s="195">
        <v>9.02111281</v>
      </c>
      <c r="APO70" s="195"/>
      <c r="APP70" s="195">
        <v>14.186690179999999</v>
      </c>
      <c r="APQ70" s="195"/>
      <c r="APR70" s="195">
        <v>4.3417305199999996</v>
      </c>
      <c r="APS70" s="195"/>
      <c r="APT70" s="195">
        <v>18.528420699999998</v>
      </c>
      <c r="APU70" s="195">
        <f t="shared" si="54"/>
        <v>50.30120642</v>
      </c>
      <c r="APV70" s="195">
        <v>7.7043444499999989</v>
      </c>
      <c r="APW70" s="195"/>
      <c r="APX70" s="195">
        <v>0.26395139000000001</v>
      </c>
      <c r="APY70" s="195">
        <v>2.35257044</v>
      </c>
      <c r="APZ70" s="195">
        <v>15.538684849999999</v>
      </c>
      <c r="AQA70" s="195">
        <v>25.85955113</v>
      </c>
      <c r="AQB70" s="195">
        <v>0.27533705000000003</v>
      </c>
      <c r="AQC70" s="195"/>
      <c r="AQD70" s="195">
        <v>0.88012803000000006</v>
      </c>
      <c r="AQE70" s="195"/>
      <c r="AQF70" s="195">
        <v>10.504850060000001</v>
      </c>
      <c r="AQG70" s="195">
        <v>11.660315140000002</v>
      </c>
      <c r="AQH70" s="195">
        <v>14.424043640000001</v>
      </c>
      <c r="AQI70" s="195">
        <v>2.5701988399999998</v>
      </c>
      <c r="AQJ70" s="195">
        <v>1.7274529200000002</v>
      </c>
      <c r="AQK70" s="195">
        <v>18.721695400000002</v>
      </c>
      <c r="AQL70" s="195">
        <v>13.504981570000002</v>
      </c>
      <c r="AQM70" s="195">
        <v>0.17332307</v>
      </c>
      <c r="AQN70" s="195"/>
      <c r="AQO70" s="195"/>
      <c r="AQP70" s="195">
        <v>1.5255117755523178</v>
      </c>
      <c r="AQQ70" s="195">
        <v>15.203816415552319</v>
      </c>
      <c r="AQR70" s="195">
        <f t="shared" si="55"/>
        <v>71.445378085552321</v>
      </c>
      <c r="AQS70" s="195"/>
      <c r="AQT70" s="195"/>
      <c r="AQU70" s="195">
        <v>0.90686449000000002</v>
      </c>
      <c r="AQV70" s="195"/>
      <c r="AQW70" s="195"/>
      <c r="AQX70" s="195">
        <v>0.90686449000000002</v>
      </c>
      <c r="AQY70" s="195">
        <v>12.476883029999991</v>
      </c>
      <c r="AQZ70" s="195">
        <v>5.5936018399999901</v>
      </c>
      <c r="ARA70" s="195">
        <v>0.62517113999999996</v>
      </c>
      <c r="ARB70" s="195"/>
      <c r="ARC70" s="195"/>
      <c r="ARD70" s="195">
        <v>18.695656009999983</v>
      </c>
      <c r="ARE70" s="195">
        <v>7.7349662799999876</v>
      </c>
      <c r="ARF70" s="195"/>
      <c r="ARG70" s="195"/>
      <c r="ARH70" s="195">
        <v>10.506256699999978</v>
      </c>
      <c r="ARI70" s="195">
        <v>18.241222979999968</v>
      </c>
      <c r="ARJ70" s="195">
        <v>0.18610964999999902</v>
      </c>
      <c r="ARK70" s="195">
        <v>1.7041373100000001</v>
      </c>
      <c r="ARL70" s="195"/>
      <c r="ARM70" s="195">
        <v>0.18050035</v>
      </c>
      <c r="ARN70" s="195">
        <v>7.87412051</v>
      </c>
      <c r="ARO70" s="195">
        <v>9.9448678199999989</v>
      </c>
      <c r="ARP70" s="195">
        <v>3.1594774499999998</v>
      </c>
      <c r="ARQ70" s="195"/>
      <c r="ARR70" s="195">
        <v>1.3668581199999992</v>
      </c>
      <c r="ARS70" s="195">
        <v>4.5263355699999988</v>
      </c>
      <c r="ART70" s="195">
        <v>52.314946869999943</v>
      </c>
      <c r="ARU70" s="195"/>
      <c r="ARV70" s="195"/>
      <c r="ARW70" s="195"/>
      <c r="ARX70" s="195">
        <v>6.957983650000001</v>
      </c>
      <c r="ARY70" s="195">
        <v>0.40981246999999998</v>
      </c>
      <c r="ARZ70" s="195">
        <v>8.9958898400000002</v>
      </c>
      <c r="ASA70" s="195">
        <v>3.2224799900000001</v>
      </c>
      <c r="ASB70" s="195">
        <v>19.586165950000002</v>
      </c>
      <c r="ASC70" s="195">
        <v>10.86338578</v>
      </c>
      <c r="ASD70" s="195"/>
      <c r="ASE70" s="195"/>
      <c r="ASF70" s="195">
        <v>11.892201060000001</v>
      </c>
      <c r="ASG70" s="195">
        <v>0.11054374</v>
      </c>
      <c r="ASH70" s="195">
        <v>22.866130580000004</v>
      </c>
      <c r="ASI70" s="195">
        <v>4.5644270200000001</v>
      </c>
      <c r="ASJ70" s="195">
        <v>2.691083E-2</v>
      </c>
      <c r="ASK70" s="195">
        <v>28.783337120000002</v>
      </c>
      <c r="ASL70" s="195"/>
      <c r="ASM70" s="195"/>
      <c r="ASN70" s="195">
        <v>33.374674970000001</v>
      </c>
      <c r="ASO70" s="195">
        <v>1.6775299400000003</v>
      </c>
      <c r="ASP70" s="195">
        <v>0.81803828000000001</v>
      </c>
      <c r="ASQ70" s="195"/>
      <c r="ASR70" s="195"/>
      <c r="ASS70" s="195"/>
      <c r="AST70" s="195">
        <v>2.4955682200000004</v>
      </c>
      <c r="ASU70" s="195">
        <v>78.322539720000009</v>
      </c>
      <c r="ASV70" s="195"/>
      <c r="ASW70" s="195">
        <v>0.76900981000000002</v>
      </c>
      <c r="ASX70" s="195">
        <v>1.3668260800000001</v>
      </c>
      <c r="ASY70" s="195">
        <v>1.9586124600000003</v>
      </c>
      <c r="ASZ70" s="195"/>
      <c r="ATA70" s="195">
        <v>4.0944483500000004</v>
      </c>
      <c r="ATB70" s="195">
        <v>0.57342983000000003</v>
      </c>
      <c r="ATC70" s="195">
        <v>0.44668986999999993</v>
      </c>
      <c r="ATD70" s="195"/>
      <c r="ATE70" s="195"/>
      <c r="ATF70" s="195"/>
      <c r="ATG70" s="195">
        <v>1.0201197</v>
      </c>
      <c r="ATH70" s="195">
        <v>11.44218249</v>
      </c>
      <c r="ATI70" s="195">
        <v>1.16106715</v>
      </c>
      <c r="ATJ70" s="195">
        <v>0.34642825999999999</v>
      </c>
      <c r="ATK70" s="195">
        <v>22.5</v>
      </c>
      <c r="ATL70" s="195">
        <v>15.659734120000001</v>
      </c>
      <c r="ATM70" s="195">
        <v>51.109412020000001</v>
      </c>
      <c r="ATN70" s="195">
        <v>14.51735553</v>
      </c>
      <c r="ATO70" s="195"/>
      <c r="ATP70" s="195">
        <v>3.4349489999999996E-2</v>
      </c>
      <c r="ATQ70" s="195">
        <v>0.42732605000000001</v>
      </c>
      <c r="ATR70" s="195">
        <v>12.24490228</v>
      </c>
      <c r="ATS70" s="195">
        <v>27.223933349999999</v>
      </c>
      <c r="ATT70" s="195">
        <v>2.1431462999999997</v>
      </c>
      <c r="ATU70" s="195">
        <v>2.1431462999999997</v>
      </c>
      <c r="ATV70" s="195">
        <v>85.59105971999999</v>
      </c>
      <c r="ATW70" s="195">
        <v>3.6339239999999995E-2</v>
      </c>
      <c r="ATX70" s="195"/>
      <c r="ATY70" s="195"/>
      <c r="ATZ70" s="195">
        <v>6.6894044099999999</v>
      </c>
      <c r="AUA70" s="195">
        <v>6.7257436500000001</v>
      </c>
      <c r="AUB70" s="195">
        <v>1.3043481699999999</v>
      </c>
      <c r="AUC70" s="195"/>
      <c r="AUD70" s="195">
        <v>3.4714803500000002</v>
      </c>
      <c r="AUE70" s="195">
        <v>0.76298893000000012</v>
      </c>
      <c r="AUF70" s="195">
        <v>3.1230684900000005</v>
      </c>
      <c r="AUG70" s="195">
        <v>8.6618859399999995</v>
      </c>
      <c r="AUH70" s="195"/>
      <c r="AUI70" s="195">
        <v>8.8491243700000002</v>
      </c>
      <c r="AUJ70" s="195"/>
      <c r="AUK70" s="195"/>
      <c r="AUL70" s="195">
        <v>3.6200061299999904</v>
      </c>
      <c r="AUM70" s="195">
        <v>12.469130499999991</v>
      </c>
      <c r="AUN70" s="195">
        <v>18.1453551799999</v>
      </c>
      <c r="AUO70" s="195">
        <v>1.03313034999999</v>
      </c>
      <c r="AUP70" s="195"/>
      <c r="AUQ70" s="195">
        <v>0.78424192999999975</v>
      </c>
      <c r="AUR70" s="195"/>
      <c r="AUS70" s="195">
        <v>19.962727459999886</v>
      </c>
      <c r="AUT70" s="195">
        <v>12.83147492</v>
      </c>
      <c r="AUU70" s="195">
        <v>0.54451783999999903</v>
      </c>
      <c r="AUV70" s="195"/>
      <c r="AUW70" s="195"/>
      <c r="AUX70" s="195">
        <v>13.375992759999999</v>
      </c>
      <c r="AUY70" s="195">
        <v>61.195480309999873</v>
      </c>
      <c r="AUZ70" s="195"/>
      <c r="AVA70" s="195"/>
      <c r="AVB70" s="195">
        <v>4.2183842</v>
      </c>
      <c r="AVC70" s="195"/>
      <c r="AVD70" s="195">
        <v>0.12587705999999999</v>
      </c>
      <c r="AVE70" s="195"/>
      <c r="AVF70" s="195">
        <v>1.6387140900000001</v>
      </c>
      <c r="AVG70" s="195">
        <v>5.9829753500000002</v>
      </c>
      <c r="AVH70" s="195"/>
      <c r="AVI70" s="195">
        <v>3.0512039299999998</v>
      </c>
      <c r="AVJ70" s="195">
        <v>4.2254357799999998</v>
      </c>
      <c r="AVK70" s="195"/>
      <c r="AVL70" s="195">
        <v>7.6769331299999974</v>
      </c>
      <c r="AVM70" s="195">
        <v>14.953572839999996</v>
      </c>
      <c r="AVN70" s="195">
        <v>2.7876902699999992</v>
      </c>
      <c r="AVO70" s="195"/>
      <c r="AVP70" s="195">
        <v>4.1519714399999899</v>
      </c>
      <c r="AVQ70" s="195"/>
      <c r="AVR70" s="195">
        <v>4.01328660999999</v>
      </c>
      <c r="AVS70" s="195">
        <v>10.95294831999998</v>
      </c>
      <c r="AVT70" s="195">
        <v>5.2232318999999876</v>
      </c>
      <c r="AVU70" s="195">
        <v>3.7957238999999996</v>
      </c>
      <c r="AVV70" s="195">
        <v>4.4323327800000003</v>
      </c>
      <c r="AVW70" s="195"/>
      <c r="AVX70" s="195">
        <v>4.9502701800000004</v>
      </c>
      <c r="AVY70" s="195">
        <v>18.401558759999986</v>
      </c>
      <c r="AVZ70" s="195">
        <v>50.291055269999966</v>
      </c>
      <c r="AWA70" s="195">
        <v>11.696242199999979</v>
      </c>
      <c r="AWB70" s="195"/>
      <c r="AWC70" s="195"/>
      <c r="AWD70" s="195">
        <v>0.26259306999999998</v>
      </c>
      <c r="AWE70" s="195">
        <v>16.650683870000002</v>
      </c>
      <c r="AWF70" s="195">
        <v>28.609519139999975</v>
      </c>
      <c r="AWG70" s="195">
        <v>0.72077780999999985</v>
      </c>
      <c r="AWH70" s="195"/>
      <c r="AWI70" s="195"/>
      <c r="AWJ70" s="195">
        <v>1.0449144500000001</v>
      </c>
      <c r="AWK70" s="195"/>
      <c r="AWL70" s="195">
        <v>1.7656922599999998</v>
      </c>
      <c r="AWM70" s="195">
        <v>19.589832669999989</v>
      </c>
      <c r="AWN70" s="195">
        <f>+AWN71+AWN76</f>
        <v>5.5464704496792994</v>
      </c>
      <c r="AWO70" s="195">
        <f>+AWO71+AWO76</f>
        <v>2.4343863400000001</v>
      </c>
      <c r="AWP70" s="195">
        <f>+AWP71+AWP76</f>
        <v>1.6431086900000003</v>
      </c>
      <c r="AWQ70" s="195">
        <f>+AWQ71+AWQ76</f>
        <v>12.767399300641399</v>
      </c>
      <c r="AWR70" s="195">
        <f t="shared" si="56"/>
        <v>41.981197450320693</v>
      </c>
      <c r="AWS70" s="195">
        <f>+AWS71+AWS76</f>
        <v>0.26385432069970843</v>
      </c>
      <c r="AWT70" s="195">
        <f>+AWT71+AWT76</f>
        <v>0</v>
      </c>
      <c r="AWU70" s="195">
        <f>+AWU71+AWU76</f>
        <v>0.14340832944606413</v>
      </c>
      <c r="AWV70" s="195">
        <f>+AWV71+AWV76</f>
        <v>0</v>
      </c>
      <c r="AWW70" s="253">
        <f t="shared" si="57"/>
        <v>0.40726265014577256</v>
      </c>
      <c r="AWX70" s="195">
        <f>+AWX71+AWX76</f>
        <v>1.4865500366191835</v>
      </c>
      <c r="AWY70" s="195">
        <f>+AWY71+AWY76</f>
        <v>0</v>
      </c>
      <c r="AWZ70" s="253">
        <f t="shared" si="58"/>
        <v>1.4865500366191835</v>
      </c>
      <c r="AXA70" s="253">
        <f t="shared" si="59"/>
        <v>74.250221537085608</v>
      </c>
      <c r="AXB70" s="195">
        <f t="shared" si="60"/>
        <v>780.4191964163283</v>
      </c>
      <c r="AXC70" s="195">
        <f>+AXC71+AXC76</f>
        <v>0</v>
      </c>
      <c r="AXD70" s="195">
        <f>+AXD71+AXD76</f>
        <v>0.85827924999999994</v>
      </c>
      <c r="AXE70" s="253">
        <f t="shared" si="61"/>
        <v>0.85827924999999994</v>
      </c>
      <c r="AXF70" s="195">
        <f>+AXF71+AXF76</f>
        <v>2.1792148294460638</v>
      </c>
      <c r="AXG70" s="195">
        <f>+AXG71+AXG76</f>
        <v>10.499186410204082</v>
      </c>
      <c r="AXH70" s="195">
        <f>+AXH71+AXH76</f>
        <v>0.71442717</v>
      </c>
      <c r="AXI70" s="195">
        <f>+AXI71+AXI76</f>
        <v>5.6079162899999995</v>
      </c>
      <c r="AXJ70" s="195">
        <f>+AXJ71+AXJ76</f>
        <v>0.60052974052478125</v>
      </c>
      <c r="AXK70" s="253">
        <f t="shared" si="62"/>
        <v>19.601274440174926</v>
      </c>
      <c r="AXL70" s="195">
        <f>+AXL71+AXL76</f>
        <v>0</v>
      </c>
      <c r="AXM70" s="195">
        <f>+AXM71+AXM76</f>
        <v>0</v>
      </c>
      <c r="AXN70" s="195">
        <f>+AXN71+AXN76</f>
        <v>8.1509851006122425</v>
      </c>
      <c r="AXO70" s="195">
        <f>+AXO71+AXO76</f>
        <v>0</v>
      </c>
      <c r="AXP70" s="195">
        <f>+AXP71+AXP76</f>
        <v>0</v>
      </c>
      <c r="AXQ70" s="253">
        <f t="shared" si="63"/>
        <v>8.1509851006122425</v>
      </c>
      <c r="AXR70" s="195">
        <f>+AXR71+AXR76</f>
        <v>0</v>
      </c>
      <c r="AXS70" s="195">
        <f>+AXS71+AXS76</f>
        <v>12.335591109154519</v>
      </c>
      <c r="AXT70" s="195">
        <f>+AXT71+AXT76</f>
        <v>1.7318167405247813</v>
      </c>
      <c r="AXU70" s="195">
        <f>+AXU71+AXU76</f>
        <v>0</v>
      </c>
      <c r="AXV70" s="253">
        <f t="shared" si="64"/>
        <v>14.0674078496793</v>
      </c>
      <c r="AXW70" s="195">
        <f>+AXW71+AXW76</f>
        <v>9.5055940099999994</v>
      </c>
      <c r="AXX70" s="195">
        <f>+AXX71+AXX76</f>
        <v>2.1296796902915451</v>
      </c>
      <c r="AXY70" s="195">
        <f>+AXY71+AXY76</f>
        <v>0</v>
      </c>
      <c r="AXZ70" s="195">
        <f>+AXZ71+AXZ76</f>
        <v>0</v>
      </c>
      <c r="AYA70" s="195">
        <f>+AYA71+AYA76</f>
        <v>1.6357092904081632</v>
      </c>
      <c r="AYB70" s="253">
        <f t="shared" si="65"/>
        <v>13.270982990699709</v>
      </c>
      <c r="AYC70" s="253">
        <f t="shared" si="231"/>
        <v>55.948929631166173</v>
      </c>
      <c r="AYD70" s="195">
        <f>+AYD71+AYD76</f>
        <v>7.3628666100000002</v>
      </c>
      <c r="AYE70" s="195">
        <f>+AYE71+AYE76</f>
        <v>0</v>
      </c>
      <c r="AYF70" s="195">
        <f>+AYF71+AYF76</f>
        <v>0</v>
      </c>
      <c r="AYG70" s="195">
        <f>+AYG71+AYG76</f>
        <v>9.5938800000000005E-2</v>
      </c>
      <c r="AYH70" s="195">
        <f>+AYH71+AYH76</f>
        <v>0.25705260058309037</v>
      </c>
      <c r="AYI70" s="253">
        <f t="shared" si="66"/>
        <v>7.7158580105830907</v>
      </c>
      <c r="AYJ70" s="195">
        <f>+AYJ71+AYJ76</f>
        <v>12.828637592565597</v>
      </c>
      <c r="AYK70" s="195">
        <f>+AYK71+AYK76</f>
        <v>9.6165334399999995</v>
      </c>
      <c r="AYL70" s="195">
        <f>+AYL71+AYL76</f>
        <v>0</v>
      </c>
      <c r="AYM70" s="195">
        <f>+AYM71+AYM76</f>
        <v>0</v>
      </c>
      <c r="AYN70" s="195">
        <f>+AYN71+AYN76</f>
        <v>0</v>
      </c>
      <c r="AYO70" s="253">
        <f t="shared" si="67"/>
        <v>22.445171032565597</v>
      </c>
      <c r="AYP70" s="195">
        <f>+AYP71+AYP76</f>
        <v>0</v>
      </c>
      <c r="AYQ70" s="195">
        <f>+AYQ71+AYQ76</f>
        <v>15.832389950699705</v>
      </c>
      <c r="AYR70" s="195">
        <f>+AYR71+AYR76</f>
        <v>0.80333365999999995</v>
      </c>
      <c r="AYS70" s="195">
        <f>+AYS71+AYS76</f>
        <v>2.7414827988338192E-2</v>
      </c>
      <c r="AYT70" s="195">
        <f>+AYT71+AYT76</f>
        <v>28.102721640000002</v>
      </c>
      <c r="AYU70" s="253">
        <f t="shared" si="68"/>
        <v>44.76586007868805</v>
      </c>
      <c r="AYV70" s="195">
        <f>+AYV71+AYV76</f>
        <v>1.5797185000000002</v>
      </c>
      <c r="AYW70" s="195">
        <f>+AYW71+AYW76</f>
        <v>1.6932687799999999</v>
      </c>
      <c r="AYX70" s="195">
        <f>+AYX71+AYX76</f>
        <v>0</v>
      </c>
      <c r="AYY70" s="253">
        <f t="shared" si="69"/>
        <v>3.2729872800000002</v>
      </c>
      <c r="AYZ70" s="253">
        <f t="shared" si="70"/>
        <v>78.199876401836732</v>
      </c>
      <c r="AZA70" s="195">
        <f>+AZA71+AZA76</f>
        <v>0.75909045959183674</v>
      </c>
      <c r="AZB70" s="195">
        <f>+AZB71+AZB76</f>
        <v>0</v>
      </c>
      <c r="AZC70" s="195">
        <f>+AZC71+AZC76</f>
        <v>1.3528299699999999</v>
      </c>
      <c r="AZD70" s="195">
        <f>+AZD71+AZD76</f>
        <v>1.8721508099999999</v>
      </c>
      <c r="AZE70" s="195">
        <f>+AZE71+AZE76</f>
        <v>0</v>
      </c>
      <c r="AZF70" s="253">
        <f t="shared" si="71"/>
        <v>3.9840712395918367</v>
      </c>
      <c r="AZG70" s="195">
        <f>+AZG71+AZG76</f>
        <v>0.77254077988338188</v>
      </c>
      <c r="AZH70" s="195">
        <f>+AZH71+AZH76</f>
        <v>0.45155148763498543</v>
      </c>
      <c r="AZI70" s="195">
        <f>+AZI71+AZI76</f>
        <v>0</v>
      </c>
      <c r="AZJ70" s="195">
        <f>+AZJ71+AZJ76</f>
        <v>0</v>
      </c>
      <c r="AZK70" s="195">
        <f>+AZK71+AZK76</f>
        <v>0</v>
      </c>
      <c r="AZL70" s="253">
        <f t="shared" si="72"/>
        <v>1.2240922675183672</v>
      </c>
      <c r="AZM70" s="195">
        <f>+AZM71+AZM76</f>
        <v>12.061450659504374</v>
      </c>
      <c r="AZN70" s="195">
        <f>+AZN71+AZN76</f>
        <v>1.1456996798250727</v>
      </c>
      <c r="AZO70" s="195">
        <f>+AZO71+AZO76</f>
        <v>1.2315757005539361</v>
      </c>
      <c r="AZP70" s="195">
        <f>+AZP71+AZP76</f>
        <v>22.5</v>
      </c>
      <c r="AZQ70" s="195">
        <f>+AZQ71+AZQ76</f>
        <v>15.52498501017493</v>
      </c>
      <c r="AZR70" s="253">
        <f t="shared" si="73"/>
        <v>52.463711050058315</v>
      </c>
      <c r="AZS70" s="195">
        <f>+AZS71+AZS76</f>
        <v>14.354405399562685</v>
      </c>
      <c r="AZT70" s="195">
        <f>+AZT71+AZT76</f>
        <v>0</v>
      </c>
      <c r="AZU70" s="195">
        <f>+AZU71+AZU76</f>
        <v>3.398321E-2</v>
      </c>
      <c r="AZV70" s="195">
        <f>+AZV71+AZV76</f>
        <v>0.4206414906705539</v>
      </c>
      <c r="AZW70" s="195">
        <f>+AZW71+AZW76</f>
        <v>11.779815029999998</v>
      </c>
      <c r="AZX70" s="253">
        <f t="shared" si="74"/>
        <v>26.588845130233238</v>
      </c>
      <c r="AZY70" s="195">
        <f>+AZY71+AZY76</f>
        <v>0.95669581274052473</v>
      </c>
      <c r="AZZ70" s="195">
        <f>+AZZ71+AZZ76</f>
        <v>1.4196063184563266</v>
      </c>
      <c r="BAA70" s="253">
        <f t="shared" si="75"/>
        <v>2.3763021311968515</v>
      </c>
      <c r="BAB70" s="253">
        <f t="shared" si="76"/>
        <v>86.637021818598612</v>
      </c>
      <c r="BAC70" s="195">
        <f>+BAC71+BAC76</f>
        <v>3.6482879999999995E-2</v>
      </c>
      <c r="BAD70" s="195">
        <f>+BAD71+BAD76</f>
        <v>0</v>
      </c>
      <c r="BAE70" s="195">
        <f>+BAE71+BAE76</f>
        <v>0</v>
      </c>
      <c r="BAF70" s="253">
        <f t="shared" si="77"/>
        <v>3.6482879999999995E-2</v>
      </c>
      <c r="BAG70" s="195">
        <f>+BAG71+BAG76</f>
        <v>7.8700634399999991</v>
      </c>
      <c r="BAH70" s="195">
        <f>+BAH71+BAH76</f>
        <v>0</v>
      </c>
      <c r="BAI70" s="195">
        <f>+BAI71+BAI76</f>
        <v>0</v>
      </c>
      <c r="BAJ70" s="195">
        <f>+BAJ71+BAJ76</f>
        <v>4.1326062099999996</v>
      </c>
      <c r="BAK70" s="253">
        <f t="shared" si="78"/>
        <v>12.002669649999998</v>
      </c>
      <c r="BAL70" s="195">
        <f>+BAL71+BAL76</f>
        <v>4.8506467899999999</v>
      </c>
      <c r="BAM70" s="195">
        <f>+BAM71+BAM76</f>
        <v>0</v>
      </c>
      <c r="BAN70" s="195">
        <f>+BAN71+BAN76</f>
        <v>7.7017554417201168</v>
      </c>
      <c r="BAO70" s="195">
        <f>+BAO71+BAO76</f>
        <v>0</v>
      </c>
      <c r="BAP70" s="195">
        <f>+BAP71+BAP76</f>
        <v>0</v>
      </c>
      <c r="BAQ70" s="253">
        <f t="shared" si="79"/>
        <v>12.552402231720116</v>
      </c>
      <c r="BAR70" s="195">
        <f>+BAR71+BAR76</f>
        <v>20.613026820437319</v>
      </c>
      <c r="BAS70" s="195">
        <f>+BAS71+BAS76</f>
        <v>0</v>
      </c>
      <c r="BAT70" s="195">
        <f>+BAT71+BAT76</f>
        <v>1.0088465805247813</v>
      </c>
      <c r="BAU70" s="195">
        <f>+BAU71+BAU76</f>
        <v>0</v>
      </c>
      <c r="BAV70" s="195">
        <f>+BAV71+BAV76</f>
        <v>2.1986271176722743</v>
      </c>
      <c r="BAW70" s="253">
        <f t="shared" si="80"/>
        <v>23.820500518634375</v>
      </c>
      <c r="BAX70" s="195">
        <f>+BAX71+BAX76</f>
        <v>0.52214968000000006</v>
      </c>
      <c r="BAY70" s="195">
        <f>+BAY71+BAY76</f>
        <v>12.1875</v>
      </c>
      <c r="BAZ70" s="195">
        <f>+BAZ71+BAZ76</f>
        <v>0.92446189067055384</v>
      </c>
      <c r="BBA70" s="195">
        <f>+BBA71+BBA76</f>
        <v>0</v>
      </c>
      <c r="BBB70" s="253">
        <f t="shared" si="81"/>
        <v>13.634111570670553</v>
      </c>
      <c r="BBC70" s="253">
        <f t="shared" si="82"/>
        <v>62.046166851025042</v>
      </c>
      <c r="BBD70" s="195">
        <f>+BBD71+BBD76</f>
        <v>4.1477075694460641</v>
      </c>
      <c r="BBE70" s="195">
        <f>+BBE71+BBE76</f>
        <v>0</v>
      </c>
      <c r="BBF70" s="195">
        <f>+BBF71+BBF76</f>
        <v>0.12402713999999999</v>
      </c>
      <c r="BBG70" s="195">
        <f>+BBG71+BBG76</f>
        <v>0</v>
      </c>
      <c r="BBH70" s="195">
        <f>+BBH71+BBH76</f>
        <v>1.9851924699999999</v>
      </c>
      <c r="BBI70" s="253">
        <f t="shared" si="83"/>
        <v>6.2569271794460644</v>
      </c>
      <c r="BBJ70" s="195">
        <f>+BBJ71+BBJ76</f>
        <v>2.9322924299999999</v>
      </c>
      <c r="BBK70" s="195">
        <f>+BBK71+BBK76</f>
        <v>0</v>
      </c>
      <c r="BBL70" s="195">
        <f>+BBL71+BBL76</f>
        <v>3.9941612399999999</v>
      </c>
      <c r="BBM70" s="195">
        <f>+BBM71+BBM76</f>
        <v>0</v>
      </c>
      <c r="BBN70" s="195">
        <f>+BBN71+BBN76</f>
        <v>6.7689840418295919</v>
      </c>
      <c r="BBO70" s="253">
        <f t="shared" si="84"/>
        <v>13.695437711829591</v>
      </c>
      <c r="BBP70" s="195">
        <f>+BBP71+BBP76</f>
        <v>3.6305798197376093</v>
      </c>
      <c r="BBQ70" s="195">
        <f>+BBQ71+BBQ76</f>
        <v>0.45148735787801747</v>
      </c>
      <c r="BBR70" s="195">
        <f>+BBR71+BBR76</f>
        <v>3.9171780800000002</v>
      </c>
      <c r="BBS70" s="195">
        <f>+BBS71+BBS76</f>
        <v>0</v>
      </c>
      <c r="BBT70" s="195">
        <f>+BBT71+BBT76</f>
        <v>1.0756835300000001</v>
      </c>
      <c r="BBU70" s="253">
        <f t="shared" si="85"/>
        <v>9.0749287876156259</v>
      </c>
      <c r="BBV70" s="195">
        <f>+BBV71+BBV76</f>
        <v>1.5633790000000002E-2</v>
      </c>
      <c r="BBW70" s="195">
        <f>+BBW71+BBW76</f>
        <v>9.1667223200000016</v>
      </c>
      <c r="BBX70" s="195">
        <f>+BBX71+BBX76</f>
        <v>4.3621984408454813</v>
      </c>
      <c r="BBY70" s="195">
        <f>+BBY71+BBY76</f>
        <v>4.86915633</v>
      </c>
      <c r="BBZ70" s="195">
        <f>+BBZ71+BBZ76</f>
        <v>0.14693609037900873</v>
      </c>
      <c r="BCA70" s="253">
        <f t="shared" si="86"/>
        <v>18.560646971224489</v>
      </c>
      <c r="BCB70" s="253">
        <f t="shared" si="87"/>
        <v>47.587940650115769</v>
      </c>
      <c r="BCC70" s="195">
        <f>+BCC71+BCC76</f>
        <v>9.3798014703790074</v>
      </c>
      <c r="BCD70" s="195">
        <f>+BCD71+BCD76</f>
        <v>1.7021746800583091</v>
      </c>
      <c r="BCE70" s="195">
        <f>+BCE71+BCE76</f>
        <v>0</v>
      </c>
      <c r="BCF70" s="195">
        <f>+BCF71+BCF76</f>
        <v>0</v>
      </c>
      <c r="BCG70" s="195">
        <f>+BCG71+BCG76</f>
        <v>0.26059272</v>
      </c>
      <c r="BCH70" s="253">
        <f t="shared" si="88"/>
        <v>11.342568870437317</v>
      </c>
      <c r="BCI70" s="195">
        <f>+BCI71+BCI76</f>
        <v>2.70797365</v>
      </c>
      <c r="BCJ70" s="195">
        <f>+BCJ71+BCJ76</f>
        <v>13.95229475</v>
      </c>
      <c r="BCK70" s="195">
        <f>+BCK71+BCK76</f>
        <v>0</v>
      </c>
      <c r="BCL70" s="195">
        <f>+BCL71+BCL76</f>
        <v>0.93143489067055374</v>
      </c>
      <c r="BCM70" s="253">
        <f t="shared" si="232"/>
        <v>17.591703290670555</v>
      </c>
      <c r="BCN70" s="195">
        <v>15.364022610000003</v>
      </c>
      <c r="BCO70" s="195">
        <v>4.3541535600000003</v>
      </c>
      <c r="BCP70" s="195">
        <v>9.5623165600000011</v>
      </c>
      <c r="BCQ70" s="195">
        <v>2.34149787</v>
      </c>
      <c r="BCR70" s="195">
        <v>1.5819449699999999</v>
      </c>
      <c r="BCS70" s="253">
        <f t="shared" si="89"/>
        <v>33.203935570000006</v>
      </c>
      <c r="BCT70" s="195">
        <v>13.20173247</v>
      </c>
      <c r="BCU70" s="195"/>
      <c r="BCV70" s="195">
        <v>0.12790334</v>
      </c>
      <c r="BCW70" s="195"/>
      <c r="BCX70" s="253">
        <f t="shared" si="90"/>
        <v>13.329635809999999</v>
      </c>
      <c r="BCY70" s="253"/>
      <c r="BCZ70" s="253">
        <v>1.47405549</v>
      </c>
      <c r="BDA70" s="253">
        <f t="shared" si="91"/>
        <v>1.47405549</v>
      </c>
      <c r="BDB70" s="253">
        <f t="shared" si="92"/>
        <v>76.941899031107866</v>
      </c>
      <c r="BDC70" s="253"/>
      <c r="BDD70" s="253"/>
      <c r="BDE70" s="253">
        <v>0.82712571999999995</v>
      </c>
      <c r="BDF70" s="253">
        <f t="shared" si="233"/>
        <v>0.82712571999999995</v>
      </c>
      <c r="BDG70" s="253">
        <v>2.1497979100000002</v>
      </c>
      <c r="BDH70" s="253">
        <v>10.5595967</v>
      </c>
      <c r="BDI70" s="253">
        <v>0.70647813999999998</v>
      </c>
      <c r="BDJ70" s="253">
        <v>5.38256318</v>
      </c>
      <c r="BDK70" s="253">
        <v>0.61032140000000001</v>
      </c>
      <c r="BDL70" s="253">
        <f t="shared" si="93"/>
        <v>19.40875733</v>
      </c>
      <c r="BDM70" s="253"/>
      <c r="BDN70" s="253"/>
      <c r="BDO70" s="253">
        <v>11.998249749999999</v>
      </c>
      <c r="BDP70" s="253"/>
      <c r="BDQ70" s="253">
        <f t="shared" si="94"/>
        <v>11.998249749999999</v>
      </c>
      <c r="BDR70" s="253">
        <v>1.5167757000000002</v>
      </c>
      <c r="BDS70" s="253">
        <v>11.404806034985423</v>
      </c>
      <c r="BDT70" s="253">
        <v>0</v>
      </c>
      <c r="BDU70" s="253">
        <v>3.4755372695043736</v>
      </c>
      <c r="BDV70" s="253">
        <v>0</v>
      </c>
      <c r="BDW70" s="253">
        <f t="shared" si="95"/>
        <v>16.397119004489795</v>
      </c>
      <c r="BDX70" s="253">
        <v>9.1364760100000009</v>
      </c>
      <c r="BDY70" s="253">
        <v>2.0849901205539361</v>
      </c>
      <c r="BDZ70" s="253">
        <v>0</v>
      </c>
      <c r="BEA70" s="253">
        <v>0</v>
      </c>
      <c r="BEB70" s="253">
        <v>0.54384886880466465</v>
      </c>
      <c r="BEC70" s="253">
        <f t="shared" si="96"/>
        <v>11.765314999358601</v>
      </c>
      <c r="BED70" s="253">
        <f t="shared" si="97"/>
        <v>60.396566803848394</v>
      </c>
      <c r="BEE70" s="253">
        <v>7.0905317700000001</v>
      </c>
      <c r="BEF70" s="253">
        <v>0</v>
      </c>
      <c r="BEG70" s="253">
        <v>0.13270832944606414</v>
      </c>
      <c r="BEH70" s="253">
        <v>9.4889089999999995E-2</v>
      </c>
      <c r="BEI70" s="253">
        <f t="shared" si="98"/>
        <v>7.3181291894460641</v>
      </c>
      <c r="BEJ70" s="253">
        <v>12.619928111661807</v>
      </c>
      <c r="BEK70" s="253">
        <v>9.3390398899999987</v>
      </c>
      <c r="BEL70" s="253">
        <v>0</v>
      </c>
      <c r="BEM70" s="253">
        <v>0</v>
      </c>
      <c r="BEN70" s="253">
        <v>0</v>
      </c>
      <c r="BEO70" s="253">
        <f t="shared" si="99"/>
        <v>21.958968001661805</v>
      </c>
      <c r="BEP70" s="253">
        <v>19.728644380553938</v>
      </c>
      <c r="BEQ70" s="253">
        <v>4.477729730000001</v>
      </c>
      <c r="BER70" s="253">
        <v>0.77171950999999994</v>
      </c>
      <c r="BES70" s="253">
        <v>3.0767247813411079E-2</v>
      </c>
      <c r="BET70" s="253">
        <v>27.67422139</v>
      </c>
      <c r="BEU70" s="253">
        <f t="shared" si="234"/>
        <v>52.683082258367349</v>
      </c>
      <c r="BEV70" s="253">
        <v>0.91900181999999986</v>
      </c>
      <c r="BEW70" s="253">
        <v>0</v>
      </c>
      <c r="BEX70" s="253">
        <v>0.60985490999999992</v>
      </c>
      <c r="BEY70" s="253">
        <v>1.6662065202040817</v>
      </c>
      <c r="BEZ70" s="253">
        <v>0</v>
      </c>
      <c r="BFA70" s="253">
        <f t="shared" si="100"/>
        <v>3.1950632502040817</v>
      </c>
      <c r="BFB70" s="253">
        <v>0</v>
      </c>
      <c r="BFC70" s="253">
        <f t="shared" si="101"/>
        <v>0</v>
      </c>
      <c r="BFD70" s="253">
        <f t="shared" si="235"/>
        <v>85.155242699679306</v>
      </c>
      <c r="BFE70" s="253">
        <v>0.76232935973760929</v>
      </c>
      <c r="BFF70" s="253">
        <v>0</v>
      </c>
      <c r="BFG70" s="253">
        <v>0</v>
      </c>
      <c r="BFH70" s="253">
        <v>1.3436253300000001</v>
      </c>
      <c r="BFI70" s="253">
        <f t="shared" si="102"/>
        <v>2.1059546897376094</v>
      </c>
      <c r="BFJ70" s="253">
        <v>0</v>
      </c>
      <c r="BFK70" s="253">
        <v>2.4372203595043729</v>
      </c>
      <c r="BFL70" s="253">
        <v>0</v>
      </c>
      <c r="BFM70" s="253">
        <v>0.45700174516204078</v>
      </c>
      <c r="BFN70" s="253">
        <v>0</v>
      </c>
      <c r="BFO70" s="253">
        <f t="shared" si="103"/>
        <v>2.8942221046664138</v>
      </c>
      <c r="BFP70" s="253">
        <v>0.17322075072886298</v>
      </c>
      <c r="BFQ70" s="253">
        <v>11.041968317842565</v>
      </c>
      <c r="BFR70" s="253">
        <v>0</v>
      </c>
      <c r="BFS70" s="253">
        <v>1.1394076795918369</v>
      </c>
      <c r="BFT70" s="253">
        <v>24.150907279766763</v>
      </c>
      <c r="BFU70" s="253">
        <f t="shared" si="236"/>
        <v>36.50550402793003</v>
      </c>
      <c r="BFV70" s="253">
        <v>24.899512530000003</v>
      </c>
      <c r="BFW70" s="253">
        <v>3.4418788906413997</v>
      </c>
      <c r="BFX70" s="253">
        <v>1.4641335099999999</v>
      </c>
      <c r="BFY70" s="253">
        <v>0</v>
      </c>
      <c r="BFZ70" s="253">
        <v>3.385341E-2</v>
      </c>
      <c r="BGA70" s="253">
        <f t="shared" si="104"/>
        <v>29.839378340641399</v>
      </c>
      <c r="BGB70" s="253">
        <v>11.54800689979592</v>
      </c>
      <c r="BGC70" s="253">
        <v>0.59571824000000007</v>
      </c>
      <c r="BGD70" s="253">
        <v>1.9263786103406264</v>
      </c>
      <c r="BGE70" s="253">
        <f t="shared" si="105"/>
        <v>14.070103750136546</v>
      </c>
      <c r="BGF70" s="253">
        <f t="shared" si="237"/>
        <v>85.415162913111999</v>
      </c>
      <c r="BGG70" s="253">
        <v>3.7226339999999997E-2</v>
      </c>
      <c r="BGH70" s="253">
        <v>0</v>
      </c>
      <c r="BGI70" s="253">
        <f t="shared" si="106"/>
        <v>3.7226339999999997E-2</v>
      </c>
      <c r="BGJ70" s="253">
        <v>7.3373870300000004</v>
      </c>
      <c r="BGK70" s="253">
        <v>0</v>
      </c>
      <c r="BGL70" s="253">
        <v>0</v>
      </c>
      <c r="BGM70" s="253">
        <v>0</v>
      </c>
      <c r="BGN70" s="253">
        <v>4.0866279802332368</v>
      </c>
      <c r="BGO70" s="253">
        <f t="shared" si="107"/>
        <v>11.424015010233237</v>
      </c>
      <c r="BGP70" s="253">
        <v>0</v>
      </c>
      <c r="BGQ70" s="253">
        <v>4.7678256000000001</v>
      </c>
      <c r="BGR70" s="253">
        <v>0</v>
      </c>
      <c r="BGS70" s="253">
        <v>6.1138716211661821</v>
      </c>
      <c r="BGT70" s="253">
        <v>0</v>
      </c>
      <c r="BGU70" s="253">
        <f t="shared" si="108"/>
        <v>10.881697221166181</v>
      </c>
      <c r="BGV70" s="253">
        <v>19.332723149854232</v>
      </c>
      <c r="BGW70" s="253">
        <v>0</v>
      </c>
      <c r="BGX70" s="253">
        <v>0</v>
      </c>
      <c r="BGY70" s="253">
        <v>0.96573032999999997</v>
      </c>
      <c r="BGZ70" s="253">
        <v>0</v>
      </c>
      <c r="BHA70" s="253">
        <f t="shared" si="109"/>
        <v>20.298453479854231</v>
      </c>
      <c r="BHB70" s="253">
        <v>2.7735854072590085</v>
      </c>
      <c r="BHC70" s="253">
        <v>0</v>
      </c>
      <c r="BHD70" s="253">
        <v>12.1875</v>
      </c>
      <c r="BHE70" s="253">
        <v>0.78439904956268225</v>
      </c>
      <c r="BHF70" s="253">
        <v>0</v>
      </c>
      <c r="BHG70" s="253">
        <f t="shared" si="110"/>
        <v>15.745484456821691</v>
      </c>
      <c r="BHH70" s="253">
        <f t="shared" si="111"/>
        <v>58.386876508075339</v>
      </c>
      <c r="BHI70" s="253">
        <v>0</v>
      </c>
      <c r="BHJ70" s="253">
        <v>1.8118918396501458</v>
      </c>
      <c r="BHK70" s="253">
        <v>0</v>
      </c>
      <c r="BHL70" s="253">
        <v>0.12335984999999999</v>
      </c>
      <c r="BHM70" s="253">
        <f t="shared" si="112"/>
        <v>1.9352516896501457</v>
      </c>
      <c r="BHN70" s="253">
        <v>1.6561988000000001</v>
      </c>
      <c r="BHO70" s="253">
        <v>2.8191272893877555</v>
      </c>
      <c r="BHP70" s="253">
        <v>0</v>
      </c>
      <c r="BHQ70" s="253">
        <v>0</v>
      </c>
      <c r="BHR70" s="253">
        <v>3.6791583700000001</v>
      </c>
      <c r="BHS70" s="253">
        <f t="shared" si="113"/>
        <v>8.1544844593877563</v>
      </c>
      <c r="BHT70" s="253">
        <v>8.8709930800583088</v>
      </c>
      <c r="BHU70" s="253">
        <v>4.3921693789056269</v>
      </c>
      <c r="BHV70" s="253">
        <v>0</v>
      </c>
      <c r="BHW70" s="253">
        <v>0</v>
      </c>
      <c r="BHX70" s="253">
        <v>3.5769550499999996</v>
      </c>
      <c r="BHY70" s="253">
        <f t="shared" si="114"/>
        <v>16.840117508963935</v>
      </c>
      <c r="BHZ70" s="253">
        <v>2.1068393099999998</v>
      </c>
      <c r="BIA70" s="253">
        <v>0</v>
      </c>
      <c r="BIB70" s="253">
        <v>4.4928622992419829</v>
      </c>
      <c r="BIC70" s="253">
        <v>0</v>
      </c>
      <c r="BID70" s="253">
        <v>8.0432356002332366</v>
      </c>
      <c r="BIE70" s="253">
        <f t="shared" si="115"/>
        <v>14.642937209475219</v>
      </c>
      <c r="BIF70" s="253">
        <v>8.2987921500000006</v>
      </c>
      <c r="BIG70" s="253">
        <f t="shared" si="116"/>
        <v>8.2987921500000006</v>
      </c>
      <c r="BIH70" s="253">
        <f t="shared" si="117"/>
        <v>49.871583017477064</v>
      </c>
      <c r="BII70" s="253">
        <v>5.2854400800583088</v>
      </c>
      <c r="BIJ70" s="253">
        <v>1.652163749562682</v>
      </c>
      <c r="BIK70" s="253">
        <v>0</v>
      </c>
      <c r="BIL70" s="253">
        <v>0</v>
      </c>
      <c r="BIM70" s="253">
        <f t="shared" si="118"/>
        <v>6.9376038296209908</v>
      </c>
      <c r="BIN70" s="253">
        <v>2.7714111400000001</v>
      </c>
      <c r="BIO70" s="253">
        <v>0</v>
      </c>
      <c r="BIP70" s="253">
        <v>12.710688800000002</v>
      </c>
      <c r="BIQ70" s="253">
        <v>0</v>
      </c>
      <c r="BIR70" s="253">
        <v>0</v>
      </c>
      <c r="BIS70" s="253">
        <f t="shared" si="119"/>
        <v>15.482099940000001</v>
      </c>
      <c r="BIT70" s="253">
        <v>9.5142950193586007</v>
      </c>
      <c r="BIU70" s="253">
        <v>5.4218806107580173</v>
      </c>
      <c r="BIV70" s="253">
        <v>3.8109776499999994</v>
      </c>
      <c r="BIW70" s="253">
        <v>8.3998823500000004</v>
      </c>
      <c r="BIX70" s="253">
        <v>2.10562563</v>
      </c>
      <c r="BIY70" s="253">
        <f t="shared" si="120"/>
        <v>29.252661260116618</v>
      </c>
      <c r="BIZ70" s="253">
        <v>14.080842200349855</v>
      </c>
      <c r="BJA70" s="253">
        <v>0</v>
      </c>
      <c r="BJB70" s="253">
        <v>5.9791670553935854E-2</v>
      </c>
      <c r="BJC70" s="253">
        <v>0</v>
      </c>
      <c r="BJD70" s="253">
        <f t="shared" si="121"/>
        <v>14.140633870903791</v>
      </c>
      <c r="BJE70" s="253">
        <v>5.6414740524781334E-2</v>
      </c>
      <c r="BJF70" s="253">
        <v>0</v>
      </c>
      <c r="BJG70" s="253">
        <v>1.6387234092219241</v>
      </c>
      <c r="BJH70" s="253">
        <v>0</v>
      </c>
      <c r="BJI70" s="253">
        <f t="shared" si="122"/>
        <v>1.6951381497467053</v>
      </c>
      <c r="BJJ70" s="253">
        <f t="shared" si="123"/>
        <v>67.5081370503881</v>
      </c>
      <c r="BJK70" s="253">
        <f t="shared" si="238"/>
        <v>814.09540337643034</v>
      </c>
      <c r="BJL70" s="253">
        <v>0.80179967000000008</v>
      </c>
      <c r="BJM70" s="253">
        <v>0</v>
      </c>
      <c r="BJN70" s="253">
        <v>2.1735838702623904</v>
      </c>
      <c r="BJO70" s="253">
        <v>9.585673340233237</v>
      </c>
      <c r="BJP70" s="253">
        <v>0.70426980000000006</v>
      </c>
      <c r="BJQ70" s="253">
        <f t="shared" si="124"/>
        <v>13.265326680495628</v>
      </c>
      <c r="BJR70" s="253">
        <v>5.434918700524781</v>
      </c>
      <c r="BJS70" s="253">
        <v>0</v>
      </c>
      <c r="BJT70" s="253">
        <v>0</v>
      </c>
      <c r="BJU70" s="253">
        <v>0</v>
      </c>
      <c r="BJV70" s="253">
        <v>13.059047369562684</v>
      </c>
      <c r="BJW70" s="253">
        <f t="shared" si="125"/>
        <v>18.493966070087467</v>
      </c>
      <c r="BJX70" s="253">
        <v>0</v>
      </c>
      <c r="BJY70" s="253">
        <v>1.5084673702332361</v>
      </c>
      <c r="BJZ70" s="253">
        <v>0</v>
      </c>
      <c r="BKA70" s="253">
        <v>11.896420613702624</v>
      </c>
      <c r="BKB70" s="253">
        <f t="shared" si="126"/>
        <v>13.404887983935859</v>
      </c>
      <c r="BKC70" s="253">
        <v>3.6369936493586001</v>
      </c>
      <c r="BKD70" s="253">
        <v>6.5517865100000003</v>
      </c>
      <c r="BKE70" s="253">
        <v>1.5695047099999999</v>
      </c>
      <c r="BKF70" s="253">
        <v>2.075021500612245</v>
      </c>
      <c r="BKG70" s="253">
        <v>0.53082894460641405</v>
      </c>
      <c r="BKH70" s="253">
        <f t="shared" si="127"/>
        <v>14.364135314577259</v>
      </c>
      <c r="BKI70" s="253">
        <f t="shared" si="128"/>
        <v>59.528316049096212</v>
      </c>
      <c r="BKJ70" s="253">
        <v>0</v>
      </c>
      <c r="BKK70" s="253">
        <v>0</v>
      </c>
      <c r="BKL70" s="253">
        <v>6.2873064899999997</v>
      </c>
      <c r="BKM70" s="253">
        <v>0</v>
      </c>
      <c r="BKN70" s="253">
        <v>0.14825459037900873</v>
      </c>
      <c r="BKO70" s="253">
        <f t="shared" si="129"/>
        <v>6.4355610803790082</v>
      </c>
      <c r="BKP70" s="253">
        <v>7.977200099475219</v>
      </c>
      <c r="BKQ70" s="253">
        <v>2.54306886</v>
      </c>
      <c r="BKR70" s="253">
        <v>1.1423229677551019</v>
      </c>
      <c r="BKS70" s="253">
        <v>8.3799830799999988</v>
      </c>
      <c r="BKT70" s="253">
        <v>0</v>
      </c>
      <c r="BKU70" s="253">
        <f t="shared" si="130"/>
        <v>20.042575007230319</v>
      </c>
      <c r="BKV70" s="253">
        <v>20.859849180962101</v>
      </c>
      <c r="BKW70" s="253">
        <v>4.0111968100000004</v>
      </c>
      <c r="BKX70" s="253">
        <v>15.562675459999999</v>
      </c>
      <c r="BKY70" s="253">
        <f t="shared" si="131"/>
        <v>40.433721450962103</v>
      </c>
      <c r="BKZ70" s="253">
        <v>12.500810567551021</v>
      </c>
      <c r="BLA70" s="253">
        <v>0</v>
      </c>
      <c r="BLB70" s="253">
        <v>0.90264347</v>
      </c>
      <c r="BLC70" s="253">
        <v>0</v>
      </c>
      <c r="BLD70" s="253">
        <v>0.56929016999999993</v>
      </c>
      <c r="BLE70" s="253">
        <f t="shared" si="132"/>
        <v>13.97274420755102</v>
      </c>
      <c r="BLF70" s="196">
        <f t="shared" si="133"/>
        <v>80.884601746122456</v>
      </c>
      <c r="BLG70" s="253">
        <v>2.4152924318367344</v>
      </c>
      <c r="BLH70" s="253">
        <v>0</v>
      </c>
      <c r="BLI70" s="253">
        <v>0</v>
      </c>
      <c r="BLJ70" s="253">
        <v>1.3288096200000001</v>
      </c>
      <c r="BLK70" s="253">
        <v>1.6986637599999999</v>
      </c>
      <c r="BLL70" s="253">
        <f t="shared" si="134"/>
        <v>5.4427658118367344</v>
      </c>
      <c r="BLM70" s="253">
        <v>0.61232597</v>
      </c>
      <c r="BLN70" s="253"/>
      <c r="BLO70" s="253">
        <v>0.41562811</v>
      </c>
      <c r="BLP70" s="253"/>
      <c r="BLQ70" s="253"/>
      <c r="BLR70" s="196">
        <f t="shared" si="135"/>
        <v>1.02795408</v>
      </c>
      <c r="BLS70" s="253">
        <v>10.241298950000001</v>
      </c>
      <c r="BLT70" s="253"/>
      <c r="BLU70" s="253">
        <v>1.1230396699999998</v>
      </c>
      <c r="BLV70" s="253">
        <v>0.33739790000000003</v>
      </c>
      <c r="BLW70" s="253">
        <v>35.939432360000005</v>
      </c>
      <c r="BLX70" s="196">
        <f t="shared" si="239"/>
        <v>47.641168880000009</v>
      </c>
      <c r="BLY70" s="253">
        <v>15.404162080000001</v>
      </c>
      <c r="BLZ70" s="253">
        <v>1.3852952600000001</v>
      </c>
      <c r="BMA70" s="253"/>
      <c r="BMB70" s="253">
        <v>3.3462850000000002E-2</v>
      </c>
      <c r="BMC70" s="253">
        <v>0.41319434999999999</v>
      </c>
      <c r="BMD70" s="196">
        <f t="shared" si="136"/>
        <v>17.236114540000003</v>
      </c>
      <c r="BME70" s="253">
        <v>12.798145919999998</v>
      </c>
      <c r="BMF70" s="253">
        <v>0.10979855000000001</v>
      </c>
      <c r="BMG70" s="253">
        <v>1.7667043200000003</v>
      </c>
      <c r="BMH70" s="196">
        <f t="shared" si="137"/>
        <v>14.674648789999999</v>
      </c>
      <c r="BMI70" s="196">
        <f t="shared" si="138"/>
        <v>86.022652101836741</v>
      </c>
      <c r="BMJ70" s="253">
        <v>3.7992219999999993E-2</v>
      </c>
      <c r="BMK70" s="196">
        <f t="shared" si="139"/>
        <v>3.7992219999999993E-2</v>
      </c>
      <c r="BML70" s="253">
        <v>7.3242745199999995</v>
      </c>
      <c r="BMM70" s="253"/>
      <c r="BMN70" s="253"/>
      <c r="BMO70" s="253"/>
      <c r="BMP70" s="253">
        <v>4.0854033300000001</v>
      </c>
      <c r="BMQ70" s="196">
        <f t="shared" si="140"/>
        <v>11.40967785</v>
      </c>
      <c r="BMR70" s="253">
        <v>4.6659327600000005</v>
      </c>
      <c r="BMS70" s="253">
        <v>0.05</v>
      </c>
      <c r="BMT70" s="253"/>
      <c r="BMU70" s="253">
        <v>5.5615334800000005</v>
      </c>
      <c r="BMV70" s="253"/>
      <c r="BMW70" s="196">
        <f t="shared" si="141"/>
        <v>10.277466240000001</v>
      </c>
      <c r="BMX70" s="253">
        <v>3.1491347599999999</v>
      </c>
      <c r="BMY70" s="253">
        <v>14.981509880000001</v>
      </c>
      <c r="BMZ70" s="253"/>
      <c r="BNA70" s="253">
        <v>0.95554863999999995</v>
      </c>
      <c r="BNB70" s="253"/>
      <c r="BNC70" s="196">
        <f t="shared" si="142"/>
        <v>19.08619328</v>
      </c>
      <c r="BND70" s="253">
        <v>2.5291593399999996</v>
      </c>
      <c r="BNE70" s="253"/>
      <c r="BNF70" s="253">
        <v>12.1875</v>
      </c>
      <c r="BNG70" s="253">
        <v>0.60412283</v>
      </c>
      <c r="BNH70" s="253"/>
      <c r="BNI70" s="196">
        <f t="shared" si="143"/>
        <v>15.320782169999999</v>
      </c>
      <c r="BNJ70" s="196">
        <f t="shared" si="144"/>
        <v>56.132111760000001</v>
      </c>
      <c r="BNK70" s="253">
        <v>1.9692422700000001</v>
      </c>
      <c r="BNL70" s="253">
        <v>4.0570834100000006</v>
      </c>
      <c r="BNM70" s="253"/>
      <c r="BNN70" s="253">
        <v>0.12245908000000001</v>
      </c>
      <c r="BNO70" s="253"/>
      <c r="BNP70" s="196">
        <f t="shared" si="145"/>
        <v>6.1487847600000007</v>
      </c>
      <c r="BNQ70" s="253">
        <v>4.4346171000000005</v>
      </c>
      <c r="BNR70" s="253"/>
      <c r="BNS70" s="253"/>
      <c r="BNT70" s="253">
        <v>3.5442728299999997</v>
      </c>
      <c r="BNU70" s="253"/>
      <c r="BNV70" s="196">
        <f t="shared" si="146"/>
        <v>7.9788899300000002</v>
      </c>
      <c r="BNW70" s="253">
        <v>15.82623134</v>
      </c>
      <c r="BNX70" s="253">
        <v>0.48195679999999996</v>
      </c>
      <c r="BNY70" s="253"/>
      <c r="BNZ70" s="253">
        <v>3.4459187499999997</v>
      </c>
      <c r="BOA70" s="253"/>
      <c r="BOB70" s="196">
        <f t="shared" si="147"/>
        <v>19.754106889999999</v>
      </c>
      <c r="BOC70" s="253">
        <v>2.0722041</v>
      </c>
      <c r="BOD70" s="253">
        <v>4.6300922999999994</v>
      </c>
      <c r="BOE70" s="253">
        <v>3.6701000800000001</v>
      </c>
      <c r="BOF70" s="253">
        <v>4.3035907099999999</v>
      </c>
      <c r="BOG70" s="253">
        <v>4.7432921500000003</v>
      </c>
      <c r="BOH70" s="196">
        <f t="shared" si="148"/>
        <v>19.419279339999999</v>
      </c>
      <c r="BOI70" s="253"/>
      <c r="BOJ70" s="196">
        <f t="shared" si="149"/>
        <v>0</v>
      </c>
      <c r="BOK70" s="196">
        <f t="shared" si="150"/>
        <v>53.301060919999998</v>
      </c>
      <c r="BOL70" s="253">
        <v>13.113689829999998</v>
      </c>
      <c r="BOM70" s="253">
        <v>1.6230528100000001</v>
      </c>
      <c r="BON70" s="253"/>
      <c r="BOO70" s="196">
        <f t="shared" si="240"/>
        <v>14.736742639999999</v>
      </c>
      <c r="BOP70" s="196">
        <v>2.7200139100000005</v>
      </c>
      <c r="BOQ70" s="196"/>
      <c r="BOR70" s="196">
        <v>12.411724060000001</v>
      </c>
      <c r="BOS70" s="196"/>
      <c r="BOT70" s="196"/>
      <c r="BOU70" s="196">
        <f t="shared" si="151"/>
        <v>15.131737970000001</v>
      </c>
      <c r="BOV70" s="196">
        <v>12.04489517</v>
      </c>
      <c r="BOW70" s="196">
        <v>7.7991939100000005</v>
      </c>
      <c r="BOX70" s="196">
        <v>4.0274578999999999</v>
      </c>
      <c r="BOY70" s="196">
        <v>8.2316929900000009</v>
      </c>
      <c r="BOZ70" s="196"/>
      <c r="BPA70" s="196">
        <v>2.1919344600000001</v>
      </c>
      <c r="BPB70" s="196">
        <f t="shared" si="152"/>
        <v>34.295174429999996</v>
      </c>
      <c r="BPC70" s="196">
        <v>2.5154394900000003</v>
      </c>
      <c r="BPD70" s="196">
        <v>0.26772186999999997</v>
      </c>
      <c r="BPE70" s="196"/>
      <c r="BPF70" s="196">
        <v>4.8778169999999996E-2</v>
      </c>
      <c r="BPG70" s="196">
        <f t="shared" si="153"/>
        <v>2.8319395300000001</v>
      </c>
      <c r="BPH70" s="196"/>
      <c r="BPI70" s="196"/>
      <c r="BPJ70" s="196">
        <v>1.6053047899999997</v>
      </c>
      <c r="BPK70" s="196">
        <f t="shared" si="154"/>
        <v>1.6053047899999997</v>
      </c>
      <c r="BPL70" s="196">
        <f t="shared" si="155"/>
        <v>68.60089936</v>
      </c>
      <c r="BPM70" s="196"/>
      <c r="BPN70" s="196"/>
      <c r="BPO70" s="196">
        <f t="shared" si="156"/>
        <v>0</v>
      </c>
      <c r="BPP70" s="196"/>
      <c r="BPQ70" s="196">
        <v>5.3130337000000001</v>
      </c>
      <c r="BPR70" s="196">
        <v>9.3877158600000001</v>
      </c>
      <c r="BPS70" s="196">
        <v>0.69641506999999991</v>
      </c>
      <c r="BPT70" s="196">
        <v>4.9005956900000003</v>
      </c>
      <c r="BPU70" s="196">
        <f t="shared" si="157"/>
        <v>20.297760320000002</v>
      </c>
      <c r="BPV70" s="196"/>
      <c r="BPW70" s="196"/>
      <c r="BPX70" s="196"/>
      <c r="BPY70" s="196">
        <v>13.212250070000001</v>
      </c>
      <c r="BPZ70" s="196">
        <f t="shared" si="241"/>
        <v>13.212250070000001</v>
      </c>
      <c r="BQA70" s="196">
        <v>1.5013191799999999</v>
      </c>
      <c r="BQB70" s="196"/>
      <c r="BQC70" s="196">
        <v>12.06738618</v>
      </c>
      <c r="BQD70" s="196"/>
      <c r="BQE70" s="196">
        <v>3.44619746</v>
      </c>
      <c r="BQF70" s="196">
        <f t="shared" si="158"/>
        <v>17.01490282</v>
      </c>
      <c r="BQG70" s="196">
        <v>6.6167994700000001</v>
      </c>
      <c r="BQH70" s="196">
        <v>1.5426927399999997</v>
      </c>
      <c r="BQI70" s="196">
        <v>2.0716757100000001</v>
      </c>
      <c r="BQJ70" s="196"/>
      <c r="BQK70" s="196">
        <v>0.47669776000000003</v>
      </c>
      <c r="BQL70" s="196">
        <f t="shared" si="159"/>
        <v>10.707865680000001</v>
      </c>
      <c r="BQM70" s="196">
        <f t="shared" si="242"/>
        <v>61.232778890000006</v>
      </c>
      <c r="BQN70" s="196"/>
      <c r="BQO70" s="196">
        <v>6.1698789900000008</v>
      </c>
      <c r="BQP70" s="196"/>
      <c r="BQQ70" s="196">
        <v>0.15058631</v>
      </c>
      <c r="BQR70" s="196">
        <f t="shared" si="160"/>
        <v>6.3204653000000004</v>
      </c>
      <c r="BQS70" s="196">
        <v>10.36903817</v>
      </c>
      <c r="BQT70" s="196">
        <v>1.0999452000000001</v>
      </c>
      <c r="BQU70" s="196">
        <v>8.2063886100000012</v>
      </c>
      <c r="BQV70" s="196"/>
      <c r="BQW70" s="196"/>
      <c r="BQX70" s="196">
        <f t="shared" si="161"/>
        <v>19.675371980000001</v>
      </c>
      <c r="BQY70" s="196">
        <v>14.423341769999999</v>
      </c>
      <c r="BQZ70" s="196">
        <v>11.057127000000001</v>
      </c>
      <c r="BRA70" s="196">
        <v>3.89505612</v>
      </c>
      <c r="BRB70" s="196">
        <v>0.67375940000000001</v>
      </c>
      <c r="BRC70" s="196">
        <v>15.519298570000002</v>
      </c>
      <c r="BRD70" s="196">
        <f t="shared" si="162"/>
        <v>45.568582860000006</v>
      </c>
      <c r="BRE70" s="196">
        <v>11.64630459</v>
      </c>
      <c r="BRF70" s="196">
        <v>0.89011247000000004</v>
      </c>
      <c r="BRG70" s="196"/>
      <c r="BRH70" s="196">
        <v>0.56372619000000013</v>
      </c>
      <c r="BRI70" s="196">
        <v>1.6565510400000001</v>
      </c>
      <c r="BRJ70" s="196">
        <f t="shared" si="163"/>
        <v>14.75669429</v>
      </c>
      <c r="BRK70" s="196"/>
      <c r="BRL70" s="196"/>
      <c r="BRM70" s="196">
        <f t="shared" si="164"/>
        <v>0</v>
      </c>
      <c r="BRN70" s="196">
        <f t="shared" si="262"/>
        <v>86.321114430000009</v>
      </c>
      <c r="BRO70" s="196">
        <v>0.75706607999999997</v>
      </c>
      <c r="BRP70" s="196"/>
      <c r="BRQ70" s="196"/>
      <c r="BRR70" s="196">
        <f t="shared" si="165"/>
        <v>0.75706607999999997</v>
      </c>
      <c r="BRS70" s="196"/>
      <c r="BRT70" s="196">
        <v>3.0050417899999999</v>
      </c>
      <c r="BRU70" s="196">
        <v>0.61335853000000007</v>
      </c>
      <c r="BRV70" s="196"/>
      <c r="BRW70" s="196">
        <v>0.41317923999999989</v>
      </c>
      <c r="BRX70" s="196">
        <f t="shared" si="166"/>
        <v>4.03157956</v>
      </c>
      <c r="BRY70" s="196"/>
      <c r="BRZ70" s="196">
        <v>8.7261539999999901E-2</v>
      </c>
      <c r="BSA70" s="196">
        <v>12.30495629</v>
      </c>
      <c r="BSB70" s="196"/>
      <c r="BSC70" s="196">
        <v>37.119794570000003</v>
      </c>
      <c r="BSD70" s="196">
        <f t="shared" si="167"/>
        <v>49.512012400000003</v>
      </c>
      <c r="BSE70" s="196">
        <v>4.4033936100000011</v>
      </c>
      <c r="BSF70" s="196">
        <v>8.6897790399999995</v>
      </c>
      <c r="BSG70" s="196">
        <v>3.6312692000000002</v>
      </c>
      <c r="BSH70" s="196">
        <v>1.3669466699999999</v>
      </c>
      <c r="BSI70" s="196"/>
      <c r="BSJ70" s="196">
        <f t="shared" si="168"/>
        <v>18.091388519999999</v>
      </c>
      <c r="BSK70" s="196">
        <v>13.075391610000002</v>
      </c>
      <c r="BSL70" s="196"/>
      <c r="BSM70" s="196">
        <v>0.58761954000000005</v>
      </c>
      <c r="BSN70" s="196">
        <v>1.7275088200000002</v>
      </c>
      <c r="BSO70" s="196">
        <f t="shared" si="169"/>
        <v>15.390519970000003</v>
      </c>
      <c r="BSP70" s="196">
        <f t="shared" si="170"/>
        <v>87.782566529999997</v>
      </c>
      <c r="BSQ70" s="196">
        <v>3.7104430000000001E-2</v>
      </c>
      <c r="BSR70" s="196">
        <f t="shared" si="171"/>
        <v>3.7104430000000001E-2</v>
      </c>
      <c r="BSS70" s="196">
        <v>6.0629727600000001</v>
      </c>
      <c r="BST70" s="196">
        <v>1.1945755899999999</v>
      </c>
      <c r="BSU70" s="196"/>
      <c r="BSV70" s="196"/>
      <c r="BSW70" s="196"/>
      <c r="BSX70" s="196">
        <f t="shared" si="172"/>
        <v>7.2575483500000004</v>
      </c>
      <c r="BSY70" s="196"/>
      <c r="BSZ70" s="196">
        <v>7.8646986999999999</v>
      </c>
      <c r="BTA70" s="196">
        <v>0.85482241000000003</v>
      </c>
      <c r="BTB70" s="196"/>
      <c r="BTC70" s="196">
        <v>10.46244467</v>
      </c>
      <c r="BTD70" s="196">
        <f t="shared" si="173"/>
        <v>19.181965779999999</v>
      </c>
      <c r="BTE70" s="196">
        <v>3.1523682900000001</v>
      </c>
      <c r="BTF70" s="196">
        <v>14.77449009</v>
      </c>
      <c r="BTG70" s="196"/>
      <c r="BTH70" s="196"/>
      <c r="BTI70" s="196">
        <v>2.09648038</v>
      </c>
      <c r="BTJ70" s="196">
        <f t="shared" si="174"/>
        <v>20.023338759999998</v>
      </c>
      <c r="BTK70" s="196">
        <v>2.5303995800000001</v>
      </c>
      <c r="BTL70" s="196">
        <v>0.47527584</v>
      </c>
      <c r="BTM70" s="196"/>
      <c r="BTN70" s="196">
        <v>12.1875</v>
      </c>
      <c r="BTO70" s="196">
        <v>0.61908523999999998</v>
      </c>
      <c r="BTP70" s="196">
        <f t="shared" si="175"/>
        <v>15.81226066</v>
      </c>
      <c r="BTQ70" s="196">
        <f t="shared" si="176"/>
        <v>62.312217979999993</v>
      </c>
      <c r="BTR70" s="196">
        <v>2.2387166299999999</v>
      </c>
      <c r="BTS70" s="196"/>
      <c r="BTT70" s="196">
        <v>4.0606269400000006</v>
      </c>
      <c r="BTU70" s="196"/>
      <c r="BTV70" s="196">
        <f t="shared" si="177"/>
        <v>6.2993435700000004</v>
      </c>
      <c r="BTW70" s="196">
        <v>1.8796018800000003</v>
      </c>
      <c r="BTX70" s="196"/>
      <c r="BTY70" s="196">
        <v>2.7170553099999997</v>
      </c>
      <c r="BTZ70" s="196"/>
      <c r="BUA70" s="196"/>
      <c r="BUB70" s="196">
        <f t="shared" si="178"/>
        <v>4.5966571900000002</v>
      </c>
      <c r="BUC70" s="196">
        <v>14.217194859999999</v>
      </c>
      <c r="BUD70" s="196">
        <v>1.30248751</v>
      </c>
      <c r="BUE70" s="196">
        <v>3.7252532300000003</v>
      </c>
      <c r="BUF70" s="196"/>
      <c r="BUG70" s="196"/>
      <c r="BUH70" s="196">
        <f t="shared" si="179"/>
        <v>19.244935600000002</v>
      </c>
      <c r="BUI70" s="196">
        <v>4.3830923400000001</v>
      </c>
      <c r="BUJ70" s="196">
        <v>1.0816081200000001</v>
      </c>
      <c r="BUK70" s="196"/>
      <c r="BUL70" s="196"/>
      <c r="BUM70" s="196">
        <v>8.3087101899999993</v>
      </c>
      <c r="BUN70" s="196">
        <f t="shared" si="180"/>
        <v>13.773410649999999</v>
      </c>
      <c r="BUO70" s="196">
        <v>8.5971657100000005</v>
      </c>
      <c r="BUP70" s="196">
        <v>3.6817847800000001</v>
      </c>
      <c r="BUQ70" s="196">
        <f t="shared" si="181"/>
        <v>12.27895049</v>
      </c>
      <c r="BUR70" s="196">
        <f t="shared" si="182"/>
        <v>56.1932975</v>
      </c>
      <c r="BUS70" s="196">
        <v>9.7819860500000004</v>
      </c>
      <c r="BUT70" s="196">
        <v>1.6084782199999998</v>
      </c>
      <c r="BUU70" s="196"/>
      <c r="BUV70" s="196">
        <f t="shared" si="183"/>
        <v>11.390464270000001</v>
      </c>
      <c r="BUW70" s="196">
        <v>2.14608474</v>
      </c>
      <c r="BUX70" s="196">
        <v>0.54316474999999997</v>
      </c>
      <c r="BUY70" s="196">
        <v>12.05179442</v>
      </c>
      <c r="BUZ70" s="196">
        <v>0.15740556999999999</v>
      </c>
      <c r="BVA70" s="196"/>
      <c r="BVB70" s="196">
        <f t="shared" si="184"/>
        <v>14.89844948</v>
      </c>
      <c r="BVC70" s="196">
        <v>3.6218885300000001</v>
      </c>
      <c r="BVD70" s="196">
        <v>8.6045381800000005</v>
      </c>
      <c r="BVE70" s="196">
        <v>8.4225889499999997</v>
      </c>
      <c r="BVF70" s="196">
        <v>4.2984197100000001</v>
      </c>
      <c r="BVG70" s="196">
        <v>8.0974292300000013</v>
      </c>
      <c r="BVH70" s="196">
        <f t="shared" si="185"/>
        <v>33.044864600000004</v>
      </c>
      <c r="BVI70" s="196">
        <v>4.0452281400000007</v>
      </c>
      <c r="BVJ70" s="196">
        <v>0.59210773999999999</v>
      </c>
      <c r="BVK70" s="196"/>
      <c r="BVL70" s="196">
        <v>0.25592042000000004</v>
      </c>
      <c r="BVM70" s="196"/>
      <c r="BVN70" s="196">
        <f t="shared" si="206"/>
        <v>4.8932563000000009</v>
      </c>
      <c r="BVO70" s="196">
        <v>4.541046E-2</v>
      </c>
      <c r="BVP70" s="196"/>
      <c r="BVQ70" s="196"/>
      <c r="BVR70" s="196">
        <v>1.4666019799999999</v>
      </c>
      <c r="BVS70" s="196"/>
      <c r="BVT70" s="196">
        <f t="shared" si="186"/>
        <v>1.5120124399999999</v>
      </c>
      <c r="BVU70" s="196">
        <f t="shared" si="187"/>
        <v>65.739047090000014</v>
      </c>
      <c r="BVV70" s="196">
        <f t="shared" si="244"/>
        <v>824.05066435705544</v>
      </c>
      <c r="BVW70" s="196">
        <v>0.76876291000000008</v>
      </c>
      <c r="BVX70" s="196"/>
      <c r="BVY70" s="196"/>
      <c r="BVZ70" s="196">
        <v>4.5189606600000003</v>
      </c>
      <c r="BWA70" s="196">
        <v>9.5069852000000008</v>
      </c>
      <c r="BWB70" s="196">
        <f t="shared" si="245"/>
        <v>14.794708770000002</v>
      </c>
      <c r="BWC70" s="196">
        <v>5.5470375599999997</v>
      </c>
      <c r="BWD70" s="196"/>
      <c r="BWE70" s="196"/>
      <c r="BWF70" s="196"/>
      <c r="BWG70" s="196"/>
      <c r="BWH70" s="196">
        <f t="shared" si="204"/>
        <v>5.5470375599999997</v>
      </c>
      <c r="BWI70" s="196"/>
      <c r="BWJ70" s="196">
        <v>13.711421730000001</v>
      </c>
      <c r="BWK70" s="196">
        <v>1.4942503</v>
      </c>
      <c r="BWL70" s="196"/>
      <c r="BWM70" s="196">
        <v>41.69902218</v>
      </c>
      <c r="BWN70" s="196">
        <f t="shared" si="209"/>
        <v>56.904694210000002</v>
      </c>
      <c r="BWO70" s="196">
        <v>3.4325220200000004</v>
      </c>
      <c r="BWP70" s="196">
        <v>0.17518912</v>
      </c>
      <c r="BWQ70" s="196">
        <v>6.3627773699999803</v>
      </c>
      <c r="BWR70" s="196">
        <v>1.5248741799999999</v>
      </c>
      <c r="BWS70" s="196">
        <v>2.0622406299999998</v>
      </c>
      <c r="BWT70" s="196">
        <f t="shared" si="210"/>
        <v>13.557603319999981</v>
      </c>
      <c r="BWU70" s="196">
        <v>0.84090264000000003</v>
      </c>
      <c r="BWV70" s="196">
        <f t="shared" si="246"/>
        <v>0.84090264000000003</v>
      </c>
      <c r="BWW70" s="196">
        <f t="shared" si="247"/>
        <v>91.644946499999989</v>
      </c>
      <c r="BWX70" s="196"/>
      <c r="BWY70" s="196"/>
      <c r="BWZ70" s="196">
        <v>6.8961905299999895</v>
      </c>
      <c r="BXA70" s="196"/>
      <c r="BXB70" s="196">
        <f t="shared" si="190"/>
        <v>6.8961905299999895</v>
      </c>
      <c r="BXC70" s="196">
        <v>0.87697039999999993</v>
      </c>
      <c r="BXD70" s="196">
        <v>7.7814537300000008</v>
      </c>
      <c r="BXE70" s="196">
        <v>2.4627271200000003</v>
      </c>
      <c r="BXF70" s="196">
        <v>3.45535251</v>
      </c>
      <c r="BXG70" s="196">
        <v>8.1091859199999998</v>
      </c>
      <c r="BXH70" s="196">
        <f t="shared" si="191"/>
        <v>22.685689680000003</v>
      </c>
      <c r="BXI70" s="196"/>
      <c r="BXJ70" s="196">
        <v>12.25275156</v>
      </c>
      <c r="BXK70" s="196"/>
      <c r="BXL70" s="196">
        <v>12.01722884</v>
      </c>
      <c r="BXM70" s="196">
        <v>18.733535449999998</v>
      </c>
      <c r="BXN70" s="196">
        <f t="shared" si="192"/>
        <v>43.003515849999999</v>
      </c>
      <c r="BXO70" s="196"/>
      <c r="BXP70" s="196">
        <v>12.844443459999999</v>
      </c>
      <c r="BXQ70" s="196"/>
      <c r="BXR70" s="196">
        <v>0.88122742000000009</v>
      </c>
      <c r="BXS70" s="196"/>
      <c r="BXT70" s="196">
        <f t="shared" si="193"/>
        <v>13.725670879999999</v>
      </c>
      <c r="BXU70" s="196">
        <f t="shared" si="194"/>
        <v>86.311066939999989</v>
      </c>
      <c r="BXV70" s="196">
        <v>2.9460294899999999</v>
      </c>
      <c r="BXW70" s="196"/>
      <c r="BXX70" s="196">
        <v>1.3059871999999999</v>
      </c>
      <c r="BXY70" s="196">
        <f t="shared" si="195"/>
        <v>4.2520166899999996</v>
      </c>
      <c r="BXZ70" s="196">
        <v>1.6636753900000003</v>
      </c>
      <c r="BYA70" s="196">
        <v>0.69446436999999994</v>
      </c>
      <c r="BYB70" s="196"/>
      <c r="BYC70" s="196">
        <v>0.39542202000000004</v>
      </c>
      <c r="BYD70" s="196"/>
      <c r="BYE70" s="196">
        <f t="shared" si="196"/>
        <v>2.7535617800000001</v>
      </c>
      <c r="BYF70" s="196">
        <v>0.54478953000000008</v>
      </c>
      <c r="BYG70" s="196">
        <v>13.89033848</v>
      </c>
      <c r="BYH70" s="196"/>
      <c r="BYI70" s="196">
        <v>1.1089912699999998</v>
      </c>
      <c r="BYJ70" s="196">
        <v>23.752405060000001</v>
      </c>
      <c r="BYK70" s="196">
        <f t="shared" si="207"/>
        <v>39.296524340000005</v>
      </c>
      <c r="BYL70" s="196">
        <v>26.077313859999997</v>
      </c>
      <c r="BYM70" s="196">
        <v>3.5816823600000003</v>
      </c>
      <c r="BYN70" s="196">
        <v>1.3441832499999999</v>
      </c>
      <c r="BYO70" s="196"/>
      <c r="BYP70" s="196">
        <v>3.3018989999999998E-2</v>
      </c>
      <c r="BYQ70" s="196">
        <f t="shared" si="205"/>
        <v>31.036198459999998</v>
      </c>
      <c r="BYR70" s="196">
        <v>12.873291329999997</v>
      </c>
      <c r="BYS70" s="196">
        <v>0.58075211000000004</v>
      </c>
      <c r="BYT70" s="196"/>
      <c r="BYU70" s="196">
        <v>1.55924935</v>
      </c>
      <c r="BYV70" s="196">
        <f t="shared" si="197"/>
        <v>15.013292789999998</v>
      </c>
      <c r="BYW70" s="196">
        <f t="shared" si="198"/>
        <v>92.351594059999996</v>
      </c>
      <c r="BYX70" s="196">
        <v>3.6288129999999995E-2</v>
      </c>
      <c r="BYY70" s="196">
        <f t="shared" si="199"/>
        <v>3.6288129999999995E-2</v>
      </c>
      <c r="BYZ70" s="196">
        <v>5.9768945599999999</v>
      </c>
      <c r="BZA70" s="196">
        <v>1.1837961899999998</v>
      </c>
      <c r="BZB70" s="196"/>
      <c r="BZC70" s="196"/>
      <c r="BZD70" s="196"/>
      <c r="BZE70" s="196">
        <f t="shared" si="200"/>
        <v>7.1606907499999997</v>
      </c>
      <c r="BZF70" s="196">
        <v>7.8251993100000012</v>
      </c>
      <c r="BZG70" s="196">
        <v>0.84042618999999996</v>
      </c>
      <c r="BZH70" s="196"/>
      <c r="BZI70" s="196"/>
      <c r="BZJ70" s="196">
        <f t="shared" si="201"/>
        <v>8.6656255000000009</v>
      </c>
      <c r="BZK70" s="196">
        <v>10.439808090000001</v>
      </c>
      <c r="BZL70" s="196"/>
      <c r="BZM70" s="196">
        <v>14.569221020000001</v>
      </c>
      <c r="BZN70" s="196"/>
      <c r="BZO70" s="196"/>
      <c r="BZP70" s="196">
        <f t="shared" si="229"/>
        <v>25.00902911</v>
      </c>
      <c r="BZQ70" s="196">
        <f t="shared" si="202"/>
        <v>40.871633490000001</v>
      </c>
      <c r="BZR70" s="196">
        <f t="shared" si="203"/>
        <v>311.17924099000004</v>
      </c>
      <c r="BZS70" s="198"/>
      <c r="BZT70" s="198"/>
      <c r="BZU70" s="198"/>
      <c r="BZV70" s="198"/>
      <c r="BZW70" s="198"/>
      <c r="BZX70" s="198"/>
      <c r="BZY70" s="198"/>
      <c r="BZZ70" s="198"/>
      <c r="CAA70" s="198"/>
      <c r="CAB70" s="198"/>
      <c r="CAC70" s="198"/>
      <c r="CAD70" s="198"/>
      <c r="CAE70" s="198"/>
      <c r="CAF70" s="198"/>
      <c r="CAG70" s="198"/>
      <c r="CAH70" s="198"/>
      <c r="CAI70" s="198"/>
      <c r="CAJ70" s="198"/>
      <c r="CAK70" s="198"/>
      <c r="CAL70" s="198"/>
      <c r="CAM70" s="198"/>
      <c r="CAN70" s="198"/>
      <c r="CAO70" s="198"/>
      <c r="CAP70" s="199"/>
      <c r="CAQ70" s="211"/>
      <c r="CAR70" s="211"/>
      <c r="CAS70" s="198"/>
      <c r="CAT70" s="199"/>
      <c r="CAU70" s="233"/>
      <c r="CAV70" s="233"/>
      <c r="CAW70" s="198"/>
      <c r="CAX70" s="198"/>
      <c r="CAY70" s="198"/>
      <c r="CAZ70" s="198"/>
      <c r="CBA70" s="198"/>
      <c r="CBB70" s="198"/>
      <c r="CBC70" s="198"/>
      <c r="CBD70" s="198"/>
      <c r="CBE70" s="198"/>
      <c r="CBF70" s="198"/>
      <c r="CBG70" s="198"/>
      <c r="CBH70" s="198"/>
      <c r="CBI70" s="198"/>
      <c r="CBJ70" s="198"/>
      <c r="CBK70" s="198"/>
      <c r="CBL70" s="198"/>
      <c r="CBM70" s="198"/>
      <c r="CBN70" s="198"/>
      <c r="CBO70" s="198"/>
      <c r="CBP70" s="198"/>
      <c r="CBQ70" s="198"/>
      <c r="CBR70" s="198"/>
      <c r="CBS70" s="198"/>
      <c r="CBT70" s="198"/>
      <c r="CBU70" s="198"/>
      <c r="CBV70" s="198"/>
      <c r="CBW70" s="198"/>
      <c r="CBX70" s="198"/>
      <c r="CBY70" s="198"/>
      <c r="CBZ70" s="198"/>
      <c r="CCA70" s="198"/>
      <c r="CCB70" s="198"/>
      <c r="CCC70" s="198"/>
      <c r="CCD70" s="198"/>
      <c r="CCE70" s="198"/>
      <c r="CCF70" s="198"/>
      <c r="CCG70" s="198"/>
      <c r="CCH70" s="198"/>
      <c r="CCI70" s="198"/>
      <c r="CCJ70" s="198"/>
      <c r="CCK70" s="198"/>
      <c r="CCL70" s="198"/>
      <c r="CCM70" s="198"/>
      <c r="CCN70" s="198"/>
      <c r="CCO70" s="198"/>
      <c r="CCP70" s="198"/>
      <c r="CCQ70" s="198"/>
      <c r="CCR70" s="199"/>
      <c r="CCS70" s="258">
        <f t="shared" si="248"/>
        <v>-24.395579410000117</v>
      </c>
      <c r="CCT70" s="258"/>
      <c r="CCU70" s="258"/>
      <c r="CCV70" s="197"/>
      <c r="CCW70" s="198"/>
      <c r="CCX70" s="199"/>
    </row>
    <row r="71" spans="1:2130" s="200" customFormat="1" outlineLevel="1" x14ac:dyDescent="0.2">
      <c r="A71" s="201" t="s">
        <v>57</v>
      </c>
      <c r="B71" s="195">
        <v>32.835469950000011</v>
      </c>
      <c r="C71" s="195">
        <v>13.006787239999996</v>
      </c>
      <c r="D71" s="195">
        <v>37.052294140000008</v>
      </c>
      <c r="E71" s="195">
        <v>29.048063930000001</v>
      </c>
      <c r="F71" s="195">
        <v>33.618347290000003</v>
      </c>
      <c r="G71" s="195">
        <v>66.53041829</v>
      </c>
      <c r="H71" s="195">
        <v>44.62983357000001</v>
      </c>
      <c r="I71" s="195">
        <v>12.754318919999999</v>
      </c>
      <c r="J71" s="195">
        <v>39.351054639999994</v>
      </c>
      <c r="K71" s="195">
        <v>30.952083510000001</v>
      </c>
      <c r="L71" s="195">
        <v>38.359288730000003</v>
      </c>
      <c r="M71" s="195">
        <v>34.930094430000004</v>
      </c>
      <c r="N71" s="195">
        <v>45.865205883371658</v>
      </c>
      <c r="O71" s="202">
        <v>426.09779057337141</v>
      </c>
      <c r="P71" s="195">
        <v>0.80446943999999998</v>
      </c>
      <c r="Q71" s="195"/>
      <c r="R71" s="195">
        <v>1.2932209099999998</v>
      </c>
      <c r="S71" s="195">
        <v>0.54173557000000006</v>
      </c>
      <c r="T71" s="195">
        <v>0.75273550999999994</v>
      </c>
      <c r="U71" s="195">
        <v>3.3921614299999998</v>
      </c>
      <c r="V71" s="195">
        <v>0.38961933999999998</v>
      </c>
      <c r="W71" s="195"/>
      <c r="X71" s="195"/>
      <c r="Y71" s="195">
        <v>1.3949999999999999E-5</v>
      </c>
      <c r="Z71" s="195">
        <v>2.6243462499999999</v>
      </c>
      <c r="AA71" s="195">
        <v>3.0139795399999998</v>
      </c>
      <c r="AB71" s="195"/>
      <c r="AC71" s="195">
        <v>0.99377950999999987</v>
      </c>
      <c r="AD71" s="195"/>
      <c r="AE71" s="195">
        <v>0.13337832999999999</v>
      </c>
      <c r="AF71" s="195">
        <v>1.1271578399999997</v>
      </c>
      <c r="AG71" s="195">
        <v>2.0868832400000001</v>
      </c>
      <c r="AH71" s="195">
        <v>5.7794777699999997</v>
      </c>
      <c r="AI71" s="195">
        <v>1.05839672</v>
      </c>
      <c r="AJ71" s="195">
        <v>0.49512315999999995</v>
      </c>
      <c r="AK71" s="195"/>
      <c r="AL71" s="195">
        <v>9.41988089</v>
      </c>
      <c r="AM71" s="195">
        <v>16.9531797</v>
      </c>
      <c r="AN71" s="195">
        <v>1.3662754800000001</v>
      </c>
      <c r="AO71" s="195"/>
      <c r="AP71" s="195">
        <v>0.28466884000000003</v>
      </c>
      <c r="AQ71" s="195"/>
      <c r="AR71" s="195"/>
      <c r="AS71" s="195">
        <v>1.6509443200000002</v>
      </c>
      <c r="AT71" s="195">
        <v>1.6327594199999997</v>
      </c>
      <c r="AU71" s="195">
        <v>5.2773649699999998</v>
      </c>
      <c r="AV71" s="195"/>
      <c r="AW71" s="195">
        <v>6.91012439</v>
      </c>
      <c r="AX71" s="195"/>
      <c r="AY71" s="195">
        <v>6.5738039300000004</v>
      </c>
      <c r="AZ71" s="195"/>
      <c r="BA71" s="195"/>
      <c r="BB71" s="195">
        <v>14.875</v>
      </c>
      <c r="BC71" s="195">
        <v>21.44880393</v>
      </c>
      <c r="BD71" s="195">
        <v>11.978022940000001</v>
      </c>
      <c r="BE71" s="195"/>
      <c r="BF71" s="195"/>
      <c r="BG71" s="195"/>
      <c r="BH71" s="195">
        <v>0.57383183999999998</v>
      </c>
      <c r="BI71" s="195">
        <v>12.551854780000001</v>
      </c>
      <c r="BJ71" s="195">
        <v>0.31376603999999997</v>
      </c>
      <c r="BK71" s="195">
        <v>0.31376603999999997</v>
      </c>
      <c r="BL71" s="195">
        <v>42.875493460000008</v>
      </c>
      <c r="BM71" s="195">
        <v>0.55469461999999992</v>
      </c>
      <c r="BN71" s="195"/>
      <c r="BO71" s="195"/>
      <c r="BP71" s="195">
        <v>1.4446241899999999</v>
      </c>
      <c r="BQ71" s="195">
        <v>1.9993188099999997</v>
      </c>
      <c r="BR71" s="195">
        <v>1.8919235100000003</v>
      </c>
      <c r="BS71" s="195"/>
      <c r="BT71" s="195"/>
      <c r="BU71" s="195">
        <v>0.46105579106775513</v>
      </c>
      <c r="BV71" s="195"/>
      <c r="BW71" s="195">
        <v>2.3529793010677551</v>
      </c>
      <c r="BX71" s="195">
        <v>2.1293639999999999E-2</v>
      </c>
      <c r="BY71" s="195">
        <v>1.21363629</v>
      </c>
      <c r="BZ71" s="195"/>
      <c r="CA71" s="195">
        <v>0.87030870999999999</v>
      </c>
      <c r="CB71" s="195">
        <v>0.29609592000000001</v>
      </c>
      <c r="CC71" s="195">
        <v>2.40133456</v>
      </c>
      <c r="CD71" s="195">
        <v>12.385399329999998</v>
      </c>
      <c r="CE71" s="195">
        <v>0.41135589</v>
      </c>
      <c r="CF71" s="195">
        <v>1.3863935099999998</v>
      </c>
      <c r="CG71" s="195"/>
      <c r="CH71" s="195">
        <v>14.183148729999999</v>
      </c>
      <c r="CI71" s="195">
        <v>11.731107500000002</v>
      </c>
      <c r="CJ71" s="195">
        <v>0.66180315999999995</v>
      </c>
      <c r="CK71" s="195"/>
      <c r="CL71" s="195">
        <v>0.10034796999999998</v>
      </c>
      <c r="CM71" s="195">
        <v>12.493258630000001</v>
      </c>
      <c r="CN71" s="195">
        <v>33.430040031067762</v>
      </c>
      <c r="CO71" s="195">
        <v>3.7861129999999993E-2</v>
      </c>
      <c r="CP71" s="195">
        <v>3.7861129999999993E-2</v>
      </c>
      <c r="CQ71" s="195">
        <v>7.6234753800000004</v>
      </c>
      <c r="CR71" s="195">
        <v>0.24323535999999996</v>
      </c>
      <c r="CS71" s="195"/>
      <c r="CT71" s="195"/>
      <c r="CU71" s="195"/>
      <c r="CV71" s="195">
        <v>7.8667107400000003</v>
      </c>
      <c r="CW71" s="195">
        <v>2.9146310099999999</v>
      </c>
      <c r="CX71" s="195">
        <v>0.89730975000000002</v>
      </c>
      <c r="CY71" s="195"/>
      <c r="CZ71" s="195"/>
      <c r="DA71" s="195">
        <v>0.15395655</v>
      </c>
      <c r="DB71" s="195">
        <v>3.9658973100000003</v>
      </c>
      <c r="DC71" s="195">
        <v>0.16213956999999998</v>
      </c>
      <c r="DD71" s="195"/>
      <c r="DE71" s="195">
        <v>15.359709110000001</v>
      </c>
      <c r="DF71" s="195"/>
      <c r="DG71" s="195">
        <v>0.24122342000000002</v>
      </c>
      <c r="DH71" s="195">
        <v>15.763072100000002</v>
      </c>
      <c r="DI71" s="195">
        <v>0.65299488000000006</v>
      </c>
      <c r="DJ71" s="195"/>
      <c r="DK71" s="195"/>
      <c r="DL71" s="195">
        <v>12.1875</v>
      </c>
      <c r="DM71" s="195"/>
      <c r="DN71" s="195">
        <v>12.84049488</v>
      </c>
      <c r="DO71" s="195">
        <v>40.474036159999997</v>
      </c>
      <c r="DP71" s="195">
        <v>2.6752062800000003</v>
      </c>
      <c r="DQ71" s="195">
        <v>0.99033265000000004</v>
      </c>
      <c r="DR71" s="195"/>
      <c r="DS71" s="195">
        <v>6.7997699999999994E-2</v>
      </c>
      <c r="DT71" s="195">
        <v>3.7335366300000001</v>
      </c>
      <c r="DU71" s="195">
        <v>0.56921604000000003</v>
      </c>
      <c r="DV71" s="195">
        <v>3.14428025</v>
      </c>
      <c r="DW71" s="195"/>
      <c r="DX71" s="195"/>
      <c r="DY71" s="195">
        <v>3.6564879699999997</v>
      </c>
      <c r="DZ71" s="195">
        <v>7.369984259999999</v>
      </c>
      <c r="EA71" s="195">
        <v>2.4921128700000001</v>
      </c>
      <c r="EB71" s="195">
        <v>2.4513440000000001E-2</v>
      </c>
      <c r="EC71" s="195"/>
      <c r="ED71" s="195"/>
      <c r="EE71" s="195">
        <v>3.0674954699999999</v>
      </c>
      <c r="EF71" s="195">
        <v>5.5841217800000003</v>
      </c>
      <c r="EG71" s="195">
        <v>8.7240935799999999</v>
      </c>
      <c r="EH71" s="195">
        <v>0.19761728999999997</v>
      </c>
      <c r="EI71" s="195">
        <v>2.5604961800000003</v>
      </c>
      <c r="EJ71" s="195">
        <v>6.8123141800000004</v>
      </c>
      <c r="EK71" s="195">
        <v>18.294521230000001</v>
      </c>
      <c r="EL71" s="195"/>
      <c r="EM71" s="195">
        <v>3.7685762399999998</v>
      </c>
      <c r="EN71" s="195">
        <v>3.7685762399999998</v>
      </c>
      <c r="EO71" s="195">
        <v>38.750740139999998</v>
      </c>
      <c r="EP71" s="195">
        <v>0.80705753999999996</v>
      </c>
      <c r="EQ71" s="195">
        <v>1.8458739099999999</v>
      </c>
      <c r="ER71" s="195"/>
      <c r="ES71" s="195">
        <v>2.6529314499999996</v>
      </c>
      <c r="ET71" s="195">
        <v>0.94401606999999998</v>
      </c>
      <c r="EU71" s="195">
        <v>14.952991239999999</v>
      </c>
      <c r="EV71" s="195"/>
      <c r="EW71" s="195">
        <v>2.6897529000000002</v>
      </c>
      <c r="EX71" s="195"/>
      <c r="EY71" s="195">
        <v>18.586760209999998</v>
      </c>
      <c r="EZ71" s="195"/>
      <c r="FA71" s="195">
        <v>6.11421876</v>
      </c>
      <c r="FB71" s="195">
        <v>4.0421132899999996</v>
      </c>
      <c r="FC71" s="195">
        <v>0.27146936999999999</v>
      </c>
      <c r="FD71" s="195">
        <v>0.36572445999999997</v>
      </c>
      <c r="FE71" s="195">
        <v>10.793525880000001</v>
      </c>
      <c r="FF71" s="195">
        <v>15.306306979999999</v>
      </c>
      <c r="FG71" s="195">
        <v>0.94694981000000011</v>
      </c>
      <c r="FH71" s="195"/>
      <c r="FI71" s="195"/>
      <c r="FJ71" s="195">
        <v>16.253256789999998</v>
      </c>
      <c r="FK71" s="195"/>
      <c r="FL71" s="195"/>
      <c r="FM71" s="195"/>
      <c r="FN71" s="195">
        <v>1.2789868199999999</v>
      </c>
      <c r="FO71" s="195">
        <v>1.2789868199999999</v>
      </c>
      <c r="FP71" s="195">
        <v>49.565461150000004</v>
      </c>
      <c r="FQ71" s="195"/>
      <c r="FR71" s="195"/>
      <c r="FS71" s="195"/>
      <c r="FT71" s="195"/>
      <c r="FU71" s="195">
        <v>3.1780829200000005</v>
      </c>
      <c r="FV71" s="195">
        <v>0.77974266999999997</v>
      </c>
      <c r="FW71" s="195">
        <v>0.7442704899999999</v>
      </c>
      <c r="FX71" s="195">
        <v>4.7020960800000005</v>
      </c>
      <c r="FY71" s="195">
        <v>0.56264124000000004</v>
      </c>
      <c r="FZ71" s="195"/>
      <c r="GA71" s="195"/>
      <c r="GB71" s="195">
        <v>1.4289999999999999E-5</v>
      </c>
      <c r="GC71" s="195">
        <v>2.9730104699999997</v>
      </c>
      <c r="GD71" s="195">
        <v>3.5356659999999995</v>
      </c>
      <c r="GE71" s="195">
        <v>1.1093236299999998</v>
      </c>
      <c r="GF71" s="195">
        <v>0.71183991999999996</v>
      </c>
      <c r="GG71" s="195"/>
      <c r="GH71" s="195">
        <v>1.3223680500000001</v>
      </c>
      <c r="GI71" s="195"/>
      <c r="GJ71" s="195">
        <v>3.1435316000000002</v>
      </c>
      <c r="GK71" s="195">
        <v>2.0445135300000001</v>
      </c>
      <c r="GL71" s="195">
        <v>5.9740281799999995</v>
      </c>
      <c r="GM71" s="195">
        <v>1.09063566</v>
      </c>
      <c r="GN71" s="195">
        <v>0.74918280999999998</v>
      </c>
      <c r="GO71" s="195">
        <v>1.2328770000000001E-2</v>
      </c>
      <c r="GP71" s="195">
        <v>9.8706889499999999</v>
      </c>
      <c r="GQ71" s="195">
        <v>21.251982630000001</v>
      </c>
      <c r="GR71" s="195">
        <v>1.3608774100000001</v>
      </c>
      <c r="GS71" s="195"/>
      <c r="GT71" s="195">
        <v>0.52522188000000003</v>
      </c>
      <c r="GU71" s="195"/>
      <c r="GV71" s="195"/>
      <c r="GW71" s="195">
        <v>1.8860992900000002</v>
      </c>
      <c r="GX71" s="195">
        <v>0.64631886999999999</v>
      </c>
      <c r="GY71" s="195">
        <v>2.0304344000000003</v>
      </c>
      <c r="GZ71" s="195">
        <v>1.2600524800000001</v>
      </c>
      <c r="HA71" s="195">
        <v>6.4087470600000014</v>
      </c>
      <c r="HB71" s="195"/>
      <c r="HC71" s="195">
        <v>10.345552810000001</v>
      </c>
      <c r="HD71" s="195">
        <v>6.76579833</v>
      </c>
      <c r="HE71" s="195">
        <v>0.116842</v>
      </c>
      <c r="HF71" s="195"/>
      <c r="HG71" s="195"/>
      <c r="HH71" s="195">
        <v>14.875</v>
      </c>
      <c r="HI71" s="195">
        <v>21.757640330000001</v>
      </c>
      <c r="HJ71" s="195">
        <v>12.280658559999999</v>
      </c>
      <c r="HK71" s="195">
        <v>1.069808E-2</v>
      </c>
      <c r="HL71" s="195"/>
      <c r="HM71" s="195"/>
      <c r="HN71" s="195">
        <v>0.63260490999999996</v>
      </c>
      <c r="HO71" s="195">
        <v>12.92396155</v>
      </c>
      <c r="HP71" s="195">
        <v>0.15552591000000002</v>
      </c>
      <c r="HQ71" s="195"/>
      <c r="HR71" s="195">
        <v>0.16441108000000001</v>
      </c>
      <c r="HS71" s="195">
        <v>0.31993699000000003</v>
      </c>
      <c r="HT71" s="195">
        <v>47.314535370000002</v>
      </c>
      <c r="HU71" s="195">
        <v>0.83846063999999998</v>
      </c>
      <c r="HV71" s="195"/>
      <c r="HW71" s="195">
        <v>0.83846063999999998</v>
      </c>
      <c r="HX71" s="195"/>
      <c r="HY71" s="195">
        <v>3.3651928600000001</v>
      </c>
      <c r="HZ71" s="195"/>
      <c r="IA71" s="195"/>
      <c r="IB71" s="195"/>
      <c r="IC71" s="195">
        <v>3.3651928600000001</v>
      </c>
      <c r="ID71" s="195">
        <v>0.46394514000000003</v>
      </c>
      <c r="IE71" s="195"/>
      <c r="IF71" s="195"/>
      <c r="IG71" s="195">
        <v>1.6361118100000001</v>
      </c>
      <c r="IH71" s="195"/>
      <c r="II71" s="195">
        <v>2.1000569499999999</v>
      </c>
      <c r="IJ71" s="195">
        <v>1.2151219100000001</v>
      </c>
      <c r="IK71" s="195">
        <v>2.1302728300000005</v>
      </c>
      <c r="IL71" s="195">
        <v>10.36344124</v>
      </c>
      <c r="IM71" s="195">
        <v>0.37422948</v>
      </c>
      <c r="IN71" s="195">
        <v>1.4248303800000004</v>
      </c>
      <c r="IO71" s="195">
        <v>15.507895840000002</v>
      </c>
      <c r="IP71" s="195">
        <v>0.20574756000000002</v>
      </c>
      <c r="IQ71" s="195">
        <v>11.784761830000003</v>
      </c>
      <c r="IR71" s="195"/>
      <c r="IS71" s="195">
        <v>0.61828729999999998</v>
      </c>
      <c r="IT71" s="195">
        <v>8.5151770000000002E-2</v>
      </c>
      <c r="IU71" s="195">
        <v>12.693948460000005</v>
      </c>
      <c r="IV71" s="195">
        <v>34.505554749999995</v>
      </c>
      <c r="IW71" s="195">
        <v>6.5117373899999995</v>
      </c>
      <c r="IX71" s="195">
        <v>1.37359546</v>
      </c>
      <c r="IY71" s="195">
        <v>0.29851440999999995</v>
      </c>
      <c r="IZ71" s="195"/>
      <c r="JA71" s="195"/>
      <c r="JB71" s="195">
        <v>8.1838472600000003</v>
      </c>
      <c r="JC71" s="195"/>
      <c r="JD71" s="195">
        <v>2.9247591199999996</v>
      </c>
      <c r="JE71" s="195"/>
      <c r="JF71" s="195">
        <v>0.92566682</v>
      </c>
      <c r="JG71" s="195"/>
      <c r="JH71" s="195">
        <v>3.8504259399999996</v>
      </c>
      <c r="JI71" s="195">
        <v>0.20190356000000001</v>
      </c>
      <c r="JJ71" s="195">
        <v>0.13386517000000001</v>
      </c>
      <c r="JK71" s="195">
        <v>16.111893739999999</v>
      </c>
      <c r="JL71" s="195"/>
      <c r="JM71" s="195"/>
      <c r="JN71" s="195">
        <v>16.447662469999997</v>
      </c>
      <c r="JO71" s="195">
        <v>0.88144078849999996</v>
      </c>
      <c r="JP71" s="195"/>
      <c r="JQ71" s="195"/>
      <c r="JR71" s="195"/>
      <c r="JS71" s="195">
        <v>12.1875</v>
      </c>
      <c r="JT71" s="195">
        <v>13.068940788500001</v>
      </c>
      <c r="JU71" s="195"/>
      <c r="JV71" s="195"/>
      <c r="JW71" s="195">
        <v>41.550876458499999</v>
      </c>
      <c r="JX71" s="195"/>
      <c r="JY71" s="195">
        <v>2.44759408</v>
      </c>
      <c r="JZ71" s="195">
        <v>0.59684906999999998</v>
      </c>
      <c r="KA71" s="195">
        <v>3.0444431500000002</v>
      </c>
      <c r="KB71" s="195">
        <v>6.4971210000000001E-2</v>
      </c>
      <c r="KC71" s="195"/>
      <c r="KD71" s="195"/>
      <c r="KE71" s="195">
        <v>3.1556585400000001</v>
      </c>
      <c r="KF71" s="195"/>
      <c r="KG71" s="195">
        <v>3.2206297500000001</v>
      </c>
      <c r="KH71" s="195">
        <v>3.7356799700000005</v>
      </c>
      <c r="KI71" s="195">
        <v>3.5763922999999997</v>
      </c>
      <c r="KJ71" s="195">
        <v>0.45522920999999994</v>
      </c>
      <c r="KK71" s="195">
        <v>3.3921069999999998E-2</v>
      </c>
      <c r="KL71" s="195"/>
      <c r="KM71" s="195">
        <v>7.8012225499999994</v>
      </c>
      <c r="KN71" s="195">
        <v>3.5191877900000001</v>
      </c>
      <c r="KO71" s="195">
        <v>8.0303981699999998</v>
      </c>
      <c r="KP71" s="195">
        <v>0.60909169000000007</v>
      </c>
      <c r="KQ71" s="195"/>
      <c r="KR71" s="195">
        <v>2.8869450299999997</v>
      </c>
      <c r="KS71" s="195">
        <v>15.045622679999999</v>
      </c>
      <c r="KT71" s="195">
        <v>10.505974309999999</v>
      </c>
      <c r="KU71" s="195"/>
      <c r="KV71" s="195">
        <v>9.6769399999999992E-2</v>
      </c>
      <c r="KW71" s="195">
        <v>10.60274371</v>
      </c>
      <c r="KX71" s="195">
        <v>39.714661839999998</v>
      </c>
      <c r="KY71" s="195">
        <v>3.3535830999999998</v>
      </c>
      <c r="KZ71" s="195">
        <v>1.7931099499999998</v>
      </c>
      <c r="LA71" s="195">
        <v>5.1466930499999997</v>
      </c>
      <c r="LB71" s="195">
        <v>0.27316125000000002</v>
      </c>
      <c r="LC71" s="195">
        <v>0.67231481000000004</v>
      </c>
      <c r="LD71" s="195">
        <v>0.57597344000000006</v>
      </c>
      <c r="LE71" s="195">
        <v>14.440914360000001</v>
      </c>
      <c r="LF71" s="195">
        <v>2.6648489500000001</v>
      </c>
      <c r="LG71" s="195">
        <v>18.62721281</v>
      </c>
      <c r="LH71" s="195"/>
      <c r="LI71" s="195"/>
      <c r="LJ71" s="195">
        <v>7.0550603999999995</v>
      </c>
      <c r="LK71" s="195">
        <v>4.10657037</v>
      </c>
      <c r="LL71" s="195">
        <v>0.35018995000000003</v>
      </c>
      <c r="LM71" s="195">
        <v>11.511820719999999</v>
      </c>
      <c r="LN71" s="195">
        <v>2.6424105600000001</v>
      </c>
      <c r="LO71" s="195">
        <v>13.288762800000001</v>
      </c>
      <c r="LP71" s="195">
        <v>0.14475544000000001</v>
      </c>
      <c r="LQ71" s="195"/>
      <c r="LR71" s="195"/>
      <c r="LS71" s="195">
        <v>16.0759288</v>
      </c>
      <c r="LT71" s="195"/>
      <c r="LU71" s="195"/>
      <c r="LV71" s="195"/>
      <c r="LW71" s="195">
        <v>1.2468074099999999</v>
      </c>
      <c r="LX71" s="195"/>
      <c r="LY71" s="195">
        <v>1.2468074099999999</v>
      </c>
      <c r="LZ71" s="195">
        <v>52.608462789999997</v>
      </c>
      <c r="MA71" s="195">
        <v>458.99502447956735</v>
      </c>
      <c r="MB71" s="195">
        <v>0.82550391000000001</v>
      </c>
      <c r="MC71" s="195"/>
      <c r="MD71" s="195"/>
      <c r="ME71" s="195">
        <v>2.3742311900000002</v>
      </c>
      <c r="MF71" s="195">
        <v>3.1997351000000003</v>
      </c>
      <c r="MG71" s="195">
        <v>2.1981744499999998</v>
      </c>
      <c r="MH71" s="195"/>
      <c r="MI71" s="195">
        <v>0.20927934000000001</v>
      </c>
      <c r="MJ71" s="195"/>
      <c r="MK71" s="195"/>
      <c r="ML71" s="195">
        <v>2.4074537899999999</v>
      </c>
      <c r="MM71" s="195">
        <v>1.3699999999999999E-5</v>
      </c>
      <c r="MN71" s="195">
        <v>5.8771970800000002</v>
      </c>
      <c r="MO71" s="202"/>
      <c r="MP71" s="202">
        <v>0.74562048999999986</v>
      </c>
      <c r="MQ71" s="202">
        <v>2.0133688899999997</v>
      </c>
      <c r="MR71" s="202">
        <v>8.6362001600000013</v>
      </c>
      <c r="MS71" s="202">
        <v>1.8774751500000002</v>
      </c>
      <c r="MT71" s="202">
        <v>0.18753470999999999</v>
      </c>
      <c r="MU71" s="202">
        <v>6.0485830100000006</v>
      </c>
      <c r="MV71" s="202">
        <v>1.1039804200000001</v>
      </c>
      <c r="MW71" s="202">
        <v>9.2175732900000007</v>
      </c>
      <c r="MX71" s="202">
        <v>0.91359659999999998</v>
      </c>
      <c r="MY71" s="202">
        <v>1.3497147900000002</v>
      </c>
      <c r="MZ71" s="202">
        <v>2.2633113900000001</v>
      </c>
      <c r="NA71" s="195">
        <v>25.724273730000007</v>
      </c>
      <c r="NB71" s="195"/>
      <c r="NC71" s="195"/>
      <c r="ND71" s="195">
        <v>0.82546607000000005</v>
      </c>
      <c r="NE71" s="195">
        <v>0.82546607000000005</v>
      </c>
      <c r="NF71" s="195">
        <v>9.9066009999999996E-2</v>
      </c>
      <c r="NG71" s="195"/>
      <c r="NH71" s="195">
        <v>1.9040949999999999</v>
      </c>
      <c r="NI71" s="195">
        <v>2.8062705599999997</v>
      </c>
      <c r="NJ71" s="195">
        <v>1.6676363300000001</v>
      </c>
      <c r="NK71" s="195">
        <v>6.4770678999999998</v>
      </c>
      <c r="NL71" s="195">
        <v>7.9049441399999996</v>
      </c>
      <c r="NM71" s="195"/>
      <c r="NN71" s="195">
        <v>6.8010097500000004</v>
      </c>
      <c r="NO71" s="195">
        <v>0.11578935999999999</v>
      </c>
      <c r="NP71" s="195">
        <v>0.30768888999999999</v>
      </c>
      <c r="NQ71" s="195">
        <v>15.12943214</v>
      </c>
      <c r="NR71" s="195"/>
      <c r="NS71" s="195">
        <v>28.806055670000003</v>
      </c>
      <c r="NT71" s="195"/>
      <c r="NU71" s="195"/>
      <c r="NV71" s="195">
        <v>0.34644358999999997</v>
      </c>
      <c r="NW71" s="195">
        <v>29.152499260000003</v>
      </c>
      <c r="NX71" s="195">
        <v>51.584465370000004</v>
      </c>
      <c r="NY71" s="195">
        <v>1.4635619099999999</v>
      </c>
      <c r="NZ71" s="195"/>
      <c r="OA71" s="195"/>
      <c r="OB71" s="195">
        <v>1.4635619099999999</v>
      </c>
      <c r="OC71" s="195">
        <v>3.3641317399999999</v>
      </c>
      <c r="OD71" s="195"/>
      <c r="OE71" s="195"/>
      <c r="OF71" s="195"/>
      <c r="OG71" s="195">
        <v>0.44742991999999998</v>
      </c>
      <c r="OH71" s="195">
        <v>3.8115616599999997</v>
      </c>
      <c r="OI71" s="195">
        <v>2.0955639999999998E-2</v>
      </c>
      <c r="OJ71" s="195"/>
      <c r="OK71" s="195">
        <v>1.7606111100000001</v>
      </c>
      <c r="OL71" s="195">
        <v>0.35362715</v>
      </c>
      <c r="OM71" s="195">
        <v>1.1448547200000001</v>
      </c>
      <c r="ON71" s="195">
        <v>3.2800486200000001</v>
      </c>
      <c r="OO71" s="195">
        <v>1.5998676499999998</v>
      </c>
      <c r="OP71" s="195">
        <v>14.66385893</v>
      </c>
      <c r="OQ71" s="195"/>
      <c r="OR71" s="195">
        <v>1.4855224599999999</v>
      </c>
      <c r="OS71" s="195"/>
      <c r="OT71" s="195">
        <v>17.749249039999999</v>
      </c>
      <c r="OU71" s="195">
        <v>12.069715159999998</v>
      </c>
      <c r="OV71" s="195"/>
      <c r="OW71" s="195">
        <v>0.60245075000000003</v>
      </c>
      <c r="OX71" s="195"/>
      <c r="OY71" s="195">
        <v>7.6365599999999992E-2</v>
      </c>
      <c r="OZ71" s="195">
        <v>12.748531509999999</v>
      </c>
      <c r="PA71" s="195">
        <v>39.052952739999995</v>
      </c>
      <c r="PB71" s="195">
        <v>6.4852206200000007</v>
      </c>
      <c r="PC71" s="195">
        <v>6.3554283599999994</v>
      </c>
      <c r="PD71" s="195">
        <v>0.41139576999999994</v>
      </c>
      <c r="PE71" s="195"/>
      <c r="PF71" s="195"/>
      <c r="PG71" s="195">
        <v>13.252044750000001</v>
      </c>
      <c r="PH71" s="195">
        <v>2.3667671499999998</v>
      </c>
      <c r="PI71" s="195">
        <v>0.59761957999999993</v>
      </c>
      <c r="PJ71" s="195">
        <v>0.94546960000000002</v>
      </c>
      <c r="PK71" s="195"/>
      <c r="PL71" s="195">
        <v>3.9098563299999998</v>
      </c>
      <c r="PM71" s="195">
        <v>0.33806069999999999</v>
      </c>
      <c r="PN71" s="195">
        <v>0.13339702000000001</v>
      </c>
      <c r="PO71" s="195">
        <v>16.589841409999998</v>
      </c>
      <c r="PP71" s="195"/>
      <c r="PQ71" s="195"/>
      <c r="PR71" s="195">
        <v>17.061299130000005</v>
      </c>
      <c r="PS71" s="195">
        <v>0.91868879999999997</v>
      </c>
      <c r="PT71" s="195"/>
      <c r="PU71" s="195"/>
      <c r="PV71" s="195"/>
      <c r="PW71" s="195">
        <v>12.1875</v>
      </c>
      <c r="PX71" s="195">
        <v>13.1061888</v>
      </c>
      <c r="PY71" s="195">
        <v>47.467000260000006</v>
      </c>
      <c r="PZ71" s="195"/>
      <c r="QA71" s="195">
        <v>2.4292843499999996</v>
      </c>
      <c r="QB71" s="195">
        <v>0.96943239999999997</v>
      </c>
      <c r="QC71" s="195"/>
      <c r="QD71" s="195">
        <v>3.3987167500000002</v>
      </c>
      <c r="QE71" s="195">
        <v>0.13328459000000001</v>
      </c>
      <c r="QF71" s="195"/>
      <c r="QG71" s="195">
        <v>3.1426375900000001</v>
      </c>
      <c r="QH71" s="195"/>
      <c r="QI71" s="195"/>
      <c r="QJ71" s="195">
        <v>3.2759221800000002</v>
      </c>
      <c r="QK71" s="195">
        <v>8.7966027900000014</v>
      </c>
      <c r="QL71" s="195">
        <v>0.7323674</v>
      </c>
      <c r="QM71" s="195">
        <v>0.24137363000000001</v>
      </c>
      <c r="QN71" s="195"/>
      <c r="QO71" s="195"/>
      <c r="QP71" s="195">
        <v>9.770343819999999</v>
      </c>
      <c r="QQ71" s="195">
        <v>11.790982420000002</v>
      </c>
      <c r="QR71" s="195">
        <v>1.14240605</v>
      </c>
      <c r="QS71" s="195">
        <v>0.39535201000000003</v>
      </c>
      <c r="QT71" s="195">
        <v>2.6461106799999996</v>
      </c>
      <c r="QU71" s="195">
        <v>2.1805849899999998</v>
      </c>
      <c r="QV71" s="195">
        <v>18.15543615</v>
      </c>
      <c r="QW71" s="195"/>
      <c r="QX71" s="195">
        <v>9.3788135400000012</v>
      </c>
      <c r="QY71" s="195">
        <v>0.11329522</v>
      </c>
      <c r="QZ71" s="195">
        <v>9.4921087600000007</v>
      </c>
      <c r="RA71" s="195">
        <v>44.092527660000002</v>
      </c>
      <c r="RB71" s="195">
        <v>4.0347300599999993</v>
      </c>
      <c r="RC71" s="195">
        <v>1.7427151400000001</v>
      </c>
      <c r="RD71" s="195">
        <v>5.7774451999999998</v>
      </c>
      <c r="RE71" s="195">
        <v>0.27125670000000002</v>
      </c>
      <c r="RF71" s="195">
        <v>0.67324681000000008</v>
      </c>
      <c r="RG71" s="195">
        <v>0.57436724000000006</v>
      </c>
      <c r="RH71" s="195">
        <v>14.597331580000001</v>
      </c>
      <c r="RI71" s="195">
        <v>2.6364064900000002</v>
      </c>
      <c r="RJ71" s="195">
        <v>18.752608820000003</v>
      </c>
      <c r="RK71" s="195"/>
      <c r="RL71" s="195"/>
      <c r="RM71" s="195">
        <v>7.8870413799999994</v>
      </c>
      <c r="RN71" s="195">
        <v>4.8898228899999996</v>
      </c>
      <c r="RO71" s="195">
        <v>12.776864269999999</v>
      </c>
      <c r="RP71" s="195">
        <v>5.0028062599999998</v>
      </c>
      <c r="RQ71" s="195">
        <v>13.473643180000002</v>
      </c>
      <c r="RR71" s="195">
        <v>0.17700148000000002</v>
      </c>
      <c r="RS71" s="195"/>
      <c r="RT71" s="195">
        <v>18.653450920000004</v>
      </c>
      <c r="RU71" s="195"/>
      <c r="RV71" s="195"/>
      <c r="RW71" s="195"/>
      <c r="RX71" s="195"/>
      <c r="RY71" s="195">
        <v>1.6618291400000003</v>
      </c>
      <c r="RZ71" s="195">
        <v>1.6618291400000003</v>
      </c>
      <c r="SA71" s="195">
        <v>57.622198349999991</v>
      </c>
      <c r="SB71" s="195">
        <v>0.84708264999999994</v>
      </c>
      <c r="SC71" s="195"/>
      <c r="SD71" s="195"/>
      <c r="SE71" s="195">
        <v>2.16742911</v>
      </c>
      <c r="SF71" s="195">
        <v>2.9988367500000002</v>
      </c>
      <c r="SG71" s="195">
        <v>6.0133485100000001</v>
      </c>
      <c r="SH71" s="195">
        <v>1.2699353799999999</v>
      </c>
      <c r="SI71" s="195">
        <v>0.22958828000000001</v>
      </c>
      <c r="SJ71" s="195"/>
      <c r="SK71" s="195"/>
      <c r="SL71" s="195"/>
      <c r="SM71" s="195">
        <v>1.4995236599999999</v>
      </c>
      <c r="SN71" s="195">
        <v>6.0771464300000009</v>
      </c>
      <c r="SO71" s="195">
        <v>1.5956418700000001</v>
      </c>
      <c r="SP71" s="195"/>
      <c r="SQ71" s="195">
        <v>2.2453965600000001</v>
      </c>
      <c r="SR71" s="196">
        <v>9.9181848600000002</v>
      </c>
      <c r="SS71" s="195">
        <v>1.7098293699999998</v>
      </c>
      <c r="ST71" s="195">
        <v>0.18541764999999999</v>
      </c>
      <c r="SU71" s="195">
        <v>6.1826854400000002</v>
      </c>
      <c r="SV71" s="195">
        <v>1.1536422000000002</v>
      </c>
      <c r="SW71" s="195">
        <v>1.1259780100000001</v>
      </c>
      <c r="SX71" s="195">
        <v>10.35755267</v>
      </c>
      <c r="SY71" s="195">
        <v>2.4081286200000003</v>
      </c>
      <c r="SZ71" s="195">
        <v>2.4081286200000003</v>
      </c>
      <c r="TA71" s="195">
        <v>30.196738320000001</v>
      </c>
      <c r="TB71" s="195"/>
      <c r="TC71" s="195"/>
      <c r="TD71" s="195">
        <v>1.20036802</v>
      </c>
      <c r="TE71" s="195"/>
      <c r="TF71" s="195">
        <v>1.20036802</v>
      </c>
      <c r="TG71" s="195">
        <v>2.7799298700000001</v>
      </c>
      <c r="TH71" s="195">
        <v>2.8430686000000001</v>
      </c>
      <c r="TI71" s="195">
        <v>0.99699957000000006</v>
      </c>
      <c r="TJ71" s="195">
        <v>8.1044301399999998</v>
      </c>
      <c r="TK71" s="195">
        <f t="shared" si="230"/>
        <v>14.72442818</v>
      </c>
      <c r="TL71" s="202"/>
      <c r="TM71" s="202">
        <v>7.2651835200000008</v>
      </c>
      <c r="TN71" s="202">
        <v>0.11473674</v>
      </c>
      <c r="TO71" s="202">
        <v>0.70750780000000002</v>
      </c>
      <c r="TP71" s="202">
        <v>0.48011313</v>
      </c>
      <c r="TQ71" s="202">
        <v>8.5675411900000018</v>
      </c>
      <c r="TR71" s="202">
        <v>28.341857450000003</v>
      </c>
      <c r="TS71" s="202"/>
      <c r="TT71" s="202"/>
      <c r="TU71" s="202">
        <v>1.382008E-2</v>
      </c>
      <c r="TV71" s="202"/>
      <c r="TW71" s="202">
        <v>28.355677530000001</v>
      </c>
      <c r="TX71" s="202">
        <v>0.99661888999999992</v>
      </c>
      <c r="TY71" s="202"/>
      <c r="TZ71" s="202"/>
      <c r="UA71" s="202"/>
      <c r="UB71" s="202">
        <v>0.99661888999999992</v>
      </c>
      <c r="UC71" s="195">
        <v>53.844633810000005</v>
      </c>
      <c r="UD71" s="195">
        <v>0.80155913000000001</v>
      </c>
      <c r="UE71" s="195">
        <v>0.80155913000000001</v>
      </c>
      <c r="UF71" s="195"/>
      <c r="UG71" s="195">
        <v>3.3606220099999997</v>
      </c>
      <c r="UH71" s="195"/>
      <c r="UI71" s="195"/>
      <c r="UJ71" s="195"/>
      <c r="UK71" s="195">
        <v>3.3606220099999997</v>
      </c>
      <c r="UL71" s="195">
        <v>0.47582679999999999</v>
      </c>
      <c r="UM71" s="195"/>
      <c r="UN71" s="195"/>
      <c r="UO71" s="195">
        <v>0.15742222</v>
      </c>
      <c r="UP71" s="195">
        <v>3.07325464</v>
      </c>
      <c r="UQ71" s="195">
        <v>3.7065036600000001</v>
      </c>
      <c r="UR71" s="195">
        <v>1.5166620199999998</v>
      </c>
      <c r="US71" s="195">
        <v>22.540816020000001</v>
      </c>
      <c r="UT71" s="195">
        <v>1.9756454799999998</v>
      </c>
      <c r="UU71" s="195">
        <v>18.20109884</v>
      </c>
      <c r="UV71" s="195">
        <v>0.68250441999999989</v>
      </c>
      <c r="UW71" s="195">
        <f t="shared" si="42"/>
        <v>44.916726780000005</v>
      </c>
      <c r="UX71" s="195">
        <v>1.5428253400000003</v>
      </c>
      <c r="UY71" s="195">
        <v>0.39005908</v>
      </c>
      <c r="UZ71" s="195">
        <v>11.90795482</v>
      </c>
      <c r="VA71" s="195"/>
      <c r="VB71" s="195">
        <v>0.62255086999999998</v>
      </c>
      <c r="VC71" s="195">
        <v>14.463390110000001</v>
      </c>
      <c r="VD71" s="195">
        <v>67.248801689999993</v>
      </c>
      <c r="VE71" s="195">
        <v>0.11534066999999999</v>
      </c>
      <c r="VF71" s="195">
        <v>6.3976751099999998</v>
      </c>
      <c r="VG71" s="195">
        <v>6.4013071400000001</v>
      </c>
      <c r="VH71" s="195">
        <v>0.50141617999999999</v>
      </c>
      <c r="VI71" s="195"/>
      <c r="VJ71" s="195">
        <v>13.4157391</v>
      </c>
      <c r="VK71" s="195"/>
      <c r="VL71" s="195">
        <v>2.43199371</v>
      </c>
      <c r="VM71" s="195">
        <v>3.2032876699999999</v>
      </c>
      <c r="VN71" s="195"/>
      <c r="VO71" s="195">
        <v>1.3432272900000002</v>
      </c>
      <c r="VP71" s="195">
        <v>6.9785086700000001</v>
      </c>
      <c r="VQ71" s="195">
        <v>1.4280886800000001</v>
      </c>
      <c r="VR71" s="195"/>
      <c r="VS71" s="195">
        <v>1.92256673</v>
      </c>
      <c r="VT71" s="195">
        <v>16.6282687</v>
      </c>
      <c r="VU71" s="195"/>
      <c r="VV71" s="195">
        <v>19.978924109999998</v>
      </c>
      <c r="VW71" s="195">
        <v>0.24174889999999999</v>
      </c>
      <c r="VX71" s="195">
        <v>0.76715954999999991</v>
      </c>
      <c r="VY71" s="195"/>
      <c r="VZ71" s="195"/>
      <c r="WA71" s="195">
        <v>12.1875</v>
      </c>
      <c r="WB71" s="195">
        <v>13.19640845</v>
      </c>
      <c r="WC71" s="195"/>
      <c r="WD71" s="195"/>
      <c r="WE71" s="195"/>
      <c r="WF71" s="195">
        <v>53.569580330000008</v>
      </c>
      <c r="WG71" s="195"/>
      <c r="WH71" s="195">
        <v>2.3970423199999997</v>
      </c>
      <c r="WI71" s="195">
        <v>2.3970423199999997</v>
      </c>
      <c r="WJ71" s="195">
        <v>1.1554750299999998</v>
      </c>
      <c r="WK71" s="195"/>
      <c r="WL71" s="195">
        <v>0.9973463600000001</v>
      </c>
      <c r="WM71" s="195"/>
      <c r="WN71" s="195">
        <v>3.0834747799999995</v>
      </c>
      <c r="WO71" s="195">
        <v>5.2362961700000001</v>
      </c>
      <c r="WP71" s="195">
        <v>3.8539175299999999</v>
      </c>
      <c r="WQ71" s="195"/>
      <c r="WR71" s="195">
        <v>5.1607694800000008</v>
      </c>
      <c r="WS71" s="195">
        <v>0.94405321000000009</v>
      </c>
      <c r="WT71" s="195">
        <v>0.49183737999999999</v>
      </c>
      <c r="WU71" s="195">
        <v>10.450577600000001</v>
      </c>
      <c r="WV71" s="195">
        <v>3.8305630800000001</v>
      </c>
      <c r="WW71" s="195"/>
      <c r="WX71" s="195">
        <v>7.72391614</v>
      </c>
      <c r="WY71" s="195"/>
      <c r="WZ71" s="195">
        <v>1.3404923800000001</v>
      </c>
      <c r="XA71" s="195">
        <v>12.8949716</v>
      </c>
      <c r="XB71" s="195">
        <v>9.3921634199999993</v>
      </c>
      <c r="XC71" s="195">
        <v>4.2876448700000003</v>
      </c>
      <c r="XD71" s="195"/>
      <c r="XE71" s="195">
        <v>0.90342038999999996</v>
      </c>
      <c r="XF71" s="195">
        <v>14.583228679999999</v>
      </c>
      <c r="XG71" s="195">
        <v>45.562116369999998</v>
      </c>
      <c r="XH71" s="195">
        <v>4.5238218400000001</v>
      </c>
      <c r="XI71" s="195">
        <v>4.5238218400000001</v>
      </c>
      <c r="XJ71" s="195">
        <v>1.85794674</v>
      </c>
      <c r="XK71" s="195">
        <v>0.2698507</v>
      </c>
      <c r="XL71" s="195">
        <v>0.66825927000000007</v>
      </c>
      <c r="XM71" s="195">
        <v>0.57364303999999988</v>
      </c>
      <c r="XN71" s="195">
        <v>14.530514520000001</v>
      </c>
      <c r="XO71" s="195">
        <v>17.900214269999999</v>
      </c>
      <c r="XP71" s="195">
        <v>2.6227777400000001</v>
      </c>
      <c r="XQ71" s="195">
        <v>0.38085278</v>
      </c>
      <c r="XR71" s="195"/>
      <c r="XS71" s="195">
        <v>9.2931895799999999</v>
      </c>
      <c r="XT71" s="195">
        <v>4.4487531000000002</v>
      </c>
      <c r="XU71" s="195">
        <v>16.745573200000003</v>
      </c>
      <c r="XV71" s="195">
        <v>4.5591681699999995</v>
      </c>
      <c r="XW71" s="195">
        <v>1.6259683599999999</v>
      </c>
      <c r="XX71" s="195">
        <v>13.326378050000001</v>
      </c>
      <c r="XY71" s="195">
        <v>0.18774045</v>
      </c>
      <c r="XZ71" s="195"/>
      <c r="YA71" s="195">
        <f t="shared" si="43"/>
        <v>19.69925503</v>
      </c>
      <c r="YB71" s="195"/>
      <c r="YC71" s="195"/>
      <c r="YD71" s="195"/>
      <c r="YE71" s="195">
        <v>1.6824606399999995</v>
      </c>
      <c r="YF71" s="195">
        <f t="shared" si="44"/>
        <v>1.6824606399999995</v>
      </c>
      <c r="YG71" s="195">
        <f t="shared" si="45"/>
        <v>60.551324980000004</v>
      </c>
      <c r="YH71" s="202">
        <f t="shared" si="46"/>
        <v>576.51661361000004</v>
      </c>
      <c r="YI71" s="202"/>
      <c r="YJ71" s="202">
        <v>0.85082553000000005</v>
      </c>
      <c r="YK71" s="202"/>
      <c r="YL71" s="202"/>
      <c r="YM71" s="202">
        <f t="shared" si="47"/>
        <v>0.85082553000000005</v>
      </c>
      <c r="YN71" s="202">
        <v>4.5293878699999981</v>
      </c>
      <c r="YO71" s="202">
        <v>0.71728915999999998</v>
      </c>
      <c r="YP71" s="202"/>
      <c r="YQ71" s="202">
        <v>0.23230234</v>
      </c>
      <c r="YR71" s="202"/>
      <c r="YS71" s="202">
        <v>5.4789793699999985</v>
      </c>
      <c r="YT71" s="202"/>
      <c r="YU71" s="202">
        <v>6.4400094199999991</v>
      </c>
      <c r="YV71" s="202">
        <v>0.16301679999999899</v>
      </c>
      <c r="YW71" s="202"/>
      <c r="YX71" s="202">
        <v>1.5993443200000002</v>
      </c>
      <c r="YY71" s="202">
        <v>8.2023705399999987</v>
      </c>
      <c r="YZ71" s="202">
        <v>6.0502814900000006</v>
      </c>
      <c r="ZA71" s="202"/>
      <c r="ZB71" s="202">
        <v>0.18518672999999999</v>
      </c>
      <c r="ZC71" s="202">
        <v>7.0654296499999987</v>
      </c>
      <c r="ZD71" s="202">
        <v>13.30089787</v>
      </c>
      <c r="ZE71" s="202">
        <v>2.6083115700000001</v>
      </c>
      <c r="ZF71" s="202"/>
      <c r="ZG71" s="202">
        <v>1.3133770300000001</v>
      </c>
      <c r="ZH71" s="202">
        <v>3.9216886000000004</v>
      </c>
      <c r="ZI71" s="202">
        <v>31.754761909999992</v>
      </c>
      <c r="ZJ71" s="202"/>
      <c r="ZK71" s="202"/>
      <c r="ZL71" s="202"/>
      <c r="ZM71" s="202">
        <v>1.6226937100000001</v>
      </c>
      <c r="ZN71" s="202">
        <v>9.858088000000001E-2</v>
      </c>
      <c r="ZO71" s="202">
        <v>0.20027595000000001</v>
      </c>
      <c r="ZP71" s="202">
        <v>5.3383184399999992</v>
      </c>
      <c r="ZQ71" s="202">
        <v>2.9897126700000003</v>
      </c>
      <c r="ZR71" s="202">
        <v>10.249581649999998</v>
      </c>
      <c r="ZS71" s="202">
        <v>9.4398135400000012</v>
      </c>
      <c r="ZT71" s="202">
        <v>9.466759989999975</v>
      </c>
      <c r="ZU71" s="202">
        <v>0.11368410000000001</v>
      </c>
      <c r="ZV71" s="202">
        <v>19.020257629999978</v>
      </c>
      <c r="ZW71" s="202"/>
      <c r="ZX71" s="202">
        <v>1.5181418099999999</v>
      </c>
      <c r="ZY71" s="202">
        <v>28.32188841</v>
      </c>
      <c r="ZZ71" s="202"/>
      <c r="AAA71" s="202"/>
      <c r="AAB71" s="202">
        <v>29.840030219999999</v>
      </c>
      <c r="AAC71" s="202">
        <v>1.2207232899999998</v>
      </c>
      <c r="AAD71" s="202">
        <v>0.40409959000000001</v>
      </c>
      <c r="AAE71" s="202"/>
      <c r="AAF71" s="202">
        <v>1.6248228799999997</v>
      </c>
      <c r="AAG71" s="202">
        <v>60.734692379999977</v>
      </c>
      <c r="AAH71" s="202">
        <v>0.80199707999999992</v>
      </c>
      <c r="AAI71" s="202"/>
      <c r="AAJ71" s="202">
        <v>0.80199707999999992</v>
      </c>
      <c r="AAK71" s="202">
        <v>3.3230811199999999</v>
      </c>
      <c r="AAL71" s="202"/>
      <c r="AAM71" s="202"/>
      <c r="AAN71" s="202">
        <v>0.25066703000000001</v>
      </c>
      <c r="AAO71" s="202"/>
      <c r="AAP71" s="202">
        <v>3.5737481499999997</v>
      </c>
      <c r="AAQ71" s="202">
        <v>0.43554716999999971</v>
      </c>
      <c r="AAR71" s="202">
        <v>2.0617649999999998E-2</v>
      </c>
      <c r="AAS71" s="202">
        <v>0.15485556</v>
      </c>
      <c r="AAT71" s="202">
        <v>4.2258733200000007</v>
      </c>
      <c r="AAU71" s="202"/>
      <c r="AAV71" s="202">
        <v>4.8368936999999992</v>
      </c>
      <c r="AAW71" s="202">
        <v>24.031265600000001</v>
      </c>
      <c r="AAX71" s="202">
        <v>1.97723369</v>
      </c>
      <c r="AAY71" s="202">
        <v>20.407280059999998</v>
      </c>
      <c r="AAZ71" s="202">
        <v>0.85721939999999985</v>
      </c>
      <c r="ABA71" s="202">
        <v>1.4843330299999999</v>
      </c>
      <c r="ABB71" s="202">
        <v>48.757331779999994</v>
      </c>
      <c r="ABC71" s="202">
        <v>0.44449501000000002</v>
      </c>
      <c r="ABD71" s="202">
        <v>11.810913829999997</v>
      </c>
      <c r="ABE71" s="202"/>
      <c r="ABF71" s="202">
        <v>1.4769180300000002</v>
      </c>
      <c r="ABG71" s="202">
        <v>13.732326869999996</v>
      </c>
      <c r="ABH71" s="202">
        <f t="shared" si="48"/>
        <v>61.02460118999997</v>
      </c>
      <c r="ABI71" s="202">
        <v>71.702297579999993</v>
      </c>
      <c r="ABJ71" s="202">
        <v>0.10232620999999999</v>
      </c>
      <c r="ABK71" s="202">
        <v>1.7266779999999999E-2</v>
      </c>
      <c r="ABL71" s="202">
        <v>6.3687954599999994</v>
      </c>
      <c r="ABM71" s="202">
        <v>0.52614967000000001</v>
      </c>
      <c r="ABN71" s="202"/>
      <c r="ABO71" s="202">
        <v>7.0145381199999983</v>
      </c>
      <c r="ABP71" s="202">
        <v>3.3476757399999997</v>
      </c>
      <c r="ABQ71" s="202">
        <v>0.77656367999999998</v>
      </c>
      <c r="ABR71" s="202">
        <v>3.1767671200000001</v>
      </c>
      <c r="ABS71" s="202">
        <v>0.94697580000000003</v>
      </c>
      <c r="ABT71" s="202">
        <v>2.5000000000000001E-2</v>
      </c>
      <c r="ABU71" s="202">
        <v>8.2729823399999987</v>
      </c>
      <c r="ABV71" s="202">
        <v>2.8557172799999995</v>
      </c>
      <c r="ABW71" s="202"/>
      <c r="ABX71" s="202">
        <v>2.14655153</v>
      </c>
      <c r="ABY71" s="202"/>
      <c r="ABZ71" s="202">
        <v>17.312869409999998</v>
      </c>
      <c r="ACA71" s="202">
        <v>22.315138220000001</v>
      </c>
      <c r="ACB71" s="202"/>
      <c r="ACC71" s="202">
        <v>0.78812804000000014</v>
      </c>
      <c r="ACD71" s="202"/>
      <c r="ACE71" s="202">
        <v>0.16024376000000001</v>
      </c>
      <c r="ACF71" s="202">
        <v>12.1875</v>
      </c>
      <c r="ACG71" s="202">
        <v>13.1358718</v>
      </c>
      <c r="ACH71" s="202"/>
      <c r="ACI71" s="202"/>
      <c r="ACJ71" s="202">
        <v>50.738530480000009</v>
      </c>
      <c r="ACK71" s="202"/>
      <c r="ACL71" s="202">
        <v>2.3562885599999999</v>
      </c>
      <c r="ACM71" s="202">
        <v>1.1853221099999998</v>
      </c>
      <c r="ACN71" s="202">
        <v>3.5416106699999998</v>
      </c>
      <c r="ACO71" s="202">
        <v>0.12877948</v>
      </c>
      <c r="ACP71" s="202">
        <v>1.1131108900000002</v>
      </c>
      <c r="ACQ71" s="202"/>
      <c r="ACR71" s="202">
        <v>3.1564438799999999</v>
      </c>
      <c r="ACS71" s="202"/>
      <c r="ACT71" s="202">
        <v>4.3983342500000004</v>
      </c>
      <c r="ACU71" s="202">
        <v>3.83233406</v>
      </c>
      <c r="ACV71" s="202">
        <v>5.2838334699999994</v>
      </c>
      <c r="ACW71" s="202">
        <v>0.93368237000000009</v>
      </c>
      <c r="ACX71" s="202">
        <v>0.81705883000000012</v>
      </c>
      <c r="ACY71" s="202"/>
      <c r="ACZ71" s="202">
        <v>10.866908729999999</v>
      </c>
      <c r="ADA71" s="202">
        <v>4.0864195699999994</v>
      </c>
      <c r="ADB71" s="202">
        <v>7.5503883300000005</v>
      </c>
      <c r="ADC71" s="202">
        <v>1.1276286800000002</v>
      </c>
      <c r="ADD71" s="202"/>
      <c r="ADE71" s="202">
        <v>2.9812866299999996</v>
      </c>
      <c r="ADF71" s="202">
        <v>15.74572321</v>
      </c>
      <c r="ADG71" s="202">
        <v>5.672083E-2</v>
      </c>
      <c r="ADH71" s="202">
        <v>10.84815788</v>
      </c>
      <c r="ADI71" s="202">
        <v>1.2168127200000001</v>
      </c>
      <c r="ADJ71" s="202">
        <v>12.12169143</v>
      </c>
      <c r="ADK71" s="202">
        <v>46.674268290000001</v>
      </c>
      <c r="ADL71" s="202">
        <v>5.5194577000000002</v>
      </c>
      <c r="ADM71" s="202">
        <v>5.5194577000000002</v>
      </c>
      <c r="ADN71" s="202">
        <v>1.7181106399999999</v>
      </c>
      <c r="ADO71" s="202">
        <v>0.26756036999999999</v>
      </c>
      <c r="ADP71" s="202">
        <v>1.88727125</v>
      </c>
      <c r="ADQ71" s="202">
        <v>15.16159835</v>
      </c>
      <c r="ADR71" s="202"/>
      <c r="ADS71" s="202">
        <v>19.034540610000001</v>
      </c>
      <c r="ADT71" s="202">
        <v>2.5560140700000002</v>
      </c>
      <c r="ADU71" s="202">
        <v>0.40551588999999999</v>
      </c>
      <c r="ADV71" s="202"/>
      <c r="ADW71" s="202">
        <v>9.3596073400000002</v>
      </c>
      <c r="ADX71" s="202">
        <v>4.1875247299999989</v>
      </c>
      <c r="ADY71" s="202">
        <v>16.50866203</v>
      </c>
      <c r="ADZ71" s="202">
        <v>8.93037305</v>
      </c>
      <c r="AEA71" s="202">
        <v>1.6476853300000001</v>
      </c>
      <c r="AEB71" s="202">
        <v>13.283545060000002</v>
      </c>
      <c r="AEC71" s="202">
        <v>0.21656238</v>
      </c>
      <c r="AED71" s="202">
        <v>24.078165819999999</v>
      </c>
      <c r="AEE71" s="202"/>
      <c r="AEF71" s="202"/>
      <c r="AEG71" s="202">
        <v>4.3528100000000004E-3</v>
      </c>
      <c r="AEH71" s="202"/>
      <c r="AEI71" s="202">
        <v>1.5320939499999999</v>
      </c>
      <c r="AEJ71" s="202">
        <v>1.53644676</v>
      </c>
      <c r="AEK71" s="202">
        <v>66.677272919999993</v>
      </c>
      <c r="AEL71" s="202"/>
      <c r="AEM71" s="202">
        <v>0.86441455</v>
      </c>
      <c r="AEN71" s="202"/>
      <c r="AEO71" s="202"/>
      <c r="AEP71" s="202">
        <v>2.1430623399999997</v>
      </c>
      <c r="AEQ71" s="202">
        <v>3.0074768899999995</v>
      </c>
      <c r="AER71" s="202">
        <v>4.1092568299999996</v>
      </c>
      <c r="AES71" s="202">
        <v>0.27020403999999998</v>
      </c>
      <c r="AET71" s="202">
        <v>0.26797480000000001</v>
      </c>
      <c r="AEU71" s="202"/>
      <c r="AEV71" s="202"/>
      <c r="AEW71" s="202">
        <v>4.6474356700000001</v>
      </c>
      <c r="AEX71" s="202">
        <v>6.8965609300000015</v>
      </c>
      <c r="AEY71" s="202"/>
      <c r="AEZ71" s="202">
        <v>1.57765434</v>
      </c>
      <c r="AFA71" s="202"/>
      <c r="AFB71" s="202">
        <v>8.474215270000002</v>
      </c>
      <c r="AFC71" s="202">
        <v>7.5805534400000001</v>
      </c>
      <c r="AFD71" s="202"/>
      <c r="AFE71" s="202">
        <v>0.18295899999999998</v>
      </c>
      <c r="AFF71" s="202">
        <v>7.2867444899999994</v>
      </c>
      <c r="AFG71" s="202">
        <v>1.8533331900000001</v>
      </c>
      <c r="AFH71" s="202">
        <v>16.90359012</v>
      </c>
      <c r="AFI71" s="202">
        <v>1.2112986399999999</v>
      </c>
      <c r="AFJ71" s="202">
        <v>1.2969663800000002</v>
      </c>
      <c r="AFK71" s="202">
        <v>2.5082650200000001</v>
      </c>
      <c r="AFL71" s="202">
        <v>35.540982970000002</v>
      </c>
      <c r="AFM71" s="202"/>
      <c r="AFN71" s="202"/>
      <c r="AFO71" s="202">
        <v>5.76063277</v>
      </c>
      <c r="AFP71" s="202">
        <v>5.76063277</v>
      </c>
      <c r="AFQ71" s="202">
        <v>0.34258368</v>
      </c>
      <c r="AFR71" s="202">
        <v>6.2227937999999998</v>
      </c>
      <c r="AFS71" s="202">
        <v>3.1040976100000002</v>
      </c>
      <c r="AFT71" s="202">
        <v>1.1406309499999998</v>
      </c>
      <c r="AFU71" s="202">
        <v>10.810106040000001</v>
      </c>
      <c r="AFV71" s="202">
        <v>8.5216993100000007</v>
      </c>
      <c r="AFW71" s="202"/>
      <c r="AFX71" s="202">
        <v>10.659034129999998</v>
      </c>
      <c r="AFY71" s="202">
        <v>0.11265486</v>
      </c>
      <c r="AFZ71" s="202">
        <v>1.0912342800000001</v>
      </c>
      <c r="AGA71" s="202">
        <v>20.384622579999998</v>
      </c>
      <c r="AGB71" s="202">
        <v>1.58367182</v>
      </c>
      <c r="AGC71" s="202">
        <v>28.68569845</v>
      </c>
      <c r="AGD71" s="202"/>
      <c r="AGE71" s="202"/>
      <c r="AGF71" s="202">
        <v>0.82214710999999996</v>
      </c>
      <c r="AGG71" s="202">
        <v>31.091517379999999</v>
      </c>
      <c r="AGH71" s="202">
        <v>1.24683922</v>
      </c>
      <c r="AGI71" s="202"/>
      <c r="AGJ71" s="202"/>
      <c r="AGK71" s="202"/>
      <c r="AGL71" s="202"/>
      <c r="AGM71" s="202">
        <v>1.24683922</v>
      </c>
      <c r="AGN71" s="202">
        <v>69.29371798999999</v>
      </c>
      <c r="AGO71" s="202"/>
      <c r="AGP71" s="202">
        <v>2.1771998300000002</v>
      </c>
      <c r="AGQ71" s="202">
        <v>1.9847708200000003</v>
      </c>
      <c r="AGR71" s="202"/>
      <c r="AGS71" s="202"/>
      <c r="AGT71" s="202">
        <v>4.1619706500000007</v>
      </c>
      <c r="AGU71" s="202">
        <v>0.73856759999999999</v>
      </c>
      <c r="AGV71" s="202"/>
      <c r="AGW71" s="202"/>
      <c r="AGX71" s="202"/>
      <c r="AGY71" s="202">
        <v>0.15742222</v>
      </c>
      <c r="AGZ71" s="202">
        <v>0.89598982000000005</v>
      </c>
      <c r="AHA71" s="202">
        <v>7.5117998200000002</v>
      </c>
      <c r="AHB71" s="202">
        <v>0.35126716000000002</v>
      </c>
      <c r="AHC71" s="202">
        <v>22.5</v>
      </c>
      <c r="AHD71" s="202">
        <v>1.9523124000000003</v>
      </c>
      <c r="AHE71" s="202">
        <v>20.402795980000004</v>
      </c>
      <c r="AHF71" s="202">
        <v>52.718175360000004</v>
      </c>
      <c r="AHG71" s="202">
        <v>2.7796527599999998</v>
      </c>
      <c r="AHH71" s="202">
        <v>3.4816239999999998E-2</v>
      </c>
      <c r="AHI71" s="202">
        <v>0.42825404</v>
      </c>
      <c r="AHJ71" s="202">
        <v>12.331706899999997</v>
      </c>
      <c r="AHK71" s="202">
        <v>1.3640504599999999</v>
      </c>
      <c r="AHL71" s="202">
        <v>16.938480399999996</v>
      </c>
      <c r="AHM71" s="202">
        <v>74.714616230000019</v>
      </c>
      <c r="AHN71" s="202">
        <v>0.70535031000000004</v>
      </c>
      <c r="AHO71" s="202"/>
      <c r="AHP71" s="202"/>
      <c r="AHQ71" s="202">
        <v>6.78778492</v>
      </c>
      <c r="AHR71" s="202">
        <v>1.22313436</v>
      </c>
      <c r="AHS71" s="202">
        <v>8.7162695899999996</v>
      </c>
      <c r="AHT71" s="202"/>
      <c r="AHU71" s="202">
        <v>3.3759868500000003</v>
      </c>
      <c r="AHV71" s="202">
        <v>0.77304632999999989</v>
      </c>
      <c r="AHW71" s="202">
        <v>3.1631780799999998</v>
      </c>
      <c r="AHX71" s="202"/>
      <c r="AHY71" s="202">
        <v>7.3122112599999998</v>
      </c>
      <c r="AHZ71" s="202">
        <v>4.0941094700000011</v>
      </c>
      <c r="AIA71" s="202"/>
      <c r="AIB71" s="202"/>
      <c r="AIC71" s="202">
        <v>2.2811861000000002</v>
      </c>
      <c r="AID71" s="202">
        <v>18.248068360000001</v>
      </c>
      <c r="AIE71" s="202">
        <v>24.62336393</v>
      </c>
      <c r="AIF71" s="202">
        <v>0.44082505999999999</v>
      </c>
      <c r="AIG71" s="202"/>
      <c r="AIH71" s="202">
        <v>0.75626675999999993</v>
      </c>
      <c r="AII71" s="202"/>
      <c r="AIJ71" s="202">
        <v>12.60503744</v>
      </c>
      <c r="AIK71" s="202">
        <v>13.802129260000001</v>
      </c>
      <c r="AIL71" s="202"/>
      <c r="AIM71" s="202"/>
      <c r="AIN71" s="202"/>
      <c r="AIO71" s="202"/>
      <c r="AIP71" s="202">
        <v>54.453974040000006</v>
      </c>
      <c r="AIQ71" s="202"/>
      <c r="AIR71" s="202"/>
      <c r="AIS71" s="202">
        <v>5.0680855099999995</v>
      </c>
      <c r="AIT71" s="202">
        <v>0.12825587000000002</v>
      </c>
      <c r="AIU71" s="202"/>
      <c r="AIV71" s="202">
        <v>1.3094962099999998</v>
      </c>
      <c r="AIW71" s="202"/>
      <c r="AIX71" s="202">
        <v>6.5058375899999996</v>
      </c>
      <c r="AIY71" s="202"/>
      <c r="AIZ71" s="202">
        <v>7.2282872600000001</v>
      </c>
      <c r="AJA71" s="202"/>
      <c r="AJB71" s="202">
        <v>5.5330795899999998</v>
      </c>
      <c r="AJC71" s="202">
        <v>0.93135306000000007</v>
      </c>
      <c r="AJD71" s="202">
        <v>13.692719910000001</v>
      </c>
      <c r="AJE71" s="202">
        <v>1.28207026</v>
      </c>
      <c r="AJF71" s="202">
        <v>4.27671388</v>
      </c>
      <c r="AJG71" s="202"/>
      <c r="AJH71" s="202"/>
      <c r="AJI71" s="202">
        <v>4.8192714700000003</v>
      </c>
      <c r="AJJ71" s="202">
        <v>10.378055610000001</v>
      </c>
      <c r="AJK71" s="202">
        <v>5.2594810900000004</v>
      </c>
      <c r="AJL71" s="202">
        <v>4.52337977</v>
      </c>
      <c r="AJM71" s="202">
        <v>4.5005559300000009</v>
      </c>
      <c r="AJN71" s="202"/>
      <c r="AJO71" s="202">
        <v>1.7105844399999999</v>
      </c>
      <c r="AJP71" s="202">
        <v>15.99400123</v>
      </c>
      <c r="AJQ71" s="202">
        <v>46.570614340000006</v>
      </c>
      <c r="AJR71" s="202">
        <v>7.62562841</v>
      </c>
      <c r="AJS71" s="202"/>
      <c r="AJT71" s="202">
        <v>0.26622188000000002</v>
      </c>
      <c r="AJU71" s="202">
        <v>2.3563183599999999</v>
      </c>
      <c r="AJV71" s="202">
        <v>15.6281143</v>
      </c>
      <c r="AJW71" s="202">
        <v>25.87628295</v>
      </c>
      <c r="AJX71" s="202">
        <v>2.5144529200000001</v>
      </c>
      <c r="AJY71" s="202"/>
      <c r="AJZ71" s="202">
        <v>0.57924644999999997</v>
      </c>
      <c r="AKA71" s="202"/>
      <c r="AKB71" s="202">
        <v>9.6714146000000003</v>
      </c>
      <c r="AKC71" s="202">
        <v>12.76511397</v>
      </c>
      <c r="AKD71" s="202">
        <v>9.8348053599999989</v>
      </c>
      <c r="AKE71" s="202">
        <v>2.5459787500000002</v>
      </c>
      <c r="AKF71" s="202">
        <v>1.71202027</v>
      </c>
      <c r="AKG71" s="202">
        <v>13.331435980000002</v>
      </c>
      <c r="AKH71" s="202">
        <v>0.27748349999999999</v>
      </c>
      <c r="AKI71" s="202">
        <v>27.701723860000001</v>
      </c>
      <c r="AKJ71" s="202"/>
      <c r="AKK71" s="202">
        <v>0.15695954000000001</v>
      </c>
      <c r="AKL71" s="202"/>
      <c r="AKM71" s="202">
        <v>1.5162096199999999</v>
      </c>
      <c r="AKN71" s="202">
        <v>1.67316916</v>
      </c>
      <c r="AKO71" s="202"/>
      <c r="AKP71" s="202"/>
      <c r="AKQ71" s="202">
        <v>68.016289940000007</v>
      </c>
      <c r="AKR71" s="202">
        <v>676.87201907000076</v>
      </c>
      <c r="AKS71" s="202"/>
      <c r="AKT71" s="202">
        <v>0.90089389000000009</v>
      </c>
      <c r="AKU71" s="202"/>
      <c r="AKV71" s="202">
        <v>0.90089389000000009</v>
      </c>
      <c r="AKW71" s="202">
        <v>10.33377531</v>
      </c>
      <c r="AKX71" s="202">
        <v>0.79774896000000006</v>
      </c>
      <c r="AKY71" s="202">
        <v>1.5070567800000001</v>
      </c>
      <c r="AKZ71" s="202">
        <v>0.35870765000000004</v>
      </c>
      <c r="ALA71" s="202"/>
      <c r="ALB71" s="202">
        <v>12.997288699999999</v>
      </c>
      <c r="ALC71" s="202"/>
      <c r="ALD71" s="202">
        <v>7.1035670500000005</v>
      </c>
      <c r="ALE71" s="202"/>
      <c r="ALF71" s="202"/>
      <c r="ALG71" s="202"/>
      <c r="ALH71" s="202">
        <v>7.1035670500000005</v>
      </c>
      <c r="ALI71" s="202">
        <v>0.19175826999999998</v>
      </c>
      <c r="ALJ71" s="202">
        <v>10.294154840000001</v>
      </c>
      <c r="ALK71" s="202"/>
      <c r="ALL71" s="202">
        <v>0.18268732999999998</v>
      </c>
      <c r="ALM71" s="202">
        <v>10.668600440000001</v>
      </c>
      <c r="ALN71" s="202">
        <v>11.086367190000001</v>
      </c>
      <c r="ALO71" s="202"/>
      <c r="ALP71" s="202"/>
      <c r="ALQ71" s="202">
        <v>1.2795095600000002</v>
      </c>
      <c r="ALR71" s="202">
        <v>12.36587675</v>
      </c>
      <c r="ALS71" s="195">
        <v>44.036226829999997</v>
      </c>
      <c r="ALT71" s="195"/>
      <c r="ALU71" s="195"/>
      <c r="ALV71" s="195">
        <v>6.3510970899999997</v>
      </c>
      <c r="ALW71" s="195"/>
      <c r="ALX71" s="195">
        <v>9.7268090000000001E-2</v>
      </c>
      <c r="ALY71" s="195">
        <v>0.29630708</v>
      </c>
      <c r="ALZ71" s="195">
        <v>7.9776557700000001</v>
      </c>
      <c r="AMA71" s="195">
        <v>14.72232803</v>
      </c>
      <c r="AMB71" s="195">
        <v>13.391538730000001</v>
      </c>
      <c r="AMC71" s="195"/>
      <c r="AMD71" s="195"/>
      <c r="AME71" s="195"/>
      <c r="AMF71" s="195">
        <v>10.547121129999999</v>
      </c>
      <c r="AMG71" s="195">
        <v>23.938659860000001</v>
      </c>
      <c r="AMH71" s="195"/>
      <c r="AMI71" s="195">
        <v>4.0684045700000002</v>
      </c>
      <c r="AMJ71" s="195">
        <v>2.8430190000000001E-2</v>
      </c>
      <c r="AMK71" s="195">
        <v>28.877004160000002</v>
      </c>
      <c r="AML71" s="195"/>
      <c r="AMM71" s="195">
        <v>32.973838920000006</v>
      </c>
      <c r="AMN71" s="195">
        <v>0.86027580000000003</v>
      </c>
      <c r="AMO71" s="195">
        <v>0.66360322999999999</v>
      </c>
      <c r="AMP71" s="195">
        <v>0.9094206199999999</v>
      </c>
      <c r="AMQ71" s="195"/>
      <c r="AMR71" s="195">
        <f t="shared" si="49"/>
        <v>2.4332996499999999</v>
      </c>
      <c r="AMS71" s="195">
        <f t="shared" si="50"/>
        <v>74.068126460000002</v>
      </c>
      <c r="AMT71" s="195">
        <v>0.77621365000000009</v>
      </c>
      <c r="AMU71" s="195">
        <v>0.77621365000000009</v>
      </c>
      <c r="AMV71" s="195">
        <v>3.3535901400000001</v>
      </c>
      <c r="AMW71" s="195"/>
      <c r="AMX71" s="195">
        <v>0.32798419000000001</v>
      </c>
      <c r="AMY71" s="195">
        <v>3.6815743300000001</v>
      </c>
      <c r="AMZ71" s="195">
        <v>0.45156170000000001</v>
      </c>
      <c r="ANA71" s="195"/>
      <c r="ANB71" s="195"/>
      <c r="ANC71" s="195">
        <v>0.18454844000000001</v>
      </c>
      <c r="AND71" s="195">
        <v>7.77589138</v>
      </c>
      <c r="ANE71" s="195">
        <f t="shared" si="51"/>
        <v>8.4120015200000005</v>
      </c>
      <c r="ANF71" s="195">
        <v>1.51197168</v>
      </c>
      <c r="ANG71" s="195">
        <v>22.5</v>
      </c>
      <c r="ANH71" s="195">
        <v>3.2170482200000001</v>
      </c>
      <c r="ANI71" s="195">
        <v>22.109151779999998</v>
      </c>
      <c r="ANJ71" s="195">
        <v>3.1488155299999998</v>
      </c>
      <c r="ANK71" s="195">
        <v>52.486987209999988</v>
      </c>
      <c r="ANL71" s="195">
        <v>1.5982148899999999</v>
      </c>
      <c r="ANM71" s="195">
        <v>0.42838398999999994</v>
      </c>
      <c r="ANN71" s="195">
        <v>12.27297317</v>
      </c>
      <c r="ANO71" s="195"/>
      <c r="ANP71" s="195">
        <v>1.96658406</v>
      </c>
      <c r="ANQ71" s="195">
        <v>16.266156110000001</v>
      </c>
      <c r="ANR71" s="195">
        <f t="shared" si="52"/>
        <v>81.622932820000003</v>
      </c>
      <c r="ANS71" s="195">
        <v>0.14709440369053747</v>
      </c>
      <c r="ANT71" s="195"/>
      <c r="ANU71" s="195"/>
      <c r="ANV71" s="195">
        <v>6.9554233799999992</v>
      </c>
      <c r="ANW71" s="195">
        <v>1.3102562500000001</v>
      </c>
      <c r="ANX71" s="195">
        <v>8.4127740336905354</v>
      </c>
      <c r="ANY71" s="195"/>
      <c r="ANZ71" s="195">
        <v>3.4359787500000003</v>
      </c>
      <c r="AOA71" s="195">
        <v>0.76656122999999998</v>
      </c>
      <c r="AOB71" s="195">
        <v>3.1368767100000001</v>
      </c>
      <c r="AOC71" s="195">
        <v>1.0689061799999999</v>
      </c>
      <c r="AOD71" s="195">
        <v>8.4083228699999992</v>
      </c>
      <c r="AOE71" s="195">
        <v>4.20860799</v>
      </c>
      <c r="AOF71" s="195"/>
      <c r="AOG71" s="195"/>
      <c r="AOH71" s="195">
        <v>2.9918537700000001</v>
      </c>
      <c r="AOI71" s="195">
        <v>7.2004617600000005</v>
      </c>
      <c r="AOJ71" s="195">
        <v>19.279317389999999</v>
      </c>
      <c r="AOK71" s="195">
        <v>0.17611301000000001</v>
      </c>
      <c r="AOL71" s="195">
        <v>0.76194124000000008</v>
      </c>
      <c r="AOM71" s="195"/>
      <c r="AON71" s="195">
        <v>12.632446869999999</v>
      </c>
      <c r="AOO71" s="195">
        <v>32.849818509999999</v>
      </c>
      <c r="AOP71" s="195">
        <v>0.1086452</v>
      </c>
      <c r="AOQ71" s="195"/>
      <c r="AOR71" s="195">
        <v>0.1086452</v>
      </c>
      <c r="AOS71" s="195">
        <v>56.980022373690538</v>
      </c>
      <c r="AOT71" s="195"/>
      <c r="AOU71" s="195">
        <v>2.2978766399999997</v>
      </c>
      <c r="AOV71" s="195">
        <v>2.2978766399999997</v>
      </c>
      <c r="AOW71" s="195">
        <v>1.8666237700000001</v>
      </c>
      <c r="AOX71" s="195"/>
      <c r="AOY71" s="195">
        <v>1.4543128999999999</v>
      </c>
      <c r="AOZ71" s="195"/>
      <c r="APA71" s="195">
        <v>3.1282026899999997</v>
      </c>
      <c r="APB71" s="195">
        <f t="shared" si="53"/>
        <v>6.4491393600000002</v>
      </c>
      <c r="APC71" s="195">
        <v>4.0511256200000005</v>
      </c>
      <c r="APD71" s="195"/>
      <c r="APE71" s="195">
        <v>7.0819524500000002</v>
      </c>
      <c r="APF71" s="195">
        <v>1.3342547100000002</v>
      </c>
      <c r="APG71" s="195">
        <v>1.53732413</v>
      </c>
      <c r="APH71" s="195">
        <v>14.004656910000001</v>
      </c>
      <c r="API71" s="195">
        <v>4.2856113600000008</v>
      </c>
      <c r="APJ71" s="195"/>
      <c r="APK71" s="195">
        <v>3.6226011099999997</v>
      </c>
      <c r="APL71" s="195">
        <v>1.1129003400000002</v>
      </c>
      <c r="APM71" s="195"/>
      <c r="APN71" s="195">
        <v>9.02111281</v>
      </c>
      <c r="APO71" s="195"/>
      <c r="APP71" s="195">
        <v>14.186690179999999</v>
      </c>
      <c r="APQ71" s="195"/>
      <c r="APR71" s="195">
        <v>4.3417305199999996</v>
      </c>
      <c r="APS71" s="195"/>
      <c r="APT71" s="195">
        <v>18.528420699999998</v>
      </c>
      <c r="APU71" s="195">
        <f t="shared" si="54"/>
        <v>50.30120642</v>
      </c>
      <c r="APV71" s="195">
        <v>7.7043444499999989</v>
      </c>
      <c r="APW71" s="195"/>
      <c r="APX71" s="195">
        <v>0.26395139000000001</v>
      </c>
      <c r="APY71" s="195">
        <v>2.35257044</v>
      </c>
      <c r="APZ71" s="195">
        <v>15.538684849999999</v>
      </c>
      <c r="AQA71" s="195">
        <v>25.85955113</v>
      </c>
      <c r="AQB71" s="195">
        <v>0.27533705000000003</v>
      </c>
      <c r="AQC71" s="195"/>
      <c r="AQD71" s="195">
        <v>0.88012803000000006</v>
      </c>
      <c r="AQE71" s="195"/>
      <c r="AQF71" s="195">
        <v>10.504850060000001</v>
      </c>
      <c r="AQG71" s="195">
        <v>11.660315140000002</v>
      </c>
      <c r="AQH71" s="195">
        <v>14.424043640000001</v>
      </c>
      <c r="AQI71" s="195">
        <v>2.5701988399999998</v>
      </c>
      <c r="AQJ71" s="195">
        <v>1.7274529200000002</v>
      </c>
      <c r="AQK71" s="195">
        <v>18.721695400000002</v>
      </c>
      <c r="AQL71" s="195">
        <v>13.504981570000002</v>
      </c>
      <c r="AQM71" s="195">
        <v>0.17332307</v>
      </c>
      <c r="AQN71" s="195"/>
      <c r="AQO71" s="195"/>
      <c r="AQP71" s="195">
        <v>1.5255117755523178</v>
      </c>
      <c r="AQQ71" s="195">
        <v>15.203816415552319</v>
      </c>
      <c r="AQR71" s="195">
        <f t="shared" si="55"/>
        <v>71.445378085552321</v>
      </c>
      <c r="AQS71" s="195"/>
      <c r="AQT71" s="195"/>
      <c r="AQU71" s="195">
        <v>0.90686449000000002</v>
      </c>
      <c r="AQV71" s="195"/>
      <c r="AQW71" s="195"/>
      <c r="AQX71" s="195">
        <v>0.90686449000000002</v>
      </c>
      <c r="AQY71" s="195">
        <v>12.476883029999991</v>
      </c>
      <c r="AQZ71" s="195">
        <v>5.5936018399999901</v>
      </c>
      <c r="ARA71" s="195">
        <v>0.62517113999999996</v>
      </c>
      <c r="ARB71" s="195"/>
      <c r="ARC71" s="195"/>
      <c r="ARD71" s="195">
        <v>18.695656009999983</v>
      </c>
      <c r="ARE71" s="195">
        <v>7.7349662799999876</v>
      </c>
      <c r="ARF71" s="195"/>
      <c r="ARG71" s="195"/>
      <c r="ARH71" s="195">
        <v>10.506256699999978</v>
      </c>
      <c r="ARI71" s="195">
        <v>18.241222979999968</v>
      </c>
      <c r="ARJ71" s="195">
        <v>0.18610964999999902</v>
      </c>
      <c r="ARK71" s="195">
        <v>1.7041373100000001</v>
      </c>
      <c r="ARL71" s="195"/>
      <c r="ARM71" s="195">
        <v>0.18050035</v>
      </c>
      <c r="ARN71" s="195">
        <v>7.87412051</v>
      </c>
      <c r="ARO71" s="195">
        <v>9.9448678199999989</v>
      </c>
      <c r="ARP71" s="195">
        <v>3.1594774499999998</v>
      </c>
      <c r="ARQ71" s="195"/>
      <c r="ARR71" s="195">
        <v>1.3668581199999992</v>
      </c>
      <c r="ARS71" s="195">
        <v>4.5263355699999988</v>
      </c>
      <c r="ART71" s="195">
        <v>52.314946869999943</v>
      </c>
      <c r="ARU71" s="195"/>
      <c r="ARV71" s="195"/>
      <c r="ARW71" s="195"/>
      <c r="ARX71" s="195">
        <v>6.957983650000001</v>
      </c>
      <c r="ARY71" s="195">
        <v>0.40981246999999998</v>
      </c>
      <c r="ARZ71" s="195">
        <v>8.9958898400000002</v>
      </c>
      <c r="ASA71" s="195">
        <v>3.2224799900000001</v>
      </c>
      <c r="ASB71" s="195">
        <v>19.586165950000002</v>
      </c>
      <c r="ASC71" s="195">
        <v>10.86338578</v>
      </c>
      <c r="ASD71" s="195"/>
      <c r="ASE71" s="195"/>
      <c r="ASF71" s="195">
        <v>11.892201060000001</v>
      </c>
      <c r="ASG71" s="195">
        <v>0.11054374</v>
      </c>
      <c r="ASH71" s="195">
        <v>22.866130580000004</v>
      </c>
      <c r="ASI71" s="195">
        <v>4.5644270200000001</v>
      </c>
      <c r="ASJ71" s="195">
        <v>2.691083E-2</v>
      </c>
      <c r="ASK71" s="195">
        <v>28.783337120000002</v>
      </c>
      <c r="ASL71" s="195"/>
      <c r="ASM71" s="195"/>
      <c r="ASN71" s="195">
        <v>33.374674970000001</v>
      </c>
      <c r="ASO71" s="195">
        <v>1.6775299400000003</v>
      </c>
      <c r="ASP71" s="195">
        <v>0.81803828000000001</v>
      </c>
      <c r="ASQ71" s="195"/>
      <c r="ASR71" s="195"/>
      <c r="ASS71" s="195"/>
      <c r="AST71" s="195">
        <v>2.4955682200000004</v>
      </c>
      <c r="ASU71" s="195">
        <v>78.322539720000009</v>
      </c>
      <c r="ASV71" s="195"/>
      <c r="ASW71" s="195">
        <v>0.76900981000000002</v>
      </c>
      <c r="ASX71" s="195">
        <v>1.3668260800000001</v>
      </c>
      <c r="ASY71" s="195">
        <v>1.9586124600000003</v>
      </c>
      <c r="ASZ71" s="195"/>
      <c r="ATA71" s="195">
        <v>4.0944483500000004</v>
      </c>
      <c r="ATB71" s="195">
        <v>0.57342983000000003</v>
      </c>
      <c r="ATC71" s="195">
        <v>0.44668986999999993</v>
      </c>
      <c r="ATD71" s="195"/>
      <c r="ATE71" s="195"/>
      <c r="ATF71" s="195"/>
      <c r="ATG71" s="195">
        <v>1.0201197</v>
      </c>
      <c r="ATH71" s="195">
        <v>11.44218249</v>
      </c>
      <c r="ATI71" s="195">
        <v>1.16106715</v>
      </c>
      <c r="ATJ71" s="195">
        <v>0.34642825999999999</v>
      </c>
      <c r="ATK71" s="195">
        <v>22.5</v>
      </c>
      <c r="ATL71" s="195">
        <v>15.659734120000001</v>
      </c>
      <c r="ATM71" s="195">
        <v>51.109412020000001</v>
      </c>
      <c r="ATN71" s="195">
        <v>14.51735553</v>
      </c>
      <c r="ATO71" s="195"/>
      <c r="ATP71" s="195">
        <v>3.4349489999999996E-2</v>
      </c>
      <c r="ATQ71" s="195">
        <v>0.42732605000000001</v>
      </c>
      <c r="ATR71" s="195">
        <v>12.24490228</v>
      </c>
      <c r="ATS71" s="195">
        <v>27.223933349999999</v>
      </c>
      <c r="ATT71" s="195">
        <v>2.1431462999999997</v>
      </c>
      <c r="ATU71" s="195">
        <v>2.1431462999999997</v>
      </c>
      <c r="ATV71" s="195">
        <v>85.59105971999999</v>
      </c>
      <c r="ATW71" s="195">
        <v>3.6339239999999995E-2</v>
      </c>
      <c r="ATX71" s="195"/>
      <c r="ATY71" s="195"/>
      <c r="ATZ71" s="195">
        <v>6.6894044099999999</v>
      </c>
      <c r="AUA71" s="195">
        <v>6.7257436500000001</v>
      </c>
      <c r="AUB71" s="195">
        <v>1.3043481699999999</v>
      </c>
      <c r="AUC71" s="195"/>
      <c r="AUD71" s="195">
        <v>3.4714803500000002</v>
      </c>
      <c r="AUE71" s="195">
        <v>0.76298893000000012</v>
      </c>
      <c r="AUF71" s="195">
        <v>3.1230684900000005</v>
      </c>
      <c r="AUG71" s="195">
        <v>8.6618859399999995</v>
      </c>
      <c r="AUH71" s="195"/>
      <c r="AUI71" s="195">
        <v>8.8491243700000002</v>
      </c>
      <c r="AUJ71" s="195"/>
      <c r="AUK71" s="195"/>
      <c r="AUL71" s="195">
        <v>3.6200061299999904</v>
      </c>
      <c r="AUM71" s="195">
        <v>12.469130499999991</v>
      </c>
      <c r="AUN71" s="195">
        <v>18.1453551799999</v>
      </c>
      <c r="AUO71" s="195">
        <v>1.03313034999999</v>
      </c>
      <c r="AUP71" s="195"/>
      <c r="AUQ71" s="195">
        <v>0.78424192999999975</v>
      </c>
      <c r="AUR71" s="195"/>
      <c r="AUS71" s="195">
        <v>19.962727459999886</v>
      </c>
      <c r="AUT71" s="195">
        <v>12.83147492</v>
      </c>
      <c r="AUU71" s="195">
        <v>0.54451783999999903</v>
      </c>
      <c r="AUV71" s="195"/>
      <c r="AUW71" s="195"/>
      <c r="AUX71" s="195">
        <v>13.375992759999999</v>
      </c>
      <c r="AUY71" s="195">
        <v>61.195480309999873</v>
      </c>
      <c r="AUZ71" s="195"/>
      <c r="AVA71" s="195"/>
      <c r="AVB71" s="195">
        <v>4.2183842</v>
      </c>
      <c r="AVC71" s="195"/>
      <c r="AVD71" s="195">
        <v>0.12587705999999999</v>
      </c>
      <c r="AVE71" s="195"/>
      <c r="AVF71" s="195">
        <v>1.6387140900000001</v>
      </c>
      <c r="AVG71" s="195">
        <v>5.9829753500000002</v>
      </c>
      <c r="AVH71" s="195"/>
      <c r="AVI71" s="195">
        <v>3.0512039299999998</v>
      </c>
      <c r="AVJ71" s="195">
        <v>4.2254357799999998</v>
      </c>
      <c r="AVK71" s="195"/>
      <c r="AVL71" s="195">
        <v>7.6769331299999974</v>
      </c>
      <c r="AVM71" s="195">
        <v>14.953572839999996</v>
      </c>
      <c r="AVN71" s="195">
        <v>2.7876902699999992</v>
      </c>
      <c r="AVO71" s="195"/>
      <c r="AVP71" s="195">
        <v>4.1519714399999899</v>
      </c>
      <c r="AVQ71" s="195"/>
      <c r="AVR71" s="195">
        <v>4.01328660999999</v>
      </c>
      <c r="AVS71" s="195">
        <v>10.95294831999998</v>
      </c>
      <c r="AVT71" s="195">
        <v>5.2232318999999876</v>
      </c>
      <c r="AVU71" s="195">
        <v>3.7957238999999996</v>
      </c>
      <c r="AVV71" s="195">
        <v>4.4323327800000003</v>
      </c>
      <c r="AVW71" s="195"/>
      <c r="AVX71" s="195">
        <v>4.9502701800000004</v>
      </c>
      <c r="AVY71" s="195">
        <v>18.401558759999986</v>
      </c>
      <c r="AVZ71" s="195">
        <v>50.291055269999966</v>
      </c>
      <c r="AWA71" s="195">
        <v>11.696242199999979</v>
      </c>
      <c r="AWB71" s="195"/>
      <c r="AWC71" s="195"/>
      <c r="AWD71" s="195">
        <v>0.26259306999999998</v>
      </c>
      <c r="AWE71" s="195">
        <v>16.650683870000002</v>
      </c>
      <c r="AWF71" s="195">
        <v>28.609519139999975</v>
      </c>
      <c r="AWG71" s="195">
        <v>0.72077780999999985</v>
      </c>
      <c r="AWH71" s="195"/>
      <c r="AWI71" s="195"/>
      <c r="AWJ71" s="195">
        <v>1.0449144500000001</v>
      </c>
      <c r="AWK71" s="195"/>
      <c r="AWL71" s="195">
        <v>1.7656922599999998</v>
      </c>
      <c r="AWM71" s="195">
        <v>19.589832669999989</v>
      </c>
      <c r="AWN71" s="195">
        <f>+AWN72+AWN74</f>
        <v>5.5464704496792994</v>
      </c>
      <c r="AWO71" s="195">
        <f>+AWO72+AWO74</f>
        <v>2.4343863400000001</v>
      </c>
      <c r="AWP71" s="195">
        <f>+AWP72+AWP74</f>
        <v>1.6431086900000003</v>
      </c>
      <c r="AWQ71" s="195">
        <f>+AWQ72+AWQ74</f>
        <v>12.767399300641399</v>
      </c>
      <c r="AWR71" s="195">
        <f t="shared" si="56"/>
        <v>41.981197450320693</v>
      </c>
      <c r="AWS71" s="195">
        <f>+AWS72+AWS74</f>
        <v>0.26385432069970843</v>
      </c>
      <c r="AWT71" s="195">
        <f>+AWT72+AWT74</f>
        <v>0</v>
      </c>
      <c r="AWU71" s="195">
        <f>+AWU72+AWU74</f>
        <v>0.14340832944606413</v>
      </c>
      <c r="AWV71" s="195">
        <f>+AWV72+AWV74</f>
        <v>0</v>
      </c>
      <c r="AWW71" s="253">
        <f t="shared" si="57"/>
        <v>0.40726265014577256</v>
      </c>
      <c r="AWX71" s="195">
        <f>+AWX72+AWX74</f>
        <v>1.4865500366191835</v>
      </c>
      <c r="AWY71" s="195">
        <f>+AWY72+AWY74</f>
        <v>0</v>
      </c>
      <c r="AWZ71" s="253">
        <f t="shared" si="58"/>
        <v>1.4865500366191835</v>
      </c>
      <c r="AXA71" s="253">
        <f t="shared" si="59"/>
        <v>74.250221537085608</v>
      </c>
      <c r="AXB71" s="195">
        <f t="shared" si="60"/>
        <v>780.4191964163283</v>
      </c>
      <c r="AXC71" s="195">
        <f>+AXC72+AXC74</f>
        <v>0</v>
      </c>
      <c r="AXD71" s="195">
        <f>+AXD72+AXD74</f>
        <v>0.85827924999999994</v>
      </c>
      <c r="AXE71" s="253">
        <f t="shared" si="61"/>
        <v>0.85827924999999994</v>
      </c>
      <c r="AXF71" s="195">
        <f>+AXF72+AXF74</f>
        <v>2.1792148294460638</v>
      </c>
      <c r="AXG71" s="195">
        <f>+AXG72+AXG74</f>
        <v>10.499186410204082</v>
      </c>
      <c r="AXH71" s="195">
        <f>+AXH72+AXH74</f>
        <v>0.71442717</v>
      </c>
      <c r="AXI71" s="195">
        <f>+AXI72+AXI74</f>
        <v>5.6079162899999995</v>
      </c>
      <c r="AXJ71" s="195">
        <f>+AXJ72+AXJ74</f>
        <v>0.60052974052478125</v>
      </c>
      <c r="AXK71" s="253">
        <f t="shared" si="62"/>
        <v>19.601274440174926</v>
      </c>
      <c r="AXL71" s="195">
        <f>+AXL72+AXL74</f>
        <v>0</v>
      </c>
      <c r="AXM71" s="195">
        <f>+AXM72+AXM74</f>
        <v>0</v>
      </c>
      <c r="AXN71" s="195">
        <f>+AXN72+AXN74</f>
        <v>8.1509851006122425</v>
      </c>
      <c r="AXO71" s="195">
        <f>+AXO72+AXO74</f>
        <v>0</v>
      </c>
      <c r="AXP71" s="195">
        <f>+AXP72+AXP74</f>
        <v>0</v>
      </c>
      <c r="AXQ71" s="253">
        <f t="shared" si="63"/>
        <v>8.1509851006122425</v>
      </c>
      <c r="AXR71" s="195">
        <f>+AXR72+AXR74</f>
        <v>0</v>
      </c>
      <c r="AXS71" s="195">
        <f>+AXS72+AXS74</f>
        <v>12.335591109154519</v>
      </c>
      <c r="AXT71" s="195">
        <f>+AXT72+AXT74</f>
        <v>1.7318167405247813</v>
      </c>
      <c r="AXU71" s="195">
        <f>+AXU72+AXU74</f>
        <v>0</v>
      </c>
      <c r="AXV71" s="253">
        <f t="shared" si="64"/>
        <v>14.0674078496793</v>
      </c>
      <c r="AXW71" s="195">
        <f>+AXW72+AXW74</f>
        <v>9.5055940099999994</v>
      </c>
      <c r="AXX71" s="195">
        <f>+AXX72+AXX74</f>
        <v>2.1296796902915451</v>
      </c>
      <c r="AXY71" s="195">
        <f>+AXY72+AXY74</f>
        <v>0</v>
      </c>
      <c r="AXZ71" s="195">
        <f>+AXZ72+AXZ74</f>
        <v>0</v>
      </c>
      <c r="AYA71" s="195">
        <f>+AYA72+AYA74</f>
        <v>1.6357092904081632</v>
      </c>
      <c r="AYB71" s="253">
        <f t="shared" si="65"/>
        <v>13.270982990699709</v>
      </c>
      <c r="AYC71" s="253">
        <f t="shared" si="231"/>
        <v>55.948929631166173</v>
      </c>
      <c r="AYD71" s="195">
        <f>+AYD72+AYD74</f>
        <v>7.3628666100000002</v>
      </c>
      <c r="AYE71" s="195">
        <f>+AYE72+AYE74</f>
        <v>0</v>
      </c>
      <c r="AYF71" s="195">
        <f>+AYF72+AYF74</f>
        <v>0</v>
      </c>
      <c r="AYG71" s="195">
        <f>+AYG72+AYG74</f>
        <v>9.5938800000000005E-2</v>
      </c>
      <c r="AYH71" s="195">
        <f>+AYH72+AYH74</f>
        <v>0.25705260058309037</v>
      </c>
      <c r="AYI71" s="253">
        <f t="shared" si="66"/>
        <v>7.7158580105830907</v>
      </c>
      <c r="AYJ71" s="195">
        <f>+AYJ72+AYJ74</f>
        <v>12.828637592565597</v>
      </c>
      <c r="AYK71" s="195">
        <f>+AYK72+AYK74</f>
        <v>9.6165334399999995</v>
      </c>
      <c r="AYL71" s="195">
        <f>+AYL72+AYL74</f>
        <v>0</v>
      </c>
      <c r="AYM71" s="195">
        <f>+AYM72+AYM74</f>
        <v>0</v>
      </c>
      <c r="AYN71" s="195">
        <f>+AYN72+AYN74</f>
        <v>0</v>
      </c>
      <c r="AYO71" s="253">
        <f t="shared" si="67"/>
        <v>22.445171032565597</v>
      </c>
      <c r="AYP71" s="195">
        <f>+AYP72+AYP74</f>
        <v>0</v>
      </c>
      <c r="AYQ71" s="195">
        <f>+AYQ72+AYQ74</f>
        <v>15.832389950699705</v>
      </c>
      <c r="AYR71" s="195">
        <f>+AYR72+AYR74</f>
        <v>0.80333365999999995</v>
      </c>
      <c r="AYS71" s="195">
        <f>+AYS72+AYS74</f>
        <v>2.7414827988338192E-2</v>
      </c>
      <c r="AYT71" s="195">
        <f>+AYT72+AYT74</f>
        <v>28.102721640000002</v>
      </c>
      <c r="AYU71" s="253">
        <f t="shared" si="68"/>
        <v>44.76586007868805</v>
      </c>
      <c r="AYV71" s="195">
        <f>+AYV72+AYV74</f>
        <v>1.5797185000000002</v>
      </c>
      <c r="AYW71" s="195">
        <f>+AYW72+AYW74</f>
        <v>1.6932687799999999</v>
      </c>
      <c r="AYX71" s="195">
        <f>+AYX72+AYX74</f>
        <v>0</v>
      </c>
      <c r="AYY71" s="253">
        <f t="shared" si="69"/>
        <v>3.2729872800000002</v>
      </c>
      <c r="AYZ71" s="253">
        <f t="shared" si="70"/>
        <v>78.199876401836732</v>
      </c>
      <c r="AZA71" s="195">
        <f>+AZA72+AZA74</f>
        <v>0.75909045959183674</v>
      </c>
      <c r="AZB71" s="195">
        <f>+AZB72+AZB74</f>
        <v>0</v>
      </c>
      <c r="AZC71" s="195">
        <f>+AZC72+AZC74</f>
        <v>1.3528299699999999</v>
      </c>
      <c r="AZD71" s="195">
        <f>+AZD72+AZD74</f>
        <v>1.8721508099999999</v>
      </c>
      <c r="AZE71" s="195">
        <f>+AZE72+AZE74</f>
        <v>0</v>
      </c>
      <c r="AZF71" s="253">
        <f t="shared" si="71"/>
        <v>3.9840712395918367</v>
      </c>
      <c r="AZG71" s="195">
        <f>+AZG72+AZG74</f>
        <v>0.77254077988338188</v>
      </c>
      <c r="AZH71" s="195">
        <f>+AZH72+AZH74</f>
        <v>0.45155148763498543</v>
      </c>
      <c r="AZI71" s="195">
        <f>+AZI72+AZI74</f>
        <v>0</v>
      </c>
      <c r="AZJ71" s="195">
        <f>+AZJ72+AZJ74</f>
        <v>0</v>
      </c>
      <c r="AZK71" s="195">
        <f>+AZK72+AZK74</f>
        <v>0</v>
      </c>
      <c r="AZL71" s="253">
        <f t="shared" si="72"/>
        <v>1.2240922675183672</v>
      </c>
      <c r="AZM71" s="195">
        <f>+AZM72+AZM74</f>
        <v>12.061450659504374</v>
      </c>
      <c r="AZN71" s="195">
        <f>+AZN72+AZN74</f>
        <v>1.1456996798250727</v>
      </c>
      <c r="AZO71" s="195">
        <f>+AZO72+AZO74</f>
        <v>1.2315757005539361</v>
      </c>
      <c r="AZP71" s="195">
        <f>+AZP72+AZP74</f>
        <v>22.5</v>
      </c>
      <c r="AZQ71" s="195">
        <f>+AZQ72+AZQ74</f>
        <v>15.52498501017493</v>
      </c>
      <c r="AZR71" s="253">
        <f t="shared" si="73"/>
        <v>52.463711050058315</v>
      </c>
      <c r="AZS71" s="195">
        <f>+AZS72+AZS74</f>
        <v>14.354405399562685</v>
      </c>
      <c r="AZT71" s="195">
        <f>+AZT72+AZT74</f>
        <v>0</v>
      </c>
      <c r="AZU71" s="195">
        <f>+AZU72+AZU74</f>
        <v>3.398321E-2</v>
      </c>
      <c r="AZV71" s="195">
        <f>+AZV72+AZV74</f>
        <v>0.4206414906705539</v>
      </c>
      <c r="AZW71" s="195">
        <f>+AZW72+AZW74</f>
        <v>11.779815029999998</v>
      </c>
      <c r="AZX71" s="253">
        <f t="shared" si="74"/>
        <v>26.588845130233238</v>
      </c>
      <c r="AZY71" s="195">
        <f>+AZY72+AZY74</f>
        <v>0.95669581274052473</v>
      </c>
      <c r="AZZ71" s="195">
        <f>+AZZ72+AZZ74</f>
        <v>1.4196063184563266</v>
      </c>
      <c r="BAA71" s="253">
        <f t="shared" si="75"/>
        <v>2.3763021311968515</v>
      </c>
      <c r="BAB71" s="253">
        <f t="shared" si="76"/>
        <v>86.637021818598612</v>
      </c>
      <c r="BAC71" s="195">
        <f>+BAC72+BAC74</f>
        <v>3.6482879999999995E-2</v>
      </c>
      <c r="BAD71" s="195">
        <f>+BAD72+BAD74</f>
        <v>0</v>
      </c>
      <c r="BAE71" s="195">
        <f>+BAE72+BAE74</f>
        <v>0</v>
      </c>
      <c r="BAF71" s="253">
        <f t="shared" si="77"/>
        <v>3.6482879999999995E-2</v>
      </c>
      <c r="BAG71" s="195">
        <f>+BAG72+BAG74</f>
        <v>7.8700634399999991</v>
      </c>
      <c r="BAH71" s="195">
        <f>+BAH72+BAH74</f>
        <v>0</v>
      </c>
      <c r="BAI71" s="195">
        <f>+BAI72+BAI74</f>
        <v>0</v>
      </c>
      <c r="BAJ71" s="195">
        <f>+BAJ72+BAJ74</f>
        <v>4.1326062099999996</v>
      </c>
      <c r="BAK71" s="253">
        <f t="shared" si="78"/>
        <v>12.002669649999998</v>
      </c>
      <c r="BAL71" s="195">
        <f>+BAL72+BAL74</f>
        <v>4.8506467899999999</v>
      </c>
      <c r="BAM71" s="195">
        <f>+BAM72+BAM74</f>
        <v>0</v>
      </c>
      <c r="BAN71" s="195">
        <f>+BAN72+BAN74</f>
        <v>7.7017554417201168</v>
      </c>
      <c r="BAO71" s="195">
        <f>+BAO72+BAO74</f>
        <v>0</v>
      </c>
      <c r="BAP71" s="195">
        <f>+BAP72+BAP74</f>
        <v>0</v>
      </c>
      <c r="BAQ71" s="253">
        <f t="shared" si="79"/>
        <v>12.552402231720116</v>
      </c>
      <c r="BAR71" s="195">
        <f>+BAR72+BAR74</f>
        <v>20.613026820437319</v>
      </c>
      <c r="BAS71" s="195">
        <f>+BAS72+BAS74</f>
        <v>0</v>
      </c>
      <c r="BAT71" s="195">
        <f>+BAT72+BAT74</f>
        <v>1.0088465805247813</v>
      </c>
      <c r="BAU71" s="195">
        <f>+BAU72+BAU74</f>
        <v>0</v>
      </c>
      <c r="BAV71" s="195">
        <f>+BAV72+BAV74</f>
        <v>2.1986271176722743</v>
      </c>
      <c r="BAW71" s="253">
        <f t="shared" si="80"/>
        <v>23.820500518634375</v>
      </c>
      <c r="BAX71" s="195">
        <f>+BAX72+BAX74</f>
        <v>0.52214968000000006</v>
      </c>
      <c r="BAY71" s="195">
        <f>+BAY72+BAY74</f>
        <v>12.1875</v>
      </c>
      <c r="BAZ71" s="195">
        <f>+BAZ72+BAZ74</f>
        <v>0.92446189067055384</v>
      </c>
      <c r="BBA71" s="195">
        <f>+BBA72+BBA74</f>
        <v>0</v>
      </c>
      <c r="BBB71" s="253">
        <f t="shared" si="81"/>
        <v>13.634111570670553</v>
      </c>
      <c r="BBC71" s="253">
        <f t="shared" si="82"/>
        <v>62.046166851025042</v>
      </c>
      <c r="BBD71" s="195">
        <f>+BBD72+BBD74</f>
        <v>4.1477075694460641</v>
      </c>
      <c r="BBE71" s="195">
        <f>+BBE72+BBE74</f>
        <v>0</v>
      </c>
      <c r="BBF71" s="195">
        <f>+BBF72+BBF74</f>
        <v>0.12402713999999999</v>
      </c>
      <c r="BBG71" s="195">
        <f>+BBG72+BBG74</f>
        <v>0</v>
      </c>
      <c r="BBH71" s="195">
        <f>+BBH72+BBH74</f>
        <v>1.9851924699999999</v>
      </c>
      <c r="BBI71" s="253">
        <f t="shared" si="83"/>
        <v>6.2569271794460644</v>
      </c>
      <c r="BBJ71" s="195">
        <f>+BBJ72+BBJ74</f>
        <v>2.9322924299999999</v>
      </c>
      <c r="BBK71" s="195">
        <f>+BBK72+BBK74</f>
        <v>0</v>
      </c>
      <c r="BBL71" s="195">
        <f>+BBL72+BBL74</f>
        <v>3.9941612399999999</v>
      </c>
      <c r="BBM71" s="195">
        <f>+BBM72+BBM74</f>
        <v>0</v>
      </c>
      <c r="BBN71" s="195">
        <f>+BBN72+BBN74</f>
        <v>6.7689840418295919</v>
      </c>
      <c r="BBO71" s="253">
        <f t="shared" si="84"/>
        <v>13.695437711829591</v>
      </c>
      <c r="BBP71" s="195">
        <f>+BBP72+BBP74</f>
        <v>3.6305798197376093</v>
      </c>
      <c r="BBQ71" s="195">
        <f>+BBQ72+BBQ74</f>
        <v>0.45148735787801747</v>
      </c>
      <c r="BBR71" s="195">
        <f>+BBR72+BBR74</f>
        <v>3.9171780800000002</v>
      </c>
      <c r="BBS71" s="195">
        <f>+BBS72+BBS74</f>
        <v>0</v>
      </c>
      <c r="BBT71" s="195">
        <f>+BBT72+BBT74</f>
        <v>1.0756835300000001</v>
      </c>
      <c r="BBU71" s="253">
        <f t="shared" si="85"/>
        <v>9.0749287876156259</v>
      </c>
      <c r="BBV71" s="195">
        <f>+BBV72+BBV74</f>
        <v>1.5633790000000002E-2</v>
      </c>
      <c r="BBW71" s="195">
        <f>+BBW72+BBW74</f>
        <v>9.1667223200000016</v>
      </c>
      <c r="BBX71" s="195">
        <f>+BBX72+BBX74</f>
        <v>4.3621984408454813</v>
      </c>
      <c r="BBY71" s="195">
        <f>+BBY72+BBY74</f>
        <v>4.86915633</v>
      </c>
      <c r="BBZ71" s="195">
        <f>+BBZ72+BBZ74</f>
        <v>0.14693609037900873</v>
      </c>
      <c r="BCA71" s="253">
        <f t="shared" si="86"/>
        <v>18.560646971224489</v>
      </c>
      <c r="BCB71" s="253">
        <f t="shared" si="87"/>
        <v>47.587940650115769</v>
      </c>
      <c r="BCC71" s="195">
        <f>+BCC72+BCC74</f>
        <v>9.3798014703790074</v>
      </c>
      <c r="BCD71" s="195">
        <f>+BCD72+BCD74</f>
        <v>1.7021746800583091</v>
      </c>
      <c r="BCE71" s="195">
        <f>+BCE72+BCE74</f>
        <v>0</v>
      </c>
      <c r="BCF71" s="195">
        <f>+BCF72+BCF74</f>
        <v>0</v>
      </c>
      <c r="BCG71" s="195">
        <f>+BCG72+BCG74</f>
        <v>0.26059272</v>
      </c>
      <c r="BCH71" s="253">
        <f t="shared" si="88"/>
        <v>11.342568870437317</v>
      </c>
      <c r="BCI71" s="195">
        <f>+BCI72+BCI74</f>
        <v>2.70797365</v>
      </c>
      <c r="BCJ71" s="195">
        <f>+BCJ72+BCJ74</f>
        <v>13.95229475</v>
      </c>
      <c r="BCK71" s="195">
        <f>+BCK72+BCK74</f>
        <v>0</v>
      </c>
      <c r="BCL71" s="195">
        <f>+BCL72+BCL74</f>
        <v>0.93143489067055374</v>
      </c>
      <c r="BCM71" s="253">
        <f t="shared" si="232"/>
        <v>17.591703290670555</v>
      </c>
      <c r="BCN71" s="195">
        <v>15.364022610000003</v>
      </c>
      <c r="BCO71" s="195">
        <v>4.3541535600000003</v>
      </c>
      <c r="BCP71" s="195">
        <v>9.5623165600000011</v>
      </c>
      <c r="BCQ71" s="195">
        <v>2.34149787</v>
      </c>
      <c r="BCR71" s="195">
        <v>1.5819449699999999</v>
      </c>
      <c r="BCS71" s="253">
        <f t="shared" si="89"/>
        <v>33.203935570000006</v>
      </c>
      <c r="BCT71" s="195">
        <v>13.20173247</v>
      </c>
      <c r="BCU71" s="195"/>
      <c r="BCV71" s="195">
        <v>0.12790334</v>
      </c>
      <c r="BCW71" s="195"/>
      <c r="BCX71" s="253">
        <f t="shared" si="90"/>
        <v>13.329635809999999</v>
      </c>
      <c r="BCY71" s="253"/>
      <c r="BCZ71" s="253">
        <v>1.47405549</v>
      </c>
      <c r="BDA71" s="253">
        <f t="shared" si="91"/>
        <v>1.47405549</v>
      </c>
      <c r="BDB71" s="253">
        <f t="shared" si="92"/>
        <v>76.941899031107866</v>
      </c>
      <c r="BDC71" s="253"/>
      <c r="BDD71" s="253"/>
      <c r="BDE71" s="253">
        <v>0.82712571999999995</v>
      </c>
      <c r="BDF71" s="253">
        <f t="shared" si="233"/>
        <v>0.82712571999999995</v>
      </c>
      <c r="BDG71" s="253">
        <v>2.1497979100000002</v>
      </c>
      <c r="BDH71" s="253">
        <v>10.5595967</v>
      </c>
      <c r="BDI71" s="253">
        <v>0.70647813999999998</v>
      </c>
      <c r="BDJ71" s="253">
        <v>5.38256318</v>
      </c>
      <c r="BDK71" s="253">
        <v>0.61032140000000001</v>
      </c>
      <c r="BDL71" s="253">
        <f t="shared" si="93"/>
        <v>19.40875733</v>
      </c>
      <c r="BDM71" s="253"/>
      <c r="BDN71" s="253"/>
      <c r="BDO71" s="253">
        <v>11.998249749999999</v>
      </c>
      <c r="BDP71" s="253"/>
      <c r="BDQ71" s="253">
        <f t="shared" si="94"/>
        <v>11.998249749999999</v>
      </c>
      <c r="BDR71" s="253">
        <v>1.5167757000000002</v>
      </c>
      <c r="BDS71" s="253">
        <v>11.404806034985423</v>
      </c>
      <c r="BDT71" s="253">
        <v>0</v>
      </c>
      <c r="BDU71" s="253">
        <v>3.4755372695043736</v>
      </c>
      <c r="BDV71" s="253">
        <v>0</v>
      </c>
      <c r="BDW71" s="253">
        <f t="shared" si="95"/>
        <v>16.397119004489795</v>
      </c>
      <c r="BDX71" s="253">
        <v>9.1364760100000009</v>
      </c>
      <c r="BDY71" s="253">
        <v>2.0849901205539361</v>
      </c>
      <c r="BDZ71" s="253">
        <v>0</v>
      </c>
      <c r="BEA71" s="253">
        <v>0</v>
      </c>
      <c r="BEB71" s="253">
        <v>0.54384886880466465</v>
      </c>
      <c r="BEC71" s="253">
        <f t="shared" si="96"/>
        <v>11.765314999358601</v>
      </c>
      <c r="BED71" s="253">
        <f t="shared" si="97"/>
        <v>60.396566803848394</v>
      </c>
      <c r="BEE71" s="253">
        <v>7.0905317700000001</v>
      </c>
      <c r="BEF71" s="253">
        <v>0</v>
      </c>
      <c r="BEG71" s="253">
        <v>0.13270832944606414</v>
      </c>
      <c r="BEH71" s="253">
        <v>9.4889089999999995E-2</v>
      </c>
      <c r="BEI71" s="253">
        <f t="shared" si="98"/>
        <v>7.3181291894460641</v>
      </c>
      <c r="BEJ71" s="253">
        <v>12.619928111661807</v>
      </c>
      <c r="BEK71" s="253">
        <v>9.3390398899999987</v>
      </c>
      <c r="BEL71" s="253">
        <v>0</v>
      </c>
      <c r="BEM71" s="253">
        <v>0</v>
      </c>
      <c r="BEN71" s="253">
        <v>0</v>
      </c>
      <c r="BEO71" s="253">
        <f t="shared" si="99"/>
        <v>21.958968001661805</v>
      </c>
      <c r="BEP71" s="253">
        <v>19.728644380553938</v>
      </c>
      <c r="BEQ71" s="253">
        <v>4.477729730000001</v>
      </c>
      <c r="BER71" s="253">
        <v>0.77171950999999994</v>
      </c>
      <c r="BES71" s="253">
        <v>3.0767247813411079E-2</v>
      </c>
      <c r="BET71" s="253">
        <v>27.67422139</v>
      </c>
      <c r="BEU71" s="253">
        <f t="shared" si="234"/>
        <v>52.683082258367349</v>
      </c>
      <c r="BEV71" s="253">
        <v>0.91900181999999986</v>
      </c>
      <c r="BEW71" s="253">
        <v>0</v>
      </c>
      <c r="BEX71" s="253">
        <v>0.60985490999999992</v>
      </c>
      <c r="BEY71" s="253">
        <v>1.6662065202040817</v>
      </c>
      <c r="BEZ71" s="253">
        <v>0</v>
      </c>
      <c r="BFA71" s="253">
        <f t="shared" si="100"/>
        <v>3.1950632502040817</v>
      </c>
      <c r="BFB71" s="253">
        <v>0</v>
      </c>
      <c r="BFC71" s="253">
        <f t="shared" si="101"/>
        <v>0</v>
      </c>
      <c r="BFD71" s="253">
        <f t="shared" si="235"/>
        <v>85.155242699679306</v>
      </c>
      <c r="BFE71" s="253">
        <v>0.76232935973760929</v>
      </c>
      <c r="BFF71" s="253">
        <v>0</v>
      </c>
      <c r="BFG71" s="253">
        <v>0</v>
      </c>
      <c r="BFH71" s="253">
        <v>1.3436253300000001</v>
      </c>
      <c r="BFI71" s="253">
        <f t="shared" si="102"/>
        <v>2.1059546897376094</v>
      </c>
      <c r="BFJ71" s="253">
        <v>0</v>
      </c>
      <c r="BFK71" s="253">
        <v>2.4372203595043729</v>
      </c>
      <c r="BFL71" s="253">
        <v>0</v>
      </c>
      <c r="BFM71" s="253">
        <v>0.45700174516204078</v>
      </c>
      <c r="BFN71" s="253">
        <v>0</v>
      </c>
      <c r="BFO71" s="253">
        <f t="shared" si="103"/>
        <v>2.8942221046664138</v>
      </c>
      <c r="BFP71" s="253">
        <v>0.17322075072886298</v>
      </c>
      <c r="BFQ71" s="253">
        <v>11.041968317842565</v>
      </c>
      <c r="BFR71" s="253">
        <v>0</v>
      </c>
      <c r="BFS71" s="253">
        <v>1.1394076795918369</v>
      </c>
      <c r="BFT71" s="253">
        <v>24.150907279766763</v>
      </c>
      <c r="BFU71" s="253">
        <f t="shared" si="236"/>
        <v>36.50550402793003</v>
      </c>
      <c r="BFV71" s="253">
        <v>24.899512530000003</v>
      </c>
      <c r="BFW71" s="253">
        <v>3.4418788906413997</v>
      </c>
      <c r="BFX71" s="253">
        <v>1.4641335099999999</v>
      </c>
      <c r="BFY71" s="253">
        <v>0</v>
      </c>
      <c r="BFZ71" s="253">
        <v>3.385341E-2</v>
      </c>
      <c r="BGA71" s="253">
        <f t="shared" si="104"/>
        <v>29.839378340641399</v>
      </c>
      <c r="BGB71" s="253">
        <v>11.54800689979592</v>
      </c>
      <c r="BGC71" s="253">
        <v>0.59571824000000007</v>
      </c>
      <c r="BGD71" s="253">
        <v>1.9263786103406264</v>
      </c>
      <c r="BGE71" s="253">
        <f t="shared" si="105"/>
        <v>14.070103750136546</v>
      </c>
      <c r="BGF71" s="253">
        <f t="shared" si="237"/>
        <v>85.415162913111999</v>
      </c>
      <c r="BGG71" s="253">
        <v>3.7226339999999997E-2</v>
      </c>
      <c r="BGH71" s="253">
        <v>0</v>
      </c>
      <c r="BGI71" s="253">
        <f t="shared" si="106"/>
        <v>3.7226339999999997E-2</v>
      </c>
      <c r="BGJ71" s="253">
        <v>7.3373870300000004</v>
      </c>
      <c r="BGK71" s="253">
        <v>0</v>
      </c>
      <c r="BGL71" s="253">
        <v>0</v>
      </c>
      <c r="BGM71" s="253">
        <v>0</v>
      </c>
      <c r="BGN71" s="253">
        <v>4.0866279802332368</v>
      </c>
      <c r="BGO71" s="253">
        <f t="shared" si="107"/>
        <v>11.424015010233237</v>
      </c>
      <c r="BGP71" s="253">
        <v>0</v>
      </c>
      <c r="BGQ71" s="253">
        <v>4.7678256000000001</v>
      </c>
      <c r="BGR71" s="253">
        <v>0</v>
      </c>
      <c r="BGS71" s="253">
        <v>6.1138716211661821</v>
      </c>
      <c r="BGT71" s="253">
        <v>0</v>
      </c>
      <c r="BGU71" s="253">
        <f t="shared" si="108"/>
        <v>10.881697221166181</v>
      </c>
      <c r="BGV71" s="253">
        <v>19.332723149854232</v>
      </c>
      <c r="BGW71" s="253">
        <v>0</v>
      </c>
      <c r="BGX71" s="253">
        <v>0</v>
      </c>
      <c r="BGY71" s="253">
        <v>0.96573032999999997</v>
      </c>
      <c r="BGZ71" s="253">
        <v>0</v>
      </c>
      <c r="BHA71" s="253">
        <f t="shared" si="109"/>
        <v>20.298453479854231</v>
      </c>
      <c r="BHB71" s="253">
        <v>2.7735854072590085</v>
      </c>
      <c r="BHC71" s="253">
        <v>0</v>
      </c>
      <c r="BHD71" s="253">
        <v>12.1875</v>
      </c>
      <c r="BHE71" s="253">
        <v>0.78439904956268225</v>
      </c>
      <c r="BHF71" s="253">
        <v>0</v>
      </c>
      <c r="BHG71" s="253">
        <f t="shared" si="110"/>
        <v>15.745484456821691</v>
      </c>
      <c r="BHH71" s="253">
        <f t="shared" si="111"/>
        <v>58.386876508075339</v>
      </c>
      <c r="BHI71" s="253">
        <v>0</v>
      </c>
      <c r="BHJ71" s="253">
        <v>1.8118918396501458</v>
      </c>
      <c r="BHK71" s="253">
        <v>0</v>
      </c>
      <c r="BHL71" s="253">
        <v>0.12335984999999999</v>
      </c>
      <c r="BHM71" s="253">
        <f t="shared" si="112"/>
        <v>1.9352516896501457</v>
      </c>
      <c r="BHN71" s="253">
        <v>1.6561988000000001</v>
      </c>
      <c r="BHO71" s="253">
        <v>2.8191272893877555</v>
      </c>
      <c r="BHP71" s="253">
        <v>0</v>
      </c>
      <c r="BHQ71" s="253">
        <v>0</v>
      </c>
      <c r="BHR71" s="253">
        <v>3.6791583700000001</v>
      </c>
      <c r="BHS71" s="253">
        <f t="shared" si="113"/>
        <v>8.1544844593877563</v>
      </c>
      <c r="BHT71" s="253">
        <v>8.8709930800583088</v>
      </c>
      <c r="BHU71" s="253">
        <v>4.3921693789056269</v>
      </c>
      <c r="BHV71" s="253">
        <v>0</v>
      </c>
      <c r="BHW71" s="253">
        <v>0</v>
      </c>
      <c r="BHX71" s="253">
        <v>3.5769550499999996</v>
      </c>
      <c r="BHY71" s="253">
        <f t="shared" si="114"/>
        <v>16.840117508963935</v>
      </c>
      <c r="BHZ71" s="253">
        <v>2.1068393099999998</v>
      </c>
      <c r="BIA71" s="253">
        <v>0</v>
      </c>
      <c r="BIB71" s="253">
        <v>4.4928622992419829</v>
      </c>
      <c r="BIC71" s="253">
        <v>0</v>
      </c>
      <c r="BID71" s="253">
        <v>8.0432356002332366</v>
      </c>
      <c r="BIE71" s="253">
        <f t="shared" si="115"/>
        <v>14.642937209475219</v>
      </c>
      <c r="BIF71" s="253">
        <v>8.2987921500000006</v>
      </c>
      <c r="BIG71" s="253">
        <f t="shared" si="116"/>
        <v>8.2987921500000006</v>
      </c>
      <c r="BIH71" s="253">
        <f t="shared" si="117"/>
        <v>49.871583017477064</v>
      </c>
      <c r="BII71" s="253">
        <v>5.2854400800583088</v>
      </c>
      <c r="BIJ71" s="253">
        <v>1.652163749562682</v>
      </c>
      <c r="BIK71" s="253">
        <v>0</v>
      </c>
      <c r="BIL71" s="253">
        <v>0</v>
      </c>
      <c r="BIM71" s="253">
        <f t="shared" si="118"/>
        <v>6.9376038296209908</v>
      </c>
      <c r="BIN71" s="253">
        <v>2.7714111400000001</v>
      </c>
      <c r="BIO71" s="253">
        <v>0</v>
      </c>
      <c r="BIP71" s="253">
        <v>12.710688800000002</v>
      </c>
      <c r="BIQ71" s="253">
        <v>0</v>
      </c>
      <c r="BIR71" s="253">
        <v>0</v>
      </c>
      <c r="BIS71" s="253">
        <f t="shared" si="119"/>
        <v>15.482099940000001</v>
      </c>
      <c r="BIT71" s="253">
        <v>9.5142950193586007</v>
      </c>
      <c r="BIU71" s="253">
        <v>5.4218806107580173</v>
      </c>
      <c r="BIV71" s="253">
        <v>3.8109776499999994</v>
      </c>
      <c r="BIW71" s="253">
        <v>8.3998823500000004</v>
      </c>
      <c r="BIX71" s="253">
        <v>2.10562563</v>
      </c>
      <c r="BIY71" s="253">
        <f t="shared" si="120"/>
        <v>29.252661260116618</v>
      </c>
      <c r="BIZ71" s="253">
        <v>14.080842200349855</v>
      </c>
      <c r="BJA71" s="253">
        <v>0</v>
      </c>
      <c r="BJB71" s="253">
        <v>5.9791670553935854E-2</v>
      </c>
      <c r="BJC71" s="253">
        <v>0</v>
      </c>
      <c r="BJD71" s="253">
        <f t="shared" si="121"/>
        <v>14.140633870903791</v>
      </c>
      <c r="BJE71" s="253">
        <v>5.6414740524781334E-2</v>
      </c>
      <c r="BJF71" s="253">
        <v>0</v>
      </c>
      <c r="BJG71" s="253">
        <v>1.6387234092219241</v>
      </c>
      <c r="BJH71" s="253">
        <v>0</v>
      </c>
      <c r="BJI71" s="253">
        <f t="shared" si="122"/>
        <v>1.6951381497467053</v>
      </c>
      <c r="BJJ71" s="253">
        <f t="shared" si="123"/>
        <v>67.5081370503881</v>
      </c>
      <c r="BJK71" s="253">
        <f t="shared" si="238"/>
        <v>814.09540337643034</v>
      </c>
      <c r="BJL71" s="253">
        <v>0.80179967000000008</v>
      </c>
      <c r="BJM71" s="253">
        <v>0</v>
      </c>
      <c r="BJN71" s="253">
        <v>2.1735838702623904</v>
      </c>
      <c r="BJO71" s="253">
        <v>9.585673340233237</v>
      </c>
      <c r="BJP71" s="253">
        <v>0.70426980000000006</v>
      </c>
      <c r="BJQ71" s="253">
        <f t="shared" si="124"/>
        <v>13.265326680495628</v>
      </c>
      <c r="BJR71" s="253">
        <v>5.434918700524781</v>
      </c>
      <c r="BJS71" s="253">
        <v>0</v>
      </c>
      <c r="BJT71" s="253">
        <v>0</v>
      </c>
      <c r="BJU71" s="253">
        <v>0</v>
      </c>
      <c r="BJV71" s="253">
        <v>13.059047369562684</v>
      </c>
      <c r="BJW71" s="253">
        <f t="shared" si="125"/>
        <v>18.493966070087467</v>
      </c>
      <c r="BJX71" s="253">
        <v>0</v>
      </c>
      <c r="BJY71" s="253">
        <v>1.5084673702332361</v>
      </c>
      <c r="BJZ71" s="253">
        <v>0</v>
      </c>
      <c r="BKA71" s="253">
        <v>11.896420613702624</v>
      </c>
      <c r="BKB71" s="253">
        <f t="shared" si="126"/>
        <v>13.404887983935859</v>
      </c>
      <c r="BKC71" s="253">
        <v>3.6369936493586001</v>
      </c>
      <c r="BKD71" s="253">
        <v>6.5517865100000003</v>
      </c>
      <c r="BKE71" s="253">
        <v>1.5695047099999999</v>
      </c>
      <c r="BKF71" s="253">
        <v>2.075021500612245</v>
      </c>
      <c r="BKG71" s="253">
        <v>0.53082894460641405</v>
      </c>
      <c r="BKH71" s="253">
        <f t="shared" si="127"/>
        <v>14.364135314577259</v>
      </c>
      <c r="BKI71" s="253">
        <f t="shared" si="128"/>
        <v>59.528316049096212</v>
      </c>
      <c r="BKJ71" s="253">
        <v>0</v>
      </c>
      <c r="BKK71" s="253">
        <v>0</v>
      </c>
      <c r="BKL71" s="253">
        <v>6.2873064899999997</v>
      </c>
      <c r="BKM71" s="253">
        <v>0</v>
      </c>
      <c r="BKN71" s="253">
        <v>0.14825459037900873</v>
      </c>
      <c r="BKO71" s="253">
        <f t="shared" si="129"/>
        <v>6.4355610803790082</v>
      </c>
      <c r="BKP71" s="253">
        <v>7.977200099475219</v>
      </c>
      <c r="BKQ71" s="253">
        <v>2.54306886</v>
      </c>
      <c r="BKR71" s="253">
        <v>1.1423229677551019</v>
      </c>
      <c r="BKS71" s="253">
        <v>8.3799830799999988</v>
      </c>
      <c r="BKT71" s="253">
        <v>0</v>
      </c>
      <c r="BKU71" s="253">
        <f t="shared" si="130"/>
        <v>20.042575007230319</v>
      </c>
      <c r="BKV71" s="253">
        <v>20.859849180962101</v>
      </c>
      <c r="BKW71" s="253">
        <v>4.0111968100000004</v>
      </c>
      <c r="BKX71" s="253">
        <v>15.562675459999999</v>
      </c>
      <c r="BKY71" s="253">
        <f t="shared" si="131"/>
        <v>40.433721450962103</v>
      </c>
      <c r="BKZ71" s="253">
        <v>12.500810567551021</v>
      </c>
      <c r="BLA71" s="253">
        <v>0</v>
      </c>
      <c r="BLB71" s="253">
        <v>0.90264347</v>
      </c>
      <c r="BLC71" s="253">
        <v>0</v>
      </c>
      <c r="BLD71" s="253">
        <v>0.56929016999999993</v>
      </c>
      <c r="BLE71" s="253">
        <f t="shared" si="132"/>
        <v>13.97274420755102</v>
      </c>
      <c r="BLF71" s="196">
        <f t="shared" si="133"/>
        <v>80.884601746122456</v>
      </c>
      <c r="BLG71" s="253">
        <v>2.4152924318367344</v>
      </c>
      <c r="BLH71" s="253">
        <v>0</v>
      </c>
      <c r="BLI71" s="253">
        <v>0</v>
      </c>
      <c r="BLJ71" s="253">
        <v>1.3288096200000001</v>
      </c>
      <c r="BLK71" s="253">
        <v>1.6986637599999999</v>
      </c>
      <c r="BLL71" s="253">
        <f t="shared" si="134"/>
        <v>5.4427658118367344</v>
      </c>
      <c r="BLM71" s="253"/>
      <c r="BLN71" s="253"/>
      <c r="BLO71" s="253">
        <v>0.41562811</v>
      </c>
      <c r="BLP71" s="253"/>
      <c r="BLQ71" s="253"/>
      <c r="BLR71" s="196">
        <f t="shared" si="135"/>
        <v>0.41562811</v>
      </c>
      <c r="BLS71" s="253">
        <v>10.241298950000001</v>
      </c>
      <c r="BLT71" s="253"/>
      <c r="BLU71" s="253">
        <v>1.1230396699999998</v>
      </c>
      <c r="BLV71" s="253">
        <v>0.33739790000000003</v>
      </c>
      <c r="BLW71" s="253">
        <v>35.939432360000005</v>
      </c>
      <c r="BLX71" s="196">
        <f t="shared" si="239"/>
        <v>47.641168880000009</v>
      </c>
      <c r="BLY71" s="253">
        <v>15.404162080000001</v>
      </c>
      <c r="BLZ71" s="253">
        <v>1.3852952600000001</v>
      </c>
      <c r="BMA71" s="253"/>
      <c r="BMB71" s="253">
        <v>3.3462850000000002E-2</v>
      </c>
      <c r="BMC71" s="253">
        <v>0.41319434999999999</v>
      </c>
      <c r="BMD71" s="196">
        <f t="shared" si="136"/>
        <v>17.236114540000003</v>
      </c>
      <c r="BME71" s="253">
        <v>12.798145919999998</v>
      </c>
      <c r="BMF71" s="253">
        <v>0.10979855000000001</v>
      </c>
      <c r="BMG71" s="253">
        <v>1.7667043200000003</v>
      </c>
      <c r="BMH71" s="196">
        <f t="shared" si="137"/>
        <v>14.674648789999999</v>
      </c>
      <c r="BMI71" s="196">
        <f t="shared" si="138"/>
        <v>85.41032613183674</v>
      </c>
      <c r="BMJ71" s="253">
        <v>3.7992219999999993E-2</v>
      </c>
      <c r="BMK71" s="196">
        <f t="shared" si="139"/>
        <v>3.7992219999999993E-2</v>
      </c>
      <c r="BML71" s="253">
        <v>7.3242745199999995</v>
      </c>
      <c r="BMM71" s="253"/>
      <c r="BMN71" s="253"/>
      <c r="BMO71" s="253"/>
      <c r="BMP71" s="253">
        <v>4.0854033300000001</v>
      </c>
      <c r="BMQ71" s="196">
        <f t="shared" si="140"/>
        <v>11.40967785</v>
      </c>
      <c r="BMR71" s="253">
        <v>4.6659327600000005</v>
      </c>
      <c r="BMS71" s="253">
        <v>0.05</v>
      </c>
      <c r="BMT71" s="253"/>
      <c r="BMU71" s="253">
        <v>5.5615334800000005</v>
      </c>
      <c r="BMV71" s="253"/>
      <c r="BMW71" s="196">
        <f t="shared" si="141"/>
        <v>10.277466240000001</v>
      </c>
      <c r="BMX71" s="253">
        <v>3.1491347599999999</v>
      </c>
      <c r="BMY71" s="253">
        <v>14.981509880000001</v>
      </c>
      <c r="BMZ71" s="253"/>
      <c r="BNA71" s="253">
        <v>0.95554863999999995</v>
      </c>
      <c r="BNB71" s="253"/>
      <c r="BNC71" s="196">
        <f t="shared" si="142"/>
        <v>19.08619328</v>
      </c>
      <c r="BND71" s="253">
        <v>2.5291593399999996</v>
      </c>
      <c r="BNE71" s="253"/>
      <c r="BNF71" s="253">
        <v>12.1875</v>
      </c>
      <c r="BNG71" s="253">
        <v>0.60412283</v>
      </c>
      <c r="BNH71" s="253"/>
      <c r="BNI71" s="196">
        <f t="shared" si="143"/>
        <v>15.320782169999999</v>
      </c>
      <c r="BNJ71" s="196">
        <f t="shared" si="144"/>
        <v>56.132111760000001</v>
      </c>
      <c r="BNK71" s="253">
        <v>1.9692422700000001</v>
      </c>
      <c r="BNL71" s="253">
        <v>4.0570834100000006</v>
      </c>
      <c r="BNM71" s="253"/>
      <c r="BNN71" s="253">
        <v>0.12245908000000001</v>
      </c>
      <c r="BNO71" s="253"/>
      <c r="BNP71" s="196">
        <f t="shared" si="145"/>
        <v>6.1487847600000007</v>
      </c>
      <c r="BNQ71" s="253">
        <v>4.4346171000000005</v>
      </c>
      <c r="BNR71" s="253"/>
      <c r="BNS71" s="253"/>
      <c r="BNT71" s="253">
        <v>3.5442728299999997</v>
      </c>
      <c r="BNU71" s="253"/>
      <c r="BNV71" s="196">
        <f t="shared" si="146"/>
        <v>7.9788899300000002</v>
      </c>
      <c r="BNW71" s="253">
        <v>15.82623134</v>
      </c>
      <c r="BNX71" s="253">
        <v>0.48195679999999996</v>
      </c>
      <c r="BNY71" s="253"/>
      <c r="BNZ71" s="253">
        <v>3.4459187499999997</v>
      </c>
      <c r="BOA71" s="253"/>
      <c r="BOB71" s="196">
        <f t="shared" si="147"/>
        <v>19.754106889999999</v>
      </c>
      <c r="BOC71" s="253">
        <v>2.0722041</v>
      </c>
      <c r="BOD71" s="253">
        <v>4.6300922999999994</v>
      </c>
      <c r="BOE71" s="253">
        <v>3.6701000800000001</v>
      </c>
      <c r="BOF71" s="253">
        <v>4.3035907099999999</v>
      </c>
      <c r="BOG71" s="253">
        <v>4.7432921500000003</v>
      </c>
      <c r="BOH71" s="196">
        <f t="shared" si="148"/>
        <v>19.419279339999999</v>
      </c>
      <c r="BOI71" s="253"/>
      <c r="BOJ71" s="196">
        <f t="shared" si="149"/>
        <v>0</v>
      </c>
      <c r="BOK71" s="196">
        <f t="shared" si="150"/>
        <v>53.301060919999998</v>
      </c>
      <c r="BOL71" s="253">
        <v>13.113689829999998</v>
      </c>
      <c r="BOM71" s="253">
        <v>1.6230528100000001</v>
      </c>
      <c r="BON71" s="253"/>
      <c r="BOO71" s="196">
        <f t="shared" si="240"/>
        <v>14.736742639999999</v>
      </c>
      <c r="BOP71" s="196">
        <v>2.7200139100000005</v>
      </c>
      <c r="BOQ71" s="196"/>
      <c r="BOR71" s="196">
        <v>12.411724060000001</v>
      </c>
      <c r="BOS71" s="196"/>
      <c r="BOT71" s="196"/>
      <c r="BOU71" s="196">
        <f t="shared" si="151"/>
        <v>15.131737970000001</v>
      </c>
      <c r="BOV71" s="196">
        <v>12.04489517</v>
      </c>
      <c r="BOW71" s="196">
        <v>7.7991939100000005</v>
      </c>
      <c r="BOX71" s="196">
        <v>4.0274578999999999</v>
      </c>
      <c r="BOY71" s="196">
        <v>8.2316929900000009</v>
      </c>
      <c r="BOZ71" s="196"/>
      <c r="BPA71" s="196">
        <v>2.1919344600000001</v>
      </c>
      <c r="BPB71" s="196">
        <f t="shared" si="152"/>
        <v>34.295174429999996</v>
      </c>
      <c r="BPC71" s="196">
        <v>2.5154394900000003</v>
      </c>
      <c r="BPD71" s="196">
        <v>0.26772186999999997</v>
      </c>
      <c r="BPE71" s="196"/>
      <c r="BPF71" s="196">
        <v>4.8778169999999996E-2</v>
      </c>
      <c r="BPG71" s="196">
        <f t="shared" si="153"/>
        <v>2.8319395300000001</v>
      </c>
      <c r="BPH71" s="196"/>
      <c r="BPI71" s="196"/>
      <c r="BPJ71" s="196">
        <v>1.6053047899999997</v>
      </c>
      <c r="BPK71" s="196">
        <f t="shared" si="154"/>
        <v>1.6053047899999997</v>
      </c>
      <c r="BPL71" s="196">
        <f t="shared" si="155"/>
        <v>68.60089936</v>
      </c>
      <c r="BPM71" s="196"/>
      <c r="BPN71" s="196"/>
      <c r="BPO71" s="196">
        <f t="shared" si="156"/>
        <v>0</v>
      </c>
      <c r="BPP71" s="196"/>
      <c r="BPQ71" s="196">
        <v>5.3130337000000001</v>
      </c>
      <c r="BPR71" s="196">
        <v>9.3877158600000001</v>
      </c>
      <c r="BPS71" s="196">
        <v>0.69641506999999991</v>
      </c>
      <c r="BPT71" s="196">
        <v>4.9005956900000003</v>
      </c>
      <c r="BPU71" s="196">
        <f t="shared" si="157"/>
        <v>20.297760320000002</v>
      </c>
      <c r="BPV71" s="196"/>
      <c r="BPW71" s="196"/>
      <c r="BPX71" s="196"/>
      <c r="BPY71" s="196">
        <v>13.212250070000001</v>
      </c>
      <c r="BPZ71" s="196">
        <f t="shared" si="241"/>
        <v>13.212250070000001</v>
      </c>
      <c r="BQA71" s="196">
        <v>1.5013191799999999</v>
      </c>
      <c r="BQB71" s="196"/>
      <c r="BQC71" s="196">
        <v>12.06738618</v>
      </c>
      <c r="BQD71" s="196"/>
      <c r="BQE71" s="196">
        <v>3.44619746</v>
      </c>
      <c r="BQF71" s="196">
        <f t="shared" si="158"/>
        <v>17.01490282</v>
      </c>
      <c r="BQG71" s="196">
        <v>6.6167994700000001</v>
      </c>
      <c r="BQH71" s="196">
        <v>1.5426927399999997</v>
      </c>
      <c r="BQI71" s="196">
        <v>2.0716757100000001</v>
      </c>
      <c r="BQJ71" s="196"/>
      <c r="BQK71" s="196">
        <v>0.47669776000000003</v>
      </c>
      <c r="BQL71" s="196">
        <f t="shared" si="159"/>
        <v>10.707865680000001</v>
      </c>
      <c r="BQM71" s="196">
        <f t="shared" si="242"/>
        <v>61.232778890000006</v>
      </c>
      <c r="BQN71" s="196"/>
      <c r="BQO71" s="196">
        <v>6.1698789900000008</v>
      </c>
      <c r="BQP71" s="196"/>
      <c r="BQQ71" s="196">
        <v>0.15058631</v>
      </c>
      <c r="BQR71" s="196">
        <f t="shared" si="160"/>
        <v>6.3204653000000004</v>
      </c>
      <c r="BQS71" s="196">
        <v>10.36903817</v>
      </c>
      <c r="BQT71" s="196">
        <v>1.0999452000000001</v>
      </c>
      <c r="BQU71" s="196">
        <v>8.2063886100000012</v>
      </c>
      <c r="BQV71" s="196"/>
      <c r="BQW71" s="196"/>
      <c r="BQX71" s="196">
        <f t="shared" si="161"/>
        <v>19.675371980000001</v>
      </c>
      <c r="BQY71" s="196">
        <v>14.423341769999999</v>
      </c>
      <c r="BQZ71" s="196">
        <v>11.057127000000001</v>
      </c>
      <c r="BRA71" s="196">
        <v>3.89505612</v>
      </c>
      <c r="BRB71" s="196">
        <v>0.67375940000000001</v>
      </c>
      <c r="BRC71" s="196">
        <v>15.519298570000002</v>
      </c>
      <c r="BRD71" s="196">
        <f t="shared" si="162"/>
        <v>45.568582860000006</v>
      </c>
      <c r="BRE71" s="196">
        <v>11.64630459</v>
      </c>
      <c r="BRF71" s="196">
        <v>0.89011247000000004</v>
      </c>
      <c r="BRG71" s="196"/>
      <c r="BRH71" s="196">
        <v>0.56372619000000013</v>
      </c>
      <c r="BRI71" s="196">
        <v>1.6565510400000001</v>
      </c>
      <c r="BRJ71" s="196">
        <f t="shared" si="163"/>
        <v>14.75669429</v>
      </c>
      <c r="BRK71" s="196"/>
      <c r="BRL71" s="196"/>
      <c r="BRM71" s="196">
        <f t="shared" si="164"/>
        <v>0</v>
      </c>
      <c r="BRN71" s="196">
        <f t="shared" si="262"/>
        <v>86.321114430000009</v>
      </c>
      <c r="BRO71" s="196">
        <v>0.75706607999999997</v>
      </c>
      <c r="BRP71" s="196"/>
      <c r="BRQ71" s="196"/>
      <c r="BRR71" s="196">
        <f t="shared" si="165"/>
        <v>0.75706607999999997</v>
      </c>
      <c r="BRS71" s="196"/>
      <c r="BRT71" s="196">
        <v>3.0050417899999999</v>
      </c>
      <c r="BRU71" s="196">
        <v>0.61335853000000007</v>
      </c>
      <c r="BRV71" s="196"/>
      <c r="BRW71" s="196">
        <v>0.41317923999999989</v>
      </c>
      <c r="BRX71" s="196">
        <f t="shared" si="166"/>
        <v>4.03157956</v>
      </c>
      <c r="BRY71" s="196"/>
      <c r="BRZ71" s="196">
        <v>8.7261539999999901E-2</v>
      </c>
      <c r="BSA71" s="196">
        <v>12.30495629</v>
      </c>
      <c r="BSB71" s="196"/>
      <c r="BSC71" s="196">
        <v>37.119794570000003</v>
      </c>
      <c r="BSD71" s="196">
        <f t="shared" si="167"/>
        <v>49.512012400000003</v>
      </c>
      <c r="BSE71" s="196">
        <v>4.4033936100000011</v>
      </c>
      <c r="BSF71" s="196">
        <v>8.6897790399999995</v>
      </c>
      <c r="BSG71" s="196">
        <v>3.6312692000000002</v>
      </c>
      <c r="BSH71" s="196">
        <v>1.3669466699999999</v>
      </c>
      <c r="BSI71" s="196"/>
      <c r="BSJ71" s="196">
        <f t="shared" si="168"/>
        <v>18.091388519999999</v>
      </c>
      <c r="BSK71" s="196">
        <v>13.075391610000002</v>
      </c>
      <c r="BSL71" s="196"/>
      <c r="BSM71" s="196">
        <v>0.58761954000000005</v>
      </c>
      <c r="BSN71" s="196">
        <v>1.7275088200000002</v>
      </c>
      <c r="BSO71" s="196">
        <f t="shared" si="169"/>
        <v>15.390519970000003</v>
      </c>
      <c r="BSP71" s="196">
        <f t="shared" si="170"/>
        <v>87.782566529999997</v>
      </c>
      <c r="BSQ71" s="196">
        <v>3.7104430000000001E-2</v>
      </c>
      <c r="BSR71" s="196">
        <f t="shared" si="171"/>
        <v>3.7104430000000001E-2</v>
      </c>
      <c r="BSS71" s="196">
        <v>6.0629727600000001</v>
      </c>
      <c r="BST71" s="196">
        <v>1.1945755899999999</v>
      </c>
      <c r="BSU71" s="196"/>
      <c r="BSV71" s="196"/>
      <c r="BSW71" s="196"/>
      <c r="BSX71" s="196">
        <f t="shared" si="172"/>
        <v>7.2575483500000004</v>
      </c>
      <c r="BSY71" s="196"/>
      <c r="BSZ71" s="196">
        <v>7.8646986999999999</v>
      </c>
      <c r="BTA71" s="196">
        <v>0.85482241000000003</v>
      </c>
      <c r="BTB71" s="196"/>
      <c r="BTC71" s="196">
        <v>10.46244467</v>
      </c>
      <c r="BTD71" s="196">
        <f t="shared" si="173"/>
        <v>19.181965779999999</v>
      </c>
      <c r="BTE71" s="196">
        <v>3.1523682900000001</v>
      </c>
      <c r="BTF71" s="196">
        <v>14.77449009</v>
      </c>
      <c r="BTG71" s="196"/>
      <c r="BTH71" s="196"/>
      <c r="BTI71" s="196">
        <v>2.09648038</v>
      </c>
      <c r="BTJ71" s="196">
        <f t="shared" si="174"/>
        <v>20.023338759999998</v>
      </c>
      <c r="BTK71" s="196">
        <v>2.5303995800000001</v>
      </c>
      <c r="BTL71" s="196">
        <v>0.47527584</v>
      </c>
      <c r="BTM71" s="196"/>
      <c r="BTN71" s="196">
        <v>12.1875</v>
      </c>
      <c r="BTO71" s="196">
        <v>0.61908523999999998</v>
      </c>
      <c r="BTP71" s="196">
        <f t="shared" si="175"/>
        <v>15.81226066</v>
      </c>
      <c r="BTQ71" s="196">
        <f t="shared" si="176"/>
        <v>62.312217979999993</v>
      </c>
      <c r="BTR71" s="196">
        <v>2.2387166299999999</v>
      </c>
      <c r="BTS71" s="196"/>
      <c r="BTT71" s="196">
        <v>4.0606269400000006</v>
      </c>
      <c r="BTU71" s="196"/>
      <c r="BTV71" s="196">
        <f t="shared" si="177"/>
        <v>6.2993435700000004</v>
      </c>
      <c r="BTW71" s="196">
        <v>1.8796018800000003</v>
      </c>
      <c r="BTX71" s="196"/>
      <c r="BTY71" s="196">
        <v>2.7170553099999997</v>
      </c>
      <c r="BTZ71" s="196"/>
      <c r="BUA71" s="196"/>
      <c r="BUB71" s="196">
        <f t="shared" si="178"/>
        <v>4.5966571900000002</v>
      </c>
      <c r="BUC71" s="196">
        <v>14.217194859999999</v>
      </c>
      <c r="BUD71" s="196">
        <v>1.30248751</v>
      </c>
      <c r="BUE71" s="196">
        <v>3.7252532300000003</v>
      </c>
      <c r="BUF71" s="196"/>
      <c r="BUG71" s="196"/>
      <c r="BUH71" s="196">
        <f t="shared" si="179"/>
        <v>19.244935600000002</v>
      </c>
      <c r="BUI71" s="196">
        <v>4.3830923400000001</v>
      </c>
      <c r="BUJ71" s="196">
        <v>1.0816081200000001</v>
      </c>
      <c r="BUK71" s="196"/>
      <c r="BUL71" s="196"/>
      <c r="BUM71" s="196">
        <v>8.3087101899999993</v>
      </c>
      <c r="BUN71" s="196">
        <f t="shared" si="180"/>
        <v>13.773410649999999</v>
      </c>
      <c r="BUO71" s="196">
        <v>8.5971657100000005</v>
      </c>
      <c r="BUP71" s="196">
        <v>3.6817847800000001</v>
      </c>
      <c r="BUQ71" s="196">
        <f t="shared" si="181"/>
        <v>12.27895049</v>
      </c>
      <c r="BUR71" s="196">
        <f t="shared" si="182"/>
        <v>56.1932975</v>
      </c>
      <c r="BUS71" s="196">
        <v>9.7819860500000004</v>
      </c>
      <c r="BUT71" s="196">
        <v>1.6084782199999998</v>
      </c>
      <c r="BUU71" s="196"/>
      <c r="BUV71" s="196">
        <f t="shared" si="183"/>
        <v>11.390464270000001</v>
      </c>
      <c r="BUW71" s="196">
        <v>2.14608474</v>
      </c>
      <c r="BUX71" s="196">
        <v>0.54316474999999997</v>
      </c>
      <c r="BUY71" s="196">
        <v>12.05179442</v>
      </c>
      <c r="BUZ71" s="196">
        <v>0.15740556999999999</v>
      </c>
      <c r="BVA71" s="196"/>
      <c r="BVB71" s="196">
        <f t="shared" si="184"/>
        <v>14.89844948</v>
      </c>
      <c r="BVC71" s="196">
        <v>3.6218885300000001</v>
      </c>
      <c r="BVD71" s="196">
        <v>8.6045381800000005</v>
      </c>
      <c r="BVE71" s="196">
        <v>8.4225889499999997</v>
      </c>
      <c r="BVF71" s="196">
        <v>4.2984197100000001</v>
      </c>
      <c r="BVG71" s="196">
        <v>8.0974292300000013</v>
      </c>
      <c r="BVH71" s="196">
        <f t="shared" si="185"/>
        <v>33.044864600000004</v>
      </c>
      <c r="BVI71" s="196">
        <v>4.0452281400000007</v>
      </c>
      <c r="BVJ71" s="196">
        <v>0.59210773999999999</v>
      </c>
      <c r="BVK71" s="196"/>
      <c r="BVL71" s="196">
        <v>0.25592042000000004</v>
      </c>
      <c r="BVM71" s="196"/>
      <c r="BVN71" s="196">
        <f t="shared" si="206"/>
        <v>4.8932563000000009</v>
      </c>
      <c r="BVO71" s="196">
        <v>4.541046E-2</v>
      </c>
      <c r="BVP71" s="196"/>
      <c r="BVQ71" s="196"/>
      <c r="BVR71" s="196">
        <v>1.4666019799999999</v>
      </c>
      <c r="BVS71" s="196"/>
      <c r="BVT71" s="196">
        <f t="shared" si="186"/>
        <v>1.5120124399999999</v>
      </c>
      <c r="BVU71" s="196">
        <f t="shared" si="187"/>
        <v>65.739047090000014</v>
      </c>
      <c r="BVV71" s="196">
        <f t="shared" si="244"/>
        <v>823.43833838705541</v>
      </c>
      <c r="BVW71" s="196">
        <v>0.76876291000000008</v>
      </c>
      <c r="BVX71" s="196"/>
      <c r="BVY71" s="196"/>
      <c r="BVZ71" s="196">
        <v>4.5189606600000003</v>
      </c>
      <c r="BWA71" s="196">
        <v>9.5069852000000008</v>
      </c>
      <c r="BWB71" s="196">
        <f t="shared" si="245"/>
        <v>14.794708770000002</v>
      </c>
      <c r="BWC71" s="196">
        <v>5.5470375599999997</v>
      </c>
      <c r="BWD71" s="196"/>
      <c r="BWE71" s="196"/>
      <c r="BWF71" s="196"/>
      <c r="BWG71" s="196"/>
      <c r="BWH71" s="196">
        <f t="shared" si="204"/>
        <v>5.5470375599999997</v>
      </c>
      <c r="BWI71" s="196"/>
      <c r="BWJ71" s="196">
        <v>13.711421730000001</v>
      </c>
      <c r="BWK71" s="196">
        <f>1.4924469+0.0018034</f>
        <v>1.4942503</v>
      </c>
      <c r="BWL71" s="196"/>
      <c r="BWM71" s="196">
        <v>41.69902218</v>
      </c>
      <c r="BWN71" s="196">
        <f t="shared" si="209"/>
        <v>56.904694210000002</v>
      </c>
      <c r="BWO71" s="196">
        <v>3.4325220200000004</v>
      </c>
      <c r="BWP71" s="196">
        <v>0.17518912</v>
      </c>
      <c r="BWQ71" s="196">
        <v>6.3627773699999803</v>
      </c>
      <c r="BWR71" s="196">
        <v>1.5248741799999999</v>
      </c>
      <c r="BWS71" s="196">
        <v>2.0622406299999998</v>
      </c>
      <c r="BWT71" s="196">
        <f t="shared" si="210"/>
        <v>13.557603319999981</v>
      </c>
      <c r="BWU71" s="196">
        <v>0.84090264000000003</v>
      </c>
      <c r="BWV71" s="196">
        <f t="shared" si="246"/>
        <v>0.84090264000000003</v>
      </c>
      <c r="BWW71" s="196">
        <f t="shared" si="247"/>
        <v>91.644946499999989</v>
      </c>
      <c r="BWX71" s="196"/>
      <c r="BWY71" s="196"/>
      <c r="BWZ71" s="196">
        <v>6.8961905299999895</v>
      </c>
      <c r="BXA71" s="196"/>
      <c r="BXB71" s="196">
        <f t="shared" si="190"/>
        <v>6.8961905299999895</v>
      </c>
      <c r="BXC71" s="196">
        <v>0.87697039999999993</v>
      </c>
      <c r="BXD71" s="196">
        <v>7.7814537300000008</v>
      </c>
      <c r="BXE71" s="196">
        <v>2.4627271200000003</v>
      </c>
      <c r="BXF71" s="196">
        <v>3.45535251</v>
      </c>
      <c r="BXG71" s="196">
        <v>8.1091859199999998</v>
      </c>
      <c r="BXH71" s="196">
        <f t="shared" si="191"/>
        <v>22.685689680000003</v>
      </c>
      <c r="BXI71" s="196"/>
      <c r="BXJ71" s="196">
        <v>12.25275156</v>
      </c>
      <c r="BXK71" s="196"/>
      <c r="BXL71" s="196">
        <v>12.01722884</v>
      </c>
      <c r="BXM71" s="196">
        <v>18.733535449999998</v>
      </c>
      <c r="BXN71" s="196">
        <f t="shared" si="192"/>
        <v>43.003515849999999</v>
      </c>
      <c r="BXO71" s="196"/>
      <c r="BXP71" s="196">
        <v>12.844443459999999</v>
      </c>
      <c r="BXQ71" s="196"/>
      <c r="BXR71" s="196">
        <v>0.88122742000000009</v>
      </c>
      <c r="BXS71" s="196"/>
      <c r="BXT71" s="196">
        <f t="shared" si="193"/>
        <v>13.725670879999999</v>
      </c>
      <c r="BXU71" s="196">
        <f t="shared" si="194"/>
        <v>86.311066939999989</v>
      </c>
      <c r="BXV71" s="196">
        <f>2.94158153+0.00444796</f>
        <v>2.9460294899999999</v>
      </c>
      <c r="BXW71" s="196"/>
      <c r="BXX71" s="196">
        <v>1.3059871999999999</v>
      </c>
      <c r="BXY71" s="196">
        <f t="shared" si="195"/>
        <v>4.2520166899999996</v>
      </c>
      <c r="BXZ71" s="196">
        <v>1.6636753900000003</v>
      </c>
      <c r="BYA71" s="196">
        <v>0.69446436999999994</v>
      </c>
      <c r="BYB71" s="196"/>
      <c r="BYC71" s="196">
        <v>0.39542202000000004</v>
      </c>
      <c r="BYD71" s="196"/>
      <c r="BYE71" s="196">
        <f t="shared" si="196"/>
        <v>2.7535617800000001</v>
      </c>
      <c r="BYF71" s="196">
        <v>0.54478953000000008</v>
      </c>
      <c r="BYG71" s="196">
        <v>13.89033848</v>
      </c>
      <c r="BYH71" s="196"/>
      <c r="BYI71" s="196">
        <v>1.1089912699999998</v>
      </c>
      <c r="BYJ71" s="196">
        <v>23.752405060000001</v>
      </c>
      <c r="BYK71" s="196">
        <f t="shared" si="207"/>
        <v>39.296524340000005</v>
      </c>
      <c r="BYL71" s="196">
        <v>26.077313859999997</v>
      </c>
      <c r="BYM71" s="196">
        <v>3.5816823600000003</v>
      </c>
      <c r="BYN71" s="196">
        <v>1.3441832499999999</v>
      </c>
      <c r="BYO71" s="196"/>
      <c r="BYP71" s="196">
        <v>3.3018989999999998E-2</v>
      </c>
      <c r="BYQ71" s="196">
        <f t="shared" si="205"/>
        <v>31.036198459999998</v>
      </c>
      <c r="BYR71" s="196">
        <v>12.873291329999997</v>
      </c>
      <c r="BYS71" s="196">
        <v>0.58075211000000004</v>
      </c>
      <c r="BYT71" s="196"/>
      <c r="BYU71" s="196">
        <v>1.55924935</v>
      </c>
      <c r="BYV71" s="196">
        <f t="shared" si="197"/>
        <v>15.013292789999998</v>
      </c>
      <c r="BYW71" s="196">
        <f t="shared" si="198"/>
        <v>92.351594059999996</v>
      </c>
      <c r="BYX71" s="196">
        <v>3.6288129999999995E-2</v>
      </c>
      <c r="BYY71" s="196">
        <f t="shared" si="199"/>
        <v>3.6288129999999995E-2</v>
      </c>
      <c r="BYZ71" s="196">
        <v>5.9768945599999999</v>
      </c>
      <c r="BZA71" s="196">
        <v>1.1837961899999998</v>
      </c>
      <c r="BZB71" s="196"/>
      <c r="BZC71" s="196"/>
      <c r="BZD71" s="196"/>
      <c r="BZE71" s="196">
        <f t="shared" si="200"/>
        <v>7.1606907499999997</v>
      </c>
      <c r="BZF71" s="196">
        <v>7.8251993100000012</v>
      </c>
      <c r="BZG71" s="196">
        <v>0.84042618999999996</v>
      </c>
      <c r="BZH71" s="196"/>
      <c r="BZI71" s="196"/>
      <c r="BZJ71" s="196">
        <f t="shared" si="201"/>
        <v>8.6656255000000009</v>
      </c>
      <c r="BZK71" s="196">
        <v>10.439808090000001</v>
      </c>
      <c r="BZL71" s="196"/>
      <c r="BZM71" s="196">
        <v>14.569221020000001</v>
      </c>
      <c r="BZN71" s="196"/>
      <c r="BZO71" s="196"/>
      <c r="BZP71" s="196">
        <f t="shared" si="229"/>
        <v>25.00902911</v>
      </c>
      <c r="BZQ71" s="196">
        <f t="shared" si="202"/>
        <v>40.871633490000001</v>
      </c>
      <c r="BZR71" s="196">
        <f t="shared" si="203"/>
        <v>311.17924099000004</v>
      </c>
      <c r="BZS71" s="198"/>
      <c r="BZT71" s="198"/>
      <c r="BZU71" s="198"/>
      <c r="BZV71" s="198"/>
      <c r="BZW71" s="198"/>
      <c r="BZX71" s="198"/>
      <c r="BZY71" s="198"/>
      <c r="BZZ71" s="198"/>
      <c r="CAA71" s="198"/>
      <c r="CAB71" s="198"/>
      <c r="CAC71" s="198"/>
      <c r="CAD71" s="198"/>
      <c r="CAE71" s="198"/>
      <c r="CAF71" s="198"/>
      <c r="CAG71" s="198"/>
      <c r="CAH71" s="198"/>
      <c r="CAI71" s="198"/>
      <c r="CAJ71" s="198"/>
      <c r="CAK71" s="198"/>
      <c r="CAL71" s="198"/>
      <c r="CAM71" s="198"/>
      <c r="CAN71" s="198"/>
      <c r="CAO71" s="198"/>
      <c r="CAP71" s="199"/>
      <c r="CAQ71" s="211"/>
      <c r="CAR71" s="211"/>
      <c r="CAS71" s="198"/>
      <c r="CAT71" s="199"/>
      <c r="CAU71" s="233"/>
      <c r="CAV71" s="233"/>
      <c r="CAW71" s="198"/>
      <c r="CAX71" s="198"/>
      <c r="CAY71" s="198"/>
      <c r="CAZ71" s="198"/>
      <c r="CBA71" s="198"/>
      <c r="CBB71" s="198"/>
      <c r="CBC71" s="198"/>
      <c r="CBD71" s="198"/>
      <c r="CBE71" s="198"/>
      <c r="CBF71" s="198"/>
      <c r="CBG71" s="198"/>
      <c r="CBH71" s="198"/>
      <c r="CBI71" s="198"/>
      <c r="CBJ71" s="198"/>
      <c r="CBK71" s="198"/>
      <c r="CBL71" s="198"/>
      <c r="CBM71" s="198"/>
      <c r="CBN71" s="198"/>
      <c r="CBO71" s="198"/>
      <c r="CBP71" s="198"/>
      <c r="CBQ71" s="198"/>
      <c r="CBR71" s="198"/>
      <c r="CBS71" s="198"/>
      <c r="CBT71" s="198"/>
      <c r="CBU71" s="198"/>
      <c r="CBV71" s="198"/>
      <c r="CBW71" s="198"/>
      <c r="CBX71" s="198"/>
      <c r="CBY71" s="198"/>
      <c r="CBZ71" s="198"/>
      <c r="CCA71" s="198"/>
      <c r="CCB71" s="198"/>
      <c r="CCC71" s="198"/>
      <c r="CCD71" s="198"/>
      <c r="CCE71" s="198"/>
      <c r="CCF71" s="198"/>
      <c r="CCG71" s="198"/>
      <c r="CCH71" s="198"/>
      <c r="CCI71" s="198"/>
      <c r="CCJ71" s="198"/>
      <c r="CCK71" s="198"/>
      <c r="CCL71" s="198"/>
      <c r="CCM71" s="198"/>
      <c r="CCN71" s="198"/>
      <c r="CCO71" s="198"/>
      <c r="CCP71" s="198"/>
      <c r="CCQ71" s="198"/>
      <c r="CCR71" s="199"/>
      <c r="CCS71" s="258">
        <f t="shared" si="248"/>
        <v>-24.395579410000117</v>
      </c>
      <c r="CCT71" s="258"/>
      <c r="CCU71" s="258"/>
      <c r="CCV71" s="197"/>
      <c r="CCW71" s="198"/>
      <c r="CCX71" s="199"/>
    </row>
    <row r="72" spans="1:2130" s="200" customFormat="1" outlineLevel="1" x14ac:dyDescent="0.2">
      <c r="A72" s="203" t="s">
        <v>58</v>
      </c>
      <c r="B72" s="195">
        <v>21.830085910000001</v>
      </c>
      <c r="C72" s="195">
        <v>8.3078266200000002</v>
      </c>
      <c r="D72" s="195">
        <v>17.831112279999999</v>
      </c>
      <c r="E72" s="195">
        <v>20.290755970000003</v>
      </c>
      <c r="F72" s="195">
        <v>17.259912980000003</v>
      </c>
      <c r="G72" s="195">
        <v>57.342285360000005</v>
      </c>
      <c r="H72" s="195">
        <v>33.896324826161639</v>
      </c>
      <c r="I72" s="195">
        <v>8.8044274599999994</v>
      </c>
      <c r="J72" s="195">
        <v>20.12028582558035</v>
      </c>
      <c r="K72" s="195">
        <v>21.169421140190355</v>
      </c>
      <c r="L72" s="195">
        <v>19.42336117</v>
      </c>
      <c r="M72" s="195">
        <v>24.134946440000004</v>
      </c>
      <c r="N72" s="195">
        <v>34.493870857862163</v>
      </c>
      <c r="O72" s="195">
        <v>283.07453092979449</v>
      </c>
      <c r="P72" s="195">
        <v>0.64170315</v>
      </c>
      <c r="Q72" s="195"/>
      <c r="R72" s="195"/>
      <c r="S72" s="195"/>
      <c r="T72" s="195">
        <v>0.47499999999999998</v>
      </c>
      <c r="U72" s="195">
        <v>1.11670315</v>
      </c>
      <c r="V72" s="195"/>
      <c r="W72" s="195"/>
      <c r="X72" s="195"/>
      <c r="Y72" s="195"/>
      <c r="Z72" s="195"/>
      <c r="AA72" s="195"/>
      <c r="AB72" s="195"/>
      <c r="AC72" s="195">
        <v>0.99377950999999987</v>
      </c>
      <c r="AD72" s="195"/>
      <c r="AE72" s="195"/>
      <c r="AF72" s="195">
        <v>0.99377950999999987</v>
      </c>
      <c r="AG72" s="195">
        <v>0.12395136</v>
      </c>
      <c r="AH72" s="195">
        <v>4.2742191899999993</v>
      </c>
      <c r="AI72" s="195">
        <v>0.88011476</v>
      </c>
      <c r="AJ72" s="195"/>
      <c r="AK72" s="195"/>
      <c r="AL72" s="195">
        <v>5.2782853099999993</v>
      </c>
      <c r="AM72" s="195">
        <v>7.3887679699999991</v>
      </c>
      <c r="AN72" s="195">
        <v>1.1809222800000001</v>
      </c>
      <c r="AO72" s="195"/>
      <c r="AP72" s="195"/>
      <c r="AQ72" s="195"/>
      <c r="AR72" s="195"/>
      <c r="AS72" s="195">
        <v>1.1809222800000001</v>
      </c>
      <c r="AT72" s="195">
        <v>0.52509098583510205</v>
      </c>
      <c r="AU72" s="195">
        <v>4.0893641199999999</v>
      </c>
      <c r="AV72" s="195"/>
      <c r="AW72" s="195">
        <v>4.614455105835102</v>
      </c>
      <c r="AX72" s="195"/>
      <c r="AY72" s="195">
        <v>4.9921517300000007</v>
      </c>
      <c r="AZ72" s="195"/>
      <c r="BA72" s="195"/>
      <c r="BB72" s="195"/>
      <c r="BC72" s="195">
        <v>4.9921517300000007</v>
      </c>
      <c r="BD72" s="195">
        <v>10.81096666</v>
      </c>
      <c r="BE72" s="195"/>
      <c r="BF72" s="195"/>
      <c r="BG72" s="195"/>
      <c r="BH72" s="195">
        <v>0.53571497999999995</v>
      </c>
      <c r="BI72" s="195">
        <v>11.34668164</v>
      </c>
      <c r="BJ72" s="195">
        <v>0.15769</v>
      </c>
      <c r="BK72" s="195">
        <v>0.15769</v>
      </c>
      <c r="BL72" s="195">
        <v>22.291900755835105</v>
      </c>
      <c r="BM72" s="195">
        <v>0.19699343999999999</v>
      </c>
      <c r="BN72" s="195"/>
      <c r="BO72" s="195"/>
      <c r="BP72" s="195">
        <v>1.1348186899999999</v>
      </c>
      <c r="BQ72" s="195">
        <v>1.3318121299999999</v>
      </c>
      <c r="BR72" s="195">
        <v>1.5762991600000003</v>
      </c>
      <c r="BS72" s="195"/>
      <c r="BT72" s="195"/>
      <c r="BU72" s="195">
        <v>0.37863926443428575</v>
      </c>
      <c r="BV72" s="195"/>
      <c r="BW72" s="195">
        <v>1.954938424434286</v>
      </c>
      <c r="BX72" s="195">
        <v>1.6899709999999998E-2</v>
      </c>
      <c r="BY72" s="195">
        <v>0.66316858000000001</v>
      </c>
      <c r="BZ72" s="195"/>
      <c r="CA72" s="195">
        <v>0.43143751000000002</v>
      </c>
      <c r="CB72" s="195">
        <v>0.19634815</v>
      </c>
      <c r="CC72" s="195">
        <v>1.3078539500000002</v>
      </c>
      <c r="CD72" s="195">
        <v>6.9064414099999993</v>
      </c>
      <c r="CE72" s="195"/>
      <c r="CF72" s="195">
        <v>1.1296009299999998</v>
      </c>
      <c r="CG72" s="195"/>
      <c r="CH72" s="195">
        <v>8.0360423399999998</v>
      </c>
      <c r="CI72" s="195">
        <v>9.3513319500000023</v>
      </c>
      <c r="CJ72" s="195">
        <v>0.44494509223469386</v>
      </c>
      <c r="CK72" s="195"/>
      <c r="CL72" s="195">
        <v>9.680040250202622E-2</v>
      </c>
      <c r="CM72" s="195">
        <v>9.893077444736722</v>
      </c>
      <c r="CN72" s="195">
        <v>22.52372428917101</v>
      </c>
      <c r="CO72" s="195">
        <v>3.3334209999999996E-2</v>
      </c>
      <c r="CP72" s="195">
        <v>3.3334209999999996E-2</v>
      </c>
      <c r="CQ72" s="195">
        <v>6.3348751700000001</v>
      </c>
      <c r="CR72" s="195"/>
      <c r="CS72" s="195"/>
      <c r="CT72" s="195"/>
      <c r="CU72" s="195"/>
      <c r="CV72" s="195">
        <v>6.3348751700000001</v>
      </c>
      <c r="CW72" s="195">
        <v>0.50149635999999997</v>
      </c>
      <c r="CX72" s="195">
        <v>0.71225625000000004</v>
      </c>
      <c r="CY72" s="195"/>
      <c r="CZ72" s="195"/>
      <c r="DA72" s="195">
        <v>0.10250651</v>
      </c>
      <c r="DB72" s="195">
        <v>1.31625912</v>
      </c>
      <c r="DC72" s="195">
        <v>3.8401129999999999E-2</v>
      </c>
      <c r="DD72" s="195"/>
      <c r="DE72" s="195">
        <v>12.133816770000001</v>
      </c>
      <c r="DF72" s="195"/>
      <c r="DG72" s="195"/>
      <c r="DH72" s="195">
        <v>12.172217900000001</v>
      </c>
      <c r="DI72" s="195">
        <v>0.52339217037915453</v>
      </c>
      <c r="DJ72" s="195"/>
      <c r="DK72" s="195"/>
      <c r="DL72" s="195"/>
      <c r="DM72" s="195"/>
      <c r="DN72" s="195">
        <v>0.52339217037915453</v>
      </c>
      <c r="DO72" s="195">
        <v>20.380078570379155</v>
      </c>
      <c r="DP72" s="195">
        <v>2.3419022300000001</v>
      </c>
      <c r="DQ72" s="195"/>
      <c r="DR72" s="195"/>
      <c r="DS72" s="195"/>
      <c r="DT72" s="195">
        <v>2.3419022300000001</v>
      </c>
      <c r="DU72" s="195"/>
      <c r="DV72" s="195">
        <v>2.67210876</v>
      </c>
      <c r="DW72" s="195"/>
      <c r="DX72" s="195"/>
      <c r="DY72" s="195">
        <v>3.0018263899999997</v>
      </c>
      <c r="DZ72" s="195">
        <v>5.6739351500000001</v>
      </c>
      <c r="EA72" s="195">
        <v>1.37791708</v>
      </c>
      <c r="EB72" s="195">
        <v>1.6430928569999999E-2</v>
      </c>
      <c r="EC72" s="195"/>
      <c r="ED72" s="195"/>
      <c r="EE72" s="195">
        <v>2.4039778900000002</v>
      </c>
      <c r="EF72" s="195">
        <v>3.7983258985699999</v>
      </c>
      <c r="EG72" s="195">
        <v>7.3394213300000004</v>
      </c>
      <c r="EH72" s="195"/>
      <c r="EI72" s="195">
        <v>1.4903990199999999</v>
      </c>
      <c r="EJ72" s="195">
        <v>2.3092971235705102</v>
      </c>
      <c r="EK72" s="195">
        <v>11.139117473570511</v>
      </c>
      <c r="EL72" s="195"/>
      <c r="EM72" s="195">
        <v>2.9970983599999999</v>
      </c>
      <c r="EN72" s="195">
        <v>2.9970983599999999</v>
      </c>
      <c r="EO72" s="195">
        <v>25.95037911214051</v>
      </c>
      <c r="EP72" s="195">
        <v>0.19740914000000001</v>
      </c>
      <c r="EQ72" s="195">
        <v>0.97382194</v>
      </c>
      <c r="ER72" s="195"/>
      <c r="ES72" s="195">
        <v>1.1712310800000001</v>
      </c>
      <c r="ET72" s="195">
        <v>0.76672869999999993</v>
      </c>
      <c r="EU72" s="195">
        <v>10.77639875</v>
      </c>
      <c r="EV72" s="195"/>
      <c r="EW72" s="195">
        <v>2.4155134600000001</v>
      </c>
      <c r="EX72" s="195"/>
      <c r="EY72" s="195">
        <v>13.95864091</v>
      </c>
      <c r="EZ72" s="195"/>
      <c r="FA72" s="195">
        <v>4.01117642</v>
      </c>
      <c r="FB72" s="195">
        <v>2.4077711099999997</v>
      </c>
      <c r="FC72" s="195"/>
      <c r="FD72" s="195"/>
      <c r="FE72" s="195">
        <v>6.4189475299999996</v>
      </c>
      <c r="FF72" s="195">
        <v>13.090664149999999</v>
      </c>
      <c r="FG72" s="195">
        <v>0.79877461999999999</v>
      </c>
      <c r="FH72" s="195"/>
      <c r="FI72" s="195"/>
      <c r="FJ72" s="195">
        <v>13.889438769999998</v>
      </c>
      <c r="FK72" s="195"/>
      <c r="FL72" s="195"/>
      <c r="FM72" s="195"/>
      <c r="FN72" s="195">
        <v>1.0540051778299999</v>
      </c>
      <c r="FO72" s="195">
        <v>1.0540051778299999</v>
      </c>
      <c r="FP72" s="195">
        <v>36.49226346783</v>
      </c>
      <c r="FQ72" s="195"/>
      <c r="FR72" s="195"/>
      <c r="FS72" s="195"/>
      <c r="FT72" s="195"/>
      <c r="FU72" s="195">
        <v>0.64170315</v>
      </c>
      <c r="FV72" s="195"/>
      <c r="FW72" s="195">
        <v>0.47499999999999998</v>
      </c>
      <c r="FX72" s="195">
        <v>1.11670315</v>
      </c>
      <c r="FY72" s="195"/>
      <c r="FZ72" s="195"/>
      <c r="GA72" s="195"/>
      <c r="GB72" s="195"/>
      <c r="GC72" s="195">
        <v>0.22650000000000001</v>
      </c>
      <c r="GD72" s="195">
        <v>0.22650000000000001</v>
      </c>
      <c r="GE72" s="195">
        <v>0.99377950999999998</v>
      </c>
      <c r="GF72" s="195"/>
      <c r="GG72" s="195"/>
      <c r="GH72" s="195"/>
      <c r="GI72" s="195"/>
      <c r="GJ72" s="195">
        <v>0.99377950999999998</v>
      </c>
      <c r="GK72" s="195">
        <v>0.12395136</v>
      </c>
      <c r="GL72" s="195">
        <v>4.2942191899999997</v>
      </c>
      <c r="GM72" s="195">
        <v>0.88011426000000004</v>
      </c>
      <c r="GN72" s="195"/>
      <c r="GO72" s="195"/>
      <c r="GP72" s="195">
        <v>5.2982848100000002</v>
      </c>
      <c r="GQ72" s="195">
        <v>7.6352674699999996</v>
      </c>
      <c r="GR72" s="195">
        <v>1.1806225800000001</v>
      </c>
      <c r="GS72" s="195"/>
      <c r="GT72" s="195"/>
      <c r="GU72" s="195"/>
      <c r="GV72" s="195"/>
      <c r="GW72" s="195">
        <v>1.1806225800000001</v>
      </c>
      <c r="GX72" s="195">
        <v>6.4777650000000006E-2</v>
      </c>
      <c r="GY72" s="195">
        <v>1.6591608800000002</v>
      </c>
      <c r="GZ72" s="195">
        <v>0.45946431950857142</v>
      </c>
      <c r="HA72" s="195">
        <v>4.8373846600000006</v>
      </c>
      <c r="HB72" s="195"/>
      <c r="HC72" s="195">
        <v>7.0207875095085726</v>
      </c>
      <c r="HD72" s="195">
        <v>4.9302570399999999</v>
      </c>
      <c r="HE72" s="195">
        <v>0.105263</v>
      </c>
      <c r="HF72" s="195"/>
      <c r="HG72" s="195"/>
      <c r="HH72" s="195"/>
      <c r="HI72" s="195">
        <v>5.0355200399999998</v>
      </c>
      <c r="HJ72" s="195">
        <v>10.780966660000001</v>
      </c>
      <c r="HK72" s="195"/>
      <c r="HL72" s="195"/>
      <c r="HM72" s="195"/>
      <c r="HN72" s="195">
        <v>0.53571427999999999</v>
      </c>
      <c r="HO72" s="195">
        <v>11.316680940000001</v>
      </c>
      <c r="HP72" s="195"/>
      <c r="HQ72" s="195"/>
      <c r="HR72" s="195">
        <v>0.16125667000000002</v>
      </c>
      <c r="HS72" s="195">
        <v>0.16125667000000002</v>
      </c>
      <c r="HT72" s="195">
        <v>24.714867739508577</v>
      </c>
      <c r="HU72" s="195">
        <v>0.48572329000000003</v>
      </c>
      <c r="HV72" s="195"/>
      <c r="HW72" s="195">
        <v>0.48572329000000003</v>
      </c>
      <c r="HX72" s="195"/>
      <c r="HY72" s="195">
        <v>2.7111178499999999</v>
      </c>
      <c r="HZ72" s="195"/>
      <c r="IA72" s="195"/>
      <c r="IB72" s="195"/>
      <c r="IC72" s="195">
        <v>2.7111178499999999</v>
      </c>
      <c r="ID72" s="195">
        <v>0.35888434000000002</v>
      </c>
      <c r="IE72" s="195"/>
      <c r="IF72" s="195"/>
      <c r="IG72" s="195">
        <v>0.66348253000000001</v>
      </c>
      <c r="IH72" s="195"/>
      <c r="II72" s="195">
        <v>1.0223668699999999</v>
      </c>
      <c r="IJ72" s="195">
        <v>0.64253077000000003</v>
      </c>
      <c r="IK72" s="195">
        <v>0.56504984000000014</v>
      </c>
      <c r="IL72" s="195">
        <v>6.2609813900000004</v>
      </c>
      <c r="IM72" s="195"/>
      <c r="IN72" s="195">
        <v>1.1295966300000002</v>
      </c>
      <c r="IO72" s="195">
        <v>8.5981586300000004</v>
      </c>
      <c r="IP72" s="195">
        <v>3.0679250000000002E-2</v>
      </c>
      <c r="IQ72" s="195">
        <v>9.356318090000002</v>
      </c>
      <c r="IR72" s="195"/>
      <c r="IS72" s="195">
        <v>0.41702260999999996</v>
      </c>
      <c r="IT72" s="195">
        <v>8.2253513039241985E-2</v>
      </c>
      <c r="IU72" s="195">
        <v>9.8862734630392453</v>
      </c>
      <c r="IV72" s="195">
        <v>22.703640103039245</v>
      </c>
      <c r="IW72" s="195">
        <v>6.3686717100000001</v>
      </c>
      <c r="IX72" s="195"/>
      <c r="IY72" s="195"/>
      <c r="IZ72" s="195"/>
      <c r="JA72" s="195"/>
      <c r="JB72" s="195">
        <v>6.3686717100000001</v>
      </c>
      <c r="JC72" s="195"/>
      <c r="JD72" s="195">
        <v>0.50149635999999997</v>
      </c>
      <c r="JE72" s="195"/>
      <c r="JF72" s="195">
        <v>0.71225625000000004</v>
      </c>
      <c r="JG72" s="195"/>
      <c r="JH72" s="195">
        <v>1.21375261</v>
      </c>
      <c r="JI72" s="195">
        <v>0.10185027000000001</v>
      </c>
      <c r="JJ72" s="195">
        <v>3.8401129999999999E-2</v>
      </c>
      <c r="JK72" s="195">
        <v>12.408772130000001</v>
      </c>
      <c r="JL72" s="195"/>
      <c r="JM72" s="195"/>
      <c r="JN72" s="195">
        <v>12.549023530000001</v>
      </c>
      <c r="JO72" s="195">
        <v>0.58883166449999991</v>
      </c>
      <c r="JP72" s="195"/>
      <c r="JQ72" s="195"/>
      <c r="JR72" s="195"/>
      <c r="JS72" s="195"/>
      <c r="JT72" s="195">
        <v>0.58883166449999991</v>
      </c>
      <c r="JU72" s="195"/>
      <c r="JV72" s="195"/>
      <c r="JW72" s="195">
        <v>20.720279514500003</v>
      </c>
      <c r="JX72" s="195"/>
      <c r="JY72" s="195">
        <v>2.1156284699999999</v>
      </c>
      <c r="JZ72" s="195"/>
      <c r="KA72" s="195">
        <v>2.1156284699999999</v>
      </c>
      <c r="KB72" s="195"/>
      <c r="KC72" s="195"/>
      <c r="KD72" s="195"/>
      <c r="KE72" s="195">
        <v>2.67210876</v>
      </c>
      <c r="KF72" s="195"/>
      <c r="KG72" s="195">
        <v>2.67210876</v>
      </c>
      <c r="KH72" s="195">
        <v>2.9979478900000003</v>
      </c>
      <c r="KI72" s="195">
        <v>1.3599364400000002</v>
      </c>
      <c r="KJ72" s="195"/>
      <c r="KK72" s="195">
        <v>1.5780200000000001E-2</v>
      </c>
      <c r="KL72" s="195"/>
      <c r="KM72" s="195">
        <v>4.373664530000001</v>
      </c>
      <c r="KN72" s="195">
        <v>2.7083933500000001</v>
      </c>
      <c r="KO72" s="195">
        <v>7.0132180700000006</v>
      </c>
      <c r="KP72" s="195">
        <v>0.32604960000000005</v>
      </c>
      <c r="KQ72" s="195"/>
      <c r="KR72" s="195">
        <v>1.5439593700000001</v>
      </c>
      <c r="KS72" s="195">
        <v>11.591620390000001</v>
      </c>
      <c r="KT72" s="195">
        <v>5.40153821</v>
      </c>
      <c r="KU72" s="195"/>
      <c r="KV72" s="195"/>
      <c r="KW72" s="195">
        <v>5.40153821</v>
      </c>
      <c r="KX72" s="195">
        <v>26.154560360000001</v>
      </c>
      <c r="KY72" s="195">
        <v>2.4941164200000001</v>
      </c>
      <c r="KZ72" s="195">
        <v>0.97882193999999989</v>
      </c>
      <c r="LA72" s="195">
        <v>3.4729383600000001</v>
      </c>
      <c r="LB72" s="195">
        <v>0.18090149</v>
      </c>
      <c r="LC72" s="195">
        <v>0.58554868999999998</v>
      </c>
      <c r="LD72" s="195">
        <v>0.37657690000000005</v>
      </c>
      <c r="LE72" s="195">
        <v>10.397500000000001</v>
      </c>
      <c r="LF72" s="195">
        <v>2.4152575000000001</v>
      </c>
      <c r="LG72" s="195">
        <v>13.955784580000001</v>
      </c>
      <c r="LH72" s="195"/>
      <c r="LI72" s="195"/>
      <c r="LJ72" s="195">
        <v>4.7606707500000001</v>
      </c>
      <c r="LK72" s="195">
        <v>2.3973645099999996</v>
      </c>
      <c r="LL72" s="195"/>
      <c r="LM72" s="195">
        <v>7.1580352600000001</v>
      </c>
      <c r="LN72" s="195">
        <v>1.2809565199999999</v>
      </c>
      <c r="LO72" s="195">
        <v>11.809707640000001</v>
      </c>
      <c r="LP72" s="195"/>
      <c r="LQ72" s="195"/>
      <c r="LR72" s="195"/>
      <c r="LS72" s="195">
        <v>13.090664160000001</v>
      </c>
      <c r="LT72" s="195"/>
      <c r="LU72" s="195"/>
      <c r="LV72" s="195"/>
      <c r="LW72" s="195">
        <v>1.0345208499999998</v>
      </c>
      <c r="LX72" s="195"/>
      <c r="LY72" s="195">
        <v>1.0345208499999998</v>
      </c>
      <c r="LZ72" s="195">
        <v>38.711943210000001</v>
      </c>
      <c r="MA72" s="195">
        <v>275.66767256240354</v>
      </c>
      <c r="MB72" s="195">
        <v>0.64170315</v>
      </c>
      <c r="MC72" s="195"/>
      <c r="MD72" s="195"/>
      <c r="ME72" s="195"/>
      <c r="MF72" s="195">
        <v>0.64170315</v>
      </c>
      <c r="MG72" s="195">
        <v>0.47499999999999998</v>
      </c>
      <c r="MH72" s="195"/>
      <c r="MI72" s="195"/>
      <c r="MJ72" s="195"/>
      <c r="MK72" s="195"/>
      <c r="ML72" s="195">
        <v>0.47499999999999998</v>
      </c>
      <c r="MM72" s="195"/>
      <c r="MN72" s="195">
        <v>2.4381880700000003</v>
      </c>
      <c r="MO72" s="195"/>
      <c r="MP72" s="195"/>
      <c r="MQ72" s="195"/>
      <c r="MR72" s="195">
        <v>2.4381880700000003</v>
      </c>
      <c r="MS72" s="195"/>
      <c r="MT72" s="195">
        <v>0.12395136</v>
      </c>
      <c r="MU72" s="195">
        <v>4.2942191900000006</v>
      </c>
      <c r="MV72" s="195">
        <v>0.88011426000000004</v>
      </c>
      <c r="MW72" s="195">
        <v>5.2982848100000002</v>
      </c>
      <c r="MX72" s="195"/>
      <c r="MY72" s="195">
        <v>1.1806225800000001</v>
      </c>
      <c r="MZ72" s="195">
        <v>1.1806225800000001</v>
      </c>
      <c r="NA72" s="195">
        <v>10.033798610000002</v>
      </c>
      <c r="NB72" s="195"/>
      <c r="NC72" s="195"/>
      <c r="ND72" s="195"/>
      <c r="NE72" s="195"/>
      <c r="NF72" s="195">
        <v>6.4613649999999995E-2</v>
      </c>
      <c r="NG72" s="195"/>
      <c r="NH72" s="195">
        <v>1.06830026</v>
      </c>
      <c r="NI72" s="195">
        <v>1.9749939999999999</v>
      </c>
      <c r="NJ72" s="195">
        <v>0.8781560268500147</v>
      </c>
      <c r="NK72" s="195">
        <v>3.9860639368500141</v>
      </c>
      <c r="NL72" s="195">
        <v>5.8269591399999996</v>
      </c>
      <c r="NM72" s="195"/>
      <c r="NN72" s="195">
        <v>5.0401790400000008</v>
      </c>
      <c r="NO72" s="195">
        <v>0.105263</v>
      </c>
      <c r="NP72" s="195"/>
      <c r="NQ72" s="195">
        <v>10.972401180000002</v>
      </c>
      <c r="NR72" s="195"/>
      <c r="NS72" s="195">
        <v>10.780966660000001</v>
      </c>
      <c r="NT72" s="195"/>
      <c r="NU72" s="195"/>
      <c r="NV72" s="195">
        <v>0.15775</v>
      </c>
      <c r="NW72" s="195">
        <v>10.938716660000001</v>
      </c>
      <c r="NX72" s="195">
        <v>25.897181776850015</v>
      </c>
      <c r="NY72" s="195">
        <v>1.0153227599999999</v>
      </c>
      <c r="NZ72" s="195"/>
      <c r="OA72" s="195"/>
      <c r="OB72" s="195">
        <v>1.0153227599999999</v>
      </c>
      <c r="OC72" s="195">
        <v>2.7111178499999999</v>
      </c>
      <c r="OD72" s="195"/>
      <c r="OE72" s="195"/>
      <c r="OF72" s="195"/>
      <c r="OG72" s="195">
        <v>0.3413009813395918</v>
      </c>
      <c r="OH72" s="195">
        <v>3.0524188313395917</v>
      </c>
      <c r="OI72" s="195">
        <v>1.6899709999999998E-2</v>
      </c>
      <c r="OJ72" s="195"/>
      <c r="OK72" s="195">
        <v>0.6608948</v>
      </c>
      <c r="OL72" s="195"/>
      <c r="OM72" s="195">
        <v>0.70058524</v>
      </c>
      <c r="ON72" s="195">
        <v>1.3783797500000001</v>
      </c>
      <c r="OO72" s="195">
        <v>0.21037472000000002</v>
      </c>
      <c r="OP72" s="195">
        <v>10.299076025188684</v>
      </c>
      <c r="OQ72" s="195"/>
      <c r="OR72" s="195">
        <v>1.16375608</v>
      </c>
      <c r="OS72" s="195"/>
      <c r="OT72" s="195">
        <v>11.673206825188686</v>
      </c>
      <c r="OU72" s="195">
        <v>9.3783596799999991</v>
      </c>
      <c r="OV72" s="195"/>
      <c r="OW72" s="195">
        <v>0.41109573999999999</v>
      </c>
      <c r="OX72" s="195"/>
      <c r="OY72" s="195">
        <v>7.412521353061223E-2</v>
      </c>
      <c r="OZ72" s="195">
        <v>9.8635806335306118</v>
      </c>
      <c r="PA72" s="195">
        <v>26.982908800058883</v>
      </c>
      <c r="PB72" s="195">
        <v>6.3678506200000013</v>
      </c>
      <c r="PC72" s="195">
        <v>4.7916666699999997</v>
      </c>
      <c r="PD72" s="195"/>
      <c r="PE72" s="195"/>
      <c r="PF72" s="195"/>
      <c r="PG72" s="195">
        <v>11.15951729</v>
      </c>
      <c r="PH72" s="195">
        <v>0.50149635999999997</v>
      </c>
      <c r="PI72" s="195"/>
      <c r="PJ72" s="195">
        <v>0.71225625000000004</v>
      </c>
      <c r="PK72" s="195"/>
      <c r="PL72" s="195">
        <v>1.21375261</v>
      </c>
      <c r="PM72" s="195">
        <v>9.8926979999999998E-2</v>
      </c>
      <c r="PN72" s="195">
        <v>3.8401129999999999E-2</v>
      </c>
      <c r="PO72" s="195">
        <v>12.48877313</v>
      </c>
      <c r="PP72" s="195"/>
      <c r="PQ72" s="195"/>
      <c r="PR72" s="195">
        <v>12.626101240000001</v>
      </c>
      <c r="PS72" s="195">
        <v>0.57184052449999989</v>
      </c>
      <c r="PT72" s="195"/>
      <c r="PU72" s="195"/>
      <c r="PV72" s="195"/>
      <c r="PW72" s="195"/>
      <c r="PX72" s="195">
        <v>0.57184052449999989</v>
      </c>
      <c r="PY72" s="195">
        <v>25.710181884500003</v>
      </c>
      <c r="PZ72" s="195"/>
      <c r="QA72" s="195">
        <v>2.1156284699999999</v>
      </c>
      <c r="QB72" s="195"/>
      <c r="QC72" s="195"/>
      <c r="QD72" s="195">
        <v>2.1156284699999999</v>
      </c>
      <c r="QE72" s="195">
        <v>7.2844070000000011E-2</v>
      </c>
      <c r="QF72" s="195"/>
      <c r="QG72" s="195">
        <v>2.67210876</v>
      </c>
      <c r="QH72" s="195"/>
      <c r="QI72" s="195"/>
      <c r="QJ72" s="195">
        <v>2.7449528299999999</v>
      </c>
      <c r="QK72" s="195">
        <v>4.4630632000000006</v>
      </c>
      <c r="QL72" s="195">
        <v>0.29166666999999996</v>
      </c>
      <c r="QM72" s="195">
        <v>1.5604781100845479E-2</v>
      </c>
      <c r="QN72" s="195"/>
      <c r="QO72" s="195"/>
      <c r="QP72" s="195">
        <v>4.7703346511008453</v>
      </c>
      <c r="QQ72" s="195">
        <v>9.8125205100000024</v>
      </c>
      <c r="QR72" s="195">
        <v>0.74271371000000008</v>
      </c>
      <c r="QS72" s="195"/>
      <c r="QT72" s="195">
        <v>1.5473086699999998</v>
      </c>
      <c r="QU72" s="195"/>
      <c r="QV72" s="195">
        <v>12.102542890000002</v>
      </c>
      <c r="QW72" s="195"/>
      <c r="QX72" s="195">
        <v>6.1934924900000015</v>
      </c>
      <c r="QY72" s="195"/>
      <c r="QZ72" s="195">
        <v>6.1934924900000015</v>
      </c>
      <c r="RA72" s="195">
        <v>27.926951331100849</v>
      </c>
      <c r="RB72" s="195">
        <v>2.9629585199999995</v>
      </c>
      <c r="RC72" s="195">
        <v>0.97382194</v>
      </c>
      <c r="RD72" s="195">
        <v>3.9367804599999996</v>
      </c>
      <c r="RE72" s="195">
        <v>0.18102752</v>
      </c>
      <c r="RF72" s="195">
        <v>0.58554868999999998</v>
      </c>
      <c r="RG72" s="195">
        <v>0.37855635000000004</v>
      </c>
      <c r="RH72" s="195">
        <v>10.397500000000001</v>
      </c>
      <c r="RI72" s="195">
        <v>2.4153402100000001</v>
      </c>
      <c r="RJ72" s="195">
        <v>13.957972770000001</v>
      </c>
      <c r="RK72" s="195"/>
      <c r="RL72" s="195"/>
      <c r="RM72" s="195">
        <v>5.4282097499999997</v>
      </c>
      <c r="RN72" s="195">
        <v>2.3788390499999998</v>
      </c>
      <c r="RO72" s="195">
        <v>7.8070487999999996</v>
      </c>
      <c r="RP72" s="195">
        <v>3.1043685700000001</v>
      </c>
      <c r="RQ72" s="195">
        <v>11.809707640000001</v>
      </c>
      <c r="RR72" s="195"/>
      <c r="RS72" s="195"/>
      <c r="RT72" s="195">
        <v>14.914076210000001</v>
      </c>
      <c r="RU72" s="195"/>
      <c r="RV72" s="195"/>
      <c r="RW72" s="195"/>
      <c r="RX72" s="195"/>
      <c r="RY72" s="195">
        <v>1.1010786776481356</v>
      </c>
      <c r="RZ72" s="195">
        <v>1.1010786776481356</v>
      </c>
      <c r="SA72" s="195">
        <v>41.71695691764814</v>
      </c>
      <c r="SB72" s="195">
        <v>0.64170315</v>
      </c>
      <c r="SC72" s="195"/>
      <c r="SD72" s="195"/>
      <c r="SE72" s="195"/>
      <c r="SF72" s="195"/>
      <c r="SG72" s="195">
        <v>0.64170315</v>
      </c>
      <c r="SH72" s="195">
        <v>0.47499999999999998</v>
      </c>
      <c r="SI72" s="195"/>
      <c r="SJ72" s="195"/>
      <c r="SK72" s="195"/>
      <c r="SL72" s="195"/>
      <c r="SM72" s="195">
        <v>0.47499999999999998</v>
      </c>
      <c r="SN72" s="195">
        <v>2.4437389110000001</v>
      </c>
      <c r="SO72" s="195">
        <v>0.83362389000000003</v>
      </c>
      <c r="SP72" s="195"/>
      <c r="SQ72" s="195"/>
      <c r="SR72" s="196">
        <v>3.2773628010000002</v>
      </c>
      <c r="SS72" s="195"/>
      <c r="ST72" s="195">
        <v>0.12395136</v>
      </c>
      <c r="SU72" s="195">
        <v>4.3376974600000002</v>
      </c>
      <c r="SV72" s="195">
        <v>0.91318843000000005</v>
      </c>
      <c r="SW72" s="195">
        <v>0.28631235999999999</v>
      </c>
      <c r="SX72" s="195">
        <v>5.6611496100000007</v>
      </c>
      <c r="SY72" s="195">
        <v>1.1806225800000001</v>
      </c>
      <c r="SZ72" s="195">
        <v>1.1806225800000001</v>
      </c>
      <c r="TA72" s="195">
        <v>11.235838141000002</v>
      </c>
      <c r="TB72" s="195"/>
      <c r="TC72" s="195"/>
      <c r="TD72" s="195"/>
      <c r="TE72" s="195"/>
      <c r="TF72" s="195"/>
      <c r="TG72" s="195">
        <v>1.7033603899999998</v>
      </c>
      <c r="TH72" s="195">
        <v>1.9758562900000001</v>
      </c>
      <c r="TI72" s="195">
        <v>0.4375</v>
      </c>
      <c r="TJ72" s="195">
        <v>5.8269591399999996</v>
      </c>
      <c r="TK72" s="195">
        <f t="shared" si="230"/>
        <v>9.9436758199999993</v>
      </c>
      <c r="TL72" s="195"/>
      <c r="TM72" s="195">
        <v>5.1996287100000007</v>
      </c>
      <c r="TN72" s="195">
        <v>0.105263</v>
      </c>
      <c r="TO72" s="195"/>
      <c r="TP72" s="195"/>
      <c r="TQ72" s="195">
        <v>5.3048917100000006</v>
      </c>
      <c r="TR72" s="195">
        <v>10.780966760000002</v>
      </c>
      <c r="TS72" s="195"/>
      <c r="TT72" s="195"/>
      <c r="TU72" s="195"/>
      <c r="TV72" s="195"/>
      <c r="TW72" s="195">
        <v>10.780966760000002</v>
      </c>
      <c r="TX72" s="195">
        <v>0.53571427999999988</v>
      </c>
      <c r="TY72" s="195"/>
      <c r="TZ72" s="195"/>
      <c r="UA72" s="195"/>
      <c r="UB72" s="195">
        <v>0.53571427999999988</v>
      </c>
      <c r="UC72" s="195">
        <v>26.565248570000005</v>
      </c>
      <c r="UD72" s="195">
        <v>0.48890129000000004</v>
      </c>
      <c r="UE72" s="195">
        <v>0.48890129000000004</v>
      </c>
      <c r="UF72" s="195"/>
      <c r="UG72" s="195">
        <v>2.7111178499999999</v>
      </c>
      <c r="UH72" s="195"/>
      <c r="UI72" s="195"/>
      <c r="UJ72" s="195"/>
      <c r="UK72" s="195">
        <v>2.7111178499999999</v>
      </c>
      <c r="UL72" s="195">
        <v>0.39870785423428601</v>
      </c>
      <c r="UM72" s="195"/>
      <c r="UN72" s="195"/>
      <c r="UO72" s="195"/>
      <c r="UP72" s="195">
        <v>0.66469738</v>
      </c>
      <c r="UQ72" s="195">
        <v>1.0634052342342861</v>
      </c>
      <c r="UR72" s="195">
        <v>0.93922469999999991</v>
      </c>
      <c r="US72" s="195">
        <v>2.7505071860058305E-2</v>
      </c>
      <c r="UT72" s="195">
        <v>0.52491425999999997</v>
      </c>
      <c r="UU72" s="195">
        <v>13.535801610000002</v>
      </c>
      <c r="UV72" s="195"/>
      <c r="UW72" s="195">
        <f t="shared" si="42"/>
        <v>15.02744564186006</v>
      </c>
      <c r="UX72" s="195">
        <v>1.1957228400000002</v>
      </c>
      <c r="UY72" s="195">
        <v>0.21367209000000001</v>
      </c>
      <c r="UZ72" s="195">
        <v>9.3576753800000017</v>
      </c>
      <c r="VA72" s="195"/>
      <c r="VB72" s="195">
        <v>0.42530333000000003</v>
      </c>
      <c r="VC72" s="195">
        <v>11.192373640000001</v>
      </c>
      <c r="VD72" s="195">
        <v>30.483243656094345</v>
      </c>
      <c r="VE72" s="195">
        <v>0.10945123387999998</v>
      </c>
      <c r="VF72" s="195">
        <v>6.3348750200000001</v>
      </c>
      <c r="VG72" s="195">
        <v>4.7916666699999997</v>
      </c>
      <c r="VH72" s="195"/>
      <c r="VI72" s="195"/>
      <c r="VJ72" s="195">
        <v>11.23599292388</v>
      </c>
      <c r="VK72" s="195"/>
      <c r="VL72" s="195">
        <v>0.50149635999999997</v>
      </c>
      <c r="VM72" s="195">
        <v>2</v>
      </c>
      <c r="VN72" s="195"/>
      <c r="VO72" s="195">
        <v>0.71225625000000004</v>
      </c>
      <c r="VP72" s="195">
        <v>3.2137526100000002</v>
      </c>
      <c r="VQ72" s="195">
        <v>0.10260511</v>
      </c>
      <c r="VR72" s="195"/>
      <c r="VS72" s="195">
        <v>1.45243817</v>
      </c>
      <c r="VT72" s="195">
        <v>12.48877313</v>
      </c>
      <c r="VU72" s="195"/>
      <c r="VV72" s="195">
        <v>14.043816410000002</v>
      </c>
      <c r="VW72" s="195"/>
      <c r="VX72" s="195">
        <v>0.60368221504526232</v>
      </c>
      <c r="VY72" s="195"/>
      <c r="VZ72" s="195"/>
      <c r="WA72" s="195"/>
      <c r="WB72" s="195">
        <v>0.60368221504526232</v>
      </c>
      <c r="WC72" s="195"/>
      <c r="WD72" s="195"/>
      <c r="WE72" s="195"/>
      <c r="WF72" s="195">
        <v>29.09724415892526</v>
      </c>
      <c r="WG72" s="195"/>
      <c r="WH72" s="195">
        <v>2.1156284699999999</v>
      </c>
      <c r="WI72" s="195">
        <v>2.1156284699999999</v>
      </c>
      <c r="WJ72" s="195">
        <v>7.2844070000000011E-2</v>
      </c>
      <c r="WK72" s="195"/>
      <c r="WL72" s="195">
        <v>0.71726969000000007</v>
      </c>
      <c r="WM72" s="195"/>
      <c r="WN72" s="195">
        <v>2.6505182599999997</v>
      </c>
      <c r="WO72" s="195">
        <v>3.4406320199999998</v>
      </c>
      <c r="WP72" s="195">
        <v>3.0251213799999999</v>
      </c>
      <c r="WQ72" s="195"/>
      <c r="WR72" s="195">
        <v>1.4817794399999999</v>
      </c>
      <c r="WS72" s="195">
        <v>0.45491374000000001</v>
      </c>
      <c r="WT72" s="195">
        <v>1.662551E-2</v>
      </c>
      <c r="WU72" s="195">
        <v>4.9784400699999996</v>
      </c>
      <c r="WV72" s="195">
        <v>2.9030089399999999</v>
      </c>
      <c r="WW72" s="195"/>
      <c r="WX72" s="195">
        <v>7.0132180700000006</v>
      </c>
      <c r="WY72" s="195"/>
      <c r="WZ72" s="195">
        <v>0.74251967000000008</v>
      </c>
      <c r="XA72" s="195">
        <v>10.65874668</v>
      </c>
      <c r="XB72" s="195">
        <v>4.0512957599999995</v>
      </c>
      <c r="XC72" s="195">
        <v>3.3184489700000004</v>
      </c>
      <c r="XD72" s="195"/>
      <c r="XE72" s="195"/>
      <c r="XF72" s="195">
        <v>7.3697447299999999</v>
      </c>
      <c r="XG72" s="195">
        <v>28.563191969999995</v>
      </c>
      <c r="XH72" s="195">
        <v>3.3129585200000005</v>
      </c>
      <c r="XI72" s="195">
        <v>3.3129585200000005</v>
      </c>
      <c r="XJ72" s="195">
        <v>0.97382194</v>
      </c>
      <c r="XK72" s="195">
        <v>0.18094482000000001</v>
      </c>
      <c r="XL72" s="195">
        <v>0.58554868999999998</v>
      </c>
      <c r="XM72" s="195">
        <v>0.39854139</v>
      </c>
      <c r="XN72" s="195">
        <v>10.397500000000001</v>
      </c>
      <c r="XO72" s="195">
        <v>12.53635684</v>
      </c>
      <c r="XP72" s="195">
        <v>2.41553591</v>
      </c>
      <c r="XQ72" s="195"/>
      <c r="XR72" s="195"/>
      <c r="XS72" s="195">
        <v>6.6384790300000001</v>
      </c>
      <c r="XT72" s="195">
        <v>2.3974268100000002</v>
      </c>
      <c r="XU72" s="195">
        <v>11.451441750000001</v>
      </c>
      <c r="XV72" s="195">
        <v>1.82341205</v>
      </c>
      <c r="XW72" s="195">
        <v>1.2809565199999999</v>
      </c>
      <c r="XX72" s="195">
        <v>11.809707640000001</v>
      </c>
      <c r="XY72" s="195"/>
      <c r="XZ72" s="195"/>
      <c r="YA72" s="195">
        <f t="shared" si="43"/>
        <v>14.914076210000001</v>
      </c>
      <c r="YB72" s="195"/>
      <c r="YC72" s="195"/>
      <c r="YD72" s="195"/>
      <c r="YE72" s="195">
        <v>1.1216802899999998</v>
      </c>
      <c r="YF72" s="195">
        <f t="shared" si="44"/>
        <v>1.1216802899999998</v>
      </c>
      <c r="YG72" s="195">
        <f t="shared" si="45"/>
        <v>43.336513609999997</v>
      </c>
      <c r="YH72" s="195">
        <f t="shared" si="46"/>
        <v>327.54925942617751</v>
      </c>
      <c r="YI72" s="195"/>
      <c r="YJ72" s="195">
        <v>0.64170315</v>
      </c>
      <c r="YK72" s="195"/>
      <c r="YL72" s="195"/>
      <c r="YM72" s="195">
        <f t="shared" si="47"/>
        <v>0.64170315</v>
      </c>
      <c r="YN72" s="195">
        <v>0.47499999999999998</v>
      </c>
      <c r="YO72" s="195"/>
      <c r="YP72" s="195"/>
      <c r="YQ72" s="195"/>
      <c r="YR72" s="195"/>
      <c r="YS72" s="195">
        <v>0.47499999999999998</v>
      </c>
      <c r="YT72" s="195"/>
      <c r="YU72" s="195">
        <v>2.4647083200000002</v>
      </c>
      <c r="YV72" s="195">
        <v>0.16301679999999899</v>
      </c>
      <c r="YW72" s="195"/>
      <c r="YX72" s="195">
        <v>0.83362389000000003</v>
      </c>
      <c r="YY72" s="195">
        <v>3.4613490099999993</v>
      </c>
      <c r="YZ72" s="195"/>
      <c r="ZA72" s="195"/>
      <c r="ZB72" s="195">
        <v>0.12395136</v>
      </c>
      <c r="ZC72" s="195">
        <v>5.156975329999999</v>
      </c>
      <c r="ZD72" s="195">
        <v>5.2809266899999994</v>
      </c>
      <c r="ZE72" s="195">
        <v>1.3426186099999999</v>
      </c>
      <c r="ZF72" s="195"/>
      <c r="ZG72" s="195">
        <v>1.1806225800000001</v>
      </c>
      <c r="ZH72" s="195">
        <v>2.5232411900000002</v>
      </c>
      <c r="ZI72" s="195">
        <v>12.38222004</v>
      </c>
      <c r="ZJ72" s="195"/>
      <c r="ZK72" s="195"/>
      <c r="ZL72" s="195"/>
      <c r="ZM72" s="195"/>
      <c r="ZN72" s="195">
        <v>6.5104620000000002E-2</v>
      </c>
      <c r="ZO72" s="195"/>
      <c r="ZP72" s="195">
        <v>4.0764055099999998</v>
      </c>
      <c r="ZQ72" s="195">
        <v>2.0657138900000001</v>
      </c>
      <c r="ZR72" s="195">
        <v>6.20722402</v>
      </c>
      <c r="ZS72" s="195">
        <v>6.4818504500000005</v>
      </c>
      <c r="ZT72" s="195">
        <v>7.2460709100000003</v>
      </c>
      <c r="ZU72" s="195">
        <v>0.105263</v>
      </c>
      <c r="ZV72" s="195">
        <v>13.833184360000001</v>
      </c>
      <c r="ZW72" s="195"/>
      <c r="ZX72" s="195"/>
      <c r="ZY72" s="195">
        <v>10.780966660000002</v>
      </c>
      <c r="ZZ72" s="195"/>
      <c r="AAA72" s="195"/>
      <c r="AAB72" s="195">
        <v>10.780966660000002</v>
      </c>
      <c r="AAC72" s="195">
        <v>1.0034270999999999</v>
      </c>
      <c r="AAD72" s="195"/>
      <c r="AAE72" s="195"/>
      <c r="AAF72" s="195">
        <v>1.0034270999999999</v>
      </c>
      <c r="AAG72" s="195">
        <v>31.824802140000003</v>
      </c>
      <c r="AAH72" s="195">
        <v>0.49359593000000002</v>
      </c>
      <c r="AAI72" s="195"/>
      <c r="AAJ72" s="195">
        <v>0.49359593000000002</v>
      </c>
      <c r="AAK72" s="195">
        <v>2.7111178499999999</v>
      </c>
      <c r="AAL72" s="195"/>
      <c r="AAM72" s="195"/>
      <c r="AAN72" s="195"/>
      <c r="AAO72" s="195"/>
      <c r="AAP72" s="195">
        <v>2.7111178499999999</v>
      </c>
      <c r="AAQ72" s="195">
        <v>0.37509435740571401</v>
      </c>
      <c r="AAR72" s="195">
        <v>1.6899709999999998E-2</v>
      </c>
      <c r="AAS72" s="195"/>
      <c r="AAT72" s="195">
        <v>0.66610647999999995</v>
      </c>
      <c r="AAU72" s="195"/>
      <c r="AAV72" s="195">
        <v>1.0581005474057139</v>
      </c>
      <c r="AAW72" s="195">
        <v>0.96529368999999998</v>
      </c>
      <c r="AAX72" s="195">
        <v>0.55400583090379008</v>
      </c>
      <c r="AAY72" s="195">
        <v>15.345373329565078</v>
      </c>
      <c r="AAZ72" s="195"/>
      <c r="ABA72" s="195">
        <v>1.16482211</v>
      </c>
      <c r="ABB72" s="195">
        <v>18.029494960468867</v>
      </c>
      <c r="ABC72" s="195">
        <v>0.25392019999999998</v>
      </c>
      <c r="ABD72" s="195">
        <v>9.3575696599999976</v>
      </c>
      <c r="ABE72" s="195"/>
      <c r="ABF72" s="195">
        <v>0.42484972000000004</v>
      </c>
      <c r="ABG72" s="195">
        <v>10.036339579999996</v>
      </c>
      <c r="ABH72" s="195">
        <f t="shared" si="48"/>
        <v>32.422628420000002</v>
      </c>
      <c r="ABI72" s="195">
        <v>32.328648867874584</v>
      </c>
      <c r="ABJ72" s="195">
        <v>3.5213309999999998E-2</v>
      </c>
      <c r="ABK72" s="195">
        <v>1.6453240317244898E-2</v>
      </c>
      <c r="ABL72" s="195">
        <v>4.7916666699999997</v>
      </c>
      <c r="ABM72" s="195"/>
      <c r="ABN72" s="195"/>
      <c r="ABO72" s="195">
        <v>4.8433332203172439</v>
      </c>
      <c r="ABP72" s="195">
        <v>1.5779034199999999</v>
      </c>
      <c r="ABQ72" s="195">
        <v>0.50149635999999997</v>
      </c>
      <c r="ABR72" s="195">
        <v>2</v>
      </c>
      <c r="ABS72" s="195">
        <v>0.71225625000000004</v>
      </c>
      <c r="ABT72" s="195"/>
      <c r="ABU72" s="195">
        <v>4.7916560300000004</v>
      </c>
      <c r="ABV72" s="195">
        <v>0.12278473000000001</v>
      </c>
      <c r="ABW72" s="195"/>
      <c r="ABX72" s="195">
        <v>1.49699077</v>
      </c>
      <c r="ABY72" s="195"/>
      <c r="ABZ72" s="195">
        <v>12.48877313</v>
      </c>
      <c r="ACA72" s="195">
        <v>14.10854863</v>
      </c>
      <c r="ACB72" s="195"/>
      <c r="ACC72" s="195">
        <v>0.62262832586865891</v>
      </c>
      <c r="ACD72" s="195"/>
      <c r="ACE72" s="195">
        <v>0.15075732999999999</v>
      </c>
      <c r="ACF72" s="195"/>
      <c r="ACG72" s="195">
        <v>0.77338565586865893</v>
      </c>
      <c r="ACH72" s="195"/>
      <c r="ACI72" s="195"/>
      <c r="ACJ72" s="195">
        <v>24.516923536185899</v>
      </c>
      <c r="ACK72" s="195"/>
      <c r="ACL72" s="195">
        <v>2.1156284699999999</v>
      </c>
      <c r="ACM72" s="195"/>
      <c r="ACN72" s="195">
        <v>2.1156284699999999</v>
      </c>
      <c r="ACO72" s="195">
        <v>7.2844070000000011E-2</v>
      </c>
      <c r="ACP72" s="195">
        <v>0.77963332000000007</v>
      </c>
      <c r="ACQ72" s="195"/>
      <c r="ACR72" s="195">
        <v>2.67210876</v>
      </c>
      <c r="ACS72" s="195"/>
      <c r="ACT72" s="195">
        <v>3.5245861499999998</v>
      </c>
      <c r="ACU72" s="195">
        <v>3.00353088</v>
      </c>
      <c r="ACV72" s="195">
        <v>1.49415041</v>
      </c>
      <c r="ACW72" s="195">
        <v>0.45491374000000001</v>
      </c>
      <c r="ACX72" s="195">
        <v>1.6569639518119534E-2</v>
      </c>
      <c r="ACY72" s="195"/>
      <c r="ACZ72" s="195">
        <v>4.9691646695181202</v>
      </c>
      <c r="ADA72" s="195">
        <v>2.9030089399999999</v>
      </c>
      <c r="ADB72" s="195">
        <v>7.0132180500000008</v>
      </c>
      <c r="ADC72" s="195">
        <v>0.74251967000000008</v>
      </c>
      <c r="ADD72" s="195"/>
      <c r="ADE72" s="195">
        <v>1.5500334099999999</v>
      </c>
      <c r="ADF72" s="195">
        <v>12.20878007</v>
      </c>
      <c r="ADG72" s="195">
        <v>4.6788910000000003E-2</v>
      </c>
      <c r="ADH72" s="195">
        <v>5.8197113199999997</v>
      </c>
      <c r="ADI72" s="195"/>
      <c r="ADJ72" s="195">
        <v>5.8665002299999998</v>
      </c>
      <c r="ADK72" s="195">
        <v>28.684659589518112</v>
      </c>
      <c r="ADL72" s="195">
        <v>3.9566938700000001</v>
      </c>
      <c r="ADM72" s="195">
        <v>3.9566938700000001</v>
      </c>
      <c r="ADN72" s="195">
        <v>0.97382194</v>
      </c>
      <c r="ADO72" s="195">
        <v>0.18094482000000001</v>
      </c>
      <c r="ADP72" s="195">
        <v>1.5918396299999999</v>
      </c>
      <c r="ADQ72" s="195">
        <v>10.777437990000001</v>
      </c>
      <c r="ADR72" s="195"/>
      <c r="ADS72" s="195">
        <v>13.524044380000003</v>
      </c>
      <c r="ADT72" s="195">
        <v>2.41553591</v>
      </c>
      <c r="ADU72" s="195"/>
      <c r="ADV72" s="195"/>
      <c r="ADW72" s="195">
        <v>6.6384790300000001</v>
      </c>
      <c r="ADX72" s="195">
        <v>2.4077704399999997</v>
      </c>
      <c r="ADY72" s="195">
        <v>11.46178538</v>
      </c>
      <c r="ADZ72" s="195">
        <v>3.6552177299999999</v>
      </c>
      <c r="AEA72" s="195">
        <v>1.2809565199999999</v>
      </c>
      <c r="AEB72" s="195">
        <v>11.809707640000001</v>
      </c>
      <c r="AEC72" s="195"/>
      <c r="AED72" s="195">
        <v>16.74588189</v>
      </c>
      <c r="AEE72" s="195"/>
      <c r="AEF72" s="195"/>
      <c r="AEG72" s="195"/>
      <c r="AEH72" s="195"/>
      <c r="AEI72" s="195">
        <v>1.1985525933954269</v>
      </c>
      <c r="AEJ72" s="195">
        <v>1.1985525933954269</v>
      </c>
      <c r="AEK72" s="195">
        <v>46.88695811339543</v>
      </c>
      <c r="AEL72" s="195"/>
      <c r="AEM72" s="195">
        <v>0.64170315</v>
      </c>
      <c r="AEN72" s="195"/>
      <c r="AEO72" s="195"/>
      <c r="AEP72" s="195"/>
      <c r="AEQ72" s="195">
        <v>0.64170315</v>
      </c>
      <c r="AER72" s="195">
        <v>0.47499999999999998</v>
      </c>
      <c r="AES72" s="195"/>
      <c r="AET72" s="195"/>
      <c r="AEU72" s="195"/>
      <c r="AEV72" s="195"/>
      <c r="AEW72" s="195">
        <v>0.47499999999999998</v>
      </c>
      <c r="AEX72" s="195">
        <v>2.3663223100000002</v>
      </c>
      <c r="AEY72" s="195"/>
      <c r="AEZ72" s="195">
        <v>0.82875593000000003</v>
      </c>
      <c r="AFA72" s="195"/>
      <c r="AFB72" s="195">
        <v>3.19507824</v>
      </c>
      <c r="AFC72" s="195"/>
      <c r="AFD72" s="195"/>
      <c r="AFE72" s="195">
        <v>0.12395136</v>
      </c>
      <c r="AFF72" s="195">
        <v>5.1569753299999999</v>
      </c>
      <c r="AFG72" s="195">
        <v>1.3539337300000001</v>
      </c>
      <c r="AFH72" s="195">
        <v>6.6348604199999999</v>
      </c>
      <c r="AFI72" s="195">
        <v>0.27943016999999998</v>
      </c>
      <c r="AFJ72" s="195">
        <v>1.1806225800000001</v>
      </c>
      <c r="AFK72" s="195">
        <v>1.46005275</v>
      </c>
      <c r="AFL72" s="195">
        <v>12.406694559999998</v>
      </c>
      <c r="AFM72" s="195"/>
      <c r="AFN72" s="195"/>
      <c r="AFO72" s="195">
        <v>3.9232670999999999</v>
      </c>
      <c r="AFP72" s="195">
        <v>3.9232670999999999</v>
      </c>
      <c r="AFQ72" s="195">
        <v>6.5104620000000002E-2</v>
      </c>
      <c r="AFR72" s="195">
        <v>4.5628127599999999</v>
      </c>
      <c r="AFS72" s="195">
        <v>2.0657138900000001</v>
      </c>
      <c r="AFT72" s="195">
        <v>0.4375</v>
      </c>
      <c r="AFU72" s="195">
        <v>7.1311312699999991</v>
      </c>
      <c r="AFV72" s="195">
        <v>6.0443504500000005</v>
      </c>
      <c r="AFW72" s="195"/>
      <c r="AFX72" s="195">
        <v>7.8333044999999997</v>
      </c>
      <c r="AFY72" s="195">
        <v>0.105263</v>
      </c>
      <c r="AFZ72" s="195"/>
      <c r="AGA72" s="195">
        <v>13.982917950000001</v>
      </c>
      <c r="AGB72" s="195">
        <v>0.55833332999999996</v>
      </c>
      <c r="AGC72" s="195">
        <v>10.780966660000001</v>
      </c>
      <c r="AGD72" s="195"/>
      <c r="AGE72" s="195"/>
      <c r="AGF72" s="195">
        <v>0.55466934999999995</v>
      </c>
      <c r="AGG72" s="195">
        <v>11.89396934</v>
      </c>
      <c r="AGH72" s="195">
        <v>0.53571427999999999</v>
      </c>
      <c r="AGI72" s="195"/>
      <c r="AGJ72" s="195"/>
      <c r="AGK72" s="195"/>
      <c r="AGL72" s="195"/>
      <c r="AGM72" s="195">
        <v>0.53571427999999999</v>
      </c>
      <c r="AGN72" s="195">
        <v>37.466999940000001</v>
      </c>
      <c r="AGO72" s="195"/>
      <c r="AGP72" s="195">
        <v>1.6214556599999999</v>
      </c>
      <c r="AGQ72" s="195">
        <v>1.5762991600000003</v>
      </c>
      <c r="AGR72" s="195"/>
      <c r="AGS72" s="195"/>
      <c r="AGT72" s="195">
        <v>3.1977548200000001</v>
      </c>
      <c r="AGU72" s="195">
        <v>0.38940720521469385</v>
      </c>
      <c r="AGV72" s="195"/>
      <c r="AGW72" s="195"/>
      <c r="AGX72" s="195"/>
      <c r="AGY72" s="195"/>
      <c r="AGZ72" s="195">
        <v>0.38940720521469385</v>
      </c>
      <c r="AHA72" s="195">
        <v>2.0553501599999997</v>
      </c>
      <c r="AHB72" s="195">
        <v>0.23997251</v>
      </c>
      <c r="AHC72" s="195"/>
      <c r="AHD72" s="195">
        <v>0.52976807580174912</v>
      </c>
      <c r="AHE72" s="195">
        <v>15.116006334930505</v>
      </c>
      <c r="AHF72" s="195">
        <v>17.941097080732256</v>
      </c>
      <c r="AHG72" s="195">
        <v>1.16482211</v>
      </c>
      <c r="AHH72" s="195">
        <v>2.314741E-2</v>
      </c>
      <c r="AHI72" s="195">
        <v>0.23016830999999999</v>
      </c>
      <c r="AHJ72" s="195">
        <v>9.3575696599999976</v>
      </c>
      <c r="AHK72" s="195"/>
      <c r="AHL72" s="195">
        <v>10.775707489999997</v>
      </c>
      <c r="AHM72" s="195">
        <v>32.303966595946946</v>
      </c>
      <c r="AHN72" s="195">
        <v>0.5117740824431487</v>
      </c>
      <c r="AHO72" s="195"/>
      <c r="AHP72" s="195"/>
      <c r="AHQ72" s="195">
        <v>4.7916666699999997</v>
      </c>
      <c r="AHR72" s="195">
        <v>0.64183599000000002</v>
      </c>
      <c r="AHS72" s="195">
        <v>5.9452767424431485</v>
      </c>
      <c r="AHT72" s="195"/>
      <c r="AHU72" s="195">
        <v>1.5779034199999999</v>
      </c>
      <c r="AHV72" s="195">
        <v>0.50149635999999997</v>
      </c>
      <c r="AHW72" s="195">
        <v>2</v>
      </c>
      <c r="AHX72" s="195"/>
      <c r="AHY72" s="195">
        <v>4.0793997800000001</v>
      </c>
      <c r="AHZ72" s="195">
        <v>0.81332607999999995</v>
      </c>
      <c r="AIA72" s="195"/>
      <c r="AIB72" s="195"/>
      <c r="AIC72" s="195">
        <v>1.49699077</v>
      </c>
      <c r="AID72" s="195">
        <v>12.48877313</v>
      </c>
      <c r="AIE72" s="195">
        <v>14.79908998</v>
      </c>
      <c r="AIF72" s="195"/>
      <c r="AIG72" s="195"/>
      <c r="AIH72" s="195">
        <v>0.59448835998527694</v>
      </c>
      <c r="AII72" s="195"/>
      <c r="AIJ72" s="195">
        <v>0.35604438999999999</v>
      </c>
      <c r="AIK72" s="195">
        <v>0.95053274998527693</v>
      </c>
      <c r="AIL72" s="195"/>
      <c r="AIM72" s="195"/>
      <c r="AIN72" s="195"/>
      <c r="AIO72" s="195"/>
      <c r="AIP72" s="195">
        <v>25.774299252428424</v>
      </c>
      <c r="AIQ72" s="195"/>
      <c r="AIR72" s="195"/>
      <c r="AIS72" s="195">
        <v>3.0165482000000003</v>
      </c>
      <c r="AIT72" s="195">
        <v>7.2844070000000011E-2</v>
      </c>
      <c r="AIU72" s="195"/>
      <c r="AIV72" s="195">
        <v>0.87054240999999999</v>
      </c>
      <c r="AIW72" s="195"/>
      <c r="AIX72" s="195">
        <v>3.9599346800000004</v>
      </c>
      <c r="AIY72" s="195"/>
      <c r="AIZ72" s="195">
        <v>5.67563964</v>
      </c>
      <c r="AJA72" s="195"/>
      <c r="AJB72" s="195">
        <v>1.4708117800000005</v>
      </c>
      <c r="AJC72" s="195">
        <v>0.45491374000000001</v>
      </c>
      <c r="AJD72" s="195">
        <v>7.6013651600000003</v>
      </c>
      <c r="AJE72" s="195">
        <v>1.610999919924198E-2</v>
      </c>
      <c r="AJF72" s="195">
        <v>2.9030089399999999</v>
      </c>
      <c r="AJG72" s="195"/>
      <c r="AJH72" s="195"/>
      <c r="AJI72" s="195">
        <v>3.9881046200000001</v>
      </c>
      <c r="AJJ72" s="195">
        <v>6.9072235591992417</v>
      </c>
      <c r="AJK72" s="195">
        <v>1.5500334099999999</v>
      </c>
      <c r="AJL72" s="195">
        <v>2.5012622999999996</v>
      </c>
      <c r="AJM72" s="195">
        <v>3.3184489700000004</v>
      </c>
      <c r="AJN72" s="195"/>
      <c r="AJO72" s="195"/>
      <c r="AJP72" s="195">
        <v>7.3697446800000002</v>
      </c>
      <c r="AJQ72" s="195">
        <v>25.838268079199242</v>
      </c>
      <c r="AJR72" s="195">
        <v>5.1433322500000003</v>
      </c>
      <c r="AJS72" s="195"/>
      <c r="AJT72" s="195">
        <v>0.18094482000000001</v>
      </c>
      <c r="AJU72" s="195">
        <v>1.7021618799999998</v>
      </c>
      <c r="AJV72" s="195">
        <v>10.77743727</v>
      </c>
      <c r="AJW72" s="195">
        <v>17.803876219999999</v>
      </c>
      <c r="AJX72" s="195">
        <v>2.4155358300000001</v>
      </c>
      <c r="AJY72" s="195"/>
      <c r="AJZ72" s="195"/>
      <c r="AKA72" s="195"/>
      <c r="AKB72" s="195">
        <v>6.6384790300000001</v>
      </c>
      <c r="AKC72" s="195">
        <v>9.0540148600000006</v>
      </c>
      <c r="AKD72" s="195">
        <v>4.2307711599999989</v>
      </c>
      <c r="AKE72" s="195">
        <v>2.5459787500000002</v>
      </c>
      <c r="AKF72" s="195">
        <v>1.2809565199999999</v>
      </c>
      <c r="AKG72" s="195">
        <v>11.809707640000001</v>
      </c>
      <c r="AKH72" s="195"/>
      <c r="AKI72" s="195">
        <v>19.867414069999999</v>
      </c>
      <c r="AKJ72" s="195"/>
      <c r="AKK72" s="195"/>
      <c r="AKL72" s="195"/>
      <c r="AKM72" s="195">
        <v>1.0238822805122447</v>
      </c>
      <c r="AKN72" s="195">
        <v>1.0238822805122447</v>
      </c>
      <c r="AKO72" s="195"/>
      <c r="AKP72" s="195"/>
      <c r="AKQ72" s="195">
        <v>47.749187430512244</v>
      </c>
      <c r="AKR72" s="195">
        <v>358.16362814506084</v>
      </c>
      <c r="AKS72" s="195"/>
      <c r="AKT72" s="195">
        <v>0.64170315</v>
      </c>
      <c r="AKU72" s="195"/>
      <c r="AKV72" s="195">
        <v>0.64170315</v>
      </c>
      <c r="AKW72" s="195">
        <v>5.1974851900000001</v>
      </c>
      <c r="AKX72" s="202">
        <v>0.54871882000000005</v>
      </c>
      <c r="AKY72" s="202"/>
      <c r="AKZ72" s="202"/>
      <c r="ALA72" s="202"/>
      <c r="ALB72" s="195">
        <v>5.7462040100000005</v>
      </c>
      <c r="ALC72" s="195"/>
      <c r="ALD72" s="195">
        <v>1.3351897699999999</v>
      </c>
      <c r="ALE72" s="195"/>
      <c r="ALF72" s="195"/>
      <c r="ALG72" s="195"/>
      <c r="ALH72" s="195">
        <v>1.3351897699999999</v>
      </c>
      <c r="ALI72" s="195"/>
      <c r="ALJ72" s="195">
        <v>0.82875595999999996</v>
      </c>
      <c r="ALK72" s="195"/>
      <c r="ALL72" s="195">
        <v>0.12395136</v>
      </c>
      <c r="ALM72" s="195">
        <v>0.95270731999999991</v>
      </c>
      <c r="ALN72" s="195">
        <v>6.7883988199999994</v>
      </c>
      <c r="ALO72" s="195"/>
      <c r="ALP72" s="195"/>
      <c r="ALQ72" s="195">
        <v>1.1806225800000001</v>
      </c>
      <c r="ALR72" s="195">
        <v>7.969021399999999</v>
      </c>
      <c r="ALS72" s="195">
        <v>16.644825650000001</v>
      </c>
      <c r="ALT72" s="195"/>
      <c r="ALU72" s="195"/>
      <c r="ALV72" s="195">
        <v>4.2186089500000001</v>
      </c>
      <c r="ALW72" s="195"/>
      <c r="ALX72" s="195">
        <v>6.5104620000000002E-2</v>
      </c>
      <c r="ALY72" s="195"/>
      <c r="ALZ72" s="195">
        <v>5.9150024100000005</v>
      </c>
      <c r="AMA72" s="195">
        <v>10.198715979999999</v>
      </c>
      <c r="AMB72" s="195">
        <v>8.74449787</v>
      </c>
      <c r="AMC72" s="195"/>
      <c r="AMD72" s="195"/>
      <c r="AME72" s="195"/>
      <c r="AMF72" s="195">
        <v>7.6548493499999992</v>
      </c>
      <c r="AMG72" s="195">
        <v>16.399347219999999</v>
      </c>
      <c r="AMH72" s="195"/>
      <c r="AMI72" s="195">
        <v>0.66359632999999996</v>
      </c>
      <c r="AMJ72" s="195"/>
      <c r="AMK72" s="195">
        <v>10.780966660000001</v>
      </c>
      <c r="AML72" s="195"/>
      <c r="AMM72" s="195">
        <v>11.444562990000001</v>
      </c>
      <c r="AMN72" s="195">
        <v>0.55466934999999995</v>
      </c>
      <c r="AMO72" s="195">
        <v>0.53571427999999999</v>
      </c>
      <c r="AMP72" s="195"/>
      <c r="AMQ72" s="195"/>
      <c r="AMR72" s="195">
        <f t="shared" si="49"/>
        <v>1.0903836299999998</v>
      </c>
      <c r="AMS72" s="195">
        <f t="shared" si="50"/>
        <v>39.133009819999998</v>
      </c>
      <c r="AMT72" s="195">
        <v>0.48598859999999999</v>
      </c>
      <c r="AMU72" s="195">
        <v>0.48598859999999999</v>
      </c>
      <c r="AMV72" s="195">
        <v>2.7111178499999999</v>
      </c>
      <c r="AMW72" s="195"/>
      <c r="AMX72" s="195"/>
      <c r="AMY72" s="195">
        <v>2.7111178499999999</v>
      </c>
      <c r="AMZ72" s="195">
        <v>0.35888434000000002</v>
      </c>
      <c r="ANA72" s="195"/>
      <c r="ANB72" s="195"/>
      <c r="ANC72" s="195"/>
      <c r="AND72" s="195">
        <v>1.3295669800000001</v>
      </c>
      <c r="ANE72" s="195">
        <f t="shared" si="51"/>
        <v>1.68845132</v>
      </c>
      <c r="ANF72" s="195">
        <v>0.96611665999999996</v>
      </c>
      <c r="ANG72" s="195"/>
      <c r="ANH72" s="195">
        <v>1.8312190400000001</v>
      </c>
      <c r="ANI72" s="195">
        <v>16.68009545</v>
      </c>
      <c r="ANJ72" s="195">
        <v>1.66751322</v>
      </c>
      <c r="ANK72" s="195">
        <v>21.144944370000001</v>
      </c>
      <c r="ANL72" s="195">
        <v>1.18796952</v>
      </c>
      <c r="ANM72" s="195">
        <v>0.23016830999999999</v>
      </c>
      <c r="ANN72" s="195">
        <v>9.3575696599999993</v>
      </c>
      <c r="ANO72" s="195"/>
      <c r="ANP72" s="195">
        <v>0.42484972000000004</v>
      </c>
      <c r="ANQ72" s="195">
        <v>11.200557209999999</v>
      </c>
      <c r="ANR72" s="195">
        <f t="shared" si="52"/>
        <v>37.231059350000002</v>
      </c>
      <c r="ANS72" s="195">
        <v>4.7986516959624415E-2</v>
      </c>
      <c r="ANT72" s="195"/>
      <c r="ANU72" s="195"/>
      <c r="ANV72" s="195">
        <v>4.7916666699999997</v>
      </c>
      <c r="ANW72" s="195">
        <v>0.70566618000000003</v>
      </c>
      <c r="ANX72" s="195">
        <v>5.5453193669596237</v>
      </c>
      <c r="ANY72" s="195"/>
      <c r="ANZ72" s="195">
        <v>1.5779034199999999</v>
      </c>
      <c r="AOA72" s="195">
        <v>0.50149635999999997</v>
      </c>
      <c r="AOB72" s="195">
        <v>3.1368767100000001</v>
      </c>
      <c r="AOC72" s="195">
        <v>0.71225625000000004</v>
      </c>
      <c r="AOD72" s="195">
        <v>5.9285327400000005</v>
      </c>
      <c r="AOE72" s="195">
        <v>0.10127406</v>
      </c>
      <c r="AOF72" s="195"/>
      <c r="AOG72" s="195"/>
      <c r="AOH72" s="195">
        <v>1.45858964</v>
      </c>
      <c r="AOI72" s="195">
        <v>1.5598637</v>
      </c>
      <c r="AOJ72" s="195">
        <v>13.03710648</v>
      </c>
      <c r="AOK72" s="195"/>
      <c r="AOL72" s="195">
        <v>0.57208656000000002</v>
      </c>
      <c r="AOM72" s="195"/>
      <c r="AON72" s="195">
        <v>0.35604438999999999</v>
      </c>
      <c r="AOO72" s="195">
        <v>13.96523743</v>
      </c>
      <c r="AOP72" s="195"/>
      <c r="AOQ72" s="195"/>
      <c r="AOR72" s="195"/>
      <c r="AOS72" s="195">
        <v>26.998953236959625</v>
      </c>
      <c r="AOT72" s="195"/>
      <c r="AOU72" s="195">
        <v>2.1156284699999999</v>
      </c>
      <c r="AOV72" s="195">
        <v>2.1156284699999999</v>
      </c>
      <c r="AOW72" s="195">
        <v>7.2844070000000011E-2</v>
      </c>
      <c r="AOX72" s="195"/>
      <c r="AOY72" s="195">
        <v>0.99435193000000011</v>
      </c>
      <c r="AOZ72" s="195"/>
      <c r="APA72" s="195">
        <v>2.67210876</v>
      </c>
      <c r="APB72" s="195">
        <f t="shared" si="53"/>
        <v>3.73930476</v>
      </c>
      <c r="APC72" s="195">
        <v>3.00353088</v>
      </c>
      <c r="APD72" s="195"/>
      <c r="APE72" s="195">
        <v>2.6725158799999997</v>
      </c>
      <c r="APF72" s="195">
        <v>0.87312129000000005</v>
      </c>
      <c r="APG72" s="195">
        <v>1.5745040000000002E-2</v>
      </c>
      <c r="APH72" s="195">
        <v>6.5649130900000001</v>
      </c>
      <c r="API72" s="195">
        <v>2.9030089399999999</v>
      </c>
      <c r="APJ72" s="195"/>
      <c r="APK72" s="195">
        <v>3.24558495</v>
      </c>
      <c r="APL72" s="195">
        <v>0.74251967000000008</v>
      </c>
      <c r="APM72" s="195"/>
      <c r="APN72" s="195">
        <v>6.89111356</v>
      </c>
      <c r="APO72" s="195"/>
      <c r="APP72" s="195">
        <v>7.6748305200000004</v>
      </c>
      <c r="APQ72" s="195"/>
      <c r="APR72" s="195">
        <v>2.6923076899999998</v>
      </c>
      <c r="APS72" s="195"/>
      <c r="APT72" s="195">
        <v>10.36713821</v>
      </c>
      <c r="APU72" s="195">
        <f t="shared" si="54"/>
        <v>29.678098090000002</v>
      </c>
      <c r="APV72" s="195">
        <v>5.3229828199999991</v>
      </c>
      <c r="APW72" s="195"/>
      <c r="APX72" s="195">
        <v>0.18094482000000001</v>
      </c>
      <c r="APY72" s="195">
        <v>1.6708712299999999</v>
      </c>
      <c r="APZ72" s="195">
        <v>10.829700860000001</v>
      </c>
      <c r="AQA72" s="195">
        <v>18.004499729999999</v>
      </c>
      <c r="AQB72" s="195">
        <v>0.20623651000000001</v>
      </c>
      <c r="AQC72" s="195"/>
      <c r="AQD72" s="195"/>
      <c r="AQE72" s="195"/>
      <c r="AQF72" s="195">
        <v>6.8384790300000002</v>
      </c>
      <c r="AQG72" s="195">
        <v>7.0447155400000003</v>
      </c>
      <c r="AQH72" s="195">
        <v>7.9738226300000017</v>
      </c>
      <c r="AQI72" s="195">
        <v>1.82341205</v>
      </c>
      <c r="AQJ72" s="195">
        <v>1.5132454300000002</v>
      </c>
      <c r="AQK72" s="195">
        <v>11.310480110000002</v>
      </c>
      <c r="AQL72" s="195">
        <v>11.809707640000001</v>
      </c>
      <c r="AQM72" s="195"/>
      <c r="AQN72" s="195"/>
      <c r="AQO72" s="195"/>
      <c r="AQP72" s="195">
        <v>1.1825417945770407</v>
      </c>
      <c r="AQQ72" s="195">
        <v>12.992249434577042</v>
      </c>
      <c r="AQR72" s="195">
        <f t="shared" si="55"/>
        <v>49.351944814577038</v>
      </c>
      <c r="AQS72" s="195"/>
      <c r="AQT72" s="195"/>
      <c r="AQU72" s="195">
        <v>0.64170315</v>
      </c>
      <c r="AQV72" s="195"/>
      <c r="AQW72" s="195"/>
      <c r="AQX72" s="195">
        <v>0.64170315</v>
      </c>
      <c r="AQY72" s="195">
        <v>6.6296280500000009</v>
      </c>
      <c r="AQZ72" s="195">
        <v>3.8455516800000002</v>
      </c>
      <c r="ARA72" s="195"/>
      <c r="ARB72" s="195"/>
      <c r="ARC72" s="195"/>
      <c r="ARD72" s="195">
        <v>10.475179730000001</v>
      </c>
      <c r="ARE72" s="195">
        <v>1.3357193700000001</v>
      </c>
      <c r="ARF72" s="195"/>
      <c r="ARG72" s="195"/>
      <c r="ARH72" s="195">
        <v>0.82875596000000007</v>
      </c>
      <c r="ARI72" s="195">
        <v>2.1644753300000001</v>
      </c>
      <c r="ARJ72" s="195"/>
      <c r="ARK72" s="195"/>
      <c r="ARL72" s="195"/>
      <c r="ARM72" s="195">
        <v>0.12395136</v>
      </c>
      <c r="ARN72" s="195">
        <v>5.1550349200000003</v>
      </c>
      <c r="ARO72" s="195">
        <v>5.2789862800000007</v>
      </c>
      <c r="ARP72" s="195">
        <v>1.6333639000000002</v>
      </c>
      <c r="ARQ72" s="195"/>
      <c r="ARR72" s="195">
        <v>1.1806225800000001</v>
      </c>
      <c r="ARS72" s="195">
        <v>2.8139864800000005</v>
      </c>
      <c r="ART72" s="195">
        <v>21.374330969999999</v>
      </c>
      <c r="ARU72" s="195"/>
      <c r="ARV72" s="195"/>
      <c r="ARW72" s="195"/>
      <c r="ARX72" s="195">
        <v>4.6314681500000008</v>
      </c>
      <c r="ARY72" s="195">
        <v>6.5104620000000002E-2</v>
      </c>
      <c r="ARZ72" s="195">
        <v>6.6150024099999998</v>
      </c>
      <c r="ASA72" s="195">
        <v>2.0657138900000001</v>
      </c>
      <c r="ASB72" s="195">
        <v>13.37728907</v>
      </c>
      <c r="ASC72" s="195">
        <v>6.8287839799999999</v>
      </c>
      <c r="ASD72" s="195"/>
      <c r="ASE72" s="195"/>
      <c r="ASF72" s="195">
        <v>8.3955298200000001</v>
      </c>
      <c r="ASG72" s="195">
        <v>0.105263</v>
      </c>
      <c r="ASH72" s="195">
        <v>15.329576800000002</v>
      </c>
      <c r="ASI72" s="195">
        <v>0.55833332999999996</v>
      </c>
      <c r="ASJ72" s="195"/>
      <c r="ASK72" s="195">
        <v>10.780966660000001</v>
      </c>
      <c r="ASL72" s="195"/>
      <c r="ASM72" s="195"/>
      <c r="ASN72" s="195">
        <v>11.339299990000001</v>
      </c>
      <c r="ASO72" s="195">
        <v>1.2277178800000004</v>
      </c>
      <c r="ASP72" s="195"/>
      <c r="ASQ72" s="195"/>
      <c r="ASR72" s="195"/>
      <c r="ASS72" s="195"/>
      <c r="AST72" s="195">
        <v>1.2277178800000004</v>
      </c>
      <c r="ASU72" s="195">
        <v>41.273883740000002</v>
      </c>
      <c r="ASV72" s="195"/>
      <c r="ASW72" s="195">
        <v>0.48203028000000003</v>
      </c>
      <c r="ASX72" s="195">
        <v>1.1348186899999999</v>
      </c>
      <c r="ASY72" s="195">
        <v>1.5762991600000003</v>
      </c>
      <c r="ASZ72" s="195"/>
      <c r="ATA72" s="195">
        <v>3.19314813</v>
      </c>
      <c r="ATB72" s="195"/>
      <c r="ATC72" s="195">
        <v>0.35888433999999997</v>
      </c>
      <c r="ATD72" s="195"/>
      <c r="ATE72" s="195"/>
      <c r="ATF72" s="195"/>
      <c r="ATG72" s="195">
        <v>0.35888433999999997</v>
      </c>
      <c r="ATH72" s="195">
        <v>4.2019407599999994</v>
      </c>
      <c r="ATI72" s="195">
        <v>0.7253211799999999</v>
      </c>
      <c r="ATJ72" s="195">
        <v>0.23997251</v>
      </c>
      <c r="ATK72" s="195"/>
      <c r="ATL72" s="195">
        <v>11.350746370000001</v>
      </c>
      <c r="ATM72" s="195">
        <v>16.517980820000002</v>
      </c>
      <c r="ATN72" s="195">
        <v>9.9031500000000001</v>
      </c>
      <c r="ATO72" s="195"/>
      <c r="ATP72" s="195">
        <v>2.314741E-2</v>
      </c>
      <c r="ATQ72" s="195">
        <v>0.23016830999999999</v>
      </c>
      <c r="ATR72" s="195">
        <v>9.3575696599999993</v>
      </c>
      <c r="ATS72" s="195">
        <v>19.514035379999999</v>
      </c>
      <c r="ATT72" s="195">
        <v>0.47546808409912539</v>
      </c>
      <c r="ATU72" s="195">
        <v>0.47546808409912539</v>
      </c>
      <c r="ATV72" s="195">
        <v>40.059516754099128</v>
      </c>
      <c r="ATW72" s="195">
        <v>3.3136059999999995E-2</v>
      </c>
      <c r="ATX72" s="195"/>
      <c r="ATY72" s="195"/>
      <c r="ATZ72" s="195">
        <v>4.7916666699999997</v>
      </c>
      <c r="AUA72" s="195">
        <v>4.82480273</v>
      </c>
      <c r="AUB72" s="195">
        <v>0.70566618000000003</v>
      </c>
      <c r="AUC72" s="195"/>
      <c r="AUD72" s="195">
        <v>1.5779034199999999</v>
      </c>
      <c r="AUE72" s="195">
        <v>0.50149635999999997</v>
      </c>
      <c r="AUF72" s="195">
        <v>2</v>
      </c>
      <c r="AUG72" s="195">
        <v>4.7850659599999998</v>
      </c>
      <c r="AUH72" s="195"/>
      <c r="AUI72" s="195">
        <v>1.15479881</v>
      </c>
      <c r="AUJ72" s="195"/>
      <c r="AUK72" s="195"/>
      <c r="AUL72" s="195">
        <v>2.2297828900000001</v>
      </c>
      <c r="AUM72" s="195">
        <v>3.3845817</v>
      </c>
      <c r="AUN72" s="195">
        <v>12.48877313</v>
      </c>
      <c r="AUO72" s="195">
        <v>0.54833334999999994</v>
      </c>
      <c r="AUP72" s="195"/>
      <c r="AUQ72" s="195">
        <v>0.60108892000000003</v>
      </c>
      <c r="AUR72" s="195"/>
      <c r="AUS72" s="195">
        <v>13.638195400000001</v>
      </c>
      <c r="AUT72" s="195">
        <v>0.54259527000000007</v>
      </c>
      <c r="AUU72" s="195"/>
      <c r="AUV72" s="195"/>
      <c r="AUW72" s="195"/>
      <c r="AUX72" s="195">
        <v>0.54259527000000007</v>
      </c>
      <c r="AUY72" s="195">
        <v>27.175241060000001</v>
      </c>
      <c r="AUZ72" s="195"/>
      <c r="AVA72" s="195"/>
      <c r="AVB72" s="195">
        <v>2.1156284699999999</v>
      </c>
      <c r="AVC72" s="195"/>
      <c r="AVD72" s="195">
        <v>7.2844070000000011E-2</v>
      </c>
      <c r="AVE72" s="195"/>
      <c r="AVF72" s="195">
        <v>1.14366353</v>
      </c>
      <c r="AVG72" s="195">
        <v>3.3321360699999998</v>
      </c>
      <c r="AVH72" s="195"/>
      <c r="AVI72" s="195">
        <v>2.67210876</v>
      </c>
      <c r="AVJ72" s="195">
        <v>3.00353088</v>
      </c>
      <c r="AVK72" s="195"/>
      <c r="AVL72" s="195">
        <v>2.6623083999999997</v>
      </c>
      <c r="AVM72" s="195">
        <v>8.3379480399999988</v>
      </c>
      <c r="AVN72" s="195">
        <v>0.88385269591253646</v>
      </c>
      <c r="AVO72" s="195"/>
      <c r="AVP72" s="195">
        <v>2.9030089399999999</v>
      </c>
      <c r="AVQ72" s="195"/>
      <c r="AVR72" s="195">
        <v>3.24558496</v>
      </c>
      <c r="AVS72" s="195">
        <v>7.0324465959125364</v>
      </c>
      <c r="AVT72" s="195">
        <v>3.205085519999999</v>
      </c>
      <c r="AVU72" s="195">
        <v>1.76666667</v>
      </c>
      <c r="AVV72" s="195">
        <v>2.5012623500000002</v>
      </c>
      <c r="AVW72" s="195"/>
      <c r="AVX72" s="195">
        <v>3.6102755100000001</v>
      </c>
      <c r="AVY72" s="195">
        <v>11.083290049999999</v>
      </c>
      <c r="AVZ72" s="195">
        <v>29.785820755912539</v>
      </c>
      <c r="AWA72" s="195">
        <v>8.2524894300000007</v>
      </c>
      <c r="AWB72" s="195"/>
      <c r="AWC72" s="195"/>
      <c r="AWD72" s="195">
        <v>0.18094482000000001</v>
      </c>
      <c r="AWE72" s="195">
        <v>12.06837123</v>
      </c>
      <c r="AWF72" s="195">
        <v>20.501805480000002</v>
      </c>
      <c r="AWG72" s="195">
        <v>0.52050259999999993</v>
      </c>
      <c r="AWH72" s="195"/>
      <c r="AWI72" s="195"/>
      <c r="AWJ72" s="195"/>
      <c r="AWK72" s="195"/>
      <c r="AWL72" s="195">
        <v>0.52050259999999993</v>
      </c>
      <c r="AWM72" s="195">
        <v>12.760271679999995</v>
      </c>
      <c r="AWN72" s="195">
        <f>+AWN73</f>
        <v>2.95259969</v>
      </c>
      <c r="AWO72" s="195">
        <f>+AWO73</f>
        <v>1.82341205</v>
      </c>
      <c r="AWP72" s="195">
        <f>+AWP73</f>
        <v>1.2809565200000002</v>
      </c>
      <c r="AWQ72" s="195">
        <f>+AWQ73</f>
        <v>11.809707639999999</v>
      </c>
      <c r="AWR72" s="195">
        <f t="shared" si="56"/>
        <v>30.626947579999996</v>
      </c>
      <c r="AWS72" s="195">
        <f>+AWS73</f>
        <v>0</v>
      </c>
      <c r="AWT72" s="195">
        <f>+AWT73</f>
        <v>0</v>
      </c>
      <c r="AWU72" s="195">
        <f>+AWU73</f>
        <v>0</v>
      </c>
      <c r="AWV72" s="195">
        <f>+AWV73</f>
        <v>0</v>
      </c>
      <c r="AWW72" s="253">
        <f t="shared" si="57"/>
        <v>0</v>
      </c>
      <c r="AWX72" s="195">
        <f>+AWX73</f>
        <v>1.1791189943193876</v>
      </c>
      <c r="AWY72" s="195">
        <f>+AWY73</f>
        <v>0</v>
      </c>
      <c r="AWZ72" s="253">
        <f t="shared" si="58"/>
        <v>1.1791189943193876</v>
      </c>
      <c r="AXA72" s="253">
        <f t="shared" si="59"/>
        <v>52.828374654319383</v>
      </c>
      <c r="AXB72" s="195">
        <f t="shared" si="60"/>
        <v>411.53505889586773</v>
      </c>
      <c r="AXC72" s="195">
        <f>+AXC73</f>
        <v>0</v>
      </c>
      <c r="AXD72" s="195">
        <f>+AXD73</f>
        <v>0.64170315</v>
      </c>
      <c r="AXE72" s="253">
        <f t="shared" si="61"/>
        <v>0.64170315</v>
      </c>
      <c r="AXF72" s="195">
        <f>+AXF73</f>
        <v>0</v>
      </c>
      <c r="AXG72" s="195">
        <f>+AXG73</f>
        <v>7.2431349300000001</v>
      </c>
      <c r="AXH72" s="195">
        <f>+AXH73</f>
        <v>0.47499999999999998</v>
      </c>
      <c r="AXI72" s="195">
        <f>+AXI73</f>
        <v>4.0818399999999997</v>
      </c>
      <c r="AXJ72" s="195">
        <f>+AXJ73</f>
        <v>0</v>
      </c>
      <c r="AXK72" s="253">
        <f t="shared" si="62"/>
        <v>11.799974929999999</v>
      </c>
      <c r="AXL72" s="195">
        <f>+AXL73</f>
        <v>0</v>
      </c>
      <c r="AXM72" s="195">
        <f>+AXM73</f>
        <v>0</v>
      </c>
      <c r="AXN72" s="195">
        <f>+AXN73</f>
        <v>1.32944438</v>
      </c>
      <c r="AXO72" s="195">
        <f>+AXO73</f>
        <v>0</v>
      </c>
      <c r="AXP72" s="195">
        <f>+AXP73</f>
        <v>0</v>
      </c>
      <c r="AXQ72" s="253">
        <f t="shared" si="63"/>
        <v>1.32944438</v>
      </c>
      <c r="AXR72" s="195">
        <f>+AXR73</f>
        <v>0</v>
      </c>
      <c r="AXS72" s="195">
        <f>+AXS73</f>
        <v>0.82875596000000007</v>
      </c>
      <c r="AXT72" s="195">
        <f t="shared" ref="AXT72:AYA72" si="263">+AXT73</f>
        <v>0</v>
      </c>
      <c r="AXU72" s="195">
        <f t="shared" si="263"/>
        <v>0</v>
      </c>
      <c r="AXV72" s="253">
        <f t="shared" si="64"/>
        <v>0.82875596000000007</v>
      </c>
      <c r="AXW72" s="195">
        <f t="shared" si="263"/>
        <v>6.6329196499999998</v>
      </c>
      <c r="AXX72" s="195">
        <f t="shared" si="263"/>
        <v>1.1674831299999999</v>
      </c>
      <c r="AXY72" s="195">
        <f t="shared" si="263"/>
        <v>0</v>
      </c>
      <c r="AXZ72" s="195">
        <f t="shared" si="263"/>
        <v>0</v>
      </c>
      <c r="AYA72" s="195">
        <f t="shared" si="263"/>
        <v>1.18062266</v>
      </c>
      <c r="AYB72" s="253">
        <f t="shared" si="65"/>
        <v>8.9810254399999998</v>
      </c>
      <c r="AYC72" s="253">
        <f t="shared" si="231"/>
        <v>23.580903859999999</v>
      </c>
      <c r="AYD72" s="195">
        <f t="shared" ref="AYD72:AYX72" si="264">+AYD73</f>
        <v>5.20289672</v>
      </c>
      <c r="AYE72" s="195">
        <f t="shared" si="264"/>
        <v>0</v>
      </c>
      <c r="AYF72" s="195">
        <f t="shared" si="264"/>
        <v>0</v>
      </c>
      <c r="AYG72" s="195">
        <f t="shared" si="264"/>
        <v>6.5104620000000002E-2</v>
      </c>
      <c r="AYH72" s="195">
        <f t="shared" si="264"/>
        <v>0</v>
      </c>
      <c r="AYI72" s="253">
        <f t="shared" si="66"/>
        <v>5.2680013399999996</v>
      </c>
      <c r="AYJ72" s="195">
        <f t="shared" si="264"/>
        <v>9.1182163000000003</v>
      </c>
      <c r="AYK72" s="195">
        <f t="shared" si="264"/>
        <v>6.7832655299999995</v>
      </c>
      <c r="AYL72" s="195">
        <f t="shared" si="264"/>
        <v>0</v>
      </c>
      <c r="AYM72" s="195">
        <f t="shared" si="264"/>
        <v>0</v>
      </c>
      <c r="AYN72" s="195">
        <f t="shared" si="264"/>
        <v>0</v>
      </c>
      <c r="AYO72" s="253">
        <f t="shared" si="67"/>
        <v>15.90148183</v>
      </c>
      <c r="AYP72" s="195">
        <f t="shared" si="264"/>
        <v>0</v>
      </c>
      <c r="AYQ72" s="195">
        <f t="shared" si="264"/>
        <v>8.5054029899999986</v>
      </c>
      <c r="AYR72" s="195">
        <f t="shared" si="264"/>
        <v>0.55692538999999996</v>
      </c>
      <c r="AYS72" s="195">
        <f t="shared" si="264"/>
        <v>0</v>
      </c>
      <c r="AYT72" s="195">
        <f t="shared" si="264"/>
        <v>10.780966660000001</v>
      </c>
      <c r="AYU72" s="253">
        <f t="shared" si="68"/>
        <v>19.843295040000001</v>
      </c>
      <c r="AYV72" s="195">
        <f t="shared" si="264"/>
        <v>1.2010938300000003</v>
      </c>
      <c r="AYW72" s="195">
        <f t="shared" si="264"/>
        <v>0.86237570999999991</v>
      </c>
      <c r="AYX72" s="195">
        <f t="shared" si="264"/>
        <v>0</v>
      </c>
      <c r="AYY72" s="253">
        <f t="shared" si="69"/>
        <v>2.0634695400000003</v>
      </c>
      <c r="AYZ72" s="253">
        <f t="shared" si="70"/>
        <v>43.07624775</v>
      </c>
      <c r="AZA72" s="195">
        <f t="shared" ref="AZA72:AZZ72" si="265">+AZA73</f>
        <v>0.19432051000000003</v>
      </c>
      <c r="AZB72" s="195">
        <f t="shared" si="265"/>
        <v>0</v>
      </c>
      <c r="AZC72" s="195">
        <f t="shared" si="265"/>
        <v>1.1348186899999999</v>
      </c>
      <c r="AZD72" s="195">
        <f t="shared" si="265"/>
        <v>1.5762991599999998</v>
      </c>
      <c r="AZE72" s="195">
        <f t="shared" si="265"/>
        <v>0</v>
      </c>
      <c r="AZF72" s="253">
        <f t="shared" si="71"/>
        <v>2.9054383599999998</v>
      </c>
      <c r="AZG72" s="195">
        <f t="shared" si="265"/>
        <v>0</v>
      </c>
      <c r="AZH72" s="195">
        <f t="shared" si="265"/>
        <v>0.35819581420897961</v>
      </c>
      <c r="AZI72" s="195">
        <f t="shared" si="265"/>
        <v>0</v>
      </c>
      <c r="AZJ72" s="195">
        <f t="shared" si="265"/>
        <v>0</v>
      </c>
      <c r="AZK72" s="195">
        <f t="shared" si="265"/>
        <v>0</v>
      </c>
      <c r="AZL72" s="253">
        <f t="shared" si="72"/>
        <v>0.35819581420897961</v>
      </c>
      <c r="AZM72" s="195">
        <f t="shared" si="265"/>
        <v>4.172401279999999</v>
      </c>
      <c r="AZN72" s="195">
        <f t="shared" si="265"/>
        <v>0.7253211799999999</v>
      </c>
      <c r="AZO72" s="195">
        <f t="shared" si="265"/>
        <v>0.23997251</v>
      </c>
      <c r="AZP72" s="195">
        <f t="shared" si="265"/>
        <v>0</v>
      </c>
      <c r="AZQ72" s="195">
        <f t="shared" si="265"/>
        <v>11.322649042699322</v>
      </c>
      <c r="AZR72" s="253">
        <f t="shared" si="73"/>
        <v>16.46034401269932</v>
      </c>
      <c r="AZS72" s="195">
        <f t="shared" si="265"/>
        <v>10.120541060000003</v>
      </c>
      <c r="AZT72" s="195">
        <f t="shared" si="265"/>
        <v>0</v>
      </c>
      <c r="AZU72" s="195">
        <f t="shared" si="265"/>
        <v>2.314741E-2</v>
      </c>
      <c r="AZV72" s="195">
        <f t="shared" si="265"/>
        <v>0.23016830999999999</v>
      </c>
      <c r="AZW72" s="195">
        <f t="shared" si="265"/>
        <v>9.3575696599999993</v>
      </c>
      <c r="AZX72" s="253">
        <f t="shared" si="74"/>
        <v>19.73142644</v>
      </c>
      <c r="AZY72" s="195">
        <f t="shared" si="265"/>
        <v>0.42484971999999999</v>
      </c>
      <c r="AZZ72" s="195">
        <f t="shared" si="265"/>
        <v>4.5440207145772585E-2</v>
      </c>
      <c r="BAA72" s="253">
        <f t="shared" si="75"/>
        <v>0.47028992714577256</v>
      </c>
      <c r="BAB72" s="253">
        <f t="shared" si="76"/>
        <v>39.925694554054068</v>
      </c>
      <c r="BAC72" s="195">
        <f t="shared" ref="BAC72:BBA72" si="266">+BAC73</f>
        <v>3.331315E-2</v>
      </c>
      <c r="BAD72" s="195">
        <f t="shared" si="266"/>
        <v>0</v>
      </c>
      <c r="BAE72" s="195">
        <f t="shared" si="266"/>
        <v>0</v>
      </c>
      <c r="BAF72" s="253">
        <f t="shared" si="77"/>
        <v>3.331315E-2</v>
      </c>
      <c r="BAG72" s="195">
        <f t="shared" si="266"/>
        <v>5.4970655899999992</v>
      </c>
      <c r="BAH72" s="195">
        <f t="shared" si="266"/>
        <v>0</v>
      </c>
      <c r="BAI72" s="195">
        <f t="shared" si="266"/>
        <v>0</v>
      </c>
      <c r="BAJ72" s="195">
        <f t="shared" si="266"/>
        <v>2.2514996499999995</v>
      </c>
      <c r="BAK72" s="253">
        <f t="shared" si="78"/>
        <v>7.7485652399999987</v>
      </c>
      <c r="BAL72" s="195">
        <f t="shared" si="266"/>
        <v>3.2137526100000002</v>
      </c>
      <c r="BAM72" s="195">
        <f t="shared" si="266"/>
        <v>0</v>
      </c>
      <c r="BAN72" s="195">
        <f t="shared" si="266"/>
        <v>0.42222582999999997</v>
      </c>
      <c r="BAO72" s="195">
        <f t="shared" si="266"/>
        <v>0</v>
      </c>
      <c r="BAP72" s="195">
        <f t="shared" si="266"/>
        <v>0</v>
      </c>
      <c r="BAQ72" s="253">
        <f t="shared" si="79"/>
        <v>3.6359784400000001</v>
      </c>
      <c r="BAR72" s="195">
        <f t="shared" si="266"/>
        <v>14.683625620000001</v>
      </c>
      <c r="BAS72" s="195">
        <f t="shared" si="266"/>
        <v>0</v>
      </c>
      <c r="BAT72" s="195">
        <f t="shared" si="266"/>
        <v>0.54833334999999994</v>
      </c>
      <c r="BAU72" s="195">
        <f t="shared" si="266"/>
        <v>0</v>
      </c>
      <c r="BAV72" s="195">
        <f t="shared" si="266"/>
        <v>0.70208161337215758</v>
      </c>
      <c r="BAW72" s="253">
        <f t="shared" si="80"/>
        <v>15.934040583372159</v>
      </c>
      <c r="BAX72" s="195">
        <f t="shared" si="266"/>
        <v>0.44931983000000003</v>
      </c>
      <c r="BAY72" s="195">
        <f t="shared" si="266"/>
        <v>0</v>
      </c>
      <c r="BAZ72" s="195">
        <f t="shared" si="266"/>
        <v>0</v>
      </c>
      <c r="BBA72" s="195">
        <f t="shared" si="266"/>
        <v>0</v>
      </c>
      <c r="BBB72" s="253">
        <f t="shared" si="81"/>
        <v>0.44931983000000003</v>
      </c>
      <c r="BBC72" s="253">
        <f t="shared" si="82"/>
        <v>27.801217243372157</v>
      </c>
      <c r="BBD72" s="195">
        <f t="shared" ref="BBD72:BBZ72" si="267">+BBD73</f>
        <v>2.1156284699999999</v>
      </c>
      <c r="BBE72" s="195">
        <f t="shared" si="267"/>
        <v>0</v>
      </c>
      <c r="BBF72" s="195">
        <f t="shared" si="267"/>
        <v>7.2844070000000011E-2</v>
      </c>
      <c r="BBG72" s="195">
        <f t="shared" si="267"/>
        <v>0</v>
      </c>
      <c r="BBH72" s="195">
        <f t="shared" si="267"/>
        <v>1.50165481</v>
      </c>
      <c r="BBI72" s="253">
        <f t="shared" si="83"/>
        <v>3.69012735</v>
      </c>
      <c r="BBJ72" s="195">
        <f t="shared" si="267"/>
        <v>2.67210876</v>
      </c>
      <c r="BBK72" s="195">
        <f t="shared" si="267"/>
        <v>0</v>
      </c>
      <c r="BBL72" s="195">
        <f t="shared" si="267"/>
        <v>3.00353088</v>
      </c>
      <c r="BBM72" s="195">
        <f t="shared" si="267"/>
        <v>0</v>
      </c>
      <c r="BBN72" s="195">
        <f t="shared" si="267"/>
        <v>1.5081566500000001</v>
      </c>
      <c r="BBO72" s="253">
        <f t="shared" si="84"/>
        <v>7.1837962900000001</v>
      </c>
      <c r="BBP72" s="195">
        <f t="shared" si="267"/>
        <v>1.71540384</v>
      </c>
      <c r="BBQ72" s="195">
        <f t="shared" si="267"/>
        <v>0.42303094880946046</v>
      </c>
      <c r="BBR72" s="195">
        <f t="shared" si="267"/>
        <v>2.9030089399999999</v>
      </c>
      <c r="BBS72" s="195">
        <f t="shared" si="267"/>
        <v>0</v>
      </c>
      <c r="BBT72" s="195">
        <f t="shared" si="267"/>
        <v>0.92473748</v>
      </c>
      <c r="BBU72" s="253">
        <f t="shared" si="85"/>
        <v>5.9661812088094601</v>
      </c>
      <c r="BBV72" s="195">
        <f t="shared" si="267"/>
        <v>1.5479083303011409E-2</v>
      </c>
      <c r="BBW72" s="195">
        <f t="shared" si="267"/>
        <v>5.1080812</v>
      </c>
      <c r="BBX72" s="195">
        <f t="shared" si="267"/>
        <v>2.5012623500000002</v>
      </c>
      <c r="BBY72" s="195">
        <f t="shared" si="267"/>
        <v>3.6629070399999999</v>
      </c>
      <c r="BBZ72" s="195">
        <f t="shared" si="267"/>
        <v>0</v>
      </c>
      <c r="BCA72" s="253">
        <f t="shared" si="86"/>
        <v>11.287729673303012</v>
      </c>
      <c r="BCB72" s="253">
        <f t="shared" si="87"/>
        <v>28.127834522112472</v>
      </c>
      <c r="BCC72" s="195">
        <f t="shared" ref="BCC72:BCL72" si="268">+BCC73</f>
        <v>6.8618179999999995</v>
      </c>
      <c r="BCD72" s="195">
        <f t="shared" si="268"/>
        <v>0.97382193999999989</v>
      </c>
      <c r="BCE72" s="195">
        <f t="shared" si="268"/>
        <v>0</v>
      </c>
      <c r="BCF72" s="195">
        <f t="shared" si="268"/>
        <v>0</v>
      </c>
      <c r="BCG72" s="195">
        <f t="shared" si="268"/>
        <v>0.18094482000000001</v>
      </c>
      <c r="BCH72" s="253">
        <f t="shared" si="88"/>
        <v>8.0165847599999989</v>
      </c>
      <c r="BCI72" s="195">
        <f t="shared" si="268"/>
        <v>2.0508092200000001</v>
      </c>
      <c r="BCJ72" s="195">
        <f t="shared" si="268"/>
        <v>10.52136924</v>
      </c>
      <c r="BCK72" s="195">
        <f t="shared" si="268"/>
        <v>0</v>
      </c>
      <c r="BCL72" s="195">
        <f t="shared" si="268"/>
        <v>0</v>
      </c>
      <c r="BCM72" s="253">
        <f t="shared" si="232"/>
        <v>12.57217846</v>
      </c>
      <c r="BCN72" s="195">
        <v>10.119871440000001</v>
      </c>
      <c r="BCO72" s="195">
        <v>3.2417335600000001</v>
      </c>
      <c r="BCP72" s="195">
        <v>6.9440162200000008</v>
      </c>
      <c r="BCQ72" s="195">
        <v>1.82341205</v>
      </c>
      <c r="BCR72" s="195">
        <v>1.2809565199999999</v>
      </c>
      <c r="BCS72" s="253">
        <f t="shared" si="89"/>
        <v>23.409989790000001</v>
      </c>
      <c r="BCT72" s="195">
        <v>12.32930593</v>
      </c>
      <c r="BCU72" s="195"/>
      <c r="BCV72" s="195"/>
      <c r="BCW72" s="195"/>
      <c r="BCX72" s="253">
        <f t="shared" si="90"/>
        <v>12.32930593</v>
      </c>
      <c r="BCY72" s="253"/>
      <c r="BCZ72" s="253">
        <v>1.1596324107265308</v>
      </c>
      <c r="BDA72" s="253">
        <f t="shared" si="91"/>
        <v>1.1596324107265308</v>
      </c>
      <c r="BDB72" s="253">
        <f t="shared" si="92"/>
        <v>57.487691350726536</v>
      </c>
      <c r="BDC72" s="253"/>
      <c r="BDD72" s="253"/>
      <c r="BDE72" s="253">
        <v>0.64170315</v>
      </c>
      <c r="BDF72" s="253">
        <f t="shared" si="233"/>
        <v>0.64170315</v>
      </c>
      <c r="BDG72" s="253"/>
      <c r="BDH72" s="253">
        <v>7.4289710400000004</v>
      </c>
      <c r="BDI72" s="253">
        <v>0.47499999999999998</v>
      </c>
      <c r="BDJ72" s="253">
        <v>4.0818401</v>
      </c>
      <c r="BDK72" s="253"/>
      <c r="BDL72" s="253">
        <f t="shared" si="93"/>
        <v>11.985811139999999</v>
      </c>
      <c r="BDM72" s="253"/>
      <c r="BDN72" s="253"/>
      <c r="BDO72" s="253">
        <v>5.2005502000000003</v>
      </c>
      <c r="BDP72" s="253"/>
      <c r="BDQ72" s="253">
        <f t="shared" si="94"/>
        <v>5.2005502000000003</v>
      </c>
      <c r="BDR72" s="253">
        <v>0.82875596000000007</v>
      </c>
      <c r="BDS72" s="253">
        <v>0</v>
      </c>
      <c r="BDT72" s="253">
        <v>0</v>
      </c>
      <c r="BDU72" s="253">
        <v>1.7666666000000004</v>
      </c>
      <c r="BDV72" s="253">
        <v>0</v>
      </c>
      <c r="BDW72" s="253">
        <f t="shared" si="95"/>
        <v>2.5954225600000003</v>
      </c>
      <c r="BDX72" s="253">
        <v>6.6329200100000012</v>
      </c>
      <c r="BDY72" s="253">
        <v>1.16266618</v>
      </c>
      <c r="BDZ72" s="253">
        <v>0</v>
      </c>
      <c r="BEA72" s="253">
        <v>0</v>
      </c>
      <c r="BEB72" s="253">
        <v>0</v>
      </c>
      <c r="BEC72" s="253">
        <f t="shared" si="96"/>
        <v>7.7955861900000016</v>
      </c>
      <c r="BED72" s="253">
        <f t="shared" si="97"/>
        <v>28.21907324</v>
      </c>
      <c r="BEE72" s="253">
        <v>5.20289672</v>
      </c>
      <c r="BEF72" s="253">
        <v>0</v>
      </c>
      <c r="BEG72" s="253">
        <v>0</v>
      </c>
      <c r="BEH72" s="253">
        <v>6.5104620000000002E-2</v>
      </c>
      <c r="BEI72" s="253">
        <f t="shared" si="98"/>
        <v>5.2680013399999996</v>
      </c>
      <c r="BEJ72" s="253">
        <v>9.1182163000000003</v>
      </c>
      <c r="BEK72" s="253">
        <v>6.7832655299999995</v>
      </c>
      <c r="BEL72" s="253">
        <v>0</v>
      </c>
      <c r="BEM72" s="253">
        <v>0</v>
      </c>
      <c r="BEN72" s="253">
        <v>0</v>
      </c>
      <c r="BEO72" s="253">
        <f t="shared" si="99"/>
        <v>15.90148183</v>
      </c>
      <c r="BEP72" s="253">
        <v>14.13737538</v>
      </c>
      <c r="BEQ72" s="253">
        <v>3.2197377900000004</v>
      </c>
      <c r="BER72" s="253">
        <v>0.55692538999999996</v>
      </c>
      <c r="BES72" s="253">
        <v>0</v>
      </c>
      <c r="BET72" s="253">
        <v>10.780966660000001</v>
      </c>
      <c r="BEU72" s="253">
        <f t="shared" si="234"/>
        <v>28.695005220000002</v>
      </c>
      <c r="BEV72" s="253">
        <v>0.66537955000000004</v>
      </c>
      <c r="BEW72" s="253">
        <v>0</v>
      </c>
      <c r="BEX72" s="253">
        <v>0.53746674999999988</v>
      </c>
      <c r="BEY72" s="253">
        <v>0.86237571000000002</v>
      </c>
      <c r="BEZ72" s="253">
        <v>0</v>
      </c>
      <c r="BFA72" s="253">
        <f t="shared" si="100"/>
        <v>2.0652220100000003</v>
      </c>
      <c r="BFB72" s="253">
        <v>0</v>
      </c>
      <c r="BFC72" s="253">
        <f t="shared" si="101"/>
        <v>0</v>
      </c>
      <c r="BFD72" s="253">
        <f t="shared" si="235"/>
        <v>51.929710400000005</v>
      </c>
      <c r="BFE72" s="253">
        <v>0.48892256999999995</v>
      </c>
      <c r="BFF72" s="253">
        <v>0</v>
      </c>
      <c r="BFG72" s="253">
        <v>0</v>
      </c>
      <c r="BFH72" s="253">
        <v>1.1348186899999999</v>
      </c>
      <c r="BFI72" s="253">
        <f t="shared" si="102"/>
        <v>1.6237412599999999</v>
      </c>
      <c r="BFJ72" s="253">
        <v>0</v>
      </c>
      <c r="BFK72" s="253">
        <v>1.5762991599999998</v>
      </c>
      <c r="BFL72" s="253">
        <v>0</v>
      </c>
      <c r="BFM72" s="253">
        <v>0.36522488666285713</v>
      </c>
      <c r="BFN72" s="253">
        <v>0</v>
      </c>
      <c r="BFO72" s="253">
        <f t="shared" si="103"/>
        <v>1.9415240466628569</v>
      </c>
      <c r="BFP72" s="253">
        <v>0</v>
      </c>
      <c r="BFQ72" s="253">
        <v>4.1624229599999998</v>
      </c>
      <c r="BFR72" s="253">
        <v>0</v>
      </c>
      <c r="BFS72" s="253">
        <v>0.7253211799999999</v>
      </c>
      <c r="BFT72" s="253">
        <v>0.23997251</v>
      </c>
      <c r="BFU72" s="253">
        <f t="shared" si="236"/>
        <v>5.12771665</v>
      </c>
      <c r="BFV72" s="253">
        <v>19.021082507185024</v>
      </c>
      <c r="BFW72" s="253">
        <v>1.8849045300000002</v>
      </c>
      <c r="BFX72" s="253">
        <v>1.16482211</v>
      </c>
      <c r="BFY72" s="253">
        <v>0</v>
      </c>
      <c r="BFZ72" s="253">
        <v>2.314741E-2</v>
      </c>
      <c r="BGA72" s="253">
        <f t="shared" si="104"/>
        <v>22.093956557185024</v>
      </c>
      <c r="BGB72" s="253">
        <v>9.5877379700000027</v>
      </c>
      <c r="BGC72" s="253">
        <v>0.42484971999999999</v>
      </c>
      <c r="BGD72" s="253">
        <v>3.4812073666180762E-2</v>
      </c>
      <c r="BGE72" s="253">
        <f t="shared" si="105"/>
        <v>10.047399763666183</v>
      </c>
      <c r="BGF72" s="253">
        <f t="shared" si="237"/>
        <v>40.834338277514064</v>
      </c>
      <c r="BGG72" s="253">
        <v>3.4187019999999999E-2</v>
      </c>
      <c r="BGH72" s="253">
        <v>0</v>
      </c>
      <c r="BGI72" s="253">
        <f t="shared" si="106"/>
        <v>3.4187019999999999E-2</v>
      </c>
      <c r="BGJ72" s="253">
        <v>5.49706545</v>
      </c>
      <c r="BGK72" s="253">
        <v>0</v>
      </c>
      <c r="BGL72" s="253">
        <v>0</v>
      </c>
      <c r="BGM72" s="253">
        <v>0</v>
      </c>
      <c r="BGN72" s="253">
        <v>2.25149965</v>
      </c>
      <c r="BGO72" s="253">
        <f t="shared" si="107"/>
        <v>7.7485651000000004</v>
      </c>
      <c r="BGP72" s="253">
        <v>0</v>
      </c>
      <c r="BGQ72" s="253">
        <v>3.2137526100000002</v>
      </c>
      <c r="BGR72" s="253">
        <v>0</v>
      </c>
      <c r="BGS72" s="253">
        <v>0.43486053000000002</v>
      </c>
      <c r="BGT72" s="253">
        <v>0</v>
      </c>
      <c r="BGU72" s="253">
        <f t="shared" si="108"/>
        <v>3.6486131400000001</v>
      </c>
      <c r="BGV72" s="253">
        <v>4.6490975298542274</v>
      </c>
      <c r="BGW72" s="253">
        <v>0</v>
      </c>
      <c r="BGX72" s="253">
        <v>0</v>
      </c>
      <c r="BGY72" s="253">
        <v>0.54833334999999994</v>
      </c>
      <c r="BGZ72" s="253">
        <v>0</v>
      </c>
      <c r="BHA72" s="253">
        <f t="shared" si="109"/>
        <v>5.1974308798542275</v>
      </c>
      <c r="BHB72" s="253">
        <v>1.1806183251</v>
      </c>
      <c r="BHC72" s="253">
        <v>0</v>
      </c>
      <c r="BHD72" s="253">
        <v>0</v>
      </c>
      <c r="BHE72" s="253">
        <v>0</v>
      </c>
      <c r="BHF72" s="253">
        <v>0</v>
      </c>
      <c r="BHG72" s="253">
        <f t="shared" si="110"/>
        <v>1.1806183251</v>
      </c>
      <c r="BHH72" s="253">
        <f t="shared" si="111"/>
        <v>17.809414464954227</v>
      </c>
      <c r="BHI72" s="253">
        <v>0</v>
      </c>
      <c r="BHJ72" s="253">
        <v>0</v>
      </c>
      <c r="BHK72" s="253">
        <v>0</v>
      </c>
      <c r="BHL72" s="253">
        <v>7.2844070000000011E-2</v>
      </c>
      <c r="BHM72" s="253">
        <f t="shared" si="112"/>
        <v>7.2844070000000011E-2</v>
      </c>
      <c r="BHN72" s="253">
        <v>1.3462242600000001</v>
      </c>
      <c r="BHO72" s="253">
        <v>2.6778822293877553</v>
      </c>
      <c r="BHP72" s="253">
        <v>0</v>
      </c>
      <c r="BHQ72" s="253">
        <v>0</v>
      </c>
      <c r="BHR72" s="253">
        <v>3.00353088</v>
      </c>
      <c r="BHS72" s="253">
        <f t="shared" si="113"/>
        <v>7.0276373693877545</v>
      </c>
      <c r="BHT72" s="253">
        <v>3.7322938800000003</v>
      </c>
      <c r="BHU72" s="253">
        <v>3.5427610940468703</v>
      </c>
      <c r="BHV72" s="253">
        <v>0</v>
      </c>
      <c r="BHW72" s="253">
        <v>0</v>
      </c>
      <c r="BHX72" s="253">
        <v>2.9030089399999999</v>
      </c>
      <c r="BHY72" s="253">
        <f t="shared" si="114"/>
        <v>10.17806391404687</v>
      </c>
      <c r="BHZ72" s="253">
        <v>1.66725715</v>
      </c>
      <c r="BIA72" s="253">
        <v>0</v>
      </c>
      <c r="BIB72" s="253">
        <v>2.8153873100000002</v>
      </c>
      <c r="BIC72" s="253">
        <v>0</v>
      </c>
      <c r="BID72" s="253">
        <v>4.2679290200000004</v>
      </c>
      <c r="BIE72" s="253">
        <f t="shared" si="115"/>
        <v>8.7505734799999999</v>
      </c>
      <c r="BIF72" s="253">
        <v>6.69224598</v>
      </c>
      <c r="BIG72" s="253">
        <f t="shared" si="116"/>
        <v>6.69224598</v>
      </c>
      <c r="BIH72" s="253">
        <f t="shared" si="117"/>
        <v>32.721364813434626</v>
      </c>
      <c r="BII72" s="253">
        <v>4.1695103099999997</v>
      </c>
      <c r="BIJ72" s="253">
        <v>1.0306160799999999</v>
      </c>
      <c r="BIK72" s="253">
        <v>0</v>
      </c>
      <c r="BIL72" s="253">
        <v>0</v>
      </c>
      <c r="BIM72" s="253">
        <f t="shared" si="118"/>
        <v>5.2001263899999994</v>
      </c>
      <c r="BIN72" s="253">
        <v>2.2317540400000002</v>
      </c>
      <c r="BIO72" s="253">
        <v>0</v>
      </c>
      <c r="BIP72" s="253">
        <v>10.52136924</v>
      </c>
      <c r="BIQ72" s="253">
        <v>0</v>
      </c>
      <c r="BIR72" s="253">
        <v>0</v>
      </c>
      <c r="BIS72" s="253">
        <f t="shared" si="119"/>
        <v>12.753123280000001</v>
      </c>
      <c r="BIT72" s="253">
        <v>6.8384790300000002</v>
      </c>
      <c r="BIU72" s="253">
        <v>3.3028876499999997</v>
      </c>
      <c r="BIV72" s="253">
        <v>3.2417335599999997</v>
      </c>
      <c r="BIW72" s="253">
        <v>6.9940162200000007</v>
      </c>
      <c r="BIX72" s="253">
        <v>1.82341205</v>
      </c>
      <c r="BIY72" s="253">
        <f t="shared" si="120"/>
        <v>22.200528510000005</v>
      </c>
      <c r="BIZ72" s="253">
        <v>13.610262559999999</v>
      </c>
      <c r="BJA72" s="253">
        <v>0</v>
      </c>
      <c r="BJB72" s="253">
        <v>0</v>
      </c>
      <c r="BJC72" s="253">
        <v>0</v>
      </c>
      <c r="BJD72" s="253">
        <f t="shared" si="121"/>
        <v>13.610262559999999</v>
      </c>
      <c r="BJE72" s="253">
        <v>0</v>
      </c>
      <c r="BJF72" s="253">
        <v>0</v>
      </c>
      <c r="BJG72" s="253">
        <v>1.2629859860473032</v>
      </c>
      <c r="BJH72" s="253">
        <v>0</v>
      </c>
      <c r="BJI72" s="253">
        <f t="shared" si="122"/>
        <v>1.2629859860473032</v>
      </c>
      <c r="BJJ72" s="253">
        <f t="shared" si="123"/>
        <v>55.027026726047303</v>
      </c>
      <c r="BJK72" s="253">
        <f t="shared" si="238"/>
        <v>446.54051720221548</v>
      </c>
      <c r="BJL72" s="253">
        <v>0.64170315</v>
      </c>
      <c r="BJM72" s="253">
        <v>0</v>
      </c>
      <c r="BJN72" s="253">
        <v>0</v>
      </c>
      <c r="BJO72" s="253">
        <v>8.8076725600000003</v>
      </c>
      <c r="BJP72" s="253">
        <v>0.47499999999999998</v>
      </c>
      <c r="BJQ72" s="253">
        <f t="shared" si="124"/>
        <v>9.9243757099999996</v>
      </c>
      <c r="BJR72" s="253">
        <v>4.2714860899999998</v>
      </c>
      <c r="BJS72" s="253">
        <v>0</v>
      </c>
      <c r="BJT72" s="253">
        <v>0</v>
      </c>
      <c r="BJU72" s="253">
        <v>0</v>
      </c>
      <c r="BJV72" s="253">
        <v>7.2740971800000009</v>
      </c>
      <c r="BJW72" s="253">
        <f t="shared" si="125"/>
        <v>11.545583270000002</v>
      </c>
      <c r="BJX72" s="253">
        <v>0</v>
      </c>
      <c r="BJY72" s="253">
        <v>0.82875595999999996</v>
      </c>
      <c r="BJZ72" s="253">
        <v>0</v>
      </c>
      <c r="BKA72" s="253">
        <v>0</v>
      </c>
      <c r="BKB72" s="253">
        <f t="shared" si="126"/>
        <v>0.82875595999999996</v>
      </c>
      <c r="BKC72" s="253">
        <v>1.8906180299999999</v>
      </c>
      <c r="BKD72" s="253">
        <v>5.1550349200000003</v>
      </c>
      <c r="BKE72" s="253">
        <v>1.3539337300000001</v>
      </c>
      <c r="BKF72" s="253">
        <v>1.16266618</v>
      </c>
      <c r="BKG72" s="253">
        <v>0</v>
      </c>
      <c r="BKH72" s="253">
        <f t="shared" si="127"/>
        <v>9.562252860000001</v>
      </c>
      <c r="BKI72" s="253">
        <f t="shared" si="128"/>
        <v>31.860967800000001</v>
      </c>
      <c r="BKJ72" s="253">
        <v>0</v>
      </c>
      <c r="BKK72" s="253">
        <v>0</v>
      </c>
      <c r="BKL72" s="253">
        <v>5.20289672</v>
      </c>
      <c r="BKM72" s="253">
        <v>0</v>
      </c>
      <c r="BKN72" s="253">
        <v>0</v>
      </c>
      <c r="BKO72" s="253">
        <f t="shared" si="129"/>
        <v>5.20289672</v>
      </c>
      <c r="BKP72" s="253">
        <v>6.9127049400000002</v>
      </c>
      <c r="BKQ72" s="253">
        <v>2.0657138900000001</v>
      </c>
      <c r="BKR72" s="253">
        <v>0.4375</v>
      </c>
      <c r="BKS72" s="253">
        <v>6.7832655299999995</v>
      </c>
      <c r="BKT72" s="253">
        <v>0</v>
      </c>
      <c r="BKU72" s="253">
        <f t="shared" si="130"/>
        <v>16.19918436</v>
      </c>
      <c r="BKV72" s="253">
        <v>15.960007440000002</v>
      </c>
      <c r="BKW72" s="253">
        <v>3.2197377900000004</v>
      </c>
      <c r="BKX72" s="253">
        <v>0.68767545999999991</v>
      </c>
      <c r="BKY72" s="253">
        <f t="shared" si="131"/>
        <v>19.867420690000003</v>
      </c>
      <c r="BKZ72" s="253">
        <v>11.433301149897868</v>
      </c>
      <c r="BLA72" s="253">
        <v>0</v>
      </c>
      <c r="BLB72" s="253">
        <v>0.73492608999999998</v>
      </c>
      <c r="BLC72" s="253">
        <v>0</v>
      </c>
      <c r="BLD72" s="253">
        <v>0.53571427999999988</v>
      </c>
      <c r="BLE72" s="253">
        <f t="shared" si="132"/>
        <v>12.703941519897869</v>
      </c>
      <c r="BLF72" s="196">
        <f t="shared" si="133"/>
        <v>53.973443289897872</v>
      </c>
      <c r="BLG72" s="253">
        <v>1.6054914604373176</v>
      </c>
      <c r="BLH72" s="253">
        <v>0</v>
      </c>
      <c r="BLI72" s="253">
        <v>0</v>
      </c>
      <c r="BLJ72" s="253">
        <v>1.1348186899999999</v>
      </c>
      <c r="BLK72" s="253">
        <v>1.5762991599999998</v>
      </c>
      <c r="BLL72" s="253">
        <f t="shared" si="134"/>
        <v>4.3166093104373173</v>
      </c>
      <c r="BLM72" s="253"/>
      <c r="BLN72" s="253"/>
      <c r="BLO72" s="253">
        <v>0.36698757756244899</v>
      </c>
      <c r="BLP72" s="253"/>
      <c r="BLQ72" s="253"/>
      <c r="BLR72" s="196">
        <f t="shared" si="135"/>
        <v>0.36698757756244899</v>
      </c>
      <c r="BLS72" s="253">
        <v>4.2414899100000003</v>
      </c>
      <c r="BLT72" s="253"/>
      <c r="BLU72" s="253">
        <v>0.7253211799999999</v>
      </c>
      <c r="BLV72" s="253">
        <v>0.23997251</v>
      </c>
      <c r="BLW72" s="253">
        <v>10.396823523057432</v>
      </c>
      <c r="BLX72" s="196">
        <f t="shared" si="239"/>
        <v>15.603607123057433</v>
      </c>
      <c r="BLY72" s="253">
        <v>10.996361125532735</v>
      </c>
      <c r="BLZ72" s="253">
        <v>1.16482211</v>
      </c>
      <c r="BMA72" s="253"/>
      <c r="BMB72" s="253">
        <v>2.314741E-2</v>
      </c>
      <c r="BMC72" s="253">
        <v>0.23016830999999999</v>
      </c>
      <c r="BMD72" s="196">
        <f t="shared" si="136"/>
        <v>12.414498955532734</v>
      </c>
      <c r="BME72" s="253">
        <v>11.168299289999998</v>
      </c>
      <c r="BMF72" s="253"/>
      <c r="BMG72" s="253">
        <v>2.5319467632653064E-2</v>
      </c>
      <c r="BMH72" s="196">
        <f t="shared" si="137"/>
        <v>11.193618757632651</v>
      </c>
      <c r="BMI72" s="196">
        <f t="shared" si="138"/>
        <v>43.895321724222583</v>
      </c>
      <c r="BMJ72" s="253">
        <v>3.4797419999999996E-2</v>
      </c>
      <c r="BMK72" s="196">
        <f t="shared" si="139"/>
        <v>3.4797419999999996E-2</v>
      </c>
      <c r="BML72" s="253">
        <v>5.49706545</v>
      </c>
      <c r="BMM72" s="253"/>
      <c r="BMN72" s="253"/>
      <c r="BMO72" s="253"/>
      <c r="BMP72" s="253">
        <v>2.2741083399999997</v>
      </c>
      <c r="BMQ72" s="196">
        <f t="shared" si="140"/>
        <v>7.7711737899999997</v>
      </c>
      <c r="BMR72" s="253">
        <v>3.2137526099999998</v>
      </c>
      <c r="BMS72" s="253"/>
      <c r="BMT72" s="253"/>
      <c r="BMU72" s="253">
        <v>0.44416949999999999</v>
      </c>
      <c r="BMV72" s="253"/>
      <c r="BMW72" s="196">
        <f t="shared" si="141"/>
        <v>3.6579221099999999</v>
      </c>
      <c r="BMX72" s="253">
        <v>2.1948524899999997</v>
      </c>
      <c r="BMY72" s="253">
        <v>12.48877313</v>
      </c>
      <c r="BMZ72" s="253"/>
      <c r="BNA72" s="253">
        <v>0.54833334999999994</v>
      </c>
      <c r="BNB72" s="253"/>
      <c r="BNC72" s="196">
        <f t="shared" si="142"/>
        <v>15.231958970000001</v>
      </c>
      <c r="BND72" s="253">
        <v>1.351380175830539</v>
      </c>
      <c r="BNE72" s="253"/>
      <c r="BNF72" s="253"/>
      <c r="BNG72" s="253"/>
      <c r="BNH72" s="253"/>
      <c r="BNI72" s="196">
        <f t="shared" si="143"/>
        <v>1.351380175830539</v>
      </c>
      <c r="BNJ72" s="196">
        <f t="shared" si="144"/>
        <v>28.04723246583054</v>
      </c>
      <c r="BNK72" s="253"/>
      <c r="BNL72" s="253">
        <v>2.2592727000000004</v>
      </c>
      <c r="BNM72" s="253"/>
      <c r="BNN72" s="253">
        <v>7.2844070000000011E-2</v>
      </c>
      <c r="BNO72" s="253"/>
      <c r="BNP72" s="196">
        <f t="shared" si="145"/>
        <v>2.3321167700000003</v>
      </c>
      <c r="BNQ72" s="253">
        <v>4.1016836300000001</v>
      </c>
      <c r="BNR72" s="253"/>
      <c r="BNS72" s="253"/>
      <c r="BNT72" s="253">
        <v>3.00353088</v>
      </c>
      <c r="BNU72" s="253"/>
      <c r="BNV72" s="196">
        <f t="shared" si="146"/>
        <v>7.1052145099999997</v>
      </c>
      <c r="BNW72" s="253">
        <v>6.8507236200000001</v>
      </c>
      <c r="BNX72" s="253">
        <v>0.45239995833236146</v>
      </c>
      <c r="BNY72" s="253"/>
      <c r="BNZ72" s="253">
        <v>2.9030089399999999</v>
      </c>
      <c r="BOA72" s="253"/>
      <c r="BOB72" s="196">
        <f t="shared" si="147"/>
        <v>10.206132518332362</v>
      </c>
      <c r="BOC72" s="253">
        <v>1.66725715</v>
      </c>
      <c r="BOD72" s="253">
        <v>2.9576095299999996</v>
      </c>
      <c r="BOE72" s="253">
        <v>1.76666667</v>
      </c>
      <c r="BOF72" s="253">
        <v>2.5012623500000002</v>
      </c>
      <c r="BOG72" s="253">
        <v>4.0320088100000007</v>
      </c>
      <c r="BOH72" s="196">
        <f t="shared" si="148"/>
        <v>12.924804510000001</v>
      </c>
      <c r="BOI72" s="253"/>
      <c r="BOJ72" s="196">
        <f t="shared" si="149"/>
        <v>0</v>
      </c>
      <c r="BOK72" s="196">
        <f t="shared" si="150"/>
        <v>32.568268308332364</v>
      </c>
      <c r="BOL72" s="253">
        <v>11.510781799999998</v>
      </c>
      <c r="BOM72" s="253">
        <v>0.97382194</v>
      </c>
      <c r="BON72" s="253"/>
      <c r="BOO72" s="196">
        <f t="shared" si="240"/>
        <v>12.484603739999999</v>
      </c>
      <c r="BOP72" s="196">
        <v>2.2317540400000007</v>
      </c>
      <c r="BOQ72" s="196"/>
      <c r="BOR72" s="196">
        <v>10.52136924</v>
      </c>
      <c r="BOS72" s="196"/>
      <c r="BOT72" s="196"/>
      <c r="BOU72" s="196">
        <f t="shared" si="151"/>
        <v>12.753123280000001</v>
      </c>
      <c r="BOV72" s="196">
        <v>9.5419947399999998</v>
      </c>
      <c r="BOW72" s="196">
        <v>5.6023039500000005</v>
      </c>
      <c r="BOX72" s="196">
        <v>3.2417335600000001</v>
      </c>
      <c r="BOY72" s="196">
        <v>6.9940162200000007</v>
      </c>
      <c r="BOZ72" s="196"/>
      <c r="BPA72" s="196">
        <v>1.82341205</v>
      </c>
      <c r="BPB72" s="196">
        <f t="shared" si="152"/>
        <v>27.20346052</v>
      </c>
      <c r="BPC72" s="196">
        <v>2.2329115300000004</v>
      </c>
      <c r="BPD72" s="196"/>
      <c r="BPE72" s="196"/>
      <c r="BPF72" s="196"/>
      <c r="BPG72" s="196">
        <f t="shared" si="153"/>
        <v>2.2329115300000004</v>
      </c>
      <c r="BPH72" s="196"/>
      <c r="BPI72" s="196"/>
      <c r="BPJ72" s="196">
        <v>1.2268028700128277</v>
      </c>
      <c r="BPK72" s="196">
        <f t="shared" si="154"/>
        <v>1.2268028700128277</v>
      </c>
      <c r="BPL72" s="196">
        <f t="shared" si="155"/>
        <v>55.90090194001283</v>
      </c>
      <c r="BPM72" s="196"/>
      <c r="BPN72" s="196"/>
      <c r="BPO72" s="196">
        <f t="shared" si="156"/>
        <v>0</v>
      </c>
      <c r="BPP72" s="196"/>
      <c r="BPQ72" s="196">
        <v>2.9687235599999999</v>
      </c>
      <c r="BPR72" s="196">
        <v>7.7345265899999998</v>
      </c>
      <c r="BPS72" s="196">
        <v>0.47499999999999998</v>
      </c>
      <c r="BPT72" s="196">
        <v>4.2714860900000007</v>
      </c>
      <c r="BPU72" s="196">
        <f t="shared" si="157"/>
        <v>15.44973624</v>
      </c>
      <c r="BPV72" s="196"/>
      <c r="BPW72" s="196"/>
      <c r="BPX72" s="196"/>
      <c r="BPY72" s="196">
        <v>7.336839470000001</v>
      </c>
      <c r="BPZ72" s="196">
        <f t="shared" si="241"/>
        <v>7.336839470000001</v>
      </c>
      <c r="BQA72" s="196">
        <v>0.82875595999999996</v>
      </c>
      <c r="BQB72" s="196"/>
      <c r="BQC72" s="196"/>
      <c r="BQD72" s="196"/>
      <c r="BQE72" s="196">
        <v>1.76666667</v>
      </c>
      <c r="BQF72" s="196">
        <f t="shared" si="158"/>
        <v>2.5954226299999998</v>
      </c>
      <c r="BQG72" s="196">
        <v>5.4363564599999998</v>
      </c>
      <c r="BQH72" s="196">
        <v>1.3552328699999998</v>
      </c>
      <c r="BQI72" s="196">
        <v>1.16266618</v>
      </c>
      <c r="BQJ72" s="196"/>
      <c r="BQK72" s="196"/>
      <c r="BQL72" s="196">
        <f t="shared" si="159"/>
        <v>7.9542555099999994</v>
      </c>
      <c r="BQM72" s="196">
        <f t="shared" si="242"/>
        <v>33.336253850000006</v>
      </c>
      <c r="BQN72" s="196"/>
      <c r="BQO72" s="196">
        <v>5.2028967200000009</v>
      </c>
      <c r="BQP72" s="196"/>
      <c r="BQQ72" s="196">
        <v>0.12784108999999999</v>
      </c>
      <c r="BQR72" s="196">
        <f t="shared" si="160"/>
        <v>5.3307378100000005</v>
      </c>
      <c r="BQS72" s="196">
        <v>8.9852242100000002</v>
      </c>
      <c r="BQT72" s="196">
        <v>0.4375</v>
      </c>
      <c r="BQU72" s="196">
        <v>6.7832655300000004</v>
      </c>
      <c r="BQV72" s="196"/>
      <c r="BQW72" s="196"/>
      <c r="BQX72" s="196">
        <f t="shared" si="161"/>
        <v>16.20598974</v>
      </c>
      <c r="BQY72" s="196">
        <v>10.599931459999999</v>
      </c>
      <c r="BQZ72" s="196">
        <v>6.3454874100000005</v>
      </c>
      <c r="BRA72" s="196">
        <v>3.2197377899999999</v>
      </c>
      <c r="BRB72" s="196">
        <v>0.67375940000000001</v>
      </c>
      <c r="BRC72" s="196">
        <v>0.61239339880288834</v>
      </c>
      <c r="BRD72" s="196">
        <f t="shared" si="162"/>
        <v>21.451309458802886</v>
      </c>
      <c r="BRE72" s="196">
        <v>10.780966660000001</v>
      </c>
      <c r="BRF72" s="196">
        <v>0.73492608999999998</v>
      </c>
      <c r="BRG72" s="196"/>
      <c r="BRH72" s="196">
        <v>0.53616928000000008</v>
      </c>
      <c r="BRI72" s="196">
        <v>0.86237571000000013</v>
      </c>
      <c r="BRJ72" s="196">
        <f t="shared" si="163"/>
        <v>12.91443774</v>
      </c>
      <c r="BRK72" s="196"/>
      <c r="BRL72" s="196"/>
      <c r="BRM72" s="196">
        <f t="shared" si="164"/>
        <v>0</v>
      </c>
      <c r="BRN72" s="196">
        <f t="shared" si="262"/>
        <v>55.902474748802888</v>
      </c>
      <c r="BRO72" s="196">
        <v>0.48951986999999997</v>
      </c>
      <c r="BRP72" s="196"/>
      <c r="BRQ72" s="196"/>
      <c r="BRR72" s="196">
        <f t="shared" si="165"/>
        <v>0.48951986999999997</v>
      </c>
      <c r="BRS72" s="196"/>
      <c r="BRT72" s="196">
        <v>2.7111178499999999</v>
      </c>
      <c r="BRU72" s="196"/>
      <c r="BRV72" s="196"/>
      <c r="BRW72" s="196">
        <v>0.36561846677142856</v>
      </c>
      <c r="BRX72" s="196">
        <f t="shared" si="166"/>
        <v>3.0767363167714286</v>
      </c>
      <c r="BRY72" s="196"/>
      <c r="BRZ72" s="196">
        <v>7.1954550000000006E-2</v>
      </c>
      <c r="BSA72" s="196">
        <v>5.4855386899999994</v>
      </c>
      <c r="BSB72" s="196"/>
      <c r="BSC72" s="196">
        <v>11.198812686153644</v>
      </c>
      <c r="BSD72" s="196">
        <f t="shared" si="167"/>
        <v>16.756305926153644</v>
      </c>
      <c r="BSE72" s="196">
        <v>2.0455028306997085</v>
      </c>
      <c r="BSF72" s="196">
        <v>7.3863144199999997</v>
      </c>
      <c r="BSG72" s="196">
        <v>2.0485408899999999</v>
      </c>
      <c r="BSH72" s="196">
        <v>1.16482211</v>
      </c>
      <c r="BSI72" s="196"/>
      <c r="BSJ72" s="196">
        <f t="shared" si="168"/>
        <v>12.645180250699708</v>
      </c>
      <c r="BSK72" s="196">
        <v>11.287425360000002</v>
      </c>
      <c r="BSL72" s="196"/>
      <c r="BSM72" s="196">
        <v>0.42484972000000004</v>
      </c>
      <c r="BSN72" s="196">
        <v>1.8618987860000002E-2</v>
      </c>
      <c r="BSO72" s="196">
        <f t="shared" si="169"/>
        <v>11.730894067860001</v>
      </c>
      <c r="BSP72" s="196">
        <f t="shared" si="170"/>
        <v>44.698636431484779</v>
      </c>
      <c r="BSQ72" s="196">
        <v>3.4566859999999998E-2</v>
      </c>
      <c r="BSR72" s="196">
        <f t="shared" si="171"/>
        <v>3.4566859999999998E-2</v>
      </c>
      <c r="BSS72" s="196">
        <v>4.7916666699999997</v>
      </c>
      <c r="BST72" s="196">
        <v>0.70537781999999982</v>
      </c>
      <c r="BSU72" s="196"/>
      <c r="BSV72" s="196"/>
      <c r="BSW72" s="196"/>
      <c r="BSX72" s="196">
        <f t="shared" si="172"/>
        <v>5.4970444899999995</v>
      </c>
      <c r="BSY72" s="196"/>
      <c r="BSZ72" s="196">
        <v>4.7756047000000006</v>
      </c>
      <c r="BTA72" s="196">
        <v>0.71225625000000004</v>
      </c>
      <c r="BTB72" s="196"/>
      <c r="BTC72" s="196">
        <v>4.9880223999999993</v>
      </c>
      <c r="BTD72" s="196">
        <f t="shared" si="173"/>
        <v>10.47588335</v>
      </c>
      <c r="BTE72" s="196">
        <v>2.2168273599999999</v>
      </c>
      <c r="BTF72" s="196">
        <v>12.48877313</v>
      </c>
      <c r="BTG72" s="196"/>
      <c r="BTH72" s="196"/>
      <c r="BTI72" s="196">
        <v>1.5043826</v>
      </c>
      <c r="BTJ72" s="196">
        <f t="shared" si="174"/>
        <v>16.209983090000001</v>
      </c>
      <c r="BTK72" s="196">
        <v>1.4138215438536446</v>
      </c>
      <c r="BTL72" s="196">
        <v>0.44931983000000003</v>
      </c>
      <c r="BTM72" s="196"/>
      <c r="BTN72" s="196"/>
      <c r="BTO72" s="196"/>
      <c r="BTP72" s="196">
        <f t="shared" si="175"/>
        <v>1.8631413738536446</v>
      </c>
      <c r="BTQ72" s="196">
        <f t="shared" si="176"/>
        <v>34.080619163853648</v>
      </c>
      <c r="BTR72" s="196"/>
      <c r="BTS72" s="196"/>
      <c r="BTT72" s="196">
        <v>2.2592727000000004</v>
      </c>
      <c r="BTU72" s="196"/>
      <c r="BTV72" s="196">
        <f t="shared" si="177"/>
        <v>2.2592727000000004</v>
      </c>
      <c r="BTW72" s="196">
        <v>1.5924039500000002</v>
      </c>
      <c r="BTX72" s="196"/>
      <c r="BTY72" s="196">
        <v>2.6721087999999997</v>
      </c>
      <c r="BTZ72" s="196"/>
      <c r="BUA72" s="196"/>
      <c r="BUB72" s="196">
        <f t="shared" si="178"/>
        <v>4.2645127499999997</v>
      </c>
      <c r="BUC72" s="196">
        <v>6.2588017899999988</v>
      </c>
      <c r="BUD72" s="196">
        <v>0.84086087980174928</v>
      </c>
      <c r="BUE72" s="196">
        <v>3.1228040760862976</v>
      </c>
      <c r="BUF72" s="196"/>
      <c r="BUG72" s="196"/>
      <c r="BUH72" s="196">
        <f t="shared" si="179"/>
        <v>10.222466745888045</v>
      </c>
      <c r="BUI72" s="196">
        <v>3.82774642</v>
      </c>
      <c r="BUJ72" s="196">
        <v>0.74251967000000008</v>
      </c>
      <c r="BUK72" s="196"/>
      <c r="BUL72" s="196"/>
      <c r="BUM72" s="196">
        <v>4.7242761999999994</v>
      </c>
      <c r="BUN72" s="196">
        <f t="shared" si="180"/>
        <v>9.294542289999999</v>
      </c>
      <c r="BUO72" s="196">
        <v>6.1962399100000001</v>
      </c>
      <c r="BUP72" s="196">
        <v>3.0296153800000001</v>
      </c>
      <c r="BUQ72" s="196">
        <f t="shared" si="181"/>
        <v>9.2258552900000002</v>
      </c>
      <c r="BUR72" s="196">
        <f t="shared" si="182"/>
        <v>35.266649775888048</v>
      </c>
      <c r="BUS72" s="196">
        <v>8.8022623600000003</v>
      </c>
      <c r="BUT72" s="196">
        <v>0.97382194</v>
      </c>
      <c r="BUU72" s="196"/>
      <c r="BUV72" s="196">
        <f t="shared" si="183"/>
        <v>9.7760843000000008</v>
      </c>
      <c r="BUW72" s="196">
        <v>1.8602017200000001</v>
      </c>
      <c r="BUX72" s="196">
        <v>0.37993799</v>
      </c>
      <c r="BUY72" s="196">
        <v>10.397500000000001</v>
      </c>
      <c r="BUZ72" s="196">
        <v>0.12325923999999999</v>
      </c>
      <c r="BVA72" s="196"/>
      <c r="BVB72" s="196">
        <f t="shared" si="184"/>
        <v>12.760898950000001</v>
      </c>
      <c r="BVC72" s="196">
        <v>2.9892299900000001</v>
      </c>
      <c r="BVD72" s="196">
        <v>6.8384790300000002</v>
      </c>
      <c r="BVE72" s="196">
        <v>6.2034167299999998</v>
      </c>
      <c r="BVF72" s="196">
        <v>3.7417335600000001</v>
      </c>
      <c r="BVG72" s="196">
        <v>6.9940162200000007</v>
      </c>
      <c r="BVH72" s="196">
        <f t="shared" si="185"/>
        <v>26.76687553</v>
      </c>
      <c r="BVI72" s="196">
        <v>3.5367252900000006</v>
      </c>
      <c r="BVJ72" s="196">
        <v>0.51959829000000002</v>
      </c>
      <c r="BVK72" s="196"/>
      <c r="BVL72" s="196"/>
      <c r="BVM72" s="196"/>
      <c r="BVN72" s="196">
        <f t="shared" si="206"/>
        <v>4.0563235800000008</v>
      </c>
      <c r="BVO72" s="196"/>
      <c r="BVP72" s="196"/>
      <c r="BVQ72" s="196"/>
      <c r="BVR72" s="196">
        <v>1.139951009328972</v>
      </c>
      <c r="BVS72" s="196"/>
      <c r="BVT72" s="196">
        <f t="shared" si="186"/>
        <v>1.139951009328972</v>
      </c>
      <c r="BVU72" s="196">
        <f t="shared" si="187"/>
        <v>54.500133369328971</v>
      </c>
      <c r="BVV72" s="196">
        <f t="shared" si="244"/>
        <v>504.0309028676545</v>
      </c>
      <c r="BVW72" s="196">
        <v>0.76876291000000008</v>
      </c>
      <c r="BVX72" s="196"/>
      <c r="BVY72" s="196"/>
      <c r="BVZ72" s="196">
        <v>2.3270204100000003</v>
      </c>
      <c r="BWA72" s="196">
        <v>8.5588163900000005</v>
      </c>
      <c r="BWB72" s="196">
        <f t="shared" si="245"/>
        <v>11.654599710000001</v>
      </c>
      <c r="BWC72" s="196">
        <v>4.7464860899999994</v>
      </c>
      <c r="BWD72" s="196"/>
      <c r="BWE72" s="196"/>
      <c r="BWF72" s="196"/>
      <c r="BWG72" s="196"/>
      <c r="BWH72" s="196">
        <f t="shared" si="204"/>
        <v>4.7464860899999994</v>
      </c>
      <c r="BWI72" s="196"/>
      <c r="BWJ72" s="196">
        <v>7.8791481399999999</v>
      </c>
      <c r="BWK72" s="196">
        <v>0.82875596000000007</v>
      </c>
      <c r="BWL72" s="196"/>
      <c r="BWM72" s="196">
        <v>27.355555559999999</v>
      </c>
      <c r="BWN72" s="196">
        <f t="shared" si="209"/>
        <v>36.063459659999999</v>
      </c>
      <c r="BWO72" s="196">
        <v>1.76666667</v>
      </c>
      <c r="BWP72" s="196">
        <v>0.17518912</v>
      </c>
      <c r="BWQ72" s="196">
        <v>5.1550349200000003</v>
      </c>
      <c r="BWR72" s="196">
        <v>1.3539337300000001</v>
      </c>
      <c r="BWS72" s="196">
        <v>1.16266618</v>
      </c>
      <c r="BWT72" s="196">
        <f t="shared" si="210"/>
        <v>9.6134906200000003</v>
      </c>
      <c r="BWU72" s="196"/>
      <c r="BWV72" s="196">
        <f t="shared" si="246"/>
        <v>0</v>
      </c>
      <c r="BWW72" s="196">
        <f t="shared" si="247"/>
        <v>62.078036079999997</v>
      </c>
      <c r="BWX72" s="196"/>
      <c r="BWY72" s="196"/>
      <c r="BWZ72" s="196">
        <v>6.0840452199999895</v>
      </c>
      <c r="BXA72" s="196"/>
      <c r="BXB72" s="196">
        <f t="shared" si="190"/>
        <v>6.0840452199999895</v>
      </c>
      <c r="BXC72" s="196">
        <v>0.61197961999999995</v>
      </c>
      <c r="BXD72" s="196">
        <v>6.8476003200000006</v>
      </c>
      <c r="BXE72" s="196">
        <v>2.0657138900000001</v>
      </c>
      <c r="BXF72" s="196">
        <v>3.00317882</v>
      </c>
      <c r="BXG72" s="196">
        <v>6.7832655300000004</v>
      </c>
      <c r="BXH72" s="196">
        <f t="shared" si="191"/>
        <v>19.311738180000003</v>
      </c>
      <c r="BXI72" s="196"/>
      <c r="BXJ72" s="196">
        <v>9.0970968200000009</v>
      </c>
      <c r="BXK72" s="196"/>
      <c r="BXL72" s="196">
        <v>7.13496109</v>
      </c>
      <c r="BXM72" s="196">
        <v>3.2197377899999999</v>
      </c>
      <c r="BXN72" s="196">
        <f t="shared" si="192"/>
        <v>19.451795700000002</v>
      </c>
      <c r="BXO72" s="196"/>
      <c r="BXP72" s="196">
        <v>11.94092496</v>
      </c>
      <c r="BXQ72" s="196"/>
      <c r="BXR72" s="196">
        <v>0.73492608999999998</v>
      </c>
      <c r="BXS72" s="196"/>
      <c r="BXT72" s="196">
        <f t="shared" si="193"/>
        <v>12.67585105</v>
      </c>
      <c r="BXU72" s="196">
        <f t="shared" si="194"/>
        <v>57.523430149999989</v>
      </c>
      <c r="BXV72" s="196">
        <v>1.8835862800000001</v>
      </c>
      <c r="BXW72" s="196"/>
      <c r="BXX72" s="196">
        <v>1.3059871999999999</v>
      </c>
      <c r="BXY72" s="196">
        <f t="shared" si="195"/>
        <v>3.18957348</v>
      </c>
      <c r="BXZ72" s="196">
        <v>1.5762991600000003</v>
      </c>
      <c r="BYA72" s="196"/>
      <c r="BYB72" s="196"/>
      <c r="BYC72" s="196">
        <v>0.35069838000000003</v>
      </c>
      <c r="BYD72" s="196"/>
      <c r="BYE72" s="196">
        <f t="shared" si="196"/>
        <v>1.9269975400000003</v>
      </c>
      <c r="BYF72" s="196">
        <v>7.1954550000000006E-2</v>
      </c>
      <c r="BYG72" s="196">
        <v>7.2088174600000006</v>
      </c>
      <c r="BYH72" s="196"/>
      <c r="BYI72" s="196">
        <v>0.7253211799999999</v>
      </c>
      <c r="BYJ72" s="196">
        <v>0.23997251</v>
      </c>
      <c r="BYK72" s="196">
        <f t="shared" si="207"/>
        <v>8.2460657000000008</v>
      </c>
      <c r="BYL72" s="196">
        <v>20.41046194026114</v>
      </c>
      <c r="BYM72" s="196">
        <v>2.0570972200000002</v>
      </c>
      <c r="BYN72" s="196">
        <v>1.16482211</v>
      </c>
      <c r="BYO72" s="196"/>
      <c r="BYP72" s="196">
        <v>2.314741E-2</v>
      </c>
      <c r="BYQ72" s="196">
        <f t="shared" si="205"/>
        <v>23.655528680261138</v>
      </c>
      <c r="BYR72" s="196">
        <v>11.213564299999998</v>
      </c>
      <c r="BYS72" s="196">
        <v>0.42484972000000004</v>
      </c>
      <c r="BYT72" s="196"/>
      <c r="BYU72" s="196">
        <v>8.9745525948640662E-3</v>
      </c>
      <c r="BYV72" s="196">
        <f t="shared" si="197"/>
        <v>11.647388572594862</v>
      </c>
      <c r="BYW72" s="196">
        <f t="shared" si="198"/>
        <v>48.665553972856003</v>
      </c>
      <c r="BYX72" s="196">
        <v>3.3821449999999996E-2</v>
      </c>
      <c r="BYY72" s="196">
        <f t="shared" si="199"/>
        <v>3.3821449999999996E-2</v>
      </c>
      <c r="BYZ72" s="196">
        <v>4.7916666699999997</v>
      </c>
      <c r="BZA72" s="196">
        <v>0.78315492999999992</v>
      </c>
      <c r="BZB72" s="196"/>
      <c r="BZC72" s="196"/>
      <c r="BZD72" s="196"/>
      <c r="BZE72" s="196">
        <f t="shared" si="200"/>
        <v>5.5748215999999999</v>
      </c>
      <c r="BZF72" s="196">
        <v>4.7989542700000003</v>
      </c>
      <c r="BZG72" s="196">
        <v>0.71225625000000004</v>
      </c>
      <c r="BZH72" s="196"/>
      <c r="BZI72" s="196"/>
      <c r="BZJ72" s="196">
        <f t="shared" si="201"/>
        <v>5.5112105200000006</v>
      </c>
      <c r="BZK72" s="196">
        <v>3.3856569700000008</v>
      </c>
      <c r="BZL72" s="196"/>
      <c r="BZM72" s="196">
        <v>12.48877313</v>
      </c>
      <c r="BZN72" s="196"/>
      <c r="BZO72" s="196"/>
      <c r="BZP72" s="196">
        <f t="shared" si="229"/>
        <v>15.874430100000001</v>
      </c>
      <c r="BZQ72" s="196">
        <f t="shared" si="202"/>
        <v>26.994283670000002</v>
      </c>
      <c r="BZR72" s="196">
        <f t="shared" si="203"/>
        <v>195.26130387285599</v>
      </c>
      <c r="BZS72" s="198"/>
      <c r="BZT72" s="198"/>
      <c r="BZU72" s="198"/>
      <c r="BZV72" s="198"/>
      <c r="BZW72" s="198"/>
      <c r="BZX72" s="198"/>
      <c r="BZY72" s="198"/>
      <c r="BZZ72" s="198"/>
      <c r="CAA72" s="198"/>
      <c r="CAB72" s="198"/>
      <c r="CAC72" s="198"/>
      <c r="CAD72" s="198"/>
      <c r="CAE72" s="198"/>
      <c r="CAF72" s="198"/>
      <c r="CAG72" s="198"/>
      <c r="CAH72" s="198"/>
      <c r="CAI72" s="198"/>
      <c r="CAJ72" s="198"/>
      <c r="CAK72" s="198"/>
      <c r="CAL72" s="198"/>
      <c r="CAM72" s="198"/>
      <c r="CAN72" s="198"/>
      <c r="CAO72" s="198"/>
      <c r="CAP72" s="199"/>
      <c r="CAQ72" s="211"/>
      <c r="CAR72" s="211"/>
      <c r="CAS72" s="198"/>
      <c r="CAT72" s="199"/>
      <c r="CAU72" s="233"/>
      <c r="CAV72" s="233"/>
      <c r="CAW72" s="198"/>
      <c r="CAX72" s="198"/>
      <c r="CAY72" s="198"/>
      <c r="CAZ72" s="198"/>
      <c r="CBA72" s="198"/>
      <c r="CBB72" s="198"/>
      <c r="CBC72" s="198"/>
      <c r="CBD72" s="198"/>
      <c r="CBE72" s="198"/>
      <c r="CBF72" s="198"/>
      <c r="CBG72" s="198"/>
      <c r="CBH72" s="198"/>
      <c r="CBI72" s="198"/>
      <c r="CBJ72" s="198"/>
      <c r="CBK72" s="198"/>
      <c r="CBL72" s="198"/>
      <c r="CBM72" s="198"/>
      <c r="CBN72" s="198"/>
      <c r="CBO72" s="198"/>
      <c r="CBP72" s="198"/>
      <c r="CBQ72" s="198"/>
      <c r="CBR72" s="198"/>
      <c r="CBS72" s="198"/>
      <c r="CBT72" s="198"/>
      <c r="CBU72" s="198"/>
      <c r="CBV72" s="198"/>
      <c r="CBW72" s="198"/>
      <c r="CBX72" s="198"/>
      <c r="CBY72" s="198"/>
      <c r="CBZ72" s="198"/>
      <c r="CCA72" s="198"/>
      <c r="CCB72" s="198"/>
      <c r="CCC72" s="198"/>
      <c r="CCD72" s="198"/>
      <c r="CCE72" s="198"/>
      <c r="CCF72" s="198"/>
      <c r="CCG72" s="198"/>
      <c r="CCH72" s="198"/>
      <c r="CCI72" s="198"/>
      <c r="CCJ72" s="198"/>
      <c r="CCK72" s="198"/>
      <c r="CCL72" s="198"/>
      <c r="CCM72" s="198"/>
      <c r="CCN72" s="198"/>
      <c r="CCO72" s="198"/>
      <c r="CCP72" s="198"/>
      <c r="CCQ72" s="198"/>
      <c r="CCR72" s="199"/>
      <c r="CCS72" s="258">
        <f t="shared" si="248"/>
        <v>-12.884275694099127</v>
      </c>
      <c r="CCT72" s="258"/>
      <c r="CCU72" s="258"/>
      <c r="CCV72" s="197"/>
      <c r="CCW72" s="198"/>
      <c r="CCX72" s="199"/>
    </row>
    <row r="73" spans="1:2130" s="200" customFormat="1" outlineLevel="1" x14ac:dyDescent="0.2">
      <c r="A73" s="204" t="s">
        <v>59</v>
      </c>
      <c r="B73" s="195">
        <v>21.830085910000001</v>
      </c>
      <c r="C73" s="195">
        <v>8.3078266200000002</v>
      </c>
      <c r="D73" s="195">
        <v>17.831112279999999</v>
      </c>
      <c r="E73" s="195">
        <v>20.290755970000003</v>
      </c>
      <c r="F73" s="195">
        <v>17.259912980000003</v>
      </c>
      <c r="G73" s="195">
        <v>57.342285360000005</v>
      </c>
      <c r="H73" s="195">
        <v>33.896324826161639</v>
      </c>
      <c r="I73" s="195">
        <v>8.8044274599999994</v>
      </c>
      <c r="J73" s="195">
        <v>20.12028582558035</v>
      </c>
      <c r="K73" s="195">
        <v>21.169421140190355</v>
      </c>
      <c r="L73" s="195">
        <v>19.42336117</v>
      </c>
      <c r="M73" s="195">
        <v>24.134946440000004</v>
      </c>
      <c r="N73" s="195">
        <v>34.493870857862163</v>
      </c>
      <c r="O73" s="202">
        <v>283.07453092979449</v>
      </c>
      <c r="P73" s="195">
        <v>0.64170315</v>
      </c>
      <c r="Q73" s="195"/>
      <c r="R73" s="195"/>
      <c r="S73" s="195"/>
      <c r="T73" s="195">
        <v>0.47499999999999998</v>
      </c>
      <c r="U73" s="195">
        <v>1.11670315</v>
      </c>
      <c r="V73" s="195"/>
      <c r="W73" s="195"/>
      <c r="X73" s="195"/>
      <c r="Y73" s="195"/>
      <c r="Z73" s="195"/>
      <c r="AA73" s="195"/>
      <c r="AB73" s="195"/>
      <c r="AC73" s="195">
        <v>0.99377950999999987</v>
      </c>
      <c r="AD73" s="195"/>
      <c r="AE73" s="195"/>
      <c r="AF73" s="195">
        <v>0.99377950999999987</v>
      </c>
      <c r="AG73" s="195">
        <v>0.12395136</v>
      </c>
      <c r="AH73" s="195">
        <v>4.2742191899999993</v>
      </c>
      <c r="AI73" s="195">
        <v>0.88011476</v>
      </c>
      <c r="AJ73" s="195"/>
      <c r="AK73" s="195"/>
      <c r="AL73" s="195">
        <v>5.2782853099999993</v>
      </c>
      <c r="AM73" s="195">
        <v>7.3887679699999991</v>
      </c>
      <c r="AN73" s="195">
        <v>1.1809222800000001</v>
      </c>
      <c r="AO73" s="195"/>
      <c r="AP73" s="195"/>
      <c r="AQ73" s="195"/>
      <c r="AR73" s="195"/>
      <c r="AS73" s="195">
        <v>1.1809222800000001</v>
      </c>
      <c r="AT73" s="195">
        <v>0.52509098583510205</v>
      </c>
      <c r="AU73" s="195">
        <v>4.0893641199999999</v>
      </c>
      <c r="AV73" s="195"/>
      <c r="AW73" s="195">
        <v>4.614455105835102</v>
      </c>
      <c r="AX73" s="195"/>
      <c r="AY73" s="195">
        <v>4.9921517300000007</v>
      </c>
      <c r="AZ73" s="195"/>
      <c r="BA73" s="195"/>
      <c r="BB73" s="195"/>
      <c r="BC73" s="195">
        <v>4.9921517300000007</v>
      </c>
      <c r="BD73" s="195">
        <v>10.81096666</v>
      </c>
      <c r="BE73" s="195"/>
      <c r="BF73" s="195"/>
      <c r="BG73" s="195"/>
      <c r="BH73" s="195">
        <v>0.53571497999999995</v>
      </c>
      <c r="BI73" s="195">
        <v>11.34668164</v>
      </c>
      <c r="BJ73" s="195">
        <v>0.15769</v>
      </c>
      <c r="BK73" s="195">
        <v>0.15769</v>
      </c>
      <c r="BL73" s="195">
        <v>22.291900755835105</v>
      </c>
      <c r="BM73" s="195">
        <v>0.19699343999999999</v>
      </c>
      <c r="BN73" s="195"/>
      <c r="BO73" s="195"/>
      <c r="BP73" s="195">
        <v>1.1348186899999999</v>
      </c>
      <c r="BQ73" s="195">
        <v>1.3318121299999999</v>
      </c>
      <c r="BR73" s="195">
        <v>1.5762991600000003</v>
      </c>
      <c r="BS73" s="195"/>
      <c r="BT73" s="195"/>
      <c r="BU73" s="195">
        <v>0.37863926443428575</v>
      </c>
      <c r="BV73" s="195"/>
      <c r="BW73" s="195">
        <v>1.954938424434286</v>
      </c>
      <c r="BX73" s="195">
        <v>1.6899709999999998E-2</v>
      </c>
      <c r="BY73" s="195">
        <v>0.66316858000000001</v>
      </c>
      <c r="BZ73" s="195"/>
      <c r="CA73" s="195">
        <v>0.43143751000000002</v>
      </c>
      <c r="CB73" s="195">
        <v>0.19634815</v>
      </c>
      <c r="CC73" s="195">
        <v>1.3078539500000002</v>
      </c>
      <c r="CD73" s="195">
        <v>6.9064414099999993</v>
      </c>
      <c r="CE73" s="195"/>
      <c r="CF73" s="195">
        <v>1.1296009299999998</v>
      </c>
      <c r="CG73" s="195"/>
      <c r="CH73" s="195">
        <v>8.0360423399999998</v>
      </c>
      <c r="CI73" s="195">
        <v>9.3513319500000023</v>
      </c>
      <c r="CJ73" s="195">
        <v>0.44494509223469386</v>
      </c>
      <c r="CK73" s="195"/>
      <c r="CL73" s="195">
        <v>9.680040250202622E-2</v>
      </c>
      <c r="CM73" s="195">
        <v>9.893077444736722</v>
      </c>
      <c r="CN73" s="195">
        <v>22.52372428917101</v>
      </c>
      <c r="CO73" s="195">
        <v>3.3334209999999996E-2</v>
      </c>
      <c r="CP73" s="195">
        <v>3.3334209999999996E-2</v>
      </c>
      <c r="CQ73" s="195">
        <v>6.3348751700000001</v>
      </c>
      <c r="CR73" s="195"/>
      <c r="CS73" s="195"/>
      <c r="CT73" s="195"/>
      <c r="CU73" s="195"/>
      <c r="CV73" s="195">
        <v>6.3348751700000001</v>
      </c>
      <c r="CW73" s="195">
        <v>0.50149635999999997</v>
      </c>
      <c r="CX73" s="195">
        <v>0.71225625000000004</v>
      </c>
      <c r="CY73" s="195"/>
      <c r="CZ73" s="195"/>
      <c r="DA73" s="195">
        <v>0.10250651</v>
      </c>
      <c r="DB73" s="195">
        <v>1.31625912</v>
      </c>
      <c r="DC73" s="195">
        <v>3.8401129999999999E-2</v>
      </c>
      <c r="DD73" s="195"/>
      <c r="DE73" s="195">
        <v>12.133816770000001</v>
      </c>
      <c r="DF73" s="195"/>
      <c r="DG73" s="195"/>
      <c r="DH73" s="195">
        <v>12.172217900000001</v>
      </c>
      <c r="DI73" s="195">
        <v>0.52339217037915453</v>
      </c>
      <c r="DJ73" s="195"/>
      <c r="DK73" s="195"/>
      <c r="DL73" s="195"/>
      <c r="DM73" s="195"/>
      <c r="DN73" s="195">
        <v>0.52339217037915453</v>
      </c>
      <c r="DO73" s="195">
        <v>20.380078570379155</v>
      </c>
      <c r="DP73" s="195">
        <v>2.3419022300000001</v>
      </c>
      <c r="DQ73" s="195"/>
      <c r="DR73" s="195"/>
      <c r="DS73" s="195"/>
      <c r="DT73" s="195">
        <v>2.3419022300000001</v>
      </c>
      <c r="DU73" s="195"/>
      <c r="DV73" s="195">
        <v>2.67210876</v>
      </c>
      <c r="DW73" s="195"/>
      <c r="DX73" s="195"/>
      <c r="DY73" s="195">
        <v>3.0018263899999997</v>
      </c>
      <c r="DZ73" s="195">
        <v>5.6739351500000001</v>
      </c>
      <c r="EA73" s="195">
        <v>1.37791708</v>
      </c>
      <c r="EB73" s="195">
        <v>1.6430928569999999E-2</v>
      </c>
      <c r="EC73" s="195"/>
      <c r="ED73" s="195"/>
      <c r="EE73" s="195">
        <v>2.4039778900000002</v>
      </c>
      <c r="EF73" s="195">
        <v>3.7983258985699999</v>
      </c>
      <c r="EG73" s="195">
        <v>7.3394213300000004</v>
      </c>
      <c r="EH73" s="195"/>
      <c r="EI73" s="195">
        <v>1.4903990199999999</v>
      </c>
      <c r="EJ73" s="195">
        <v>2.3092971235705102</v>
      </c>
      <c r="EK73" s="195">
        <v>11.139117473570511</v>
      </c>
      <c r="EL73" s="195"/>
      <c r="EM73" s="195">
        <v>2.9970983599999999</v>
      </c>
      <c r="EN73" s="195">
        <v>2.9970983599999999</v>
      </c>
      <c r="EO73" s="195">
        <v>25.95037911214051</v>
      </c>
      <c r="EP73" s="195">
        <v>0.19740914000000001</v>
      </c>
      <c r="EQ73" s="195">
        <v>0.97382194</v>
      </c>
      <c r="ER73" s="195"/>
      <c r="ES73" s="195">
        <v>1.1712310800000001</v>
      </c>
      <c r="ET73" s="195">
        <v>0.76672869999999993</v>
      </c>
      <c r="EU73" s="195">
        <v>10.77639875</v>
      </c>
      <c r="EV73" s="195"/>
      <c r="EW73" s="195">
        <v>2.4155134600000001</v>
      </c>
      <c r="EX73" s="195"/>
      <c r="EY73" s="195">
        <v>13.95864091</v>
      </c>
      <c r="EZ73" s="195"/>
      <c r="FA73" s="195">
        <v>4.01117642</v>
      </c>
      <c r="FB73" s="195">
        <v>2.4077711099999997</v>
      </c>
      <c r="FC73" s="195"/>
      <c r="FD73" s="195"/>
      <c r="FE73" s="195">
        <v>6.4189475299999996</v>
      </c>
      <c r="FF73" s="195">
        <v>13.090664149999999</v>
      </c>
      <c r="FG73" s="195">
        <v>0.79877461999999999</v>
      </c>
      <c r="FH73" s="195"/>
      <c r="FI73" s="195"/>
      <c r="FJ73" s="195">
        <v>13.889438769999998</v>
      </c>
      <c r="FK73" s="195"/>
      <c r="FL73" s="195"/>
      <c r="FM73" s="195"/>
      <c r="FN73" s="195">
        <v>1.0540051778299999</v>
      </c>
      <c r="FO73" s="195">
        <v>1.0540051778299999</v>
      </c>
      <c r="FP73" s="195">
        <v>36.49226346783</v>
      </c>
      <c r="FQ73" s="195"/>
      <c r="FR73" s="195"/>
      <c r="FS73" s="195"/>
      <c r="FT73" s="195"/>
      <c r="FU73" s="195">
        <v>0.64170315</v>
      </c>
      <c r="FV73" s="195"/>
      <c r="FW73" s="195">
        <v>0.47499999999999998</v>
      </c>
      <c r="FX73" s="195">
        <v>1.11670315</v>
      </c>
      <c r="FY73" s="195"/>
      <c r="FZ73" s="195"/>
      <c r="GA73" s="195"/>
      <c r="GB73" s="195"/>
      <c r="GC73" s="195">
        <v>0.22650000000000001</v>
      </c>
      <c r="GD73" s="195">
        <v>0.22650000000000001</v>
      </c>
      <c r="GE73" s="195">
        <v>0.99377950999999998</v>
      </c>
      <c r="GF73" s="195"/>
      <c r="GG73" s="195"/>
      <c r="GH73" s="195"/>
      <c r="GI73" s="195"/>
      <c r="GJ73" s="195">
        <v>0.99377950999999998</v>
      </c>
      <c r="GK73" s="195">
        <v>0.12395136</v>
      </c>
      <c r="GL73" s="195">
        <v>4.2942191899999997</v>
      </c>
      <c r="GM73" s="195">
        <v>0.88011426000000004</v>
      </c>
      <c r="GN73" s="195"/>
      <c r="GO73" s="195"/>
      <c r="GP73" s="195">
        <v>5.2982848100000002</v>
      </c>
      <c r="GQ73" s="195">
        <v>7.6352674699999996</v>
      </c>
      <c r="GR73" s="195">
        <v>1.1806225800000001</v>
      </c>
      <c r="GS73" s="195"/>
      <c r="GT73" s="195"/>
      <c r="GU73" s="195"/>
      <c r="GV73" s="195"/>
      <c r="GW73" s="195">
        <v>1.1806225800000001</v>
      </c>
      <c r="GX73" s="195">
        <v>6.4777650000000006E-2</v>
      </c>
      <c r="GY73" s="195">
        <v>1.6591608800000002</v>
      </c>
      <c r="GZ73" s="195">
        <v>0.45946431950857142</v>
      </c>
      <c r="HA73" s="195">
        <v>4.8373846600000006</v>
      </c>
      <c r="HB73" s="195"/>
      <c r="HC73" s="195">
        <v>7.0207875095085726</v>
      </c>
      <c r="HD73" s="195">
        <v>4.9302570399999999</v>
      </c>
      <c r="HE73" s="195">
        <v>0.105263</v>
      </c>
      <c r="HF73" s="195"/>
      <c r="HG73" s="195"/>
      <c r="HH73" s="195"/>
      <c r="HI73" s="195">
        <v>5.0355200399999998</v>
      </c>
      <c r="HJ73" s="195">
        <v>10.780966660000001</v>
      </c>
      <c r="HK73" s="195"/>
      <c r="HL73" s="195"/>
      <c r="HM73" s="195"/>
      <c r="HN73" s="195">
        <v>0.53571427999999999</v>
      </c>
      <c r="HO73" s="195">
        <v>11.316680940000001</v>
      </c>
      <c r="HP73" s="195"/>
      <c r="HQ73" s="195"/>
      <c r="HR73" s="195">
        <v>0.16125667000000002</v>
      </c>
      <c r="HS73" s="195">
        <v>0.16125667000000002</v>
      </c>
      <c r="HT73" s="195">
        <v>24.714867739508577</v>
      </c>
      <c r="HU73" s="195">
        <v>0.48572329000000003</v>
      </c>
      <c r="HV73" s="195"/>
      <c r="HW73" s="195">
        <v>0.48572329000000003</v>
      </c>
      <c r="HX73" s="195"/>
      <c r="HY73" s="195">
        <v>2.7111178499999999</v>
      </c>
      <c r="HZ73" s="195"/>
      <c r="IA73" s="195"/>
      <c r="IB73" s="195"/>
      <c r="IC73" s="195">
        <v>2.7111178499999999</v>
      </c>
      <c r="ID73" s="195">
        <v>0.35888434000000002</v>
      </c>
      <c r="IE73" s="195"/>
      <c r="IF73" s="195"/>
      <c r="IG73" s="195">
        <v>0.66348253000000001</v>
      </c>
      <c r="IH73" s="195"/>
      <c r="II73" s="195">
        <v>1.0223668699999999</v>
      </c>
      <c r="IJ73" s="195">
        <v>0.64253077000000003</v>
      </c>
      <c r="IK73" s="195">
        <v>0.56504984000000014</v>
      </c>
      <c r="IL73" s="195">
        <v>6.2609813900000004</v>
      </c>
      <c r="IM73" s="195"/>
      <c r="IN73" s="195">
        <v>1.1295966300000002</v>
      </c>
      <c r="IO73" s="195">
        <v>8.5981586300000004</v>
      </c>
      <c r="IP73" s="195">
        <v>3.0679250000000002E-2</v>
      </c>
      <c r="IQ73" s="195">
        <v>9.356318090000002</v>
      </c>
      <c r="IR73" s="195"/>
      <c r="IS73" s="195">
        <v>0.41702260999999996</v>
      </c>
      <c r="IT73" s="195">
        <v>8.2253513039241985E-2</v>
      </c>
      <c r="IU73" s="195">
        <v>9.8862734630392453</v>
      </c>
      <c r="IV73" s="195">
        <v>22.703640103039245</v>
      </c>
      <c r="IW73" s="195">
        <v>6.3686717100000001</v>
      </c>
      <c r="IX73" s="195"/>
      <c r="IY73" s="195"/>
      <c r="IZ73" s="195"/>
      <c r="JA73" s="195"/>
      <c r="JB73" s="195">
        <v>6.3686717100000001</v>
      </c>
      <c r="JC73" s="195"/>
      <c r="JD73" s="195">
        <v>0.50149635999999997</v>
      </c>
      <c r="JE73" s="195"/>
      <c r="JF73" s="195">
        <v>0.71225625000000004</v>
      </c>
      <c r="JG73" s="195"/>
      <c r="JH73" s="195">
        <v>1.21375261</v>
      </c>
      <c r="JI73" s="195">
        <v>0.10185027000000001</v>
      </c>
      <c r="JJ73" s="195">
        <v>3.8401129999999999E-2</v>
      </c>
      <c r="JK73" s="195">
        <v>12.408772130000001</v>
      </c>
      <c r="JL73" s="195"/>
      <c r="JM73" s="195"/>
      <c r="JN73" s="195">
        <v>12.549023530000001</v>
      </c>
      <c r="JO73" s="195">
        <v>0.58883166449999991</v>
      </c>
      <c r="JP73" s="195"/>
      <c r="JQ73" s="195"/>
      <c r="JR73" s="195"/>
      <c r="JS73" s="195"/>
      <c r="JT73" s="195">
        <v>0.58883166449999991</v>
      </c>
      <c r="JU73" s="195"/>
      <c r="JV73" s="195"/>
      <c r="JW73" s="195">
        <v>20.720279514500003</v>
      </c>
      <c r="JX73" s="195"/>
      <c r="JY73" s="195">
        <v>2.1156284699999999</v>
      </c>
      <c r="JZ73" s="195"/>
      <c r="KA73" s="195">
        <v>2.1156284699999999</v>
      </c>
      <c r="KB73" s="195"/>
      <c r="KC73" s="195"/>
      <c r="KD73" s="195"/>
      <c r="KE73" s="195">
        <v>2.67210876</v>
      </c>
      <c r="KF73" s="195"/>
      <c r="KG73" s="195">
        <v>2.67210876</v>
      </c>
      <c r="KH73" s="195">
        <v>2.9979478900000003</v>
      </c>
      <c r="KI73" s="195">
        <v>1.3599364400000002</v>
      </c>
      <c r="KJ73" s="195"/>
      <c r="KK73" s="195">
        <v>1.5780200000000001E-2</v>
      </c>
      <c r="KL73" s="195"/>
      <c r="KM73" s="195">
        <v>4.373664530000001</v>
      </c>
      <c r="KN73" s="195">
        <v>2.7083933500000001</v>
      </c>
      <c r="KO73" s="195">
        <v>7.0132180700000006</v>
      </c>
      <c r="KP73" s="195">
        <v>0.32604960000000005</v>
      </c>
      <c r="KQ73" s="195"/>
      <c r="KR73" s="195">
        <v>1.5439593700000001</v>
      </c>
      <c r="KS73" s="195">
        <v>11.591620390000001</v>
      </c>
      <c r="KT73" s="195">
        <v>5.40153821</v>
      </c>
      <c r="KU73" s="195"/>
      <c r="KV73" s="195"/>
      <c r="KW73" s="195">
        <v>5.40153821</v>
      </c>
      <c r="KX73" s="195">
        <v>26.154560360000001</v>
      </c>
      <c r="KY73" s="195">
        <v>2.4941164200000001</v>
      </c>
      <c r="KZ73" s="195">
        <v>0.97882193999999989</v>
      </c>
      <c r="LA73" s="195">
        <v>3.4729383600000001</v>
      </c>
      <c r="LB73" s="195">
        <v>0.18090149</v>
      </c>
      <c r="LC73" s="195">
        <v>0.58554868999999998</v>
      </c>
      <c r="LD73" s="195">
        <v>0.37657690000000005</v>
      </c>
      <c r="LE73" s="195">
        <v>10.397500000000001</v>
      </c>
      <c r="LF73" s="195">
        <v>2.4152575000000001</v>
      </c>
      <c r="LG73" s="195">
        <v>13.955784580000001</v>
      </c>
      <c r="LH73" s="195"/>
      <c r="LI73" s="195"/>
      <c r="LJ73" s="195">
        <v>4.7606707500000001</v>
      </c>
      <c r="LK73" s="195">
        <v>2.3973645099999996</v>
      </c>
      <c r="LL73" s="195"/>
      <c r="LM73" s="195">
        <v>7.1580352600000001</v>
      </c>
      <c r="LN73" s="195">
        <v>1.2809565199999999</v>
      </c>
      <c r="LO73" s="195">
        <v>11.809707640000001</v>
      </c>
      <c r="LP73" s="195"/>
      <c r="LQ73" s="195"/>
      <c r="LR73" s="195"/>
      <c r="LS73" s="195">
        <v>13.090664160000001</v>
      </c>
      <c r="LT73" s="195"/>
      <c r="LU73" s="195"/>
      <c r="LV73" s="195"/>
      <c r="LW73" s="195">
        <v>1.0345208499999998</v>
      </c>
      <c r="LX73" s="195"/>
      <c r="LY73" s="195">
        <v>1.0345208499999998</v>
      </c>
      <c r="LZ73" s="195">
        <v>38.711943210000001</v>
      </c>
      <c r="MA73" s="195">
        <v>275.66767256240354</v>
      </c>
      <c r="MB73" s="195">
        <v>0.64170315</v>
      </c>
      <c r="MC73" s="195"/>
      <c r="MD73" s="195"/>
      <c r="ME73" s="195"/>
      <c r="MF73" s="195">
        <v>0.64170315</v>
      </c>
      <c r="MG73" s="195">
        <v>0.47499999999999998</v>
      </c>
      <c r="MH73" s="195"/>
      <c r="MI73" s="195"/>
      <c r="MJ73" s="195"/>
      <c r="MK73" s="195"/>
      <c r="ML73" s="195">
        <v>0.47499999999999998</v>
      </c>
      <c r="MM73" s="195"/>
      <c r="MN73" s="195">
        <v>2.4381880700000003</v>
      </c>
      <c r="MO73" s="202"/>
      <c r="MP73" s="202"/>
      <c r="MQ73" s="202"/>
      <c r="MR73" s="202">
        <v>2.4381880700000003</v>
      </c>
      <c r="MS73" s="202"/>
      <c r="MT73" s="202">
        <v>0.12395136</v>
      </c>
      <c r="MU73" s="202">
        <v>4.2942191900000006</v>
      </c>
      <c r="MV73" s="202">
        <v>0.88011426000000004</v>
      </c>
      <c r="MW73" s="202">
        <v>5.2982848100000002</v>
      </c>
      <c r="MX73" s="202"/>
      <c r="MY73" s="202">
        <v>1.1806225800000001</v>
      </c>
      <c r="MZ73" s="202">
        <v>1.1806225800000001</v>
      </c>
      <c r="NA73" s="195">
        <v>10.033798610000002</v>
      </c>
      <c r="NB73" s="195"/>
      <c r="NC73" s="195"/>
      <c r="ND73" s="195"/>
      <c r="NE73" s="195"/>
      <c r="NF73" s="195">
        <v>6.4613649999999995E-2</v>
      </c>
      <c r="NG73" s="195"/>
      <c r="NH73" s="195">
        <v>1.06830026</v>
      </c>
      <c r="NI73" s="195">
        <v>1.9749939999999999</v>
      </c>
      <c r="NJ73" s="195">
        <v>0.8781560268500147</v>
      </c>
      <c r="NK73" s="195">
        <v>3.9860639368500141</v>
      </c>
      <c r="NL73" s="195">
        <v>5.8269591399999996</v>
      </c>
      <c r="NM73" s="195"/>
      <c r="NN73" s="195">
        <v>5.0401790400000008</v>
      </c>
      <c r="NO73" s="195">
        <v>0.105263</v>
      </c>
      <c r="NP73" s="195"/>
      <c r="NQ73" s="195">
        <v>10.972401180000002</v>
      </c>
      <c r="NR73" s="195"/>
      <c r="NS73" s="195">
        <v>10.780966660000001</v>
      </c>
      <c r="NT73" s="195"/>
      <c r="NU73" s="195"/>
      <c r="NV73" s="195">
        <v>0.15775</v>
      </c>
      <c r="NW73" s="195">
        <v>10.938716660000001</v>
      </c>
      <c r="NX73" s="195">
        <v>25.897181776850015</v>
      </c>
      <c r="NY73" s="195">
        <v>1.0153227599999999</v>
      </c>
      <c r="NZ73" s="195"/>
      <c r="OA73" s="195"/>
      <c r="OB73" s="195">
        <v>1.0153227599999999</v>
      </c>
      <c r="OC73" s="195">
        <v>2.7111178499999999</v>
      </c>
      <c r="OD73" s="195"/>
      <c r="OE73" s="195"/>
      <c r="OF73" s="195"/>
      <c r="OG73" s="195">
        <v>0.3413009813395918</v>
      </c>
      <c r="OH73" s="195">
        <v>3.0524188313395917</v>
      </c>
      <c r="OI73" s="195">
        <v>1.6899709999999998E-2</v>
      </c>
      <c r="OJ73" s="195"/>
      <c r="OK73" s="195">
        <v>0.6608948</v>
      </c>
      <c r="OL73" s="195"/>
      <c r="OM73" s="195">
        <v>0.70058524</v>
      </c>
      <c r="ON73" s="195">
        <v>1.3783797500000001</v>
      </c>
      <c r="OO73" s="195">
        <v>0.21037472000000002</v>
      </c>
      <c r="OP73" s="195">
        <v>10.299076025188684</v>
      </c>
      <c r="OQ73" s="195"/>
      <c r="OR73" s="195">
        <v>1.16375608</v>
      </c>
      <c r="OS73" s="195"/>
      <c r="OT73" s="195">
        <v>11.673206825188686</v>
      </c>
      <c r="OU73" s="195">
        <v>9.3783596799999991</v>
      </c>
      <c r="OV73" s="195"/>
      <c r="OW73" s="195">
        <v>0.41109573999999999</v>
      </c>
      <c r="OX73" s="195"/>
      <c r="OY73" s="195">
        <v>7.412521353061223E-2</v>
      </c>
      <c r="OZ73" s="195">
        <v>9.8635806335306118</v>
      </c>
      <c r="PA73" s="195">
        <v>26.982908800058883</v>
      </c>
      <c r="PB73" s="195">
        <v>6.3678506200000013</v>
      </c>
      <c r="PC73" s="195">
        <v>4.7916666699999997</v>
      </c>
      <c r="PD73" s="195"/>
      <c r="PE73" s="195"/>
      <c r="PF73" s="195"/>
      <c r="PG73" s="195">
        <v>11.15951729</v>
      </c>
      <c r="PH73" s="195">
        <v>0.50149635999999997</v>
      </c>
      <c r="PI73" s="195"/>
      <c r="PJ73" s="195">
        <v>0.71225625000000004</v>
      </c>
      <c r="PK73" s="195"/>
      <c r="PL73" s="195">
        <v>1.21375261</v>
      </c>
      <c r="PM73" s="195">
        <v>9.8926979999999998E-2</v>
      </c>
      <c r="PN73" s="195">
        <v>3.8401129999999999E-2</v>
      </c>
      <c r="PO73" s="195">
        <v>12.48877313</v>
      </c>
      <c r="PP73" s="195"/>
      <c r="PQ73" s="195"/>
      <c r="PR73" s="195">
        <v>12.626101240000001</v>
      </c>
      <c r="PS73" s="195">
        <v>0.57184052449999989</v>
      </c>
      <c r="PT73" s="195"/>
      <c r="PU73" s="195"/>
      <c r="PV73" s="195"/>
      <c r="PW73" s="195"/>
      <c r="PX73" s="195">
        <v>0.57184052449999989</v>
      </c>
      <c r="PY73" s="195">
        <v>25.710181884500003</v>
      </c>
      <c r="PZ73" s="195"/>
      <c r="QA73" s="195">
        <v>2.1156284699999999</v>
      </c>
      <c r="QB73" s="195"/>
      <c r="QC73" s="195"/>
      <c r="QD73" s="195">
        <v>2.1156284699999999</v>
      </c>
      <c r="QE73" s="195">
        <v>7.2844070000000011E-2</v>
      </c>
      <c r="QF73" s="195"/>
      <c r="QG73" s="195">
        <v>2.67210876</v>
      </c>
      <c r="QH73" s="195"/>
      <c r="QI73" s="195"/>
      <c r="QJ73" s="195">
        <v>2.7449528299999999</v>
      </c>
      <c r="QK73" s="195">
        <v>4.4630632000000006</v>
      </c>
      <c r="QL73" s="195">
        <v>0.29166666999999996</v>
      </c>
      <c r="QM73" s="195">
        <v>1.5604781100845479E-2</v>
      </c>
      <c r="QN73" s="195"/>
      <c r="QO73" s="195"/>
      <c r="QP73" s="195">
        <v>4.7703346511008453</v>
      </c>
      <c r="QQ73" s="195">
        <v>9.8125205100000024</v>
      </c>
      <c r="QR73" s="195">
        <v>0.74271371000000008</v>
      </c>
      <c r="QS73" s="195"/>
      <c r="QT73" s="195">
        <v>1.5473086699999998</v>
      </c>
      <c r="QU73" s="195"/>
      <c r="QV73" s="195">
        <v>12.102542890000002</v>
      </c>
      <c r="QW73" s="195"/>
      <c r="QX73" s="195">
        <v>6.1934924900000015</v>
      </c>
      <c r="QY73" s="195"/>
      <c r="QZ73" s="195">
        <v>6.1934924900000015</v>
      </c>
      <c r="RA73" s="195">
        <v>27.926951331100849</v>
      </c>
      <c r="RB73" s="195">
        <v>2.9629585199999995</v>
      </c>
      <c r="RC73" s="195">
        <v>0.97382194</v>
      </c>
      <c r="RD73" s="195">
        <v>3.9367804599999996</v>
      </c>
      <c r="RE73" s="195">
        <v>0.18102752</v>
      </c>
      <c r="RF73" s="195">
        <v>0.58554868999999998</v>
      </c>
      <c r="RG73" s="195">
        <v>0.37855635000000004</v>
      </c>
      <c r="RH73" s="195">
        <v>10.397500000000001</v>
      </c>
      <c r="RI73" s="195">
        <v>2.4153402100000001</v>
      </c>
      <c r="RJ73" s="195">
        <v>13.957972770000001</v>
      </c>
      <c r="RK73" s="195"/>
      <c r="RL73" s="195"/>
      <c r="RM73" s="195">
        <v>5.4282097499999997</v>
      </c>
      <c r="RN73" s="195">
        <v>2.3788390499999998</v>
      </c>
      <c r="RO73" s="195">
        <v>7.8070487999999996</v>
      </c>
      <c r="RP73" s="195">
        <v>3.1043685700000001</v>
      </c>
      <c r="RQ73" s="195">
        <v>11.809707640000001</v>
      </c>
      <c r="RR73" s="195"/>
      <c r="RS73" s="195"/>
      <c r="RT73" s="195">
        <v>14.914076210000001</v>
      </c>
      <c r="RU73" s="195"/>
      <c r="RV73" s="195"/>
      <c r="RW73" s="195"/>
      <c r="RX73" s="195"/>
      <c r="RY73" s="195">
        <v>1.1010786776481356</v>
      </c>
      <c r="RZ73" s="195">
        <v>1.1010786776481356</v>
      </c>
      <c r="SA73" s="195">
        <v>41.71695691764814</v>
      </c>
      <c r="SB73" s="195">
        <v>0.64170315</v>
      </c>
      <c r="SC73" s="195"/>
      <c r="SD73" s="195"/>
      <c r="SE73" s="195"/>
      <c r="SF73" s="195"/>
      <c r="SG73" s="195">
        <v>0.64170315</v>
      </c>
      <c r="SH73" s="195">
        <v>0.47499999999999998</v>
      </c>
      <c r="SI73" s="195"/>
      <c r="SJ73" s="195"/>
      <c r="SK73" s="195"/>
      <c r="SL73" s="195"/>
      <c r="SM73" s="195">
        <v>0.47499999999999998</v>
      </c>
      <c r="SN73" s="195">
        <v>2.4437389110000001</v>
      </c>
      <c r="SO73" s="195">
        <v>0.83362389000000003</v>
      </c>
      <c r="SP73" s="195"/>
      <c r="SQ73" s="195"/>
      <c r="SR73" s="196">
        <v>3.2773628010000002</v>
      </c>
      <c r="SS73" s="195"/>
      <c r="ST73" s="195">
        <v>0.12395136</v>
      </c>
      <c r="SU73" s="195">
        <v>4.3376974600000002</v>
      </c>
      <c r="SV73" s="195">
        <v>0.91318843000000005</v>
      </c>
      <c r="SW73" s="195">
        <v>0.28631235999999999</v>
      </c>
      <c r="SX73" s="195">
        <v>5.6611496100000007</v>
      </c>
      <c r="SY73" s="195">
        <v>1.1806225800000001</v>
      </c>
      <c r="SZ73" s="195">
        <v>1.1806225800000001</v>
      </c>
      <c r="TA73" s="195">
        <v>11.235838141000002</v>
      </c>
      <c r="TB73" s="195"/>
      <c r="TC73" s="195"/>
      <c r="TD73" s="195"/>
      <c r="TE73" s="195"/>
      <c r="TF73" s="195"/>
      <c r="TG73" s="195">
        <v>1.7033603899999998</v>
      </c>
      <c r="TH73" s="195">
        <v>1.9758562900000001</v>
      </c>
      <c r="TI73" s="195">
        <v>0.4375</v>
      </c>
      <c r="TJ73" s="195">
        <v>5.8269591399999996</v>
      </c>
      <c r="TK73" s="195">
        <f t="shared" ref="TK73:TK99" si="269">+TG73+TH73+TI73+TJ73</f>
        <v>9.9436758199999993</v>
      </c>
      <c r="TL73" s="202"/>
      <c r="TM73" s="202">
        <v>5.1996287100000007</v>
      </c>
      <c r="TN73" s="202">
        <v>0.105263</v>
      </c>
      <c r="TO73" s="202"/>
      <c r="TP73" s="202"/>
      <c r="TQ73" s="202">
        <v>5.3048917100000006</v>
      </c>
      <c r="TR73" s="202">
        <v>10.780966760000002</v>
      </c>
      <c r="TS73" s="202"/>
      <c r="TT73" s="202"/>
      <c r="TU73" s="202"/>
      <c r="TV73" s="202"/>
      <c r="TW73" s="202">
        <v>10.780966760000002</v>
      </c>
      <c r="TX73" s="202">
        <v>0.53571427999999988</v>
      </c>
      <c r="TY73" s="202"/>
      <c r="TZ73" s="202"/>
      <c r="UA73" s="202"/>
      <c r="UB73" s="202">
        <v>0.53571427999999988</v>
      </c>
      <c r="UC73" s="195">
        <v>26.565248570000005</v>
      </c>
      <c r="UD73" s="195">
        <v>0.48890129000000004</v>
      </c>
      <c r="UE73" s="195">
        <v>0.48890129000000004</v>
      </c>
      <c r="UF73" s="195"/>
      <c r="UG73" s="195">
        <v>2.7111178499999999</v>
      </c>
      <c r="UH73" s="195"/>
      <c r="UI73" s="195"/>
      <c r="UJ73" s="195"/>
      <c r="UK73" s="195">
        <v>2.7111178499999999</v>
      </c>
      <c r="UL73" s="195">
        <v>0.39870785423428601</v>
      </c>
      <c r="UM73" s="195"/>
      <c r="UN73" s="195"/>
      <c r="UO73" s="195"/>
      <c r="UP73" s="195">
        <v>0.66469738</v>
      </c>
      <c r="UQ73" s="195">
        <v>1.0634052342342861</v>
      </c>
      <c r="UR73" s="195">
        <v>0.93922469999999991</v>
      </c>
      <c r="US73" s="195">
        <v>2.7505071860058305E-2</v>
      </c>
      <c r="UT73" s="195">
        <v>0.52491425999999997</v>
      </c>
      <c r="UU73" s="195">
        <v>13.535801610000002</v>
      </c>
      <c r="UV73" s="195"/>
      <c r="UW73" s="195">
        <f t="shared" si="42"/>
        <v>15.02744564186006</v>
      </c>
      <c r="UX73" s="195">
        <v>1.1957228400000002</v>
      </c>
      <c r="UY73" s="195">
        <v>0.21367209000000001</v>
      </c>
      <c r="UZ73" s="195">
        <v>9.3576753800000017</v>
      </c>
      <c r="VA73" s="195"/>
      <c r="VB73" s="195">
        <v>0.42530333000000003</v>
      </c>
      <c r="VC73" s="195">
        <v>11.192373640000001</v>
      </c>
      <c r="VD73" s="195">
        <v>30.483243656094345</v>
      </c>
      <c r="VE73" s="195">
        <v>0.10945123387999998</v>
      </c>
      <c r="VF73" s="195">
        <v>6.3348750200000001</v>
      </c>
      <c r="VG73" s="195">
        <v>4.7916666699999997</v>
      </c>
      <c r="VH73" s="195"/>
      <c r="VI73" s="195"/>
      <c r="VJ73" s="195">
        <v>11.23599292388</v>
      </c>
      <c r="VK73" s="195"/>
      <c r="VL73" s="195">
        <v>0.50149635999999997</v>
      </c>
      <c r="VM73" s="195">
        <v>2</v>
      </c>
      <c r="VN73" s="195"/>
      <c r="VO73" s="195">
        <v>0.71225625000000004</v>
      </c>
      <c r="VP73" s="195">
        <v>3.2137526100000002</v>
      </c>
      <c r="VQ73" s="195">
        <v>0.10260511</v>
      </c>
      <c r="VR73" s="195"/>
      <c r="VS73" s="195">
        <v>1.45243817</v>
      </c>
      <c r="VT73" s="195">
        <v>12.48877313</v>
      </c>
      <c r="VU73" s="195"/>
      <c r="VV73" s="195">
        <v>14.043816410000002</v>
      </c>
      <c r="VW73" s="195"/>
      <c r="VX73" s="195">
        <v>0.60368221504526232</v>
      </c>
      <c r="VY73" s="195"/>
      <c r="VZ73" s="195"/>
      <c r="WA73" s="195"/>
      <c r="WB73" s="195">
        <v>0.60368221504526232</v>
      </c>
      <c r="WC73" s="195"/>
      <c r="WD73" s="195"/>
      <c r="WE73" s="195"/>
      <c r="WF73" s="195">
        <v>29.09724415892526</v>
      </c>
      <c r="WG73" s="195"/>
      <c r="WH73" s="195">
        <v>2.1156284699999999</v>
      </c>
      <c r="WI73" s="195">
        <v>2.1156284699999999</v>
      </c>
      <c r="WJ73" s="195">
        <v>7.2844070000000011E-2</v>
      </c>
      <c r="WK73" s="195"/>
      <c r="WL73" s="195">
        <v>0.71726969000000007</v>
      </c>
      <c r="WM73" s="195"/>
      <c r="WN73" s="195">
        <v>2.6505182599999997</v>
      </c>
      <c r="WO73" s="195">
        <v>3.4406320199999998</v>
      </c>
      <c r="WP73" s="195">
        <v>3.0251213799999999</v>
      </c>
      <c r="WQ73" s="195"/>
      <c r="WR73" s="195">
        <v>1.4817794399999999</v>
      </c>
      <c r="WS73" s="195">
        <v>0.45491374000000001</v>
      </c>
      <c r="WT73" s="195">
        <v>1.662551E-2</v>
      </c>
      <c r="WU73" s="195">
        <v>4.9784400699999996</v>
      </c>
      <c r="WV73" s="195">
        <v>2.9030089399999999</v>
      </c>
      <c r="WW73" s="195"/>
      <c r="WX73" s="195">
        <v>7.0132180700000006</v>
      </c>
      <c r="WY73" s="195"/>
      <c r="WZ73" s="195">
        <v>0.74251967000000008</v>
      </c>
      <c r="XA73" s="195">
        <v>10.65874668</v>
      </c>
      <c r="XB73" s="195">
        <v>4.0512957599999995</v>
      </c>
      <c r="XC73" s="195">
        <v>3.3184489700000004</v>
      </c>
      <c r="XD73" s="195"/>
      <c r="XE73" s="195"/>
      <c r="XF73" s="195">
        <v>7.3697447299999999</v>
      </c>
      <c r="XG73" s="195">
        <v>28.563191969999995</v>
      </c>
      <c r="XH73" s="195">
        <v>3.3129585200000005</v>
      </c>
      <c r="XI73" s="195">
        <v>3.3129585200000005</v>
      </c>
      <c r="XJ73" s="195">
        <v>0.97382194</v>
      </c>
      <c r="XK73" s="195">
        <v>0.18094482000000001</v>
      </c>
      <c r="XL73" s="195">
        <v>0.58554868999999998</v>
      </c>
      <c r="XM73" s="195">
        <v>0.39854139</v>
      </c>
      <c r="XN73" s="195">
        <v>10.397500000000001</v>
      </c>
      <c r="XO73" s="195">
        <v>12.53635684</v>
      </c>
      <c r="XP73" s="195">
        <v>2.41553591</v>
      </c>
      <c r="XQ73" s="195"/>
      <c r="XR73" s="195"/>
      <c r="XS73" s="195">
        <v>6.6384790300000001</v>
      </c>
      <c r="XT73" s="195">
        <v>2.3974268100000002</v>
      </c>
      <c r="XU73" s="195">
        <v>11.451441750000001</v>
      </c>
      <c r="XV73" s="195">
        <v>1.82341205</v>
      </c>
      <c r="XW73" s="195">
        <v>1.2809565199999999</v>
      </c>
      <c r="XX73" s="195">
        <v>11.809707640000001</v>
      </c>
      <c r="XY73" s="195"/>
      <c r="XZ73" s="195"/>
      <c r="YA73" s="195">
        <f t="shared" si="43"/>
        <v>14.914076210000001</v>
      </c>
      <c r="YB73" s="195"/>
      <c r="YC73" s="195"/>
      <c r="YD73" s="195"/>
      <c r="YE73" s="195">
        <v>1.1216802899999998</v>
      </c>
      <c r="YF73" s="195">
        <f t="shared" si="44"/>
        <v>1.1216802899999998</v>
      </c>
      <c r="YG73" s="195">
        <f t="shared" si="45"/>
        <v>43.336513609999997</v>
      </c>
      <c r="YH73" s="202">
        <f t="shared" si="46"/>
        <v>327.54925942617751</v>
      </c>
      <c r="YI73" s="202"/>
      <c r="YJ73" s="202">
        <v>0.64170315</v>
      </c>
      <c r="YK73" s="202"/>
      <c r="YL73" s="202"/>
      <c r="YM73" s="202">
        <f t="shared" si="47"/>
        <v>0.64170315</v>
      </c>
      <c r="YN73" s="202">
        <v>0.47499999999999998</v>
      </c>
      <c r="YO73" s="202"/>
      <c r="YP73" s="202"/>
      <c r="YQ73" s="202"/>
      <c r="YR73" s="202"/>
      <c r="YS73" s="202">
        <v>0.47499999999999998</v>
      </c>
      <c r="YT73" s="202"/>
      <c r="YU73" s="202">
        <v>2.4647083200000002</v>
      </c>
      <c r="YV73" s="202">
        <v>0.16301679999999899</v>
      </c>
      <c r="YW73" s="202"/>
      <c r="YX73" s="202">
        <v>0.83362389000000003</v>
      </c>
      <c r="YY73" s="202">
        <v>3.4613490099999993</v>
      </c>
      <c r="YZ73" s="202"/>
      <c r="ZA73" s="202"/>
      <c r="ZB73" s="202">
        <v>0.12395136</v>
      </c>
      <c r="ZC73" s="202">
        <v>5.156975329999999</v>
      </c>
      <c r="ZD73" s="202">
        <v>5.2809266899999994</v>
      </c>
      <c r="ZE73" s="202">
        <v>1.3426186099999999</v>
      </c>
      <c r="ZF73" s="202"/>
      <c r="ZG73" s="202">
        <v>1.1806225800000001</v>
      </c>
      <c r="ZH73" s="202">
        <v>2.5232411900000002</v>
      </c>
      <c r="ZI73" s="202">
        <v>12.38222004</v>
      </c>
      <c r="ZJ73" s="202"/>
      <c r="ZK73" s="202"/>
      <c r="ZL73" s="202"/>
      <c r="ZM73" s="202"/>
      <c r="ZN73" s="202">
        <v>6.5104620000000002E-2</v>
      </c>
      <c r="ZO73" s="202"/>
      <c r="ZP73" s="202">
        <v>4.0764055099999998</v>
      </c>
      <c r="ZQ73" s="202">
        <v>2.0657138900000001</v>
      </c>
      <c r="ZR73" s="202">
        <v>6.20722402</v>
      </c>
      <c r="ZS73" s="202">
        <v>6.4818504500000005</v>
      </c>
      <c r="ZT73" s="202">
        <v>7.2460709100000003</v>
      </c>
      <c r="ZU73" s="202">
        <v>0.105263</v>
      </c>
      <c r="ZV73" s="202">
        <v>13.833184360000001</v>
      </c>
      <c r="ZW73" s="202"/>
      <c r="ZX73" s="202"/>
      <c r="ZY73" s="202">
        <v>10.780966660000002</v>
      </c>
      <c r="ZZ73" s="202"/>
      <c r="AAA73" s="202"/>
      <c r="AAB73" s="202">
        <v>10.780966660000002</v>
      </c>
      <c r="AAC73" s="202">
        <v>1.0034270999999999</v>
      </c>
      <c r="AAD73" s="202"/>
      <c r="AAE73" s="202"/>
      <c r="AAF73" s="202">
        <v>1.0034270999999999</v>
      </c>
      <c r="AAG73" s="202">
        <v>31.824802140000003</v>
      </c>
      <c r="AAH73" s="202">
        <v>0.49359593000000002</v>
      </c>
      <c r="AAI73" s="202"/>
      <c r="AAJ73" s="202">
        <v>0.49359593000000002</v>
      </c>
      <c r="AAK73" s="202">
        <v>2.7111178499999999</v>
      </c>
      <c r="AAL73" s="202"/>
      <c r="AAM73" s="202"/>
      <c r="AAN73" s="202"/>
      <c r="AAO73" s="202"/>
      <c r="AAP73" s="202">
        <v>2.7111178499999999</v>
      </c>
      <c r="AAQ73" s="202">
        <v>0.37509435740571401</v>
      </c>
      <c r="AAR73" s="202">
        <v>1.6899709999999998E-2</v>
      </c>
      <c r="AAS73" s="202"/>
      <c r="AAT73" s="202">
        <v>0.66610647999999995</v>
      </c>
      <c r="AAU73" s="202"/>
      <c r="AAV73" s="202">
        <v>1.0581005474057139</v>
      </c>
      <c r="AAW73" s="202">
        <v>0.96529368999999998</v>
      </c>
      <c r="AAX73" s="202">
        <v>0.55400583090379008</v>
      </c>
      <c r="AAY73" s="202">
        <v>15.345373329565078</v>
      </c>
      <c r="AAZ73" s="202"/>
      <c r="ABA73" s="202">
        <v>1.16482211</v>
      </c>
      <c r="ABB73" s="202">
        <v>18.029494960468867</v>
      </c>
      <c r="ABC73" s="202">
        <v>0.25392019999999998</v>
      </c>
      <c r="ABD73" s="202">
        <v>9.3575696599999976</v>
      </c>
      <c r="ABE73" s="202"/>
      <c r="ABF73" s="202">
        <v>0.42484972000000004</v>
      </c>
      <c r="ABG73" s="202">
        <v>10.036339579999996</v>
      </c>
      <c r="ABH73" s="202">
        <f t="shared" si="48"/>
        <v>32.422628420000002</v>
      </c>
      <c r="ABI73" s="202">
        <v>32.328648867874584</v>
      </c>
      <c r="ABJ73" s="202">
        <v>3.5213309999999998E-2</v>
      </c>
      <c r="ABK73" s="202">
        <v>1.6453240317244898E-2</v>
      </c>
      <c r="ABL73" s="202">
        <v>4.7916666699999997</v>
      </c>
      <c r="ABM73" s="202"/>
      <c r="ABN73" s="202"/>
      <c r="ABO73" s="202">
        <v>4.8433332203172439</v>
      </c>
      <c r="ABP73" s="202">
        <v>1.5779034199999999</v>
      </c>
      <c r="ABQ73" s="202">
        <v>0.50149635999999997</v>
      </c>
      <c r="ABR73" s="202">
        <v>2</v>
      </c>
      <c r="ABS73" s="202">
        <v>0.71225625000000004</v>
      </c>
      <c r="ABT73" s="202"/>
      <c r="ABU73" s="202">
        <v>4.7916560300000004</v>
      </c>
      <c r="ABV73" s="202">
        <v>0.12278473000000001</v>
      </c>
      <c r="ABW73" s="202"/>
      <c r="ABX73" s="202">
        <v>1.49699077</v>
      </c>
      <c r="ABY73" s="202"/>
      <c r="ABZ73" s="202">
        <v>12.48877313</v>
      </c>
      <c r="ACA73" s="202">
        <v>14.10854863</v>
      </c>
      <c r="ACB73" s="202"/>
      <c r="ACC73" s="202">
        <v>0.62262832586865891</v>
      </c>
      <c r="ACD73" s="202"/>
      <c r="ACE73" s="202">
        <v>0.15075732999999999</v>
      </c>
      <c r="ACF73" s="202"/>
      <c r="ACG73" s="202">
        <v>0.77338565586865893</v>
      </c>
      <c r="ACH73" s="202"/>
      <c r="ACI73" s="202"/>
      <c r="ACJ73" s="202">
        <v>24.516923536185899</v>
      </c>
      <c r="ACK73" s="202"/>
      <c r="ACL73" s="202">
        <v>2.1156284699999999</v>
      </c>
      <c r="ACM73" s="202"/>
      <c r="ACN73" s="202">
        <v>2.1156284699999999</v>
      </c>
      <c r="ACO73" s="202">
        <v>7.2844070000000011E-2</v>
      </c>
      <c r="ACP73" s="202">
        <v>0.77963332000000007</v>
      </c>
      <c r="ACQ73" s="202"/>
      <c r="ACR73" s="202">
        <v>2.67210876</v>
      </c>
      <c r="ACS73" s="202"/>
      <c r="ACT73" s="202">
        <v>3.5245861499999998</v>
      </c>
      <c r="ACU73" s="202">
        <v>3.00353088</v>
      </c>
      <c r="ACV73" s="202">
        <v>1.49415041</v>
      </c>
      <c r="ACW73" s="202">
        <v>0.45491374000000001</v>
      </c>
      <c r="ACX73" s="202">
        <v>1.6569639518119534E-2</v>
      </c>
      <c r="ACY73" s="202"/>
      <c r="ACZ73" s="202">
        <v>4.9691646695181202</v>
      </c>
      <c r="ADA73" s="202">
        <v>2.9030089399999999</v>
      </c>
      <c r="ADB73" s="202">
        <v>7.0132180500000008</v>
      </c>
      <c r="ADC73" s="202">
        <v>0.74251967000000008</v>
      </c>
      <c r="ADD73" s="202"/>
      <c r="ADE73" s="202">
        <v>1.5500334099999999</v>
      </c>
      <c r="ADF73" s="202">
        <v>12.20878007</v>
      </c>
      <c r="ADG73" s="202">
        <v>4.6788910000000003E-2</v>
      </c>
      <c r="ADH73" s="202">
        <v>5.8197113199999997</v>
      </c>
      <c r="ADI73" s="202"/>
      <c r="ADJ73" s="202">
        <v>5.8665002299999998</v>
      </c>
      <c r="ADK73" s="202">
        <v>28.684659589518112</v>
      </c>
      <c r="ADL73" s="202">
        <v>3.9566938700000001</v>
      </c>
      <c r="ADM73" s="202">
        <v>3.9566938700000001</v>
      </c>
      <c r="ADN73" s="202">
        <v>0.97382194</v>
      </c>
      <c r="ADO73" s="202">
        <v>0.18094482000000001</v>
      </c>
      <c r="ADP73" s="202">
        <v>1.5918396299999999</v>
      </c>
      <c r="ADQ73" s="202">
        <v>10.777437990000001</v>
      </c>
      <c r="ADR73" s="202"/>
      <c r="ADS73" s="202">
        <v>13.524044380000003</v>
      </c>
      <c r="ADT73" s="202">
        <v>2.41553591</v>
      </c>
      <c r="ADU73" s="202"/>
      <c r="ADV73" s="202"/>
      <c r="ADW73" s="202">
        <v>6.6384790300000001</v>
      </c>
      <c r="ADX73" s="202">
        <v>2.4077704399999997</v>
      </c>
      <c r="ADY73" s="202">
        <v>11.46178538</v>
      </c>
      <c r="ADZ73" s="202">
        <v>3.6552177299999999</v>
      </c>
      <c r="AEA73" s="202">
        <v>1.2809565199999999</v>
      </c>
      <c r="AEB73" s="202">
        <v>11.809707640000001</v>
      </c>
      <c r="AEC73" s="202"/>
      <c r="AED73" s="202">
        <v>16.74588189</v>
      </c>
      <c r="AEE73" s="202"/>
      <c r="AEF73" s="202"/>
      <c r="AEG73" s="202"/>
      <c r="AEH73" s="202"/>
      <c r="AEI73" s="202">
        <v>1.1985525933954269</v>
      </c>
      <c r="AEJ73" s="202">
        <v>1.1985525933954269</v>
      </c>
      <c r="AEK73" s="202">
        <v>46.88695811339543</v>
      </c>
      <c r="AEL73" s="202"/>
      <c r="AEM73" s="202">
        <v>0.64170315</v>
      </c>
      <c r="AEN73" s="202"/>
      <c r="AEO73" s="202"/>
      <c r="AEP73" s="202"/>
      <c r="AEQ73" s="202">
        <v>0.64170315</v>
      </c>
      <c r="AER73" s="202">
        <v>0.47499999999999998</v>
      </c>
      <c r="AES73" s="202"/>
      <c r="AET73" s="202"/>
      <c r="AEU73" s="202"/>
      <c r="AEV73" s="202"/>
      <c r="AEW73" s="202">
        <v>0.47499999999999998</v>
      </c>
      <c r="AEX73" s="202">
        <v>2.3663223100000002</v>
      </c>
      <c r="AEY73" s="202"/>
      <c r="AEZ73" s="202">
        <v>0.82875593000000003</v>
      </c>
      <c r="AFA73" s="202"/>
      <c r="AFB73" s="202">
        <v>3.19507824</v>
      </c>
      <c r="AFC73" s="202"/>
      <c r="AFD73" s="202"/>
      <c r="AFE73" s="202">
        <v>0.12395136</v>
      </c>
      <c r="AFF73" s="202">
        <v>5.1569753299999999</v>
      </c>
      <c r="AFG73" s="202">
        <v>1.3539337300000001</v>
      </c>
      <c r="AFH73" s="202">
        <v>6.6348604199999999</v>
      </c>
      <c r="AFI73" s="202">
        <v>0.27943016999999998</v>
      </c>
      <c r="AFJ73" s="202">
        <v>1.1806225800000001</v>
      </c>
      <c r="AFK73" s="202">
        <v>1.46005275</v>
      </c>
      <c r="AFL73" s="202">
        <v>12.406694559999998</v>
      </c>
      <c r="AFM73" s="202"/>
      <c r="AFN73" s="202"/>
      <c r="AFO73" s="202">
        <v>3.9232670999999999</v>
      </c>
      <c r="AFP73" s="202">
        <v>3.9232670999999999</v>
      </c>
      <c r="AFQ73" s="202">
        <v>6.5104620000000002E-2</v>
      </c>
      <c r="AFR73" s="202">
        <v>4.5628127599999999</v>
      </c>
      <c r="AFS73" s="202">
        <v>2.0657138900000001</v>
      </c>
      <c r="AFT73" s="202">
        <v>0.4375</v>
      </c>
      <c r="AFU73" s="202">
        <v>7.1311312699999991</v>
      </c>
      <c r="AFV73" s="202">
        <v>6.0443504500000005</v>
      </c>
      <c r="AFW73" s="202"/>
      <c r="AFX73" s="202">
        <v>7.8333044999999997</v>
      </c>
      <c r="AFY73" s="202">
        <v>0.105263</v>
      </c>
      <c r="AFZ73" s="202"/>
      <c r="AGA73" s="202">
        <v>13.982917950000001</v>
      </c>
      <c r="AGB73" s="202">
        <v>0.55833332999999996</v>
      </c>
      <c r="AGC73" s="202">
        <v>10.780966660000001</v>
      </c>
      <c r="AGD73" s="202"/>
      <c r="AGE73" s="202"/>
      <c r="AGF73" s="202">
        <v>0.55466934999999995</v>
      </c>
      <c r="AGG73" s="202">
        <v>11.89396934</v>
      </c>
      <c r="AGH73" s="202">
        <v>0.53571427999999999</v>
      </c>
      <c r="AGI73" s="202"/>
      <c r="AGJ73" s="202"/>
      <c r="AGK73" s="202"/>
      <c r="AGL73" s="202"/>
      <c r="AGM73" s="202">
        <v>0.53571427999999999</v>
      </c>
      <c r="AGN73" s="202">
        <v>37.466999940000001</v>
      </c>
      <c r="AGO73" s="202"/>
      <c r="AGP73" s="202">
        <v>1.6214556599999999</v>
      </c>
      <c r="AGQ73" s="202">
        <v>1.5762991600000003</v>
      </c>
      <c r="AGR73" s="202"/>
      <c r="AGS73" s="202"/>
      <c r="AGT73" s="202">
        <v>3.1977548200000001</v>
      </c>
      <c r="AGU73" s="202">
        <v>0.38940720521469385</v>
      </c>
      <c r="AGV73" s="202"/>
      <c r="AGW73" s="202"/>
      <c r="AGX73" s="202"/>
      <c r="AGY73" s="202"/>
      <c r="AGZ73" s="202">
        <v>0.38940720521469385</v>
      </c>
      <c r="AHA73" s="202">
        <v>2.0553501599999997</v>
      </c>
      <c r="AHB73" s="202">
        <v>0.23997251</v>
      </c>
      <c r="AHC73" s="202"/>
      <c r="AHD73" s="202">
        <v>0.52976807580174912</v>
      </c>
      <c r="AHE73" s="202">
        <v>15.116006334930505</v>
      </c>
      <c r="AHF73" s="202">
        <v>17.941097080732256</v>
      </c>
      <c r="AHG73" s="202">
        <v>1.16482211</v>
      </c>
      <c r="AHH73" s="202">
        <v>2.314741E-2</v>
      </c>
      <c r="AHI73" s="202">
        <v>0.23016830999999999</v>
      </c>
      <c r="AHJ73" s="202">
        <v>9.3575696599999976</v>
      </c>
      <c r="AHK73" s="202"/>
      <c r="AHL73" s="202">
        <v>10.775707489999997</v>
      </c>
      <c r="AHM73" s="202">
        <v>32.303966595946946</v>
      </c>
      <c r="AHN73" s="202">
        <v>0.5117740824431487</v>
      </c>
      <c r="AHO73" s="202"/>
      <c r="AHP73" s="202"/>
      <c r="AHQ73" s="202">
        <v>4.7916666699999997</v>
      </c>
      <c r="AHR73" s="202">
        <v>0.64183599000000002</v>
      </c>
      <c r="AHS73" s="202">
        <v>5.9452767424431485</v>
      </c>
      <c r="AHT73" s="202"/>
      <c r="AHU73" s="202">
        <v>1.5779034199999999</v>
      </c>
      <c r="AHV73" s="202">
        <v>0.50149635999999997</v>
      </c>
      <c r="AHW73" s="202">
        <v>2</v>
      </c>
      <c r="AHX73" s="202"/>
      <c r="AHY73" s="202">
        <v>4.0793997800000001</v>
      </c>
      <c r="AHZ73" s="202">
        <v>0.81332607999999995</v>
      </c>
      <c r="AIA73" s="202"/>
      <c r="AIB73" s="202"/>
      <c r="AIC73" s="202">
        <v>1.49699077</v>
      </c>
      <c r="AID73" s="202">
        <v>12.48877313</v>
      </c>
      <c r="AIE73" s="202">
        <v>14.79908998</v>
      </c>
      <c r="AIF73" s="202"/>
      <c r="AIG73" s="202"/>
      <c r="AIH73" s="202">
        <v>0.59448835998527694</v>
      </c>
      <c r="AII73" s="202"/>
      <c r="AIJ73" s="202">
        <v>0.35604438999999999</v>
      </c>
      <c r="AIK73" s="202">
        <v>0.95053274998527693</v>
      </c>
      <c r="AIL73" s="202"/>
      <c r="AIM73" s="202"/>
      <c r="AIN73" s="202"/>
      <c r="AIO73" s="202"/>
      <c r="AIP73" s="202">
        <v>25.774299252428424</v>
      </c>
      <c r="AIQ73" s="202"/>
      <c r="AIR73" s="202"/>
      <c r="AIS73" s="202">
        <v>3.0165482000000003</v>
      </c>
      <c r="AIT73" s="202">
        <v>7.2844070000000011E-2</v>
      </c>
      <c r="AIU73" s="202"/>
      <c r="AIV73" s="202">
        <v>0.87054240999999999</v>
      </c>
      <c r="AIW73" s="202"/>
      <c r="AIX73" s="202">
        <v>3.9599346800000004</v>
      </c>
      <c r="AIY73" s="202"/>
      <c r="AIZ73" s="202">
        <v>5.67563964</v>
      </c>
      <c r="AJA73" s="202"/>
      <c r="AJB73" s="202">
        <v>1.4708117800000005</v>
      </c>
      <c r="AJC73" s="202">
        <v>0.45491374000000001</v>
      </c>
      <c r="AJD73" s="202">
        <v>7.6013651600000003</v>
      </c>
      <c r="AJE73" s="202">
        <v>1.610999919924198E-2</v>
      </c>
      <c r="AJF73" s="202">
        <v>2.9030089399999999</v>
      </c>
      <c r="AJG73" s="202"/>
      <c r="AJH73" s="202"/>
      <c r="AJI73" s="202">
        <v>3.9881046200000001</v>
      </c>
      <c r="AJJ73" s="202">
        <v>6.9072235591992417</v>
      </c>
      <c r="AJK73" s="202">
        <v>1.5500334099999999</v>
      </c>
      <c r="AJL73" s="202">
        <v>2.5012622999999996</v>
      </c>
      <c r="AJM73" s="202">
        <v>3.3184489700000004</v>
      </c>
      <c r="AJN73" s="202"/>
      <c r="AJO73" s="202"/>
      <c r="AJP73" s="202">
        <v>7.3697446800000002</v>
      </c>
      <c r="AJQ73" s="202">
        <v>25.838268079199242</v>
      </c>
      <c r="AJR73" s="202">
        <v>5.1433322500000003</v>
      </c>
      <c r="AJS73" s="202"/>
      <c r="AJT73" s="202">
        <v>0.18094482000000001</v>
      </c>
      <c r="AJU73" s="202">
        <v>1.7021618799999998</v>
      </c>
      <c r="AJV73" s="202">
        <v>10.77743727</v>
      </c>
      <c r="AJW73" s="202">
        <v>17.803876219999999</v>
      </c>
      <c r="AJX73" s="202">
        <v>2.4155358300000001</v>
      </c>
      <c r="AJY73" s="202"/>
      <c r="AJZ73" s="202"/>
      <c r="AKA73" s="202"/>
      <c r="AKB73" s="202">
        <v>6.6384790300000001</v>
      </c>
      <c r="AKC73" s="202">
        <v>9.0540148600000006</v>
      </c>
      <c r="AKD73" s="202">
        <v>4.2307711599999989</v>
      </c>
      <c r="AKE73" s="202">
        <v>2.5459787500000002</v>
      </c>
      <c r="AKF73" s="202">
        <v>1.2809565199999999</v>
      </c>
      <c r="AKG73" s="202">
        <v>11.809707640000001</v>
      </c>
      <c r="AKH73" s="202"/>
      <c r="AKI73" s="202">
        <v>19.867414069999999</v>
      </c>
      <c r="AKJ73" s="202"/>
      <c r="AKK73" s="202"/>
      <c r="AKL73" s="202"/>
      <c r="AKM73" s="202">
        <v>1.0238822805122447</v>
      </c>
      <c r="AKN73" s="202">
        <v>1.0238822805122447</v>
      </c>
      <c r="AKO73" s="202"/>
      <c r="AKP73" s="202"/>
      <c r="AKQ73" s="202">
        <v>47.749187430512244</v>
      </c>
      <c r="AKR73" s="202">
        <v>358.16362814506084</v>
      </c>
      <c r="AKS73" s="202"/>
      <c r="AKT73" s="202">
        <v>0.64170315</v>
      </c>
      <c r="AKU73" s="202"/>
      <c r="AKV73" s="202">
        <v>0.64170315</v>
      </c>
      <c r="AKW73" s="202">
        <v>5.1974851900000001</v>
      </c>
      <c r="AKX73" s="202">
        <v>0.54871882000000005</v>
      </c>
      <c r="AKY73" s="202"/>
      <c r="AKZ73" s="202"/>
      <c r="ALA73" s="202"/>
      <c r="ALB73" s="202">
        <v>5.7462040100000005</v>
      </c>
      <c r="ALC73" s="202"/>
      <c r="ALD73" s="202">
        <v>1.3351897699999999</v>
      </c>
      <c r="ALE73" s="202"/>
      <c r="ALF73" s="202"/>
      <c r="ALG73" s="202"/>
      <c r="ALH73" s="202">
        <v>1.3351897699999999</v>
      </c>
      <c r="ALI73" s="202"/>
      <c r="ALJ73" s="202">
        <v>0.82875595999999996</v>
      </c>
      <c r="ALK73" s="202"/>
      <c r="ALL73" s="202">
        <v>0.12395136</v>
      </c>
      <c r="ALM73" s="202">
        <v>0.95270731999999991</v>
      </c>
      <c r="ALN73" s="202">
        <v>6.7883988199999994</v>
      </c>
      <c r="ALO73" s="202"/>
      <c r="ALP73" s="202"/>
      <c r="ALQ73" s="202">
        <v>1.1806225800000001</v>
      </c>
      <c r="ALR73" s="202">
        <v>7.969021399999999</v>
      </c>
      <c r="ALS73" s="195">
        <v>16.644825650000001</v>
      </c>
      <c r="ALT73" s="195"/>
      <c r="ALU73" s="195"/>
      <c r="ALV73" s="195">
        <v>4.2186089500000001</v>
      </c>
      <c r="ALW73" s="195"/>
      <c r="ALX73" s="195">
        <v>6.5104620000000002E-2</v>
      </c>
      <c r="ALY73" s="195"/>
      <c r="ALZ73" s="195">
        <v>5.9150024100000005</v>
      </c>
      <c r="AMA73" s="195">
        <v>10.198715979999999</v>
      </c>
      <c r="AMB73" s="195">
        <v>8.74449787</v>
      </c>
      <c r="AMC73" s="195"/>
      <c r="AMD73" s="195"/>
      <c r="AME73" s="195"/>
      <c r="AMF73" s="195">
        <v>7.6548493499999992</v>
      </c>
      <c r="AMG73" s="195">
        <v>16.399347219999999</v>
      </c>
      <c r="AMH73" s="195"/>
      <c r="AMI73" s="195">
        <v>0.66359632999999996</v>
      </c>
      <c r="AMJ73" s="195"/>
      <c r="AMK73" s="195">
        <v>10.780966660000001</v>
      </c>
      <c r="AML73" s="195"/>
      <c r="AMM73" s="195">
        <v>11.444562990000001</v>
      </c>
      <c r="AMN73" s="195">
        <v>0.55466934999999995</v>
      </c>
      <c r="AMO73" s="195">
        <v>0.53571427999999999</v>
      </c>
      <c r="AMP73" s="195"/>
      <c r="AMQ73" s="195"/>
      <c r="AMR73" s="195">
        <f t="shared" si="49"/>
        <v>1.0903836299999998</v>
      </c>
      <c r="AMS73" s="195">
        <f t="shared" si="50"/>
        <v>39.133009819999998</v>
      </c>
      <c r="AMT73" s="195">
        <v>0.48598859999999999</v>
      </c>
      <c r="AMU73" s="195">
        <v>0.48598859999999999</v>
      </c>
      <c r="AMV73" s="195">
        <v>2.7111178499999999</v>
      </c>
      <c r="AMW73" s="195"/>
      <c r="AMX73" s="195"/>
      <c r="AMY73" s="195">
        <v>2.7111178499999999</v>
      </c>
      <c r="AMZ73" s="195">
        <v>0.35888434000000002</v>
      </c>
      <c r="ANA73" s="195"/>
      <c r="ANB73" s="195"/>
      <c r="ANC73" s="195"/>
      <c r="AND73" s="195">
        <v>1.3295669800000001</v>
      </c>
      <c r="ANE73" s="195">
        <f t="shared" si="51"/>
        <v>1.68845132</v>
      </c>
      <c r="ANF73" s="195">
        <v>0.96611665999999996</v>
      </c>
      <c r="ANG73" s="195"/>
      <c r="ANH73" s="195">
        <v>1.8312190400000001</v>
      </c>
      <c r="ANI73" s="195">
        <v>16.68009545</v>
      </c>
      <c r="ANJ73" s="195">
        <v>1.66751322</v>
      </c>
      <c r="ANK73" s="195">
        <v>21.144944370000001</v>
      </c>
      <c r="ANL73" s="195">
        <v>1.18796952</v>
      </c>
      <c r="ANM73" s="195">
        <v>0.23016830999999999</v>
      </c>
      <c r="ANN73" s="195">
        <v>9.3575696599999993</v>
      </c>
      <c r="ANO73" s="195"/>
      <c r="ANP73" s="195">
        <v>0.42484972000000004</v>
      </c>
      <c r="ANQ73" s="195">
        <v>11.200557209999999</v>
      </c>
      <c r="ANR73" s="195">
        <f t="shared" si="52"/>
        <v>37.231059350000002</v>
      </c>
      <c r="ANS73" s="195">
        <v>4.7986516959624415E-2</v>
      </c>
      <c r="ANT73" s="195"/>
      <c r="ANU73" s="195"/>
      <c r="ANV73" s="195">
        <v>4.7916666699999997</v>
      </c>
      <c r="ANW73" s="195">
        <v>0.70566618000000003</v>
      </c>
      <c r="ANX73" s="195">
        <v>5.5453193669596237</v>
      </c>
      <c r="ANY73" s="195"/>
      <c r="ANZ73" s="195">
        <v>1.5779034199999999</v>
      </c>
      <c r="AOA73" s="195">
        <v>0.50149635999999997</v>
      </c>
      <c r="AOB73" s="195">
        <v>3.1368767100000001</v>
      </c>
      <c r="AOC73" s="195">
        <v>0.71225625000000004</v>
      </c>
      <c r="AOD73" s="195">
        <v>5.9285327400000005</v>
      </c>
      <c r="AOE73" s="195">
        <v>0.10127406</v>
      </c>
      <c r="AOF73" s="195"/>
      <c r="AOG73" s="195"/>
      <c r="AOH73" s="195">
        <v>1.45858964</v>
      </c>
      <c r="AOI73" s="195">
        <v>1.5598637</v>
      </c>
      <c r="AOJ73" s="195">
        <v>13.03710648</v>
      </c>
      <c r="AOK73" s="195"/>
      <c r="AOL73" s="195">
        <v>0.57208656000000002</v>
      </c>
      <c r="AOM73" s="195"/>
      <c r="AON73" s="195">
        <v>0.35604438999999999</v>
      </c>
      <c r="AOO73" s="195">
        <v>13.96523743</v>
      </c>
      <c r="AOP73" s="195"/>
      <c r="AOQ73" s="195"/>
      <c r="AOR73" s="195"/>
      <c r="AOS73" s="195">
        <v>26.998953236959625</v>
      </c>
      <c r="AOT73" s="195"/>
      <c r="AOU73" s="195">
        <v>2.1156284699999999</v>
      </c>
      <c r="AOV73" s="195">
        <v>2.1156284699999999</v>
      </c>
      <c r="AOW73" s="195">
        <v>7.2844070000000011E-2</v>
      </c>
      <c r="AOX73" s="195"/>
      <c r="AOY73" s="195">
        <v>0.99435193000000011</v>
      </c>
      <c r="AOZ73" s="195"/>
      <c r="APA73" s="195">
        <v>2.67210876</v>
      </c>
      <c r="APB73" s="195">
        <f t="shared" si="53"/>
        <v>3.73930476</v>
      </c>
      <c r="APC73" s="195">
        <v>3.00353088</v>
      </c>
      <c r="APD73" s="195"/>
      <c r="APE73" s="195">
        <v>2.6725158799999997</v>
      </c>
      <c r="APF73" s="195">
        <v>0.87312129000000005</v>
      </c>
      <c r="APG73" s="195">
        <v>1.5745040000000002E-2</v>
      </c>
      <c r="APH73" s="195">
        <v>6.5649130900000001</v>
      </c>
      <c r="API73" s="195">
        <v>2.9030089399999999</v>
      </c>
      <c r="APJ73" s="195"/>
      <c r="APK73" s="195">
        <v>3.24558495</v>
      </c>
      <c r="APL73" s="195">
        <v>0.74251967000000008</v>
      </c>
      <c r="APM73" s="195"/>
      <c r="APN73" s="195">
        <v>6.89111356</v>
      </c>
      <c r="APO73" s="195"/>
      <c r="APP73" s="195">
        <v>7.6748305200000004</v>
      </c>
      <c r="APQ73" s="195"/>
      <c r="APR73" s="195">
        <v>2.6923076899999998</v>
      </c>
      <c r="APS73" s="195"/>
      <c r="APT73" s="195">
        <v>10.36713821</v>
      </c>
      <c r="APU73" s="195">
        <f t="shared" si="54"/>
        <v>29.678098090000002</v>
      </c>
      <c r="APV73" s="195">
        <v>5.3229828199999991</v>
      </c>
      <c r="APW73" s="195"/>
      <c r="APX73" s="195">
        <v>0.18094482000000001</v>
      </c>
      <c r="APY73" s="195">
        <v>1.6708712299999999</v>
      </c>
      <c r="APZ73" s="195">
        <v>10.829700860000001</v>
      </c>
      <c r="AQA73" s="195">
        <v>18.004499729999999</v>
      </c>
      <c r="AQB73" s="195">
        <v>0.20623651000000001</v>
      </c>
      <c r="AQC73" s="195"/>
      <c r="AQD73" s="195"/>
      <c r="AQE73" s="195"/>
      <c r="AQF73" s="195">
        <v>6.8384790300000002</v>
      </c>
      <c r="AQG73" s="195">
        <v>7.0447155400000003</v>
      </c>
      <c r="AQH73" s="195">
        <v>7.9738226300000017</v>
      </c>
      <c r="AQI73" s="195">
        <v>1.82341205</v>
      </c>
      <c r="AQJ73" s="195">
        <v>1.5132454300000002</v>
      </c>
      <c r="AQK73" s="195">
        <v>11.310480110000002</v>
      </c>
      <c r="AQL73" s="195">
        <v>11.809707640000001</v>
      </c>
      <c r="AQM73" s="195"/>
      <c r="AQN73" s="195"/>
      <c r="AQO73" s="195"/>
      <c r="AQP73" s="195">
        <v>1.1825417945770407</v>
      </c>
      <c r="AQQ73" s="195">
        <v>12.992249434577042</v>
      </c>
      <c r="AQR73" s="195">
        <f t="shared" si="55"/>
        <v>49.351944814577038</v>
      </c>
      <c r="AQS73" s="195"/>
      <c r="AQT73" s="195"/>
      <c r="AQU73" s="195">
        <v>0.64170315</v>
      </c>
      <c r="AQV73" s="195"/>
      <c r="AQW73" s="195"/>
      <c r="AQX73" s="195">
        <v>0.64170315</v>
      </c>
      <c r="AQY73" s="195">
        <v>6.6296280500000009</v>
      </c>
      <c r="AQZ73" s="195">
        <v>3.8455516800000002</v>
      </c>
      <c r="ARA73" s="195"/>
      <c r="ARB73" s="195"/>
      <c r="ARC73" s="195"/>
      <c r="ARD73" s="195">
        <v>10.475179730000001</v>
      </c>
      <c r="ARE73" s="195">
        <v>1.3357193700000001</v>
      </c>
      <c r="ARF73" s="195"/>
      <c r="ARG73" s="195"/>
      <c r="ARH73" s="195">
        <v>0.82875596000000007</v>
      </c>
      <c r="ARI73" s="195">
        <v>2.1644753300000001</v>
      </c>
      <c r="ARJ73" s="195"/>
      <c r="ARK73" s="195"/>
      <c r="ARL73" s="195"/>
      <c r="ARM73" s="195">
        <v>0.12395136</v>
      </c>
      <c r="ARN73" s="195">
        <v>5.1550349200000003</v>
      </c>
      <c r="ARO73" s="195">
        <v>5.2789862800000007</v>
      </c>
      <c r="ARP73" s="195">
        <v>1.6333639000000002</v>
      </c>
      <c r="ARQ73" s="195"/>
      <c r="ARR73" s="195">
        <v>1.1806225800000001</v>
      </c>
      <c r="ARS73" s="195">
        <v>2.8139864800000005</v>
      </c>
      <c r="ART73" s="195">
        <v>21.374330969999999</v>
      </c>
      <c r="ARU73" s="195"/>
      <c r="ARV73" s="195"/>
      <c r="ARW73" s="195"/>
      <c r="ARX73" s="195">
        <v>4.6314681500000008</v>
      </c>
      <c r="ARY73" s="195">
        <v>6.5104620000000002E-2</v>
      </c>
      <c r="ARZ73" s="195">
        <v>6.6150024099999998</v>
      </c>
      <c r="ASA73" s="195">
        <v>2.0657138900000001</v>
      </c>
      <c r="ASB73" s="195">
        <v>13.37728907</v>
      </c>
      <c r="ASC73" s="195">
        <v>6.8287839799999999</v>
      </c>
      <c r="ASD73" s="195"/>
      <c r="ASE73" s="195"/>
      <c r="ASF73" s="195">
        <v>8.3955298200000001</v>
      </c>
      <c r="ASG73" s="195">
        <v>0.105263</v>
      </c>
      <c r="ASH73" s="195">
        <v>15.329576800000002</v>
      </c>
      <c r="ASI73" s="195">
        <v>0.55833332999999996</v>
      </c>
      <c r="ASJ73" s="195"/>
      <c r="ASK73" s="195">
        <v>10.780966660000001</v>
      </c>
      <c r="ASL73" s="195"/>
      <c r="ASM73" s="195"/>
      <c r="ASN73" s="195">
        <v>11.339299990000001</v>
      </c>
      <c r="ASO73" s="195">
        <v>1.2277178800000004</v>
      </c>
      <c r="ASP73" s="195"/>
      <c r="ASQ73" s="195"/>
      <c r="ASR73" s="195"/>
      <c r="ASS73" s="195"/>
      <c r="AST73" s="195">
        <v>1.2277178800000004</v>
      </c>
      <c r="ASU73" s="195">
        <v>41.273883740000002</v>
      </c>
      <c r="ASV73" s="195"/>
      <c r="ASW73" s="195">
        <v>0.48203028000000003</v>
      </c>
      <c r="ASX73" s="195">
        <v>1.1348186899999999</v>
      </c>
      <c r="ASY73" s="195">
        <v>1.5762991600000003</v>
      </c>
      <c r="ASZ73" s="195"/>
      <c r="ATA73" s="195">
        <v>3.19314813</v>
      </c>
      <c r="ATB73" s="195"/>
      <c r="ATC73" s="195">
        <v>0.35888433999999997</v>
      </c>
      <c r="ATD73" s="195"/>
      <c r="ATE73" s="195"/>
      <c r="ATF73" s="195"/>
      <c r="ATG73" s="195">
        <v>0.35888433999999997</v>
      </c>
      <c r="ATH73" s="195">
        <v>4.2019407599999994</v>
      </c>
      <c r="ATI73" s="195">
        <v>0.7253211799999999</v>
      </c>
      <c r="ATJ73" s="195">
        <v>0.23997251</v>
      </c>
      <c r="ATK73" s="195"/>
      <c r="ATL73" s="195">
        <v>11.350746370000001</v>
      </c>
      <c r="ATM73" s="195">
        <v>16.517980820000002</v>
      </c>
      <c r="ATN73" s="195">
        <v>9.9031500000000001</v>
      </c>
      <c r="ATO73" s="195"/>
      <c r="ATP73" s="195">
        <v>2.314741E-2</v>
      </c>
      <c r="ATQ73" s="195">
        <v>0.23016830999999999</v>
      </c>
      <c r="ATR73" s="195">
        <v>9.3575696599999993</v>
      </c>
      <c r="ATS73" s="195">
        <v>19.514035379999999</v>
      </c>
      <c r="ATT73" s="195">
        <v>0.47546808409912539</v>
      </c>
      <c r="ATU73" s="195">
        <v>0.47546808409912539</v>
      </c>
      <c r="ATV73" s="195">
        <v>40.059516754099128</v>
      </c>
      <c r="ATW73" s="195">
        <v>3.3136059999999995E-2</v>
      </c>
      <c r="ATX73" s="195"/>
      <c r="ATY73" s="195"/>
      <c r="ATZ73" s="195">
        <v>4.7916666699999997</v>
      </c>
      <c r="AUA73" s="195">
        <v>4.82480273</v>
      </c>
      <c r="AUB73" s="195">
        <v>0.70566618000000003</v>
      </c>
      <c r="AUC73" s="195"/>
      <c r="AUD73" s="195">
        <v>1.5779034199999999</v>
      </c>
      <c r="AUE73" s="195">
        <v>0.50149635999999997</v>
      </c>
      <c r="AUF73" s="195">
        <v>2</v>
      </c>
      <c r="AUG73" s="195">
        <v>4.7850659599999998</v>
      </c>
      <c r="AUH73" s="195"/>
      <c r="AUI73" s="195">
        <v>1.15479881</v>
      </c>
      <c r="AUJ73" s="195"/>
      <c r="AUK73" s="195"/>
      <c r="AUL73" s="195">
        <v>2.2297828900000001</v>
      </c>
      <c r="AUM73" s="195">
        <v>3.3845817</v>
      </c>
      <c r="AUN73" s="195">
        <v>12.48877313</v>
      </c>
      <c r="AUO73" s="195">
        <v>0.54833334999999994</v>
      </c>
      <c r="AUP73" s="195"/>
      <c r="AUQ73" s="195">
        <v>0.60108892000000003</v>
      </c>
      <c r="AUR73" s="195"/>
      <c r="AUS73" s="195">
        <v>13.638195400000001</v>
      </c>
      <c r="AUT73" s="195">
        <v>0.54259527000000007</v>
      </c>
      <c r="AUU73" s="195"/>
      <c r="AUV73" s="195"/>
      <c r="AUW73" s="195"/>
      <c r="AUX73" s="195">
        <v>0.54259527000000007</v>
      </c>
      <c r="AUY73" s="195">
        <v>27.175241060000001</v>
      </c>
      <c r="AUZ73" s="195"/>
      <c r="AVA73" s="195"/>
      <c r="AVB73" s="195">
        <v>2.1156284699999999</v>
      </c>
      <c r="AVC73" s="195"/>
      <c r="AVD73" s="195">
        <v>7.2844070000000011E-2</v>
      </c>
      <c r="AVE73" s="195"/>
      <c r="AVF73" s="195">
        <v>1.14366353</v>
      </c>
      <c r="AVG73" s="195">
        <v>3.3321360699999998</v>
      </c>
      <c r="AVH73" s="195"/>
      <c r="AVI73" s="195">
        <v>2.67210876</v>
      </c>
      <c r="AVJ73" s="195">
        <v>3.00353088</v>
      </c>
      <c r="AVK73" s="195"/>
      <c r="AVL73" s="195">
        <v>2.6623083999999997</v>
      </c>
      <c r="AVM73" s="195">
        <v>8.3379480399999988</v>
      </c>
      <c r="AVN73" s="195">
        <v>0.88385269591253646</v>
      </c>
      <c r="AVO73" s="195"/>
      <c r="AVP73" s="195">
        <v>2.9030089399999999</v>
      </c>
      <c r="AVQ73" s="195"/>
      <c r="AVR73" s="195">
        <v>3.24558496</v>
      </c>
      <c r="AVS73" s="195">
        <v>7.0324465959125364</v>
      </c>
      <c r="AVT73" s="195">
        <v>3.205085519999999</v>
      </c>
      <c r="AVU73" s="195">
        <v>1.76666667</v>
      </c>
      <c r="AVV73" s="195">
        <v>2.5012623500000002</v>
      </c>
      <c r="AVW73" s="195"/>
      <c r="AVX73" s="195">
        <v>3.6102755100000001</v>
      </c>
      <c r="AVY73" s="195">
        <v>11.083290049999999</v>
      </c>
      <c r="AVZ73" s="195">
        <v>29.785820755912539</v>
      </c>
      <c r="AWA73" s="195">
        <v>8.2524894300000007</v>
      </c>
      <c r="AWB73" s="195"/>
      <c r="AWC73" s="195"/>
      <c r="AWD73" s="195">
        <v>0.18094482000000001</v>
      </c>
      <c r="AWE73" s="195">
        <v>12.06837123</v>
      </c>
      <c r="AWF73" s="195">
        <v>20.501805480000002</v>
      </c>
      <c r="AWG73" s="195">
        <v>0.52050259999999993</v>
      </c>
      <c r="AWH73" s="195"/>
      <c r="AWI73" s="195"/>
      <c r="AWJ73" s="195"/>
      <c r="AWK73" s="195"/>
      <c r="AWL73" s="195">
        <v>0.52050259999999993</v>
      </c>
      <c r="AWM73" s="195">
        <v>12.760271679999995</v>
      </c>
      <c r="AWN73" s="195">
        <v>2.95259969</v>
      </c>
      <c r="AWO73" s="195">
        <v>1.82341205</v>
      </c>
      <c r="AWP73" s="195">
        <v>1.2809565200000002</v>
      </c>
      <c r="AWQ73" s="195">
        <v>11.809707639999999</v>
      </c>
      <c r="AWR73" s="195">
        <f t="shared" si="56"/>
        <v>30.626947579999996</v>
      </c>
      <c r="AWS73" s="253">
        <v>0</v>
      </c>
      <c r="AWT73" s="253"/>
      <c r="AWU73" s="253"/>
      <c r="AWV73" s="253"/>
      <c r="AWW73" s="253">
        <f t="shared" si="57"/>
        <v>0</v>
      </c>
      <c r="AWX73" s="253">
        <v>1.1791189943193876</v>
      </c>
      <c r="AWY73" s="253"/>
      <c r="AWZ73" s="253">
        <f t="shared" si="58"/>
        <v>1.1791189943193876</v>
      </c>
      <c r="AXA73" s="253">
        <f t="shared" si="59"/>
        <v>52.828374654319383</v>
      </c>
      <c r="AXB73" s="195">
        <f t="shared" si="60"/>
        <v>411.53505889586773</v>
      </c>
      <c r="AXC73" s="253"/>
      <c r="AXD73" s="253">
        <v>0.64170315</v>
      </c>
      <c r="AXE73" s="253">
        <f t="shared" si="61"/>
        <v>0.64170315</v>
      </c>
      <c r="AXF73" s="253"/>
      <c r="AXG73" s="253">
        <v>7.2431349300000001</v>
      </c>
      <c r="AXH73" s="253">
        <v>0.47499999999999998</v>
      </c>
      <c r="AXI73" s="253">
        <v>4.0818399999999997</v>
      </c>
      <c r="AXJ73" s="253">
        <v>0</v>
      </c>
      <c r="AXK73" s="253">
        <f t="shared" si="62"/>
        <v>11.799974929999999</v>
      </c>
      <c r="AXL73" s="253">
        <v>0</v>
      </c>
      <c r="AXM73" s="253">
        <v>0</v>
      </c>
      <c r="AXN73" s="253">
        <v>1.32944438</v>
      </c>
      <c r="AXO73" s="253">
        <v>0</v>
      </c>
      <c r="AXP73" s="253">
        <v>0</v>
      </c>
      <c r="AXQ73" s="253">
        <f t="shared" si="63"/>
        <v>1.32944438</v>
      </c>
      <c r="AXR73" s="253">
        <v>0</v>
      </c>
      <c r="AXS73" s="253">
        <v>0.82875596000000007</v>
      </c>
      <c r="AXT73" s="253">
        <v>0</v>
      </c>
      <c r="AXU73" s="253">
        <v>0</v>
      </c>
      <c r="AXV73" s="253">
        <f t="shared" si="64"/>
        <v>0.82875596000000007</v>
      </c>
      <c r="AXW73" s="253">
        <v>6.6329196499999998</v>
      </c>
      <c r="AXX73" s="253">
        <v>1.1674831299999999</v>
      </c>
      <c r="AXY73" s="253"/>
      <c r="AXZ73" s="253"/>
      <c r="AYA73" s="253">
        <v>1.18062266</v>
      </c>
      <c r="AYB73" s="253">
        <f t="shared" si="65"/>
        <v>8.9810254399999998</v>
      </c>
      <c r="AYC73" s="253">
        <f t="shared" ref="AYC73:AYC99" si="270">+AXE73+AXK73+AXQ73+AXV73+AYB73</f>
        <v>23.580903859999999</v>
      </c>
      <c r="AYD73" s="253">
        <v>5.20289672</v>
      </c>
      <c r="AYE73" s="253"/>
      <c r="AYF73" s="253"/>
      <c r="AYG73" s="253">
        <v>6.5104620000000002E-2</v>
      </c>
      <c r="AYH73" s="253"/>
      <c r="AYI73" s="253">
        <f t="shared" si="66"/>
        <v>5.2680013399999996</v>
      </c>
      <c r="AYJ73" s="253">
        <v>9.1182163000000003</v>
      </c>
      <c r="AYK73" s="253">
        <v>6.7832655299999995</v>
      </c>
      <c r="AYL73" s="253"/>
      <c r="AYM73" s="253"/>
      <c r="AYN73" s="253"/>
      <c r="AYO73" s="253">
        <f t="shared" si="67"/>
        <v>15.90148183</v>
      </c>
      <c r="AYP73" s="253"/>
      <c r="AYQ73" s="253">
        <v>8.5054029899999986</v>
      </c>
      <c r="AYR73" s="253">
        <v>0.55692538999999996</v>
      </c>
      <c r="AYS73" s="253"/>
      <c r="AYT73" s="253">
        <v>10.780966660000001</v>
      </c>
      <c r="AYU73" s="253">
        <f t="shared" si="68"/>
        <v>19.843295040000001</v>
      </c>
      <c r="AYV73" s="253">
        <v>1.2010938300000003</v>
      </c>
      <c r="AYW73" s="253">
        <v>0.86237570999999991</v>
      </c>
      <c r="AYX73" s="253"/>
      <c r="AYY73" s="253">
        <f t="shared" si="69"/>
        <v>2.0634695400000003</v>
      </c>
      <c r="AYZ73" s="253">
        <f t="shared" si="70"/>
        <v>43.07624775</v>
      </c>
      <c r="AZA73" s="253">
        <v>0.19432051000000003</v>
      </c>
      <c r="AZB73" s="253"/>
      <c r="AZC73" s="253">
        <v>1.1348186899999999</v>
      </c>
      <c r="AZD73" s="253">
        <v>1.5762991599999998</v>
      </c>
      <c r="AZE73" s="253"/>
      <c r="AZF73" s="253">
        <f t="shared" si="71"/>
        <v>2.9054383599999998</v>
      </c>
      <c r="AZG73" s="253"/>
      <c r="AZH73" s="253">
        <v>0.35819581420897961</v>
      </c>
      <c r="AZI73" s="253"/>
      <c r="AZJ73" s="253"/>
      <c r="AZK73" s="253"/>
      <c r="AZL73" s="253">
        <f t="shared" si="72"/>
        <v>0.35819581420897961</v>
      </c>
      <c r="AZM73" s="253">
        <v>4.172401279999999</v>
      </c>
      <c r="AZN73" s="253">
        <v>0.7253211799999999</v>
      </c>
      <c r="AZO73" s="253">
        <v>0.23997251</v>
      </c>
      <c r="AZP73" s="253"/>
      <c r="AZQ73" s="253">
        <v>11.322649042699322</v>
      </c>
      <c r="AZR73" s="253">
        <f t="shared" si="73"/>
        <v>16.46034401269932</v>
      </c>
      <c r="AZS73" s="253">
        <v>10.120541060000003</v>
      </c>
      <c r="AZT73" s="253"/>
      <c r="AZU73" s="253">
        <v>2.314741E-2</v>
      </c>
      <c r="AZV73" s="253">
        <v>0.23016830999999999</v>
      </c>
      <c r="AZW73" s="253">
        <v>9.3575696599999993</v>
      </c>
      <c r="AZX73" s="253">
        <f t="shared" si="74"/>
        <v>19.73142644</v>
      </c>
      <c r="AZY73" s="253">
        <v>0.42484971999999999</v>
      </c>
      <c r="AZZ73" s="253">
        <v>4.5440207145772585E-2</v>
      </c>
      <c r="BAA73" s="253">
        <f t="shared" si="75"/>
        <v>0.47028992714577256</v>
      </c>
      <c r="BAB73" s="253">
        <f t="shared" si="76"/>
        <v>39.925694554054068</v>
      </c>
      <c r="BAC73" s="253">
        <v>3.331315E-2</v>
      </c>
      <c r="BAD73" s="253"/>
      <c r="BAE73" s="253"/>
      <c r="BAF73" s="253">
        <f t="shared" si="77"/>
        <v>3.331315E-2</v>
      </c>
      <c r="BAG73" s="253">
        <v>5.4970655899999992</v>
      </c>
      <c r="BAH73" s="253"/>
      <c r="BAI73" s="253"/>
      <c r="BAJ73" s="253">
        <v>2.2514996499999995</v>
      </c>
      <c r="BAK73" s="253">
        <f t="shared" si="78"/>
        <v>7.7485652399999987</v>
      </c>
      <c r="BAL73" s="253">
        <v>3.2137526100000002</v>
      </c>
      <c r="BAM73" s="253"/>
      <c r="BAN73" s="253">
        <v>0.42222582999999997</v>
      </c>
      <c r="BAO73" s="253"/>
      <c r="BAP73" s="253"/>
      <c r="BAQ73" s="253">
        <f t="shared" si="79"/>
        <v>3.6359784400000001</v>
      </c>
      <c r="BAR73" s="253">
        <v>14.683625620000001</v>
      </c>
      <c r="BAS73" s="253"/>
      <c r="BAT73" s="253">
        <v>0.54833334999999994</v>
      </c>
      <c r="BAU73" s="253"/>
      <c r="BAV73" s="253">
        <v>0.70208161337215758</v>
      </c>
      <c r="BAW73" s="253">
        <f t="shared" si="80"/>
        <v>15.934040583372159</v>
      </c>
      <c r="BAX73" s="253">
        <v>0.44931983000000003</v>
      </c>
      <c r="BAY73" s="253"/>
      <c r="BAZ73" s="253"/>
      <c r="BBA73" s="253"/>
      <c r="BBB73" s="253">
        <f t="shared" si="81"/>
        <v>0.44931983000000003</v>
      </c>
      <c r="BBC73" s="253">
        <f t="shared" si="82"/>
        <v>27.801217243372157</v>
      </c>
      <c r="BBD73" s="253">
        <v>2.1156284699999999</v>
      </c>
      <c r="BBE73" s="253"/>
      <c r="BBF73" s="253">
        <v>7.2844070000000011E-2</v>
      </c>
      <c r="BBG73" s="253"/>
      <c r="BBH73" s="253">
        <v>1.50165481</v>
      </c>
      <c r="BBI73" s="253">
        <f t="shared" si="83"/>
        <v>3.69012735</v>
      </c>
      <c r="BBJ73" s="253">
        <v>2.67210876</v>
      </c>
      <c r="BBK73" s="253"/>
      <c r="BBL73" s="253">
        <v>3.00353088</v>
      </c>
      <c r="BBM73" s="253"/>
      <c r="BBN73" s="253">
        <v>1.5081566500000001</v>
      </c>
      <c r="BBO73" s="253">
        <f t="shared" si="84"/>
        <v>7.1837962900000001</v>
      </c>
      <c r="BBP73" s="253">
        <v>1.71540384</v>
      </c>
      <c r="BBQ73" s="253">
        <v>0.42303094880946046</v>
      </c>
      <c r="BBR73" s="253">
        <v>2.9030089399999999</v>
      </c>
      <c r="BBS73" s="253"/>
      <c r="BBT73" s="253">
        <v>0.92473748</v>
      </c>
      <c r="BBU73" s="253">
        <f t="shared" si="85"/>
        <v>5.9661812088094601</v>
      </c>
      <c r="BBV73" s="253">
        <v>1.5479083303011409E-2</v>
      </c>
      <c r="BBW73" s="253">
        <v>5.1080812</v>
      </c>
      <c r="BBX73" s="253">
        <v>2.5012623500000002</v>
      </c>
      <c r="BBY73" s="253">
        <v>3.6629070399999999</v>
      </c>
      <c r="BBZ73" s="253"/>
      <c r="BCA73" s="253">
        <f t="shared" si="86"/>
        <v>11.287729673303012</v>
      </c>
      <c r="BCB73" s="253">
        <f t="shared" si="87"/>
        <v>28.127834522112472</v>
      </c>
      <c r="BCC73" s="253">
        <v>6.8618179999999995</v>
      </c>
      <c r="BCD73" s="253">
        <v>0.97382193999999989</v>
      </c>
      <c r="BCE73" s="253"/>
      <c r="BCF73" s="253"/>
      <c r="BCG73" s="253">
        <v>0.18094482000000001</v>
      </c>
      <c r="BCH73" s="253">
        <f t="shared" si="88"/>
        <v>8.0165847599999989</v>
      </c>
      <c r="BCI73" s="253">
        <v>2.0508092200000001</v>
      </c>
      <c r="BCJ73" s="253">
        <v>10.52136924</v>
      </c>
      <c r="BCK73" s="253"/>
      <c r="BCL73" s="253"/>
      <c r="BCM73" s="253">
        <f t="shared" ref="BCM73:BCM99" si="271">+SUM(BCI73:BCL73)</f>
        <v>12.57217846</v>
      </c>
      <c r="BCN73" s="253">
        <v>10.119871440000001</v>
      </c>
      <c r="BCO73" s="253">
        <v>3.2417335600000001</v>
      </c>
      <c r="BCP73" s="253">
        <v>6.9440162200000008</v>
      </c>
      <c r="BCQ73" s="253">
        <v>1.82341205</v>
      </c>
      <c r="BCR73" s="253">
        <v>1.2809565199999999</v>
      </c>
      <c r="BCS73" s="253">
        <f t="shared" si="89"/>
        <v>23.409989790000001</v>
      </c>
      <c r="BCT73" s="253">
        <v>12.32930593</v>
      </c>
      <c r="BCU73" s="253"/>
      <c r="BCV73" s="253"/>
      <c r="BCW73" s="253"/>
      <c r="BCX73" s="253">
        <f t="shared" si="90"/>
        <v>12.32930593</v>
      </c>
      <c r="BCY73" s="253"/>
      <c r="BCZ73" s="253">
        <v>1.1596324107265308</v>
      </c>
      <c r="BDA73" s="253">
        <f t="shared" si="91"/>
        <v>1.1596324107265308</v>
      </c>
      <c r="BDB73" s="253">
        <f t="shared" si="92"/>
        <v>57.487691350726536</v>
      </c>
      <c r="BDC73" s="253"/>
      <c r="BDD73" s="253"/>
      <c r="BDE73" s="253">
        <v>0.64170315</v>
      </c>
      <c r="BDF73" s="253">
        <f t="shared" ref="BDF73:BDF100" si="272">SUM(BDC73:BDE73)</f>
        <v>0.64170315</v>
      </c>
      <c r="BDG73" s="253"/>
      <c r="BDH73" s="253">
        <v>7.4289710400000004</v>
      </c>
      <c r="BDI73" s="253">
        <v>0.47499999999999998</v>
      </c>
      <c r="BDJ73" s="253">
        <v>4.0818401</v>
      </c>
      <c r="BDK73" s="253"/>
      <c r="BDL73" s="253">
        <f t="shared" si="93"/>
        <v>11.985811139999999</v>
      </c>
      <c r="BDM73" s="253"/>
      <c r="BDN73" s="253"/>
      <c r="BDO73" s="253">
        <v>5.2005502000000003</v>
      </c>
      <c r="BDP73" s="253"/>
      <c r="BDQ73" s="253">
        <f t="shared" si="94"/>
        <v>5.2005502000000003</v>
      </c>
      <c r="BDR73" s="253">
        <v>0.82875596000000007</v>
      </c>
      <c r="BDS73" s="253"/>
      <c r="BDT73" s="253"/>
      <c r="BDU73" s="253">
        <v>1.7666666000000004</v>
      </c>
      <c r="BDV73" s="253"/>
      <c r="BDW73" s="253">
        <f t="shared" si="95"/>
        <v>2.5954225600000003</v>
      </c>
      <c r="BDX73" s="253">
        <v>6.6329200100000012</v>
      </c>
      <c r="BDY73" s="253">
        <v>1.16266618</v>
      </c>
      <c r="BDZ73" s="253"/>
      <c r="BEA73" s="253"/>
      <c r="BEB73" s="253"/>
      <c r="BEC73" s="253">
        <f t="shared" si="96"/>
        <v>7.7955861900000016</v>
      </c>
      <c r="BED73" s="253">
        <f t="shared" si="97"/>
        <v>28.21907324</v>
      </c>
      <c r="BEE73" s="253">
        <v>5.20289672</v>
      </c>
      <c r="BEF73" s="253"/>
      <c r="BEG73" s="253"/>
      <c r="BEH73" s="253">
        <v>6.5104620000000002E-2</v>
      </c>
      <c r="BEI73" s="253">
        <f t="shared" si="98"/>
        <v>5.2680013399999996</v>
      </c>
      <c r="BEJ73" s="253">
        <v>9.1182163000000003</v>
      </c>
      <c r="BEK73" s="253">
        <v>6.7832655299999995</v>
      </c>
      <c r="BEL73" s="253"/>
      <c r="BEM73" s="253"/>
      <c r="BEN73" s="253"/>
      <c r="BEO73" s="253">
        <f t="shared" si="99"/>
        <v>15.90148183</v>
      </c>
      <c r="BEP73" s="253">
        <v>14.13737538</v>
      </c>
      <c r="BEQ73" s="253">
        <v>3.2197377900000004</v>
      </c>
      <c r="BER73" s="253">
        <v>0.55692538999999996</v>
      </c>
      <c r="BES73" s="253"/>
      <c r="BET73" s="253">
        <v>10.780966660000001</v>
      </c>
      <c r="BEU73" s="253">
        <f t="shared" ref="BEU73:BEU98" si="273">+SUM(BEP73:BET73)</f>
        <v>28.695005220000002</v>
      </c>
      <c r="BEV73" s="253">
        <v>0.66537955000000004</v>
      </c>
      <c r="BEW73" s="253"/>
      <c r="BEX73" s="253">
        <v>0.53746674999999988</v>
      </c>
      <c r="BEY73" s="253">
        <v>0.86237571000000002</v>
      </c>
      <c r="BEZ73" s="253"/>
      <c r="BFA73" s="253">
        <f t="shared" si="100"/>
        <v>2.0652220100000003</v>
      </c>
      <c r="BFB73" s="253"/>
      <c r="BFC73" s="253">
        <f t="shared" si="101"/>
        <v>0</v>
      </c>
      <c r="BFD73" s="253">
        <f t="shared" ref="BFD73:BFD99" si="274">+BEI73+BEO73+BEU73+BFA73+BFC73</f>
        <v>51.929710400000005</v>
      </c>
      <c r="BFE73" s="253">
        <v>0.48892256999999995</v>
      </c>
      <c r="BFF73" s="253"/>
      <c r="BFG73" s="253"/>
      <c r="BFH73" s="253">
        <v>1.1348186899999999</v>
      </c>
      <c r="BFI73" s="253">
        <f t="shared" si="102"/>
        <v>1.6237412599999999</v>
      </c>
      <c r="BFJ73" s="253"/>
      <c r="BFK73" s="253">
        <v>1.5762991599999998</v>
      </c>
      <c r="BFL73" s="253"/>
      <c r="BFM73" s="253">
        <v>0.36522488666285713</v>
      </c>
      <c r="BFN73" s="253"/>
      <c r="BFO73" s="253">
        <f t="shared" si="103"/>
        <v>1.9415240466628569</v>
      </c>
      <c r="BFP73" s="253"/>
      <c r="BFQ73" s="253">
        <v>4.1624229599999998</v>
      </c>
      <c r="BFR73" s="253"/>
      <c r="BFS73" s="253">
        <v>0.7253211799999999</v>
      </c>
      <c r="BFT73" s="253">
        <v>0.23997251</v>
      </c>
      <c r="BFU73" s="253">
        <f t="shared" ref="BFU73:BFU99" si="275">+SUM(BFP73:BFT73)</f>
        <v>5.12771665</v>
      </c>
      <c r="BFV73" s="253">
        <v>19.021082507185024</v>
      </c>
      <c r="BFW73" s="253">
        <v>1.8849045300000002</v>
      </c>
      <c r="BFX73" s="253">
        <v>1.16482211</v>
      </c>
      <c r="BFY73" s="253"/>
      <c r="BFZ73" s="253">
        <v>2.314741E-2</v>
      </c>
      <c r="BGA73" s="253">
        <f t="shared" si="104"/>
        <v>22.093956557185024</v>
      </c>
      <c r="BGB73" s="253">
        <v>9.5877379700000027</v>
      </c>
      <c r="BGC73" s="253">
        <v>0.42484971999999999</v>
      </c>
      <c r="BGD73" s="253">
        <v>3.4812073666180762E-2</v>
      </c>
      <c r="BGE73" s="253">
        <f t="shared" si="105"/>
        <v>10.047399763666183</v>
      </c>
      <c r="BGF73" s="253">
        <f t="shared" ref="BGF73:BGF98" si="276">+BFI73+BFO73+BFU73+BGA73+BGE73</f>
        <v>40.834338277514064</v>
      </c>
      <c r="BGG73" s="253">
        <v>3.4187019999999999E-2</v>
      </c>
      <c r="BGH73" s="253"/>
      <c r="BGI73" s="253">
        <f t="shared" si="106"/>
        <v>3.4187019999999999E-2</v>
      </c>
      <c r="BGJ73" s="253">
        <v>5.49706545</v>
      </c>
      <c r="BGK73" s="253"/>
      <c r="BGL73" s="253"/>
      <c r="BGM73" s="253"/>
      <c r="BGN73" s="253">
        <v>2.25149965</v>
      </c>
      <c r="BGO73" s="253">
        <f t="shared" si="107"/>
        <v>7.7485651000000004</v>
      </c>
      <c r="BGP73" s="253"/>
      <c r="BGQ73" s="253">
        <v>3.2137526100000002</v>
      </c>
      <c r="BGR73" s="253"/>
      <c r="BGS73" s="253">
        <v>0.43486053000000002</v>
      </c>
      <c r="BGT73" s="253"/>
      <c r="BGU73" s="253">
        <f t="shared" si="108"/>
        <v>3.6486131400000001</v>
      </c>
      <c r="BGV73" s="253">
        <v>4.6490975298542274</v>
      </c>
      <c r="BGW73" s="253"/>
      <c r="BGX73" s="253"/>
      <c r="BGY73" s="253">
        <v>0.54833334999999994</v>
      </c>
      <c r="BGZ73" s="253"/>
      <c r="BHA73" s="253">
        <f t="shared" si="109"/>
        <v>5.1974308798542275</v>
      </c>
      <c r="BHB73" s="253">
        <v>1.1806183251</v>
      </c>
      <c r="BHC73" s="253"/>
      <c r="BHD73" s="253"/>
      <c r="BHE73" s="253"/>
      <c r="BHF73" s="253"/>
      <c r="BHG73" s="253">
        <f t="shared" si="110"/>
        <v>1.1806183251</v>
      </c>
      <c r="BHH73" s="253">
        <f t="shared" si="111"/>
        <v>17.809414464954227</v>
      </c>
      <c r="BHI73" s="253"/>
      <c r="BHJ73" s="253"/>
      <c r="BHK73" s="253"/>
      <c r="BHL73" s="253">
        <v>7.2844070000000011E-2</v>
      </c>
      <c r="BHM73" s="253">
        <f t="shared" si="112"/>
        <v>7.2844070000000011E-2</v>
      </c>
      <c r="BHN73" s="253">
        <v>1.3462242600000001</v>
      </c>
      <c r="BHO73" s="253">
        <v>2.6778822293877553</v>
      </c>
      <c r="BHP73" s="253"/>
      <c r="BHQ73" s="253"/>
      <c r="BHR73" s="253">
        <v>3.00353088</v>
      </c>
      <c r="BHS73" s="253">
        <f t="shared" si="113"/>
        <v>7.0276373693877545</v>
      </c>
      <c r="BHT73" s="253">
        <v>3.7322938800000003</v>
      </c>
      <c r="BHU73" s="253">
        <v>3.5427610940468703</v>
      </c>
      <c r="BHV73" s="253"/>
      <c r="BHW73" s="253"/>
      <c r="BHX73" s="253">
        <v>2.9030089399999999</v>
      </c>
      <c r="BHY73" s="253">
        <f t="shared" si="114"/>
        <v>10.17806391404687</v>
      </c>
      <c r="BHZ73" s="253">
        <v>1.66725715</v>
      </c>
      <c r="BIA73" s="253"/>
      <c r="BIB73" s="253">
        <v>2.8153873100000002</v>
      </c>
      <c r="BIC73" s="253"/>
      <c r="BID73" s="253">
        <v>4.2679290200000004</v>
      </c>
      <c r="BIE73" s="253">
        <f t="shared" si="115"/>
        <v>8.7505734799999999</v>
      </c>
      <c r="BIF73" s="253">
        <v>6.69224598</v>
      </c>
      <c r="BIG73" s="253">
        <f t="shared" si="116"/>
        <v>6.69224598</v>
      </c>
      <c r="BIH73" s="253">
        <f t="shared" si="117"/>
        <v>32.721364813434626</v>
      </c>
      <c r="BII73" s="253">
        <v>4.1695103099999997</v>
      </c>
      <c r="BIJ73" s="253">
        <v>1.0306160799999999</v>
      </c>
      <c r="BIK73" s="253"/>
      <c r="BIL73" s="253"/>
      <c r="BIM73" s="253">
        <f t="shared" si="118"/>
        <v>5.2001263899999994</v>
      </c>
      <c r="BIN73" s="253">
        <v>2.2317540400000002</v>
      </c>
      <c r="BIO73" s="253"/>
      <c r="BIP73" s="253">
        <v>10.52136924</v>
      </c>
      <c r="BIQ73" s="253"/>
      <c r="BIR73" s="253"/>
      <c r="BIS73" s="253">
        <f t="shared" si="119"/>
        <v>12.753123280000001</v>
      </c>
      <c r="BIT73" s="253">
        <v>6.8384790300000002</v>
      </c>
      <c r="BIU73" s="253">
        <v>3.3028876499999997</v>
      </c>
      <c r="BIV73" s="253">
        <v>3.2417335599999997</v>
      </c>
      <c r="BIW73" s="253">
        <v>6.9940162200000007</v>
      </c>
      <c r="BIX73" s="253">
        <v>1.82341205</v>
      </c>
      <c r="BIY73" s="253">
        <f t="shared" si="120"/>
        <v>22.200528510000005</v>
      </c>
      <c r="BIZ73" s="253">
        <v>13.610262559999999</v>
      </c>
      <c r="BJA73" s="253"/>
      <c r="BJB73" s="253"/>
      <c r="BJC73" s="253"/>
      <c r="BJD73" s="253">
        <f t="shared" si="121"/>
        <v>13.610262559999999</v>
      </c>
      <c r="BJE73" s="253"/>
      <c r="BJF73" s="253"/>
      <c r="BJG73" s="253">
        <v>1.2629859860473032</v>
      </c>
      <c r="BJH73" s="253"/>
      <c r="BJI73" s="253">
        <f t="shared" si="122"/>
        <v>1.2629859860473032</v>
      </c>
      <c r="BJJ73" s="253">
        <f t="shared" si="123"/>
        <v>55.027026726047303</v>
      </c>
      <c r="BJK73" s="253">
        <f t="shared" ref="BJK73:BJK99" si="277">+AYC73+AYZ73+BAB73+BBC73+BCB73+BDB73+BED73+BFD73+BGF73+BHH73+BIH73+BJJ73</f>
        <v>446.54051720221548</v>
      </c>
      <c r="BJL73" s="253">
        <v>0.64170315</v>
      </c>
      <c r="BJM73" s="253"/>
      <c r="BJN73" s="253"/>
      <c r="BJO73" s="253">
        <v>8.8076725600000003</v>
      </c>
      <c r="BJP73" s="253">
        <v>0.47499999999999998</v>
      </c>
      <c r="BJQ73" s="253">
        <f t="shared" si="124"/>
        <v>9.9243757099999996</v>
      </c>
      <c r="BJR73" s="253">
        <v>4.2714860899999998</v>
      </c>
      <c r="BJS73" s="253"/>
      <c r="BJT73" s="253"/>
      <c r="BJU73" s="253"/>
      <c r="BJV73" s="253">
        <v>7.2740971800000009</v>
      </c>
      <c r="BJW73" s="253">
        <f t="shared" si="125"/>
        <v>11.545583270000002</v>
      </c>
      <c r="BJX73" s="253"/>
      <c r="BJY73" s="253">
        <v>0.82875595999999996</v>
      </c>
      <c r="BJZ73" s="253"/>
      <c r="BKA73" s="253"/>
      <c r="BKB73" s="253">
        <f t="shared" si="126"/>
        <v>0.82875595999999996</v>
      </c>
      <c r="BKC73" s="253">
        <v>1.8906180299999999</v>
      </c>
      <c r="BKD73" s="253">
        <v>5.1550349200000003</v>
      </c>
      <c r="BKE73" s="253">
        <v>1.3539337300000001</v>
      </c>
      <c r="BKF73" s="253">
        <v>1.16266618</v>
      </c>
      <c r="BKG73" s="253"/>
      <c r="BKH73" s="253">
        <f t="shared" si="127"/>
        <v>9.562252860000001</v>
      </c>
      <c r="BKI73" s="253">
        <f t="shared" si="128"/>
        <v>31.860967800000001</v>
      </c>
      <c r="BKJ73" s="253"/>
      <c r="BKK73" s="253"/>
      <c r="BKL73" s="253">
        <v>5.20289672</v>
      </c>
      <c r="BKM73" s="253"/>
      <c r="BKN73" s="253"/>
      <c r="BKO73" s="253">
        <f t="shared" si="129"/>
        <v>5.20289672</v>
      </c>
      <c r="BKP73" s="253">
        <v>6.9127049400000002</v>
      </c>
      <c r="BKQ73" s="253">
        <v>2.0657138900000001</v>
      </c>
      <c r="BKR73" s="253">
        <v>0.4375</v>
      </c>
      <c r="BKS73" s="253">
        <v>6.7832655299999995</v>
      </c>
      <c r="BKT73" s="253"/>
      <c r="BKU73" s="253">
        <f t="shared" si="130"/>
        <v>16.19918436</v>
      </c>
      <c r="BKV73" s="253">
        <v>15.960007440000002</v>
      </c>
      <c r="BKW73" s="253">
        <v>3.2197377900000004</v>
      </c>
      <c r="BKX73" s="253">
        <v>0.68767545999999991</v>
      </c>
      <c r="BKY73" s="253">
        <f t="shared" si="131"/>
        <v>19.867420690000003</v>
      </c>
      <c r="BKZ73" s="253">
        <v>11.433301149897868</v>
      </c>
      <c r="BLA73" s="253"/>
      <c r="BLB73" s="253">
        <v>0.73492608999999998</v>
      </c>
      <c r="BLC73" s="253"/>
      <c r="BLD73" s="253">
        <v>0.53571427999999988</v>
      </c>
      <c r="BLE73" s="253">
        <f t="shared" si="132"/>
        <v>12.703941519897869</v>
      </c>
      <c r="BLF73" s="196">
        <f t="shared" si="133"/>
        <v>53.973443289897872</v>
      </c>
      <c r="BLG73" s="253">
        <v>1.6054914604373176</v>
      </c>
      <c r="BLH73" s="253"/>
      <c r="BLI73" s="253"/>
      <c r="BLJ73" s="253">
        <v>1.1348186899999999</v>
      </c>
      <c r="BLK73" s="253">
        <v>1.5762991599999998</v>
      </c>
      <c r="BLL73" s="253">
        <f t="shared" si="134"/>
        <v>4.3166093104373173</v>
      </c>
      <c r="BLM73" s="253"/>
      <c r="BLN73" s="253"/>
      <c r="BLO73" s="253">
        <v>0.36698757756244899</v>
      </c>
      <c r="BLP73" s="253"/>
      <c r="BLQ73" s="253"/>
      <c r="BLR73" s="196">
        <f t="shared" si="135"/>
        <v>0.36698757756244899</v>
      </c>
      <c r="BLS73" s="253">
        <v>4.2414899100000003</v>
      </c>
      <c r="BLT73" s="253"/>
      <c r="BLU73" s="253">
        <v>0.7253211799999999</v>
      </c>
      <c r="BLV73" s="253">
        <v>1.23064581</v>
      </c>
      <c r="BLW73" s="253">
        <v>10.396823523057432</v>
      </c>
      <c r="BLX73" s="196">
        <f t="shared" ref="BLX73:BLX99" si="278">SUM(BLS73:BLW73)</f>
        <v>16.594280423057434</v>
      </c>
      <c r="BLY73" s="253">
        <v>10.996361125532735</v>
      </c>
      <c r="BLZ73" s="253">
        <v>1.16482211</v>
      </c>
      <c r="BMA73" s="253"/>
      <c r="BMB73" s="253">
        <v>2.314741E-2</v>
      </c>
      <c r="BMC73" s="253">
        <v>0.23016830999999999</v>
      </c>
      <c r="BMD73" s="196">
        <f t="shared" si="136"/>
        <v>12.414498955532734</v>
      </c>
      <c r="BME73" s="253">
        <v>11.168299289999998</v>
      </c>
      <c r="BMF73" s="253"/>
      <c r="BMG73" s="253">
        <v>2.5319467632653064E-2</v>
      </c>
      <c r="BMH73" s="196">
        <f t="shared" si="137"/>
        <v>11.193618757632651</v>
      </c>
      <c r="BMI73" s="196">
        <f t="shared" si="138"/>
        <v>44.885995024222581</v>
      </c>
      <c r="BMJ73" s="253">
        <v>3.4797419999999996E-2</v>
      </c>
      <c r="BMK73" s="196">
        <f t="shared" si="139"/>
        <v>3.4797419999999996E-2</v>
      </c>
      <c r="BML73" s="253">
        <v>5.49706545</v>
      </c>
      <c r="BMM73" s="253"/>
      <c r="BMN73" s="253"/>
      <c r="BMO73" s="253"/>
      <c r="BMP73" s="253">
        <v>2.2741083399999997</v>
      </c>
      <c r="BMQ73" s="196">
        <f t="shared" si="140"/>
        <v>7.7711737899999997</v>
      </c>
      <c r="BMR73" s="253">
        <v>3.2137526099999998</v>
      </c>
      <c r="BMS73" s="253"/>
      <c r="BMT73" s="253"/>
      <c r="BMU73" s="253">
        <v>0.44416949999999999</v>
      </c>
      <c r="BMV73" s="253"/>
      <c r="BMW73" s="196">
        <f t="shared" si="141"/>
        <v>3.6579221099999999</v>
      </c>
      <c r="BMX73" s="253">
        <v>2.1948524899999997</v>
      </c>
      <c r="BMY73" s="253">
        <v>12.48877313</v>
      </c>
      <c r="BMZ73" s="253"/>
      <c r="BNA73" s="253">
        <v>0.54833334999999994</v>
      </c>
      <c r="BNB73" s="253"/>
      <c r="BNC73" s="196">
        <f t="shared" si="142"/>
        <v>15.231958970000001</v>
      </c>
      <c r="BND73" s="253">
        <v>1.351380175830539</v>
      </c>
      <c r="BNE73" s="253"/>
      <c r="BNF73" s="253"/>
      <c r="BNG73" s="253"/>
      <c r="BNH73" s="253"/>
      <c r="BNI73" s="196">
        <f t="shared" si="143"/>
        <v>1.351380175830539</v>
      </c>
      <c r="BNJ73" s="196">
        <f t="shared" si="144"/>
        <v>28.04723246583054</v>
      </c>
      <c r="BNK73" s="253"/>
      <c r="BNL73" s="253">
        <v>2.2592727000000004</v>
      </c>
      <c r="BNM73" s="253"/>
      <c r="BNN73" s="253">
        <v>7.2844070000000011E-2</v>
      </c>
      <c r="BNO73" s="253"/>
      <c r="BNP73" s="196">
        <f t="shared" si="145"/>
        <v>2.3321167700000003</v>
      </c>
      <c r="BNQ73" s="253">
        <v>4.1016836300000001</v>
      </c>
      <c r="BNR73" s="253"/>
      <c r="BNS73" s="253"/>
      <c r="BNT73" s="253">
        <v>3.00353088</v>
      </c>
      <c r="BNU73" s="253"/>
      <c r="BNV73" s="196">
        <f t="shared" si="146"/>
        <v>7.1052145099999997</v>
      </c>
      <c r="BNW73" s="253">
        <v>6.8507236200000001</v>
      </c>
      <c r="BNX73" s="253">
        <v>0.45239995833236146</v>
      </c>
      <c r="BNY73" s="253"/>
      <c r="BNZ73" s="253">
        <v>2.9030089399999999</v>
      </c>
      <c r="BOA73" s="253"/>
      <c r="BOB73" s="196">
        <f t="shared" si="147"/>
        <v>10.206132518332362</v>
      </c>
      <c r="BOC73" s="253">
        <v>1.66725715</v>
      </c>
      <c r="BOD73" s="253">
        <v>2.9576095299999996</v>
      </c>
      <c r="BOE73" s="253">
        <v>1.76666667</v>
      </c>
      <c r="BOF73" s="253">
        <v>2.5012623500000002</v>
      </c>
      <c r="BOG73" s="253">
        <v>4.0320088100000007</v>
      </c>
      <c r="BOH73" s="196">
        <f t="shared" si="148"/>
        <v>12.924804510000001</v>
      </c>
      <c r="BOI73" s="253"/>
      <c r="BOJ73" s="196">
        <f t="shared" si="149"/>
        <v>0</v>
      </c>
      <c r="BOK73" s="196">
        <f t="shared" si="150"/>
        <v>32.568268308332364</v>
      </c>
      <c r="BOL73" s="253">
        <v>11.510781799999998</v>
      </c>
      <c r="BOM73" s="253">
        <v>0.97382194</v>
      </c>
      <c r="BON73" s="253"/>
      <c r="BOO73" s="196">
        <f t="shared" ref="BOO73:BOO99" si="279">SUM(BOL73:BON73)</f>
        <v>12.484603739999999</v>
      </c>
      <c r="BOP73" s="196">
        <v>2.2317540400000007</v>
      </c>
      <c r="BOQ73" s="196"/>
      <c r="BOR73" s="196">
        <v>10.52136924</v>
      </c>
      <c r="BOS73" s="196"/>
      <c r="BOT73" s="196"/>
      <c r="BOU73" s="196">
        <f t="shared" si="151"/>
        <v>12.753123280000001</v>
      </c>
      <c r="BOV73" s="196">
        <v>9.5419947399999998</v>
      </c>
      <c r="BOW73" s="196">
        <v>5.6023039500000005</v>
      </c>
      <c r="BOX73" s="196">
        <v>3.2417335600000001</v>
      </c>
      <c r="BOY73" s="196">
        <v>6.9940162200000007</v>
      </c>
      <c r="BOZ73" s="196"/>
      <c r="BPA73" s="196">
        <v>1.82341205</v>
      </c>
      <c r="BPB73" s="196">
        <f t="shared" si="152"/>
        <v>27.20346052</v>
      </c>
      <c r="BPC73" s="196">
        <v>2.2329115300000004</v>
      </c>
      <c r="BPD73" s="196"/>
      <c r="BPE73" s="196"/>
      <c r="BPF73" s="196"/>
      <c r="BPG73" s="196">
        <f t="shared" si="153"/>
        <v>2.2329115300000004</v>
      </c>
      <c r="BPH73" s="196"/>
      <c r="BPI73" s="196"/>
      <c r="BPJ73" s="196">
        <v>1.2268028700128277</v>
      </c>
      <c r="BPK73" s="196">
        <f t="shared" si="154"/>
        <v>1.2268028700128277</v>
      </c>
      <c r="BPL73" s="196">
        <f t="shared" si="155"/>
        <v>55.90090194001283</v>
      </c>
      <c r="BPM73" s="196"/>
      <c r="BPN73" s="196"/>
      <c r="BPO73" s="196">
        <f t="shared" si="156"/>
        <v>0</v>
      </c>
      <c r="BPP73" s="196"/>
      <c r="BPQ73" s="196">
        <v>2.9687235599999999</v>
      </c>
      <c r="BPR73" s="196">
        <v>7.7345265899999998</v>
      </c>
      <c r="BPS73" s="196">
        <v>0.47499999999999998</v>
      </c>
      <c r="BPT73" s="196">
        <v>4.2714860900000007</v>
      </c>
      <c r="BPU73" s="196">
        <f t="shared" si="157"/>
        <v>15.44973624</v>
      </c>
      <c r="BPV73" s="196"/>
      <c r="BPW73" s="196"/>
      <c r="BPX73" s="196"/>
      <c r="BPY73" s="196">
        <v>7.336839470000001</v>
      </c>
      <c r="BPZ73" s="196">
        <f t="shared" ref="BPZ73:BPZ99" si="280">SUM(BPV73:BPY73)</f>
        <v>7.336839470000001</v>
      </c>
      <c r="BQA73" s="196">
        <v>0.82875595999999996</v>
      </c>
      <c r="BQB73" s="196"/>
      <c r="BQC73" s="196"/>
      <c r="BQD73" s="196"/>
      <c r="BQE73" s="196">
        <v>1.76666667</v>
      </c>
      <c r="BQF73" s="196">
        <f t="shared" si="158"/>
        <v>2.5954226299999998</v>
      </c>
      <c r="BQG73" s="196">
        <v>5.4363564599999998</v>
      </c>
      <c r="BQH73" s="196">
        <v>1.3552328699999998</v>
      </c>
      <c r="BQI73" s="196">
        <v>1.16266618</v>
      </c>
      <c r="BQJ73" s="196"/>
      <c r="BQK73" s="196"/>
      <c r="BQL73" s="196">
        <f t="shared" si="159"/>
        <v>7.9542555099999994</v>
      </c>
      <c r="BQM73" s="196">
        <f t="shared" ref="BQM73:BQM98" si="281">+BPO73+BPU73+BPZ73+BQF73+BQL73</f>
        <v>33.336253850000006</v>
      </c>
      <c r="BQN73" s="196"/>
      <c r="BQO73" s="196">
        <v>5.2028967200000009</v>
      </c>
      <c r="BQP73" s="196"/>
      <c r="BQQ73" s="196">
        <v>0.12784108999999999</v>
      </c>
      <c r="BQR73" s="196">
        <f t="shared" si="160"/>
        <v>5.3307378100000005</v>
      </c>
      <c r="BQS73" s="196">
        <v>8.9852242100000002</v>
      </c>
      <c r="BQT73" s="196">
        <v>0.4375</v>
      </c>
      <c r="BQU73" s="196">
        <v>6.7832655300000004</v>
      </c>
      <c r="BQV73" s="196"/>
      <c r="BQW73" s="196"/>
      <c r="BQX73" s="196">
        <f t="shared" si="161"/>
        <v>16.20598974</v>
      </c>
      <c r="BQY73" s="196">
        <v>10.599931459999999</v>
      </c>
      <c r="BQZ73" s="196">
        <v>6.3454874100000005</v>
      </c>
      <c r="BRA73" s="196">
        <v>3.2197377899999999</v>
      </c>
      <c r="BRB73" s="196">
        <v>0.67375940000000001</v>
      </c>
      <c r="BRC73" s="196">
        <v>0.61239339880288834</v>
      </c>
      <c r="BRD73" s="196">
        <f t="shared" si="162"/>
        <v>21.451309458802886</v>
      </c>
      <c r="BRE73" s="196">
        <v>10.780966660000001</v>
      </c>
      <c r="BRF73" s="196">
        <v>0.73492608999999998</v>
      </c>
      <c r="BRG73" s="196"/>
      <c r="BRH73" s="196">
        <v>0.53616928000000008</v>
      </c>
      <c r="BRI73" s="196">
        <v>0.86237571000000013</v>
      </c>
      <c r="BRJ73" s="196">
        <f t="shared" si="163"/>
        <v>12.91443774</v>
      </c>
      <c r="BRK73" s="196"/>
      <c r="BRL73" s="196"/>
      <c r="BRM73" s="196">
        <f t="shared" si="164"/>
        <v>0</v>
      </c>
      <c r="BRN73" s="196">
        <f t="shared" si="262"/>
        <v>55.902474748802888</v>
      </c>
      <c r="BRO73" s="196">
        <v>0.48951986999999997</v>
      </c>
      <c r="BRP73" s="196"/>
      <c r="BRQ73" s="196"/>
      <c r="BRR73" s="196">
        <f t="shared" si="165"/>
        <v>0.48951986999999997</v>
      </c>
      <c r="BRS73" s="196"/>
      <c r="BRT73" s="196">
        <v>2.7111178499999999</v>
      </c>
      <c r="BRU73" s="196"/>
      <c r="BRV73" s="196"/>
      <c r="BRW73" s="196">
        <v>0.36561846677142856</v>
      </c>
      <c r="BRX73" s="196">
        <f t="shared" si="166"/>
        <v>3.0767363167714286</v>
      </c>
      <c r="BRY73" s="196"/>
      <c r="BRZ73" s="196">
        <v>7.1954550000000006E-2</v>
      </c>
      <c r="BSA73" s="196">
        <v>5.4855386899999994</v>
      </c>
      <c r="BSB73" s="196"/>
      <c r="BSC73" s="196">
        <v>11.198812686153644</v>
      </c>
      <c r="BSD73" s="196">
        <f t="shared" si="167"/>
        <v>16.756305926153644</v>
      </c>
      <c r="BSE73" s="196">
        <v>2.0455028306997085</v>
      </c>
      <c r="BSF73" s="196">
        <v>7.3863144199999997</v>
      </c>
      <c r="BSG73" s="196">
        <v>2.0485408899999999</v>
      </c>
      <c r="BSH73" s="196">
        <v>1.16482211</v>
      </c>
      <c r="BSI73" s="196"/>
      <c r="BSJ73" s="196">
        <f t="shared" si="168"/>
        <v>12.645180250699708</v>
      </c>
      <c r="BSK73" s="196">
        <v>11.287425360000002</v>
      </c>
      <c r="BSL73" s="196"/>
      <c r="BSM73" s="196">
        <v>0.42484972000000004</v>
      </c>
      <c r="BSN73" s="196">
        <v>1.8618987860000002E-2</v>
      </c>
      <c r="BSO73" s="196">
        <f t="shared" si="169"/>
        <v>11.730894067860001</v>
      </c>
      <c r="BSP73" s="196">
        <f t="shared" si="170"/>
        <v>44.698636431484779</v>
      </c>
      <c r="BSQ73" s="196">
        <v>3.4566859999999998E-2</v>
      </c>
      <c r="BSR73" s="196">
        <f t="shared" si="171"/>
        <v>3.4566859999999998E-2</v>
      </c>
      <c r="BSS73" s="196">
        <v>4.7916666699999997</v>
      </c>
      <c r="BST73" s="196">
        <v>0.70537781999999982</v>
      </c>
      <c r="BSU73" s="196"/>
      <c r="BSV73" s="196"/>
      <c r="BSW73" s="196"/>
      <c r="BSX73" s="196">
        <f t="shared" si="172"/>
        <v>5.4970444899999995</v>
      </c>
      <c r="BSY73" s="196"/>
      <c r="BSZ73" s="196">
        <v>4.7756047000000006</v>
      </c>
      <c r="BTA73" s="196">
        <v>0.71225625000000004</v>
      </c>
      <c r="BTB73" s="196"/>
      <c r="BTC73" s="196">
        <v>4.9880223999999993</v>
      </c>
      <c r="BTD73" s="196">
        <f t="shared" si="173"/>
        <v>10.47588335</v>
      </c>
      <c r="BTE73" s="196">
        <v>2.2168273599999999</v>
      </c>
      <c r="BTF73" s="196">
        <v>12.48877313</v>
      </c>
      <c r="BTG73" s="196"/>
      <c r="BTH73" s="196"/>
      <c r="BTI73" s="196">
        <v>1.5043826</v>
      </c>
      <c r="BTJ73" s="196">
        <f t="shared" si="174"/>
        <v>16.209983090000001</v>
      </c>
      <c r="BTK73" s="196">
        <v>1.4138215438536446</v>
      </c>
      <c r="BTL73" s="196">
        <v>0.44931983000000003</v>
      </c>
      <c r="BTM73" s="196"/>
      <c r="BTN73" s="196"/>
      <c r="BTO73" s="196"/>
      <c r="BTP73" s="196">
        <f t="shared" si="175"/>
        <v>1.8631413738536446</v>
      </c>
      <c r="BTQ73" s="196">
        <f t="shared" si="176"/>
        <v>34.080619163853648</v>
      </c>
      <c r="BTR73" s="196"/>
      <c r="BTS73" s="196"/>
      <c r="BTT73" s="196">
        <v>2.2592727000000004</v>
      </c>
      <c r="BTU73" s="196"/>
      <c r="BTV73" s="196">
        <f t="shared" si="177"/>
        <v>2.2592727000000004</v>
      </c>
      <c r="BTW73" s="196">
        <v>1.5924039500000002</v>
      </c>
      <c r="BTX73" s="196"/>
      <c r="BTY73" s="196">
        <v>2.6721087999999997</v>
      </c>
      <c r="BTZ73" s="196"/>
      <c r="BUA73" s="196"/>
      <c r="BUB73" s="196">
        <f t="shared" si="178"/>
        <v>4.2645127499999997</v>
      </c>
      <c r="BUC73" s="196">
        <v>6.2588017899999988</v>
      </c>
      <c r="BUD73" s="196">
        <v>0.84086087980174928</v>
      </c>
      <c r="BUE73" s="196">
        <v>3.1228040760862976</v>
      </c>
      <c r="BUF73" s="196"/>
      <c r="BUG73" s="196"/>
      <c r="BUH73" s="196">
        <f t="shared" si="179"/>
        <v>10.222466745888045</v>
      </c>
      <c r="BUI73" s="196">
        <v>3.82774642</v>
      </c>
      <c r="BUJ73" s="196">
        <v>0.74251967000000008</v>
      </c>
      <c r="BUK73" s="196"/>
      <c r="BUL73" s="196"/>
      <c r="BUM73" s="196">
        <v>4.7242761999999994</v>
      </c>
      <c r="BUN73" s="196">
        <f t="shared" si="180"/>
        <v>9.294542289999999</v>
      </c>
      <c r="BUO73" s="196">
        <v>6.1962399100000001</v>
      </c>
      <c r="BUP73" s="196">
        <v>3.0296153800000001</v>
      </c>
      <c r="BUQ73" s="196">
        <f t="shared" si="181"/>
        <v>9.2258552900000002</v>
      </c>
      <c r="BUR73" s="196">
        <f t="shared" si="182"/>
        <v>35.266649775888048</v>
      </c>
      <c r="BUS73" s="196">
        <v>8.8022623600000003</v>
      </c>
      <c r="BUT73" s="196">
        <v>0.97382194</v>
      </c>
      <c r="BUU73" s="196"/>
      <c r="BUV73" s="196">
        <f t="shared" si="183"/>
        <v>9.7760843000000008</v>
      </c>
      <c r="BUW73" s="196">
        <v>1.8602017200000001</v>
      </c>
      <c r="BUX73" s="196">
        <v>0.37993799</v>
      </c>
      <c r="BUY73" s="196">
        <v>10.397500000000001</v>
      </c>
      <c r="BUZ73" s="196">
        <v>0.12325923999999999</v>
      </c>
      <c r="BVA73" s="196"/>
      <c r="BVB73" s="196">
        <f t="shared" si="184"/>
        <v>12.760898950000001</v>
      </c>
      <c r="BVC73" s="196">
        <v>2.9892299900000001</v>
      </c>
      <c r="BVD73" s="196">
        <v>6.8384790300000002</v>
      </c>
      <c r="BVE73" s="196">
        <v>6.2034167299999998</v>
      </c>
      <c r="BVF73" s="196">
        <v>3.7417335600000001</v>
      </c>
      <c r="BVG73" s="196">
        <v>6.9940162200000007</v>
      </c>
      <c r="BVH73" s="196">
        <f t="shared" si="185"/>
        <v>26.76687553</v>
      </c>
      <c r="BVI73" s="196">
        <v>3.5367252900000006</v>
      </c>
      <c r="BVJ73" s="196">
        <v>0.51959829000000002</v>
      </c>
      <c r="BVK73" s="196"/>
      <c r="BVL73" s="196"/>
      <c r="BVM73" s="196"/>
      <c r="BVN73" s="196">
        <f t="shared" si="206"/>
        <v>4.0563235800000008</v>
      </c>
      <c r="BVO73" s="196"/>
      <c r="BVP73" s="196"/>
      <c r="BVQ73" s="196"/>
      <c r="BVR73" s="196">
        <v>1.139951009328972</v>
      </c>
      <c r="BVS73" s="196"/>
      <c r="BVT73" s="196">
        <f t="shared" si="186"/>
        <v>1.139951009328972</v>
      </c>
      <c r="BVU73" s="196">
        <f t="shared" si="187"/>
        <v>54.500133369328971</v>
      </c>
      <c r="BVV73" s="196">
        <f t="shared" ref="BVV73:BVV99" si="282">+BKI73+BLF73+BMI73+BNJ73+BOK73+BPL73+BQM73+BRN73+BSP73+BTQ73+BUR73+BVU73</f>
        <v>505.02157616765453</v>
      </c>
      <c r="BVW73" s="196">
        <v>0.76876291000000008</v>
      </c>
      <c r="BVX73" s="196"/>
      <c r="BVY73" s="196"/>
      <c r="BVZ73" s="196">
        <v>2.3270204100000003</v>
      </c>
      <c r="BWA73" s="196">
        <v>8.5588163900000005</v>
      </c>
      <c r="BWB73" s="196">
        <f t="shared" ref="BWB73:BWB99" si="283">+SUM(BVW73:BWA73)</f>
        <v>11.654599710000001</v>
      </c>
      <c r="BWC73" s="196">
        <v>4.7464860899999994</v>
      </c>
      <c r="BWD73" s="196"/>
      <c r="BWE73" s="196"/>
      <c r="BWF73" s="196"/>
      <c r="BWG73" s="196"/>
      <c r="BWH73" s="196">
        <f t="shared" si="204"/>
        <v>4.7464860899999994</v>
      </c>
      <c r="BWI73" s="196"/>
      <c r="BWJ73" s="196">
        <v>7.8791481399999999</v>
      </c>
      <c r="BWK73" s="196">
        <v>0.82875596000000007</v>
      </c>
      <c r="BWL73" s="196"/>
      <c r="BWM73" s="196">
        <v>27.355555559999999</v>
      </c>
      <c r="BWN73" s="196">
        <f t="shared" si="209"/>
        <v>36.063459659999999</v>
      </c>
      <c r="BWO73" s="196">
        <v>1.76666667</v>
      </c>
      <c r="BWP73" s="196">
        <v>0.17518912</v>
      </c>
      <c r="BWQ73" s="196">
        <v>5.1550349200000003</v>
      </c>
      <c r="BWR73" s="196">
        <v>1.3539337300000001</v>
      </c>
      <c r="BWS73" s="196">
        <v>1.16266618</v>
      </c>
      <c r="BWT73" s="196">
        <f t="shared" si="210"/>
        <v>9.6134906200000003</v>
      </c>
      <c r="BWU73" s="196"/>
      <c r="BWV73" s="196">
        <f t="shared" ref="BWV73:BWV99" si="284">+SUM(BWU73:BWU73)</f>
        <v>0</v>
      </c>
      <c r="BWW73" s="196">
        <f t="shared" ref="BWW73:BWW99" si="285">+BWB73+BWH73+BWN73+BWT73+BWV73</f>
        <v>62.078036079999997</v>
      </c>
      <c r="BWX73" s="196"/>
      <c r="BWY73" s="196"/>
      <c r="BWZ73" s="196">
        <v>6.0840452199999895</v>
      </c>
      <c r="BXA73" s="196"/>
      <c r="BXB73" s="196">
        <f t="shared" si="190"/>
        <v>6.0840452199999895</v>
      </c>
      <c r="BXC73" s="196">
        <v>0.61197961999999995</v>
      </c>
      <c r="BXD73" s="196">
        <v>6.8476003200000006</v>
      </c>
      <c r="BXE73" s="196">
        <v>2.0657138900000001</v>
      </c>
      <c r="BXF73" s="196">
        <v>3.00317882</v>
      </c>
      <c r="BXG73" s="196">
        <v>6.7832655300000004</v>
      </c>
      <c r="BXH73" s="196">
        <f t="shared" si="191"/>
        <v>19.311738180000003</v>
      </c>
      <c r="BXI73" s="196"/>
      <c r="BXJ73" s="196">
        <v>9.0970968200000009</v>
      </c>
      <c r="BXK73" s="196"/>
      <c r="BXL73" s="196">
        <v>7.13496109</v>
      </c>
      <c r="BXM73" s="196">
        <v>3.2197377899999999</v>
      </c>
      <c r="BXN73" s="196">
        <f t="shared" si="192"/>
        <v>19.451795700000002</v>
      </c>
      <c r="BXO73" s="196"/>
      <c r="BXP73" s="196">
        <v>11.94092496</v>
      </c>
      <c r="BXQ73" s="196"/>
      <c r="BXR73" s="196">
        <v>0.73492608999999998</v>
      </c>
      <c r="BXS73" s="196"/>
      <c r="BXT73" s="196">
        <f t="shared" si="193"/>
        <v>12.67585105</v>
      </c>
      <c r="BXU73" s="196">
        <f t="shared" si="194"/>
        <v>57.523430149999989</v>
      </c>
      <c r="BXV73" s="196">
        <v>1.8835862800000001</v>
      </c>
      <c r="BXW73" s="196"/>
      <c r="BXX73" s="196">
        <v>1.3059871999999999</v>
      </c>
      <c r="BXY73" s="196">
        <f t="shared" si="195"/>
        <v>3.18957348</v>
      </c>
      <c r="BXZ73" s="196">
        <v>1.5762991600000003</v>
      </c>
      <c r="BYA73" s="196"/>
      <c r="BYB73" s="196"/>
      <c r="BYC73" s="196">
        <v>0.35069838000000003</v>
      </c>
      <c r="BYD73" s="196"/>
      <c r="BYE73" s="196">
        <f t="shared" si="196"/>
        <v>1.9269975400000003</v>
      </c>
      <c r="BYF73" s="196">
        <v>7.1954550000000006E-2</v>
      </c>
      <c r="BYG73" s="196">
        <v>7.2088174600000006</v>
      </c>
      <c r="BYH73" s="196"/>
      <c r="BYI73" s="196">
        <v>0.7253211799999999</v>
      </c>
      <c r="BYJ73" s="196">
        <v>0.23997251</v>
      </c>
      <c r="BYK73" s="196">
        <f t="shared" si="207"/>
        <v>8.2460657000000008</v>
      </c>
      <c r="BYL73" s="196">
        <v>20.41046194026114</v>
      </c>
      <c r="BYM73" s="196">
        <v>2.0570972200000002</v>
      </c>
      <c r="BYN73" s="196">
        <v>1.16482211</v>
      </c>
      <c r="BYO73" s="196"/>
      <c r="BYP73" s="196">
        <v>2.314741E-2</v>
      </c>
      <c r="BYQ73" s="196">
        <f t="shared" si="205"/>
        <v>23.655528680261138</v>
      </c>
      <c r="BYR73" s="196">
        <v>11.213564299999998</v>
      </c>
      <c r="BYS73" s="196">
        <v>0.42484972000000004</v>
      </c>
      <c r="BYT73" s="196"/>
      <c r="BYU73" s="196">
        <v>8.9745525948640662E-3</v>
      </c>
      <c r="BYV73" s="196">
        <f t="shared" si="197"/>
        <v>11.647388572594862</v>
      </c>
      <c r="BYW73" s="196">
        <f t="shared" si="198"/>
        <v>48.665553972856003</v>
      </c>
      <c r="BYX73" s="196">
        <v>3.3821449999999996E-2</v>
      </c>
      <c r="BYY73" s="196">
        <f t="shared" si="199"/>
        <v>3.3821449999999996E-2</v>
      </c>
      <c r="BYZ73" s="196">
        <v>4.7916666699999997</v>
      </c>
      <c r="BZA73" s="196">
        <v>0.78315492999999992</v>
      </c>
      <c r="BZB73" s="196"/>
      <c r="BZC73" s="196"/>
      <c r="BZD73" s="196"/>
      <c r="BZE73" s="196">
        <f t="shared" si="200"/>
        <v>5.5748215999999999</v>
      </c>
      <c r="BZF73" s="196">
        <v>4.7989542700000003</v>
      </c>
      <c r="BZG73" s="196">
        <v>0.71225625000000004</v>
      </c>
      <c r="BZH73" s="196"/>
      <c r="BZI73" s="196"/>
      <c r="BZJ73" s="196">
        <f t="shared" si="201"/>
        <v>5.5112105200000006</v>
      </c>
      <c r="BZK73" s="196">
        <v>3.3856569700000008</v>
      </c>
      <c r="BZL73" s="196"/>
      <c r="BZM73" s="196">
        <v>12.48877313</v>
      </c>
      <c r="BZN73" s="196"/>
      <c r="BZO73" s="196"/>
      <c r="BZP73" s="196">
        <f t="shared" si="229"/>
        <v>15.874430100000001</v>
      </c>
      <c r="BZQ73" s="196">
        <f t="shared" si="202"/>
        <v>26.994283670000002</v>
      </c>
      <c r="BZR73" s="196">
        <f t="shared" si="203"/>
        <v>195.26130387285599</v>
      </c>
      <c r="BZS73" s="198"/>
      <c r="BZT73" s="198"/>
      <c r="BZU73" s="198"/>
      <c r="BZV73" s="198"/>
      <c r="BZW73" s="198"/>
      <c r="BZX73" s="198"/>
      <c r="BZY73" s="198"/>
      <c r="BZZ73" s="198"/>
      <c r="CAA73" s="198"/>
      <c r="CAB73" s="198"/>
      <c r="CAC73" s="198"/>
      <c r="CAD73" s="198"/>
      <c r="CAE73" s="198"/>
      <c r="CAF73" s="198"/>
      <c r="CAG73" s="198"/>
      <c r="CAH73" s="198"/>
      <c r="CAI73" s="198"/>
      <c r="CAJ73" s="198"/>
      <c r="CAK73" s="198"/>
      <c r="CAL73" s="198"/>
      <c r="CAM73" s="198"/>
      <c r="CAN73" s="198"/>
      <c r="CAO73" s="198"/>
      <c r="CAP73" s="199"/>
      <c r="CAQ73" s="211"/>
      <c r="CAR73" s="211"/>
      <c r="CAS73" s="198"/>
      <c r="CAT73" s="199"/>
      <c r="CAU73" s="233"/>
      <c r="CAV73" s="233"/>
      <c r="CAW73" s="198"/>
      <c r="CAX73" s="198"/>
      <c r="CAY73" s="198"/>
      <c r="CAZ73" s="198"/>
      <c r="CBA73" s="198"/>
      <c r="CBB73" s="198"/>
      <c r="CBC73" s="198"/>
      <c r="CBD73" s="198"/>
      <c r="CBE73" s="198"/>
      <c r="CBF73" s="198"/>
      <c r="CBG73" s="198"/>
      <c r="CBH73" s="198"/>
      <c r="CBI73" s="198"/>
      <c r="CBJ73" s="198"/>
      <c r="CBK73" s="198"/>
      <c r="CBL73" s="198"/>
      <c r="CBM73" s="198"/>
      <c r="CBN73" s="198"/>
      <c r="CBO73" s="198"/>
      <c r="CBP73" s="198"/>
      <c r="CBQ73" s="198"/>
      <c r="CBR73" s="198"/>
      <c r="CBS73" s="198"/>
      <c r="CBT73" s="198"/>
      <c r="CBU73" s="198"/>
      <c r="CBV73" s="198"/>
      <c r="CBW73" s="198"/>
      <c r="CBX73" s="198"/>
      <c r="CBY73" s="198"/>
      <c r="CBZ73" s="198"/>
      <c r="CCA73" s="198"/>
      <c r="CCB73" s="198"/>
      <c r="CCC73" s="198"/>
      <c r="CCD73" s="198"/>
      <c r="CCE73" s="198"/>
      <c r="CCF73" s="198"/>
      <c r="CCG73" s="198"/>
      <c r="CCH73" s="198"/>
      <c r="CCI73" s="198"/>
      <c r="CCJ73" s="198"/>
      <c r="CCK73" s="198"/>
      <c r="CCL73" s="198"/>
      <c r="CCM73" s="198"/>
      <c r="CCN73" s="198"/>
      <c r="CCO73" s="198"/>
      <c r="CCP73" s="198"/>
      <c r="CCQ73" s="198"/>
      <c r="CCR73" s="199"/>
      <c r="CCS73" s="258">
        <f t="shared" ref="CCS73:CCS99" si="286">+AUY73-ATV73</f>
        <v>-12.884275694099127</v>
      </c>
      <c r="CCT73" s="258"/>
      <c r="CCU73" s="258"/>
      <c r="CCV73" s="197"/>
      <c r="CCW73" s="198"/>
      <c r="CCX73" s="199"/>
    </row>
    <row r="74" spans="1:2130" s="200" customFormat="1" outlineLevel="1" x14ac:dyDescent="0.2">
      <c r="A74" s="203" t="s">
        <v>60</v>
      </c>
      <c r="B74" s="195">
        <v>11.005384040000001</v>
      </c>
      <c r="C74" s="195">
        <v>4.6989606199999994</v>
      </c>
      <c r="D74" s="195">
        <v>19.221181860000002</v>
      </c>
      <c r="E74" s="195">
        <v>8.7573079600000003</v>
      </c>
      <c r="F74" s="195">
        <v>16.35843431</v>
      </c>
      <c r="G74" s="195">
        <v>9.1881329299999983</v>
      </c>
      <c r="H74" s="195">
        <v>10.733508743838367</v>
      </c>
      <c r="I74" s="195">
        <v>3.9498914599999999</v>
      </c>
      <c r="J74" s="195">
        <v>19.230768814419651</v>
      </c>
      <c r="K74" s="195">
        <v>9.7826623698096462</v>
      </c>
      <c r="L74" s="195">
        <v>18.93592756</v>
      </c>
      <c r="M74" s="195">
        <v>10.79514799</v>
      </c>
      <c r="N74" s="195">
        <v>11.371335025509504</v>
      </c>
      <c r="O74" s="195">
        <v>143.02325964357721</v>
      </c>
      <c r="P74" s="195">
        <v>0.16276629000000001</v>
      </c>
      <c r="Q74" s="195"/>
      <c r="R74" s="195">
        <v>1.2932209099999998</v>
      </c>
      <c r="S74" s="195">
        <v>0.54173557000000006</v>
      </c>
      <c r="T74" s="195">
        <v>0.27773551000000002</v>
      </c>
      <c r="U74" s="195">
        <v>2.2754582800000001</v>
      </c>
      <c r="V74" s="195">
        <v>0.38961933999999998</v>
      </c>
      <c r="W74" s="195"/>
      <c r="X74" s="195"/>
      <c r="Y74" s="195">
        <v>1.3949999999999999E-5</v>
      </c>
      <c r="Z74" s="195">
        <v>2.6243462499999999</v>
      </c>
      <c r="AA74" s="195">
        <v>3.0139795399999998</v>
      </c>
      <c r="AB74" s="195"/>
      <c r="AC74" s="195"/>
      <c r="AD74" s="195"/>
      <c r="AE74" s="195">
        <v>0.13337832999999999</v>
      </c>
      <c r="AF74" s="195">
        <v>0.13337832999999999</v>
      </c>
      <c r="AG74" s="195">
        <v>1.9629318800000002</v>
      </c>
      <c r="AH74" s="195">
        <v>1.50525858</v>
      </c>
      <c r="AI74" s="195">
        <v>0.17828195999999999</v>
      </c>
      <c r="AJ74" s="195">
        <v>0.49512315999999995</v>
      </c>
      <c r="AK74" s="195"/>
      <c r="AL74" s="195">
        <v>4.1415955799999997</v>
      </c>
      <c r="AM74" s="195">
        <v>9.5644117299999998</v>
      </c>
      <c r="AN74" s="195">
        <v>0.18535320000000002</v>
      </c>
      <c r="AO74" s="195"/>
      <c r="AP74" s="195">
        <v>0.28466884000000003</v>
      </c>
      <c r="AQ74" s="195"/>
      <c r="AR74" s="195"/>
      <c r="AS74" s="195">
        <v>0.47002204000000003</v>
      </c>
      <c r="AT74" s="195">
        <v>1.1076684341648977</v>
      </c>
      <c r="AU74" s="195">
        <v>1.1880008500000001</v>
      </c>
      <c r="AV74" s="195"/>
      <c r="AW74" s="195">
        <v>2.295669284164898</v>
      </c>
      <c r="AX74" s="195"/>
      <c r="AY74" s="195">
        <v>1.5816522</v>
      </c>
      <c r="AZ74" s="195"/>
      <c r="BA74" s="195"/>
      <c r="BB74" s="195">
        <v>14.875</v>
      </c>
      <c r="BC74" s="195">
        <v>16.456652200000001</v>
      </c>
      <c r="BD74" s="195">
        <v>1.1670562799999999</v>
      </c>
      <c r="BE74" s="195"/>
      <c r="BF74" s="195"/>
      <c r="BG74" s="195"/>
      <c r="BH74" s="195">
        <v>3.8116860000000009E-2</v>
      </c>
      <c r="BI74" s="195">
        <v>1.2051731399999999</v>
      </c>
      <c r="BJ74" s="195">
        <v>0.15607604</v>
      </c>
      <c r="BK74" s="195">
        <v>0.15607604</v>
      </c>
      <c r="BL74" s="195">
        <v>20.583592704164897</v>
      </c>
      <c r="BM74" s="195">
        <v>0.35770117999999995</v>
      </c>
      <c r="BN74" s="195"/>
      <c r="BO74" s="195"/>
      <c r="BP74" s="195">
        <v>0.30980550000000001</v>
      </c>
      <c r="BQ74" s="195">
        <v>0.66750668000000002</v>
      </c>
      <c r="BR74" s="195">
        <v>0.31562435</v>
      </c>
      <c r="BS74" s="195"/>
      <c r="BT74" s="195"/>
      <c r="BU74" s="195">
        <v>8.2416526633469392E-2</v>
      </c>
      <c r="BV74" s="195"/>
      <c r="BW74" s="195">
        <v>0.39804087663346938</v>
      </c>
      <c r="BX74" s="195">
        <v>4.3939299999999999E-3</v>
      </c>
      <c r="BY74" s="195">
        <v>0.55046770999999994</v>
      </c>
      <c r="BZ74" s="195"/>
      <c r="CA74" s="195">
        <v>0.43887119999999996</v>
      </c>
      <c r="CB74" s="195">
        <v>9.9747769999999999E-2</v>
      </c>
      <c r="CC74" s="195">
        <v>1.0934806099999999</v>
      </c>
      <c r="CD74" s="195">
        <v>5.47895792</v>
      </c>
      <c r="CE74" s="195">
        <v>0.41135589</v>
      </c>
      <c r="CF74" s="195">
        <v>0.25679257999999999</v>
      </c>
      <c r="CG74" s="195"/>
      <c r="CH74" s="195">
        <v>6.1471063900000003</v>
      </c>
      <c r="CI74" s="195">
        <v>2.3797755499999997</v>
      </c>
      <c r="CJ74" s="195">
        <v>0.21685806776530611</v>
      </c>
      <c r="CK74" s="195"/>
      <c r="CL74" s="195">
        <v>3.547567497973764E-3</v>
      </c>
      <c r="CM74" s="195">
        <v>2.6001811852632795</v>
      </c>
      <c r="CN74" s="195">
        <v>10.90631574189675</v>
      </c>
      <c r="CO74" s="195">
        <v>4.5269200000000002E-3</v>
      </c>
      <c r="CP74" s="195">
        <v>4.5269200000000002E-3</v>
      </c>
      <c r="CQ74" s="195">
        <v>1.2886002099999998</v>
      </c>
      <c r="CR74" s="195">
        <v>0.24323535999999996</v>
      </c>
      <c r="CS74" s="195"/>
      <c r="CT74" s="195"/>
      <c r="CU74" s="195"/>
      <c r="CV74" s="195">
        <v>1.5318355699999997</v>
      </c>
      <c r="CW74" s="195">
        <v>2.4131346499999999</v>
      </c>
      <c r="CX74" s="195">
        <v>0.18505350000000001</v>
      </c>
      <c r="CY74" s="195"/>
      <c r="CZ74" s="195"/>
      <c r="DA74" s="195">
        <v>5.1450040000000009E-2</v>
      </c>
      <c r="DB74" s="195">
        <v>2.6496381900000001</v>
      </c>
      <c r="DC74" s="195">
        <v>0.12373843999999999</v>
      </c>
      <c r="DD74" s="195"/>
      <c r="DE74" s="195">
        <v>3.2258923399999997</v>
      </c>
      <c r="DF74" s="195"/>
      <c r="DG74" s="195">
        <v>0.24122342000000002</v>
      </c>
      <c r="DH74" s="195">
        <v>3.5908541999999994</v>
      </c>
      <c r="DI74" s="195">
        <v>0.12960270962084552</v>
      </c>
      <c r="DJ74" s="195"/>
      <c r="DK74" s="195"/>
      <c r="DL74" s="195">
        <v>12.1875</v>
      </c>
      <c r="DM74" s="195"/>
      <c r="DN74" s="195">
        <v>12.317102709620846</v>
      </c>
      <c r="DO74" s="195">
        <v>20.093957589620842</v>
      </c>
      <c r="DP74" s="195">
        <v>0.33330405000000013</v>
      </c>
      <c r="DQ74" s="195">
        <v>0.99033265000000004</v>
      </c>
      <c r="DR74" s="195"/>
      <c r="DS74" s="195">
        <v>6.7997699999999994E-2</v>
      </c>
      <c r="DT74" s="195">
        <v>1.3916344000000003</v>
      </c>
      <c r="DU74" s="195">
        <v>0.56921604000000003</v>
      </c>
      <c r="DV74" s="195">
        <v>0.47217148999999992</v>
      </c>
      <c r="DW74" s="195"/>
      <c r="DX74" s="195"/>
      <c r="DY74" s="195">
        <v>0.65466157999999997</v>
      </c>
      <c r="DZ74" s="195">
        <v>1.6960491100000001</v>
      </c>
      <c r="EA74" s="195">
        <v>1.1141957900000001</v>
      </c>
      <c r="EB74" s="195">
        <v>8.0825114300000014E-3</v>
      </c>
      <c r="EC74" s="195"/>
      <c r="ED74" s="195"/>
      <c r="EE74" s="195">
        <v>0.66351757999999994</v>
      </c>
      <c r="EF74" s="195">
        <v>1.7857958814300001</v>
      </c>
      <c r="EG74" s="195">
        <v>1.3846722500000002</v>
      </c>
      <c r="EH74" s="195">
        <v>0.19761728999999997</v>
      </c>
      <c r="EI74" s="195">
        <v>1.0700971600000002</v>
      </c>
      <c r="EJ74" s="195">
        <v>4.5030170564294902</v>
      </c>
      <c r="EK74" s="195">
        <v>7.1554037564294903</v>
      </c>
      <c r="EL74" s="195"/>
      <c r="EM74" s="195">
        <v>0.77147787999999995</v>
      </c>
      <c r="EN74" s="195">
        <v>0.77147787999999995</v>
      </c>
      <c r="EO74" s="195">
        <v>12.800361027859489</v>
      </c>
      <c r="EP74" s="195">
        <v>0.60964839999999998</v>
      </c>
      <c r="EQ74" s="195">
        <v>0.8720519699999999</v>
      </c>
      <c r="ER74" s="195"/>
      <c r="ES74" s="195">
        <v>1.48170037</v>
      </c>
      <c r="ET74" s="195">
        <v>0.17728737000000008</v>
      </c>
      <c r="EU74" s="195">
        <v>4.17659249</v>
      </c>
      <c r="EV74" s="195"/>
      <c r="EW74" s="195">
        <v>0.27423943999999995</v>
      </c>
      <c r="EX74" s="195"/>
      <c r="EY74" s="195">
        <v>4.6281192999999998</v>
      </c>
      <c r="EZ74" s="195"/>
      <c r="FA74" s="195">
        <v>2.1030423400000005</v>
      </c>
      <c r="FB74" s="195">
        <v>1.63434218</v>
      </c>
      <c r="FC74" s="195">
        <v>0.27146936999999999</v>
      </c>
      <c r="FD74" s="195">
        <v>0.36572445999999997</v>
      </c>
      <c r="FE74" s="195">
        <v>4.3745783500000002</v>
      </c>
      <c r="FF74" s="195">
        <v>2.2156428299999997</v>
      </c>
      <c r="FG74" s="195">
        <v>0.1481751900000001</v>
      </c>
      <c r="FH74" s="195"/>
      <c r="FI74" s="195"/>
      <c r="FJ74" s="195">
        <v>2.3638180199999996</v>
      </c>
      <c r="FK74" s="195"/>
      <c r="FL74" s="195"/>
      <c r="FM74" s="195"/>
      <c r="FN74" s="195">
        <v>0.22498164217</v>
      </c>
      <c r="FO74" s="195">
        <v>0.22498164217</v>
      </c>
      <c r="FP74" s="195">
        <v>13.073197682169999</v>
      </c>
      <c r="FQ74" s="195"/>
      <c r="FR74" s="195"/>
      <c r="FS74" s="195"/>
      <c r="FT74" s="195"/>
      <c r="FU74" s="195">
        <v>2.5363797700000004</v>
      </c>
      <c r="FV74" s="195">
        <v>0.77974266999999997</v>
      </c>
      <c r="FW74" s="195">
        <v>0.26927048999999997</v>
      </c>
      <c r="FX74" s="195">
        <v>3.5853929300000003</v>
      </c>
      <c r="FY74" s="195">
        <v>0.56264124000000004</v>
      </c>
      <c r="FZ74" s="195"/>
      <c r="GA74" s="195"/>
      <c r="GB74" s="195">
        <v>1.4289999999999999E-5</v>
      </c>
      <c r="GC74" s="195">
        <v>2.7465104699999996</v>
      </c>
      <c r="GD74" s="195">
        <v>3.3091659999999998</v>
      </c>
      <c r="GE74" s="195">
        <v>0.1155441199999999</v>
      </c>
      <c r="GF74" s="195">
        <v>0.71183991999999996</v>
      </c>
      <c r="GG74" s="195"/>
      <c r="GH74" s="195">
        <v>1.3223680500000001</v>
      </c>
      <c r="GI74" s="195"/>
      <c r="GJ74" s="195">
        <v>2.1497520899999998</v>
      </c>
      <c r="GK74" s="195">
        <v>1.92056217</v>
      </c>
      <c r="GL74" s="195">
        <v>1.6798089899999999</v>
      </c>
      <c r="GM74" s="195">
        <v>0.21052140000000003</v>
      </c>
      <c r="GN74" s="195">
        <v>0.74918280999999998</v>
      </c>
      <c r="GO74" s="195">
        <v>1.2328770000000001E-2</v>
      </c>
      <c r="GP74" s="195">
        <v>4.5724041399999997</v>
      </c>
      <c r="GQ74" s="195">
        <v>13.616715159999998</v>
      </c>
      <c r="GR74" s="195">
        <v>0.18025483</v>
      </c>
      <c r="GS74" s="195"/>
      <c r="GT74" s="195">
        <v>0.52522188000000003</v>
      </c>
      <c r="GU74" s="195"/>
      <c r="GV74" s="195"/>
      <c r="GW74" s="195">
        <v>0.70547671000000001</v>
      </c>
      <c r="GX74" s="195">
        <v>0.58154121999999997</v>
      </c>
      <c r="GY74" s="195">
        <v>0.37127352000000002</v>
      </c>
      <c r="GZ74" s="195">
        <v>0.80058816049142867</v>
      </c>
      <c r="HA74" s="195">
        <v>1.5713624000000004</v>
      </c>
      <c r="HB74" s="195"/>
      <c r="HC74" s="195">
        <v>3.3247653004914293</v>
      </c>
      <c r="HD74" s="195">
        <v>1.8355412900000001</v>
      </c>
      <c r="HE74" s="195">
        <v>1.1579000000000001E-2</v>
      </c>
      <c r="HF74" s="195"/>
      <c r="HG74" s="195"/>
      <c r="HH74" s="195">
        <v>14.875</v>
      </c>
      <c r="HI74" s="195">
        <v>16.722120289999999</v>
      </c>
      <c r="HJ74" s="195">
        <v>1.4996918999999991</v>
      </c>
      <c r="HK74" s="195">
        <v>1.069808E-2</v>
      </c>
      <c r="HL74" s="195"/>
      <c r="HM74" s="195"/>
      <c r="HN74" s="195">
        <v>9.6890630000000005E-2</v>
      </c>
      <c r="HO74" s="195">
        <v>1.6072806099999992</v>
      </c>
      <c r="HP74" s="195">
        <v>0.15552591000000002</v>
      </c>
      <c r="HQ74" s="195"/>
      <c r="HR74" s="195">
        <v>3.1544099999999999E-3</v>
      </c>
      <c r="HS74" s="195">
        <v>0.15868032000000001</v>
      </c>
      <c r="HT74" s="195">
        <v>22.599667630491428</v>
      </c>
      <c r="HU74" s="195">
        <v>0.35273734999999995</v>
      </c>
      <c r="HV74" s="195"/>
      <c r="HW74" s="195">
        <v>0.35273734999999995</v>
      </c>
      <c r="HX74" s="195"/>
      <c r="HY74" s="195">
        <v>0.65407501000000001</v>
      </c>
      <c r="HZ74" s="195"/>
      <c r="IA74" s="195"/>
      <c r="IB74" s="195"/>
      <c r="IC74" s="195">
        <v>0.65407501000000001</v>
      </c>
      <c r="ID74" s="195">
        <v>0.10506080000000001</v>
      </c>
      <c r="IE74" s="195"/>
      <c r="IF74" s="195"/>
      <c r="IG74" s="195">
        <v>0.97262928000000004</v>
      </c>
      <c r="IH74" s="195"/>
      <c r="II74" s="195">
        <v>1.07769008</v>
      </c>
      <c r="IJ74" s="195">
        <v>0.57259114000000011</v>
      </c>
      <c r="IK74" s="195">
        <v>1.5652229900000003</v>
      </c>
      <c r="IL74" s="195">
        <v>4.1024598499999998</v>
      </c>
      <c r="IM74" s="195">
        <v>0.37422948</v>
      </c>
      <c r="IN74" s="195">
        <v>0.29523375000000007</v>
      </c>
      <c r="IO74" s="195">
        <v>6.9097372100000012</v>
      </c>
      <c r="IP74" s="195">
        <v>0.17506831000000003</v>
      </c>
      <c r="IQ74" s="195">
        <v>2.4284437400000001</v>
      </c>
      <c r="IR74" s="195"/>
      <c r="IS74" s="195">
        <v>0.20126469</v>
      </c>
      <c r="IT74" s="195">
        <v>2.8982569607580162E-3</v>
      </c>
      <c r="IU74" s="195">
        <v>2.807674996960758</v>
      </c>
      <c r="IV74" s="195">
        <v>11.801914646960761</v>
      </c>
      <c r="IW74" s="195">
        <v>0.14306567999999981</v>
      </c>
      <c r="IX74" s="195">
        <v>1.37359546</v>
      </c>
      <c r="IY74" s="195">
        <v>0.29851440999999995</v>
      </c>
      <c r="IZ74" s="195"/>
      <c r="JA74" s="195"/>
      <c r="JB74" s="195">
        <v>1.8151755499999997</v>
      </c>
      <c r="JC74" s="195"/>
      <c r="JD74" s="195">
        <v>2.4232627599999996</v>
      </c>
      <c r="JE74" s="195"/>
      <c r="JF74" s="195">
        <v>0.21341056999999999</v>
      </c>
      <c r="JG74" s="195"/>
      <c r="JH74" s="195">
        <v>2.6366733299999998</v>
      </c>
      <c r="JI74" s="195">
        <v>0.10005329</v>
      </c>
      <c r="JJ74" s="195">
        <v>9.546404E-2</v>
      </c>
      <c r="JK74" s="195">
        <v>3.7031216099999984</v>
      </c>
      <c r="JL74" s="195"/>
      <c r="JM74" s="195"/>
      <c r="JN74" s="195">
        <v>3.8986389399999983</v>
      </c>
      <c r="JO74" s="195">
        <v>0.292609124</v>
      </c>
      <c r="JP74" s="195"/>
      <c r="JQ74" s="195"/>
      <c r="JR74" s="195"/>
      <c r="JS74" s="195">
        <v>12.1875</v>
      </c>
      <c r="JT74" s="195">
        <v>12.480109124</v>
      </c>
      <c r="JU74" s="195"/>
      <c r="JV74" s="195"/>
      <c r="JW74" s="195">
        <v>20.830596943999996</v>
      </c>
      <c r="JX74" s="195"/>
      <c r="JY74" s="195">
        <v>0.33196561000000008</v>
      </c>
      <c r="JZ74" s="195">
        <v>0.59684906999999998</v>
      </c>
      <c r="KA74" s="195">
        <v>0.92881468000000011</v>
      </c>
      <c r="KB74" s="195">
        <v>6.4971210000000001E-2</v>
      </c>
      <c r="KC74" s="195"/>
      <c r="KD74" s="195"/>
      <c r="KE74" s="195">
        <v>0.48354978000000004</v>
      </c>
      <c r="KF74" s="195"/>
      <c r="KG74" s="195">
        <v>0.5485209900000001</v>
      </c>
      <c r="KH74" s="195">
        <v>0.73773208000000001</v>
      </c>
      <c r="KI74" s="195">
        <v>2.2164558599999995</v>
      </c>
      <c r="KJ74" s="195">
        <v>0.45522920999999994</v>
      </c>
      <c r="KK74" s="195">
        <v>1.814087E-2</v>
      </c>
      <c r="KL74" s="195"/>
      <c r="KM74" s="195">
        <v>3.4275580199999993</v>
      </c>
      <c r="KN74" s="195">
        <v>0.81079444000000001</v>
      </c>
      <c r="KO74" s="195">
        <v>1.0171800999999998</v>
      </c>
      <c r="KP74" s="195">
        <v>0.28304208999999997</v>
      </c>
      <c r="KQ74" s="195"/>
      <c r="KR74" s="195">
        <v>1.3429856599999996</v>
      </c>
      <c r="KS74" s="195">
        <v>3.4540022899999996</v>
      </c>
      <c r="KT74" s="195">
        <v>5.1044361</v>
      </c>
      <c r="KU74" s="195"/>
      <c r="KV74" s="195">
        <v>9.6769399999999992E-2</v>
      </c>
      <c r="KW74" s="195">
        <v>5.2012055000000004</v>
      </c>
      <c r="KX74" s="195">
        <v>13.560101479999998</v>
      </c>
      <c r="KY74" s="195">
        <v>0.85946667999999993</v>
      </c>
      <c r="KZ74" s="195">
        <v>0.81428801000000006</v>
      </c>
      <c r="LA74" s="195">
        <v>1.67375469</v>
      </c>
      <c r="LB74" s="195">
        <v>9.2259759999999996E-2</v>
      </c>
      <c r="LC74" s="195">
        <v>8.6766120000000099E-2</v>
      </c>
      <c r="LD74" s="195">
        <v>0.19939654000000001</v>
      </c>
      <c r="LE74" s="195">
        <v>4.043414359999999</v>
      </c>
      <c r="LF74" s="195">
        <v>0.24959145000000013</v>
      </c>
      <c r="LG74" s="195">
        <v>4.6714282299999992</v>
      </c>
      <c r="LH74" s="195"/>
      <c r="LI74" s="195"/>
      <c r="LJ74" s="195">
        <v>2.2943896499999994</v>
      </c>
      <c r="LK74" s="195">
        <v>1.70920586</v>
      </c>
      <c r="LL74" s="195">
        <v>0.35018995000000003</v>
      </c>
      <c r="LM74" s="195">
        <v>4.3537854599999992</v>
      </c>
      <c r="LN74" s="195">
        <v>1.3614540400000001</v>
      </c>
      <c r="LO74" s="195">
        <v>1.4790551599999997</v>
      </c>
      <c r="LP74" s="195">
        <v>0.14475544000000001</v>
      </c>
      <c r="LQ74" s="195"/>
      <c r="LR74" s="195"/>
      <c r="LS74" s="195">
        <v>2.9852646399999996</v>
      </c>
      <c r="LT74" s="195"/>
      <c r="LU74" s="195"/>
      <c r="LV74" s="195"/>
      <c r="LW74" s="195">
        <v>0.21228656000000007</v>
      </c>
      <c r="LX74" s="195"/>
      <c r="LY74" s="195">
        <v>0.21228656000000007</v>
      </c>
      <c r="LZ74" s="195">
        <v>13.89651958</v>
      </c>
      <c r="MA74" s="195">
        <v>183.32735191716409</v>
      </c>
      <c r="MB74" s="195">
        <v>0.18380076000000001</v>
      </c>
      <c r="MC74" s="195"/>
      <c r="MD74" s="195"/>
      <c r="ME74" s="195">
        <v>2.3742311900000002</v>
      </c>
      <c r="MF74" s="195">
        <v>2.5580319500000002</v>
      </c>
      <c r="MG74" s="195">
        <v>1.7231744499999999</v>
      </c>
      <c r="MH74" s="195"/>
      <c r="MI74" s="195">
        <v>0.20927934000000001</v>
      </c>
      <c r="MJ74" s="195"/>
      <c r="MK74" s="195"/>
      <c r="ML74" s="195">
        <v>1.9324537899999998</v>
      </c>
      <c r="MM74" s="195">
        <v>1.3699999999999999E-5</v>
      </c>
      <c r="MN74" s="195">
        <v>3.4390090100000004</v>
      </c>
      <c r="MO74" s="195"/>
      <c r="MP74" s="195">
        <v>0.74562048999999986</v>
      </c>
      <c r="MQ74" s="195">
        <v>2.0133688899999997</v>
      </c>
      <c r="MR74" s="195">
        <v>6.1980120899999998</v>
      </c>
      <c r="MS74" s="195">
        <v>1.8774751500000002</v>
      </c>
      <c r="MT74" s="195">
        <v>6.3583349999999997E-2</v>
      </c>
      <c r="MU74" s="195">
        <v>1.7543638200000002</v>
      </c>
      <c r="MV74" s="195">
        <v>0.22386615999999998</v>
      </c>
      <c r="MW74" s="195">
        <v>3.9192884800000005</v>
      </c>
      <c r="MX74" s="195">
        <v>0.91359659999999998</v>
      </c>
      <c r="MY74" s="195">
        <v>0.16909221000000002</v>
      </c>
      <c r="MZ74" s="195">
        <v>1.0826888100000001</v>
      </c>
      <c r="NA74" s="195">
        <v>15.69047512</v>
      </c>
      <c r="NB74" s="195"/>
      <c r="NC74" s="195"/>
      <c r="ND74" s="195">
        <v>0.82546607000000005</v>
      </c>
      <c r="NE74" s="195">
        <v>0.82546607000000005</v>
      </c>
      <c r="NF74" s="195">
        <v>3.4452360000000001E-2</v>
      </c>
      <c r="NG74" s="195"/>
      <c r="NH74" s="195">
        <v>0.83579473999999976</v>
      </c>
      <c r="NI74" s="195">
        <v>0.83127656000000005</v>
      </c>
      <c r="NJ74" s="195">
        <v>0.7894803031499853</v>
      </c>
      <c r="NK74" s="195">
        <v>2.4910039631499852</v>
      </c>
      <c r="NL74" s="195">
        <v>2.077985</v>
      </c>
      <c r="NM74" s="195"/>
      <c r="NN74" s="195">
        <v>1.76083071</v>
      </c>
      <c r="NO74" s="195">
        <v>1.052636E-2</v>
      </c>
      <c r="NP74" s="195">
        <v>0.30768888999999999</v>
      </c>
      <c r="NQ74" s="195">
        <v>4.1570309600000002</v>
      </c>
      <c r="NR74" s="195"/>
      <c r="NS74" s="195">
        <v>18.025089010000002</v>
      </c>
      <c r="NT74" s="195"/>
      <c r="NU74" s="195"/>
      <c r="NV74" s="195">
        <v>0.18869358999999997</v>
      </c>
      <c r="NW74" s="195">
        <v>18.213782600000002</v>
      </c>
      <c r="NX74" s="195">
        <v>25.687283593149989</v>
      </c>
      <c r="NY74" s="195">
        <v>0.44823915000000003</v>
      </c>
      <c r="NZ74" s="195"/>
      <c r="OA74" s="195"/>
      <c r="OB74" s="195">
        <v>0.44823915000000003</v>
      </c>
      <c r="OC74" s="195">
        <v>0.65301388999999999</v>
      </c>
      <c r="OD74" s="195"/>
      <c r="OE74" s="195"/>
      <c r="OF74" s="195"/>
      <c r="OG74" s="195">
        <v>0.10612893866040816</v>
      </c>
      <c r="OH74" s="195">
        <v>0.75914282866040816</v>
      </c>
      <c r="OI74" s="195">
        <v>4.0559300000000001E-3</v>
      </c>
      <c r="OJ74" s="195"/>
      <c r="OK74" s="195">
        <v>1.09971631</v>
      </c>
      <c r="OL74" s="195">
        <v>0.35362715</v>
      </c>
      <c r="OM74" s="195">
        <v>0.44426948000000005</v>
      </c>
      <c r="ON74" s="195">
        <v>1.90166887</v>
      </c>
      <c r="OO74" s="195">
        <v>1.3894929299999996</v>
      </c>
      <c r="OP74" s="195">
        <v>4.3647829048113156</v>
      </c>
      <c r="OQ74" s="195"/>
      <c r="OR74" s="195">
        <v>0.32176638000000002</v>
      </c>
      <c r="OS74" s="195"/>
      <c r="OT74" s="195">
        <v>6.0760422148113147</v>
      </c>
      <c r="OU74" s="195">
        <v>2.6913554799999995</v>
      </c>
      <c r="OV74" s="195"/>
      <c r="OW74" s="195">
        <v>0.19135501000000002</v>
      </c>
      <c r="OX74" s="195"/>
      <c r="OY74" s="195">
        <v>2.24038646938776E-3</v>
      </c>
      <c r="OZ74" s="195">
        <v>2.8849508764693872</v>
      </c>
      <c r="PA74" s="195">
        <v>12.070043939941112</v>
      </c>
      <c r="PB74" s="195">
        <v>0.11736999999999959</v>
      </c>
      <c r="PC74" s="195">
        <v>1.56376169</v>
      </c>
      <c r="PD74" s="195">
        <v>0.41139576999999994</v>
      </c>
      <c r="PE74" s="195"/>
      <c r="PF74" s="195"/>
      <c r="PG74" s="195">
        <v>2.0925274599999995</v>
      </c>
      <c r="PH74" s="195">
        <v>1.8652707899999998</v>
      </c>
      <c r="PI74" s="195">
        <v>0.59761957999999993</v>
      </c>
      <c r="PJ74" s="195">
        <v>0.23321335000000001</v>
      </c>
      <c r="PK74" s="195"/>
      <c r="PL74" s="195">
        <v>2.69610372</v>
      </c>
      <c r="PM74" s="195">
        <v>0.23913371999999997</v>
      </c>
      <c r="PN74" s="195">
        <v>9.4995889999999999E-2</v>
      </c>
      <c r="PO74" s="195">
        <v>4.1010682799999998</v>
      </c>
      <c r="PP74" s="195"/>
      <c r="PQ74" s="195"/>
      <c r="PR74" s="195">
        <v>4.4351978899999995</v>
      </c>
      <c r="PS74" s="195">
        <v>0.34684827550000003</v>
      </c>
      <c r="PT74" s="195"/>
      <c r="PU74" s="195"/>
      <c r="PV74" s="195"/>
      <c r="PW74" s="195">
        <v>12.1875</v>
      </c>
      <c r="PX74" s="195">
        <v>12.534348275499999</v>
      </c>
      <c r="PY74" s="195">
        <v>21.7568183755</v>
      </c>
      <c r="PZ74" s="195"/>
      <c r="QA74" s="195">
        <v>0.31365588</v>
      </c>
      <c r="QB74" s="195">
        <v>0.96943239999999997</v>
      </c>
      <c r="QC74" s="195"/>
      <c r="QD74" s="195">
        <v>1.2830882799999999</v>
      </c>
      <c r="QE74" s="195">
        <v>6.0440520000000005E-2</v>
      </c>
      <c r="QF74" s="195"/>
      <c r="QG74" s="195">
        <v>0.47052883000000006</v>
      </c>
      <c r="QH74" s="195"/>
      <c r="QI74" s="195"/>
      <c r="QJ74" s="195">
        <v>0.53096935000000012</v>
      </c>
      <c r="QK74" s="195">
        <v>4.33353959</v>
      </c>
      <c r="QL74" s="195">
        <v>0.44070072999999998</v>
      </c>
      <c r="QM74" s="195">
        <v>0.22576884889915452</v>
      </c>
      <c r="QN74" s="195"/>
      <c r="QO74" s="195"/>
      <c r="QP74" s="195">
        <v>5.0000091688991546</v>
      </c>
      <c r="QQ74" s="195">
        <v>1.97846191</v>
      </c>
      <c r="QR74" s="195">
        <v>0.39969233999999998</v>
      </c>
      <c r="QS74" s="195">
        <v>0.39535201000000003</v>
      </c>
      <c r="QT74" s="195">
        <v>1.09880201</v>
      </c>
      <c r="QU74" s="195">
        <v>2.1805849899999998</v>
      </c>
      <c r="QV74" s="195">
        <v>6.0528932599999994</v>
      </c>
      <c r="QW74" s="195"/>
      <c r="QX74" s="195">
        <v>3.1853210499999993</v>
      </c>
      <c r="QY74" s="195">
        <v>0.11329522</v>
      </c>
      <c r="QZ74" s="195">
        <v>3.2986162699999992</v>
      </c>
      <c r="RA74" s="195">
        <v>16.165576328899153</v>
      </c>
      <c r="RB74" s="195">
        <v>1.0717715400000001</v>
      </c>
      <c r="RC74" s="195">
        <v>0.76889319999999994</v>
      </c>
      <c r="RD74" s="195">
        <v>1.84066474</v>
      </c>
      <c r="RE74" s="195">
        <v>9.0229179999999992E-2</v>
      </c>
      <c r="RF74" s="195">
        <v>8.7698120000000102E-2</v>
      </c>
      <c r="RG74" s="195">
        <v>0.19581088999999999</v>
      </c>
      <c r="RH74" s="195">
        <v>4.1998315799999997</v>
      </c>
      <c r="RI74" s="195">
        <v>0.22106628</v>
      </c>
      <c r="RJ74" s="195">
        <v>4.7946360499999994</v>
      </c>
      <c r="RK74" s="195"/>
      <c r="RL74" s="195"/>
      <c r="RM74" s="195">
        <v>2.4588316300000002</v>
      </c>
      <c r="RN74" s="195">
        <v>2.5109838399999997</v>
      </c>
      <c r="RO74" s="195">
        <v>4.9698154700000003</v>
      </c>
      <c r="RP74" s="195">
        <v>1.89843769</v>
      </c>
      <c r="RQ74" s="195">
        <v>1.66393554</v>
      </c>
      <c r="RR74" s="195">
        <v>0.17700148000000002</v>
      </c>
      <c r="RS74" s="195"/>
      <c r="RT74" s="195">
        <v>3.7393747099999999</v>
      </c>
      <c r="RU74" s="195"/>
      <c r="RV74" s="195"/>
      <c r="RW74" s="195"/>
      <c r="RX74" s="195"/>
      <c r="RY74" s="195">
        <v>0.56075046235186465</v>
      </c>
      <c r="RZ74" s="195">
        <v>0.56075046235186465</v>
      </c>
      <c r="SA74" s="195">
        <v>15.905241432351865</v>
      </c>
      <c r="SB74" s="195">
        <v>0.20537949999999999</v>
      </c>
      <c r="SC74" s="195"/>
      <c r="SD74" s="195"/>
      <c r="SE74" s="195">
        <v>2.16742911</v>
      </c>
      <c r="SF74" s="195">
        <v>2.9988367500000002</v>
      </c>
      <c r="SG74" s="195">
        <v>5.3716453600000005</v>
      </c>
      <c r="SH74" s="195">
        <v>0.79493537999999997</v>
      </c>
      <c r="SI74" s="195">
        <v>0.22958828000000001</v>
      </c>
      <c r="SJ74" s="195"/>
      <c r="SK74" s="195"/>
      <c r="SL74" s="195"/>
      <c r="SM74" s="195">
        <v>1.0245236600000001</v>
      </c>
      <c r="SN74" s="195">
        <v>3.6334075190000004</v>
      </c>
      <c r="SO74" s="195">
        <v>0.76201798000000009</v>
      </c>
      <c r="SP74" s="195"/>
      <c r="SQ74" s="195">
        <v>2.2453965600000001</v>
      </c>
      <c r="SR74" s="196">
        <v>6.6408220590000004</v>
      </c>
      <c r="SS74" s="195">
        <v>1.7098293699999998</v>
      </c>
      <c r="ST74" s="195">
        <v>6.146629E-2</v>
      </c>
      <c r="SU74" s="195">
        <v>1.84498798</v>
      </c>
      <c r="SV74" s="195">
        <v>0.24045377000000001</v>
      </c>
      <c r="SW74" s="195">
        <v>0.83966565000000004</v>
      </c>
      <c r="SX74" s="195">
        <v>4.6964030599999989</v>
      </c>
      <c r="SY74" s="195">
        <v>1.22750604</v>
      </c>
      <c r="SZ74" s="195">
        <v>1.22750604</v>
      </c>
      <c r="TA74" s="195">
        <v>18.960900178999999</v>
      </c>
      <c r="TB74" s="195"/>
      <c r="TC74" s="195"/>
      <c r="TD74" s="195">
        <v>1.20036802</v>
      </c>
      <c r="TE74" s="195"/>
      <c r="TF74" s="195">
        <v>1.20036802</v>
      </c>
      <c r="TG74" s="195">
        <v>1.0765694800000001</v>
      </c>
      <c r="TH74" s="195">
        <v>0.8672123100000001</v>
      </c>
      <c r="TI74" s="195">
        <v>0.55949957000000006</v>
      </c>
      <c r="TJ74" s="195">
        <v>2.2774709999999998</v>
      </c>
      <c r="TK74" s="195">
        <f t="shared" si="269"/>
        <v>4.7807523599999993</v>
      </c>
      <c r="TL74" s="195"/>
      <c r="TM74" s="195">
        <v>2.0655548100000001</v>
      </c>
      <c r="TN74" s="195">
        <v>9.47374000000001E-3</v>
      </c>
      <c r="TO74" s="195">
        <v>0.70750780000000002</v>
      </c>
      <c r="TP74" s="195">
        <v>0.48011313</v>
      </c>
      <c r="TQ74" s="195">
        <v>3.2626494800000003</v>
      </c>
      <c r="TR74" s="195">
        <v>17.560890690000001</v>
      </c>
      <c r="TS74" s="195"/>
      <c r="TT74" s="195"/>
      <c r="TU74" s="195">
        <v>1.382008E-2</v>
      </c>
      <c r="TV74" s="195"/>
      <c r="TW74" s="195">
        <v>17.574710769999999</v>
      </c>
      <c r="TX74" s="195">
        <v>0.4609046100000001</v>
      </c>
      <c r="TY74" s="195"/>
      <c r="TZ74" s="195"/>
      <c r="UA74" s="195"/>
      <c r="UB74" s="195">
        <v>0.4609046100000001</v>
      </c>
      <c r="UC74" s="195">
        <v>27.27938524</v>
      </c>
      <c r="UD74" s="195">
        <v>0.31265784000000002</v>
      </c>
      <c r="UE74" s="195">
        <v>0.31265784000000002</v>
      </c>
      <c r="UF74" s="195"/>
      <c r="UG74" s="195">
        <v>0.64950415999999989</v>
      </c>
      <c r="UH74" s="195"/>
      <c r="UI74" s="195"/>
      <c r="UJ74" s="195"/>
      <c r="UK74" s="195">
        <v>0.64950415999999989</v>
      </c>
      <c r="UL74" s="195">
        <v>7.7118945765714E-2</v>
      </c>
      <c r="UM74" s="195"/>
      <c r="UN74" s="195"/>
      <c r="UO74" s="195">
        <v>0.15742222</v>
      </c>
      <c r="UP74" s="195">
        <v>2.4085572599999998</v>
      </c>
      <c r="UQ74" s="195">
        <v>2.643098425765714</v>
      </c>
      <c r="UR74" s="195">
        <v>0.57743731999999992</v>
      </c>
      <c r="US74" s="195">
        <v>22.513310948139942</v>
      </c>
      <c r="UT74" s="195">
        <v>1.45073122</v>
      </c>
      <c r="UU74" s="195">
        <v>4.6652972300000002</v>
      </c>
      <c r="UV74" s="195">
        <v>0.68250441999999989</v>
      </c>
      <c r="UW74" s="195">
        <f t="shared" ref="UW74:UW99" si="287">+UV74+UU74+UT74+US74+UR74</f>
        <v>29.889281138139943</v>
      </c>
      <c r="UX74" s="195">
        <v>0.34710250000000004</v>
      </c>
      <c r="UY74" s="195">
        <v>0.17638699000000002</v>
      </c>
      <c r="UZ74" s="195">
        <v>2.5502794399999993</v>
      </c>
      <c r="VA74" s="195"/>
      <c r="VB74" s="195">
        <v>0.19724754</v>
      </c>
      <c r="VC74" s="195">
        <v>3.2710164699999993</v>
      </c>
      <c r="VD74" s="195">
        <v>36.765558033905648</v>
      </c>
      <c r="VE74" s="195">
        <v>5.8894361200000113E-3</v>
      </c>
      <c r="VF74" s="195">
        <v>6.2800089999999795E-2</v>
      </c>
      <c r="VG74" s="195">
        <v>1.60964047</v>
      </c>
      <c r="VH74" s="195">
        <v>0.50141617999999999</v>
      </c>
      <c r="VI74" s="195"/>
      <c r="VJ74" s="195">
        <v>2.1797461761199997</v>
      </c>
      <c r="VK74" s="195"/>
      <c r="VL74" s="195">
        <v>1.93049735</v>
      </c>
      <c r="VM74" s="195">
        <v>1.2032876699999999</v>
      </c>
      <c r="VN74" s="195"/>
      <c r="VO74" s="195">
        <v>0.63097104000000004</v>
      </c>
      <c r="VP74" s="195">
        <v>3.7647560599999998</v>
      </c>
      <c r="VQ74" s="195">
        <v>1.3254835700000001</v>
      </c>
      <c r="VR74" s="195"/>
      <c r="VS74" s="195">
        <v>0.47012856000000003</v>
      </c>
      <c r="VT74" s="195">
        <v>4.1394955700000002</v>
      </c>
      <c r="VU74" s="195"/>
      <c r="VV74" s="195">
        <v>5.9351077000000005</v>
      </c>
      <c r="VW74" s="195">
        <v>0.24174889999999999</v>
      </c>
      <c r="VX74" s="195">
        <v>0.16347733495473757</v>
      </c>
      <c r="VY74" s="195"/>
      <c r="VZ74" s="195"/>
      <c r="WA74" s="195">
        <v>12.1875</v>
      </c>
      <c r="WB74" s="195">
        <v>12.592726234954737</v>
      </c>
      <c r="WC74" s="195"/>
      <c r="WD74" s="195"/>
      <c r="WE74" s="195"/>
      <c r="WF74" s="195">
        <v>24.472336171074737</v>
      </c>
      <c r="WG74" s="195"/>
      <c r="WH74" s="195">
        <v>0.28141385000000008</v>
      </c>
      <c r="WI74" s="195">
        <v>0.28141385000000008</v>
      </c>
      <c r="WJ74" s="195">
        <v>1.0826309599999999</v>
      </c>
      <c r="WK74" s="195"/>
      <c r="WL74" s="195">
        <v>0.28007666999999997</v>
      </c>
      <c r="WM74" s="195"/>
      <c r="WN74" s="195">
        <v>0.4329565199999999</v>
      </c>
      <c r="WO74" s="195">
        <v>1.7956641499999997</v>
      </c>
      <c r="WP74" s="195">
        <v>0.82879615000000006</v>
      </c>
      <c r="WQ74" s="195"/>
      <c r="WR74" s="195">
        <v>3.6789900400000008</v>
      </c>
      <c r="WS74" s="195">
        <v>0.48913947000000002</v>
      </c>
      <c r="WT74" s="195">
        <v>0.47521186999999998</v>
      </c>
      <c r="WU74" s="195">
        <v>5.4721375300000012</v>
      </c>
      <c r="WV74" s="195">
        <v>0.92755414000000003</v>
      </c>
      <c r="WW74" s="195"/>
      <c r="WX74" s="195">
        <v>0.71069806999999963</v>
      </c>
      <c r="WY74" s="195"/>
      <c r="WZ74" s="195">
        <v>0.59797270999999996</v>
      </c>
      <c r="XA74" s="195">
        <v>2.2362249199999997</v>
      </c>
      <c r="XB74" s="195">
        <v>5.3408676599999989</v>
      </c>
      <c r="XC74" s="195">
        <v>0.9691959</v>
      </c>
      <c r="XD74" s="195"/>
      <c r="XE74" s="195">
        <v>0.90342038999999996</v>
      </c>
      <c r="XF74" s="195">
        <v>7.2134839499999988</v>
      </c>
      <c r="XG74" s="195">
        <v>16.9989244</v>
      </c>
      <c r="XH74" s="195">
        <v>1.2108633200000001</v>
      </c>
      <c r="XI74" s="195">
        <v>1.2108633200000001</v>
      </c>
      <c r="XJ74" s="195">
        <v>0.88412480000000004</v>
      </c>
      <c r="XK74" s="195">
        <v>8.8905880000000007E-2</v>
      </c>
      <c r="XL74" s="195">
        <v>8.2710580000000103E-2</v>
      </c>
      <c r="XM74" s="195">
        <v>0.17510164999999991</v>
      </c>
      <c r="XN74" s="195">
        <v>4.1330145199999997</v>
      </c>
      <c r="XO74" s="195">
        <v>5.3638574299999995</v>
      </c>
      <c r="XP74" s="195">
        <v>0.20724182999999999</v>
      </c>
      <c r="XQ74" s="195">
        <v>0.38085278</v>
      </c>
      <c r="XR74" s="195"/>
      <c r="XS74" s="195">
        <v>2.6547105500000003</v>
      </c>
      <c r="XT74" s="195">
        <v>2.05132629</v>
      </c>
      <c r="XU74" s="195">
        <v>5.2941314500000001</v>
      </c>
      <c r="XV74" s="195">
        <v>2.73575612</v>
      </c>
      <c r="XW74" s="195">
        <v>0.34501184000000001</v>
      </c>
      <c r="XX74" s="195">
        <v>1.5166704100000004</v>
      </c>
      <c r="XY74" s="195">
        <v>0.18774045</v>
      </c>
      <c r="XZ74" s="195"/>
      <c r="YA74" s="195">
        <f t="shared" ref="YA74:YA99" si="288">+SUM(XV74:XZ74)</f>
        <v>4.7851788200000005</v>
      </c>
      <c r="YB74" s="195"/>
      <c r="YC74" s="195"/>
      <c r="YD74" s="195"/>
      <c r="YE74" s="195">
        <v>0.56078034999999982</v>
      </c>
      <c r="YF74" s="195">
        <f t="shared" ref="YF74:YF99" si="289">+SUM(YB74:YE74)</f>
        <v>0.56078034999999982</v>
      </c>
      <c r="YG74" s="195">
        <f t="shared" ref="YG74:YG98" si="290">+XI74+XO74+XU74+YA74+YF74</f>
        <v>17.214811369999996</v>
      </c>
      <c r="YH74" s="195">
        <f t="shared" ref="YH74:YH99" si="291">+NA74+NX74+PA74+PY74+RA74+SA74+TA74+UC74+VD74+WF74+XG74+YG74</f>
        <v>248.96735418382252</v>
      </c>
      <c r="YI74" s="195"/>
      <c r="YJ74" s="195">
        <v>0.20912238</v>
      </c>
      <c r="YK74" s="195"/>
      <c r="YL74" s="195"/>
      <c r="YM74" s="195">
        <f t="shared" ref="YM74:YM99" si="292">+YI74+YJ74+YK74+YL74</f>
        <v>0.20912238</v>
      </c>
      <c r="YN74" s="195">
        <v>4.0543878699999985</v>
      </c>
      <c r="YO74" s="195">
        <v>0.71728915999999998</v>
      </c>
      <c r="YP74" s="195"/>
      <c r="YQ74" s="195">
        <v>0.23230234</v>
      </c>
      <c r="YR74" s="195"/>
      <c r="YS74" s="195">
        <v>5.0039793699999979</v>
      </c>
      <c r="YT74" s="195"/>
      <c r="YU74" s="195">
        <v>3.9753010999999994</v>
      </c>
      <c r="YV74" s="195"/>
      <c r="YW74" s="195"/>
      <c r="YX74" s="195">
        <v>0.76572043000000001</v>
      </c>
      <c r="YY74" s="195">
        <v>4.7410215299999994</v>
      </c>
      <c r="YZ74" s="195">
        <v>6.0502814900000006</v>
      </c>
      <c r="ZA74" s="195"/>
      <c r="ZB74" s="195">
        <v>6.1235370000000004E-2</v>
      </c>
      <c r="ZC74" s="195">
        <v>1.9084543200000001</v>
      </c>
      <c r="ZD74" s="195">
        <v>8.0199711800000006</v>
      </c>
      <c r="ZE74" s="195">
        <v>1.2656929600000002</v>
      </c>
      <c r="ZF74" s="195"/>
      <c r="ZG74" s="195">
        <v>0.13275445</v>
      </c>
      <c r="ZH74" s="195">
        <v>1.3984474100000002</v>
      </c>
      <c r="ZI74" s="195">
        <v>19.372541869999999</v>
      </c>
      <c r="ZJ74" s="195"/>
      <c r="ZK74" s="195"/>
      <c r="ZL74" s="195"/>
      <c r="ZM74" s="195">
        <v>1.6226937100000001</v>
      </c>
      <c r="ZN74" s="195">
        <v>3.3476260000000001E-2</v>
      </c>
      <c r="ZO74" s="195">
        <v>0.20027595000000001</v>
      </c>
      <c r="ZP74" s="195">
        <v>1.2619129299999996</v>
      </c>
      <c r="ZQ74" s="195">
        <v>0.92399878000000002</v>
      </c>
      <c r="ZR74" s="195">
        <v>4.0423576299999997</v>
      </c>
      <c r="ZS74" s="195">
        <v>2.9579630900000002</v>
      </c>
      <c r="ZT74" s="195">
        <v>2.2206890799999743</v>
      </c>
      <c r="ZU74" s="195">
        <v>8.4211000000000095E-3</v>
      </c>
      <c r="ZV74" s="195">
        <v>5.1870732699999742</v>
      </c>
      <c r="ZW74" s="195"/>
      <c r="ZX74" s="195">
        <v>1.5181418099999999</v>
      </c>
      <c r="ZY74" s="195">
        <v>17.540921749999999</v>
      </c>
      <c r="ZZ74" s="195"/>
      <c r="AAA74" s="195"/>
      <c r="AAB74" s="195">
        <v>19.059063559999998</v>
      </c>
      <c r="AAC74" s="195">
        <v>0.21729618999999994</v>
      </c>
      <c r="AAD74" s="195">
        <v>0.40409959000000001</v>
      </c>
      <c r="AAE74" s="195"/>
      <c r="AAF74" s="195">
        <v>0.62139577999999995</v>
      </c>
      <c r="AAG74" s="195">
        <v>28.909890239999978</v>
      </c>
      <c r="AAH74" s="195">
        <v>0.3084011499999999</v>
      </c>
      <c r="AAI74" s="195"/>
      <c r="AAJ74" s="195">
        <v>0.3084011499999999</v>
      </c>
      <c r="AAK74" s="195">
        <v>0.61196327000000006</v>
      </c>
      <c r="AAL74" s="195"/>
      <c r="AAM74" s="195"/>
      <c r="AAN74" s="195">
        <v>0.25066703000000001</v>
      </c>
      <c r="AAO74" s="195"/>
      <c r="AAP74" s="195">
        <v>0.86263030000000007</v>
      </c>
      <c r="AAQ74" s="195">
        <v>6.0452812594285699E-2</v>
      </c>
      <c r="AAR74" s="195">
        <v>3.7179399999999999E-3</v>
      </c>
      <c r="AAS74" s="195">
        <v>0.15485556</v>
      </c>
      <c r="AAT74" s="195">
        <v>3.5597668400000004</v>
      </c>
      <c r="AAU74" s="195"/>
      <c r="AAV74" s="195">
        <v>3.7787931525942864</v>
      </c>
      <c r="AAW74" s="195">
        <v>23.065971910000002</v>
      </c>
      <c r="AAX74" s="195">
        <v>1.42322785909621</v>
      </c>
      <c r="AAY74" s="195">
        <v>5.0619067304349219</v>
      </c>
      <c r="AAZ74" s="195">
        <v>0.85721939999999985</v>
      </c>
      <c r="ABA74" s="195">
        <v>0.31951091999999998</v>
      </c>
      <c r="ABB74" s="195">
        <v>30.727836819531127</v>
      </c>
      <c r="ABC74" s="195">
        <v>0.19057481000000001</v>
      </c>
      <c r="ABD74" s="195">
        <v>2.4533441699999998</v>
      </c>
      <c r="ABE74" s="195"/>
      <c r="ABF74" s="195">
        <v>1.0520683100000001</v>
      </c>
      <c r="ABG74" s="195">
        <v>3.6959872900000001</v>
      </c>
      <c r="ABH74" s="195">
        <f t="shared" ref="ABH74:ABH99" si="293">+AAG74-AAF74-AAA74-ZZ74-ZY74-ZX74+ZI74</f>
        <v>28.601972769999978</v>
      </c>
      <c r="ABI74" s="195">
        <v>39.373648712125423</v>
      </c>
      <c r="ABJ74" s="195">
        <v>6.7112899999999989E-2</v>
      </c>
      <c r="ABK74" s="195">
        <v>8.13539682755101E-4</v>
      </c>
      <c r="ABL74" s="195">
        <v>1.5771287899999999</v>
      </c>
      <c r="ABM74" s="195">
        <v>0.52614967000000001</v>
      </c>
      <c r="ABN74" s="195"/>
      <c r="ABO74" s="195">
        <v>2.1712048996827549</v>
      </c>
      <c r="ABP74" s="195">
        <v>1.7697723199999997</v>
      </c>
      <c r="ABQ74" s="195">
        <v>0.27506732000000006</v>
      </c>
      <c r="ABR74" s="195">
        <v>1.1767671200000001</v>
      </c>
      <c r="ABS74" s="195">
        <v>0.23471955000000003</v>
      </c>
      <c r="ABT74" s="195">
        <v>2.5000000000000001E-2</v>
      </c>
      <c r="ABU74" s="195">
        <v>3.4813263099999996</v>
      </c>
      <c r="ABV74" s="195">
        <v>2.7329325499999997</v>
      </c>
      <c r="ABW74" s="195"/>
      <c r="ABX74" s="195">
        <v>0.64956075999999985</v>
      </c>
      <c r="ABY74" s="195"/>
      <c r="ABZ74" s="195">
        <v>4.8240962799999991</v>
      </c>
      <c r="ACA74" s="195">
        <v>8.2065895899999983</v>
      </c>
      <c r="ACB74" s="195"/>
      <c r="ACC74" s="195">
        <v>0.16549971413134121</v>
      </c>
      <c r="ACD74" s="195"/>
      <c r="ACE74" s="195">
        <v>9.4864300000000196E-3</v>
      </c>
      <c r="ACF74" s="195">
        <v>12.1875</v>
      </c>
      <c r="ACG74" s="195">
        <v>12.362486144131342</v>
      </c>
      <c r="ACH74" s="195"/>
      <c r="ACI74" s="195"/>
      <c r="ACJ74" s="195">
        <v>26.221606943814098</v>
      </c>
      <c r="ACK74" s="195"/>
      <c r="ACL74" s="195">
        <v>0.24066009000000005</v>
      </c>
      <c r="ACM74" s="195">
        <v>1.1853221099999998</v>
      </c>
      <c r="ACN74" s="195">
        <v>1.4259821999999998</v>
      </c>
      <c r="ACO74" s="195">
        <v>5.5935410000000005E-2</v>
      </c>
      <c r="ACP74" s="195">
        <v>0.33347757</v>
      </c>
      <c r="ACQ74" s="195"/>
      <c r="ACR74" s="195">
        <v>0.48433512000000006</v>
      </c>
      <c r="ACS74" s="195"/>
      <c r="ACT74" s="195">
        <v>0.87374810000000003</v>
      </c>
      <c r="ACU74" s="195">
        <v>0.82880318000000008</v>
      </c>
      <c r="ACV74" s="195">
        <v>3.7896830599999998</v>
      </c>
      <c r="ACW74" s="195">
        <v>0.47876863000000003</v>
      </c>
      <c r="ACX74" s="195">
        <v>0.80048919048188061</v>
      </c>
      <c r="ACY74" s="195"/>
      <c r="ACZ74" s="195">
        <v>5.8977440604818812</v>
      </c>
      <c r="ADA74" s="195">
        <v>1.1834106299999998</v>
      </c>
      <c r="ADB74" s="195">
        <v>0.53717027999999989</v>
      </c>
      <c r="ADC74" s="195">
        <v>0.38510901000000003</v>
      </c>
      <c r="ADD74" s="195"/>
      <c r="ADE74" s="195">
        <v>1.4312532199999999</v>
      </c>
      <c r="ADF74" s="195">
        <v>3.53694314</v>
      </c>
      <c r="ADG74" s="195">
        <v>9.9319199999999986E-3</v>
      </c>
      <c r="ADH74" s="195">
        <v>5.0284465600000008</v>
      </c>
      <c r="ADI74" s="195">
        <v>1.2168127200000001</v>
      </c>
      <c r="ADJ74" s="195">
        <v>6.2551912000000005</v>
      </c>
      <c r="ADK74" s="195">
        <v>17.989608700481881</v>
      </c>
      <c r="ADL74" s="195">
        <v>1.5627638299999997</v>
      </c>
      <c r="ADM74" s="195">
        <v>1.5627638299999997</v>
      </c>
      <c r="ADN74" s="195">
        <v>0.74428869999999991</v>
      </c>
      <c r="ADO74" s="195">
        <v>8.6615549999999999E-2</v>
      </c>
      <c r="ADP74" s="195">
        <v>0.29543162000000012</v>
      </c>
      <c r="ADQ74" s="195">
        <v>4.3841603599999992</v>
      </c>
      <c r="ADR74" s="195"/>
      <c r="ADS74" s="195">
        <v>5.5104962300000002</v>
      </c>
      <c r="ADT74" s="195">
        <v>0.14047816000000021</v>
      </c>
      <c r="ADU74" s="195">
        <v>0.40551588999999999</v>
      </c>
      <c r="ADV74" s="195"/>
      <c r="ADW74" s="195">
        <v>2.7211283099999997</v>
      </c>
      <c r="ADX74" s="195">
        <v>1.7797542899999994</v>
      </c>
      <c r="ADY74" s="195">
        <v>5.0468766499999989</v>
      </c>
      <c r="ADZ74" s="195">
        <v>5.2751553199999996</v>
      </c>
      <c r="AEA74" s="195">
        <v>0.36672881000000007</v>
      </c>
      <c r="AEB74" s="195">
        <v>1.4738374200000002</v>
      </c>
      <c r="AEC74" s="195">
        <v>0.21656238</v>
      </c>
      <c r="AED74" s="195">
        <v>7.3322839299999991</v>
      </c>
      <c r="AEE74" s="195"/>
      <c r="AEF74" s="195"/>
      <c r="AEG74" s="195">
        <v>4.3528100000000004E-3</v>
      </c>
      <c r="AEH74" s="195"/>
      <c r="AEI74" s="195">
        <v>0.33354135660457312</v>
      </c>
      <c r="AEJ74" s="195">
        <v>0.33789416660457311</v>
      </c>
      <c r="AEK74" s="195">
        <v>19.790314806604574</v>
      </c>
      <c r="AEL74" s="195"/>
      <c r="AEM74" s="195">
        <v>0.22271140000000003</v>
      </c>
      <c r="AEN74" s="195"/>
      <c r="AEO74" s="195"/>
      <c r="AEP74" s="195">
        <v>2.1430623399999997</v>
      </c>
      <c r="AEQ74" s="195">
        <v>2.3657737399999998</v>
      </c>
      <c r="AER74" s="195">
        <v>3.63425683</v>
      </c>
      <c r="AES74" s="195">
        <v>0.27020403999999998</v>
      </c>
      <c r="AET74" s="195">
        <v>0.26797480000000001</v>
      </c>
      <c r="AEU74" s="195"/>
      <c r="AEV74" s="195"/>
      <c r="AEW74" s="195">
        <v>4.1724356699999996</v>
      </c>
      <c r="AEX74" s="195">
        <v>4.5302386200000013</v>
      </c>
      <c r="AEY74" s="195"/>
      <c r="AEZ74" s="195">
        <v>0.74889841000000001</v>
      </c>
      <c r="AFA74" s="195"/>
      <c r="AFB74" s="195">
        <v>5.2791370300000011</v>
      </c>
      <c r="AFC74" s="195">
        <v>7.5805534400000001</v>
      </c>
      <c r="AFD74" s="195"/>
      <c r="AFE74" s="195">
        <v>5.900764E-2</v>
      </c>
      <c r="AFF74" s="195">
        <v>2.1297691599999995</v>
      </c>
      <c r="AFG74" s="195">
        <v>0.49939946000000002</v>
      </c>
      <c r="AFH74" s="195">
        <v>10.268729700000002</v>
      </c>
      <c r="AFI74" s="195">
        <v>0.93186846999999995</v>
      </c>
      <c r="AFJ74" s="195">
        <v>0.1163438</v>
      </c>
      <c r="AFK74" s="195">
        <v>1.0482122700000001</v>
      </c>
      <c r="AFL74" s="195">
        <v>23.134288410000003</v>
      </c>
      <c r="AFM74" s="195"/>
      <c r="AFN74" s="195"/>
      <c r="AFO74" s="195">
        <v>1.8373656699999998</v>
      </c>
      <c r="AFP74" s="195">
        <v>1.8373656699999998</v>
      </c>
      <c r="AFQ74" s="195">
        <v>0.27747906</v>
      </c>
      <c r="AFR74" s="195">
        <v>1.6599810400000001</v>
      </c>
      <c r="AFS74" s="195">
        <v>1.0383837199999999</v>
      </c>
      <c r="AFT74" s="195">
        <v>0.70313094999999992</v>
      </c>
      <c r="AFU74" s="195">
        <v>3.6789747699999999</v>
      </c>
      <c r="AFV74" s="195">
        <v>2.4773488599999998</v>
      </c>
      <c r="AFW74" s="195"/>
      <c r="AFX74" s="195">
        <v>2.8257296299999988</v>
      </c>
      <c r="AFY74" s="195">
        <v>7.391860000000001E-3</v>
      </c>
      <c r="AFZ74" s="195">
        <v>1.0912342800000001</v>
      </c>
      <c r="AGA74" s="195">
        <v>6.4017046299999985</v>
      </c>
      <c r="AGB74" s="195">
        <v>1.02533849</v>
      </c>
      <c r="AGC74" s="195">
        <v>17.90473179</v>
      </c>
      <c r="AGD74" s="195"/>
      <c r="AGE74" s="195"/>
      <c r="AGF74" s="195">
        <v>0.26747776000000001</v>
      </c>
      <c r="AGG74" s="195">
        <v>19.197548039999997</v>
      </c>
      <c r="AGH74" s="195">
        <v>0.71112493999999993</v>
      </c>
      <c r="AGI74" s="195"/>
      <c r="AGJ74" s="195"/>
      <c r="AGK74" s="195"/>
      <c r="AGL74" s="195"/>
      <c r="AGM74" s="195">
        <v>0.71112493999999993</v>
      </c>
      <c r="AGN74" s="195">
        <v>31.826718049999993</v>
      </c>
      <c r="AGO74" s="195"/>
      <c r="AGP74" s="195">
        <v>0.55574417000000009</v>
      </c>
      <c r="AGQ74" s="195">
        <v>0.40847166000000001</v>
      </c>
      <c r="AGR74" s="195"/>
      <c r="AGS74" s="195"/>
      <c r="AGT74" s="195">
        <v>0.96421583000000011</v>
      </c>
      <c r="AGU74" s="195">
        <v>0.34916039478530614</v>
      </c>
      <c r="AGV74" s="195"/>
      <c r="AGW74" s="195"/>
      <c r="AGX74" s="195"/>
      <c r="AGY74" s="195">
        <v>0.15742222</v>
      </c>
      <c r="AGZ74" s="195">
        <v>0.50658261478530608</v>
      </c>
      <c r="AHA74" s="195">
        <v>5.4564496600000005</v>
      </c>
      <c r="AHB74" s="195">
        <v>0.11129465000000001</v>
      </c>
      <c r="AHC74" s="195">
        <v>22.5</v>
      </c>
      <c r="AHD74" s="195">
        <v>1.4225443241982512</v>
      </c>
      <c r="AHE74" s="195">
        <v>5.2867896450694998</v>
      </c>
      <c r="AHF74" s="195">
        <v>34.777078279267755</v>
      </c>
      <c r="AHG74" s="195">
        <v>1.6148306499999998</v>
      </c>
      <c r="AHH74" s="195">
        <v>1.166883E-2</v>
      </c>
      <c r="AHI74" s="195">
        <v>0.19808573000000002</v>
      </c>
      <c r="AHJ74" s="195">
        <v>2.9741372399999997</v>
      </c>
      <c r="AHK74" s="195">
        <v>1.3640504599999999</v>
      </c>
      <c r="AHL74" s="195">
        <v>6.1627729099999993</v>
      </c>
      <c r="AHM74" s="195">
        <v>42.410649634053058</v>
      </c>
      <c r="AHN74" s="195">
        <v>0.1935762275568513</v>
      </c>
      <c r="AHO74" s="195"/>
      <c r="AHP74" s="195"/>
      <c r="AHQ74" s="195">
        <v>1.9961182500000001</v>
      </c>
      <c r="AHR74" s="195">
        <v>0.58129836999999995</v>
      </c>
      <c r="AHS74" s="195">
        <v>2.7709928475568515</v>
      </c>
      <c r="AHT74" s="195"/>
      <c r="AHU74" s="195">
        <v>1.7980834300000001</v>
      </c>
      <c r="AHV74" s="195">
        <v>0.27154996999999997</v>
      </c>
      <c r="AHW74" s="195">
        <v>1.16317808</v>
      </c>
      <c r="AHX74" s="195"/>
      <c r="AHY74" s="195">
        <v>3.2328114800000001</v>
      </c>
      <c r="AHZ74" s="195">
        <v>3.2807833900000007</v>
      </c>
      <c r="AIA74" s="195"/>
      <c r="AIB74" s="195"/>
      <c r="AIC74" s="195">
        <v>0.78419532999999997</v>
      </c>
      <c r="AID74" s="195">
        <v>5.7592952300000002</v>
      </c>
      <c r="AIE74" s="195">
        <v>9.824273950000002</v>
      </c>
      <c r="AIF74" s="195">
        <v>0.44082505999999999</v>
      </c>
      <c r="AIG74" s="195"/>
      <c r="AIH74" s="195">
        <v>0.16177840001472304</v>
      </c>
      <c r="AII74" s="195"/>
      <c r="AIJ74" s="195">
        <v>12.248993050000001</v>
      </c>
      <c r="AIK74" s="195">
        <v>12.851596510014724</v>
      </c>
      <c r="AIL74" s="195"/>
      <c r="AIM74" s="195"/>
      <c r="AIN74" s="195"/>
      <c r="AIO74" s="195"/>
      <c r="AIP74" s="195">
        <v>28.679674787571575</v>
      </c>
      <c r="AIQ74" s="195"/>
      <c r="AIR74" s="195"/>
      <c r="AIS74" s="195">
        <v>2.0515373099999996</v>
      </c>
      <c r="AIT74" s="195">
        <v>5.5411800000000004E-2</v>
      </c>
      <c r="AIU74" s="195"/>
      <c r="AIV74" s="195">
        <v>0.43895379999999995</v>
      </c>
      <c r="AIW74" s="195"/>
      <c r="AIX74" s="195">
        <v>2.5459029099999997</v>
      </c>
      <c r="AIY74" s="195"/>
      <c r="AIZ74" s="195">
        <v>1.5526476200000001</v>
      </c>
      <c r="AJA74" s="195"/>
      <c r="AJB74" s="195">
        <v>4.0622678099999998</v>
      </c>
      <c r="AJC74" s="195">
        <v>0.47643932000000005</v>
      </c>
      <c r="AJD74" s="195">
        <v>6.0913547499999998</v>
      </c>
      <c r="AJE74" s="195">
        <v>1.2659602608007581</v>
      </c>
      <c r="AJF74" s="195">
        <v>1.3737049399999999</v>
      </c>
      <c r="AJG74" s="195"/>
      <c r="AJH74" s="195"/>
      <c r="AJI74" s="195">
        <v>0.83116685000000012</v>
      </c>
      <c r="AJJ74" s="195">
        <v>3.4708320508007584</v>
      </c>
      <c r="AJK74" s="195">
        <v>3.7094476800000002</v>
      </c>
      <c r="AJL74" s="195">
        <v>2.02211747</v>
      </c>
      <c r="AJM74" s="195">
        <v>1.18210696</v>
      </c>
      <c r="AJN74" s="195"/>
      <c r="AJO74" s="195">
        <v>1.7105844399999999</v>
      </c>
      <c r="AJP74" s="195">
        <v>8.6242565500000001</v>
      </c>
      <c r="AJQ74" s="195">
        <v>20.732346260800757</v>
      </c>
      <c r="AJR74" s="195">
        <v>2.4822961599999998</v>
      </c>
      <c r="AJS74" s="195"/>
      <c r="AJT74" s="195">
        <v>8.5277060000000002E-2</v>
      </c>
      <c r="AJU74" s="195">
        <v>0.65415648000000015</v>
      </c>
      <c r="AJV74" s="195">
        <v>4.8506770299999999</v>
      </c>
      <c r="AJW74" s="195">
        <v>8.0724067300000009</v>
      </c>
      <c r="AJX74" s="195">
        <v>9.8917090000000193E-2</v>
      </c>
      <c r="AJY74" s="195"/>
      <c r="AJZ74" s="195">
        <v>0.57924644999999997</v>
      </c>
      <c r="AKA74" s="195"/>
      <c r="AKB74" s="195">
        <v>3.0329355700000002</v>
      </c>
      <c r="AKC74" s="195">
        <v>3.7110991100000001</v>
      </c>
      <c r="AKD74" s="195">
        <v>5.6040342000000001</v>
      </c>
      <c r="AKE74" s="195"/>
      <c r="AKF74" s="195">
        <v>0.43106375000000002</v>
      </c>
      <c r="AKG74" s="195">
        <v>1.521728340000001</v>
      </c>
      <c r="AKH74" s="195">
        <v>0.27748349999999999</v>
      </c>
      <c r="AKI74" s="195">
        <v>7.8343097900000007</v>
      </c>
      <c r="AKJ74" s="195"/>
      <c r="AKK74" s="195">
        <v>0.15695954000000001</v>
      </c>
      <c r="AKL74" s="195"/>
      <c r="AKM74" s="195">
        <v>0.49232733948775526</v>
      </c>
      <c r="AKN74" s="195">
        <v>0.64928687948775532</v>
      </c>
      <c r="AKO74" s="195"/>
      <c r="AKP74" s="195"/>
      <c r="AKQ74" s="195">
        <v>20.267102509487756</v>
      </c>
      <c r="AKR74" s="195">
        <v>318.70839092493895</v>
      </c>
      <c r="AKS74" s="195"/>
      <c r="AKT74" s="195">
        <v>0.25919074000000003</v>
      </c>
      <c r="AKU74" s="195"/>
      <c r="AKV74" s="195">
        <v>0.25919074000000003</v>
      </c>
      <c r="AKW74" s="195">
        <v>5.13629012</v>
      </c>
      <c r="AKX74" s="195">
        <v>0.24903014000000001</v>
      </c>
      <c r="AKY74" s="195">
        <v>1.5070567800000001</v>
      </c>
      <c r="AKZ74" s="195">
        <v>0.35870765000000004</v>
      </c>
      <c r="ALA74" s="195"/>
      <c r="ALB74" s="195">
        <v>7.2510846900000008</v>
      </c>
      <c r="ALC74" s="195"/>
      <c r="ALD74" s="195">
        <v>5.7683772800000002</v>
      </c>
      <c r="ALE74" s="195"/>
      <c r="ALF74" s="195"/>
      <c r="ALG74" s="195"/>
      <c r="ALH74" s="195">
        <v>5.7683772800000002</v>
      </c>
      <c r="ALI74" s="195">
        <v>0.19175826999999998</v>
      </c>
      <c r="ALJ74" s="195">
        <v>9.4653988800000004</v>
      </c>
      <c r="ALK74" s="195"/>
      <c r="ALL74" s="195">
        <v>5.8735969999999998E-2</v>
      </c>
      <c r="ALM74" s="195">
        <v>9.7158931200000005</v>
      </c>
      <c r="ALN74" s="195">
        <v>4.2979683700000004</v>
      </c>
      <c r="ALO74" s="195"/>
      <c r="ALP74" s="195"/>
      <c r="ALQ74" s="195">
        <v>9.8886980000000055E-2</v>
      </c>
      <c r="ALR74" s="195">
        <v>4.3968553500000001</v>
      </c>
      <c r="ALS74" s="195">
        <v>27.391401179999999</v>
      </c>
      <c r="ALT74" s="195"/>
      <c r="ALU74" s="195"/>
      <c r="ALV74" s="195">
        <v>2.13248814</v>
      </c>
      <c r="ALW74" s="195"/>
      <c r="ALX74" s="195">
        <v>3.2163470000000006E-2</v>
      </c>
      <c r="ALY74" s="195">
        <v>0.29630708</v>
      </c>
      <c r="ALZ74" s="195">
        <v>2.0626533600000001</v>
      </c>
      <c r="AMA74" s="195">
        <v>4.5236120500000006</v>
      </c>
      <c r="AMB74" s="195">
        <v>4.6470408600000006</v>
      </c>
      <c r="AMC74" s="195"/>
      <c r="AMD74" s="195"/>
      <c r="AME74" s="195"/>
      <c r="AMF74" s="195">
        <v>2.8922717799999997</v>
      </c>
      <c r="AMG74" s="195">
        <v>7.5393126400000003</v>
      </c>
      <c r="AMH74" s="195"/>
      <c r="AMI74" s="195">
        <v>3.4048082399999999</v>
      </c>
      <c r="AMJ74" s="195">
        <v>2.8430190000000001E-2</v>
      </c>
      <c r="AMK74" s="195">
        <v>18.096037500000001</v>
      </c>
      <c r="AML74" s="195"/>
      <c r="AMM74" s="195">
        <v>21.529275930000004</v>
      </c>
      <c r="AMN74" s="195">
        <v>0.30560645000000008</v>
      </c>
      <c r="AMO74" s="195">
        <v>0.12788895000000003</v>
      </c>
      <c r="AMP74" s="195">
        <v>0.9094206199999999</v>
      </c>
      <c r="AMQ74" s="195"/>
      <c r="AMR74" s="195">
        <f t="shared" ref="AMR74:AMR99" si="294">+SUM(AMN74:AMQ74)</f>
        <v>1.3429160200000001</v>
      </c>
      <c r="AMS74" s="195">
        <f t="shared" ref="AMS74:AMS99" si="295">+AMR74+AMM74+AMG74+AMA74+ALU74</f>
        <v>34.935116640000004</v>
      </c>
      <c r="AMT74" s="195">
        <v>0.29022505000000004</v>
      </c>
      <c r="AMU74" s="195">
        <v>0.29022505000000004</v>
      </c>
      <c r="AMV74" s="195">
        <v>0.64247229000000028</v>
      </c>
      <c r="AMW74" s="195"/>
      <c r="AMX74" s="195">
        <v>0.32798419000000001</v>
      </c>
      <c r="AMY74" s="195">
        <v>0.97045648000000029</v>
      </c>
      <c r="AMZ74" s="195">
        <v>9.2677359999999986E-2</v>
      </c>
      <c r="ANA74" s="195"/>
      <c r="ANB74" s="195"/>
      <c r="ANC74" s="195">
        <v>0.18454844000000001</v>
      </c>
      <c r="AND74" s="195">
        <v>6.4463244</v>
      </c>
      <c r="ANE74" s="195">
        <f t="shared" ref="ANE74:ANE99" si="296">+SUM(AMZ74:AND74)</f>
        <v>6.7235502</v>
      </c>
      <c r="ANF74" s="195">
        <v>0.54585502000000008</v>
      </c>
      <c r="ANG74" s="195">
        <v>22.5</v>
      </c>
      <c r="ANH74" s="195">
        <v>1.38582918</v>
      </c>
      <c r="ANI74" s="195">
        <v>5.4290563299999999</v>
      </c>
      <c r="ANJ74" s="195">
        <v>1.4813023099999998</v>
      </c>
      <c r="ANK74" s="195">
        <v>31.342042840000001</v>
      </c>
      <c r="ANL74" s="195">
        <v>0.41024536999999994</v>
      </c>
      <c r="ANM74" s="195">
        <v>0.19821567999999998</v>
      </c>
      <c r="ANN74" s="195">
        <v>2.91540351</v>
      </c>
      <c r="ANO74" s="195"/>
      <c r="ANP74" s="195">
        <v>1.5417343399999999</v>
      </c>
      <c r="ANQ74" s="195">
        <v>5.0655988999999995</v>
      </c>
      <c r="ANR74" s="195">
        <f t="shared" ref="ANR74:ANR99" si="297">+ANQ74+ANK74+ANE74+AMY74+AMU74</f>
        <v>44.39187347</v>
      </c>
      <c r="ANS74" s="195">
        <v>9.9107886730913058E-2</v>
      </c>
      <c r="ANT74" s="195"/>
      <c r="ANU74" s="195"/>
      <c r="ANV74" s="195">
        <v>2.1637567099999995</v>
      </c>
      <c r="ANW74" s="195">
        <v>0.60459006999999998</v>
      </c>
      <c r="ANX74" s="195">
        <v>2.8674546667309126</v>
      </c>
      <c r="ANY74" s="195"/>
      <c r="ANZ74" s="195">
        <v>1.8580753300000001</v>
      </c>
      <c r="AOA74" s="195">
        <v>0.26506487000000001</v>
      </c>
      <c r="AOB74" s="195"/>
      <c r="AOC74" s="195">
        <v>0.35664992999999995</v>
      </c>
      <c r="AOD74" s="195">
        <v>2.4797901300000005</v>
      </c>
      <c r="AOE74" s="195">
        <v>4.1073339300000002</v>
      </c>
      <c r="AOF74" s="195"/>
      <c r="AOG74" s="195"/>
      <c r="AOH74" s="195">
        <v>1.5332641300000001</v>
      </c>
      <c r="AOI74" s="195">
        <v>5.6405980600000003</v>
      </c>
      <c r="AOJ74" s="195">
        <v>6.2422109099999989</v>
      </c>
      <c r="AOK74" s="195">
        <v>0.17611301000000001</v>
      </c>
      <c r="AOL74" s="195">
        <v>0.18985468000000003</v>
      </c>
      <c r="AOM74" s="195"/>
      <c r="AON74" s="195">
        <v>12.27640248</v>
      </c>
      <c r="AOO74" s="195">
        <v>18.88458108</v>
      </c>
      <c r="AOP74" s="195">
        <v>0.1086452</v>
      </c>
      <c r="AOQ74" s="195"/>
      <c r="AOR74" s="195">
        <v>0.1086452</v>
      </c>
      <c r="AOS74" s="195">
        <v>29.981069136730909</v>
      </c>
      <c r="AOT74" s="195"/>
      <c r="AOU74" s="195">
        <v>0.18224816999999999</v>
      </c>
      <c r="AOV74" s="195">
        <v>0.18224816999999999</v>
      </c>
      <c r="AOW74" s="195">
        <v>1.7937797000000002</v>
      </c>
      <c r="AOX74" s="195"/>
      <c r="AOY74" s="195">
        <v>0.45996096999999986</v>
      </c>
      <c r="AOZ74" s="195"/>
      <c r="APA74" s="195">
        <v>0.45609392999999976</v>
      </c>
      <c r="APB74" s="195">
        <f t="shared" ref="APB74:APB99" si="298">+SUM(AOW74:APA74)</f>
        <v>2.7098345999999998</v>
      </c>
      <c r="APC74" s="195">
        <v>1.0475947400000003</v>
      </c>
      <c r="APD74" s="195"/>
      <c r="APE74" s="195">
        <v>4.4094365700000004</v>
      </c>
      <c r="APF74" s="195">
        <v>0.46113342000000002</v>
      </c>
      <c r="APG74" s="195">
        <v>1.5215790899999999</v>
      </c>
      <c r="APH74" s="195">
        <v>7.4397438200000003</v>
      </c>
      <c r="API74" s="195">
        <v>1.3826024200000004</v>
      </c>
      <c r="APJ74" s="195"/>
      <c r="APK74" s="195">
        <v>0.37701615999999966</v>
      </c>
      <c r="APL74" s="195">
        <v>0.37038067000000002</v>
      </c>
      <c r="APM74" s="195"/>
      <c r="APN74" s="195">
        <v>2.12999925</v>
      </c>
      <c r="APO74" s="195"/>
      <c r="APP74" s="195">
        <v>6.5118596599999998</v>
      </c>
      <c r="APQ74" s="195"/>
      <c r="APR74" s="195">
        <v>1.6494228299999996</v>
      </c>
      <c r="APS74" s="195"/>
      <c r="APT74" s="195">
        <v>8.1612824899999996</v>
      </c>
      <c r="APU74" s="195">
        <f t="shared" ref="APU74:APU99" si="299">+APB74+AOV74+APH74+APN74+APT74</f>
        <v>20.623108330000001</v>
      </c>
      <c r="APV74" s="195">
        <v>2.3813616299999993</v>
      </c>
      <c r="APW74" s="195"/>
      <c r="APX74" s="195">
        <v>8.3006570000000002E-2</v>
      </c>
      <c r="APY74" s="195">
        <v>0.68169921</v>
      </c>
      <c r="APZ74" s="195">
        <v>4.7089839899999992</v>
      </c>
      <c r="AQA74" s="195">
        <v>7.8550513999999989</v>
      </c>
      <c r="AQB74" s="195">
        <v>6.9100540000000002E-2</v>
      </c>
      <c r="AQC74" s="195"/>
      <c r="AQD74" s="195">
        <v>0.88012803000000006</v>
      </c>
      <c r="AQE74" s="195"/>
      <c r="AQF74" s="195">
        <v>3.6663710300000001</v>
      </c>
      <c r="AQG74" s="195">
        <v>4.6155996000000004</v>
      </c>
      <c r="AQH74" s="195">
        <v>6.4502210099999999</v>
      </c>
      <c r="AQI74" s="195">
        <v>0.74678678999999981</v>
      </c>
      <c r="AQJ74" s="195">
        <v>0.21420748999999994</v>
      </c>
      <c r="AQK74" s="195">
        <v>7.4112152899999995</v>
      </c>
      <c r="AQL74" s="195">
        <v>1.6952739300000002</v>
      </c>
      <c r="AQM74" s="195">
        <v>0.17332307</v>
      </c>
      <c r="AQN74" s="195"/>
      <c r="AQO74" s="195"/>
      <c r="AQP74" s="195">
        <v>0.34296998097527698</v>
      </c>
      <c r="AQQ74" s="195">
        <v>2.2115669809752769</v>
      </c>
      <c r="AQR74" s="195">
        <f t="shared" ref="AQR74:AQR99" si="300">+AQA74+AQG74+AQK74+AQQ74</f>
        <v>22.093433270975275</v>
      </c>
      <c r="AQS74" s="195"/>
      <c r="AQT74" s="195"/>
      <c r="AQU74" s="195">
        <v>0.26516134000000002</v>
      </c>
      <c r="AQV74" s="195"/>
      <c r="AQW74" s="195"/>
      <c r="AQX74" s="195">
        <v>0.26516134000000002</v>
      </c>
      <c r="AQY74" s="195">
        <v>5.84725497999999</v>
      </c>
      <c r="AQZ74" s="195">
        <v>1.7480501599999898</v>
      </c>
      <c r="ARA74" s="195">
        <v>0.62517113999999996</v>
      </c>
      <c r="ARB74" s="195"/>
      <c r="ARC74" s="195"/>
      <c r="ARD74" s="195">
        <v>8.2204762799999784</v>
      </c>
      <c r="ARE74" s="195">
        <v>6.3992469099999871</v>
      </c>
      <c r="ARF74" s="195"/>
      <c r="ARG74" s="195"/>
      <c r="ARH74" s="195">
        <v>9.677500739999978</v>
      </c>
      <c r="ARI74" s="195">
        <v>16.076747649999966</v>
      </c>
      <c r="ARJ74" s="195">
        <v>0.18610964999999902</v>
      </c>
      <c r="ARK74" s="195">
        <v>1.7041373100000001</v>
      </c>
      <c r="ARL74" s="195"/>
      <c r="ARM74" s="195">
        <v>5.654899E-2</v>
      </c>
      <c r="ARN74" s="195">
        <v>2.7190855899999997</v>
      </c>
      <c r="ARO74" s="195">
        <v>4.6658815399999982</v>
      </c>
      <c r="ARP74" s="195">
        <v>1.5261135499999998</v>
      </c>
      <c r="ARQ74" s="195"/>
      <c r="ARR74" s="195">
        <v>0.18623553999999912</v>
      </c>
      <c r="ARS74" s="195">
        <v>1.7123490899999989</v>
      </c>
      <c r="ART74" s="195">
        <v>30.940615899999941</v>
      </c>
      <c r="ARU74" s="195"/>
      <c r="ARV74" s="195"/>
      <c r="ARW74" s="195"/>
      <c r="ARX74" s="195">
        <v>2.3265155000000002</v>
      </c>
      <c r="ARY74" s="195">
        <v>0.34470784999999998</v>
      </c>
      <c r="ARZ74" s="195">
        <v>2.38088743</v>
      </c>
      <c r="ASA74" s="195">
        <v>1.1567661000000002</v>
      </c>
      <c r="ASB74" s="195">
        <v>6.20887688</v>
      </c>
      <c r="ASC74" s="195">
        <v>4.0346017999999999</v>
      </c>
      <c r="ASD74" s="195"/>
      <c r="ASE74" s="195"/>
      <c r="ASF74" s="195">
        <v>3.4966712400000008</v>
      </c>
      <c r="ASG74" s="195">
        <v>5.2807400000000051E-3</v>
      </c>
      <c r="ASH74" s="195">
        <v>7.5365537800000002</v>
      </c>
      <c r="ASI74" s="195">
        <v>4.0060936900000002</v>
      </c>
      <c r="ASJ74" s="195">
        <v>2.691083E-2</v>
      </c>
      <c r="ASK74" s="195">
        <v>18.002370460000002</v>
      </c>
      <c r="ASL74" s="195"/>
      <c r="ASM74" s="195"/>
      <c r="ASN74" s="195">
        <v>22.03537498</v>
      </c>
      <c r="ASO74" s="195">
        <v>0.44981206000000007</v>
      </c>
      <c r="ASP74" s="195">
        <v>0.81803828000000001</v>
      </c>
      <c r="ASQ74" s="195"/>
      <c r="ASR74" s="195"/>
      <c r="ASS74" s="195"/>
      <c r="AST74" s="195">
        <v>1.2678503400000001</v>
      </c>
      <c r="ASU74" s="195">
        <v>37.048655979999999</v>
      </c>
      <c r="ASV74" s="195"/>
      <c r="ASW74" s="195">
        <v>0.28697953000000004</v>
      </c>
      <c r="ASX74" s="195">
        <v>0.23200739000000012</v>
      </c>
      <c r="ASY74" s="195">
        <v>0.38231330000000002</v>
      </c>
      <c r="ASZ74" s="195"/>
      <c r="ATA74" s="195">
        <v>0.90130022000000021</v>
      </c>
      <c r="ATB74" s="195">
        <v>0.57342983000000003</v>
      </c>
      <c r="ATC74" s="195">
        <v>8.7805529999999993E-2</v>
      </c>
      <c r="ATD74" s="195"/>
      <c r="ATE74" s="195"/>
      <c r="ATF74" s="195"/>
      <c r="ATG74" s="195">
        <v>0.66123536000000005</v>
      </c>
      <c r="ATH74" s="195">
        <v>7.240241730000001</v>
      </c>
      <c r="ATI74" s="195">
        <v>0.43574597000000004</v>
      </c>
      <c r="ATJ74" s="195">
        <v>0.10645575</v>
      </c>
      <c r="ATK74" s="195">
        <v>22.5</v>
      </c>
      <c r="ATL74" s="195">
        <v>4.30898775</v>
      </c>
      <c r="ATM74" s="195">
        <v>34.591431200000002</v>
      </c>
      <c r="ATN74" s="195">
        <v>4.6142055299999996</v>
      </c>
      <c r="ATO74" s="195"/>
      <c r="ATP74" s="195">
        <v>1.120208E-2</v>
      </c>
      <c r="ATQ74" s="195">
        <v>0.19715774</v>
      </c>
      <c r="ATR74" s="195">
        <v>2.88733262</v>
      </c>
      <c r="ATS74" s="195">
        <v>7.7098979700000001</v>
      </c>
      <c r="ATT74" s="195">
        <v>1.6676782159008743</v>
      </c>
      <c r="ATU74" s="195">
        <v>1.6676782159008743</v>
      </c>
      <c r="ATV74" s="195">
        <v>45.531542965900869</v>
      </c>
      <c r="ATW74" s="195">
        <v>3.2031800000000003E-3</v>
      </c>
      <c r="ATX74" s="195"/>
      <c r="ATY74" s="195"/>
      <c r="ATZ74" s="195">
        <v>1.89773774</v>
      </c>
      <c r="AUA74" s="195">
        <v>1.90094092</v>
      </c>
      <c r="AUB74" s="195">
        <v>0.59868199</v>
      </c>
      <c r="AUC74" s="195"/>
      <c r="AUD74" s="195">
        <v>1.8935769300000003</v>
      </c>
      <c r="AUE74" s="195">
        <v>0.26149257000000009</v>
      </c>
      <c r="AUF74" s="195">
        <v>1.1230684900000003</v>
      </c>
      <c r="AUG74" s="195">
        <v>3.8768199800000009</v>
      </c>
      <c r="AUH74" s="195"/>
      <c r="AUI74" s="195">
        <v>7.6943255600000002</v>
      </c>
      <c r="AUJ74" s="195"/>
      <c r="AUK74" s="195"/>
      <c r="AUL74" s="195">
        <v>1.3902232399999903</v>
      </c>
      <c r="AUM74" s="195">
        <v>9.0845487999999897</v>
      </c>
      <c r="AUN74" s="195">
        <v>5.6565820499999004</v>
      </c>
      <c r="AUO74" s="195">
        <v>0.4847969999999901</v>
      </c>
      <c r="AUP74" s="195"/>
      <c r="AUQ74" s="195">
        <v>0.18315300999999976</v>
      </c>
      <c r="AUR74" s="195"/>
      <c r="AUS74" s="195">
        <v>6.32453205999989</v>
      </c>
      <c r="AUT74" s="195">
        <v>12.28887965</v>
      </c>
      <c r="AUU74" s="195">
        <v>0.54451783999999903</v>
      </c>
      <c r="AUV74" s="195"/>
      <c r="AUW74" s="195"/>
      <c r="AUX74" s="195">
        <v>12.833397489999999</v>
      </c>
      <c r="AUY74" s="195">
        <v>34.020239249999875</v>
      </c>
      <c r="AUZ74" s="195"/>
      <c r="AVA74" s="195"/>
      <c r="AVB74" s="195">
        <v>2.1027557300000002</v>
      </c>
      <c r="AVC74" s="195"/>
      <c r="AVD74" s="195">
        <v>5.3032989999999988E-2</v>
      </c>
      <c r="AVE74" s="195"/>
      <c r="AVF74" s="195">
        <v>0.49505056000000003</v>
      </c>
      <c r="AVG74" s="195">
        <v>2.6508392800000005</v>
      </c>
      <c r="AVH74" s="195"/>
      <c r="AVI74" s="195">
        <v>0.37909516999999998</v>
      </c>
      <c r="AVJ74" s="195">
        <v>1.2219049</v>
      </c>
      <c r="AVK74" s="195"/>
      <c r="AVL74" s="195">
        <v>5.0146247299999978</v>
      </c>
      <c r="AVM74" s="195">
        <v>6.6156247999999982</v>
      </c>
      <c r="AVN74" s="195">
        <v>1.9038375740874629</v>
      </c>
      <c r="AVO74" s="195"/>
      <c r="AVP74" s="195">
        <v>1.2489624999999902</v>
      </c>
      <c r="AVQ74" s="195"/>
      <c r="AVR74" s="195">
        <v>0.76770164999999035</v>
      </c>
      <c r="AVS74" s="195">
        <v>3.9205017240874431</v>
      </c>
      <c r="AVT74" s="195">
        <v>2.018146379999989</v>
      </c>
      <c r="AVU74" s="195">
        <v>2.0290572299999998</v>
      </c>
      <c r="AVV74" s="195">
        <v>1.9310704300000001</v>
      </c>
      <c r="AVW74" s="195"/>
      <c r="AVX74" s="195">
        <v>1.3399946699999998</v>
      </c>
      <c r="AVY74" s="195">
        <v>7.3182687099999892</v>
      </c>
      <c r="AVZ74" s="195">
        <v>20.50523451408743</v>
      </c>
      <c r="AWA74" s="195">
        <v>3.4437527699999779</v>
      </c>
      <c r="AWB74" s="195"/>
      <c r="AWC74" s="195"/>
      <c r="AWD74" s="195">
        <v>8.1648250000000006E-2</v>
      </c>
      <c r="AWE74" s="195">
        <v>4.5823126399999996</v>
      </c>
      <c r="AWF74" s="195">
        <v>8.1077136599999768</v>
      </c>
      <c r="AWG74" s="195">
        <v>0.20027520999999993</v>
      </c>
      <c r="AWH74" s="195"/>
      <c r="AWI74" s="195"/>
      <c r="AWJ74" s="195">
        <v>1.0449144500000001</v>
      </c>
      <c r="AWK74" s="195"/>
      <c r="AWL74" s="195">
        <v>1.2451896599999999</v>
      </c>
      <c r="AWM74" s="195">
        <v>6.8295609899999947</v>
      </c>
      <c r="AWN74" s="195">
        <f>+AWN75</f>
        <v>2.5938707596792998</v>
      </c>
      <c r="AWO74" s="195">
        <f>+AWO75</f>
        <v>0.61097429000000003</v>
      </c>
      <c r="AWP74" s="195">
        <f>+AWP75</f>
        <v>0.36215217000000005</v>
      </c>
      <c r="AWQ74" s="195">
        <f>+AWQ75</f>
        <v>0.95769166064139921</v>
      </c>
      <c r="AWR74" s="195">
        <f t="shared" ref="AWR74:AWR99" si="301">+SUM(AWM74:AWQ74)</f>
        <v>11.354249870320695</v>
      </c>
      <c r="AWS74" s="195">
        <f>+AWS75</f>
        <v>0.26385432069970843</v>
      </c>
      <c r="AWT74" s="195">
        <f>+AWT75</f>
        <v>0</v>
      </c>
      <c r="AWU74" s="195">
        <f>+AWU75</f>
        <v>0.14340832944606413</v>
      </c>
      <c r="AWV74" s="195">
        <f>+AWV75</f>
        <v>0</v>
      </c>
      <c r="AWW74" s="253">
        <f t="shared" ref="AWW74:AWW99" si="302">+SUM(AWS74:AWV74)</f>
        <v>0.40726265014577256</v>
      </c>
      <c r="AWX74" s="195">
        <f>+AWX75</f>
        <v>0.30743104229979579</v>
      </c>
      <c r="AWY74" s="195">
        <f>+AWY75</f>
        <v>0</v>
      </c>
      <c r="AWZ74" s="253">
        <f t="shared" ref="AWZ74:AWZ99" si="303">+SUM(AWX74:AWY74)</f>
        <v>0.30743104229979579</v>
      </c>
      <c r="AXA74" s="253">
        <f t="shared" ref="AXA74:AXA99" si="304">+AWF74+AWL74+AWR74+AWW74+AWZ74</f>
        <v>21.421846882766239</v>
      </c>
      <c r="AXB74" s="195">
        <f t="shared" ref="AXB74:AXB99" si="305">+ALS74+AMS74+ANR74+AOS74+APU74+AQR74+ART74+ASU74+ATV74+AUY74+AVZ74+AXA74</f>
        <v>368.88413752046057</v>
      </c>
      <c r="AXC74" s="195">
        <f>+AXC75</f>
        <v>0</v>
      </c>
      <c r="AXD74" s="195">
        <f>+AXD75</f>
        <v>0.21657609999999997</v>
      </c>
      <c r="AXE74" s="253">
        <f t="shared" ref="AXE74:AXE99" si="306">+AXC74+AXD74</f>
        <v>0.21657609999999997</v>
      </c>
      <c r="AXF74" s="195">
        <f>+AXF75</f>
        <v>2.1792148294460638</v>
      </c>
      <c r="AXG74" s="195">
        <f>+AXG75</f>
        <v>3.2560514802040821</v>
      </c>
      <c r="AXH74" s="195">
        <f>+AXH75</f>
        <v>0.23942717000000005</v>
      </c>
      <c r="AXI74" s="195">
        <f>+AXI75</f>
        <v>1.52607629</v>
      </c>
      <c r="AXJ74" s="195">
        <f>+AXJ75</f>
        <v>0.60052974052478125</v>
      </c>
      <c r="AXK74" s="253">
        <f t="shared" ref="AXK74:AXK99" si="307">+SUM(AXF74:AXJ74)</f>
        <v>7.8012995101749265</v>
      </c>
      <c r="AXL74" s="195">
        <f>+AXL75</f>
        <v>0</v>
      </c>
      <c r="AXM74" s="195">
        <f>+AXM75</f>
        <v>0</v>
      </c>
      <c r="AXN74" s="195">
        <f>+AXN75</f>
        <v>6.8215407206122434</v>
      </c>
      <c r="AXO74" s="195">
        <f>+AXO75</f>
        <v>0</v>
      </c>
      <c r="AXP74" s="195">
        <f>+AXP75</f>
        <v>0</v>
      </c>
      <c r="AXQ74" s="253">
        <f t="shared" ref="AXQ74:AXQ99" si="308">+SUM(AXL74:AXP74)</f>
        <v>6.8215407206122434</v>
      </c>
      <c r="AXR74" s="195">
        <f>+AXR75</f>
        <v>0</v>
      </c>
      <c r="AXS74" s="195">
        <f>+AXS75</f>
        <v>11.506835149154519</v>
      </c>
      <c r="AXT74" s="195">
        <f t="shared" ref="AXT74:AYA74" si="309">+AXT75</f>
        <v>1.7318167405247813</v>
      </c>
      <c r="AXU74" s="195">
        <f t="shared" si="309"/>
        <v>0</v>
      </c>
      <c r="AXV74" s="253">
        <f t="shared" ref="AXV74:AXV99" si="310">+SUM(AXR74:AXU74)</f>
        <v>13.2386518896793</v>
      </c>
      <c r="AXW74" s="195">
        <f t="shared" si="309"/>
        <v>2.87267436</v>
      </c>
      <c r="AXX74" s="195">
        <f t="shared" si="309"/>
        <v>0.96219656029154521</v>
      </c>
      <c r="AXY74" s="195">
        <f t="shared" si="309"/>
        <v>0</v>
      </c>
      <c r="AXZ74" s="195">
        <f t="shared" si="309"/>
        <v>0</v>
      </c>
      <c r="AYA74" s="195">
        <f t="shared" si="309"/>
        <v>0.45508663040816322</v>
      </c>
      <c r="AYB74" s="253">
        <f t="shared" ref="AYB74:AYB99" si="311">+SUM(AXW74:AYA74)</f>
        <v>4.2899575506997083</v>
      </c>
      <c r="AYC74" s="253">
        <f t="shared" si="270"/>
        <v>32.368025771166181</v>
      </c>
      <c r="AYD74" s="195">
        <f t="shared" ref="AYD74:AYX74" si="312">+AYD75</f>
        <v>2.1599698900000002</v>
      </c>
      <c r="AYE74" s="195">
        <f t="shared" si="312"/>
        <v>0</v>
      </c>
      <c r="AYF74" s="195">
        <f t="shared" si="312"/>
        <v>0</v>
      </c>
      <c r="AYG74" s="195">
        <f t="shared" si="312"/>
        <v>3.0834180000000003E-2</v>
      </c>
      <c r="AYH74" s="195">
        <f t="shared" si="312"/>
        <v>0.25705260058309037</v>
      </c>
      <c r="AYI74" s="253">
        <f t="shared" ref="AYI74:AYI99" si="313">+SUM(AYD74:AYH74)</f>
        <v>2.4478566705830902</v>
      </c>
      <c r="AYJ74" s="195">
        <f t="shared" si="312"/>
        <v>3.7104212925655973</v>
      </c>
      <c r="AYK74" s="195">
        <f t="shared" si="312"/>
        <v>2.83326791</v>
      </c>
      <c r="AYL74" s="195">
        <f t="shared" si="312"/>
        <v>0</v>
      </c>
      <c r="AYM74" s="195">
        <f t="shared" si="312"/>
        <v>0</v>
      </c>
      <c r="AYN74" s="195">
        <f t="shared" si="312"/>
        <v>0</v>
      </c>
      <c r="AYO74" s="253">
        <f t="shared" ref="AYO74:AYO99" si="314">+SUM(AYJ74:AYN74)</f>
        <v>6.5436892025655968</v>
      </c>
      <c r="AYP74" s="195">
        <f t="shared" si="312"/>
        <v>0</v>
      </c>
      <c r="AYQ74" s="195">
        <f t="shared" si="312"/>
        <v>7.3269869606997062</v>
      </c>
      <c r="AYR74" s="195">
        <f t="shared" si="312"/>
        <v>0.24640827000000001</v>
      </c>
      <c r="AYS74" s="195">
        <f t="shared" si="312"/>
        <v>2.7414827988338192E-2</v>
      </c>
      <c r="AYT74" s="195">
        <f t="shared" si="312"/>
        <v>17.321754980000001</v>
      </c>
      <c r="AYU74" s="253">
        <f t="shared" ref="AYU74:AYU99" si="315">+SUM(AYP74:AYT74)</f>
        <v>24.922565038688045</v>
      </c>
      <c r="AYV74" s="195">
        <f t="shared" si="312"/>
        <v>0.37862466999999994</v>
      </c>
      <c r="AYW74" s="195">
        <f t="shared" si="312"/>
        <v>0.83089307000000001</v>
      </c>
      <c r="AYX74" s="195">
        <f t="shared" si="312"/>
        <v>0</v>
      </c>
      <c r="AYY74" s="253">
        <f t="shared" ref="AYY74:AYY99" si="316">+SUM(AYV74:AYX74)</f>
        <v>1.2095177399999999</v>
      </c>
      <c r="AYZ74" s="253">
        <f t="shared" ref="AYZ74:AYZ99" si="317">+AYI74+AYO74+AYU74+AYY74</f>
        <v>35.123628651836732</v>
      </c>
      <c r="AZA74" s="195">
        <f t="shared" ref="AZA74:AZZ74" si="318">+AZA75</f>
        <v>0.56476994959183668</v>
      </c>
      <c r="AZB74" s="195">
        <f t="shared" si="318"/>
        <v>0</v>
      </c>
      <c r="AZC74" s="195">
        <f t="shared" si="318"/>
        <v>0.21801128</v>
      </c>
      <c r="AZD74" s="195">
        <f t="shared" si="318"/>
        <v>0.29585165000000013</v>
      </c>
      <c r="AZE74" s="195">
        <f t="shared" si="318"/>
        <v>0</v>
      </c>
      <c r="AZF74" s="253">
        <f t="shared" ref="AZF74:AZF99" si="319">+SUM(AZA74:AZE74)</f>
        <v>1.078632879591837</v>
      </c>
      <c r="AZG74" s="195">
        <f t="shared" si="318"/>
        <v>0.77254077988338188</v>
      </c>
      <c r="AZH74" s="195">
        <f t="shared" si="318"/>
        <v>9.3355673426005842E-2</v>
      </c>
      <c r="AZI74" s="195">
        <f t="shared" si="318"/>
        <v>0</v>
      </c>
      <c r="AZJ74" s="195">
        <f t="shared" si="318"/>
        <v>0</v>
      </c>
      <c r="AZK74" s="195">
        <f t="shared" si="318"/>
        <v>0</v>
      </c>
      <c r="AZL74" s="253">
        <f t="shared" ref="AZL74:AZL99" si="320">+SUM(AZG74:AZK74)</f>
        <v>0.86589645330938769</v>
      </c>
      <c r="AZM74" s="195">
        <f t="shared" si="318"/>
        <v>7.8890493795043737</v>
      </c>
      <c r="AZN74" s="195">
        <f t="shared" si="318"/>
        <v>0.42037849982507286</v>
      </c>
      <c r="AZO74" s="195">
        <f t="shared" si="318"/>
        <v>0.99160319055393598</v>
      </c>
      <c r="AZP74" s="195">
        <f t="shared" si="318"/>
        <v>22.5</v>
      </c>
      <c r="AZQ74" s="195">
        <f t="shared" si="318"/>
        <v>4.2023359674756078</v>
      </c>
      <c r="AZR74" s="253">
        <f t="shared" ref="AZR74:AZR99" si="321">+SUM(AZM74:AZQ74)</f>
        <v>36.003367037358991</v>
      </c>
      <c r="AZS74" s="195">
        <f t="shared" si="318"/>
        <v>4.2338643395626825</v>
      </c>
      <c r="AZT74" s="195">
        <f t="shared" si="318"/>
        <v>0</v>
      </c>
      <c r="AZU74" s="195">
        <f t="shared" si="318"/>
        <v>1.08358E-2</v>
      </c>
      <c r="AZV74" s="195">
        <f t="shared" si="318"/>
        <v>0.19047318067055391</v>
      </c>
      <c r="AZW74" s="195">
        <f t="shared" si="318"/>
        <v>2.4222453699999997</v>
      </c>
      <c r="AZX74" s="253">
        <f t="shared" ref="AZX74:AZX99" si="322">+SUM(AZS74:AZW74)</f>
        <v>6.8574186902332359</v>
      </c>
      <c r="AZY74" s="195">
        <f t="shared" si="318"/>
        <v>0.53184609274052475</v>
      </c>
      <c r="AZZ74" s="195">
        <f t="shared" si="318"/>
        <v>1.3741661113105539</v>
      </c>
      <c r="BAA74" s="253">
        <f t="shared" ref="BAA74:BAA99" si="323">+SUM(AZY74:AZZ74)</f>
        <v>1.9060122040510787</v>
      </c>
      <c r="BAB74" s="253">
        <f t="shared" ref="BAB74:BAB99" si="324">+AZF74+AZL74+AZR74+AZX74+BAA74</f>
        <v>46.711327264544536</v>
      </c>
      <c r="BAC74" s="195">
        <f t="shared" ref="BAC74:BBA74" si="325">+BAC75</f>
        <v>3.169729999999996E-3</v>
      </c>
      <c r="BAD74" s="195">
        <f t="shared" si="325"/>
        <v>0</v>
      </c>
      <c r="BAE74" s="195">
        <f t="shared" si="325"/>
        <v>0</v>
      </c>
      <c r="BAF74" s="253">
        <f t="shared" ref="BAF74:BAF99" si="326">+SUM(BAC74:BAE74)</f>
        <v>3.169729999999996E-3</v>
      </c>
      <c r="BAG74" s="195">
        <f t="shared" si="325"/>
        <v>2.3729978500000004</v>
      </c>
      <c r="BAH74" s="195">
        <f t="shared" si="325"/>
        <v>0</v>
      </c>
      <c r="BAI74" s="195">
        <f t="shared" si="325"/>
        <v>0</v>
      </c>
      <c r="BAJ74" s="195">
        <f t="shared" si="325"/>
        <v>1.8811065600000001</v>
      </c>
      <c r="BAK74" s="253">
        <f t="shared" ref="BAK74:BAK99" si="327">+SUM(BAG74:BAJ74)</f>
        <v>4.2541044100000001</v>
      </c>
      <c r="BAL74" s="195">
        <f t="shared" si="325"/>
        <v>1.6368941799999999</v>
      </c>
      <c r="BAM74" s="195">
        <f t="shared" si="325"/>
        <v>0</v>
      </c>
      <c r="BAN74" s="195">
        <f t="shared" si="325"/>
        <v>7.2795296117201165</v>
      </c>
      <c r="BAO74" s="195">
        <f t="shared" si="325"/>
        <v>0</v>
      </c>
      <c r="BAP74" s="195">
        <f t="shared" si="325"/>
        <v>0</v>
      </c>
      <c r="BAQ74" s="253">
        <f t="shared" ref="BAQ74:BAQ98" si="328">+SUM(BAL74:BAP74)</f>
        <v>8.916423791720117</v>
      </c>
      <c r="BAR74" s="195">
        <f t="shared" si="325"/>
        <v>5.9294012004373178</v>
      </c>
      <c r="BAS74" s="195">
        <f t="shared" si="325"/>
        <v>0</v>
      </c>
      <c r="BAT74" s="195">
        <f t="shared" si="325"/>
        <v>0.46051323052478133</v>
      </c>
      <c r="BAU74" s="195">
        <f t="shared" si="325"/>
        <v>0</v>
      </c>
      <c r="BAV74" s="195">
        <f t="shared" si="325"/>
        <v>1.4965455043001166</v>
      </c>
      <c r="BAW74" s="253">
        <f t="shared" ref="BAW74:BAW98" si="329">+SUM(BAR74:BAV74)</f>
        <v>7.8864599352622156</v>
      </c>
      <c r="BAX74" s="195">
        <f t="shared" si="325"/>
        <v>7.2829849999999974E-2</v>
      </c>
      <c r="BAY74" s="195">
        <f t="shared" si="325"/>
        <v>12.1875</v>
      </c>
      <c r="BAZ74" s="195">
        <f t="shared" si="325"/>
        <v>0.92446189067055384</v>
      </c>
      <c r="BBA74" s="195">
        <f t="shared" si="325"/>
        <v>0</v>
      </c>
      <c r="BBB74" s="253">
        <f t="shared" ref="BBB74:BBB98" si="330">+SUM(BAX74:BBA74)</f>
        <v>13.184791740670553</v>
      </c>
      <c r="BBC74" s="253">
        <f t="shared" ref="BBC74:BBC99" si="331">+BAF74+BAK74+BAQ74+BAW74+BBB74</f>
        <v>34.244949607652885</v>
      </c>
      <c r="BBD74" s="195">
        <f t="shared" ref="BBD74:BBZ74" si="332">+BBD75</f>
        <v>2.0320790994460642</v>
      </c>
      <c r="BBE74" s="195">
        <f t="shared" si="332"/>
        <v>0</v>
      </c>
      <c r="BBF74" s="195">
        <f t="shared" si="332"/>
        <v>5.1183069999999983E-2</v>
      </c>
      <c r="BBG74" s="195">
        <f t="shared" si="332"/>
        <v>0</v>
      </c>
      <c r="BBH74" s="195">
        <f t="shared" si="332"/>
        <v>0.48353765999999992</v>
      </c>
      <c r="BBI74" s="253">
        <f t="shared" ref="BBI74:BBI98" si="333">+SUM(BBD74:BBH74)</f>
        <v>2.5667998294460643</v>
      </c>
      <c r="BBJ74" s="195">
        <f t="shared" si="332"/>
        <v>0.26018367000000009</v>
      </c>
      <c r="BBK74" s="195">
        <f t="shared" si="332"/>
        <v>0</v>
      </c>
      <c r="BBL74" s="195">
        <f t="shared" si="332"/>
        <v>0.99063035999999993</v>
      </c>
      <c r="BBM74" s="195">
        <f t="shared" si="332"/>
        <v>0</v>
      </c>
      <c r="BBN74" s="195">
        <f t="shared" si="332"/>
        <v>5.2608273918295918</v>
      </c>
      <c r="BBO74" s="253">
        <f t="shared" ref="BBO74:BBO98" si="334">+SUM(BBJ74:BBN74)</f>
        <v>6.5116414218295917</v>
      </c>
      <c r="BBP74" s="195">
        <f t="shared" si="332"/>
        <v>1.9151759797376093</v>
      </c>
      <c r="BBQ74" s="195">
        <f t="shared" si="332"/>
        <v>2.8456409068557023E-2</v>
      </c>
      <c r="BBR74" s="195">
        <f t="shared" si="332"/>
        <v>1.0141691400000001</v>
      </c>
      <c r="BBS74" s="195">
        <f t="shared" si="332"/>
        <v>0</v>
      </c>
      <c r="BBT74" s="195">
        <f t="shared" si="332"/>
        <v>0.15094605000000005</v>
      </c>
      <c r="BBU74" s="253">
        <f t="shared" ref="BBU74:BBU99" si="335">+SUM(BBP74:BBT74)</f>
        <v>3.1087475788061667</v>
      </c>
      <c r="BBV74" s="195">
        <f t="shared" si="332"/>
        <v>1.5470669698859347E-4</v>
      </c>
      <c r="BBW74" s="195">
        <f t="shared" si="332"/>
        <v>4.0586411200000008</v>
      </c>
      <c r="BBX74" s="195">
        <f t="shared" si="332"/>
        <v>1.8609360908454811</v>
      </c>
      <c r="BBY74" s="195">
        <f t="shared" si="332"/>
        <v>1.2062492900000004</v>
      </c>
      <c r="BBZ74" s="195">
        <f t="shared" si="332"/>
        <v>0.14693609037900873</v>
      </c>
      <c r="BCA74" s="253">
        <f t="shared" ref="BCA74:BCA98" si="336">+SUM(BBV74:BBZ74)</f>
        <v>7.2729172979214791</v>
      </c>
      <c r="BCB74" s="253">
        <f t="shared" ref="BCB74:BCB98" si="337">+BBI74+BBO74+BBU74+BCA74</f>
        <v>19.460106128003304</v>
      </c>
      <c r="BCC74" s="195">
        <f t="shared" ref="BCC74:BCL74" si="338">+BCC75</f>
        <v>2.5179834703790087</v>
      </c>
      <c r="BCD74" s="195">
        <f t="shared" si="338"/>
        <v>0.72835274005830908</v>
      </c>
      <c r="BCE74" s="195">
        <f t="shared" si="338"/>
        <v>0</v>
      </c>
      <c r="BCF74" s="195">
        <f t="shared" si="338"/>
        <v>0</v>
      </c>
      <c r="BCG74" s="195">
        <f t="shared" si="338"/>
        <v>7.9647899999999994E-2</v>
      </c>
      <c r="BCH74" s="253">
        <f t="shared" ref="BCH74:BCH98" si="339">+SUM(BCC74:BCG74)</f>
        <v>3.3259841104373176</v>
      </c>
      <c r="BCI74" s="195">
        <f t="shared" si="338"/>
        <v>0.65716442999999991</v>
      </c>
      <c r="BCJ74" s="195">
        <f t="shared" si="338"/>
        <v>3.4309255099999993</v>
      </c>
      <c r="BCK74" s="195">
        <f t="shared" si="338"/>
        <v>0</v>
      </c>
      <c r="BCL74" s="195">
        <f t="shared" si="338"/>
        <v>0.93143489067055374</v>
      </c>
      <c r="BCM74" s="253">
        <f t="shared" si="271"/>
        <v>5.0195248306705533</v>
      </c>
      <c r="BCN74" s="195">
        <v>5.2441511700000012</v>
      </c>
      <c r="BCO74" s="195">
        <v>1.11242</v>
      </c>
      <c r="BCP74" s="195">
        <v>2.6183003399999998</v>
      </c>
      <c r="BCQ74" s="195">
        <v>0.51808582000000003</v>
      </c>
      <c r="BCR74" s="195">
        <v>0.30098844999999996</v>
      </c>
      <c r="BCS74" s="253">
        <f t="shared" ref="BCS74:BCS99" si="340">+SUM(BCN74:BCR74)</f>
        <v>9.7939457800000014</v>
      </c>
      <c r="BCT74" s="195">
        <v>0.87242654000000008</v>
      </c>
      <c r="BCU74" s="195"/>
      <c r="BCV74" s="195">
        <v>0.12790334</v>
      </c>
      <c r="BCW74" s="195"/>
      <c r="BCX74" s="253">
        <f t="shared" ref="BCX74:BCX106" si="341">SUM(BCT74:BCW74)</f>
        <v>1.00032988</v>
      </c>
      <c r="BCY74" s="253"/>
      <c r="BCZ74" s="253">
        <v>0.31442307927346935</v>
      </c>
      <c r="BDA74" s="253">
        <f t="shared" ref="BDA74:BDA106" si="342">SUM(BCY74:BCZ74)</f>
        <v>0.31442307927346935</v>
      </c>
      <c r="BDB74" s="253">
        <f t="shared" ref="BDB74:BDB99" si="343">+BCH74+BCM74+BCS74+BCX74+BDA74</f>
        <v>19.454207680381344</v>
      </c>
      <c r="BDC74" s="253"/>
      <c r="BDD74" s="253"/>
      <c r="BDE74" s="253">
        <v>0.18542257000000001</v>
      </c>
      <c r="BDF74" s="253">
        <f t="shared" si="272"/>
        <v>0.18542257000000001</v>
      </c>
      <c r="BDG74" s="253">
        <v>2.1497979100000002</v>
      </c>
      <c r="BDH74" s="253">
        <v>3.1306256600000002</v>
      </c>
      <c r="BDI74" s="253">
        <v>0.23147814000000003</v>
      </c>
      <c r="BDJ74" s="253">
        <v>1.30072308</v>
      </c>
      <c r="BDK74" s="253">
        <v>0.61032140000000001</v>
      </c>
      <c r="BDL74" s="253">
        <f t="shared" ref="BDL74:BDL106" si="344">SUM(BDG74:BDK74)</f>
        <v>7.4229461900000002</v>
      </c>
      <c r="BDM74" s="253"/>
      <c r="BDN74" s="253"/>
      <c r="BDO74" s="253">
        <v>6.797699549999999</v>
      </c>
      <c r="BDP74" s="253"/>
      <c r="BDQ74" s="253">
        <f t="shared" ref="BDQ74:BDQ106" si="345">SUM(BDM74:BDP74)</f>
        <v>6.797699549999999</v>
      </c>
      <c r="BDR74" s="253">
        <v>0.68801973999999999</v>
      </c>
      <c r="BDS74" s="253">
        <v>11.404806034985423</v>
      </c>
      <c r="BDT74" s="253">
        <v>0</v>
      </c>
      <c r="BDU74" s="253">
        <v>1.7088706695043732</v>
      </c>
      <c r="BDV74" s="253">
        <v>0</v>
      </c>
      <c r="BDW74" s="253">
        <f t="shared" ref="BDW74:BDW99" si="346">+SUM(BDR74:BDV74)</f>
        <v>13.801696444489796</v>
      </c>
      <c r="BDX74" s="253">
        <v>2.5035559999999997</v>
      </c>
      <c r="BDY74" s="253">
        <v>0.92232394055393585</v>
      </c>
      <c r="BDZ74" s="253">
        <v>0</v>
      </c>
      <c r="BEA74" s="253">
        <v>0</v>
      </c>
      <c r="BEB74" s="253">
        <v>0.54384886880466465</v>
      </c>
      <c r="BEC74" s="253">
        <f t="shared" ref="BEC74:BEC99" si="347">+SUM(BDX74:BEB74)</f>
        <v>3.9697288093586001</v>
      </c>
      <c r="BED74" s="253">
        <f t="shared" ref="BED74:BED99" si="348">+BDF74+BDL74+BDQ74+BDW74+BEC74</f>
        <v>32.177493563848394</v>
      </c>
      <c r="BEE74" s="253">
        <v>1.8876350500000001</v>
      </c>
      <c r="BEF74" s="253">
        <v>0</v>
      </c>
      <c r="BEG74" s="253">
        <v>0.13270832944606414</v>
      </c>
      <c r="BEH74" s="253">
        <v>2.9784469999999997E-2</v>
      </c>
      <c r="BEI74" s="253">
        <f t="shared" ref="BEI74:BEI99" si="349">+SUM(BEE74:BEH74)</f>
        <v>2.0501278494460644</v>
      </c>
      <c r="BEJ74" s="253">
        <v>3.5017118116618069</v>
      </c>
      <c r="BEK74" s="253">
        <v>2.55577436</v>
      </c>
      <c r="BEL74" s="253">
        <v>0</v>
      </c>
      <c r="BEM74" s="253">
        <v>0</v>
      </c>
      <c r="BEN74" s="253">
        <v>0</v>
      </c>
      <c r="BEO74" s="253">
        <f t="shared" ref="BEO74:BEO99" si="350">+SUM(BEJ74:BEN74)</f>
        <v>6.0574861716618074</v>
      </c>
      <c r="BEP74" s="253">
        <v>5.5912690005539361</v>
      </c>
      <c r="BEQ74" s="253">
        <v>1.2579919400000004</v>
      </c>
      <c r="BER74" s="253">
        <v>0.21479412000000001</v>
      </c>
      <c r="BES74" s="253">
        <v>3.0767247813411079E-2</v>
      </c>
      <c r="BET74" s="253">
        <v>16.893254729999999</v>
      </c>
      <c r="BEU74" s="253">
        <f t="shared" si="273"/>
        <v>23.988077038367344</v>
      </c>
      <c r="BEV74" s="253">
        <v>0.25362226999999987</v>
      </c>
      <c r="BEW74" s="253">
        <v>0</v>
      </c>
      <c r="BEX74" s="253">
        <v>7.2388160000000021E-2</v>
      </c>
      <c r="BEY74" s="253">
        <v>0.80383081020408165</v>
      </c>
      <c r="BEZ74" s="253">
        <v>0</v>
      </c>
      <c r="BFA74" s="253">
        <f t="shared" ref="BFA74:BFA99" si="351">+SUM(BEV74:BEZ74)</f>
        <v>1.1298412402040816</v>
      </c>
      <c r="BFB74" s="253">
        <v>0</v>
      </c>
      <c r="BFC74" s="253">
        <f t="shared" ref="BFC74:BFC99" si="352">+SUM(BFB74)</f>
        <v>0</v>
      </c>
      <c r="BFD74" s="253">
        <f t="shared" si="274"/>
        <v>33.225532299679294</v>
      </c>
      <c r="BFE74" s="253">
        <v>0.27340678973760935</v>
      </c>
      <c r="BFF74" s="253">
        <v>0</v>
      </c>
      <c r="BFG74" s="253">
        <v>0</v>
      </c>
      <c r="BFH74" s="253">
        <v>0.20880664000000013</v>
      </c>
      <c r="BFI74" s="253">
        <f t="shared" ref="BFI74:BFI99" si="353">+SUM(BFE74:BFH74)</f>
        <v>0.4822134297376095</v>
      </c>
      <c r="BFJ74" s="253">
        <v>0</v>
      </c>
      <c r="BFK74" s="253">
        <v>0.86092119950437307</v>
      </c>
      <c r="BFL74" s="253">
        <v>0</v>
      </c>
      <c r="BFM74" s="253">
        <v>9.1776858499183656E-2</v>
      </c>
      <c r="BFN74" s="253">
        <v>0</v>
      </c>
      <c r="BFO74" s="253">
        <f t="shared" ref="BFO74:BFO99" si="354">+SUM(BFJ74:BFN74)</f>
        <v>0.95269805800355667</v>
      </c>
      <c r="BFP74" s="253">
        <v>0.17322075072886298</v>
      </c>
      <c r="BFQ74" s="253">
        <v>6.8795453578425656</v>
      </c>
      <c r="BFR74" s="253">
        <v>0</v>
      </c>
      <c r="BFS74" s="253">
        <v>0.41408649959183685</v>
      </c>
      <c r="BFT74" s="253">
        <v>23.910934769766762</v>
      </c>
      <c r="BFU74" s="253">
        <f t="shared" si="275"/>
        <v>31.377787377930026</v>
      </c>
      <c r="BFV74" s="253">
        <v>5.8784300228149764</v>
      </c>
      <c r="BFW74" s="253">
        <v>1.5569743606413995</v>
      </c>
      <c r="BFX74" s="253">
        <v>0.29931139999999995</v>
      </c>
      <c r="BFY74" s="253">
        <v>0</v>
      </c>
      <c r="BFZ74" s="253">
        <v>1.0706000000000004E-2</v>
      </c>
      <c r="BGA74" s="253">
        <f t="shared" ref="BGA74:BGA99" si="355">+SUM(BFV74:BFZ74)</f>
        <v>7.7454217834563757</v>
      </c>
      <c r="BGB74" s="253">
        <v>1.9602689297959177</v>
      </c>
      <c r="BGC74" s="253">
        <v>0.17086852000000002</v>
      </c>
      <c r="BGD74" s="253">
        <v>1.8915665366744456</v>
      </c>
      <c r="BGE74" s="253">
        <f t="shared" ref="BGE74:BGE99" si="356">+SUM(BGB74:BGD74)</f>
        <v>4.0227039864703631</v>
      </c>
      <c r="BGF74" s="253">
        <f t="shared" si="276"/>
        <v>44.580824635597935</v>
      </c>
      <c r="BGG74" s="253">
        <v>3.0393199999999999E-3</v>
      </c>
      <c r="BGH74" s="253">
        <v>0</v>
      </c>
      <c r="BGI74" s="253">
        <f t="shared" ref="BGI74:BGI99" si="357">+SUM(BGG74:BGH74)</f>
        <v>3.0393199999999999E-3</v>
      </c>
      <c r="BGJ74" s="253">
        <v>1.8403215800000001</v>
      </c>
      <c r="BGK74" s="253">
        <v>0</v>
      </c>
      <c r="BGL74" s="253">
        <v>0</v>
      </c>
      <c r="BGM74" s="253">
        <v>0</v>
      </c>
      <c r="BGN74" s="253">
        <v>1.8351283302332364</v>
      </c>
      <c r="BGO74" s="253">
        <f t="shared" ref="BGO74:BGO99" si="358">+SUM(BGJ74:BGN74)</f>
        <v>3.6754499102332367</v>
      </c>
      <c r="BGP74" s="253">
        <v>0</v>
      </c>
      <c r="BGQ74" s="253">
        <v>1.5540729900000003</v>
      </c>
      <c r="BGR74" s="253">
        <v>0</v>
      </c>
      <c r="BGS74" s="253">
        <v>5.6790110911661822</v>
      </c>
      <c r="BGT74" s="253">
        <v>0</v>
      </c>
      <c r="BGU74" s="253">
        <f t="shared" ref="BGU74:BGU99" si="359">+SUM(BGP74:BGT74)</f>
        <v>7.233084081166183</v>
      </c>
      <c r="BGV74" s="253">
        <v>14.683625620000003</v>
      </c>
      <c r="BGW74" s="253">
        <v>0</v>
      </c>
      <c r="BGX74" s="253">
        <v>0</v>
      </c>
      <c r="BGY74" s="253">
        <v>0.41739697999999997</v>
      </c>
      <c r="BGZ74" s="253">
        <v>0</v>
      </c>
      <c r="BHA74" s="253">
        <f t="shared" ref="BHA74:BHA99" si="360">+SUM(BGV74:BGZ74)</f>
        <v>15.101022600000002</v>
      </c>
      <c r="BHB74" s="253">
        <v>1.5929670821590085</v>
      </c>
      <c r="BHC74" s="253">
        <v>0</v>
      </c>
      <c r="BHD74" s="253">
        <v>12.1875</v>
      </c>
      <c r="BHE74" s="253">
        <v>0.78439904956268225</v>
      </c>
      <c r="BHF74" s="253">
        <v>0</v>
      </c>
      <c r="BHG74" s="253">
        <f t="shared" ref="BHG74:BHG99" si="361">+SUM(BHB74:BHF74)</f>
        <v>14.56486613172169</v>
      </c>
      <c r="BHH74" s="253">
        <f t="shared" ref="BHH74:BHH99" si="362">+BGI74+BGO74+BGU74+BHA74+BHG74</f>
        <v>40.577462043121116</v>
      </c>
      <c r="BHI74" s="253">
        <v>0</v>
      </c>
      <c r="BHJ74" s="253">
        <v>1.8118918396501458</v>
      </c>
      <c r="BHK74" s="253">
        <v>0</v>
      </c>
      <c r="BHL74" s="253">
        <v>5.0515779999999989E-2</v>
      </c>
      <c r="BHM74" s="253">
        <f t="shared" ref="BHM74:BHM99" si="363">+SUM(BHI74:BHL74)</f>
        <v>1.8624076196501458</v>
      </c>
      <c r="BHN74" s="253">
        <v>0.30997454000000002</v>
      </c>
      <c r="BHO74" s="253">
        <v>0.14124506000000003</v>
      </c>
      <c r="BHP74" s="253">
        <v>0</v>
      </c>
      <c r="BHQ74" s="253">
        <v>0</v>
      </c>
      <c r="BHR74" s="253">
        <v>0.67562749000000011</v>
      </c>
      <c r="BHS74" s="253">
        <f t="shared" ref="BHS74:BHS99" si="364">+SUM(BHN74:BHR74)</f>
        <v>1.1268470900000001</v>
      </c>
      <c r="BHT74" s="253">
        <v>5.1386992000583094</v>
      </c>
      <c r="BHU74" s="253">
        <v>0.8494082848587563</v>
      </c>
      <c r="BHV74" s="253">
        <v>0</v>
      </c>
      <c r="BHW74" s="253">
        <v>0</v>
      </c>
      <c r="BHX74" s="253">
        <v>0.67394610999999982</v>
      </c>
      <c r="BHY74" s="253">
        <f t="shared" ref="BHY74:BHY99" si="365">+SUM(BHT74:BHX74)</f>
        <v>6.6620535949170661</v>
      </c>
      <c r="BHZ74" s="253">
        <v>0.43958216000000006</v>
      </c>
      <c r="BIA74" s="253">
        <v>0</v>
      </c>
      <c r="BIB74" s="253">
        <v>1.6774749892419822</v>
      </c>
      <c r="BIC74" s="253">
        <v>0</v>
      </c>
      <c r="BID74" s="253">
        <v>3.7753065802332362</v>
      </c>
      <c r="BIE74" s="253">
        <f t="shared" ref="BIE74:BIE99" si="366">+SUM(BHZ74:BID74)</f>
        <v>5.8923637294752185</v>
      </c>
      <c r="BIF74" s="253">
        <v>1.6065461699999999</v>
      </c>
      <c r="BIG74" s="253">
        <f t="shared" ref="BIG74:BIG99" si="367">+SUM(BIF74)</f>
        <v>1.6065461699999999</v>
      </c>
      <c r="BIH74" s="253">
        <f t="shared" ref="BIH74:BIH99" si="368">+BHM74+BHS74+BHY74+BIE74+BIG74</f>
        <v>17.150218204042432</v>
      </c>
      <c r="BII74" s="253">
        <v>1.1159297700583091</v>
      </c>
      <c r="BIJ74" s="253">
        <v>0.62154766956268215</v>
      </c>
      <c r="BIK74" s="253">
        <v>0</v>
      </c>
      <c r="BIL74" s="253">
        <v>0</v>
      </c>
      <c r="BIM74" s="253">
        <f t="shared" ref="BIM74:BIM99" si="369">+SUM(BII74:BIL74)</f>
        <v>1.7374774396209913</v>
      </c>
      <c r="BIN74" s="253">
        <v>0.5396571</v>
      </c>
      <c r="BIO74" s="253">
        <v>0</v>
      </c>
      <c r="BIP74" s="253">
        <v>2.1893195600000008</v>
      </c>
      <c r="BIQ74" s="253">
        <v>0</v>
      </c>
      <c r="BIR74" s="253">
        <v>0</v>
      </c>
      <c r="BIS74" s="253">
        <f t="shared" ref="BIS74:BIS99" si="370">+SUM(BIN74:BIR74)</f>
        <v>2.7289766600000007</v>
      </c>
      <c r="BIT74" s="253">
        <v>2.6758159893586009</v>
      </c>
      <c r="BIU74" s="253">
        <v>2.1189929607580176</v>
      </c>
      <c r="BIV74" s="253">
        <v>0.56924408999999987</v>
      </c>
      <c r="BIW74" s="253">
        <v>1.4058661299999997</v>
      </c>
      <c r="BIX74" s="253">
        <v>0.28221358000000002</v>
      </c>
      <c r="BIY74" s="253">
        <f t="shared" ref="BIY74:BIY99" si="371">+SUM(BIT74:BIX74)</f>
        <v>7.0521327501166171</v>
      </c>
      <c r="BIZ74" s="253">
        <v>0.47057964034985489</v>
      </c>
      <c r="BJA74" s="253">
        <v>0</v>
      </c>
      <c r="BJB74" s="253">
        <v>5.9791670553935854E-2</v>
      </c>
      <c r="BJC74" s="253">
        <v>0</v>
      </c>
      <c r="BJD74" s="253">
        <f t="shared" ref="BJD74:BJD99" si="372">+SUM(BIZ74:BJC74)</f>
        <v>0.53037131090379075</v>
      </c>
      <c r="BJE74" s="253">
        <v>5.6414740524781334E-2</v>
      </c>
      <c r="BJF74" s="253">
        <v>0</v>
      </c>
      <c r="BJG74" s="253">
        <v>0.375737423174621</v>
      </c>
      <c r="BJH74" s="253">
        <v>0</v>
      </c>
      <c r="BJI74" s="253">
        <f t="shared" ref="BJI74:BJI99" si="373">+SUM(BJE74:BJH74)</f>
        <v>0.43215216369940235</v>
      </c>
      <c r="BJJ74" s="253">
        <f t="shared" ref="BJJ74:BJJ99" si="374">+BIM74+BIS74+BIY74+BJD74+BJI74</f>
        <v>12.481110324340802</v>
      </c>
      <c r="BJK74" s="253">
        <f t="shared" si="277"/>
        <v>367.55488617421503</v>
      </c>
      <c r="BJL74" s="253">
        <v>0.16009652000000002</v>
      </c>
      <c r="BJM74" s="253">
        <v>0</v>
      </c>
      <c r="BJN74" s="253">
        <v>2.1735838702623904</v>
      </c>
      <c r="BJO74" s="253">
        <v>0.77800078023323604</v>
      </c>
      <c r="BJP74" s="253">
        <v>0.22926980000000005</v>
      </c>
      <c r="BJQ74" s="253">
        <f t="shared" ref="BJQ74:BJQ99" si="375">+SUM(BJL74:BJP74)</f>
        <v>3.3409509704956264</v>
      </c>
      <c r="BJR74" s="253">
        <v>1.1634326105247816</v>
      </c>
      <c r="BJS74" s="253">
        <v>0</v>
      </c>
      <c r="BJT74" s="253">
        <v>0</v>
      </c>
      <c r="BJU74" s="253">
        <v>0</v>
      </c>
      <c r="BJV74" s="253">
        <v>5.7849501895626831</v>
      </c>
      <c r="BJW74" s="253">
        <f t="shared" ref="BJW74:BJW99" si="376">+SUM(BJR74:BJV74)</f>
        <v>6.9483828000874652</v>
      </c>
      <c r="BJX74" s="253">
        <v>0</v>
      </c>
      <c r="BJY74" s="253">
        <v>0.67971141023323622</v>
      </c>
      <c r="BJZ74" s="253">
        <v>0</v>
      </c>
      <c r="BKA74" s="253">
        <v>11.896420613702624</v>
      </c>
      <c r="BKB74" s="253">
        <f t="shared" ref="BKB74:BKB99" si="377">+SUM(BJX74:BKA74)</f>
        <v>12.576132023935861</v>
      </c>
      <c r="BKC74" s="253">
        <v>1.7463756193586002</v>
      </c>
      <c r="BKD74" s="253">
        <v>1.3967515899999998</v>
      </c>
      <c r="BKE74" s="253">
        <v>0.21557097999999991</v>
      </c>
      <c r="BKF74" s="253">
        <v>0.91235532061224489</v>
      </c>
      <c r="BKG74" s="253">
        <v>0.53082894460641405</v>
      </c>
      <c r="BKH74" s="253">
        <f t="shared" ref="BKH74:BKH99" si="378">+SUM(BKC74:BKG74)</f>
        <v>4.8018824545772585</v>
      </c>
      <c r="BKI74" s="253">
        <f t="shared" ref="BKI74:BKI98" si="379">+BJQ74+BJW74+BKB74+BKH74</f>
        <v>27.667348249096214</v>
      </c>
      <c r="BKJ74" s="253">
        <v>0</v>
      </c>
      <c r="BKK74" s="253">
        <v>0</v>
      </c>
      <c r="BKL74" s="253">
        <v>1.0844097699999997</v>
      </c>
      <c r="BKM74" s="253">
        <v>0</v>
      </c>
      <c r="BKN74" s="253">
        <v>0.14825459037900873</v>
      </c>
      <c r="BKO74" s="253">
        <f t="shared" ref="BKO74:BKO99" si="380">+SUM(BKJ74:BKN74)</f>
        <v>1.2326643603790084</v>
      </c>
      <c r="BKP74" s="253">
        <v>1.0644951594752183</v>
      </c>
      <c r="BKQ74" s="253">
        <v>0.47735497000000005</v>
      </c>
      <c r="BKR74" s="253">
        <v>0.704822967755102</v>
      </c>
      <c r="BKS74" s="253">
        <v>1.5967175499999993</v>
      </c>
      <c r="BKT74" s="253">
        <v>0</v>
      </c>
      <c r="BKU74" s="253">
        <f t="shared" ref="BKU74:BKU99" si="381">+SUM(BKP74:BKT74)</f>
        <v>3.8433906472303194</v>
      </c>
      <c r="BKV74" s="253">
        <v>4.8998417409621</v>
      </c>
      <c r="BKW74" s="253">
        <v>0.79145902000000001</v>
      </c>
      <c r="BKX74" s="253">
        <v>14.875</v>
      </c>
      <c r="BKY74" s="253">
        <f t="shared" ref="BKY74:BKY99" si="382">+SUM(BKV74:BKX74)</f>
        <v>20.5663007609621</v>
      </c>
      <c r="BKZ74" s="253">
        <v>1.0675094176531517</v>
      </c>
      <c r="BLA74" s="253">
        <v>0</v>
      </c>
      <c r="BLB74" s="253">
        <v>0.16771738</v>
      </c>
      <c r="BLC74" s="253">
        <v>0</v>
      </c>
      <c r="BLD74" s="253">
        <v>3.3575890000000011E-2</v>
      </c>
      <c r="BLE74" s="253">
        <f t="shared" ref="BLE74:BLE99" si="383">+SUM(BKZ74:BLD74)</f>
        <v>1.2688026876531517</v>
      </c>
      <c r="BLF74" s="196">
        <f t="shared" ref="BLF74:BLF99" si="384">+BKO74+BKU74+BKY74+BLE74</f>
        <v>26.91115845622458</v>
      </c>
      <c r="BLG74" s="253">
        <v>0.80980097139941698</v>
      </c>
      <c r="BLH74" s="253">
        <v>0</v>
      </c>
      <c r="BLI74" s="253">
        <v>0</v>
      </c>
      <c r="BLJ74" s="253">
        <v>0.19399093000000017</v>
      </c>
      <c r="BLK74" s="253">
        <v>0.12236460000000009</v>
      </c>
      <c r="BLL74" s="253">
        <f t="shared" ref="BLL74:BLL99" si="385">SUM(BLG74:BLK74)</f>
        <v>1.1261565013994173</v>
      </c>
      <c r="BLM74" s="253">
        <v>0.61232597</v>
      </c>
      <c r="BLN74" s="253"/>
      <c r="BLO74" s="253">
        <v>4.864053243755103E-2</v>
      </c>
      <c r="BLP74" s="253"/>
      <c r="BLQ74" s="253"/>
      <c r="BLR74" s="196">
        <f t="shared" ref="BLR74:BLR99" si="386">SUM(BLM74:BLQ74)</f>
        <v>0.66096650243755106</v>
      </c>
      <c r="BLS74" s="253">
        <v>5.9998090399999997</v>
      </c>
      <c r="BLT74" s="253"/>
      <c r="BLU74" s="253">
        <v>0.39771849000000004</v>
      </c>
      <c r="BLV74" s="253">
        <v>9.7425390000000001E-2</v>
      </c>
      <c r="BLW74" s="253">
        <v>25.542608836942573</v>
      </c>
      <c r="BLX74" s="196">
        <f t="shared" si="278"/>
        <v>32.037561756942573</v>
      </c>
      <c r="BLY74" s="253">
        <v>4.4078009544672661</v>
      </c>
      <c r="BLZ74" s="253">
        <v>0.22047315000000003</v>
      </c>
      <c r="BMA74" s="253"/>
      <c r="BMB74" s="253">
        <v>1.031544E-2</v>
      </c>
      <c r="BMC74" s="253">
        <v>0.18302604</v>
      </c>
      <c r="BMD74" s="196">
        <f t="shared" ref="BMD74:BMD99" si="387">SUM(BLY74:BMC74)</f>
        <v>4.8216155844672661</v>
      </c>
      <c r="BME74" s="253">
        <v>1.629846629999999</v>
      </c>
      <c r="BMF74" s="253">
        <v>0.10979855000000001</v>
      </c>
      <c r="BMG74" s="253">
        <v>1.7413848523673472</v>
      </c>
      <c r="BMH74" s="196">
        <f t="shared" ref="BMH74:BMH99" si="388">SUM(BME74:BMG74)</f>
        <v>3.4810300323673462</v>
      </c>
      <c r="BMI74" s="196">
        <f t="shared" ref="BMI74:BMI99" si="389">+BLL74+BLR74+BLX74+BMD74+BMH74</f>
        <v>42.12733037761415</v>
      </c>
      <c r="BMJ74" s="253">
        <v>3.1948000000000002E-3</v>
      </c>
      <c r="BMK74" s="196">
        <f t="shared" ref="BMK74:BMK99" si="390">SUM(BMJ74)</f>
        <v>3.1948000000000002E-3</v>
      </c>
      <c r="BML74" s="253">
        <v>1.8272090699999999</v>
      </c>
      <c r="BMM74" s="253"/>
      <c r="BMN74" s="253"/>
      <c r="BMO74" s="253"/>
      <c r="BMP74" s="253">
        <v>1.8112949899999999</v>
      </c>
      <c r="BMQ74" s="196">
        <f t="shared" ref="BMQ74:BMQ99" si="391">SUM(BML74:BMP74)</f>
        <v>3.6385040599999998</v>
      </c>
      <c r="BMR74" s="253">
        <v>1.4521801500000002</v>
      </c>
      <c r="BMS74" s="253">
        <v>0.05</v>
      </c>
      <c r="BMT74" s="253"/>
      <c r="BMU74" s="253">
        <v>5.1173639800000004</v>
      </c>
      <c r="BMV74" s="253"/>
      <c r="BMW74" s="196">
        <f t="shared" ref="BMW74:BMW99" si="392">SUM(BMR74:BMV74)</f>
        <v>6.6195441300000004</v>
      </c>
      <c r="BMX74" s="253">
        <v>0.95428226999999999</v>
      </c>
      <c r="BMY74" s="253">
        <v>2.4927367500000002</v>
      </c>
      <c r="BMZ74" s="253"/>
      <c r="BNA74" s="253">
        <v>0.40721528999999995</v>
      </c>
      <c r="BNB74" s="253"/>
      <c r="BNC74" s="196">
        <f t="shared" ref="BNC74:BNC99" si="393">SUM(BMX74:BNB74)</f>
        <v>3.8542343099999998</v>
      </c>
      <c r="BND74" s="253">
        <v>1.1777791641694606</v>
      </c>
      <c r="BNE74" s="253"/>
      <c r="BNF74" s="253">
        <v>12.1875</v>
      </c>
      <c r="BNG74" s="253">
        <v>0.60412283</v>
      </c>
      <c r="BNH74" s="253"/>
      <c r="BNI74" s="196">
        <f t="shared" ref="BNI74:BNI99" si="394">SUM(BND74:BNH74)</f>
        <v>13.969401994169461</v>
      </c>
      <c r="BNJ74" s="196">
        <f t="shared" ref="BNJ74:BNJ99" si="395">+BMK74+BMQ74+BMW74+BNC74+BNI74</f>
        <v>28.084879294169461</v>
      </c>
      <c r="BNK74" s="253">
        <v>1.9692422700000001</v>
      </c>
      <c r="BNL74" s="253">
        <v>1.7978107100000003</v>
      </c>
      <c r="BNM74" s="253"/>
      <c r="BNN74" s="253">
        <v>4.9615010000000001E-2</v>
      </c>
      <c r="BNO74" s="253"/>
      <c r="BNP74" s="196">
        <f t="shared" ref="BNP74:BNP99" si="396">SUM(BNK74:BNO74)</f>
        <v>3.8166679900000005</v>
      </c>
      <c r="BNQ74" s="253">
        <v>0.33293347000000023</v>
      </c>
      <c r="BNR74" s="253"/>
      <c r="BNS74" s="253"/>
      <c r="BNT74" s="253">
        <v>0.54074194999999992</v>
      </c>
      <c r="BNU74" s="253"/>
      <c r="BNV74" s="196">
        <f t="shared" ref="BNV74:BNV99" si="397">SUM(BNQ74:BNU74)</f>
        <v>0.87367542000000009</v>
      </c>
      <c r="BNW74" s="253">
        <v>8.9755077199999995</v>
      </c>
      <c r="BNX74" s="253">
        <v>2.9556841667638497E-2</v>
      </c>
      <c r="BNY74" s="253"/>
      <c r="BNZ74" s="253">
        <v>0.54290981000000005</v>
      </c>
      <c r="BOA74" s="253"/>
      <c r="BOB74" s="196">
        <f t="shared" ref="BOB74:BOB99" si="398">SUM(BNW74:BOA74)</f>
        <v>9.5479743716676371</v>
      </c>
      <c r="BOC74" s="253">
        <v>0.40494694999999997</v>
      </c>
      <c r="BOD74" s="253">
        <v>1.6724827699999998</v>
      </c>
      <c r="BOE74" s="253">
        <v>1.9034334099999999</v>
      </c>
      <c r="BOF74" s="253">
        <v>1.80232836</v>
      </c>
      <c r="BOG74" s="253">
        <v>0.71128333999999982</v>
      </c>
      <c r="BOH74" s="196">
        <f t="shared" ref="BOH74:BOH98" si="399">SUM(BOC74:BOG74)</f>
        <v>6.4944748299999988</v>
      </c>
      <c r="BOI74" s="253"/>
      <c r="BOJ74" s="196">
        <f t="shared" ref="BOJ74:BOJ99" si="400">+BOI74</f>
        <v>0</v>
      </c>
      <c r="BOK74" s="196">
        <f t="shared" ref="BOK74:BOK99" si="401">+BNP74+BNV74+BOB74+BOH74+BOJ74</f>
        <v>20.732792611667637</v>
      </c>
      <c r="BOL74" s="253">
        <v>1.6029080300000009</v>
      </c>
      <c r="BOM74" s="253">
        <v>0.64923087000000013</v>
      </c>
      <c r="BON74" s="253"/>
      <c r="BOO74" s="196">
        <f t="shared" si="279"/>
        <v>2.2521389000000012</v>
      </c>
      <c r="BOP74" s="196">
        <v>0.48825986999999998</v>
      </c>
      <c r="BOQ74" s="196"/>
      <c r="BOR74" s="196">
        <v>1.89035482</v>
      </c>
      <c r="BOS74" s="196"/>
      <c r="BOT74" s="196"/>
      <c r="BOU74" s="196">
        <f t="shared" ref="BOU74:BOU99" si="402">SUM(BOP74:BOT74)</f>
        <v>2.37861469</v>
      </c>
      <c r="BOV74" s="196">
        <v>2.5029004299999995</v>
      </c>
      <c r="BOW74" s="196">
        <v>2.19688996</v>
      </c>
      <c r="BOX74" s="196">
        <v>0.78572434000000002</v>
      </c>
      <c r="BOY74" s="196">
        <v>1.23767677</v>
      </c>
      <c r="BOZ74" s="196"/>
      <c r="BPA74" s="196">
        <v>0.36852241000000002</v>
      </c>
      <c r="BPB74" s="196">
        <f t="shared" ref="BPB74:BPB99" si="403">SUM(BOV74:BPA74)</f>
        <v>7.0917139099999993</v>
      </c>
      <c r="BPC74" s="196">
        <v>0.28252795999999997</v>
      </c>
      <c r="BPD74" s="196">
        <v>0.26772186999999997</v>
      </c>
      <c r="BPE74" s="196"/>
      <c r="BPF74" s="196">
        <v>4.8778169999999996E-2</v>
      </c>
      <c r="BPG74" s="196">
        <f t="shared" ref="BPG74:BPG99" si="404">SUM(BPC74:BPF74)</f>
        <v>0.59902799999999989</v>
      </c>
      <c r="BPH74" s="196"/>
      <c r="BPI74" s="196"/>
      <c r="BPJ74" s="196">
        <v>0.37850191998717192</v>
      </c>
      <c r="BPK74" s="196">
        <f t="shared" ref="BPK74:BPK99" si="405">SUM(BPH74:BPJ74)</f>
        <v>0.37850191998717192</v>
      </c>
      <c r="BPL74" s="196">
        <f t="shared" ref="BPL74:BPL99" si="406">+BOO74+BOU74+BPB74+BPG74+BPK74</f>
        <v>12.699997419987174</v>
      </c>
      <c r="BPM74" s="196"/>
      <c r="BPN74" s="196"/>
      <c r="BPO74" s="196">
        <f t="shared" ref="BPO74:BPO99" si="407">SUM(BPM74:BPN74)</f>
        <v>0</v>
      </c>
      <c r="BPP74" s="196"/>
      <c r="BPQ74" s="196">
        <v>2.3443101399999997</v>
      </c>
      <c r="BPR74" s="196">
        <v>1.6531892699999999</v>
      </c>
      <c r="BPS74" s="196">
        <v>0.22141506999999994</v>
      </c>
      <c r="BPT74" s="196">
        <v>0.62910959999999994</v>
      </c>
      <c r="BPU74" s="196">
        <f t="shared" ref="BPU74:BPU98" si="408">SUM(BPP74:BPT74)</f>
        <v>4.8480240799999992</v>
      </c>
      <c r="BPV74" s="196"/>
      <c r="BPW74" s="196"/>
      <c r="BPX74" s="196"/>
      <c r="BPY74" s="196">
        <v>5.8754106000000004</v>
      </c>
      <c r="BPZ74" s="196">
        <f t="shared" si="280"/>
        <v>5.8754106000000004</v>
      </c>
      <c r="BQA74" s="196">
        <v>0.67256322000000002</v>
      </c>
      <c r="BQB74" s="196"/>
      <c r="BQC74" s="196">
        <v>12.06738618</v>
      </c>
      <c r="BQD74" s="196"/>
      <c r="BQE74" s="196">
        <v>1.6795307900000001</v>
      </c>
      <c r="BQF74" s="196">
        <f t="shared" ref="BQF74:BQF98" si="409">SUM(BQA74:BQE74)</f>
        <v>14.41948019</v>
      </c>
      <c r="BQG74" s="196">
        <v>1.1804430100000001</v>
      </c>
      <c r="BQH74" s="196">
        <v>0.18745986999999978</v>
      </c>
      <c r="BQI74" s="196">
        <v>0.90900953000000007</v>
      </c>
      <c r="BQJ74" s="196"/>
      <c r="BQK74" s="196">
        <v>0.47669776000000003</v>
      </c>
      <c r="BQL74" s="196">
        <f t="shared" ref="BQL74:BQL98" si="410">SUM(BQG74:BQK74)</f>
        <v>2.75361017</v>
      </c>
      <c r="BQM74" s="196">
        <f t="shared" si="281"/>
        <v>27.89652504</v>
      </c>
      <c r="BQN74" s="196"/>
      <c r="BQO74" s="196">
        <v>0.96698226999999959</v>
      </c>
      <c r="BQP74" s="196"/>
      <c r="BQQ74" s="196">
        <v>2.274522E-2</v>
      </c>
      <c r="BQR74" s="196">
        <f t="shared" ref="BQR74:BQR98" si="411">SUM(BQN74:BQQ74)</f>
        <v>0.9897274899999996</v>
      </c>
      <c r="BQS74" s="196">
        <v>1.3838139600000001</v>
      </c>
      <c r="BQT74" s="196">
        <v>0.66244520000000007</v>
      </c>
      <c r="BQU74" s="196">
        <v>1.4231230800000001</v>
      </c>
      <c r="BQV74" s="196"/>
      <c r="BQW74" s="196"/>
      <c r="BQX74" s="196">
        <f t="shared" ref="BQX74:BQX98" si="412">+SUM(BQS74:BQW74)</f>
        <v>3.4693822399999998</v>
      </c>
      <c r="BQY74" s="196">
        <v>3.8234103099999994</v>
      </c>
      <c r="BQZ74" s="196">
        <v>4.7116395899999999</v>
      </c>
      <c r="BRA74" s="196">
        <v>0.67531832999999997</v>
      </c>
      <c r="BRB74" s="196"/>
      <c r="BRC74" s="196">
        <v>14.906905171197113</v>
      </c>
      <c r="BRD74" s="196">
        <f t="shared" ref="BRD74:BRD99" si="413">SUM(BQY74:BRC74)</f>
        <v>24.11727340119711</v>
      </c>
      <c r="BRE74" s="196">
        <v>0.86533792999999903</v>
      </c>
      <c r="BRF74" s="196">
        <v>0.15518638000000001</v>
      </c>
      <c r="BRG74" s="196"/>
      <c r="BRH74" s="196">
        <v>2.7556910000000025E-2</v>
      </c>
      <c r="BRI74" s="196">
        <v>0.79417532999999996</v>
      </c>
      <c r="BRJ74" s="196">
        <f t="shared" ref="BRJ74:BRJ99" si="414">SUM(BRE74:BRI74)</f>
        <v>1.8422565499999988</v>
      </c>
      <c r="BRK74" s="196"/>
      <c r="BRL74" s="196"/>
      <c r="BRM74" s="196">
        <f t="shared" ref="BRM74:BRM99" si="415">SUM(BRK74:BRL74)</f>
        <v>0</v>
      </c>
      <c r="BRN74" s="196">
        <f t="shared" si="262"/>
        <v>30.41863968119711</v>
      </c>
      <c r="BRO74" s="196">
        <v>0.26754621000000001</v>
      </c>
      <c r="BRP74" s="196"/>
      <c r="BRQ74" s="196"/>
      <c r="BRR74" s="196">
        <f t="shared" ref="BRR74:BRR99" si="416">SUM(BRO74:BRQ74)</f>
        <v>0.26754621000000001</v>
      </c>
      <c r="BRS74" s="196"/>
      <c r="BRT74" s="196">
        <v>0.29392393999999999</v>
      </c>
      <c r="BRU74" s="196">
        <v>0.61335853000000007</v>
      </c>
      <c r="BRV74" s="196"/>
      <c r="BRW74" s="196">
        <v>4.7560773228571329E-2</v>
      </c>
      <c r="BRX74" s="196">
        <f t="shared" ref="BRX74:BRX99" si="417">SUM(BRS74:BRW74)</f>
        <v>0.95484324322857139</v>
      </c>
      <c r="BRY74" s="196"/>
      <c r="BRZ74" s="196">
        <v>1.5306989999999899E-2</v>
      </c>
      <c r="BSA74" s="196">
        <v>6.8194175999999995</v>
      </c>
      <c r="BSB74" s="196"/>
      <c r="BSC74" s="196">
        <v>25.920981883846359</v>
      </c>
      <c r="BSD74" s="196">
        <f t="shared" ref="BSD74:BSD99" si="418">SUM(BRY74:BSC74)</f>
        <v>32.755706473846359</v>
      </c>
      <c r="BSE74" s="196">
        <v>2.3578907793002926</v>
      </c>
      <c r="BSF74" s="196">
        <v>1.3034646200000002</v>
      </c>
      <c r="BSG74" s="196">
        <v>1.58272831</v>
      </c>
      <c r="BSH74" s="196">
        <v>0.20212456000000001</v>
      </c>
      <c r="BSI74" s="196"/>
      <c r="BSJ74" s="196">
        <f t="shared" ref="BSJ74:BSJ99" si="419">SUM(BSE74:BSI74)</f>
        <v>5.4462082693002927</v>
      </c>
      <c r="BSK74" s="196">
        <v>1.7879662500000002</v>
      </c>
      <c r="BSL74" s="196"/>
      <c r="BSM74" s="196">
        <v>0.16276982000000001</v>
      </c>
      <c r="BSN74" s="196">
        <v>1.7088898321400001</v>
      </c>
      <c r="BSO74" s="196">
        <f t="shared" ref="BSO74:BSO99" si="420">SUM(BSK74:BSN74)</f>
        <v>3.6596259021400002</v>
      </c>
      <c r="BSP74" s="196">
        <f t="shared" ref="BSP74:BSP99" si="421">+BRR74+BRX74+BSD74+BSJ74+BSO74</f>
        <v>43.083930098515225</v>
      </c>
      <c r="BSQ74" s="196">
        <v>2.5375700000000003E-3</v>
      </c>
      <c r="BSR74" s="196">
        <f t="shared" ref="BSR74:BSR99" si="422">SUM(BSQ74)</f>
        <v>2.5375700000000003E-3</v>
      </c>
      <c r="BSS74" s="196">
        <v>1.2713060900000002</v>
      </c>
      <c r="BST74" s="196">
        <v>0.48919776999999998</v>
      </c>
      <c r="BSU74" s="196"/>
      <c r="BSV74" s="196"/>
      <c r="BSW74" s="196"/>
      <c r="BSX74" s="196">
        <f t="shared" ref="BSX74:BSX99" si="423">SUM(BSS74:BSW74)</f>
        <v>1.76050386</v>
      </c>
      <c r="BSY74" s="196"/>
      <c r="BSZ74" s="196">
        <v>3.0890939999999998</v>
      </c>
      <c r="BTA74" s="196">
        <v>0.14256616000000003</v>
      </c>
      <c r="BTB74" s="196"/>
      <c r="BTC74" s="196">
        <v>5.4744222699999998</v>
      </c>
      <c r="BTD74" s="196">
        <f t="shared" ref="BTD74:BTD99" si="424">SUM(BSY74:BTC74)</f>
        <v>8.7060824299999986</v>
      </c>
      <c r="BTE74" s="196">
        <v>0.93554092999999994</v>
      </c>
      <c r="BTF74" s="196">
        <v>2.2857169599999998</v>
      </c>
      <c r="BTG74" s="196"/>
      <c r="BTH74" s="196"/>
      <c r="BTI74" s="196">
        <v>0.59209778000000002</v>
      </c>
      <c r="BTJ74" s="196">
        <f t="shared" ref="BTJ74:BTJ99" si="425">SUM(BTE74:BTI74)</f>
        <v>3.8133556699999995</v>
      </c>
      <c r="BTK74" s="196">
        <v>1.1165780361463558</v>
      </c>
      <c r="BTL74" s="196">
        <v>2.5956010000000002E-2</v>
      </c>
      <c r="BTM74" s="196"/>
      <c r="BTN74" s="196">
        <v>12.1875</v>
      </c>
      <c r="BTO74" s="196">
        <v>0.61908523999999998</v>
      </c>
      <c r="BTP74" s="196">
        <f t="shared" ref="BTP74:BTP99" si="426">SUM(BTK74:BTO74)</f>
        <v>13.949119286146356</v>
      </c>
      <c r="BTQ74" s="196">
        <f t="shared" ref="BTQ74:BTQ99" si="427">+BSR74+BSX74+BTD74+BTJ74+BTP74</f>
        <v>28.231598816146352</v>
      </c>
      <c r="BTR74" s="196">
        <v>2.2387166299999999</v>
      </c>
      <c r="BTS74" s="196"/>
      <c r="BTT74" s="196">
        <v>1.80135424</v>
      </c>
      <c r="BTU74" s="196"/>
      <c r="BTV74" s="196">
        <f t="shared" ref="BTV74:BTV99" si="428">SUM(BTR74:BTU74)</f>
        <v>4.0400708700000001</v>
      </c>
      <c r="BTW74" s="196">
        <v>0.28719792999999999</v>
      </c>
      <c r="BTX74" s="196"/>
      <c r="BTY74" s="196">
        <v>4.4946510000000037E-2</v>
      </c>
      <c r="BTZ74" s="196"/>
      <c r="BUA74" s="196"/>
      <c r="BUB74" s="196">
        <f t="shared" ref="BUB74:BUB99" si="429">SUM(BTW74:BUA74)</f>
        <v>0.33214444000000004</v>
      </c>
      <c r="BUC74" s="196">
        <v>7.9583930700000005</v>
      </c>
      <c r="BUD74" s="196">
        <v>0.46162663019825073</v>
      </c>
      <c r="BUE74" s="196">
        <v>0.60244915391370268</v>
      </c>
      <c r="BUF74" s="196"/>
      <c r="BUG74" s="196"/>
      <c r="BUH74" s="196">
        <f t="shared" ref="BUH74:BUH99" si="430">SUM(BUC74:BUG74)</f>
        <v>9.0224688541119544</v>
      </c>
      <c r="BUI74" s="196">
        <v>0.55534591999999994</v>
      </c>
      <c r="BUJ74" s="196">
        <v>0.33908844999999999</v>
      </c>
      <c r="BUK74" s="196"/>
      <c r="BUL74" s="196"/>
      <c r="BUM74" s="196">
        <v>3.5844339900000004</v>
      </c>
      <c r="BUN74" s="196">
        <f t="shared" ref="BUN74:BUN99" si="431">SUM(BUI74:BUM74)</f>
        <v>4.4788683599999999</v>
      </c>
      <c r="BUO74" s="196">
        <v>2.4009258</v>
      </c>
      <c r="BUP74" s="196">
        <v>0.6521693999999999</v>
      </c>
      <c r="BUQ74" s="196">
        <f t="shared" ref="BUQ74:BUQ99" si="432">SUM(BUO74:BUP74)</f>
        <v>3.0530952</v>
      </c>
      <c r="BUR74" s="196">
        <f t="shared" ref="BUR74:BUR99" si="433">+BTV74+BUB74+BUH74+BUN74+BUQ74</f>
        <v>20.926647724111955</v>
      </c>
      <c r="BUS74" s="196">
        <v>0.97972369000000004</v>
      </c>
      <c r="BUT74" s="196">
        <v>0.63465627999999996</v>
      </c>
      <c r="BUU74" s="196"/>
      <c r="BUV74" s="196">
        <f t="shared" ref="BUV74:BUV99" si="434">SUM(BUS74:BUU74)</f>
        <v>1.6143799699999999</v>
      </c>
      <c r="BUW74" s="196">
        <v>0.28588302000000004</v>
      </c>
      <c r="BUX74" s="196">
        <v>0.16322675999999997</v>
      </c>
      <c r="BUY74" s="196">
        <v>1.6542944199999998</v>
      </c>
      <c r="BUZ74" s="196">
        <v>3.4146330000000003E-2</v>
      </c>
      <c r="BVA74" s="196"/>
      <c r="BVB74" s="196">
        <f t="shared" ref="BVB74:BVB98" si="435">+SUM(BUW74:BVA74)</f>
        <v>2.1375505299999999</v>
      </c>
      <c r="BVC74" s="196">
        <v>0.63265853999999999</v>
      </c>
      <c r="BVD74" s="196">
        <v>1.7660591500000002</v>
      </c>
      <c r="BVE74" s="196">
        <v>2.2191722199999995</v>
      </c>
      <c r="BVF74" s="196">
        <v>0.55668614999999999</v>
      </c>
      <c r="BVG74" s="196">
        <v>1.1034130099999999</v>
      </c>
      <c r="BVH74" s="196">
        <f t="shared" ref="BVH74:BVH98" si="436">+SUM(BVC74:BVG74)</f>
        <v>6.2779890699999994</v>
      </c>
      <c r="BVI74" s="196">
        <v>0.50850284999999984</v>
      </c>
      <c r="BVJ74" s="196">
        <v>7.2509450000000017E-2</v>
      </c>
      <c r="BVK74" s="196"/>
      <c r="BVL74" s="196">
        <v>0.25592042000000004</v>
      </c>
      <c r="BVM74" s="196"/>
      <c r="BVN74" s="196">
        <f t="shared" ref="BVN74:BVN98" si="437">+SUM(BVI74:BVM74)</f>
        <v>0.83693271999999985</v>
      </c>
      <c r="BVO74" s="196">
        <v>4.541046E-2</v>
      </c>
      <c r="BVP74" s="196"/>
      <c r="BVQ74" s="196"/>
      <c r="BVR74" s="196">
        <v>0.32665097067102783</v>
      </c>
      <c r="BVS74" s="196"/>
      <c r="BVT74" s="196">
        <f t="shared" ref="BVT74:BVT99" si="438">+SUM(BVO74:BVS74)</f>
        <v>0.37206143067102782</v>
      </c>
      <c r="BVU74" s="196">
        <f t="shared" ref="BVU74:BVU98" si="439">+BUV74+BVB74+BVH74+BVN74+BVT74</f>
        <v>11.238913720671027</v>
      </c>
      <c r="BVV74" s="196">
        <f t="shared" si="282"/>
        <v>320.01976148940088</v>
      </c>
      <c r="BVW74" s="196"/>
      <c r="BVX74" s="196"/>
      <c r="BVY74" s="196"/>
      <c r="BVZ74" s="196">
        <v>2.19194025</v>
      </c>
      <c r="BWA74" s="196">
        <v>0.94816881000000053</v>
      </c>
      <c r="BWB74" s="196">
        <f t="shared" si="283"/>
        <v>3.1401090600000003</v>
      </c>
      <c r="BWC74" s="196">
        <v>0.80055147000000004</v>
      </c>
      <c r="BWD74" s="196"/>
      <c r="BWE74" s="196"/>
      <c r="BWF74" s="196"/>
      <c r="BWG74" s="196"/>
      <c r="BWH74" s="196">
        <f t="shared" ref="BWH74:BWH98" si="440">+SUM(BWC74:BWG74)</f>
        <v>0.80055147000000004</v>
      </c>
      <c r="BWI74" s="196"/>
      <c r="BWJ74" s="196">
        <v>5.8322735900000007</v>
      </c>
      <c r="BWK74" s="196">
        <f>0.66369094+0.0018034</f>
        <v>0.66549433999999996</v>
      </c>
      <c r="BWL74" s="196"/>
      <c r="BWM74" s="196">
        <v>14.343466619999999</v>
      </c>
      <c r="BWN74" s="196">
        <f t="shared" ref="BWN74:BWN98" si="441">+SUM(BWI74:BWM74)</f>
        <v>20.841234549999999</v>
      </c>
      <c r="BWO74" s="196">
        <v>1.6658553500000002</v>
      </c>
      <c r="BWP74" s="196"/>
      <c r="BWQ74" s="196">
        <v>1.2077424499999803</v>
      </c>
      <c r="BWR74" s="196">
        <v>0.17094044999999983</v>
      </c>
      <c r="BWS74" s="196">
        <v>0.89957445000000003</v>
      </c>
      <c r="BWT74" s="196">
        <f t="shared" ref="BWT74:BWT98" si="442">+SUM(BWO74:BWS74)</f>
        <v>3.9441126999999803</v>
      </c>
      <c r="BWU74" s="196">
        <v>0.84090264000000003</v>
      </c>
      <c r="BWV74" s="196">
        <f t="shared" si="284"/>
        <v>0.84090264000000003</v>
      </c>
      <c r="BWW74" s="196">
        <f t="shared" si="285"/>
        <v>29.566910419999978</v>
      </c>
      <c r="BWX74" s="196"/>
      <c r="BWY74" s="196"/>
      <c r="BWZ74" s="196">
        <v>0.81214531000000001</v>
      </c>
      <c r="BXA74" s="196"/>
      <c r="BXB74" s="196">
        <f t="shared" ref="BXB74:BXB98" si="443">+SUM(BWX74:BXA74)</f>
        <v>0.81214531000000001</v>
      </c>
      <c r="BXC74" s="196">
        <v>0.26499077999999998</v>
      </c>
      <c r="BXD74" s="196">
        <v>0.93385340999999988</v>
      </c>
      <c r="BXE74" s="196">
        <v>0.39701323000000022</v>
      </c>
      <c r="BXF74" s="196">
        <v>0.45217369000000002</v>
      </c>
      <c r="BXG74" s="196">
        <v>1.3259203899999996</v>
      </c>
      <c r="BXH74" s="196">
        <f t="shared" ref="BXH74:BXH98" si="444">+SUM(BXC74:BXG74)</f>
        <v>3.3739514999999995</v>
      </c>
      <c r="BXI74" s="196"/>
      <c r="BXJ74" s="196">
        <v>3.1556547400000001</v>
      </c>
      <c r="BXK74" s="196"/>
      <c r="BXL74" s="196">
        <v>4.8822677499999996</v>
      </c>
      <c r="BXM74" s="196">
        <v>15.51379766</v>
      </c>
      <c r="BXN74" s="196">
        <f t="shared" ref="BXN74:BXN98" si="445">+SUM(BXI74:BXM74)</f>
        <v>23.551720150000001</v>
      </c>
      <c r="BXO74" s="196"/>
      <c r="BXP74" s="196">
        <v>0.90351849999999945</v>
      </c>
      <c r="BXQ74" s="196"/>
      <c r="BXR74" s="196">
        <v>0.14630133000000006</v>
      </c>
      <c r="BXS74" s="196"/>
      <c r="BXT74" s="196">
        <f t="shared" ref="BXT74:BXT99" si="446">+SUM(BXO74:BXS74)</f>
        <v>1.0498198299999995</v>
      </c>
      <c r="BXU74" s="196">
        <f t="shared" ref="BXU74:BXU98" si="447">+BXB74+BXH74+BXN74+BXT74</f>
        <v>28.787636790000001</v>
      </c>
      <c r="BXV74" s="196">
        <f>1.05799525+0.00444796</f>
        <v>1.0624432100000001</v>
      </c>
      <c r="BXW74" s="196"/>
      <c r="BXX74" s="196"/>
      <c r="BXY74" s="196">
        <f t="shared" ref="BXY74:BXY99" si="448">+SUM(BXV74:BXX74)</f>
        <v>1.0624432100000001</v>
      </c>
      <c r="BXZ74" s="196">
        <v>8.7376229999999985E-2</v>
      </c>
      <c r="BYA74" s="196">
        <v>0.69446436999999994</v>
      </c>
      <c r="BYB74" s="196"/>
      <c r="BYC74" s="196">
        <v>4.4723640000000016E-2</v>
      </c>
      <c r="BYD74" s="196"/>
      <c r="BYE74" s="196">
        <f t="shared" ref="BYE74:BYE98" si="449">+SUM(BXZ74:BYD74)</f>
        <v>0.82656423999999995</v>
      </c>
      <c r="BYF74" s="196">
        <v>0.47283498000000002</v>
      </c>
      <c r="BYG74" s="196">
        <v>6.6815210200000008</v>
      </c>
      <c r="BYH74" s="196"/>
      <c r="BYI74" s="196">
        <v>0.38367008999999996</v>
      </c>
      <c r="BYJ74" s="196">
        <v>23.51243255</v>
      </c>
      <c r="BYK74" s="196">
        <f t="shared" ref="BYK74:BYK98" si="450">+SUM(BYF74:BYJ74)</f>
        <v>31.050458640000002</v>
      </c>
      <c r="BYL74" s="196">
        <v>5.666851919738856</v>
      </c>
      <c r="BYM74" s="196">
        <v>1.5245851400000001</v>
      </c>
      <c r="BYN74" s="196">
        <v>0.17936113999999984</v>
      </c>
      <c r="BYO74" s="196"/>
      <c r="BYP74" s="196">
        <v>9.8715799999999979E-3</v>
      </c>
      <c r="BYQ74" s="196">
        <f t="shared" ref="BYQ74:BYQ98" si="451">+SUM(BYL74:BYP74)</f>
        <v>7.3806697797388567</v>
      </c>
      <c r="BYR74" s="196">
        <v>1.6597270299999991</v>
      </c>
      <c r="BYS74" s="196">
        <v>0.15590239</v>
      </c>
      <c r="BYT74" s="196"/>
      <c r="BYU74" s="196">
        <v>1.5502747974051359</v>
      </c>
      <c r="BYV74" s="196">
        <f t="shared" ref="BYV74:BYV98" si="452">+SUM(BYR74:BYU74)</f>
        <v>3.3659042174051352</v>
      </c>
      <c r="BYW74" s="196">
        <f t="shared" ref="BYW74:BYW98" si="453">+BXY74+BYE74+BYK74+BYQ74+BYV74</f>
        <v>43.686040087144001</v>
      </c>
      <c r="BYX74" s="196">
        <v>2.4666800000000002E-3</v>
      </c>
      <c r="BYY74" s="196">
        <f t="shared" ref="BYY74:BYY98" si="454">+BYX74</f>
        <v>2.4666800000000002E-3</v>
      </c>
      <c r="BYZ74" s="196">
        <v>1.1852278900000004</v>
      </c>
      <c r="BZA74" s="196">
        <v>0.40064126</v>
      </c>
      <c r="BZB74" s="196"/>
      <c r="BZC74" s="196"/>
      <c r="BZD74" s="196"/>
      <c r="BZE74" s="196">
        <f t="shared" ref="BZE74:BZE98" si="455">+SUM(BYZ74:BZD74)</f>
        <v>1.5858691500000004</v>
      </c>
      <c r="BZF74" s="196">
        <v>3.0262450400000009</v>
      </c>
      <c r="BZG74" s="196">
        <v>0.12816993999999995</v>
      </c>
      <c r="BZH74" s="196"/>
      <c r="BZI74" s="196"/>
      <c r="BZJ74" s="196">
        <f t="shared" ref="BZJ74:BZJ98" si="456">+SUM(BZF74:BZI74)</f>
        <v>3.1544149800000008</v>
      </c>
      <c r="BZK74" s="196">
        <v>7.0541511200000002</v>
      </c>
      <c r="BZL74" s="196"/>
      <c r="BZM74" s="196">
        <v>2.0804478900000003</v>
      </c>
      <c r="BZN74" s="196"/>
      <c r="BZO74" s="196"/>
      <c r="BZP74" s="196">
        <f t="shared" ref="BZP74:BZP98" si="457">+SUM(BZK74:BZO74)</f>
        <v>9.1345990100000005</v>
      </c>
      <c r="BZQ74" s="196">
        <f t="shared" ref="BZQ74:BZQ98" si="458">+BYY74+BZE74+BZJ74+BZP74</f>
        <v>13.877349820000003</v>
      </c>
      <c r="BZR74" s="196">
        <f t="shared" ref="BZR74:BZR98" si="459">+BWW74+BXU74+BYW74+BZQ74</f>
        <v>115.91793711714399</v>
      </c>
      <c r="BZS74" s="197"/>
      <c r="BZT74" s="197"/>
      <c r="BZU74" s="197"/>
      <c r="BZV74" s="197"/>
      <c r="BZW74" s="197"/>
      <c r="BZX74" s="197"/>
      <c r="BZY74" s="197"/>
      <c r="BZZ74" s="197"/>
      <c r="CAA74" s="197"/>
      <c r="CAB74" s="197"/>
      <c r="CAC74" s="197"/>
      <c r="CAD74" s="197"/>
      <c r="CAE74" s="197"/>
      <c r="CAF74" s="197"/>
      <c r="CAG74" s="197"/>
      <c r="CAH74" s="197"/>
      <c r="CAI74" s="197"/>
      <c r="CAJ74" s="197"/>
      <c r="CAK74" s="198"/>
      <c r="CAL74" s="198"/>
      <c r="CAM74" s="198"/>
      <c r="CAN74" s="198"/>
      <c r="CAO74" s="198"/>
      <c r="CAP74" s="198"/>
      <c r="CAQ74" s="198"/>
      <c r="CAR74" s="198"/>
      <c r="CAS74" s="198"/>
      <c r="CAT74" s="198"/>
      <c r="CAU74" s="198"/>
      <c r="CAV74" s="198"/>
      <c r="CAW74" s="198"/>
      <c r="CAX74" s="198"/>
      <c r="CAY74" s="198"/>
      <c r="CAZ74" s="198"/>
      <c r="CBA74" s="198"/>
      <c r="CBB74" s="198"/>
      <c r="CBC74" s="198"/>
      <c r="CBD74" s="198"/>
      <c r="CBE74" s="198"/>
      <c r="CBF74" s="198"/>
      <c r="CBG74" s="198"/>
      <c r="CBH74" s="198"/>
      <c r="CBI74" s="198"/>
      <c r="CBJ74" s="197"/>
      <c r="CBK74" s="197"/>
      <c r="CBL74" s="197"/>
      <c r="CBM74" s="197"/>
      <c r="CBN74" s="197"/>
      <c r="CBO74" s="197"/>
      <c r="CBP74" s="197"/>
      <c r="CBQ74" s="197"/>
      <c r="CBR74" s="197"/>
      <c r="CBS74" s="197"/>
      <c r="CBT74" s="197"/>
      <c r="CBU74" s="197"/>
      <c r="CBV74" s="197"/>
      <c r="CBW74" s="197"/>
      <c r="CBX74" s="197"/>
      <c r="CBY74" s="197"/>
      <c r="CBZ74" s="197"/>
      <c r="CCA74" s="197"/>
      <c r="CCB74" s="197"/>
      <c r="CCC74" s="197"/>
      <c r="CCD74" s="197"/>
      <c r="CCE74" s="197"/>
      <c r="CCF74" s="197"/>
      <c r="CCG74" s="197"/>
      <c r="CCH74" s="197"/>
      <c r="CCI74" s="197"/>
      <c r="CCJ74" s="197"/>
      <c r="CCK74" s="197"/>
      <c r="CCL74" s="197"/>
      <c r="CCM74" s="197"/>
      <c r="CCN74" s="197"/>
      <c r="CCO74" s="197"/>
      <c r="CCP74" s="197"/>
      <c r="CCQ74" s="197"/>
      <c r="CCR74" s="198"/>
      <c r="CCS74" s="198">
        <f t="shared" si="286"/>
        <v>-11.511303715900993</v>
      </c>
      <c r="CCT74" s="199"/>
    </row>
    <row r="75" spans="1:2130" s="200" customFormat="1" outlineLevel="1" x14ac:dyDescent="0.2">
      <c r="A75" s="204" t="s">
        <v>61</v>
      </c>
      <c r="B75" s="195">
        <v>11.005384040000001</v>
      </c>
      <c r="C75" s="195">
        <v>4.6989606199999994</v>
      </c>
      <c r="D75" s="195">
        <v>19.221181860000002</v>
      </c>
      <c r="E75" s="195">
        <v>8.7573079600000003</v>
      </c>
      <c r="F75" s="195">
        <v>16.35843431</v>
      </c>
      <c r="G75" s="195">
        <v>9.1881329299999983</v>
      </c>
      <c r="H75" s="195">
        <v>10.733508743838367</v>
      </c>
      <c r="I75" s="195">
        <v>3.9498914599999999</v>
      </c>
      <c r="J75" s="195">
        <v>19.230768814419651</v>
      </c>
      <c r="K75" s="195">
        <v>9.7826623698096462</v>
      </c>
      <c r="L75" s="195">
        <v>18.93592756</v>
      </c>
      <c r="M75" s="195">
        <v>10.79514799</v>
      </c>
      <c r="N75" s="195">
        <v>11.371335025509504</v>
      </c>
      <c r="O75" s="202">
        <v>143.02325964357721</v>
      </c>
      <c r="P75" s="195">
        <v>0.16276629000000001</v>
      </c>
      <c r="Q75" s="195"/>
      <c r="R75" s="195">
        <v>1.2932209099999998</v>
      </c>
      <c r="S75" s="195">
        <v>0.54173557000000006</v>
      </c>
      <c r="T75" s="195">
        <v>0.27773551000000002</v>
      </c>
      <c r="U75" s="195">
        <v>2.2754582800000001</v>
      </c>
      <c r="V75" s="195">
        <v>0.38961933999999998</v>
      </c>
      <c r="W75" s="195"/>
      <c r="X75" s="195"/>
      <c r="Y75" s="195">
        <v>1.3949999999999999E-5</v>
      </c>
      <c r="Z75" s="195">
        <v>2.6243462499999999</v>
      </c>
      <c r="AA75" s="195">
        <v>3.0139795399999998</v>
      </c>
      <c r="AB75" s="195"/>
      <c r="AC75" s="195"/>
      <c r="AD75" s="195"/>
      <c r="AE75" s="195">
        <v>0.13337832999999999</v>
      </c>
      <c r="AF75" s="195">
        <v>0.13337832999999999</v>
      </c>
      <c r="AG75" s="195">
        <v>1.9629318800000002</v>
      </c>
      <c r="AH75" s="195">
        <v>1.50525858</v>
      </c>
      <c r="AI75" s="195">
        <v>0.17828195999999999</v>
      </c>
      <c r="AJ75" s="195">
        <v>0.49512315999999995</v>
      </c>
      <c r="AK75" s="195"/>
      <c r="AL75" s="195">
        <v>4.1415955799999997</v>
      </c>
      <c r="AM75" s="195">
        <v>9.5644117299999998</v>
      </c>
      <c r="AN75" s="195">
        <v>0.18535320000000002</v>
      </c>
      <c r="AO75" s="195"/>
      <c r="AP75" s="195">
        <v>0.28466884000000003</v>
      </c>
      <c r="AQ75" s="195"/>
      <c r="AR75" s="195"/>
      <c r="AS75" s="195">
        <v>0.47002204000000003</v>
      </c>
      <c r="AT75" s="195">
        <v>1.1076684341648977</v>
      </c>
      <c r="AU75" s="195">
        <v>1.1880008500000001</v>
      </c>
      <c r="AV75" s="195"/>
      <c r="AW75" s="195">
        <v>2.295669284164898</v>
      </c>
      <c r="AX75" s="195"/>
      <c r="AY75" s="195">
        <v>1.5816522</v>
      </c>
      <c r="AZ75" s="195"/>
      <c r="BA75" s="195"/>
      <c r="BB75" s="195">
        <v>14.875</v>
      </c>
      <c r="BC75" s="195">
        <v>16.456652200000001</v>
      </c>
      <c r="BD75" s="195">
        <v>1.1670562799999999</v>
      </c>
      <c r="BE75" s="195"/>
      <c r="BF75" s="195"/>
      <c r="BG75" s="195"/>
      <c r="BH75" s="195">
        <v>3.8116860000000009E-2</v>
      </c>
      <c r="BI75" s="195">
        <v>1.2051731399999999</v>
      </c>
      <c r="BJ75" s="195">
        <v>0.15607604</v>
      </c>
      <c r="BK75" s="195">
        <v>0.15607604</v>
      </c>
      <c r="BL75" s="195">
        <v>20.583592704164897</v>
      </c>
      <c r="BM75" s="195">
        <v>0.35770117999999995</v>
      </c>
      <c r="BN75" s="195"/>
      <c r="BO75" s="195"/>
      <c r="BP75" s="195">
        <v>0.30980550000000001</v>
      </c>
      <c r="BQ75" s="195">
        <v>0.66750668000000002</v>
      </c>
      <c r="BR75" s="195">
        <v>0.31562435</v>
      </c>
      <c r="BS75" s="195"/>
      <c r="BT75" s="195"/>
      <c r="BU75" s="195">
        <v>8.2416526633469392E-2</v>
      </c>
      <c r="BV75" s="195"/>
      <c r="BW75" s="195">
        <v>0.39804087663346938</v>
      </c>
      <c r="BX75" s="195">
        <v>4.3939299999999999E-3</v>
      </c>
      <c r="BY75" s="195">
        <v>0.55046770999999994</v>
      </c>
      <c r="BZ75" s="195"/>
      <c r="CA75" s="195">
        <v>0.43887119999999996</v>
      </c>
      <c r="CB75" s="195">
        <v>9.9747769999999999E-2</v>
      </c>
      <c r="CC75" s="195">
        <v>1.0934806099999999</v>
      </c>
      <c r="CD75" s="195">
        <v>5.47895792</v>
      </c>
      <c r="CE75" s="195">
        <v>0.41135589</v>
      </c>
      <c r="CF75" s="195">
        <v>0.25679257999999999</v>
      </c>
      <c r="CG75" s="195"/>
      <c r="CH75" s="195">
        <v>6.1471063900000003</v>
      </c>
      <c r="CI75" s="195">
        <v>2.3797755499999997</v>
      </c>
      <c r="CJ75" s="195">
        <v>0.21685806776530611</v>
      </c>
      <c r="CK75" s="195"/>
      <c r="CL75" s="195">
        <v>3.547567497973764E-3</v>
      </c>
      <c r="CM75" s="195">
        <v>2.6001811852632795</v>
      </c>
      <c r="CN75" s="195">
        <v>10.90631574189675</v>
      </c>
      <c r="CO75" s="195">
        <v>4.5269200000000002E-3</v>
      </c>
      <c r="CP75" s="195">
        <v>4.5269200000000002E-3</v>
      </c>
      <c r="CQ75" s="195">
        <v>1.2886002099999998</v>
      </c>
      <c r="CR75" s="195">
        <v>0.24323535999999996</v>
      </c>
      <c r="CS75" s="195"/>
      <c r="CT75" s="195"/>
      <c r="CU75" s="195"/>
      <c r="CV75" s="195">
        <v>1.5318355699999997</v>
      </c>
      <c r="CW75" s="195">
        <v>2.4131346499999999</v>
      </c>
      <c r="CX75" s="195">
        <v>0.18505350000000001</v>
      </c>
      <c r="CY75" s="195"/>
      <c r="CZ75" s="195"/>
      <c r="DA75" s="195">
        <v>5.1450040000000009E-2</v>
      </c>
      <c r="DB75" s="195">
        <v>2.6496381900000001</v>
      </c>
      <c r="DC75" s="195">
        <v>0.12373843999999999</v>
      </c>
      <c r="DD75" s="195"/>
      <c r="DE75" s="195">
        <v>3.2258923399999997</v>
      </c>
      <c r="DF75" s="195"/>
      <c r="DG75" s="195">
        <v>0.24122342000000002</v>
      </c>
      <c r="DH75" s="195">
        <v>3.5908541999999994</v>
      </c>
      <c r="DI75" s="195">
        <v>0.12960270962084552</v>
      </c>
      <c r="DJ75" s="195"/>
      <c r="DK75" s="195"/>
      <c r="DL75" s="195">
        <v>12.1875</v>
      </c>
      <c r="DM75" s="195"/>
      <c r="DN75" s="195">
        <v>12.317102709620846</v>
      </c>
      <c r="DO75" s="195">
        <v>20.093957589620842</v>
      </c>
      <c r="DP75" s="195">
        <v>0.33330405000000013</v>
      </c>
      <c r="DQ75" s="195">
        <v>0.99033265000000004</v>
      </c>
      <c r="DR75" s="195"/>
      <c r="DS75" s="195">
        <v>6.7997699999999994E-2</v>
      </c>
      <c r="DT75" s="195">
        <v>1.3916344000000003</v>
      </c>
      <c r="DU75" s="195">
        <v>0.56921604000000003</v>
      </c>
      <c r="DV75" s="195">
        <v>0.47217148999999992</v>
      </c>
      <c r="DW75" s="195"/>
      <c r="DX75" s="195"/>
      <c r="DY75" s="195">
        <v>0.65466157999999997</v>
      </c>
      <c r="DZ75" s="195">
        <v>1.6960491100000001</v>
      </c>
      <c r="EA75" s="195">
        <v>1.1141957900000001</v>
      </c>
      <c r="EB75" s="195">
        <v>8.0825114300000014E-3</v>
      </c>
      <c r="EC75" s="195"/>
      <c r="ED75" s="195"/>
      <c r="EE75" s="195">
        <v>0.66351757999999994</v>
      </c>
      <c r="EF75" s="195">
        <v>1.7857958814300001</v>
      </c>
      <c r="EG75" s="195">
        <v>1.3846722500000002</v>
      </c>
      <c r="EH75" s="195">
        <v>0.19761728999999997</v>
      </c>
      <c r="EI75" s="195">
        <v>1.0700971600000002</v>
      </c>
      <c r="EJ75" s="195">
        <v>4.5030170564294902</v>
      </c>
      <c r="EK75" s="195">
        <v>7.1554037564294903</v>
      </c>
      <c r="EL75" s="195"/>
      <c r="EM75" s="195">
        <v>0.77147787999999995</v>
      </c>
      <c r="EN75" s="195">
        <v>0.77147787999999995</v>
      </c>
      <c r="EO75" s="195">
        <v>12.800361027859489</v>
      </c>
      <c r="EP75" s="195">
        <v>0.60964839999999998</v>
      </c>
      <c r="EQ75" s="195">
        <v>0.8720519699999999</v>
      </c>
      <c r="ER75" s="195"/>
      <c r="ES75" s="195">
        <v>1.48170037</v>
      </c>
      <c r="ET75" s="195">
        <v>0.17728737000000008</v>
      </c>
      <c r="EU75" s="195">
        <v>4.17659249</v>
      </c>
      <c r="EV75" s="195"/>
      <c r="EW75" s="195">
        <v>0.27423943999999995</v>
      </c>
      <c r="EX75" s="195"/>
      <c r="EY75" s="195">
        <v>4.6281192999999998</v>
      </c>
      <c r="EZ75" s="195"/>
      <c r="FA75" s="195">
        <v>2.1030423400000005</v>
      </c>
      <c r="FB75" s="195">
        <v>1.63434218</v>
      </c>
      <c r="FC75" s="195">
        <v>0.27146936999999999</v>
      </c>
      <c r="FD75" s="195">
        <v>0.36572445999999997</v>
      </c>
      <c r="FE75" s="195">
        <v>4.3745783500000002</v>
      </c>
      <c r="FF75" s="195">
        <v>2.2156428299999997</v>
      </c>
      <c r="FG75" s="195">
        <v>0.1481751900000001</v>
      </c>
      <c r="FH75" s="195"/>
      <c r="FI75" s="195"/>
      <c r="FJ75" s="195">
        <v>2.3638180199999996</v>
      </c>
      <c r="FK75" s="195"/>
      <c r="FL75" s="195"/>
      <c r="FM75" s="195"/>
      <c r="FN75" s="195">
        <v>0.22498164217</v>
      </c>
      <c r="FO75" s="195">
        <v>0.22498164217</v>
      </c>
      <c r="FP75" s="195">
        <v>13.073197682169999</v>
      </c>
      <c r="FQ75" s="195"/>
      <c r="FR75" s="195"/>
      <c r="FS75" s="195"/>
      <c r="FT75" s="195"/>
      <c r="FU75" s="195">
        <v>2.5363797700000004</v>
      </c>
      <c r="FV75" s="195">
        <v>0.77974266999999997</v>
      </c>
      <c r="FW75" s="195">
        <v>0.26927048999999997</v>
      </c>
      <c r="FX75" s="195">
        <v>3.5853929300000003</v>
      </c>
      <c r="FY75" s="195">
        <v>0.56264124000000004</v>
      </c>
      <c r="FZ75" s="195"/>
      <c r="GA75" s="195"/>
      <c r="GB75" s="195">
        <v>1.4289999999999999E-5</v>
      </c>
      <c r="GC75" s="195">
        <v>2.7465104699999996</v>
      </c>
      <c r="GD75" s="195">
        <v>3.3091659999999998</v>
      </c>
      <c r="GE75" s="195">
        <v>0.1155441199999999</v>
      </c>
      <c r="GF75" s="195">
        <v>0.71183991999999996</v>
      </c>
      <c r="GG75" s="195"/>
      <c r="GH75" s="195">
        <v>1.3223680500000001</v>
      </c>
      <c r="GI75" s="195"/>
      <c r="GJ75" s="195">
        <v>2.1497520899999998</v>
      </c>
      <c r="GK75" s="195">
        <v>1.92056217</v>
      </c>
      <c r="GL75" s="195">
        <v>1.6798089899999999</v>
      </c>
      <c r="GM75" s="195">
        <v>0.21052140000000003</v>
      </c>
      <c r="GN75" s="195">
        <v>0.74918280999999998</v>
      </c>
      <c r="GO75" s="195">
        <v>1.2328770000000001E-2</v>
      </c>
      <c r="GP75" s="195">
        <v>4.5724041399999997</v>
      </c>
      <c r="GQ75" s="195">
        <v>13.616715159999998</v>
      </c>
      <c r="GR75" s="195">
        <v>0.18025483</v>
      </c>
      <c r="GS75" s="195"/>
      <c r="GT75" s="195">
        <v>0.52522188000000003</v>
      </c>
      <c r="GU75" s="195"/>
      <c r="GV75" s="195"/>
      <c r="GW75" s="195">
        <v>0.70547671000000001</v>
      </c>
      <c r="GX75" s="195">
        <v>0.58154121999999997</v>
      </c>
      <c r="GY75" s="195">
        <v>0.37127352000000002</v>
      </c>
      <c r="GZ75" s="195">
        <v>0.80058816049142867</v>
      </c>
      <c r="HA75" s="195">
        <v>1.5713624000000004</v>
      </c>
      <c r="HB75" s="195"/>
      <c r="HC75" s="195">
        <v>3.3247653004914293</v>
      </c>
      <c r="HD75" s="195">
        <v>1.8355412900000001</v>
      </c>
      <c r="HE75" s="195">
        <v>1.1579000000000001E-2</v>
      </c>
      <c r="HF75" s="195"/>
      <c r="HG75" s="195"/>
      <c r="HH75" s="195">
        <v>14.875</v>
      </c>
      <c r="HI75" s="195">
        <v>16.722120289999999</v>
      </c>
      <c r="HJ75" s="195">
        <v>1.4996918999999991</v>
      </c>
      <c r="HK75" s="195">
        <v>1.069808E-2</v>
      </c>
      <c r="HL75" s="195"/>
      <c r="HM75" s="195"/>
      <c r="HN75" s="195">
        <v>9.6890630000000005E-2</v>
      </c>
      <c r="HO75" s="195">
        <v>1.6072806099999992</v>
      </c>
      <c r="HP75" s="195">
        <v>0.15552591000000002</v>
      </c>
      <c r="HQ75" s="195"/>
      <c r="HR75" s="195">
        <v>3.1544099999999999E-3</v>
      </c>
      <c r="HS75" s="195">
        <v>0.15868032000000001</v>
      </c>
      <c r="HT75" s="195">
        <v>22.599667630491428</v>
      </c>
      <c r="HU75" s="195">
        <v>0.35273734999999995</v>
      </c>
      <c r="HV75" s="195"/>
      <c r="HW75" s="195">
        <v>0.35273734999999995</v>
      </c>
      <c r="HX75" s="195"/>
      <c r="HY75" s="195">
        <v>0.65407501000000001</v>
      </c>
      <c r="HZ75" s="195"/>
      <c r="IA75" s="195"/>
      <c r="IB75" s="195"/>
      <c r="IC75" s="195">
        <v>0.65407501000000001</v>
      </c>
      <c r="ID75" s="195">
        <v>0.10506080000000001</v>
      </c>
      <c r="IE75" s="195"/>
      <c r="IF75" s="195"/>
      <c r="IG75" s="195">
        <v>0.97262928000000004</v>
      </c>
      <c r="IH75" s="195"/>
      <c r="II75" s="195">
        <v>1.07769008</v>
      </c>
      <c r="IJ75" s="195">
        <v>0.57259114000000011</v>
      </c>
      <c r="IK75" s="195">
        <v>1.5652229900000003</v>
      </c>
      <c r="IL75" s="195">
        <v>4.1024598499999998</v>
      </c>
      <c r="IM75" s="195">
        <v>0.37422948</v>
      </c>
      <c r="IN75" s="195">
        <v>0.29523375000000007</v>
      </c>
      <c r="IO75" s="195">
        <v>6.9097372100000012</v>
      </c>
      <c r="IP75" s="195">
        <v>0.17506831000000003</v>
      </c>
      <c r="IQ75" s="195">
        <v>2.4284437400000001</v>
      </c>
      <c r="IR75" s="195"/>
      <c r="IS75" s="195">
        <v>0.20126469</v>
      </c>
      <c r="IT75" s="195">
        <v>2.8982569607580162E-3</v>
      </c>
      <c r="IU75" s="195">
        <v>2.807674996960758</v>
      </c>
      <c r="IV75" s="195">
        <v>11.801914646960761</v>
      </c>
      <c r="IW75" s="195">
        <v>0.14306567999999981</v>
      </c>
      <c r="IX75" s="195">
        <v>1.37359546</v>
      </c>
      <c r="IY75" s="195">
        <v>0.29851440999999995</v>
      </c>
      <c r="IZ75" s="195"/>
      <c r="JA75" s="195"/>
      <c r="JB75" s="195">
        <v>1.8151755499999997</v>
      </c>
      <c r="JC75" s="195"/>
      <c r="JD75" s="195">
        <v>2.4232627599999996</v>
      </c>
      <c r="JE75" s="195"/>
      <c r="JF75" s="195">
        <v>0.21341056999999999</v>
      </c>
      <c r="JG75" s="195"/>
      <c r="JH75" s="195">
        <v>2.6366733299999998</v>
      </c>
      <c r="JI75" s="195">
        <v>0.10005329</v>
      </c>
      <c r="JJ75" s="195">
        <v>9.546404E-2</v>
      </c>
      <c r="JK75" s="195">
        <v>3.7031216099999984</v>
      </c>
      <c r="JL75" s="195"/>
      <c r="JM75" s="195"/>
      <c r="JN75" s="195">
        <v>3.8986389399999983</v>
      </c>
      <c r="JO75" s="195">
        <v>0.292609124</v>
      </c>
      <c r="JP75" s="195"/>
      <c r="JQ75" s="195"/>
      <c r="JR75" s="195"/>
      <c r="JS75" s="195">
        <v>12.1875</v>
      </c>
      <c r="JT75" s="195">
        <v>12.480109124</v>
      </c>
      <c r="JU75" s="195"/>
      <c r="JV75" s="195"/>
      <c r="JW75" s="195">
        <v>20.830596943999996</v>
      </c>
      <c r="JX75" s="195"/>
      <c r="JY75" s="195">
        <v>0.33196561000000008</v>
      </c>
      <c r="JZ75" s="195">
        <v>0.59684906999999998</v>
      </c>
      <c r="KA75" s="195">
        <v>0.92881468000000011</v>
      </c>
      <c r="KB75" s="195">
        <v>6.4971210000000001E-2</v>
      </c>
      <c r="KC75" s="195"/>
      <c r="KD75" s="195"/>
      <c r="KE75" s="195">
        <v>0.48354978000000004</v>
      </c>
      <c r="KF75" s="195"/>
      <c r="KG75" s="195">
        <v>0.5485209900000001</v>
      </c>
      <c r="KH75" s="195">
        <v>0.73773208000000001</v>
      </c>
      <c r="KI75" s="195">
        <v>2.2164558599999995</v>
      </c>
      <c r="KJ75" s="195">
        <v>0.45522920999999994</v>
      </c>
      <c r="KK75" s="195">
        <v>1.814087E-2</v>
      </c>
      <c r="KL75" s="195"/>
      <c r="KM75" s="195">
        <v>3.4275580199999993</v>
      </c>
      <c r="KN75" s="195">
        <v>0.81079444000000001</v>
      </c>
      <c r="KO75" s="195">
        <v>1.0171800999999998</v>
      </c>
      <c r="KP75" s="195">
        <v>0.28304208999999997</v>
      </c>
      <c r="KQ75" s="195"/>
      <c r="KR75" s="195">
        <v>1.3429856599999996</v>
      </c>
      <c r="KS75" s="195">
        <v>3.4540022899999996</v>
      </c>
      <c r="KT75" s="195">
        <v>5.1044361</v>
      </c>
      <c r="KU75" s="195"/>
      <c r="KV75" s="195">
        <v>9.6769399999999992E-2</v>
      </c>
      <c r="KW75" s="195">
        <v>5.2012055000000004</v>
      </c>
      <c r="KX75" s="195">
        <v>13.560101479999998</v>
      </c>
      <c r="KY75" s="195">
        <v>0.85946667999999993</v>
      </c>
      <c r="KZ75" s="195">
        <v>0.81428801000000006</v>
      </c>
      <c r="LA75" s="195">
        <v>1.67375469</v>
      </c>
      <c r="LB75" s="195">
        <v>9.2259759999999996E-2</v>
      </c>
      <c r="LC75" s="195">
        <v>8.6766120000000099E-2</v>
      </c>
      <c r="LD75" s="195">
        <v>0.19939654000000001</v>
      </c>
      <c r="LE75" s="195">
        <v>4.043414359999999</v>
      </c>
      <c r="LF75" s="195">
        <v>0.24959145000000013</v>
      </c>
      <c r="LG75" s="195">
        <v>4.6714282299999992</v>
      </c>
      <c r="LH75" s="195"/>
      <c r="LI75" s="195"/>
      <c r="LJ75" s="195">
        <v>2.2943896499999994</v>
      </c>
      <c r="LK75" s="195">
        <v>1.70920586</v>
      </c>
      <c r="LL75" s="195">
        <v>0.35018995000000003</v>
      </c>
      <c r="LM75" s="195">
        <v>4.3537854599999992</v>
      </c>
      <c r="LN75" s="195">
        <v>1.3614540400000001</v>
      </c>
      <c r="LO75" s="195">
        <v>1.4790551599999997</v>
      </c>
      <c r="LP75" s="195">
        <v>0.14475544000000001</v>
      </c>
      <c r="LQ75" s="195"/>
      <c r="LR75" s="195"/>
      <c r="LS75" s="195">
        <v>2.9852646399999996</v>
      </c>
      <c r="LT75" s="195"/>
      <c r="LU75" s="195"/>
      <c r="LV75" s="195"/>
      <c r="LW75" s="195">
        <v>0.21228656000000007</v>
      </c>
      <c r="LX75" s="195"/>
      <c r="LY75" s="195">
        <v>0.21228656000000007</v>
      </c>
      <c r="LZ75" s="195">
        <v>13.89651958</v>
      </c>
      <c r="MA75" s="195">
        <v>183.32735191716409</v>
      </c>
      <c r="MB75" s="195">
        <v>0.18380076000000001</v>
      </c>
      <c r="MC75" s="195"/>
      <c r="MD75" s="195"/>
      <c r="ME75" s="195">
        <v>2.3742311900000002</v>
      </c>
      <c r="MF75" s="195">
        <v>2.5580319500000002</v>
      </c>
      <c r="MG75" s="195">
        <v>1.7231744499999999</v>
      </c>
      <c r="MH75" s="195"/>
      <c r="MI75" s="195">
        <v>0.20927934000000001</v>
      </c>
      <c r="MJ75" s="195"/>
      <c r="MK75" s="195"/>
      <c r="ML75" s="195">
        <v>1.9324537899999998</v>
      </c>
      <c r="MM75" s="195">
        <v>1.3699999999999999E-5</v>
      </c>
      <c r="MN75" s="195">
        <v>3.4390090100000004</v>
      </c>
      <c r="MO75" s="202"/>
      <c r="MP75" s="202">
        <v>0.74562048999999986</v>
      </c>
      <c r="MQ75" s="202">
        <v>2.0133688899999997</v>
      </c>
      <c r="MR75" s="202">
        <v>6.1980120899999998</v>
      </c>
      <c r="MS75" s="202">
        <v>1.8774751500000002</v>
      </c>
      <c r="MT75" s="202">
        <v>6.3583349999999997E-2</v>
      </c>
      <c r="MU75" s="202">
        <v>1.7543638200000002</v>
      </c>
      <c r="MV75" s="202">
        <v>0.22386615999999998</v>
      </c>
      <c r="MW75" s="202">
        <v>3.9192884800000005</v>
      </c>
      <c r="MX75" s="202">
        <v>0.91359659999999998</v>
      </c>
      <c r="MY75" s="202">
        <v>0.16909221000000002</v>
      </c>
      <c r="MZ75" s="202">
        <v>1.0826888100000001</v>
      </c>
      <c r="NA75" s="195">
        <v>15.69047512</v>
      </c>
      <c r="NB75" s="195"/>
      <c r="NC75" s="195"/>
      <c r="ND75" s="195">
        <v>0.82546607000000005</v>
      </c>
      <c r="NE75" s="195">
        <v>0.82546607000000005</v>
      </c>
      <c r="NF75" s="195">
        <v>3.4452360000000001E-2</v>
      </c>
      <c r="NG75" s="195"/>
      <c r="NH75" s="195">
        <v>0.83579473999999976</v>
      </c>
      <c r="NI75" s="195">
        <v>0.83127656000000005</v>
      </c>
      <c r="NJ75" s="195">
        <v>0.7894803031499853</v>
      </c>
      <c r="NK75" s="195">
        <v>2.4910039631499852</v>
      </c>
      <c r="NL75" s="195">
        <v>2.077985</v>
      </c>
      <c r="NM75" s="195"/>
      <c r="NN75" s="195">
        <v>1.76083071</v>
      </c>
      <c r="NO75" s="195">
        <v>1.052636E-2</v>
      </c>
      <c r="NP75" s="195">
        <v>0.30768888999999999</v>
      </c>
      <c r="NQ75" s="195">
        <v>4.1570309600000002</v>
      </c>
      <c r="NR75" s="195"/>
      <c r="NS75" s="195">
        <v>18.025089010000002</v>
      </c>
      <c r="NT75" s="195"/>
      <c r="NU75" s="195"/>
      <c r="NV75" s="195">
        <v>0.18869358999999997</v>
      </c>
      <c r="NW75" s="195">
        <v>18.213782600000002</v>
      </c>
      <c r="NX75" s="195">
        <v>25.687283593149989</v>
      </c>
      <c r="NY75" s="195">
        <v>0.44823915000000003</v>
      </c>
      <c r="NZ75" s="195"/>
      <c r="OA75" s="195"/>
      <c r="OB75" s="195">
        <v>0.44823915000000003</v>
      </c>
      <c r="OC75" s="195">
        <v>0.65301388999999999</v>
      </c>
      <c r="OD75" s="195"/>
      <c r="OE75" s="195"/>
      <c r="OF75" s="195"/>
      <c r="OG75" s="195">
        <v>0.10612893866040816</v>
      </c>
      <c r="OH75" s="195">
        <v>0.75914282866040816</v>
      </c>
      <c r="OI75" s="195">
        <v>4.0559300000000001E-3</v>
      </c>
      <c r="OJ75" s="195"/>
      <c r="OK75" s="195">
        <v>1.09971631</v>
      </c>
      <c r="OL75" s="195">
        <v>0.35362715</v>
      </c>
      <c r="OM75" s="195">
        <v>0.44426948000000005</v>
      </c>
      <c r="ON75" s="195">
        <v>1.90166887</v>
      </c>
      <c r="OO75" s="195">
        <v>1.3894929299999996</v>
      </c>
      <c r="OP75" s="195">
        <v>4.3647829048113156</v>
      </c>
      <c r="OQ75" s="195"/>
      <c r="OR75" s="195">
        <v>0.32176638000000002</v>
      </c>
      <c r="OS75" s="195"/>
      <c r="OT75" s="195">
        <v>6.0760422148113147</v>
      </c>
      <c r="OU75" s="195">
        <v>2.6913554799999995</v>
      </c>
      <c r="OV75" s="195"/>
      <c r="OW75" s="195">
        <v>0.19135501000000002</v>
      </c>
      <c r="OX75" s="195"/>
      <c r="OY75" s="195">
        <v>2.24038646938776E-3</v>
      </c>
      <c r="OZ75" s="195">
        <v>2.8849508764693872</v>
      </c>
      <c r="PA75" s="195">
        <v>12.070043939941112</v>
      </c>
      <c r="PB75" s="195">
        <v>0.11736999999999959</v>
      </c>
      <c r="PC75" s="195">
        <v>1.56376169</v>
      </c>
      <c r="PD75" s="195">
        <v>0.41139576999999994</v>
      </c>
      <c r="PE75" s="195"/>
      <c r="PF75" s="195"/>
      <c r="PG75" s="195">
        <v>2.0925274599999995</v>
      </c>
      <c r="PH75" s="195">
        <v>1.8652707899999998</v>
      </c>
      <c r="PI75" s="195">
        <v>0.59761957999999993</v>
      </c>
      <c r="PJ75" s="195">
        <v>0.23321335000000001</v>
      </c>
      <c r="PK75" s="195"/>
      <c r="PL75" s="195">
        <v>2.69610372</v>
      </c>
      <c r="PM75" s="195">
        <v>0.23913371999999997</v>
      </c>
      <c r="PN75" s="195">
        <v>9.4995889999999999E-2</v>
      </c>
      <c r="PO75" s="195">
        <v>4.1010682799999998</v>
      </c>
      <c r="PP75" s="195"/>
      <c r="PQ75" s="195"/>
      <c r="PR75" s="195">
        <v>4.4351978899999995</v>
      </c>
      <c r="PS75" s="195">
        <v>0.34684827550000003</v>
      </c>
      <c r="PT75" s="195"/>
      <c r="PU75" s="195"/>
      <c r="PV75" s="195"/>
      <c r="PW75" s="195">
        <v>12.1875</v>
      </c>
      <c r="PX75" s="195">
        <v>12.534348275499999</v>
      </c>
      <c r="PY75" s="195">
        <v>21.7568183755</v>
      </c>
      <c r="PZ75" s="195"/>
      <c r="QA75" s="195">
        <v>0.31365588</v>
      </c>
      <c r="QB75" s="195">
        <v>0.96943239999999997</v>
      </c>
      <c r="QC75" s="195"/>
      <c r="QD75" s="195">
        <v>1.2830882799999999</v>
      </c>
      <c r="QE75" s="195">
        <v>6.0440520000000005E-2</v>
      </c>
      <c r="QF75" s="195"/>
      <c r="QG75" s="195">
        <v>0.47052883000000006</v>
      </c>
      <c r="QH75" s="195"/>
      <c r="QI75" s="195"/>
      <c r="QJ75" s="195">
        <v>0.53096935000000012</v>
      </c>
      <c r="QK75" s="195">
        <v>4.33353959</v>
      </c>
      <c r="QL75" s="195">
        <v>0.44070072999999998</v>
      </c>
      <c r="QM75" s="195">
        <v>0.22576884889915452</v>
      </c>
      <c r="QN75" s="195"/>
      <c r="QO75" s="195"/>
      <c r="QP75" s="195">
        <v>5.0000091688991546</v>
      </c>
      <c r="QQ75" s="195">
        <v>1.97846191</v>
      </c>
      <c r="QR75" s="195">
        <v>0.39969233999999998</v>
      </c>
      <c r="QS75" s="195">
        <v>0.39535201000000003</v>
      </c>
      <c r="QT75" s="195">
        <v>1.09880201</v>
      </c>
      <c r="QU75" s="195">
        <v>2.1805849899999998</v>
      </c>
      <c r="QV75" s="195">
        <v>6.0528932599999994</v>
      </c>
      <c r="QW75" s="195"/>
      <c r="QX75" s="195">
        <v>3.1853210499999993</v>
      </c>
      <c r="QY75" s="195">
        <v>0.11329522</v>
      </c>
      <c r="QZ75" s="195">
        <v>3.2986162699999992</v>
      </c>
      <c r="RA75" s="195">
        <v>16.165576328899153</v>
      </c>
      <c r="RB75" s="195">
        <v>1.0717715400000001</v>
      </c>
      <c r="RC75" s="195">
        <v>0.76889319999999994</v>
      </c>
      <c r="RD75" s="195">
        <v>1.84066474</v>
      </c>
      <c r="RE75" s="195">
        <v>9.0229179999999992E-2</v>
      </c>
      <c r="RF75" s="195">
        <v>8.7698120000000102E-2</v>
      </c>
      <c r="RG75" s="195">
        <v>0.19581088999999999</v>
      </c>
      <c r="RH75" s="195">
        <v>4.1998315799999997</v>
      </c>
      <c r="RI75" s="195">
        <v>0.22106628</v>
      </c>
      <c r="RJ75" s="195">
        <v>4.7946360499999994</v>
      </c>
      <c r="RK75" s="195"/>
      <c r="RL75" s="195"/>
      <c r="RM75" s="195">
        <v>2.4588316300000002</v>
      </c>
      <c r="RN75" s="195">
        <v>2.5109838399999997</v>
      </c>
      <c r="RO75" s="195">
        <v>4.9698154700000003</v>
      </c>
      <c r="RP75" s="195">
        <v>1.89843769</v>
      </c>
      <c r="RQ75" s="195">
        <v>1.66393554</v>
      </c>
      <c r="RR75" s="195">
        <v>0.17700148000000002</v>
      </c>
      <c r="RS75" s="195"/>
      <c r="RT75" s="195">
        <v>3.7393747099999999</v>
      </c>
      <c r="RU75" s="195"/>
      <c r="RV75" s="195"/>
      <c r="RW75" s="195"/>
      <c r="RX75" s="195"/>
      <c r="RY75" s="195">
        <v>0.56075046235186465</v>
      </c>
      <c r="RZ75" s="195">
        <v>0.56075046235186465</v>
      </c>
      <c r="SA75" s="195">
        <v>15.905241432351865</v>
      </c>
      <c r="SB75" s="195">
        <v>0.20537949999999999</v>
      </c>
      <c r="SC75" s="195"/>
      <c r="SD75" s="195"/>
      <c r="SE75" s="195">
        <v>2.16742911</v>
      </c>
      <c r="SF75" s="195">
        <v>2.9988367500000002</v>
      </c>
      <c r="SG75" s="195">
        <v>5.3716453600000005</v>
      </c>
      <c r="SH75" s="195">
        <v>0.79493537999999997</v>
      </c>
      <c r="SI75" s="195">
        <v>0.22958828000000001</v>
      </c>
      <c r="SJ75" s="195"/>
      <c r="SK75" s="195"/>
      <c r="SL75" s="195"/>
      <c r="SM75" s="195">
        <v>1.0245236600000001</v>
      </c>
      <c r="SN75" s="195">
        <v>3.6334075190000004</v>
      </c>
      <c r="SO75" s="195">
        <v>0.76201798000000009</v>
      </c>
      <c r="SP75" s="195"/>
      <c r="SQ75" s="195">
        <v>2.2453965600000001</v>
      </c>
      <c r="SR75" s="196">
        <v>6.6408220590000004</v>
      </c>
      <c r="SS75" s="195">
        <v>1.7098293699999998</v>
      </c>
      <c r="ST75" s="195">
        <v>6.146629E-2</v>
      </c>
      <c r="SU75" s="195">
        <v>1.84498798</v>
      </c>
      <c r="SV75" s="195">
        <v>0.24045377000000001</v>
      </c>
      <c r="SW75" s="195">
        <v>0.83966565000000004</v>
      </c>
      <c r="SX75" s="195">
        <v>4.6964030599999989</v>
      </c>
      <c r="SY75" s="195">
        <v>1.22750604</v>
      </c>
      <c r="SZ75" s="195">
        <v>1.22750604</v>
      </c>
      <c r="TA75" s="195">
        <v>18.960900178999999</v>
      </c>
      <c r="TB75" s="195"/>
      <c r="TC75" s="195"/>
      <c r="TD75" s="195">
        <v>1.20036802</v>
      </c>
      <c r="TE75" s="195"/>
      <c r="TF75" s="195">
        <v>1.20036802</v>
      </c>
      <c r="TG75" s="195">
        <v>1.0765694800000001</v>
      </c>
      <c r="TH75" s="195">
        <v>0.8672123100000001</v>
      </c>
      <c r="TI75" s="195">
        <v>0.55949957000000006</v>
      </c>
      <c r="TJ75" s="195">
        <v>2.2774709999999998</v>
      </c>
      <c r="TK75" s="195">
        <f t="shared" si="269"/>
        <v>4.7807523599999993</v>
      </c>
      <c r="TL75" s="202"/>
      <c r="TM75" s="202">
        <v>2.0655548100000001</v>
      </c>
      <c r="TN75" s="202">
        <v>9.47374000000001E-3</v>
      </c>
      <c r="TO75" s="202">
        <v>0.70750780000000002</v>
      </c>
      <c r="TP75" s="202">
        <v>0.48011313</v>
      </c>
      <c r="TQ75" s="202">
        <v>3.2626494800000003</v>
      </c>
      <c r="TR75" s="202">
        <v>17.560890690000001</v>
      </c>
      <c r="TS75" s="202"/>
      <c r="TT75" s="202"/>
      <c r="TU75" s="202">
        <v>1.382008E-2</v>
      </c>
      <c r="TV75" s="202"/>
      <c r="TW75" s="202">
        <v>17.574710769999999</v>
      </c>
      <c r="TX75" s="202">
        <v>0.4609046100000001</v>
      </c>
      <c r="TY75" s="202"/>
      <c r="TZ75" s="202"/>
      <c r="UA75" s="202"/>
      <c r="UB75" s="202">
        <v>0.4609046100000001</v>
      </c>
      <c r="UC75" s="195">
        <v>27.27938524</v>
      </c>
      <c r="UD75" s="195">
        <v>0.31265784000000002</v>
      </c>
      <c r="UE75" s="195">
        <v>0.31265784000000002</v>
      </c>
      <c r="UF75" s="195"/>
      <c r="UG75" s="195">
        <v>0.64950415999999989</v>
      </c>
      <c r="UH75" s="195"/>
      <c r="UI75" s="195"/>
      <c r="UJ75" s="195"/>
      <c r="UK75" s="195">
        <v>0.64950415999999989</v>
      </c>
      <c r="UL75" s="195">
        <v>7.7118945765714E-2</v>
      </c>
      <c r="UM75" s="195"/>
      <c r="UN75" s="195"/>
      <c r="UO75" s="195">
        <v>0.15742222</v>
      </c>
      <c r="UP75" s="195">
        <v>2.4085572599999998</v>
      </c>
      <c r="UQ75" s="195">
        <v>2.643098425765714</v>
      </c>
      <c r="UR75" s="195">
        <v>0.57743731999999992</v>
      </c>
      <c r="US75" s="195">
        <v>22.513310948139942</v>
      </c>
      <c r="UT75" s="195">
        <v>1.45073122</v>
      </c>
      <c r="UU75" s="195">
        <v>4.6652972300000002</v>
      </c>
      <c r="UV75" s="195">
        <v>0.68250441999999989</v>
      </c>
      <c r="UW75" s="195">
        <f t="shared" si="287"/>
        <v>29.889281138139943</v>
      </c>
      <c r="UX75" s="195">
        <v>0.34710250000000004</v>
      </c>
      <c r="UY75" s="195">
        <v>0.17638699000000002</v>
      </c>
      <c r="UZ75" s="195">
        <v>2.5502794399999993</v>
      </c>
      <c r="VA75" s="195"/>
      <c r="VB75" s="195">
        <v>0.19724754</v>
      </c>
      <c r="VC75" s="195">
        <v>3.2710164699999993</v>
      </c>
      <c r="VD75" s="195">
        <v>36.765558033905648</v>
      </c>
      <c r="VE75" s="195">
        <v>5.8894361200000113E-3</v>
      </c>
      <c r="VF75" s="195">
        <v>6.2800089999999795E-2</v>
      </c>
      <c r="VG75" s="195">
        <v>1.60964047</v>
      </c>
      <c r="VH75" s="195">
        <v>0.50141617999999999</v>
      </c>
      <c r="VI75" s="195"/>
      <c r="VJ75" s="195">
        <v>2.1797461761199997</v>
      </c>
      <c r="VK75" s="195"/>
      <c r="VL75" s="195">
        <v>1.93049735</v>
      </c>
      <c r="VM75" s="195">
        <v>1.2032876699999999</v>
      </c>
      <c r="VN75" s="195"/>
      <c r="VO75" s="195">
        <v>0.63097104000000004</v>
      </c>
      <c r="VP75" s="195">
        <v>3.7647560599999998</v>
      </c>
      <c r="VQ75" s="195">
        <v>1.3254835700000001</v>
      </c>
      <c r="VR75" s="195"/>
      <c r="VS75" s="195">
        <v>0.47012856000000003</v>
      </c>
      <c r="VT75" s="195">
        <v>4.1394955700000002</v>
      </c>
      <c r="VU75" s="195"/>
      <c r="VV75" s="195">
        <v>5.9351077000000005</v>
      </c>
      <c r="VW75" s="195">
        <v>0.24174889999999999</v>
      </c>
      <c r="VX75" s="195">
        <v>0.16347733495473757</v>
      </c>
      <c r="VY75" s="195"/>
      <c r="VZ75" s="195"/>
      <c r="WA75" s="195">
        <v>12.1875</v>
      </c>
      <c r="WB75" s="195">
        <v>12.592726234954737</v>
      </c>
      <c r="WC75" s="195"/>
      <c r="WD75" s="195"/>
      <c r="WE75" s="195"/>
      <c r="WF75" s="195">
        <v>24.472336171074737</v>
      </c>
      <c r="WG75" s="195"/>
      <c r="WH75" s="195">
        <v>0.28141385000000008</v>
      </c>
      <c r="WI75" s="195">
        <v>0.28141385000000008</v>
      </c>
      <c r="WJ75" s="195">
        <v>1.0826309599999999</v>
      </c>
      <c r="WK75" s="195"/>
      <c r="WL75" s="195">
        <v>0.28007666999999997</v>
      </c>
      <c r="WM75" s="195"/>
      <c r="WN75" s="195">
        <v>0.4329565199999999</v>
      </c>
      <c r="WO75" s="195">
        <v>1.7956641499999997</v>
      </c>
      <c r="WP75" s="195">
        <v>0.82879615000000006</v>
      </c>
      <c r="WQ75" s="195"/>
      <c r="WR75" s="195">
        <v>3.6789900400000008</v>
      </c>
      <c r="WS75" s="195">
        <v>0.48913947000000002</v>
      </c>
      <c r="WT75" s="195">
        <v>0.47521186999999998</v>
      </c>
      <c r="WU75" s="195">
        <v>5.4721375300000012</v>
      </c>
      <c r="WV75" s="195">
        <v>0.92755414000000003</v>
      </c>
      <c r="WW75" s="195"/>
      <c r="WX75" s="195">
        <v>0.71069806999999963</v>
      </c>
      <c r="WY75" s="195"/>
      <c r="WZ75" s="195">
        <v>0.59797270999999996</v>
      </c>
      <c r="XA75" s="195">
        <v>2.2362249199999997</v>
      </c>
      <c r="XB75" s="195">
        <v>5.3408676599999989</v>
      </c>
      <c r="XC75" s="195">
        <v>0.9691959</v>
      </c>
      <c r="XD75" s="195"/>
      <c r="XE75" s="195">
        <v>0.90342038999999996</v>
      </c>
      <c r="XF75" s="195">
        <v>7.2134839499999988</v>
      </c>
      <c r="XG75" s="195">
        <v>16.9989244</v>
      </c>
      <c r="XH75" s="195">
        <v>1.2108633200000001</v>
      </c>
      <c r="XI75" s="195">
        <v>1.2108633200000001</v>
      </c>
      <c r="XJ75" s="195">
        <v>0.88412480000000004</v>
      </c>
      <c r="XK75" s="195">
        <v>8.8905880000000007E-2</v>
      </c>
      <c r="XL75" s="195">
        <v>8.2710580000000103E-2</v>
      </c>
      <c r="XM75" s="195">
        <v>0.17510164999999991</v>
      </c>
      <c r="XN75" s="195">
        <v>4.1330145199999997</v>
      </c>
      <c r="XO75" s="195">
        <v>5.3638574299999995</v>
      </c>
      <c r="XP75" s="195">
        <v>0.20724182999999999</v>
      </c>
      <c r="XQ75" s="195">
        <v>0.38085278</v>
      </c>
      <c r="XR75" s="195"/>
      <c r="XS75" s="195">
        <v>2.6547105500000003</v>
      </c>
      <c r="XT75" s="195">
        <v>2.05132629</v>
      </c>
      <c r="XU75" s="195">
        <v>5.2941314500000001</v>
      </c>
      <c r="XV75" s="195">
        <v>2.73575612</v>
      </c>
      <c r="XW75" s="195">
        <v>0.34501184000000001</v>
      </c>
      <c r="XX75" s="195">
        <v>1.5166704100000004</v>
      </c>
      <c r="XY75" s="195">
        <v>0.18774045</v>
      </c>
      <c r="XZ75" s="195"/>
      <c r="YA75" s="195">
        <f t="shared" si="288"/>
        <v>4.7851788200000005</v>
      </c>
      <c r="YB75" s="195"/>
      <c r="YC75" s="195"/>
      <c r="YD75" s="195"/>
      <c r="YE75" s="195">
        <v>0.56078034999999982</v>
      </c>
      <c r="YF75" s="195">
        <f t="shared" si="289"/>
        <v>0.56078034999999982</v>
      </c>
      <c r="YG75" s="195">
        <f>+XI75+XO75+XU75+YA75+YF75</f>
        <v>17.214811369999996</v>
      </c>
      <c r="YH75" s="202">
        <f t="shared" si="291"/>
        <v>248.96735418382252</v>
      </c>
      <c r="YI75" s="202"/>
      <c r="YJ75" s="202">
        <v>0.20912238</v>
      </c>
      <c r="YK75" s="202"/>
      <c r="YL75" s="202"/>
      <c r="YM75" s="202">
        <f t="shared" si="292"/>
        <v>0.20912238</v>
      </c>
      <c r="YN75" s="202">
        <v>4.0543878699999985</v>
      </c>
      <c r="YO75" s="202">
        <v>0.71728915999999998</v>
      </c>
      <c r="YP75" s="202"/>
      <c r="YQ75" s="202">
        <v>0.23230234</v>
      </c>
      <c r="YR75" s="202"/>
      <c r="YS75" s="202">
        <v>5.0039793699999979</v>
      </c>
      <c r="YT75" s="202"/>
      <c r="YU75" s="202">
        <v>3.9753010999999994</v>
      </c>
      <c r="YV75" s="202"/>
      <c r="YW75" s="202"/>
      <c r="YX75" s="202">
        <v>0.76572043000000001</v>
      </c>
      <c r="YY75" s="202">
        <v>4.7410215299999994</v>
      </c>
      <c r="YZ75" s="202">
        <v>6.0502814900000006</v>
      </c>
      <c r="ZA75" s="202"/>
      <c r="ZB75" s="202">
        <v>6.1235370000000004E-2</v>
      </c>
      <c r="ZC75" s="202">
        <v>1.9084543200000001</v>
      </c>
      <c r="ZD75" s="202">
        <v>8.0199711800000006</v>
      </c>
      <c r="ZE75" s="202">
        <v>1.2656929600000002</v>
      </c>
      <c r="ZF75" s="202"/>
      <c r="ZG75" s="202">
        <v>0.13275445</v>
      </c>
      <c r="ZH75" s="202">
        <v>1.3984474100000002</v>
      </c>
      <c r="ZI75" s="202">
        <v>19.372541869999999</v>
      </c>
      <c r="ZJ75" s="202"/>
      <c r="ZK75" s="202"/>
      <c r="ZL75" s="202"/>
      <c r="ZM75" s="202">
        <v>1.6226937100000001</v>
      </c>
      <c r="ZN75" s="202">
        <v>3.3476260000000001E-2</v>
      </c>
      <c r="ZO75" s="202">
        <v>0.20027595000000001</v>
      </c>
      <c r="ZP75" s="202">
        <v>1.2619129299999996</v>
      </c>
      <c r="ZQ75" s="202">
        <v>0.92399878000000002</v>
      </c>
      <c r="ZR75" s="202">
        <v>4.0423576299999997</v>
      </c>
      <c r="ZS75" s="202">
        <v>2.9579630900000002</v>
      </c>
      <c r="ZT75" s="202">
        <v>2.2206890799999743</v>
      </c>
      <c r="ZU75" s="202">
        <v>8.4211000000000095E-3</v>
      </c>
      <c r="ZV75" s="202">
        <v>5.1870732699999742</v>
      </c>
      <c r="ZW75" s="202"/>
      <c r="ZX75" s="202">
        <v>1.5181418099999999</v>
      </c>
      <c r="ZY75" s="202">
        <v>17.540921749999999</v>
      </c>
      <c r="ZZ75" s="202"/>
      <c r="AAA75" s="202"/>
      <c r="AAB75" s="202">
        <v>19.059063559999998</v>
      </c>
      <c r="AAC75" s="202">
        <v>0.21729618999999994</v>
      </c>
      <c r="AAD75" s="202">
        <v>0.40409959000000001</v>
      </c>
      <c r="AAE75" s="202"/>
      <c r="AAF75" s="202">
        <v>0.62139577999999995</v>
      </c>
      <c r="AAG75" s="202">
        <v>28.909890239999978</v>
      </c>
      <c r="AAH75" s="202">
        <v>0.3084011499999999</v>
      </c>
      <c r="AAI75" s="202"/>
      <c r="AAJ75" s="202">
        <v>0.3084011499999999</v>
      </c>
      <c r="AAK75" s="202">
        <v>0.61196327000000006</v>
      </c>
      <c r="AAL75" s="202"/>
      <c r="AAM75" s="202"/>
      <c r="AAN75" s="202">
        <v>0.25066703000000001</v>
      </c>
      <c r="AAO75" s="202"/>
      <c r="AAP75" s="202">
        <v>0.86263030000000007</v>
      </c>
      <c r="AAQ75" s="202">
        <v>6.0452812594285699E-2</v>
      </c>
      <c r="AAR75" s="202">
        <v>3.7179399999999999E-3</v>
      </c>
      <c r="AAS75" s="202">
        <v>0.15485556</v>
      </c>
      <c r="AAT75" s="202">
        <v>3.5597668400000004</v>
      </c>
      <c r="AAU75" s="202"/>
      <c r="AAV75" s="202">
        <v>3.7787931525942864</v>
      </c>
      <c r="AAW75" s="202">
        <v>23.065971910000002</v>
      </c>
      <c r="AAX75" s="202">
        <v>1.42322785909621</v>
      </c>
      <c r="AAY75" s="202">
        <v>5.0619067304349219</v>
      </c>
      <c r="AAZ75" s="202">
        <v>0.85721939999999985</v>
      </c>
      <c r="ABA75" s="202">
        <v>0.31951091999999998</v>
      </c>
      <c r="ABB75" s="202">
        <v>30.727836819531127</v>
      </c>
      <c r="ABC75" s="202">
        <v>0.19057481000000001</v>
      </c>
      <c r="ABD75" s="202">
        <v>2.4533441699999998</v>
      </c>
      <c r="ABE75" s="202"/>
      <c r="ABF75" s="202">
        <v>1.0520683100000001</v>
      </c>
      <c r="ABG75" s="202">
        <v>3.6959872900000001</v>
      </c>
      <c r="ABH75" s="202">
        <f t="shared" si="293"/>
        <v>28.601972769999978</v>
      </c>
      <c r="ABI75" s="202">
        <v>39.373648712125423</v>
      </c>
      <c r="ABJ75" s="202">
        <v>6.7112899999999989E-2</v>
      </c>
      <c r="ABK75" s="202">
        <v>8.13539682755101E-4</v>
      </c>
      <c r="ABL75" s="202">
        <v>1.5771287899999999</v>
      </c>
      <c r="ABM75" s="202">
        <v>0.52614967000000001</v>
      </c>
      <c r="ABN75" s="202"/>
      <c r="ABO75" s="202">
        <v>2.1712048996827549</v>
      </c>
      <c r="ABP75" s="202">
        <v>1.7697723199999997</v>
      </c>
      <c r="ABQ75" s="202">
        <v>0.27506732000000006</v>
      </c>
      <c r="ABR75" s="202">
        <v>1.1767671200000001</v>
      </c>
      <c r="ABS75" s="202">
        <v>0.23471955000000003</v>
      </c>
      <c r="ABT75" s="202">
        <v>2.5000000000000001E-2</v>
      </c>
      <c r="ABU75" s="202">
        <v>3.4813263099999996</v>
      </c>
      <c r="ABV75" s="202">
        <v>2.7329325499999997</v>
      </c>
      <c r="ABW75" s="202"/>
      <c r="ABX75" s="202">
        <v>0.64956075999999985</v>
      </c>
      <c r="ABY75" s="202"/>
      <c r="ABZ75" s="202">
        <v>4.8240962799999991</v>
      </c>
      <c r="ACA75" s="202">
        <v>8.2065895899999983</v>
      </c>
      <c r="ACB75" s="202"/>
      <c r="ACC75" s="202">
        <v>0.16549971413134121</v>
      </c>
      <c r="ACD75" s="202"/>
      <c r="ACE75" s="202">
        <v>9.4864300000000196E-3</v>
      </c>
      <c r="ACF75" s="202">
        <v>12.1875</v>
      </c>
      <c r="ACG75" s="202">
        <v>12.362486144131342</v>
      </c>
      <c r="ACH75" s="202"/>
      <c r="ACI75" s="202"/>
      <c r="ACJ75" s="202">
        <v>26.221606943814098</v>
      </c>
      <c r="ACK75" s="202"/>
      <c r="ACL75" s="202">
        <v>0.24066009000000005</v>
      </c>
      <c r="ACM75" s="202">
        <v>1.1853221099999998</v>
      </c>
      <c r="ACN75" s="202">
        <v>1.4259821999999998</v>
      </c>
      <c r="ACO75" s="202">
        <v>5.5935410000000005E-2</v>
      </c>
      <c r="ACP75" s="202">
        <v>0.33347757</v>
      </c>
      <c r="ACQ75" s="202"/>
      <c r="ACR75" s="202">
        <v>0.48433512000000006</v>
      </c>
      <c r="ACS75" s="202"/>
      <c r="ACT75" s="202">
        <v>0.87374810000000003</v>
      </c>
      <c r="ACU75" s="202">
        <v>0.82880318000000008</v>
      </c>
      <c r="ACV75" s="202">
        <v>3.7896830599999998</v>
      </c>
      <c r="ACW75" s="202">
        <v>0.47876863000000003</v>
      </c>
      <c r="ACX75" s="202">
        <v>0.80048919048188061</v>
      </c>
      <c r="ACY75" s="202"/>
      <c r="ACZ75" s="202">
        <v>5.8977440604818812</v>
      </c>
      <c r="ADA75" s="202">
        <v>1.1834106299999998</v>
      </c>
      <c r="ADB75" s="202">
        <v>0.53717027999999989</v>
      </c>
      <c r="ADC75" s="202">
        <v>0.38510901000000003</v>
      </c>
      <c r="ADD75" s="202"/>
      <c r="ADE75" s="202">
        <v>1.4312532199999999</v>
      </c>
      <c r="ADF75" s="202">
        <v>3.53694314</v>
      </c>
      <c r="ADG75" s="202">
        <v>9.9319199999999986E-3</v>
      </c>
      <c r="ADH75" s="202">
        <v>5.0284465600000008</v>
      </c>
      <c r="ADI75" s="202">
        <v>1.2168127200000001</v>
      </c>
      <c r="ADJ75" s="202">
        <v>6.2551912000000005</v>
      </c>
      <c r="ADK75" s="202">
        <v>17.989608700481881</v>
      </c>
      <c r="ADL75" s="202">
        <v>1.5627638299999997</v>
      </c>
      <c r="ADM75" s="202">
        <v>1.5627638299999997</v>
      </c>
      <c r="ADN75" s="202">
        <v>0.74428869999999991</v>
      </c>
      <c r="ADO75" s="202">
        <v>8.6615549999999999E-2</v>
      </c>
      <c r="ADP75" s="202">
        <v>0.29543162000000012</v>
      </c>
      <c r="ADQ75" s="202">
        <v>4.3841603599999992</v>
      </c>
      <c r="ADR75" s="202"/>
      <c r="ADS75" s="202">
        <v>5.5104962300000002</v>
      </c>
      <c r="ADT75" s="202">
        <v>0.14047816000000021</v>
      </c>
      <c r="ADU75" s="202">
        <v>0.40551588999999999</v>
      </c>
      <c r="ADV75" s="202"/>
      <c r="ADW75" s="202">
        <v>2.7211283099999997</v>
      </c>
      <c r="ADX75" s="202">
        <v>1.7797542899999994</v>
      </c>
      <c r="ADY75" s="202">
        <v>5.0468766499999989</v>
      </c>
      <c r="ADZ75" s="202">
        <v>5.2751553199999996</v>
      </c>
      <c r="AEA75" s="202">
        <v>0.36672881000000007</v>
      </c>
      <c r="AEB75" s="202">
        <v>1.4738374200000002</v>
      </c>
      <c r="AEC75" s="202">
        <v>0.21656238</v>
      </c>
      <c r="AED75" s="202">
        <v>7.3322839299999991</v>
      </c>
      <c r="AEE75" s="202"/>
      <c r="AEF75" s="202"/>
      <c r="AEG75" s="202">
        <v>4.3528100000000004E-3</v>
      </c>
      <c r="AEH75" s="202"/>
      <c r="AEI75" s="202">
        <v>0.33354135660457312</v>
      </c>
      <c r="AEJ75" s="202">
        <v>0.33789416660457311</v>
      </c>
      <c r="AEK75" s="202">
        <v>19.790314806604574</v>
      </c>
      <c r="AEL75" s="202"/>
      <c r="AEM75" s="202">
        <v>0.22271140000000003</v>
      </c>
      <c r="AEN75" s="202"/>
      <c r="AEO75" s="202"/>
      <c r="AEP75" s="202">
        <v>2.1430623399999997</v>
      </c>
      <c r="AEQ75" s="202">
        <v>2.3657737399999998</v>
      </c>
      <c r="AER75" s="202">
        <v>3.63425683</v>
      </c>
      <c r="AES75" s="202">
        <v>0.27020403999999998</v>
      </c>
      <c r="AET75" s="202">
        <v>0.26797480000000001</v>
      </c>
      <c r="AEU75" s="202"/>
      <c r="AEV75" s="202"/>
      <c r="AEW75" s="202">
        <v>4.1724356699999996</v>
      </c>
      <c r="AEX75" s="202">
        <v>4.5302386200000013</v>
      </c>
      <c r="AEY75" s="202"/>
      <c r="AEZ75" s="202">
        <v>0.74889841000000001</v>
      </c>
      <c r="AFA75" s="202"/>
      <c r="AFB75" s="202">
        <v>5.2791370300000011</v>
      </c>
      <c r="AFC75" s="202">
        <v>7.5805534400000001</v>
      </c>
      <c r="AFD75" s="202"/>
      <c r="AFE75" s="202">
        <v>5.900764E-2</v>
      </c>
      <c r="AFF75" s="202">
        <v>2.1297691599999995</v>
      </c>
      <c r="AFG75" s="202">
        <v>0.49939946000000002</v>
      </c>
      <c r="AFH75" s="202">
        <v>10.268729700000002</v>
      </c>
      <c r="AFI75" s="202">
        <v>0.93186846999999995</v>
      </c>
      <c r="AFJ75" s="202">
        <v>0.1163438</v>
      </c>
      <c r="AFK75" s="202">
        <v>1.0482122700000001</v>
      </c>
      <c r="AFL75" s="202">
        <v>23.134288410000003</v>
      </c>
      <c r="AFM75" s="202"/>
      <c r="AFN75" s="202"/>
      <c r="AFO75" s="202">
        <v>1.8373656699999998</v>
      </c>
      <c r="AFP75" s="202">
        <v>1.8373656699999998</v>
      </c>
      <c r="AFQ75" s="202">
        <v>0.27747906</v>
      </c>
      <c r="AFR75" s="202">
        <v>1.6599810400000001</v>
      </c>
      <c r="AFS75" s="202">
        <v>1.0383837199999999</v>
      </c>
      <c r="AFT75" s="202">
        <v>0.70313094999999992</v>
      </c>
      <c r="AFU75" s="202">
        <v>3.6789747699999999</v>
      </c>
      <c r="AFV75" s="202">
        <v>2.4773488599999998</v>
      </c>
      <c r="AFW75" s="202"/>
      <c r="AFX75" s="202">
        <v>2.8257296299999988</v>
      </c>
      <c r="AFY75" s="202">
        <v>7.391860000000001E-3</v>
      </c>
      <c r="AFZ75" s="202">
        <v>1.0912342800000001</v>
      </c>
      <c r="AGA75" s="202">
        <v>6.4017046299999985</v>
      </c>
      <c r="AGB75" s="202">
        <v>1.02533849</v>
      </c>
      <c r="AGC75" s="202">
        <v>17.90473179</v>
      </c>
      <c r="AGD75" s="202"/>
      <c r="AGE75" s="202"/>
      <c r="AGF75" s="202">
        <v>0.26747776000000001</v>
      </c>
      <c r="AGG75" s="202">
        <v>19.197548039999997</v>
      </c>
      <c r="AGH75" s="202">
        <v>0.71112493999999993</v>
      </c>
      <c r="AGI75" s="202"/>
      <c r="AGJ75" s="202"/>
      <c r="AGK75" s="202"/>
      <c r="AGL75" s="202"/>
      <c r="AGM75" s="202">
        <v>0.71112493999999993</v>
      </c>
      <c r="AGN75" s="202">
        <v>31.826718049999993</v>
      </c>
      <c r="AGO75" s="202"/>
      <c r="AGP75" s="202">
        <v>0.55574417000000009</v>
      </c>
      <c r="AGQ75" s="202">
        <v>0.40847166000000001</v>
      </c>
      <c r="AGR75" s="202"/>
      <c r="AGS75" s="202"/>
      <c r="AGT75" s="202">
        <v>0.96421583000000011</v>
      </c>
      <c r="AGU75" s="202">
        <v>0.34916039478530614</v>
      </c>
      <c r="AGV75" s="202"/>
      <c r="AGW75" s="202"/>
      <c r="AGX75" s="202"/>
      <c r="AGY75" s="202">
        <v>0.15742222</v>
      </c>
      <c r="AGZ75" s="202">
        <v>0.50658261478530608</v>
      </c>
      <c r="AHA75" s="202">
        <v>5.4564496600000005</v>
      </c>
      <c r="AHB75" s="202">
        <v>0.11129465000000001</v>
      </c>
      <c r="AHC75" s="202">
        <v>22.5</v>
      </c>
      <c r="AHD75" s="202">
        <v>1.4225443241982512</v>
      </c>
      <c r="AHE75" s="202">
        <v>5.2867896450694998</v>
      </c>
      <c r="AHF75" s="202">
        <v>34.777078279267755</v>
      </c>
      <c r="AHG75" s="202">
        <v>1.6148306499999998</v>
      </c>
      <c r="AHH75" s="202">
        <v>1.166883E-2</v>
      </c>
      <c r="AHI75" s="202">
        <v>0.19808573000000002</v>
      </c>
      <c r="AHJ75" s="202">
        <v>2.9741372399999997</v>
      </c>
      <c r="AHK75" s="202">
        <v>1.3640504599999999</v>
      </c>
      <c r="AHL75" s="202">
        <v>6.1627729099999993</v>
      </c>
      <c r="AHM75" s="202">
        <v>42.410649634053058</v>
      </c>
      <c r="AHN75" s="202">
        <v>0.1935762275568513</v>
      </c>
      <c r="AHO75" s="202"/>
      <c r="AHP75" s="202"/>
      <c r="AHQ75" s="202">
        <v>1.9961182500000001</v>
      </c>
      <c r="AHR75" s="202">
        <v>0.58129836999999995</v>
      </c>
      <c r="AHS75" s="202">
        <v>2.7709928475568515</v>
      </c>
      <c r="AHT75" s="202"/>
      <c r="AHU75" s="202">
        <v>1.7980834300000001</v>
      </c>
      <c r="AHV75" s="202">
        <v>0.27154996999999997</v>
      </c>
      <c r="AHW75" s="202">
        <v>1.16317808</v>
      </c>
      <c r="AHX75" s="202"/>
      <c r="AHY75" s="202">
        <v>3.2328114800000001</v>
      </c>
      <c r="AHZ75" s="202">
        <v>3.2807833900000007</v>
      </c>
      <c r="AIA75" s="202"/>
      <c r="AIB75" s="202"/>
      <c r="AIC75" s="202">
        <v>0.78419532999999997</v>
      </c>
      <c r="AID75" s="202">
        <v>5.7592952300000002</v>
      </c>
      <c r="AIE75" s="202">
        <v>9.824273950000002</v>
      </c>
      <c r="AIF75" s="202">
        <v>0.44082505999999999</v>
      </c>
      <c r="AIG75" s="202"/>
      <c r="AIH75" s="202">
        <v>0.16177840001472304</v>
      </c>
      <c r="AII75" s="202"/>
      <c r="AIJ75" s="202">
        <v>12.248993050000001</v>
      </c>
      <c r="AIK75" s="202">
        <v>12.851596510014724</v>
      </c>
      <c r="AIL75" s="202"/>
      <c r="AIM75" s="202"/>
      <c r="AIN75" s="202"/>
      <c r="AIO75" s="202"/>
      <c r="AIP75" s="202">
        <v>28.679674787571575</v>
      </c>
      <c r="AIQ75" s="202"/>
      <c r="AIR75" s="202"/>
      <c r="AIS75" s="202">
        <v>2.0515373099999996</v>
      </c>
      <c r="AIT75" s="202">
        <v>5.5411800000000004E-2</v>
      </c>
      <c r="AIU75" s="202"/>
      <c r="AIV75" s="202">
        <v>0.43895379999999995</v>
      </c>
      <c r="AIW75" s="202"/>
      <c r="AIX75" s="202">
        <v>2.5459029099999997</v>
      </c>
      <c r="AIY75" s="202"/>
      <c r="AIZ75" s="202">
        <v>1.5526476200000001</v>
      </c>
      <c r="AJA75" s="202"/>
      <c r="AJB75" s="202">
        <v>4.0622678099999998</v>
      </c>
      <c r="AJC75" s="202">
        <v>0.47643932000000005</v>
      </c>
      <c r="AJD75" s="202">
        <v>6.0913547499999998</v>
      </c>
      <c r="AJE75" s="202">
        <v>1.2659602608007581</v>
      </c>
      <c r="AJF75" s="202">
        <v>1.3737049399999999</v>
      </c>
      <c r="AJG75" s="202"/>
      <c r="AJH75" s="202"/>
      <c r="AJI75" s="202">
        <v>0.83116685000000012</v>
      </c>
      <c r="AJJ75" s="202">
        <v>3.4708320508007584</v>
      </c>
      <c r="AJK75" s="202">
        <v>3.7094476800000002</v>
      </c>
      <c r="AJL75" s="202">
        <v>2.02211747</v>
      </c>
      <c r="AJM75" s="202">
        <v>1.18210696</v>
      </c>
      <c r="AJN75" s="202"/>
      <c r="AJO75" s="202">
        <v>1.7105844399999999</v>
      </c>
      <c r="AJP75" s="202">
        <v>8.6242565500000001</v>
      </c>
      <c r="AJQ75" s="202">
        <v>20.732346260800757</v>
      </c>
      <c r="AJR75" s="202">
        <v>2.4822961599999998</v>
      </c>
      <c r="AJS75" s="202"/>
      <c r="AJT75" s="202">
        <v>8.5277060000000002E-2</v>
      </c>
      <c r="AJU75" s="202">
        <v>0.65415648000000015</v>
      </c>
      <c r="AJV75" s="202">
        <v>4.8506770299999999</v>
      </c>
      <c r="AJW75" s="202">
        <v>8.0724067300000009</v>
      </c>
      <c r="AJX75" s="202">
        <v>9.8917090000000193E-2</v>
      </c>
      <c r="AJY75" s="202"/>
      <c r="AJZ75" s="202">
        <v>0.57924644999999997</v>
      </c>
      <c r="AKA75" s="202"/>
      <c r="AKB75" s="202">
        <v>3.0329355700000002</v>
      </c>
      <c r="AKC75" s="202">
        <v>3.7110991100000001</v>
      </c>
      <c r="AKD75" s="202">
        <v>5.6040342000000001</v>
      </c>
      <c r="AKE75" s="202"/>
      <c r="AKF75" s="202">
        <v>0.43106375000000002</v>
      </c>
      <c r="AKG75" s="202">
        <v>1.521728340000001</v>
      </c>
      <c r="AKH75" s="202">
        <v>0.27748349999999999</v>
      </c>
      <c r="AKI75" s="202">
        <v>7.8343097900000007</v>
      </c>
      <c r="AKJ75" s="202"/>
      <c r="AKK75" s="202">
        <v>0.15695954000000001</v>
      </c>
      <c r="AKL75" s="202"/>
      <c r="AKM75" s="202">
        <v>0.49232733948775526</v>
      </c>
      <c r="AKN75" s="202">
        <v>0.64928687948775532</v>
      </c>
      <c r="AKO75" s="202"/>
      <c r="AKP75" s="202"/>
      <c r="AKQ75" s="202">
        <v>20.267102509487756</v>
      </c>
      <c r="AKR75" s="202">
        <v>318.70839092493895</v>
      </c>
      <c r="AKS75" s="202"/>
      <c r="AKT75" s="202">
        <v>0.25919074000000003</v>
      </c>
      <c r="AKU75" s="202"/>
      <c r="AKV75" s="202">
        <v>0.25919074000000003</v>
      </c>
      <c r="AKW75" s="202">
        <v>5.13629012</v>
      </c>
      <c r="AKX75" s="202">
        <v>0.24903014000000001</v>
      </c>
      <c r="AKY75" s="202">
        <v>1.5070567800000001</v>
      </c>
      <c r="AKZ75" s="202">
        <v>0.35870765000000004</v>
      </c>
      <c r="ALA75" s="202"/>
      <c r="ALB75" s="202">
        <v>7.2510846900000008</v>
      </c>
      <c r="ALC75" s="202"/>
      <c r="ALD75" s="202">
        <v>5.7683772800000002</v>
      </c>
      <c r="ALE75" s="202"/>
      <c r="ALF75" s="202"/>
      <c r="ALG75" s="202"/>
      <c r="ALH75" s="202">
        <v>5.7683772800000002</v>
      </c>
      <c r="ALI75" s="202">
        <v>0.19175826999999998</v>
      </c>
      <c r="ALJ75" s="202">
        <v>9.4653988800000004</v>
      </c>
      <c r="ALK75" s="202"/>
      <c r="ALL75" s="202">
        <v>5.8735969999999998E-2</v>
      </c>
      <c r="ALM75" s="202">
        <v>9.7158931200000005</v>
      </c>
      <c r="ALN75" s="202">
        <v>4.2979683700000004</v>
      </c>
      <c r="ALO75" s="202"/>
      <c r="ALP75" s="202"/>
      <c r="ALQ75" s="202">
        <v>9.8886980000000055E-2</v>
      </c>
      <c r="ALR75" s="202">
        <v>4.3968553500000001</v>
      </c>
      <c r="ALS75" s="202">
        <v>27.391401179999999</v>
      </c>
      <c r="ALT75" s="202"/>
      <c r="ALU75" s="202"/>
      <c r="ALV75" s="202">
        <v>2.13248814</v>
      </c>
      <c r="ALW75" s="202"/>
      <c r="ALX75" s="202">
        <v>3.2163470000000006E-2</v>
      </c>
      <c r="ALY75" s="202">
        <v>0.29630708</v>
      </c>
      <c r="ALZ75" s="202">
        <v>2.0626533600000001</v>
      </c>
      <c r="AMA75" s="202">
        <v>4.5236120500000006</v>
      </c>
      <c r="AMB75" s="202">
        <v>4.6470408600000006</v>
      </c>
      <c r="AMC75" s="202"/>
      <c r="AMD75" s="202"/>
      <c r="AME75" s="202"/>
      <c r="AMF75" s="202">
        <v>2.8922717799999997</v>
      </c>
      <c r="AMG75" s="202">
        <v>7.5393126400000003</v>
      </c>
      <c r="AMH75" s="202"/>
      <c r="AMI75" s="202">
        <v>3.4048082399999999</v>
      </c>
      <c r="AMJ75" s="202">
        <v>2.8430190000000001E-2</v>
      </c>
      <c r="AMK75" s="202">
        <v>18.096037500000001</v>
      </c>
      <c r="AML75" s="202"/>
      <c r="AMM75" s="202">
        <v>21.529275930000004</v>
      </c>
      <c r="AMN75" s="202">
        <v>0.30560645000000008</v>
      </c>
      <c r="AMO75" s="202">
        <v>0.12788895000000003</v>
      </c>
      <c r="AMP75" s="202">
        <v>0.9094206199999999</v>
      </c>
      <c r="AMQ75" s="202"/>
      <c r="AMR75" s="202">
        <f t="shared" si="294"/>
        <v>1.3429160200000001</v>
      </c>
      <c r="AMS75" s="202">
        <f t="shared" si="295"/>
        <v>34.935116640000004</v>
      </c>
      <c r="AMT75" s="202">
        <v>0.29022505000000004</v>
      </c>
      <c r="AMU75" s="202">
        <v>0.29022505000000004</v>
      </c>
      <c r="AMV75" s="202">
        <v>0.64247229000000028</v>
      </c>
      <c r="AMW75" s="202"/>
      <c r="AMX75" s="202">
        <v>0.32798419000000001</v>
      </c>
      <c r="AMY75" s="202">
        <v>0.97045648000000029</v>
      </c>
      <c r="AMZ75" s="202">
        <v>9.2677359999999986E-2</v>
      </c>
      <c r="ANA75" s="202"/>
      <c r="ANB75" s="202"/>
      <c r="ANC75" s="202">
        <v>0.18454844000000001</v>
      </c>
      <c r="AND75" s="202">
        <v>6.4463244</v>
      </c>
      <c r="ANE75" s="202">
        <f t="shared" si="296"/>
        <v>6.7235502</v>
      </c>
      <c r="ANF75" s="202">
        <v>0.54585502000000008</v>
      </c>
      <c r="ANG75" s="202">
        <v>22.5</v>
      </c>
      <c r="ANH75" s="202">
        <v>1.38582918</v>
      </c>
      <c r="ANI75" s="202">
        <v>5.4290563299999999</v>
      </c>
      <c r="ANJ75" s="202">
        <v>1.4813023099999998</v>
      </c>
      <c r="ANK75" s="202">
        <v>31.342042840000001</v>
      </c>
      <c r="ANL75" s="202">
        <v>0.41024536999999994</v>
      </c>
      <c r="ANM75" s="202">
        <v>0.19821567999999998</v>
      </c>
      <c r="ANN75" s="202">
        <v>2.91540351</v>
      </c>
      <c r="ANO75" s="202"/>
      <c r="ANP75" s="202">
        <v>1.5417343399999999</v>
      </c>
      <c r="ANQ75" s="202">
        <v>5.0655988999999995</v>
      </c>
      <c r="ANR75" s="202">
        <f t="shared" si="297"/>
        <v>44.39187347</v>
      </c>
      <c r="ANS75" s="202">
        <v>9.9107886730913058E-2</v>
      </c>
      <c r="ANT75" s="202"/>
      <c r="ANU75" s="202"/>
      <c r="ANV75" s="202">
        <v>2.1637567099999995</v>
      </c>
      <c r="ANW75" s="202">
        <v>0.60459006999999998</v>
      </c>
      <c r="ANX75" s="202">
        <v>2.8674546667309126</v>
      </c>
      <c r="ANY75" s="202"/>
      <c r="ANZ75" s="202">
        <v>1.8580753300000001</v>
      </c>
      <c r="AOA75" s="202">
        <v>0.26506487000000001</v>
      </c>
      <c r="AOB75" s="202"/>
      <c r="AOC75" s="202">
        <v>0.35664992999999995</v>
      </c>
      <c r="AOD75" s="202">
        <v>2.4797901300000005</v>
      </c>
      <c r="AOE75" s="202">
        <v>4.1073339300000002</v>
      </c>
      <c r="AOF75" s="202"/>
      <c r="AOG75" s="202"/>
      <c r="AOH75" s="202">
        <v>1.5332641300000001</v>
      </c>
      <c r="AOI75" s="202">
        <v>5.6405980600000003</v>
      </c>
      <c r="AOJ75" s="202">
        <v>6.2422109099999989</v>
      </c>
      <c r="AOK75" s="202">
        <v>0.17611301000000001</v>
      </c>
      <c r="AOL75" s="202">
        <v>0.18985468000000003</v>
      </c>
      <c r="AOM75" s="202"/>
      <c r="AON75" s="202">
        <v>12.27640248</v>
      </c>
      <c r="AOO75" s="202">
        <v>18.88458108</v>
      </c>
      <c r="AOP75" s="202">
        <v>0.1086452</v>
      </c>
      <c r="AOQ75" s="202"/>
      <c r="AOR75" s="202">
        <v>0.1086452</v>
      </c>
      <c r="AOS75" s="202">
        <v>29.981069136730909</v>
      </c>
      <c r="AOT75" s="202"/>
      <c r="AOU75" s="202">
        <v>0.18224816999999999</v>
      </c>
      <c r="AOV75" s="202">
        <v>0.18224816999999999</v>
      </c>
      <c r="AOW75" s="202">
        <v>1.7937797000000002</v>
      </c>
      <c r="AOX75" s="202"/>
      <c r="AOY75" s="202">
        <v>0.45996096999999986</v>
      </c>
      <c r="AOZ75" s="202"/>
      <c r="APA75" s="202">
        <v>0.45609392999999976</v>
      </c>
      <c r="APB75" s="202">
        <f t="shared" si="298"/>
        <v>2.7098345999999998</v>
      </c>
      <c r="APC75" s="202">
        <v>1.0475947400000003</v>
      </c>
      <c r="APD75" s="202"/>
      <c r="APE75" s="202">
        <v>4.4094365700000004</v>
      </c>
      <c r="APF75" s="202">
        <v>0.46113342000000002</v>
      </c>
      <c r="APG75" s="202">
        <v>1.5215790899999999</v>
      </c>
      <c r="APH75" s="202">
        <v>7.4397438200000003</v>
      </c>
      <c r="API75" s="202">
        <v>1.3826024200000004</v>
      </c>
      <c r="APJ75" s="202"/>
      <c r="APK75" s="202">
        <v>0.37701615999999966</v>
      </c>
      <c r="APL75" s="202">
        <v>0.37038067000000002</v>
      </c>
      <c r="APM75" s="202"/>
      <c r="APN75" s="202">
        <v>2.12999925</v>
      </c>
      <c r="APO75" s="202"/>
      <c r="APP75" s="202">
        <v>6.5118596599999998</v>
      </c>
      <c r="APQ75" s="202"/>
      <c r="APR75" s="202">
        <v>1.6494228299999996</v>
      </c>
      <c r="APS75" s="202"/>
      <c r="APT75" s="202">
        <v>8.1612824899999996</v>
      </c>
      <c r="APU75" s="202">
        <f t="shared" si="299"/>
        <v>20.623108330000001</v>
      </c>
      <c r="APV75" s="202">
        <v>2.3813616299999993</v>
      </c>
      <c r="APW75" s="202"/>
      <c r="APX75" s="202">
        <v>8.3006570000000002E-2</v>
      </c>
      <c r="APY75" s="202">
        <v>0.68169921</v>
      </c>
      <c r="APZ75" s="202">
        <v>4.7089839899999992</v>
      </c>
      <c r="AQA75" s="202">
        <v>7.8550513999999989</v>
      </c>
      <c r="AQB75" s="202">
        <v>6.9100540000000002E-2</v>
      </c>
      <c r="AQC75" s="202"/>
      <c r="AQD75" s="202">
        <v>0.88012803000000006</v>
      </c>
      <c r="AQE75" s="202"/>
      <c r="AQF75" s="202">
        <v>3.6663710300000001</v>
      </c>
      <c r="AQG75" s="202">
        <v>4.6155996000000004</v>
      </c>
      <c r="AQH75" s="202">
        <v>6.4502210099999999</v>
      </c>
      <c r="AQI75" s="202">
        <v>0.74678678999999981</v>
      </c>
      <c r="AQJ75" s="202">
        <v>0.21420748999999994</v>
      </c>
      <c r="AQK75" s="202">
        <v>7.4112152899999995</v>
      </c>
      <c r="AQL75" s="202">
        <v>1.6952739300000002</v>
      </c>
      <c r="AQM75" s="202">
        <v>0.17332307</v>
      </c>
      <c r="AQN75" s="202"/>
      <c r="AQO75" s="202"/>
      <c r="AQP75" s="202">
        <v>0.34296998097527698</v>
      </c>
      <c r="AQQ75" s="202">
        <v>2.2115669809752769</v>
      </c>
      <c r="AQR75" s="202">
        <f t="shared" si="300"/>
        <v>22.093433270975275</v>
      </c>
      <c r="AQS75" s="202"/>
      <c r="AQT75" s="202"/>
      <c r="AQU75" s="202">
        <v>0.26516134000000002</v>
      </c>
      <c r="AQV75" s="202"/>
      <c r="AQW75" s="202"/>
      <c r="AQX75" s="202">
        <v>0.26516134000000002</v>
      </c>
      <c r="AQY75" s="202">
        <v>5.84725497999999</v>
      </c>
      <c r="AQZ75" s="202">
        <v>1.7480501599999898</v>
      </c>
      <c r="ARA75" s="202">
        <v>0.62517113999999996</v>
      </c>
      <c r="ARB75" s="202"/>
      <c r="ARC75" s="202"/>
      <c r="ARD75" s="202">
        <v>8.2204762799999784</v>
      </c>
      <c r="ARE75" s="202">
        <v>6.3992469099999871</v>
      </c>
      <c r="ARF75" s="202"/>
      <c r="ARG75" s="202"/>
      <c r="ARH75" s="202">
        <v>9.677500739999978</v>
      </c>
      <c r="ARI75" s="202">
        <v>16.076747649999966</v>
      </c>
      <c r="ARJ75" s="202">
        <v>0.18610964999999902</v>
      </c>
      <c r="ARK75" s="202">
        <v>1.7041373100000001</v>
      </c>
      <c r="ARL75" s="202"/>
      <c r="ARM75" s="202">
        <v>5.654899E-2</v>
      </c>
      <c r="ARN75" s="202">
        <v>2.7190855899999997</v>
      </c>
      <c r="ARO75" s="202">
        <v>4.6658815399999982</v>
      </c>
      <c r="ARP75" s="202">
        <v>1.5261135499999998</v>
      </c>
      <c r="ARQ75" s="202"/>
      <c r="ARR75" s="202">
        <v>0.18623553999999912</v>
      </c>
      <c r="ARS75" s="202">
        <v>1.7123490899999989</v>
      </c>
      <c r="ART75" s="202">
        <v>30.940615899999941</v>
      </c>
      <c r="ARU75" s="202"/>
      <c r="ARV75" s="202"/>
      <c r="ARW75" s="202"/>
      <c r="ARX75" s="202">
        <v>2.3265155000000002</v>
      </c>
      <c r="ARY75" s="202">
        <v>0.34470784999999998</v>
      </c>
      <c r="ARZ75" s="202">
        <v>2.38088743</v>
      </c>
      <c r="ASA75" s="202">
        <v>1.1567661000000002</v>
      </c>
      <c r="ASB75" s="202">
        <v>6.20887688</v>
      </c>
      <c r="ASC75" s="202">
        <v>4.0346017999999999</v>
      </c>
      <c r="ASD75" s="202"/>
      <c r="ASE75" s="202"/>
      <c r="ASF75" s="202">
        <v>3.4966712400000008</v>
      </c>
      <c r="ASG75" s="202">
        <v>5.2807400000000051E-3</v>
      </c>
      <c r="ASH75" s="202">
        <v>7.5365537800000002</v>
      </c>
      <c r="ASI75" s="202">
        <v>4.0060936900000002</v>
      </c>
      <c r="ASJ75" s="202">
        <v>2.691083E-2</v>
      </c>
      <c r="ASK75" s="202">
        <v>18.002370460000002</v>
      </c>
      <c r="ASL75" s="202"/>
      <c r="ASM75" s="202"/>
      <c r="ASN75" s="202">
        <v>22.03537498</v>
      </c>
      <c r="ASO75" s="202">
        <v>0.44981206000000007</v>
      </c>
      <c r="ASP75" s="202">
        <v>0.81803828000000001</v>
      </c>
      <c r="ASQ75" s="202"/>
      <c r="ASR75" s="202"/>
      <c r="ASS75" s="202"/>
      <c r="AST75" s="202">
        <v>1.2678503400000001</v>
      </c>
      <c r="ASU75" s="202">
        <v>37.048655979999999</v>
      </c>
      <c r="ASV75" s="202"/>
      <c r="ASW75" s="202">
        <v>0.28697953000000004</v>
      </c>
      <c r="ASX75" s="202">
        <v>0.23200739000000012</v>
      </c>
      <c r="ASY75" s="202">
        <v>0.38231330000000002</v>
      </c>
      <c r="ASZ75" s="202"/>
      <c r="ATA75" s="202">
        <v>0.90130022000000021</v>
      </c>
      <c r="ATB75" s="202">
        <v>0.57342983000000003</v>
      </c>
      <c r="ATC75" s="202">
        <v>8.7805529999999993E-2</v>
      </c>
      <c r="ATD75" s="202"/>
      <c r="ATE75" s="202"/>
      <c r="ATF75" s="202"/>
      <c r="ATG75" s="202">
        <v>0.66123536000000005</v>
      </c>
      <c r="ATH75" s="202">
        <v>7.240241730000001</v>
      </c>
      <c r="ATI75" s="202">
        <v>0.43574597000000004</v>
      </c>
      <c r="ATJ75" s="202">
        <v>0.10645575</v>
      </c>
      <c r="ATK75" s="202">
        <v>22.5</v>
      </c>
      <c r="ATL75" s="202">
        <v>4.30898775</v>
      </c>
      <c r="ATM75" s="202">
        <v>34.591431200000002</v>
      </c>
      <c r="ATN75" s="202">
        <v>4.6142055299999996</v>
      </c>
      <c r="ATO75" s="202"/>
      <c r="ATP75" s="202">
        <v>1.120208E-2</v>
      </c>
      <c r="ATQ75" s="202">
        <v>0.19715774</v>
      </c>
      <c r="ATR75" s="202">
        <v>2.88733262</v>
      </c>
      <c r="ATS75" s="202">
        <v>7.7098979700000001</v>
      </c>
      <c r="ATT75" s="202">
        <v>1.6676782159008743</v>
      </c>
      <c r="ATU75" s="202">
        <v>1.6676782159008743</v>
      </c>
      <c r="ATV75" s="202">
        <v>45.531542965900869</v>
      </c>
      <c r="ATW75" s="202">
        <v>3.2031800000000003E-3</v>
      </c>
      <c r="ATX75" s="202"/>
      <c r="ATY75" s="202"/>
      <c r="ATZ75" s="202">
        <v>1.89773774</v>
      </c>
      <c r="AUA75" s="202">
        <v>1.90094092</v>
      </c>
      <c r="AUB75" s="202">
        <v>0.59868199</v>
      </c>
      <c r="AUC75" s="202"/>
      <c r="AUD75" s="202">
        <v>1.8935769300000003</v>
      </c>
      <c r="AUE75" s="202">
        <v>0.26149257000000009</v>
      </c>
      <c r="AUF75" s="202">
        <v>1.1230684900000003</v>
      </c>
      <c r="AUG75" s="202">
        <v>3.8768199800000009</v>
      </c>
      <c r="AUH75" s="202"/>
      <c r="AUI75" s="202">
        <v>7.6943255600000002</v>
      </c>
      <c r="AUJ75" s="202"/>
      <c r="AUK75" s="202"/>
      <c r="AUL75" s="202">
        <v>1.3902232399999903</v>
      </c>
      <c r="AUM75" s="202">
        <v>9.0845487999999897</v>
      </c>
      <c r="AUN75" s="202">
        <v>5.6565820499999004</v>
      </c>
      <c r="AUO75" s="202">
        <v>0.4847969999999901</v>
      </c>
      <c r="AUP75" s="202"/>
      <c r="AUQ75" s="202">
        <v>0.18315300999999976</v>
      </c>
      <c r="AUR75" s="202"/>
      <c r="AUS75" s="202">
        <v>6.32453205999989</v>
      </c>
      <c r="AUT75" s="202">
        <v>12.28887965</v>
      </c>
      <c r="AUU75" s="202">
        <v>0.54451783999999903</v>
      </c>
      <c r="AUV75" s="202"/>
      <c r="AUW75" s="202"/>
      <c r="AUX75" s="202">
        <v>12.833397489999999</v>
      </c>
      <c r="AUY75" s="202">
        <v>34.020239249999875</v>
      </c>
      <c r="AUZ75" s="202"/>
      <c r="AVA75" s="202"/>
      <c r="AVB75" s="202">
        <v>2.1027557300000002</v>
      </c>
      <c r="AVC75" s="202"/>
      <c r="AVD75" s="202">
        <v>5.3032989999999988E-2</v>
      </c>
      <c r="AVE75" s="202"/>
      <c r="AVF75" s="202">
        <v>0.49505056000000003</v>
      </c>
      <c r="AVG75" s="202">
        <v>2.6508392800000005</v>
      </c>
      <c r="AVH75" s="202"/>
      <c r="AVI75" s="202">
        <v>0.37909516999999998</v>
      </c>
      <c r="AVJ75" s="202">
        <v>1.2219049</v>
      </c>
      <c r="AVK75" s="202"/>
      <c r="AVL75" s="202">
        <v>5.0146247299999978</v>
      </c>
      <c r="AVM75" s="202">
        <v>6.6156247999999982</v>
      </c>
      <c r="AVN75" s="202">
        <v>1.9038375740874629</v>
      </c>
      <c r="AVO75" s="202"/>
      <c r="AVP75" s="202">
        <v>1.2489624999999902</v>
      </c>
      <c r="AVQ75" s="202"/>
      <c r="AVR75" s="202">
        <v>0.76770164999999035</v>
      </c>
      <c r="AVS75" s="202">
        <v>3.9205017240874431</v>
      </c>
      <c r="AVT75" s="202">
        <v>2.018146379999989</v>
      </c>
      <c r="AVU75" s="202">
        <v>2.0290572299999998</v>
      </c>
      <c r="AVV75" s="202">
        <v>1.9310704300000001</v>
      </c>
      <c r="AVW75" s="202"/>
      <c r="AVX75" s="202">
        <v>1.3399946699999998</v>
      </c>
      <c r="AVY75" s="202">
        <v>7.3182687099999892</v>
      </c>
      <c r="AVZ75" s="202">
        <v>20.50523451408743</v>
      </c>
      <c r="AWA75" s="202">
        <v>3.4437527699999779</v>
      </c>
      <c r="AWB75" s="202"/>
      <c r="AWC75" s="202"/>
      <c r="AWD75" s="202">
        <v>8.1648250000000006E-2</v>
      </c>
      <c r="AWE75" s="202">
        <v>4.5823126399999996</v>
      </c>
      <c r="AWF75" s="202">
        <v>8.1077136599999768</v>
      </c>
      <c r="AWG75" s="202">
        <v>0.20027520999999993</v>
      </c>
      <c r="AWH75" s="202"/>
      <c r="AWI75" s="202"/>
      <c r="AWJ75" s="202">
        <v>1.0449144500000001</v>
      </c>
      <c r="AWK75" s="202"/>
      <c r="AWL75" s="202">
        <v>1.2451896599999999</v>
      </c>
      <c r="AWM75" s="202">
        <v>6.8295609899999947</v>
      </c>
      <c r="AWN75" s="195">
        <v>2.5938707596792998</v>
      </c>
      <c r="AWO75" s="195">
        <v>0.61097429000000003</v>
      </c>
      <c r="AWP75" s="195">
        <v>0.36215217000000005</v>
      </c>
      <c r="AWQ75" s="195">
        <v>0.95769166064139921</v>
      </c>
      <c r="AWR75" s="195">
        <f t="shared" si="301"/>
        <v>11.354249870320695</v>
      </c>
      <c r="AWS75" s="253">
        <v>0.26385432069970843</v>
      </c>
      <c r="AWT75" s="253"/>
      <c r="AWU75" s="253">
        <f>+CDO34</f>
        <v>0.14340832944606413</v>
      </c>
      <c r="AWV75" s="253"/>
      <c r="AWW75" s="253">
        <f t="shared" si="302"/>
        <v>0.40726265014577256</v>
      </c>
      <c r="AWX75" s="253">
        <v>0.30743104229979579</v>
      </c>
      <c r="AWY75" s="253"/>
      <c r="AWZ75" s="253">
        <f t="shared" si="303"/>
        <v>0.30743104229979579</v>
      </c>
      <c r="AXA75" s="253">
        <f t="shared" si="304"/>
        <v>21.421846882766239</v>
      </c>
      <c r="AXB75" s="202">
        <f t="shared" si="305"/>
        <v>368.88413752046057</v>
      </c>
      <c r="AXC75" s="253"/>
      <c r="AXD75" s="253">
        <v>0.21657609999999997</v>
      </c>
      <c r="AXE75" s="253">
        <f t="shared" si="306"/>
        <v>0.21657609999999997</v>
      </c>
      <c r="AXF75" s="253">
        <v>2.1792148294460638</v>
      </c>
      <c r="AXG75" s="253">
        <v>3.2560514802040821</v>
      </c>
      <c r="AXH75" s="253">
        <v>0.23942717000000005</v>
      </c>
      <c r="AXI75" s="253">
        <v>1.52607629</v>
      </c>
      <c r="AXJ75" s="253">
        <v>0.60052974052478125</v>
      </c>
      <c r="AXK75" s="253">
        <f t="shared" si="307"/>
        <v>7.8012995101749265</v>
      </c>
      <c r="AXL75" s="253">
        <v>0</v>
      </c>
      <c r="AXM75" s="253">
        <v>0</v>
      </c>
      <c r="AXN75" s="253">
        <v>6.8215407206122434</v>
      </c>
      <c r="AXO75" s="253">
        <v>0</v>
      </c>
      <c r="AXP75" s="253">
        <v>0</v>
      </c>
      <c r="AXQ75" s="253">
        <f t="shared" si="308"/>
        <v>6.8215407206122434</v>
      </c>
      <c r="AXR75" s="253">
        <v>0</v>
      </c>
      <c r="AXS75" s="253">
        <v>11.506835149154519</v>
      </c>
      <c r="AXT75" s="253">
        <v>1.7318167405247813</v>
      </c>
      <c r="AXU75" s="253">
        <v>0</v>
      </c>
      <c r="AXV75" s="253">
        <f t="shared" si="310"/>
        <v>13.2386518896793</v>
      </c>
      <c r="AXW75" s="253">
        <v>2.87267436</v>
      </c>
      <c r="AXX75" s="253">
        <v>0.96219656029154521</v>
      </c>
      <c r="AXY75" s="253"/>
      <c r="AXZ75" s="253"/>
      <c r="AYA75" s="253">
        <v>0.45508663040816322</v>
      </c>
      <c r="AYB75" s="253">
        <f t="shared" si="311"/>
        <v>4.2899575506997083</v>
      </c>
      <c r="AYC75" s="253">
        <f t="shared" si="270"/>
        <v>32.368025771166181</v>
      </c>
      <c r="AYD75" s="253">
        <v>2.1599698900000002</v>
      </c>
      <c r="AYE75" s="253"/>
      <c r="AYF75" s="253"/>
      <c r="AYG75" s="253">
        <v>3.0834180000000003E-2</v>
      </c>
      <c r="AYH75" s="253">
        <v>0.25705260058309037</v>
      </c>
      <c r="AYI75" s="253">
        <f t="shared" si="313"/>
        <v>2.4478566705830902</v>
      </c>
      <c r="AYJ75" s="253">
        <v>3.7104212925655973</v>
      </c>
      <c r="AYK75" s="253">
        <v>2.83326791</v>
      </c>
      <c r="AYL75" s="253"/>
      <c r="AYM75" s="253"/>
      <c r="AYN75" s="253"/>
      <c r="AYO75" s="253">
        <f t="shared" si="314"/>
        <v>6.5436892025655968</v>
      </c>
      <c r="AYP75" s="253"/>
      <c r="AYQ75" s="253">
        <v>7.3269869606997062</v>
      </c>
      <c r="AYR75" s="253">
        <v>0.24640827000000001</v>
      </c>
      <c r="AYS75" s="253">
        <v>2.7414827988338192E-2</v>
      </c>
      <c r="AYT75" s="253">
        <v>17.321754980000001</v>
      </c>
      <c r="AYU75" s="253">
        <f t="shared" si="315"/>
        <v>24.922565038688045</v>
      </c>
      <c r="AYV75" s="253">
        <v>0.37862466999999994</v>
      </c>
      <c r="AYW75" s="253">
        <v>0.83089307000000001</v>
      </c>
      <c r="AYX75" s="253"/>
      <c r="AYY75" s="253">
        <f t="shared" si="316"/>
        <v>1.2095177399999999</v>
      </c>
      <c r="AYZ75" s="253">
        <f t="shared" si="317"/>
        <v>35.123628651836732</v>
      </c>
      <c r="AZA75" s="253">
        <v>0.56476994959183668</v>
      </c>
      <c r="AZB75" s="253"/>
      <c r="AZC75" s="253">
        <v>0.21801128</v>
      </c>
      <c r="AZD75" s="253">
        <v>0.29585165000000013</v>
      </c>
      <c r="AZE75" s="253"/>
      <c r="AZF75" s="253">
        <f t="shared" si="319"/>
        <v>1.078632879591837</v>
      </c>
      <c r="AZG75" s="253">
        <v>0.77254077988338188</v>
      </c>
      <c r="AZH75" s="253">
        <v>9.3355673426005842E-2</v>
      </c>
      <c r="AZI75" s="253"/>
      <c r="AZJ75" s="253"/>
      <c r="AZK75" s="253"/>
      <c r="AZL75" s="253">
        <f t="shared" si="320"/>
        <v>0.86589645330938769</v>
      </c>
      <c r="AZM75" s="253">
        <v>7.8890493795043737</v>
      </c>
      <c r="AZN75" s="253">
        <v>0.42037849982507286</v>
      </c>
      <c r="AZO75" s="253">
        <v>0.99160319055393598</v>
      </c>
      <c r="AZP75" s="253">
        <v>22.5</v>
      </c>
      <c r="AZQ75" s="253">
        <v>4.2023359674756078</v>
      </c>
      <c r="AZR75" s="253">
        <f t="shared" si="321"/>
        <v>36.003367037358991</v>
      </c>
      <c r="AZS75" s="253">
        <v>4.2338643395626825</v>
      </c>
      <c r="AZT75" s="253"/>
      <c r="AZU75" s="253">
        <v>1.08358E-2</v>
      </c>
      <c r="AZV75" s="253">
        <v>0.19047318067055391</v>
      </c>
      <c r="AZW75" s="253">
        <v>2.4222453699999997</v>
      </c>
      <c r="AZX75" s="253">
        <f t="shared" si="322"/>
        <v>6.8574186902332359</v>
      </c>
      <c r="AZY75" s="253">
        <v>0.53184609274052475</v>
      </c>
      <c r="AZZ75" s="253">
        <v>1.3741661113105539</v>
      </c>
      <c r="BAA75" s="253">
        <f t="shared" si="323"/>
        <v>1.9060122040510787</v>
      </c>
      <c r="BAB75" s="253">
        <f t="shared" si="324"/>
        <v>46.711327264544536</v>
      </c>
      <c r="BAC75" s="253">
        <v>3.169729999999996E-3</v>
      </c>
      <c r="BAD75" s="253"/>
      <c r="BAE75" s="253"/>
      <c r="BAF75" s="253">
        <f t="shared" si="326"/>
        <v>3.169729999999996E-3</v>
      </c>
      <c r="BAG75" s="253">
        <v>2.3729978500000004</v>
      </c>
      <c r="BAH75" s="253"/>
      <c r="BAI75" s="253"/>
      <c r="BAJ75" s="253">
        <v>1.8811065600000001</v>
      </c>
      <c r="BAK75" s="253">
        <f t="shared" si="327"/>
        <v>4.2541044100000001</v>
      </c>
      <c r="BAL75" s="253">
        <v>1.6368941799999999</v>
      </c>
      <c r="BAM75" s="253"/>
      <c r="BAN75" s="253">
        <v>7.2795296117201165</v>
      </c>
      <c r="BAO75" s="253"/>
      <c r="BAP75" s="253"/>
      <c r="BAQ75" s="253">
        <f t="shared" si="328"/>
        <v>8.916423791720117</v>
      </c>
      <c r="BAR75" s="253">
        <v>5.9294012004373178</v>
      </c>
      <c r="BAS75" s="253"/>
      <c r="BAT75" s="253">
        <v>0.46051323052478133</v>
      </c>
      <c r="BAU75" s="253"/>
      <c r="BAV75" s="253">
        <v>1.4965455043001166</v>
      </c>
      <c r="BAW75" s="253">
        <f t="shared" si="329"/>
        <v>7.8864599352622156</v>
      </c>
      <c r="BAX75" s="253">
        <v>7.2829849999999974E-2</v>
      </c>
      <c r="BAY75" s="253">
        <v>12.1875</v>
      </c>
      <c r="BAZ75" s="253">
        <v>0.92446189067055384</v>
      </c>
      <c r="BBA75" s="253"/>
      <c r="BBB75" s="253">
        <f t="shared" si="330"/>
        <v>13.184791740670553</v>
      </c>
      <c r="BBC75" s="253">
        <f t="shared" si="331"/>
        <v>34.244949607652885</v>
      </c>
      <c r="BBD75" s="253">
        <v>2.0320790994460642</v>
      </c>
      <c r="BBE75" s="253"/>
      <c r="BBF75" s="253">
        <v>5.1183069999999983E-2</v>
      </c>
      <c r="BBG75" s="253"/>
      <c r="BBH75" s="253">
        <v>0.48353765999999992</v>
      </c>
      <c r="BBI75" s="253">
        <f t="shared" si="333"/>
        <v>2.5667998294460643</v>
      </c>
      <c r="BBJ75" s="253">
        <v>0.26018367000000009</v>
      </c>
      <c r="BBK75" s="253"/>
      <c r="BBL75" s="253">
        <v>0.99063035999999993</v>
      </c>
      <c r="BBM75" s="253"/>
      <c r="BBN75" s="253">
        <v>5.2608273918295918</v>
      </c>
      <c r="BBO75" s="253">
        <f t="shared" si="334"/>
        <v>6.5116414218295917</v>
      </c>
      <c r="BBP75" s="253">
        <v>1.9151759797376093</v>
      </c>
      <c r="BBQ75" s="253">
        <v>2.8456409068557023E-2</v>
      </c>
      <c r="BBR75" s="253">
        <v>1.0141691400000001</v>
      </c>
      <c r="BBS75" s="253"/>
      <c r="BBT75" s="253">
        <v>0.15094605000000005</v>
      </c>
      <c r="BBU75" s="253">
        <f t="shared" si="335"/>
        <v>3.1087475788061667</v>
      </c>
      <c r="BBV75" s="253">
        <v>1.5470669698859347E-4</v>
      </c>
      <c r="BBW75" s="253">
        <v>4.0586411200000008</v>
      </c>
      <c r="BBX75" s="253">
        <v>1.8609360908454811</v>
      </c>
      <c r="BBY75" s="253">
        <v>1.2062492900000004</v>
      </c>
      <c r="BBZ75" s="253">
        <v>0.14693609037900873</v>
      </c>
      <c r="BCA75" s="253">
        <f t="shared" si="336"/>
        <v>7.2729172979214791</v>
      </c>
      <c r="BCB75" s="253">
        <f t="shared" si="337"/>
        <v>19.460106128003304</v>
      </c>
      <c r="BCC75" s="253">
        <v>2.5179834703790087</v>
      </c>
      <c r="BCD75" s="253">
        <v>0.72835274005830908</v>
      </c>
      <c r="BCE75" s="253"/>
      <c r="BCF75" s="253"/>
      <c r="BCG75" s="253">
        <v>7.9647899999999994E-2</v>
      </c>
      <c r="BCH75" s="253">
        <f t="shared" si="339"/>
        <v>3.3259841104373176</v>
      </c>
      <c r="BCI75" s="253">
        <v>0.65716442999999991</v>
      </c>
      <c r="BCJ75" s="253">
        <v>3.4309255099999993</v>
      </c>
      <c r="BCK75" s="253"/>
      <c r="BCL75" s="253">
        <v>0.93143489067055374</v>
      </c>
      <c r="BCM75" s="253">
        <f t="shared" si="271"/>
        <v>5.0195248306705533</v>
      </c>
      <c r="BCN75" s="253">
        <v>5.2441511700000012</v>
      </c>
      <c r="BCO75" s="253">
        <v>1.11242</v>
      </c>
      <c r="BCP75" s="253">
        <v>2.6183003399999998</v>
      </c>
      <c r="BCQ75" s="253">
        <v>0.51808582000000003</v>
      </c>
      <c r="BCR75" s="253">
        <v>0.30098844999999996</v>
      </c>
      <c r="BCS75" s="253">
        <f t="shared" si="340"/>
        <v>9.7939457800000014</v>
      </c>
      <c r="BCT75" s="253">
        <v>0.87242654000000008</v>
      </c>
      <c r="BCU75" s="253"/>
      <c r="BCV75" s="253">
        <v>0.12790334</v>
      </c>
      <c r="BCW75" s="253"/>
      <c r="BCX75" s="253">
        <f t="shared" si="341"/>
        <v>1.00032988</v>
      </c>
      <c r="BCY75" s="253"/>
      <c r="BCZ75" s="253">
        <v>0.31442307927346935</v>
      </c>
      <c r="BDA75" s="253">
        <f t="shared" si="342"/>
        <v>0.31442307927346935</v>
      </c>
      <c r="BDB75" s="253">
        <f t="shared" si="343"/>
        <v>19.454207680381344</v>
      </c>
      <c r="BDC75" s="253"/>
      <c r="BDD75" s="253"/>
      <c r="BDE75" s="253">
        <v>0.18542257000000001</v>
      </c>
      <c r="BDF75" s="253">
        <f t="shared" si="272"/>
        <v>0.18542257000000001</v>
      </c>
      <c r="BDG75" s="253">
        <v>2.1497979100000002</v>
      </c>
      <c r="BDH75" s="253">
        <v>3.1306256600000002</v>
      </c>
      <c r="BDI75" s="253">
        <v>0.23147814000000003</v>
      </c>
      <c r="BDJ75" s="253">
        <v>1.30072308</v>
      </c>
      <c r="BDK75" s="253">
        <v>0.61032140000000001</v>
      </c>
      <c r="BDL75" s="253">
        <f t="shared" si="344"/>
        <v>7.4229461900000002</v>
      </c>
      <c r="BDM75" s="253"/>
      <c r="BDN75" s="253"/>
      <c r="BDO75" s="253">
        <v>6.797699549999999</v>
      </c>
      <c r="BDP75" s="253"/>
      <c r="BDQ75" s="253">
        <f t="shared" si="345"/>
        <v>6.797699549999999</v>
      </c>
      <c r="BDR75" s="253">
        <v>0.68801973999999999</v>
      </c>
      <c r="BDS75" s="253">
        <v>11.404806034985423</v>
      </c>
      <c r="BDT75" s="253"/>
      <c r="BDU75" s="253">
        <v>1.7088706695043732</v>
      </c>
      <c r="BDV75" s="253"/>
      <c r="BDW75" s="253">
        <f t="shared" si="346"/>
        <v>13.801696444489796</v>
      </c>
      <c r="BDX75" s="253">
        <v>2.5035559999999997</v>
      </c>
      <c r="BDY75" s="253">
        <v>0.92232394055393585</v>
      </c>
      <c r="BDZ75" s="253"/>
      <c r="BEA75" s="253"/>
      <c r="BEB75" s="253">
        <v>0.54384886880466465</v>
      </c>
      <c r="BEC75" s="253">
        <f t="shared" si="347"/>
        <v>3.9697288093586001</v>
      </c>
      <c r="BED75" s="253">
        <f t="shared" si="348"/>
        <v>32.177493563848394</v>
      </c>
      <c r="BEE75" s="253">
        <v>1.8876350500000001</v>
      </c>
      <c r="BEF75" s="253"/>
      <c r="BEG75" s="253">
        <v>0.13270832944606414</v>
      </c>
      <c r="BEH75" s="253">
        <v>2.9784469999999997E-2</v>
      </c>
      <c r="BEI75" s="253">
        <f t="shared" si="349"/>
        <v>2.0501278494460644</v>
      </c>
      <c r="BEJ75" s="253">
        <v>3.5017118116618069</v>
      </c>
      <c r="BEK75" s="253">
        <v>2.55577436</v>
      </c>
      <c r="BEL75" s="253"/>
      <c r="BEM75" s="253"/>
      <c r="BEN75" s="253"/>
      <c r="BEO75" s="253">
        <f t="shared" si="350"/>
        <v>6.0574861716618074</v>
      </c>
      <c r="BEP75" s="253">
        <v>5.5912690005539361</v>
      </c>
      <c r="BEQ75" s="253">
        <v>1.2579919400000004</v>
      </c>
      <c r="BER75" s="253">
        <v>0.21479412000000001</v>
      </c>
      <c r="BES75" s="253">
        <v>3.0767247813411079E-2</v>
      </c>
      <c r="BET75" s="253">
        <v>16.893254729999999</v>
      </c>
      <c r="BEU75" s="253">
        <f t="shared" si="273"/>
        <v>23.988077038367344</v>
      </c>
      <c r="BEV75" s="253">
        <v>0.25362226999999987</v>
      </c>
      <c r="BEW75" s="253"/>
      <c r="BEX75" s="253">
        <v>7.2388160000000021E-2</v>
      </c>
      <c r="BEY75" s="253">
        <v>0.80383081020408165</v>
      </c>
      <c r="BEZ75" s="253"/>
      <c r="BFA75" s="253">
        <f t="shared" si="351"/>
        <v>1.1298412402040816</v>
      </c>
      <c r="BFB75" s="253"/>
      <c r="BFC75" s="253">
        <f t="shared" si="352"/>
        <v>0</v>
      </c>
      <c r="BFD75" s="253">
        <f t="shared" si="274"/>
        <v>33.225532299679294</v>
      </c>
      <c r="BFE75" s="253">
        <v>0.27340678973760935</v>
      </c>
      <c r="BFF75" s="253"/>
      <c r="BFG75" s="253"/>
      <c r="BFH75" s="253">
        <v>0.20880664000000013</v>
      </c>
      <c r="BFI75" s="253">
        <f t="shared" si="353"/>
        <v>0.4822134297376095</v>
      </c>
      <c r="BFJ75" s="253"/>
      <c r="BFK75" s="253">
        <v>0.86092119950437307</v>
      </c>
      <c r="BFL75" s="253"/>
      <c r="BFM75" s="253">
        <v>9.1776858499183656E-2</v>
      </c>
      <c r="BFN75" s="253"/>
      <c r="BFO75" s="253">
        <f t="shared" si="354"/>
        <v>0.95269805800355667</v>
      </c>
      <c r="BFP75" s="253">
        <v>0.17322075072886298</v>
      </c>
      <c r="BFQ75" s="253">
        <v>6.8795453578425656</v>
      </c>
      <c r="BFR75" s="253"/>
      <c r="BFS75" s="253">
        <v>0.41408649959183685</v>
      </c>
      <c r="BFT75" s="253">
        <v>23.910934769766762</v>
      </c>
      <c r="BFU75" s="253">
        <f t="shared" si="275"/>
        <v>31.377787377930026</v>
      </c>
      <c r="BFV75" s="253">
        <v>5.8784300228149764</v>
      </c>
      <c r="BFW75" s="253">
        <v>1.5569743606413995</v>
      </c>
      <c r="BFX75" s="253">
        <v>0.29931139999999995</v>
      </c>
      <c r="BFY75" s="253"/>
      <c r="BFZ75" s="253">
        <v>1.0706000000000004E-2</v>
      </c>
      <c r="BGA75" s="253">
        <f t="shared" si="355"/>
        <v>7.7454217834563757</v>
      </c>
      <c r="BGB75" s="253">
        <v>1.9602689297959177</v>
      </c>
      <c r="BGC75" s="253">
        <v>0.17086852000000002</v>
      </c>
      <c r="BGD75" s="253">
        <v>1.8915665366744456</v>
      </c>
      <c r="BGE75" s="253">
        <f t="shared" si="356"/>
        <v>4.0227039864703631</v>
      </c>
      <c r="BGF75" s="253">
        <f t="shared" si="276"/>
        <v>44.580824635597935</v>
      </c>
      <c r="BGG75" s="253">
        <v>3.0393199999999999E-3</v>
      </c>
      <c r="BGH75" s="253"/>
      <c r="BGI75" s="253">
        <f t="shared" si="357"/>
        <v>3.0393199999999999E-3</v>
      </c>
      <c r="BGJ75" s="253">
        <v>1.8403215800000001</v>
      </c>
      <c r="BGK75" s="253"/>
      <c r="BGL75" s="253"/>
      <c r="BGM75" s="253"/>
      <c r="BGN75" s="253">
        <v>1.8351283302332364</v>
      </c>
      <c r="BGO75" s="253">
        <f t="shared" si="358"/>
        <v>3.6754499102332367</v>
      </c>
      <c r="BGP75" s="253"/>
      <c r="BGQ75" s="253">
        <v>1.5540729900000003</v>
      </c>
      <c r="BGR75" s="253"/>
      <c r="BGS75" s="253">
        <v>5.6790110911661822</v>
      </c>
      <c r="BGT75" s="253"/>
      <c r="BGU75" s="253">
        <f t="shared" si="359"/>
        <v>7.233084081166183</v>
      </c>
      <c r="BGV75" s="253">
        <v>14.683625620000003</v>
      </c>
      <c r="BGW75" s="253"/>
      <c r="BGX75" s="253"/>
      <c r="BGY75" s="253">
        <v>0.41739697999999997</v>
      </c>
      <c r="BGZ75" s="253"/>
      <c r="BHA75" s="253">
        <f t="shared" si="360"/>
        <v>15.101022600000002</v>
      </c>
      <c r="BHB75" s="253">
        <v>1.5929670821590085</v>
      </c>
      <c r="BHC75" s="253"/>
      <c r="BHD75" s="253">
        <v>12.1875</v>
      </c>
      <c r="BHE75" s="253">
        <v>0.78439904956268225</v>
      </c>
      <c r="BHF75" s="253"/>
      <c r="BHG75" s="253">
        <f t="shared" si="361"/>
        <v>14.56486613172169</v>
      </c>
      <c r="BHH75" s="253">
        <f t="shared" si="362"/>
        <v>40.577462043121116</v>
      </c>
      <c r="BHI75" s="253"/>
      <c r="BHJ75" s="253">
        <v>1.8118918396501458</v>
      </c>
      <c r="BHK75" s="253"/>
      <c r="BHL75" s="253">
        <v>5.0515779999999989E-2</v>
      </c>
      <c r="BHM75" s="253">
        <f t="shared" si="363"/>
        <v>1.8624076196501458</v>
      </c>
      <c r="BHN75" s="253">
        <v>0.30997454000000002</v>
      </c>
      <c r="BHO75" s="253">
        <v>0.14124506000000003</v>
      </c>
      <c r="BHP75" s="253"/>
      <c r="BHQ75" s="253"/>
      <c r="BHR75" s="253">
        <v>0.67562749000000011</v>
      </c>
      <c r="BHS75" s="253">
        <f t="shared" si="364"/>
        <v>1.1268470900000001</v>
      </c>
      <c r="BHT75" s="253">
        <v>5.1386992000583094</v>
      </c>
      <c r="BHU75" s="253">
        <v>0.8494082848587563</v>
      </c>
      <c r="BHV75" s="253"/>
      <c r="BHW75" s="253"/>
      <c r="BHX75" s="253">
        <v>0.67394610999999982</v>
      </c>
      <c r="BHY75" s="253">
        <f t="shared" si="365"/>
        <v>6.6620535949170661</v>
      </c>
      <c r="BHZ75" s="253">
        <v>0.43958216000000006</v>
      </c>
      <c r="BIA75" s="253"/>
      <c r="BIB75" s="253">
        <v>1.6774749892419822</v>
      </c>
      <c r="BIC75" s="253"/>
      <c r="BID75" s="253">
        <v>3.7753065802332362</v>
      </c>
      <c r="BIE75" s="253">
        <f t="shared" si="366"/>
        <v>5.8923637294752185</v>
      </c>
      <c r="BIF75" s="253">
        <v>1.6065461699999999</v>
      </c>
      <c r="BIG75" s="253">
        <f t="shared" si="367"/>
        <v>1.6065461699999999</v>
      </c>
      <c r="BIH75" s="253">
        <f t="shared" si="368"/>
        <v>17.150218204042432</v>
      </c>
      <c r="BII75" s="253">
        <v>1.1159297700583091</v>
      </c>
      <c r="BIJ75" s="253">
        <v>0.62154766956268215</v>
      </c>
      <c r="BIK75" s="253"/>
      <c r="BIL75" s="253"/>
      <c r="BIM75" s="253">
        <f t="shared" si="369"/>
        <v>1.7374774396209913</v>
      </c>
      <c r="BIN75" s="253">
        <v>0.5396571</v>
      </c>
      <c r="BIO75" s="253"/>
      <c r="BIP75" s="253">
        <v>2.1893195600000008</v>
      </c>
      <c r="BIQ75" s="253"/>
      <c r="BIR75" s="253"/>
      <c r="BIS75" s="253">
        <f t="shared" si="370"/>
        <v>2.7289766600000007</v>
      </c>
      <c r="BIT75" s="253">
        <v>2.6758159893586009</v>
      </c>
      <c r="BIU75" s="253">
        <v>2.1189929607580176</v>
      </c>
      <c r="BIV75" s="253">
        <v>0.56924408999999987</v>
      </c>
      <c r="BIW75" s="253">
        <v>1.4058661299999997</v>
      </c>
      <c r="BIX75" s="253">
        <v>0.28221358000000002</v>
      </c>
      <c r="BIY75" s="253">
        <f t="shared" si="371"/>
        <v>7.0521327501166171</v>
      </c>
      <c r="BIZ75" s="253">
        <v>0.47057964034985489</v>
      </c>
      <c r="BJA75" s="253"/>
      <c r="BJB75" s="253">
        <v>5.9791670553935854E-2</v>
      </c>
      <c r="BJC75" s="253"/>
      <c r="BJD75" s="253">
        <f t="shared" si="372"/>
        <v>0.53037131090379075</v>
      </c>
      <c r="BJE75" s="253">
        <v>5.6414740524781334E-2</v>
      </c>
      <c r="BJF75" s="253"/>
      <c r="BJG75" s="253">
        <v>0.375737423174621</v>
      </c>
      <c r="BJH75" s="253"/>
      <c r="BJI75" s="253">
        <f t="shared" si="373"/>
        <v>0.43215216369940235</v>
      </c>
      <c r="BJJ75" s="253">
        <f t="shared" si="374"/>
        <v>12.481110324340802</v>
      </c>
      <c r="BJK75" s="253">
        <f t="shared" si="277"/>
        <v>367.55488617421503</v>
      </c>
      <c r="BJL75" s="253">
        <v>0.16009652000000002</v>
      </c>
      <c r="BJM75" s="253"/>
      <c r="BJN75" s="253">
        <v>2.1735838702623904</v>
      </c>
      <c r="BJO75" s="253">
        <v>0.77800078023323604</v>
      </c>
      <c r="BJP75" s="253">
        <v>0.22926980000000005</v>
      </c>
      <c r="BJQ75" s="253">
        <f t="shared" si="375"/>
        <v>3.3409509704956264</v>
      </c>
      <c r="BJR75" s="253">
        <v>1.1634326105247816</v>
      </c>
      <c r="BJS75" s="253"/>
      <c r="BJT75" s="253"/>
      <c r="BJU75" s="253"/>
      <c r="BJV75" s="253">
        <v>5.7849501895626831</v>
      </c>
      <c r="BJW75" s="253">
        <f t="shared" si="376"/>
        <v>6.9483828000874652</v>
      </c>
      <c r="BJX75" s="253"/>
      <c r="BJY75" s="253">
        <v>0.67971141023323622</v>
      </c>
      <c r="BJZ75" s="253"/>
      <c r="BKA75" s="253">
        <v>11.896420613702624</v>
      </c>
      <c r="BKB75" s="253">
        <f t="shared" si="377"/>
        <v>12.576132023935861</v>
      </c>
      <c r="BKC75" s="253">
        <v>1.7463756193586002</v>
      </c>
      <c r="BKD75" s="253">
        <v>1.3967515899999998</v>
      </c>
      <c r="BKE75" s="253">
        <v>0.21557097999999991</v>
      </c>
      <c r="BKF75" s="253">
        <v>0.91235532061224489</v>
      </c>
      <c r="BKG75" s="253">
        <v>0.53082894460641405</v>
      </c>
      <c r="BKH75" s="253">
        <f t="shared" si="378"/>
        <v>4.8018824545772585</v>
      </c>
      <c r="BKI75" s="253">
        <f t="shared" si="379"/>
        <v>27.667348249096214</v>
      </c>
      <c r="BKJ75" s="253"/>
      <c r="BKK75" s="253"/>
      <c r="BKL75" s="253">
        <v>1.0844097699999997</v>
      </c>
      <c r="BKM75" s="253"/>
      <c r="BKN75" s="253">
        <v>0.14825459037900873</v>
      </c>
      <c r="BKO75" s="253">
        <f t="shared" si="380"/>
        <v>1.2326643603790084</v>
      </c>
      <c r="BKP75" s="253">
        <v>1.0644951594752183</v>
      </c>
      <c r="BKQ75" s="253">
        <v>0.47735497000000005</v>
      </c>
      <c r="BKR75" s="253">
        <v>0.704822967755102</v>
      </c>
      <c r="BKS75" s="253">
        <v>1.5967175499999993</v>
      </c>
      <c r="BKT75" s="253"/>
      <c r="BKU75" s="253">
        <f t="shared" si="381"/>
        <v>3.8433906472303194</v>
      </c>
      <c r="BKV75" s="253">
        <v>4.8998417409621</v>
      </c>
      <c r="BKW75" s="253">
        <v>0.79145902000000001</v>
      </c>
      <c r="BKX75" s="253">
        <v>14.875</v>
      </c>
      <c r="BKY75" s="253">
        <f t="shared" si="382"/>
        <v>20.5663007609621</v>
      </c>
      <c r="BKZ75" s="253">
        <v>1.0675094176531517</v>
      </c>
      <c r="BLA75" s="253"/>
      <c r="BLB75" s="253">
        <v>0.16771738</v>
      </c>
      <c r="BLC75" s="253"/>
      <c r="BLD75" s="253">
        <v>3.3575890000000011E-2</v>
      </c>
      <c r="BLE75" s="253">
        <f t="shared" si="383"/>
        <v>1.2688026876531517</v>
      </c>
      <c r="BLF75" s="196">
        <f t="shared" si="384"/>
        <v>26.91115845622458</v>
      </c>
      <c r="BLG75" s="253">
        <v>0.80980097139941698</v>
      </c>
      <c r="BLH75" s="253"/>
      <c r="BLI75" s="253"/>
      <c r="BLJ75" s="253">
        <v>0.19399093000000017</v>
      </c>
      <c r="BLK75" s="253">
        <v>0.12236460000000009</v>
      </c>
      <c r="BLL75" s="253">
        <f t="shared" si="385"/>
        <v>1.1261565013994173</v>
      </c>
      <c r="BLM75" s="253">
        <v>0.61232597</v>
      </c>
      <c r="BLN75" s="253"/>
      <c r="BLO75" s="253">
        <v>4.864053243755103E-2</v>
      </c>
      <c r="BLP75" s="253"/>
      <c r="BLQ75" s="253"/>
      <c r="BLR75" s="196">
        <f t="shared" si="386"/>
        <v>0.66096650243755106</v>
      </c>
      <c r="BLS75" s="253">
        <v>5.9998090399999997</v>
      </c>
      <c r="BLT75" s="253"/>
      <c r="BLU75" s="253">
        <v>0.39771849000000004</v>
      </c>
      <c r="BLV75" s="253">
        <v>9.7425390000000001E-2</v>
      </c>
      <c r="BLW75" s="253">
        <v>25.542608836942573</v>
      </c>
      <c r="BLX75" s="196">
        <f t="shared" si="278"/>
        <v>32.037561756942573</v>
      </c>
      <c r="BLY75" s="253">
        <v>4.4078009544672661</v>
      </c>
      <c r="BLZ75" s="253">
        <v>0.22047315000000003</v>
      </c>
      <c r="BMA75" s="253"/>
      <c r="BMB75" s="253">
        <v>1.031544E-2</v>
      </c>
      <c r="BMC75" s="253">
        <v>0.18302604</v>
      </c>
      <c r="BMD75" s="196">
        <f t="shared" si="387"/>
        <v>4.8216155844672661</v>
      </c>
      <c r="BME75" s="253">
        <v>1.629846629999999</v>
      </c>
      <c r="BMF75" s="253">
        <v>0.10979855000000001</v>
      </c>
      <c r="BMG75" s="253">
        <v>1.7413848523673472</v>
      </c>
      <c r="BMH75" s="196">
        <f t="shared" si="388"/>
        <v>3.4810300323673462</v>
      </c>
      <c r="BMI75" s="196">
        <f t="shared" si="389"/>
        <v>42.12733037761415</v>
      </c>
      <c r="BMJ75" s="253">
        <v>3.1948000000000002E-3</v>
      </c>
      <c r="BMK75" s="196">
        <f t="shared" si="390"/>
        <v>3.1948000000000002E-3</v>
      </c>
      <c r="BML75" s="253">
        <v>1.8272090699999999</v>
      </c>
      <c r="BMM75" s="253"/>
      <c r="BMN75" s="253"/>
      <c r="BMO75" s="253"/>
      <c r="BMP75" s="253">
        <v>1.8112949899999999</v>
      </c>
      <c r="BMQ75" s="196">
        <f t="shared" si="391"/>
        <v>3.6385040599999998</v>
      </c>
      <c r="BMR75" s="253">
        <v>1.4521801500000002</v>
      </c>
      <c r="BMS75" s="253">
        <v>0.05</v>
      </c>
      <c r="BMT75" s="253"/>
      <c r="BMU75" s="253">
        <v>5.1173639800000004</v>
      </c>
      <c r="BMV75" s="253"/>
      <c r="BMW75" s="196">
        <f t="shared" si="392"/>
        <v>6.6195441300000004</v>
      </c>
      <c r="BMX75" s="253">
        <v>0.95428226999999999</v>
      </c>
      <c r="BMY75" s="253">
        <v>2.4927367500000002</v>
      </c>
      <c r="BMZ75" s="253"/>
      <c r="BNA75" s="253">
        <v>0.40721528999999995</v>
      </c>
      <c r="BNB75" s="253"/>
      <c r="BNC75" s="196">
        <f t="shared" si="393"/>
        <v>3.8542343099999998</v>
      </c>
      <c r="BND75" s="253">
        <v>1.1777791641694606</v>
      </c>
      <c r="BNE75" s="253"/>
      <c r="BNF75" s="253">
        <v>12.1875</v>
      </c>
      <c r="BNG75" s="253">
        <v>0.60412283</v>
      </c>
      <c r="BNH75" s="253"/>
      <c r="BNI75" s="196">
        <f t="shared" si="394"/>
        <v>13.969401994169461</v>
      </c>
      <c r="BNJ75" s="196">
        <f t="shared" si="395"/>
        <v>28.084879294169461</v>
      </c>
      <c r="BNK75" s="253">
        <v>1.9692422700000001</v>
      </c>
      <c r="BNL75" s="253">
        <v>1.7978107100000003</v>
      </c>
      <c r="BNM75" s="253"/>
      <c r="BNN75" s="253">
        <v>4.9615010000000001E-2</v>
      </c>
      <c r="BNO75" s="253"/>
      <c r="BNP75" s="196">
        <f t="shared" si="396"/>
        <v>3.8166679900000005</v>
      </c>
      <c r="BNQ75" s="253">
        <v>0.33293347000000023</v>
      </c>
      <c r="BNR75" s="253"/>
      <c r="BNS75" s="253"/>
      <c r="BNT75" s="253">
        <v>0.54074194999999992</v>
      </c>
      <c r="BNU75" s="253"/>
      <c r="BNV75" s="196">
        <f t="shared" si="397"/>
        <v>0.87367542000000009</v>
      </c>
      <c r="BNW75" s="253">
        <v>8.9755077199999995</v>
      </c>
      <c r="BNX75" s="253">
        <v>2.9556841667638497E-2</v>
      </c>
      <c r="BNY75" s="253"/>
      <c r="BNZ75" s="253">
        <v>0.54290981000000005</v>
      </c>
      <c r="BOA75" s="253"/>
      <c r="BOB75" s="196">
        <f t="shared" si="398"/>
        <v>9.5479743716676371</v>
      </c>
      <c r="BOC75" s="253">
        <v>0.40494694999999997</v>
      </c>
      <c r="BOD75" s="253">
        <v>1.6724827699999998</v>
      </c>
      <c r="BOE75" s="253">
        <v>1.9034334099999999</v>
      </c>
      <c r="BOF75" s="253">
        <v>1.80232836</v>
      </c>
      <c r="BOG75" s="253">
        <v>0.71128333999999982</v>
      </c>
      <c r="BOH75" s="196">
        <f t="shared" si="399"/>
        <v>6.4944748299999988</v>
      </c>
      <c r="BOI75" s="253"/>
      <c r="BOJ75" s="196">
        <f t="shared" si="400"/>
        <v>0</v>
      </c>
      <c r="BOK75" s="196">
        <f t="shared" si="401"/>
        <v>20.732792611667637</v>
      </c>
      <c r="BOL75" s="253">
        <v>1.6029080300000009</v>
      </c>
      <c r="BOM75" s="253">
        <v>0.64923087000000013</v>
      </c>
      <c r="BON75" s="253"/>
      <c r="BOO75" s="196">
        <f t="shared" si="279"/>
        <v>2.2521389000000012</v>
      </c>
      <c r="BOP75" s="196">
        <v>0.48825986999999998</v>
      </c>
      <c r="BOQ75" s="196"/>
      <c r="BOR75" s="196">
        <v>1.89035482</v>
      </c>
      <c r="BOS75" s="196"/>
      <c r="BOT75" s="196"/>
      <c r="BOU75" s="196">
        <f t="shared" si="402"/>
        <v>2.37861469</v>
      </c>
      <c r="BOV75" s="196">
        <v>2.5029004299999995</v>
      </c>
      <c r="BOW75" s="196">
        <v>2.19688996</v>
      </c>
      <c r="BOX75" s="196">
        <v>0.78572434000000002</v>
      </c>
      <c r="BOY75" s="196">
        <v>1.23767677</v>
      </c>
      <c r="BOZ75" s="196"/>
      <c r="BPA75" s="196">
        <v>0.36852241000000002</v>
      </c>
      <c r="BPB75" s="196">
        <f t="shared" si="403"/>
        <v>7.0917139099999993</v>
      </c>
      <c r="BPC75" s="196">
        <v>0.28252795999999997</v>
      </c>
      <c r="BPD75" s="196">
        <v>0.26772186999999997</v>
      </c>
      <c r="BPE75" s="196"/>
      <c r="BPF75" s="196">
        <v>4.8778169999999996E-2</v>
      </c>
      <c r="BPG75" s="196">
        <f t="shared" si="404"/>
        <v>0.59902799999999989</v>
      </c>
      <c r="BPH75" s="196"/>
      <c r="BPI75" s="196"/>
      <c r="BPJ75" s="196">
        <v>0.37850191998717192</v>
      </c>
      <c r="BPK75" s="196">
        <f t="shared" si="405"/>
        <v>0.37850191998717192</v>
      </c>
      <c r="BPL75" s="196">
        <f t="shared" si="406"/>
        <v>12.699997419987174</v>
      </c>
      <c r="BPM75" s="196"/>
      <c r="BPN75" s="196"/>
      <c r="BPO75" s="196">
        <f t="shared" si="407"/>
        <v>0</v>
      </c>
      <c r="BPP75" s="196"/>
      <c r="BPQ75" s="196">
        <v>2.3443101399999997</v>
      </c>
      <c r="BPR75" s="196">
        <v>1.6531892699999999</v>
      </c>
      <c r="BPS75" s="196">
        <v>0.22141506999999994</v>
      </c>
      <c r="BPT75" s="196">
        <v>0.62910959999999994</v>
      </c>
      <c r="BPU75" s="196">
        <f t="shared" si="408"/>
        <v>4.8480240799999992</v>
      </c>
      <c r="BPV75" s="196"/>
      <c r="BPW75" s="196"/>
      <c r="BPX75" s="196"/>
      <c r="BPY75" s="196">
        <v>5.8754106000000004</v>
      </c>
      <c r="BPZ75" s="196">
        <f t="shared" si="280"/>
        <v>5.8754106000000004</v>
      </c>
      <c r="BQA75" s="196">
        <v>0.67256322000000002</v>
      </c>
      <c r="BQB75" s="196"/>
      <c r="BQC75" s="196">
        <v>12.06738618</v>
      </c>
      <c r="BQD75" s="196"/>
      <c r="BQE75" s="196">
        <v>1.6795307900000001</v>
      </c>
      <c r="BQF75" s="196">
        <f t="shared" si="409"/>
        <v>14.41948019</v>
      </c>
      <c r="BQG75" s="196">
        <v>1.1804430100000001</v>
      </c>
      <c r="BQH75" s="196">
        <v>0.18745986999999978</v>
      </c>
      <c r="BQI75" s="196">
        <v>0.90900953000000007</v>
      </c>
      <c r="BQJ75" s="196"/>
      <c r="BQK75" s="196">
        <v>0.47669776000000003</v>
      </c>
      <c r="BQL75" s="196">
        <f t="shared" si="410"/>
        <v>2.75361017</v>
      </c>
      <c r="BQM75" s="196">
        <f t="shared" si="281"/>
        <v>27.89652504</v>
      </c>
      <c r="BQN75" s="196"/>
      <c r="BQO75" s="196">
        <v>0.96698226999999959</v>
      </c>
      <c r="BQP75" s="196"/>
      <c r="BQQ75" s="196">
        <v>2.274522E-2</v>
      </c>
      <c r="BQR75" s="196">
        <f t="shared" si="411"/>
        <v>0.9897274899999996</v>
      </c>
      <c r="BQS75" s="196">
        <v>1.3838139600000001</v>
      </c>
      <c r="BQT75" s="196">
        <v>0.66244520000000007</v>
      </c>
      <c r="BQU75" s="196">
        <v>1.4231230800000001</v>
      </c>
      <c r="BQV75" s="196"/>
      <c r="BQW75" s="196"/>
      <c r="BQX75" s="196">
        <f t="shared" si="412"/>
        <v>3.4693822399999998</v>
      </c>
      <c r="BQY75" s="196">
        <v>3.8234103099999994</v>
      </c>
      <c r="BQZ75" s="196">
        <v>4.7116395899999999</v>
      </c>
      <c r="BRA75" s="196">
        <v>0.67531832999999997</v>
      </c>
      <c r="BRB75" s="196"/>
      <c r="BRC75" s="196">
        <v>14.906905171197113</v>
      </c>
      <c r="BRD75" s="196">
        <f t="shared" si="413"/>
        <v>24.11727340119711</v>
      </c>
      <c r="BRE75" s="196">
        <v>0.86533792999999903</v>
      </c>
      <c r="BRF75" s="196">
        <v>0.15518638000000001</v>
      </c>
      <c r="BRG75" s="196"/>
      <c r="BRH75" s="196">
        <v>2.7556910000000025E-2</v>
      </c>
      <c r="BRI75" s="196">
        <v>0.79417532999999996</v>
      </c>
      <c r="BRJ75" s="196">
        <f t="shared" si="414"/>
        <v>1.8422565499999988</v>
      </c>
      <c r="BRK75" s="196"/>
      <c r="BRL75" s="196"/>
      <c r="BRM75" s="196">
        <f t="shared" si="415"/>
        <v>0</v>
      </c>
      <c r="BRN75" s="196">
        <f t="shared" si="262"/>
        <v>30.41863968119711</v>
      </c>
      <c r="BRO75" s="196">
        <v>0.26754621000000001</v>
      </c>
      <c r="BRP75" s="196"/>
      <c r="BRQ75" s="196"/>
      <c r="BRR75" s="196">
        <f t="shared" si="416"/>
        <v>0.26754621000000001</v>
      </c>
      <c r="BRS75" s="196"/>
      <c r="BRT75" s="196">
        <v>0.29392393999999999</v>
      </c>
      <c r="BRU75" s="196">
        <v>0.61335853000000007</v>
      </c>
      <c r="BRV75" s="196"/>
      <c r="BRW75" s="196">
        <v>4.7560773228571329E-2</v>
      </c>
      <c r="BRX75" s="196">
        <f t="shared" si="417"/>
        <v>0.95484324322857139</v>
      </c>
      <c r="BRY75" s="196"/>
      <c r="BRZ75" s="196">
        <v>1.5306989999999899E-2</v>
      </c>
      <c r="BSA75" s="196">
        <v>6.8194175999999995</v>
      </c>
      <c r="BSB75" s="196"/>
      <c r="BSC75" s="196">
        <v>25.920981883846359</v>
      </c>
      <c r="BSD75" s="196">
        <f t="shared" si="418"/>
        <v>32.755706473846359</v>
      </c>
      <c r="BSE75" s="196">
        <v>2.3578907793002926</v>
      </c>
      <c r="BSF75" s="196">
        <v>1.3034646200000002</v>
      </c>
      <c r="BSG75" s="196">
        <v>1.58272831</v>
      </c>
      <c r="BSH75" s="196">
        <v>0.20212456000000001</v>
      </c>
      <c r="BSI75" s="196"/>
      <c r="BSJ75" s="196">
        <f t="shared" si="419"/>
        <v>5.4462082693002927</v>
      </c>
      <c r="BSK75" s="196">
        <v>1.7879662500000002</v>
      </c>
      <c r="BSL75" s="196"/>
      <c r="BSM75" s="196">
        <v>0.16276982000000001</v>
      </c>
      <c r="BSN75" s="196">
        <v>1.7088898321400001</v>
      </c>
      <c r="BSO75" s="196">
        <f t="shared" si="420"/>
        <v>3.6596259021400002</v>
      </c>
      <c r="BSP75" s="196">
        <f t="shared" si="421"/>
        <v>43.083930098515225</v>
      </c>
      <c r="BSQ75" s="196">
        <v>2.5375700000000003E-3</v>
      </c>
      <c r="BSR75" s="196">
        <f t="shared" si="422"/>
        <v>2.5375700000000003E-3</v>
      </c>
      <c r="BSS75" s="196">
        <v>1.2713060900000002</v>
      </c>
      <c r="BST75" s="196">
        <v>0.48919776999999998</v>
      </c>
      <c r="BSU75" s="196"/>
      <c r="BSV75" s="196"/>
      <c r="BSW75" s="196"/>
      <c r="BSX75" s="196">
        <f t="shared" si="423"/>
        <v>1.76050386</v>
      </c>
      <c r="BSY75" s="196"/>
      <c r="BSZ75" s="196">
        <v>3.0890939999999998</v>
      </c>
      <c r="BTA75" s="196">
        <v>0.14256616000000003</v>
      </c>
      <c r="BTB75" s="196"/>
      <c r="BTC75" s="196">
        <v>5.4744222699999998</v>
      </c>
      <c r="BTD75" s="196">
        <f t="shared" si="424"/>
        <v>8.7060824299999986</v>
      </c>
      <c r="BTE75" s="196">
        <v>0.93554092999999994</v>
      </c>
      <c r="BTF75" s="196">
        <v>2.2857169599999998</v>
      </c>
      <c r="BTG75" s="196"/>
      <c r="BTH75" s="196"/>
      <c r="BTI75" s="196">
        <v>0.59209778000000002</v>
      </c>
      <c r="BTJ75" s="196">
        <f t="shared" si="425"/>
        <v>3.8133556699999995</v>
      </c>
      <c r="BTK75" s="196">
        <v>1.1165780361463558</v>
      </c>
      <c r="BTL75" s="196">
        <v>2.5956010000000002E-2</v>
      </c>
      <c r="BTM75" s="196"/>
      <c r="BTN75" s="196">
        <v>12.1875</v>
      </c>
      <c r="BTO75" s="196">
        <v>0.61908523999999998</v>
      </c>
      <c r="BTP75" s="196">
        <f t="shared" si="426"/>
        <v>13.949119286146356</v>
      </c>
      <c r="BTQ75" s="196">
        <f t="shared" si="427"/>
        <v>28.231598816146352</v>
      </c>
      <c r="BTR75" s="196">
        <v>2.2387166299999999</v>
      </c>
      <c r="BTS75" s="196"/>
      <c r="BTT75" s="196">
        <v>1.80135424</v>
      </c>
      <c r="BTU75" s="196"/>
      <c r="BTV75" s="196">
        <f t="shared" si="428"/>
        <v>4.0400708700000001</v>
      </c>
      <c r="BTW75" s="196">
        <v>0.28719792999999999</v>
      </c>
      <c r="BTX75" s="196"/>
      <c r="BTY75" s="196">
        <v>4.4946510000000037E-2</v>
      </c>
      <c r="BTZ75" s="196"/>
      <c r="BUA75" s="196"/>
      <c r="BUB75" s="196">
        <f t="shared" si="429"/>
        <v>0.33214444000000004</v>
      </c>
      <c r="BUC75" s="196">
        <v>7.9583930700000005</v>
      </c>
      <c r="BUD75" s="196">
        <v>0.46162663019825073</v>
      </c>
      <c r="BUE75" s="196">
        <v>0.60244915391370268</v>
      </c>
      <c r="BUF75" s="196"/>
      <c r="BUG75" s="196"/>
      <c r="BUH75" s="196">
        <f t="shared" si="430"/>
        <v>9.0224688541119544</v>
      </c>
      <c r="BUI75" s="196">
        <v>0.55534591999999994</v>
      </c>
      <c r="BUJ75" s="196">
        <v>0.33908844999999999</v>
      </c>
      <c r="BUK75" s="196"/>
      <c r="BUL75" s="196"/>
      <c r="BUM75" s="196">
        <v>3.5844339900000004</v>
      </c>
      <c r="BUN75" s="196">
        <f t="shared" si="431"/>
        <v>4.4788683599999999</v>
      </c>
      <c r="BUO75" s="196">
        <v>2.4009258</v>
      </c>
      <c r="BUP75" s="196">
        <v>0.6521693999999999</v>
      </c>
      <c r="BUQ75" s="196">
        <f t="shared" si="432"/>
        <v>3.0530952</v>
      </c>
      <c r="BUR75" s="196">
        <f t="shared" si="433"/>
        <v>20.926647724111955</v>
      </c>
      <c r="BUS75" s="196">
        <v>0.97972369000000004</v>
      </c>
      <c r="BUT75" s="196">
        <v>0.63465627999999996</v>
      </c>
      <c r="BUU75" s="196"/>
      <c r="BUV75" s="196">
        <f t="shared" si="434"/>
        <v>1.6143799699999999</v>
      </c>
      <c r="BUW75" s="196">
        <v>0.28588302000000004</v>
      </c>
      <c r="BUX75" s="196">
        <v>0.16322675999999997</v>
      </c>
      <c r="BUY75" s="196">
        <v>1.6542944199999998</v>
      </c>
      <c r="BUZ75" s="196">
        <v>3.4146330000000003E-2</v>
      </c>
      <c r="BVA75" s="196"/>
      <c r="BVB75" s="196">
        <f t="shared" si="435"/>
        <v>2.1375505299999999</v>
      </c>
      <c r="BVC75" s="196">
        <v>0.63265853999999999</v>
      </c>
      <c r="BVD75" s="196">
        <v>1.7660591500000002</v>
      </c>
      <c r="BVE75" s="196">
        <v>2.2191722199999995</v>
      </c>
      <c r="BVF75" s="196">
        <v>0.55668614999999999</v>
      </c>
      <c r="BVG75" s="196">
        <v>1.1034130099999999</v>
      </c>
      <c r="BVH75" s="196">
        <f t="shared" si="436"/>
        <v>6.2779890699999994</v>
      </c>
      <c r="BVI75" s="196">
        <v>0.50850284999999984</v>
      </c>
      <c r="BVJ75" s="196">
        <v>7.2509450000000017E-2</v>
      </c>
      <c r="BVK75" s="196"/>
      <c r="BVL75" s="196">
        <v>0.25592042000000004</v>
      </c>
      <c r="BVM75" s="196"/>
      <c r="BVN75" s="196">
        <f t="shared" si="437"/>
        <v>0.83693271999999985</v>
      </c>
      <c r="BVO75" s="196">
        <v>4.541046E-2</v>
      </c>
      <c r="BVP75" s="196"/>
      <c r="BVQ75" s="196"/>
      <c r="BVR75" s="196">
        <v>0.32665097067102783</v>
      </c>
      <c r="BVS75" s="196"/>
      <c r="BVT75" s="196">
        <f t="shared" si="438"/>
        <v>0.37206143067102782</v>
      </c>
      <c r="BVU75" s="196">
        <f t="shared" si="439"/>
        <v>11.238913720671027</v>
      </c>
      <c r="BVV75" s="196">
        <f t="shared" si="282"/>
        <v>320.01976148940088</v>
      </c>
      <c r="BVW75" s="196"/>
      <c r="BVX75" s="196"/>
      <c r="BVY75" s="196"/>
      <c r="BVZ75" s="196">
        <v>2.19194025</v>
      </c>
      <c r="BWA75" s="196">
        <v>0.94816881000000053</v>
      </c>
      <c r="BWB75" s="196">
        <f t="shared" si="283"/>
        <v>3.1401090600000003</v>
      </c>
      <c r="BWC75" s="196">
        <v>0.80055147000000004</v>
      </c>
      <c r="BWD75" s="196"/>
      <c r="BWE75" s="196"/>
      <c r="BWF75" s="196"/>
      <c r="BWG75" s="196"/>
      <c r="BWH75" s="196">
        <f t="shared" si="440"/>
        <v>0.80055147000000004</v>
      </c>
      <c r="BWI75" s="196"/>
      <c r="BWJ75" s="196">
        <v>5.8322735900000007</v>
      </c>
      <c r="BWK75" s="196">
        <f>0.66369094+0.0018034</f>
        <v>0.66549433999999996</v>
      </c>
      <c r="BWL75" s="196"/>
      <c r="BWM75" s="196">
        <v>14.343466619999999</v>
      </c>
      <c r="BWN75" s="196">
        <f t="shared" si="441"/>
        <v>20.841234549999999</v>
      </c>
      <c r="BWO75" s="196">
        <v>1.6658553500000002</v>
      </c>
      <c r="BWP75" s="196"/>
      <c r="BWQ75" s="196">
        <v>1.2077424499999803</v>
      </c>
      <c r="BWR75" s="196">
        <v>0.17094044999999983</v>
      </c>
      <c r="BWS75" s="196">
        <v>0.89957445000000003</v>
      </c>
      <c r="BWT75" s="196">
        <f t="shared" si="442"/>
        <v>3.9441126999999803</v>
      </c>
      <c r="BWU75" s="196">
        <v>0.84090264000000003</v>
      </c>
      <c r="BWV75" s="196">
        <f t="shared" si="284"/>
        <v>0.84090264000000003</v>
      </c>
      <c r="BWW75" s="196">
        <f t="shared" si="285"/>
        <v>29.566910419999978</v>
      </c>
      <c r="BWX75" s="196"/>
      <c r="BWY75" s="196"/>
      <c r="BWZ75" s="196">
        <v>0.81214531000000001</v>
      </c>
      <c r="BXA75" s="196"/>
      <c r="BXB75" s="196">
        <f t="shared" si="443"/>
        <v>0.81214531000000001</v>
      </c>
      <c r="BXC75" s="196">
        <v>0.26499077999999998</v>
      </c>
      <c r="BXD75" s="196">
        <v>0.93385340999999988</v>
      </c>
      <c r="BXE75" s="196">
        <v>0.39701323000000022</v>
      </c>
      <c r="BXF75" s="196">
        <v>0.45217369000000002</v>
      </c>
      <c r="BXG75" s="196">
        <v>1.3259203899999996</v>
      </c>
      <c r="BXH75" s="196">
        <f t="shared" si="444"/>
        <v>3.3739514999999995</v>
      </c>
      <c r="BXI75" s="196"/>
      <c r="BXJ75" s="196">
        <v>3.1556547400000001</v>
      </c>
      <c r="BXK75" s="196"/>
      <c r="BXL75" s="196">
        <v>4.8822677499999996</v>
      </c>
      <c r="BXM75" s="196">
        <v>15.51379766</v>
      </c>
      <c r="BXN75" s="196">
        <f t="shared" si="445"/>
        <v>23.551720150000001</v>
      </c>
      <c r="BXO75" s="196"/>
      <c r="BXP75" s="196">
        <v>0.90351849999999945</v>
      </c>
      <c r="BXQ75" s="196"/>
      <c r="BXR75" s="196">
        <v>0.14630133000000006</v>
      </c>
      <c r="BXS75" s="196"/>
      <c r="BXT75" s="196">
        <f t="shared" si="446"/>
        <v>1.0498198299999995</v>
      </c>
      <c r="BXU75" s="196">
        <f t="shared" si="447"/>
        <v>28.787636790000001</v>
      </c>
      <c r="BXV75" s="196">
        <f>1.05799525+0.00444796</f>
        <v>1.0624432100000001</v>
      </c>
      <c r="BXW75" s="196"/>
      <c r="BXX75" s="196"/>
      <c r="BXY75" s="196">
        <f t="shared" si="448"/>
        <v>1.0624432100000001</v>
      </c>
      <c r="BXZ75" s="196">
        <v>8.7376229999999985E-2</v>
      </c>
      <c r="BYA75" s="196">
        <v>0.69446436999999994</v>
      </c>
      <c r="BYB75" s="196"/>
      <c r="BYC75" s="196">
        <v>4.4723640000000016E-2</v>
      </c>
      <c r="BYD75" s="196"/>
      <c r="BYE75" s="196">
        <f t="shared" si="449"/>
        <v>0.82656423999999995</v>
      </c>
      <c r="BYF75" s="196">
        <v>0.47283498000000002</v>
      </c>
      <c r="BYG75" s="196">
        <v>6.6815210200000008</v>
      </c>
      <c r="BYH75" s="196"/>
      <c r="BYI75" s="196">
        <v>0.38367008999999996</v>
      </c>
      <c r="BYJ75" s="196">
        <v>23.51243255</v>
      </c>
      <c r="BYK75" s="196">
        <f t="shared" si="450"/>
        <v>31.050458640000002</v>
      </c>
      <c r="BYL75" s="196">
        <v>5.666851919738856</v>
      </c>
      <c r="BYM75" s="196">
        <v>1.5245851400000001</v>
      </c>
      <c r="BYN75" s="196">
        <v>0.17936113999999984</v>
      </c>
      <c r="BYO75" s="196"/>
      <c r="BYP75" s="196">
        <v>9.8715799999999979E-3</v>
      </c>
      <c r="BYQ75" s="196">
        <f t="shared" si="451"/>
        <v>7.3806697797388567</v>
      </c>
      <c r="BYR75" s="196">
        <v>1.6597270299999991</v>
      </c>
      <c r="BYS75" s="196">
        <v>0.15590239</v>
      </c>
      <c r="BYT75" s="196"/>
      <c r="BYU75" s="196">
        <v>1.5502747974051359</v>
      </c>
      <c r="BYV75" s="196">
        <f t="shared" si="452"/>
        <v>3.3659042174051352</v>
      </c>
      <c r="BYW75" s="196">
        <f t="shared" si="453"/>
        <v>43.686040087144001</v>
      </c>
      <c r="BYX75" s="196">
        <v>2.4666800000000002E-3</v>
      </c>
      <c r="BYY75" s="196">
        <f t="shared" si="454"/>
        <v>2.4666800000000002E-3</v>
      </c>
      <c r="BYZ75" s="196">
        <v>1.1852278900000004</v>
      </c>
      <c r="BZA75" s="196">
        <v>0.40064126</v>
      </c>
      <c r="BZB75" s="196"/>
      <c r="BZC75" s="196"/>
      <c r="BZD75" s="196"/>
      <c r="BZE75" s="196">
        <f t="shared" si="455"/>
        <v>1.5858691500000004</v>
      </c>
      <c r="BZF75" s="196">
        <v>3.0262450400000009</v>
      </c>
      <c r="BZG75" s="196">
        <v>0.12816993999999995</v>
      </c>
      <c r="BZH75" s="196"/>
      <c r="BZI75" s="196"/>
      <c r="BZJ75" s="196">
        <f t="shared" si="456"/>
        <v>3.1544149800000008</v>
      </c>
      <c r="BZK75" s="196">
        <v>7.0541511200000002</v>
      </c>
      <c r="BZL75" s="196"/>
      <c r="BZM75" s="196">
        <v>2.0804478900000003</v>
      </c>
      <c r="BZN75" s="196"/>
      <c r="BZO75" s="196"/>
      <c r="BZP75" s="196">
        <f t="shared" si="457"/>
        <v>9.1345990100000005</v>
      </c>
      <c r="BZQ75" s="196">
        <f t="shared" si="458"/>
        <v>13.877349820000003</v>
      </c>
      <c r="BZR75" s="196">
        <f t="shared" si="459"/>
        <v>115.91793711714399</v>
      </c>
      <c r="BZS75" s="198"/>
      <c r="BZT75" s="198"/>
      <c r="BZU75" s="198"/>
      <c r="BZV75" s="198"/>
      <c r="BZW75" s="198"/>
      <c r="BZX75" s="198"/>
      <c r="BZY75" s="198"/>
      <c r="BZZ75" s="198"/>
      <c r="CAA75" s="198"/>
      <c r="CAB75" s="198"/>
      <c r="CAC75" s="198"/>
      <c r="CAD75" s="198"/>
      <c r="CAE75" s="198"/>
      <c r="CAF75" s="198"/>
      <c r="CAG75" s="198"/>
      <c r="CAH75" s="198"/>
      <c r="CAI75" s="198"/>
      <c r="CAJ75" s="198"/>
      <c r="CAK75" s="198"/>
      <c r="CAL75" s="198"/>
      <c r="CAM75" s="198"/>
      <c r="CAN75" s="198"/>
      <c r="CAO75" s="198"/>
      <c r="CAP75" s="198"/>
      <c r="CAQ75" s="198"/>
      <c r="CAR75" s="198"/>
      <c r="CAS75" s="198"/>
      <c r="CAT75" s="198"/>
      <c r="CAU75" s="198"/>
      <c r="CAV75" s="198"/>
      <c r="CAW75" s="198"/>
      <c r="CAX75" s="198"/>
      <c r="CAY75" s="198"/>
      <c r="CAZ75" s="198"/>
      <c r="CBA75" s="198"/>
      <c r="CBB75" s="198"/>
      <c r="CBC75" s="198"/>
      <c r="CBD75" s="198"/>
      <c r="CBE75" s="198"/>
      <c r="CBF75" s="198"/>
      <c r="CBG75" s="198"/>
      <c r="CBH75" s="198"/>
      <c r="CBI75" s="198"/>
      <c r="CBJ75" s="198"/>
      <c r="CBK75" s="198"/>
      <c r="CBL75" s="198"/>
      <c r="CBM75" s="198"/>
      <c r="CBN75" s="198"/>
      <c r="CBO75" s="198"/>
      <c r="CBP75" s="198"/>
      <c r="CBQ75" s="198"/>
      <c r="CBR75" s="198"/>
      <c r="CBS75" s="198"/>
      <c r="CBT75" s="198"/>
      <c r="CBU75" s="198"/>
      <c r="CBV75" s="198"/>
      <c r="CBW75" s="198"/>
      <c r="CBX75" s="198"/>
      <c r="CBY75" s="198"/>
      <c r="CBZ75" s="198"/>
      <c r="CCA75" s="198"/>
      <c r="CCB75" s="198"/>
      <c r="CCC75" s="198"/>
      <c r="CCD75" s="198"/>
      <c r="CCE75" s="198"/>
      <c r="CCF75" s="198"/>
      <c r="CCG75" s="198"/>
      <c r="CCH75" s="198"/>
      <c r="CCI75" s="198"/>
      <c r="CCJ75" s="198"/>
      <c r="CCK75" s="198"/>
      <c r="CCL75" s="198"/>
      <c r="CCM75" s="198"/>
      <c r="CCN75" s="198"/>
      <c r="CCO75" s="198"/>
      <c r="CCP75" s="198"/>
      <c r="CCQ75" s="198"/>
      <c r="CCR75" s="198"/>
      <c r="CCS75" s="198">
        <f t="shared" si="286"/>
        <v>-11.511303715900993</v>
      </c>
      <c r="CCT75" s="199"/>
    </row>
    <row r="76" spans="1:2130" s="200" customFormat="1" outlineLevel="1" x14ac:dyDescent="0.2">
      <c r="A76" s="201" t="s">
        <v>62</v>
      </c>
      <c r="B76" s="195"/>
      <c r="C76" s="195"/>
      <c r="D76" s="195">
        <v>0.34630367000000001</v>
      </c>
      <c r="E76" s="195"/>
      <c r="F76" s="195">
        <v>1.5988763700000002</v>
      </c>
      <c r="G76" s="195">
        <v>2.4254583100000002</v>
      </c>
      <c r="H76" s="195">
        <v>7.4794520000000003E-2</v>
      </c>
      <c r="I76" s="195">
        <v>1.8323649099999999</v>
      </c>
      <c r="J76" s="195">
        <v>5.950685E-2</v>
      </c>
      <c r="K76" s="195"/>
      <c r="L76" s="195"/>
      <c r="M76" s="195"/>
      <c r="N76" s="195">
        <v>1.3546255199999999</v>
      </c>
      <c r="O76" s="202">
        <v>7.6919301500000001</v>
      </c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>
        <v>0.82987624999999987</v>
      </c>
      <c r="AD76" s="195"/>
      <c r="AE76" s="195"/>
      <c r="AF76" s="195">
        <v>0.82987624999999987</v>
      </c>
      <c r="AG76" s="195"/>
      <c r="AH76" s="195"/>
      <c r="AI76" s="195"/>
      <c r="AJ76" s="195"/>
      <c r="AK76" s="195"/>
      <c r="AL76" s="195"/>
      <c r="AM76" s="195">
        <v>0.82987624999999987</v>
      </c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  <c r="DO76" s="195"/>
      <c r="DP76" s="195"/>
      <c r="DQ76" s="195"/>
      <c r="DR76" s="195"/>
      <c r="DS76" s="195"/>
      <c r="DT76" s="195"/>
      <c r="DU76" s="195"/>
      <c r="DV76" s="195"/>
      <c r="DW76" s="195"/>
      <c r="DX76" s="195"/>
      <c r="DY76" s="195"/>
      <c r="DZ76" s="195"/>
      <c r="EA76" s="195"/>
      <c r="EB76" s="195"/>
      <c r="EC76" s="195"/>
      <c r="ED76" s="195"/>
      <c r="EE76" s="195"/>
      <c r="EF76" s="195"/>
      <c r="EG76" s="195"/>
      <c r="EH76" s="195"/>
      <c r="EI76" s="195"/>
      <c r="EJ76" s="195"/>
      <c r="EK76" s="195"/>
      <c r="EL76" s="195"/>
      <c r="EM76" s="195"/>
      <c r="EN76" s="195"/>
      <c r="EO76" s="195"/>
      <c r="EP76" s="195"/>
      <c r="EQ76" s="195"/>
      <c r="ER76" s="195"/>
      <c r="ES76" s="195"/>
      <c r="ET76" s="195"/>
      <c r="EU76" s="195"/>
      <c r="EV76" s="195"/>
      <c r="EW76" s="195"/>
      <c r="EX76" s="195"/>
      <c r="EY76" s="195"/>
      <c r="EZ76" s="195"/>
      <c r="FA76" s="195"/>
      <c r="FB76" s="195"/>
      <c r="FC76" s="195"/>
      <c r="FD76" s="195"/>
      <c r="FE76" s="195"/>
      <c r="FF76" s="195"/>
      <c r="FG76" s="195"/>
      <c r="FH76" s="195"/>
      <c r="FI76" s="195"/>
      <c r="FJ76" s="195"/>
      <c r="FK76" s="195"/>
      <c r="FL76" s="195"/>
      <c r="FM76" s="195"/>
      <c r="FN76" s="195"/>
      <c r="FO76" s="195"/>
      <c r="FP76" s="195"/>
      <c r="FQ76" s="195"/>
      <c r="FR76" s="195"/>
      <c r="FS76" s="195"/>
      <c r="FT76" s="195"/>
      <c r="FU76" s="195"/>
      <c r="FV76" s="195"/>
      <c r="FW76" s="195"/>
      <c r="FX76" s="195"/>
      <c r="FY76" s="195"/>
      <c r="FZ76" s="195"/>
      <c r="GA76" s="195"/>
      <c r="GB76" s="195"/>
      <c r="GC76" s="195"/>
      <c r="GD76" s="195"/>
      <c r="GE76" s="195"/>
      <c r="GF76" s="195"/>
      <c r="GG76" s="195"/>
      <c r="GH76" s="195"/>
      <c r="GI76" s="195"/>
      <c r="GJ76" s="195"/>
      <c r="GK76" s="195"/>
      <c r="GL76" s="195"/>
      <c r="GM76" s="195"/>
      <c r="GN76" s="195"/>
      <c r="GO76" s="195"/>
      <c r="GP76" s="195"/>
      <c r="GQ76" s="195"/>
      <c r="GR76" s="195"/>
      <c r="GS76" s="195"/>
      <c r="GT76" s="195"/>
      <c r="GU76" s="195"/>
      <c r="GV76" s="195"/>
      <c r="GW76" s="195"/>
      <c r="GX76" s="195"/>
      <c r="GY76" s="195"/>
      <c r="GZ76" s="195"/>
      <c r="HA76" s="195"/>
      <c r="HB76" s="195"/>
      <c r="HC76" s="195"/>
      <c r="HD76" s="195"/>
      <c r="HE76" s="195"/>
      <c r="HF76" s="195"/>
      <c r="HG76" s="195"/>
      <c r="HH76" s="195"/>
      <c r="HI76" s="195"/>
      <c r="HJ76" s="195"/>
      <c r="HK76" s="195"/>
      <c r="HL76" s="195"/>
      <c r="HM76" s="195"/>
      <c r="HN76" s="195"/>
      <c r="HO76" s="195"/>
      <c r="HP76" s="195"/>
      <c r="HQ76" s="195"/>
      <c r="HR76" s="195"/>
      <c r="HS76" s="195"/>
      <c r="HT76" s="195"/>
      <c r="HU76" s="195"/>
      <c r="HV76" s="195"/>
      <c r="HW76" s="195"/>
      <c r="HX76" s="195"/>
      <c r="HY76" s="195"/>
      <c r="HZ76" s="195"/>
      <c r="IA76" s="195"/>
      <c r="IB76" s="195"/>
      <c r="IC76" s="195"/>
      <c r="ID76" s="195"/>
      <c r="IE76" s="195"/>
      <c r="IF76" s="195"/>
      <c r="IG76" s="195"/>
      <c r="IH76" s="195"/>
      <c r="II76" s="195"/>
      <c r="IJ76" s="195"/>
      <c r="IK76" s="195"/>
      <c r="IL76" s="195"/>
      <c r="IM76" s="195"/>
      <c r="IN76" s="195"/>
      <c r="IO76" s="195"/>
      <c r="IP76" s="195"/>
      <c r="IQ76" s="195"/>
      <c r="IR76" s="195"/>
      <c r="IS76" s="195"/>
      <c r="IT76" s="195"/>
      <c r="IU76" s="195"/>
      <c r="IV76" s="195"/>
      <c r="IW76" s="195"/>
      <c r="IX76" s="195"/>
      <c r="IY76" s="195"/>
      <c r="IZ76" s="195"/>
      <c r="JA76" s="195"/>
      <c r="JB76" s="195"/>
      <c r="JC76" s="195"/>
      <c r="JD76" s="195"/>
      <c r="JE76" s="195"/>
      <c r="JF76" s="195"/>
      <c r="JG76" s="195"/>
      <c r="JH76" s="195"/>
      <c r="JI76" s="195"/>
      <c r="JJ76" s="195"/>
      <c r="JK76" s="195"/>
      <c r="JL76" s="195"/>
      <c r="JM76" s="195"/>
      <c r="JN76" s="195"/>
      <c r="JO76" s="195">
        <v>6.3162679999999999E-2</v>
      </c>
      <c r="JP76" s="195"/>
      <c r="JQ76" s="195"/>
      <c r="JR76" s="195"/>
      <c r="JS76" s="195"/>
      <c r="JT76" s="195">
        <v>6.3162679999999999E-2</v>
      </c>
      <c r="JU76" s="195"/>
      <c r="JV76" s="195"/>
      <c r="JW76" s="195">
        <v>6.3162679999999999E-2</v>
      </c>
      <c r="JX76" s="195"/>
      <c r="JY76" s="195"/>
      <c r="JZ76" s="195"/>
      <c r="KA76" s="195"/>
      <c r="KB76" s="195"/>
      <c r="KC76" s="195"/>
      <c r="KD76" s="195"/>
      <c r="KE76" s="195"/>
      <c r="KF76" s="195"/>
      <c r="KG76" s="195"/>
      <c r="KH76" s="195"/>
      <c r="KI76" s="195"/>
      <c r="KJ76" s="195"/>
      <c r="KK76" s="195"/>
      <c r="KL76" s="195"/>
      <c r="KM76" s="195"/>
      <c r="KN76" s="195"/>
      <c r="KO76" s="195"/>
      <c r="KP76" s="195"/>
      <c r="KQ76" s="195"/>
      <c r="KR76" s="195"/>
      <c r="KS76" s="195"/>
      <c r="KT76" s="195"/>
      <c r="KU76" s="195"/>
      <c r="KV76" s="195"/>
      <c r="KW76" s="195"/>
      <c r="KX76" s="195"/>
      <c r="KY76" s="195"/>
      <c r="KZ76" s="195"/>
      <c r="LA76" s="195"/>
      <c r="LB76" s="195"/>
      <c r="LC76" s="195"/>
      <c r="LD76" s="195"/>
      <c r="LE76" s="195"/>
      <c r="LF76" s="195"/>
      <c r="LG76" s="195"/>
      <c r="LH76" s="195"/>
      <c r="LI76" s="195"/>
      <c r="LJ76" s="195"/>
      <c r="LK76" s="195"/>
      <c r="LL76" s="195"/>
      <c r="LM76" s="195"/>
      <c r="LN76" s="195"/>
      <c r="LO76" s="195"/>
      <c r="LP76" s="195"/>
      <c r="LQ76" s="195"/>
      <c r="LR76" s="195"/>
      <c r="LS76" s="195"/>
      <c r="LT76" s="195"/>
      <c r="LU76" s="195"/>
      <c r="LV76" s="195"/>
      <c r="LW76" s="195"/>
      <c r="LX76" s="195"/>
      <c r="LY76" s="195"/>
      <c r="LZ76" s="195"/>
      <c r="MA76" s="195">
        <v>0.8930389299999999</v>
      </c>
      <c r="MB76" s="195"/>
      <c r="MC76" s="195"/>
      <c r="MD76" s="195"/>
      <c r="ME76" s="195"/>
      <c r="MF76" s="195"/>
      <c r="MG76" s="195"/>
      <c r="MH76" s="195"/>
      <c r="MI76" s="195"/>
      <c r="MJ76" s="195"/>
      <c r="MK76" s="195"/>
      <c r="ML76" s="195"/>
      <c r="MM76" s="195"/>
      <c r="MN76" s="195"/>
      <c r="MO76" s="202"/>
      <c r="MP76" s="202"/>
      <c r="MQ76" s="202"/>
      <c r="MR76" s="202"/>
      <c r="MS76" s="202"/>
      <c r="MT76" s="202"/>
      <c r="MU76" s="202"/>
      <c r="MV76" s="202"/>
      <c r="MW76" s="202"/>
      <c r="MX76" s="202"/>
      <c r="MY76" s="202"/>
      <c r="MZ76" s="202"/>
      <c r="NA76" s="195"/>
      <c r="NB76" s="195"/>
      <c r="NC76" s="195"/>
      <c r="ND76" s="195"/>
      <c r="NE76" s="195"/>
      <c r="NF76" s="195"/>
      <c r="NG76" s="195"/>
      <c r="NH76" s="195"/>
      <c r="NI76" s="195"/>
      <c r="NJ76" s="195"/>
      <c r="NK76" s="195"/>
      <c r="NL76" s="195"/>
      <c r="NM76" s="195"/>
      <c r="NN76" s="195"/>
      <c r="NO76" s="195"/>
      <c r="NP76" s="195"/>
      <c r="NQ76" s="195"/>
      <c r="NR76" s="195"/>
      <c r="NS76" s="195"/>
      <c r="NT76" s="195"/>
      <c r="NU76" s="195"/>
      <c r="NV76" s="195"/>
      <c r="NW76" s="195"/>
      <c r="NX76" s="195"/>
      <c r="NY76" s="195"/>
      <c r="NZ76" s="195"/>
      <c r="OA76" s="195"/>
      <c r="OB76" s="195"/>
      <c r="OC76" s="195"/>
      <c r="OD76" s="195"/>
      <c r="OE76" s="195"/>
      <c r="OF76" s="195"/>
      <c r="OG76" s="195"/>
      <c r="OH76" s="195"/>
      <c r="OI76" s="195"/>
      <c r="OJ76" s="195"/>
      <c r="OK76" s="195"/>
      <c r="OL76" s="195"/>
      <c r="OM76" s="195"/>
      <c r="ON76" s="195"/>
      <c r="OO76" s="195"/>
      <c r="OP76" s="195"/>
      <c r="OQ76" s="195">
        <v>0.39086863999999999</v>
      </c>
      <c r="OR76" s="195"/>
      <c r="OS76" s="195"/>
      <c r="OT76" s="195">
        <v>0.39086863999999999</v>
      </c>
      <c r="OU76" s="195"/>
      <c r="OV76" s="195"/>
      <c r="OW76" s="195"/>
      <c r="OX76" s="195"/>
      <c r="OY76" s="195"/>
      <c r="OZ76" s="195"/>
      <c r="PA76" s="195">
        <v>0.39086863999999999</v>
      </c>
      <c r="PB76" s="195"/>
      <c r="PC76" s="195"/>
      <c r="PD76" s="195"/>
      <c r="PE76" s="195"/>
      <c r="PF76" s="195"/>
      <c r="PG76" s="195"/>
      <c r="PH76" s="195"/>
      <c r="PI76" s="195"/>
      <c r="PJ76" s="195"/>
      <c r="PK76" s="195"/>
      <c r="PL76" s="195"/>
      <c r="PM76" s="195"/>
      <c r="PN76" s="195"/>
      <c r="PO76" s="195"/>
      <c r="PP76" s="195"/>
      <c r="PQ76" s="195"/>
      <c r="PR76" s="195"/>
      <c r="PS76" s="195"/>
      <c r="PT76" s="195"/>
      <c r="PU76" s="195"/>
      <c r="PV76" s="195"/>
      <c r="PW76" s="195"/>
      <c r="PX76" s="195"/>
      <c r="PY76" s="195"/>
      <c r="PZ76" s="195"/>
      <c r="QA76" s="195"/>
      <c r="QB76" s="195"/>
      <c r="QC76" s="195"/>
      <c r="QD76" s="195"/>
      <c r="QE76" s="195"/>
      <c r="QF76" s="195"/>
      <c r="QG76" s="195"/>
      <c r="QH76" s="195"/>
      <c r="QI76" s="195"/>
      <c r="QJ76" s="195"/>
      <c r="QK76" s="195"/>
      <c r="QL76" s="195"/>
      <c r="QM76" s="195"/>
      <c r="QN76" s="195"/>
      <c r="QO76" s="195"/>
      <c r="QP76" s="195"/>
      <c r="QQ76" s="195"/>
      <c r="QR76" s="195"/>
      <c r="QS76" s="195"/>
      <c r="QT76" s="195"/>
      <c r="QU76" s="195"/>
      <c r="QV76" s="195"/>
      <c r="QW76" s="195"/>
      <c r="QX76" s="195"/>
      <c r="QY76" s="195"/>
      <c r="QZ76" s="195"/>
      <c r="RA76" s="195"/>
      <c r="RB76" s="195"/>
      <c r="RC76" s="195"/>
      <c r="RD76" s="195"/>
      <c r="RE76" s="195"/>
      <c r="RF76" s="195"/>
      <c r="RG76" s="195"/>
      <c r="RH76" s="195"/>
      <c r="RI76" s="195"/>
      <c r="RJ76" s="195"/>
      <c r="RK76" s="195"/>
      <c r="RL76" s="195"/>
      <c r="RM76" s="195"/>
      <c r="RN76" s="195"/>
      <c r="RO76" s="195"/>
      <c r="RP76" s="195"/>
      <c r="RQ76" s="195"/>
      <c r="RR76" s="195"/>
      <c r="RS76" s="195"/>
      <c r="RT76" s="195"/>
      <c r="RU76" s="195"/>
      <c r="RV76" s="195"/>
      <c r="RW76" s="195"/>
      <c r="RX76" s="195"/>
      <c r="RY76" s="195"/>
      <c r="RZ76" s="195"/>
      <c r="SA76" s="195"/>
      <c r="SB76" s="195"/>
      <c r="SC76" s="195"/>
      <c r="SD76" s="195"/>
      <c r="SE76" s="195"/>
      <c r="SF76" s="195"/>
      <c r="SG76" s="195"/>
      <c r="SH76" s="195"/>
      <c r="SI76" s="195"/>
      <c r="SJ76" s="195"/>
      <c r="SK76" s="195"/>
      <c r="SL76" s="195"/>
      <c r="SM76" s="195"/>
      <c r="SN76" s="195"/>
      <c r="SO76" s="195"/>
      <c r="SP76" s="195"/>
      <c r="SQ76" s="195"/>
      <c r="SR76" s="196"/>
      <c r="SS76" s="195"/>
      <c r="ST76" s="195"/>
      <c r="SU76" s="195"/>
      <c r="SV76" s="195"/>
      <c r="SW76" s="195"/>
      <c r="SX76" s="195"/>
      <c r="SY76" s="195"/>
      <c r="SZ76" s="195"/>
      <c r="TA76" s="195"/>
      <c r="TB76" s="195"/>
      <c r="TC76" s="195"/>
      <c r="TD76" s="195"/>
      <c r="TE76" s="195"/>
      <c r="TF76" s="195"/>
      <c r="TG76" s="195"/>
      <c r="TH76" s="195"/>
      <c r="TI76" s="195"/>
      <c r="TJ76" s="195"/>
      <c r="TK76" s="195">
        <f t="shared" si="269"/>
        <v>0</v>
      </c>
      <c r="TL76" s="202"/>
      <c r="TM76" s="202"/>
      <c r="TN76" s="202"/>
      <c r="TO76" s="202"/>
      <c r="TP76" s="202"/>
      <c r="TQ76" s="202"/>
      <c r="TR76" s="202"/>
      <c r="TS76" s="202"/>
      <c r="TT76" s="202"/>
      <c r="TU76" s="202"/>
      <c r="TV76" s="202"/>
      <c r="TW76" s="202"/>
      <c r="TX76" s="202"/>
      <c r="TY76" s="202"/>
      <c r="TZ76" s="202"/>
      <c r="UA76" s="202"/>
      <c r="UB76" s="202"/>
      <c r="UC76" s="195"/>
      <c r="UD76" s="195"/>
      <c r="UE76" s="195"/>
      <c r="UF76" s="195"/>
      <c r="UG76" s="195"/>
      <c r="UH76" s="195"/>
      <c r="UI76" s="195"/>
      <c r="UJ76" s="195"/>
      <c r="UK76" s="195"/>
      <c r="UL76" s="195"/>
      <c r="UM76" s="195"/>
      <c r="UN76" s="195"/>
      <c r="UO76" s="195"/>
      <c r="UP76" s="195"/>
      <c r="UQ76" s="195"/>
      <c r="UR76" s="195"/>
      <c r="US76" s="195"/>
      <c r="UT76" s="195"/>
      <c r="UU76" s="195"/>
      <c r="UV76" s="195"/>
      <c r="UW76" s="195">
        <f t="shared" si="287"/>
        <v>0</v>
      </c>
      <c r="UX76" s="195"/>
      <c r="UY76" s="195"/>
      <c r="UZ76" s="195"/>
      <c r="VA76" s="195"/>
      <c r="VB76" s="195"/>
      <c r="VC76" s="195"/>
      <c r="VD76" s="195"/>
      <c r="VE76" s="195"/>
      <c r="VF76" s="195"/>
      <c r="VG76" s="195"/>
      <c r="VH76" s="195"/>
      <c r="VI76" s="195"/>
      <c r="VJ76" s="195"/>
      <c r="VK76" s="195"/>
      <c r="VL76" s="195"/>
      <c r="VM76" s="195"/>
      <c r="VN76" s="195"/>
      <c r="VO76" s="195"/>
      <c r="VP76" s="195"/>
      <c r="VQ76" s="195"/>
      <c r="VR76" s="195"/>
      <c r="VS76" s="195"/>
      <c r="VT76" s="195"/>
      <c r="VU76" s="195"/>
      <c r="VV76" s="195"/>
      <c r="VW76" s="195"/>
      <c r="VX76" s="195"/>
      <c r="VY76" s="195"/>
      <c r="VZ76" s="195"/>
      <c r="WA76" s="195"/>
      <c r="WB76" s="195"/>
      <c r="WC76" s="195"/>
      <c r="WD76" s="195"/>
      <c r="WE76" s="195"/>
      <c r="WF76" s="195"/>
      <c r="WG76" s="195"/>
      <c r="WH76" s="195"/>
      <c r="WI76" s="195"/>
      <c r="WJ76" s="195"/>
      <c r="WK76" s="195"/>
      <c r="WL76" s="195"/>
      <c r="WM76" s="195"/>
      <c r="WN76" s="195"/>
      <c r="WO76" s="195"/>
      <c r="WP76" s="195"/>
      <c r="WQ76" s="195"/>
      <c r="WR76" s="195"/>
      <c r="WS76" s="195"/>
      <c r="WT76" s="195"/>
      <c r="WU76" s="195"/>
      <c r="WV76" s="195"/>
      <c r="WW76" s="195"/>
      <c r="WX76" s="195"/>
      <c r="WY76" s="195"/>
      <c r="WZ76" s="195"/>
      <c r="XA76" s="195"/>
      <c r="XB76" s="195"/>
      <c r="XC76" s="195"/>
      <c r="XD76" s="195"/>
      <c r="XE76" s="195"/>
      <c r="XF76" s="195"/>
      <c r="XG76" s="195"/>
      <c r="XH76" s="195"/>
      <c r="XI76" s="195"/>
      <c r="XJ76" s="195"/>
      <c r="XK76" s="195"/>
      <c r="XL76" s="195"/>
      <c r="XM76" s="195"/>
      <c r="XN76" s="195"/>
      <c r="XO76" s="195"/>
      <c r="XP76" s="195"/>
      <c r="XQ76" s="195"/>
      <c r="XR76" s="195"/>
      <c r="XS76" s="195"/>
      <c r="XT76" s="195"/>
      <c r="XU76" s="195"/>
      <c r="XV76" s="195"/>
      <c r="XW76" s="195"/>
      <c r="XX76" s="195"/>
      <c r="XY76" s="195"/>
      <c r="XZ76" s="195"/>
      <c r="YA76" s="195">
        <f t="shared" si="288"/>
        <v>0</v>
      </c>
      <c r="YB76" s="195"/>
      <c r="YC76" s="195"/>
      <c r="YD76" s="195"/>
      <c r="YE76" s="195"/>
      <c r="YF76" s="195">
        <f t="shared" si="289"/>
        <v>0</v>
      </c>
      <c r="YG76" s="195">
        <f t="shared" si="290"/>
        <v>0</v>
      </c>
      <c r="YH76" s="202">
        <f t="shared" si="291"/>
        <v>0.39086863999999999</v>
      </c>
      <c r="YI76" s="202"/>
      <c r="YJ76" s="202"/>
      <c r="YK76" s="202"/>
      <c r="YL76" s="202"/>
      <c r="YM76" s="202">
        <f t="shared" si="292"/>
        <v>0</v>
      </c>
      <c r="YN76" s="202"/>
      <c r="YO76" s="202"/>
      <c r="YP76" s="202"/>
      <c r="YQ76" s="202"/>
      <c r="YR76" s="202"/>
      <c r="YS76" s="202"/>
      <c r="YT76" s="202"/>
      <c r="YU76" s="202"/>
      <c r="YV76" s="202"/>
      <c r="YW76" s="202"/>
      <c r="YX76" s="202"/>
      <c r="YY76" s="202"/>
      <c r="YZ76" s="202"/>
      <c r="ZA76" s="202"/>
      <c r="ZB76" s="202"/>
      <c r="ZC76" s="202"/>
      <c r="ZD76" s="202"/>
      <c r="ZE76" s="202"/>
      <c r="ZF76" s="202"/>
      <c r="ZG76" s="202"/>
      <c r="ZH76" s="202"/>
      <c r="ZI76" s="202"/>
      <c r="ZJ76" s="202"/>
      <c r="ZK76" s="202"/>
      <c r="ZL76" s="202"/>
      <c r="ZM76" s="202"/>
      <c r="ZN76" s="202"/>
      <c r="ZO76" s="202"/>
      <c r="ZP76" s="202"/>
      <c r="ZQ76" s="202"/>
      <c r="ZR76" s="202"/>
      <c r="ZS76" s="202"/>
      <c r="ZT76" s="202"/>
      <c r="ZU76" s="202"/>
      <c r="ZV76" s="202"/>
      <c r="ZW76" s="202"/>
      <c r="ZX76" s="202"/>
      <c r="ZY76" s="202"/>
      <c r="ZZ76" s="202"/>
      <c r="AAA76" s="202"/>
      <c r="AAB76" s="202"/>
      <c r="AAC76" s="202"/>
      <c r="AAD76" s="202"/>
      <c r="AAE76" s="202"/>
      <c r="AAF76" s="202"/>
      <c r="AAG76" s="202"/>
      <c r="AAH76" s="202"/>
      <c r="AAI76" s="202"/>
      <c r="AAJ76" s="202"/>
      <c r="AAK76" s="202"/>
      <c r="AAL76" s="202"/>
      <c r="AAM76" s="202"/>
      <c r="AAN76" s="202"/>
      <c r="AAO76" s="202"/>
      <c r="AAP76" s="202"/>
      <c r="AAQ76" s="202"/>
      <c r="AAR76" s="202"/>
      <c r="AAS76" s="202"/>
      <c r="AAT76" s="202"/>
      <c r="AAU76" s="202"/>
      <c r="AAV76" s="202"/>
      <c r="AAW76" s="202"/>
      <c r="AAX76" s="202"/>
      <c r="AAY76" s="202"/>
      <c r="AAZ76" s="202"/>
      <c r="ABA76" s="202"/>
      <c r="ABB76" s="202"/>
      <c r="ABC76" s="202"/>
      <c r="ABD76" s="202"/>
      <c r="ABE76" s="202"/>
      <c r="ABF76" s="202"/>
      <c r="ABG76" s="202"/>
      <c r="ABH76" s="202">
        <f t="shared" si="293"/>
        <v>0</v>
      </c>
      <c r="ABI76" s="202"/>
      <c r="ABJ76" s="202"/>
      <c r="ABK76" s="202"/>
      <c r="ABL76" s="202"/>
      <c r="ABM76" s="202">
        <v>1.170466E-2</v>
      </c>
      <c r="ABN76" s="202"/>
      <c r="ABO76" s="202">
        <v>1.170466E-2</v>
      </c>
      <c r="ABP76" s="202"/>
      <c r="ABQ76" s="202"/>
      <c r="ABR76" s="202"/>
      <c r="ABS76" s="202"/>
      <c r="ABT76" s="202"/>
      <c r="ABU76" s="202"/>
      <c r="ABV76" s="202"/>
      <c r="ABW76" s="202"/>
      <c r="ABX76" s="202"/>
      <c r="ABY76" s="202"/>
      <c r="ABZ76" s="202"/>
      <c r="ACA76" s="202"/>
      <c r="ACB76" s="202">
        <v>0.25089974999999998</v>
      </c>
      <c r="ACC76" s="202"/>
      <c r="ACD76" s="202"/>
      <c r="ACE76" s="202"/>
      <c r="ACF76" s="202"/>
      <c r="ACG76" s="202">
        <v>0.25089974999999998</v>
      </c>
      <c r="ACH76" s="202"/>
      <c r="ACI76" s="202"/>
      <c r="ACJ76" s="202">
        <v>0.26260440999999995</v>
      </c>
      <c r="ACK76" s="202"/>
      <c r="ACL76" s="202"/>
      <c r="ACM76" s="202"/>
      <c r="ACN76" s="202"/>
      <c r="ACO76" s="202"/>
      <c r="ACP76" s="202"/>
      <c r="ACQ76" s="202"/>
      <c r="ACR76" s="202"/>
      <c r="ACS76" s="202"/>
      <c r="ACT76" s="202"/>
      <c r="ACU76" s="202"/>
      <c r="ACV76" s="202"/>
      <c r="ACW76" s="202"/>
      <c r="ACX76" s="202"/>
      <c r="ACY76" s="202"/>
      <c r="ACZ76" s="202"/>
      <c r="ADA76" s="202"/>
      <c r="ADB76" s="202"/>
      <c r="ADC76" s="202"/>
      <c r="ADD76" s="202"/>
      <c r="ADE76" s="202"/>
      <c r="ADF76" s="202"/>
      <c r="ADG76" s="202"/>
      <c r="ADH76" s="202"/>
      <c r="ADI76" s="202"/>
      <c r="ADJ76" s="202"/>
      <c r="ADK76" s="202"/>
      <c r="ADL76" s="202"/>
      <c r="ADM76" s="202"/>
      <c r="ADN76" s="202"/>
      <c r="ADO76" s="202"/>
      <c r="ADP76" s="202"/>
      <c r="ADQ76" s="202"/>
      <c r="ADR76" s="202"/>
      <c r="ADS76" s="202"/>
      <c r="ADT76" s="202"/>
      <c r="ADU76" s="202"/>
      <c r="ADV76" s="202"/>
      <c r="ADW76" s="202"/>
      <c r="ADX76" s="202"/>
      <c r="ADY76" s="202"/>
      <c r="ADZ76" s="202"/>
      <c r="AEA76" s="202"/>
      <c r="AEB76" s="202"/>
      <c r="AEC76" s="202"/>
      <c r="AED76" s="202"/>
      <c r="AEE76" s="202"/>
      <c r="AEF76" s="202"/>
      <c r="AEG76" s="202"/>
      <c r="AEH76" s="202"/>
      <c r="AEI76" s="202"/>
      <c r="AEJ76" s="202"/>
      <c r="AEK76" s="202"/>
      <c r="AEL76" s="202"/>
      <c r="AEM76" s="202"/>
      <c r="AEN76" s="202"/>
      <c r="AEO76" s="202"/>
      <c r="AEP76" s="202"/>
      <c r="AEQ76" s="202"/>
      <c r="AER76" s="202"/>
      <c r="AES76" s="202"/>
      <c r="AET76" s="202"/>
      <c r="AEU76" s="202"/>
      <c r="AEV76" s="202"/>
      <c r="AEW76" s="202"/>
      <c r="AEX76" s="202"/>
      <c r="AEY76" s="202"/>
      <c r="AEZ76" s="202"/>
      <c r="AFA76" s="202"/>
      <c r="AFB76" s="202"/>
      <c r="AFC76" s="202"/>
      <c r="AFD76" s="202"/>
      <c r="AFE76" s="202"/>
      <c r="AFF76" s="202"/>
      <c r="AFG76" s="202"/>
      <c r="AFH76" s="202"/>
      <c r="AFI76" s="202"/>
      <c r="AFJ76" s="202"/>
      <c r="AFK76" s="202"/>
      <c r="AFL76" s="202"/>
      <c r="AFM76" s="202"/>
      <c r="AFN76" s="202"/>
      <c r="AFO76" s="202"/>
      <c r="AFP76" s="202"/>
      <c r="AFQ76" s="202"/>
      <c r="AFR76" s="202"/>
      <c r="AFS76" s="202"/>
      <c r="AFT76" s="202"/>
      <c r="AFU76" s="202"/>
      <c r="AFV76" s="202"/>
      <c r="AFW76" s="202"/>
      <c r="AFX76" s="202"/>
      <c r="AFY76" s="202"/>
      <c r="AFZ76" s="202"/>
      <c r="AGA76" s="202"/>
      <c r="AGB76" s="202"/>
      <c r="AGC76" s="202"/>
      <c r="AGD76" s="202"/>
      <c r="AGE76" s="202"/>
      <c r="AGF76" s="202"/>
      <c r="AGG76" s="202"/>
      <c r="AGH76" s="202"/>
      <c r="AGI76" s="202"/>
      <c r="AGJ76" s="202"/>
      <c r="AGK76" s="202"/>
      <c r="AGL76" s="202"/>
      <c r="AGM76" s="202"/>
      <c r="AGN76" s="202"/>
      <c r="AGO76" s="202"/>
      <c r="AGP76" s="202"/>
      <c r="AGQ76" s="202"/>
      <c r="AGR76" s="202"/>
      <c r="AGS76" s="202"/>
      <c r="AGT76" s="202"/>
      <c r="AGU76" s="202"/>
      <c r="AGV76" s="202"/>
      <c r="AGW76" s="202"/>
      <c r="AGX76" s="202"/>
      <c r="AGY76" s="202"/>
      <c r="AGZ76" s="202"/>
      <c r="AHA76" s="202"/>
      <c r="AHB76" s="202"/>
      <c r="AHC76" s="202"/>
      <c r="AHD76" s="202"/>
      <c r="AHE76" s="202"/>
      <c r="AHF76" s="202"/>
      <c r="AHG76" s="202"/>
      <c r="AHH76" s="202"/>
      <c r="AHI76" s="202"/>
      <c r="AHJ76" s="202"/>
      <c r="AHK76" s="202"/>
      <c r="AHL76" s="202"/>
      <c r="AHM76" s="202"/>
      <c r="AHN76" s="202"/>
      <c r="AHO76" s="202"/>
      <c r="AHP76" s="202"/>
      <c r="AHQ76" s="202"/>
      <c r="AHR76" s="202"/>
      <c r="AHS76" s="202"/>
      <c r="AHT76" s="202"/>
      <c r="AHU76" s="202"/>
      <c r="AHV76" s="202"/>
      <c r="AHW76" s="202"/>
      <c r="AHX76" s="202"/>
      <c r="AHY76" s="202"/>
      <c r="AHZ76" s="202"/>
      <c r="AIA76" s="202"/>
      <c r="AIB76" s="202"/>
      <c r="AIC76" s="202"/>
      <c r="AID76" s="202"/>
      <c r="AIE76" s="202"/>
      <c r="AIF76" s="202"/>
      <c r="AIG76" s="202"/>
      <c r="AIH76" s="202"/>
      <c r="AII76" s="202"/>
      <c r="AIJ76" s="202"/>
      <c r="AIK76" s="202"/>
      <c r="AIL76" s="202"/>
      <c r="AIM76" s="202"/>
      <c r="AIN76" s="202"/>
      <c r="AIO76" s="202"/>
      <c r="AIP76" s="202"/>
      <c r="AIQ76" s="202"/>
      <c r="AIR76" s="202"/>
      <c r="AIS76" s="202"/>
      <c r="AIT76" s="202"/>
      <c r="AIU76" s="202"/>
      <c r="AIV76" s="202"/>
      <c r="AIW76" s="202"/>
      <c r="AIX76" s="202"/>
      <c r="AIY76" s="202"/>
      <c r="AIZ76" s="202"/>
      <c r="AJA76" s="202"/>
      <c r="AJB76" s="202"/>
      <c r="AJC76" s="202"/>
      <c r="AJD76" s="202"/>
      <c r="AJE76" s="202"/>
      <c r="AJF76" s="202"/>
      <c r="AJG76" s="202"/>
      <c r="AJH76" s="202"/>
      <c r="AJI76" s="202"/>
      <c r="AJJ76" s="202"/>
      <c r="AJK76" s="202"/>
      <c r="AJL76" s="202"/>
      <c r="AJM76" s="202"/>
      <c r="AJN76" s="202"/>
      <c r="AJO76" s="202"/>
      <c r="AJP76" s="202"/>
      <c r="AJQ76" s="202"/>
      <c r="AJR76" s="202"/>
      <c r="AJS76" s="202"/>
      <c r="AJT76" s="202"/>
      <c r="AJU76" s="202"/>
      <c r="AJV76" s="202"/>
      <c r="AJW76" s="202"/>
      <c r="AJX76" s="202"/>
      <c r="AJY76" s="202"/>
      <c r="AJZ76" s="202"/>
      <c r="AKA76" s="202"/>
      <c r="AKB76" s="202"/>
      <c r="AKC76" s="202"/>
      <c r="AKD76" s="202"/>
      <c r="AKE76" s="202"/>
      <c r="AKF76" s="202"/>
      <c r="AKG76" s="202"/>
      <c r="AKH76" s="202"/>
      <c r="AKI76" s="202"/>
      <c r="AKJ76" s="202"/>
      <c r="AKK76" s="202"/>
      <c r="AKL76" s="202"/>
      <c r="AKM76" s="202"/>
      <c r="AKN76" s="202"/>
      <c r="AKO76" s="202"/>
      <c r="AKP76" s="202"/>
      <c r="AKQ76" s="202"/>
      <c r="AKR76" s="202">
        <v>0.26260440999999995</v>
      </c>
      <c r="AKS76" s="202"/>
      <c r="AKT76" s="202"/>
      <c r="AKU76" s="202"/>
      <c r="AKV76" s="202"/>
      <c r="AKW76" s="202"/>
      <c r="AKX76" s="202"/>
      <c r="AKY76" s="202"/>
      <c r="AKZ76" s="202"/>
      <c r="ALA76" s="202"/>
      <c r="ALB76" s="202"/>
      <c r="ALC76" s="202"/>
      <c r="ALD76" s="202"/>
      <c r="ALE76" s="202"/>
      <c r="ALF76" s="202"/>
      <c r="ALG76" s="202"/>
      <c r="ALH76" s="202"/>
      <c r="ALI76" s="202"/>
      <c r="ALJ76" s="202"/>
      <c r="ALK76" s="202"/>
      <c r="ALL76" s="202"/>
      <c r="ALM76" s="202"/>
      <c r="ALN76" s="202"/>
      <c r="ALO76" s="202"/>
      <c r="ALP76" s="202"/>
      <c r="ALQ76" s="202"/>
      <c r="ALR76" s="202"/>
      <c r="ALS76" s="202"/>
      <c r="ALT76" s="202"/>
      <c r="ALU76" s="202"/>
      <c r="ALV76" s="202"/>
      <c r="ALW76" s="202"/>
      <c r="ALX76" s="202"/>
      <c r="ALY76" s="202"/>
      <c r="ALZ76" s="202"/>
      <c r="AMA76" s="202"/>
      <c r="AMB76" s="202"/>
      <c r="AMC76" s="202"/>
      <c r="AMD76" s="202"/>
      <c r="AME76" s="202"/>
      <c r="AMF76" s="202"/>
      <c r="AMG76" s="202"/>
      <c r="AMH76" s="202"/>
      <c r="AMI76" s="202"/>
      <c r="AMJ76" s="202"/>
      <c r="AMK76" s="202"/>
      <c r="AML76" s="202"/>
      <c r="AMM76" s="202"/>
      <c r="AMN76" s="202"/>
      <c r="AMO76" s="202"/>
      <c r="AMP76" s="202"/>
      <c r="AMQ76" s="202"/>
      <c r="AMR76" s="202">
        <f t="shared" si="294"/>
        <v>0</v>
      </c>
      <c r="AMS76" s="202">
        <f t="shared" si="295"/>
        <v>0</v>
      </c>
      <c r="AMT76" s="202"/>
      <c r="AMU76" s="202"/>
      <c r="AMV76" s="202"/>
      <c r="AMW76" s="202"/>
      <c r="AMX76" s="202"/>
      <c r="AMY76" s="202"/>
      <c r="AMZ76" s="202"/>
      <c r="ANA76" s="202"/>
      <c r="ANB76" s="202"/>
      <c r="ANC76" s="202"/>
      <c r="AND76" s="202"/>
      <c r="ANE76" s="202">
        <f t="shared" si="296"/>
        <v>0</v>
      </c>
      <c r="ANF76" s="202"/>
      <c r="ANG76" s="202"/>
      <c r="ANH76" s="202"/>
      <c r="ANI76" s="202"/>
      <c r="ANJ76" s="202"/>
      <c r="ANK76" s="202"/>
      <c r="ANL76" s="202"/>
      <c r="ANM76" s="202"/>
      <c r="ANN76" s="202"/>
      <c r="ANO76" s="202"/>
      <c r="ANP76" s="202"/>
      <c r="ANQ76" s="202"/>
      <c r="ANR76" s="202">
        <f t="shared" si="297"/>
        <v>0</v>
      </c>
      <c r="ANS76" s="202"/>
      <c r="ANT76" s="202"/>
      <c r="ANU76" s="202"/>
      <c r="ANV76" s="202"/>
      <c r="ANW76" s="202"/>
      <c r="ANX76" s="202"/>
      <c r="ANY76" s="202"/>
      <c r="ANZ76" s="202"/>
      <c r="AOA76" s="202"/>
      <c r="AOB76" s="202"/>
      <c r="AOC76" s="202"/>
      <c r="AOD76" s="202"/>
      <c r="AOE76" s="202"/>
      <c r="AOF76" s="202"/>
      <c r="AOG76" s="202"/>
      <c r="AOH76" s="202"/>
      <c r="AOI76" s="202"/>
      <c r="AOJ76" s="202"/>
      <c r="AOK76" s="202"/>
      <c r="AOL76" s="202"/>
      <c r="AOM76" s="202"/>
      <c r="AON76" s="202"/>
      <c r="AOO76" s="202"/>
      <c r="AOP76" s="202"/>
      <c r="AOQ76" s="202"/>
      <c r="AOR76" s="202"/>
      <c r="AOS76" s="202"/>
      <c r="AOT76" s="202"/>
      <c r="AOU76" s="202"/>
      <c r="AOV76" s="202"/>
      <c r="AOW76" s="202"/>
      <c r="AOX76" s="202"/>
      <c r="AOY76" s="202"/>
      <c r="AOZ76" s="202"/>
      <c r="APA76" s="202"/>
      <c r="APB76" s="202">
        <f t="shared" si="298"/>
        <v>0</v>
      </c>
      <c r="APC76" s="202"/>
      <c r="APD76" s="202"/>
      <c r="APE76" s="202"/>
      <c r="APF76" s="202"/>
      <c r="APG76" s="202"/>
      <c r="APH76" s="202"/>
      <c r="API76" s="202"/>
      <c r="APJ76" s="202"/>
      <c r="APK76" s="202"/>
      <c r="APL76" s="202"/>
      <c r="APM76" s="202"/>
      <c r="APN76" s="202"/>
      <c r="APO76" s="202"/>
      <c r="APP76" s="202"/>
      <c r="APQ76" s="202"/>
      <c r="APR76" s="202"/>
      <c r="APS76" s="202"/>
      <c r="APT76" s="202"/>
      <c r="APU76" s="202">
        <f t="shared" si="299"/>
        <v>0</v>
      </c>
      <c r="APV76" s="202"/>
      <c r="APW76" s="202"/>
      <c r="APX76" s="202"/>
      <c r="APY76" s="202"/>
      <c r="APZ76" s="202"/>
      <c r="AQA76" s="202"/>
      <c r="AQB76" s="202"/>
      <c r="AQC76" s="202"/>
      <c r="AQD76" s="202"/>
      <c r="AQE76" s="202"/>
      <c r="AQF76" s="202"/>
      <c r="AQG76" s="202"/>
      <c r="AQH76" s="202"/>
      <c r="AQI76" s="202"/>
      <c r="AQJ76" s="202"/>
      <c r="AQK76" s="202"/>
      <c r="AQL76" s="202"/>
      <c r="AQM76" s="202"/>
      <c r="AQN76" s="202"/>
      <c r="AQO76" s="202"/>
      <c r="AQP76" s="202"/>
      <c r="AQQ76" s="202"/>
      <c r="AQR76" s="202">
        <f t="shared" si="300"/>
        <v>0</v>
      </c>
      <c r="AQS76" s="202"/>
      <c r="AQT76" s="202"/>
      <c r="AQU76" s="202"/>
      <c r="AQV76" s="202"/>
      <c r="AQW76" s="202"/>
      <c r="AQX76" s="202"/>
      <c r="AQY76" s="202"/>
      <c r="AQZ76" s="202"/>
      <c r="ARA76" s="202"/>
      <c r="ARB76" s="202"/>
      <c r="ARC76" s="202"/>
      <c r="ARD76" s="202"/>
      <c r="ARE76" s="202"/>
      <c r="ARF76" s="202"/>
      <c r="ARG76" s="202"/>
      <c r="ARH76" s="202"/>
      <c r="ARI76" s="202"/>
      <c r="ARJ76" s="202"/>
      <c r="ARK76" s="202"/>
      <c r="ARL76" s="202"/>
      <c r="ARM76" s="202"/>
      <c r="ARN76" s="202"/>
      <c r="ARO76" s="202"/>
      <c r="ARP76" s="202"/>
      <c r="ARQ76" s="202"/>
      <c r="ARR76" s="202"/>
      <c r="ARS76" s="202"/>
      <c r="ART76" s="202"/>
      <c r="ARU76" s="202"/>
      <c r="ARV76" s="202"/>
      <c r="ARW76" s="202"/>
      <c r="ARX76" s="202"/>
      <c r="ARY76" s="202"/>
      <c r="ARZ76" s="202"/>
      <c r="ASA76" s="202"/>
      <c r="ASB76" s="202"/>
      <c r="ASC76" s="202"/>
      <c r="ASD76" s="202"/>
      <c r="ASE76" s="202"/>
      <c r="ASF76" s="202"/>
      <c r="ASG76" s="202"/>
      <c r="ASH76" s="202"/>
      <c r="ASI76" s="202"/>
      <c r="ASJ76" s="202"/>
      <c r="ASK76" s="202"/>
      <c r="ASL76" s="202"/>
      <c r="ASM76" s="202"/>
      <c r="ASN76" s="202"/>
      <c r="ASO76" s="202"/>
      <c r="ASP76" s="202"/>
      <c r="ASQ76" s="202"/>
      <c r="ASR76" s="202"/>
      <c r="ASS76" s="202"/>
      <c r="AST76" s="202"/>
      <c r="ASU76" s="202"/>
      <c r="ASV76" s="202"/>
      <c r="ASW76" s="202"/>
      <c r="ASX76" s="202"/>
      <c r="ASY76" s="202"/>
      <c r="ASZ76" s="202"/>
      <c r="ATA76" s="202"/>
      <c r="ATB76" s="202"/>
      <c r="ATC76" s="202"/>
      <c r="ATD76" s="202"/>
      <c r="ATE76" s="202"/>
      <c r="ATF76" s="202"/>
      <c r="ATG76" s="202"/>
      <c r="ATH76" s="202"/>
      <c r="ATI76" s="202"/>
      <c r="ATJ76" s="202"/>
      <c r="ATK76" s="202"/>
      <c r="ATL76" s="202"/>
      <c r="ATM76" s="202"/>
      <c r="ATN76" s="202"/>
      <c r="ATO76" s="202"/>
      <c r="ATP76" s="202"/>
      <c r="ATQ76" s="202"/>
      <c r="ATR76" s="202"/>
      <c r="ATS76" s="202"/>
      <c r="ATT76" s="202"/>
      <c r="ATU76" s="202"/>
      <c r="ATV76" s="202"/>
      <c r="ATW76" s="202"/>
      <c r="ATX76" s="202"/>
      <c r="ATY76" s="202"/>
      <c r="ATZ76" s="202"/>
      <c r="AUA76" s="202"/>
      <c r="AUB76" s="202"/>
      <c r="AUC76" s="202"/>
      <c r="AUD76" s="202"/>
      <c r="AUE76" s="202"/>
      <c r="AUF76" s="202"/>
      <c r="AUG76" s="202"/>
      <c r="AUH76" s="202"/>
      <c r="AUI76" s="202"/>
      <c r="AUJ76" s="202"/>
      <c r="AUK76" s="202"/>
      <c r="AUL76" s="202"/>
      <c r="AUM76" s="202"/>
      <c r="AUN76" s="202"/>
      <c r="AUO76" s="202"/>
      <c r="AUP76" s="202"/>
      <c r="AUQ76" s="202"/>
      <c r="AUR76" s="202"/>
      <c r="AUS76" s="202"/>
      <c r="AUT76" s="202"/>
      <c r="AUU76" s="202"/>
      <c r="AUV76" s="202"/>
      <c r="AUW76" s="202"/>
      <c r="AUX76" s="202"/>
      <c r="AUY76" s="202"/>
      <c r="AUZ76" s="202"/>
      <c r="AVA76" s="202"/>
      <c r="AVB76" s="202"/>
      <c r="AVC76" s="202"/>
      <c r="AVD76" s="202"/>
      <c r="AVE76" s="202"/>
      <c r="AVF76" s="202"/>
      <c r="AVG76" s="202"/>
      <c r="AVH76" s="202"/>
      <c r="AVI76" s="202"/>
      <c r="AVJ76" s="202"/>
      <c r="AVK76" s="202"/>
      <c r="AVL76" s="202"/>
      <c r="AVM76" s="202"/>
      <c r="AVN76" s="202"/>
      <c r="AVO76" s="202"/>
      <c r="AVP76" s="202"/>
      <c r="AVQ76" s="202"/>
      <c r="AVR76" s="202"/>
      <c r="AVS76" s="202"/>
      <c r="AVT76" s="202"/>
      <c r="AVU76" s="202"/>
      <c r="AVV76" s="202"/>
      <c r="AVW76" s="202"/>
      <c r="AVX76" s="202"/>
      <c r="AVY76" s="202"/>
      <c r="AVZ76" s="202"/>
      <c r="AWA76" s="202"/>
      <c r="AWB76" s="202"/>
      <c r="AWC76" s="202"/>
      <c r="AWD76" s="202"/>
      <c r="AWE76" s="202"/>
      <c r="AWF76" s="202"/>
      <c r="AWG76" s="202"/>
      <c r="AWH76" s="202"/>
      <c r="AWI76" s="202"/>
      <c r="AWJ76" s="202"/>
      <c r="AWK76" s="202"/>
      <c r="AWL76" s="202"/>
      <c r="AWM76" s="202"/>
      <c r="AWN76" s="195">
        <f>+AWN77+AWN78</f>
        <v>0</v>
      </c>
      <c r="AWO76" s="195">
        <f>+AWO77+AWO78</f>
        <v>0</v>
      </c>
      <c r="AWP76" s="195">
        <f>+AWP77+AWP78</f>
        <v>0</v>
      </c>
      <c r="AWQ76" s="195">
        <f>+AWQ77+AWQ78</f>
        <v>0</v>
      </c>
      <c r="AWR76" s="195">
        <f t="shared" si="301"/>
        <v>0</v>
      </c>
      <c r="AWS76" s="253">
        <f>+AWS77+AWS78</f>
        <v>0</v>
      </c>
      <c r="AWT76" s="253">
        <f>+AWT77+AWT78</f>
        <v>0</v>
      </c>
      <c r="AWU76" s="253">
        <f>+AWU77+AWU78</f>
        <v>0</v>
      </c>
      <c r="AWV76" s="253">
        <f>+AWV77+AWV78</f>
        <v>0</v>
      </c>
      <c r="AWW76" s="253">
        <f t="shared" si="302"/>
        <v>0</v>
      </c>
      <c r="AWX76" s="253">
        <f>+AWX77+AWX78</f>
        <v>0</v>
      </c>
      <c r="AWY76" s="253">
        <f>+AWY77+AWY78</f>
        <v>0</v>
      </c>
      <c r="AWZ76" s="253">
        <f t="shared" si="303"/>
        <v>0</v>
      </c>
      <c r="AXA76" s="253">
        <f t="shared" si="304"/>
        <v>0</v>
      </c>
      <c r="AXB76" s="202">
        <f t="shared" si="305"/>
        <v>0</v>
      </c>
      <c r="AXC76" s="253">
        <f>+AXC77+AXC78</f>
        <v>0</v>
      </c>
      <c r="AXD76" s="253">
        <f>+AXD77+AXD78</f>
        <v>0</v>
      </c>
      <c r="AXE76" s="253">
        <f t="shared" si="306"/>
        <v>0</v>
      </c>
      <c r="AXF76" s="253">
        <f>+AXF77+AXF78</f>
        <v>0</v>
      </c>
      <c r="AXG76" s="253">
        <f>+AXG77+AXG78</f>
        <v>0</v>
      </c>
      <c r="AXH76" s="253">
        <f>+AXH77+AXH78</f>
        <v>0</v>
      </c>
      <c r="AXI76" s="253">
        <f>+AXI77+AXI78</f>
        <v>0</v>
      </c>
      <c r="AXJ76" s="253">
        <f>+AXJ77+AXJ78</f>
        <v>0</v>
      </c>
      <c r="AXK76" s="253">
        <f t="shared" si="307"/>
        <v>0</v>
      </c>
      <c r="AXL76" s="253">
        <f>+AXL77+AXL78</f>
        <v>0</v>
      </c>
      <c r="AXM76" s="253">
        <f>+AXM77+AXM78</f>
        <v>0</v>
      </c>
      <c r="AXN76" s="253">
        <f>+AXN77+AXN78</f>
        <v>0</v>
      </c>
      <c r="AXO76" s="253">
        <f>+AXO77+AXO78</f>
        <v>0</v>
      </c>
      <c r="AXP76" s="253">
        <f>+AXP77+AXP78</f>
        <v>0</v>
      </c>
      <c r="AXQ76" s="253">
        <f t="shared" si="308"/>
        <v>0</v>
      </c>
      <c r="AXR76" s="253">
        <f>+AXR77+AXR78</f>
        <v>0</v>
      </c>
      <c r="AXS76" s="253">
        <f>+AXS77+AXS78</f>
        <v>0</v>
      </c>
      <c r="AXT76" s="253">
        <f>+AXT77+AXT78</f>
        <v>0</v>
      </c>
      <c r="AXU76" s="253">
        <f>+AXU77+AXU78</f>
        <v>0</v>
      </c>
      <c r="AXV76" s="253">
        <f t="shared" si="310"/>
        <v>0</v>
      </c>
      <c r="AXW76" s="253">
        <f>+AXW77+AXW78</f>
        <v>0</v>
      </c>
      <c r="AXX76" s="253">
        <f>+AXX77+AXX78</f>
        <v>0</v>
      </c>
      <c r="AXY76" s="253">
        <f>+AXY77+AXY78</f>
        <v>0</v>
      </c>
      <c r="AXZ76" s="253">
        <f>+AXZ77+AXZ78</f>
        <v>0</v>
      </c>
      <c r="AYA76" s="253">
        <f>+AYA77+AYA78</f>
        <v>0</v>
      </c>
      <c r="AYB76" s="253">
        <f t="shared" si="311"/>
        <v>0</v>
      </c>
      <c r="AYC76" s="253">
        <f t="shared" si="270"/>
        <v>0</v>
      </c>
      <c r="AYD76" s="253">
        <f>+AYD77+AYD78</f>
        <v>0</v>
      </c>
      <c r="AYE76" s="253">
        <f>+AYE77+AYE78</f>
        <v>0</v>
      </c>
      <c r="AYF76" s="253">
        <f>+AYF77+AYF78</f>
        <v>0</v>
      </c>
      <c r="AYG76" s="253">
        <f>+AYG77+AYG78</f>
        <v>0</v>
      </c>
      <c r="AYH76" s="253">
        <f>+AYH77+AYH78</f>
        <v>0</v>
      </c>
      <c r="AYI76" s="253">
        <f t="shared" si="313"/>
        <v>0</v>
      </c>
      <c r="AYJ76" s="253">
        <f>+AYJ77+AYJ78</f>
        <v>0</v>
      </c>
      <c r="AYK76" s="253">
        <f>+AYK77+AYK78</f>
        <v>0</v>
      </c>
      <c r="AYL76" s="253">
        <f>+AYL77+AYL78</f>
        <v>0</v>
      </c>
      <c r="AYM76" s="253">
        <f>+AYM77+AYM78</f>
        <v>0</v>
      </c>
      <c r="AYN76" s="253">
        <f>+AYN77+AYN78</f>
        <v>0</v>
      </c>
      <c r="AYO76" s="253">
        <f t="shared" si="314"/>
        <v>0</v>
      </c>
      <c r="AYP76" s="253">
        <f>+AYP77+AYP78</f>
        <v>0</v>
      </c>
      <c r="AYQ76" s="253">
        <f>+AYQ77+AYQ78</f>
        <v>0</v>
      </c>
      <c r="AYR76" s="253">
        <f>+AYR77+AYR78</f>
        <v>0</v>
      </c>
      <c r="AYS76" s="253">
        <f>+AYS77+AYS78</f>
        <v>0</v>
      </c>
      <c r="AYT76" s="253">
        <f>+AYT77+AYT78</f>
        <v>0</v>
      </c>
      <c r="AYU76" s="253">
        <f t="shared" si="315"/>
        <v>0</v>
      </c>
      <c r="AYV76" s="253">
        <f>+AYV77+AYV78</f>
        <v>0</v>
      </c>
      <c r="AYW76" s="253">
        <f>+AYW77+AYW78</f>
        <v>0</v>
      </c>
      <c r="AYX76" s="253">
        <f>+AYX77+AYX78</f>
        <v>0</v>
      </c>
      <c r="AYY76" s="253">
        <f t="shared" si="316"/>
        <v>0</v>
      </c>
      <c r="AYZ76" s="253">
        <f t="shared" si="317"/>
        <v>0</v>
      </c>
      <c r="AZA76" s="253">
        <f>+AZA77+AZA78</f>
        <v>0</v>
      </c>
      <c r="AZB76" s="253">
        <f>+AZB77+AZB78</f>
        <v>0</v>
      </c>
      <c r="AZC76" s="253">
        <f>+AZC77+AZC78</f>
        <v>0</v>
      </c>
      <c r="AZD76" s="253">
        <f>+AZD77+AZD78</f>
        <v>0</v>
      </c>
      <c r="AZE76" s="253">
        <f>+AZE77+AZE78</f>
        <v>0</v>
      </c>
      <c r="AZF76" s="253">
        <f t="shared" si="319"/>
        <v>0</v>
      </c>
      <c r="AZG76" s="253">
        <f>+AZG77+AZG78</f>
        <v>0</v>
      </c>
      <c r="AZH76" s="253">
        <f>+AZH77+AZH78</f>
        <v>0</v>
      </c>
      <c r="AZI76" s="253">
        <f>+AZI77+AZI78</f>
        <v>0</v>
      </c>
      <c r="AZJ76" s="253">
        <f>+AZJ77+AZJ78</f>
        <v>0</v>
      </c>
      <c r="AZK76" s="253">
        <f>+AZK77+AZK78</f>
        <v>0</v>
      </c>
      <c r="AZL76" s="253">
        <f t="shared" si="320"/>
        <v>0</v>
      </c>
      <c r="AZM76" s="253">
        <f>+AZM77+AZM78</f>
        <v>0</v>
      </c>
      <c r="AZN76" s="253">
        <f>+AZN77+AZN78</f>
        <v>0</v>
      </c>
      <c r="AZO76" s="253">
        <f>+AZO77+AZO78</f>
        <v>0</v>
      </c>
      <c r="AZP76" s="253">
        <f>+AZP77+AZP78</f>
        <v>0</v>
      </c>
      <c r="AZQ76" s="253">
        <f>+AZQ77+AZQ78</f>
        <v>0</v>
      </c>
      <c r="AZR76" s="253">
        <f t="shared" si="321"/>
        <v>0</v>
      </c>
      <c r="AZS76" s="253">
        <f>+AZS77+AZS78</f>
        <v>0</v>
      </c>
      <c r="AZT76" s="253">
        <f>+AZT77+AZT78</f>
        <v>0</v>
      </c>
      <c r="AZU76" s="253">
        <f>+AZU77+AZU78</f>
        <v>0</v>
      </c>
      <c r="AZV76" s="253">
        <f>+AZV77+AZV78</f>
        <v>0</v>
      </c>
      <c r="AZW76" s="253">
        <f>+AZW77+AZW78</f>
        <v>0</v>
      </c>
      <c r="AZX76" s="253">
        <f t="shared" si="322"/>
        <v>0</v>
      </c>
      <c r="AZY76" s="253">
        <f>+AZY77+AZY78</f>
        <v>0</v>
      </c>
      <c r="AZZ76" s="253">
        <f>+AZZ77+AZZ78</f>
        <v>0</v>
      </c>
      <c r="BAA76" s="253">
        <f t="shared" si="323"/>
        <v>0</v>
      </c>
      <c r="BAB76" s="253">
        <f t="shared" si="324"/>
        <v>0</v>
      </c>
      <c r="BAC76" s="253">
        <f>+BAC77+BAC78</f>
        <v>0</v>
      </c>
      <c r="BAD76" s="253">
        <f>+BAD77+BAD78</f>
        <v>0</v>
      </c>
      <c r="BAE76" s="253">
        <f>+BAE77+BAE78</f>
        <v>0</v>
      </c>
      <c r="BAF76" s="253">
        <f t="shared" si="326"/>
        <v>0</v>
      </c>
      <c r="BAG76" s="253">
        <f>+BAG77+BAG78</f>
        <v>0</v>
      </c>
      <c r="BAH76" s="253">
        <f>+BAH77+BAH78</f>
        <v>0</v>
      </c>
      <c r="BAI76" s="253">
        <f>+BAI77+BAI78</f>
        <v>0</v>
      </c>
      <c r="BAJ76" s="253">
        <f>+BAJ77+BAJ78</f>
        <v>0</v>
      </c>
      <c r="BAK76" s="253">
        <f t="shared" si="327"/>
        <v>0</v>
      </c>
      <c r="BAL76" s="253">
        <f>+BAL77+BAL78</f>
        <v>0</v>
      </c>
      <c r="BAM76" s="253">
        <f>+BAM77+BAM78</f>
        <v>0</v>
      </c>
      <c r="BAN76" s="253">
        <f>+BAN77+BAN78</f>
        <v>0</v>
      </c>
      <c r="BAO76" s="253">
        <f>+BAO77+BAO78</f>
        <v>0</v>
      </c>
      <c r="BAP76" s="253">
        <f>+BAP77+BAP78</f>
        <v>0</v>
      </c>
      <c r="BAQ76" s="253">
        <f t="shared" si="328"/>
        <v>0</v>
      </c>
      <c r="BAR76" s="253">
        <f>+BAR77+BAR78</f>
        <v>0</v>
      </c>
      <c r="BAS76" s="253">
        <f>+BAS77+BAS78</f>
        <v>0</v>
      </c>
      <c r="BAT76" s="253">
        <f>+BAT77+BAT78</f>
        <v>0</v>
      </c>
      <c r="BAU76" s="253">
        <f>+BAU77+BAU78</f>
        <v>0</v>
      </c>
      <c r="BAV76" s="253">
        <f>+BAV77+BAV78</f>
        <v>0</v>
      </c>
      <c r="BAW76" s="253">
        <f t="shared" si="329"/>
        <v>0</v>
      </c>
      <c r="BAX76" s="253">
        <f>+BAX77+BAX78</f>
        <v>0</v>
      </c>
      <c r="BAY76" s="253">
        <f>+BAY77+BAY78</f>
        <v>0</v>
      </c>
      <c r="BAZ76" s="253">
        <f>+BAZ77+BAZ78</f>
        <v>0</v>
      </c>
      <c r="BBA76" s="253">
        <f>+BBA77+BBA78</f>
        <v>0</v>
      </c>
      <c r="BBB76" s="253">
        <f t="shared" si="330"/>
        <v>0</v>
      </c>
      <c r="BBC76" s="253">
        <f t="shared" si="331"/>
        <v>0</v>
      </c>
      <c r="BBD76" s="253">
        <f>+BBD77+BBD78</f>
        <v>0</v>
      </c>
      <c r="BBE76" s="253">
        <f>+BBE77+BBE78</f>
        <v>0</v>
      </c>
      <c r="BBF76" s="253">
        <f>+BBF77+BBF78</f>
        <v>0</v>
      </c>
      <c r="BBG76" s="253">
        <f>+BBG77+BBG78</f>
        <v>0</v>
      </c>
      <c r="BBH76" s="253">
        <f>+BBH77+BBH78</f>
        <v>0</v>
      </c>
      <c r="BBI76" s="253">
        <f t="shared" si="333"/>
        <v>0</v>
      </c>
      <c r="BBJ76" s="253">
        <f>+BBJ77+BBJ78</f>
        <v>0</v>
      </c>
      <c r="BBK76" s="253">
        <f>+BBK77+BBK78</f>
        <v>0</v>
      </c>
      <c r="BBL76" s="253">
        <f>+BBL77+BBL78</f>
        <v>0</v>
      </c>
      <c r="BBM76" s="253">
        <f>+BBM77+BBM78</f>
        <v>0</v>
      </c>
      <c r="BBN76" s="253">
        <f>+BBN77+BBN78</f>
        <v>0</v>
      </c>
      <c r="BBO76" s="253">
        <f t="shared" si="334"/>
        <v>0</v>
      </c>
      <c r="BBP76" s="253">
        <f>+BBP77+BBP78</f>
        <v>0</v>
      </c>
      <c r="BBQ76" s="253">
        <f>+BBQ77+BBQ78</f>
        <v>0</v>
      </c>
      <c r="BBR76" s="253">
        <f>+BBR77+BBR78</f>
        <v>0</v>
      </c>
      <c r="BBS76" s="253">
        <f>+BBS77+BBS78</f>
        <v>0</v>
      </c>
      <c r="BBT76" s="253">
        <f>+BBT77+BBT78</f>
        <v>0</v>
      </c>
      <c r="BBU76" s="253">
        <f t="shared" si="335"/>
        <v>0</v>
      </c>
      <c r="BBV76" s="253">
        <f>+BBV77+BBV78</f>
        <v>0</v>
      </c>
      <c r="BBW76" s="253">
        <f>+BBW77+BBW78</f>
        <v>0</v>
      </c>
      <c r="BBX76" s="253">
        <f>+BBX77+BBX78</f>
        <v>0</v>
      </c>
      <c r="BBY76" s="253">
        <f>+BBY77+BBY78</f>
        <v>0</v>
      </c>
      <c r="BBZ76" s="253">
        <f>+BBZ77+BBZ78</f>
        <v>0</v>
      </c>
      <c r="BCA76" s="253">
        <f t="shared" si="336"/>
        <v>0</v>
      </c>
      <c r="BCB76" s="253">
        <f t="shared" si="337"/>
        <v>0</v>
      </c>
      <c r="BCC76" s="253">
        <f>+BCC77+BCC78</f>
        <v>0</v>
      </c>
      <c r="BCD76" s="253">
        <f>+BCD77+BCD78</f>
        <v>0</v>
      </c>
      <c r="BCE76" s="253">
        <f>+BCE77+BCE78</f>
        <v>0</v>
      </c>
      <c r="BCF76" s="253">
        <f>+BCF77+BCF78</f>
        <v>0</v>
      </c>
      <c r="BCG76" s="253">
        <f>+BCG77+BCG78</f>
        <v>0</v>
      </c>
      <c r="BCH76" s="253">
        <f t="shared" si="339"/>
        <v>0</v>
      </c>
      <c r="BCI76" s="253">
        <f>+BCI77+BCI78</f>
        <v>0</v>
      </c>
      <c r="BCJ76" s="253">
        <f>+BCJ77+BCJ78</f>
        <v>0</v>
      </c>
      <c r="BCK76" s="253">
        <f>+BCK77+BCK78</f>
        <v>0</v>
      </c>
      <c r="BCL76" s="253">
        <f>+BCL77+BCL78</f>
        <v>0</v>
      </c>
      <c r="BCM76" s="253">
        <f t="shared" si="271"/>
        <v>0</v>
      </c>
      <c r="BCN76" s="253"/>
      <c r="BCO76" s="253"/>
      <c r="BCP76" s="253"/>
      <c r="BCQ76" s="253"/>
      <c r="BCR76" s="253"/>
      <c r="BCS76" s="253">
        <f t="shared" si="340"/>
        <v>0</v>
      </c>
      <c r="BCT76" s="253"/>
      <c r="BCU76" s="253"/>
      <c r="BCV76" s="253"/>
      <c r="BCW76" s="253"/>
      <c r="BCX76" s="253">
        <f t="shared" si="341"/>
        <v>0</v>
      </c>
      <c r="BCY76" s="253"/>
      <c r="BCZ76" s="253"/>
      <c r="BDA76" s="253">
        <f t="shared" si="342"/>
        <v>0</v>
      </c>
      <c r="BDB76" s="253">
        <f t="shared" si="343"/>
        <v>0</v>
      </c>
      <c r="BDC76" s="253"/>
      <c r="BDD76" s="253"/>
      <c r="BDE76" s="253"/>
      <c r="BDF76" s="253">
        <f t="shared" si="272"/>
        <v>0</v>
      </c>
      <c r="BDG76" s="253"/>
      <c r="BDH76" s="253"/>
      <c r="BDI76" s="253"/>
      <c r="BDJ76" s="253"/>
      <c r="BDK76" s="253"/>
      <c r="BDL76" s="253">
        <f t="shared" si="344"/>
        <v>0</v>
      </c>
      <c r="BDM76" s="253"/>
      <c r="BDN76" s="253"/>
      <c r="BDO76" s="253"/>
      <c r="BDP76" s="253"/>
      <c r="BDQ76" s="253">
        <f t="shared" si="345"/>
        <v>0</v>
      </c>
      <c r="BDR76" s="253"/>
      <c r="BDS76" s="253">
        <v>0</v>
      </c>
      <c r="BDT76" s="253">
        <v>0</v>
      </c>
      <c r="BDU76" s="253">
        <v>0</v>
      </c>
      <c r="BDV76" s="253">
        <v>0</v>
      </c>
      <c r="BDW76" s="253">
        <f t="shared" si="346"/>
        <v>0</v>
      </c>
      <c r="BDX76" s="253">
        <v>0</v>
      </c>
      <c r="BDY76" s="253">
        <v>0</v>
      </c>
      <c r="BDZ76" s="253">
        <v>0</v>
      </c>
      <c r="BEA76" s="253">
        <v>0</v>
      </c>
      <c r="BEB76" s="253">
        <v>0</v>
      </c>
      <c r="BEC76" s="253">
        <f t="shared" si="347"/>
        <v>0</v>
      </c>
      <c r="BED76" s="253">
        <f t="shared" si="348"/>
        <v>0</v>
      </c>
      <c r="BEE76" s="253">
        <v>0</v>
      </c>
      <c r="BEF76" s="253">
        <v>0</v>
      </c>
      <c r="BEG76" s="253">
        <v>0</v>
      </c>
      <c r="BEH76" s="253">
        <v>0</v>
      </c>
      <c r="BEI76" s="253">
        <f t="shared" si="349"/>
        <v>0</v>
      </c>
      <c r="BEJ76" s="253">
        <v>0</v>
      </c>
      <c r="BEK76" s="253">
        <v>0</v>
      </c>
      <c r="BEL76" s="253">
        <v>0</v>
      </c>
      <c r="BEM76" s="253">
        <v>0</v>
      </c>
      <c r="BEN76" s="253">
        <v>0</v>
      </c>
      <c r="BEO76" s="253">
        <f t="shared" si="350"/>
        <v>0</v>
      </c>
      <c r="BEP76" s="253">
        <v>0</v>
      </c>
      <c r="BEQ76" s="253">
        <v>0</v>
      </c>
      <c r="BER76" s="253">
        <v>0</v>
      </c>
      <c r="BES76" s="253">
        <v>0</v>
      </c>
      <c r="BET76" s="253">
        <v>0</v>
      </c>
      <c r="BEU76" s="253">
        <f t="shared" si="273"/>
        <v>0</v>
      </c>
      <c r="BEV76" s="253">
        <v>0</v>
      </c>
      <c r="BEW76" s="253">
        <v>0</v>
      </c>
      <c r="BEX76" s="253">
        <v>0</v>
      </c>
      <c r="BEY76" s="253">
        <v>0</v>
      </c>
      <c r="BEZ76" s="253">
        <v>0</v>
      </c>
      <c r="BFA76" s="253">
        <f t="shared" si="351"/>
        <v>0</v>
      </c>
      <c r="BFB76" s="253">
        <v>0</v>
      </c>
      <c r="BFC76" s="253">
        <f t="shared" si="352"/>
        <v>0</v>
      </c>
      <c r="BFD76" s="253">
        <f t="shared" si="274"/>
        <v>0</v>
      </c>
      <c r="BFE76" s="253">
        <v>0</v>
      </c>
      <c r="BFF76" s="253">
        <v>0</v>
      </c>
      <c r="BFG76" s="253">
        <v>0</v>
      </c>
      <c r="BFH76" s="253">
        <v>0</v>
      </c>
      <c r="BFI76" s="253">
        <f t="shared" si="353"/>
        <v>0</v>
      </c>
      <c r="BFJ76" s="253">
        <v>0</v>
      </c>
      <c r="BFK76" s="253">
        <v>0</v>
      </c>
      <c r="BFL76" s="253">
        <v>0</v>
      </c>
      <c r="BFM76" s="253">
        <v>0</v>
      </c>
      <c r="BFN76" s="253">
        <v>0</v>
      </c>
      <c r="BFO76" s="253">
        <f t="shared" si="354"/>
        <v>0</v>
      </c>
      <c r="BFP76" s="253">
        <v>0</v>
      </c>
      <c r="BFQ76" s="253">
        <v>0</v>
      </c>
      <c r="BFR76" s="253">
        <v>0</v>
      </c>
      <c r="BFS76" s="253">
        <v>0</v>
      </c>
      <c r="BFT76" s="253">
        <v>0</v>
      </c>
      <c r="BFU76" s="253">
        <f t="shared" si="275"/>
        <v>0</v>
      </c>
      <c r="BFV76" s="253">
        <v>0</v>
      </c>
      <c r="BFW76" s="253">
        <v>0</v>
      </c>
      <c r="BFX76" s="253">
        <v>0</v>
      </c>
      <c r="BFY76" s="253">
        <v>0</v>
      </c>
      <c r="BFZ76" s="253">
        <v>0</v>
      </c>
      <c r="BGA76" s="253">
        <f t="shared" si="355"/>
        <v>0</v>
      </c>
      <c r="BGB76" s="253">
        <v>0</v>
      </c>
      <c r="BGC76" s="253">
        <v>0</v>
      </c>
      <c r="BGD76" s="253">
        <v>0</v>
      </c>
      <c r="BGE76" s="253">
        <f t="shared" si="356"/>
        <v>0</v>
      </c>
      <c r="BGF76" s="253">
        <f t="shared" si="276"/>
        <v>0</v>
      </c>
      <c r="BGG76" s="253">
        <v>0</v>
      </c>
      <c r="BGH76" s="253">
        <v>0</v>
      </c>
      <c r="BGI76" s="253">
        <f t="shared" si="357"/>
        <v>0</v>
      </c>
      <c r="BGJ76" s="253">
        <v>0</v>
      </c>
      <c r="BGK76" s="253">
        <v>0</v>
      </c>
      <c r="BGL76" s="253">
        <v>0</v>
      </c>
      <c r="BGM76" s="253">
        <v>0</v>
      </c>
      <c r="BGN76" s="253">
        <v>0</v>
      </c>
      <c r="BGO76" s="253">
        <f t="shared" si="358"/>
        <v>0</v>
      </c>
      <c r="BGP76" s="253">
        <v>0</v>
      </c>
      <c r="BGQ76" s="253">
        <v>0</v>
      </c>
      <c r="BGR76" s="253">
        <v>0</v>
      </c>
      <c r="BGS76" s="253">
        <v>0</v>
      </c>
      <c r="BGT76" s="253">
        <v>0</v>
      </c>
      <c r="BGU76" s="253">
        <f t="shared" si="359"/>
        <v>0</v>
      </c>
      <c r="BGV76" s="253">
        <v>0</v>
      </c>
      <c r="BGW76" s="253">
        <v>0</v>
      </c>
      <c r="BGX76" s="253">
        <v>0</v>
      </c>
      <c r="BGY76" s="253">
        <v>0</v>
      </c>
      <c r="BGZ76" s="253">
        <v>0</v>
      </c>
      <c r="BHA76" s="253">
        <f t="shared" si="360"/>
        <v>0</v>
      </c>
      <c r="BHB76" s="253">
        <v>0</v>
      </c>
      <c r="BHC76" s="253">
        <v>0</v>
      </c>
      <c r="BHD76" s="253">
        <v>0</v>
      </c>
      <c r="BHE76" s="253">
        <v>0</v>
      </c>
      <c r="BHF76" s="253">
        <v>0</v>
      </c>
      <c r="BHG76" s="253">
        <f t="shared" si="361"/>
        <v>0</v>
      </c>
      <c r="BHH76" s="253">
        <f t="shared" si="362"/>
        <v>0</v>
      </c>
      <c r="BHI76" s="253">
        <v>0</v>
      </c>
      <c r="BHJ76" s="253">
        <v>0</v>
      </c>
      <c r="BHK76" s="253">
        <v>0</v>
      </c>
      <c r="BHL76" s="253">
        <v>0</v>
      </c>
      <c r="BHM76" s="253">
        <f t="shared" si="363"/>
        <v>0</v>
      </c>
      <c r="BHN76" s="253">
        <v>0</v>
      </c>
      <c r="BHO76" s="253">
        <v>0</v>
      </c>
      <c r="BHP76" s="253">
        <v>0</v>
      </c>
      <c r="BHQ76" s="253">
        <v>0</v>
      </c>
      <c r="BHR76" s="253">
        <v>0</v>
      </c>
      <c r="BHS76" s="253">
        <f t="shared" si="364"/>
        <v>0</v>
      </c>
      <c r="BHT76" s="253">
        <v>0</v>
      </c>
      <c r="BHU76" s="253">
        <v>0</v>
      </c>
      <c r="BHV76" s="253">
        <v>0</v>
      </c>
      <c r="BHW76" s="253">
        <v>0</v>
      </c>
      <c r="BHX76" s="253">
        <v>0</v>
      </c>
      <c r="BHY76" s="253">
        <f t="shared" si="365"/>
        <v>0</v>
      </c>
      <c r="BHZ76" s="253">
        <v>0</v>
      </c>
      <c r="BIA76" s="253">
        <v>0</v>
      </c>
      <c r="BIB76" s="253">
        <v>0</v>
      </c>
      <c r="BIC76" s="253">
        <v>0</v>
      </c>
      <c r="BID76" s="253">
        <v>0</v>
      </c>
      <c r="BIE76" s="253">
        <f t="shared" si="366"/>
        <v>0</v>
      </c>
      <c r="BIF76" s="253">
        <v>0</v>
      </c>
      <c r="BIG76" s="253">
        <f t="shared" si="367"/>
        <v>0</v>
      </c>
      <c r="BIH76" s="253">
        <f t="shared" si="368"/>
        <v>0</v>
      </c>
      <c r="BII76" s="253">
        <v>0</v>
      </c>
      <c r="BIJ76" s="253">
        <v>0</v>
      </c>
      <c r="BIK76" s="253">
        <v>0</v>
      </c>
      <c r="BIL76" s="253">
        <v>0</v>
      </c>
      <c r="BIM76" s="253">
        <f t="shared" si="369"/>
        <v>0</v>
      </c>
      <c r="BIN76" s="253">
        <v>0</v>
      </c>
      <c r="BIO76" s="253">
        <v>0</v>
      </c>
      <c r="BIP76" s="253">
        <v>0</v>
      </c>
      <c r="BIQ76" s="253">
        <v>0</v>
      </c>
      <c r="BIR76" s="253">
        <v>0</v>
      </c>
      <c r="BIS76" s="253">
        <f t="shared" si="370"/>
        <v>0</v>
      </c>
      <c r="BIT76" s="253">
        <v>0</v>
      </c>
      <c r="BIU76" s="253">
        <v>0</v>
      </c>
      <c r="BIV76" s="253">
        <v>0</v>
      </c>
      <c r="BIW76" s="253">
        <v>0</v>
      </c>
      <c r="BIX76" s="253">
        <v>0</v>
      </c>
      <c r="BIY76" s="253">
        <f t="shared" si="371"/>
        <v>0</v>
      </c>
      <c r="BIZ76" s="253">
        <v>0</v>
      </c>
      <c r="BJA76" s="253">
        <v>0</v>
      </c>
      <c r="BJB76" s="253">
        <v>0</v>
      </c>
      <c r="BJC76" s="253">
        <v>0</v>
      </c>
      <c r="BJD76" s="253">
        <f t="shared" si="372"/>
        <v>0</v>
      </c>
      <c r="BJE76" s="253">
        <v>0</v>
      </c>
      <c r="BJF76" s="253">
        <v>0</v>
      </c>
      <c r="BJG76" s="253">
        <v>0</v>
      </c>
      <c r="BJH76" s="253">
        <v>0</v>
      </c>
      <c r="BJI76" s="253">
        <f t="shared" si="373"/>
        <v>0</v>
      </c>
      <c r="BJJ76" s="253">
        <f t="shared" si="374"/>
        <v>0</v>
      </c>
      <c r="BJK76" s="253">
        <f t="shared" si="277"/>
        <v>0</v>
      </c>
      <c r="BJL76" s="253">
        <v>0</v>
      </c>
      <c r="BJM76" s="253">
        <v>0</v>
      </c>
      <c r="BJN76" s="253">
        <v>0</v>
      </c>
      <c r="BJO76" s="253">
        <v>0</v>
      </c>
      <c r="BJP76" s="253">
        <v>0</v>
      </c>
      <c r="BJQ76" s="253">
        <f t="shared" si="375"/>
        <v>0</v>
      </c>
      <c r="BJR76" s="253">
        <v>0</v>
      </c>
      <c r="BJS76" s="253">
        <v>0</v>
      </c>
      <c r="BJT76" s="253">
        <v>0</v>
      </c>
      <c r="BJU76" s="253">
        <v>0</v>
      </c>
      <c r="BJV76" s="253">
        <v>0</v>
      </c>
      <c r="BJW76" s="253">
        <f t="shared" si="376"/>
        <v>0</v>
      </c>
      <c r="BJX76" s="253">
        <v>0</v>
      </c>
      <c r="BJY76" s="253">
        <v>0</v>
      </c>
      <c r="BJZ76" s="253">
        <v>0</v>
      </c>
      <c r="BKA76" s="253">
        <v>0</v>
      </c>
      <c r="BKB76" s="253">
        <f t="shared" si="377"/>
        <v>0</v>
      </c>
      <c r="BKC76" s="253">
        <v>0</v>
      </c>
      <c r="BKD76" s="253">
        <v>0</v>
      </c>
      <c r="BKE76" s="253">
        <v>0</v>
      </c>
      <c r="BKF76" s="253">
        <v>0</v>
      </c>
      <c r="BKG76" s="253">
        <v>0</v>
      </c>
      <c r="BKH76" s="253">
        <f t="shared" si="378"/>
        <v>0</v>
      </c>
      <c r="BKI76" s="253">
        <f t="shared" si="379"/>
        <v>0</v>
      </c>
      <c r="BKJ76" s="253">
        <v>0</v>
      </c>
      <c r="BKK76" s="253">
        <v>0</v>
      </c>
      <c r="BKL76" s="253">
        <v>0</v>
      </c>
      <c r="BKM76" s="253">
        <v>0</v>
      </c>
      <c r="BKN76" s="253">
        <v>0</v>
      </c>
      <c r="BKO76" s="253">
        <f t="shared" si="380"/>
        <v>0</v>
      </c>
      <c r="BKP76" s="253">
        <v>0</v>
      </c>
      <c r="BKQ76" s="253">
        <v>0</v>
      </c>
      <c r="BKR76" s="253">
        <v>0</v>
      </c>
      <c r="BKS76" s="253">
        <v>0</v>
      </c>
      <c r="BKT76" s="253">
        <v>0</v>
      </c>
      <c r="BKU76" s="253">
        <f t="shared" si="381"/>
        <v>0</v>
      </c>
      <c r="BKV76" s="253">
        <v>0</v>
      </c>
      <c r="BKW76" s="253">
        <v>0</v>
      </c>
      <c r="BKX76" s="253">
        <v>0</v>
      </c>
      <c r="BKY76" s="253">
        <f t="shared" si="382"/>
        <v>0</v>
      </c>
      <c r="BKZ76" s="253">
        <v>0</v>
      </c>
      <c r="BLA76" s="253">
        <v>0</v>
      </c>
      <c r="BLB76" s="253">
        <v>0</v>
      </c>
      <c r="BLC76" s="253">
        <v>0</v>
      </c>
      <c r="BLD76" s="253">
        <v>0</v>
      </c>
      <c r="BLE76" s="253">
        <f t="shared" si="383"/>
        <v>0</v>
      </c>
      <c r="BLF76" s="196">
        <f t="shared" si="384"/>
        <v>0</v>
      </c>
      <c r="BLG76" s="253">
        <v>0</v>
      </c>
      <c r="BLH76" s="253">
        <v>0</v>
      </c>
      <c r="BLI76" s="253">
        <v>0</v>
      </c>
      <c r="BLJ76" s="253">
        <v>0</v>
      </c>
      <c r="BLK76" s="253">
        <v>0</v>
      </c>
      <c r="BLL76" s="253">
        <f t="shared" si="385"/>
        <v>0</v>
      </c>
      <c r="BLM76" s="253">
        <v>0.61232597</v>
      </c>
      <c r="BLN76" s="253"/>
      <c r="BLO76" s="253"/>
      <c r="BLP76" s="253"/>
      <c r="BLQ76" s="253"/>
      <c r="BLR76" s="196">
        <f t="shared" si="386"/>
        <v>0.61232597</v>
      </c>
      <c r="BLS76" s="253"/>
      <c r="BLT76" s="253"/>
      <c r="BLU76" s="253"/>
      <c r="BLV76" s="253"/>
      <c r="BLW76" s="253"/>
      <c r="BLX76" s="196">
        <f t="shared" si="278"/>
        <v>0</v>
      </c>
      <c r="BLY76" s="253"/>
      <c r="BLZ76" s="253"/>
      <c r="BMA76" s="253"/>
      <c r="BMB76" s="253"/>
      <c r="BMC76" s="253"/>
      <c r="BMD76" s="196">
        <f t="shared" si="387"/>
        <v>0</v>
      </c>
      <c r="BME76" s="253"/>
      <c r="BMF76" s="253"/>
      <c r="BMG76" s="253"/>
      <c r="BMH76" s="196">
        <f t="shared" si="388"/>
        <v>0</v>
      </c>
      <c r="BMI76" s="196">
        <f t="shared" si="389"/>
        <v>0.61232597</v>
      </c>
      <c r="BMJ76" s="253"/>
      <c r="BMK76" s="196">
        <f t="shared" si="390"/>
        <v>0</v>
      </c>
      <c r="BML76" s="253"/>
      <c r="BMM76" s="253"/>
      <c r="BMN76" s="253"/>
      <c r="BMO76" s="253"/>
      <c r="BMP76" s="253"/>
      <c r="BMQ76" s="196">
        <f t="shared" si="391"/>
        <v>0</v>
      </c>
      <c r="BMR76" s="253"/>
      <c r="BMS76" s="253"/>
      <c r="BMT76" s="253"/>
      <c r="BMU76" s="253"/>
      <c r="BMV76" s="253"/>
      <c r="BMW76" s="196">
        <f t="shared" si="392"/>
        <v>0</v>
      </c>
      <c r="BMX76" s="253"/>
      <c r="BMY76" s="253"/>
      <c r="BMZ76" s="253"/>
      <c r="BNA76" s="253"/>
      <c r="BNB76" s="253"/>
      <c r="BNC76" s="196">
        <f t="shared" si="393"/>
        <v>0</v>
      </c>
      <c r="BND76" s="253"/>
      <c r="BNE76" s="253"/>
      <c r="BNF76" s="253"/>
      <c r="BNG76" s="253"/>
      <c r="BNH76" s="253"/>
      <c r="BNI76" s="196">
        <f t="shared" si="394"/>
        <v>0</v>
      </c>
      <c r="BNJ76" s="196">
        <f t="shared" si="395"/>
        <v>0</v>
      </c>
      <c r="BNK76" s="253"/>
      <c r="BNL76" s="253"/>
      <c r="BNM76" s="253"/>
      <c r="BNN76" s="253"/>
      <c r="BNO76" s="253"/>
      <c r="BNP76" s="196">
        <f t="shared" si="396"/>
        <v>0</v>
      </c>
      <c r="BNQ76" s="253"/>
      <c r="BNR76" s="253"/>
      <c r="BNS76" s="253"/>
      <c r="BNT76" s="253"/>
      <c r="BNU76" s="253"/>
      <c r="BNV76" s="196">
        <f t="shared" si="397"/>
        <v>0</v>
      </c>
      <c r="BNW76" s="253"/>
      <c r="BNX76" s="253"/>
      <c r="BNY76" s="253"/>
      <c r="BNZ76" s="253"/>
      <c r="BOA76" s="253"/>
      <c r="BOB76" s="196">
        <f t="shared" si="398"/>
        <v>0</v>
      </c>
      <c r="BOC76" s="253"/>
      <c r="BOD76" s="253"/>
      <c r="BOE76" s="253"/>
      <c r="BOF76" s="253"/>
      <c r="BOG76" s="253"/>
      <c r="BOH76" s="196">
        <f t="shared" si="399"/>
        <v>0</v>
      </c>
      <c r="BOI76" s="253"/>
      <c r="BOJ76" s="196">
        <f t="shared" si="400"/>
        <v>0</v>
      </c>
      <c r="BOK76" s="196">
        <f t="shared" si="401"/>
        <v>0</v>
      </c>
      <c r="BOL76" s="253"/>
      <c r="BOM76" s="253"/>
      <c r="BON76" s="253"/>
      <c r="BOO76" s="196">
        <f t="shared" si="279"/>
        <v>0</v>
      </c>
      <c r="BOP76" s="196"/>
      <c r="BOQ76" s="196"/>
      <c r="BOR76" s="196"/>
      <c r="BOS76" s="196"/>
      <c r="BOT76" s="196"/>
      <c r="BOU76" s="196">
        <f t="shared" si="402"/>
        <v>0</v>
      </c>
      <c r="BOV76" s="196"/>
      <c r="BOW76" s="196"/>
      <c r="BOX76" s="196"/>
      <c r="BOY76" s="196"/>
      <c r="BOZ76" s="196"/>
      <c r="BPA76" s="196"/>
      <c r="BPB76" s="196">
        <f t="shared" si="403"/>
        <v>0</v>
      </c>
      <c r="BPC76" s="196"/>
      <c r="BPD76" s="196"/>
      <c r="BPE76" s="196"/>
      <c r="BPF76" s="196"/>
      <c r="BPG76" s="196">
        <f t="shared" si="404"/>
        <v>0</v>
      </c>
      <c r="BPH76" s="196"/>
      <c r="BPI76" s="196"/>
      <c r="BPJ76" s="196"/>
      <c r="BPK76" s="196">
        <f t="shared" si="405"/>
        <v>0</v>
      </c>
      <c r="BPL76" s="196">
        <f t="shared" si="406"/>
        <v>0</v>
      </c>
      <c r="BPM76" s="196"/>
      <c r="BPN76" s="196"/>
      <c r="BPO76" s="196">
        <f t="shared" si="407"/>
        <v>0</v>
      </c>
      <c r="BPP76" s="196"/>
      <c r="BPQ76" s="196"/>
      <c r="BPR76" s="196"/>
      <c r="BPS76" s="196"/>
      <c r="BPT76" s="196"/>
      <c r="BPU76" s="196">
        <f t="shared" si="408"/>
        <v>0</v>
      </c>
      <c r="BPV76" s="196"/>
      <c r="BPW76" s="196"/>
      <c r="BPX76" s="196"/>
      <c r="BPY76" s="196"/>
      <c r="BPZ76" s="196">
        <f t="shared" si="280"/>
        <v>0</v>
      </c>
      <c r="BQA76" s="196"/>
      <c r="BQB76" s="196"/>
      <c r="BQC76" s="196"/>
      <c r="BQD76" s="196"/>
      <c r="BQE76" s="196"/>
      <c r="BQF76" s="196">
        <f t="shared" si="409"/>
        <v>0</v>
      </c>
      <c r="BQG76" s="196"/>
      <c r="BQH76" s="196"/>
      <c r="BQI76" s="196"/>
      <c r="BQJ76" s="196"/>
      <c r="BQK76" s="196"/>
      <c r="BQL76" s="196">
        <f t="shared" si="410"/>
        <v>0</v>
      </c>
      <c r="BQM76" s="196">
        <f t="shared" si="281"/>
        <v>0</v>
      </c>
      <c r="BQN76" s="196"/>
      <c r="BQO76" s="196"/>
      <c r="BQP76" s="196"/>
      <c r="BQQ76" s="196"/>
      <c r="BQR76" s="196">
        <f t="shared" si="411"/>
        <v>0</v>
      </c>
      <c r="BQS76" s="196"/>
      <c r="BQT76" s="196"/>
      <c r="BQU76" s="196"/>
      <c r="BQV76" s="196"/>
      <c r="BQW76" s="196"/>
      <c r="BQX76" s="196">
        <f t="shared" si="412"/>
        <v>0</v>
      </c>
      <c r="BQY76" s="196"/>
      <c r="BQZ76" s="196"/>
      <c r="BRA76" s="196"/>
      <c r="BRB76" s="196"/>
      <c r="BRC76" s="196"/>
      <c r="BRD76" s="196">
        <f t="shared" si="413"/>
        <v>0</v>
      </c>
      <c r="BRE76" s="196"/>
      <c r="BRF76" s="196"/>
      <c r="BRG76" s="196"/>
      <c r="BRH76" s="196"/>
      <c r="BRI76" s="196"/>
      <c r="BRJ76" s="196">
        <f t="shared" si="414"/>
        <v>0</v>
      </c>
      <c r="BRK76" s="196"/>
      <c r="BRL76" s="196"/>
      <c r="BRM76" s="196">
        <f t="shared" si="415"/>
        <v>0</v>
      </c>
      <c r="BRN76" s="196">
        <f t="shared" si="262"/>
        <v>0</v>
      </c>
      <c r="BRO76" s="196"/>
      <c r="BRP76" s="196"/>
      <c r="BRQ76" s="196"/>
      <c r="BRR76" s="196">
        <f t="shared" si="416"/>
        <v>0</v>
      </c>
      <c r="BRS76" s="196"/>
      <c r="BRT76" s="196"/>
      <c r="BRU76" s="196"/>
      <c r="BRV76" s="196"/>
      <c r="BRW76" s="196"/>
      <c r="BRX76" s="196">
        <f t="shared" si="417"/>
        <v>0</v>
      </c>
      <c r="BRY76" s="196"/>
      <c r="BRZ76" s="196"/>
      <c r="BSA76" s="196"/>
      <c r="BSB76" s="196"/>
      <c r="BSC76" s="196"/>
      <c r="BSD76" s="196">
        <f t="shared" si="418"/>
        <v>0</v>
      </c>
      <c r="BSE76" s="196"/>
      <c r="BSF76" s="196"/>
      <c r="BSG76" s="196"/>
      <c r="BSH76" s="196"/>
      <c r="BSI76" s="196"/>
      <c r="BSJ76" s="196">
        <f t="shared" si="419"/>
        <v>0</v>
      </c>
      <c r="BSK76" s="196"/>
      <c r="BSL76" s="196"/>
      <c r="BSM76" s="196"/>
      <c r="BSN76" s="196"/>
      <c r="BSO76" s="196">
        <f t="shared" si="420"/>
        <v>0</v>
      </c>
      <c r="BSP76" s="196">
        <f t="shared" si="421"/>
        <v>0</v>
      </c>
      <c r="BSQ76" s="196"/>
      <c r="BSR76" s="196">
        <f t="shared" si="422"/>
        <v>0</v>
      </c>
      <c r="BSS76" s="196"/>
      <c r="BST76" s="196"/>
      <c r="BSU76" s="196"/>
      <c r="BSV76" s="196"/>
      <c r="BSW76" s="196"/>
      <c r="BSX76" s="196">
        <f t="shared" si="423"/>
        <v>0</v>
      </c>
      <c r="BSY76" s="196"/>
      <c r="BSZ76" s="196"/>
      <c r="BTA76" s="196"/>
      <c r="BTB76" s="196"/>
      <c r="BTC76" s="196"/>
      <c r="BTD76" s="196">
        <f t="shared" si="424"/>
        <v>0</v>
      </c>
      <c r="BTE76" s="196"/>
      <c r="BTF76" s="196"/>
      <c r="BTG76" s="196"/>
      <c r="BTH76" s="196"/>
      <c r="BTI76" s="196"/>
      <c r="BTJ76" s="196">
        <f t="shared" si="425"/>
        <v>0</v>
      </c>
      <c r="BTK76" s="196"/>
      <c r="BTL76" s="196"/>
      <c r="BTM76" s="196"/>
      <c r="BTN76" s="196"/>
      <c r="BTO76" s="196"/>
      <c r="BTP76" s="196">
        <f t="shared" si="426"/>
        <v>0</v>
      </c>
      <c r="BTQ76" s="196">
        <f t="shared" si="427"/>
        <v>0</v>
      </c>
      <c r="BTR76" s="196"/>
      <c r="BTS76" s="196"/>
      <c r="BTT76" s="196"/>
      <c r="BTU76" s="196"/>
      <c r="BTV76" s="196">
        <f t="shared" si="428"/>
        <v>0</v>
      </c>
      <c r="BTW76" s="196"/>
      <c r="BTX76" s="196"/>
      <c r="BTY76" s="196"/>
      <c r="BTZ76" s="196"/>
      <c r="BUA76" s="196"/>
      <c r="BUB76" s="196">
        <f t="shared" si="429"/>
        <v>0</v>
      </c>
      <c r="BUC76" s="196"/>
      <c r="BUD76" s="196"/>
      <c r="BUE76" s="196"/>
      <c r="BUF76" s="196"/>
      <c r="BUG76" s="196"/>
      <c r="BUH76" s="196">
        <f t="shared" si="430"/>
        <v>0</v>
      </c>
      <c r="BUI76" s="196"/>
      <c r="BUJ76" s="196"/>
      <c r="BUK76" s="196"/>
      <c r="BUL76" s="196"/>
      <c r="BUM76" s="196"/>
      <c r="BUN76" s="196">
        <f t="shared" si="431"/>
        <v>0</v>
      </c>
      <c r="BUO76" s="196"/>
      <c r="BUP76" s="196"/>
      <c r="BUQ76" s="196">
        <f t="shared" si="432"/>
        <v>0</v>
      </c>
      <c r="BUR76" s="196">
        <f t="shared" si="433"/>
        <v>0</v>
      </c>
      <c r="BUS76" s="196"/>
      <c r="BUT76" s="196"/>
      <c r="BUU76" s="196"/>
      <c r="BUV76" s="196">
        <f t="shared" si="434"/>
        <v>0</v>
      </c>
      <c r="BUW76" s="196"/>
      <c r="BUX76" s="196"/>
      <c r="BUY76" s="196"/>
      <c r="BUZ76" s="196"/>
      <c r="BVA76" s="196"/>
      <c r="BVB76" s="196">
        <f t="shared" si="435"/>
        <v>0</v>
      </c>
      <c r="BVC76" s="196"/>
      <c r="BVD76" s="196"/>
      <c r="BVE76" s="196"/>
      <c r="BVF76" s="196"/>
      <c r="BVG76" s="196"/>
      <c r="BVH76" s="196">
        <f t="shared" si="436"/>
        <v>0</v>
      </c>
      <c r="BVI76" s="196"/>
      <c r="BVJ76" s="196"/>
      <c r="BVK76" s="196"/>
      <c r="BVL76" s="196"/>
      <c r="BVM76" s="196"/>
      <c r="BVN76" s="196">
        <f t="shared" si="437"/>
        <v>0</v>
      </c>
      <c r="BVO76" s="196"/>
      <c r="BVP76" s="196"/>
      <c r="BVQ76" s="196"/>
      <c r="BVR76" s="196"/>
      <c r="BVS76" s="196"/>
      <c r="BVT76" s="196">
        <f t="shared" si="438"/>
        <v>0</v>
      </c>
      <c r="BVU76" s="196">
        <f t="shared" si="439"/>
        <v>0</v>
      </c>
      <c r="BVV76" s="196">
        <f t="shared" si="282"/>
        <v>0.61232597</v>
      </c>
      <c r="BVW76" s="196"/>
      <c r="BVX76" s="196"/>
      <c r="BVY76" s="196"/>
      <c r="BVZ76" s="196"/>
      <c r="BWA76" s="196"/>
      <c r="BWB76" s="196">
        <f t="shared" si="283"/>
        <v>0</v>
      </c>
      <c r="BWC76" s="196"/>
      <c r="BWD76" s="196"/>
      <c r="BWE76" s="196"/>
      <c r="BWF76" s="196"/>
      <c r="BWG76" s="196"/>
      <c r="BWH76" s="196">
        <f t="shared" si="440"/>
        <v>0</v>
      </c>
      <c r="BWI76" s="196"/>
      <c r="BWJ76" s="196"/>
      <c r="BWK76" s="196"/>
      <c r="BWL76" s="196"/>
      <c r="BWM76" s="196"/>
      <c r="BWN76" s="196">
        <f t="shared" si="441"/>
        <v>0</v>
      </c>
      <c r="BWO76" s="196"/>
      <c r="BWP76" s="196"/>
      <c r="BWQ76" s="196"/>
      <c r="BWR76" s="196"/>
      <c r="BWS76" s="196"/>
      <c r="BWT76" s="196">
        <f t="shared" si="442"/>
        <v>0</v>
      </c>
      <c r="BWU76" s="196"/>
      <c r="BWV76" s="196">
        <f t="shared" si="284"/>
        <v>0</v>
      </c>
      <c r="BWW76" s="196">
        <f t="shared" si="285"/>
        <v>0</v>
      </c>
      <c r="BWX76" s="196"/>
      <c r="BWY76" s="196"/>
      <c r="BWZ76" s="196"/>
      <c r="BXA76" s="196"/>
      <c r="BXB76" s="196">
        <f t="shared" si="443"/>
        <v>0</v>
      </c>
      <c r="BXC76" s="196"/>
      <c r="BXD76" s="196"/>
      <c r="BXE76" s="196"/>
      <c r="BXF76" s="196"/>
      <c r="BXG76" s="196"/>
      <c r="BXH76" s="196">
        <f t="shared" si="444"/>
        <v>0</v>
      </c>
      <c r="BXI76" s="196"/>
      <c r="BXJ76" s="196"/>
      <c r="BXK76" s="196"/>
      <c r="BXL76" s="196"/>
      <c r="BXM76" s="196"/>
      <c r="BXN76" s="196">
        <f t="shared" si="445"/>
        <v>0</v>
      </c>
      <c r="BXO76" s="196"/>
      <c r="BXP76" s="196"/>
      <c r="BXQ76" s="196"/>
      <c r="BXR76" s="196"/>
      <c r="BXS76" s="196"/>
      <c r="BXT76" s="196">
        <f t="shared" si="446"/>
        <v>0</v>
      </c>
      <c r="BXU76" s="196">
        <f t="shared" si="447"/>
        <v>0</v>
      </c>
      <c r="BXV76" s="196"/>
      <c r="BXW76" s="196"/>
      <c r="BXX76" s="196"/>
      <c r="BXY76" s="196">
        <f t="shared" si="448"/>
        <v>0</v>
      </c>
      <c r="BXZ76" s="196"/>
      <c r="BYA76" s="196"/>
      <c r="BYB76" s="196"/>
      <c r="BYC76" s="196"/>
      <c r="BYD76" s="196"/>
      <c r="BYE76" s="196">
        <f t="shared" si="449"/>
        <v>0</v>
      </c>
      <c r="BYF76" s="196"/>
      <c r="BYG76" s="196"/>
      <c r="BYH76" s="196"/>
      <c r="BYI76" s="196"/>
      <c r="BYJ76" s="196"/>
      <c r="BYK76" s="196">
        <f t="shared" si="450"/>
        <v>0</v>
      </c>
      <c r="BYL76" s="196"/>
      <c r="BYM76" s="196"/>
      <c r="BYN76" s="196"/>
      <c r="BYO76" s="196"/>
      <c r="BYP76" s="196"/>
      <c r="BYQ76" s="196">
        <f t="shared" si="451"/>
        <v>0</v>
      </c>
      <c r="BYR76" s="196"/>
      <c r="BYS76" s="196"/>
      <c r="BYT76" s="196"/>
      <c r="BYU76" s="196"/>
      <c r="BYV76" s="196">
        <f t="shared" si="452"/>
        <v>0</v>
      </c>
      <c r="BYW76" s="196">
        <f t="shared" si="453"/>
        <v>0</v>
      </c>
      <c r="BYX76" s="196"/>
      <c r="BYY76" s="196">
        <f t="shared" si="454"/>
        <v>0</v>
      </c>
      <c r="BYZ76" s="196"/>
      <c r="BZA76" s="196"/>
      <c r="BZB76" s="196"/>
      <c r="BZC76" s="196"/>
      <c r="BZD76" s="196"/>
      <c r="BZE76" s="196">
        <f t="shared" si="455"/>
        <v>0</v>
      </c>
      <c r="BZF76" s="196"/>
      <c r="BZG76" s="196"/>
      <c r="BZH76" s="196"/>
      <c r="BZI76" s="196"/>
      <c r="BZJ76" s="196">
        <f t="shared" si="456"/>
        <v>0</v>
      </c>
      <c r="BZK76" s="196"/>
      <c r="BZL76" s="196"/>
      <c r="BZM76" s="196"/>
      <c r="BZN76" s="196"/>
      <c r="BZO76" s="196"/>
      <c r="BZP76" s="196">
        <f t="shared" si="457"/>
        <v>0</v>
      </c>
      <c r="BZQ76" s="196">
        <f t="shared" si="458"/>
        <v>0</v>
      </c>
      <c r="BZR76" s="196">
        <f t="shared" si="459"/>
        <v>0</v>
      </c>
      <c r="BZS76" s="198"/>
      <c r="BZT76" s="198"/>
      <c r="BZU76" s="198"/>
      <c r="BZV76" s="198"/>
      <c r="BZW76" s="198"/>
      <c r="BZX76" s="198"/>
      <c r="BZY76" s="198"/>
      <c r="BZZ76" s="198"/>
      <c r="CAA76" s="198"/>
      <c r="CAB76" s="198"/>
      <c r="CAC76" s="198"/>
      <c r="CAD76" s="198"/>
      <c r="CAE76" s="198"/>
      <c r="CAF76" s="198"/>
      <c r="CAG76" s="198"/>
      <c r="CAH76" s="198"/>
      <c r="CAI76" s="198"/>
      <c r="CAJ76" s="198"/>
      <c r="CAK76" s="198"/>
      <c r="CAL76" s="198"/>
      <c r="CAM76" s="198"/>
      <c r="CAN76" s="198"/>
      <c r="CAO76" s="198"/>
      <c r="CAP76" s="198"/>
      <c r="CAQ76" s="198"/>
      <c r="CAR76" s="198"/>
      <c r="CAS76" s="198"/>
      <c r="CAT76" s="198"/>
      <c r="CAU76" s="198"/>
      <c r="CAV76" s="198"/>
      <c r="CAW76" s="198"/>
      <c r="CAX76" s="198"/>
      <c r="CAY76" s="198"/>
      <c r="CAZ76" s="198"/>
      <c r="CBA76" s="198"/>
      <c r="CBB76" s="198"/>
      <c r="CBC76" s="198"/>
      <c r="CBD76" s="198"/>
      <c r="CBE76" s="198"/>
      <c r="CBF76" s="198"/>
      <c r="CBG76" s="198"/>
      <c r="CBH76" s="198"/>
      <c r="CBI76" s="198"/>
      <c r="CBJ76" s="198"/>
      <c r="CBK76" s="198"/>
      <c r="CBL76" s="198"/>
      <c r="CBM76" s="198"/>
      <c r="CBN76" s="198"/>
      <c r="CBO76" s="198"/>
      <c r="CBP76" s="198"/>
      <c r="CBQ76" s="198"/>
      <c r="CBR76" s="198"/>
      <c r="CBS76" s="198"/>
      <c r="CBT76" s="198"/>
      <c r="CBU76" s="198"/>
      <c r="CBV76" s="198"/>
      <c r="CBW76" s="198"/>
      <c r="CBX76" s="198"/>
      <c r="CBY76" s="198"/>
      <c r="CBZ76" s="198"/>
      <c r="CCA76" s="198"/>
      <c r="CCB76" s="198"/>
      <c r="CCC76" s="198"/>
      <c r="CCD76" s="198"/>
      <c r="CCE76" s="198"/>
      <c r="CCF76" s="198"/>
      <c r="CCG76" s="198"/>
      <c r="CCH76" s="198"/>
      <c r="CCI76" s="198"/>
      <c r="CCJ76" s="198"/>
      <c r="CCK76" s="198"/>
      <c r="CCL76" s="198"/>
      <c r="CCM76" s="198"/>
      <c r="CCN76" s="198"/>
      <c r="CCO76" s="198"/>
      <c r="CCP76" s="198"/>
      <c r="CCQ76" s="198"/>
      <c r="CCR76" s="198"/>
      <c r="CCS76" s="198">
        <f t="shared" si="286"/>
        <v>0</v>
      </c>
      <c r="CCT76" s="199"/>
    </row>
    <row r="77" spans="1:2130" s="200" customFormat="1" outlineLevel="1" x14ac:dyDescent="0.2">
      <c r="A77" s="259" t="s">
        <v>58</v>
      </c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  <c r="DO77" s="195"/>
      <c r="DP77" s="195"/>
      <c r="DQ77" s="195"/>
      <c r="DR77" s="195"/>
      <c r="DS77" s="195"/>
      <c r="DT77" s="195"/>
      <c r="DU77" s="195"/>
      <c r="DV77" s="195"/>
      <c r="DW77" s="195"/>
      <c r="DX77" s="195"/>
      <c r="DY77" s="195"/>
      <c r="DZ77" s="195"/>
      <c r="EA77" s="195"/>
      <c r="EB77" s="195"/>
      <c r="EC77" s="195"/>
      <c r="ED77" s="195"/>
      <c r="EE77" s="195"/>
      <c r="EF77" s="195"/>
      <c r="EG77" s="195"/>
      <c r="EH77" s="195"/>
      <c r="EI77" s="195"/>
      <c r="EJ77" s="195"/>
      <c r="EK77" s="195"/>
      <c r="EL77" s="195"/>
      <c r="EM77" s="195"/>
      <c r="EN77" s="195"/>
      <c r="EO77" s="195"/>
      <c r="EP77" s="195"/>
      <c r="EQ77" s="195"/>
      <c r="ER77" s="195"/>
      <c r="ES77" s="195"/>
      <c r="ET77" s="195"/>
      <c r="EU77" s="195"/>
      <c r="EV77" s="195"/>
      <c r="EW77" s="195"/>
      <c r="EX77" s="195"/>
      <c r="EY77" s="195"/>
      <c r="EZ77" s="195"/>
      <c r="FA77" s="195"/>
      <c r="FB77" s="195"/>
      <c r="FC77" s="195"/>
      <c r="FD77" s="195"/>
      <c r="FE77" s="195"/>
      <c r="FF77" s="195"/>
      <c r="FG77" s="195"/>
      <c r="FH77" s="195"/>
      <c r="FI77" s="195"/>
      <c r="FJ77" s="195"/>
      <c r="FK77" s="195"/>
      <c r="FL77" s="195"/>
      <c r="FM77" s="195"/>
      <c r="FN77" s="195"/>
      <c r="FO77" s="195"/>
      <c r="FP77" s="195"/>
      <c r="FQ77" s="195"/>
      <c r="FR77" s="195"/>
      <c r="FS77" s="195"/>
      <c r="FT77" s="195"/>
      <c r="FU77" s="195"/>
      <c r="FV77" s="195"/>
      <c r="FW77" s="195"/>
      <c r="FX77" s="195"/>
      <c r="FY77" s="195"/>
      <c r="FZ77" s="195"/>
      <c r="GA77" s="195"/>
      <c r="GB77" s="195"/>
      <c r="GC77" s="195"/>
      <c r="GD77" s="195"/>
      <c r="GE77" s="195"/>
      <c r="GF77" s="195"/>
      <c r="GG77" s="195"/>
      <c r="GH77" s="195"/>
      <c r="GI77" s="195"/>
      <c r="GJ77" s="195"/>
      <c r="GK77" s="195"/>
      <c r="GL77" s="195"/>
      <c r="GM77" s="195"/>
      <c r="GN77" s="195"/>
      <c r="GO77" s="195"/>
      <c r="GP77" s="195"/>
      <c r="GQ77" s="195"/>
      <c r="GR77" s="195"/>
      <c r="GS77" s="195"/>
      <c r="GT77" s="195"/>
      <c r="GU77" s="195"/>
      <c r="GV77" s="195"/>
      <c r="GW77" s="195"/>
      <c r="GX77" s="195"/>
      <c r="GY77" s="195"/>
      <c r="GZ77" s="195"/>
      <c r="HA77" s="195"/>
      <c r="HB77" s="195"/>
      <c r="HC77" s="195"/>
      <c r="HD77" s="195"/>
      <c r="HE77" s="195"/>
      <c r="HF77" s="195"/>
      <c r="HG77" s="195"/>
      <c r="HH77" s="195"/>
      <c r="HI77" s="195"/>
      <c r="HJ77" s="195"/>
      <c r="HK77" s="195"/>
      <c r="HL77" s="195"/>
      <c r="HM77" s="195"/>
      <c r="HN77" s="195"/>
      <c r="HO77" s="195"/>
      <c r="HP77" s="195"/>
      <c r="HQ77" s="195"/>
      <c r="HR77" s="195"/>
      <c r="HS77" s="195"/>
      <c r="HT77" s="195"/>
      <c r="HU77" s="195"/>
      <c r="HV77" s="195"/>
      <c r="HW77" s="195"/>
      <c r="HX77" s="195"/>
      <c r="HY77" s="195"/>
      <c r="HZ77" s="195"/>
      <c r="IA77" s="195"/>
      <c r="IB77" s="195"/>
      <c r="IC77" s="195"/>
      <c r="ID77" s="195"/>
      <c r="IE77" s="195"/>
      <c r="IF77" s="195"/>
      <c r="IG77" s="195"/>
      <c r="IH77" s="195"/>
      <c r="II77" s="195"/>
      <c r="IJ77" s="195"/>
      <c r="IK77" s="195"/>
      <c r="IL77" s="195"/>
      <c r="IM77" s="195"/>
      <c r="IN77" s="195"/>
      <c r="IO77" s="195"/>
      <c r="IP77" s="195"/>
      <c r="IQ77" s="195"/>
      <c r="IR77" s="195"/>
      <c r="IS77" s="195"/>
      <c r="IT77" s="195"/>
      <c r="IU77" s="195"/>
      <c r="IV77" s="195"/>
      <c r="IW77" s="195"/>
      <c r="IX77" s="195"/>
      <c r="IY77" s="195"/>
      <c r="IZ77" s="195"/>
      <c r="JA77" s="195"/>
      <c r="JB77" s="195"/>
      <c r="JC77" s="195"/>
      <c r="JD77" s="195"/>
      <c r="JE77" s="195"/>
      <c r="JF77" s="195"/>
      <c r="JG77" s="195"/>
      <c r="JH77" s="195"/>
      <c r="JI77" s="195"/>
      <c r="JJ77" s="195"/>
      <c r="JK77" s="195"/>
      <c r="JL77" s="195"/>
      <c r="JM77" s="195"/>
      <c r="JN77" s="195"/>
      <c r="JO77" s="195"/>
      <c r="JP77" s="195"/>
      <c r="JQ77" s="195"/>
      <c r="JR77" s="195"/>
      <c r="JS77" s="195"/>
      <c r="JT77" s="195"/>
      <c r="JU77" s="195"/>
      <c r="JV77" s="195"/>
      <c r="JW77" s="195"/>
      <c r="JX77" s="195"/>
      <c r="JY77" s="195"/>
      <c r="JZ77" s="195"/>
      <c r="KA77" s="195"/>
      <c r="KB77" s="195"/>
      <c r="KC77" s="195"/>
      <c r="KD77" s="195"/>
      <c r="KE77" s="195"/>
      <c r="KF77" s="195"/>
      <c r="KG77" s="195"/>
      <c r="KH77" s="195"/>
      <c r="KI77" s="195"/>
      <c r="KJ77" s="195"/>
      <c r="KK77" s="195"/>
      <c r="KL77" s="195"/>
      <c r="KM77" s="195"/>
      <c r="KN77" s="195"/>
      <c r="KO77" s="195"/>
      <c r="KP77" s="195"/>
      <c r="KQ77" s="195"/>
      <c r="KR77" s="195"/>
      <c r="KS77" s="195"/>
      <c r="KT77" s="195"/>
      <c r="KU77" s="195"/>
      <c r="KV77" s="195"/>
      <c r="KW77" s="195"/>
      <c r="KX77" s="195"/>
      <c r="KY77" s="195"/>
      <c r="KZ77" s="195"/>
      <c r="LA77" s="195"/>
      <c r="LB77" s="195"/>
      <c r="LC77" s="195"/>
      <c r="LD77" s="195"/>
      <c r="LE77" s="195"/>
      <c r="LF77" s="195"/>
      <c r="LG77" s="195"/>
      <c r="LH77" s="195"/>
      <c r="LI77" s="195"/>
      <c r="LJ77" s="195"/>
      <c r="LK77" s="195"/>
      <c r="LL77" s="195"/>
      <c r="LM77" s="195"/>
      <c r="LN77" s="195"/>
      <c r="LO77" s="195"/>
      <c r="LP77" s="195"/>
      <c r="LQ77" s="195"/>
      <c r="LR77" s="195"/>
      <c r="LS77" s="195"/>
      <c r="LT77" s="195"/>
      <c r="LU77" s="195"/>
      <c r="LV77" s="195"/>
      <c r="LW77" s="195"/>
      <c r="LX77" s="195"/>
      <c r="LY77" s="195"/>
      <c r="LZ77" s="195"/>
      <c r="MA77" s="195"/>
      <c r="MB77" s="195"/>
      <c r="MC77" s="195"/>
      <c r="MD77" s="195"/>
      <c r="ME77" s="195"/>
      <c r="MF77" s="195"/>
      <c r="MG77" s="195"/>
      <c r="MH77" s="195"/>
      <c r="MI77" s="195"/>
      <c r="MJ77" s="195"/>
      <c r="MK77" s="195"/>
      <c r="ML77" s="195"/>
      <c r="MM77" s="195"/>
      <c r="MN77" s="195"/>
      <c r="MO77" s="195"/>
      <c r="MP77" s="195"/>
      <c r="MQ77" s="195"/>
      <c r="MR77" s="195"/>
      <c r="MS77" s="195"/>
      <c r="MT77" s="195"/>
      <c r="MU77" s="195"/>
      <c r="MV77" s="195"/>
      <c r="MW77" s="195"/>
      <c r="MX77" s="195"/>
      <c r="MY77" s="195"/>
      <c r="MZ77" s="195"/>
      <c r="NA77" s="195"/>
      <c r="NB77" s="195"/>
      <c r="NC77" s="195"/>
      <c r="ND77" s="195"/>
      <c r="NE77" s="195"/>
      <c r="NF77" s="195"/>
      <c r="NG77" s="195"/>
      <c r="NH77" s="195"/>
      <c r="NI77" s="195"/>
      <c r="NJ77" s="195"/>
      <c r="NK77" s="195"/>
      <c r="NL77" s="195"/>
      <c r="NM77" s="195"/>
      <c r="NN77" s="195"/>
      <c r="NO77" s="195"/>
      <c r="NP77" s="195"/>
      <c r="NQ77" s="195"/>
      <c r="NR77" s="195"/>
      <c r="NS77" s="195"/>
      <c r="NT77" s="195"/>
      <c r="NU77" s="195"/>
      <c r="NV77" s="195"/>
      <c r="NW77" s="195"/>
      <c r="NX77" s="195"/>
      <c r="NY77" s="195"/>
      <c r="NZ77" s="195"/>
      <c r="OA77" s="195"/>
      <c r="OB77" s="195"/>
      <c r="OC77" s="195"/>
      <c r="OD77" s="195"/>
      <c r="OE77" s="195"/>
      <c r="OF77" s="195"/>
      <c r="OG77" s="195"/>
      <c r="OH77" s="195"/>
      <c r="OI77" s="195"/>
      <c r="OJ77" s="195"/>
      <c r="OK77" s="195"/>
      <c r="OL77" s="195"/>
      <c r="OM77" s="195"/>
      <c r="ON77" s="195"/>
      <c r="OO77" s="195"/>
      <c r="OP77" s="195"/>
      <c r="OQ77" s="195"/>
      <c r="OR77" s="195"/>
      <c r="OS77" s="195"/>
      <c r="OT77" s="195"/>
      <c r="OU77" s="195"/>
      <c r="OV77" s="195"/>
      <c r="OW77" s="195"/>
      <c r="OX77" s="195"/>
      <c r="OY77" s="195"/>
      <c r="OZ77" s="195"/>
      <c r="PA77" s="195"/>
      <c r="PB77" s="195"/>
      <c r="PC77" s="195"/>
      <c r="PD77" s="195"/>
      <c r="PE77" s="195"/>
      <c r="PF77" s="195"/>
      <c r="PG77" s="195"/>
      <c r="PH77" s="195"/>
      <c r="PI77" s="195"/>
      <c r="PJ77" s="195"/>
      <c r="PK77" s="195"/>
      <c r="PL77" s="195"/>
      <c r="PM77" s="195"/>
      <c r="PN77" s="195"/>
      <c r="PO77" s="195"/>
      <c r="PP77" s="195"/>
      <c r="PQ77" s="195"/>
      <c r="PR77" s="195"/>
      <c r="PS77" s="195"/>
      <c r="PT77" s="195"/>
      <c r="PU77" s="195"/>
      <c r="PV77" s="195"/>
      <c r="PW77" s="195"/>
      <c r="PX77" s="195"/>
      <c r="PY77" s="195"/>
      <c r="PZ77" s="195"/>
      <c r="QA77" s="195"/>
      <c r="QB77" s="195"/>
      <c r="QC77" s="195"/>
      <c r="QD77" s="195"/>
      <c r="QE77" s="195"/>
      <c r="QF77" s="195"/>
      <c r="QG77" s="195"/>
      <c r="QH77" s="195"/>
      <c r="QI77" s="195"/>
      <c r="QJ77" s="195"/>
      <c r="QK77" s="195"/>
      <c r="QL77" s="195"/>
      <c r="QM77" s="195"/>
      <c r="QN77" s="195"/>
      <c r="QO77" s="195"/>
      <c r="QP77" s="195"/>
      <c r="QQ77" s="195"/>
      <c r="QR77" s="195"/>
      <c r="QS77" s="195"/>
      <c r="QT77" s="195"/>
      <c r="QU77" s="195"/>
      <c r="QV77" s="195"/>
      <c r="QW77" s="195"/>
      <c r="QX77" s="195"/>
      <c r="QY77" s="195"/>
      <c r="QZ77" s="195"/>
      <c r="RA77" s="195"/>
      <c r="RB77" s="195"/>
      <c r="RC77" s="195"/>
      <c r="RD77" s="195"/>
      <c r="RE77" s="195"/>
      <c r="RF77" s="195"/>
      <c r="RG77" s="195"/>
      <c r="RH77" s="195"/>
      <c r="RI77" s="195"/>
      <c r="RJ77" s="195"/>
      <c r="RK77" s="195"/>
      <c r="RL77" s="195"/>
      <c r="RM77" s="195"/>
      <c r="RN77" s="195"/>
      <c r="RO77" s="195"/>
      <c r="RP77" s="195"/>
      <c r="RQ77" s="195"/>
      <c r="RR77" s="195"/>
      <c r="RS77" s="195"/>
      <c r="RT77" s="195"/>
      <c r="RU77" s="195"/>
      <c r="RV77" s="195"/>
      <c r="RW77" s="195"/>
      <c r="RX77" s="195"/>
      <c r="RY77" s="195"/>
      <c r="RZ77" s="195"/>
      <c r="SA77" s="195"/>
      <c r="SB77" s="195"/>
      <c r="SC77" s="195"/>
      <c r="SD77" s="195"/>
      <c r="SE77" s="195"/>
      <c r="SF77" s="195"/>
      <c r="SG77" s="195"/>
      <c r="SH77" s="195"/>
      <c r="SI77" s="195"/>
      <c r="SJ77" s="195"/>
      <c r="SK77" s="195"/>
      <c r="SL77" s="195"/>
      <c r="SM77" s="195"/>
      <c r="SN77" s="195"/>
      <c r="SO77" s="195"/>
      <c r="SP77" s="195"/>
      <c r="SQ77" s="195"/>
      <c r="SR77" s="196"/>
      <c r="SS77" s="195"/>
      <c r="ST77" s="195"/>
      <c r="SU77" s="195"/>
      <c r="SV77" s="195"/>
      <c r="SW77" s="195"/>
      <c r="SX77" s="195"/>
      <c r="SY77" s="195"/>
      <c r="SZ77" s="195"/>
      <c r="TA77" s="195"/>
      <c r="TB77" s="195"/>
      <c r="TC77" s="195"/>
      <c r="TD77" s="195"/>
      <c r="TE77" s="195"/>
      <c r="TF77" s="195"/>
      <c r="TG77" s="195"/>
      <c r="TH77" s="195"/>
      <c r="TI77" s="195"/>
      <c r="TJ77" s="195"/>
      <c r="TK77" s="195">
        <f t="shared" si="269"/>
        <v>0</v>
      </c>
      <c r="TL77" s="195"/>
      <c r="TM77" s="195"/>
      <c r="TN77" s="195"/>
      <c r="TO77" s="195"/>
      <c r="TP77" s="195"/>
      <c r="TQ77" s="195"/>
      <c r="TR77" s="195"/>
      <c r="TS77" s="195"/>
      <c r="TT77" s="195"/>
      <c r="TU77" s="195"/>
      <c r="TV77" s="195"/>
      <c r="TW77" s="195"/>
      <c r="TX77" s="195"/>
      <c r="TY77" s="195"/>
      <c r="TZ77" s="195"/>
      <c r="UA77" s="195"/>
      <c r="UB77" s="195"/>
      <c r="UC77" s="195"/>
      <c r="UD77" s="195"/>
      <c r="UE77" s="195"/>
      <c r="UF77" s="195"/>
      <c r="UG77" s="195"/>
      <c r="UH77" s="195"/>
      <c r="UI77" s="195"/>
      <c r="UJ77" s="195"/>
      <c r="UK77" s="195"/>
      <c r="UL77" s="195"/>
      <c r="UM77" s="195"/>
      <c r="UN77" s="195"/>
      <c r="UO77" s="195"/>
      <c r="UP77" s="195"/>
      <c r="UQ77" s="195"/>
      <c r="UR77" s="195"/>
      <c r="US77" s="195"/>
      <c r="UT77" s="195"/>
      <c r="UU77" s="195"/>
      <c r="UV77" s="195"/>
      <c r="UW77" s="195">
        <f t="shared" si="287"/>
        <v>0</v>
      </c>
      <c r="UX77" s="195"/>
      <c r="UY77" s="195"/>
      <c r="UZ77" s="195"/>
      <c r="VA77" s="195"/>
      <c r="VB77" s="195"/>
      <c r="VC77" s="195"/>
      <c r="VD77" s="195"/>
      <c r="VE77" s="195"/>
      <c r="VF77" s="195"/>
      <c r="VG77" s="195"/>
      <c r="VH77" s="195"/>
      <c r="VI77" s="195"/>
      <c r="VJ77" s="195"/>
      <c r="VK77" s="195"/>
      <c r="VL77" s="195"/>
      <c r="VM77" s="195"/>
      <c r="VN77" s="195"/>
      <c r="VO77" s="195"/>
      <c r="VP77" s="195"/>
      <c r="VQ77" s="195"/>
      <c r="VR77" s="195"/>
      <c r="VS77" s="195"/>
      <c r="VT77" s="195"/>
      <c r="VU77" s="195"/>
      <c r="VV77" s="195"/>
      <c r="VW77" s="195"/>
      <c r="VX77" s="195"/>
      <c r="VY77" s="195"/>
      <c r="VZ77" s="195"/>
      <c r="WA77" s="195"/>
      <c r="WB77" s="195"/>
      <c r="WC77" s="195"/>
      <c r="WD77" s="195"/>
      <c r="WE77" s="195"/>
      <c r="WF77" s="195"/>
      <c r="WG77" s="195"/>
      <c r="WH77" s="195"/>
      <c r="WI77" s="195"/>
      <c r="WJ77" s="195"/>
      <c r="WK77" s="195"/>
      <c r="WL77" s="195"/>
      <c r="WM77" s="195"/>
      <c r="WN77" s="195"/>
      <c r="WO77" s="195"/>
      <c r="WP77" s="195"/>
      <c r="WQ77" s="195"/>
      <c r="WR77" s="195"/>
      <c r="WS77" s="195"/>
      <c r="WT77" s="195"/>
      <c r="WU77" s="195"/>
      <c r="WV77" s="195"/>
      <c r="WW77" s="195"/>
      <c r="WX77" s="195"/>
      <c r="WY77" s="195"/>
      <c r="WZ77" s="195"/>
      <c r="XA77" s="195"/>
      <c r="XB77" s="195"/>
      <c r="XC77" s="195"/>
      <c r="XD77" s="195"/>
      <c r="XE77" s="195"/>
      <c r="XF77" s="195"/>
      <c r="XG77" s="195"/>
      <c r="XH77" s="195"/>
      <c r="XI77" s="195"/>
      <c r="XJ77" s="195"/>
      <c r="XK77" s="195"/>
      <c r="XL77" s="195"/>
      <c r="XM77" s="195"/>
      <c r="XN77" s="195"/>
      <c r="XO77" s="195"/>
      <c r="XP77" s="195"/>
      <c r="XQ77" s="195"/>
      <c r="XR77" s="195"/>
      <c r="XS77" s="195"/>
      <c r="XT77" s="195"/>
      <c r="XU77" s="195"/>
      <c r="XV77" s="195"/>
      <c r="XW77" s="195"/>
      <c r="XX77" s="195"/>
      <c r="XY77" s="195"/>
      <c r="XZ77" s="195"/>
      <c r="YA77" s="195">
        <f t="shared" si="288"/>
        <v>0</v>
      </c>
      <c r="YB77" s="195"/>
      <c r="YC77" s="195"/>
      <c r="YD77" s="195"/>
      <c r="YE77" s="195"/>
      <c r="YF77" s="195">
        <f t="shared" si="289"/>
        <v>0</v>
      </c>
      <c r="YG77" s="195">
        <f t="shared" si="290"/>
        <v>0</v>
      </c>
      <c r="YH77" s="195">
        <f t="shared" si="291"/>
        <v>0</v>
      </c>
      <c r="YI77" s="195"/>
      <c r="YJ77" s="195"/>
      <c r="YK77" s="195"/>
      <c r="YL77" s="195"/>
      <c r="YM77" s="195">
        <f t="shared" si="292"/>
        <v>0</v>
      </c>
      <c r="YN77" s="195"/>
      <c r="YO77" s="195"/>
      <c r="YP77" s="195"/>
      <c r="YQ77" s="195"/>
      <c r="YR77" s="195"/>
      <c r="YS77" s="195"/>
      <c r="YT77" s="195"/>
      <c r="YU77" s="195"/>
      <c r="YV77" s="195"/>
      <c r="YW77" s="195"/>
      <c r="YX77" s="195"/>
      <c r="YY77" s="195"/>
      <c r="YZ77" s="195"/>
      <c r="ZA77" s="195"/>
      <c r="ZB77" s="195"/>
      <c r="ZC77" s="195"/>
      <c r="ZD77" s="195"/>
      <c r="ZE77" s="195"/>
      <c r="ZF77" s="195"/>
      <c r="ZG77" s="195"/>
      <c r="ZH77" s="195"/>
      <c r="ZI77" s="195"/>
      <c r="ZJ77" s="195"/>
      <c r="ZK77" s="195"/>
      <c r="ZL77" s="195"/>
      <c r="ZM77" s="195"/>
      <c r="ZN77" s="195"/>
      <c r="ZO77" s="195"/>
      <c r="ZP77" s="195"/>
      <c r="ZQ77" s="195"/>
      <c r="ZR77" s="195"/>
      <c r="ZS77" s="195"/>
      <c r="ZT77" s="195"/>
      <c r="ZU77" s="195"/>
      <c r="ZV77" s="195"/>
      <c r="ZW77" s="195"/>
      <c r="ZX77" s="195"/>
      <c r="ZY77" s="195"/>
      <c r="ZZ77" s="195"/>
      <c r="AAA77" s="195"/>
      <c r="AAB77" s="195"/>
      <c r="AAC77" s="195"/>
      <c r="AAD77" s="195"/>
      <c r="AAE77" s="195"/>
      <c r="AAF77" s="195"/>
      <c r="AAG77" s="195"/>
      <c r="AAH77" s="195"/>
      <c r="AAI77" s="195"/>
      <c r="AAJ77" s="195"/>
      <c r="AAK77" s="195"/>
      <c r="AAL77" s="195"/>
      <c r="AAM77" s="195"/>
      <c r="AAN77" s="195"/>
      <c r="AAO77" s="195"/>
      <c r="AAP77" s="195"/>
      <c r="AAQ77" s="195"/>
      <c r="AAR77" s="195"/>
      <c r="AAS77" s="195"/>
      <c r="AAT77" s="195"/>
      <c r="AAU77" s="195"/>
      <c r="AAV77" s="195"/>
      <c r="AAW77" s="195"/>
      <c r="AAX77" s="195"/>
      <c r="AAY77" s="195"/>
      <c r="AAZ77" s="195"/>
      <c r="ABA77" s="195"/>
      <c r="ABB77" s="195"/>
      <c r="ABC77" s="195"/>
      <c r="ABD77" s="195"/>
      <c r="ABE77" s="195"/>
      <c r="ABF77" s="195"/>
      <c r="ABG77" s="195"/>
      <c r="ABH77" s="195">
        <f t="shared" si="293"/>
        <v>0</v>
      </c>
      <c r="ABI77" s="195"/>
      <c r="ABJ77" s="195"/>
      <c r="ABK77" s="195"/>
      <c r="ABL77" s="195"/>
      <c r="ABM77" s="195"/>
      <c r="ABN77" s="195"/>
      <c r="ABO77" s="195"/>
      <c r="ABP77" s="195"/>
      <c r="ABQ77" s="195"/>
      <c r="ABR77" s="195"/>
      <c r="ABS77" s="195"/>
      <c r="ABT77" s="195"/>
      <c r="ABU77" s="195"/>
      <c r="ABV77" s="195"/>
      <c r="ABW77" s="195"/>
      <c r="ABX77" s="195"/>
      <c r="ABY77" s="195"/>
      <c r="ABZ77" s="195"/>
      <c r="ACA77" s="195"/>
      <c r="ACB77" s="195"/>
      <c r="ACC77" s="195"/>
      <c r="ACD77" s="195"/>
      <c r="ACE77" s="195"/>
      <c r="ACF77" s="195"/>
      <c r="ACG77" s="195"/>
      <c r="ACH77" s="195"/>
      <c r="ACI77" s="195"/>
      <c r="ACJ77" s="195"/>
      <c r="ACK77" s="195"/>
      <c r="ACL77" s="195"/>
      <c r="ACM77" s="195"/>
      <c r="ACN77" s="195"/>
      <c r="ACO77" s="195"/>
      <c r="ACP77" s="195"/>
      <c r="ACQ77" s="195"/>
      <c r="ACR77" s="195"/>
      <c r="ACS77" s="195"/>
      <c r="ACT77" s="195"/>
      <c r="ACU77" s="195"/>
      <c r="ACV77" s="195"/>
      <c r="ACW77" s="195"/>
      <c r="ACX77" s="195"/>
      <c r="ACY77" s="195"/>
      <c r="ACZ77" s="195"/>
      <c r="ADA77" s="195"/>
      <c r="ADB77" s="195"/>
      <c r="ADC77" s="195"/>
      <c r="ADD77" s="195"/>
      <c r="ADE77" s="195"/>
      <c r="ADF77" s="195"/>
      <c r="ADG77" s="195"/>
      <c r="ADH77" s="195"/>
      <c r="ADI77" s="195"/>
      <c r="ADJ77" s="195"/>
      <c r="ADK77" s="195"/>
      <c r="ADL77" s="195"/>
      <c r="ADM77" s="195"/>
      <c r="ADN77" s="195"/>
      <c r="ADO77" s="195"/>
      <c r="ADP77" s="195"/>
      <c r="ADQ77" s="195"/>
      <c r="ADR77" s="195"/>
      <c r="ADS77" s="195"/>
      <c r="ADT77" s="195"/>
      <c r="ADU77" s="195"/>
      <c r="ADV77" s="195"/>
      <c r="ADW77" s="195"/>
      <c r="ADX77" s="195"/>
      <c r="ADY77" s="195"/>
      <c r="ADZ77" s="195"/>
      <c r="AEA77" s="195"/>
      <c r="AEB77" s="195"/>
      <c r="AEC77" s="195"/>
      <c r="AED77" s="195"/>
      <c r="AEE77" s="195"/>
      <c r="AEF77" s="195"/>
      <c r="AEG77" s="195"/>
      <c r="AEH77" s="195"/>
      <c r="AEI77" s="195"/>
      <c r="AEJ77" s="195"/>
      <c r="AEK77" s="195"/>
      <c r="AEL77" s="195"/>
      <c r="AEM77" s="195"/>
      <c r="AEN77" s="195"/>
      <c r="AEO77" s="195"/>
      <c r="AEP77" s="195"/>
      <c r="AEQ77" s="195"/>
      <c r="AER77" s="195"/>
      <c r="AES77" s="195"/>
      <c r="AET77" s="195"/>
      <c r="AEU77" s="195"/>
      <c r="AEV77" s="195"/>
      <c r="AEW77" s="195"/>
      <c r="AEX77" s="195"/>
      <c r="AEY77" s="195"/>
      <c r="AEZ77" s="195"/>
      <c r="AFA77" s="195"/>
      <c r="AFB77" s="195"/>
      <c r="AFC77" s="195"/>
      <c r="AFD77" s="195"/>
      <c r="AFE77" s="195"/>
      <c r="AFF77" s="195"/>
      <c r="AFG77" s="195"/>
      <c r="AFH77" s="195"/>
      <c r="AFI77" s="195"/>
      <c r="AFJ77" s="195"/>
      <c r="AFK77" s="195"/>
      <c r="AFL77" s="195"/>
      <c r="AFM77" s="195"/>
      <c r="AFN77" s="195"/>
      <c r="AFO77" s="195"/>
      <c r="AFP77" s="195"/>
      <c r="AFQ77" s="195"/>
      <c r="AFR77" s="195"/>
      <c r="AFS77" s="195"/>
      <c r="AFT77" s="195"/>
      <c r="AFU77" s="195"/>
      <c r="AFV77" s="195"/>
      <c r="AFW77" s="195"/>
      <c r="AFX77" s="195"/>
      <c r="AFY77" s="195"/>
      <c r="AFZ77" s="195"/>
      <c r="AGA77" s="195"/>
      <c r="AGB77" s="195"/>
      <c r="AGC77" s="195"/>
      <c r="AGD77" s="195"/>
      <c r="AGE77" s="195"/>
      <c r="AGF77" s="195"/>
      <c r="AGG77" s="195"/>
      <c r="AGH77" s="195"/>
      <c r="AGI77" s="195"/>
      <c r="AGJ77" s="195"/>
      <c r="AGK77" s="195"/>
      <c r="AGL77" s="195"/>
      <c r="AGM77" s="195"/>
      <c r="AGN77" s="195"/>
      <c r="AGO77" s="195"/>
      <c r="AGP77" s="195"/>
      <c r="AGQ77" s="195"/>
      <c r="AGR77" s="195"/>
      <c r="AGS77" s="195"/>
      <c r="AGT77" s="195"/>
      <c r="AGU77" s="195"/>
      <c r="AGV77" s="195"/>
      <c r="AGW77" s="195"/>
      <c r="AGX77" s="195"/>
      <c r="AGY77" s="195"/>
      <c r="AGZ77" s="195"/>
      <c r="AHA77" s="195"/>
      <c r="AHB77" s="195"/>
      <c r="AHC77" s="195"/>
      <c r="AHD77" s="195"/>
      <c r="AHE77" s="195"/>
      <c r="AHF77" s="195"/>
      <c r="AHG77" s="195"/>
      <c r="AHH77" s="195"/>
      <c r="AHI77" s="195"/>
      <c r="AHJ77" s="195"/>
      <c r="AHK77" s="195"/>
      <c r="AHL77" s="195"/>
      <c r="AHM77" s="195"/>
      <c r="AHN77" s="195"/>
      <c r="AHO77" s="195"/>
      <c r="AHP77" s="195"/>
      <c r="AHQ77" s="195"/>
      <c r="AHR77" s="195"/>
      <c r="AHS77" s="195"/>
      <c r="AHT77" s="195"/>
      <c r="AHU77" s="195"/>
      <c r="AHV77" s="195"/>
      <c r="AHW77" s="195"/>
      <c r="AHX77" s="195"/>
      <c r="AHY77" s="195"/>
      <c r="AHZ77" s="195"/>
      <c r="AIA77" s="195"/>
      <c r="AIB77" s="195"/>
      <c r="AIC77" s="195"/>
      <c r="AID77" s="195"/>
      <c r="AIE77" s="195"/>
      <c r="AIF77" s="195"/>
      <c r="AIG77" s="195"/>
      <c r="AIH77" s="195"/>
      <c r="AII77" s="195"/>
      <c r="AIJ77" s="195"/>
      <c r="AIK77" s="195"/>
      <c r="AIL77" s="195"/>
      <c r="AIM77" s="195"/>
      <c r="AIN77" s="195"/>
      <c r="AIO77" s="195"/>
      <c r="AIP77" s="195"/>
      <c r="AIQ77" s="195"/>
      <c r="AIR77" s="195"/>
      <c r="AIS77" s="195"/>
      <c r="AIT77" s="195"/>
      <c r="AIU77" s="195"/>
      <c r="AIV77" s="195"/>
      <c r="AIW77" s="195"/>
      <c r="AIX77" s="195"/>
      <c r="AIY77" s="195"/>
      <c r="AIZ77" s="195"/>
      <c r="AJA77" s="195"/>
      <c r="AJB77" s="195"/>
      <c r="AJC77" s="195"/>
      <c r="AJD77" s="195"/>
      <c r="AJE77" s="195"/>
      <c r="AJF77" s="195"/>
      <c r="AJG77" s="195"/>
      <c r="AJH77" s="195"/>
      <c r="AJI77" s="195"/>
      <c r="AJJ77" s="195"/>
      <c r="AJK77" s="195"/>
      <c r="AJL77" s="195"/>
      <c r="AJM77" s="195"/>
      <c r="AJN77" s="195"/>
      <c r="AJO77" s="195"/>
      <c r="AJP77" s="195"/>
      <c r="AJQ77" s="195"/>
      <c r="AJR77" s="195"/>
      <c r="AJS77" s="195"/>
      <c r="AJT77" s="195"/>
      <c r="AJU77" s="195"/>
      <c r="AJV77" s="195"/>
      <c r="AJW77" s="195"/>
      <c r="AJX77" s="195"/>
      <c r="AJY77" s="195"/>
      <c r="AJZ77" s="195"/>
      <c r="AKA77" s="195"/>
      <c r="AKB77" s="195"/>
      <c r="AKC77" s="195"/>
      <c r="AKD77" s="195"/>
      <c r="AKE77" s="195"/>
      <c r="AKF77" s="195"/>
      <c r="AKG77" s="195"/>
      <c r="AKH77" s="195"/>
      <c r="AKI77" s="195"/>
      <c r="AKJ77" s="195"/>
      <c r="AKK77" s="195"/>
      <c r="AKL77" s="195"/>
      <c r="AKM77" s="195"/>
      <c r="AKN77" s="195"/>
      <c r="AKO77" s="195"/>
      <c r="AKP77" s="195"/>
      <c r="AKQ77" s="195"/>
      <c r="AKR77" s="195"/>
      <c r="AKS77" s="195"/>
      <c r="AKT77" s="195"/>
      <c r="AKU77" s="195"/>
      <c r="AKV77" s="195"/>
      <c r="AKW77" s="195"/>
      <c r="AKX77" s="195"/>
      <c r="AKY77" s="195"/>
      <c r="AKZ77" s="195"/>
      <c r="ALA77" s="195"/>
      <c r="ALB77" s="195"/>
      <c r="ALC77" s="195"/>
      <c r="ALD77" s="195"/>
      <c r="ALE77" s="195"/>
      <c r="ALF77" s="195"/>
      <c r="ALG77" s="195"/>
      <c r="ALH77" s="195"/>
      <c r="ALI77" s="195"/>
      <c r="ALJ77" s="195"/>
      <c r="ALK77" s="195"/>
      <c r="ALL77" s="195"/>
      <c r="ALM77" s="195"/>
      <c r="ALN77" s="195"/>
      <c r="ALO77" s="195"/>
      <c r="ALP77" s="195"/>
      <c r="ALQ77" s="195"/>
      <c r="ALR77" s="195"/>
      <c r="ALS77" s="195"/>
      <c r="ALT77" s="195"/>
      <c r="ALU77" s="195"/>
      <c r="ALV77" s="195"/>
      <c r="ALW77" s="195"/>
      <c r="ALX77" s="195"/>
      <c r="ALY77" s="195"/>
      <c r="ALZ77" s="195"/>
      <c r="AMA77" s="195"/>
      <c r="AMB77" s="195"/>
      <c r="AMC77" s="195"/>
      <c r="AMD77" s="195"/>
      <c r="AME77" s="195"/>
      <c r="AMF77" s="195"/>
      <c r="AMG77" s="195"/>
      <c r="AMH77" s="195"/>
      <c r="AMI77" s="195"/>
      <c r="AMJ77" s="195"/>
      <c r="AMK77" s="195"/>
      <c r="AML77" s="195"/>
      <c r="AMM77" s="195"/>
      <c r="AMN77" s="195"/>
      <c r="AMO77" s="195"/>
      <c r="AMP77" s="195"/>
      <c r="AMQ77" s="195"/>
      <c r="AMR77" s="195">
        <f t="shared" si="294"/>
        <v>0</v>
      </c>
      <c r="AMS77" s="195">
        <f t="shared" si="295"/>
        <v>0</v>
      </c>
      <c r="AMT77" s="195"/>
      <c r="AMU77" s="195"/>
      <c r="AMV77" s="195"/>
      <c r="AMW77" s="195"/>
      <c r="AMX77" s="195"/>
      <c r="AMY77" s="195"/>
      <c r="AMZ77" s="195"/>
      <c r="ANA77" s="195"/>
      <c r="ANB77" s="195"/>
      <c r="ANC77" s="195"/>
      <c r="AND77" s="195"/>
      <c r="ANE77" s="195">
        <f t="shared" si="296"/>
        <v>0</v>
      </c>
      <c r="ANF77" s="195"/>
      <c r="ANG77" s="195"/>
      <c r="ANH77" s="195"/>
      <c r="ANI77" s="195"/>
      <c r="ANJ77" s="195"/>
      <c r="ANK77" s="195"/>
      <c r="ANL77" s="195"/>
      <c r="ANM77" s="195"/>
      <c r="ANN77" s="195"/>
      <c r="ANO77" s="195"/>
      <c r="ANP77" s="195"/>
      <c r="ANQ77" s="195"/>
      <c r="ANR77" s="195">
        <f t="shared" si="297"/>
        <v>0</v>
      </c>
      <c r="ANS77" s="195"/>
      <c r="ANT77" s="195"/>
      <c r="ANU77" s="195"/>
      <c r="ANV77" s="195"/>
      <c r="ANW77" s="195"/>
      <c r="ANX77" s="195"/>
      <c r="ANY77" s="195"/>
      <c r="ANZ77" s="195"/>
      <c r="AOA77" s="195"/>
      <c r="AOB77" s="195"/>
      <c r="AOC77" s="195"/>
      <c r="AOD77" s="195"/>
      <c r="AOE77" s="195"/>
      <c r="AOF77" s="195"/>
      <c r="AOG77" s="195"/>
      <c r="AOH77" s="195"/>
      <c r="AOI77" s="195"/>
      <c r="AOJ77" s="195"/>
      <c r="AOK77" s="195"/>
      <c r="AOL77" s="195"/>
      <c r="AOM77" s="195"/>
      <c r="AON77" s="195"/>
      <c r="AOO77" s="195"/>
      <c r="AOP77" s="195"/>
      <c r="AOQ77" s="195"/>
      <c r="AOR77" s="195"/>
      <c r="AOS77" s="195"/>
      <c r="AOT77" s="195"/>
      <c r="AOU77" s="195"/>
      <c r="AOV77" s="195"/>
      <c r="AOW77" s="195"/>
      <c r="AOX77" s="195"/>
      <c r="AOY77" s="195"/>
      <c r="AOZ77" s="195"/>
      <c r="APA77" s="195"/>
      <c r="APB77" s="195">
        <f t="shared" si="298"/>
        <v>0</v>
      </c>
      <c r="APC77" s="195"/>
      <c r="APD77" s="195"/>
      <c r="APE77" s="195"/>
      <c r="APF77" s="195"/>
      <c r="APG77" s="195"/>
      <c r="APH77" s="195"/>
      <c r="API77" s="195"/>
      <c r="APJ77" s="195"/>
      <c r="APK77" s="195"/>
      <c r="APL77" s="195"/>
      <c r="APM77" s="195"/>
      <c r="APN77" s="195"/>
      <c r="APO77" s="195"/>
      <c r="APP77" s="195"/>
      <c r="APQ77" s="195"/>
      <c r="APR77" s="195"/>
      <c r="APS77" s="195"/>
      <c r="APT77" s="195"/>
      <c r="APU77" s="195">
        <f t="shared" si="299"/>
        <v>0</v>
      </c>
      <c r="APV77" s="195"/>
      <c r="APW77" s="195"/>
      <c r="APX77" s="195"/>
      <c r="APY77" s="195"/>
      <c r="APZ77" s="195"/>
      <c r="AQA77" s="195"/>
      <c r="AQB77" s="195"/>
      <c r="AQC77" s="195"/>
      <c r="AQD77" s="195"/>
      <c r="AQE77" s="195"/>
      <c r="AQF77" s="195"/>
      <c r="AQG77" s="195"/>
      <c r="AQH77" s="195"/>
      <c r="AQI77" s="195"/>
      <c r="AQJ77" s="195"/>
      <c r="AQK77" s="195"/>
      <c r="AQL77" s="195"/>
      <c r="AQM77" s="195"/>
      <c r="AQN77" s="195"/>
      <c r="AQO77" s="195"/>
      <c r="AQP77" s="195"/>
      <c r="AQQ77" s="195"/>
      <c r="AQR77" s="195">
        <f t="shared" si="300"/>
        <v>0</v>
      </c>
      <c r="AQS77" s="195"/>
      <c r="AQT77" s="195"/>
      <c r="AQU77" s="195"/>
      <c r="AQV77" s="195"/>
      <c r="AQW77" s="195"/>
      <c r="AQX77" s="195"/>
      <c r="AQY77" s="195"/>
      <c r="AQZ77" s="195"/>
      <c r="ARA77" s="195"/>
      <c r="ARB77" s="195"/>
      <c r="ARC77" s="195"/>
      <c r="ARD77" s="195"/>
      <c r="ARE77" s="195"/>
      <c r="ARF77" s="195"/>
      <c r="ARG77" s="195"/>
      <c r="ARH77" s="195"/>
      <c r="ARI77" s="195"/>
      <c r="ARJ77" s="195"/>
      <c r="ARK77" s="195"/>
      <c r="ARL77" s="195"/>
      <c r="ARM77" s="195"/>
      <c r="ARN77" s="195"/>
      <c r="ARO77" s="195"/>
      <c r="ARP77" s="195"/>
      <c r="ARQ77" s="195"/>
      <c r="ARR77" s="195"/>
      <c r="ARS77" s="195"/>
      <c r="ART77" s="195"/>
      <c r="ARU77" s="195"/>
      <c r="ARV77" s="195"/>
      <c r="ARW77" s="195"/>
      <c r="ARX77" s="195"/>
      <c r="ARY77" s="195"/>
      <c r="ARZ77" s="195"/>
      <c r="ASA77" s="195"/>
      <c r="ASB77" s="195"/>
      <c r="ASC77" s="195"/>
      <c r="ASD77" s="195"/>
      <c r="ASE77" s="195"/>
      <c r="ASF77" s="195"/>
      <c r="ASG77" s="195"/>
      <c r="ASH77" s="195"/>
      <c r="ASI77" s="195"/>
      <c r="ASJ77" s="195"/>
      <c r="ASK77" s="195"/>
      <c r="ASL77" s="195"/>
      <c r="ASM77" s="195"/>
      <c r="ASN77" s="195"/>
      <c r="ASO77" s="195"/>
      <c r="ASP77" s="195"/>
      <c r="ASQ77" s="195"/>
      <c r="ASR77" s="195"/>
      <c r="ASS77" s="195"/>
      <c r="AST77" s="195"/>
      <c r="ASU77" s="195"/>
      <c r="ASV77" s="195"/>
      <c r="ASW77" s="195"/>
      <c r="ASX77" s="195"/>
      <c r="ASY77" s="195"/>
      <c r="ASZ77" s="195"/>
      <c r="ATA77" s="195"/>
      <c r="ATB77" s="195"/>
      <c r="ATC77" s="195"/>
      <c r="ATD77" s="195"/>
      <c r="ATE77" s="195"/>
      <c r="ATF77" s="195"/>
      <c r="ATG77" s="195"/>
      <c r="ATH77" s="195"/>
      <c r="ATI77" s="195"/>
      <c r="ATJ77" s="195"/>
      <c r="ATK77" s="195"/>
      <c r="ATL77" s="195"/>
      <c r="ATM77" s="195"/>
      <c r="ATN77" s="195"/>
      <c r="ATO77" s="195"/>
      <c r="ATP77" s="195"/>
      <c r="ATQ77" s="195"/>
      <c r="ATR77" s="195"/>
      <c r="ATS77" s="195"/>
      <c r="ATT77" s="195"/>
      <c r="ATU77" s="195"/>
      <c r="ATV77" s="195"/>
      <c r="ATW77" s="195"/>
      <c r="ATX77" s="195"/>
      <c r="ATY77" s="195"/>
      <c r="ATZ77" s="195"/>
      <c r="AUA77" s="195"/>
      <c r="AUB77" s="195"/>
      <c r="AUC77" s="195"/>
      <c r="AUD77" s="195"/>
      <c r="AUE77" s="195"/>
      <c r="AUF77" s="195"/>
      <c r="AUG77" s="195"/>
      <c r="AUH77" s="195"/>
      <c r="AUI77" s="195"/>
      <c r="AUJ77" s="195"/>
      <c r="AUK77" s="195"/>
      <c r="AUL77" s="195"/>
      <c r="AUM77" s="195"/>
      <c r="AUN77" s="195"/>
      <c r="AUO77" s="195"/>
      <c r="AUP77" s="195"/>
      <c r="AUQ77" s="195"/>
      <c r="AUR77" s="195"/>
      <c r="AUS77" s="195"/>
      <c r="AUT77" s="195"/>
      <c r="AUU77" s="195"/>
      <c r="AUV77" s="195"/>
      <c r="AUW77" s="195"/>
      <c r="AUX77" s="195"/>
      <c r="AUY77" s="195"/>
      <c r="AUZ77" s="195"/>
      <c r="AVA77" s="195"/>
      <c r="AVB77" s="195"/>
      <c r="AVC77" s="195"/>
      <c r="AVD77" s="195"/>
      <c r="AVE77" s="195"/>
      <c r="AVF77" s="195"/>
      <c r="AVG77" s="195"/>
      <c r="AVH77" s="195"/>
      <c r="AVI77" s="195"/>
      <c r="AVJ77" s="195"/>
      <c r="AVK77" s="195"/>
      <c r="AVL77" s="195"/>
      <c r="AVM77" s="195"/>
      <c r="AVN77" s="195"/>
      <c r="AVO77" s="195"/>
      <c r="AVP77" s="195"/>
      <c r="AVQ77" s="195"/>
      <c r="AVR77" s="195"/>
      <c r="AVS77" s="195"/>
      <c r="AVT77" s="195"/>
      <c r="AVU77" s="195"/>
      <c r="AVV77" s="195"/>
      <c r="AVW77" s="195"/>
      <c r="AVX77" s="195"/>
      <c r="AVY77" s="195"/>
      <c r="AVZ77" s="195"/>
      <c r="AWA77" s="195"/>
      <c r="AWB77" s="195"/>
      <c r="AWC77" s="195"/>
      <c r="AWD77" s="195"/>
      <c r="AWE77" s="195"/>
      <c r="AWF77" s="195"/>
      <c r="AWG77" s="195"/>
      <c r="AWH77" s="195"/>
      <c r="AWI77" s="195"/>
      <c r="AWJ77" s="195"/>
      <c r="AWK77" s="195"/>
      <c r="AWL77" s="195"/>
      <c r="AWM77" s="195"/>
      <c r="AWN77" s="195"/>
      <c r="AWO77" s="195"/>
      <c r="AWP77" s="195"/>
      <c r="AWQ77" s="195"/>
      <c r="AWR77" s="195">
        <f t="shared" si="301"/>
        <v>0</v>
      </c>
      <c r="AWS77" s="253"/>
      <c r="AWT77" s="253"/>
      <c r="AWU77" s="253"/>
      <c r="AWV77" s="253"/>
      <c r="AWW77" s="253">
        <f t="shared" si="302"/>
        <v>0</v>
      </c>
      <c r="AWX77" s="253"/>
      <c r="AWY77" s="253"/>
      <c r="AWZ77" s="253">
        <f t="shared" si="303"/>
        <v>0</v>
      </c>
      <c r="AXA77" s="253">
        <f t="shared" si="304"/>
        <v>0</v>
      </c>
      <c r="AXB77" s="195">
        <f t="shared" si="305"/>
        <v>0</v>
      </c>
      <c r="AXC77" s="253"/>
      <c r="AXD77" s="253"/>
      <c r="AXE77" s="253">
        <f t="shared" si="306"/>
        <v>0</v>
      </c>
      <c r="AXF77" s="253"/>
      <c r="AXG77" s="253"/>
      <c r="AXH77" s="253"/>
      <c r="AXI77" s="253"/>
      <c r="AXJ77" s="253"/>
      <c r="AXK77" s="253">
        <f t="shared" si="307"/>
        <v>0</v>
      </c>
      <c r="AXL77" s="253"/>
      <c r="AXM77" s="253"/>
      <c r="AXN77" s="253"/>
      <c r="AXO77" s="253"/>
      <c r="AXP77" s="253"/>
      <c r="AXQ77" s="253">
        <f t="shared" si="308"/>
        <v>0</v>
      </c>
      <c r="AXR77" s="253"/>
      <c r="AXS77" s="253"/>
      <c r="AXT77" s="253"/>
      <c r="AXU77" s="253"/>
      <c r="AXV77" s="253">
        <f t="shared" si="310"/>
        <v>0</v>
      </c>
      <c r="AXW77" s="253"/>
      <c r="AXX77" s="253"/>
      <c r="AXY77" s="253"/>
      <c r="AXZ77" s="253"/>
      <c r="AYA77" s="253"/>
      <c r="AYB77" s="253">
        <f t="shared" si="311"/>
        <v>0</v>
      </c>
      <c r="AYC77" s="253">
        <f t="shared" si="270"/>
        <v>0</v>
      </c>
      <c r="AYD77" s="253"/>
      <c r="AYE77" s="253"/>
      <c r="AYF77" s="253"/>
      <c r="AYG77" s="253"/>
      <c r="AYH77" s="253"/>
      <c r="AYI77" s="253">
        <f t="shared" si="313"/>
        <v>0</v>
      </c>
      <c r="AYJ77" s="253"/>
      <c r="AYK77" s="253"/>
      <c r="AYL77" s="253"/>
      <c r="AYM77" s="253"/>
      <c r="AYN77" s="253"/>
      <c r="AYO77" s="253">
        <f t="shared" si="314"/>
        <v>0</v>
      </c>
      <c r="AYP77" s="253"/>
      <c r="AYQ77" s="253"/>
      <c r="AYR77" s="253"/>
      <c r="AYS77" s="253"/>
      <c r="AYT77" s="253"/>
      <c r="AYU77" s="253">
        <f t="shared" si="315"/>
        <v>0</v>
      </c>
      <c r="AYV77" s="253"/>
      <c r="AYW77" s="253"/>
      <c r="AYX77" s="253"/>
      <c r="AYY77" s="253">
        <f t="shared" si="316"/>
        <v>0</v>
      </c>
      <c r="AYZ77" s="253">
        <f t="shared" si="317"/>
        <v>0</v>
      </c>
      <c r="AZA77" s="253"/>
      <c r="AZB77" s="253"/>
      <c r="AZC77" s="253"/>
      <c r="AZD77" s="253"/>
      <c r="AZE77" s="253"/>
      <c r="AZF77" s="253">
        <f t="shared" si="319"/>
        <v>0</v>
      </c>
      <c r="AZG77" s="253"/>
      <c r="AZH77" s="253"/>
      <c r="AZI77" s="253"/>
      <c r="AZJ77" s="253"/>
      <c r="AZK77" s="253"/>
      <c r="AZL77" s="253">
        <f t="shared" si="320"/>
        <v>0</v>
      </c>
      <c r="AZM77" s="253"/>
      <c r="AZN77" s="253"/>
      <c r="AZO77" s="253"/>
      <c r="AZP77" s="253"/>
      <c r="AZQ77" s="253"/>
      <c r="AZR77" s="253">
        <f t="shared" si="321"/>
        <v>0</v>
      </c>
      <c r="AZS77" s="253"/>
      <c r="AZT77" s="253"/>
      <c r="AZU77" s="253"/>
      <c r="AZV77" s="253"/>
      <c r="AZW77" s="253"/>
      <c r="AZX77" s="253">
        <f t="shared" si="322"/>
        <v>0</v>
      </c>
      <c r="AZY77" s="253"/>
      <c r="AZZ77" s="253"/>
      <c r="BAA77" s="253">
        <f t="shared" si="323"/>
        <v>0</v>
      </c>
      <c r="BAB77" s="253">
        <f t="shared" si="324"/>
        <v>0</v>
      </c>
      <c r="BAC77" s="253"/>
      <c r="BAD77" s="253"/>
      <c r="BAE77" s="253"/>
      <c r="BAF77" s="253">
        <f t="shared" si="326"/>
        <v>0</v>
      </c>
      <c r="BAG77" s="253"/>
      <c r="BAH77" s="253"/>
      <c r="BAI77" s="253"/>
      <c r="BAJ77" s="253"/>
      <c r="BAK77" s="253">
        <f t="shared" si="327"/>
        <v>0</v>
      </c>
      <c r="BAL77" s="253"/>
      <c r="BAM77" s="253"/>
      <c r="BAN77" s="253"/>
      <c r="BAO77" s="253"/>
      <c r="BAP77" s="253"/>
      <c r="BAQ77" s="253">
        <f t="shared" si="328"/>
        <v>0</v>
      </c>
      <c r="BAR77" s="253"/>
      <c r="BAS77" s="253"/>
      <c r="BAT77" s="253"/>
      <c r="BAU77" s="253"/>
      <c r="BAV77" s="253"/>
      <c r="BAW77" s="253">
        <f t="shared" si="329"/>
        <v>0</v>
      </c>
      <c r="BAX77" s="253"/>
      <c r="BAY77" s="253"/>
      <c r="BAZ77" s="253"/>
      <c r="BBA77" s="253"/>
      <c r="BBB77" s="253">
        <f t="shared" si="330"/>
        <v>0</v>
      </c>
      <c r="BBC77" s="253">
        <f t="shared" si="331"/>
        <v>0</v>
      </c>
      <c r="BBD77" s="253"/>
      <c r="BBE77" s="253"/>
      <c r="BBF77" s="253"/>
      <c r="BBG77" s="253"/>
      <c r="BBH77" s="253"/>
      <c r="BBI77" s="253">
        <f t="shared" si="333"/>
        <v>0</v>
      </c>
      <c r="BBJ77" s="253"/>
      <c r="BBK77" s="253"/>
      <c r="BBL77" s="253"/>
      <c r="BBM77" s="253"/>
      <c r="BBN77" s="253"/>
      <c r="BBO77" s="253">
        <f t="shared" si="334"/>
        <v>0</v>
      </c>
      <c r="BBP77" s="253"/>
      <c r="BBQ77" s="253"/>
      <c r="BBR77" s="253"/>
      <c r="BBS77" s="253"/>
      <c r="BBT77" s="253"/>
      <c r="BBU77" s="253">
        <f t="shared" si="335"/>
        <v>0</v>
      </c>
      <c r="BBV77" s="253"/>
      <c r="BBW77" s="253"/>
      <c r="BBX77" s="253"/>
      <c r="BBY77" s="253"/>
      <c r="BBZ77" s="253"/>
      <c r="BCA77" s="253">
        <f t="shared" si="336"/>
        <v>0</v>
      </c>
      <c r="BCB77" s="253">
        <f t="shared" si="337"/>
        <v>0</v>
      </c>
      <c r="BCC77" s="253"/>
      <c r="BCD77" s="253"/>
      <c r="BCE77" s="253"/>
      <c r="BCF77" s="253"/>
      <c r="BCG77" s="253"/>
      <c r="BCH77" s="253">
        <f t="shared" si="339"/>
        <v>0</v>
      </c>
      <c r="BCI77" s="253"/>
      <c r="BCJ77" s="253"/>
      <c r="BCK77" s="253"/>
      <c r="BCL77" s="253"/>
      <c r="BCM77" s="253">
        <f t="shared" si="271"/>
        <v>0</v>
      </c>
      <c r="BCN77" s="253"/>
      <c r="BCO77" s="253"/>
      <c r="BCP77" s="253"/>
      <c r="BCQ77" s="253"/>
      <c r="BCR77" s="253"/>
      <c r="BCS77" s="253">
        <f t="shared" si="340"/>
        <v>0</v>
      </c>
      <c r="BCT77" s="253"/>
      <c r="BCU77" s="253"/>
      <c r="BCV77" s="253"/>
      <c r="BCW77" s="253"/>
      <c r="BCX77" s="253">
        <f t="shared" si="341"/>
        <v>0</v>
      </c>
      <c r="BCY77" s="253"/>
      <c r="BCZ77" s="253"/>
      <c r="BDA77" s="253">
        <f t="shared" si="342"/>
        <v>0</v>
      </c>
      <c r="BDB77" s="253">
        <f t="shared" si="343"/>
        <v>0</v>
      </c>
      <c r="BDC77" s="253"/>
      <c r="BDD77" s="253"/>
      <c r="BDE77" s="253"/>
      <c r="BDF77" s="253">
        <f t="shared" si="272"/>
        <v>0</v>
      </c>
      <c r="BDG77" s="253"/>
      <c r="BDH77" s="253"/>
      <c r="BDI77" s="253"/>
      <c r="BDJ77" s="253"/>
      <c r="BDK77" s="253"/>
      <c r="BDL77" s="253">
        <f t="shared" si="344"/>
        <v>0</v>
      </c>
      <c r="BDM77" s="253"/>
      <c r="BDN77" s="253"/>
      <c r="BDO77" s="253"/>
      <c r="BDP77" s="253"/>
      <c r="BDQ77" s="253">
        <f t="shared" si="345"/>
        <v>0</v>
      </c>
      <c r="BDR77" s="253"/>
      <c r="BDS77" s="253"/>
      <c r="BDT77" s="253"/>
      <c r="BDU77" s="253"/>
      <c r="BDV77" s="253"/>
      <c r="BDW77" s="253">
        <f t="shared" si="346"/>
        <v>0</v>
      </c>
      <c r="BDX77" s="253"/>
      <c r="BDY77" s="253"/>
      <c r="BDZ77" s="253"/>
      <c r="BEA77" s="253"/>
      <c r="BEB77" s="253"/>
      <c r="BEC77" s="253">
        <f t="shared" si="347"/>
        <v>0</v>
      </c>
      <c r="BED77" s="253">
        <f t="shared" si="348"/>
        <v>0</v>
      </c>
      <c r="BEE77" s="253"/>
      <c r="BEF77" s="253"/>
      <c r="BEG77" s="253"/>
      <c r="BEH77" s="253"/>
      <c r="BEI77" s="253">
        <f t="shared" si="349"/>
        <v>0</v>
      </c>
      <c r="BEJ77" s="253"/>
      <c r="BEK77" s="253"/>
      <c r="BEL77" s="253"/>
      <c r="BEM77" s="253"/>
      <c r="BEN77" s="253"/>
      <c r="BEO77" s="253">
        <f t="shared" si="350"/>
        <v>0</v>
      </c>
      <c r="BEP77" s="253"/>
      <c r="BEQ77" s="253"/>
      <c r="BER77" s="253"/>
      <c r="BES77" s="253"/>
      <c r="BET77" s="253"/>
      <c r="BEU77" s="253">
        <f t="shared" si="273"/>
        <v>0</v>
      </c>
      <c r="BEV77" s="253"/>
      <c r="BEW77" s="253"/>
      <c r="BEX77" s="253"/>
      <c r="BEY77" s="253"/>
      <c r="BEZ77" s="253"/>
      <c r="BFA77" s="253">
        <f t="shared" si="351"/>
        <v>0</v>
      </c>
      <c r="BFB77" s="253"/>
      <c r="BFC77" s="253">
        <f t="shared" si="352"/>
        <v>0</v>
      </c>
      <c r="BFD77" s="253">
        <f t="shared" si="274"/>
        <v>0</v>
      </c>
      <c r="BFE77" s="253"/>
      <c r="BFF77" s="253"/>
      <c r="BFG77" s="253"/>
      <c r="BFH77" s="253"/>
      <c r="BFI77" s="253">
        <f t="shared" si="353"/>
        <v>0</v>
      </c>
      <c r="BFJ77" s="253"/>
      <c r="BFK77" s="253"/>
      <c r="BFL77" s="253"/>
      <c r="BFM77" s="253"/>
      <c r="BFN77" s="253"/>
      <c r="BFO77" s="253">
        <f t="shared" si="354"/>
        <v>0</v>
      </c>
      <c r="BFP77" s="253"/>
      <c r="BFQ77" s="253"/>
      <c r="BFR77" s="253"/>
      <c r="BFS77" s="253"/>
      <c r="BFT77" s="253"/>
      <c r="BFU77" s="253">
        <f t="shared" si="275"/>
        <v>0</v>
      </c>
      <c r="BFV77" s="253"/>
      <c r="BFW77" s="253"/>
      <c r="BFX77" s="253"/>
      <c r="BFY77" s="253"/>
      <c r="BFZ77" s="253"/>
      <c r="BGA77" s="253">
        <f t="shared" si="355"/>
        <v>0</v>
      </c>
      <c r="BGB77" s="253"/>
      <c r="BGC77" s="253"/>
      <c r="BGD77" s="253"/>
      <c r="BGE77" s="253">
        <f t="shared" si="356"/>
        <v>0</v>
      </c>
      <c r="BGF77" s="253">
        <f t="shared" si="276"/>
        <v>0</v>
      </c>
      <c r="BGG77" s="253"/>
      <c r="BGH77" s="253"/>
      <c r="BGI77" s="253">
        <f t="shared" si="357"/>
        <v>0</v>
      </c>
      <c r="BGJ77" s="253"/>
      <c r="BGK77" s="253"/>
      <c r="BGL77" s="253"/>
      <c r="BGM77" s="253"/>
      <c r="BGN77" s="253"/>
      <c r="BGO77" s="253">
        <f t="shared" si="358"/>
        <v>0</v>
      </c>
      <c r="BGP77" s="253"/>
      <c r="BGQ77" s="253"/>
      <c r="BGR77" s="253"/>
      <c r="BGS77" s="253"/>
      <c r="BGT77" s="253"/>
      <c r="BGU77" s="253">
        <f t="shared" si="359"/>
        <v>0</v>
      </c>
      <c r="BGV77" s="253"/>
      <c r="BGW77" s="253"/>
      <c r="BGX77" s="253"/>
      <c r="BGY77" s="253"/>
      <c r="BGZ77" s="253"/>
      <c r="BHA77" s="253">
        <f t="shared" si="360"/>
        <v>0</v>
      </c>
      <c r="BHB77" s="253"/>
      <c r="BHC77" s="253"/>
      <c r="BHD77" s="253"/>
      <c r="BHE77" s="253"/>
      <c r="BHF77" s="253"/>
      <c r="BHG77" s="253">
        <f t="shared" si="361"/>
        <v>0</v>
      </c>
      <c r="BHH77" s="253">
        <f t="shared" si="362"/>
        <v>0</v>
      </c>
      <c r="BHI77" s="253"/>
      <c r="BHJ77" s="253"/>
      <c r="BHK77" s="253"/>
      <c r="BHL77" s="253"/>
      <c r="BHM77" s="253">
        <f t="shared" si="363"/>
        <v>0</v>
      </c>
      <c r="BHN77" s="253"/>
      <c r="BHO77" s="253"/>
      <c r="BHP77" s="253"/>
      <c r="BHQ77" s="253"/>
      <c r="BHR77" s="253"/>
      <c r="BHS77" s="253">
        <f t="shared" si="364"/>
        <v>0</v>
      </c>
      <c r="BHT77" s="253"/>
      <c r="BHU77" s="253"/>
      <c r="BHV77" s="253"/>
      <c r="BHW77" s="253"/>
      <c r="BHX77" s="253"/>
      <c r="BHY77" s="253">
        <f t="shared" si="365"/>
        <v>0</v>
      </c>
      <c r="BHZ77" s="253"/>
      <c r="BIA77" s="253"/>
      <c r="BIB77" s="253"/>
      <c r="BIC77" s="253"/>
      <c r="BID77" s="253"/>
      <c r="BIE77" s="253">
        <f t="shared" si="366"/>
        <v>0</v>
      </c>
      <c r="BIF77" s="253"/>
      <c r="BIG77" s="253">
        <f t="shared" si="367"/>
        <v>0</v>
      </c>
      <c r="BIH77" s="253">
        <f t="shared" si="368"/>
        <v>0</v>
      </c>
      <c r="BII77" s="253"/>
      <c r="BIJ77" s="253"/>
      <c r="BIK77" s="253"/>
      <c r="BIL77" s="253"/>
      <c r="BIM77" s="253">
        <f t="shared" si="369"/>
        <v>0</v>
      </c>
      <c r="BIN77" s="253"/>
      <c r="BIO77" s="253"/>
      <c r="BIP77" s="253"/>
      <c r="BIQ77" s="253"/>
      <c r="BIR77" s="253"/>
      <c r="BIS77" s="253">
        <f t="shared" si="370"/>
        <v>0</v>
      </c>
      <c r="BIT77" s="253"/>
      <c r="BIU77" s="253"/>
      <c r="BIV77" s="253"/>
      <c r="BIW77" s="253"/>
      <c r="BIX77" s="253"/>
      <c r="BIY77" s="253">
        <f t="shared" si="371"/>
        <v>0</v>
      </c>
      <c r="BIZ77" s="253"/>
      <c r="BJA77" s="253"/>
      <c r="BJB77" s="253"/>
      <c r="BJC77" s="253"/>
      <c r="BJD77" s="253">
        <f>+SUM(BIZ77:BJC77)</f>
        <v>0</v>
      </c>
      <c r="BJE77" s="253"/>
      <c r="BJF77" s="253"/>
      <c r="BJG77" s="253"/>
      <c r="BJH77" s="253"/>
      <c r="BJI77" s="253">
        <f t="shared" si="373"/>
        <v>0</v>
      </c>
      <c r="BJJ77" s="253">
        <f t="shared" si="374"/>
        <v>0</v>
      </c>
      <c r="BJK77" s="253">
        <f t="shared" si="277"/>
        <v>0</v>
      </c>
      <c r="BJL77" s="253"/>
      <c r="BJM77" s="253"/>
      <c r="BJN77" s="253"/>
      <c r="BJO77" s="253"/>
      <c r="BJP77" s="253"/>
      <c r="BJQ77" s="253">
        <f t="shared" si="375"/>
        <v>0</v>
      </c>
      <c r="BJR77" s="253"/>
      <c r="BJS77" s="253"/>
      <c r="BJT77" s="253"/>
      <c r="BJU77" s="253"/>
      <c r="BJV77" s="253"/>
      <c r="BJW77" s="253">
        <f t="shared" si="376"/>
        <v>0</v>
      </c>
      <c r="BJX77" s="253"/>
      <c r="BJY77" s="253"/>
      <c r="BJZ77" s="253"/>
      <c r="BKA77" s="253"/>
      <c r="BKB77" s="253">
        <f t="shared" si="377"/>
        <v>0</v>
      </c>
      <c r="BKC77" s="253"/>
      <c r="BKD77" s="253"/>
      <c r="BKE77" s="253"/>
      <c r="BKF77" s="253"/>
      <c r="BKG77" s="253"/>
      <c r="BKH77" s="253">
        <f t="shared" si="378"/>
        <v>0</v>
      </c>
      <c r="BKI77" s="253">
        <f t="shared" si="379"/>
        <v>0</v>
      </c>
      <c r="BKJ77" s="253"/>
      <c r="BKK77" s="253"/>
      <c r="BKL77" s="253"/>
      <c r="BKM77" s="253"/>
      <c r="BKN77" s="253"/>
      <c r="BKO77" s="253">
        <f t="shared" si="380"/>
        <v>0</v>
      </c>
      <c r="BKP77" s="253"/>
      <c r="BKQ77" s="253"/>
      <c r="BKR77" s="253"/>
      <c r="BKS77" s="253"/>
      <c r="BKT77" s="253"/>
      <c r="BKU77" s="253">
        <f t="shared" si="381"/>
        <v>0</v>
      </c>
      <c r="BKV77" s="253"/>
      <c r="BKW77" s="253"/>
      <c r="BKX77" s="253"/>
      <c r="BKY77" s="253">
        <f t="shared" si="382"/>
        <v>0</v>
      </c>
      <c r="BKZ77" s="253"/>
      <c r="BLA77" s="253"/>
      <c r="BLB77" s="253"/>
      <c r="BLC77" s="253"/>
      <c r="BLD77" s="253"/>
      <c r="BLE77" s="253">
        <f t="shared" si="383"/>
        <v>0</v>
      </c>
      <c r="BLF77" s="196">
        <f t="shared" si="384"/>
        <v>0</v>
      </c>
      <c r="BLG77" s="253"/>
      <c r="BLH77" s="253"/>
      <c r="BLI77" s="253"/>
      <c r="BLJ77" s="253"/>
      <c r="BLK77" s="253"/>
      <c r="BLL77" s="253">
        <f t="shared" si="385"/>
        <v>0</v>
      </c>
      <c r="BLM77" s="253"/>
      <c r="BLN77" s="253"/>
      <c r="BLO77" s="253"/>
      <c r="BLP77" s="253"/>
      <c r="BLQ77" s="253"/>
      <c r="BLR77" s="196">
        <f t="shared" si="386"/>
        <v>0</v>
      </c>
      <c r="BLS77" s="253"/>
      <c r="BLT77" s="253"/>
      <c r="BLU77" s="253"/>
      <c r="BLV77" s="253"/>
      <c r="BLW77" s="253"/>
      <c r="BLX77" s="196">
        <f t="shared" si="278"/>
        <v>0</v>
      </c>
      <c r="BLY77" s="253"/>
      <c r="BLZ77" s="253"/>
      <c r="BMA77" s="253"/>
      <c r="BMB77" s="253"/>
      <c r="BMC77" s="253"/>
      <c r="BMD77" s="196">
        <f t="shared" si="387"/>
        <v>0</v>
      </c>
      <c r="BME77" s="253"/>
      <c r="BMF77" s="253"/>
      <c r="BMG77" s="253"/>
      <c r="BMH77" s="196">
        <f t="shared" si="388"/>
        <v>0</v>
      </c>
      <c r="BMI77" s="196">
        <f t="shared" si="389"/>
        <v>0</v>
      </c>
      <c r="BMJ77" s="253"/>
      <c r="BMK77" s="196">
        <f t="shared" si="390"/>
        <v>0</v>
      </c>
      <c r="BML77" s="253"/>
      <c r="BMM77" s="253"/>
      <c r="BMN77" s="253"/>
      <c r="BMO77" s="253"/>
      <c r="BMP77" s="253"/>
      <c r="BMQ77" s="196">
        <f t="shared" si="391"/>
        <v>0</v>
      </c>
      <c r="BMR77" s="253"/>
      <c r="BMS77" s="253"/>
      <c r="BMT77" s="253"/>
      <c r="BMU77" s="253"/>
      <c r="BMV77" s="253"/>
      <c r="BMW77" s="196">
        <f t="shared" si="392"/>
        <v>0</v>
      </c>
      <c r="BMX77" s="253"/>
      <c r="BMY77" s="253"/>
      <c r="BMZ77" s="253"/>
      <c r="BNA77" s="253"/>
      <c r="BNB77" s="253"/>
      <c r="BNC77" s="196">
        <f t="shared" si="393"/>
        <v>0</v>
      </c>
      <c r="BND77" s="253"/>
      <c r="BNE77" s="253"/>
      <c r="BNF77" s="253"/>
      <c r="BNG77" s="253"/>
      <c r="BNH77" s="253"/>
      <c r="BNI77" s="196">
        <f t="shared" si="394"/>
        <v>0</v>
      </c>
      <c r="BNJ77" s="196">
        <f t="shared" si="395"/>
        <v>0</v>
      </c>
      <c r="BNK77" s="253"/>
      <c r="BNL77" s="253"/>
      <c r="BNM77" s="253"/>
      <c r="BNN77" s="253"/>
      <c r="BNO77" s="253"/>
      <c r="BNP77" s="196">
        <f t="shared" si="396"/>
        <v>0</v>
      </c>
      <c r="BNQ77" s="253"/>
      <c r="BNR77" s="253"/>
      <c r="BNS77" s="253"/>
      <c r="BNT77" s="253"/>
      <c r="BNU77" s="253"/>
      <c r="BNV77" s="196">
        <f t="shared" si="397"/>
        <v>0</v>
      </c>
      <c r="BNW77" s="253"/>
      <c r="BNX77" s="253"/>
      <c r="BNY77" s="253"/>
      <c r="BNZ77" s="253"/>
      <c r="BOA77" s="253"/>
      <c r="BOB77" s="196">
        <f t="shared" si="398"/>
        <v>0</v>
      </c>
      <c r="BOC77" s="253"/>
      <c r="BOD77" s="253"/>
      <c r="BOE77" s="253"/>
      <c r="BOF77" s="253"/>
      <c r="BOG77" s="253"/>
      <c r="BOH77" s="196">
        <f t="shared" si="399"/>
        <v>0</v>
      </c>
      <c r="BOI77" s="253"/>
      <c r="BOJ77" s="196">
        <f t="shared" si="400"/>
        <v>0</v>
      </c>
      <c r="BOK77" s="196">
        <f t="shared" si="401"/>
        <v>0</v>
      </c>
      <c r="BOL77" s="253"/>
      <c r="BOM77" s="253"/>
      <c r="BON77" s="253"/>
      <c r="BOO77" s="196">
        <f t="shared" si="279"/>
        <v>0</v>
      </c>
      <c r="BOP77" s="196"/>
      <c r="BOQ77" s="196"/>
      <c r="BOR77" s="196"/>
      <c r="BOS77" s="196"/>
      <c r="BOT77" s="196"/>
      <c r="BOU77" s="196">
        <f t="shared" si="402"/>
        <v>0</v>
      </c>
      <c r="BOV77" s="196"/>
      <c r="BOW77" s="196"/>
      <c r="BOX77" s="196"/>
      <c r="BOY77" s="196"/>
      <c r="BOZ77" s="196"/>
      <c r="BPA77" s="196"/>
      <c r="BPB77" s="196">
        <f t="shared" si="403"/>
        <v>0</v>
      </c>
      <c r="BPC77" s="196"/>
      <c r="BPD77" s="196"/>
      <c r="BPE77" s="196"/>
      <c r="BPF77" s="196"/>
      <c r="BPG77" s="196">
        <f t="shared" si="404"/>
        <v>0</v>
      </c>
      <c r="BPH77" s="196"/>
      <c r="BPI77" s="196"/>
      <c r="BPJ77" s="196"/>
      <c r="BPK77" s="196">
        <f t="shared" si="405"/>
        <v>0</v>
      </c>
      <c r="BPL77" s="196">
        <f t="shared" si="406"/>
        <v>0</v>
      </c>
      <c r="BPM77" s="196"/>
      <c r="BPN77" s="196"/>
      <c r="BPO77" s="196">
        <f t="shared" si="407"/>
        <v>0</v>
      </c>
      <c r="BPP77" s="196"/>
      <c r="BPQ77" s="196"/>
      <c r="BPR77" s="196"/>
      <c r="BPS77" s="196"/>
      <c r="BPT77" s="196"/>
      <c r="BPU77" s="196">
        <f t="shared" si="408"/>
        <v>0</v>
      </c>
      <c r="BPV77" s="196"/>
      <c r="BPW77" s="196"/>
      <c r="BPX77" s="196"/>
      <c r="BPY77" s="196"/>
      <c r="BPZ77" s="196">
        <f t="shared" si="280"/>
        <v>0</v>
      </c>
      <c r="BQA77" s="196"/>
      <c r="BQB77" s="196"/>
      <c r="BQC77" s="196"/>
      <c r="BQD77" s="196"/>
      <c r="BQE77" s="196"/>
      <c r="BQF77" s="196">
        <f t="shared" si="409"/>
        <v>0</v>
      </c>
      <c r="BQG77" s="196"/>
      <c r="BQH77" s="196"/>
      <c r="BQI77" s="196"/>
      <c r="BQJ77" s="196"/>
      <c r="BQK77" s="196"/>
      <c r="BQL77" s="196">
        <f t="shared" si="410"/>
        <v>0</v>
      </c>
      <c r="BQM77" s="196">
        <f t="shared" si="281"/>
        <v>0</v>
      </c>
      <c r="BQN77" s="196"/>
      <c r="BQO77" s="196"/>
      <c r="BQP77" s="196"/>
      <c r="BQQ77" s="196"/>
      <c r="BQR77" s="196">
        <f t="shared" si="411"/>
        <v>0</v>
      </c>
      <c r="BQS77" s="196"/>
      <c r="BQT77" s="196"/>
      <c r="BQU77" s="196"/>
      <c r="BQV77" s="196"/>
      <c r="BQW77" s="196"/>
      <c r="BQX77" s="196">
        <f t="shared" si="412"/>
        <v>0</v>
      </c>
      <c r="BQY77" s="196"/>
      <c r="BQZ77" s="196"/>
      <c r="BRA77" s="196"/>
      <c r="BRB77" s="196"/>
      <c r="BRC77" s="196"/>
      <c r="BRD77" s="196">
        <f t="shared" si="413"/>
        <v>0</v>
      </c>
      <c r="BRE77" s="196"/>
      <c r="BRF77" s="196"/>
      <c r="BRG77" s="196"/>
      <c r="BRH77" s="196"/>
      <c r="BRI77" s="196"/>
      <c r="BRJ77" s="196">
        <f t="shared" si="414"/>
        <v>0</v>
      </c>
      <c r="BRK77" s="196"/>
      <c r="BRL77" s="196"/>
      <c r="BRM77" s="196">
        <f t="shared" si="415"/>
        <v>0</v>
      </c>
      <c r="BRN77" s="196">
        <f t="shared" si="262"/>
        <v>0</v>
      </c>
      <c r="BRO77" s="196"/>
      <c r="BRP77" s="196"/>
      <c r="BRQ77" s="196"/>
      <c r="BRR77" s="196">
        <f t="shared" si="416"/>
        <v>0</v>
      </c>
      <c r="BRS77" s="196"/>
      <c r="BRT77" s="196"/>
      <c r="BRU77" s="196"/>
      <c r="BRV77" s="196"/>
      <c r="BRW77" s="196"/>
      <c r="BRX77" s="196">
        <f t="shared" si="417"/>
        <v>0</v>
      </c>
      <c r="BRY77" s="196"/>
      <c r="BRZ77" s="196"/>
      <c r="BSA77" s="196"/>
      <c r="BSB77" s="196"/>
      <c r="BSC77" s="196"/>
      <c r="BSD77" s="196">
        <f t="shared" si="418"/>
        <v>0</v>
      </c>
      <c r="BSE77" s="196"/>
      <c r="BSF77" s="196"/>
      <c r="BSG77" s="196"/>
      <c r="BSH77" s="196"/>
      <c r="BSI77" s="196"/>
      <c r="BSJ77" s="196">
        <f t="shared" si="419"/>
        <v>0</v>
      </c>
      <c r="BSK77" s="196"/>
      <c r="BSL77" s="196"/>
      <c r="BSM77" s="196"/>
      <c r="BSN77" s="196"/>
      <c r="BSO77" s="196">
        <f t="shared" si="420"/>
        <v>0</v>
      </c>
      <c r="BSP77" s="196">
        <f t="shared" si="421"/>
        <v>0</v>
      </c>
      <c r="BSQ77" s="196"/>
      <c r="BSR77" s="196">
        <f t="shared" si="422"/>
        <v>0</v>
      </c>
      <c r="BSS77" s="196"/>
      <c r="BST77" s="196"/>
      <c r="BSU77" s="196"/>
      <c r="BSV77" s="196"/>
      <c r="BSW77" s="196"/>
      <c r="BSX77" s="196">
        <f t="shared" si="423"/>
        <v>0</v>
      </c>
      <c r="BSY77" s="196"/>
      <c r="BSZ77" s="196"/>
      <c r="BTA77" s="196"/>
      <c r="BTB77" s="196"/>
      <c r="BTC77" s="196"/>
      <c r="BTD77" s="196">
        <f t="shared" si="424"/>
        <v>0</v>
      </c>
      <c r="BTE77" s="196"/>
      <c r="BTF77" s="196"/>
      <c r="BTG77" s="196"/>
      <c r="BTH77" s="196"/>
      <c r="BTI77" s="196"/>
      <c r="BTJ77" s="196">
        <f t="shared" si="425"/>
        <v>0</v>
      </c>
      <c r="BTK77" s="196"/>
      <c r="BTL77" s="196"/>
      <c r="BTM77" s="196"/>
      <c r="BTN77" s="196"/>
      <c r="BTO77" s="196"/>
      <c r="BTP77" s="196">
        <f t="shared" si="426"/>
        <v>0</v>
      </c>
      <c r="BTQ77" s="196">
        <f t="shared" si="427"/>
        <v>0</v>
      </c>
      <c r="BTR77" s="196"/>
      <c r="BTS77" s="196"/>
      <c r="BTT77" s="196"/>
      <c r="BTU77" s="196"/>
      <c r="BTV77" s="196">
        <f t="shared" si="428"/>
        <v>0</v>
      </c>
      <c r="BTW77" s="196"/>
      <c r="BTX77" s="196"/>
      <c r="BTY77" s="196"/>
      <c r="BTZ77" s="196"/>
      <c r="BUA77" s="196"/>
      <c r="BUB77" s="196">
        <f t="shared" si="429"/>
        <v>0</v>
      </c>
      <c r="BUC77" s="196"/>
      <c r="BUD77" s="196"/>
      <c r="BUE77" s="196"/>
      <c r="BUF77" s="196"/>
      <c r="BUG77" s="196"/>
      <c r="BUH77" s="196">
        <f t="shared" si="430"/>
        <v>0</v>
      </c>
      <c r="BUI77" s="196"/>
      <c r="BUJ77" s="196"/>
      <c r="BUK77" s="196"/>
      <c r="BUL77" s="196"/>
      <c r="BUM77" s="196"/>
      <c r="BUN77" s="196">
        <f t="shared" si="431"/>
        <v>0</v>
      </c>
      <c r="BUO77" s="196"/>
      <c r="BUP77" s="196"/>
      <c r="BUQ77" s="196">
        <f t="shared" si="432"/>
        <v>0</v>
      </c>
      <c r="BUR77" s="196">
        <f t="shared" si="433"/>
        <v>0</v>
      </c>
      <c r="BUS77" s="196"/>
      <c r="BUT77" s="196"/>
      <c r="BUU77" s="196"/>
      <c r="BUV77" s="196">
        <f t="shared" si="434"/>
        <v>0</v>
      </c>
      <c r="BUW77" s="196"/>
      <c r="BUX77" s="196"/>
      <c r="BUY77" s="196"/>
      <c r="BUZ77" s="196"/>
      <c r="BVA77" s="196"/>
      <c r="BVB77" s="196">
        <f t="shared" si="435"/>
        <v>0</v>
      </c>
      <c r="BVC77" s="196"/>
      <c r="BVD77" s="196"/>
      <c r="BVE77" s="196"/>
      <c r="BVF77" s="196"/>
      <c r="BVG77" s="196"/>
      <c r="BVH77" s="196">
        <f t="shared" si="436"/>
        <v>0</v>
      </c>
      <c r="BVI77" s="196"/>
      <c r="BVJ77" s="196"/>
      <c r="BVK77" s="196"/>
      <c r="BVL77" s="196"/>
      <c r="BVM77" s="196"/>
      <c r="BVN77" s="196">
        <f t="shared" si="437"/>
        <v>0</v>
      </c>
      <c r="BVO77" s="196"/>
      <c r="BVP77" s="196"/>
      <c r="BVQ77" s="196"/>
      <c r="BVR77" s="196"/>
      <c r="BVS77" s="196"/>
      <c r="BVT77" s="196">
        <f t="shared" si="438"/>
        <v>0</v>
      </c>
      <c r="BVU77" s="196">
        <f t="shared" si="439"/>
        <v>0</v>
      </c>
      <c r="BVV77" s="196">
        <f t="shared" si="282"/>
        <v>0</v>
      </c>
      <c r="BVW77" s="196"/>
      <c r="BVX77" s="196"/>
      <c r="BVY77" s="196"/>
      <c r="BVZ77" s="196"/>
      <c r="BWA77" s="196"/>
      <c r="BWB77" s="196">
        <f t="shared" si="283"/>
        <v>0</v>
      </c>
      <c r="BWC77" s="196"/>
      <c r="BWD77" s="196"/>
      <c r="BWE77" s="196"/>
      <c r="BWF77" s="196"/>
      <c r="BWG77" s="196"/>
      <c r="BWH77" s="196">
        <f t="shared" si="440"/>
        <v>0</v>
      </c>
      <c r="BWI77" s="196"/>
      <c r="BWJ77" s="196"/>
      <c r="BWK77" s="196"/>
      <c r="BWL77" s="196"/>
      <c r="BWM77" s="196"/>
      <c r="BWN77" s="196">
        <f t="shared" si="441"/>
        <v>0</v>
      </c>
      <c r="BWO77" s="196"/>
      <c r="BWP77" s="196"/>
      <c r="BWQ77" s="196"/>
      <c r="BWR77" s="196"/>
      <c r="BWS77" s="196"/>
      <c r="BWT77" s="196">
        <f t="shared" si="442"/>
        <v>0</v>
      </c>
      <c r="BWU77" s="196"/>
      <c r="BWV77" s="196">
        <f t="shared" si="284"/>
        <v>0</v>
      </c>
      <c r="BWW77" s="196">
        <f t="shared" si="285"/>
        <v>0</v>
      </c>
      <c r="BWX77" s="196"/>
      <c r="BWY77" s="196"/>
      <c r="BWZ77" s="196"/>
      <c r="BXA77" s="196"/>
      <c r="BXB77" s="196">
        <f t="shared" si="443"/>
        <v>0</v>
      </c>
      <c r="BXC77" s="196"/>
      <c r="BXD77" s="196"/>
      <c r="BXE77" s="196"/>
      <c r="BXF77" s="196"/>
      <c r="BXG77" s="196"/>
      <c r="BXH77" s="196">
        <f t="shared" si="444"/>
        <v>0</v>
      </c>
      <c r="BXI77" s="196"/>
      <c r="BXJ77" s="196"/>
      <c r="BXK77" s="196"/>
      <c r="BXL77" s="196"/>
      <c r="BXM77" s="196"/>
      <c r="BXN77" s="196">
        <f t="shared" si="445"/>
        <v>0</v>
      </c>
      <c r="BXO77" s="196"/>
      <c r="BXP77" s="196"/>
      <c r="BXQ77" s="196"/>
      <c r="BXR77" s="196"/>
      <c r="BXS77" s="196"/>
      <c r="BXT77" s="196">
        <f t="shared" si="446"/>
        <v>0</v>
      </c>
      <c r="BXU77" s="196">
        <f t="shared" si="447"/>
        <v>0</v>
      </c>
      <c r="BXV77" s="196"/>
      <c r="BXW77" s="196"/>
      <c r="BXX77" s="196"/>
      <c r="BXY77" s="196">
        <f t="shared" si="448"/>
        <v>0</v>
      </c>
      <c r="BXZ77" s="196"/>
      <c r="BYA77" s="196"/>
      <c r="BYB77" s="196"/>
      <c r="BYC77" s="196"/>
      <c r="BYD77" s="196"/>
      <c r="BYE77" s="196">
        <f t="shared" si="449"/>
        <v>0</v>
      </c>
      <c r="BYF77" s="196"/>
      <c r="BYG77" s="196"/>
      <c r="BYH77" s="196"/>
      <c r="BYI77" s="196"/>
      <c r="BYJ77" s="196"/>
      <c r="BYK77" s="196">
        <f t="shared" si="450"/>
        <v>0</v>
      </c>
      <c r="BYL77" s="196"/>
      <c r="BYM77" s="196"/>
      <c r="BYN77" s="196"/>
      <c r="BYO77" s="196"/>
      <c r="BYP77" s="196"/>
      <c r="BYQ77" s="196">
        <f t="shared" si="451"/>
        <v>0</v>
      </c>
      <c r="BYR77" s="196"/>
      <c r="BYS77" s="196"/>
      <c r="BYT77" s="196"/>
      <c r="BYU77" s="196"/>
      <c r="BYV77" s="196">
        <f t="shared" si="452"/>
        <v>0</v>
      </c>
      <c r="BYW77" s="196">
        <f t="shared" si="453"/>
        <v>0</v>
      </c>
      <c r="BYX77" s="196"/>
      <c r="BYY77" s="196">
        <f t="shared" si="454"/>
        <v>0</v>
      </c>
      <c r="BYZ77" s="196"/>
      <c r="BZA77" s="196"/>
      <c r="BZB77" s="196"/>
      <c r="BZC77" s="196"/>
      <c r="BZD77" s="196"/>
      <c r="BZE77" s="196">
        <f t="shared" si="455"/>
        <v>0</v>
      </c>
      <c r="BZF77" s="196"/>
      <c r="BZG77" s="196"/>
      <c r="BZH77" s="196"/>
      <c r="BZI77" s="196"/>
      <c r="BZJ77" s="196">
        <f t="shared" si="456"/>
        <v>0</v>
      </c>
      <c r="BZK77" s="196"/>
      <c r="BZL77" s="196"/>
      <c r="BZM77" s="196"/>
      <c r="BZN77" s="196"/>
      <c r="BZO77" s="196"/>
      <c r="BZP77" s="196">
        <f t="shared" si="457"/>
        <v>0</v>
      </c>
      <c r="BZQ77" s="196">
        <f t="shared" si="458"/>
        <v>0</v>
      </c>
      <c r="BZR77" s="196">
        <f t="shared" si="459"/>
        <v>0</v>
      </c>
      <c r="BZS77" s="197"/>
      <c r="BZT77" s="197"/>
      <c r="BZU77" s="197"/>
      <c r="BZV77" s="197"/>
      <c r="BZW77" s="197"/>
      <c r="BZX77" s="197"/>
      <c r="BZY77" s="197"/>
      <c r="BZZ77" s="197"/>
      <c r="CAA77" s="197"/>
      <c r="CAB77" s="197"/>
      <c r="CAC77" s="197"/>
      <c r="CAD77" s="197"/>
      <c r="CAE77" s="197"/>
      <c r="CAF77" s="197"/>
      <c r="CAG77" s="197"/>
      <c r="CAH77" s="197"/>
      <c r="CAI77" s="197"/>
      <c r="CAJ77" s="197"/>
      <c r="CAK77" s="197"/>
      <c r="CAL77" s="197"/>
      <c r="CAM77" s="197"/>
      <c r="CAN77" s="197"/>
      <c r="CAO77" s="197"/>
      <c r="CAP77" s="197"/>
      <c r="CAQ77" s="197"/>
      <c r="CAR77" s="197"/>
      <c r="CAS77" s="197"/>
      <c r="CAT77" s="197"/>
      <c r="CAU77" s="197"/>
      <c r="CAV77" s="197"/>
      <c r="CAW77" s="197"/>
      <c r="CAX77" s="197"/>
      <c r="CAY77" s="197"/>
      <c r="CAZ77" s="197"/>
      <c r="CBA77" s="197"/>
      <c r="CBB77" s="197"/>
      <c r="CBC77" s="197"/>
      <c r="CBD77" s="197"/>
      <c r="CBE77" s="197"/>
      <c r="CBF77" s="197"/>
      <c r="CBG77" s="197"/>
      <c r="CBH77" s="197"/>
      <c r="CBI77" s="197"/>
      <c r="CBJ77" s="197"/>
      <c r="CBK77" s="197"/>
      <c r="CBL77" s="197"/>
      <c r="CBM77" s="197"/>
      <c r="CBN77" s="197"/>
      <c r="CBO77" s="197"/>
      <c r="CBP77" s="197"/>
      <c r="CBQ77" s="197"/>
      <c r="CBR77" s="197"/>
      <c r="CBS77" s="197"/>
      <c r="CBT77" s="197"/>
      <c r="CBU77" s="197"/>
      <c r="CBV77" s="197"/>
      <c r="CBW77" s="197"/>
      <c r="CBX77" s="197"/>
      <c r="CBY77" s="197"/>
      <c r="CBZ77" s="197"/>
      <c r="CCA77" s="197"/>
      <c r="CCB77" s="197"/>
      <c r="CCC77" s="197"/>
      <c r="CCD77" s="197"/>
      <c r="CCE77" s="197"/>
      <c r="CCF77" s="197"/>
      <c r="CCG77" s="197"/>
      <c r="CCH77" s="197"/>
      <c r="CCI77" s="197"/>
      <c r="CCJ77" s="197"/>
      <c r="CCK77" s="197"/>
      <c r="CCL77" s="197"/>
      <c r="CCM77" s="197"/>
      <c r="CCN77" s="197"/>
      <c r="CCO77" s="197"/>
      <c r="CCP77" s="197"/>
      <c r="CCQ77" s="197"/>
      <c r="CCR77" s="198"/>
      <c r="CCS77" s="198">
        <f t="shared" si="286"/>
        <v>0</v>
      </c>
      <c r="CCT77" s="199"/>
    </row>
    <row r="78" spans="1:2130" s="200" customFormat="1" outlineLevel="1" x14ac:dyDescent="0.2">
      <c r="A78" s="259" t="s">
        <v>60</v>
      </c>
      <c r="B78" s="195"/>
      <c r="C78" s="195"/>
      <c r="D78" s="195">
        <v>0.34630367000000001</v>
      </c>
      <c r="E78" s="195"/>
      <c r="F78" s="195">
        <v>1.5988763700000002</v>
      </c>
      <c r="G78" s="195">
        <v>2.4254583100000002</v>
      </c>
      <c r="H78" s="195">
        <v>7.4794520000000003E-2</v>
      </c>
      <c r="I78" s="195">
        <v>1.8323649099999999</v>
      </c>
      <c r="J78" s="195">
        <v>5.950685E-2</v>
      </c>
      <c r="K78" s="195"/>
      <c r="L78" s="195"/>
      <c r="M78" s="195"/>
      <c r="N78" s="195">
        <v>1.3546255199999999</v>
      </c>
      <c r="O78" s="195">
        <v>7.6919301500000001</v>
      </c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>
        <v>0.82987624999999987</v>
      </c>
      <c r="AD78" s="195"/>
      <c r="AE78" s="195"/>
      <c r="AF78" s="195">
        <v>0.82987624999999987</v>
      </c>
      <c r="AG78" s="195"/>
      <c r="AH78" s="195"/>
      <c r="AI78" s="195"/>
      <c r="AJ78" s="195"/>
      <c r="AK78" s="195"/>
      <c r="AL78" s="195"/>
      <c r="AM78" s="195">
        <v>0.82987624999999987</v>
      </c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  <c r="DO78" s="195"/>
      <c r="DP78" s="195"/>
      <c r="DQ78" s="195"/>
      <c r="DR78" s="195"/>
      <c r="DS78" s="195"/>
      <c r="DT78" s="195"/>
      <c r="DU78" s="195"/>
      <c r="DV78" s="195"/>
      <c r="DW78" s="195"/>
      <c r="DX78" s="195"/>
      <c r="DY78" s="195"/>
      <c r="DZ78" s="195"/>
      <c r="EA78" s="195"/>
      <c r="EB78" s="195"/>
      <c r="EC78" s="195"/>
      <c r="ED78" s="195"/>
      <c r="EE78" s="195"/>
      <c r="EF78" s="195"/>
      <c r="EG78" s="195"/>
      <c r="EH78" s="195"/>
      <c r="EI78" s="195"/>
      <c r="EJ78" s="195"/>
      <c r="EK78" s="195"/>
      <c r="EL78" s="195"/>
      <c r="EM78" s="195"/>
      <c r="EN78" s="195"/>
      <c r="EO78" s="195"/>
      <c r="EP78" s="195"/>
      <c r="EQ78" s="195"/>
      <c r="ER78" s="195"/>
      <c r="ES78" s="195"/>
      <c r="ET78" s="195"/>
      <c r="EU78" s="195"/>
      <c r="EV78" s="195"/>
      <c r="EW78" s="195"/>
      <c r="EX78" s="195"/>
      <c r="EY78" s="195"/>
      <c r="EZ78" s="195"/>
      <c r="FA78" s="195"/>
      <c r="FB78" s="195"/>
      <c r="FC78" s="195"/>
      <c r="FD78" s="195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95"/>
      <c r="FR78" s="195"/>
      <c r="FS78" s="195"/>
      <c r="FT78" s="195"/>
      <c r="FU78" s="195"/>
      <c r="FV78" s="195"/>
      <c r="FW78" s="195"/>
      <c r="FX78" s="195"/>
      <c r="FY78" s="195"/>
      <c r="FZ78" s="195"/>
      <c r="GA78" s="195"/>
      <c r="GB78" s="195"/>
      <c r="GC78" s="195"/>
      <c r="GD78" s="195"/>
      <c r="GE78" s="195"/>
      <c r="GF78" s="195"/>
      <c r="GG78" s="195"/>
      <c r="GH78" s="195"/>
      <c r="GI78" s="195"/>
      <c r="GJ78" s="195"/>
      <c r="GK78" s="195"/>
      <c r="GL78" s="195"/>
      <c r="GM78" s="195"/>
      <c r="GN78" s="195"/>
      <c r="GO78" s="195"/>
      <c r="GP78" s="195"/>
      <c r="GQ78" s="195"/>
      <c r="GR78" s="195"/>
      <c r="GS78" s="195"/>
      <c r="GT78" s="195"/>
      <c r="GU78" s="195"/>
      <c r="GV78" s="195"/>
      <c r="GW78" s="195"/>
      <c r="GX78" s="195"/>
      <c r="GY78" s="195"/>
      <c r="GZ78" s="195"/>
      <c r="HA78" s="195"/>
      <c r="HB78" s="195"/>
      <c r="HC78" s="195"/>
      <c r="HD78" s="195"/>
      <c r="HE78" s="195"/>
      <c r="HF78" s="195"/>
      <c r="HG78" s="195"/>
      <c r="HH78" s="195"/>
      <c r="HI78" s="195"/>
      <c r="HJ78" s="195"/>
      <c r="HK78" s="195"/>
      <c r="HL78" s="195"/>
      <c r="HM78" s="195"/>
      <c r="HN78" s="195"/>
      <c r="HO78" s="195"/>
      <c r="HP78" s="195"/>
      <c r="HQ78" s="195"/>
      <c r="HR78" s="195"/>
      <c r="HS78" s="195"/>
      <c r="HT78" s="195"/>
      <c r="HU78" s="195"/>
      <c r="HV78" s="195"/>
      <c r="HW78" s="195"/>
      <c r="HX78" s="195"/>
      <c r="HY78" s="195"/>
      <c r="HZ78" s="195"/>
      <c r="IA78" s="195"/>
      <c r="IB78" s="195"/>
      <c r="IC78" s="195"/>
      <c r="ID78" s="195"/>
      <c r="IE78" s="195"/>
      <c r="IF78" s="195"/>
      <c r="IG78" s="195"/>
      <c r="IH78" s="195"/>
      <c r="II78" s="195"/>
      <c r="IJ78" s="195"/>
      <c r="IK78" s="195"/>
      <c r="IL78" s="195"/>
      <c r="IM78" s="195"/>
      <c r="IN78" s="195"/>
      <c r="IO78" s="195"/>
      <c r="IP78" s="195"/>
      <c r="IQ78" s="195"/>
      <c r="IR78" s="195"/>
      <c r="IS78" s="195"/>
      <c r="IT78" s="195"/>
      <c r="IU78" s="195"/>
      <c r="IV78" s="195"/>
      <c r="IW78" s="195"/>
      <c r="IX78" s="195"/>
      <c r="IY78" s="195"/>
      <c r="IZ78" s="195"/>
      <c r="JA78" s="195"/>
      <c r="JB78" s="195"/>
      <c r="JC78" s="195"/>
      <c r="JD78" s="195"/>
      <c r="JE78" s="195"/>
      <c r="JF78" s="195"/>
      <c r="JG78" s="195"/>
      <c r="JH78" s="195"/>
      <c r="JI78" s="195"/>
      <c r="JJ78" s="195"/>
      <c r="JK78" s="195"/>
      <c r="JL78" s="195"/>
      <c r="JM78" s="195"/>
      <c r="JN78" s="195"/>
      <c r="JO78" s="195">
        <v>6.3162679999999999E-2</v>
      </c>
      <c r="JP78" s="195"/>
      <c r="JQ78" s="195"/>
      <c r="JR78" s="195"/>
      <c r="JS78" s="195"/>
      <c r="JT78" s="195">
        <v>6.3162679999999999E-2</v>
      </c>
      <c r="JU78" s="195"/>
      <c r="JV78" s="195"/>
      <c r="JW78" s="195">
        <v>6.3162679999999999E-2</v>
      </c>
      <c r="JX78" s="195"/>
      <c r="JY78" s="195"/>
      <c r="JZ78" s="195"/>
      <c r="KA78" s="195"/>
      <c r="KB78" s="195"/>
      <c r="KC78" s="195"/>
      <c r="KD78" s="195"/>
      <c r="KE78" s="195"/>
      <c r="KF78" s="195"/>
      <c r="KG78" s="195"/>
      <c r="KH78" s="195"/>
      <c r="KI78" s="195"/>
      <c r="KJ78" s="195"/>
      <c r="KK78" s="195"/>
      <c r="KL78" s="195"/>
      <c r="KM78" s="195"/>
      <c r="KN78" s="195"/>
      <c r="KO78" s="195"/>
      <c r="KP78" s="195"/>
      <c r="KQ78" s="195"/>
      <c r="KR78" s="195"/>
      <c r="KS78" s="195"/>
      <c r="KT78" s="195"/>
      <c r="KU78" s="195"/>
      <c r="KV78" s="195"/>
      <c r="KW78" s="195"/>
      <c r="KX78" s="195"/>
      <c r="KY78" s="195"/>
      <c r="KZ78" s="195"/>
      <c r="LA78" s="195"/>
      <c r="LB78" s="195"/>
      <c r="LC78" s="195"/>
      <c r="LD78" s="195"/>
      <c r="LE78" s="195"/>
      <c r="LF78" s="195"/>
      <c r="LG78" s="195"/>
      <c r="LH78" s="195"/>
      <c r="LI78" s="195"/>
      <c r="LJ78" s="195"/>
      <c r="LK78" s="195"/>
      <c r="LL78" s="195"/>
      <c r="LM78" s="195"/>
      <c r="LN78" s="195"/>
      <c r="LO78" s="195"/>
      <c r="LP78" s="195"/>
      <c r="LQ78" s="195"/>
      <c r="LR78" s="195"/>
      <c r="LS78" s="195"/>
      <c r="LT78" s="195"/>
      <c r="LU78" s="195"/>
      <c r="LV78" s="195"/>
      <c r="LW78" s="195"/>
      <c r="LX78" s="195"/>
      <c r="LY78" s="195"/>
      <c r="LZ78" s="195"/>
      <c r="MA78" s="195">
        <v>0.8930389299999999</v>
      </c>
      <c r="MB78" s="195"/>
      <c r="MC78" s="195"/>
      <c r="MD78" s="195"/>
      <c r="ME78" s="195"/>
      <c r="MF78" s="195"/>
      <c r="MG78" s="195"/>
      <c r="MH78" s="195"/>
      <c r="MI78" s="195"/>
      <c r="MJ78" s="195"/>
      <c r="MK78" s="195"/>
      <c r="ML78" s="195"/>
      <c r="MM78" s="195"/>
      <c r="MN78" s="195"/>
      <c r="MO78" s="195"/>
      <c r="MP78" s="195"/>
      <c r="MQ78" s="195"/>
      <c r="MR78" s="195"/>
      <c r="MS78" s="195"/>
      <c r="MT78" s="195"/>
      <c r="MU78" s="195"/>
      <c r="MV78" s="195"/>
      <c r="MW78" s="195"/>
      <c r="MX78" s="195"/>
      <c r="MY78" s="195"/>
      <c r="MZ78" s="195"/>
      <c r="NA78" s="195"/>
      <c r="NB78" s="195"/>
      <c r="NC78" s="195"/>
      <c r="ND78" s="195"/>
      <c r="NE78" s="195"/>
      <c r="NF78" s="195"/>
      <c r="NG78" s="195"/>
      <c r="NH78" s="195"/>
      <c r="NI78" s="195"/>
      <c r="NJ78" s="195"/>
      <c r="NK78" s="195"/>
      <c r="NL78" s="195"/>
      <c r="NM78" s="195"/>
      <c r="NN78" s="195"/>
      <c r="NO78" s="195"/>
      <c r="NP78" s="195"/>
      <c r="NQ78" s="195"/>
      <c r="NR78" s="195"/>
      <c r="NS78" s="195"/>
      <c r="NT78" s="195"/>
      <c r="NU78" s="195"/>
      <c r="NV78" s="195"/>
      <c r="NW78" s="195"/>
      <c r="NX78" s="195"/>
      <c r="NY78" s="195"/>
      <c r="NZ78" s="195"/>
      <c r="OA78" s="195"/>
      <c r="OB78" s="195"/>
      <c r="OC78" s="195"/>
      <c r="OD78" s="195"/>
      <c r="OE78" s="195"/>
      <c r="OF78" s="195"/>
      <c r="OG78" s="195"/>
      <c r="OH78" s="195"/>
      <c r="OI78" s="195"/>
      <c r="OJ78" s="195"/>
      <c r="OK78" s="195"/>
      <c r="OL78" s="195"/>
      <c r="OM78" s="195"/>
      <c r="ON78" s="195"/>
      <c r="OO78" s="195"/>
      <c r="OP78" s="195"/>
      <c r="OQ78" s="195">
        <v>0.39086863999999999</v>
      </c>
      <c r="OR78" s="195"/>
      <c r="OS78" s="195"/>
      <c r="OT78" s="195">
        <v>0.39086863999999999</v>
      </c>
      <c r="OU78" s="195"/>
      <c r="OV78" s="195"/>
      <c r="OW78" s="195"/>
      <c r="OX78" s="195"/>
      <c r="OY78" s="195"/>
      <c r="OZ78" s="195"/>
      <c r="PA78" s="195">
        <v>0.39086863999999999</v>
      </c>
      <c r="PB78" s="195"/>
      <c r="PC78" s="195"/>
      <c r="PD78" s="195"/>
      <c r="PE78" s="195"/>
      <c r="PF78" s="195"/>
      <c r="PG78" s="195"/>
      <c r="PH78" s="195"/>
      <c r="PI78" s="195"/>
      <c r="PJ78" s="195"/>
      <c r="PK78" s="195"/>
      <c r="PL78" s="195"/>
      <c r="PM78" s="195"/>
      <c r="PN78" s="195"/>
      <c r="PO78" s="195"/>
      <c r="PP78" s="195"/>
      <c r="PQ78" s="195"/>
      <c r="PR78" s="195"/>
      <c r="PS78" s="195"/>
      <c r="PT78" s="195"/>
      <c r="PU78" s="195"/>
      <c r="PV78" s="195"/>
      <c r="PW78" s="195"/>
      <c r="PX78" s="195"/>
      <c r="PY78" s="195"/>
      <c r="PZ78" s="195"/>
      <c r="QA78" s="195"/>
      <c r="QB78" s="195"/>
      <c r="QC78" s="195"/>
      <c r="QD78" s="195"/>
      <c r="QE78" s="195"/>
      <c r="QF78" s="195"/>
      <c r="QG78" s="195"/>
      <c r="QH78" s="195"/>
      <c r="QI78" s="195"/>
      <c r="QJ78" s="195"/>
      <c r="QK78" s="195"/>
      <c r="QL78" s="195"/>
      <c r="QM78" s="195"/>
      <c r="QN78" s="195"/>
      <c r="QO78" s="195"/>
      <c r="QP78" s="195"/>
      <c r="QQ78" s="195"/>
      <c r="QR78" s="195"/>
      <c r="QS78" s="195"/>
      <c r="QT78" s="195"/>
      <c r="QU78" s="195"/>
      <c r="QV78" s="195"/>
      <c r="QW78" s="195"/>
      <c r="QX78" s="195"/>
      <c r="QY78" s="195"/>
      <c r="QZ78" s="195"/>
      <c r="RA78" s="195"/>
      <c r="RB78" s="195"/>
      <c r="RC78" s="195"/>
      <c r="RD78" s="195"/>
      <c r="RE78" s="195"/>
      <c r="RF78" s="195"/>
      <c r="RG78" s="195"/>
      <c r="RH78" s="195"/>
      <c r="RI78" s="195"/>
      <c r="RJ78" s="195"/>
      <c r="RK78" s="195"/>
      <c r="RL78" s="195"/>
      <c r="RM78" s="195"/>
      <c r="RN78" s="195"/>
      <c r="RO78" s="195"/>
      <c r="RP78" s="195"/>
      <c r="RQ78" s="195"/>
      <c r="RR78" s="195"/>
      <c r="RS78" s="195"/>
      <c r="RT78" s="195"/>
      <c r="RU78" s="195"/>
      <c r="RV78" s="195"/>
      <c r="RW78" s="195"/>
      <c r="RX78" s="195"/>
      <c r="RY78" s="195"/>
      <c r="RZ78" s="195"/>
      <c r="SA78" s="195"/>
      <c r="SB78" s="195"/>
      <c r="SC78" s="195"/>
      <c r="SD78" s="195"/>
      <c r="SE78" s="195"/>
      <c r="SF78" s="195"/>
      <c r="SG78" s="195"/>
      <c r="SH78" s="195"/>
      <c r="SI78" s="195"/>
      <c r="SJ78" s="195"/>
      <c r="SK78" s="195"/>
      <c r="SL78" s="195"/>
      <c r="SM78" s="195"/>
      <c r="SN78" s="195"/>
      <c r="SO78" s="195"/>
      <c r="SP78" s="195"/>
      <c r="SQ78" s="195"/>
      <c r="SR78" s="196"/>
      <c r="SS78" s="195"/>
      <c r="ST78" s="195"/>
      <c r="SU78" s="195"/>
      <c r="SV78" s="195"/>
      <c r="SW78" s="195"/>
      <c r="SX78" s="195"/>
      <c r="SY78" s="195"/>
      <c r="SZ78" s="195"/>
      <c r="TA78" s="195"/>
      <c r="TB78" s="195"/>
      <c r="TC78" s="195"/>
      <c r="TD78" s="195"/>
      <c r="TE78" s="195"/>
      <c r="TF78" s="195"/>
      <c r="TG78" s="195"/>
      <c r="TH78" s="195"/>
      <c r="TI78" s="195"/>
      <c r="TJ78" s="195"/>
      <c r="TK78" s="195">
        <f t="shared" si="269"/>
        <v>0</v>
      </c>
      <c r="TL78" s="195"/>
      <c r="TM78" s="195"/>
      <c r="TN78" s="195"/>
      <c r="TO78" s="195"/>
      <c r="TP78" s="195"/>
      <c r="TQ78" s="195"/>
      <c r="TR78" s="195"/>
      <c r="TS78" s="195"/>
      <c r="TT78" s="195"/>
      <c r="TU78" s="195"/>
      <c r="TV78" s="195"/>
      <c r="TW78" s="195"/>
      <c r="TX78" s="195"/>
      <c r="TY78" s="195"/>
      <c r="TZ78" s="195"/>
      <c r="UA78" s="195"/>
      <c r="UB78" s="195"/>
      <c r="UC78" s="195"/>
      <c r="UD78" s="195"/>
      <c r="UE78" s="195"/>
      <c r="UF78" s="195"/>
      <c r="UG78" s="195"/>
      <c r="UH78" s="195"/>
      <c r="UI78" s="195"/>
      <c r="UJ78" s="195"/>
      <c r="UK78" s="195"/>
      <c r="UL78" s="195"/>
      <c r="UM78" s="195"/>
      <c r="UN78" s="195"/>
      <c r="UO78" s="195"/>
      <c r="UP78" s="195"/>
      <c r="UQ78" s="195"/>
      <c r="UR78" s="195"/>
      <c r="US78" s="195"/>
      <c r="UT78" s="195"/>
      <c r="UU78" s="195"/>
      <c r="UV78" s="195"/>
      <c r="UW78" s="195">
        <f t="shared" si="287"/>
        <v>0</v>
      </c>
      <c r="UX78" s="195"/>
      <c r="UY78" s="195"/>
      <c r="UZ78" s="195"/>
      <c r="VA78" s="195"/>
      <c r="VB78" s="195"/>
      <c r="VC78" s="195"/>
      <c r="VD78" s="195"/>
      <c r="VE78" s="195"/>
      <c r="VF78" s="195"/>
      <c r="VG78" s="195"/>
      <c r="VH78" s="195"/>
      <c r="VI78" s="195"/>
      <c r="VJ78" s="195"/>
      <c r="VK78" s="195"/>
      <c r="VL78" s="195"/>
      <c r="VM78" s="195"/>
      <c r="VN78" s="195"/>
      <c r="VO78" s="195"/>
      <c r="VP78" s="195"/>
      <c r="VQ78" s="195"/>
      <c r="VR78" s="195"/>
      <c r="VS78" s="195"/>
      <c r="VT78" s="195"/>
      <c r="VU78" s="195"/>
      <c r="VV78" s="195"/>
      <c r="VW78" s="195"/>
      <c r="VX78" s="195"/>
      <c r="VY78" s="195"/>
      <c r="VZ78" s="195"/>
      <c r="WA78" s="195"/>
      <c r="WB78" s="195"/>
      <c r="WC78" s="195"/>
      <c r="WD78" s="195"/>
      <c r="WE78" s="195"/>
      <c r="WF78" s="195"/>
      <c r="WG78" s="195"/>
      <c r="WH78" s="195"/>
      <c r="WI78" s="195"/>
      <c r="WJ78" s="195"/>
      <c r="WK78" s="195"/>
      <c r="WL78" s="195"/>
      <c r="WM78" s="195"/>
      <c r="WN78" s="195"/>
      <c r="WO78" s="195"/>
      <c r="WP78" s="195"/>
      <c r="WQ78" s="195"/>
      <c r="WR78" s="195"/>
      <c r="WS78" s="195"/>
      <c r="WT78" s="195"/>
      <c r="WU78" s="195"/>
      <c r="WV78" s="195"/>
      <c r="WW78" s="195"/>
      <c r="WX78" s="195"/>
      <c r="WY78" s="195"/>
      <c r="WZ78" s="195"/>
      <c r="XA78" s="195"/>
      <c r="XB78" s="195"/>
      <c r="XC78" s="195"/>
      <c r="XD78" s="195"/>
      <c r="XE78" s="195"/>
      <c r="XF78" s="195"/>
      <c r="XG78" s="195"/>
      <c r="XH78" s="195"/>
      <c r="XI78" s="195"/>
      <c r="XJ78" s="195"/>
      <c r="XK78" s="195"/>
      <c r="XL78" s="195"/>
      <c r="XM78" s="195"/>
      <c r="XN78" s="195"/>
      <c r="XO78" s="195"/>
      <c r="XP78" s="195"/>
      <c r="XQ78" s="195"/>
      <c r="XR78" s="195"/>
      <c r="XS78" s="195"/>
      <c r="XT78" s="195"/>
      <c r="XU78" s="195"/>
      <c r="XV78" s="195"/>
      <c r="XW78" s="195"/>
      <c r="XX78" s="195"/>
      <c r="XY78" s="195"/>
      <c r="XZ78" s="195"/>
      <c r="YA78" s="195">
        <f t="shared" si="288"/>
        <v>0</v>
      </c>
      <c r="YB78" s="195"/>
      <c r="YC78" s="195"/>
      <c r="YD78" s="195"/>
      <c r="YE78" s="195"/>
      <c r="YF78" s="195">
        <f t="shared" si="289"/>
        <v>0</v>
      </c>
      <c r="YG78" s="195">
        <f t="shared" si="290"/>
        <v>0</v>
      </c>
      <c r="YH78" s="195">
        <f t="shared" si="291"/>
        <v>0.39086863999999999</v>
      </c>
      <c r="YI78" s="195"/>
      <c r="YJ78" s="195"/>
      <c r="YK78" s="195"/>
      <c r="YL78" s="195"/>
      <c r="YM78" s="195">
        <f t="shared" si="292"/>
        <v>0</v>
      </c>
      <c r="YN78" s="195"/>
      <c r="YO78" s="195"/>
      <c r="YP78" s="195"/>
      <c r="YQ78" s="195"/>
      <c r="YR78" s="195"/>
      <c r="YS78" s="195"/>
      <c r="YT78" s="195"/>
      <c r="YU78" s="195"/>
      <c r="YV78" s="195"/>
      <c r="YW78" s="195"/>
      <c r="YX78" s="195"/>
      <c r="YY78" s="195"/>
      <c r="YZ78" s="195"/>
      <c r="ZA78" s="195"/>
      <c r="ZB78" s="195"/>
      <c r="ZC78" s="195"/>
      <c r="ZD78" s="195"/>
      <c r="ZE78" s="195"/>
      <c r="ZF78" s="195"/>
      <c r="ZG78" s="195"/>
      <c r="ZH78" s="195"/>
      <c r="ZI78" s="195"/>
      <c r="ZJ78" s="195"/>
      <c r="ZK78" s="195"/>
      <c r="ZL78" s="195"/>
      <c r="ZM78" s="195"/>
      <c r="ZN78" s="195"/>
      <c r="ZO78" s="195"/>
      <c r="ZP78" s="195"/>
      <c r="ZQ78" s="195"/>
      <c r="ZR78" s="195"/>
      <c r="ZS78" s="195"/>
      <c r="ZT78" s="195"/>
      <c r="ZU78" s="195"/>
      <c r="ZV78" s="195"/>
      <c r="ZW78" s="195"/>
      <c r="ZX78" s="195"/>
      <c r="ZY78" s="195"/>
      <c r="ZZ78" s="195"/>
      <c r="AAA78" s="195"/>
      <c r="AAB78" s="195"/>
      <c r="AAC78" s="195"/>
      <c r="AAD78" s="195"/>
      <c r="AAE78" s="195"/>
      <c r="AAF78" s="195"/>
      <c r="AAG78" s="195"/>
      <c r="AAH78" s="195"/>
      <c r="AAI78" s="195"/>
      <c r="AAJ78" s="195"/>
      <c r="AAK78" s="195"/>
      <c r="AAL78" s="195"/>
      <c r="AAM78" s="195"/>
      <c r="AAN78" s="195"/>
      <c r="AAO78" s="195"/>
      <c r="AAP78" s="195"/>
      <c r="AAQ78" s="195"/>
      <c r="AAR78" s="195"/>
      <c r="AAS78" s="195"/>
      <c r="AAT78" s="195"/>
      <c r="AAU78" s="195"/>
      <c r="AAV78" s="195"/>
      <c r="AAW78" s="195"/>
      <c r="AAX78" s="195"/>
      <c r="AAY78" s="195"/>
      <c r="AAZ78" s="195"/>
      <c r="ABA78" s="195"/>
      <c r="ABB78" s="195"/>
      <c r="ABC78" s="195"/>
      <c r="ABD78" s="195"/>
      <c r="ABE78" s="195"/>
      <c r="ABF78" s="195"/>
      <c r="ABG78" s="195"/>
      <c r="ABH78" s="195">
        <f t="shared" si="293"/>
        <v>0</v>
      </c>
      <c r="ABI78" s="195"/>
      <c r="ABJ78" s="195"/>
      <c r="ABK78" s="195"/>
      <c r="ABL78" s="195"/>
      <c r="ABM78" s="195">
        <v>1.170466E-2</v>
      </c>
      <c r="ABN78" s="195"/>
      <c r="ABO78" s="195">
        <v>1.170466E-2</v>
      </c>
      <c r="ABP78" s="195"/>
      <c r="ABQ78" s="195"/>
      <c r="ABR78" s="195"/>
      <c r="ABS78" s="195"/>
      <c r="ABT78" s="195"/>
      <c r="ABU78" s="195"/>
      <c r="ABV78" s="195"/>
      <c r="ABW78" s="195"/>
      <c r="ABX78" s="195"/>
      <c r="ABY78" s="195"/>
      <c r="ABZ78" s="195"/>
      <c r="ACA78" s="195"/>
      <c r="ACB78" s="195">
        <v>0.25089974999999998</v>
      </c>
      <c r="ACC78" s="195"/>
      <c r="ACD78" s="195"/>
      <c r="ACE78" s="195"/>
      <c r="ACF78" s="195"/>
      <c r="ACG78" s="195">
        <v>0.25089974999999998</v>
      </c>
      <c r="ACH78" s="195"/>
      <c r="ACI78" s="195"/>
      <c r="ACJ78" s="195">
        <v>0.26260440999999995</v>
      </c>
      <c r="ACK78" s="195"/>
      <c r="ACL78" s="195"/>
      <c r="ACM78" s="195"/>
      <c r="ACN78" s="195"/>
      <c r="ACO78" s="195"/>
      <c r="ACP78" s="195"/>
      <c r="ACQ78" s="195"/>
      <c r="ACR78" s="195"/>
      <c r="ACS78" s="195"/>
      <c r="ACT78" s="195"/>
      <c r="ACU78" s="195"/>
      <c r="ACV78" s="195"/>
      <c r="ACW78" s="195"/>
      <c r="ACX78" s="195"/>
      <c r="ACY78" s="195"/>
      <c r="ACZ78" s="195"/>
      <c r="ADA78" s="195"/>
      <c r="ADB78" s="195"/>
      <c r="ADC78" s="195"/>
      <c r="ADD78" s="195"/>
      <c r="ADE78" s="195"/>
      <c r="ADF78" s="195"/>
      <c r="ADG78" s="195"/>
      <c r="ADH78" s="195"/>
      <c r="ADI78" s="195"/>
      <c r="ADJ78" s="195"/>
      <c r="ADK78" s="195"/>
      <c r="ADL78" s="195"/>
      <c r="ADM78" s="195"/>
      <c r="ADN78" s="195"/>
      <c r="ADO78" s="195"/>
      <c r="ADP78" s="195"/>
      <c r="ADQ78" s="195"/>
      <c r="ADR78" s="195"/>
      <c r="ADS78" s="195"/>
      <c r="ADT78" s="195"/>
      <c r="ADU78" s="195"/>
      <c r="ADV78" s="195"/>
      <c r="ADW78" s="195"/>
      <c r="ADX78" s="195"/>
      <c r="ADY78" s="195"/>
      <c r="ADZ78" s="195"/>
      <c r="AEA78" s="195"/>
      <c r="AEB78" s="195"/>
      <c r="AEC78" s="195"/>
      <c r="AED78" s="195"/>
      <c r="AEE78" s="195"/>
      <c r="AEF78" s="195"/>
      <c r="AEG78" s="195"/>
      <c r="AEH78" s="195"/>
      <c r="AEI78" s="195"/>
      <c r="AEJ78" s="195"/>
      <c r="AEK78" s="195"/>
      <c r="AEL78" s="195"/>
      <c r="AEM78" s="195"/>
      <c r="AEN78" s="195"/>
      <c r="AEO78" s="195"/>
      <c r="AEP78" s="195"/>
      <c r="AEQ78" s="195"/>
      <c r="AER78" s="195"/>
      <c r="AES78" s="195"/>
      <c r="AET78" s="195"/>
      <c r="AEU78" s="195"/>
      <c r="AEV78" s="195"/>
      <c r="AEW78" s="195"/>
      <c r="AEX78" s="195"/>
      <c r="AEY78" s="195"/>
      <c r="AEZ78" s="195"/>
      <c r="AFA78" s="195"/>
      <c r="AFB78" s="195"/>
      <c r="AFC78" s="195"/>
      <c r="AFD78" s="195"/>
      <c r="AFE78" s="195"/>
      <c r="AFF78" s="195"/>
      <c r="AFG78" s="195"/>
      <c r="AFH78" s="195"/>
      <c r="AFI78" s="195"/>
      <c r="AFJ78" s="195"/>
      <c r="AFK78" s="195"/>
      <c r="AFL78" s="195"/>
      <c r="AFM78" s="195"/>
      <c r="AFN78" s="195"/>
      <c r="AFO78" s="195"/>
      <c r="AFP78" s="195"/>
      <c r="AFQ78" s="195"/>
      <c r="AFR78" s="195"/>
      <c r="AFS78" s="195"/>
      <c r="AFT78" s="195"/>
      <c r="AFU78" s="195"/>
      <c r="AFV78" s="195"/>
      <c r="AFW78" s="195"/>
      <c r="AFX78" s="195"/>
      <c r="AFY78" s="195"/>
      <c r="AFZ78" s="195"/>
      <c r="AGA78" s="195"/>
      <c r="AGB78" s="195"/>
      <c r="AGC78" s="195"/>
      <c r="AGD78" s="195"/>
      <c r="AGE78" s="195"/>
      <c r="AGF78" s="195"/>
      <c r="AGG78" s="195"/>
      <c r="AGH78" s="195"/>
      <c r="AGI78" s="195"/>
      <c r="AGJ78" s="195"/>
      <c r="AGK78" s="195"/>
      <c r="AGL78" s="195"/>
      <c r="AGM78" s="195"/>
      <c r="AGN78" s="195"/>
      <c r="AGO78" s="195"/>
      <c r="AGP78" s="195"/>
      <c r="AGQ78" s="195"/>
      <c r="AGR78" s="195"/>
      <c r="AGS78" s="195"/>
      <c r="AGT78" s="195"/>
      <c r="AGU78" s="195"/>
      <c r="AGV78" s="195"/>
      <c r="AGW78" s="195"/>
      <c r="AGX78" s="195"/>
      <c r="AGY78" s="195"/>
      <c r="AGZ78" s="195"/>
      <c r="AHA78" s="195"/>
      <c r="AHB78" s="195"/>
      <c r="AHC78" s="195"/>
      <c r="AHD78" s="195"/>
      <c r="AHE78" s="195"/>
      <c r="AHF78" s="195"/>
      <c r="AHG78" s="195"/>
      <c r="AHH78" s="195"/>
      <c r="AHI78" s="195"/>
      <c r="AHJ78" s="195"/>
      <c r="AHK78" s="195"/>
      <c r="AHL78" s="195"/>
      <c r="AHM78" s="195"/>
      <c r="AHN78" s="195"/>
      <c r="AHO78" s="195"/>
      <c r="AHP78" s="195"/>
      <c r="AHQ78" s="195"/>
      <c r="AHR78" s="195"/>
      <c r="AHS78" s="195"/>
      <c r="AHT78" s="195"/>
      <c r="AHU78" s="195"/>
      <c r="AHV78" s="195"/>
      <c r="AHW78" s="195"/>
      <c r="AHX78" s="195"/>
      <c r="AHY78" s="195"/>
      <c r="AHZ78" s="195"/>
      <c r="AIA78" s="195"/>
      <c r="AIB78" s="195"/>
      <c r="AIC78" s="195"/>
      <c r="AID78" s="195"/>
      <c r="AIE78" s="195"/>
      <c r="AIF78" s="195"/>
      <c r="AIG78" s="195"/>
      <c r="AIH78" s="195"/>
      <c r="AII78" s="195"/>
      <c r="AIJ78" s="195"/>
      <c r="AIK78" s="195"/>
      <c r="AIL78" s="195"/>
      <c r="AIM78" s="195"/>
      <c r="AIN78" s="195"/>
      <c r="AIO78" s="195"/>
      <c r="AIP78" s="195"/>
      <c r="AIQ78" s="195"/>
      <c r="AIR78" s="195"/>
      <c r="AIS78" s="195"/>
      <c r="AIT78" s="195"/>
      <c r="AIU78" s="195"/>
      <c r="AIV78" s="195"/>
      <c r="AIW78" s="195"/>
      <c r="AIX78" s="195"/>
      <c r="AIY78" s="195"/>
      <c r="AIZ78" s="195"/>
      <c r="AJA78" s="195"/>
      <c r="AJB78" s="195"/>
      <c r="AJC78" s="195"/>
      <c r="AJD78" s="195"/>
      <c r="AJE78" s="195"/>
      <c r="AJF78" s="195"/>
      <c r="AJG78" s="195"/>
      <c r="AJH78" s="195"/>
      <c r="AJI78" s="195"/>
      <c r="AJJ78" s="195"/>
      <c r="AJK78" s="195"/>
      <c r="AJL78" s="195"/>
      <c r="AJM78" s="195"/>
      <c r="AJN78" s="195"/>
      <c r="AJO78" s="195"/>
      <c r="AJP78" s="195"/>
      <c r="AJQ78" s="195"/>
      <c r="AJR78" s="195"/>
      <c r="AJS78" s="195"/>
      <c r="AJT78" s="195"/>
      <c r="AJU78" s="195"/>
      <c r="AJV78" s="195"/>
      <c r="AJW78" s="195"/>
      <c r="AJX78" s="195"/>
      <c r="AJY78" s="195"/>
      <c r="AJZ78" s="195"/>
      <c r="AKA78" s="195"/>
      <c r="AKB78" s="195"/>
      <c r="AKC78" s="195"/>
      <c r="AKD78" s="195"/>
      <c r="AKE78" s="195"/>
      <c r="AKF78" s="195"/>
      <c r="AKG78" s="195"/>
      <c r="AKH78" s="195"/>
      <c r="AKI78" s="195"/>
      <c r="AKJ78" s="195"/>
      <c r="AKK78" s="195"/>
      <c r="AKL78" s="195"/>
      <c r="AKM78" s="195"/>
      <c r="AKN78" s="195"/>
      <c r="AKO78" s="195"/>
      <c r="AKP78" s="195"/>
      <c r="AKQ78" s="195"/>
      <c r="AKR78" s="195">
        <v>0.26260440999999995</v>
      </c>
      <c r="AKS78" s="195"/>
      <c r="AKT78" s="195"/>
      <c r="AKU78" s="195"/>
      <c r="AKV78" s="195"/>
      <c r="AKW78" s="195"/>
      <c r="AKX78" s="195"/>
      <c r="AKY78" s="195"/>
      <c r="AKZ78" s="195"/>
      <c r="ALA78" s="195"/>
      <c r="ALB78" s="195"/>
      <c r="ALC78" s="195"/>
      <c r="ALD78" s="195"/>
      <c r="ALE78" s="195"/>
      <c r="ALF78" s="195"/>
      <c r="ALG78" s="195"/>
      <c r="ALH78" s="195"/>
      <c r="ALI78" s="195"/>
      <c r="ALJ78" s="195"/>
      <c r="ALK78" s="195"/>
      <c r="ALL78" s="195"/>
      <c r="ALM78" s="195"/>
      <c r="ALN78" s="195"/>
      <c r="ALO78" s="195"/>
      <c r="ALP78" s="195"/>
      <c r="ALQ78" s="195"/>
      <c r="ALR78" s="195"/>
      <c r="ALS78" s="195"/>
      <c r="ALT78" s="195"/>
      <c r="ALU78" s="195"/>
      <c r="ALV78" s="195"/>
      <c r="ALW78" s="195"/>
      <c r="ALX78" s="195"/>
      <c r="ALY78" s="195"/>
      <c r="ALZ78" s="195"/>
      <c r="AMA78" s="195"/>
      <c r="AMB78" s="195"/>
      <c r="AMC78" s="195"/>
      <c r="AMD78" s="195"/>
      <c r="AME78" s="195"/>
      <c r="AMF78" s="195"/>
      <c r="AMG78" s="195"/>
      <c r="AMH78" s="195"/>
      <c r="AMI78" s="195"/>
      <c r="AMJ78" s="195"/>
      <c r="AMK78" s="195"/>
      <c r="AML78" s="195"/>
      <c r="AMM78" s="195"/>
      <c r="AMN78" s="195"/>
      <c r="AMO78" s="195"/>
      <c r="AMP78" s="195"/>
      <c r="AMQ78" s="195"/>
      <c r="AMR78" s="195">
        <f t="shared" si="294"/>
        <v>0</v>
      </c>
      <c r="AMS78" s="195">
        <f t="shared" si="295"/>
        <v>0</v>
      </c>
      <c r="AMT78" s="195"/>
      <c r="AMU78" s="195"/>
      <c r="AMV78" s="195"/>
      <c r="AMW78" s="195"/>
      <c r="AMX78" s="195"/>
      <c r="AMY78" s="195"/>
      <c r="AMZ78" s="195"/>
      <c r="ANA78" s="195"/>
      <c r="ANB78" s="195"/>
      <c r="ANC78" s="195"/>
      <c r="AND78" s="195"/>
      <c r="ANE78" s="195">
        <f t="shared" si="296"/>
        <v>0</v>
      </c>
      <c r="ANF78" s="195"/>
      <c r="ANG78" s="195"/>
      <c r="ANH78" s="195"/>
      <c r="ANI78" s="195"/>
      <c r="ANJ78" s="195"/>
      <c r="ANK78" s="195"/>
      <c r="ANL78" s="195"/>
      <c r="ANM78" s="195"/>
      <c r="ANN78" s="195"/>
      <c r="ANO78" s="195"/>
      <c r="ANP78" s="195"/>
      <c r="ANQ78" s="195"/>
      <c r="ANR78" s="195">
        <f t="shared" si="297"/>
        <v>0</v>
      </c>
      <c r="ANS78" s="195"/>
      <c r="ANT78" s="195"/>
      <c r="ANU78" s="195"/>
      <c r="ANV78" s="195"/>
      <c r="ANW78" s="195"/>
      <c r="ANX78" s="195"/>
      <c r="ANY78" s="195"/>
      <c r="ANZ78" s="195"/>
      <c r="AOA78" s="195"/>
      <c r="AOB78" s="195"/>
      <c r="AOC78" s="195"/>
      <c r="AOD78" s="195"/>
      <c r="AOE78" s="195"/>
      <c r="AOF78" s="195"/>
      <c r="AOG78" s="195"/>
      <c r="AOH78" s="195"/>
      <c r="AOI78" s="195"/>
      <c r="AOJ78" s="195"/>
      <c r="AOK78" s="195"/>
      <c r="AOL78" s="195"/>
      <c r="AOM78" s="195"/>
      <c r="AON78" s="195"/>
      <c r="AOO78" s="195"/>
      <c r="AOP78" s="195"/>
      <c r="AOQ78" s="195"/>
      <c r="AOR78" s="195"/>
      <c r="AOS78" s="195"/>
      <c r="AOT78" s="195"/>
      <c r="AOU78" s="195"/>
      <c r="AOV78" s="195"/>
      <c r="AOW78" s="195"/>
      <c r="AOX78" s="195"/>
      <c r="AOY78" s="195"/>
      <c r="AOZ78" s="195"/>
      <c r="APA78" s="195"/>
      <c r="APB78" s="195">
        <f t="shared" si="298"/>
        <v>0</v>
      </c>
      <c r="APC78" s="195"/>
      <c r="APD78" s="195"/>
      <c r="APE78" s="195"/>
      <c r="APF78" s="195"/>
      <c r="APG78" s="195"/>
      <c r="APH78" s="195"/>
      <c r="API78" s="195"/>
      <c r="APJ78" s="195"/>
      <c r="APK78" s="195"/>
      <c r="APL78" s="195"/>
      <c r="APM78" s="195"/>
      <c r="APN78" s="195"/>
      <c r="APO78" s="195"/>
      <c r="APP78" s="195"/>
      <c r="APQ78" s="195"/>
      <c r="APR78" s="195"/>
      <c r="APS78" s="195"/>
      <c r="APT78" s="195"/>
      <c r="APU78" s="195">
        <f t="shared" si="299"/>
        <v>0</v>
      </c>
      <c r="APV78" s="195"/>
      <c r="APW78" s="195"/>
      <c r="APX78" s="195"/>
      <c r="APY78" s="195"/>
      <c r="APZ78" s="195"/>
      <c r="AQA78" s="195"/>
      <c r="AQB78" s="195"/>
      <c r="AQC78" s="195"/>
      <c r="AQD78" s="195"/>
      <c r="AQE78" s="195"/>
      <c r="AQF78" s="195"/>
      <c r="AQG78" s="195"/>
      <c r="AQH78" s="195"/>
      <c r="AQI78" s="195"/>
      <c r="AQJ78" s="195"/>
      <c r="AQK78" s="195"/>
      <c r="AQL78" s="195"/>
      <c r="AQM78" s="195"/>
      <c r="AQN78" s="195"/>
      <c r="AQO78" s="195"/>
      <c r="AQP78" s="195"/>
      <c r="AQQ78" s="195"/>
      <c r="AQR78" s="195">
        <f t="shared" si="300"/>
        <v>0</v>
      </c>
      <c r="AQS78" s="195"/>
      <c r="AQT78" s="195"/>
      <c r="AQU78" s="195"/>
      <c r="AQV78" s="195"/>
      <c r="AQW78" s="195"/>
      <c r="AQX78" s="195"/>
      <c r="AQY78" s="195"/>
      <c r="AQZ78" s="195"/>
      <c r="ARA78" s="195"/>
      <c r="ARB78" s="195"/>
      <c r="ARC78" s="195"/>
      <c r="ARD78" s="195"/>
      <c r="ARE78" s="195"/>
      <c r="ARF78" s="195"/>
      <c r="ARG78" s="195"/>
      <c r="ARH78" s="195"/>
      <c r="ARI78" s="195"/>
      <c r="ARJ78" s="195"/>
      <c r="ARK78" s="195"/>
      <c r="ARL78" s="195"/>
      <c r="ARM78" s="195"/>
      <c r="ARN78" s="195"/>
      <c r="ARO78" s="195"/>
      <c r="ARP78" s="195"/>
      <c r="ARQ78" s="195"/>
      <c r="ARR78" s="195"/>
      <c r="ARS78" s="195"/>
      <c r="ART78" s="195"/>
      <c r="ARU78" s="195"/>
      <c r="ARV78" s="195"/>
      <c r="ARW78" s="195"/>
      <c r="ARX78" s="195"/>
      <c r="ARY78" s="195"/>
      <c r="ARZ78" s="195"/>
      <c r="ASA78" s="195"/>
      <c r="ASB78" s="195"/>
      <c r="ASC78" s="195"/>
      <c r="ASD78" s="195"/>
      <c r="ASE78" s="195"/>
      <c r="ASF78" s="195"/>
      <c r="ASG78" s="195"/>
      <c r="ASH78" s="195"/>
      <c r="ASI78" s="195"/>
      <c r="ASJ78" s="195"/>
      <c r="ASK78" s="195"/>
      <c r="ASL78" s="195"/>
      <c r="ASM78" s="195"/>
      <c r="ASN78" s="195"/>
      <c r="ASO78" s="195"/>
      <c r="ASP78" s="195"/>
      <c r="ASQ78" s="195"/>
      <c r="ASR78" s="195"/>
      <c r="ASS78" s="195"/>
      <c r="AST78" s="195"/>
      <c r="ASU78" s="195"/>
      <c r="ASV78" s="195"/>
      <c r="ASW78" s="195"/>
      <c r="ASX78" s="195"/>
      <c r="ASY78" s="195"/>
      <c r="ASZ78" s="195"/>
      <c r="ATA78" s="195"/>
      <c r="ATB78" s="195"/>
      <c r="ATC78" s="195"/>
      <c r="ATD78" s="195"/>
      <c r="ATE78" s="195"/>
      <c r="ATF78" s="195"/>
      <c r="ATG78" s="195"/>
      <c r="ATH78" s="195"/>
      <c r="ATI78" s="195"/>
      <c r="ATJ78" s="195"/>
      <c r="ATK78" s="195"/>
      <c r="ATL78" s="195"/>
      <c r="ATM78" s="195"/>
      <c r="ATN78" s="195"/>
      <c r="ATO78" s="195"/>
      <c r="ATP78" s="195"/>
      <c r="ATQ78" s="195"/>
      <c r="ATR78" s="195"/>
      <c r="ATS78" s="195"/>
      <c r="ATT78" s="195"/>
      <c r="ATU78" s="195"/>
      <c r="ATV78" s="195"/>
      <c r="ATW78" s="195"/>
      <c r="ATX78" s="195"/>
      <c r="ATY78" s="195"/>
      <c r="ATZ78" s="195"/>
      <c r="AUA78" s="195"/>
      <c r="AUB78" s="195"/>
      <c r="AUC78" s="195"/>
      <c r="AUD78" s="195"/>
      <c r="AUE78" s="195"/>
      <c r="AUF78" s="195"/>
      <c r="AUG78" s="195"/>
      <c r="AUH78" s="195"/>
      <c r="AUI78" s="195"/>
      <c r="AUJ78" s="195"/>
      <c r="AUK78" s="195"/>
      <c r="AUL78" s="195"/>
      <c r="AUM78" s="195"/>
      <c r="AUN78" s="195"/>
      <c r="AUO78" s="195"/>
      <c r="AUP78" s="195"/>
      <c r="AUQ78" s="195"/>
      <c r="AUR78" s="195"/>
      <c r="AUS78" s="195"/>
      <c r="AUT78" s="195"/>
      <c r="AUU78" s="195"/>
      <c r="AUV78" s="195"/>
      <c r="AUW78" s="195"/>
      <c r="AUX78" s="195"/>
      <c r="AUY78" s="195"/>
      <c r="AUZ78" s="195"/>
      <c r="AVA78" s="195"/>
      <c r="AVB78" s="195"/>
      <c r="AVC78" s="195"/>
      <c r="AVD78" s="195"/>
      <c r="AVE78" s="195"/>
      <c r="AVF78" s="195"/>
      <c r="AVG78" s="195"/>
      <c r="AVH78" s="195"/>
      <c r="AVI78" s="195"/>
      <c r="AVJ78" s="195"/>
      <c r="AVK78" s="195"/>
      <c r="AVL78" s="195"/>
      <c r="AVM78" s="195"/>
      <c r="AVN78" s="195"/>
      <c r="AVO78" s="195"/>
      <c r="AVP78" s="195"/>
      <c r="AVQ78" s="195"/>
      <c r="AVR78" s="195"/>
      <c r="AVS78" s="195"/>
      <c r="AVT78" s="195"/>
      <c r="AVU78" s="195"/>
      <c r="AVV78" s="195"/>
      <c r="AVW78" s="195"/>
      <c r="AVX78" s="195"/>
      <c r="AVY78" s="195"/>
      <c r="AVZ78" s="195"/>
      <c r="AWA78" s="195"/>
      <c r="AWB78" s="195"/>
      <c r="AWC78" s="195"/>
      <c r="AWD78" s="195"/>
      <c r="AWE78" s="195"/>
      <c r="AWF78" s="195"/>
      <c r="AWG78" s="195"/>
      <c r="AWH78" s="195"/>
      <c r="AWI78" s="195"/>
      <c r="AWJ78" s="195"/>
      <c r="AWK78" s="195"/>
      <c r="AWL78" s="195"/>
      <c r="AWM78" s="195"/>
      <c r="AWN78" s="195"/>
      <c r="AWO78" s="195"/>
      <c r="AWP78" s="195"/>
      <c r="AWQ78" s="195"/>
      <c r="AWR78" s="195">
        <f t="shared" si="301"/>
        <v>0</v>
      </c>
      <c r="AWS78" s="253"/>
      <c r="AWT78" s="253"/>
      <c r="AWU78" s="253"/>
      <c r="AWV78" s="253"/>
      <c r="AWW78" s="253">
        <f t="shared" si="302"/>
        <v>0</v>
      </c>
      <c r="AWX78" s="253"/>
      <c r="AWY78" s="253"/>
      <c r="AWZ78" s="253">
        <f t="shared" si="303"/>
        <v>0</v>
      </c>
      <c r="AXA78" s="253">
        <f t="shared" si="304"/>
        <v>0</v>
      </c>
      <c r="AXB78" s="195">
        <f t="shared" si="305"/>
        <v>0</v>
      </c>
      <c r="AXC78" s="253"/>
      <c r="AXD78" s="253"/>
      <c r="AXE78" s="253">
        <f t="shared" si="306"/>
        <v>0</v>
      </c>
      <c r="AXF78" s="253"/>
      <c r="AXG78" s="253"/>
      <c r="AXH78" s="253"/>
      <c r="AXI78" s="253"/>
      <c r="AXJ78" s="253"/>
      <c r="AXK78" s="253">
        <f t="shared" si="307"/>
        <v>0</v>
      </c>
      <c r="AXL78" s="253"/>
      <c r="AXM78" s="253"/>
      <c r="AXN78" s="253"/>
      <c r="AXO78" s="253"/>
      <c r="AXP78" s="253"/>
      <c r="AXQ78" s="253">
        <f t="shared" si="308"/>
        <v>0</v>
      </c>
      <c r="AXR78" s="253"/>
      <c r="AXS78" s="253"/>
      <c r="AXT78" s="253"/>
      <c r="AXU78" s="253"/>
      <c r="AXV78" s="253">
        <f t="shared" si="310"/>
        <v>0</v>
      </c>
      <c r="AXW78" s="253"/>
      <c r="AXX78" s="253"/>
      <c r="AXY78" s="253"/>
      <c r="AXZ78" s="253"/>
      <c r="AYA78" s="253"/>
      <c r="AYB78" s="253">
        <f t="shared" si="311"/>
        <v>0</v>
      </c>
      <c r="AYC78" s="253">
        <f t="shared" si="270"/>
        <v>0</v>
      </c>
      <c r="AYD78" s="253"/>
      <c r="AYE78" s="253"/>
      <c r="AYF78" s="253"/>
      <c r="AYG78" s="253"/>
      <c r="AYH78" s="253"/>
      <c r="AYI78" s="253">
        <f t="shared" si="313"/>
        <v>0</v>
      </c>
      <c r="AYJ78" s="253"/>
      <c r="AYK78" s="253"/>
      <c r="AYL78" s="253"/>
      <c r="AYM78" s="253"/>
      <c r="AYN78" s="253"/>
      <c r="AYO78" s="253">
        <f t="shared" si="314"/>
        <v>0</v>
      </c>
      <c r="AYP78" s="253"/>
      <c r="AYQ78" s="253"/>
      <c r="AYR78" s="253"/>
      <c r="AYS78" s="253"/>
      <c r="AYT78" s="253"/>
      <c r="AYU78" s="253">
        <f t="shared" si="315"/>
        <v>0</v>
      </c>
      <c r="AYV78" s="253"/>
      <c r="AYW78" s="253"/>
      <c r="AYX78" s="253"/>
      <c r="AYY78" s="253">
        <f t="shared" si="316"/>
        <v>0</v>
      </c>
      <c r="AYZ78" s="253">
        <f t="shared" si="317"/>
        <v>0</v>
      </c>
      <c r="AZA78" s="253"/>
      <c r="AZB78" s="253"/>
      <c r="AZC78" s="253"/>
      <c r="AZD78" s="253"/>
      <c r="AZE78" s="253"/>
      <c r="AZF78" s="253">
        <f t="shared" si="319"/>
        <v>0</v>
      </c>
      <c r="AZG78" s="253"/>
      <c r="AZH78" s="253"/>
      <c r="AZI78" s="253"/>
      <c r="AZJ78" s="253"/>
      <c r="AZK78" s="253"/>
      <c r="AZL78" s="253">
        <f t="shared" si="320"/>
        <v>0</v>
      </c>
      <c r="AZM78" s="253"/>
      <c r="AZN78" s="253"/>
      <c r="AZO78" s="253"/>
      <c r="AZP78" s="253"/>
      <c r="AZQ78" s="253"/>
      <c r="AZR78" s="253">
        <f t="shared" si="321"/>
        <v>0</v>
      </c>
      <c r="AZS78" s="253"/>
      <c r="AZT78" s="253"/>
      <c r="AZU78" s="253"/>
      <c r="AZV78" s="253"/>
      <c r="AZW78" s="253"/>
      <c r="AZX78" s="253">
        <f t="shared" si="322"/>
        <v>0</v>
      </c>
      <c r="AZY78" s="253"/>
      <c r="AZZ78" s="253"/>
      <c r="BAA78" s="253">
        <f t="shared" si="323"/>
        <v>0</v>
      </c>
      <c r="BAB78" s="253">
        <f t="shared" si="324"/>
        <v>0</v>
      </c>
      <c r="BAC78" s="253"/>
      <c r="BAD78" s="253"/>
      <c r="BAE78" s="253"/>
      <c r="BAF78" s="253">
        <f t="shared" si="326"/>
        <v>0</v>
      </c>
      <c r="BAG78" s="253"/>
      <c r="BAH78" s="253"/>
      <c r="BAI78" s="253"/>
      <c r="BAJ78" s="253"/>
      <c r="BAK78" s="253">
        <f t="shared" si="327"/>
        <v>0</v>
      </c>
      <c r="BAL78" s="253"/>
      <c r="BAM78" s="253"/>
      <c r="BAN78" s="253"/>
      <c r="BAO78" s="253"/>
      <c r="BAP78" s="253"/>
      <c r="BAQ78" s="253">
        <f t="shared" si="328"/>
        <v>0</v>
      </c>
      <c r="BAR78" s="253"/>
      <c r="BAS78" s="253"/>
      <c r="BAT78" s="253"/>
      <c r="BAU78" s="253"/>
      <c r="BAV78" s="253"/>
      <c r="BAW78" s="253">
        <f t="shared" si="329"/>
        <v>0</v>
      </c>
      <c r="BAX78" s="253"/>
      <c r="BAY78" s="253"/>
      <c r="BAZ78" s="253"/>
      <c r="BBA78" s="253"/>
      <c r="BBB78" s="253">
        <f t="shared" si="330"/>
        <v>0</v>
      </c>
      <c r="BBC78" s="253">
        <f t="shared" si="331"/>
        <v>0</v>
      </c>
      <c r="BBD78" s="253"/>
      <c r="BBE78" s="253"/>
      <c r="BBF78" s="253"/>
      <c r="BBG78" s="253"/>
      <c r="BBH78" s="253"/>
      <c r="BBI78" s="253">
        <f t="shared" si="333"/>
        <v>0</v>
      </c>
      <c r="BBJ78" s="253"/>
      <c r="BBK78" s="253"/>
      <c r="BBL78" s="253"/>
      <c r="BBM78" s="253"/>
      <c r="BBN78" s="253"/>
      <c r="BBO78" s="253">
        <f t="shared" si="334"/>
        <v>0</v>
      </c>
      <c r="BBP78" s="253"/>
      <c r="BBQ78" s="253"/>
      <c r="BBR78" s="253"/>
      <c r="BBS78" s="253"/>
      <c r="BBT78" s="253"/>
      <c r="BBU78" s="253">
        <f t="shared" si="335"/>
        <v>0</v>
      </c>
      <c r="BBV78" s="253"/>
      <c r="BBW78" s="253"/>
      <c r="BBX78" s="253"/>
      <c r="BBY78" s="253"/>
      <c r="BBZ78" s="253"/>
      <c r="BCA78" s="253">
        <f t="shared" si="336"/>
        <v>0</v>
      </c>
      <c r="BCB78" s="253">
        <f t="shared" si="337"/>
        <v>0</v>
      </c>
      <c r="BCC78" s="253"/>
      <c r="BCD78" s="253"/>
      <c r="BCE78" s="253"/>
      <c r="BCF78" s="253"/>
      <c r="BCG78" s="253"/>
      <c r="BCH78" s="253">
        <f t="shared" si="339"/>
        <v>0</v>
      </c>
      <c r="BCI78" s="253"/>
      <c r="BCJ78" s="253"/>
      <c r="BCK78" s="253"/>
      <c r="BCL78" s="253"/>
      <c r="BCM78" s="253">
        <f t="shared" si="271"/>
        <v>0</v>
      </c>
      <c r="BCN78" s="253"/>
      <c r="BCO78" s="253"/>
      <c r="BCP78" s="253"/>
      <c r="BCQ78" s="253"/>
      <c r="BCR78" s="253"/>
      <c r="BCS78" s="253">
        <f t="shared" si="340"/>
        <v>0</v>
      </c>
      <c r="BCT78" s="253"/>
      <c r="BCU78" s="253"/>
      <c r="BCV78" s="253"/>
      <c r="BCW78" s="253"/>
      <c r="BCX78" s="253">
        <f t="shared" si="341"/>
        <v>0</v>
      </c>
      <c r="BCY78" s="253"/>
      <c r="BCZ78" s="253"/>
      <c r="BDA78" s="253">
        <f t="shared" si="342"/>
        <v>0</v>
      </c>
      <c r="BDB78" s="253">
        <f t="shared" si="343"/>
        <v>0</v>
      </c>
      <c r="BDC78" s="253"/>
      <c r="BDD78" s="253"/>
      <c r="BDE78" s="253"/>
      <c r="BDF78" s="253">
        <f t="shared" si="272"/>
        <v>0</v>
      </c>
      <c r="BDG78" s="253"/>
      <c r="BDH78" s="253"/>
      <c r="BDI78" s="253"/>
      <c r="BDJ78" s="253"/>
      <c r="BDK78" s="253"/>
      <c r="BDL78" s="253">
        <f t="shared" si="344"/>
        <v>0</v>
      </c>
      <c r="BDM78" s="253"/>
      <c r="BDN78" s="253"/>
      <c r="BDO78" s="253"/>
      <c r="BDP78" s="253"/>
      <c r="BDQ78" s="253">
        <f t="shared" si="345"/>
        <v>0</v>
      </c>
      <c r="BDR78" s="253"/>
      <c r="BDS78" s="253"/>
      <c r="BDT78" s="253"/>
      <c r="BDU78" s="253"/>
      <c r="BDV78" s="253"/>
      <c r="BDW78" s="253">
        <f t="shared" si="346"/>
        <v>0</v>
      </c>
      <c r="BDX78" s="253"/>
      <c r="BDY78" s="253"/>
      <c r="BDZ78" s="253"/>
      <c r="BEA78" s="253"/>
      <c r="BEB78" s="253"/>
      <c r="BEC78" s="253">
        <f t="shared" si="347"/>
        <v>0</v>
      </c>
      <c r="BED78" s="253">
        <f t="shared" si="348"/>
        <v>0</v>
      </c>
      <c r="BEE78" s="253"/>
      <c r="BEF78" s="253"/>
      <c r="BEG78" s="253"/>
      <c r="BEH78" s="253"/>
      <c r="BEI78" s="253">
        <f t="shared" si="349"/>
        <v>0</v>
      </c>
      <c r="BEJ78" s="253"/>
      <c r="BEK78" s="253"/>
      <c r="BEL78" s="253"/>
      <c r="BEM78" s="253"/>
      <c r="BEN78" s="253"/>
      <c r="BEO78" s="253">
        <f t="shared" si="350"/>
        <v>0</v>
      </c>
      <c r="BEP78" s="253"/>
      <c r="BEQ78" s="253"/>
      <c r="BER78" s="253"/>
      <c r="BES78" s="253"/>
      <c r="BET78" s="253"/>
      <c r="BEU78" s="253">
        <f t="shared" si="273"/>
        <v>0</v>
      </c>
      <c r="BEV78" s="253"/>
      <c r="BEW78" s="253"/>
      <c r="BEX78" s="253"/>
      <c r="BEY78" s="253"/>
      <c r="BEZ78" s="253"/>
      <c r="BFA78" s="253">
        <f t="shared" si="351"/>
        <v>0</v>
      </c>
      <c r="BFB78" s="253"/>
      <c r="BFC78" s="253">
        <f t="shared" si="352"/>
        <v>0</v>
      </c>
      <c r="BFD78" s="253">
        <f t="shared" si="274"/>
        <v>0</v>
      </c>
      <c r="BFE78" s="253"/>
      <c r="BFF78" s="253"/>
      <c r="BFG78" s="253"/>
      <c r="BFH78" s="253"/>
      <c r="BFI78" s="253">
        <f t="shared" si="353"/>
        <v>0</v>
      </c>
      <c r="BFJ78" s="253"/>
      <c r="BFK78" s="253"/>
      <c r="BFL78" s="253"/>
      <c r="BFM78" s="253"/>
      <c r="BFN78" s="253"/>
      <c r="BFO78" s="253">
        <f t="shared" si="354"/>
        <v>0</v>
      </c>
      <c r="BFP78" s="253"/>
      <c r="BFQ78" s="253"/>
      <c r="BFR78" s="253"/>
      <c r="BFS78" s="253"/>
      <c r="BFT78" s="253"/>
      <c r="BFU78" s="253">
        <f t="shared" si="275"/>
        <v>0</v>
      </c>
      <c r="BFV78" s="253"/>
      <c r="BFW78" s="253"/>
      <c r="BFX78" s="253"/>
      <c r="BFY78" s="253"/>
      <c r="BFZ78" s="253"/>
      <c r="BGA78" s="253">
        <f t="shared" si="355"/>
        <v>0</v>
      </c>
      <c r="BGB78" s="253"/>
      <c r="BGC78" s="253"/>
      <c r="BGD78" s="253"/>
      <c r="BGE78" s="253">
        <f t="shared" si="356"/>
        <v>0</v>
      </c>
      <c r="BGF78" s="253">
        <f t="shared" si="276"/>
        <v>0</v>
      </c>
      <c r="BGG78" s="253"/>
      <c r="BGH78" s="253"/>
      <c r="BGI78" s="253">
        <f t="shared" si="357"/>
        <v>0</v>
      </c>
      <c r="BGJ78" s="253"/>
      <c r="BGK78" s="253"/>
      <c r="BGL78" s="253"/>
      <c r="BGM78" s="253"/>
      <c r="BGN78" s="253"/>
      <c r="BGO78" s="253">
        <f t="shared" si="358"/>
        <v>0</v>
      </c>
      <c r="BGP78" s="253"/>
      <c r="BGQ78" s="253"/>
      <c r="BGR78" s="253"/>
      <c r="BGS78" s="253"/>
      <c r="BGT78" s="253"/>
      <c r="BGU78" s="253">
        <f t="shared" si="359"/>
        <v>0</v>
      </c>
      <c r="BGV78" s="253"/>
      <c r="BGW78" s="253"/>
      <c r="BGX78" s="253"/>
      <c r="BGY78" s="253"/>
      <c r="BGZ78" s="253"/>
      <c r="BHA78" s="253">
        <f t="shared" si="360"/>
        <v>0</v>
      </c>
      <c r="BHB78" s="253"/>
      <c r="BHC78" s="253"/>
      <c r="BHD78" s="253"/>
      <c r="BHE78" s="253"/>
      <c r="BHF78" s="253"/>
      <c r="BHG78" s="253">
        <f t="shared" si="361"/>
        <v>0</v>
      </c>
      <c r="BHH78" s="253">
        <f t="shared" si="362"/>
        <v>0</v>
      </c>
      <c r="BHI78" s="253"/>
      <c r="BHJ78" s="253"/>
      <c r="BHK78" s="253"/>
      <c r="BHL78" s="253"/>
      <c r="BHM78" s="253">
        <f t="shared" si="363"/>
        <v>0</v>
      </c>
      <c r="BHN78" s="253"/>
      <c r="BHO78" s="253"/>
      <c r="BHP78" s="253"/>
      <c r="BHQ78" s="253"/>
      <c r="BHR78" s="253"/>
      <c r="BHS78" s="253">
        <f t="shared" si="364"/>
        <v>0</v>
      </c>
      <c r="BHT78" s="253"/>
      <c r="BHU78" s="253"/>
      <c r="BHV78" s="253"/>
      <c r="BHW78" s="253"/>
      <c r="BHX78" s="253"/>
      <c r="BHY78" s="253">
        <f t="shared" si="365"/>
        <v>0</v>
      </c>
      <c r="BHZ78" s="253"/>
      <c r="BIA78" s="253"/>
      <c r="BIB78" s="253"/>
      <c r="BIC78" s="253"/>
      <c r="BID78" s="253"/>
      <c r="BIE78" s="253">
        <f t="shared" si="366"/>
        <v>0</v>
      </c>
      <c r="BIF78" s="253"/>
      <c r="BIG78" s="253">
        <f t="shared" si="367"/>
        <v>0</v>
      </c>
      <c r="BIH78" s="253">
        <f t="shared" si="368"/>
        <v>0</v>
      </c>
      <c r="BII78" s="253"/>
      <c r="BIJ78" s="253"/>
      <c r="BIK78" s="253"/>
      <c r="BIL78" s="253"/>
      <c r="BIM78" s="253">
        <f t="shared" si="369"/>
        <v>0</v>
      </c>
      <c r="BIN78" s="253"/>
      <c r="BIO78" s="253"/>
      <c r="BIP78" s="253"/>
      <c r="BIQ78" s="253"/>
      <c r="BIR78" s="253"/>
      <c r="BIS78" s="253">
        <f t="shared" si="370"/>
        <v>0</v>
      </c>
      <c r="BIT78" s="253"/>
      <c r="BIU78" s="253"/>
      <c r="BIV78" s="253"/>
      <c r="BIW78" s="253"/>
      <c r="BIX78" s="253"/>
      <c r="BIY78" s="253">
        <f t="shared" si="371"/>
        <v>0</v>
      </c>
      <c r="BIZ78" s="253"/>
      <c r="BJA78" s="253"/>
      <c r="BJB78" s="253"/>
      <c r="BJC78" s="253"/>
      <c r="BJD78" s="253">
        <f t="shared" si="372"/>
        <v>0</v>
      </c>
      <c r="BJE78" s="253"/>
      <c r="BJF78" s="253"/>
      <c r="BJG78" s="253"/>
      <c r="BJH78" s="253"/>
      <c r="BJI78" s="253">
        <f t="shared" si="373"/>
        <v>0</v>
      </c>
      <c r="BJJ78" s="253">
        <f t="shared" si="374"/>
        <v>0</v>
      </c>
      <c r="BJK78" s="253">
        <f t="shared" si="277"/>
        <v>0</v>
      </c>
      <c r="BJL78" s="253"/>
      <c r="BJM78" s="253"/>
      <c r="BJN78" s="253"/>
      <c r="BJO78" s="253"/>
      <c r="BJP78" s="253"/>
      <c r="BJQ78" s="253">
        <f t="shared" si="375"/>
        <v>0</v>
      </c>
      <c r="BJR78" s="253"/>
      <c r="BJS78" s="253"/>
      <c r="BJT78" s="253"/>
      <c r="BJU78" s="253"/>
      <c r="BJV78" s="253"/>
      <c r="BJW78" s="253">
        <f t="shared" si="376"/>
        <v>0</v>
      </c>
      <c r="BJX78" s="253"/>
      <c r="BJY78" s="253"/>
      <c r="BJZ78" s="253"/>
      <c r="BKA78" s="253"/>
      <c r="BKB78" s="253">
        <f t="shared" si="377"/>
        <v>0</v>
      </c>
      <c r="BKC78" s="253"/>
      <c r="BKD78" s="253"/>
      <c r="BKE78" s="253"/>
      <c r="BKF78" s="253"/>
      <c r="BKG78" s="253"/>
      <c r="BKH78" s="253">
        <f t="shared" si="378"/>
        <v>0</v>
      </c>
      <c r="BKI78" s="253">
        <f t="shared" si="379"/>
        <v>0</v>
      </c>
      <c r="BKJ78" s="253"/>
      <c r="BKK78" s="253"/>
      <c r="BKL78" s="253"/>
      <c r="BKM78" s="253"/>
      <c r="BKN78" s="253"/>
      <c r="BKO78" s="253">
        <f t="shared" si="380"/>
        <v>0</v>
      </c>
      <c r="BKP78" s="253"/>
      <c r="BKQ78" s="253"/>
      <c r="BKR78" s="253"/>
      <c r="BKS78" s="253"/>
      <c r="BKT78" s="253"/>
      <c r="BKU78" s="253">
        <f t="shared" si="381"/>
        <v>0</v>
      </c>
      <c r="BKV78" s="253"/>
      <c r="BKW78" s="253"/>
      <c r="BKX78" s="253"/>
      <c r="BKY78" s="253">
        <f t="shared" si="382"/>
        <v>0</v>
      </c>
      <c r="BKZ78" s="253"/>
      <c r="BLA78" s="253"/>
      <c r="BLB78" s="253"/>
      <c r="BLC78" s="253"/>
      <c r="BLD78" s="253"/>
      <c r="BLE78" s="253">
        <f t="shared" si="383"/>
        <v>0</v>
      </c>
      <c r="BLF78" s="196">
        <f t="shared" si="384"/>
        <v>0</v>
      </c>
      <c r="BLG78" s="253"/>
      <c r="BLH78" s="253"/>
      <c r="BLI78" s="253"/>
      <c r="BLJ78" s="253"/>
      <c r="BLK78" s="253"/>
      <c r="BLL78" s="253">
        <f t="shared" si="385"/>
        <v>0</v>
      </c>
      <c r="BLM78" s="253"/>
      <c r="BLN78" s="253"/>
      <c r="BLO78" s="253"/>
      <c r="BLP78" s="253"/>
      <c r="BLQ78" s="253"/>
      <c r="BLR78" s="196">
        <f t="shared" si="386"/>
        <v>0</v>
      </c>
      <c r="BLS78" s="253"/>
      <c r="BLT78" s="253"/>
      <c r="BLU78" s="253"/>
      <c r="BLV78" s="253"/>
      <c r="BLW78" s="253"/>
      <c r="BLX78" s="196">
        <f t="shared" si="278"/>
        <v>0</v>
      </c>
      <c r="BLY78" s="253"/>
      <c r="BLZ78" s="253"/>
      <c r="BMA78" s="253"/>
      <c r="BMB78" s="253"/>
      <c r="BMC78" s="253"/>
      <c r="BMD78" s="196">
        <f t="shared" si="387"/>
        <v>0</v>
      </c>
      <c r="BME78" s="253"/>
      <c r="BMF78" s="253"/>
      <c r="BMG78" s="253"/>
      <c r="BMH78" s="196">
        <f t="shared" si="388"/>
        <v>0</v>
      </c>
      <c r="BMI78" s="196">
        <f t="shared" si="389"/>
        <v>0</v>
      </c>
      <c r="BMJ78" s="253"/>
      <c r="BMK78" s="196">
        <f t="shared" si="390"/>
        <v>0</v>
      </c>
      <c r="BML78" s="253"/>
      <c r="BMM78" s="253"/>
      <c r="BMN78" s="253"/>
      <c r="BMO78" s="253"/>
      <c r="BMP78" s="253"/>
      <c r="BMQ78" s="196">
        <f t="shared" si="391"/>
        <v>0</v>
      </c>
      <c r="BMR78" s="253"/>
      <c r="BMS78" s="253"/>
      <c r="BMT78" s="253"/>
      <c r="BMU78" s="253"/>
      <c r="BMV78" s="253"/>
      <c r="BMW78" s="196">
        <f t="shared" si="392"/>
        <v>0</v>
      </c>
      <c r="BMX78" s="253"/>
      <c r="BMY78" s="253"/>
      <c r="BMZ78" s="253"/>
      <c r="BNA78" s="253"/>
      <c r="BNB78" s="253"/>
      <c r="BNC78" s="196">
        <f t="shared" si="393"/>
        <v>0</v>
      </c>
      <c r="BND78" s="253"/>
      <c r="BNE78" s="253"/>
      <c r="BNF78" s="253"/>
      <c r="BNG78" s="253"/>
      <c r="BNH78" s="253"/>
      <c r="BNI78" s="196">
        <f t="shared" si="394"/>
        <v>0</v>
      </c>
      <c r="BNJ78" s="196">
        <f t="shared" si="395"/>
        <v>0</v>
      </c>
      <c r="BNK78" s="253"/>
      <c r="BNL78" s="253"/>
      <c r="BNM78" s="253"/>
      <c r="BNN78" s="253"/>
      <c r="BNO78" s="253"/>
      <c r="BNP78" s="196">
        <f t="shared" si="396"/>
        <v>0</v>
      </c>
      <c r="BNQ78" s="253"/>
      <c r="BNR78" s="253"/>
      <c r="BNS78" s="253"/>
      <c r="BNT78" s="253"/>
      <c r="BNU78" s="253"/>
      <c r="BNV78" s="196">
        <f t="shared" si="397"/>
        <v>0</v>
      </c>
      <c r="BNW78" s="253"/>
      <c r="BNX78" s="253"/>
      <c r="BNY78" s="253"/>
      <c r="BNZ78" s="253"/>
      <c r="BOA78" s="253"/>
      <c r="BOB78" s="196">
        <f t="shared" si="398"/>
        <v>0</v>
      </c>
      <c r="BOC78" s="253"/>
      <c r="BOD78" s="253"/>
      <c r="BOE78" s="253"/>
      <c r="BOF78" s="253"/>
      <c r="BOG78" s="253"/>
      <c r="BOH78" s="196">
        <f t="shared" si="399"/>
        <v>0</v>
      </c>
      <c r="BOI78" s="253"/>
      <c r="BOJ78" s="196">
        <f t="shared" si="400"/>
        <v>0</v>
      </c>
      <c r="BOK78" s="196">
        <f t="shared" si="401"/>
        <v>0</v>
      </c>
      <c r="BOL78" s="253"/>
      <c r="BOM78" s="253"/>
      <c r="BON78" s="253"/>
      <c r="BOO78" s="196">
        <f t="shared" si="279"/>
        <v>0</v>
      </c>
      <c r="BOP78" s="196"/>
      <c r="BOQ78" s="196"/>
      <c r="BOR78" s="196"/>
      <c r="BOS78" s="196"/>
      <c r="BOT78" s="196"/>
      <c r="BOU78" s="196">
        <f t="shared" si="402"/>
        <v>0</v>
      </c>
      <c r="BOV78" s="196"/>
      <c r="BOW78" s="196"/>
      <c r="BOX78" s="196"/>
      <c r="BOY78" s="196"/>
      <c r="BOZ78" s="196"/>
      <c r="BPA78" s="196"/>
      <c r="BPB78" s="196">
        <f t="shared" si="403"/>
        <v>0</v>
      </c>
      <c r="BPC78" s="196"/>
      <c r="BPD78" s="196"/>
      <c r="BPE78" s="196"/>
      <c r="BPF78" s="196"/>
      <c r="BPG78" s="196">
        <f t="shared" si="404"/>
        <v>0</v>
      </c>
      <c r="BPH78" s="196"/>
      <c r="BPI78" s="196"/>
      <c r="BPJ78" s="196"/>
      <c r="BPK78" s="196">
        <f t="shared" si="405"/>
        <v>0</v>
      </c>
      <c r="BPL78" s="196">
        <f t="shared" si="406"/>
        <v>0</v>
      </c>
      <c r="BPM78" s="196"/>
      <c r="BPN78" s="196"/>
      <c r="BPO78" s="196">
        <f t="shared" si="407"/>
        <v>0</v>
      </c>
      <c r="BPP78" s="196"/>
      <c r="BPQ78" s="196"/>
      <c r="BPR78" s="196"/>
      <c r="BPS78" s="196"/>
      <c r="BPT78" s="196"/>
      <c r="BPU78" s="196">
        <f t="shared" si="408"/>
        <v>0</v>
      </c>
      <c r="BPV78" s="196"/>
      <c r="BPW78" s="196"/>
      <c r="BPX78" s="196"/>
      <c r="BPY78" s="196"/>
      <c r="BPZ78" s="196">
        <f t="shared" si="280"/>
        <v>0</v>
      </c>
      <c r="BQA78" s="196"/>
      <c r="BQB78" s="196"/>
      <c r="BQC78" s="196">
        <v>12.06738618</v>
      </c>
      <c r="BQD78" s="196"/>
      <c r="BQE78" s="196"/>
      <c r="BQF78" s="196">
        <f t="shared" si="409"/>
        <v>12.06738618</v>
      </c>
      <c r="BQG78" s="196"/>
      <c r="BQH78" s="196"/>
      <c r="BQI78" s="196"/>
      <c r="BQJ78" s="196"/>
      <c r="BQK78" s="196"/>
      <c r="BQL78" s="196">
        <f t="shared" si="410"/>
        <v>0</v>
      </c>
      <c r="BQM78" s="196">
        <f t="shared" si="281"/>
        <v>12.06738618</v>
      </c>
      <c r="BQN78" s="196"/>
      <c r="BQO78" s="196"/>
      <c r="BQP78" s="196"/>
      <c r="BQQ78" s="196"/>
      <c r="BQR78" s="196">
        <f t="shared" si="411"/>
        <v>0</v>
      </c>
      <c r="BQS78" s="196"/>
      <c r="BQT78" s="196"/>
      <c r="BQU78" s="196"/>
      <c r="BQV78" s="196"/>
      <c r="BQW78" s="196"/>
      <c r="BQX78" s="196">
        <f t="shared" si="412"/>
        <v>0</v>
      </c>
      <c r="BQY78" s="196"/>
      <c r="BQZ78" s="196"/>
      <c r="BRA78" s="196"/>
      <c r="BRB78" s="196"/>
      <c r="BRC78" s="196"/>
      <c r="BRD78" s="196">
        <f t="shared" si="413"/>
        <v>0</v>
      </c>
      <c r="BRE78" s="196"/>
      <c r="BRF78" s="196"/>
      <c r="BRG78" s="196"/>
      <c r="BRH78" s="196"/>
      <c r="BRI78" s="196"/>
      <c r="BRJ78" s="196">
        <f t="shared" si="414"/>
        <v>0</v>
      </c>
      <c r="BRK78" s="196"/>
      <c r="BRL78" s="196"/>
      <c r="BRM78" s="196">
        <f t="shared" si="415"/>
        <v>0</v>
      </c>
      <c r="BRN78" s="196">
        <f t="shared" si="262"/>
        <v>0</v>
      </c>
      <c r="BRO78" s="196"/>
      <c r="BRP78" s="196"/>
      <c r="BRQ78" s="196"/>
      <c r="BRR78" s="196">
        <f t="shared" si="416"/>
        <v>0</v>
      </c>
      <c r="BRS78" s="196"/>
      <c r="BRT78" s="196"/>
      <c r="BRU78" s="196"/>
      <c r="BRV78" s="196"/>
      <c r="BRW78" s="196"/>
      <c r="BRX78" s="196">
        <f t="shared" si="417"/>
        <v>0</v>
      </c>
      <c r="BRY78" s="196"/>
      <c r="BRZ78" s="196"/>
      <c r="BSA78" s="196"/>
      <c r="BSB78" s="196"/>
      <c r="BSC78" s="196"/>
      <c r="BSD78" s="196">
        <f t="shared" si="418"/>
        <v>0</v>
      </c>
      <c r="BSE78" s="196"/>
      <c r="BSF78" s="196"/>
      <c r="BSG78" s="196"/>
      <c r="BSH78" s="196"/>
      <c r="BSI78" s="196"/>
      <c r="BSJ78" s="196">
        <f t="shared" si="419"/>
        <v>0</v>
      </c>
      <c r="BSK78" s="196"/>
      <c r="BSL78" s="196"/>
      <c r="BSM78" s="196"/>
      <c r="BSN78" s="196"/>
      <c r="BSO78" s="196">
        <f t="shared" si="420"/>
        <v>0</v>
      </c>
      <c r="BSP78" s="196">
        <f t="shared" si="421"/>
        <v>0</v>
      </c>
      <c r="BSQ78" s="196"/>
      <c r="BSR78" s="196">
        <f t="shared" si="422"/>
        <v>0</v>
      </c>
      <c r="BSS78" s="196"/>
      <c r="BST78" s="196"/>
      <c r="BSU78" s="196"/>
      <c r="BSV78" s="196"/>
      <c r="BSW78" s="196"/>
      <c r="BSX78" s="196">
        <f t="shared" si="423"/>
        <v>0</v>
      </c>
      <c r="BSY78" s="196"/>
      <c r="BSZ78" s="196"/>
      <c r="BTA78" s="196"/>
      <c r="BTB78" s="196"/>
      <c r="BTC78" s="196"/>
      <c r="BTD78" s="196">
        <f t="shared" si="424"/>
        <v>0</v>
      </c>
      <c r="BTE78" s="196"/>
      <c r="BTF78" s="196"/>
      <c r="BTG78" s="196"/>
      <c r="BTH78" s="196"/>
      <c r="BTI78" s="196"/>
      <c r="BTJ78" s="196">
        <f t="shared" si="425"/>
        <v>0</v>
      </c>
      <c r="BTK78" s="196"/>
      <c r="BTL78" s="196"/>
      <c r="BTM78" s="196"/>
      <c r="BTN78" s="196"/>
      <c r="BTO78" s="196"/>
      <c r="BTP78" s="196">
        <f t="shared" si="426"/>
        <v>0</v>
      </c>
      <c r="BTQ78" s="196">
        <f t="shared" si="427"/>
        <v>0</v>
      </c>
      <c r="BTR78" s="196"/>
      <c r="BTS78" s="196"/>
      <c r="BTT78" s="196"/>
      <c r="BTU78" s="196"/>
      <c r="BTV78" s="196">
        <f t="shared" si="428"/>
        <v>0</v>
      </c>
      <c r="BTW78" s="196"/>
      <c r="BTX78" s="196"/>
      <c r="BTY78" s="196"/>
      <c r="BTZ78" s="196"/>
      <c r="BUA78" s="196"/>
      <c r="BUB78" s="196">
        <f t="shared" si="429"/>
        <v>0</v>
      </c>
      <c r="BUC78" s="196"/>
      <c r="BUD78" s="196"/>
      <c r="BUE78" s="196"/>
      <c r="BUF78" s="196"/>
      <c r="BUG78" s="196"/>
      <c r="BUH78" s="196">
        <f t="shared" si="430"/>
        <v>0</v>
      </c>
      <c r="BUI78" s="196"/>
      <c r="BUJ78" s="196"/>
      <c r="BUK78" s="196"/>
      <c r="BUL78" s="196"/>
      <c r="BUM78" s="196"/>
      <c r="BUN78" s="196">
        <f t="shared" si="431"/>
        <v>0</v>
      </c>
      <c r="BUO78" s="196"/>
      <c r="BUP78" s="196"/>
      <c r="BUQ78" s="196">
        <f t="shared" si="432"/>
        <v>0</v>
      </c>
      <c r="BUR78" s="196">
        <f t="shared" si="433"/>
        <v>0</v>
      </c>
      <c r="BUS78" s="196"/>
      <c r="BUT78" s="196"/>
      <c r="BUU78" s="196"/>
      <c r="BUV78" s="196">
        <f t="shared" si="434"/>
        <v>0</v>
      </c>
      <c r="BUW78" s="196"/>
      <c r="BUX78" s="196"/>
      <c r="BUY78" s="196"/>
      <c r="BUZ78" s="196"/>
      <c r="BVA78" s="196"/>
      <c r="BVB78" s="196">
        <f t="shared" si="435"/>
        <v>0</v>
      </c>
      <c r="BVC78" s="196"/>
      <c r="BVD78" s="196"/>
      <c r="BVE78" s="196"/>
      <c r="BVF78" s="196"/>
      <c r="BVG78" s="196"/>
      <c r="BVH78" s="196">
        <f t="shared" si="436"/>
        <v>0</v>
      </c>
      <c r="BVI78" s="196"/>
      <c r="BVJ78" s="196"/>
      <c r="BVK78" s="196"/>
      <c r="BVL78" s="196"/>
      <c r="BVM78" s="196"/>
      <c r="BVN78" s="196">
        <f t="shared" si="437"/>
        <v>0</v>
      </c>
      <c r="BVO78" s="196"/>
      <c r="BVP78" s="196"/>
      <c r="BVQ78" s="196"/>
      <c r="BVR78" s="196"/>
      <c r="BVS78" s="196"/>
      <c r="BVT78" s="196">
        <f t="shared" si="438"/>
        <v>0</v>
      </c>
      <c r="BVU78" s="196">
        <f t="shared" si="439"/>
        <v>0</v>
      </c>
      <c r="BVV78" s="196">
        <f t="shared" si="282"/>
        <v>12.06738618</v>
      </c>
      <c r="BVW78" s="196"/>
      <c r="BVX78" s="196"/>
      <c r="BVY78" s="196"/>
      <c r="BVZ78" s="196"/>
      <c r="BWA78" s="196"/>
      <c r="BWB78" s="196">
        <f t="shared" si="283"/>
        <v>0</v>
      </c>
      <c r="BWC78" s="196"/>
      <c r="BWD78" s="196"/>
      <c r="BWE78" s="196"/>
      <c r="BWF78" s="196"/>
      <c r="BWG78" s="196"/>
      <c r="BWH78" s="196">
        <f t="shared" si="440"/>
        <v>0</v>
      </c>
      <c r="BWI78" s="196"/>
      <c r="BWJ78" s="196"/>
      <c r="BWK78" s="196"/>
      <c r="BWL78" s="196"/>
      <c r="BWM78" s="196"/>
      <c r="BWN78" s="196">
        <f t="shared" si="441"/>
        <v>0</v>
      </c>
      <c r="BWO78" s="196"/>
      <c r="BWP78" s="196"/>
      <c r="BWQ78" s="196"/>
      <c r="BWR78" s="196"/>
      <c r="BWS78" s="196"/>
      <c r="BWT78" s="196">
        <f t="shared" si="442"/>
        <v>0</v>
      </c>
      <c r="BWU78" s="196"/>
      <c r="BWV78" s="196">
        <f t="shared" si="284"/>
        <v>0</v>
      </c>
      <c r="BWW78" s="196">
        <f t="shared" si="285"/>
        <v>0</v>
      </c>
      <c r="BWX78" s="196"/>
      <c r="BWY78" s="196"/>
      <c r="BWZ78" s="196"/>
      <c r="BXA78" s="196"/>
      <c r="BXB78" s="196">
        <f t="shared" si="443"/>
        <v>0</v>
      </c>
      <c r="BXC78" s="196"/>
      <c r="BXD78" s="196"/>
      <c r="BXE78" s="196"/>
      <c r="BXF78" s="196"/>
      <c r="BXG78" s="196"/>
      <c r="BXH78" s="196">
        <f t="shared" si="444"/>
        <v>0</v>
      </c>
      <c r="BXI78" s="196"/>
      <c r="BXJ78" s="196"/>
      <c r="BXK78" s="196"/>
      <c r="BXL78" s="196"/>
      <c r="BXM78" s="196"/>
      <c r="BXN78" s="196">
        <f t="shared" si="445"/>
        <v>0</v>
      </c>
      <c r="BXO78" s="196"/>
      <c r="BXP78" s="196"/>
      <c r="BXQ78" s="196"/>
      <c r="BXR78" s="196"/>
      <c r="BXS78" s="196"/>
      <c r="BXT78" s="196">
        <f t="shared" si="446"/>
        <v>0</v>
      </c>
      <c r="BXU78" s="196">
        <f t="shared" si="447"/>
        <v>0</v>
      </c>
      <c r="BXV78" s="196"/>
      <c r="BXW78" s="196"/>
      <c r="BXX78" s="196"/>
      <c r="BXY78" s="196">
        <f t="shared" si="448"/>
        <v>0</v>
      </c>
      <c r="BXZ78" s="196"/>
      <c r="BYA78" s="196"/>
      <c r="BYB78" s="196"/>
      <c r="BYC78" s="196"/>
      <c r="BYD78" s="196"/>
      <c r="BYE78" s="196">
        <f t="shared" si="449"/>
        <v>0</v>
      </c>
      <c r="BYF78" s="196"/>
      <c r="BYG78" s="196"/>
      <c r="BYH78" s="196"/>
      <c r="BYI78" s="196"/>
      <c r="BYJ78" s="196"/>
      <c r="BYK78" s="196">
        <f t="shared" si="450"/>
        <v>0</v>
      </c>
      <c r="BYL78" s="196"/>
      <c r="BYM78" s="196"/>
      <c r="BYN78" s="196"/>
      <c r="BYO78" s="196"/>
      <c r="BYP78" s="196"/>
      <c r="BYQ78" s="196">
        <f t="shared" si="451"/>
        <v>0</v>
      </c>
      <c r="BYR78" s="196"/>
      <c r="BYS78" s="196"/>
      <c r="BYT78" s="196"/>
      <c r="BYU78" s="196"/>
      <c r="BYV78" s="196">
        <f t="shared" si="452"/>
        <v>0</v>
      </c>
      <c r="BYW78" s="196">
        <f t="shared" si="453"/>
        <v>0</v>
      </c>
      <c r="BYX78" s="196"/>
      <c r="BYY78" s="196">
        <f t="shared" si="454"/>
        <v>0</v>
      </c>
      <c r="BYZ78" s="196"/>
      <c r="BZA78" s="196"/>
      <c r="BZB78" s="196"/>
      <c r="BZC78" s="196"/>
      <c r="BZD78" s="196"/>
      <c r="BZE78" s="196">
        <f t="shared" si="455"/>
        <v>0</v>
      </c>
      <c r="BZF78" s="196"/>
      <c r="BZG78" s="196"/>
      <c r="BZH78" s="196"/>
      <c r="BZI78" s="196"/>
      <c r="BZJ78" s="196">
        <f t="shared" si="456"/>
        <v>0</v>
      </c>
      <c r="BZK78" s="196"/>
      <c r="BZL78" s="196"/>
      <c r="BZM78" s="196"/>
      <c r="BZN78" s="196"/>
      <c r="BZO78" s="196"/>
      <c r="BZP78" s="196">
        <f t="shared" si="457"/>
        <v>0</v>
      </c>
      <c r="BZQ78" s="196">
        <f t="shared" si="458"/>
        <v>0</v>
      </c>
      <c r="BZR78" s="196">
        <f t="shared" si="459"/>
        <v>0</v>
      </c>
      <c r="BZS78" s="197"/>
      <c r="BZT78" s="197"/>
      <c r="BZU78" s="197"/>
      <c r="BZV78" s="197"/>
      <c r="BZW78" s="197"/>
      <c r="BZX78" s="197"/>
      <c r="BZY78" s="197"/>
      <c r="BZZ78" s="197"/>
      <c r="CAA78" s="197"/>
      <c r="CAB78" s="197"/>
      <c r="CAC78" s="197"/>
      <c r="CAD78" s="197"/>
      <c r="CAE78" s="197"/>
      <c r="CAF78" s="197"/>
      <c r="CAG78" s="197"/>
      <c r="CAH78" s="197"/>
      <c r="CAI78" s="197"/>
      <c r="CAJ78" s="197"/>
      <c r="CAK78" s="197"/>
      <c r="CAL78" s="197"/>
      <c r="CAM78" s="197"/>
      <c r="CAN78" s="197"/>
      <c r="CAO78" s="197"/>
      <c r="CAP78" s="197"/>
      <c r="CAQ78" s="197"/>
      <c r="CAR78" s="197"/>
      <c r="CAS78" s="197"/>
      <c r="CAT78" s="197"/>
      <c r="CAU78" s="197"/>
      <c r="CAV78" s="197"/>
      <c r="CAW78" s="197"/>
      <c r="CAX78" s="197"/>
      <c r="CAY78" s="197"/>
      <c r="CAZ78" s="197"/>
      <c r="CBA78" s="197"/>
      <c r="CBB78" s="197"/>
      <c r="CBC78" s="197"/>
      <c r="CBD78" s="197"/>
      <c r="CBE78" s="197"/>
      <c r="CBF78" s="197"/>
      <c r="CBG78" s="197"/>
      <c r="CBH78" s="197"/>
      <c r="CBI78" s="197"/>
      <c r="CBJ78" s="197"/>
      <c r="CBK78" s="197"/>
      <c r="CBL78" s="197"/>
      <c r="CBM78" s="197"/>
      <c r="CBN78" s="197"/>
      <c r="CBO78" s="197"/>
      <c r="CBP78" s="197"/>
      <c r="CBQ78" s="197"/>
      <c r="CBR78" s="197"/>
      <c r="CBS78" s="197"/>
      <c r="CBT78" s="197"/>
      <c r="CBU78" s="197"/>
      <c r="CBV78" s="197"/>
      <c r="CBW78" s="197"/>
      <c r="CBX78" s="197"/>
      <c r="CBY78" s="197"/>
      <c r="CBZ78" s="197"/>
      <c r="CCA78" s="197"/>
      <c r="CCB78" s="197"/>
      <c r="CCC78" s="197"/>
      <c r="CCD78" s="197"/>
      <c r="CCE78" s="197"/>
      <c r="CCF78" s="197"/>
      <c r="CCG78" s="197"/>
      <c r="CCH78" s="197"/>
      <c r="CCI78" s="197"/>
      <c r="CCJ78" s="197"/>
      <c r="CCK78" s="197"/>
      <c r="CCL78" s="197"/>
      <c r="CCM78" s="197"/>
      <c r="CCN78" s="197"/>
      <c r="CCO78" s="197"/>
      <c r="CCP78" s="197"/>
      <c r="CCQ78" s="197"/>
      <c r="CCR78" s="198"/>
      <c r="CCS78" s="198">
        <f t="shared" si="286"/>
        <v>0</v>
      </c>
      <c r="CCT78" s="199"/>
    </row>
    <row r="79" spans="1:2130" s="200" customFormat="1" outlineLevel="1" x14ac:dyDescent="0.2">
      <c r="A79" s="195" t="s">
        <v>63</v>
      </c>
      <c r="B79" s="195">
        <v>332.51581278000003</v>
      </c>
      <c r="C79" s="195">
        <v>212.73897851999999</v>
      </c>
      <c r="D79" s="195">
        <v>146.17083183999998</v>
      </c>
      <c r="E79" s="195">
        <v>205.00882315999999</v>
      </c>
      <c r="F79" s="195">
        <v>366.69321100000002</v>
      </c>
      <c r="G79" s="195">
        <v>232.64083299999996</v>
      </c>
      <c r="H79" s="195">
        <v>215.71334999999996</v>
      </c>
      <c r="I79" s="195">
        <v>166.59234455000001</v>
      </c>
      <c r="J79" s="195">
        <v>414.66796441999998</v>
      </c>
      <c r="K79" s="195">
        <v>243.04082400000001</v>
      </c>
      <c r="L79" s="195">
        <v>372.20985000000007</v>
      </c>
      <c r="M79" s="195">
        <v>294.13246399999997</v>
      </c>
      <c r="N79" s="195">
        <v>688.87993300000005</v>
      </c>
      <c r="O79" s="195">
        <v>3567.8882167300003</v>
      </c>
      <c r="P79" s="195">
        <v>32.5</v>
      </c>
      <c r="Q79" s="195">
        <v>18.600000000000001</v>
      </c>
      <c r="R79" s="195">
        <v>16.2</v>
      </c>
      <c r="S79" s="195">
        <v>16.7</v>
      </c>
      <c r="T79" s="195">
        <v>32</v>
      </c>
      <c r="U79" s="195">
        <v>116.00000000000001</v>
      </c>
      <c r="V79" s="195">
        <v>13.399999999999999</v>
      </c>
      <c r="W79" s="195">
        <v>27.596753</v>
      </c>
      <c r="X79" s="195">
        <v>34.1</v>
      </c>
      <c r="Y79" s="195">
        <v>10.4</v>
      </c>
      <c r="Z79" s="195">
        <v>8.3000000000000007</v>
      </c>
      <c r="AA79" s="195">
        <v>93.79675300000001</v>
      </c>
      <c r="AB79" s="195">
        <v>12</v>
      </c>
      <c r="AC79" s="195">
        <v>25.016338749999999</v>
      </c>
      <c r="AD79" s="195">
        <v>32</v>
      </c>
      <c r="AE79" s="195">
        <v>8.5</v>
      </c>
      <c r="AF79" s="195">
        <v>77.516338750000003</v>
      </c>
      <c r="AG79" s="195">
        <v>46.1</v>
      </c>
      <c r="AH79" s="195">
        <v>21.5</v>
      </c>
      <c r="AI79" s="195">
        <v>21.2</v>
      </c>
      <c r="AJ79" s="195">
        <v>34.5</v>
      </c>
      <c r="AK79" s="195">
        <v>42</v>
      </c>
      <c r="AL79" s="195">
        <v>165.29999999999998</v>
      </c>
      <c r="AM79" s="195">
        <v>452.61309175000002</v>
      </c>
      <c r="AN79" s="195">
        <v>23.2</v>
      </c>
      <c r="AO79" s="195">
        <v>58</v>
      </c>
      <c r="AP79" s="195">
        <v>25.8</v>
      </c>
      <c r="AQ79" s="195">
        <v>36.1</v>
      </c>
      <c r="AR79" s="195">
        <v>17.7</v>
      </c>
      <c r="AS79" s="195">
        <v>160.80000000000001</v>
      </c>
      <c r="AT79" s="195">
        <v>18.100000000000001</v>
      </c>
      <c r="AU79" s="195">
        <v>32.5</v>
      </c>
      <c r="AV79" s="195">
        <v>5.2</v>
      </c>
      <c r="AW79" s="195">
        <v>55.800000000000004</v>
      </c>
      <c r="AX79" s="195">
        <v>1.7</v>
      </c>
      <c r="AY79" s="195">
        <v>28.946609000000002</v>
      </c>
      <c r="AZ79" s="195">
        <v>12</v>
      </c>
      <c r="BA79" s="195">
        <v>14.2</v>
      </c>
      <c r="BB79" s="195">
        <v>30.8</v>
      </c>
      <c r="BC79" s="195">
        <v>87.646608999999998</v>
      </c>
      <c r="BD79" s="195">
        <v>9.5</v>
      </c>
      <c r="BE79" s="195">
        <v>16.795464000000003</v>
      </c>
      <c r="BF79" s="195">
        <v>11</v>
      </c>
      <c r="BG79" s="195">
        <v>12.7</v>
      </c>
      <c r="BH79" s="195">
        <v>21.8</v>
      </c>
      <c r="BI79" s="195">
        <v>71.79546400000001</v>
      </c>
      <c r="BJ79" s="195">
        <v>16.600000000000001</v>
      </c>
      <c r="BK79" s="195">
        <v>16.600000000000001</v>
      </c>
      <c r="BL79" s="195">
        <v>392.64207300000004</v>
      </c>
      <c r="BM79" s="195">
        <v>11.295278</v>
      </c>
      <c r="BN79" s="195">
        <v>15.7</v>
      </c>
      <c r="BO79" s="195">
        <v>26.3</v>
      </c>
      <c r="BP79" s="195">
        <v>25.82</v>
      </c>
      <c r="BQ79" s="195">
        <v>79.115277999999989</v>
      </c>
      <c r="BR79" s="195">
        <v>24.900000000000002</v>
      </c>
      <c r="BS79" s="195">
        <v>65.832957999999991</v>
      </c>
      <c r="BT79" s="195">
        <v>6.8599999999999994</v>
      </c>
      <c r="BU79" s="195">
        <v>17.600000000000001</v>
      </c>
      <c r="BV79" s="195">
        <v>10.6</v>
      </c>
      <c r="BW79" s="195">
        <v>125.792958</v>
      </c>
      <c r="BX79" s="195">
        <v>11</v>
      </c>
      <c r="BY79" s="195">
        <v>63.303678000000005</v>
      </c>
      <c r="BZ79" s="195">
        <v>47.1</v>
      </c>
      <c r="CA79" s="195">
        <v>39.700000000000003</v>
      </c>
      <c r="CB79" s="195">
        <v>6</v>
      </c>
      <c r="CC79" s="195">
        <v>167.103678</v>
      </c>
      <c r="CD79" s="195">
        <v>14.3</v>
      </c>
      <c r="CE79" s="195">
        <v>16.5</v>
      </c>
      <c r="CF79" s="195">
        <v>16</v>
      </c>
      <c r="CG79" s="195">
        <v>13.719999999999999</v>
      </c>
      <c r="CH79" s="195">
        <v>60.519999999999996</v>
      </c>
      <c r="CI79" s="195">
        <v>10.8</v>
      </c>
      <c r="CJ79" s="195">
        <v>19</v>
      </c>
      <c r="CK79" s="195">
        <v>24.1</v>
      </c>
      <c r="CL79" s="195">
        <v>46.2</v>
      </c>
      <c r="CM79" s="195">
        <v>100.10000000000001</v>
      </c>
      <c r="CN79" s="195">
        <v>532.63191400000005</v>
      </c>
      <c r="CO79" s="195">
        <v>3.1</v>
      </c>
      <c r="CP79" s="195">
        <v>3.1</v>
      </c>
      <c r="CQ79" s="195">
        <v>21.3</v>
      </c>
      <c r="CR79" s="195">
        <v>38.895181999999998</v>
      </c>
      <c r="CS79" s="195">
        <v>5</v>
      </c>
      <c r="CT79" s="195">
        <v>14</v>
      </c>
      <c r="CU79" s="195">
        <v>73.7</v>
      </c>
      <c r="CV79" s="195">
        <v>152.89518200000001</v>
      </c>
      <c r="CW79" s="195">
        <v>17.5</v>
      </c>
      <c r="CX79" s="195">
        <v>2.6</v>
      </c>
      <c r="CY79" s="195">
        <v>19.2</v>
      </c>
      <c r="CZ79" s="195">
        <v>6.5</v>
      </c>
      <c r="DA79" s="195">
        <v>16.850000000000001</v>
      </c>
      <c r="DB79" s="195">
        <v>62.650000000000006</v>
      </c>
      <c r="DC79" s="195">
        <v>13.5</v>
      </c>
      <c r="DD79" s="195">
        <v>96.608328999999998</v>
      </c>
      <c r="DE79" s="195">
        <v>8.5</v>
      </c>
      <c r="DF79" s="195">
        <v>11.4</v>
      </c>
      <c r="DG79" s="195">
        <v>3.5</v>
      </c>
      <c r="DH79" s="195">
        <v>133.508329</v>
      </c>
      <c r="DI79" s="195">
        <v>19.100000000000001</v>
      </c>
      <c r="DJ79" s="195">
        <v>19.013192</v>
      </c>
      <c r="DK79" s="195">
        <v>2.8</v>
      </c>
      <c r="DL79" s="195">
        <v>0.93422386999999996</v>
      </c>
      <c r="DM79" s="195">
        <v>4.01</v>
      </c>
      <c r="DN79" s="195">
        <v>45.857415870000004</v>
      </c>
      <c r="DO79" s="195">
        <v>398.01092686999999</v>
      </c>
      <c r="DP79" s="195">
        <v>18.2</v>
      </c>
      <c r="DQ79" s="195">
        <v>26.301226</v>
      </c>
      <c r="DR79" s="195">
        <v>11.8</v>
      </c>
      <c r="DS79" s="195">
        <v>18.8</v>
      </c>
      <c r="DT79" s="195">
        <v>75.101225999999997</v>
      </c>
      <c r="DU79" s="195">
        <v>11.5</v>
      </c>
      <c r="DV79" s="195">
        <v>4.2282099999999998</v>
      </c>
      <c r="DW79" s="195">
        <v>8</v>
      </c>
      <c r="DX79" s="195">
        <v>11.5</v>
      </c>
      <c r="DY79" s="195">
        <v>15.8</v>
      </c>
      <c r="DZ79" s="195">
        <v>51.028210000000001</v>
      </c>
      <c r="EA79" s="195">
        <v>26</v>
      </c>
      <c r="EB79" s="195">
        <v>11.001064</v>
      </c>
      <c r="EC79" s="195">
        <v>5.6</v>
      </c>
      <c r="ED79" s="195">
        <v>18</v>
      </c>
      <c r="EE79" s="195">
        <v>10</v>
      </c>
      <c r="EF79" s="195">
        <v>70.601064000000008</v>
      </c>
      <c r="EG79" s="195">
        <v>14</v>
      </c>
      <c r="EH79" s="195">
        <v>131.581369</v>
      </c>
      <c r="EI79" s="195">
        <v>96</v>
      </c>
      <c r="EJ79" s="195">
        <v>3.5</v>
      </c>
      <c r="EK79" s="195">
        <v>245.081369</v>
      </c>
      <c r="EL79" s="195">
        <v>1</v>
      </c>
      <c r="EM79" s="195">
        <v>32.584862000000001</v>
      </c>
      <c r="EN79" s="195">
        <v>33.584862000000001</v>
      </c>
      <c r="EO79" s="195">
        <v>475.39673100000005</v>
      </c>
      <c r="EP79" s="195">
        <v>2.4</v>
      </c>
      <c r="EQ79" s="195">
        <v>5.7</v>
      </c>
      <c r="ER79" s="195">
        <v>18.599999999999998</v>
      </c>
      <c r="ES79" s="195">
        <v>26.699999999999996</v>
      </c>
      <c r="ET79" s="195">
        <v>35.4</v>
      </c>
      <c r="EU79" s="195">
        <v>26.239826999999998</v>
      </c>
      <c r="EV79" s="195">
        <v>9.3000000000000007</v>
      </c>
      <c r="EW79" s="195">
        <v>11.9</v>
      </c>
      <c r="EX79" s="195">
        <v>20</v>
      </c>
      <c r="EY79" s="195">
        <v>102.83982700000001</v>
      </c>
      <c r="EZ79" s="195">
        <v>2</v>
      </c>
      <c r="FA79" s="195">
        <v>6.7</v>
      </c>
      <c r="FB79" s="195">
        <v>8.8000000000000007</v>
      </c>
      <c r="FC79" s="195">
        <v>9.5</v>
      </c>
      <c r="FD79" s="195">
        <v>23.2</v>
      </c>
      <c r="FE79" s="195">
        <v>50.199999999999996</v>
      </c>
      <c r="FF79" s="195">
        <v>25.8</v>
      </c>
      <c r="FG79" s="195">
        <v>22.84759966</v>
      </c>
      <c r="FH79" s="195">
        <v>17.649999999999999</v>
      </c>
      <c r="FI79" s="195">
        <v>14.2</v>
      </c>
      <c r="FJ79" s="195">
        <v>80.497599660000006</v>
      </c>
      <c r="FK79" s="195">
        <v>92.7</v>
      </c>
      <c r="FL79" s="195">
        <v>105</v>
      </c>
      <c r="FM79" s="195">
        <v>7.1</v>
      </c>
      <c r="FN79" s="195">
        <v>25.3</v>
      </c>
      <c r="FO79" s="195">
        <v>230.1</v>
      </c>
      <c r="FP79" s="195">
        <v>490.33742665999989</v>
      </c>
      <c r="FQ79" s="195">
        <v>13.4</v>
      </c>
      <c r="FR79" s="195">
        <v>13.4</v>
      </c>
      <c r="FS79" s="195">
        <v>0.5</v>
      </c>
      <c r="FT79" s="195">
        <v>25.799999999999997</v>
      </c>
      <c r="FU79" s="195">
        <v>8.5015711300000003</v>
      </c>
      <c r="FV79" s="195">
        <v>17.600000000000001</v>
      </c>
      <c r="FW79" s="195">
        <v>20</v>
      </c>
      <c r="FX79" s="195">
        <v>72.401571130000008</v>
      </c>
      <c r="FY79" s="195">
        <v>13.7</v>
      </c>
      <c r="FZ79" s="195">
        <v>15.301133</v>
      </c>
      <c r="GA79" s="195">
        <v>15.7</v>
      </c>
      <c r="GB79" s="195">
        <v>3</v>
      </c>
      <c r="GC79" s="195">
        <v>20.5</v>
      </c>
      <c r="GD79" s="195">
        <v>68.201132999999999</v>
      </c>
      <c r="GE79" s="195">
        <v>6.1000000000000005</v>
      </c>
      <c r="GF79" s="195">
        <v>13.2</v>
      </c>
      <c r="GG79" s="195">
        <v>2.2999999999999998</v>
      </c>
      <c r="GH79" s="195">
        <v>4.2</v>
      </c>
      <c r="GI79" s="195">
        <v>11.2</v>
      </c>
      <c r="GJ79" s="195">
        <v>37</v>
      </c>
      <c r="GK79" s="195">
        <v>29</v>
      </c>
      <c r="GL79" s="195">
        <v>4</v>
      </c>
      <c r="GM79" s="195">
        <v>2.5</v>
      </c>
      <c r="GN79" s="195">
        <v>13</v>
      </c>
      <c r="GO79" s="195">
        <v>5.7</v>
      </c>
      <c r="GP79" s="195">
        <v>54.2</v>
      </c>
      <c r="GQ79" s="195">
        <v>245.20270412999994</v>
      </c>
      <c r="GR79" s="195">
        <v>19.7</v>
      </c>
      <c r="GS79" s="195">
        <v>17.399999999999999</v>
      </c>
      <c r="GT79" s="195">
        <v>4.5</v>
      </c>
      <c r="GU79" s="195">
        <v>5.1000000000000005</v>
      </c>
      <c r="GV79" s="195">
        <v>3.6</v>
      </c>
      <c r="GW79" s="195">
        <v>50.3</v>
      </c>
      <c r="GX79" s="195">
        <v>10.5</v>
      </c>
      <c r="GY79" s="195">
        <v>48.258578</v>
      </c>
      <c r="GZ79" s="195">
        <v>4.5999999999999996</v>
      </c>
      <c r="HA79" s="195">
        <v>4</v>
      </c>
      <c r="HB79" s="195">
        <v>6.5</v>
      </c>
      <c r="HC79" s="195">
        <v>73.858577999999994</v>
      </c>
      <c r="HD79" s="195">
        <v>14.2</v>
      </c>
      <c r="HE79" s="195">
        <v>8.5</v>
      </c>
      <c r="HF79" s="195">
        <v>6.5</v>
      </c>
      <c r="HG79" s="195">
        <v>8.4200316600000011</v>
      </c>
      <c r="HH79" s="195">
        <v>3.6</v>
      </c>
      <c r="HI79" s="195">
        <v>41.220031659999997</v>
      </c>
      <c r="HJ79" s="195">
        <v>13</v>
      </c>
      <c r="HK79" s="195"/>
      <c r="HL79" s="195">
        <v>3.5</v>
      </c>
      <c r="HM79" s="195">
        <v>13.2</v>
      </c>
      <c r="HN79" s="195">
        <v>8.6999999999999993</v>
      </c>
      <c r="HO79" s="195">
        <v>38.4</v>
      </c>
      <c r="HP79" s="195">
        <v>7</v>
      </c>
      <c r="HQ79" s="195">
        <v>7.6247690000000006</v>
      </c>
      <c r="HR79" s="195">
        <v>6</v>
      </c>
      <c r="HS79" s="195">
        <v>20.624769000000001</v>
      </c>
      <c r="HT79" s="195">
        <v>224.38334699999996</v>
      </c>
      <c r="HU79" s="195">
        <v>15.7</v>
      </c>
      <c r="HV79" s="195">
        <v>2.7</v>
      </c>
      <c r="HW79" s="195">
        <v>18.399999999999999</v>
      </c>
      <c r="HX79" s="195">
        <v>1</v>
      </c>
      <c r="HY79" s="195">
        <v>13.1</v>
      </c>
      <c r="HZ79" s="195">
        <v>12.2</v>
      </c>
      <c r="IA79" s="195">
        <v>1.6</v>
      </c>
      <c r="IB79" s="195">
        <v>14.8</v>
      </c>
      <c r="IC79" s="195">
        <v>42.699999999999996</v>
      </c>
      <c r="ID79" s="195">
        <v>6.62</v>
      </c>
      <c r="IE79" s="195">
        <v>17.093144000000002</v>
      </c>
      <c r="IF79" s="195">
        <v>10.199999999999999</v>
      </c>
      <c r="IG79" s="195">
        <v>4.0999999999999996</v>
      </c>
      <c r="IH79" s="195">
        <v>12.9</v>
      </c>
      <c r="II79" s="195">
        <v>50.913144000000003</v>
      </c>
      <c r="IJ79" s="195">
        <v>2.12</v>
      </c>
      <c r="IK79" s="195">
        <v>17.079293</v>
      </c>
      <c r="IL79" s="195">
        <v>13.9</v>
      </c>
      <c r="IM79" s="195">
        <v>5.9769237500000001</v>
      </c>
      <c r="IN79" s="195">
        <v>1.01278366</v>
      </c>
      <c r="IO79" s="195">
        <v>40.089000409999997</v>
      </c>
      <c r="IP79" s="195">
        <v>10.7</v>
      </c>
      <c r="IQ79" s="195">
        <v>9.6999999999999993</v>
      </c>
      <c r="IR79" s="195">
        <v>16.100000000000001</v>
      </c>
      <c r="IS79" s="195">
        <v>25</v>
      </c>
      <c r="IT79" s="195">
        <v>17</v>
      </c>
      <c r="IU79" s="195">
        <v>78.5</v>
      </c>
      <c r="IV79" s="195">
        <v>230.60214440999997</v>
      </c>
      <c r="IW79" s="195">
        <v>14.7</v>
      </c>
      <c r="IX79" s="195">
        <v>9</v>
      </c>
      <c r="IY79" s="195">
        <v>7.9</v>
      </c>
      <c r="IZ79" s="195">
        <v>8.1999999999999993</v>
      </c>
      <c r="JA79" s="195">
        <v>3</v>
      </c>
      <c r="JB79" s="195">
        <v>42.8</v>
      </c>
      <c r="JC79" s="195">
        <v>1.5</v>
      </c>
      <c r="JD79" s="195">
        <v>45.971497999999997</v>
      </c>
      <c r="JE79" s="195">
        <v>6</v>
      </c>
      <c r="JF79" s="195">
        <v>5.7</v>
      </c>
      <c r="JG79" s="195">
        <v>4.5999999999999996</v>
      </c>
      <c r="JH79" s="195">
        <v>63.771498000000001</v>
      </c>
      <c r="JI79" s="195">
        <v>16.600000000000001</v>
      </c>
      <c r="JJ79" s="195">
        <v>6.2960690000000001</v>
      </c>
      <c r="JK79" s="195">
        <v>8.4</v>
      </c>
      <c r="JL79" s="195">
        <v>3</v>
      </c>
      <c r="JM79" s="195">
        <v>12.749470370000001</v>
      </c>
      <c r="JN79" s="195">
        <v>47.04553937</v>
      </c>
      <c r="JO79" s="195">
        <v>8.1999999999999993</v>
      </c>
      <c r="JP79" s="195">
        <v>1.255781</v>
      </c>
      <c r="JQ79" s="195">
        <v>7.5</v>
      </c>
      <c r="JR79" s="195">
        <v>7.5211259699999999</v>
      </c>
      <c r="JS79" s="195">
        <v>7</v>
      </c>
      <c r="JT79" s="195">
        <v>31.476906969999998</v>
      </c>
      <c r="JU79" s="195">
        <v>41.5</v>
      </c>
      <c r="JV79" s="195">
        <v>41.5</v>
      </c>
      <c r="JW79" s="195">
        <v>226.59394433999998</v>
      </c>
      <c r="JX79" s="195">
        <v>17.955408000000002</v>
      </c>
      <c r="JY79" s="195">
        <v>6.2</v>
      </c>
      <c r="JZ79" s="195">
        <v>10.5</v>
      </c>
      <c r="KA79" s="195">
        <v>34.655408000000001</v>
      </c>
      <c r="KB79" s="195">
        <v>9.6</v>
      </c>
      <c r="KC79" s="195">
        <v>8.5</v>
      </c>
      <c r="KD79" s="195">
        <v>14.1</v>
      </c>
      <c r="KE79" s="195">
        <v>5.0999999999999996</v>
      </c>
      <c r="KF79" s="195">
        <v>4</v>
      </c>
      <c r="KG79" s="195">
        <v>41.3</v>
      </c>
      <c r="KH79" s="195">
        <v>7.9</v>
      </c>
      <c r="KI79" s="195">
        <v>3.5</v>
      </c>
      <c r="KJ79" s="195">
        <v>6.5</v>
      </c>
      <c r="KK79" s="195">
        <v>3.7</v>
      </c>
      <c r="KL79" s="195">
        <v>6</v>
      </c>
      <c r="KM79" s="195">
        <v>27.599999999999998</v>
      </c>
      <c r="KN79" s="195">
        <v>24.4</v>
      </c>
      <c r="KO79" s="195">
        <v>13.386631999999999</v>
      </c>
      <c r="KP79" s="195">
        <v>20.5</v>
      </c>
      <c r="KQ79" s="195">
        <v>7.6</v>
      </c>
      <c r="KR79" s="195">
        <v>40.6</v>
      </c>
      <c r="KS79" s="195">
        <v>106.48663199999999</v>
      </c>
      <c r="KT79" s="195">
        <v>29.200000000000003</v>
      </c>
      <c r="KU79" s="195">
        <v>15</v>
      </c>
      <c r="KV79" s="195">
        <v>30.1</v>
      </c>
      <c r="KW79" s="195">
        <v>74.300000000000011</v>
      </c>
      <c r="KX79" s="195">
        <v>284.34204</v>
      </c>
      <c r="KY79" s="195">
        <v>23.7</v>
      </c>
      <c r="KZ79" s="195">
        <v>21.2</v>
      </c>
      <c r="LA79" s="195">
        <v>44.9</v>
      </c>
      <c r="LB79" s="195">
        <v>18.5</v>
      </c>
      <c r="LC79" s="195">
        <v>16.399999999999999</v>
      </c>
      <c r="LD79" s="195">
        <v>15.3</v>
      </c>
      <c r="LE79" s="195">
        <v>31.9</v>
      </c>
      <c r="LF79" s="195">
        <v>7.6</v>
      </c>
      <c r="LG79" s="195">
        <v>89.7</v>
      </c>
      <c r="LH79" s="195">
        <v>11</v>
      </c>
      <c r="LI79" s="195">
        <v>15.3</v>
      </c>
      <c r="LJ79" s="195">
        <v>14</v>
      </c>
      <c r="LK79" s="195">
        <v>7.9</v>
      </c>
      <c r="LL79" s="195">
        <v>67.438827880000005</v>
      </c>
      <c r="LM79" s="195">
        <v>115.63882788000001</v>
      </c>
      <c r="LN79" s="195">
        <v>4.5999999999999996</v>
      </c>
      <c r="LO79" s="195">
        <v>11</v>
      </c>
      <c r="LP79" s="195">
        <v>9.1</v>
      </c>
      <c r="LQ79" s="195">
        <v>21.22</v>
      </c>
      <c r="LR79" s="195">
        <v>7.9</v>
      </c>
      <c r="LS79" s="195">
        <v>53.82</v>
      </c>
      <c r="LT79" s="195">
        <v>10.4</v>
      </c>
      <c r="LU79" s="195">
        <v>7</v>
      </c>
      <c r="LV79" s="195">
        <v>11</v>
      </c>
      <c r="LW79" s="195"/>
      <c r="LX79" s="195"/>
      <c r="LY79" s="195">
        <v>28.4</v>
      </c>
      <c r="LZ79" s="195">
        <v>332.45882788000006</v>
      </c>
      <c r="MA79" s="195">
        <v>4285.2151710399939</v>
      </c>
      <c r="MB79" s="195">
        <v>72.599999999999994</v>
      </c>
      <c r="MC79" s="195">
        <v>32.637447999999999</v>
      </c>
      <c r="MD79" s="195">
        <v>2.2000000000000002</v>
      </c>
      <c r="ME79" s="195">
        <v>21.9</v>
      </c>
      <c r="MF79" s="195">
        <v>129.33744799999999</v>
      </c>
      <c r="MG79" s="195">
        <v>13.399999999999999</v>
      </c>
      <c r="MH79" s="195">
        <v>18.407904000000002</v>
      </c>
      <c r="MI79" s="195">
        <v>0.7</v>
      </c>
      <c r="MJ79" s="195">
        <v>35.700000000000003</v>
      </c>
      <c r="MK79" s="195">
        <v>13.2</v>
      </c>
      <c r="ML79" s="195">
        <v>81.407904000000002</v>
      </c>
      <c r="MM79" s="195">
        <v>5.0999999999999996</v>
      </c>
      <c r="MN79" s="195">
        <v>10.1</v>
      </c>
      <c r="MO79" s="195">
        <v>6.4</v>
      </c>
      <c r="MP79" s="195">
        <v>13.42</v>
      </c>
      <c r="MQ79" s="195">
        <v>5.8</v>
      </c>
      <c r="MR79" s="195">
        <v>40.82</v>
      </c>
      <c r="MS79" s="195">
        <v>15.3</v>
      </c>
      <c r="MT79" s="195">
        <v>14.418756</v>
      </c>
      <c r="MU79" s="195">
        <v>9</v>
      </c>
      <c r="MV79" s="195">
        <v>18.0669982</v>
      </c>
      <c r="MW79" s="195">
        <v>56.7857542</v>
      </c>
      <c r="MX79" s="195">
        <v>32.700000000000003</v>
      </c>
      <c r="MY79" s="195">
        <v>25.781672999999998</v>
      </c>
      <c r="MZ79" s="195">
        <v>58.481673000000001</v>
      </c>
      <c r="NA79" s="195">
        <v>366.8327792</v>
      </c>
      <c r="NB79" s="195">
        <v>24.5</v>
      </c>
      <c r="NC79" s="195">
        <v>15.7</v>
      </c>
      <c r="ND79" s="195">
        <v>8.3000000000000007</v>
      </c>
      <c r="NE79" s="195">
        <v>48.5</v>
      </c>
      <c r="NF79" s="195">
        <v>9</v>
      </c>
      <c r="NG79" s="195">
        <v>22.669767</v>
      </c>
      <c r="NH79" s="195">
        <v>5.55</v>
      </c>
      <c r="NI79" s="195">
        <v>16.3</v>
      </c>
      <c r="NJ79" s="195">
        <v>3.5</v>
      </c>
      <c r="NK79" s="195">
        <v>57.019766999999995</v>
      </c>
      <c r="NL79" s="195">
        <v>5.8</v>
      </c>
      <c r="NM79" s="195">
        <v>15.80425</v>
      </c>
      <c r="NN79" s="195">
        <v>8.8000000000000007</v>
      </c>
      <c r="NO79" s="195">
        <v>7.6</v>
      </c>
      <c r="NP79" s="195">
        <v>18</v>
      </c>
      <c r="NQ79" s="195">
        <v>56.004250000000006</v>
      </c>
      <c r="NR79" s="195">
        <v>1.1000000000000001</v>
      </c>
      <c r="NS79" s="195">
        <v>14.9</v>
      </c>
      <c r="NT79" s="195">
        <v>19</v>
      </c>
      <c r="NU79" s="195">
        <v>10</v>
      </c>
      <c r="NV79" s="195">
        <v>12.7</v>
      </c>
      <c r="NW79" s="195">
        <v>57.7</v>
      </c>
      <c r="NX79" s="195">
        <v>219.22401700000003</v>
      </c>
      <c r="NY79" s="195">
        <v>20.7</v>
      </c>
      <c r="NZ79" s="195">
        <v>7.3</v>
      </c>
      <c r="OA79" s="195">
        <v>15.42</v>
      </c>
      <c r="OB79" s="195">
        <v>43.42</v>
      </c>
      <c r="OC79" s="195">
        <v>12.5</v>
      </c>
      <c r="OD79" s="195">
        <v>7.5</v>
      </c>
      <c r="OE79" s="195">
        <v>7</v>
      </c>
      <c r="OF79" s="195">
        <v>8.1</v>
      </c>
      <c r="OG79" s="195">
        <v>11.12</v>
      </c>
      <c r="OH79" s="195">
        <v>46.22</v>
      </c>
      <c r="OI79" s="195">
        <v>10.199999999999999</v>
      </c>
      <c r="OJ79" s="195">
        <v>24.2</v>
      </c>
      <c r="OK79" s="195">
        <v>55.5</v>
      </c>
      <c r="OL79" s="195">
        <v>60.8</v>
      </c>
      <c r="OM79" s="195">
        <v>86.6</v>
      </c>
      <c r="ON79" s="195">
        <v>237.29999999999998</v>
      </c>
      <c r="OO79" s="195">
        <v>42.2</v>
      </c>
      <c r="OP79" s="195">
        <v>40.494445999999996</v>
      </c>
      <c r="OQ79" s="195">
        <v>47.5</v>
      </c>
      <c r="OR79" s="195">
        <v>15.6</v>
      </c>
      <c r="OS79" s="195">
        <v>13.5</v>
      </c>
      <c r="OT79" s="195">
        <v>159.29444599999999</v>
      </c>
      <c r="OU79" s="195">
        <v>33.799999999999997</v>
      </c>
      <c r="OV79" s="195">
        <v>17.899999999999999</v>
      </c>
      <c r="OW79" s="195">
        <v>15.8</v>
      </c>
      <c r="OX79" s="195">
        <v>29</v>
      </c>
      <c r="OY79" s="195">
        <v>14.8</v>
      </c>
      <c r="OZ79" s="195">
        <v>111.3</v>
      </c>
      <c r="PA79" s="195">
        <v>597.53444599999989</v>
      </c>
      <c r="PB79" s="195">
        <v>31</v>
      </c>
      <c r="PC79" s="195">
        <v>14.7</v>
      </c>
      <c r="PD79" s="195">
        <v>22.4</v>
      </c>
      <c r="PE79" s="195">
        <v>22.8</v>
      </c>
      <c r="PF79" s="195">
        <v>35.4</v>
      </c>
      <c r="PG79" s="195">
        <v>126.30000000000001</v>
      </c>
      <c r="PH79" s="195">
        <v>27.3</v>
      </c>
      <c r="PI79" s="195">
        <v>14.896378</v>
      </c>
      <c r="PJ79" s="195">
        <v>21.5</v>
      </c>
      <c r="PK79" s="195">
        <v>10</v>
      </c>
      <c r="PL79" s="195">
        <v>73.69637800000001</v>
      </c>
      <c r="PM79" s="195">
        <v>7</v>
      </c>
      <c r="PN79" s="195">
        <v>6.8</v>
      </c>
      <c r="PO79" s="195">
        <v>11</v>
      </c>
      <c r="PP79" s="195">
        <v>22</v>
      </c>
      <c r="PQ79" s="195">
        <v>4.5</v>
      </c>
      <c r="PR79" s="195">
        <v>51.3</v>
      </c>
      <c r="PS79" s="195">
        <v>12.1</v>
      </c>
      <c r="PT79" s="195">
        <v>7.6</v>
      </c>
      <c r="PU79" s="195">
        <v>4</v>
      </c>
      <c r="PV79" s="195">
        <v>21</v>
      </c>
      <c r="PW79" s="195">
        <v>8.6999999999999993</v>
      </c>
      <c r="PX79" s="195">
        <v>53.399999999999991</v>
      </c>
      <c r="PY79" s="195">
        <v>304.69637800000004</v>
      </c>
      <c r="PZ79" s="195">
        <v>8.4</v>
      </c>
      <c r="QA79" s="195">
        <v>54.287092999999999</v>
      </c>
      <c r="QB79" s="195">
        <v>12.1</v>
      </c>
      <c r="QC79" s="195">
        <v>11.2</v>
      </c>
      <c r="QD79" s="195">
        <v>85.987092999999987</v>
      </c>
      <c r="QE79" s="195">
        <v>5.5</v>
      </c>
      <c r="QF79" s="195">
        <v>9.1</v>
      </c>
      <c r="QG79" s="195">
        <v>3</v>
      </c>
      <c r="QH79" s="195">
        <v>6.4</v>
      </c>
      <c r="QI79" s="195">
        <v>6.6</v>
      </c>
      <c r="QJ79" s="195">
        <v>30.599999999999998</v>
      </c>
      <c r="QK79" s="195">
        <v>9</v>
      </c>
      <c r="QL79" s="195">
        <v>3.9</v>
      </c>
      <c r="QM79" s="195">
        <v>4</v>
      </c>
      <c r="QN79" s="195">
        <v>4</v>
      </c>
      <c r="QO79" s="195">
        <v>3.3</v>
      </c>
      <c r="QP79" s="195">
        <v>24.2</v>
      </c>
      <c r="QQ79" s="195">
        <v>3.6</v>
      </c>
      <c r="QR79" s="195">
        <v>7.000057</v>
      </c>
      <c r="QS79" s="195">
        <v>8.9</v>
      </c>
      <c r="QT79" s="195">
        <v>5.8999999999999995</v>
      </c>
      <c r="QU79" s="195">
        <v>8.9</v>
      </c>
      <c r="QV79" s="195">
        <v>34.300056999999995</v>
      </c>
      <c r="QW79" s="195">
        <v>0.7</v>
      </c>
      <c r="QX79" s="195">
        <v>20</v>
      </c>
      <c r="QY79" s="195">
        <v>5</v>
      </c>
      <c r="QZ79" s="195">
        <v>25.7</v>
      </c>
      <c r="RA79" s="195">
        <v>200.78714999999997</v>
      </c>
      <c r="RB79" s="195">
        <v>9.3000000000000007</v>
      </c>
      <c r="RC79" s="195">
        <v>63.926264000000003</v>
      </c>
      <c r="RD79" s="195">
        <v>73.226264</v>
      </c>
      <c r="RE79" s="195">
        <v>4.4000000000000004</v>
      </c>
      <c r="RF79" s="195">
        <v>11.684592</v>
      </c>
      <c r="RG79" s="195">
        <v>10.3</v>
      </c>
      <c r="RH79" s="195">
        <v>2.2999999999999998</v>
      </c>
      <c r="RI79" s="195">
        <v>7.7</v>
      </c>
      <c r="RJ79" s="195">
        <v>36.384591999999998</v>
      </c>
      <c r="RK79" s="195">
        <v>4</v>
      </c>
      <c r="RL79" s="195">
        <v>10.4</v>
      </c>
      <c r="RM79" s="195">
        <v>3.38203414</v>
      </c>
      <c r="RN79" s="195">
        <v>7.5</v>
      </c>
      <c r="RO79" s="195">
        <v>25.28203414</v>
      </c>
      <c r="RP79" s="195">
        <v>7</v>
      </c>
      <c r="RQ79" s="195">
        <v>11.5</v>
      </c>
      <c r="RR79" s="195">
        <v>7</v>
      </c>
      <c r="RS79" s="195">
        <v>4.2</v>
      </c>
      <c r="RT79" s="195">
        <v>29.7</v>
      </c>
      <c r="RU79" s="195">
        <v>0.94</v>
      </c>
      <c r="RV79" s="195">
        <v>18</v>
      </c>
      <c r="RW79" s="195">
        <v>3</v>
      </c>
      <c r="RX79" s="195">
        <v>0.3</v>
      </c>
      <c r="RY79" s="195">
        <v>7.25</v>
      </c>
      <c r="RZ79" s="195">
        <v>29.490000000000002</v>
      </c>
      <c r="SA79" s="195">
        <v>194.08289014000002</v>
      </c>
      <c r="SB79" s="195">
        <v>2.2999999999999998</v>
      </c>
      <c r="SC79" s="195">
        <v>0.5</v>
      </c>
      <c r="SD79" s="195">
        <v>16</v>
      </c>
      <c r="SE79" s="195">
        <v>11</v>
      </c>
      <c r="SF79" s="195">
        <v>8.0985520000000005E-2</v>
      </c>
      <c r="SG79" s="195">
        <v>29.880985519999999</v>
      </c>
      <c r="SH79" s="195">
        <v>5.5</v>
      </c>
      <c r="SI79" s="195">
        <v>11.658062000000001</v>
      </c>
      <c r="SJ79" s="195">
        <v>7.5</v>
      </c>
      <c r="SK79" s="195"/>
      <c r="SL79" s="195">
        <v>2.8</v>
      </c>
      <c r="SM79" s="195">
        <v>27.458062000000002</v>
      </c>
      <c r="SN79" s="195">
        <v>13.5</v>
      </c>
      <c r="SO79" s="195">
        <v>9.8883270000000003</v>
      </c>
      <c r="SP79" s="195">
        <v>2.7</v>
      </c>
      <c r="SQ79" s="195">
        <v>14</v>
      </c>
      <c r="SR79" s="196">
        <v>40.088327000000007</v>
      </c>
      <c r="SS79" s="195">
        <v>5.2</v>
      </c>
      <c r="ST79" s="195">
        <v>5.5331589999999995</v>
      </c>
      <c r="SU79" s="195">
        <v>6.6</v>
      </c>
      <c r="SV79" s="195">
        <v>2.7</v>
      </c>
      <c r="SW79" s="195">
        <v>2.4</v>
      </c>
      <c r="SX79" s="195">
        <v>22.433159</v>
      </c>
      <c r="SY79" s="195">
        <v>8.3000000000000007</v>
      </c>
      <c r="SZ79" s="195">
        <v>8.3000000000000007</v>
      </c>
      <c r="TA79" s="195">
        <v>128.16053352</v>
      </c>
      <c r="TB79" s="195">
        <v>14.6</v>
      </c>
      <c r="TC79" s="195">
        <v>10</v>
      </c>
      <c r="TD79" s="195">
        <v>4.8</v>
      </c>
      <c r="TE79" s="195">
        <v>5</v>
      </c>
      <c r="TF79" s="195">
        <v>34.4</v>
      </c>
      <c r="TG79" s="195">
        <v>11.5</v>
      </c>
      <c r="TH79" s="195">
        <v>0.9</v>
      </c>
      <c r="TI79" s="195">
        <v>7.1</v>
      </c>
      <c r="TJ79" s="195"/>
      <c r="TK79" s="195">
        <f t="shared" si="269"/>
        <v>19.5</v>
      </c>
      <c r="TL79" s="195">
        <v>8.6999999999999993</v>
      </c>
      <c r="TM79" s="195">
        <v>2.8</v>
      </c>
      <c r="TN79" s="195">
        <v>7.8</v>
      </c>
      <c r="TO79" s="195">
        <v>6.7046809600000001</v>
      </c>
      <c r="TP79" s="195">
        <v>1.1000000000000001</v>
      </c>
      <c r="TQ79" s="195">
        <v>27.10468096</v>
      </c>
      <c r="TR79" s="195">
        <v>9.5</v>
      </c>
      <c r="TS79" s="195">
        <v>3.4</v>
      </c>
      <c r="TT79" s="195">
        <v>3.5</v>
      </c>
      <c r="TU79" s="195">
        <v>1.8</v>
      </c>
      <c r="TV79" s="195">
        <v>0.4</v>
      </c>
      <c r="TW79" s="195">
        <v>18.599999999999998</v>
      </c>
      <c r="TX79" s="195">
        <v>13.3</v>
      </c>
      <c r="TY79" s="195">
        <v>10</v>
      </c>
      <c r="TZ79" s="195">
        <v>2.7</v>
      </c>
      <c r="UA79" s="195">
        <v>7.3</v>
      </c>
      <c r="UB79" s="195">
        <v>33.300000000000004</v>
      </c>
      <c r="UC79" s="195">
        <v>132.90468096000001</v>
      </c>
      <c r="UD79" s="195">
        <v>17.5</v>
      </c>
      <c r="UE79" s="195">
        <v>17.5</v>
      </c>
      <c r="UF79" s="195">
        <v>1.085</v>
      </c>
      <c r="UG79" s="195">
        <v>19.100000000000001</v>
      </c>
      <c r="UH79" s="195">
        <v>2.5</v>
      </c>
      <c r="UI79" s="195">
        <v>10.7</v>
      </c>
      <c r="UJ79" s="195">
        <v>4.5999999999999996</v>
      </c>
      <c r="UK79" s="195">
        <v>37.984999999999999</v>
      </c>
      <c r="UL79" s="195">
        <v>9.2199999999999989</v>
      </c>
      <c r="UM79" s="195">
        <v>27.906500000000001</v>
      </c>
      <c r="UN79" s="195">
        <v>9.3000000000000007</v>
      </c>
      <c r="UO79" s="195">
        <v>8</v>
      </c>
      <c r="UP79" s="195">
        <v>4.5</v>
      </c>
      <c r="UQ79" s="195">
        <v>58.926499999999997</v>
      </c>
      <c r="UR79" s="195"/>
      <c r="US79" s="195">
        <v>25.249524000000001</v>
      </c>
      <c r="UT79" s="195">
        <v>11.2</v>
      </c>
      <c r="UU79" s="195">
        <v>1</v>
      </c>
      <c r="UV79" s="195">
        <v>9.4</v>
      </c>
      <c r="UW79" s="195">
        <f t="shared" si="287"/>
        <v>46.849524000000002</v>
      </c>
      <c r="UX79" s="195">
        <v>0.5</v>
      </c>
      <c r="UY79" s="195">
        <v>12.5</v>
      </c>
      <c r="UZ79" s="195">
        <v>25.1</v>
      </c>
      <c r="VA79" s="195">
        <v>14.4</v>
      </c>
      <c r="VB79" s="195">
        <v>15</v>
      </c>
      <c r="VC79" s="195">
        <v>67.5</v>
      </c>
      <c r="VD79" s="195">
        <v>228.76102400000002</v>
      </c>
      <c r="VE79" s="195">
        <v>7.45</v>
      </c>
      <c r="VF79" s="195">
        <v>5.9</v>
      </c>
      <c r="VG79" s="195">
        <v>18</v>
      </c>
      <c r="VH79" s="195">
        <v>3.4</v>
      </c>
      <c r="VI79" s="195">
        <v>2.1</v>
      </c>
      <c r="VJ79" s="195">
        <v>36.849999999999994</v>
      </c>
      <c r="VK79" s="195">
        <v>9.1999999999999993</v>
      </c>
      <c r="VL79" s="195">
        <v>13.4</v>
      </c>
      <c r="VM79" s="195">
        <v>7.6</v>
      </c>
      <c r="VN79" s="195">
        <v>8.4</v>
      </c>
      <c r="VO79" s="195">
        <v>5.0999999999999996</v>
      </c>
      <c r="VP79" s="195">
        <v>43.7</v>
      </c>
      <c r="VQ79" s="195">
        <v>14.5</v>
      </c>
      <c r="VR79" s="195">
        <v>5.1161849999999998</v>
      </c>
      <c r="VS79" s="195">
        <v>2</v>
      </c>
      <c r="VT79" s="195">
        <v>1.5</v>
      </c>
      <c r="VU79" s="195">
        <v>0.15</v>
      </c>
      <c r="VV79" s="195">
        <v>23.266185</v>
      </c>
      <c r="VW79" s="195">
        <v>4.8</v>
      </c>
      <c r="VX79" s="195">
        <v>3.3</v>
      </c>
      <c r="VY79" s="195">
        <v>0.5</v>
      </c>
      <c r="VZ79" s="195">
        <v>9</v>
      </c>
      <c r="WA79" s="195">
        <v>10.10956438</v>
      </c>
      <c r="WB79" s="195">
        <v>27.70956438</v>
      </c>
      <c r="WC79" s="195">
        <v>18.115499999999997</v>
      </c>
      <c r="WD79" s="195">
        <v>24.143778000000001</v>
      </c>
      <c r="WE79" s="195">
        <v>42.259277999999995</v>
      </c>
      <c r="WF79" s="195">
        <v>173.78502738</v>
      </c>
      <c r="WG79" s="195">
        <v>6.8</v>
      </c>
      <c r="WH79" s="195">
        <v>4.9000000000000004</v>
      </c>
      <c r="WI79" s="195">
        <v>11.7</v>
      </c>
      <c r="WJ79" s="195">
        <v>8</v>
      </c>
      <c r="WK79" s="195">
        <v>13.8</v>
      </c>
      <c r="WL79" s="195">
        <v>9.5</v>
      </c>
      <c r="WM79" s="195">
        <v>3.5</v>
      </c>
      <c r="WN79" s="195">
        <v>5</v>
      </c>
      <c r="WO79" s="195">
        <v>39.799999999999997</v>
      </c>
      <c r="WP79" s="195">
        <v>5.9</v>
      </c>
      <c r="WQ79" s="195">
        <v>13</v>
      </c>
      <c r="WR79" s="195">
        <v>5.5</v>
      </c>
      <c r="WS79" s="195">
        <v>4.7</v>
      </c>
      <c r="WT79" s="195">
        <v>11.5</v>
      </c>
      <c r="WU79" s="195">
        <v>40.6</v>
      </c>
      <c r="WV79" s="195">
        <v>3.5</v>
      </c>
      <c r="WW79" s="195">
        <v>24.214027000000002</v>
      </c>
      <c r="WX79" s="195">
        <v>0.63987399999999994</v>
      </c>
      <c r="WY79" s="195"/>
      <c r="WZ79" s="195">
        <v>21</v>
      </c>
      <c r="XA79" s="195">
        <v>49.353901000000008</v>
      </c>
      <c r="XB79" s="195">
        <v>13.4</v>
      </c>
      <c r="XC79" s="195">
        <v>18.100000000000001</v>
      </c>
      <c r="XD79" s="195">
        <v>25.75</v>
      </c>
      <c r="XE79" s="195">
        <v>19</v>
      </c>
      <c r="XF79" s="195">
        <v>76.25</v>
      </c>
      <c r="XG79" s="195">
        <v>217.703901</v>
      </c>
      <c r="XH79" s="195">
        <v>28.8</v>
      </c>
      <c r="XI79" s="195">
        <v>28.8</v>
      </c>
      <c r="XJ79" s="195">
        <v>38.6</v>
      </c>
      <c r="XK79" s="195">
        <v>12.4</v>
      </c>
      <c r="XL79" s="195">
        <v>11.1</v>
      </c>
      <c r="XM79" s="195">
        <v>12.2</v>
      </c>
      <c r="XN79" s="195">
        <v>29.02</v>
      </c>
      <c r="XO79" s="195">
        <v>103.32</v>
      </c>
      <c r="XP79" s="195">
        <v>7.9</v>
      </c>
      <c r="XQ79" s="195">
        <v>20.7</v>
      </c>
      <c r="XR79" s="195">
        <v>12</v>
      </c>
      <c r="XS79" s="195">
        <v>8.5</v>
      </c>
      <c r="XT79" s="195">
        <v>8.8465695600000007</v>
      </c>
      <c r="XU79" s="195">
        <v>57.94656956</v>
      </c>
      <c r="XV79" s="195">
        <v>24.4</v>
      </c>
      <c r="XW79" s="195">
        <v>8.5</v>
      </c>
      <c r="XX79" s="195">
        <v>47.2</v>
      </c>
      <c r="XY79" s="195">
        <v>7.2</v>
      </c>
      <c r="XZ79" s="195">
        <v>30.4</v>
      </c>
      <c r="YA79" s="195">
        <f t="shared" si="288"/>
        <v>117.69999999999999</v>
      </c>
      <c r="YB79" s="195">
        <v>15.1</v>
      </c>
      <c r="YC79" s="195">
        <v>4.0423688100000001</v>
      </c>
      <c r="YD79" s="195">
        <v>37.5</v>
      </c>
      <c r="YE79" s="195">
        <v>23</v>
      </c>
      <c r="YF79" s="195">
        <f t="shared" si="289"/>
        <v>79.642368809999994</v>
      </c>
      <c r="YG79" s="195">
        <f t="shared" si="290"/>
        <v>387.40893836999999</v>
      </c>
      <c r="YH79" s="195">
        <f t="shared" si="291"/>
        <v>3151.8817655699995</v>
      </c>
      <c r="YI79" s="195">
        <v>46.6</v>
      </c>
      <c r="YJ79" s="195">
        <v>15</v>
      </c>
      <c r="YK79" s="195">
        <v>10.3</v>
      </c>
      <c r="YL79" s="195">
        <v>11.6</v>
      </c>
      <c r="YM79" s="195">
        <f t="shared" si="292"/>
        <v>83.5</v>
      </c>
      <c r="YN79" s="195">
        <v>11.5</v>
      </c>
      <c r="YO79" s="195">
        <v>9.6</v>
      </c>
      <c r="YP79" s="195">
        <v>12.6</v>
      </c>
      <c r="YQ79" s="195">
        <v>14.9</v>
      </c>
      <c r="YR79" s="195">
        <v>7.8</v>
      </c>
      <c r="YS79" s="195">
        <v>56.4</v>
      </c>
      <c r="YT79" s="195">
        <v>3</v>
      </c>
      <c r="YU79" s="195">
        <v>19.399999999999999</v>
      </c>
      <c r="YV79" s="195">
        <v>10.52774279</v>
      </c>
      <c r="YW79" s="195">
        <v>18</v>
      </c>
      <c r="YX79" s="195">
        <v>11.7</v>
      </c>
      <c r="YY79" s="195">
        <v>62.627742789999992</v>
      </c>
      <c r="YZ79" s="195">
        <v>16.3</v>
      </c>
      <c r="ZA79" s="195">
        <v>5.7</v>
      </c>
      <c r="ZB79" s="195">
        <v>15.200000000000001</v>
      </c>
      <c r="ZC79" s="195">
        <v>29.549999999999997</v>
      </c>
      <c r="ZD79" s="195">
        <v>66.75</v>
      </c>
      <c r="ZE79" s="195">
        <v>15.5</v>
      </c>
      <c r="ZF79" s="195">
        <v>6.5</v>
      </c>
      <c r="ZG79" s="195">
        <v>12</v>
      </c>
      <c r="ZH79" s="195">
        <v>34</v>
      </c>
      <c r="ZI79" s="195">
        <v>303.27774278999993</v>
      </c>
      <c r="ZJ79" s="195">
        <v>15.6</v>
      </c>
      <c r="ZK79" s="195">
        <v>27.4</v>
      </c>
      <c r="ZL79" s="195">
        <v>43</v>
      </c>
      <c r="ZM79" s="195">
        <v>11.8</v>
      </c>
      <c r="ZN79" s="195">
        <v>18.765035000000001</v>
      </c>
      <c r="ZO79" s="195">
        <v>12.3</v>
      </c>
      <c r="ZP79" s="195">
        <v>35</v>
      </c>
      <c r="ZQ79" s="195">
        <v>19.120357599999998</v>
      </c>
      <c r="ZR79" s="195">
        <v>96.985392599999983</v>
      </c>
      <c r="ZS79" s="195">
        <v>12.5</v>
      </c>
      <c r="ZT79" s="195">
        <v>7.9</v>
      </c>
      <c r="ZU79" s="195">
        <v>10.4</v>
      </c>
      <c r="ZV79" s="195">
        <v>30.799999999999997</v>
      </c>
      <c r="ZW79" s="195">
        <v>0.5</v>
      </c>
      <c r="ZX79" s="195">
        <v>15.1</v>
      </c>
      <c r="ZY79" s="195">
        <v>6</v>
      </c>
      <c r="ZZ79" s="195">
        <v>24.4</v>
      </c>
      <c r="AAA79" s="195">
        <v>8</v>
      </c>
      <c r="AAB79" s="195">
        <v>54</v>
      </c>
      <c r="AAC79" s="195">
        <v>4.3</v>
      </c>
      <c r="AAD79" s="195">
        <v>2.7</v>
      </c>
      <c r="AAE79" s="195">
        <v>5.3</v>
      </c>
      <c r="AAF79" s="195">
        <v>12.3</v>
      </c>
      <c r="AAG79" s="195">
        <v>237.08539260000001</v>
      </c>
      <c r="AAH79" s="195">
        <v>22.8</v>
      </c>
      <c r="AAI79" s="195">
        <v>8</v>
      </c>
      <c r="AAJ79" s="195">
        <v>30.8</v>
      </c>
      <c r="AAK79" s="195">
        <v>8</v>
      </c>
      <c r="AAL79" s="195">
        <v>9</v>
      </c>
      <c r="AAM79" s="195">
        <v>22.3</v>
      </c>
      <c r="AAN79" s="195">
        <v>7.6</v>
      </c>
      <c r="AAO79" s="195"/>
      <c r="AAP79" s="195">
        <v>46.9</v>
      </c>
      <c r="AAQ79" s="195">
        <v>2</v>
      </c>
      <c r="AAR79" s="195">
        <v>33.731650999999999</v>
      </c>
      <c r="AAS79" s="195">
        <v>3.8</v>
      </c>
      <c r="AAT79" s="195">
        <v>3.4</v>
      </c>
      <c r="AAU79" s="195">
        <v>2.5</v>
      </c>
      <c r="AAV79" s="195">
        <v>45.431651000000002</v>
      </c>
      <c r="AAW79" s="195">
        <v>7.3</v>
      </c>
      <c r="AAX79" s="195">
        <v>4</v>
      </c>
      <c r="AAY79" s="195">
        <v>1.3</v>
      </c>
      <c r="AAZ79" s="195">
        <v>4.0999999999999996</v>
      </c>
      <c r="ABA79" s="195">
        <v>5.4</v>
      </c>
      <c r="ABB79" s="195">
        <v>22.1</v>
      </c>
      <c r="ABC79" s="195">
        <v>19</v>
      </c>
      <c r="ABD79" s="195">
        <v>19.164495449999997</v>
      </c>
      <c r="ABE79" s="195"/>
      <c r="ABF79" s="195">
        <v>4</v>
      </c>
      <c r="ABG79" s="195">
        <v>42.164495449999997</v>
      </c>
      <c r="ABH79" s="195">
        <f t="shared" si="293"/>
        <v>474.56313538999996</v>
      </c>
      <c r="ABI79" s="195">
        <v>187.39614644999997</v>
      </c>
      <c r="ABJ79" s="195">
        <v>12.3</v>
      </c>
      <c r="ABK79" s="195">
        <v>33.699999999999996</v>
      </c>
      <c r="ABL79" s="195">
        <v>22.8</v>
      </c>
      <c r="ABM79" s="195">
        <v>2.25</v>
      </c>
      <c r="ABN79" s="195">
        <v>2.8</v>
      </c>
      <c r="ABO79" s="195">
        <v>73.849999999999994</v>
      </c>
      <c r="ABP79" s="195">
        <v>3.6999999999999997</v>
      </c>
      <c r="ABQ79" s="195">
        <v>11.49746</v>
      </c>
      <c r="ABR79" s="195">
        <v>7.1</v>
      </c>
      <c r="ABS79" s="195">
        <v>3.9</v>
      </c>
      <c r="ABT79" s="195">
        <v>5</v>
      </c>
      <c r="ABU79" s="195">
        <v>31.197459999999996</v>
      </c>
      <c r="ABV79" s="195">
        <v>4</v>
      </c>
      <c r="ABW79" s="195">
        <v>6.9</v>
      </c>
      <c r="ABX79" s="195">
        <v>3.3</v>
      </c>
      <c r="ABY79" s="195">
        <v>0.9</v>
      </c>
      <c r="ABZ79" s="195">
        <v>3.7</v>
      </c>
      <c r="ACA79" s="195">
        <v>18.8</v>
      </c>
      <c r="ACB79" s="195">
        <v>7</v>
      </c>
      <c r="ACC79" s="195">
        <v>13.469194</v>
      </c>
      <c r="ACD79" s="195">
        <v>4.3</v>
      </c>
      <c r="ACE79" s="195">
        <v>7</v>
      </c>
      <c r="ACF79" s="195">
        <v>2.5</v>
      </c>
      <c r="ACG79" s="195">
        <v>34.269193999999999</v>
      </c>
      <c r="ACH79" s="195">
        <v>4</v>
      </c>
      <c r="ACI79" s="195">
        <v>4</v>
      </c>
      <c r="ACJ79" s="195">
        <v>162.11665400000001</v>
      </c>
      <c r="ACK79" s="195">
        <v>3.4</v>
      </c>
      <c r="ACL79" s="195">
        <v>5.5</v>
      </c>
      <c r="ACM79" s="195">
        <v>4.2</v>
      </c>
      <c r="ACN79" s="195">
        <v>13.100000000000001</v>
      </c>
      <c r="ACO79" s="195">
        <v>7.5</v>
      </c>
      <c r="ACP79" s="195">
        <v>14.772489</v>
      </c>
      <c r="ACQ79" s="195">
        <v>6.7</v>
      </c>
      <c r="ACR79" s="195">
        <v>2.9</v>
      </c>
      <c r="ACS79" s="195"/>
      <c r="ACT79" s="195">
        <v>31.872489000000002</v>
      </c>
      <c r="ACU79" s="195">
        <v>2.4</v>
      </c>
      <c r="ACV79" s="195">
        <v>6.2084850000000005</v>
      </c>
      <c r="ACW79" s="195">
        <v>3</v>
      </c>
      <c r="ACX79" s="195">
        <v>3.6</v>
      </c>
      <c r="ACY79" s="195">
        <v>0.5</v>
      </c>
      <c r="ACZ79" s="195">
        <v>15.708485</v>
      </c>
      <c r="ADA79" s="195">
        <v>2.8</v>
      </c>
      <c r="ADB79" s="195">
        <v>5.6063200000000002</v>
      </c>
      <c r="ADC79" s="195">
        <v>2</v>
      </c>
      <c r="ADD79" s="195">
        <v>11</v>
      </c>
      <c r="ADE79" s="195">
        <v>4.0999999999999996</v>
      </c>
      <c r="ADF79" s="195">
        <v>25.506319999999999</v>
      </c>
      <c r="ADG79" s="195">
        <v>2.8</v>
      </c>
      <c r="ADH79" s="195">
        <v>9.9305090000000007</v>
      </c>
      <c r="ADI79" s="195">
        <v>5.6</v>
      </c>
      <c r="ADJ79" s="195">
        <v>18.330508999999999</v>
      </c>
      <c r="ADK79" s="195">
        <v>104.517803</v>
      </c>
      <c r="ADL79" s="195">
        <v>11.5</v>
      </c>
      <c r="ADM79" s="195">
        <v>11.5</v>
      </c>
      <c r="ADN79" s="195">
        <v>13.8</v>
      </c>
      <c r="ADO79" s="195">
        <v>7.5</v>
      </c>
      <c r="ADP79" s="195">
        <v>5.8</v>
      </c>
      <c r="ADQ79" s="195">
        <v>2.5</v>
      </c>
      <c r="ADR79" s="195">
        <v>3.9</v>
      </c>
      <c r="ADS79" s="195">
        <v>33.5</v>
      </c>
      <c r="ADT79" s="195">
        <v>2.5</v>
      </c>
      <c r="ADU79" s="195">
        <v>9.3000000000000007</v>
      </c>
      <c r="ADV79" s="195">
        <v>10.5</v>
      </c>
      <c r="ADW79" s="195">
        <v>14.3</v>
      </c>
      <c r="ADX79" s="195">
        <v>0.73593600000000003</v>
      </c>
      <c r="ADY79" s="195">
        <v>37.335936000000004</v>
      </c>
      <c r="ADZ79" s="195">
        <v>12.10445357</v>
      </c>
      <c r="AEA79" s="195">
        <v>19.8</v>
      </c>
      <c r="AEB79" s="195">
        <v>9</v>
      </c>
      <c r="AEC79" s="195">
        <v>5</v>
      </c>
      <c r="AED79" s="195">
        <v>45.904453570000001</v>
      </c>
      <c r="AEE79" s="195">
        <v>10.9</v>
      </c>
      <c r="AEF79" s="195">
        <v>8.5078040000000001</v>
      </c>
      <c r="AEG79" s="195">
        <v>11</v>
      </c>
      <c r="AEH79" s="195">
        <v>4.5999999999999996</v>
      </c>
      <c r="AEI79" s="195">
        <v>24.2</v>
      </c>
      <c r="AEJ79" s="195">
        <v>59.207803999999996</v>
      </c>
      <c r="AEK79" s="195">
        <v>187.44819357000006</v>
      </c>
      <c r="AEL79" s="195">
        <v>19.100517780000001</v>
      </c>
      <c r="AEM79" s="195">
        <v>11.8</v>
      </c>
      <c r="AEN79" s="195">
        <v>0.9</v>
      </c>
      <c r="AEO79" s="195">
        <v>7.2</v>
      </c>
      <c r="AEP79" s="195">
        <v>9</v>
      </c>
      <c r="AEQ79" s="195">
        <v>48.000517780000003</v>
      </c>
      <c r="AER79" s="195">
        <v>11.5</v>
      </c>
      <c r="AES79" s="195">
        <v>6.3</v>
      </c>
      <c r="AET79" s="195">
        <v>9</v>
      </c>
      <c r="AEU79" s="195">
        <v>2.5</v>
      </c>
      <c r="AEV79" s="195">
        <v>2.6</v>
      </c>
      <c r="AEW79" s="195">
        <v>31.900000000000002</v>
      </c>
      <c r="AEX79" s="195">
        <v>3.3</v>
      </c>
      <c r="AEY79" s="195">
        <v>3.432814</v>
      </c>
      <c r="AEZ79" s="195">
        <v>17.100000000000001</v>
      </c>
      <c r="AFA79" s="195">
        <v>0.15</v>
      </c>
      <c r="AFB79" s="195">
        <v>23.982814000000001</v>
      </c>
      <c r="AFC79" s="195">
        <v>7</v>
      </c>
      <c r="AFD79" s="195">
        <v>9.9402210000000011</v>
      </c>
      <c r="AFE79" s="195">
        <v>29.6</v>
      </c>
      <c r="AFF79" s="195">
        <v>10.7</v>
      </c>
      <c r="AFG79" s="195">
        <v>29</v>
      </c>
      <c r="AFH79" s="195">
        <v>86.240220999999991</v>
      </c>
      <c r="AFI79" s="195">
        <v>6.8</v>
      </c>
      <c r="AFJ79" s="195">
        <v>15</v>
      </c>
      <c r="AFK79" s="195">
        <v>21.8</v>
      </c>
      <c r="AFL79" s="195">
        <v>211.92355278000005</v>
      </c>
      <c r="AFM79" s="195">
        <v>7.6046086499999994</v>
      </c>
      <c r="AFN79" s="195">
        <v>6.75</v>
      </c>
      <c r="AFO79" s="195">
        <v>0.9</v>
      </c>
      <c r="AFP79" s="195">
        <v>15.25460865</v>
      </c>
      <c r="AFQ79" s="195">
        <v>0.8</v>
      </c>
      <c r="AFR79" s="195">
        <v>8.9</v>
      </c>
      <c r="AFS79" s="195">
        <v>2</v>
      </c>
      <c r="AFT79" s="195">
        <v>3.9</v>
      </c>
      <c r="AFU79" s="195">
        <v>15.600000000000001</v>
      </c>
      <c r="AFV79" s="195">
        <v>13</v>
      </c>
      <c r="AFW79" s="195">
        <v>5.3</v>
      </c>
      <c r="AFX79" s="195">
        <v>3.3</v>
      </c>
      <c r="AFY79" s="195">
        <v>20.100000000000001</v>
      </c>
      <c r="AFZ79" s="195">
        <v>11.200000000000001</v>
      </c>
      <c r="AGA79" s="195">
        <v>52.899999999999991</v>
      </c>
      <c r="AGB79" s="195">
        <v>15.7</v>
      </c>
      <c r="AGC79" s="195">
        <v>13.85</v>
      </c>
      <c r="AGD79" s="195">
        <v>1</v>
      </c>
      <c r="AGE79" s="195">
        <v>15.1</v>
      </c>
      <c r="AGF79" s="195">
        <v>30</v>
      </c>
      <c r="AGG79" s="195">
        <v>75.650000000000006</v>
      </c>
      <c r="AGH79" s="195">
        <v>8.1999999999999993</v>
      </c>
      <c r="AGI79" s="195">
        <v>14.1</v>
      </c>
      <c r="AGJ79" s="195">
        <v>4.5999999999999996</v>
      </c>
      <c r="AGK79" s="195">
        <v>3.7</v>
      </c>
      <c r="AGL79" s="195">
        <v>3.8</v>
      </c>
      <c r="AGM79" s="195">
        <v>34.4</v>
      </c>
      <c r="AGN79" s="195">
        <v>193.80460865000001</v>
      </c>
      <c r="AGO79" s="195">
        <v>3.8</v>
      </c>
      <c r="AGP79" s="195">
        <v>23.5</v>
      </c>
      <c r="AGQ79" s="195">
        <v>9.6999999999999993</v>
      </c>
      <c r="AGR79" s="195">
        <v>7.4</v>
      </c>
      <c r="AGS79" s="195">
        <v>2.4</v>
      </c>
      <c r="AGT79" s="195">
        <v>46.800000000000004</v>
      </c>
      <c r="AGU79" s="195">
        <v>6.9</v>
      </c>
      <c r="AGV79" s="195">
        <v>15.249075000000001</v>
      </c>
      <c r="AGW79" s="195">
        <v>8.6999999999999993</v>
      </c>
      <c r="AGX79" s="195">
        <v>4.5</v>
      </c>
      <c r="AGY79" s="195">
        <v>6</v>
      </c>
      <c r="AGZ79" s="195">
        <v>41.349074999999999</v>
      </c>
      <c r="AHA79" s="195">
        <v>13</v>
      </c>
      <c r="AHB79" s="195">
        <v>17</v>
      </c>
      <c r="AHC79" s="195">
        <v>23.8</v>
      </c>
      <c r="AHD79" s="195">
        <v>8.6</v>
      </c>
      <c r="AHE79" s="195">
        <v>27</v>
      </c>
      <c r="AHF79" s="195">
        <v>89.4</v>
      </c>
      <c r="AHG79" s="195">
        <v>15.6</v>
      </c>
      <c r="AHH79" s="195">
        <v>13.3</v>
      </c>
      <c r="AHI79" s="195">
        <v>10</v>
      </c>
      <c r="AHJ79" s="195">
        <v>9.1</v>
      </c>
      <c r="AHK79" s="195">
        <v>14.2</v>
      </c>
      <c r="AHL79" s="195">
        <v>62.2</v>
      </c>
      <c r="AHM79" s="195">
        <v>239.749075</v>
      </c>
      <c r="AHN79" s="195">
        <v>20</v>
      </c>
      <c r="AHO79" s="195">
        <v>24.388048000000001</v>
      </c>
      <c r="AHP79" s="195">
        <v>12</v>
      </c>
      <c r="AHQ79" s="195">
        <v>11.9</v>
      </c>
      <c r="AHR79" s="195">
        <v>3.2</v>
      </c>
      <c r="AHS79" s="195">
        <v>71.488047999999992</v>
      </c>
      <c r="AHT79" s="195">
        <v>2</v>
      </c>
      <c r="AHU79" s="195">
        <v>27.031796</v>
      </c>
      <c r="AHV79" s="195">
        <v>3.3</v>
      </c>
      <c r="AHW79" s="195">
        <v>2.5</v>
      </c>
      <c r="AHX79" s="195">
        <v>23.1</v>
      </c>
      <c r="AHY79" s="195">
        <v>57.931795999999999</v>
      </c>
      <c r="AHZ79" s="195">
        <v>24.6</v>
      </c>
      <c r="AIA79" s="195">
        <v>16.294888</v>
      </c>
      <c r="AIB79" s="195">
        <v>3.5</v>
      </c>
      <c r="AIC79" s="195">
        <v>21.2</v>
      </c>
      <c r="AID79" s="195">
        <v>10.5</v>
      </c>
      <c r="AIE79" s="195">
        <v>76.094887999999997</v>
      </c>
      <c r="AIF79" s="195">
        <v>19.100000000000001</v>
      </c>
      <c r="AIG79" s="195">
        <v>3</v>
      </c>
      <c r="AIH79" s="195">
        <v>5.3</v>
      </c>
      <c r="AII79" s="195">
        <v>7.3</v>
      </c>
      <c r="AIJ79" s="195">
        <v>2.8</v>
      </c>
      <c r="AIK79" s="195">
        <v>37.5</v>
      </c>
      <c r="AIL79" s="195">
        <v>14.7</v>
      </c>
      <c r="AIM79" s="195">
        <v>10</v>
      </c>
      <c r="AIN79" s="195">
        <v>9.8000000000000007</v>
      </c>
      <c r="AIO79" s="195">
        <v>34.5</v>
      </c>
      <c r="AIP79" s="195">
        <v>277.51473200000004</v>
      </c>
      <c r="AIQ79" s="195">
        <v>4.2</v>
      </c>
      <c r="AIR79" s="195">
        <v>4.2</v>
      </c>
      <c r="AIS79" s="195">
        <v>23.8</v>
      </c>
      <c r="AIT79" s="195">
        <v>13.409090000000001</v>
      </c>
      <c r="AIU79" s="195">
        <v>11.6</v>
      </c>
      <c r="AIV79" s="195">
        <v>12.9</v>
      </c>
      <c r="AIW79" s="195">
        <v>25.599999999999998</v>
      </c>
      <c r="AIX79" s="195">
        <v>87.309090000000012</v>
      </c>
      <c r="AIY79" s="195">
        <v>27.8</v>
      </c>
      <c r="AIZ79" s="195">
        <v>21.408965999999999</v>
      </c>
      <c r="AJA79" s="195">
        <v>18.399999999999999</v>
      </c>
      <c r="AJB79" s="195">
        <v>10.1</v>
      </c>
      <c r="AJC79" s="195">
        <v>23.3</v>
      </c>
      <c r="AJD79" s="195">
        <v>101.008966</v>
      </c>
      <c r="AJE79" s="195">
        <v>34</v>
      </c>
      <c r="AJF79" s="195">
        <v>3.7</v>
      </c>
      <c r="AJG79" s="195">
        <v>15.4</v>
      </c>
      <c r="AJH79" s="195">
        <v>11.67477137</v>
      </c>
      <c r="AJI79" s="195">
        <v>19.8</v>
      </c>
      <c r="AJJ79" s="195">
        <v>84.574771369999993</v>
      </c>
      <c r="AJK79" s="195">
        <v>11.6</v>
      </c>
      <c r="AJL79" s="195">
        <v>14.9</v>
      </c>
      <c r="AJM79" s="195">
        <v>18.7</v>
      </c>
      <c r="AJN79" s="195">
        <v>6.4</v>
      </c>
      <c r="AJO79" s="195">
        <v>14.2</v>
      </c>
      <c r="AJP79" s="195">
        <v>65.8</v>
      </c>
      <c r="AJQ79" s="195">
        <v>342.89282737000002</v>
      </c>
      <c r="AJR79" s="195">
        <v>22.402106799999999</v>
      </c>
      <c r="AJS79" s="195">
        <v>12.11860998</v>
      </c>
      <c r="AJT79" s="195">
        <v>8.6670210599999997</v>
      </c>
      <c r="AJU79" s="195">
        <v>5.4334256599999993</v>
      </c>
      <c r="AJV79" s="195">
        <v>23.8</v>
      </c>
      <c r="AJW79" s="195">
        <v>72.421163499999992</v>
      </c>
      <c r="AJX79" s="195">
        <v>12.2</v>
      </c>
      <c r="AJY79" s="195">
        <v>16.257355</v>
      </c>
      <c r="AJZ79" s="195">
        <v>17.2</v>
      </c>
      <c r="AKA79" s="195">
        <v>14.3</v>
      </c>
      <c r="AKB79" s="195">
        <v>17.399999999999999</v>
      </c>
      <c r="AKC79" s="195">
        <v>77.357354999999998</v>
      </c>
      <c r="AKD79" s="195">
        <v>11</v>
      </c>
      <c r="AKE79" s="195">
        <v>22.8</v>
      </c>
      <c r="AKF79" s="195">
        <v>21.099999999999998</v>
      </c>
      <c r="AKG79" s="195">
        <v>14</v>
      </c>
      <c r="AKH79" s="195">
        <v>32.799999999999997</v>
      </c>
      <c r="AKI79" s="195">
        <v>101.7</v>
      </c>
      <c r="AKJ79" s="195">
        <v>27.9</v>
      </c>
      <c r="AKK79" s="195">
        <v>3</v>
      </c>
      <c r="AKL79" s="195">
        <v>18.8</v>
      </c>
      <c r="AKM79" s="195">
        <v>20.6</v>
      </c>
      <c r="AKN79" s="195">
        <v>70.3</v>
      </c>
      <c r="AKO79" s="195">
        <v>17</v>
      </c>
      <c r="AKP79" s="195">
        <v>17</v>
      </c>
      <c r="AKQ79" s="195">
        <v>338.77851849999996</v>
      </c>
      <c r="AKR79" s="195">
        <v>2786.5052467100018</v>
      </c>
      <c r="AKS79" s="195">
        <v>38.6</v>
      </c>
      <c r="AKT79" s="195">
        <v>24.3</v>
      </c>
      <c r="AKU79" s="195">
        <v>9.6</v>
      </c>
      <c r="AKV79" s="195">
        <v>72.5</v>
      </c>
      <c r="AKW79" s="195">
        <v>10.46398263</v>
      </c>
      <c r="AKX79" s="195">
        <v>29.302204499999998</v>
      </c>
      <c r="AKY79" s="195">
        <v>17.69564428</v>
      </c>
      <c r="AKZ79" s="195">
        <v>23.79416204</v>
      </c>
      <c r="ALA79" s="195">
        <v>20.393450600000001</v>
      </c>
      <c r="ALB79" s="195">
        <v>101.64944405000001</v>
      </c>
      <c r="ALC79" s="195">
        <v>9.844894</v>
      </c>
      <c r="ALD79" s="195">
        <v>30.62126524</v>
      </c>
      <c r="ALE79" s="195">
        <v>12.29150649</v>
      </c>
      <c r="ALF79" s="195">
        <v>23.181227069999998</v>
      </c>
      <c r="ALG79" s="195">
        <v>23.211722940000001</v>
      </c>
      <c r="ALH79" s="195">
        <v>99.150615739999992</v>
      </c>
      <c r="ALI79" s="195">
        <v>11.89581368</v>
      </c>
      <c r="ALJ79" s="195">
        <v>22.985017500000001</v>
      </c>
      <c r="ALK79" s="195">
        <v>22.027574789999999</v>
      </c>
      <c r="ALL79" s="195">
        <v>27.8</v>
      </c>
      <c r="ALM79" s="195">
        <v>84.708405970000001</v>
      </c>
      <c r="ALN79" s="195">
        <v>27</v>
      </c>
      <c r="ALO79" s="195">
        <v>39.1</v>
      </c>
      <c r="ALP79" s="195">
        <v>21.8</v>
      </c>
      <c r="ALQ79" s="195">
        <v>8.6</v>
      </c>
      <c r="ALR79" s="195">
        <v>96.499999999999986</v>
      </c>
      <c r="ALS79" s="195">
        <v>454.50846576000021</v>
      </c>
      <c r="ALT79" s="195">
        <v>33.1</v>
      </c>
      <c r="ALU79" s="195">
        <v>33.1</v>
      </c>
      <c r="ALV79" s="195">
        <v>25.6</v>
      </c>
      <c r="ALW79" s="195">
        <v>14.8</v>
      </c>
      <c r="ALX79" s="195">
        <v>9.2000285299999991</v>
      </c>
      <c r="ALY79" s="195">
        <v>15</v>
      </c>
      <c r="ALZ79" s="195">
        <v>18.5</v>
      </c>
      <c r="AMA79" s="195">
        <v>83.100028529999989</v>
      </c>
      <c r="AMB79" s="195">
        <v>15.4</v>
      </c>
      <c r="AMC79" s="195">
        <v>16.953024120000002</v>
      </c>
      <c r="AMD79" s="195">
        <v>9.8000000000000007</v>
      </c>
      <c r="AME79" s="195">
        <v>3.2928366800000002</v>
      </c>
      <c r="AMF79" s="195">
        <v>7.8</v>
      </c>
      <c r="AMG79" s="195">
        <v>53.245860800000003</v>
      </c>
      <c r="AMH79" s="195">
        <v>12.029037260000001</v>
      </c>
      <c r="AMI79" s="195">
        <v>38.943365999999997</v>
      </c>
      <c r="AMJ79" s="195">
        <v>10.199999999999999</v>
      </c>
      <c r="AMK79" s="195">
        <v>15.87367895</v>
      </c>
      <c r="AML79" s="195">
        <v>6.5056224199999999</v>
      </c>
      <c r="AMM79" s="195">
        <v>83.551704630000003</v>
      </c>
      <c r="AMN79" s="195">
        <v>9.1</v>
      </c>
      <c r="AMO79" s="195">
        <v>19.098184</v>
      </c>
      <c r="AMP79" s="195">
        <v>10.299999999999999</v>
      </c>
      <c r="AMQ79" s="195">
        <v>4.64022442</v>
      </c>
      <c r="AMR79" s="195">
        <f t="shared" si="294"/>
        <v>43.138408419999998</v>
      </c>
      <c r="AMS79" s="195">
        <f t="shared" si="295"/>
        <v>296.13600238000004</v>
      </c>
      <c r="AMT79" s="195">
        <v>22.2</v>
      </c>
      <c r="AMU79" s="195">
        <v>22.2</v>
      </c>
      <c r="AMV79" s="195">
        <v>18.5</v>
      </c>
      <c r="AMW79" s="195">
        <v>15.9</v>
      </c>
      <c r="AMX79" s="195">
        <v>8.1999999999999993</v>
      </c>
      <c r="AMY79" s="195">
        <v>42.6</v>
      </c>
      <c r="AMZ79" s="195">
        <v>11.799999999999999</v>
      </c>
      <c r="ANA79" s="195">
        <v>10.023846200000001</v>
      </c>
      <c r="ANB79" s="195">
        <v>6.3</v>
      </c>
      <c r="ANC79" s="195">
        <v>8.32</v>
      </c>
      <c r="AND79" s="195">
        <v>39.1</v>
      </c>
      <c r="ANE79" s="195">
        <f t="shared" si="296"/>
        <v>75.54384619999999</v>
      </c>
      <c r="ANF79" s="195">
        <v>20.7</v>
      </c>
      <c r="ANG79" s="195">
        <v>9.4021608000000008</v>
      </c>
      <c r="ANH79" s="195">
        <v>5.3</v>
      </c>
      <c r="ANI79" s="195">
        <v>1</v>
      </c>
      <c r="ANJ79" s="195">
        <v>8.1999999999999993</v>
      </c>
      <c r="ANK79" s="195">
        <v>44.602160799999993</v>
      </c>
      <c r="ANL79" s="195">
        <v>30.6</v>
      </c>
      <c r="ANM79" s="195">
        <v>41</v>
      </c>
      <c r="ANN79" s="195">
        <v>11.5</v>
      </c>
      <c r="ANO79" s="195">
        <v>12.9</v>
      </c>
      <c r="ANP79" s="195">
        <v>17.399999999999999</v>
      </c>
      <c r="ANQ79" s="195">
        <v>113.4</v>
      </c>
      <c r="ANR79" s="195">
        <f t="shared" si="297"/>
        <v>298.34600699999999</v>
      </c>
      <c r="ANS79" s="195">
        <v>19.600000000000001</v>
      </c>
      <c r="ANT79" s="195">
        <v>19.100000000000001</v>
      </c>
      <c r="ANU79" s="195">
        <v>19.399999999999999</v>
      </c>
      <c r="ANV79" s="195">
        <v>11.3</v>
      </c>
      <c r="ANW79" s="195">
        <v>9.4</v>
      </c>
      <c r="ANX79" s="195">
        <v>78.8</v>
      </c>
      <c r="ANY79" s="195">
        <v>12.8</v>
      </c>
      <c r="ANZ79" s="195">
        <v>10.302793000000001</v>
      </c>
      <c r="AOA79" s="195">
        <v>8.6</v>
      </c>
      <c r="AOB79" s="195">
        <v>6</v>
      </c>
      <c r="AOC79" s="195">
        <v>10.8</v>
      </c>
      <c r="AOD79" s="195">
        <v>48.502793000000004</v>
      </c>
      <c r="AOE79" s="195">
        <v>5.7</v>
      </c>
      <c r="AOF79" s="195">
        <v>8.6999999999999993</v>
      </c>
      <c r="AOG79" s="195">
        <v>10.9</v>
      </c>
      <c r="AOH79" s="195">
        <v>17</v>
      </c>
      <c r="AOI79" s="195">
        <v>42.3</v>
      </c>
      <c r="AOJ79" s="195">
        <v>6.1</v>
      </c>
      <c r="AOK79" s="195">
        <v>8.4</v>
      </c>
      <c r="AOL79" s="195">
        <v>8</v>
      </c>
      <c r="AOM79" s="195">
        <v>14.8</v>
      </c>
      <c r="AON79" s="195">
        <v>9.1</v>
      </c>
      <c r="AOO79" s="195">
        <v>46.4</v>
      </c>
      <c r="AOP79" s="195">
        <v>14</v>
      </c>
      <c r="AOQ79" s="195">
        <v>8.1999999999999993</v>
      </c>
      <c r="AOR79" s="195">
        <v>22.2</v>
      </c>
      <c r="AOS79" s="195">
        <v>238.20279299999999</v>
      </c>
      <c r="AOT79" s="195">
        <v>5.8</v>
      </c>
      <c r="AOU79" s="195">
        <v>14</v>
      </c>
      <c r="AOV79" s="195">
        <v>19.8</v>
      </c>
      <c r="AOW79" s="195">
        <v>16.5</v>
      </c>
      <c r="AOX79" s="195">
        <v>6.1167280000000002</v>
      </c>
      <c r="AOY79" s="195">
        <v>16.2</v>
      </c>
      <c r="AOZ79" s="195">
        <v>12.5</v>
      </c>
      <c r="APA79" s="195">
        <v>2.8</v>
      </c>
      <c r="APB79" s="195">
        <f t="shared" si="298"/>
        <v>54.116727999999995</v>
      </c>
      <c r="APC79" s="195">
        <v>5.7</v>
      </c>
      <c r="APD79" s="195">
        <v>6.0455129999999997</v>
      </c>
      <c r="APE79" s="195">
        <v>11.8</v>
      </c>
      <c r="APF79" s="195">
        <v>10.2396169</v>
      </c>
      <c r="APG79" s="195">
        <v>10.1</v>
      </c>
      <c r="APH79" s="195">
        <v>43.885129899999995</v>
      </c>
      <c r="API79" s="195">
        <v>2.1</v>
      </c>
      <c r="APJ79" s="195">
        <v>15.3</v>
      </c>
      <c r="APK79" s="195">
        <v>9.5</v>
      </c>
      <c r="APL79" s="195">
        <v>1</v>
      </c>
      <c r="APM79" s="195">
        <v>14.9</v>
      </c>
      <c r="APN79" s="195">
        <v>42.8</v>
      </c>
      <c r="APO79" s="195">
        <v>4</v>
      </c>
      <c r="APP79" s="195">
        <v>10.9</v>
      </c>
      <c r="APQ79" s="195">
        <v>4.0999999999999996</v>
      </c>
      <c r="APR79" s="195">
        <v>2.1</v>
      </c>
      <c r="APS79" s="195">
        <v>9.8000000000000007</v>
      </c>
      <c r="APT79" s="195">
        <v>30.9</v>
      </c>
      <c r="APU79" s="195">
        <f t="shared" si="299"/>
        <v>191.50185789999998</v>
      </c>
      <c r="APV79" s="195">
        <v>15.1</v>
      </c>
      <c r="APW79" s="195">
        <v>16.305014</v>
      </c>
      <c r="APX79" s="195">
        <v>7.8</v>
      </c>
      <c r="APY79" s="195">
        <v>24.2</v>
      </c>
      <c r="APZ79" s="195">
        <v>7.4</v>
      </c>
      <c r="AQA79" s="195">
        <v>70.805014</v>
      </c>
      <c r="AQB79" s="195">
        <v>5.8</v>
      </c>
      <c r="AQC79" s="195">
        <v>26.2</v>
      </c>
      <c r="AQD79" s="195">
        <v>3</v>
      </c>
      <c r="AQE79" s="195">
        <v>2.1</v>
      </c>
      <c r="AQF79" s="195">
        <v>16.8</v>
      </c>
      <c r="AQG79" s="195">
        <v>53.9</v>
      </c>
      <c r="AQH79" s="195">
        <v>5.2</v>
      </c>
      <c r="AQI79" s="195">
        <v>12.985548999999999</v>
      </c>
      <c r="AQJ79" s="195">
        <v>9.5</v>
      </c>
      <c r="AQK79" s="195">
        <v>27.685549000000002</v>
      </c>
      <c r="AQL79" s="195">
        <v>15.3</v>
      </c>
      <c r="AQM79" s="195">
        <v>7.5</v>
      </c>
      <c r="AQN79" s="195">
        <v>4.1048960599999997</v>
      </c>
      <c r="AQO79" s="195">
        <v>7.2</v>
      </c>
      <c r="AQP79" s="195">
        <v>12</v>
      </c>
      <c r="AQQ79" s="195">
        <v>46.104896060000002</v>
      </c>
      <c r="AQR79" s="195">
        <f t="shared" si="300"/>
        <v>198.49545906000003</v>
      </c>
      <c r="AQS79" s="195">
        <v>10.42</v>
      </c>
      <c r="AQT79" s="195">
        <v>5.5441719999999997</v>
      </c>
      <c r="AQU79" s="195">
        <v>13.923072000000001</v>
      </c>
      <c r="AQV79" s="195">
        <v>4.2245270899999996</v>
      </c>
      <c r="AQW79" s="195">
        <v>18</v>
      </c>
      <c r="AQX79" s="195">
        <v>52.111771089999998</v>
      </c>
      <c r="AQY79" s="195">
        <v>13.8</v>
      </c>
      <c r="AQZ79" s="195">
        <v>13.2</v>
      </c>
      <c r="ARA79" s="195">
        <v>13.4</v>
      </c>
      <c r="ARB79" s="195">
        <v>6.6</v>
      </c>
      <c r="ARC79" s="195">
        <v>5.9</v>
      </c>
      <c r="ARD79" s="195">
        <v>52.9</v>
      </c>
      <c r="ARE79" s="195">
        <v>18.045212500000002</v>
      </c>
      <c r="ARF79" s="195">
        <v>12.6</v>
      </c>
      <c r="ARG79" s="195">
        <v>18.2</v>
      </c>
      <c r="ARH79" s="195">
        <v>3.4</v>
      </c>
      <c r="ARI79" s="195">
        <v>52.245212500000001</v>
      </c>
      <c r="ARJ79" s="195">
        <v>30.5</v>
      </c>
      <c r="ARK79" s="195">
        <v>12.8</v>
      </c>
      <c r="ARL79" s="195">
        <v>14.1</v>
      </c>
      <c r="ARM79" s="195">
        <v>8.3000000000000007</v>
      </c>
      <c r="ARN79" s="195">
        <v>8</v>
      </c>
      <c r="ARO79" s="195">
        <v>73.7</v>
      </c>
      <c r="ARP79" s="195">
        <v>14.1</v>
      </c>
      <c r="ARQ79" s="195">
        <v>21</v>
      </c>
      <c r="ARR79" s="195">
        <v>7.6</v>
      </c>
      <c r="ARS79" s="195">
        <v>42.7</v>
      </c>
      <c r="ART79" s="195">
        <v>273.65698358999998</v>
      </c>
      <c r="ARU79" s="195">
        <v>15.069194499999998</v>
      </c>
      <c r="ARV79" s="195">
        <v>19.8</v>
      </c>
      <c r="ARW79" s="195">
        <v>34.869194499999999</v>
      </c>
      <c r="ARX79" s="195">
        <v>14.1</v>
      </c>
      <c r="ARY79" s="195">
        <v>24.079708</v>
      </c>
      <c r="ARZ79" s="195">
        <v>11.2</v>
      </c>
      <c r="ASA79" s="195">
        <v>10.7</v>
      </c>
      <c r="ASB79" s="195">
        <v>60.079707999999997</v>
      </c>
      <c r="ASC79" s="195">
        <v>8.8000000000000007</v>
      </c>
      <c r="ASD79" s="195">
        <v>16.393065999999997</v>
      </c>
      <c r="ASE79" s="195">
        <v>8.5</v>
      </c>
      <c r="ASF79" s="195">
        <v>16.7</v>
      </c>
      <c r="ASG79" s="195">
        <v>15.510000000000002</v>
      </c>
      <c r="ASH79" s="195">
        <v>65.903065999999995</v>
      </c>
      <c r="ASI79" s="195">
        <v>21.50680225</v>
      </c>
      <c r="ASJ79" s="195">
        <v>6.0448272899999997</v>
      </c>
      <c r="ASK79" s="195">
        <v>21.773385309999998</v>
      </c>
      <c r="ASL79" s="195">
        <v>6</v>
      </c>
      <c r="ASM79" s="195">
        <v>11.327966869999999</v>
      </c>
      <c r="ASN79" s="195">
        <v>66.652981719999985</v>
      </c>
      <c r="ASO79" s="195">
        <v>3.2</v>
      </c>
      <c r="ASP79" s="195">
        <v>29.985406999999999</v>
      </c>
      <c r="ASQ79" s="195">
        <v>25.2</v>
      </c>
      <c r="ASR79" s="195">
        <v>15.2</v>
      </c>
      <c r="ASS79" s="195">
        <v>5.4</v>
      </c>
      <c r="AST79" s="195">
        <v>78.985407000000009</v>
      </c>
      <c r="ASU79" s="195">
        <v>306.49035722000002</v>
      </c>
      <c r="ASV79" s="195">
        <v>11.7</v>
      </c>
      <c r="ASW79" s="195">
        <v>29.364632660000002</v>
      </c>
      <c r="ASX79" s="195">
        <v>14.2</v>
      </c>
      <c r="ASY79" s="195">
        <v>32.5</v>
      </c>
      <c r="ASZ79" s="195">
        <v>6.8</v>
      </c>
      <c r="ATA79" s="195">
        <v>94.564632660000001</v>
      </c>
      <c r="ATB79" s="195">
        <v>18.5</v>
      </c>
      <c r="ATC79" s="195">
        <v>15.7</v>
      </c>
      <c r="ATD79" s="195">
        <v>9.9</v>
      </c>
      <c r="ATE79" s="195">
        <v>12.2</v>
      </c>
      <c r="ATF79" s="195">
        <v>20.100000000000001</v>
      </c>
      <c r="ATG79" s="195">
        <v>76.400000000000006</v>
      </c>
      <c r="ATH79" s="195">
        <v>17</v>
      </c>
      <c r="ATI79" s="195">
        <v>21.765899999999998</v>
      </c>
      <c r="ATJ79" s="195">
        <v>13.6</v>
      </c>
      <c r="ATK79" s="195">
        <v>16.7</v>
      </c>
      <c r="ATL79" s="195">
        <v>19.803750000000001</v>
      </c>
      <c r="ATM79" s="195">
        <v>88.869649999999993</v>
      </c>
      <c r="ATN79" s="195">
        <v>15.2</v>
      </c>
      <c r="ATO79" s="195">
        <v>8.3000000000000007</v>
      </c>
      <c r="ATP79" s="195">
        <v>18.899999999999999</v>
      </c>
      <c r="ATQ79" s="195">
        <v>21.6</v>
      </c>
      <c r="ATR79" s="195">
        <v>33.200000000000003</v>
      </c>
      <c r="ATS79" s="195">
        <v>97.2</v>
      </c>
      <c r="ATT79" s="195">
        <v>17.462018619999998</v>
      </c>
      <c r="ATU79" s="195">
        <v>17.462018619999998</v>
      </c>
      <c r="ATV79" s="195">
        <v>374.49630128000001</v>
      </c>
      <c r="ATW79" s="195">
        <v>14.009124999999999</v>
      </c>
      <c r="ATX79" s="195">
        <v>38.733778380000004</v>
      </c>
      <c r="ATY79" s="195">
        <v>7.3</v>
      </c>
      <c r="ATZ79" s="195">
        <v>15.4</v>
      </c>
      <c r="AUA79" s="195">
        <v>75.442903380000004</v>
      </c>
      <c r="AUB79" s="195">
        <v>26.9</v>
      </c>
      <c r="AUC79" s="195">
        <v>32.631855999999999</v>
      </c>
      <c r="AUD79" s="195">
        <v>25</v>
      </c>
      <c r="AUE79" s="195">
        <v>29.3</v>
      </c>
      <c r="AUF79" s="195">
        <v>22.1</v>
      </c>
      <c r="AUG79" s="195">
        <v>135.93185599999998</v>
      </c>
      <c r="AUH79" s="195">
        <v>34.6</v>
      </c>
      <c r="AUI79" s="195">
        <v>23.1</v>
      </c>
      <c r="AUJ79" s="195">
        <v>46</v>
      </c>
      <c r="AUK79" s="195">
        <v>60.3</v>
      </c>
      <c r="AUL79" s="195">
        <v>70.3</v>
      </c>
      <c r="AUM79" s="195">
        <v>234.3</v>
      </c>
      <c r="AUN79" s="195">
        <v>22.9</v>
      </c>
      <c r="AUO79" s="195">
        <v>147.429688</v>
      </c>
      <c r="AUP79" s="195">
        <v>127.6</v>
      </c>
      <c r="AUQ79" s="195">
        <v>38</v>
      </c>
      <c r="AUR79" s="195">
        <v>29.3</v>
      </c>
      <c r="AUS79" s="195">
        <v>365.22968799999995</v>
      </c>
      <c r="AUT79" s="195">
        <v>37.5</v>
      </c>
      <c r="AUU79" s="195">
        <v>19.600000000000001</v>
      </c>
      <c r="AUV79" s="195">
        <v>16.2</v>
      </c>
      <c r="AUW79" s="195">
        <v>19.8</v>
      </c>
      <c r="AUX79" s="195">
        <v>93.100000000000009</v>
      </c>
      <c r="AUY79" s="195">
        <v>904.00444737999999</v>
      </c>
      <c r="AUZ79" s="195">
        <v>6.4</v>
      </c>
      <c r="AVA79" s="195">
        <v>6.4</v>
      </c>
      <c r="AVB79" s="195">
        <v>54.2</v>
      </c>
      <c r="AVC79" s="195">
        <v>53.291131999999998</v>
      </c>
      <c r="AVD79" s="195">
        <v>26.5</v>
      </c>
      <c r="AVE79" s="195">
        <v>21.3</v>
      </c>
      <c r="AVF79" s="195">
        <v>11.2</v>
      </c>
      <c r="AVG79" s="195">
        <v>166.49113199999999</v>
      </c>
      <c r="AVH79" s="195"/>
      <c r="AVI79" s="195"/>
      <c r="AVJ79" s="195">
        <v>87.4</v>
      </c>
      <c r="AVK79" s="195">
        <v>24.972859</v>
      </c>
      <c r="AVL79" s="195">
        <v>40.5</v>
      </c>
      <c r="AVM79" s="195">
        <v>152.87285900000001</v>
      </c>
      <c r="AVN79" s="195">
        <v>43.4</v>
      </c>
      <c r="AVO79" s="195">
        <v>78.087509900000001</v>
      </c>
      <c r="AVP79" s="195">
        <v>13.6</v>
      </c>
      <c r="AVQ79" s="195">
        <v>1</v>
      </c>
      <c r="AVR79" s="195">
        <v>21.1</v>
      </c>
      <c r="AVS79" s="195">
        <v>157.18750990000001</v>
      </c>
      <c r="AVT79" s="195">
        <v>54.2</v>
      </c>
      <c r="AVU79" s="195">
        <v>15.819633</v>
      </c>
      <c r="AVV79" s="195">
        <v>21.3</v>
      </c>
      <c r="AVW79" s="195"/>
      <c r="AVX79" s="195">
        <v>21.3</v>
      </c>
      <c r="AVY79" s="195">
        <v>112.61963299999999</v>
      </c>
      <c r="AVZ79" s="195">
        <v>595.57113389999995</v>
      </c>
      <c r="AWA79" s="195">
        <v>51.7</v>
      </c>
      <c r="AWB79" s="195">
        <v>11.961150999999999</v>
      </c>
      <c r="AWC79" s="195">
        <v>11.9</v>
      </c>
      <c r="AWD79" s="195">
        <v>19.253151169999999</v>
      </c>
      <c r="AWE79" s="195">
        <v>31.9</v>
      </c>
      <c r="AWF79" s="195">
        <v>126.71430217000001</v>
      </c>
      <c r="AWG79" s="195">
        <v>22.2</v>
      </c>
      <c r="AWH79" s="195">
        <v>6.0878829999999997</v>
      </c>
      <c r="AWI79" s="195">
        <v>14.7</v>
      </c>
      <c r="AWJ79" s="195">
        <v>22.1</v>
      </c>
      <c r="AWK79" s="195">
        <v>10.8</v>
      </c>
      <c r="AWL79" s="195">
        <v>75.887882999999988</v>
      </c>
      <c r="AWM79" s="195">
        <v>6.4</v>
      </c>
      <c r="AWN79" s="195">
        <f>+SUM(AWN80:AWN86)</f>
        <v>18.299999999999997</v>
      </c>
      <c r="AWO79" s="195">
        <f>+SUM(AWO80:AWO86)</f>
        <v>19.899999999999999</v>
      </c>
      <c r="AWP79" s="195">
        <f>+SUM(AWP80:AWP86)</f>
        <v>5.4</v>
      </c>
      <c r="AWQ79" s="195">
        <f>+SUM(AWQ80:AWQ86)</f>
        <v>21.85</v>
      </c>
      <c r="AWR79" s="195">
        <f t="shared" si="301"/>
        <v>71.849999999999994</v>
      </c>
      <c r="AWS79" s="195">
        <f>+SUM(AWS80:AWS86)</f>
        <v>16.8</v>
      </c>
      <c r="AWT79" s="195">
        <f>+SUM(AWT80:AWT86)</f>
        <v>30.518629000000001</v>
      </c>
      <c r="AWU79" s="195">
        <f>+SUM(AWU80:AWU86)</f>
        <v>16.399999999999999</v>
      </c>
      <c r="AWV79" s="195">
        <f>+SUM(AWV80:AWV86)</f>
        <v>19.5</v>
      </c>
      <c r="AWW79" s="253">
        <f t="shared" si="302"/>
        <v>83.218628999999993</v>
      </c>
      <c r="AWX79" s="195">
        <f>+SUM(AWX80:AWX86)</f>
        <v>24.2</v>
      </c>
      <c r="AWY79" s="195">
        <f>+SUM(AWY80:AWY86)</f>
        <v>31.885598000000002</v>
      </c>
      <c r="AWZ79" s="253">
        <f t="shared" si="303"/>
        <v>56.085598000000005</v>
      </c>
      <c r="AXA79" s="253">
        <f t="shared" si="304"/>
        <v>413.75641216999998</v>
      </c>
      <c r="AXB79" s="195">
        <f t="shared" si="305"/>
        <v>4545.1662206399997</v>
      </c>
      <c r="AXC79" s="195">
        <f>+SUM(AXC80:AXC86)</f>
        <v>21.9</v>
      </c>
      <c r="AXD79" s="195">
        <f>+SUM(AXD80:AXD86)</f>
        <v>21</v>
      </c>
      <c r="AXE79" s="253">
        <f t="shared" si="306"/>
        <v>42.9</v>
      </c>
      <c r="AXF79" s="195">
        <f>+SUM(AXF80:AXF86)</f>
        <v>35.800000000000004</v>
      </c>
      <c r="AXG79" s="195">
        <f>+SUM(AXG80:AXG86)</f>
        <v>35.594571999999999</v>
      </c>
      <c r="AXH79" s="195">
        <f>+SUM(AXH80:AXH86)</f>
        <v>16.399999999999999</v>
      </c>
      <c r="AXI79" s="195">
        <f>+SUM(AXI80:AXI86)</f>
        <v>20.2</v>
      </c>
      <c r="AXJ79" s="195">
        <f>+SUM(AXJ80:AXJ86)</f>
        <v>14.1</v>
      </c>
      <c r="AXK79" s="253">
        <f t="shared" si="307"/>
        <v>122.09457200000001</v>
      </c>
      <c r="AXL79" s="195">
        <f>+SUM(AXL80:AXL86)</f>
        <v>25.3</v>
      </c>
      <c r="AXM79" s="195">
        <f>+SUM(AXM80:AXM86)</f>
        <v>21.289490999999998</v>
      </c>
      <c r="AXN79" s="195">
        <f>+SUM(AXN80:AXN86)</f>
        <v>23</v>
      </c>
      <c r="AXO79" s="195">
        <f>+SUM(AXO80:AXO86)</f>
        <v>20.9</v>
      </c>
      <c r="AXP79" s="195">
        <f>+SUM(AXP80:AXP86)</f>
        <v>34.299999999999997</v>
      </c>
      <c r="AXQ79" s="253">
        <f t="shared" si="308"/>
        <v>124.78949099999998</v>
      </c>
      <c r="AXR79" s="195">
        <f>+SUM(AXR80:AXR86)</f>
        <v>8</v>
      </c>
      <c r="AXS79" s="195">
        <f>+SUM(AXS80:AXS86)</f>
        <v>27.057068000000001</v>
      </c>
      <c r="AXT79" s="195">
        <f>+SUM(AXT80:AXT86)</f>
        <v>20.100000000000001</v>
      </c>
      <c r="AXU79" s="195">
        <f>+SUM(AXU80:AXU86)</f>
        <v>6.8</v>
      </c>
      <c r="AXV79" s="253">
        <f t="shared" si="310"/>
        <v>61.957068</v>
      </c>
      <c r="AXW79" s="195">
        <f>+SUM(AXW80:AXW86)</f>
        <v>7.1999999999999993</v>
      </c>
      <c r="AXX79" s="195">
        <f>+SUM(AXX80:AXX86)</f>
        <v>2.1</v>
      </c>
      <c r="AXY79" s="195">
        <f>+SUM(AXY80:AXY86)</f>
        <v>14.4</v>
      </c>
      <c r="AXZ79" s="195">
        <f>+SUM(AXZ80:AXZ86)</f>
        <v>11.8</v>
      </c>
      <c r="AYA79" s="195">
        <f>+SUM(AYA80:AYA86)</f>
        <v>20.8</v>
      </c>
      <c r="AYB79" s="253">
        <f t="shared" si="311"/>
        <v>56.3</v>
      </c>
      <c r="AYC79" s="253">
        <f t="shared" si="270"/>
        <v>408.04113100000001</v>
      </c>
      <c r="AYD79" s="195">
        <f>+SUM(AYD80:AYD86)</f>
        <v>17.299999999999997</v>
      </c>
      <c r="AYE79" s="195">
        <f>+SUM(AYE80:AYE86)</f>
        <v>22.248397759475221</v>
      </c>
      <c r="AYF79" s="195">
        <f>+SUM(AYF80:AYF86)</f>
        <v>16.7</v>
      </c>
      <c r="AYG79" s="195">
        <f>+SUM(AYG80:AYG86)</f>
        <v>17.5</v>
      </c>
      <c r="AYH79" s="195">
        <f>+SUM(AYH80:AYH86)</f>
        <v>9.3999999999999986</v>
      </c>
      <c r="AYI79" s="253">
        <f t="shared" si="313"/>
        <v>83.148397759475216</v>
      </c>
      <c r="AYJ79" s="195">
        <f>+SUM(AYJ80:AYJ86)</f>
        <v>9.1</v>
      </c>
      <c r="AYK79" s="195">
        <f>+SUM(AYK80:AYK86)</f>
        <v>31.340096000000003</v>
      </c>
      <c r="AYL79" s="195">
        <f>+SUM(AYL80:AYL86)</f>
        <v>12</v>
      </c>
      <c r="AYM79" s="195">
        <f>+SUM(AYM80:AYM86)</f>
        <v>5.5</v>
      </c>
      <c r="AYN79" s="195">
        <f>+SUM(AYN80:AYN86)</f>
        <v>7.1</v>
      </c>
      <c r="AYO79" s="253">
        <f t="shared" si="314"/>
        <v>65.040096000000005</v>
      </c>
      <c r="AYP79" s="195">
        <f>+SUM(AYP80:AYP86)</f>
        <v>5.9</v>
      </c>
      <c r="AYQ79" s="195">
        <f>+SUM(AYQ80:AYQ86)</f>
        <v>15.8</v>
      </c>
      <c r="AYR79" s="195">
        <f>+SUM(AYR80:AYR86)</f>
        <v>15.3</v>
      </c>
      <c r="AYS79" s="195">
        <f>+SUM(AYS80:AYS86)</f>
        <v>24.5</v>
      </c>
      <c r="AYT79" s="195">
        <f>+SUM(AYT80:AYT86)</f>
        <v>10.3</v>
      </c>
      <c r="AYU79" s="253">
        <f t="shared" si="315"/>
        <v>71.8</v>
      </c>
      <c r="AYV79" s="195">
        <f>+SUM(AYV80:AYV86)</f>
        <v>27.4</v>
      </c>
      <c r="AYW79" s="195">
        <f>+SUM(AYW80:AYW86)</f>
        <v>9.5856619999999992</v>
      </c>
      <c r="AYX79" s="195">
        <f>+SUM(AYX80:AYX86)</f>
        <v>3.9</v>
      </c>
      <c r="AYY79" s="253">
        <f t="shared" si="316"/>
        <v>40.885661999999996</v>
      </c>
      <c r="AYZ79" s="253">
        <f t="shared" si="317"/>
        <v>260.87415575947523</v>
      </c>
      <c r="AZA79" s="195">
        <f>+SUM(AZA80:AZA86)</f>
        <v>14.9</v>
      </c>
      <c r="AZB79" s="195">
        <f>+SUM(AZB80:AZB86)</f>
        <v>12.514505999999999</v>
      </c>
      <c r="AZC79" s="195">
        <f>+SUM(AZC80:AZC86)</f>
        <v>6</v>
      </c>
      <c r="AZD79" s="195">
        <f>+SUM(AZD80:AZD86)</f>
        <v>7.1</v>
      </c>
      <c r="AZE79" s="195">
        <f>+SUM(AZE80:AZE86)</f>
        <v>9.4</v>
      </c>
      <c r="AZF79" s="253">
        <f t="shared" si="319"/>
        <v>49.914506000000003</v>
      </c>
      <c r="AZG79" s="195">
        <f>+SUM(AZG80:AZG86)</f>
        <v>9.1999999999999993</v>
      </c>
      <c r="AZH79" s="195">
        <f>+SUM(AZH80:AZH86)</f>
        <v>17.726679000000001</v>
      </c>
      <c r="AZI79" s="195">
        <f>+SUM(AZI80:AZI86)</f>
        <v>6</v>
      </c>
      <c r="AZJ79" s="195">
        <f>+SUM(AZJ80:AZJ86)</f>
        <v>18.3</v>
      </c>
      <c r="AZK79" s="195">
        <f>+SUM(AZK80:AZK86)</f>
        <v>8</v>
      </c>
      <c r="AZL79" s="253">
        <f t="shared" si="320"/>
        <v>59.226679000000004</v>
      </c>
      <c r="AZM79" s="195">
        <f>+SUM(AZM80:AZM86)</f>
        <v>14.5</v>
      </c>
      <c r="AZN79" s="195">
        <f>+SUM(AZN80:AZN86)</f>
        <v>13.436669</v>
      </c>
      <c r="AZO79" s="195">
        <f>+SUM(AZO80:AZO86)</f>
        <v>25.8</v>
      </c>
      <c r="AZP79" s="195">
        <f>+SUM(AZP80:AZP86)</f>
        <v>9.1999999999999993</v>
      </c>
      <c r="AZQ79" s="195">
        <f>+SUM(AZQ80:AZQ86)</f>
        <v>9.3000000000000007</v>
      </c>
      <c r="AZR79" s="253">
        <f t="shared" si="321"/>
        <v>72.236669000000006</v>
      </c>
      <c r="AZS79" s="195">
        <f>+SUM(AZS80:AZS86)</f>
        <v>24.5</v>
      </c>
      <c r="AZT79" s="195">
        <f>+SUM(AZT80:AZT86)</f>
        <v>9.6999999999999993</v>
      </c>
      <c r="AZU79" s="195">
        <f>+SUM(AZU80:AZU86)</f>
        <v>6.5</v>
      </c>
      <c r="AZV79" s="195">
        <f>+SUM(AZV80:AZV86)</f>
        <v>4</v>
      </c>
      <c r="AZW79" s="195">
        <f>+SUM(AZW80:AZW86)</f>
        <v>0.4</v>
      </c>
      <c r="AZX79" s="253">
        <f t="shared" si="322"/>
        <v>45.1</v>
      </c>
      <c r="AZY79" s="195">
        <f>+SUM(AZY80:AZY86)</f>
        <v>10</v>
      </c>
      <c r="AZZ79" s="195">
        <f>+SUM(AZZ80:AZZ86)</f>
        <v>0.50232699999999997</v>
      </c>
      <c r="BAA79" s="253">
        <f t="shared" si="323"/>
        <v>10.502326999999999</v>
      </c>
      <c r="BAB79" s="253">
        <f t="shared" si="324"/>
        <v>236.98018100000002</v>
      </c>
      <c r="BAC79" s="195">
        <f>+SUM(BAC80:BAC86)</f>
        <v>0</v>
      </c>
      <c r="BAD79" s="195">
        <f>+SUM(BAD80:BAD86)</f>
        <v>0</v>
      </c>
      <c r="BAE79" s="195">
        <f>+SUM(BAE80:BAE86)</f>
        <v>0</v>
      </c>
      <c r="BAF79" s="253">
        <f t="shared" si="326"/>
        <v>0</v>
      </c>
      <c r="BAG79" s="195">
        <f>+SUM(BAG80:BAG86)</f>
        <v>0</v>
      </c>
      <c r="BAH79" s="195">
        <f>+SUM(BAH80:BAH86)</f>
        <v>1.067245</v>
      </c>
      <c r="BAI79" s="195">
        <f>+SUM(BAI80:BAI86)</f>
        <v>2</v>
      </c>
      <c r="BAJ79" s="195">
        <f>+SUM(BAJ80:BAJ86)</f>
        <v>0.4</v>
      </c>
      <c r="BAK79" s="253">
        <f t="shared" si="327"/>
        <v>3.4672449999999997</v>
      </c>
      <c r="BAL79" s="195">
        <f>+SUM(BAL80:BAL86)</f>
        <v>0</v>
      </c>
      <c r="BAM79" s="195">
        <f>+SUM(BAM80:BAM86)</f>
        <v>4.3613669999999995</v>
      </c>
      <c r="BAN79" s="195">
        <f>+SUM(BAN80:BAN86)</f>
        <v>10</v>
      </c>
      <c r="BAO79" s="195">
        <f>+SUM(BAO80:BAO86)</f>
        <v>0</v>
      </c>
      <c r="BAP79" s="195">
        <f>+SUM(BAP80:BAP86)</f>
        <v>9.5</v>
      </c>
      <c r="BAQ79" s="253">
        <f t="shared" si="328"/>
        <v>23.861367000000001</v>
      </c>
      <c r="BAR79" s="195">
        <f>+SUM(BAR80:BAR86)</f>
        <v>0</v>
      </c>
      <c r="BAS79" s="195">
        <f>+SUM(BAS80:BAS86)</f>
        <v>2.8837259999999998</v>
      </c>
      <c r="BAT79" s="195">
        <f>+SUM(BAT80:BAT86)</f>
        <v>0</v>
      </c>
      <c r="BAU79" s="195">
        <f>+SUM(BAU80:BAU86)</f>
        <v>30.05</v>
      </c>
      <c r="BAV79" s="195">
        <f>+SUM(BAV80:BAV86)</f>
        <v>1</v>
      </c>
      <c r="BAW79" s="253">
        <f t="shared" si="329"/>
        <v>33.933726</v>
      </c>
      <c r="BAX79" s="195">
        <f>+SUM(BAX80:BAX86)</f>
        <v>0</v>
      </c>
      <c r="BAY79" s="195">
        <f>+SUM(BAY80:BAY86)</f>
        <v>0.77457999999999994</v>
      </c>
      <c r="BAZ79" s="195">
        <f>+SUM(BAZ80:BAZ86)</f>
        <v>0</v>
      </c>
      <c r="BBA79" s="195">
        <f>+SUM(BBA80:BBA86)</f>
        <v>13</v>
      </c>
      <c r="BBB79" s="253">
        <f t="shared" si="330"/>
        <v>13.77458</v>
      </c>
      <c r="BBC79" s="253">
        <f t="shared" si="331"/>
        <v>75.036918</v>
      </c>
      <c r="BBD79" s="195">
        <f>+SUM(BBD80:BBD86)</f>
        <v>15.7</v>
      </c>
      <c r="BBE79" s="195">
        <f>+SUM(BBE80:BBE86)</f>
        <v>3.2057720000000001</v>
      </c>
      <c r="BBF79" s="195">
        <f>+SUM(BBF80:BBF86)</f>
        <v>20.2</v>
      </c>
      <c r="BBG79" s="195">
        <f>+SUM(BBG80:BBG86)</f>
        <v>0.7</v>
      </c>
      <c r="BBH79" s="195">
        <f>+SUM(BBH80:BBH86)</f>
        <v>0</v>
      </c>
      <c r="BBI79" s="253">
        <f t="shared" si="333"/>
        <v>39.805772000000005</v>
      </c>
      <c r="BBJ79" s="195">
        <f>+SUM(BBJ80:BBJ86)</f>
        <v>4</v>
      </c>
      <c r="BBK79" s="195">
        <f>+SUM(BBK80:BBK86)</f>
        <v>9.7196949999999998</v>
      </c>
      <c r="BBL79" s="195">
        <f>+SUM(BBL80:BBL86)</f>
        <v>5</v>
      </c>
      <c r="BBM79" s="195">
        <f>+SUM(BBM80:BBM86)</f>
        <v>10</v>
      </c>
      <c r="BBN79" s="195">
        <f>+SUM(BBN80:BBN86)</f>
        <v>2.5</v>
      </c>
      <c r="BBO79" s="253">
        <f t="shared" si="334"/>
        <v>31.219695000000002</v>
      </c>
      <c r="BBP79" s="195">
        <f>+SUM(BBP80:BBP86)</f>
        <v>0</v>
      </c>
      <c r="BBQ79" s="195">
        <f>+SUM(BBQ80:BBQ86)</f>
        <v>4.3940029999999997</v>
      </c>
      <c r="BBR79" s="195">
        <f>+SUM(BBR80:BBR86)</f>
        <v>10</v>
      </c>
      <c r="BBS79" s="195">
        <f>+SUM(BBS80:BBS86)</f>
        <v>6</v>
      </c>
      <c r="BBT79" s="195">
        <f>+SUM(BBT80:BBT86)</f>
        <v>4.3</v>
      </c>
      <c r="BBU79" s="253">
        <f t="shared" si="335"/>
        <v>24.694002999999999</v>
      </c>
      <c r="BBV79" s="195">
        <f>+SUM(BBV80:BBV86)</f>
        <v>1</v>
      </c>
      <c r="BBW79" s="195">
        <f>+SUM(BBW80:BBW86)</f>
        <v>8.3810830000000003</v>
      </c>
      <c r="BBX79" s="195">
        <f>+SUM(BBX80:BBX86)</f>
        <v>15.3</v>
      </c>
      <c r="BBY79" s="195">
        <f>+SUM(BBY80:BBY86)</f>
        <v>5</v>
      </c>
      <c r="BBZ79" s="195">
        <f>+SUM(BBZ80:BBZ86)</f>
        <v>13</v>
      </c>
      <c r="BCA79" s="253">
        <f t="shared" si="336"/>
        <v>42.681083000000001</v>
      </c>
      <c r="BCB79" s="253">
        <f t="shared" si="337"/>
        <v>138.400553</v>
      </c>
      <c r="BCC79" s="195">
        <f>+SUM(BCC80:BCC86)</f>
        <v>16.7</v>
      </c>
      <c r="BCD79" s="195">
        <f>+SUM(BCD80:BCD86)</f>
        <v>17.423552000000001</v>
      </c>
      <c r="BCE79" s="195">
        <f>+SUM(BCE80:BCE86)</f>
        <v>10.5</v>
      </c>
      <c r="BCF79" s="195">
        <f>+SUM(BCF80:BCF86)</f>
        <v>8</v>
      </c>
      <c r="BCG79" s="195">
        <f>+SUM(BCG80:BCG86)</f>
        <v>15</v>
      </c>
      <c r="BCH79" s="253">
        <f t="shared" si="339"/>
        <v>67.623552000000004</v>
      </c>
      <c r="BCI79" s="195">
        <f>+SUM(BCI80:BCI86)</f>
        <v>16.100000000000001</v>
      </c>
      <c r="BCJ79" s="195">
        <f>+SUM(BCJ80:BCJ86)</f>
        <v>26.985700000000001</v>
      </c>
      <c r="BCK79" s="195">
        <f>+SUM(BCK80:BCK86)</f>
        <v>8.1</v>
      </c>
      <c r="BCL79" s="195">
        <f>+SUM(BCL80:BCL86)</f>
        <v>37</v>
      </c>
      <c r="BCM79" s="253">
        <f t="shared" si="271"/>
        <v>88.185699999999997</v>
      </c>
      <c r="BCN79" s="195">
        <v>12.9</v>
      </c>
      <c r="BCO79" s="195">
        <v>21.5</v>
      </c>
      <c r="BCP79" s="195">
        <v>7</v>
      </c>
      <c r="BCQ79" s="195">
        <v>20.7</v>
      </c>
      <c r="BCR79" s="195">
        <v>20.8</v>
      </c>
      <c r="BCS79" s="253">
        <f t="shared" si="340"/>
        <v>82.899999999999991</v>
      </c>
      <c r="BCT79" s="195">
        <v>11.9</v>
      </c>
      <c r="BCU79" s="195">
        <v>27.5</v>
      </c>
      <c r="BCV79" s="195">
        <v>6.9</v>
      </c>
      <c r="BCW79" s="195">
        <v>6.1</v>
      </c>
      <c r="BCX79" s="253">
        <f t="shared" si="341"/>
        <v>52.4</v>
      </c>
      <c r="BCY79" s="253">
        <v>13.6</v>
      </c>
      <c r="BCZ79" s="253">
        <v>14.6</v>
      </c>
      <c r="BDA79" s="253">
        <f t="shared" si="342"/>
        <v>28.2</v>
      </c>
      <c r="BDB79" s="253">
        <f t="shared" si="343"/>
        <v>319.30925199999996</v>
      </c>
      <c r="BDC79" s="253">
        <v>14.3</v>
      </c>
      <c r="BDD79" s="253">
        <v>9.1</v>
      </c>
      <c r="BDE79" s="253">
        <v>10.7</v>
      </c>
      <c r="BDF79" s="253">
        <f t="shared" si="272"/>
        <v>34.099999999999994</v>
      </c>
      <c r="BDG79" s="253">
        <v>12.3</v>
      </c>
      <c r="BDH79" s="253">
        <v>7.5</v>
      </c>
      <c r="BDI79" s="253">
        <v>19.3</v>
      </c>
      <c r="BDJ79" s="253">
        <v>5.9</v>
      </c>
      <c r="BDK79" s="253">
        <v>5</v>
      </c>
      <c r="BDL79" s="253">
        <f t="shared" si="344"/>
        <v>50</v>
      </c>
      <c r="BDM79" s="253">
        <v>15</v>
      </c>
      <c r="BDN79" s="253">
        <v>4.9000000000000004</v>
      </c>
      <c r="BDO79" s="253">
        <v>9.1</v>
      </c>
      <c r="BDP79" s="253"/>
      <c r="BDQ79" s="253">
        <f t="shared" si="345"/>
        <v>29</v>
      </c>
      <c r="BDR79" s="253">
        <v>16.600000000000001</v>
      </c>
      <c r="BDS79" s="253">
        <v>14.258442000000001</v>
      </c>
      <c r="BDT79" s="253">
        <v>13.2</v>
      </c>
      <c r="BDU79" s="253">
        <v>6</v>
      </c>
      <c r="BDV79" s="253">
        <v>2.2000000000000002</v>
      </c>
      <c r="BDW79" s="253">
        <f t="shared" si="346"/>
        <v>52.258442000000002</v>
      </c>
      <c r="BDX79" s="253">
        <v>25.6</v>
      </c>
      <c r="BDY79" s="253">
        <v>11.303359</v>
      </c>
      <c r="BDZ79" s="253">
        <v>20.7</v>
      </c>
      <c r="BEA79" s="253">
        <v>5.5</v>
      </c>
      <c r="BEB79" s="253">
        <v>19.130397940233237</v>
      </c>
      <c r="BEC79" s="253">
        <f t="shared" si="347"/>
        <v>82.233756940233235</v>
      </c>
      <c r="BED79" s="253">
        <f t="shared" si="348"/>
        <v>247.59219894023323</v>
      </c>
      <c r="BEE79" s="253">
        <v>27.1</v>
      </c>
      <c r="BEF79" s="253">
        <v>3.3483460000000003</v>
      </c>
      <c r="BEG79" s="253">
        <v>30</v>
      </c>
      <c r="BEH79" s="253">
        <v>0</v>
      </c>
      <c r="BEI79" s="253">
        <f t="shared" si="349"/>
        <v>60.448346000000001</v>
      </c>
      <c r="BEJ79" s="253">
        <v>40.1</v>
      </c>
      <c r="BEK79" s="253">
        <v>13.5</v>
      </c>
      <c r="BEL79" s="253">
        <v>12.3</v>
      </c>
      <c r="BEM79" s="253">
        <v>9</v>
      </c>
      <c r="BEN79" s="253">
        <v>3.3</v>
      </c>
      <c r="BEO79" s="253">
        <f t="shared" si="350"/>
        <v>78.2</v>
      </c>
      <c r="BEP79" s="253">
        <v>5.3</v>
      </c>
      <c r="BEQ79" s="253">
        <v>12.952612999999999</v>
      </c>
      <c r="BER79" s="253">
        <v>1.3</v>
      </c>
      <c r="BES79" s="253">
        <v>23.3</v>
      </c>
      <c r="BET79" s="253">
        <v>0</v>
      </c>
      <c r="BEU79" s="253">
        <f t="shared" si="273"/>
        <v>42.852613000000005</v>
      </c>
      <c r="BEV79" s="253">
        <v>8.6</v>
      </c>
      <c r="BEW79" s="253">
        <v>0.5</v>
      </c>
      <c r="BEX79" s="253">
        <v>2</v>
      </c>
      <c r="BEY79" s="253">
        <v>27</v>
      </c>
      <c r="BEZ79" s="253">
        <v>7</v>
      </c>
      <c r="BFA79" s="253">
        <f t="shared" si="351"/>
        <v>45.1</v>
      </c>
      <c r="BFB79" s="253">
        <v>26</v>
      </c>
      <c r="BFC79" s="253">
        <f t="shared" si="352"/>
        <v>26</v>
      </c>
      <c r="BFD79" s="253">
        <f t="shared" si="274"/>
        <v>252.60095900000002</v>
      </c>
      <c r="BFE79" s="253">
        <v>33.427885000000003</v>
      </c>
      <c r="BFF79" s="253">
        <v>16.600000000000001</v>
      </c>
      <c r="BFG79" s="253">
        <v>5</v>
      </c>
      <c r="BFH79" s="253">
        <v>0.25</v>
      </c>
      <c r="BFI79" s="253">
        <f t="shared" si="353"/>
        <v>55.277885000000005</v>
      </c>
      <c r="BFJ79" s="253">
        <v>18</v>
      </c>
      <c r="BFK79" s="253">
        <v>17.350728</v>
      </c>
      <c r="BFL79" s="253">
        <v>15.9</v>
      </c>
      <c r="BFM79" s="253">
        <v>6.1</v>
      </c>
      <c r="BFN79" s="253">
        <v>17</v>
      </c>
      <c r="BFO79" s="253">
        <f t="shared" si="354"/>
        <v>74.350728000000004</v>
      </c>
      <c r="BFP79" s="253">
        <v>10.5</v>
      </c>
      <c r="BFQ79" s="253">
        <v>3.8716959999999996</v>
      </c>
      <c r="BFR79" s="253">
        <v>36.200000000000003</v>
      </c>
      <c r="BFS79" s="253">
        <v>23.2</v>
      </c>
      <c r="BFT79" s="253">
        <v>14.3</v>
      </c>
      <c r="BFU79" s="253">
        <f t="shared" si="275"/>
        <v>88.071696000000003</v>
      </c>
      <c r="BFV79" s="253">
        <v>22.7</v>
      </c>
      <c r="BFW79" s="253">
        <v>18.558627000000001</v>
      </c>
      <c r="BFX79" s="253">
        <v>11.6</v>
      </c>
      <c r="BFY79" s="253">
        <v>4</v>
      </c>
      <c r="BFZ79" s="253">
        <v>16</v>
      </c>
      <c r="BGA79" s="253">
        <f t="shared" si="355"/>
        <v>72.858627000000013</v>
      </c>
      <c r="BGB79" s="253">
        <v>13.7</v>
      </c>
      <c r="BGC79" s="253">
        <v>23.619506000000001</v>
      </c>
      <c r="BGD79" s="253">
        <v>6.2</v>
      </c>
      <c r="BGE79" s="253">
        <f t="shared" si="356"/>
        <v>43.519506000000007</v>
      </c>
      <c r="BGF79" s="253">
        <f t="shared" si="276"/>
        <v>334.078442</v>
      </c>
      <c r="BGG79" s="253">
        <v>13</v>
      </c>
      <c r="BGH79" s="253">
        <v>25.3</v>
      </c>
      <c r="BGI79" s="253">
        <f t="shared" si="357"/>
        <v>38.299999999999997</v>
      </c>
      <c r="BGJ79" s="253">
        <v>27.3</v>
      </c>
      <c r="BGK79" s="253">
        <v>35.717227000000001</v>
      </c>
      <c r="BGL79" s="253">
        <v>19.2</v>
      </c>
      <c r="BGM79" s="253">
        <v>14.2</v>
      </c>
      <c r="BGN79" s="253">
        <v>18.500000000000004</v>
      </c>
      <c r="BGO79" s="253">
        <f t="shared" si="358"/>
        <v>114.91722700000001</v>
      </c>
      <c r="BGP79" s="253">
        <v>25.2</v>
      </c>
      <c r="BGQ79" s="253">
        <v>51.545180999999999</v>
      </c>
      <c r="BGR79" s="253">
        <v>63.1</v>
      </c>
      <c r="BGS79" s="253">
        <v>80.599999999999994</v>
      </c>
      <c r="BGT79" s="253">
        <v>56.8</v>
      </c>
      <c r="BGU79" s="253">
        <f t="shared" si="359"/>
        <v>277.245181</v>
      </c>
      <c r="BGV79" s="253">
        <v>46.4</v>
      </c>
      <c r="BGW79" s="253">
        <v>8.3000000000000007</v>
      </c>
      <c r="BGX79" s="253">
        <v>34</v>
      </c>
      <c r="BGY79" s="253">
        <v>34</v>
      </c>
      <c r="BGZ79" s="253">
        <v>37.299999999999997</v>
      </c>
      <c r="BHA79" s="253">
        <f t="shared" si="360"/>
        <v>160</v>
      </c>
      <c r="BHB79" s="253">
        <v>47.1</v>
      </c>
      <c r="BHC79" s="253">
        <v>23.5</v>
      </c>
      <c r="BHD79" s="253">
        <v>66.599999999999994</v>
      </c>
      <c r="BHE79" s="253">
        <v>22.3</v>
      </c>
      <c r="BHF79" s="253">
        <v>69.5</v>
      </c>
      <c r="BHG79" s="253">
        <f t="shared" si="361"/>
        <v>229</v>
      </c>
      <c r="BHH79" s="253">
        <f t="shared" si="362"/>
        <v>819.46240799999998</v>
      </c>
      <c r="BHI79" s="253">
        <v>49.9</v>
      </c>
      <c r="BHJ79" s="253">
        <v>56.626750999999999</v>
      </c>
      <c r="BHK79" s="253">
        <v>53.4</v>
      </c>
      <c r="BHL79" s="253">
        <v>26.1</v>
      </c>
      <c r="BHM79" s="253">
        <f t="shared" si="363"/>
        <v>186.02675099999999</v>
      </c>
      <c r="BHN79" s="253">
        <v>63.699999999999996</v>
      </c>
      <c r="BHO79" s="253">
        <v>63.004877</v>
      </c>
      <c r="BHP79" s="253">
        <v>31.7</v>
      </c>
      <c r="BHQ79" s="253">
        <v>14.899999999999999</v>
      </c>
      <c r="BHR79" s="253">
        <v>4.0889189999999997</v>
      </c>
      <c r="BHS79" s="253">
        <f t="shared" si="364"/>
        <v>177.39379600000001</v>
      </c>
      <c r="BHT79" s="253">
        <v>27.32</v>
      </c>
      <c r="BHU79" s="253">
        <v>34.9</v>
      </c>
      <c r="BHV79" s="253">
        <v>19</v>
      </c>
      <c r="BHW79" s="253">
        <v>4.5025294693877553</v>
      </c>
      <c r="BHX79" s="253">
        <v>4.2</v>
      </c>
      <c r="BHY79" s="253">
        <f t="shared" si="365"/>
        <v>89.922529469387754</v>
      </c>
      <c r="BHZ79" s="253">
        <v>24.599999999999998</v>
      </c>
      <c r="BIA79" s="253">
        <v>3.2767489999999997</v>
      </c>
      <c r="BIB79" s="253">
        <v>3.5</v>
      </c>
      <c r="BIC79" s="253">
        <v>9.6999999999999993</v>
      </c>
      <c r="BID79" s="253">
        <v>26.15</v>
      </c>
      <c r="BIE79" s="253">
        <f t="shared" si="366"/>
        <v>67.226748999999984</v>
      </c>
      <c r="BIF79" s="253">
        <v>32.4</v>
      </c>
      <c r="BIG79" s="253">
        <f t="shared" si="367"/>
        <v>32.4</v>
      </c>
      <c r="BIH79" s="253">
        <f t="shared" si="368"/>
        <v>552.96982546938773</v>
      </c>
      <c r="BII79" s="253">
        <v>22.747263999999998</v>
      </c>
      <c r="BIJ79" s="253">
        <v>12.7</v>
      </c>
      <c r="BIK79" s="253">
        <v>8</v>
      </c>
      <c r="BIL79" s="253">
        <v>11.419334240524782</v>
      </c>
      <c r="BIM79" s="253">
        <f t="shared" si="369"/>
        <v>54.86659824052478</v>
      </c>
      <c r="BIN79" s="253">
        <v>7.4</v>
      </c>
      <c r="BIO79" s="253">
        <v>25.22129</v>
      </c>
      <c r="BIP79" s="253">
        <v>29.015000000000001</v>
      </c>
      <c r="BIQ79" s="253">
        <v>34.299999999999997</v>
      </c>
      <c r="BIR79" s="253">
        <v>53</v>
      </c>
      <c r="BIS79" s="253">
        <f t="shared" si="370"/>
        <v>148.93628999999999</v>
      </c>
      <c r="BIT79" s="253">
        <v>15.299999999999999</v>
      </c>
      <c r="BIU79" s="253">
        <v>47.778019999999998</v>
      </c>
      <c r="BIV79" s="253">
        <v>45</v>
      </c>
      <c r="BIW79" s="253">
        <v>17</v>
      </c>
      <c r="BIX79" s="253">
        <v>28.72</v>
      </c>
      <c r="BIY79" s="253">
        <f t="shared" si="371"/>
        <v>153.79802000000001</v>
      </c>
      <c r="BIZ79" s="253">
        <v>32.4</v>
      </c>
      <c r="BJA79" s="253">
        <v>12.5</v>
      </c>
      <c r="BJB79" s="253">
        <v>21.5</v>
      </c>
      <c r="BJC79" s="253">
        <v>18.12</v>
      </c>
      <c r="BJD79" s="253">
        <f t="shared" si="372"/>
        <v>84.52000000000001</v>
      </c>
      <c r="BJE79" s="253">
        <v>17</v>
      </c>
      <c r="BJF79" s="253">
        <v>15.587962000000001</v>
      </c>
      <c r="BJG79" s="253">
        <v>15.299999999999999</v>
      </c>
      <c r="BJH79" s="253">
        <v>13</v>
      </c>
      <c r="BJI79" s="253">
        <f t="shared" si="373"/>
        <v>60.887962000000002</v>
      </c>
      <c r="BJJ79" s="253">
        <f t="shared" si="374"/>
        <v>503.00887024052474</v>
      </c>
      <c r="BJK79" s="253">
        <f t="shared" si="277"/>
        <v>4148.354894409621</v>
      </c>
      <c r="BJL79" s="253">
        <v>8.5</v>
      </c>
      <c r="BJM79" s="253">
        <v>37.216968999999999</v>
      </c>
      <c r="BJN79" s="253">
        <v>15.1</v>
      </c>
      <c r="BJO79" s="253">
        <v>18.899999999999999</v>
      </c>
      <c r="BJP79" s="253">
        <v>9.1</v>
      </c>
      <c r="BJQ79" s="253">
        <f t="shared" si="375"/>
        <v>88.816969</v>
      </c>
      <c r="BJR79" s="253">
        <v>16.399999999999999</v>
      </c>
      <c r="BJS79" s="253">
        <v>10.498397000000001</v>
      </c>
      <c r="BJT79" s="253">
        <v>8.8000000000000007</v>
      </c>
      <c r="BJU79" s="253">
        <v>35.713625629737606</v>
      </c>
      <c r="BJV79" s="253">
        <v>20.7</v>
      </c>
      <c r="BJW79" s="253">
        <f t="shared" si="376"/>
        <v>92.112022629737609</v>
      </c>
      <c r="BJX79" s="253">
        <v>12.200000000000001</v>
      </c>
      <c r="BJY79" s="253">
        <v>17.899999999999999</v>
      </c>
      <c r="BJZ79" s="253">
        <v>28.3</v>
      </c>
      <c r="BKA79" s="253">
        <v>11.9</v>
      </c>
      <c r="BKB79" s="253">
        <f t="shared" si="377"/>
        <v>70.300000000000011</v>
      </c>
      <c r="BKC79" s="253">
        <v>6.6</v>
      </c>
      <c r="BKD79" s="253">
        <v>11.9</v>
      </c>
      <c r="BKE79" s="253">
        <v>22</v>
      </c>
      <c r="BKF79" s="253">
        <v>11.4</v>
      </c>
      <c r="BKG79" s="253">
        <v>20.6</v>
      </c>
      <c r="BKH79" s="253">
        <f t="shared" si="378"/>
        <v>72.5</v>
      </c>
      <c r="BKI79" s="253">
        <f t="shared" si="379"/>
        <v>323.72899162973761</v>
      </c>
      <c r="BKJ79" s="253">
        <v>12.3</v>
      </c>
      <c r="BKK79" s="253">
        <v>26.937111119533526</v>
      </c>
      <c r="BKL79" s="253">
        <v>16.100000000000001</v>
      </c>
      <c r="BKM79" s="253">
        <v>4.8</v>
      </c>
      <c r="BKN79" s="253">
        <v>8</v>
      </c>
      <c r="BKO79" s="253">
        <f t="shared" si="380"/>
        <v>68.137111119533529</v>
      </c>
      <c r="BKP79" s="253">
        <v>25.7</v>
      </c>
      <c r="BKQ79" s="253">
        <v>23.115648999999998</v>
      </c>
      <c r="BKR79" s="253">
        <v>18.8</v>
      </c>
      <c r="BKS79" s="253">
        <v>7.6</v>
      </c>
      <c r="BKT79" s="253">
        <v>14</v>
      </c>
      <c r="BKU79" s="253">
        <f t="shared" si="381"/>
        <v>89.215648999999985</v>
      </c>
      <c r="BKV79" s="253">
        <v>21.5</v>
      </c>
      <c r="BKW79" s="253">
        <v>10.294873000000001</v>
      </c>
      <c r="BKX79" s="253">
        <v>8.5</v>
      </c>
      <c r="BKY79" s="253">
        <f t="shared" si="382"/>
        <v>40.294873000000003</v>
      </c>
      <c r="BKZ79" s="253">
        <v>16</v>
      </c>
      <c r="BLA79" s="253">
        <v>25.8</v>
      </c>
      <c r="BLB79" s="253">
        <v>11.5</v>
      </c>
      <c r="BLC79" s="253">
        <v>24.5</v>
      </c>
      <c r="BLD79" s="253">
        <v>33.5</v>
      </c>
      <c r="BLE79" s="253">
        <f t="shared" si="383"/>
        <v>111.3</v>
      </c>
      <c r="BLF79" s="196">
        <f t="shared" si="384"/>
        <v>308.94763311953352</v>
      </c>
      <c r="BLG79" s="253">
        <v>9</v>
      </c>
      <c r="BLH79" s="253">
        <v>22.880946000000002</v>
      </c>
      <c r="BLI79" s="253">
        <v>22</v>
      </c>
      <c r="BLJ79" s="253">
        <v>16</v>
      </c>
      <c r="BLK79" s="253">
        <v>6.8</v>
      </c>
      <c r="BLL79" s="253">
        <f t="shared" si="385"/>
        <v>76.680945999999992</v>
      </c>
      <c r="BLM79" s="253">
        <v>9</v>
      </c>
      <c r="BLN79" s="253">
        <v>35.333545000000001</v>
      </c>
      <c r="BLO79" s="253">
        <v>5</v>
      </c>
      <c r="BLP79" s="253">
        <v>11</v>
      </c>
      <c r="BLQ79" s="253">
        <v>7.0103304600000005</v>
      </c>
      <c r="BLR79" s="196">
        <f t="shared" si="386"/>
        <v>67.343875460000007</v>
      </c>
      <c r="BLS79" s="253">
        <v>9.3423611199999996</v>
      </c>
      <c r="BLT79" s="253">
        <v>20.068502000000002</v>
      </c>
      <c r="BLU79" s="253">
        <v>12</v>
      </c>
      <c r="BLV79" s="253">
        <v>14</v>
      </c>
      <c r="BLW79" s="253">
        <v>5.3220000000000001</v>
      </c>
      <c r="BLX79" s="196">
        <f t="shared" si="278"/>
        <v>60.732863120000005</v>
      </c>
      <c r="BLY79" s="253">
        <v>15</v>
      </c>
      <c r="BLZ79" s="253">
        <v>15.78510591</v>
      </c>
      <c r="BMA79" s="253">
        <v>20.5</v>
      </c>
      <c r="BMB79" s="253">
        <v>5</v>
      </c>
      <c r="BMC79" s="253">
        <v>11</v>
      </c>
      <c r="BMD79" s="196">
        <f t="shared" si="387"/>
        <v>67.285105909999999</v>
      </c>
      <c r="BME79" s="253">
        <v>19</v>
      </c>
      <c r="BMF79" s="253">
        <v>16.202967999999998</v>
      </c>
      <c r="BMG79" s="253">
        <v>14</v>
      </c>
      <c r="BMH79" s="196">
        <f t="shared" si="388"/>
        <v>49.202967999999998</v>
      </c>
      <c r="BMI79" s="196">
        <f t="shared" si="389"/>
        <v>321.24575849000001</v>
      </c>
      <c r="BMJ79" s="253">
        <v>13.17</v>
      </c>
      <c r="BMK79" s="196">
        <f t="shared" si="390"/>
        <v>13.17</v>
      </c>
      <c r="BML79" s="253">
        <v>1.1000000000000001</v>
      </c>
      <c r="BMM79" s="253">
        <v>16.216418990000001</v>
      </c>
      <c r="BMN79" s="253">
        <v>13.11522909</v>
      </c>
      <c r="BMO79" s="253">
        <v>1.2744410800000001</v>
      </c>
      <c r="BMP79" s="253">
        <v>3</v>
      </c>
      <c r="BMQ79" s="196">
        <f t="shared" si="391"/>
        <v>34.706089160000005</v>
      </c>
      <c r="BMR79" s="253">
        <v>6</v>
      </c>
      <c r="BMS79" s="253">
        <v>19.053612700000002</v>
      </c>
      <c r="BMT79" s="253">
        <f>2+0.035389</f>
        <v>2.0353889999999999</v>
      </c>
      <c r="BMU79" s="253">
        <v>2</v>
      </c>
      <c r="BMV79" s="253">
        <v>10</v>
      </c>
      <c r="BMW79" s="196">
        <f t="shared" si="392"/>
        <v>39.089001699999997</v>
      </c>
      <c r="BMX79" s="253">
        <v>21.8</v>
      </c>
      <c r="BMY79" s="253">
        <v>2</v>
      </c>
      <c r="BMZ79" s="253">
        <v>8.7262888899999993</v>
      </c>
      <c r="BNA79" s="253">
        <v>9.8098022300000007</v>
      </c>
      <c r="BNB79" s="253">
        <v>15.547499999999999</v>
      </c>
      <c r="BNC79" s="196">
        <f t="shared" si="393"/>
        <v>57.883591120000006</v>
      </c>
      <c r="BND79" s="253">
        <v>36.010773380000003</v>
      </c>
      <c r="BNE79" s="253">
        <v>7</v>
      </c>
      <c r="BNF79" s="253">
        <v>21.8</v>
      </c>
      <c r="BNG79" s="253">
        <v>18.530705680000001</v>
      </c>
      <c r="BNH79" s="253">
        <v>57.577929140000002</v>
      </c>
      <c r="BNI79" s="196">
        <f t="shared" si="394"/>
        <v>140.91940819999999</v>
      </c>
      <c r="BNJ79" s="196">
        <f t="shared" si="395"/>
        <v>285.76809018</v>
      </c>
      <c r="BNK79" s="253">
        <v>10.9</v>
      </c>
      <c r="BNL79" s="253">
        <v>3</v>
      </c>
      <c r="BNM79" s="253">
        <v>12</v>
      </c>
      <c r="BNN79" s="253">
        <v>18</v>
      </c>
      <c r="BNO79" s="253">
        <v>11</v>
      </c>
      <c r="BNP79" s="196">
        <f t="shared" si="396"/>
        <v>54.9</v>
      </c>
      <c r="BNQ79" s="253">
        <v>9</v>
      </c>
      <c r="BNR79" s="253">
        <v>10.50663874</v>
      </c>
      <c r="BNS79" s="253">
        <v>26.5</v>
      </c>
      <c r="BNT79" s="253">
        <v>7</v>
      </c>
      <c r="BNU79" s="253">
        <v>5.3947396599999999</v>
      </c>
      <c r="BNV79" s="196">
        <f t="shared" si="397"/>
        <v>58.401378399999999</v>
      </c>
      <c r="BNW79" s="253">
        <v>12</v>
      </c>
      <c r="BNX79" s="253">
        <v>38</v>
      </c>
      <c r="BNY79" s="253">
        <v>10.5</v>
      </c>
      <c r="BNZ79" s="253">
        <v>13</v>
      </c>
      <c r="BOA79" s="253">
        <v>25.440345499999999</v>
      </c>
      <c r="BOB79" s="196">
        <f t="shared" si="398"/>
        <v>98.940345500000006</v>
      </c>
      <c r="BOC79" s="253">
        <v>5</v>
      </c>
      <c r="BOD79" s="253">
        <v>27.197375879999999</v>
      </c>
      <c r="BOE79" s="253">
        <v>5.00260251</v>
      </c>
      <c r="BOF79" s="253"/>
      <c r="BOG79" s="253">
        <v>2</v>
      </c>
      <c r="BOH79" s="196">
        <f t="shared" si="399"/>
        <v>39.199978389999998</v>
      </c>
      <c r="BOI79" s="253">
        <v>6.7754966699999999</v>
      </c>
      <c r="BOJ79" s="196">
        <f t="shared" si="400"/>
        <v>6.7754966699999999</v>
      </c>
      <c r="BOK79" s="196">
        <f t="shared" si="401"/>
        <v>258.21719896000002</v>
      </c>
      <c r="BOL79" s="253">
        <v>27.737741</v>
      </c>
      <c r="BOM79" s="253">
        <v>17.096257779999998</v>
      </c>
      <c r="BON79" s="253">
        <v>17</v>
      </c>
      <c r="BOO79" s="196">
        <f t="shared" si="279"/>
        <v>61.833998780000002</v>
      </c>
      <c r="BOP79" s="196">
        <v>12</v>
      </c>
      <c r="BOQ79" s="196">
        <v>11.88323327</v>
      </c>
      <c r="BOR79" s="196">
        <v>19</v>
      </c>
      <c r="BOS79" s="196">
        <v>16</v>
      </c>
      <c r="BOT79" s="196">
        <v>12</v>
      </c>
      <c r="BOU79" s="196">
        <f t="shared" si="402"/>
        <v>70.883233270000005</v>
      </c>
      <c r="BOV79" s="196">
        <v>17</v>
      </c>
      <c r="BOW79" s="196">
        <v>18</v>
      </c>
      <c r="BOX79" s="196">
        <v>38.975000000000001</v>
      </c>
      <c r="BOY79" s="196">
        <v>29.226392000000001</v>
      </c>
      <c r="BOZ79" s="196"/>
      <c r="BPA79" s="196">
        <v>7.5</v>
      </c>
      <c r="BPB79" s="196">
        <f t="shared" si="403"/>
        <v>110.701392</v>
      </c>
      <c r="BPC79" s="196">
        <v>4.5</v>
      </c>
      <c r="BPD79" s="196">
        <v>25</v>
      </c>
      <c r="BPE79" s="196">
        <v>23.511231859999999</v>
      </c>
      <c r="BPF79" s="196">
        <v>12.5</v>
      </c>
      <c r="BPG79" s="196">
        <f t="shared" si="404"/>
        <v>65.511231859999995</v>
      </c>
      <c r="BPH79" s="196">
        <v>6.7850000000000001</v>
      </c>
      <c r="BPI79" s="196">
        <v>20.626987</v>
      </c>
      <c r="BPJ79" s="196">
        <v>33.200000000000003</v>
      </c>
      <c r="BPK79" s="196">
        <f t="shared" si="405"/>
        <v>60.611986999999999</v>
      </c>
      <c r="BPL79" s="196">
        <f t="shared" si="406"/>
        <v>369.54184291000001</v>
      </c>
      <c r="BPM79" s="196">
        <v>6.2</v>
      </c>
      <c r="BPN79" s="196">
        <v>11.2</v>
      </c>
      <c r="BPO79" s="196">
        <f t="shared" si="407"/>
        <v>17.399999999999999</v>
      </c>
      <c r="BPP79" s="196">
        <v>0.5</v>
      </c>
      <c r="BPQ79" s="196">
        <v>0.75457400000000008</v>
      </c>
      <c r="BPR79" s="196">
        <v>10.5</v>
      </c>
      <c r="BPS79" s="196">
        <v>9</v>
      </c>
      <c r="BPT79" s="196">
        <v>1.5</v>
      </c>
      <c r="BPU79" s="196">
        <f t="shared" si="408"/>
        <v>22.254573999999998</v>
      </c>
      <c r="BPV79" s="196">
        <v>7</v>
      </c>
      <c r="BPW79" s="196">
        <v>11.1</v>
      </c>
      <c r="BPX79" s="196">
        <v>17.629716670000001</v>
      </c>
      <c r="BPY79" s="196">
        <f>15.59402684-5.59402684</f>
        <v>10</v>
      </c>
      <c r="BPZ79" s="196">
        <f t="shared" si="280"/>
        <v>45.729716670000002</v>
      </c>
      <c r="BQA79" s="196">
        <v>30</v>
      </c>
      <c r="BQB79" s="196">
        <v>20.900203300000001</v>
      </c>
      <c r="BQC79" s="196">
        <v>19.662764490000001</v>
      </c>
      <c r="BQD79" s="196">
        <v>6.5</v>
      </c>
      <c r="BQE79" s="196">
        <v>15</v>
      </c>
      <c r="BQF79" s="196">
        <f>SUM(BQA79:BQE79)</f>
        <v>92.062967790000002</v>
      </c>
      <c r="BQG79" s="196">
        <f>26.08025742-0.70758381</f>
        <v>25.37267361</v>
      </c>
      <c r="BQH79" s="196">
        <f>8.47004894-0.27315694</f>
        <v>8.1968920000000001</v>
      </c>
      <c r="BQI79" s="196">
        <v>21.518942590000002</v>
      </c>
      <c r="BQJ79" s="196">
        <v>19.3</v>
      </c>
      <c r="BQK79" s="196">
        <v>27.5</v>
      </c>
      <c r="BQL79" s="196">
        <f>SUM(BQG79:BQK79)</f>
        <v>101.8885082</v>
      </c>
      <c r="BQM79" s="196">
        <f t="shared" si="281"/>
        <v>279.33576665999999</v>
      </c>
      <c r="BQN79" s="196">
        <v>21.5</v>
      </c>
      <c r="BQO79" s="196">
        <v>21.511765</v>
      </c>
      <c r="BQP79" s="196">
        <v>17.5</v>
      </c>
      <c r="BQQ79" s="196">
        <v>29.035194440000001</v>
      </c>
      <c r="BQR79" s="196">
        <f t="shared" si="411"/>
        <v>89.546959439999995</v>
      </c>
      <c r="BQS79" s="196">
        <v>4.5</v>
      </c>
      <c r="BQT79" s="196">
        <v>16.171694000000002</v>
      </c>
      <c r="BQU79" s="196">
        <v>16.5</v>
      </c>
      <c r="BQV79" s="196">
        <v>5.5</v>
      </c>
      <c r="BQW79" s="196">
        <v>10.385369799999999</v>
      </c>
      <c r="BQX79" s="196">
        <f t="shared" si="412"/>
        <v>53.057063800000002</v>
      </c>
      <c r="BQY79" s="196">
        <v>5</v>
      </c>
      <c r="BQZ79" s="196">
        <v>16.5</v>
      </c>
      <c r="BRA79" s="196">
        <v>25.5</v>
      </c>
      <c r="BRB79" s="196">
        <v>18</v>
      </c>
      <c r="BRC79" s="196">
        <v>7</v>
      </c>
      <c r="BRD79" s="196">
        <f t="shared" si="413"/>
        <v>72</v>
      </c>
      <c r="BRE79" s="196">
        <v>20</v>
      </c>
      <c r="BRF79" s="196">
        <v>14</v>
      </c>
      <c r="BRG79" s="196">
        <v>22.53099534</v>
      </c>
      <c r="BRH79" s="196">
        <v>8.5</v>
      </c>
      <c r="BRI79" s="196">
        <v>30.385704850000003</v>
      </c>
      <c r="BRJ79" s="196">
        <f t="shared" si="414"/>
        <v>95.41670019</v>
      </c>
      <c r="BRK79" s="196">
        <v>30</v>
      </c>
      <c r="BRL79" s="196">
        <v>16.788530000000002</v>
      </c>
      <c r="BRM79" s="196">
        <f t="shared" si="415"/>
        <v>46.788530000000002</v>
      </c>
      <c r="BRN79" s="196">
        <f t="shared" si="262"/>
        <v>356.80925342999996</v>
      </c>
      <c r="BRO79" s="196">
        <v>8.6999999999999993</v>
      </c>
      <c r="BRP79" s="196">
        <v>41.577000670000004</v>
      </c>
      <c r="BRQ79" s="196">
        <v>17.428448409999998</v>
      </c>
      <c r="BRR79" s="196">
        <f t="shared" si="416"/>
        <v>67.705449080000008</v>
      </c>
      <c r="BRS79" s="196"/>
      <c r="BRT79" s="196">
        <v>21.624987000000001</v>
      </c>
      <c r="BRU79" s="196">
        <v>27.300517960000001</v>
      </c>
      <c r="BRV79" s="196">
        <v>6.9</v>
      </c>
      <c r="BRW79" s="196">
        <v>21.163568000000001</v>
      </c>
      <c r="BRX79" s="196">
        <f t="shared" si="417"/>
        <v>76.989072960000001</v>
      </c>
      <c r="BRY79" s="196">
        <v>13.5</v>
      </c>
      <c r="BRZ79" s="196">
        <v>15.988205000000001</v>
      </c>
      <c r="BSA79" s="196">
        <v>24.5</v>
      </c>
      <c r="BSB79" s="196">
        <v>11.26</v>
      </c>
      <c r="BSC79" s="196">
        <v>15.86111335</v>
      </c>
      <c r="BSD79" s="196">
        <f t="shared" si="418"/>
        <v>81.109318349999995</v>
      </c>
      <c r="BSE79" s="196">
        <v>17.7</v>
      </c>
      <c r="BSF79" s="196">
        <v>16.302895219999996</v>
      </c>
      <c r="BSG79" s="196">
        <v>4.7</v>
      </c>
      <c r="BSH79" s="196">
        <v>21.5</v>
      </c>
      <c r="BSI79" s="196">
        <v>3</v>
      </c>
      <c r="BSJ79" s="196">
        <f t="shared" si="419"/>
        <v>63.202895220000002</v>
      </c>
      <c r="BSK79" s="196">
        <v>14.5</v>
      </c>
      <c r="BSL79" s="196">
        <v>7.8670010000000001</v>
      </c>
      <c r="BSM79" s="196">
        <v>24.5</v>
      </c>
      <c r="BSN79" s="196">
        <v>13.8</v>
      </c>
      <c r="BSO79" s="196">
        <f t="shared" si="420"/>
        <v>60.667000999999999</v>
      </c>
      <c r="BSP79" s="196">
        <f t="shared" si="421"/>
        <v>349.67373660999999</v>
      </c>
      <c r="BSQ79" s="196">
        <v>4</v>
      </c>
      <c r="BSR79" s="196">
        <f t="shared" si="422"/>
        <v>4</v>
      </c>
      <c r="BSS79" s="196">
        <v>16</v>
      </c>
      <c r="BST79" s="196">
        <f>18.3</f>
        <v>18.3</v>
      </c>
      <c r="BSU79" s="196">
        <f>7.6+0.098492</f>
        <v>7.6984919999999999</v>
      </c>
      <c r="BSV79" s="196">
        <v>5.26208118</v>
      </c>
      <c r="BSW79" s="196">
        <v>22</v>
      </c>
      <c r="BSX79" s="196">
        <f t="shared" si="423"/>
        <v>69.260573179999994</v>
      </c>
      <c r="BSY79" s="196">
        <v>9.6999999999999993</v>
      </c>
      <c r="BSZ79" s="196">
        <v>22.988218</v>
      </c>
      <c r="BTA79" s="196">
        <v>16.2</v>
      </c>
      <c r="BTB79" s="196">
        <v>21</v>
      </c>
      <c r="BTC79" s="196">
        <v>14</v>
      </c>
      <c r="BTD79" s="196">
        <f t="shared" si="424"/>
        <v>83.888217999999995</v>
      </c>
      <c r="BTE79" s="196">
        <v>27.462050000000001</v>
      </c>
      <c r="BTF79" s="196">
        <v>21.3</v>
      </c>
      <c r="BTG79" s="196">
        <v>18.433020580000001</v>
      </c>
      <c r="BTH79" s="196">
        <v>5</v>
      </c>
      <c r="BTI79" s="269">
        <v>13.3</v>
      </c>
      <c r="BTJ79" s="196">
        <f t="shared" si="425"/>
        <v>85.495070580000004</v>
      </c>
      <c r="BTK79" s="196">
        <v>39.299999999999997</v>
      </c>
      <c r="BTL79" s="196">
        <v>5.8</v>
      </c>
      <c r="BTM79" s="196">
        <v>12.8</v>
      </c>
      <c r="BTN79" s="196">
        <v>4.5999999999999996</v>
      </c>
      <c r="BTO79" s="196">
        <v>16.009999999999998</v>
      </c>
      <c r="BTP79" s="196">
        <f t="shared" si="426"/>
        <v>78.509999999999991</v>
      </c>
      <c r="BTQ79" s="196">
        <f t="shared" si="427"/>
        <v>321.15386175999998</v>
      </c>
      <c r="BTR79" s="196">
        <v>28.3</v>
      </c>
      <c r="BTS79" s="196">
        <v>27.224050000000002</v>
      </c>
      <c r="BTT79" s="196">
        <v>22</v>
      </c>
      <c r="BTU79" s="196">
        <v>14</v>
      </c>
      <c r="BTV79" s="196">
        <f t="shared" si="428"/>
        <v>91.524050000000003</v>
      </c>
      <c r="BTW79" s="196">
        <v>21.2</v>
      </c>
      <c r="BTX79" s="196">
        <v>3.0626129999999998</v>
      </c>
      <c r="BTY79" s="196">
        <v>11.5</v>
      </c>
      <c r="BTZ79" s="196">
        <v>27</v>
      </c>
      <c r="BUA79" s="196">
        <v>9.1258333300000007</v>
      </c>
      <c r="BUB79" s="196">
        <f t="shared" si="429"/>
        <v>71.888446330000008</v>
      </c>
      <c r="BUC79" s="196">
        <v>30.3</v>
      </c>
      <c r="BUD79" s="196">
        <v>26</v>
      </c>
      <c r="BUE79" s="196">
        <v>48.25</v>
      </c>
      <c r="BUF79" s="196">
        <v>11.84841134</v>
      </c>
      <c r="BUG79" s="196">
        <v>15</v>
      </c>
      <c r="BUH79" s="196">
        <f t="shared" si="430"/>
        <v>131.39841134</v>
      </c>
      <c r="BUI79" s="196">
        <v>28.798300999999999</v>
      </c>
      <c r="BUJ79" s="196">
        <v>8.5</v>
      </c>
      <c r="BUK79" s="196">
        <v>6.5</v>
      </c>
      <c r="BUL79" s="196">
        <v>0.5</v>
      </c>
      <c r="BUM79" s="196">
        <v>37.091351109999998</v>
      </c>
      <c r="BUN79" s="196">
        <f t="shared" si="431"/>
        <v>81.389652109999986</v>
      </c>
      <c r="BUO79" s="196">
        <v>53.1</v>
      </c>
      <c r="BUP79" s="196">
        <v>40.139201</v>
      </c>
      <c r="BUQ79" s="196">
        <f t="shared" si="432"/>
        <v>93.239201000000008</v>
      </c>
      <c r="BUR79" s="196">
        <f t="shared" si="433"/>
        <v>469.43976078000003</v>
      </c>
      <c r="BUS79" s="196">
        <v>14.25044473</v>
      </c>
      <c r="BUT79" s="196">
        <f>23.7+0.6</f>
        <v>24.3</v>
      </c>
      <c r="BUU79" s="196">
        <v>1</v>
      </c>
      <c r="BUV79" s="196">
        <f t="shared" si="434"/>
        <v>39.550444730000002</v>
      </c>
      <c r="BUW79" s="196">
        <v>13.5</v>
      </c>
      <c r="BUX79" s="196">
        <v>16.793632000000002</v>
      </c>
      <c r="BUY79" s="196">
        <v>21.948992520000001</v>
      </c>
      <c r="BUZ79" s="196">
        <v>15.017502</v>
      </c>
      <c r="BVA79" s="196">
        <v>15</v>
      </c>
      <c r="BVB79" s="196">
        <f t="shared" si="435"/>
        <v>82.26012652</v>
      </c>
      <c r="BVC79" s="196">
        <v>39.15</v>
      </c>
      <c r="BVD79" s="196">
        <v>23.5</v>
      </c>
      <c r="BVE79" s="196">
        <v>21.377187499999998</v>
      </c>
      <c r="BVF79" s="196">
        <v>33.896250000000002</v>
      </c>
      <c r="BVG79" s="196">
        <v>16</v>
      </c>
      <c r="BVH79" s="196">
        <f t="shared" si="436"/>
        <v>133.92343750000001</v>
      </c>
      <c r="BVI79" s="196">
        <v>14.009373</v>
      </c>
      <c r="BVJ79" s="196">
        <v>33.5</v>
      </c>
      <c r="BVK79" s="196">
        <v>11.8</v>
      </c>
      <c r="BVL79" s="196">
        <v>34</v>
      </c>
      <c r="BVM79" s="196">
        <v>8.0150000000000006</v>
      </c>
      <c r="BVN79" s="196">
        <f t="shared" si="437"/>
        <v>101.32437299999999</v>
      </c>
      <c r="BVO79" s="196">
        <v>18.5</v>
      </c>
      <c r="BVP79" s="196">
        <v>34.070782000000001</v>
      </c>
      <c r="BVQ79" s="196">
        <v>11.5</v>
      </c>
      <c r="BVR79" s="196">
        <v>24.5</v>
      </c>
      <c r="BVS79" s="196">
        <v>7</v>
      </c>
      <c r="BVT79" s="196">
        <f t="shared" si="438"/>
        <v>95.570782000000008</v>
      </c>
      <c r="BVU79" s="196">
        <f t="shared" si="439"/>
        <v>452.62916375000003</v>
      </c>
      <c r="BVV79" s="196">
        <f t="shared" si="282"/>
        <v>4096.4910582792709</v>
      </c>
      <c r="BVW79" s="196">
        <v>18.5</v>
      </c>
      <c r="BVX79" s="196">
        <v>43.535041</v>
      </c>
      <c r="BVY79" s="196">
        <v>22.5</v>
      </c>
      <c r="BVZ79" s="196">
        <v>30.20445775</v>
      </c>
      <c r="BWA79" s="196">
        <v>5.5</v>
      </c>
      <c r="BWB79" s="196">
        <f t="shared" si="283"/>
        <v>120.23949875000001</v>
      </c>
      <c r="BWC79" s="196">
        <v>26.5</v>
      </c>
      <c r="BWD79" s="196">
        <v>38.140951999999999</v>
      </c>
      <c r="BWE79" s="196">
        <v>16.899999999999999</v>
      </c>
      <c r="BWF79" s="196">
        <v>24</v>
      </c>
      <c r="BWG79" s="196">
        <v>14.993605980000002</v>
      </c>
      <c r="BWH79" s="196">
        <f t="shared" si="440"/>
        <v>120.53455798</v>
      </c>
      <c r="BWI79" s="196">
        <v>43.8</v>
      </c>
      <c r="BWJ79" s="196">
        <v>35.5</v>
      </c>
      <c r="BWK79" s="196">
        <v>23.1</v>
      </c>
      <c r="BWL79" s="196">
        <v>10</v>
      </c>
      <c r="BWM79" s="196">
        <v>25.611136640000002</v>
      </c>
      <c r="BWN79" s="196">
        <f t="shared" si="441"/>
        <v>138.01113664000002</v>
      </c>
      <c r="BWO79" s="196">
        <v>43.5</v>
      </c>
      <c r="BWP79" s="196">
        <v>28.5</v>
      </c>
      <c r="BWQ79" s="196">
        <v>19</v>
      </c>
      <c r="BWR79" s="196">
        <v>17</v>
      </c>
      <c r="BWS79" s="196">
        <v>18.5</v>
      </c>
      <c r="BWT79" s="196">
        <f t="shared" si="442"/>
        <v>126.5</v>
      </c>
      <c r="BWU79" s="196">
        <v>19.2</v>
      </c>
      <c r="BWV79" s="196">
        <f t="shared" si="284"/>
        <v>19.2</v>
      </c>
      <c r="BWW79" s="196">
        <f t="shared" si="285"/>
        <v>524.48519337000005</v>
      </c>
      <c r="BWX79" s="196">
        <v>7.2231670000000001</v>
      </c>
      <c r="BWY79" s="196">
        <v>27.87769986</v>
      </c>
      <c r="BWZ79" s="196">
        <v>18.5</v>
      </c>
      <c r="BXA79" s="196">
        <v>12.6</v>
      </c>
      <c r="BXB79" s="196">
        <f t="shared" si="443"/>
        <v>66.200866859999991</v>
      </c>
      <c r="BXC79" s="196">
        <v>20</v>
      </c>
      <c r="BXD79" s="196">
        <v>37.816619000000003</v>
      </c>
      <c r="BXE79" s="196">
        <v>11.5</v>
      </c>
      <c r="BXF79" s="196">
        <v>34.5</v>
      </c>
      <c r="BXG79" s="196">
        <v>10</v>
      </c>
      <c r="BXH79" s="196">
        <f t="shared" si="444"/>
        <v>113.816619</v>
      </c>
      <c r="BXI79" s="196">
        <v>38.200000000000003</v>
      </c>
      <c r="BXJ79" s="196">
        <v>14</v>
      </c>
      <c r="BXK79" s="196">
        <v>6.8735251399999999</v>
      </c>
      <c r="BXL79" s="196">
        <v>21.5</v>
      </c>
      <c r="BXM79" s="196">
        <v>23.406086680000001</v>
      </c>
      <c r="BXN79" s="196">
        <f t="shared" si="445"/>
        <v>103.97961182</v>
      </c>
      <c r="BXO79" s="196">
        <v>3.7</v>
      </c>
      <c r="BXP79" s="196">
        <v>45</v>
      </c>
      <c r="BXQ79" s="196">
        <v>36.5</v>
      </c>
      <c r="BXR79" s="196">
        <v>15.3</v>
      </c>
      <c r="BXS79" s="196">
        <v>48.5</v>
      </c>
      <c r="BXT79" s="196">
        <f t="shared" si="446"/>
        <v>149</v>
      </c>
      <c r="BXU79" s="196">
        <f t="shared" si="447"/>
        <v>432.99709768000002</v>
      </c>
      <c r="BXV79" s="196">
        <v>47.8</v>
      </c>
      <c r="BXW79" s="196">
        <v>19.148539</v>
      </c>
      <c r="BXX79" s="196">
        <v>17.522393229999999</v>
      </c>
      <c r="BXY79" s="196">
        <f t="shared" si="448"/>
        <v>84.470932229999988</v>
      </c>
      <c r="BXZ79" s="196">
        <v>34.299999999999997</v>
      </c>
      <c r="BYA79" s="196">
        <v>8.5</v>
      </c>
      <c r="BYB79" s="196">
        <v>38.4</v>
      </c>
      <c r="BYC79" s="196">
        <v>9.21629656</v>
      </c>
      <c r="BYD79" s="196">
        <v>20.905999999999999</v>
      </c>
      <c r="BYE79" s="196">
        <f t="shared" si="449"/>
        <v>111.32229655999998</v>
      </c>
      <c r="BYF79" s="196">
        <v>27</v>
      </c>
      <c r="BYG79" s="196">
        <v>19.914594269999998</v>
      </c>
      <c r="BYH79" s="196">
        <v>27.5</v>
      </c>
      <c r="BYI79" s="196">
        <v>8.90444514</v>
      </c>
      <c r="BYJ79" s="196">
        <v>15</v>
      </c>
      <c r="BYK79" s="196">
        <f t="shared" si="450"/>
        <v>98.319039409999988</v>
      </c>
      <c r="BYL79" s="196">
        <v>28</v>
      </c>
      <c r="BYM79" s="196">
        <v>11.718770000000001</v>
      </c>
      <c r="BYN79" s="196">
        <v>23</v>
      </c>
      <c r="BYO79" s="196">
        <v>5</v>
      </c>
      <c r="BYP79" s="196">
        <v>16</v>
      </c>
      <c r="BYQ79" s="196">
        <f t="shared" si="451"/>
        <v>83.718770000000006</v>
      </c>
      <c r="BYR79" s="196">
        <v>37.5</v>
      </c>
      <c r="BYS79" s="196">
        <v>19.406728999999999</v>
      </c>
      <c r="BYT79" s="196">
        <v>19.156444440000001</v>
      </c>
      <c r="BYU79" s="196">
        <v>18</v>
      </c>
      <c r="BYV79" s="196">
        <f t="shared" si="452"/>
        <v>94.06317344</v>
      </c>
      <c r="BYW79" s="196">
        <f t="shared" si="453"/>
        <v>471.89421163999998</v>
      </c>
      <c r="BYX79" s="196"/>
      <c r="BYY79" s="196">
        <f t="shared" si="454"/>
        <v>0</v>
      </c>
      <c r="BYZ79" s="196">
        <v>19.600000000000001</v>
      </c>
      <c r="BZA79" s="196">
        <v>16.540666999999999</v>
      </c>
      <c r="BZB79" s="196">
        <v>18.100000000000001</v>
      </c>
      <c r="BZC79" s="196">
        <v>32</v>
      </c>
      <c r="BZD79" s="196">
        <v>8.3963509999999992</v>
      </c>
      <c r="BZE79" s="196">
        <f t="shared" si="455"/>
        <v>94.637017999999998</v>
      </c>
      <c r="BZF79" s="196">
        <v>13</v>
      </c>
      <c r="BZG79" s="196">
        <v>28.046232999999997</v>
      </c>
      <c r="BZH79" s="196">
        <v>34.6</v>
      </c>
      <c r="BZI79" s="196">
        <v>13</v>
      </c>
      <c r="BZJ79" s="196">
        <f t="shared" si="456"/>
        <v>88.646232999999995</v>
      </c>
      <c r="BZK79" s="196">
        <v>28.1</v>
      </c>
      <c r="BZL79" s="196">
        <v>29.107389999999999</v>
      </c>
      <c r="BZM79" s="196">
        <v>21.5</v>
      </c>
      <c r="BZN79" s="196">
        <v>2</v>
      </c>
      <c r="BZO79" s="196"/>
      <c r="BZP79" s="196">
        <f t="shared" si="457"/>
        <v>80.707390000000004</v>
      </c>
      <c r="BZQ79" s="196">
        <f t="shared" si="458"/>
        <v>263.99064099999998</v>
      </c>
      <c r="BZR79" s="196">
        <f t="shared" si="459"/>
        <v>1693.3671436899999</v>
      </c>
      <c r="BZS79" s="197"/>
      <c r="BZT79" s="197"/>
      <c r="BZU79" s="197"/>
      <c r="BZV79" s="197"/>
      <c r="BZW79" s="197"/>
      <c r="BZX79" s="197"/>
      <c r="BZY79" s="197"/>
      <c r="BZZ79" s="197"/>
      <c r="CAA79" s="197"/>
      <c r="CAB79" s="197"/>
      <c r="CAC79" s="197"/>
      <c r="CAD79" s="197"/>
      <c r="CAE79" s="197"/>
      <c r="CAF79" s="197"/>
      <c r="CAG79" s="197"/>
      <c r="CAH79" s="197"/>
      <c r="CAI79" s="197"/>
      <c r="CAJ79" s="197"/>
      <c r="CAK79" s="197"/>
      <c r="CAL79" s="197"/>
      <c r="CAM79" s="197"/>
      <c r="CAN79" s="197"/>
      <c r="CAO79" s="197"/>
      <c r="CAP79" s="197"/>
      <c r="CAQ79" s="197"/>
      <c r="CAR79" s="197"/>
      <c r="CAS79" s="197"/>
      <c r="CAT79" s="197"/>
      <c r="CAU79" s="197"/>
      <c r="CAV79" s="197"/>
      <c r="CAW79" s="197"/>
      <c r="CAX79" s="197"/>
      <c r="CAY79" s="197"/>
      <c r="CAZ79" s="197"/>
      <c r="CBA79" s="197"/>
      <c r="CBB79" s="197"/>
      <c r="CBC79" s="197"/>
      <c r="CBD79" s="197"/>
      <c r="CBE79" s="197"/>
      <c r="CBF79" s="197"/>
      <c r="CBG79" s="197"/>
      <c r="CBH79" s="197"/>
      <c r="CBI79" s="197"/>
      <c r="CBJ79" s="197"/>
      <c r="CBK79" s="197"/>
      <c r="CBL79" s="197"/>
      <c r="CBM79" s="197"/>
      <c r="CBN79" s="197"/>
      <c r="CBO79" s="197"/>
      <c r="CBP79" s="197"/>
      <c r="CBQ79" s="197"/>
      <c r="CBR79" s="197"/>
      <c r="CBS79" s="197"/>
      <c r="CBT79" s="197"/>
      <c r="CBU79" s="197"/>
      <c r="CBV79" s="197"/>
      <c r="CBW79" s="197"/>
      <c r="CBX79" s="197"/>
      <c r="CBY79" s="197"/>
      <c r="CBZ79" s="197"/>
      <c r="CCA79" s="197"/>
      <c r="CCB79" s="197"/>
      <c r="CCC79" s="197"/>
      <c r="CCD79" s="197"/>
      <c r="CCE79" s="197"/>
      <c r="CCF79" s="197"/>
      <c r="CCG79" s="197"/>
      <c r="CCH79" s="197"/>
      <c r="CCI79" s="197"/>
      <c r="CCJ79" s="197"/>
      <c r="CCK79" s="197"/>
      <c r="CCL79" s="197"/>
      <c r="CCM79" s="197"/>
      <c r="CCN79" s="197"/>
      <c r="CCO79" s="197"/>
      <c r="CCP79" s="197"/>
      <c r="CCQ79" s="197"/>
      <c r="CCR79" s="198"/>
      <c r="CCS79" s="198">
        <f t="shared" si="286"/>
        <v>529.50814609999998</v>
      </c>
      <c r="CCT79" s="199"/>
      <c r="CCU79" s="209"/>
    </row>
    <row r="80" spans="1:2130" s="200" customFormat="1" outlineLevel="1" x14ac:dyDescent="0.2">
      <c r="A80" s="202" t="s">
        <v>64</v>
      </c>
      <c r="B80" s="195"/>
      <c r="C80" s="195">
        <v>4.7734360000000002</v>
      </c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202">
        <v>4.7734360000000002</v>
      </c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  <c r="DO80" s="195"/>
      <c r="DP80" s="195"/>
      <c r="DQ80" s="195"/>
      <c r="DR80" s="195"/>
      <c r="DS80" s="195"/>
      <c r="DT80" s="195"/>
      <c r="DU80" s="195"/>
      <c r="DV80" s="195"/>
      <c r="DW80" s="195"/>
      <c r="DX80" s="195"/>
      <c r="DY80" s="195"/>
      <c r="DZ80" s="195"/>
      <c r="EA80" s="195"/>
      <c r="EB80" s="195"/>
      <c r="EC80" s="195"/>
      <c r="ED80" s="195"/>
      <c r="EE80" s="195"/>
      <c r="EF80" s="195"/>
      <c r="EG80" s="195"/>
      <c r="EH80" s="195"/>
      <c r="EI80" s="195"/>
      <c r="EJ80" s="195"/>
      <c r="EK80" s="195"/>
      <c r="EL80" s="195"/>
      <c r="EM80" s="195"/>
      <c r="EN80" s="195"/>
      <c r="EO80" s="195"/>
      <c r="EP80" s="195"/>
      <c r="EQ80" s="195"/>
      <c r="ER80" s="195"/>
      <c r="ES80" s="195"/>
      <c r="ET80" s="195"/>
      <c r="EU80" s="195"/>
      <c r="EV80" s="195"/>
      <c r="EW80" s="195"/>
      <c r="EX80" s="195"/>
      <c r="EY80" s="195"/>
      <c r="EZ80" s="195"/>
      <c r="FA80" s="195"/>
      <c r="FB80" s="195"/>
      <c r="FC80" s="195"/>
      <c r="FD80" s="195"/>
      <c r="FE80" s="195"/>
      <c r="FF80" s="195"/>
      <c r="FG80" s="195"/>
      <c r="FH80" s="195"/>
      <c r="FI80" s="195"/>
      <c r="FJ80" s="195"/>
      <c r="FK80" s="195"/>
      <c r="FL80" s="195"/>
      <c r="FM80" s="195"/>
      <c r="FN80" s="195"/>
      <c r="FO80" s="195"/>
      <c r="FP80" s="195"/>
      <c r="FQ80" s="195"/>
      <c r="FR80" s="195"/>
      <c r="FS80" s="195"/>
      <c r="FT80" s="195"/>
      <c r="FU80" s="195"/>
      <c r="FV80" s="195"/>
      <c r="FW80" s="195"/>
      <c r="FX80" s="195"/>
      <c r="FY80" s="195"/>
      <c r="FZ80" s="195">
        <v>7.8011330000000001</v>
      </c>
      <c r="GA80" s="195"/>
      <c r="GB80" s="195"/>
      <c r="GC80" s="195"/>
      <c r="GD80" s="195">
        <v>7.8011330000000001</v>
      </c>
      <c r="GE80" s="195"/>
      <c r="GF80" s="195"/>
      <c r="GG80" s="195"/>
      <c r="GH80" s="195"/>
      <c r="GI80" s="195"/>
      <c r="GJ80" s="195"/>
      <c r="GK80" s="195"/>
      <c r="GL80" s="195"/>
      <c r="GM80" s="195"/>
      <c r="GN80" s="195"/>
      <c r="GO80" s="195"/>
      <c r="GP80" s="195"/>
      <c r="GQ80" s="195">
        <v>7.8011330000000001</v>
      </c>
      <c r="GR80" s="195"/>
      <c r="GS80" s="195"/>
      <c r="GT80" s="195"/>
      <c r="GU80" s="195"/>
      <c r="GV80" s="195"/>
      <c r="GW80" s="195"/>
      <c r="GX80" s="195"/>
      <c r="GY80" s="195"/>
      <c r="GZ80" s="195"/>
      <c r="HA80" s="195"/>
      <c r="HB80" s="195"/>
      <c r="HC80" s="195"/>
      <c r="HD80" s="195"/>
      <c r="HE80" s="195"/>
      <c r="HF80" s="195"/>
      <c r="HG80" s="195"/>
      <c r="HH80" s="195"/>
      <c r="HI80" s="195"/>
      <c r="HJ80" s="195"/>
      <c r="HK80" s="195"/>
      <c r="HL80" s="195"/>
      <c r="HM80" s="195"/>
      <c r="HN80" s="195"/>
      <c r="HO80" s="195"/>
      <c r="HP80" s="195"/>
      <c r="HQ80" s="195"/>
      <c r="HR80" s="195"/>
      <c r="HS80" s="195"/>
      <c r="HT80" s="195"/>
      <c r="HU80" s="195"/>
      <c r="HV80" s="195"/>
      <c r="HW80" s="195"/>
      <c r="HX80" s="195"/>
      <c r="HY80" s="195"/>
      <c r="HZ80" s="195"/>
      <c r="IA80" s="195"/>
      <c r="IB80" s="195"/>
      <c r="IC80" s="195"/>
      <c r="ID80" s="195"/>
      <c r="IE80" s="195"/>
      <c r="IF80" s="195"/>
      <c r="IG80" s="195"/>
      <c r="IH80" s="195"/>
      <c r="II80" s="195"/>
      <c r="IJ80" s="195"/>
      <c r="IK80" s="195"/>
      <c r="IL80" s="195"/>
      <c r="IM80" s="195"/>
      <c r="IN80" s="195"/>
      <c r="IO80" s="195"/>
      <c r="IP80" s="195"/>
      <c r="IQ80" s="195"/>
      <c r="IR80" s="195"/>
      <c r="IS80" s="195"/>
      <c r="IT80" s="195"/>
      <c r="IU80" s="195"/>
      <c r="IV80" s="195"/>
      <c r="IW80" s="195"/>
      <c r="IX80" s="195"/>
      <c r="IY80" s="195"/>
      <c r="IZ80" s="195"/>
      <c r="JA80" s="195"/>
      <c r="JB80" s="195"/>
      <c r="JC80" s="195"/>
      <c r="JD80" s="195"/>
      <c r="JE80" s="195"/>
      <c r="JF80" s="195"/>
      <c r="JG80" s="195"/>
      <c r="JH80" s="195"/>
      <c r="JI80" s="195"/>
      <c r="JJ80" s="195"/>
      <c r="JK80" s="195"/>
      <c r="JL80" s="195"/>
      <c r="JM80" s="195"/>
      <c r="JN80" s="195"/>
      <c r="JO80" s="195"/>
      <c r="JP80" s="195"/>
      <c r="JQ80" s="195"/>
      <c r="JR80" s="195"/>
      <c r="JS80" s="195"/>
      <c r="JT80" s="195"/>
      <c r="JU80" s="195"/>
      <c r="JV80" s="195"/>
      <c r="JW80" s="195"/>
      <c r="JX80" s="195"/>
      <c r="JY80" s="195"/>
      <c r="JZ80" s="195"/>
      <c r="KA80" s="195"/>
      <c r="KB80" s="195"/>
      <c r="KC80" s="195"/>
      <c r="KD80" s="195"/>
      <c r="KE80" s="195"/>
      <c r="KF80" s="195"/>
      <c r="KG80" s="195"/>
      <c r="KH80" s="195"/>
      <c r="KI80" s="195"/>
      <c r="KJ80" s="195"/>
      <c r="KK80" s="195"/>
      <c r="KL80" s="195"/>
      <c r="KM80" s="195"/>
      <c r="KN80" s="195"/>
      <c r="KO80" s="195"/>
      <c r="KP80" s="195"/>
      <c r="KQ80" s="195"/>
      <c r="KR80" s="195"/>
      <c r="KS80" s="195"/>
      <c r="KT80" s="195"/>
      <c r="KU80" s="195"/>
      <c r="KV80" s="195"/>
      <c r="KW80" s="195"/>
      <c r="KX80" s="195"/>
      <c r="KY80" s="195"/>
      <c r="KZ80" s="195"/>
      <c r="LA80" s="195"/>
      <c r="LB80" s="195"/>
      <c r="LC80" s="195"/>
      <c r="LD80" s="195"/>
      <c r="LE80" s="195"/>
      <c r="LF80" s="195"/>
      <c r="LG80" s="195"/>
      <c r="LH80" s="195"/>
      <c r="LI80" s="195"/>
      <c r="LJ80" s="195"/>
      <c r="LK80" s="195"/>
      <c r="LL80" s="195"/>
      <c r="LM80" s="195"/>
      <c r="LN80" s="195"/>
      <c r="LO80" s="195"/>
      <c r="LP80" s="195"/>
      <c r="LQ80" s="195"/>
      <c r="LR80" s="195"/>
      <c r="LS80" s="195"/>
      <c r="LT80" s="195"/>
      <c r="LU80" s="195"/>
      <c r="LV80" s="195"/>
      <c r="LW80" s="195"/>
      <c r="LX80" s="195"/>
      <c r="LY80" s="195"/>
      <c r="LZ80" s="195"/>
      <c r="MA80" s="195">
        <v>7.8011330000000001</v>
      </c>
      <c r="MB80" s="195"/>
      <c r="MC80" s="195"/>
      <c r="MD80" s="195"/>
      <c r="ME80" s="195"/>
      <c r="MF80" s="195"/>
      <c r="MG80" s="195"/>
      <c r="MH80" s="195"/>
      <c r="MI80" s="195"/>
      <c r="MJ80" s="195"/>
      <c r="MK80" s="195"/>
      <c r="ML80" s="195"/>
      <c r="MM80" s="195"/>
      <c r="MN80" s="195"/>
      <c r="MO80" s="202"/>
      <c r="MP80" s="202"/>
      <c r="MQ80" s="202"/>
      <c r="MR80" s="202"/>
      <c r="MS80" s="202"/>
      <c r="MT80" s="202"/>
      <c r="MU80" s="202"/>
      <c r="MV80" s="202"/>
      <c r="MW80" s="202"/>
      <c r="MX80" s="202"/>
      <c r="MY80" s="202"/>
      <c r="MZ80" s="202"/>
      <c r="NA80" s="195"/>
      <c r="NB80" s="195"/>
      <c r="NC80" s="195"/>
      <c r="ND80" s="195"/>
      <c r="NE80" s="195"/>
      <c r="NF80" s="195"/>
      <c r="NG80" s="195"/>
      <c r="NH80" s="195"/>
      <c r="NI80" s="195"/>
      <c r="NJ80" s="195"/>
      <c r="NK80" s="195"/>
      <c r="NL80" s="195"/>
      <c r="NM80" s="195"/>
      <c r="NN80" s="195"/>
      <c r="NO80" s="195"/>
      <c r="NP80" s="195"/>
      <c r="NQ80" s="195"/>
      <c r="NR80" s="195"/>
      <c r="NS80" s="195"/>
      <c r="NT80" s="195"/>
      <c r="NU80" s="195"/>
      <c r="NV80" s="195"/>
      <c r="NW80" s="195"/>
      <c r="NX80" s="195"/>
      <c r="NY80" s="195"/>
      <c r="NZ80" s="195"/>
      <c r="OA80" s="195"/>
      <c r="OB80" s="195"/>
      <c r="OC80" s="195"/>
      <c r="OD80" s="195"/>
      <c r="OE80" s="195"/>
      <c r="OF80" s="195"/>
      <c r="OG80" s="195"/>
      <c r="OH80" s="195"/>
      <c r="OI80" s="195"/>
      <c r="OJ80" s="195"/>
      <c r="OK80" s="195"/>
      <c r="OL80" s="195"/>
      <c r="OM80" s="195"/>
      <c r="ON80" s="195"/>
      <c r="OO80" s="195"/>
      <c r="OP80" s="195">
        <v>0.89444599999999996</v>
      </c>
      <c r="OQ80" s="195"/>
      <c r="OR80" s="195"/>
      <c r="OS80" s="195"/>
      <c r="OT80" s="195">
        <v>0.89444599999999996</v>
      </c>
      <c r="OU80" s="195"/>
      <c r="OV80" s="195"/>
      <c r="OW80" s="195"/>
      <c r="OX80" s="195"/>
      <c r="OY80" s="195"/>
      <c r="OZ80" s="195"/>
      <c r="PA80" s="195">
        <v>0.89444599999999996</v>
      </c>
      <c r="PB80" s="195"/>
      <c r="PC80" s="195"/>
      <c r="PD80" s="195"/>
      <c r="PE80" s="195"/>
      <c r="PF80" s="195"/>
      <c r="PG80" s="195"/>
      <c r="PH80" s="195"/>
      <c r="PI80" s="195"/>
      <c r="PJ80" s="195"/>
      <c r="PK80" s="195"/>
      <c r="PL80" s="195"/>
      <c r="PM80" s="195"/>
      <c r="PN80" s="195"/>
      <c r="PO80" s="195"/>
      <c r="PP80" s="195"/>
      <c r="PQ80" s="195"/>
      <c r="PR80" s="195"/>
      <c r="PS80" s="195"/>
      <c r="PT80" s="195"/>
      <c r="PU80" s="195"/>
      <c r="PV80" s="195"/>
      <c r="PW80" s="195"/>
      <c r="PX80" s="195"/>
      <c r="PY80" s="195"/>
      <c r="PZ80" s="195"/>
      <c r="QA80" s="195"/>
      <c r="QB80" s="195"/>
      <c r="QC80" s="195"/>
      <c r="QD80" s="195"/>
      <c r="QE80" s="195"/>
      <c r="QF80" s="195"/>
      <c r="QG80" s="195"/>
      <c r="QH80" s="195"/>
      <c r="QI80" s="195"/>
      <c r="QJ80" s="195"/>
      <c r="QK80" s="195"/>
      <c r="QL80" s="195"/>
      <c r="QM80" s="195"/>
      <c r="QN80" s="195"/>
      <c r="QO80" s="195"/>
      <c r="QP80" s="195"/>
      <c r="QQ80" s="195"/>
      <c r="QR80" s="195"/>
      <c r="QS80" s="195"/>
      <c r="QT80" s="195"/>
      <c r="QU80" s="195"/>
      <c r="QV80" s="195"/>
      <c r="QW80" s="195"/>
      <c r="QX80" s="195"/>
      <c r="QY80" s="195"/>
      <c r="QZ80" s="195"/>
      <c r="RA80" s="195"/>
      <c r="RB80" s="195"/>
      <c r="RC80" s="195"/>
      <c r="RD80" s="195"/>
      <c r="RE80" s="195"/>
      <c r="RF80" s="195"/>
      <c r="RG80" s="195"/>
      <c r="RH80" s="195"/>
      <c r="RI80" s="195"/>
      <c r="RJ80" s="195"/>
      <c r="RK80" s="195"/>
      <c r="RL80" s="195"/>
      <c r="RM80" s="195"/>
      <c r="RN80" s="195"/>
      <c r="RO80" s="195"/>
      <c r="RP80" s="195"/>
      <c r="RQ80" s="195"/>
      <c r="RR80" s="195"/>
      <c r="RS80" s="195"/>
      <c r="RT80" s="195"/>
      <c r="RU80" s="195"/>
      <c r="RV80" s="195"/>
      <c r="RW80" s="195"/>
      <c r="RX80" s="195"/>
      <c r="RY80" s="195"/>
      <c r="RZ80" s="195"/>
      <c r="SA80" s="195"/>
      <c r="SB80" s="195"/>
      <c r="SC80" s="195"/>
      <c r="SD80" s="195"/>
      <c r="SE80" s="195"/>
      <c r="SF80" s="195"/>
      <c r="SG80" s="195"/>
      <c r="SH80" s="195"/>
      <c r="SI80" s="195"/>
      <c r="SJ80" s="195"/>
      <c r="SK80" s="195"/>
      <c r="SL80" s="195"/>
      <c r="SM80" s="195"/>
      <c r="SN80" s="195"/>
      <c r="SO80" s="195"/>
      <c r="SP80" s="195"/>
      <c r="SQ80" s="195"/>
      <c r="SR80" s="196"/>
      <c r="SS80" s="195"/>
      <c r="ST80" s="195"/>
      <c r="SU80" s="195"/>
      <c r="SV80" s="195"/>
      <c r="SW80" s="195"/>
      <c r="SX80" s="195"/>
      <c r="SY80" s="195"/>
      <c r="SZ80" s="195"/>
      <c r="TA80" s="195"/>
      <c r="TB80" s="195"/>
      <c r="TC80" s="195"/>
      <c r="TD80" s="195"/>
      <c r="TE80" s="195"/>
      <c r="TF80" s="195"/>
      <c r="TG80" s="195"/>
      <c r="TH80" s="195"/>
      <c r="TI80" s="195"/>
      <c r="TJ80" s="195"/>
      <c r="TK80" s="195">
        <f t="shared" si="269"/>
        <v>0</v>
      </c>
      <c r="TL80" s="202"/>
      <c r="TM80" s="202"/>
      <c r="TN80" s="202"/>
      <c r="TO80" s="202"/>
      <c r="TP80" s="202"/>
      <c r="TQ80" s="202"/>
      <c r="TR80" s="202"/>
      <c r="TS80" s="202"/>
      <c r="TT80" s="202"/>
      <c r="TU80" s="202"/>
      <c r="TV80" s="202"/>
      <c r="TW80" s="202"/>
      <c r="TX80" s="202"/>
      <c r="TY80" s="202"/>
      <c r="TZ80" s="202"/>
      <c r="UA80" s="202"/>
      <c r="UB80" s="202"/>
      <c r="UC80" s="195"/>
      <c r="UD80" s="195"/>
      <c r="UE80" s="195"/>
      <c r="UF80" s="195"/>
      <c r="UG80" s="195"/>
      <c r="UH80" s="195"/>
      <c r="UI80" s="195"/>
      <c r="UJ80" s="195"/>
      <c r="UK80" s="195"/>
      <c r="UL80" s="195"/>
      <c r="UM80" s="195"/>
      <c r="UN80" s="195"/>
      <c r="UO80" s="195"/>
      <c r="UP80" s="195"/>
      <c r="UQ80" s="195"/>
      <c r="UR80" s="195"/>
      <c r="US80" s="195"/>
      <c r="UT80" s="195"/>
      <c r="UU80" s="195"/>
      <c r="UV80" s="195"/>
      <c r="UW80" s="195">
        <f t="shared" si="287"/>
        <v>0</v>
      </c>
      <c r="UX80" s="195"/>
      <c r="UY80" s="195"/>
      <c r="UZ80" s="195"/>
      <c r="VA80" s="195"/>
      <c r="VB80" s="195"/>
      <c r="VC80" s="195"/>
      <c r="VD80" s="195"/>
      <c r="VE80" s="195"/>
      <c r="VF80" s="195"/>
      <c r="VG80" s="195"/>
      <c r="VH80" s="195"/>
      <c r="VI80" s="195"/>
      <c r="VJ80" s="195"/>
      <c r="VK80" s="195"/>
      <c r="VL80" s="195"/>
      <c r="VM80" s="195"/>
      <c r="VN80" s="195"/>
      <c r="VO80" s="195"/>
      <c r="VP80" s="195"/>
      <c r="VQ80" s="195"/>
      <c r="VR80" s="195"/>
      <c r="VS80" s="195"/>
      <c r="VT80" s="195"/>
      <c r="VU80" s="195"/>
      <c r="VV80" s="195"/>
      <c r="VW80" s="195"/>
      <c r="VX80" s="195"/>
      <c r="VY80" s="195"/>
      <c r="VZ80" s="195"/>
      <c r="WA80" s="195"/>
      <c r="WB80" s="195"/>
      <c r="WC80" s="195"/>
      <c r="WD80" s="195"/>
      <c r="WE80" s="195"/>
      <c r="WF80" s="195"/>
      <c r="WG80" s="195"/>
      <c r="WH80" s="195"/>
      <c r="WI80" s="195"/>
      <c r="WJ80" s="195"/>
      <c r="WK80" s="195"/>
      <c r="WL80" s="195"/>
      <c r="WM80" s="195"/>
      <c r="WN80" s="195"/>
      <c r="WO80" s="195"/>
      <c r="WP80" s="195"/>
      <c r="WQ80" s="195"/>
      <c r="WR80" s="195"/>
      <c r="WS80" s="195"/>
      <c r="WT80" s="195"/>
      <c r="WU80" s="195"/>
      <c r="WV80" s="195"/>
      <c r="WW80" s="195"/>
      <c r="WX80" s="195"/>
      <c r="WY80" s="195"/>
      <c r="WZ80" s="195"/>
      <c r="XA80" s="195"/>
      <c r="XB80" s="195"/>
      <c r="XC80" s="195"/>
      <c r="XD80" s="195"/>
      <c r="XE80" s="195"/>
      <c r="XF80" s="195"/>
      <c r="XG80" s="195"/>
      <c r="XH80" s="195"/>
      <c r="XI80" s="195"/>
      <c r="XJ80" s="195"/>
      <c r="XK80" s="195"/>
      <c r="XL80" s="195"/>
      <c r="XM80" s="195"/>
      <c r="XN80" s="195"/>
      <c r="XO80" s="195"/>
      <c r="XP80" s="195"/>
      <c r="XQ80" s="195"/>
      <c r="XR80" s="195"/>
      <c r="XS80" s="195"/>
      <c r="XT80" s="195"/>
      <c r="XU80" s="195"/>
      <c r="XV80" s="195"/>
      <c r="XW80" s="195"/>
      <c r="XX80" s="195"/>
      <c r="XY80" s="195"/>
      <c r="XZ80" s="195"/>
      <c r="YA80" s="195">
        <f t="shared" si="288"/>
        <v>0</v>
      </c>
      <c r="YB80" s="195"/>
      <c r="YC80" s="195"/>
      <c r="YD80" s="195"/>
      <c r="YE80" s="195"/>
      <c r="YF80" s="195">
        <f t="shared" si="289"/>
        <v>0</v>
      </c>
      <c r="YG80" s="195">
        <f t="shared" si="290"/>
        <v>0</v>
      </c>
      <c r="YH80" s="202">
        <f t="shared" si="291"/>
        <v>0.89444599999999996</v>
      </c>
      <c r="YI80" s="202"/>
      <c r="YJ80" s="202"/>
      <c r="YK80" s="202"/>
      <c r="YL80" s="202"/>
      <c r="YM80" s="202">
        <f t="shared" si="292"/>
        <v>0</v>
      </c>
      <c r="YN80" s="202"/>
      <c r="YO80" s="202"/>
      <c r="YP80" s="202"/>
      <c r="YQ80" s="202"/>
      <c r="YR80" s="202"/>
      <c r="YS80" s="202"/>
      <c r="YT80" s="202"/>
      <c r="YU80" s="202"/>
      <c r="YV80" s="202"/>
      <c r="YW80" s="202"/>
      <c r="YX80" s="202"/>
      <c r="YY80" s="202"/>
      <c r="YZ80" s="202"/>
      <c r="ZA80" s="202"/>
      <c r="ZB80" s="202"/>
      <c r="ZC80" s="202"/>
      <c r="ZD80" s="202"/>
      <c r="ZE80" s="202"/>
      <c r="ZF80" s="202"/>
      <c r="ZG80" s="202"/>
      <c r="ZH80" s="202"/>
      <c r="ZI80" s="202"/>
      <c r="ZJ80" s="202"/>
      <c r="ZK80" s="202"/>
      <c r="ZL80" s="202"/>
      <c r="ZM80" s="202"/>
      <c r="ZN80" s="202"/>
      <c r="ZO80" s="202"/>
      <c r="ZP80" s="202"/>
      <c r="ZQ80" s="202"/>
      <c r="ZR80" s="202"/>
      <c r="ZS80" s="202"/>
      <c r="ZT80" s="202"/>
      <c r="ZU80" s="202"/>
      <c r="ZV80" s="202"/>
      <c r="ZW80" s="202"/>
      <c r="ZX80" s="202"/>
      <c r="ZY80" s="202"/>
      <c r="ZZ80" s="202"/>
      <c r="AAA80" s="202"/>
      <c r="AAB80" s="202"/>
      <c r="AAC80" s="202"/>
      <c r="AAD80" s="202"/>
      <c r="AAE80" s="202"/>
      <c r="AAF80" s="202"/>
      <c r="AAG80" s="202"/>
      <c r="AAH80" s="202"/>
      <c r="AAI80" s="202"/>
      <c r="AAJ80" s="202"/>
      <c r="AAK80" s="202"/>
      <c r="AAL80" s="202"/>
      <c r="AAM80" s="202"/>
      <c r="AAN80" s="202"/>
      <c r="AAO80" s="202"/>
      <c r="AAP80" s="202"/>
      <c r="AAQ80" s="202"/>
      <c r="AAR80" s="202"/>
      <c r="AAS80" s="202"/>
      <c r="AAT80" s="202"/>
      <c r="AAU80" s="202"/>
      <c r="AAV80" s="202"/>
      <c r="AAW80" s="202"/>
      <c r="AAX80" s="202"/>
      <c r="AAY80" s="202"/>
      <c r="AAZ80" s="202"/>
      <c r="ABA80" s="202"/>
      <c r="ABB80" s="202"/>
      <c r="ABC80" s="202"/>
      <c r="ABD80" s="202"/>
      <c r="ABE80" s="202"/>
      <c r="ABF80" s="202"/>
      <c r="ABG80" s="202"/>
      <c r="ABH80" s="202">
        <f t="shared" si="293"/>
        <v>0</v>
      </c>
      <c r="ABI80" s="202"/>
      <c r="ABJ80" s="202"/>
      <c r="ABK80" s="202"/>
      <c r="ABL80" s="202"/>
      <c r="ABM80" s="202"/>
      <c r="ABN80" s="202"/>
      <c r="ABO80" s="202"/>
      <c r="ABP80" s="202"/>
      <c r="ABQ80" s="202"/>
      <c r="ABR80" s="202"/>
      <c r="ABS80" s="202"/>
      <c r="ABT80" s="202"/>
      <c r="ABU80" s="202"/>
      <c r="ABV80" s="202"/>
      <c r="ABW80" s="202"/>
      <c r="ABX80" s="202"/>
      <c r="ABY80" s="202"/>
      <c r="ABZ80" s="202"/>
      <c r="ACA80" s="202"/>
      <c r="ACB80" s="202"/>
      <c r="ACC80" s="202"/>
      <c r="ACD80" s="202"/>
      <c r="ACE80" s="202"/>
      <c r="ACF80" s="202"/>
      <c r="ACG80" s="202"/>
      <c r="ACH80" s="202"/>
      <c r="ACI80" s="202"/>
      <c r="ACJ80" s="202"/>
      <c r="ACK80" s="202"/>
      <c r="ACL80" s="202"/>
      <c r="ACM80" s="202"/>
      <c r="ACN80" s="202"/>
      <c r="ACO80" s="202"/>
      <c r="ACP80" s="202"/>
      <c r="ACQ80" s="202"/>
      <c r="ACR80" s="202"/>
      <c r="ACS80" s="202"/>
      <c r="ACT80" s="202"/>
      <c r="ACU80" s="202"/>
      <c r="ACV80" s="202"/>
      <c r="ACW80" s="202"/>
      <c r="ACX80" s="202"/>
      <c r="ACY80" s="202"/>
      <c r="ACZ80" s="202"/>
      <c r="ADA80" s="202"/>
      <c r="ADB80" s="202"/>
      <c r="ADC80" s="202"/>
      <c r="ADD80" s="202"/>
      <c r="ADE80" s="202"/>
      <c r="ADF80" s="202"/>
      <c r="ADG80" s="202"/>
      <c r="ADH80" s="202"/>
      <c r="ADI80" s="202"/>
      <c r="ADJ80" s="202"/>
      <c r="ADK80" s="202"/>
      <c r="ADL80" s="202"/>
      <c r="ADM80" s="202"/>
      <c r="ADN80" s="202"/>
      <c r="ADO80" s="202"/>
      <c r="ADP80" s="202"/>
      <c r="ADQ80" s="202"/>
      <c r="ADR80" s="202"/>
      <c r="ADS80" s="202"/>
      <c r="ADT80" s="202"/>
      <c r="ADU80" s="202"/>
      <c r="ADV80" s="202"/>
      <c r="ADW80" s="202"/>
      <c r="ADX80" s="202"/>
      <c r="ADY80" s="202"/>
      <c r="ADZ80" s="202"/>
      <c r="AEA80" s="202"/>
      <c r="AEB80" s="202"/>
      <c r="AEC80" s="202"/>
      <c r="AED80" s="202"/>
      <c r="AEE80" s="202"/>
      <c r="AEF80" s="202">
        <v>1.357804</v>
      </c>
      <c r="AEG80" s="202"/>
      <c r="AEH80" s="202"/>
      <c r="AEI80" s="202"/>
      <c r="AEJ80" s="202">
        <v>1.357804</v>
      </c>
      <c r="AEK80" s="202">
        <v>1.357804</v>
      </c>
      <c r="AEL80" s="202"/>
      <c r="AEM80" s="202"/>
      <c r="AEN80" s="202"/>
      <c r="AEO80" s="202"/>
      <c r="AEP80" s="202"/>
      <c r="AEQ80" s="202"/>
      <c r="AER80" s="202"/>
      <c r="AES80" s="202"/>
      <c r="AET80" s="202"/>
      <c r="AEU80" s="202"/>
      <c r="AEV80" s="202"/>
      <c r="AEW80" s="202"/>
      <c r="AEX80" s="202"/>
      <c r="AEY80" s="202"/>
      <c r="AEZ80" s="202"/>
      <c r="AFA80" s="202"/>
      <c r="AFB80" s="202"/>
      <c r="AFC80" s="202"/>
      <c r="AFD80" s="202"/>
      <c r="AFE80" s="202"/>
      <c r="AFF80" s="202"/>
      <c r="AFG80" s="202"/>
      <c r="AFH80" s="202"/>
      <c r="AFI80" s="202"/>
      <c r="AFJ80" s="202"/>
      <c r="AFK80" s="202"/>
      <c r="AFL80" s="202"/>
      <c r="AFM80" s="202"/>
      <c r="AFN80" s="202"/>
      <c r="AFO80" s="202"/>
      <c r="AFP80" s="202"/>
      <c r="AFQ80" s="202"/>
      <c r="AFR80" s="202"/>
      <c r="AFS80" s="202"/>
      <c r="AFT80" s="202"/>
      <c r="AFU80" s="202"/>
      <c r="AFV80" s="202"/>
      <c r="AFW80" s="202"/>
      <c r="AFX80" s="202"/>
      <c r="AFY80" s="202"/>
      <c r="AFZ80" s="202"/>
      <c r="AGA80" s="202"/>
      <c r="AGB80" s="202"/>
      <c r="AGC80" s="202"/>
      <c r="AGD80" s="202"/>
      <c r="AGE80" s="202"/>
      <c r="AGF80" s="202"/>
      <c r="AGG80" s="202"/>
      <c r="AGH80" s="202"/>
      <c r="AGI80" s="202"/>
      <c r="AGJ80" s="202"/>
      <c r="AGK80" s="202"/>
      <c r="AGL80" s="202"/>
      <c r="AGM80" s="202"/>
      <c r="AGN80" s="202"/>
      <c r="AGO80" s="202"/>
      <c r="AGP80" s="202"/>
      <c r="AGQ80" s="202"/>
      <c r="AGR80" s="202"/>
      <c r="AGS80" s="202"/>
      <c r="AGT80" s="202"/>
      <c r="AGU80" s="202"/>
      <c r="AGV80" s="202"/>
      <c r="AGW80" s="202"/>
      <c r="AGX80" s="202"/>
      <c r="AGY80" s="202"/>
      <c r="AGZ80" s="202"/>
      <c r="AHA80" s="202"/>
      <c r="AHB80" s="202"/>
      <c r="AHC80" s="202"/>
      <c r="AHD80" s="202"/>
      <c r="AHE80" s="202"/>
      <c r="AHF80" s="202"/>
      <c r="AHG80" s="202"/>
      <c r="AHH80" s="202"/>
      <c r="AHI80" s="202"/>
      <c r="AHJ80" s="202"/>
      <c r="AHK80" s="202"/>
      <c r="AHL80" s="202"/>
      <c r="AHM80" s="202"/>
      <c r="AHN80" s="202"/>
      <c r="AHO80" s="202"/>
      <c r="AHP80" s="202"/>
      <c r="AHQ80" s="202"/>
      <c r="AHR80" s="202"/>
      <c r="AHS80" s="202"/>
      <c r="AHT80" s="202"/>
      <c r="AHU80" s="202"/>
      <c r="AHV80" s="202"/>
      <c r="AHW80" s="202"/>
      <c r="AHX80" s="202"/>
      <c r="AHY80" s="202"/>
      <c r="AHZ80" s="202"/>
      <c r="AIA80" s="202"/>
      <c r="AIB80" s="202"/>
      <c r="AIC80" s="202"/>
      <c r="AID80" s="202"/>
      <c r="AIE80" s="202"/>
      <c r="AIF80" s="202"/>
      <c r="AIG80" s="202"/>
      <c r="AIH80" s="202"/>
      <c r="AII80" s="202"/>
      <c r="AIJ80" s="202"/>
      <c r="AIK80" s="202"/>
      <c r="AIL80" s="202"/>
      <c r="AIM80" s="202"/>
      <c r="AIN80" s="202"/>
      <c r="AIO80" s="202"/>
      <c r="AIP80" s="202"/>
      <c r="AIQ80" s="202"/>
      <c r="AIR80" s="202"/>
      <c r="AIS80" s="202"/>
      <c r="AIT80" s="202"/>
      <c r="AIU80" s="202"/>
      <c r="AIV80" s="202"/>
      <c r="AIW80" s="202"/>
      <c r="AIX80" s="202"/>
      <c r="AIY80" s="202"/>
      <c r="AIZ80" s="202"/>
      <c r="AJA80" s="202"/>
      <c r="AJB80" s="202"/>
      <c r="AJC80" s="202"/>
      <c r="AJD80" s="202"/>
      <c r="AJE80" s="202"/>
      <c r="AJF80" s="202"/>
      <c r="AJG80" s="202"/>
      <c r="AJH80" s="202"/>
      <c r="AJI80" s="202"/>
      <c r="AJJ80" s="202"/>
      <c r="AJK80" s="202"/>
      <c r="AJL80" s="202"/>
      <c r="AJM80" s="202"/>
      <c r="AJN80" s="202"/>
      <c r="AJO80" s="202"/>
      <c r="AJP80" s="202"/>
      <c r="AJQ80" s="202"/>
      <c r="AJR80" s="202"/>
      <c r="AJS80" s="202"/>
      <c r="AJT80" s="202"/>
      <c r="AJU80" s="202"/>
      <c r="AJV80" s="202"/>
      <c r="AJW80" s="202"/>
      <c r="AJX80" s="202"/>
      <c r="AJY80" s="202"/>
      <c r="AJZ80" s="202"/>
      <c r="AKA80" s="202"/>
      <c r="AKB80" s="202"/>
      <c r="AKC80" s="202"/>
      <c r="AKD80" s="202"/>
      <c r="AKE80" s="202"/>
      <c r="AKF80" s="202"/>
      <c r="AKG80" s="202"/>
      <c r="AKH80" s="202"/>
      <c r="AKI80" s="202"/>
      <c r="AKJ80" s="202"/>
      <c r="AKK80" s="202"/>
      <c r="AKL80" s="202"/>
      <c r="AKM80" s="202"/>
      <c r="AKN80" s="202"/>
      <c r="AKO80" s="202"/>
      <c r="AKP80" s="202"/>
      <c r="AKQ80" s="202"/>
      <c r="AKR80" s="202">
        <v>1.357804</v>
      </c>
      <c r="AKS80" s="202"/>
      <c r="AKT80" s="202"/>
      <c r="AKU80" s="202"/>
      <c r="AKV80" s="202"/>
      <c r="AKW80" s="202"/>
      <c r="AKX80" s="202"/>
      <c r="AKY80" s="202"/>
      <c r="AKZ80" s="202"/>
      <c r="ALA80" s="202"/>
      <c r="ALB80" s="202"/>
      <c r="ALC80" s="202"/>
      <c r="ALD80" s="202"/>
      <c r="ALE80" s="202"/>
      <c r="ALF80" s="202"/>
      <c r="ALG80" s="202"/>
      <c r="ALH80" s="202"/>
      <c r="ALI80" s="202"/>
      <c r="ALJ80" s="202"/>
      <c r="ALK80" s="202"/>
      <c r="ALL80" s="202"/>
      <c r="ALM80" s="202"/>
      <c r="ALN80" s="202"/>
      <c r="ALO80" s="202"/>
      <c r="ALP80" s="202"/>
      <c r="ALQ80" s="202"/>
      <c r="ALR80" s="202"/>
      <c r="ALS80" s="202"/>
      <c r="ALT80" s="202"/>
      <c r="ALU80" s="202"/>
      <c r="ALV80" s="202"/>
      <c r="ALW80" s="202"/>
      <c r="ALX80" s="202"/>
      <c r="ALY80" s="202"/>
      <c r="ALZ80" s="202"/>
      <c r="AMA80" s="202"/>
      <c r="AMB80" s="202"/>
      <c r="AMC80" s="202"/>
      <c r="AMD80" s="202"/>
      <c r="AME80" s="202"/>
      <c r="AMF80" s="202"/>
      <c r="AMG80" s="202"/>
      <c r="AMH80" s="202"/>
      <c r="AMI80" s="202"/>
      <c r="AMJ80" s="202"/>
      <c r="AMK80" s="202"/>
      <c r="AML80" s="202"/>
      <c r="AMM80" s="202"/>
      <c r="AMN80" s="202"/>
      <c r="AMO80" s="202"/>
      <c r="AMP80" s="202"/>
      <c r="AMQ80" s="202"/>
      <c r="AMR80" s="202">
        <f t="shared" si="294"/>
        <v>0</v>
      </c>
      <c r="AMS80" s="202">
        <f t="shared" si="295"/>
        <v>0</v>
      </c>
      <c r="AMT80" s="202"/>
      <c r="AMU80" s="202"/>
      <c r="AMV80" s="202"/>
      <c r="AMW80" s="202"/>
      <c r="AMX80" s="202"/>
      <c r="AMY80" s="202"/>
      <c r="AMZ80" s="202"/>
      <c r="ANA80" s="202"/>
      <c r="ANB80" s="202"/>
      <c r="ANC80" s="202"/>
      <c r="AND80" s="202"/>
      <c r="ANE80" s="202">
        <f t="shared" si="296"/>
        <v>0</v>
      </c>
      <c r="ANF80" s="202"/>
      <c r="ANG80" s="202"/>
      <c r="ANH80" s="202"/>
      <c r="ANI80" s="202"/>
      <c r="ANJ80" s="202"/>
      <c r="ANK80" s="202"/>
      <c r="ANL80" s="202"/>
      <c r="ANM80" s="202"/>
      <c r="ANN80" s="202"/>
      <c r="ANO80" s="202"/>
      <c r="ANP80" s="202"/>
      <c r="ANQ80" s="202"/>
      <c r="ANR80" s="202">
        <f t="shared" si="297"/>
        <v>0</v>
      </c>
      <c r="ANS80" s="202"/>
      <c r="ANT80" s="202"/>
      <c r="ANU80" s="202"/>
      <c r="ANV80" s="202"/>
      <c r="ANW80" s="202"/>
      <c r="ANX80" s="202"/>
      <c r="ANY80" s="202"/>
      <c r="ANZ80" s="202"/>
      <c r="AOA80" s="202"/>
      <c r="AOB80" s="202"/>
      <c r="AOC80" s="202"/>
      <c r="AOD80" s="202"/>
      <c r="AOE80" s="202"/>
      <c r="AOF80" s="202"/>
      <c r="AOG80" s="202"/>
      <c r="AOH80" s="202"/>
      <c r="AOI80" s="202"/>
      <c r="AOJ80" s="202"/>
      <c r="AOK80" s="202"/>
      <c r="AOL80" s="202"/>
      <c r="AOM80" s="202"/>
      <c r="AON80" s="202"/>
      <c r="AOO80" s="202"/>
      <c r="AOP80" s="202"/>
      <c r="AOQ80" s="202"/>
      <c r="AOR80" s="202"/>
      <c r="AOS80" s="202"/>
      <c r="AOT80" s="202"/>
      <c r="AOU80" s="202"/>
      <c r="AOV80" s="202"/>
      <c r="AOW80" s="202"/>
      <c r="AOX80" s="202"/>
      <c r="AOY80" s="202"/>
      <c r="AOZ80" s="202"/>
      <c r="APA80" s="202"/>
      <c r="APB80" s="202">
        <f t="shared" si="298"/>
        <v>0</v>
      </c>
      <c r="APC80" s="202"/>
      <c r="APD80" s="202"/>
      <c r="APE80" s="202"/>
      <c r="APF80" s="202"/>
      <c r="APG80" s="202"/>
      <c r="APH80" s="202"/>
      <c r="API80" s="202"/>
      <c r="APJ80" s="202"/>
      <c r="APK80" s="202"/>
      <c r="APL80" s="202"/>
      <c r="APM80" s="202"/>
      <c r="APN80" s="202"/>
      <c r="APO80" s="202"/>
      <c r="APP80" s="202"/>
      <c r="APQ80" s="202"/>
      <c r="APR80" s="202"/>
      <c r="APS80" s="202"/>
      <c r="APT80" s="202"/>
      <c r="APU80" s="202">
        <f t="shared" si="299"/>
        <v>0</v>
      </c>
      <c r="APV80" s="202"/>
      <c r="APW80" s="202"/>
      <c r="APX80" s="202"/>
      <c r="APY80" s="202"/>
      <c r="APZ80" s="202"/>
      <c r="AQA80" s="202"/>
      <c r="AQB80" s="202"/>
      <c r="AQC80" s="202"/>
      <c r="AQD80" s="202"/>
      <c r="AQE80" s="202"/>
      <c r="AQF80" s="202"/>
      <c r="AQG80" s="202"/>
      <c r="AQH80" s="202"/>
      <c r="AQI80" s="202"/>
      <c r="AQJ80" s="202"/>
      <c r="AQK80" s="202"/>
      <c r="AQL80" s="202"/>
      <c r="AQM80" s="202"/>
      <c r="AQN80" s="202"/>
      <c r="AQO80" s="202"/>
      <c r="AQP80" s="202"/>
      <c r="AQQ80" s="202"/>
      <c r="AQR80" s="202">
        <f t="shared" si="300"/>
        <v>0</v>
      </c>
      <c r="AQS80" s="202"/>
      <c r="AQT80" s="202"/>
      <c r="AQU80" s="202"/>
      <c r="AQV80" s="202"/>
      <c r="AQW80" s="202"/>
      <c r="AQX80" s="202"/>
      <c r="AQY80" s="202"/>
      <c r="AQZ80" s="202"/>
      <c r="ARA80" s="202"/>
      <c r="ARB80" s="202"/>
      <c r="ARC80" s="202"/>
      <c r="ARD80" s="202"/>
      <c r="ARE80" s="202"/>
      <c r="ARF80" s="202"/>
      <c r="ARG80" s="202"/>
      <c r="ARH80" s="202"/>
      <c r="ARI80" s="202"/>
      <c r="ARJ80" s="202"/>
      <c r="ARK80" s="202"/>
      <c r="ARL80" s="202"/>
      <c r="ARM80" s="202"/>
      <c r="ARN80" s="202"/>
      <c r="ARO80" s="202"/>
      <c r="ARP80" s="202"/>
      <c r="ARQ80" s="202"/>
      <c r="ARR80" s="202"/>
      <c r="ARS80" s="202"/>
      <c r="ART80" s="202"/>
      <c r="ARU80" s="202"/>
      <c r="ARV80" s="202"/>
      <c r="ARW80" s="202"/>
      <c r="ARX80" s="202"/>
      <c r="ARY80" s="202"/>
      <c r="ARZ80" s="202"/>
      <c r="ASA80" s="202"/>
      <c r="ASB80" s="202"/>
      <c r="ASC80" s="202"/>
      <c r="ASD80" s="202"/>
      <c r="ASE80" s="202"/>
      <c r="ASF80" s="202"/>
      <c r="ASG80" s="202"/>
      <c r="ASH80" s="202"/>
      <c r="ASI80" s="202"/>
      <c r="ASJ80" s="202"/>
      <c r="ASK80" s="202"/>
      <c r="ASL80" s="202"/>
      <c r="ASM80" s="202"/>
      <c r="ASN80" s="202"/>
      <c r="ASO80" s="202"/>
      <c r="ASP80" s="202"/>
      <c r="ASQ80" s="202"/>
      <c r="ASR80" s="202"/>
      <c r="ASS80" s="202"/>
      <c r="AST80" s="202"/>
      <c r="ASU80" s="202"/>
      <c r="ASV80" s="202"/>
      <c r="ASW80" s="202"/>
      <c r="ASX80" s="202"/>
      <c r="ASY80" s="202"/>
      <c r="ASZ80" s="202"/>
      <c r="ATA80" s="202"/>
      <c r="ATB80" s="202"/>
      <c r="ATC80" s="202"/>
      <c r="ATD80" s="202"/>
      <c r="ATE80" s="202"/>
      <c r="ATF80" s="202"/>
      <c r="ATG80" s="202"/>
      <c r="ATH80" s="202"/>
      <c r="ATI80" s="202"/>
      <c r="ATJ80" s="202"/>
      <c r="ATK80" s="202"/>
      <c r="ATL80" s="202"/>
      <c r="ATM80" s="202"/>
      <c r="ATN80" s="202"/>
      <c r="ATO80" s="202"/>
      <c r="ATP80" s="202"/>
      <c r="ATQ80" s="202"/>
      <c r="ATR80" s="202"/>
      <c r="ATS80" s="202"/>
      <c r="ATT80" s="202"/>
      <c r="ATU80" s="202"/>
      <c r="ATV80" s="202"/>
      <c r="ATW80" s="202"/>
      <c r="ATX80" s="202"/>
      <c r="ATY80" s="202"/>
      <c r="ATZ80" s="202"/>
      <c r="AUA80" s="202"/>
      <c r="AUB80" s="202"/>
      <c r="AUC80" s="202"/>
      <c r="AUD80" s="202"/>
      <c r="AUE80" s="202"/>
      <c r="AUF80" s="202"/>
      <c r="AUG80" s="202"/>
      <c r="AUH80" s="202"/>
      <c r="AUI80" s="202"/>
      <c r="AUJ80" s="202"/>
      <c r="AUK80" s="202"/>
      <c r="AUL80" s="202"/>
      <c r="AUM80" s="202"/>
      <c r="AUN80" s="202"/>
      <c r="AUO80" s="202"/>
      <c r="AUP80" s="202"/>
      <c r="AUQ80" s="202"/>
      <c r="AUR80" s="202"/>
      <c r="AUS80" s="202"/>
      <c r="AUT80" s="202"/>
      <c r="AUU80" s="202"/>
      <c r="AUV80" s="202"/>
      <c r="AUW80" s="202"/>
      <c r="AUX80" s="202"/>
      <c r="AUY80" s="202"/>
      <c r="AUZ80" s="202"/>
      <c r="AVA80" s="202"/>
      <c r="AVB80" s="202"/>
      <c r="AVC80" s="202"/>
      <c r="AVD80" s="202"/>
      <c r="AVE80" s="202"/>
      <c r="AVF80" s="202"/>
      <c r="AVG80" s="202"/>
      <c r="AVH80" s="202"/>
      <c r="AVI80" s="202"/>
      <c r="AVJ80" s="202"/>
      <c r="AVK80" s="202"/>
      <c r="AVL80" s="202"/>
      <c r="AVM80" s="202"/>
      <c r="AVN80" s="202"/>
      <c r="AVO80" s="202"/>
      <c r="AVP80" s="202"/>
      <c r="AVQ80" s="202"/>
      <c r="AVR80" s="202"/>
      <c r="AVS80" s="202"/>
      <c r="AVT80" s="202"/>
      <c r="AVU80" s="202"/>
      <c r="AVV80" s="202"/>
      <c r="AVW80" s="202"/>
      <c r="AVX80" s="202"/>
      <c r="AVY80" s="202"/>
      <c r="AVZ80" s="202"/>
      <c r="AWA80" s="202"/>
      <c r="AWB80" s="202"/>
      <c r="AWC80" s="202"/>
      <c r="AWD80" s="202"/>
      <c r="AWE80" s="202"/>
      <c r="AWF80" s="202"/>
      <c r="AWG80" s="202"/>
      <c r="AWH80" s="202"/>
      <c r="AWI80" s="202"/>
      <c r="AWJ80" s="202"/>
      <c r="AWK80" s="202"/>
      <c r="AWL80" s="202"/>
      <c r="AWM80" s="202"/>
      <c r="AWN80" s="202"/>
      <c r="AWO80" s="202"/>
      <c r="AWP80" s="202"/>
      <c r="AWQ80" s="202"/>
      <c r="AWR80" s="202">
        <f t="shared" si="301"/>
        <v>0</v>
      </c>
      <c r="AWS80" s="254"/>
      <c r="AWT80" s="254"/>
      <c r="AWU80" s="254"/>
      <c r="AWV80" s="254"/>
      <c r="AWW80" s="254">
        <f t="shared" si="302"/>
        <v>0</v>
      </c>
      <c r="AWX80" s="254"/>
      <c r="AWY80" s="254"/>
      <c r="AWZ80" s="254">
        <f t="shared" si="303"/>
        <v>0</v>
      </c>
      <c r="AXA80" s="254">
        <f t="shared" si="304"/>
        <v>0</v>
      </c>
      <c r="AXB80" s="202">
        <f t="shared" si="305"/>
        <v>0</v>
      </c>
      <c r="AXC80" s="254"/>
      <c r="AXD80" s="254"/>
      <c r="AXE80" s="254">
        <f t="shared" si="306"/>
        <v>0</v>
      </c>
      <c r="AXF80" s="254"/>
      <c r="AXG80" s="254"/>
      <c r="AXH80" s="254"/>
      <c r="AXI80" s="254"/>
      <c r="AXJ80" s="254"/>
      <c r="AXK80" s="254">
        <f t="shared" si="307"/>
        <v>0</v>
      </c>
      <c r="AXL80" s="254"/>
      <c r="AXM80" s="254"/>
      <c r="AXN80" s="254"/>
      <c r="AXO80" s="254"/>
      <c r="AXP80" s="254"/>
      <c r="AXQ80" s="254">
        <f t="shared" si="308"/>
        <v>0</v>
      </c>
      <c r="AXR80" s="254"/>
      <c r="AXS80" s="254"/>
      <c r="AXT80" s="254"/>
      <c r="AXU80" s="254"/>
      <c r="AXV80" s="254">
        <f t="shared" si="310"/>
        <v>0</v>
      </c>
      <c r="AXW80" s="254"/>
      <c r="AXX80" s="254"/>
      <c r="AXY80" s="254"/>
      <c r="AXZ80" s="254"/>
      <c r="AYA80" s="254"/>
      <c r="AYB80" s="254">
        <f t="shared" si="311"/>
        <v>0</v>
      </c>
      <c r="AYC80" s="254">
        <f t="shared" si="270"/>
        <v>0</v>
      </c>
      <c r="AYD80" s="254"/>
      <c r="AYE80" s="254"/>
      <c r="AYF80" s="254"/>
      <c r="AYG80" s="254"/>
      <c r="AYH80" s="254"/>
      <c r="AYI80" s="254">
        <f t="shared" si="313"/>
        <v>0</v>
      </c>
      <c r="AYJ80" s="254"/>
      <c r="AYK80" s="254"/>
      <c r="AYL80" s="254"/>
      <c r="AYM80" s="254"/>
      <c r="AYN80" s="254"/>
      <c r="AYO80" s="254">
        <f t="shared" si="314"/>
        <v>0</v>
      </c>
      <c r="AYP80" s="254"/>
      <c r="AYQ80" s="254"/>
      <c r="AYR80" s="254"/>
      <c r="AYS80" s="254"/>
      <c r="AYT80" s="254"/>
      <c r="AYU80" s="254">
        <f t="shared" si="315"/>
        <v>0</v>
      </c>
      <c r="AYV80" s="254"/>
      <c r="AYW80" s="254"/>
      <c r="AYX80" s="254"/>
      <c r="AYY80" s="254">
        <f t="shared" si="316"/>
        <v>0</v>
      </c>
      <c r="AYZ80" s="254">
        <f t="shared" si="317"/>
        <v>0</v>
      </c>
      <c r="AZA80" s="254"/>
      <c r="AZB80" s="254"/>
      <c r="AZC80" s="254"/>
      <c r="AZD80" s="254"/>
      <c r="AZE80" s="254"/>
      <c r="AZF80" s="254">
        <f t="shared" si="319"/>
        <v>0</v>
      </c>
      <c r="AZG80" s="254"/>
      <c r="AZH80" s="254"/>
      <c r="AZI80" s="254"/>
      <c r="AZJ80" s="254"/>
      <c r="AZK80" s="254"/>
      <c r="AZL80" s="254">
        <f t="shared" si="320"/>
        <v>0</v>
      </c>
      <c r="AZM80" s="254"/>
      <c r="AZN80" s="254"/>
      <c r="AZO80" s="254"/>
      <c r="AZP80" s="254"/>
      <c r="AZQ80" s="254"/>
      <c r="AZR80" s="254">
        <f t="shared" si="321"/>
        <v>0</v>
      </c>
      <c r="AZS80" s="254"/>
      <c r="AZT80" s="254"/>
      <c r="AZU80" s="254"/>
      <c r="AZV80" s="254"/>
      <c r="AZW80" s="254"/>
      <c r="AZX80" s="254">
        <f t="shared" si="322"/>
        <v>0</v>
      </c>
      <c r="AZY80" s="254"/>
      <c r="AZZ80" s="254"/>
      <c r="BAA80" s="254">
        <f t="shared" si="323"/>
        <v>0</v>
      </c>
      <c r="BAB80" s="254">
        <f t="shared" si="324"/>
        <v>0</v>
      </c>
      <c r="BAC80" s="254"/>
      <c r="BAD80" s="254"/>
      <c r="BAE80" s="254"/>
      <c r="BAF80" s="254">
        <f t="shared" si="326"/>
        <v>0</v>
      </c>
      <c r="BAG80" s="254"/>
      <c r="BAH80" s="254"/>
      <c r="BAI80" s="254"/>
      <c r="BAJ80" s="254"/>
      <c r="BAK80" s="254">
        <f t="shared" si="327"/>
        <v>0</v>
      </c>
      <c r="BAL80" s="254"/>
      <c r="BAM80" s="254"/>
      <c r="BAN80" s="254"/>
      <c r="BAO80" s="254"/>
      <c r="BAP80" s="254"/>
      <c r="BAQ80" s="254">
        <f t="shared" si="328"/>
        <v>0</v>
      </c>
      <c r="BAR80" s="254"/>
      <c r="BAS80" s="254"/>
      <c r="BAT80" s="254"/>
      <c r="BAU80" s="254"/>
      <c r="BAV80" s="254"/>
      <c r="BAW80" s="254">
        <f t="shared" si="329"/>
        <v>0</v>
      </c>
      <c r="BAX80" s="254"/>
      <c r="BAY80" s="254"/>
      <c r="BAZ80" s="254"/>
      <c r="BBA80" s="254"/>
      <c r="BBB80" s="254">
        <f t="shared" si="330"/>
        <v>0</v>
      </c>
      <c r="BBC80" s="254">
        <f t="shared" si="331"/>
        <v>0</v>
      </c>
      <c r="BBD80" s="254"/>
      <c r="BBE80" s="254"/>
      <c r="BBF80" s="254"/>
      <c r="BBG80" s="254"/>
      <c r="BBH80" s="254"/>
      <c r="BBI80" s="254">
        <f t="shared" si="333"/>
        <v>0</v>
      </c>
      <c r="BBJ80" s="254"/>
      <c r="BBK80" s="254"/>
      <c r="BBL80" s="254"/>
      <c r="BBM80" s="254"/>
      <c r="BBN80" s="254"/>
      <c r="BBO80" s="254">
        <f t="shared" si="334"/>
        <v>0</v>
      </c>
      <c r="BBP80" s="254"/>
      <c r="BBQ80" s="254"/>
      <c r="BBR80" s="254"/>
      <c r="BBS80" s="254"/>
      <c r="BBT80" s="254"/>
      <c r="BBU80" s="254">
        <f t="shared" si="335"/>
        <v>0</v>
      </c>
      <c r="BBV80" s="254"/>
      <c r="BBW80" s="254"/>
      <c r="BBX80" s="254"/>
      <c r="BBY80" s="254"/>
      <c r="BBZ80" s="254"/>
      <c r="BCA80" s="254">
        <f t="shared" si="336"/>
        <v>0</v>
      </c>
      <c r="BCB80" s="254">
        <f t="shared" si="337"/>
        <v>0</v>
      </c>
      <c r="BCC80" s="254"/>
      <c r="BCD80" s="254"/>
      <c r="BCE80" s="254"/>
      <c r="BCF80" s="254"/>
      <c r="BCG80" s="254"/>
      <c r="BCH80" s="254">
        <f t="shared" si="339"/>
        <v>0</v>
      </c>
      <c r="BCI80" s="254"/>
      <c r="BCJ80" s="254"/>
      <c r="BCK80" s="254"/>
      <c r="BCL80" s="254"/>
      <c r="BCM80" s="254">
        <f t="shared" si="271"/>
        <v>0</v>
      </c>
      <c r="BCN80" s="254"/>
      <c r="BCO80" s="254"/>
      <c r="BCP80" s="254"/>
      <c r="BCQ80" s="254"/>
      <c r="BCR80" s="254"/>
      <c r="BCS80" s="254">
        <f t="shared" si="340"/>
        <v>0</v>
      </c>
      <c r="BCT80" s="254"/>
      <c r="BCU80" s="254"/>
      <c r="BCV80" s="254"/>
      <c r="BCW80" s="254"/>
      <c r="BCX80" s="254">
        <f t="shared" si="341"/>
        <v>0</v>
      </c>
      <c r="BCY80" s="254"/>
      <c r="BCZ80" s="254"/>
      <c r="BDA80" s="254">
        <f t="shared" si="342"/>
        <v>0</v>
      </c>
      <c r="BDB80" s="254">
        <f t="shared" si="343"/>
        <v>0</v>
      </c>
      <c r="BDC80" s="254"/>
      <c r="BDD80" s="254"/>
      <c r="BDE80" s="254"/>
      <c r="BDF80" s="254">
        <f t="shared" si="272"/>
        <v>0</v>
      </c>
      <c r="BDG80" s="254"/>
      <c r="BDH80" s="254"/>
      <c r="BDI80" s="254"/>
      <c r="BDJ80" s="254"/>
      <c r="BDK80" s="254"/>
      <c r="BDL80" s="254">
        <f t="shared" si="344"/>
        <v>0</v>
      </c>
      <c r="BDM80" s="254"/>
      <c r="BDN80" s="254"/>
      <c r="BDO80" s="254"/>
      <c r="BDP80" s="254"/>
      <c r="BDQ80" s="254">
        <f t="shared" si="345"/>
        <v>0</v>
      </c>
      <c r="BDR80" s="254"/>
      <c r="BDS80" s="254"/>
      <c r="BDT80" s="254"/>
      <c r="BDU80" s="254"/>
      <c r="BDV80" s="254"/>
      <c r="BDW80" s="254">
        <f t="shared" si="346"/>
        <v>0</v>
      </c>
      <c r="BDX80" s="254"/>
      <c r="BDY80" s="254"/>
      <c r="BDZ80" s="254"/>
      <c r="BEA80" s="254"/>
      <c r="BEB80" s="254"/>
      <c r="BEC80" s="254">
        <f t="shared" si="347"/>
        <v>0</v>
      </c>
      <c r="BED80" s="254">
        <f t="shared" si="348"/>
        <v>0</v>
      </c>
      <c r="BEE80" s="254"/>
      <c r="BEF80" s="254"/>
      <c r="BEG80" s="254"/>
      <c r="BEH80" s="254"/>
      <c r="BEI80" s="254">
        <f t="shared" si="349"/>
        <v>0</v>
      </c>
      <c r="BEJ80" s="254"/>
      <c r="BEK80" s="254"/>
      <c r="BEL80" s="254"/>
      <c r="BEM80" s="254"/>
      <c r="BEN80" s="254"/>
      <c r="BEO80" s="254">
        <f t="shared" si="350"/>
        <v>0</v>
      </c>
      <c r="BEP80" s="254"/>
      <c r="BEQ80" s="254"/>
      <c r="BER80" s="254"/>
      <c r="BES80" s="254"/>
      <c r="BET80" s="254"/>
      <c r="BEU80" s="254">
        <f t="shared" si="273"/>
        <v>0</v>
      </c>
      <c r="BEV80" s="254"/>
      <c r="BEW80" s="254"/>
      <c r="BEX80" s="254"/>
      <c r="BEY80" s="254"/>
      <c r="BEZ80" s="254"/>
      <c r="BFA80" s="254">
        <f t="shared" si="351"/>
        <v>0</v>
      </c>
      <c r="BFB80" s="254"/>
      <c r="BFC80" s="254">
        <f t="shared" si="352"/>
        <v>0</v>
      </c>
      <c r="BFD80" s="254">
        <f t="shared" si="274"/>
        <v>0</v>
      </c>
      <c r="BFE80" s="254"/>
      <c r="BFF80" s="254"/>
      <c r="BFG80" s="254"/>
      <c r="BFH80" s="254"/>
      <c r="BFI80" s="254">
        <f t="shared" si="353"/>
        <v>0</v>
      </c>
      <c r="BFJ80" s="254"/>
      <c r="BFK80" s="254"/>
      <c r="BFL80" s="254"/>
      <c r="BFM80" s="254"/>
      <c r="BFN80" s="254"/>
      <c r="BFO80" s="254">
        <f t="shared" si="354"/>
        <v>0</v>
      </c>
      <c r="BFP80" s="254"/>
      <c r="BFQ80" s="254"/>
      <c r="BFR80" s="254"/>
      <c r="BFS80" s="254"/>
      <c r="BFT80" s="254"/>
      <c r="BFU80" s="254">
        <f t="shared" si="275"/>
        <v>0</v>
      </c>
      <c r="BFV80" s="254"/>
      <c r="BFW80" s="254"/>
      <c r="BFX80" s="254"/>
      <c r="BFY80" s="254"/>
      <c r="BFZ80" s="254"/>
      <c r="BGA80" s="254">
        <f t="shared" si="355"/>
        <v>0</v>
      </c>
      <c r="BGB80" s="254"/>
      <c r="BGC80" s="254"/>
      <c r="BGD80" s="254"/>
      <c r="BGE80" s="254">
        <f t="shared" si="356"/>
        <v>0</v>
      </c>
      <c r="BGF80" s="254">
        <f t="shared" si="276"/>
        <v>0</v>
      </c>
      <c r="BGG80" s="254"/>
      <c r="BGH80" s="254"/>
      <c r="BGI80" s="254">
        <f t="shared" si="357"/>
        <v>0</v>
      </c>
      <c r="BGJ80" s="254"/>
      <c r="BGK80" s="254"/>
      <c r="BGL80" s="254"/>
      <c r="BGM80" s="254"/>
      <c r="BGN80" s="254"/>
      <c r="BGO80" s="254">
        <f t="shared" si="358"/>
        <v>0</v>
      </c>
      <c r="BGP80" s="254"/>
      <c r="BGQ80" s="254"/>
      <c r="BGR80" s="254"/>
      <c r="BGS80" s="254"/>
      <c r="BGT80" s="254"/>
      <c r="BGU80" s="254">
        <f t="shared" si="359"/>
        <v>0</v>
      </c>
      <c r="BGV80" s="254"/>
      <c r="BGW80" s="254"/>
      <c r="BGX80" s="254"/>
      <c r="BGY80" s="254"/>
      <c r="BGZ80" s="254"/>
      <c r="BHA80" s="254">
        <f t="shared" si="360"/>
        <v>0</v>
      </c>
      <c r="BHB80" s="254"/>
      <c r="BHC80" s="254"/>
      <c r="BHD80" s="254"/>
      <c r="BHE80" s="254"/>
      <c r="BHF80" s="254"/>
      <c r="BHG80" s="254">
        <f t="shared" si="361"/>
        <v>0</v>
      </c>
      <c r="BHH80" s="254">
        <f t="shared" si="362"/>
        <v>0</v>
      </c>
      <c r="BHI80" s="254"/>
      <c r="BHJ80" s="254"/>
      <c r="BHK80" s="254"/>
      <c r="BHL80" s="254"/>
      <c r="BHM80" s="254">
        <f t="shared" si="363"/>
        <v>0</v>
      </c>
      <c r="BHN80" s="254"/>
      <c r="BHO80" s="254"/>
      <c r="BHP80" s="254"/>
      <c r="BHQ80" s="254"/>
      <c r="BHR80" s="254"/>
      <c r="BHS80" s="254">
        <f t="shared" si="364"/>
        <v>0</v>
      </c>
      <c r="BHT80" s="254"/>
      <c r="BHU80" s="254"/>
      <c r="BHV80" s="254"/>
      <c r="BHW80" s="254"/>
      <c r="BHX80" s="254"/>
      <c r="BHY80" s="254">
        <f t="shared" si="365"/>
        <v>0</v>
      </c>
      <c r="BHZ80" s="254"/>
      <c r="BIA80" s="254"/>
      <c r="BIB80" s="254"/>
      <c r="BIC80" s="254"/>
      <c r="BID80" s="254"/>
      <c r="BIE80" s="254">
        <f t="shared" si="366"/>
        <v>0</v>
      </c>
      <c r="BIF80" s="254"/>
      <c r="BIG80" s="254">
        <f t="shared" si="367"/>
        <v>0</v>
      </c>
      <c r="BIH80" s="254">
        <f t="shared" si="368"/>
        <v>0</v>
      </c>
      <c r="BII80" s="254"/>
      <c r="BIJ80" s="254"/>
      <c r="BIK80" s="254"/>
      <c r="BIL80" s="254"/>
      <c r="BIM80" s="254">
        <f t="shared" si="369"/>
        <v>0</v>
      </c>
      <c r="BIN80" s="254"/>
      <c r="BIO80" s="254"/>
      <c r="BIP80" s="254"/>
      <c r="BIQ80" s="254"/>
      <c r="BIR80" s="254"/>
      <c r="BIS80" s="254">
        <f t="shared" si="370"/>
        <v>0</v>
      </c>
      <c r="BIT80" s="254"/>
      <c r="BIU80" s="254"/>
      <c r="BIV80" s="254"/>
      <c r="BIW80" s="254"/>
      <c r="BIX80" s="254"/>
      <c r="BIY80" s="254">
        <f t="shared" si="371"/>
        <v>0</v>
      </c>
      <c r="BIZ80" s="254"/>
      <c r="BJA80" s="254"/>
      <c r="BJB80" s="254"/>
      <c r="BJC80" s="254"/>
      <c r="BJD80" s="254">
        <f t="shared" si="372"/>
        <v>0</v>
      </c>
      <c r="BJE80" s="254"/>
      <c r="BJF80" s="254"/>
      <c r="BJG80" s="254"/>
      <c r="BJH80" s="254"/>
      <c r="BJI80" s="254">
        <f t="shared" si="373"/>
        <v>0</v>
      </c>
      <c r="BJJ80" s="254">
        <f t="shared" si="374"/>
        <v>0</v>
      </c>
      <c r="BJK80" s="254">
        <f t="shared" si="277"/>
        <v>0</v>
      </c>
      <c r="BJL80" s="254"/>
      <c r="BJM80" s="254"/>
      <c r="BJN80" s="254"/>
      <c r="BJO80" s="254"/>
      <c r="BJP80" s="254"/>
      <c r="BJQ80" s="254">
        <f t="shared" si="375"/>
        <v>0</v>
      </c>
      <c r="BJR80" s="254"/>
      <c r="BJS80" s="254"/>
      <c r="BJT80" s="254"/>
      <c r="BJU80" s="254"/>
      <c r="BJV80" s="254"/>
      <c r="BJW80" s="254">
        <f t="shared" si="376"/>
        <v>0</v>
      </c>
      <c r="BJX80" s="254"/>
      <c r="BJY80" s="254"/>
      <c r="BJZ80" s="254"/>
      <c r="BKA80" s="254"/>
      <c r="BKB80" s="254">
        <f t="shared" si="377"/>
        <v>0</v>
      </c>
      <c r="BKC80" s="254"/>
      <c r="BKD80" s="254"/>
      <c r="BKE80" s="254"/>
      <c r="BKF80" s="254"/>
      <c r="BKG80" s="254"/>
      <c r="BKH80" s="254">
        <f t="shared" si="378"/>
        <v>0</v>
      </c>
      <c r="BKI80" s="254">
        <f t="shared" si="379"/>
        <v>0</v>
      </c>
      <c r="BKJ80" s="254"/>
      <c r="BKK80" s="254"/>
      <c r="BKL80" s="254"/>
      <c r="BKM80" s="254"/>
      <c r="BKN80" s="254"/>
      <c r="BKO80" s="254">
        <f t="shared" si="380"/>
        <v>0</v>
      </c>
      <c r="BKP80" s="254"/>
      <c r="BKQ80" s="254"/>
      <c r="BKR80" s="254"/>
      <c r="BKS80" s="254"/>
      <c r="BKT80" s="254"/>
      <c r="BKU80" s="254">
        <f t="shared" si="381"/>
        <v>0</v>
      </c>
      <c r="BKV80" s="254"/>
      <c r="BKW80" s="254"/>
      <c r="BKX80" s="254"/>
      <c r="BKY80" s="254">
        <f t="shared" si="382"/>
        <v>0</v>
      </c>
      <c r="BKZ80" s="254"/>
      <c r="BLA80" s="254"/>
      <c r="BLB80" s="254"/>
      <c r="BLC80" s="254"/>
      <c r="BLD80" s="254"/>
      <c r="BLE80" s="254">
        <f t="shared" si="383"/>
        <v>0</v>
      </c>
      <c r="BLF80" s="196">
        <f t="shared" si="384"/>
        <v>0</v>
      </c>
      <c r="BLG80" s="254"/>
      <c r="BLH80" s="254"/>
      <c r="BLI80" s="254"/>
      <c r="BLJ80" s="254"/>
      <c r="BLK80" s="254"/>
      <c r="BLL80" s="254">
        <f t="shared" si="385"/>
        <v>0</v>
      </c>
      <c r="BLM80" s="254"/>
      <c r="BLN80" s="254"/>
      <c r="BLO80" s="254"/>
      <c r="BLP80" s="254"/>
      <c r="BLQ80" s="254"/>
      <c r="BLR80" s="196">
        <f t="shared" si="386"/>
        <v>0</v>
      </c>
      <c r="BLS80" s="254"/>
      <c r="BLT80" s="254"/>
      <c r="BLU80" s="254"/>
      <c r="BLV80" s="254"/>
      <c r="BLW80" s="254"/>
      <c r="BLX80" s="196">
        <f t="shared" si="278"/>
        <v>0</v>
      </c>
      <c r="BLY80" s="254"/>
      <c r="BLZ80" s="254"/>
      <c r="BMA80" s="254"/>
      <c r="BMB80" s="254"/>
      <c r="BMC80" s="254"/>
      <c r="BMD80" s="196">
        <f t="shared" si="387"/>
        <v>0</v>
      </c>
      <c r="BME80" s="254"/>
      <c r="BMF80" s="254"/>
      <c r="BMG80" s="254"/>
      <c r="BMH80" s="196">
        <f t="shared" si="388"/>
        <v>0</v>
      </c>
      <c r="BMI80" s="196">
        <f t="shared" si="389"/>
        <v>0</v>
      </c>
      <c r="BMJ80" s="254"/>
      <c r="BMK80" s="196">
        <f t="shared" si="390"/>
        <v>0</v>
      </c>
      <c r="BML80" s="254"/>
      <c r="BMM80" s="254"/>
      <c r="BMN80" s="254"/>
      <c r="BMO80" s="254"/>
      <c r="BMP80" s="254"/>
      <c r="BMQ80" s="196">
        <f t="shared" si="391"/>
        <v>0</v>
      </c>
      <c r="BMR80" s="254"/>
      <c r="BMS80" s="254"/>
      <c r="BMT80" s="254"/>
      <c r="BMU80" s="254"/>
      <c r="BMV80" s="254"/>
      <c r="BMW80" s="196">
        <f t="shared" si="392"/>
        <v>0</v>
      </c>
      <c r="BMX80" s="254"/>
      <c r="BMY80" s="254"/>
      <c r="BMZ80" s="254"/>
      <c r="BNA80" s="254"/>
      <c r="BNB80" s="254"/>
      <c r="BNC80" s="196">
        <f t="shared" si="393"/>
        <v>0</v>
      </c>
      <c r="BND80" s="254"/>
      <c r="BNE80" s="254"/>
      <c r="BNF80" s="254"/>
      <c r="BNG80" s="254"/>
      <c r="BNH80" s="254"/>
      <c r="BNI80" s="196">
        <f t="shared" si="394"/>
        <v>0</v>
      </c>
      <c r="BNJ80" s="196">
        <f t="shared" si="395"/>
        <v>0</v>
      </c>
      <c r="BNK80" s="254"/>
      <c r="BNL80" s="254"/>
      <c r="BNM80" s="254"/>
      <c r="BNN80" s="254"/>
      <c r="BNO80" s="254"/>
      <c r="BNP80" s="196">
        <f t="shared" si="396"/>
        <v>0</v>
      </c>
      <c r="BNQ80" s="254"/>
      <c r="BNR80" s="254"/>
      <c r="BNS80" s="254"/>
      <c r="BNT80" s="254"/>
      <c r="BNU80" s="254"/>
      <c r="BNV80" s="196">
        <f t="shared" si="397"/>
        <v>0</v>
      </c>
      <c r="BNW80" s="254"/>
      <c r="BNX80" s="254"/>
      <c r="BNY80" s="254"/>
      <c r="BNZ80" s="254"/>
      <c r="BOA80" s="254"/>
      <c r="BOB80" s="196">
        <f t="shared" si="398"/>
        <v>0</v>
      </c>
      <c r="BOC80" s="254"/>
      <c r="BOD80" s="254"/>
      <c r="BOE80" s="254"/>
      <c r="BOF80" s="254"/>
      <c r="BOG80" s="254"/>
      <c r="BOH80" s="196">
        <f t="shared" si="399"/>
        <v>0</v>
      </c>
      <c r="BOI80" s="254"/>
      <c r="BOJ80" s="196">
        <f t="shared" si="400"/>
        <v>0</v>
      </c>
      <c r="BOK80" s="196">
        <f t="shared" si="401"/>
        <v>0</v>
      </c>
      <c r="BOL80" s="254"/>
      <c r="BOM80" s="254"/>
      <c r="BON80" s="254"/>
      <c r="BOO80" s="196">
        <f t="shared" si="279"/>
        <v>0</v>
      </c>
      <c r="BOP80" s="196"/>
      <c r="BOQ80" s="196"/>
      <c r="BOR80" s="196"/>
      <c r="BOS80" s="196"/>
      <c r="BOT80" s="196"/>
      <c r="BOU80" s="196">
        <f t="shared" si="402"/>
        <v>0</v>
      </c>
      <c r="BOV80" s="196"/>
      <c r="BOW80" s="196"/>
      <c r="BOX80" s="196"/>
      <c r="BOY80" s="196"/>
      <c r="BOZ80" s="196"/>
      <c r="BPA80" s="196"/>
      <c r="BPB80" s="196">
        <f t="shared" si="403"/>
        <v>0</v>
      </c>
      <c r="BPC80" s="196"/>
      <c r="BPD80" s="196"/>
      <c r="BPE80" s="196"/>
      <c r="BPF80" s="196"/>
      <c r="BPG80" s="196">
        <f t="shared" si="404"/>
        <v>0</v>
      </c>
      <c r="BPH80" s="196"/>
      <c r="BPI80" s="196"/>
      <c r="BPJ80" s="196"/>
      <c r="BPK80" s="196">
        <f t="shared" si="405"/>
        <v>0</v>
      </c>
      <c r="BPL80" s="196">
        <f t="shared" si="406"/>
        <v>0</v>
      </c>
      <c r="BPM80" s="196"/>
      <c r="BPN80" s="196"/>
      <c r="BPO80" s="196">
        <f t="shared" si="407"/>
        <v>0</v>
      </c>
      <c r="BPP80" s="196"/>
      <c r="BPQ80" s="196"/>
      <c r="BPR80" s="196"/>
      <c r="BPS80" s="196"/>
      <c r="BPT80" s="196"/>
      <c r="BPU80" s="196">
        <f t="shared" si="408"/>
        <v>0</v>
      </c>
      <c r="BPV80" s="196"/>
      <c r="BPW80" s="196"/>
      <c r="BPX80" s="196"/>
      <c r="BPY80" s="196"/>
      <c r="BPZ80" s="196">
        <f t="shared" si="280"/>
        <v>0</v>
      </c>
      <c r="BQA80" s="196"/>
      <c r="BQB80" s="196"/>
      <c r="BQC80" s="196"/>
      <c r="BQD80" s="196"/>
      <c r="BQE80" s="196"/>
      <c r="BQF80" s="196">
        <f t="shared" si="409"/>
        <v>0</v>
      </c>
      <c r="BQG80" s="196"/>
      <c r="BQH80" s="196"/>
      <c r="BQI80" s="196"/>
      <c r="BQJ80" s="196"/>
      <c r="BQK80" s="196"/>
      <c r="BQL80" s="196">
        <f t="shared" si="410"/>
        <v>0</v>
      </c>
      <c r="BQM80" s="196">
        <f t="shared" si="281"/>
        <v>0</v>
      </c>
      <c r="BQN80" s="196"/>
      <c r="BQO80" s="196"/>
      <c r="BQP80" s="196"/>
      <c r="BQQ80" s="196"/>
      <c r="BQR80" s="196">
        <f t="shared" si="411"/>
        <v>0</v>
      </c>
      <c r="BQS80" s="196"/>
      <c r="BQT80" s="196"/>
      <c r="BQU80" s="196"/>
      <c r="BQV80" s="196"/>
      <c r="BQW80" s="196"/>
      <c r="BQX80" s="196">
        <f t="shared" si="412"/>
        <v>0</v>
      </c>
      <c r="BQY80" s="196"/>
      <c r="BQZ80" s="196"/>
      <c r="BRA80" s="196"/>
      <c r="BRB80" s="196"/>
      <c r="BRC80" s="196"/>
      <c r="BRD80" s="196">
        <f t="shared" si="413"/>
        <v>0</v>
      </c>
      <c r="BRE80" s="196"/>
      <c r="BRF80" s="196"/>
      <c r="BRG80" s="196"/>
      <c r="BRH80" s="196"/>
      <c r="BRI80" s="196"/>
      <c r="BRJ80" s="196">
        <f t="shared" si="414"/>
        <v>0</v>
      </c>
      <c r="BRK80" s="196"/>
      <c r="BRL80" s="196"/>
      <c r="BRM80" s="196">
        <f t="shared" si="415"/>
        <v>0</v>
      </c>
      <c r="BRN80" s="196">
        <f t="shared" si="262"/>
        <v>0</v>
      </c>
      <c r="BRO80" s="196"/>
      <c r="BRP80" s="196"/>
      <c r="BRQ80" s="196"/>
      <c r="BRR80" s="196">
        <f t="shared" si="416"/>
        <v>0</v>
      </c>
      <c r="BRS80" s="196"/>
      <c r="BRT80" s="196"/>
      <c r="BRU80" s="196"/>
      <c r="BRV80" s="196"/>
      <c r="BRW80" s="196"/>
      <c r="BRX80" s="196">
        <f t="shared" si="417"/>
        <v>0</v>
      </c>
      <c r="BRY80" s="196"/>
      <c r="BRZ80" s="196"/>
      <c r="BSA80" s="196"/>
      <c r="BSB80" s="196"/>
      <c r="BSC80" s="196"/>
      <c r="BSD80" s="196">
        <f t="shared" si="418"/>
        <v>0</v>
      </c>
      <c r="BSE80" s="196"/>
      <c r="BSF80" s="196"/>
      <c r="BSG80" s="196"/>
      <c r="BSH80" s="196"/>
      <c r="BSI80" s="196"/>
      <c r="BSJ80" s="196">
        <f t="shared" si="419"/>
        <v>0</v>
      </c>
      <c r="BSK80" s="196"/>
      <c r="BSL80" s="196"/>
      <c r="BSM80" s="196"/>
      <c r="BSN80" s="196"/>
      <c r="BSO80" s="196">
        <f t="shared" si="420"/>
        <v>0</v>
      </c>
      <c r="BSP80" s="196">
        <f t="shared" si="421"/>
        <v>0</v>
      </c>
      <c r="BSQ80" s="196"/>
      <c r="BSR80" s="196">
        <f t="shared" si="422"/>
        <v>0</v>
      </c>
      <c r="BSS80" s="196"/>
      <c r="BST80" s="196"/>
      <c r="BSU80" s="196"/>
      <c r="BSV80" s="196"/>
      <c r="BSW80" s="196"/>
      <c r="BSX80" s="196">
        <f t="shared" si="423"/>
        <v>0</v>
      </c>
      <c r="BSY80" s="196"/>
      <c r="BSZ80" s="196"/>
      <c r="BTA80" s="196"/>
      <c r="BTB80" s="196"/>
      <c r="BTC80" s="196"/>
      <c r="BTD80" s="196">
        <f t="shared" si="424"/>
        <v>0</v>
      </c>
      <c r="BTE80" s="196"/>
      <c r="BTF80" s="196"/>
      <c r="BTG80" s="196"/>
      <c r="BTH80" s="196"/>
      <c r="BTI80" s="196"/>
      <c r="BTJ80" s="196">
        <f t="shared" si="425"/>
        <v>0</v>
      </c>
      <c r="BTK80" s="196"/>
      <c r="BTL80" s="196"/>
      <c r="BTM80" s="196"/>
      <c r="BTN80" s="196"/>
      <c r="BTO80" s="196"/>
      <c r="BTP80" s="196">
        <f t="shared" si="426"/>
        <v>0</v>
      </c>
      <c r="BTQ80" s="196">
        <f t="shared" si="427"/>
        <v>0</v>
      </c>
      <c r="BTR80" s="196"/>
      <c r="BTS80" s="196"/>
      <c r="BTT80" s="196"/>
      <c r="BTU80" s="196"/>
      <c r="BTV80" s="196">
        <f t="shared" si="428"/>
        <v>0</v>
      </c>
      <c r="BTW80" s="196"/>
      <c r="BTX80" s="196"/>
      <c r="BTY80" s="196"/>
      <c r="BTZ80" s="196"/>
      <c r="BUA80" s="196"/>
      <c r="BUB80" s="196">
        <f t="shared" si="429"/>
        <v>0</v>
      </c>
      <c r="BUC80" s="196"/>
      <c r="BUD80" s="196"/>
      <c r="BUE80" s="196"/>
      <c r="BUF80" s="196"/>
      <c r="BUG80" s="196"/>
      <c r="BUH80" s="196">
        <f t="shared" si="430"/>
        <v>0</v>
      </c>
      <c r="BUI80" s="196"/>
      <c r="BUJ80" s="196"/>
      <c r="BUK80" s="196"/>
      <c r="BUL80" s="196"/>
      <c r="BUM80" s="196"/>
      <c r="BUN80" s="196">
        <f t="shared" si="431"/>
        <v>0</v>
      </c>
      <c r="BUO80" s="196"/>
      <c r="BUP80" s="196"/>
      <c r="BUQ80" s="196">
        <f t="shared" si="432"/>
        <v>0</v>
      </c>
      <c r="BUR80" s="196">
        <f t="shared" si="433"/>
        <v>0</v>
      </c>
      <c r="BUS80" s="196"/>
      <c r="BUT80" s="196"/>
      <c r="BUU80" s="196"/>
      <c r="BUV80" s="196">
        <f t="shared" si="434"/>
        <v>0</v>
      </c>
      <c r="BUW80" s="196"/>
      <c r="BUX80" s="196"/>
      <c r="BUY80" s="196"/>
      <c r="BUZ80" s="196"/>
      <c r="BVA80" s="196"/>
      <c r="BVB80" s="196">
        <f t="shared" si="435"/>
        <v>0</v>
      </c>
      <c r="BVC80" s="196"/>
      <c r="BVD80" s="196"/>
      <c r="BVE80" s="196"/>
      <c r="BVF80" s="196"/>
      <c r="BVG80" s="196"/>
      <c r="BVH80" s="196">
        <f t="shared" si="436"/>
        <v>0</v>
      </c>
      <c r="BVI80" s="196"/>
      <c r="BVJ80" s="196"/>
      <c r="BVK80" s="196"/>
      <c r="BVL80" s="196"/>
      <c r="BVM80" s="196"/>
      <c r="BVN80" s="196">
        <f t="shared" si="437"/>
        <v>0</v>
      </c>
      <c r="BVO80" s="196"/>
      <c r="BVP80" s="196"/>
      <c r="BVQ80" s="196"/>
      <c r="BVR80" s="196"/>
      <c r="BVS80" s="196"/>
      <c r="BVT80" s="196">
        <f t="shared" si="438"/>
        <v>0</v>
      </c>
      <c r="BVU80" s="196">
        <f t="shared" si="439"/>
        <v>0</v>
      </c>
      <c r="BVV80" s="196">
        <f t="shared" si="282"/>
        <v>0</v>
      </c>
      <c r="BVW80" s="196"/>
      <c r="BVX80" s="196"/>
      <c r="BVY80" s="196"/>
      <c r="BVZ80" s="196"/>
      <c r="BWA80" s="196"/>
      <c r="BWB80" s="196">
        <f t="shared" si="283"/>
        <v>0</v>
      </c>
      <c r="BWC80" s="196"/>
      <c r="BWD80" s="196"/>
      <c r="BWE80" s="196"/>
      <c r="BWF80" s="196"/>
      <c r="BWG80" s="196"/>
      <c r="BWH80" s="196">
        <f t="shared" si="440"/>
        <v>0</v>
      </c>
      <c r="BWI80" s="196"/>
      <c r="BWJ80" s="196"/>
      <c r="BWK80" s="196"/>
      <c r="BWL80" s="196"/>
      <c r="BWM80" s="196"/>
      <c r="BWN80" s="196">
        <f t="shared" si="441"/>
        <v>0</v>
      </c>
      <c r="BWO80" s="196"/>
      <c r="BWP80" s="196"/>
      <c r="BWQ80" s="196"/>
      <c r="BWR80" s="196"/>
      <c r="BWS80" s="196"/>
      <c r="BWT80" s="196">
        <f t="shared" si="442"/>
        <v>0</v>
      </c>
      <c r="BWU80" s="196"/>
      <c r="BWV80" s="196">
        <f t="shared" si="284"/>
        <v>0</v>
      </c>
      <c r="BWW80" s="196">
        <f t="shared" si="285"/>
        <v>0</v>
      </c>
      <c r="BWX80" s="196"/>
      <c r="BWY80" s="196"/>
      <c r="BWZ80" s="196"/>
      <c r="BXA80" s="196"/>
      <c r="BXB80" s="196">
        <f t="shared" si="443"/>
        <v>0</v>
      </c>
      <c r="BXC80" s="196"/>
      <c r="BXD80" s="196"/>
      <c r="BXE80" s="196"/>
      <c r="BXF80" s="196"/>
      <c r="BXG80" s="196"/>
      <c r="BXH80" s="196">
        <f t="shared" si="444"/>
        <v>0</v>
      </c>
      <c r="BXI80" s="196"/>
      <c r="BXJ80" s="196"/>
      <c r="BXK80" s="196"/>
      <c r="BXL80" s="196"/>
      <c r="BXM80" s="196"/>
      <c r="BXN80" s="196">
        <f t="shared" si="445"/>
        <v>0</v>
      </c>
      <c r="BXO80" s="196"/>
      <c r="BXP80" s="196"/>
      <c r="BXQ80" s="196"/>
      <c r="BXR80" s="196"/>
      <c r="BXS80" s="196"/>
      <c r="BXT80" s="196">
        <f t="shared" si="446"/>
        <v>0</v>
      </c>
      <c r="BXU80" s="196">
        <f t="shared" si="447"/>
        <v>0</v>
      </c>
      <c r="BXV80" s="196"/>
      <c r="BXW80" s="196"/>
      <c r="BXX80" s="196"/>
      <c r="BXY80" s="196">
        <f t="shared" si="448"/>
        <v>0</v>
      </c>
      <c r="BXZ80" s="196"/>
      <c r="BYA80" s="196"/>
      <c r="BYB80" s="196"/>
      <c r="BYC80" s="196"/>
      <c r="BYD80" s="196"/>
      <c r="BYE80" s="196">
        <f t="shared" si="449"/>
        <v>0</v>
      </c>
      <c r="BYF80" s="196"/>
      <c r="BYG80" s="196"/>
      <c r="BYH80" s="196"/>
      <c r="BYI80" s="196"/>
      <c r="BYJ80" s="196"/>
      <c r="BYK80" s="196">
        <f t="shared" si="450"/>
        <v>0</v>
      </c>
      <c r="BYL80" s="196"/>
      <c r="BYM80" s="196"/>
      <c r="BYN80" s="196"/>
      <c r="BYO80" s="196"/>
      <c r="BYP80" s="196"/>
      <c r="BYQ80" s="196">
        <f t="shared" si="451"/>
        <v>0</v>
      </c>
      <c r="BYR80" s="196"/>
      <c r="BYS80" s="196"/>
      <c r="BYT80" s="196"/>
      <c r="BYU80" s="196"/>
      <c r="BYV80" s="196">
        <f t="shared" si="452"/>
        <v>0</v>
      </c>
      <c r="BYW80" s="196">
        <f t="shared" si="453"/>
        <v>0</v>
      </c>
      <c r="BYX80" s="196"/>
      <c r="BYY80" s="196">
        <f t="shared" si="454"/>
        <v>0</v>
      </c>
      <c r="BYZ80" s="196"/>
      <c r="BZA80" s="196"/>
      <c r="BZB80" s="196"/>
      <c r="BZC80" s="196"/>
      <c r="BZD80" s="196"/>
      <c r="BZE80" s="196">
        <f t="shared" si="455"/>
        <v>0</v>
      </c>
      <c r="BZF80" s="196"/>
      <c r="BZG80" s="196"/>
      <c r="BZH80" s="196"/>
      <c r="BZI80" s="196"/>
      <c r="BZJ80" s="196">
        <f t="shared" si="456"/>
        <v>0</v>
      </c>
      <c r="BZK80" s="196"/>
      <c r="BZL80" s="196"/>
      <c r="BZM80" s="196"/>
      <c r="BZN80" s="196"/>
      <c r="BZO80" s="196"/>
      <c r="BZP80" s="196">
        <f t="shared" si="457"/>
        <v>0</v>
      </c>
      <c r="BZQ80" s="196">
        <f t="shared" si="458"/>
        <v>0</v>
      </c>
      <c r="BZR80" s="196">
        <f t="shared" si="459"/>
        <v>0</v>
      </c>
      <c r="BZS80" s="198"/>
      <c r="BZT80" s="198"/>
      <c r="BZU80" s="198"/>
      <c r="BZV80" s="198"/>
      <c r="BZW80" s="198"/>
      <c r="BZX80" s="198"/>
      <c r="BZY80" s="198"/>
      <c r="BZZ80" s="198"/>
      <c r="CAA80" s="198"/>
      <c r="CAB80" s="198"/>
      <c r="CAC80" s="198"/>
      <c r="CAD80" s="198"/>
      <c r="CAE80" s="198"/>
      <c r="CAF80" s="198"/>
      <c r="CAG80" s="198"/>
      <c r="CAH80" s="198"/>
      <c r="CAI80" s="198"/>
      <c r="CAJ80" s="198"/>
      <c r="CAK80" s="198"/>
      <c r="CAL80" s="198"/>
      <c r="CAM80" s="198"/>
      <c r="CAN80" s="198"/>
      <c r="CAO80" s="198"/>
      <c r="CAP80" s="198"/>
      <c r="CAQ80" s="198"/>
      <c r="CAR80" s="198"/>
      <c r="CAS80" s="198"/>
      <c r="CAT80" s="198"/>
      <c r="CAU80" s="198"/>
      <c r="CAV80" s="198"/>
      <c r="CAW80" s="198"/>
      <c r="CAX80" s="198"/>
      <c r="CAY80" s="198"/>
      <c r="CAZ80" s="198"/>
      <c r="CBA80" s="198"/>
      <c r="CBB80" s="198"/>
      <c r="CBC80" s="198"/>
      <c r="CBD80" s="198"/>
      <c r="CBE80" s="198"/>
      <c r="CBF80" s="198"/>
      <c r="CBG80" s="198"/>
      <c r="CBH80" s="198"/>
      <c r="CBI80" s="198"/>
      <c r="CBJ80" s="198"/>
      <c r="CBK80" s="198"/>
      <c r="CBL80" s="198"/>
      <c r="CBM80" s="198"/>
      <c r="CBN80" s="198"/>
      <c r="CBO80" s="198"/>
      <c r="CBP80" s="198"/>
      <c r="CBQ80" s="198"/>
      <c r="CBR80" s="198"/>
      <c r="CBS80" s="198"/>
      <c r="CBT80" s="198"/>
      <c r="CBU80" s="198"/>
      <c r="CBV80" s="198"/>
      <c r="CBW80" s="198"/>
      <c r="CBX80" s="198"/>
      <c r="CBY80" s="198"/>
      <c r="CBZ80" s="198"/>
      <c r="CCA80" s="198"/>
      <c r="CCB80" s="198"/>
      <c r="CCC80" s="198"/>
      <c r="CCD80" s="198"/>
      <c r="CCE80" s="198"/>
      <c r="CCF80" s="198"/>
      <c r="CCG80" s="198"/>
      <c r="CCH80" s="198"/>
      <c r="CCI80" s="198"/>
      <c r="CCJ80" s="198"/>
      <c r="CCK80" s="198"/>
      <c r="CCL80" s="198"/>
      <c r="CCM80" s="198"/>
      <c r="CCN80" s="198"/>
      <c r="CCO80" s="198"/>
      <c r="CCP80" s="198"/>
      <c r="CCQ80" s="198"/>
      <c r="CCR80" s="198"/>
      <c r="CCS80" s="198">
        <f t="shared" si="286"/>
        <v>0</v>
      </c>
      <c r="CCT80" s="199"/>
    </row>
    <row r="81" spans="1:2126" s="200" customFormat="1" outlineLevel="1" x14ac:dyDescent="0.2">
      <c r="A81" s="202" t="s">
        <v>23</v>
      </c>
      <c r="B81" s="195"/>
      <c r="C81" s="195">
        <v>21.08003677</v>
      </c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202">
        <v>21.08003677</v>
      </c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  <c r="DO81" s="195"/>
      <c r="DP81" s="195"/>
      <c r="DQ81" s="195"/>
      <c r="DR81" s="195"/>
      <c r="DS81" s="195"/>
      <c r="DT81" s="195"/>
      <c r="DU81" s="195"/>
      <c r="DV81" s="195"/>
      <c r="DW81" s="195"/>
      <c r="DX81" s="195"/>
      <c r="DY81" s="195"/>
      <c r="DZ81" s="195"/>
      <c r="EA81" s="195"/>
      <c r="EB81" s="195"/>
      <c r="EC81" s="195"/>
      <c r="ED81" s="195"/>
      <c r="EE81" s="195"/>
      <c r="EF81" s="195"/>
      <c r="EG81" s="195"/>
      <c r="EH81" s="195"/>
      <c r="EI81" s="195"/>
      <c r="EJ81" s="195"/>
      <c r="EK81" s="195"/>
      <c r="EL81" s="195"/>
      <c r="EM81" s="195"/>
      <c r="EN81" s="195"/>
      <c r="EO81" s="195"/>
      <c r="EP81" s="195"/>
      <c r="EQ81" s="195"/>
      <c r="ER81" s="195"/>
      <c r="ES81" s="195"/>
      <c r="ET81" s="195"/>
      <c r="EU81" s="195"/>
      <c r="EV81" s="195"/>
      <c r="EW81" s="195"/>
      <c r="EX81" s="195"/>
      <c r="EY81" s="195"/>
      <c r="EZ81" s="195"/>
      <c r="FA81" s="195"/>
      <c r="FB81" s="195"/>
      <c r="FC81" s="195"/>
      <c r="FD81" s="195"/>
      <c r="FE81" s="195"/>
      <c r="FF81" s="195"/>
      <c r="FG81" s="195"/>
      <c r="FH81" s="195"/>
      <c r="FI81" s="195"/>
      <c r="FJ81" s="195"/>
      <c r="FK81" s="195"/>
      <c r="FL81" s="195"/>
      <c r="FM81" s="195"/>
      <c r="FN81" s="195"/>
      <c r="FO81" s="195"/>
      <c r="FP81" s="195"/>
      <c r="FQ81" s="195"/>
      <c r="FR81" s="195"/>
      <c r="FS81" s="195"/>
      <c r="FT81" s="195"/>
      <c r="FU81" s="195"/>
      <c r="FV81" s="195"/>
      <c r="FW81" s="195"/>
      <c r="FX81" s="195"/>
      <c r="FY81" s="195"/>
      <c r="FZ81" s="195"/>
      <c r="GA81" s="195"/>
      <c r="GB81" s="195"/>
      <c r="GC81" s="195"/>
      <c r="GD81" s="195"/>
      <c r="GE81" s="195"/>
      <c r="GF81" s="195"/>
      <c r="GG81" s="195"/>
      <c r="GH81" s="195"/>
      <c r="GI81" s="195"/>
      <c r="GJ81" s="195"/>
      <c r="GK81" s="195"/>
      <c r="GL81" s="195"/>
      <c r="GM81" s="195"/>
      <c r="GN81" s="195"/>
      <c r="GO81" s="195"/>
      <c r="GP81" s="195"/>
      <c r="GQ81" s="195"/>
      <c r="GR81" s="195"/>
      <c r="GS81" s="195"/>
      <c r="GT81" s="195"/>
      <c r="GU81" s="195"/>
      <c r="GV81" s="195"/>
      <c r="GW81" s="195"/>
      <c r="GX81" s="195"/>
      <c r="GY81" s="195"/>
      <c r="GZ81" s="195"/>
      <c r="HA81" s="195"/>
      <c r="HB81" s="195"/>
      <c r="HC81" s="195"/>
      <c r="HD81" s="195"/>
      <c r="HE81" s="195"/>
      <c r="HF81" s="195"/>
      <c r="HG81" s="195"/>
      <c r="HH81" s="195"/>
      <c r="HI81" s="195"/>
      <c r="HJ81" s="195"/>
      <c r="HK81" s="195"/>
      <c r="HL81" s="195"/>
      <c r="HM81" s="195"/>
      <c r="HN81" s="195"/>
      <c r="HO81" s="195"/>
      <c r="HP81" s="195"/>
      <c r="HQ81" s="195"/>
      <c r="HR81" s="195"/>
      <c r="HS81" s="195"/>
      <c r="HT81" s="195"/>
      <c r="HU81" s="195"/>
      <c r="HV81" s="195"/>
      <c r="HW81" s="195"/>
      <c r="HX81" s="195"/>
      <c r="HY81" s="195"/>
      <c r="HZ81" s="195"/>
      <c r="IA81" s="195"/>
      <c r="IB81" s="195"/>
      <c r="IC81" s="195"/>
      <c r="ID81" s="195"/>
      <c r="IE81" s="195"/>
      <c r="IF81" s="195"/>
      <c r="IG81" s="195"/>
      <c r="IH81" s="195"/>
      <c r="II81" s="195"/>
      <c r="IJ81" s="195"/>
      <c r="IK81" s="195"/>
      <c r="IL81" s="195"/>
      <c r="IM81" s="195"/>
      <c r="IN81" s="195">
        <v>1.2783660000000001E-2</v>
      </c>
      <c r="IO81" s="195">
        <v>1.2783660000000001E-2</v>
      </c>
      <c r="IP81" s="195"/>
      <c r="IQ81" s="195"/>
      <c r="IR81" s="195"/>
      <c r="IS81" s="195"/>
      <c r="IT81" s="195"/>
      <c r="IU81" s="195"/>
      <c r="IV81" s="195">
        <v>1.2783660000000001E-2</v>
      </c>
      <c r="IW81" s="195"/>
      <c r="IX81" s="195"/>
      <c r="IY81" s="195"/>
      <c r="IZ81" s="195"/>
      <c r="JA81" s="195"/>
      <c r="JB81" s="195"/>
      <c r="JC81" s="195"/>
      <c r="JD81" s="195"/>
      <c r="JE81" s="195"/>
      <c r="JF81" s="195"/>
      <c r="JG81" s="195"/>
      <c r="JH81" s="195"/>
      <c r="JI81" s="195"/>
      <c r="JJ81" s="195"/>
      <c r="JK81" s="195"/>
      <c r="JL81" s="195"/>
      <c r="JM81" s="195"/>
      <c r="JN81" s="195"/>
      <c r="JO81" s="195"/>
      <c r="JP81" s="195"/>
      <c r="JQ81" s="195"/>
      <c r="JR81" s="195"/>
      <c r="JS81" s="195"/>
      <c r="JT81" s="195"/>
      <c r="JU81" s="195"/>
      <c r="JV81" s="195"/>
      <c r="JW81" s="195"/>
      <c r="JX81" s="195"/>
      <c r="JY81" s="195"/>
      <c r="JZ81" s="195"/>
      <c r="KA81" s="195"/>
      <c r="KB81" s="195"/>
      <c r="KC81" s="195"/>
      <c r="KD81" s="195"/>
      <c r="KE81" s="195"/>
      <c r="KF81" s="195"/>
      <c r="KG81" s="195"/>
      <c r="KH81" s="195"/>
      <c r="KI81" s="195"/>
      <c r="KJ81" s="195"/>
      <c r="KK81" s="195"/>
      <c r="KL81" s="195"/>
      <c r="KM81" s="195"/>
      <c r="KN81" s="195"/>
      <c r="KO81" s="195"/>
      <c r="KP81" s="195"/>
      <c r="KQ81" s="195"/>
      <c r="KR81" s="195"/>
      <c r="KS81" s="195"/>
      <c r="KT81" s="195"/>
      <c r="KU81" s="195"/>
      <c r="KV81" s="195"/>
      <c r="KW81" s="195"/>
      <c r="KX81" s="195"/>
      <c r="KY81" s="195"/>
      <c r="KZ81" s="195"/>
      <c r="LA81" s="195"/>
      <c r="LB81" s="195"/>
      <c r="LC81" s="195"/>
      <c r="LD81" s="195"/>
      <c r="LE81" s="195"/>
      <c r="LF81" s="195"/>
      <c r="LG81" s="195"/>
      <c r="LH81" s="195"/>
      <c r="LI81" s="195"/>
      <c r="LJ81" s="195"/>
      <c r="LK81" s="195"/>
      <c r="LL81" s="195"/>
      <c r="LM81" s="195"/>
      <c r="LN81" s="195"/>
      <c r="LO81" s="195"/>
      <c r="LP81" s="195"/>
      <c r="LQ81" s="195"/>
      <c r="LR81" s="195"/>
      <c r="LS81" s="195"/>
      <c r="LT81" s="195"/>
      <c r="LU81" s="195"/>
      <c r="LV81" s="195"/>
      <c r="LW81" s="195"/>
      <c r="LX81" s="195"/>
      <c r="LY81" s="195"/>
      <c r="LZ81" s="195"/>
      <c r="MA81" s="195">
        <v>1.2783660000000001E-2</v>
      </c>
      <c r="MB81" s="195"/>
      <c r="MC81" s="195"/>
      <c r="MD81" s="195"/>
      <c r="ME81" s="195"/>
      <c r="MF81" s="195"/>
      <c r="MG81" s="195"/>
      <c r="MH81" s="195"/>
      <c r="MI81" s="195"/>
      <c r="MJ81" s="195"/>
      <c r="MK81" s="195"/>
      <c r="ML81" s="195"/>
      <c r="MM81" s="195"/>
      <c r="MN81" s="195"/>
      <c r="MO81" s="202"/>
      <c r="MP81" s="202"/>
      <c r="MQ81" s="202"/>
      <c r="MR81" s="202"/>
      <c r="MS81" s="202"/>
      <c r="MT81" s="202"/>
      <c r="MU81" s="202"/>
      <c r="MV81" s="202"/>
      <c r="MW81" s="202"/>
      <c r="MX81" s="202"/>
      <c r="MY81" s="202"/>
      <c r="MZ81" s="202"/>
      <c r="NA81" s="195"/>
      <c r="NB81" s="195"/>
      <c r="NC81" s="195"/>
      <c r="ND81" s="195"/>
      <c r="NE81" s="195"/>
      <c r="NF81" s="195"/>
      <c r="NG81" s="195"/>
      <c r="NH81" s="195"/>
      <c r="NI81" s="195"/>
      <c r="NJ81" s="195"/>
      <c r="NK81" s="195"/>
      <c r="NL81" s="195"/>
      <c r="NM81" s="195"/>
      <c r="NN81" s="195"/>
      <c r="NO81" s="195"/>
      <c r="NP81" s="195"/>
      <c r="NQ81" s="195"/>
      <c r="NR81" s="195"/>
      <c r="NS81" s="195"/>
      <c r="NT81" s="195"/>
      <c r="NU81" s="195"/>
      <c r="NV81" s="195"/>
      <c r="NW81" s="195"/>
      <c r="NX81" s="195"/>
      <c r="NY81" s="195"/>
      <c r="NZ81" s="195"/>
      <c r="OA81" s="195"/>
      <c r="OB81" s="195"/>
      <c r="OC81" s="195"/>
      <c r="OD81" s="195"/>
      <c r="OE81" s="195"/>
      <c r="OF81" s="195"/>
      <c r="OG81" s="195"/>
      <c r="OH81" s="195"/>
      <c r="OI81" s="195"/>
      <c r="OJ81" s="195"/>
      <c r="OK81" s="195"/>
      <c r="OL81" s="195"/>
      <c r="OM81" s="195"/>
      <c r="ON81" s="195"/>
      <c r="OO81" s="195"/>
      <c r="OP81" s="195"/>
      <c r="OQ81" s="195"/>
      <c r="OR81" s="195"/>
      <c r="OS81" s="195"/>
      <c r="OT81" s="195"/>
      <c r="OU81" s="195"/>
      <c r="OV81" s="195"/>
      <c r="OW81" s="195"/>
      <c r="OX81" s="195"/>
      <c r="OY81" s="195"/>
      <c r="OZ81" s="195"/>
      <c r="PA81" s="195"/>
      <c r="PB81" s="195"/>
      <c r="PC81" s="195"/>
      <c r="PD81" s="195"/>
      <c r="PE81" s="195"/>
      <c r="PF81" s="195"/>
      <c r="PG81" s="195"/>
      <c r="PH81" s="195"/>
      <c r="PI81" s="195"/>
      <c r="PJ81" s="195"/>
      <c r="PK81" s="195"/>
      <c r="PL81" s="195"/>
      <c r="PM81" s="195"/>
      <c r="PN81" s="195"/>
      <c r="PO81" s="195"/>
      <c r="PP81" s="195"/>
      <c r="PQ81" s="195"/>
      <c r="PR81" s="195"/>
      <c r="PS81" s="195"/>
      <c r="PT81" s="195"/>
      <c r="PU81" s="195"/>
      <c r="PV81" s="195"/>
      <c r="PW81" s="195"/>
      <c r="PX81" s="195"/>
      <c r="PY81" s="195"/>
      <c r="PZ81" s="195"/>
      <c r="QA81" s="195"/>
      <c r="QB81" s="195"/>
      <c r="QC81" s="195"/>
      <c r="QD81" s="195"/>
      <c r="QE81" s="195"/>
      <c r="QF81" s="195"/>
      <c r="QG81" s="195"/>
      <c r="QH81" s="195"/>
      <c r="QI81" s="195"/>
      <c r="QJ81" s="195"/>
      <c r="QK81" s="195"/>
      <c r="QL81" s="195"/>
      <c r="QM81" s="195"/>
      <c r="QN81" s="195"/>
      <c r="QO81" s="195"/>
      <c r="QP81" s="195"/>
      <c r="QQ81" s="195"/>
      <c r="QR81" s="195"/>
      <c r="QS81" s="195"/>
      <c r="QT81" s="195"/>
      <c r="QU81" s="195"/>
      <c r="QV81" s="195"/>
      <c r="QW81" s="195"/>
      <c r="QX81" s="195"/>
      <c r="QY81" s="195"/>
      <c r="QZ81" s="195"/>
      <c r="RA81" s="195"/>
      <c r="RB81" s="195"/>
      <c r="RC81" s="195"/>
      <c r="RD81" s="195"/>
      <c r="RE81" s="195"/>
      <c r="RF81" s="195"/>
      <c r="RG81" s="195"/>
      <c r="RH81" s="195"/>
      <c r="RI81" s="195"/>
      <c r="RJ81" s="195"/>
      <c r="RK81" s="195"/>
      <c r="RL81" s="195"/>
      <c r="RM81" s="195"/>
      <c r="RN81" s="195"/>
      <c r="RO81" s="195"/>
      <c r="RP81" s="195"/>
      <c r="RQ81" s="195"/>
      <c r="RR81" s="195"/>
      <c r="RS81" s="195"/>
      <c r="RT81" s="195"/>
      <c r="RU81" s="195"/>
      <c r="RV81" s="195"/>
      <c r="RW81" s="195"/>
      <c r="RX81" s="195"/>
      <c r="RY81" s="195"/>
      <c r="RZ81" s="195"/>
      <c r="SA81" s="195"/>
      <c r="SB81" s="195"/>
      <c r="SC81" s="195"/>
      <c r="SD81" s="195"/>
      <c r="SE81" s="195"/>
      <c r="SF81" s="195"/>
      <c r="SG81" s="195"/>
      <c r="SH81" s="195"/>
      <c r="SI81" s="195"/>
      <c r="SJ81" s="195"/>
      <c r="SK81" s="195"/>
      <c r="SL81" s="195"/>
      <c r="SM81" s="195"/>
      <c r="SN81" s="195"/>
      <c r="SO81" s="195"/>
      <c r="SP81" s="195"/>
      <c r="SQ81" s="195"/>
      <c r="SR81" s="196"/>
      <c r="SS81" s="195"/>
      <c r="ST81" s="195"/>
      <c r="SU81" s="195"/>
      <c r="SV81" s="195"/>
      <c r="SW81" s="195"/>
      <c r="SX81" s="195"/>
      <c r="SY81" s="195"/>
      <c r="SZ81" s="195"/>
      <c r="TA81" s="195"/>
      <c r="TB81" s="195"/>
      <c r="TC81" s="195"/>
      <c r="TD81" s="195"/>
      <c r="TE81" s="195"/>
      <c r="TF81" s="195"/>
      <c r="TG81" s="195"/>
      <c r="TH81" s="195"/>
      <c r="TI81" s="195"/>
      <c r="TJ81" s="195"/>
      <c r="TK81" s="195">
        <f t="shared" si="269"/>
        <v>0</v>
      </c>
      <c r="TL81" s="202"/>
      <c r="TM81" s="202"/>
      <c r="TN81" s="202"/>
      <c r="TO81" s="202"/>
      <c r="TP81" s="202"/>
      <c r="TQ81" s="202"/>
      <c r="TR81" s="202"/>
      <c r="TS81" s="202"/>
      <c r="TT81" s="202"/>
      <c r="TU81" s="202"/>
      <c r="TV81" s="202"/>
      <c r="TW81" s="202"/>
      <c r="TX81" s="202"/>
      <c r="TY81" s="202"/>
      <c r="TZ81" s="202"/>
      <c r="UA81" s="202"/>
      <c r="UB81" s="202"/>
      <c r="UC81" s="195"/>
      <c r="UD81" s="195"/>
      <c r="UE81" s="195"/>
      <c r="UF81" s="195"/>
      <c r="UG81" s="195"/>
      <c r="UH81" s="195"/>
      <c r="UI81" s="195"/>
      <c r="UJ81" s="195"/>
      <c r="UK81" s="195"/>
      <c r="UL81" s="195"/>
      <c r="UM81" s="195"/>
      <c r="UN81" s="195"/>
      <c r="UO81" s="195"/>
      <c r="UP81" s="195"/>
      <c r="UQ81" s="195"/>
      <c r="UR81" s="195"/>
      <c r="US81" s="195"/>
      <c r="UT81" s="195"/>
      <c r="UU81" s="195"/>
      <c r="UV81" s="195"/>
      <c r="UW81" s="195">
        <f t="shared" si="287"/>
        <v>0</v>
      </c>
      <c r="UX81" s="195"/>
      <c r="UY81" s="195"/>
      <c r="UZ81" s="195"/>
      <c r="VA81" s="195"/>
      <c r="VB81" s="195"/>
      <c r="VC81" s="195"/>
      <c r="VD81" s="195"/>
      <c r="VE81" s="195"/>
      <c r="VF81" s="195"/>
      <c r="VG81" s="195"/>
      <c r="VH81" s="195"/>
      <c r="VI81" s="195"/>
      <c r="VJ81" s="195"/>
      <c r="VK81" s="195"/>
      <c r="VL81" s="195"/>
      <c r="VM81" s="195"/>
      <c r="VN81" s="195"/>
      <c r="VO81" s="195"/>
      <c r="VP81" s="195"/>
      <c r="VQ81" s="195"/>
      <c r="VR81" s="195"/>
      <c r="VS81" s="195"/>
      <c r="VT81" s="195"/>
      <c r="VU81" s="195"/>
      <c r="VV81" s="195"/>
      <c r="VW81" s="195"/>
      <c r="VX81" s="195"/>
      <c r="VY81" s="195"/>
      <c r="VZ81" s="195"/>
      <c r="WA81" s="195"/>
      <c r="WB81" s="195"/>
      <c r="WC81" s="195"/>
      <c r="WD81" s="195"/>
      <c r="WE81" s="195"/>
      <c r="WF81" s="195"/>
      <c r="WG81" s="195"/>
      <c r="WH81" s="195"/>
      <c r="WI81" s="195"/>
      <c r="WJ81" s="195"/>
      <c r="WK81" s="195"/>
      <c r="WL81" s="195"/>
      <c r="WM81" s="195"/>
      <c r="WN81" s="195"/>
      <c r="WO81" s="195"/>
      <c r="WP81" s="195"/>
      <c r="WQ81" s="195"/>
      <c r="WR81" s="195"/>
      <c r="WS81" s="195"/>
      <c r="WT81" s="195"/>
      <c r="WU81" s="195"/>
      <c r="WV81" s="195"/>
      <c r="WW81" s="195"/>
      <c r="WX81" s="195"/>
      <c r="WY81" s="195"/>
      <c r="WZ81" s="195"/>
      <c r="XA81" s="195"/>
      <c r="XB81" s="195"/>
      <c r="XC81" s="195"/>
      <c r="XD81" s="195"/>
      <c r="XE81" s="195"/>
      <c r="XF81" s="195"/>
      <c r="XG81" s="195"/>
      <c r="XH81" s="195"/>
      <c r="XI81" s="195"/>
      <c r="XJ81" s="195"/>
      <c r="XK81" s="195"/>
      <c r="XL81" s="195"/>
      <c r="XM81" s="195"/>
      <c r="XN81" s="195"/>
      <c r="XO81" s="195"/>
      <c r="XP81" s="195"/>
      <c r="XQ81" s="195"/>
      <c r="XR81" s="195"/>
      <c r="XS81" s="195"/>
      <c r="XT81" s="195"/>
      <c r="XU81" s="195"/>
      <c r="XV81" s="195"/>
      <c r="XW81" s="195"/>
      <c r="XX81" s="195"/>
      <c r="XY81" s="195"/>
      <c r="XZ81" s="195"/>
      <c r="YA81" s="195">
        <f t="shared" si="288"/>
        <v>0</v>
      </c>
      <c r="YB81" s="195"/>
      <c r="YC81" s="195"/>
      <c r="YD81" s="195"/>
      <c r="YE81" s="195"/>
      <c r="YF81" s="195">
        <f t="shared" si="289"/>
        <v>0</v>
      </c>
      <c r="YG81" s="195">
        <f t="shared" si="290"/>
        <v>0</v>
      </c>
      <c r="YH81" s="202">
        <f t="shared" si="291"/>
        <v>0</v>
      </c>
      <c r="YI81" s="202"/>
      <c r="YJ81" s="202"/>
      <c r="YK81" s="202"/>
      <c r="YL81" s="202"/>
      <c r="YM81" s="202">
        <f t="shared" si="292"/>
        <v>0</v>
      </c>
      <c r="YN81" s="202"/>
      <c r="YO81" s="202"/>
      <c r="YP81" s="202"/>
      <c r="YQ81" s="202"/>
      <c r="YR81" s="202"/>
      <c r="YS81" s="202"/>
      <c r="YT81" s="202"/>
      <c r="YU81" s="202"/>
      <c r="YV81" s="202"/>
      <c r="YW81" s="202"/>
      <c r="YX81" s="202"/>
      <c r="YY81" s="202"/>
      <c r="YZ81" s="202"/>
      <c r="ZA81" s="202"/>
      <c r="ZB81" s="202"/>
      <c r="ZC81" s="202"/>
      <c r="ZD81" s="202"/>
      <c r="ZE81" s="202"/>
      <c r="ZF81" s="202"/>
      <c r="ZG81" s="202"/>
      <c r="ZH81" s="202"/>
      <c r="ZI81" s="202"/>
      <c r="ZJ81" s="202"/>
      <c r="ZK81" s="202"/>
      <c r="ZL81" s="202"/>
      <c r="ZM81" s="202"/>
      <c r="ZN81" s="202"/>
      <c r="ZO81" s="202"/>
      <c r="ZP81" s="202"/>
      <c r="ZQ81" s="202"/>
      <c r="ZR81" s="202"/>
      <c r="ZS81" s="202"/>
      <c r="ZT81" s="202"/>
      <c r="ZU81" s="202"/>
      <c r="ZV81" s="202"/>
      <c r="ZW81" s="202"/>
      <c r="ZX81" s="202"/>
      <c r="ZY81" s="202"/>
      <c r="ZZ81" s="202"/>
      <c r="AAA81" s="202"/>
      <c r="AAB81" s="202"/>
      <c r="AAC81" s="202"/>
      <c r="AAD81" s="202"/>
      <c r="AAE81" s="202"/>
      <c r="AAF81" s="202"/>
      <c r="AAG81" s="202"/>
      <c r="AAH81" s="202"/>
      <c r="AAI81" s="202"/>
      <c r="AAJ81" s="202"/>
      <c r="AAK81" s="202"/>
      <c r="AAL81" s="202"/>
      <c r="AAM81" s="202"/>
      <c r="AAN81" s="202"/>
      <c r="AAO81" s="202"/>
      <c r="AAP81" s="202"/>
      <c r="AAQ81" s="202"/>
      <c r="AAR81" s="202"/>
      <c r="AAS81" s="202"/>
      <c r="AAT81" s="202"/>
      <c r="AAU81" s="202"/>
      <c r="AAV81" s="202"/>
      <c r="AAW81" s="202"/>
      <c r="AAX81" s="202"/>
      <c r="AAY81" s="202"/>
      <c r="AAZ81" s="202"/>
      <c r="ABA81" s="202"/>
      <c r="ABB81" s="202"/>
      <c r="ABC81" s="202"/>
      <c r="ABD81" s="202"/>
      <c r="ABE81" s="202"/>
      <c r="ABF81" s="202"/>
      <c r="ABG81" s="202"/>
      <c r="ABH81" s="202">
        <f t="shared" si="293"/>
        <v>0</v>
      </c>
      <c r="ABI81" s="202"/>
      <c r="ABJ81" s="202"/>
      <c r="ABK81" s="202"/>
      <c r="ABL81" s="202"/>
      <c r="ABM81" s="202"/>
      <c r="ABN81" s="202"/>
      <c r="ABO81" s="202"/>
      <c r="ABP81" s="202"/>
      <c r="ABQ81" s="202"/>
      <c r="ABR81" s="202"/>
      <c r="ABS81" s="202"/>
      <c r="ABT81" s="202"/>
      <c r="ABU81" s="202"/>
      <c r="ABV81" s="202"/>
      <c r="ABW81" s="202"/>
      <c r="ABX81" s="202"/>
      <c r="ABY81" s="202"/>
      <c r="ABZ81" s="202"/>
      <c r="ACA81" s="202"/>
      <c r="ACB81" s="202"/>
      <c r="ACC81" s="202"/>
      <c r="ACD81" s="202"/>
      <c r="ACE81" s="202"/>
      <c r="ACF81" s="202"/>
      <c r="ACG81" s="202"/>
      <c r="ACH81" s="202"/>
      <c r="ACI81" s="202"/>
      <c r="ACJ81" s="202"/>
      <c r="ACK81" s="202"/>
      <c r="ACL81" s="202"/>
      <c r="ACM81" s="202"/>
      <c r="ACN81" s="202"/>
      <c r="ACO81" s="202"/>
      <c r="ACP81" s="202"/>
      <c r="ACQ81" s="202"/>
      <c r="ACR81" s="202"/>
      <c r="ACS81" s="202"/>
      <c r="ACT81" s="202"/>
      <c r="ACU81" s="202"/>
      <c r="ACV81" s="202"/>
      <c r="ACW81" s="202"/>
      <c r="ACX81" s="202"/>
      <c r="ACY81" s="202"/>
      <c r="ACZ81" s="202"/>
      <c r="ADA81" s="202"/>
      <c r="ADB81" s="202"/>
      <c r="ADC81" s="202"/>
      <c r="ADD81" s="202"/>
      <c r="ADE81" s="202"/>
      <c r="ADF81" s="202"/>
      <c r="ADG81" s="202"/>
      <c r="ADH81" s="202"/>
      <c r="ADI81" s="202"/>
      <c r="ADJ81" s="202"/>
      <c r="ADK81" s="202"/>
      <c r="ADL81" s="202"/>
      <c r="ADM81" s="202"/>
      <c r="ADN81" s="202"/>
      <c r="ADO81" s="202"/>
      <c r="ADP81" s="202"/>
      <c r="ADQ81" s="202"/>
      <c r="ADR81" s="202"/>
      <c r="ADS81" s="202"/>
      <c r="ADT81" s="202"/>
      <c r="ADU81" s="202"/>
      <c r="ADV81" s="202"/>
      <c r="ADW81" s="202"/>
      <c r="ADX81" s="202"/>
      <c r="ADY81" s="202"/>
      <c r="ADZ81" s="202"/>
      <c r="AEA81" s="202"/>
      <c r="AEB81" s="202"/>
      <c r="AEC81" s="202"/>
      <c r="AED81" s="202"/>
      <c r="AEE81" s="202"/>
      <c r="AEF81" s="202"/>
      <c r="AEG81" s="202"/>
      <c r="AEH81" s="202"/>
      <c r="AEI81" s="202"/>
      <c r="AEJ81" s="202"/>
      <c r="AEK81" s="202"/>
      <c r="AEL81" s="202"/>
      <c r="AEM81" s="202"/>
      <c r="AEN81" s="202"/>
      <c r="AEO81" s="202"/>
      <c r="AEP81" s="202"/>
      <c r="AEQ81" s="202"/>
      <c r="AER81" s="202"/>
      <c r="AES81" s="202"/>
      <c r="AET81" s="202"/>
      <c r="AEU81" s="202"/>
      <c r="AEV81" s="202"/>
      <c r="AEW81" s="202"/>
      <c r="AEX81" s="202"/>
      <c r="AEY81" s="202"/>
      <c r="AEZ81" s="202"/>
      <c r="AFA81" s="202"/>
      <c r="AFB81" s="202"/>
      <c r="AFC81" s="202"/>
      <c r="AFD81" s="202"/>
      <c r="AFE81" s="202"/>
      <c r="AFF81" s="202"/>
      <c r="AFG81" s="202"/>
      <c r="AFH81" s="202"/>
      <c r="AFI81" s="202"/>
      <c r="AFJ81" s="202"/>
      <c r="AFK81" s="202"/>
      <c r="AFL81" s="202"/>
      <c r="AFM81" s="202"/>
      <c r="AFN81" s="202"/>
      <c r="AFO81" s="202"/>
      <c r="AFP81" s="202"/>
      <c r="AFQ81" s="202"/>
      <c r="AFR81" s="202"/>
      <c r="AFS81" s="202"/>
      <c r="AFT81" s="202"/>
      <c r="AFU81" s="202"/>
      <c r="AFV81" s="202"/>
      <c r="AFW81" s="202"/>
      <c r="AFX81" s="202"/>
      <c r="AFY81" s="202"/>
      <c r="AFZ81" s="202"/>
      <c r="AGA81" s="202"/>
      <c r="AGB81" s="202"/>
      <c r="AGC81" s="202"/>
      <c r="AGD81" s="202"/>
      <c r="AGE81" s="202"/>
      <c r="AGF81" s="202"/>
      <c r="AGG81" s="202"/>
      <c r="AGH81" s="202"/>
      <c r="AGI81" s="202"/>
      <c r="AGJ81" s="202"/>
      <c r="AGK81" s="202"/>
      <c r="AGL81" s="202"/>
      <c r="AGM81" s="202"/>
      <c r="AGN81" s="202"/>
      <c r="AGO81" s="202"/>
      <c r="AGP81" s="202"/>
      <c r="AGQ81" s="202"/>
      <c r="AGR81" s="202"/>
      <c r="AGS81" s="202"/>
      <c r="AGT81" s="202"/>
      <c r="AGU81" s="202"/>
      <c r="AGV81" s="202"/>
      <c r="AGW81" s="202"/>
      <c r="AGX81" s="202"/>
      <c r="AGY81" s="202"/>
      <c r="AGZ81" s="202"/>
      <c r="AHA81" s="202"/>
      <c r="AHB81" s="202"/>
      <c r="AHC81" s="202"/>
      <c r="AHD81" s="202"/>
      <c r="AHE81" s="202"/>
      <c r="AHF81" s="202"/>
      <c r="AHG81" s="202"/>
      <c r="AHH81" s="202"/>
      <c r="AHI81" s="202"/>
      <c r="AHJ81" s="202"/>
      <c r="AHK81" s="202"/>
      <c r="AHL81" s="202"/>
      <c r="AHM81" s="202"/>
      <c r="AHN81" s="202"/>
      <c r="AHO81" s="202"/>
      <c r="AHP81" s="202"/>
      <c r="AHQ81" s="202"/>
      <c r="AHR81" s="202"/>
      <c r="AHS81" s="202"/>
      <c r="AHT81" s="202"/>
      <c r="AHU81" s="202"/>
      <c r="AHV81" s="202"/>
      <c r="AHW81" s="202"/>
      <c r="AHX81" s="202"/>
      <c r="AHY81" s="202"/>
      <c r="AHZ81" s="202"/>
      <c r="AIA81" s="202"/>
      <c r="AIB81" s="202"/>
      <c r="AIC81" s="202"/>
      <c r="AID81" s="202"/>
      <c r="AIE81" s="202"/>
      <c r="AIF81" s="202"/>
      <c r="AIG81" s="202"/>
      <c r="AIH81" s="202"/>
      <c r="AII81" s="202"/>
      <c r="AIJ81" s="202"/>
      <c r="AIK81" s="202"/>
      <c r="AIL81" s="202"/>
      <c r="AIM81" s="202"/>
      <c r="AIN81" s="202"/>
      <c r="AIO81" s="202"/>
      <c r="AIP81" s="202"/>
      <c r="AIQ81" s="202"/>
      <c r="AIR81" s="202"/>
      <c r="AIS81" s="202"/>
      <c r="AIT81" s="202"/>
      <c r="AIU81" s="202"/>
      <c r="AIV81" s="202"/>
      <c r="AIW81" s="202"/>
      <c r="AIX81" s="202"/>
      <c r="AIY81" s="202"/>
      <c r="AIZ81" s="202"/>
      <c r="AJA81" s="202"/>
      <c r="AJB81" s="202"/>
      <c r="AJC81" s="202"/>
      <c r="AJD81" s="202"/>
      <c r="AJE81" s="202"/>
      <c r="AJF81" s="202"/>
      <c r="AJG81" s="202"/>
      <c r="AJH81" s="202"/>
      <c r="AJI81" s="202"/>
      <c r="AJJ81" s="202"/>
      <c r="AJK81" s="202"/>
      <c r="AJL81" s="202"/>
      <c r="AJM81" s="202"/>
      <c r="AJN81" s="202"/>
      <c r="AJO81" s="202"/>
      <c r="AJP81" s="202"/>
      <c r="AJQ81" s="202"/>
      <c r="AJR81" s="202"/>
      <c r="AJS81" s="202"/>
      <c r="AJT81" s="202"/>
      <c r="AJU81" s="202"/>
      <c r="AJV81" s="202"/>
      <c r="AJW81" s="202"/>
      <c r="AJX81" s="202"/>
      <c r="AJY81" s="202"/>
      <c r="AJZ81" s="202"/>
      <c r="AKA81" s="202"/>
      <c r="AKB81" s="202"/>
      <c r="AKC81" s="202"/>
      <c r="AKD81" s="202"/>
      <c r="AKE81" s="202"/>
      <c r="AKF81" s="202"/>
      <c r="AKG81" s="202"/>
      <c r="AKH81" s="202"/>
      <c r="AKI81" s="202"/>
      <c r="AKJ81" s="202"/>
      <c r="AKK81" s="202"/>
      <c r="AKL81" s="202"/>
      <c r="AKM81" s="202"/>
      <c r="AKN81" s="202"/>
      <c r="AKO81" s="202"/>
      <c r="AKP81" s="202"/>
      <c r="AKQ81" s="202"/>
      <c r="AKR81" s="202"/>
      <c r="AKS81" s="202"/>
      <c r="AKT81" s="202"/>
      <c r="AKU81" s="202"/>
      <c r="AKV81" s="202"/>
      <c r="AKW81" s="202"/>
      <c r="AKX81" s="202"/>
      <c r="AKY81" s="202"/>
      <c r="AKZ81" s="202"/>
      <c r="ALA81" s="202"/>
      <c r="ALB81" s="202"/>
      <c r="ALC81" s="202"/>
      <c r="ALD81" s="202"/>
      <c r="ALE81" s="202"/>
      <c r="ALF81" s="202"/>
      <c r="ALG81" s="202"/>
      <c r="ALH81" s="202"/>
      <c r="ALI81" s="202"/>
      <c r="ALJ81" s="202"/>
      <c r="ALK81" s="202"/>
      <c r="ALL81" s="202"/>
      <c r="ALM81" s="202"/>
      <c r="ALN81" s="202"/>
      <c r="ALO81" s="202"/>
      <c r="ALP81" s="202"/>
      <c r="ALQ81" s="202"/>
      <c r="ALR81" s="202"/>
      <c r="ALS81" s="202"/>
      <c r="ALT81" s="202"/>
      <c r="ALU81" s="202"/>
      <c r="ALV81" s="202"/>
      <c r="ALW81" s="202"/>
      <c r="ALX81" s="202"/>
      <c r="ALY81" s="202"/>
      <c r="ALZ81" s="202"/>
      <c r="AMA81" s="202"/>
      <c r="AMB81" s="202"/>
      <c r="AMC81" s="202"/>
      <c r="AMD81" s="202"/>
      <c r="AME81" s="202"/>
      <c r="AMF81" s="202"/>
      <c r="AMG81" s="202"/>
      <c r="AMH81" s="202"/>
      <c r="AMI81" s="202"/>
      <c r="AMJ81" s="202"/>
      <c r="AMK81" s="202"/>
      <c r="AML81" s="202"/>
      <c r="AMM81" s="202"/>
      <c r="AMN81" s="202"/>
      <c r="AMO81" s="202"/>
      <c r="AMP81" s="202"/>
      <c r="AMQ81" s="202"/>
      <c r="AMR81" s="202">
        <f t="shared" si="294"/>
        <v>0</v>
      </c>
      <c r="AMS81" s="202">
        <f t="shared" si="295"/>
        <v>0</v>
      </c>
      <c r="AMT81" s="202"/>
      <c r="AMU81" s="202"/>
      <c r="AMV81" s="202"/>
      <c r="AMW81" s="202"/>
      <c r="AMX81" s="202"/>
      <c r="AMY81" s="202"/>
      <c r="AMZ81" s="202"/>
      <c r="ANA81" s="202"/>
      <c r="ANB81" s="202"/>
      <c r="ANC81" s="202"/>
      <c r="AND81" s="202"/>
      <c r="ANE81" s="202">
        <f t="shared" si="296"/>
        <v>0</v>
      </c>
      <c r="ANF81" s="202"/>
      <c r="ANG81" s="202"/>
      <c r="ANH81" s="202"/>
      <c r="ANI81" s="202"/>
      <c r="ANJ81" s="202"/>
      <c r="ANK81" s="202"/>
      <c r="ANL81" s="202"/>
      <c r="ANM81" s="202"/>
      <c r="ANN81" s="202"/>
      <c r="ANO81" s="202"/>
      <c r="ANP81" s="202"/>
      <c r="ANQ81" s="202"/>
      <c r="ANR81" s="202">
        <f t="shared" si="297"/>
        <v>0</v>
      </c>
      <c r="ANS81" s="202"/>
      <c r="ANT81" s="202"/>
      <c r="ANU81" s="202"/>
      <c r="ANV81" s="202"/>
      <c r="ANW81" s="202"/>
      <c r="ANX81" s="202"/>
      <c r="ANY81" s="202"/>
      <c r="ANZ81" s="202"/>
      <c r="AOA81" s="202"/>
      <c r="AOB81" s="202"/>
      <c r="AOC81" s="202"/>
      <c r="AOD81" s="202"/>
      <c r="AOE81" s="202"/>
      <c r="AOF81" s="202"/>
      <c r="AOG81" s="202"/>
      <c r="AOH81" s="202"/>
      <c r="AOI81" s="202"/>
      <c r="AOJ81" s="202"/>
      <c r="AOK81" s="202"/>
      <c r="AOL81" s="202"/>
      <c r="AOM81" s="202"/>
      <c r="AON81" s="202"/>
      <c r="AOO81" s="202"/>
      <c r="AOP81" s="202"/>
      <c r="AOQ81" s="202"/>
      <c r="AOR81" s="202"/>
      <c r="AOS81" s="202"/>
      <c r="AOT81" s="202"/>
      <c r="AOU81" s="202"/>
      <c r="AOV81" s="202"/>
      <c r="AOW81" s="202"/>
      <c r="AOX81" s="202"/>
      <c r="AOY81" s="202"/>
      <c r="AOZ81" s="202"/>
      <c r="APA81" s="202"/>
      <c r="APB81" s="202">
        <f t="shared" si="298"/>
        <v>0</v>
      </c>
      <c r="APC81" s="202"/>
      <c r="APD81" s="202"/>
      <c r="APE81" s="202"/>
      <c r="APF81" s="202"/>
      <c r="APG81" s="202"/>
      <c r="APH81" s="202"/>
      <c r="API81" s="202"/>
      <c r="APJ81" s="202"/>
      <c r="APK81" s="202"/>
      <c r="APL81" s="202"/>
      <c r="APM81" s="202"/>
      <c r="APN81" s="202"/>
      <c r="APO81" s="202"/>
      <c r="APP81" s="202"/>
      <c r="APQ81" s="202"/>
      <c r="APR81" s="202"/>
      <c r="APS81" s="202"/>
      <c r="APT81" s="202"/>
      <c r="APU81" s="202">
        <f t="shared" si="299"/>
        <v>0</v>
      </c>
      <c r="APV81" s="202"/>
      <c r="APW81" s="202"/>
      <c r="APX81" s="202"/>
      <c r="APY81" s="202"/>
      <c r="APZ81" s="202"/>
      <c r="AQA81" s="202"/>
      <c r="AQB81" s="202"/>
      <c r="AQC81" s="202"/>
      <c r="AQD81" s="202"/>
      <c r="AQE81" s="202"/>
      <c r="AQF81" s="202"/>
      <c r="AQG81" s="202"/>
      <c r="AQH81" s="202"/>
      <c r="AQI81" s="202"/>
      <c r="AQJ81" s="202"/>
      <c r="AQK81" s="202"/>
      <c r="AQL81" s="202"/>
      <c r="AQM81" s="202"/>
      <c r="AQN81" s="202"/>
      <c r="AQO81" s="202"/>
      <c r="AQP81" s="202"/>
      <c r="AQQ81" s="202"/>
      <c r="AQR81" s="202">
        <f t="shared" si="300"/>
        <v>0</v>
      </c>
      <c r="AQS81" s="202"/>
      <c r="AQT81" s="202"/>
      <c r="AQU81" s="202"/>
      <c r="AQV81" s="202"/>
      <c r="AQW81" s="202"/>
      <c r="AQX81" s="202"/>
      <c r="AQY81" s="202"/>
      <c r="AQZ81" s="202"/>
      <c r="ARA81" s="202"/>
      <c r="ARB81" s="202"/>
      <c r="ARC81" s="202"/>
      <c r="ARD81" s="202"/>
      <c r="ARE81" s="202"/>
      <c r="ARF81" s="202"/>
      <c r="ARG81" s="202"/>
      <c r="ARH81" s="202"/>
      <c r="ARI81" s="202"/>
      <c r="ARJ81" s="202"/>
      <c r="ARK81" s="202"/>
      <c r="ARL81" s="202"/>
      <c r="ARM81" s="202"/>
      <c r="ARN81" s="202"/>
      <c r="ARO81" s="202"/>
      <c r="ARP81" s="202"/>
      <c r="ARQ81" s="202"/>
      <c r="ARR81" s="202"/>
      <c r="ARS81" s="202"/>
      <c r="ART81" s="202"/>
      <c r="ARU81" s="202"/>
      <c r="ARV81" s="202"/>
      <c r="ARW81" s="202"/>
      <c r="ARX81" s="202"/>
      <c r="ARY81" s="202"/>
      <c r="ARZ81" s="202"/>
      <c r="ASA81" s="202"/>
      <c r="ASB81" s="202"/>
      <c r="ASC81" s="202"/>
      <c r="ASD81" s="202"/>
      <c r="ASE81" s="202"/>
      <c r="ASF81" s="202"/>
      <c r="ASG81" s="202"/>
      <c r="ASH81" s="202"/>
      <c r="ASI81" s="202"/>
      <c r="ASJ81" s="202"/>
      <c r="ASK81" s="202"/>
      <c r="ASL81" s="202"/>
      <c r="ASM81" s="202"/>
      <c r="ASN81" s="202"/>
      <c r="ASO81" s="202"/>
      <c r="ASP81" s="202"/>
      <c r="ASQ81" s="202"/>
      <c r="ASR81" s="202"/>
      <c r="ASS81" s="202"/>
      <c r="AST81" s="202"/>
      <c r="ASU81" s="202"/>
      <c r="ASV81" s="202"/>
      <c r="ASW81" s="202"/>
      <c r="ASX81" s="202"/>
      <c r="ASY81" s="202"/>
      <c r="ASZ81" s="202"/>
      <c r="ATA81" s="202"/>
      <c r="ATB81" s="202"/>
      <c r="ATC81" s="202"/>
      <c r="ATD81" s="202"/>
      <c r="ATE81" s="202"/>
      <c r="ATF81" s="202"/>
      <c r="ATG81" s="202"/>
      <c r="ATH81" s="202"/>
      <c r="ATI81" s="202"/>
      <c r="ATJ81" s="202"/>
      <c r="ATK81" s="202"/>
      <c r="ATL81" s="202"/>
      <c r="ATM81" s="202"/>
      <c r="ATN81" s="202"/>
      <c r="ATO81" s="202"/>
      <c r="ATP81" s="202"/>
      <c r="ATQ81" s="202"/>
      <c r="ATR81" s="202"/>
      <c r="ATS81" s="202"/>
      <c r="ATT81" s="202"/>
      <c r="ATU81" s="202"/>
      <c r="ATV81" s="202"/>
      <c r="ATW81" s="202"/>
      <c r="ATX81" s="202"/>
      <c r="ATY81" s="202"/>
      <c r="ATZ81" s="202"/>
      <c r="AUA81" s="202"/>
      <c r="AUB81" s="202"/>
      <c r="AUC81" s="202"/>
      <c r="AUD81" s="202"/>
      <c r="AUE81" s="202"/>
      <c r="AUF81" s="202"/>
      <c r="AUG81" s="202"/>
      <c r="AUH81" s="202"/>
      <c r="AUI81" s="202"/>
      <c r="AUJ81" s="202"/>
      <c r="AUK81" s="202"/>
      <c r="AUL81" s="202"/>
      <c r="AUM81" s="202"/>
      <c r="AUN81" s="202"/>
      <c r="AUO81" s="202"/>
      <c r="AUP81" s="202"/>
      <c r="AUQ81" s="202"/>
      <c r="AUR81" s="202"/>
      <c r="AUS81" s="202"/>
      <c r="AUT81" s="202"/>
      <c r="AUU81" s="202"/>
      <c r="AUV81" s="202"/>
      <c r="AUW81" s="202"/>
      <c r="AUX81" s="202"/>
      <c r="AUY81" s="202"/>
      <c r="AUZ81" s="202"/>
      <c r="AVA81" s="202"/>
      <c r="AVB81" s="202"/>
      <c r="AVC81" s="202"/>
      <c r="AVD81" s="202"/>
      <c r="AVE81" s="202"/>
      <c r="AVF81" s="202"/>
      <c r="AVG81" s="202"/>
      <c r="AVH81" s="202"/>
      <c r="AVI81" s="202"/>
      <c r="AVJ81" s="202"/>
      <c r="AVK81" s="202"/>
      <c r="AVL81" s="202"/>
      <c r="AVM81" s="202"/>
      <c r="AVN81" s="202"/>
      <c r="AVO81" s="202"/>
      <c r="AVP81" s="202"/>
      <c r="AVQ81" s="202"/>
      <c r="AVR81" s="202"/>
      <c r="AVS81" s="202"/>
      <c r="AVT81" s="202"/>
      <c r="AVU81" s="202"/>
      <c r="AVV81" s="202"/>
      <c r="AVW81" s="202"/>
      <c r="AVX81" s="202"/>
      <c r="AVY81" s="202"/>
      <c r="AVZ81" s="202"/>
      <c r="AWA81" s="202"/>
      <c r="AWB81" s="202"/>
      <c r="AWC81" s="202"/>
      <c r="AWD81" s="202"/>
      <c r="AWE81" s="202"/>
      <c r="AWF81" s="202"/>
      <c r="AWG81" s="202"/>
      <c r="AWH81" s="202"/>
      <c r="AWI81" s="202"/>
      <c r="AWJ81" s="202"/>
      <c r="AWK81" s="202"/>
      <c r="AWL81" s="202"/>
      <c r="AWM81" s="202"/>
      <c r="AWN81" s="202"/>
      <c r="AWO81" s="202"/>
      <c r="AWP81" s="202"/>
      <c r="AWQ81" s="202"/>
      <c r="AWR81" s="202">
        <f t="shared" si="301"/>
        <v>0</v>
      </c>
      <c r="AWS81" s="254"/>
      <c r="AWT81" s="254"/>
      <c r="AWU81" s="254"/>
      <c r="AWV81" s="254"/>
      <c r="AWW81" s="254">
        <f t="shared" si="302"/>
        <v>0</v>
      </c>
      <c r="AWX81" s="254"/>
      <c r="AWY81" s="254"/>
      <c r="AWZ81" s="254">
        <f t="shared" si="303"/>
        <v>0</v>
      </c>
      <c r="AXA81" s="254">
        <f t="shared" si="304"/>
        <v>0</v>
      </c>
      <c r="AXB81" s="202">
        <f t="shared" si="305"/>
        <v>0</v>
      </c>
      <c r="AXC81" s="254"/>
      <c r="AXD81" s="254"/>
      <c r="AXE81" s="254">
        <f t="shared" si="306"/>
        <v>0</v>
      </c>
      <c r="AXF81" s="254"/>
      <c r="AXG81" s="254"/>
      <c r="AXH81" s="254"/>
      <c r="AXI81" s="254"/>
      <c r="AXJ81" s="254"/>
      <c r="AXK81" s="254">
        <f t="shared" si="307"/>
        <v>0</v>
      </c>
      <c r="AXL81" s="254"/>
      <c r="AXM81" s="254"/>
      <c r="AXN81" s="254"/>
      <c r="AXO81" s="254"/>
      <c r="AXP81" s="254"/>
      <c r="AXQ81" s="254">
        <f t="shared" si="308"/>
        <v>0</v>
      </c>
      <c r="AXR81" s="254"/>
      <c r="AXS81" s="254"/>
      <c r="AXT81" s="254"/>
      <c r="AXU81" s="254"/>
      <c r="AXV81" s="254">
        <f t="shared" si="310"/>
        <v>0</v>
      </c>
      <c r="AXW81" s="254"/>
      <c r="AXX81" s="254"/>
      <c r="AXY81" s="254"/>
      <c r="AXZ81" s="254"/>
      <c r="AYA81" s="254"/>
      <c r="AYB81" s="254">
        <f t="shared" si="311"/>
        <v>0</v>
      </c>
      <c r="AYC81" s="254">
        <f t="shared" si="270"/>
        <v>0</v>
      </c>
      <c r="AYD81" s="254"/>
      <c r="AYE81" s="254"/>
      <c r="AYF81" s="254"/>
      <c r="AYG81" s="254"/>
      <c r="AYH81" s="254"/>
      <c r="AYI81" s="254">
        <f t="shared" si="313"/>
        <v>0</v>
      </c>
      <c r="AYJ81" s="254"/>
      <c r="AYK81" s="254"/>
      <c r="AYL81" s="254"/>
      <c r="AYM81" s="254"/>
      <c r="AYN81" s="254"/>
      <c r="AYO81" s="254">
        <f t="shared" si="314"/>
        <v>0</v>
      </c>
      <c r="AYP81" s="254"/>
      <c r="AYQ81" s="254"/>
      <c r="AYR81" s="254"/>
      <c r="AYS81" s="254"/>
      <c r="AYT81" s="254"/>
      <c r="AYU81" s="254">
        <f t="shared" si="315"/>
        <v>0</v>
      </c>
      <c r="AYV81" s="254"/>
      <c r="AYW81" s="254"/>
      <c r="AYX81" s="254"/>
      <c r="AYY81" s="254">
        <f t="shared" si="316"/>
        <v>0</v>
      </c>
      <c r="AYZ81" s="254">
        <f t="shared" si="317"/>
        <v>0</v>
      </c>
      <c r="AZA81" s="254"/>
      <c r="AZB81" s="254"/>
      <c r="AZC81" s="254"/>
      <c r="AZD81" s="254"/>
      <c r="AZE81" s="254"/>
      <c r="AZF81" s="254">
        <f t="shared" si="319"/>
        <v>0</v>
      </c>
      <c r="AZG81" s="254"/>
      <c r="AZH81" s="254"/>
      <c r="AZI81" s="254"/>
      <c r="AZJ81" s="254"/>
      <c r="AZK81" s="254"/>
      <c r="AZL81" s="254">
        <f t="shared" si="320"/>
        <v>0</v>
      </c>
      <c r="AZM81" s="254"/>
      <c r="AZN81" s="254"/>
      <c r="AZO81" s="254"/>
      <c r="AZP81" s="254"/>
      <c r="AZQ81" s="254"/>
      <c r="AZR81" s="254">
        <f t="shared" si="321"/>
        <v>0</v>
      </c>
      <c r="AZS81" s="254"/>
      <c r="AZT81" s="254"/>
      <c r="AZU81" s="254"/>
      <c r="AZV81" s="254"/>
      <c r="AZW81" s="254"/>
      <c r="AZX81" s="254">
        <f t="shared" si="322"/>
        <v>0</v>
      </c>
      <c r="AZY81" s="254"/>
      <c r="AZZ81" s="254"/>
      <c r="BAA81" s="254">
        <f t="shared" si="323"/>
        <v>0</v>
      </c>
      <c r="BAB81" s="254">
        <f t="shared" si="324"/>
        <v>0</v>
      </c>
      <c r="BAC81" s="254"/>
      <c r="BAD81" s="254"/>
      <c r="BAE81" s="254"/>
      <c r="BAF81" s="254">
        <f t="shared" si="326"/>
        <v>0</v>
      </c>
      <c r="BAG81" s="254"/>
      <c r="BAH81" s="254"/>
      <c r="BAI81" s="254"/>
      <c r="BAJ81" s="254"/>
      <c r="BAK81" s="254">
        <f t="shared" si="327"/>
        <v>0</v>
      </c>
      <c r="BAL81" s="254"/>
      <c r="BAM81" s="254"/>
      <c r="BAN81" s="254"/>
      <c r="BAO81" s="254"/>
      <c r="BAP81" s="254"/>
      <c r="BAQ81" s="254">
        <f t="shared" si="328"/>
        <v>0</v>
      </c>
      <c r="BAR81" s="254"/>
      <c r="BAS81" s="254"/>
      <c r="BAT81" s="254"/>
      <c r="BAU81" s="254"/>
      <c r="BAV81" s="254"/>
      <c r="BAW81" s="254">
        <f t="shared" si="329"/>
        <v>0</v>
      </c>
      <c r="BAX81" s="254"/>
      <c r="BAY81" s="254"/>
      <c r="BAZ81" s="254"/>
      <c r="BBA81" s="254"/>
      <c r="BBB81" s="254">
        <f t="shared" si="330"/>
        <v>0</v>
      </c>
      <c r="BBC81" s="254">
        <f t="shared" si="331"/>
        <v>0</v>
      </c>
      <c r="BBD81" s="254"/>
      <c r="BBE81" s="254"/>
      <c r="BBF81" s="254"/>
      <c r="BBG81" s="254"/>
      <c r="BBH81" s="254"/>
      <c r="BBI81" s="254">
        <f t="shared" si="333"/>
        <v>0</v>
      </c>
      <c r="BBJ81" s="254"/>
      <c r="BBK81" s="254"/>
      <c r="BBL81" s="254"/>
      <c r="BBM81" s="254"/>
      <c r="BBN81" s="254"/>
      <c r="BBO81" s="254">
        <f t="shared" si="334"/>
        <v>0</v>
      </c>
      <c r="BBP81" s="254"/>
      <c r="BBQ81" s="254"/>
      <c r="BBR81" s="254"/>
      <c r="BBS81" s="254"/>
      <c r="BBT81" s="254"/>
      <c r="BBU81" s="254">
        <f t="shared" si="335"/>
        <v>0</v>
      </c>
      <c r="BBV81" s="254"/>
      <c r="BBW81" s="254"/>
      <c r="BBX81" s="254"/>
      <c r="BBY81" s="254"/>
      <c r="BBZ81" s="254"/>
      <c r="BCA81" s="254">
        <f t="shared" si="336"/>
        <v>0</v>
      </c>
      <c r="BCB81" s="254">
        <f t="shared" si="337"/>
        <v>0</v>
      </c>
      <c r="BCC81" s="254"/>
      <c r="BCD81" s="254"/>
      <c r="BCE81" s="254"/>
      <c r="BCF81" s="254"/>
      <c r="BCG81" s="254"/>
      <c r="BCH81" s="254">
        <f t="shared" si="339"/>
        <v>0</v>
      </c>
      <c r="BCI81" s="254"/>
      <c r="BCJ81" s="254"/>
      <c r="BCK81" s="254"/>
      <c r="BCL81" s="254"/>
      <c r="BCM81" s="254">
        <f t="shared" si="271"/>
        <v>0</v>
      </c>
      <c r="BCN81" s="254"/>
      <c r="BCO81" s="254"/>
      <c r="BCP81" s="254"/>
      <c r="BCQ81" s="254"/>
      <c r="BCR81" s="254"/>
      <c r="BCS81" s="254">
        <f t="shared" si="340"/>
        <v>0</v>
      </c>
      <c r="BCT81" s="254"/>
      <c r="BCU81" s="254"/>
      <c r="BCV81" s="254"/>
      <c r="BCW81" s="254"/>
      <c r="BCX81" s="254">
        <f t="shared" si="341"/>
        <v>0</v>
      </c>
      <c r="BCY81" s="254"/>
      <c r="BCZ81" s="254"/>
      <c r="BDA81" s="254">
        <f t="shared" si="342"/>
        <v>0</v>
      </c>
      <c r="BDB81" s="254">
        <f t="shared" si="343"/>
        <v>0</v>
      </c>
      <c r="BDC81" s="254"/>
      <c r="BDD81" s="254"/>
      <c r="BDE81" s="254"/>
      <c r="BDF81" s="254">
        <f t="shared" si="272"/>
        <v>0</v>
      </c>
      <c r="BDG81" s="254"/>
      <c r="BDH81" s="254"/>
      <c r="BDI81" s="254"/>
      <c r="BDJ81" s="254"/>
      <c r="BDK81" s="254"/>
      <c r="BDL81" s="254">
        <f t="shared" si="344"/>
        <v>0</v>
      </c>
      <c r="BDM81" s="254"/>
      <c r="BDN81" s="254"/>
      <c r="BDO81" s="254"/>
      <c r="BDP81" s="254"/>
      <c r="BDQ81" s="254">
        <f t="shared" si="345"/>
        <v>0</v>
      </c>
      <c r="BDR81" s="254"/>
      <c r="BDS81" s="254"/>
      <c r="BDT81" s="254"/>
      <c r="BDU81" s="254"/>
      <c r="BDV81" s="254"/>
      <c r="BDW81" s="254">
        <f t="shared" si="346"/>
        <v>0</v>
      </c>
      <c r="BDX81" s="254"/>
      <c r="BDY81" s="254"/>
      <c r="BDZ81" s="254"/>
      <c r="BEA81" s="254"/>
      <c r="BEB81" s="254"/>
      <c r="BEC81" s="254">
        <f t="shared" si="347"/>
        <v>0</v>
      </c>
      <c r="BED81" s="254">
        <f t="shared" si="348"/>
        <v>0</v>
      </c>
      <c r="BEE81" s="254"/>
      <c r="BEF81" s="254"/>
      <c r="BEG81" s="254"/>
      <c r="BEH81" s="254"/>
      <c r="BEI81" s="254">
        <f t="shared" si="349"/>
        <v>0</v>
      </c>
      <c r="BEJ81" s="254"/>
      <c r="BEK81" s="254"/>
      <c r="BEL81" s="254"/>
      <c r="BEM81" s="254"/>
      <c r="BEN81" s="254"/>
      <c r="BEO81" s="254">
        <f t="shared" si="350"/>
        <v>0</v>
      </c>
      <c r="BEP81" s="254"/>
      <c r="BEQ81" s="254"/>
      <c r="BER81" s="254"/>
      <c r="BES81" s="254"/>
      <c r="BET81" s="254"/>
      <c r="BEU81" s="254">
        <f t="shared" si="273"/>
        <v>0</v>
      </c>
      <c r="BEV81" s="254"/>
      <c r="BEW81" s="254"/>
      <c r="BEX81" s="254"/>
      <c r="BEY81" s="254"/>
      <c r="BEZ81" s="254"/>
      <c r="BFA81" s="254">
        <f t="shared" si="351"/>
        <v>0</v>
      </c>
      <c r="BFB81" s="254"/>
      <c r="BFC81" s="254">
        <f t="shared" si="352"/>
        <v>0</v>
      </c>
      <c r="BFD81" s="254">
        <f t="shared" si="274"/>
        <v>0</v>
      </c>
      <c r="BFE81" s="254"/>
      <c r="BFF81" s="254"/>
      <c r="BFG81" s="254"/>
      <c r="BFH81" s="254"/>
      <c r="BFI81" s="254">
        <f t="shared" si="353"/>
        <v>0</v>
      </c>
      <c r="BFJ81" s="254"/>
      <c r="BFK81" s="254"/>
      <c r="BFL81" s="254"/>
      <c r="BFM81" s="254"/>
      <c r="BFN81" s="254"/>
      <c r="BFO81" s="254">
        <f t="shared" si="354"/>
        <v>0</v>
      </c>
      <c r="BFP81" s="254"/>
      <c r="BFQ81" s="254"/>
      <c r="BFR81" s="254"/>
      <c r="BFS81" s="254"/>
      <c r="BFT81" s="254"/>
      <c r="BFU81" s="254">
        <f t="shared" si="275"/>
        <v>0</v>
      </c>
      <c r="BFV81" s="254"/>
      <c r="BFW81" s="254"/>
      <c r="BFX81" s="254"/>
      <c r="BFY81" s="254"/>
      <c r="BFZ81" s="254"/>
      <c r="BGA81" s="254">
        <f t="shared" si="355"/>
        <v>0</v>
      </c>
      <c r="BGB81" s="254"/>
      <c r="BGC81" s="254"/>
      <c r="BGD81" s="254"/>
      <c r="BGE81" s="254">
        <f t="shared" si="356"/>
        <v>0</v>
      </c>
      <c r="BGF81" s="254">
        <f t="shared" si="276"/>
        <v>0</v>
      </c>
      <c r="BGG81" s="254"/>
      <c r="BGH81" s="254"/>
      <c r="BGI81" s="254">
        <f t="shared" si="357"/>
        <v>0</v>
      </c>
      <c r="BGJ81" s="254"/>
      <c r="BGK81" s="254"/>
      <c r="BGL81" s="254"/>
      <c r="BGM81" s="254"/>
      <c r="BGN81" s="254"/>
      <c r="BGO81" s="254">
        <f t="shared" si="358"/>
        <v>0</v>
      </c>
      <c r="BGP81" s="254"/>
      <c r="BGQ81" s="254"/>
      <c r="BGR81" s="254"/>
      <c r="BGS81" s="254"/>
      <c r="BGT81" s="254"/>
      <c r="BGU81" s="254">
        <f t="shared" si="359"/>
        <v>0</v>
      </c>
      <c r="BGV81" s="254"/>
      <c r="BGW81" s="254"/>
      <c r="BGX81" s="254"/>
      <c r="BGY81" s="254"/>
      <c r="BGZ81" s="254"/>
      <c r="BHA81" s="254">
        <f t="shared" si="360"/>
        <v>0</v>
      </c>
      <c r="BHB81" s="254"/>
      <c r="BHC81" s="254"/>
      <c r="BHD81" s="254"/>
      <c r="BHE81" s="254"/>
      <c r="BHF81" s="254"/>
      <c r="BHG81" s="254">
        <f t="shared" si="361"/>
        <v>0</v>
      </c>
      <c r="BHH81" s="254">
        <f t="shared" si="362"/>
        <v>0</v>
      </c>
      <c r="BHI81" s="254"/>
      <c r="BHJ81" s="254"/>
      <c r="BHK81" s="254"/>
      <c r="BHL81" s="254"/>
      <c r="BHM81" s="254">
        <f t="shared" si="363"/>
        <v>0</v>
      </c>
      <c r="BHN81" s="254"/>
      <c r="BHO81" s="254"/>
      <c r="BHP81" s="254"/>
      <c r="BHQ81" s="254"/>
      <c r="BHR81" s="254"/>
      <c r="BHS81" s="254">
        <f t="shared" si="364"/>
        <v>0</v>
      </c>
      <c r="BHT81" s="254"/>
      <c r="BHU81" s="254"/>
      <c r="BHV81" s="254"/>
      <c r="BHW81" s="254"/>
      <c r="BHX81" s="254"/>
      <c r="BHY81" s="254">
        <f t="shared" si="365"/>
        <v>0</v>
      </c>
      <c r="BHZ81" s="254"/>
      <c r="BIA81" s="254"/>
      <c r="BIB81" s="254"/>
      <c r="BIC81" s="254"/>
      <c r="BID81" s="254"/>
      <c r="BIE81" s="254">
        <f t="shared" si="366"/>
        <v>0</v>
      </c>
      <c r="BIF81" s="254"/>
      <c r="BIG81" s="254">
        <f t="shared" si="367"/>
        <v>0</v>
      </c>
      <c r="BIH81" s="254">
        <f t="shared" si="368"/>
        <v>0</v>
      </c>
      <c r="BII81" s="254"/>
      <c r="BIJ81" s="254"/>
      <c r="BIK81" s="254"/>
      <c r="BIL81" s="254"/>
      <c r="BIM81" s="254">
        <f t="shared" si="369"/>
        <v>0</v>
      </c>
      <c r="BIN81" s="254"/>
      <c r="BIO81" s="254"/>
      <c r="BIP81" s="254"/>
      <c r="BIQ81" s="254"/>
      <c r="BIR81" s="254"/>
      <c r="BIS81" s="254">
        <f t="shared" si="370"/>
        <v>0</v>
      </c>
      <c r="BIT81" s="254"/>
      <c r="BIU81" s="254"/>
      <c r="BIV81" s="254"/>
      <c r="BIW81" s="254"/>
      <c r="BIX81" s="254"/>
      <c r="BIY81" s="254">
        <f t="shared" si="371"/>
        <v>0</v>
      </c>
      <c r="BIZ81" s="254"/>
      <c r="BJA81" s="254"/>
      <c r="BJB81" s="254"/>
      <c r="BJC81" s="254"/>
      <c r="BJD81" s="254">
        <f t="shared" si="372"/>
        <v>0</v>
      </c>
      <c r="BJE81" s="254"/>
      <c r="BJF81" s="254"/>
      <c r="BJG81" s="254"/>
      <c r="BJH81" s="254"/>
      <c r="BJI81" s="254">
        <f t="shared" si="373"/>
        <v>0</v>
      </c>
      <c r="BJJ81" s="254">
        <f t="shared" si="374"/>
        <v>0</v>
      </c>
      <c r="BJK81" s="254">
        <f t="shared" si="277"/>
        <v>0</v>
      </c>
      <c r="BJL81" s="254"/>
      <c r="BJM81" s="254"/>
      <c r="BJN81" s="254"/>
      <c r="BJO81" s="254"/>
      <c r="BJP81" s="254"/>
      <c r="BJQ81" s="254">
        <f t="shared" si="375"/>
        <v>0</v>
      </c>
      <c r="BJR81" s="254"/>
      <c r="BJS81" s="254"/>
      <c r="BJT81" s="254"/>
      <c r="BJU81" s="254"/>
      <c r="BJV81" s="254"/>
      <c r="BJW81" s="254">
        <f t="shared" si="376"/>
        <v>0</v>
      </c>
      <c r="BJX81" s="254"/>
      <c r="BJY81" s="254"/>
      <c r="BJZ81" s="254"/>
      <c r="BKA81" s="254"/>
      <c r="BKB81" s="254">
        <f t="shared" si="377"/>
        <v>0</v>
      </c>
      <c r="BKC81" s="254"/>
      <c r="BKD81" s="254"/>
      <c r="BKE81" s="254"/>
      <c r="BKF81" s="254"/>
      <c r="BKG81" s="254"/>
      <c r="BKH81" s="254">
        <f t="shared" si="378"/>
        <v>0</v>
      </c>
      <c r="BKI81" s="254">
        <f t="shared" si="379"/>
        <v>0</v>
      </c>
      <c r="BKJ81" s="254"/>
      <c r="BKK81" s="254"/>
      <c r="BKL81" s="254"/>
      <c r="BKM81" s="254"/>
      <c r="BKN81" s="254"/>
      <c r="BKO81" s="254">
        <f t="shared" si="380"/>
        <v>0</v>
      </c>
      <c r="BKP81" s="254"/>
      <c r="BKQ81" s="254"/>
      <c r="BKR81" s="254"/>
      <c r="BKS81" s="254"/>
      <c r="BKT81" s="254"/>
      <c r="BKU81" s="254">
        <f t="shared" si="381"/>
        <v>0</v>
      </c>
      <c r="BKV81" s="254"/>
      <c r="BKW81" s="254"/>
      <c r="BKX81" s="254"/>
      <c r="BKY81" s="254">
        <f t="shared" si="382"/>
        <v>0</v>
      </c>
      <c r="BKZ81" s="254"/>
      <c r="BLA81" s="254"/>
      <c r="BLB81" s="254"/>
      <c r="BLC81" s="254"/>
      <c r="BLD81" s="254"/>
      <c r="BLE81" s="254">
        <f t="shared" si="383"/>
        <v>0</v>
      </c>
      <c r="BLF81" s="196">
        <f t="shared" si="384"/>
        <v>0</v>
      </c>
      <c r="BLG81" s="254"/>
      <c r="BLH81" s="254"/>
      <c r="BLI81" s="254"/>
      <c r="BLJ81" s="254"/>
      <c r="BLK81" s="254"/>
      <c r="BLL81" s="254">
        <f t="shared" si="385"/>
        <v>0</v>
      </c>
      <c r="BLM81" s="254"/>
      <c r="BLN81" s="254"/>
      <c r="BLO81" s="254"/>
      <c r="BLP81" s="254"/>
      <c r="BLQ81" s="254"/>
      <c r="BLR81" s="196">
        <f t="shared" si="386"/>
        <v>0</v>
      </c>
      <c r="BLS81" s="254"/>
      <c r="BLT81" s="254"/>
      <c r="BLU81" s="254"/>
      <c r="BLV81" s="254"/>
      <c r="BLW81" s="254"/>
      <c r="BLX81" s="196">
        <f t="shared" si="278"/>
        <v>0</v>
      </c>
      <c r="BLY81" s="254"/>
      <c r="BLZ81" s="254"/>
      <c r="BMA81" s="254"/>
      <c r="BMB81" s="254"/>
      <c r="BMC81" s="254"/>
      <c r="BMD81" s="196">
        <f t="shared" si="387"/>
        <v>0</v>
      </c>
      <c r="BME81" s="254"/>
      <c r="BMF81" s="254"/>
      <c r="BMG81" s="254"/>
      <c r="BMH81" s="196">
        <f t="shared" si="388"/>
        <v>0</v>
      </c>
      <c r="BMI81" s="196">
        <f t="shared" si="389"/>
        <v>0</v>
      </c>
      <c r="BMJ81" s="254"/>
      <c r="BMK81" s="196">
        <f t="shared" si="390"/>
        <v>0</v>
      </c>
      <c r="BML81" s="254"/>
      <c r="BMM81" s="254"/>
      <c r="BMN81" s="254"/>
      <c r="BMO81" s="254"/>
      <c r="BMP81" s="254"/>
      <c r="BMQ81" s="196">
        <f t="shared" si="391"/>
        <v>0</v>
      </c>
      <c r="BMR81" s="254"/>
      <c r="BMS81" s="254"/>
      <c r="BMT81" s="254"/>
      <c r="BMU81" s="254"/>
      <c r="BMV81" s="254"/>
      <c r="BMW81" s="196">
        <f t="shared" si="392"/>
        <v>0</v>
      </c>
      <c r="BMX81" s="254"/>
      <c r="BMY81" s="254"/>
      <c r="BMZ81" s="254"/>
      <c r="BNA81" s="254"/>
      <c r="BNB81" s="254"/>
      <c r="BNC81" s="196">
        <f t="shared" si="393"/>
        <v>0</v>
      </c>
      <c r="BND81" s="254"/>
      <c r="BNE81" s="254"/>
      <c r="BNF81" s="254"/>
      <c r="BNG81" s="254"/>
      <c r="BNH81" s="254"/>
      <c r="BNI81" s="196">
        <f t="shared" si="394"/>
        <v>0</v>
      </c>
      <c r="BNJ81" s="196">
        <f t="shared" si="395"/>
        <v>0</v>
      </c>
      <c r="BNK81" s="254"/>
      <c r="BNL81" s="254"/>
      <c r="BNM81" s="254"/>
      <c r="BNN81" s="254"/>
      <c r="BNO81" s="254"/>
      <c r="BNP81" s="196">
        <f t="shared" si="396"/>
        <v>0</v>
      </c>
      <c r="BNQ81" s="254"/>
      <c r="BNR81" s="254"/>
      <c r="BNS81" s="254"/>
      <c r="BNT81" s="254"/>
      <c r="BNU81" s="254"/>
      <c r="BNV81" s="196">
        <f t="shared" si="397"/>
        <v>0</v>
      </c>
      <c r="BNW81" s="254"/>
      <c r="BNX81" s="254"/>
      <c r="BNY81" s="254"/>
      <c r="BNZ81" s="254"/>
      <c r="BOA81" s="254"/>
      <c r="BOB81" s="196">
        <f t="shared" si="398"/>
        <v>0</v>
      </c>
      <c r="BOC81" s="254"/>
      <c r="BOD81" s="254"/>
      <c r="BOE81" s="254"/>
      <c r="BOF81" s="254"/>
      <c r="BOG81" s="254"/>
      <c r="BOH81" s="196">
        <f t="shared" si="399"/>
        <v>0</v>
      </c>
      <c r="BOI81" s="254"/>
      <c r="BOJ81" s="196">
        <f t="shared" si="400"/>
        <v>0</v>
      </c>
      <c r="BOK81" s="196">
        <f t="shared" si="401"/>
        <v>0</v>
      </c>
      <c r="BOL81" s="254"/>
      <c r="BOM81" s="254"/>
      <c r="BON81" s="254"/>
      <c r="BOO81" s="196">
        <f t="shared" si="279"/>
        <v>0</v>
      </c>
      <c r="BOP81" s="196"/>
      <c r="BOQ81" s="196"/>
      <c r="BOR81" s="196"/>
      <c r="BOS81" s="196"/>
      <c r="BOT81" s="196"/>
      <c r="BOU81" s="196">
        <f t="shared" si="402"/>
        <v>0</v>
      </c>
      <c r="BOV81" s="196"/>
      <c r="BOW81" s="196"/>
      <c r="BOX81" s="196"/>
      <c r="BOY81" s="196"/>
      <c r="BOZ81" s="196"/>
      <c r="BPA81" s="196"/>
      <c r="BPB81" s="196">
        <f t="shared" si="403"/>
        <v>0</v>
      </c>
      <c r="BPC81" s="196"/>
      <c r="BPD81" s="196"/>
      <c r="BPE81" s="196"/>
      <c r="BPF81" s="196"/>
      <c r="BPG81" s="196">
        <f t="shared" si="404"/>
        <v>0</v>
      </c>
      <c r="BPH81" s="196"/>
      <c r="BPI81" s="196"/>
      <c r="BPJ81" s="196"/>
      <c r="BPK81" s="196">
        <f t="shared" si="405"/>
        <v>0</v>
      </c>
      <c r="BPL81" s="196">
        <f t="shared" si="406"/>
        <v>0</v>
      </c>
      <c r="BPM81" s="196"/>
      <c r="BPN81" s="196"/>
      <c r="BPO81" s="196">
        <f t="shared" si="407"/>
        <v>0</v>
      </c>
      <c r="BPP81" s="196"/>
      <c r="BPQ81" s="196"/>
      <c r="BPR81" s="196"/>
      <c r="BPS81" s="196"/>
      <c r="BPT81" s="196"/>
      <c r="BPU81" s="196">
        <f t="shared" si="408"/>
        <v>0</v>
      </c>
      <c r="BPV81" s="196"/>
      <c r="BPW81" s="196"/>
      <c r="BPX81" s="196"/>
      <c r="BPY81" s="196"/>
      <c r="BPZ81" s="196">
        <f t="shared" si="280"/>
        <v>0</v>
      </c>
      <c r="BQA81" s="196"/>
      <c r="BQB81" s="196"/>
      <c r="BQC81" s="196"/>
      <c r="BQD81" s="196"/>
      <c r="BQE81" s="196"/>
      <c r="BQF81" s="196">
        <f t="shared" si="409"/>
        <v>0</v>
      </c>
      <c r="BQG81" s="196"/>
      <c r="BQH81" s="196"/>
      <c r="BQI81" s="196"/>
      <c r="BQJ81" s="196"/>
      <c r="BQK81" s="196"/>
      <c r="BQL81" s="196">
        <f t="shared" si="410"/>
        <v>0</v>
      </c>
      <c r="BQM81" s="196">
        <f t="shared" si="281"/>
        <v>0</v>
      </c>
      <c r="BQN81" s="196"/>
      <c r="BQO81" s="196"/>
      <c r="BQP81" s="196"/>
      <c r="BQQ81" s="196"/>
      <c r="BQR81" s="196">
        <f t="shared" si="411"/>
        <v>0</v>
      </c>
      <c r="BQS81" s="196"/>
      <c r="BQT81" s="196"/>
      <c r="BQU81" s="196"/>
      <c r="BQV81" s="196"/>
      <c r="BQW81" s="196"/>
      <c r="BQX81" s="196">
        <f t="shared" si="412"/>
        <v>0</v>
      </c>
      <c r="BQY81" s="196"/>
      <c r="BQZ81" s="196"/>
      <c r="BRA81" s="196"/>
      <c r="BRB81" s="196"/>
      <c r="BRC81" s="196"/>
      <c r="BRD81" s="196">
        <f t="shared" si="413"/>
        <v>0</v>
      </c>
      <c r="BRE81" s="196"/>
      <c r="BRF81" s="196"/>
      <c r="BRG81" s="196"/>
      <c r="BRH81" s="196"/>
      <c r="BRI81" s="196"/>
      <c r="BRJ81" s="196">
        <f t="shared" si="414"/>
        <v>0</v>
      </c>
      <c r="BRK81" s="196"/>
      <c r="BRL81" s="196"/>
      <c r="BRM81" s="196">
        <f t="shared" si="415"/>
        <v>0</v>
      </c>
      <c r="BRN81" s="196">
        <f t="shared" si="262"/>
        <v>0</v>
      </c>
      <c r="BRO81" s="196"/>
      <c r="BRP81" s="196"/>
      <c r="BRQ81" s="196"/>
      <c r="BRR81" s="196">
        <f t="shared" si="416"/>
        <v>0</v>
      </c>
      <c r="BRS81" s="196"/>
      <c r="BRT81" s="196"/>
      <c r="BRU81" s="196"/>
      <c r="BRV81" s="196"/>
      <c r="BRW81" s="196"/>
      <c r="BRX81" s="196">
        <f t="shared" si="417"/>
        <v>0</v>
      </c>
      <c r="BRY81" s="196"/>
      <c r="BRZ81" s="196"/>
      <c r="BSA81" s="196"/>
      <c r="BSB81" s="196"/>
      <c r="BSC81" s="196"/>
      <c r="BSD81" s="196">
        <f t="shared" si="418"/>
        <v>0</v>
      </c>
      <c r="BSE81" s="196"/>
      <c r="BSF81" s="196"/>
      <c r="BSG81" s="196"/>
      <c r="BSH81" s="196"/>
      <c r="BSI81" s="196"/>
      <c r="BSJ81" s="196">
        <f t="shared" si="419"/>
        <v>0</v>
      </c>
      <c r="BSK81" s="196"/>
      <c r="BSL81" s="196"/>
      <c r="BSM81" s="196"/>
      <c r="BSN81" s="196"/>
      <c r="BSO81" s="196">
        <f t="shared" si="420"/>
        <v>0</v>
      </c>
      <c r="BSP81" s="196">
        <f t="shared" si="421"/>
        <v>0</v>
      </c>
      <c r="BSQ81" s="196"/>
      <c r="BSR81" s="196">
        <f t="shared" si="422"/>
        <v>0</v>
      </c>
      <c r="BSS81" s="196"/>
      <c r="BST81" s="196"/>
      <c r="BSU81" s="196"/>
      <c r="BSV81" s="196"/>
      <c r="BSW81" s="196"/>
      <c r="BSX81" s="196">
        <f t="shared" si="423"/>
        <v>0</v>
      </c>
      <c r="BSY81" s="196"/>
      <c r="BSZ81" s="196"/>
      <c r="BTA81" s="196"/>
      <c r="BTB81" s="196"/>
      <c r="BTC81" s="196"/>
      <c r="BTD81" s="196">
        <f t="shared" si="424"/>
        <v>0</v>
      </c>
      <c r="BTE81" s="196"/>
      <c r="BTF81" s="196"/>
      <c r="BTG81" s="196"/>
      <c r="BTH81" s="196"/>
      <c r="BTI81" s="196"/>
      <c r="BTJ81" s="196">
        <f t="shared" si="425"/>
        <v>0</v>
      </c>
      <c r="BTK81" s="196"/>
      <c r="BTL81" s="196"/>
      <c r="BTM81" s="196"/>
      <c r="BTN81" s="196"/>
      <c r="BTO81" s="196"/>
      <c r="BTP81" s="196">
        <f t="shared" si="426"/>
        <v>0</v>
      </c>
      <c r="BTQ81" s="196">
        <f t="shared" si="427"/>
        <v>0</v>
      </c>
      <c r="BTR81" s="196"/>
      <c r="BTS81" s="196"/>
      <c r="BTT81" s="196"/>
      <c r="BTU81" s="196"/>
      <c r="BTV81" s="196">
        <f t="shared" si="428"/>
        <v>0</v>
      </c>
      <c r="BTW81" s="196"/>
      <c r="BTX81" s="196"/>
      <c r="BTY81" s="196"/>
      <c r="BTZ81" s="196"/>
      <c r="BUA81" s="196"/>
      <c r="BUB81" s="196">
        <f t="shared" si="429"/>
        <v>0</v>
      </c>
      <c r="BUC81" s="196"/>
      <c r="BUD81" s="196"/>
      <c r="BUE81" s="196"/>
      <c r="BUF81" s="196"/>
      <c r="BUG81" s="196"/>
      <c r="BUH81" s="196">
        <f t="shared" si="430"/>
        <v>0</v>
      </c>
      <c r="BUI81" s="196"/>
      <c r="BUJ81" s="196"/>
      <c r="BUK81" s="196"/>
      <c r="BUL81" s="196"/>
      <c r="BUM81" s="196"/>
      <c r="BUN81" s="196">
        <f t="shared" si="431"/>
        <v>0</v>
      </c>
      <c r="BUO81" s="196"/>
      <c r="BUP81" s="196"/>
      <c r="BUQ81" s="196">
        <f t="shared" si="432"/>
        <v>0</v>
      </c>
      <c r="BUR81" s="196">
        <f t="shared" si="433"/>
        <v>0</v>
      </c>
      <c r="BUS81" s="196"/>
      <c r="BUT81" s="196"/>
      <c r="BUU81" s="196"/>
      <c r="BUV81" s="196">
        <f t="shared" si="434"/>
        <v>0</v>
      </c>
      <c r="BUW81" s="196"/>
      <c r="BUX81" s="196"/>
      <c r="BUY81" s="196"/>
      <c r="BUZ81" s="196"/>
      <c r="BVA81" s="196"/>
      <c r="BVB81" s="196">
        <f t="shared" si="435"/>
        <v>0</v>
      </c>
      <c r="BVC81" s="196"/>
      <c r="BVD81" s="196"/>
      <c r="BVE81" s="196"/>
      <c r="BVF81" s="196"/>
      <c r="BVG81" s="196"/>
      <c r="BVH81" s="196">
        <f t="shared" si="436"/>
        <v>0</v>
      </c>
      <c r="BVI81" s="196"/>
      <c r="BVJ81" s="196"/>
      <c r="BVK81" s="196"/>
      <c r="BVL81" s="196"/>
      <c r="BVM81" s="196"/>
      <c r="BVN81" s="196">
        <f t="shared" si="437"/>
        <v>0</v>
      </c>
      <c r="BVO81" s="196"/>
      <c r="BVP81" s="196"/>
      <c r="BVQ81" s="196"/>
      <c r="BVR81" s="196"/>
      <c r="BVS81" s="196"/>
      <c r="BVT81" s="196">
        <f t="shared" si="438"/>
        <v>0</v>
      </c>
      <c r="BVU81" s="196">
        <f t="shared" si="439"/>
        <v>0</v>
      </c>
      <c r="BVV81" s="196">
        <f t="shared" si="282"/>
        <v>0</v>
      </c>
      <c r="BVW81" s="196"/>
      <c r="BVX81" s="196"/>
      <c r="BVY81" s="196"/>
      <c r="BVZ81" s="196"/>
      <c r="BWA81" s="196"/>
      <c r="BWB81" s="196">
        <f t="shared" si="283"/>
        <v>0</v>
      </c>
      <c r="BWC81" s="196"/>
      <c r="BWD81" s="196"/>
      <c r="BWE81" s="196"/>
      <c r="BWF81" s="196"/>
      <c r="BWG81" s="196"/>
      <c r="BWH81" s="196">
        <f t="shared" si="440"/>
        <v>0</v>
      </c>
      <c r="BWI81" s="196"/>
      <c r="BWJ81" s="196"/>
      <c r="BWK81" s="196"/>
      <c r="BWL81" s="196"/>
      <c r="BWM81" s="196"/>
      <c r="BWN81" s="196">
        <f t="shared" si="441"/>
        <v>0</v>
      </c>
      <c r="BWO81" s="196"/>
      <c r="BWP81" s="196"/>
      <c r="BWQ81" s="196"/>
      <c r="BWR81" s="196"/>
      <c r="BWS81" s="196"/>
      <c r="BWT81" s="196">
        <f t="shared" si="442"/>
        <v>0</v>
      </c>
      <c r="BWU81" s="196"/>
      <c r="BWV81" s="196">
        <f t="shared" si="284"/>
        <v>0</v>
      </c>
      <c r="BWW81" s="196">
        <f t="shared" si="285"/>
        <v>0</v>
      </c>
      <c r="BWX81" s="196"/>
      <c r="BWY81" s="196"/>
      <c r="BWZ81" s="196"/>
      <c r="BXA81" s="196"/>
      <c r="BXB81" s="196">
        <f t="shared" si="443"/>
        <v>0</v>
      </c>
      <c r="BXC81" s="196"/>
      <c r="BXD81" s="196"/>
      <c r="BXE81" s="196"/>
      <c r="BXF81" s="196"/>
      <c r="BXG81" s="196"/>
      <c r="BXH81" s="196">
        <f t="shared" si="444"/>
        <v>0</v>
      </c>
      <c r="BXI81" s="196"/>
      <c r="BXJ81" s="196"/>
      <c r="BXK81" s="196"/>
      <c r="BXL81" s="196"/>
      <c r="BXM81" s="196"/>
      <c r="BXN81" s="196">
        <f t="shared" si="445"/>
        <v>0</v>
      </c>
      <c r="BXO81" s="196"/>
      <c r="BXP81" s="196"/>
      <c r="BXQ81" s="196"/>
      <c r="BXR81" s="196"/>
      <c r="BXS81" s="196"/>
      <c r="BXT81" s="196">
        <f t="shared" si="446"/>
        <v>0</v>
      </c>
      <c r="BXU81" s="196">
        <f t="shared" si="447"/>
        <v>0</v>
      </c>
      <c r="BXV81" s="196"/>
      <c r="BXW81" s="196"/>
      <c r="BXX81" s="196"/>
      <c r="BXY81" s="196">
        <f t="shared" si="448"/>
        <v>0</v>
      </c>
      <c r="BXZ81" s="196"/>
      <c r="BYA81" s="196"/>
      <c r="BYB81" s="196"/>
      <c r="BYC81" s="196"/>
      <c r="BYD81" s="196"/>
      <c r="BYE81" s="196">
        <f t="shared" si="449"/>
        <v>0</v>
      </c>
      <c r="BYF81" s="196"/>
      <c r="BYG81" s="196"/>
      <c r="BYH81" s="196"/>
      <c r="BYI81" s="196"/>
      <c r="BYJ81" s="196"/>
      <c r="BYK81" s="196">
        <f t="shared" si="450"/>
        <v>0</v>
      </c>
      <c r="BYL81" s="196"/>
      <c r="BYM81" s="196"/>
      <c r="BYN81" s="196"/>
      <c r="BYO81" s="196"/>
      <c r="BYP81" s="196"/>
      <c r="BYQ81" s="196">
        <f t="shared" si="451"/>
        <v>0</v>
      </c>
      <c r="BYR81" s="196"/>
      <c r="BYS81" s="196"/>
      <c r="BYT81" s="196"/>
      <c r="BYU81" s="196"/>
      <c r="BYV81" s="196">
        <f t="shared" si="452"/>
        <v>0</v>
      </c>
      <c r="BYW81" s="196">
        <f t="shared" si="453"/>
        <v>0</v>
      </c>
      <c r="BYX81" s="196"/>
      <c r="BYY81" s="196">
        <f t="shared" si="454"/>
        <v>0</v>
      </c>
      <c r="BYZ81" s="196"/>
      <c r="BZA81" s="196"/>
      <c r="BZB81" s="196"/>
      <c r="BZC81" s="196"/>
      <c r="BZD81" s="196"/>
      <c r="BZE81" s="196">
        <f t="shared" si="455"/>
        <v>0</v>
      </c>
      <c r="BZF81" s="196"/>
      <c r="BZG81" s="196"/>
      <c r="BZH81" s="196"/>
      <c r="BZI81" s="196"/>
      <c r="BZJ81" s="196">
        <f t="shared" si="456"/>
        <v>0</v>
      </c>
      <c r="BZK81" s="196"/>
      <c r="BZL81" s="196"/>
      <c r="BZM81" s="196"/>
      <c r="BZN81" s="196"/>
      <c r="BZO81" s="196"/>
      <c r="BZP81" s="196">
        <f t="shared" si="457"/>
        <v>0</v>
      </c>
      <c r="BZQ81" s="196">
        <f t="shared" si="458"/>
        <v>0</v>
      </c>
      <c r="BZR81" s="196">
        <f t="shared" si="459"/>
        <v>0</v>
      </c>
      <c r="BZS81" s="198"/>
      <c r="BZT81" s="198"/>
      <c r="BZU81" s="198"/>
      <c r="BZV81" s="198"/>
      <c r="BZW81" s="198"/>
      <c r="BZX81" s="198"/>
      <c r="BZY81" s="198"/>
      <c r="BZZ81" s="198"/>
      <c r="CAA81" s="198"/>
      <c r="CAB81" s="198"/>
      <c r="CAC81" s="198"/>
      <c r="CAD81" s="198"/>
      <c r="CAE81" s="198"/>
      <c r="CAF81" s="198"/>
      <c r="CAG81" s="198"/>
      <c r="CAH81" s="198"/>
      <c r="CAI81" s="198"/>
      <c r="CAJ81" s="198"/>
      <c r="CAK81" s="198"/>
      <c r="CAL81" s="198"/>
      <c r="CAM81" s="198"/>
      <c r="CAN81" s="198"/>
      <c r="CAO81" s="198"/>
      <c r="CAP81" s="198"/>
      <c r="CAQ81" s="198"/>
      <c r="CAR81" s="198"/>
      <c r="CAS81" s="198"/>
      <c r="CAT81" s="198"/>
      <c r="CAU81" s="198"/>
      <c r="CAV81" s="198"/>
      <c r="CAW81" s="198"/>
      <c r="CAX81" s="198"/>
      <c r="CAY81" s="198"/>
      <c r="CAZ81" s="198"/>
      <c r="CBA81" s="198"/>
      <c r="CBB81" s="198"/>
      <c r="CBC81" s="198"/>
      <c r="CBD81" s="198"/>
      <c r="CBE81" s="198"/>
      <c r="CBF81" s="198"/>
      <c r="CBG81" s="198"/>
      <c r="CBH81" s="198"/>
      <c r="CBI81" s="198"/>
      <c r="CBJ81" s="198"/>
      <c r="CBK81" s="198"/>
      <c r="CBL81" s="198"/>
      <c r="CBM81" s="198"/>
      <c r="CBN81" s="198"/>
      <c r="CBO81" s="198"/>
      <c r="CBP81" s="198"/>
      <c r="CBQ81" s="198"/>
      <c r="CBR81" s="198"/>
      <c r="CBS81" s="198"/>
      <c r="CBT81" s="198"/>
      <c r="CBU81" s="198"/>
      <c r="CBV81" s="198"/>
      <c r="CBW81" s="198"/>
      <c r="CBX81" s="198"/>
      <c r="CBY81" s="198"/>
      <c r="CBZ81" s="198"/>
      <c r="CCA81" s="198"/>
      <c r="CCB81" s="198"/>
      <c r="CCC81" s="198"/>
      <c r="CCD81" s="198"/>
      <c r="CCE81" s="198"/>
      <c r="CCF81" s="198"/>
      <c r="CCG81" s="198"/>
      <c r="CCH81" s="198"/>
      <c r="CCI81" s="198"/>
      <c r="CCJ81" s="198"/>
      <c r="CCK81" s="198"/>
      <c r="CCL81" s="198"/>
      <c r="CCM81" s="198"/>
      <c r="CCN81" s="198"/>
      <c r="CCO81" s="198"/>
      <c r="CCP81" s="198"/>
      <c r="CCQ81" s="198"/>
      <c r="CCR81" s="198"/>
      <c r="CCS81" s="198">
        <f t="shared" si="286"/>
        <v>0</v>
      </c>
      <c r="CCT81" s="199"/>
    </row>
    <row r="82" spans="1:2126" s="200" customFormat="1" outlineLevel="1" x14ac:dyDescent="0.2">
      <c r="A82" s="202" t="s">
        <v>65</v>
      </c>
      <c r="B82" s="195">
        <v>184.10000000000002</v>
      </c>
      <c r="C82" s="195">
        <v>169.8</v>
      </c>
      <c r="D82" s="195">
        <v>93.7</v>
      </c>
      <c r="E82" s="195">
        <v>107.4</v>
      </c>
      <c r="F82" s="195">
        <v>126</v>
      </c>
      <c r="G82" s="195">
        <v>124.19999999999999</v>
      </c>
      <c r="H82" s="195">
        <v>89.199999999999989</v>
      </c>
      <c r="I82" s="195">
        <v>75.8</v>
      </c>
      <c r="J82" s="195">
        <v>111</v>
      </c>
      <c r="K82" s="195">
        <v>134</v>
      </c>
      <c r="L82" s="195">
        <v>140.39999999999998</v>
      </c>
      <c r="M82" s="195">
        <v>95.5</v>
      </c>
      <c r="N82" s="195">
        <v>188.9</v>
      </c>
      <c r="O82" s="202">
        <v>1455.8999999999999</v>
      </c>
      <c r="P82" s="195">
        <v>6.5</v>
      </c>
      <c r="Q82" s="195">
        <v>13.6</v>
      </c>
      <c r="R82" s="195">
        <v>14.2</v>
      </c>
      <c r="S82" s="195">
        <v>5</v>
      </c>
      <c r="T82" s="195">
        <v>17</v>
      </c>
      <c r="U82" s="195">
        <v>56.3</v>
      </c>
      <c r="V82" s="195">
        <v>11.1</v>
      </c>
      <c r="W82" s="195">
        <v>6.5</v>
      </c>
      <c r="X82" s="195">
        <v>9.6</v>
      </c>
      <c r="Y82" s="195">
        <v>2.4</v>
      </c>
      <c r="Z82" s="195">
        <v>6.8</v>
      </c>
      <c r="AA82" s="195">
        <v>36.4</v>
      </c>
      <c r="AB82" s="195">
        <v>12</v>
      </c>
      <c r="AC82" s="195">
        <v>3</v>
      </c>
      <c r="AD82" s="195">
        <v>5</v>
      </c>
      <c r="AE82" s="195">
        <v>5</v>
      </c>
      <c r="AF82" s="195">
        <v>25</v>
      </c>
      <c r="AG82" s="195">
        <v>21.1</v>
      </c>
      <c r="AH82" s="195">
        <v>11.5</v>
      </c>
      <c r="AI82" s="195">
        <v>12.2</v>
      </c>
      <c r="AJ82" s="195">
        <v>2</v>
      </c>
      <c r="AK82" s="195">
        <v>2</v>
      </c>
      <c r="AL82" s="195">
        <v>48.8</v>
      </c>
      <c r="AM82" s="195">
        <v>166.49999999999997</v>
      </c>
      <c r="AN82" s="195">
        <v>6.2</v>
      </c>
      <c r="AO82" s="195">
        <v>24</v>
      </c>
      <c r="AP82" s="195">
        <v>24.8</v>
      </c>
      <c r="AQ82" s="195">
        <v>5.0999999999999996</v>
      </c>
      <c r="AR82" s="195">
        <v>6.7</v>
      </c>
      <c r="AS82" s="195">
        <v>66.8</v>
      </c>
      <c r="AT82" s="195">
        <v>13.1</v>
      </c>
      <c r="AU82" s="195">
        <v>2</v>
      </c>
      <c r="AV82" s="195">
        <v>5.2</v>
      </c>
      <c r="AW82" s="195">
        <v>20.3</v>
      </c>
      <c r="AX82" s="195">
        <v>1.7</v>
      </c>
      <c r="AY82" s="195">
        <v>14.65</v>
      </c>
      <c r="AZ82" s="195">
        <v>12</v>
      </c>
      <c r="BA82" s="195">
        <v>14.2</v>
      </c>
      <c r="BB82" s="195">
        <v>9.8000000000000007</v>
      </c>
      <c r="BC82" s="195">
        <v>52.349999999999994</v>
      </c>
      <c r="BD82" s="195">
        <v>4.5</v>
      </c>
      <c r="BE82" s="195">
        <v>8.9</v>
      </c>
      <c r="BF82" s="195">
        <v>11</v>
      </c>
      <c r="BG82" s="195">
        <v>7.7</v>
      </c>
      <c r="BH82" s="195">
        <v>6.8</v>
      </c>
      <c r="BI82" s="195">
        <v>38.9</v>
      </c>
      <c r="BJ82" s="195">
        <v>5.6</v>
      </c>
      <c r="BK82" s="195">
        <v>5.6</v>
      </c>
      <c r="BL82" s="195">
        <v>183.95</v>
      </c>
      <c r="BM82" s="195">
        <v>1.9</v>
      </c>
      <c r="BN82" s="195">
        <v>14.7</v>
      </c>
      <c r="BO82" s="195">
        <v>8.5</v>
      </c>
      <c r="BP82" s="195">
        <v>2.3199999999999998</v>
      </c>
      <c r="BQ82" s="195">
        <v>27.419999999999998</v>
      </c>
      <c r="BR82" s="195">
        <v>7.3</v>
      </c>
      <c r="BS82" s="195">
        <v>16</v>
      </c>
      <c r="BT82" s="195">
        <v>2.86</v>
      </c>
      <c r="BU82" s="195">
        <v>1.6</v>
      </c>
      <c r="BV82" s="195">
        <v>4.5999999999999996</v>
      </c>
      <c r="BW82" s="195">
        <v>32.36</v>
      </c>
      <c r="BX82" s="195">
        <v>4</v>
      </c>
      <c r="BY82" s="195">
        <v>12.7</v>
      </c>
      <c r="BZ82" s="195"/>
      <c r="CA82" s="195">
        <v>5</v>
      </c>
      <c r="CB82" s="195">
        <v>4</v>
      </c>
      <c r="CC82" s="195">
        <v>25.7</v>
      </c>
      <c r="CD82" s="195">
        <v>9.3000000000000007</v>
      </c>
      <c r="CE82" s="195">
        <v>5</v>
      </c>
      <c r="CF82" s="195">
        <v>6</v>
      </c>
      <c r="CG82" s="195">
        <v>6.72</v>
      </c>
      <c r="CH82" s="195">
        <v>27.02</v>
      </c>
      <c r="CI82" s="195">
        <v>0.8</v>
      </c>
      <c r="CJ82" s="195">
        <v>14</v>
      </c>
      <c r="CK82" s="195">
        <v>1.1000000000000001</v>
      </c>
      <c r="CL82" s="195">
        <v>5</v>
      </c>
      <c r="CM82" s="195">
        <v>20.9</v>
      </c>
      <c r="CN82" s="195">
        <v>133.39999999999998</v>
      </c>
      <c r="CO82" s="195">
        <v>1.1000000000000001</v>
      </c>
      <c r="CP82" s="195">
        <v>1.1000000000000001</v>
      </c>
      <c r="CQ82" s="195">
        <v>7.3</v>
      </c>
      <c r="CR82" s="195">
        <v>14.2</v>
      </c>
      <c r="CS82" s="195">
        <v>5</v>
      </c>
      <c r="CT82" s="195">
        <v>1</v>
      </c>
      <c r="CU82" s="195">
        <v>4.2</v>
      </c>
      <c r="CV82" s="195">
        <v>31.7</v>
      </c>
      <c r="CW82" s="195">
        <v>7.5</v>
      </c>
      <c r="CX82" s="195">
        <v>2.6</v>
      </c>
      <c r="CY82" s="195">
        <v>9.1999999999999993</v>
      </c>
      <c r="CZ82" s="195">
        <v>4.5</v>
      </c>
      <c r="DA82" s="195">
        <v>3.1</v>
      </c>
      <c r="DB82" s="195">
        <v>26.900000000000002</v>
      </c>
      <c r="DC82" s="195">
        <v>7.5</v>
      </c>
      <c r="DD82" s="195">
        <v>9.6</v>
      </c>
      <c r="DE82" s="195">
        <v>7</v>
      </c>
      <c r="DF82" s="195">
        <v>1.4</v>
      </c>
      <c r="DG82" s="195">
        <v>0.5</v>
      </c>
      <c r="DH82" s="195">
        <v>26</v>
      </c>
      <c r="DI82" s="195">
        <v>8.1</v>
      </c>
      <c r="DJ82" s="195">
        <v>11.6</v>
      </c>
      <c r="DK82" s="195">
        <v>2.8</v>
      </c>
      <c r="DL82" s="195">
        <v>0.6</v>
      </c>
      <c r="DM82" s="195">
        <v>3</v>
      </c>
      <c r="DN82" s="195">
        <v>26.1</v>
      </c>
      <c r="DO82" s="195">
        <v>111.8</v>
      </c>
      <c r="DP82" s="195">
        <v>18.2</v>
      </c>
      <c r="DQ82" s="195">
        <v>8</v>
      </c>
      <c r="DR82" s="195">
        <v>8.8000000000000007</v>
      </c>
      <c r="DS82" s="195">
        <v>12.8</v>
      </c>
      <c r="DT82" s="195">
        <v>47.8</v>
      </c>
      <c r="DU82" s="195">
        <v>11.5</v>
      </c>
      <c r="DV82" s="195"/>
      <c r="DW82" s="195"/>
      <c r="DX82" s="195">
        <v>6.5</v>
      </c>
      <c r="DY82" s="195">
        <v>9.3000000000000007</v>
      </c>
      <c r="DZ82" s="195">
        <v>27.3</v>
      </c>
      <c r="EA82" s="195">
        <v>21</v>
      </c>
      <c r="EB82" s="195">
        <v>1.9</v>
      </c>
      <c r="EC82" s="195">
        <v>5.6</v>
      </c>
      <c r="ED82" s="195">
        <v>5</v>
      </c>
      <c r="EE82" s="195">
        <v>1.5</v>
      </c>
      <c r="EF82" s="195">
        <v>35</v>
      </c>
      <c r="EG82" s="195"/>
      <c r="EH82" s="195">
        <v>17.2</v>
      </c>
      <c r="EI82" s="195">
        <v>1</v>
      </c>
      <c r="EJ82" s="195">
        <v>3.5</v>
      </c>
      <c r="EK82" s="195">
        <v>21.7</v>
      </c>
      <c r="EL82" s="195">
        <v>1</v>
      </c>
      <c r="EM82" s="195">
        <v>4</v>
      </c>
      <c r="EN82" s="195">
        <v>5</v>
      </c>
      <c r="EO82" s="195">
        <v>136.79999999999998</v>
      </c>
      <c r="EP82" s="195">
        <v>1.4</v>
      </c>
      <c r="EQ82" s="195">
        <v>3.7</v>
      </c>
      <c r="ER82" s="195">
        <v>0.9</v>
      </c>
      <c r="ES82" s="195">
        <v>6</v>
      </c>
      <c r="ET82" s="195">
        <v>17.399999999999999</v>
      </c>
      <c r="EU82" s="195">
        <v>6</v>
      </c>
      <c r="EV82" s="195">
        <v>6.3</v>
      </c>
      <c r="EW82" s="195">
        <v>11.9</v>
      </c>
      <c r="EX82" s="195">
        <v>0.5</v>
      </c>
      <c r="EY82" s="195">
        <v>42.1</v>
      </c>
      <c r="EZ82" s="195"/>
      <c r="FA82" s="195">
        <v>3.2</v>
      </c>
      <c r="FB82" s="195">
        <v>4.8</v>
      </c>
      <c r="FC82" s="195">
        <v>7.5</v>
      </c>
      <c r="FD82" s="195">
        <v>4.2</v>
      </c>
      <c r="FE82" s="195">
        <v>19.7</v>
      </c>
      <c r="FF82" s="195">
        <v>10.3</v>
      </c>
      <c r="FG82" s="195">
        <v>7.7</v>
      </c>
      <c r="FH82" s="195">
        <v>6.9</v>
      </c>
      <c r="FI82" s="195">
        <v>10.7</v>
      </c>
      <c r="FJ82" s="195">
        <v>35.6</v>
      </c>
      <c r="FK82" s="195">
        <v>0.7</v>
      </c>
      <c r="FL82" s="195">
        <v>5</v>
      </c>
      <c r="FM82" s="195">
        <v>1.9</v>
      </c>
      <c r="FN82" s="195">
        <v>4.3</v>
      </c>
      <c r="FO82" s="195">
        <v>11.899999999999999</v>
      </c>
      <c r="FP82" s="195">
        <v>115.30000000000003</v>
      </c>
      <c r="FQ82" s="195">
        <v>5.4</v>
      </c>
      <c r="FR82" s="195">
        <v>5.4</v>
      </c>
      <c r="FS82" s="195">
        <v>0.5</v>
      </c>
      <c r="FT82" s="195">
        <v>15.1</v>
      </c>
      <c r="FU82" s="195">
        <v>3.5</v>
      </c>
      <c r="FV82" s="195">
        <v>10.6</v>
      </c>
      <c r="FW82" s="195">
        <v>0.5</v>
      </c>
      <c r="FX82" s="195">
        <v>30.2</v>
      </c>
      <c r="FY82" s="195">
        <v>5.7</v>
      </c>
      <c r="FZ82" s="195">
        <v>5</v>
      </c>
      <c r="GA82" s="195">
        <v>11.7</v>
      </c>
      <c r="GB82" s="195">
        <v>3</v>
      </c>
      <c r="GC82" s="195"/>
      <c r="GD82" s="195">
        <v>25.4</v>
      </c>
      <c r="GE82" s="195">
        <v>5.7</v>
      </c>
      <c r="GF82" s="195">
        <v>7</v>
      </c>
      <c r="GG82" s="195">
        <v>0.3</v>
      </c>
      <c r="GH82" s="195">
        <v>1.2</v>
      </c>
      <c r="GI82" s="195">
        <v>4.7</v>
      </c>
      <c r="GJ82" s="195">
        <v>18.899999999999999</v>
      </c>
      <c r="GK82" s="195"/>
      <c r="GL82" s="195">
        <v>2</v>
      </c>
      <c r="GM82" s="195">
        <v>2.5</v>
      </c>
      <c r="GN82" s="195">
        <v>8</v>
      </c>
      <c r="GO82" s="195">
        <v>0.7</v>
      </c>
      <c r="GP82" s="195">
        <v>13.2</v>
      </c>
      <c r="GQ82" s="195">
        <v>93.100000000000009</v>
      </c>
      <c r="GR82" s="195">
        <v>3.7</v>
      </c>
      <c r="GS82" s="195">
        <v>16.399999999999999</v>
      </c>
      <c r="GT82" s="195">
        <v>4.5</v>
      </c>
      <c r="GU82" s="195">
        <v>0.9</v>
      </c>
      <c r="GV82" s="195">
        <v>3.6</v>
      </c>
      <c r="GW82" s="195">
        <v>29.099999999999998</v>
      </c>
      <c r="GX82" s="195">
        <v>0.5</v>
      </c>
      <c r="GY82" s="195">
        <v>5.6</v>
      </c>
      <c r="GZ82" s="195">
        <v>4.5999999999999996</v>
      </c>
      <c r="HA82" s="195">
        <v>2.4</v>
      </c>
      <c r="HB82" s="195">
        <v>4</v>
      </c>
      <c r="HC82" s="195">
        <v>17.100000000000001</v>
      </c>
      <c r="HD82" s="195">
        <v>11.2</v>
      </c>
      <c r="HE82" s="195">
        <v>0.5</v>
      </c>
      <c r="HF82" s="195">
        <v>6.5</v>
      </c>
      <c r="HG82" s="195">
        <v>8.4</v>
      </c>
      <c r="HH82" s="195">
        <v>3.1</v>
      </c>
      <c r="HI82" s="195">
        <v>29.700000000000003</v>
      </c>
      <c r="HJ82" s="195">
        <v>1</v>
      </c>
      <c r="HK82" s="195"/>
      <c r="HL82" s="195">
        <v>3.5</v>
      </c>
      <c r="HM82" s="195">
        <v>10.199999999999999</v>
      </c>
      <c r="HN82" s="195">
        <v>5.7</v>
      </c>
      <c r="HO82" s="195">
        <v>20.399999999999999</v>
      </c>
      <c r="HP82" s="195">
        <v>4</v>
      </c>
      <c r="HQ82" s="195">
        <v>0.4</v>
      </c>
      <c r="HR82" s="195">
        <v>1</v>
      </c>
      <c r="HS82" s="195">
        <v>5.4</v>
      </c>
      <c r="HT82" s="195">
        <v>101.7</v>
      </c>
      <c r="HU82" s="195">
        <v>1.7</v>
      </c>
      <c r="HV82" s="195">
        <v>0.7</v>
      </c>
      <c r="HW82" s="195">
        <v>2.4</v>
      </c>
      <c r="HX82" s="195">
        <v>1</v>
      </c>
      <c r="HY82" s="195">
        <v>7.1</v>
      </c>
      <c r="HZ82" s="195">
        <v>11.2</v>
      </c>
      <c r="IA82" s="195">
        <v>0.6</v>
      </c>
      <c r="IB82" s="195">
        <v>9.8000000000000007</v>
      </c>
      <c r="IC82" s="195">
        <v>29.7</v>
      </c>
      <c r="ID82" s="195">
        <v>3.62</v>
      </c>
      <c r="IE82" s="195">
        <v>4</v>
      </c>
      <c r="IF82" s="195">
        <v>5.2</v>
      </c>
      <c r="IG82" s="195"/>
      <c r="IH82" s="195">
        <v>7.9</v>
      </c>
      <c r="II82" s="195">
        <v>20.72</v>
      </c>
      <c r="IJ82" s="195">
        <v>2.12</v>
      </c>
      <c r="IK82" s="195">
        <v>4.7</v>
      </c>
      <c r="IL82" s="195">
        <v>3.9</v>
      </c>
      <c r="IM82" s="195">
        <v>5.5</v>
      </c>
      <c r="IN82" s="195"/>
      <c r="IO82" s="195">
        <v>16.22</v>
      </c>
      <c r="IP82" s="195">
        <v>3.7</v>
      </c>
      <c r="IQ82" s="195">
        <v>2.2000000000000002</v>
      </c>
      <c r="IR82" s="195">
        <v>5.0999999999999996</v>
      </c>
      <c r="IS82" s="195">
        <v>6.8</v>
      </c>
      <c r="IT82" s="195">
        <v>1.8</v>
      </c>
      <c r="IU82" s="195">
        <v>19.600000000000001</v>
      </c>
      <c r="IV82" s="195">
        <v>88.639999999999986</v>
      </c>
      <c r="IW82" s="195">
        <v>2.7</v>
      </c>
      <c r="IX82" s="195">
        <v>1.5</v>
      </c>
      <c r="IY82" s="195">
        <v>4.9000000000000004</v>
      </c>
      <c r="IZ82" s="195">
        <v>8.1999999999999993</v>
      </c>
      <c r="JA82" s="195">
        <v>3</v>
      </c>
      <c r="JB82" s="195">
        <v>20.3</v>
      </c>
      <c r="JC82" s="195">
        <v>1.5</v>
      </c>
      <c r="JD82" s="195">
        <v>10.8</v>
      </c>
      <c r="JE82" s="195"/>
      <c r="JF82" s="195">
        <v>3.7</v>
      </c>
      <c r="JG82" s="195">
        <v>2.6</v>
      </c>
      <c r="JH82" s="195">
        <v>18.600000000000001</v>
      </c>
      <c r="JI82" s="195">
        <v>9.6</v>
      </c>
      <c r="JJ82" s="195">
        <v>0.5</v>
      </c>
      <c r="JK82" s="195">
        <v>3.4</v>
      </c>
      <c r="JL82" s="195"/>
      <c r="JM82" s="195">
        <v>3.4</v>
      </c>
      <c r="JN82" s="195">
        <v>16.899999999999999</v>
      </c>
      <c r="JO82" s="195">
        <v>2.7</v>
      </c>
      <c r="JP82" s="195"/>
      <c r="JQ82" s="195">
        <v>1.5</v>
      </c>
      <c r="JR82" s="195">
        <v>1.5</v>
      </c>
      <c r="JS82" s="195">
        <v>2</v>
      </c>
      <c r="JT82" s="195">
        <v>7.7</v>
      </c>
      <c r="JU82" s="195">
        <v>8.5</v>
      </c>
      <c r="JV82" s="195">
        <v>8.5</v>
      </c>
      <c r="JW82" s="195">
        <v>72</v>
      </c>
      <c r="JX82" s="195">
        <v>3.6</v>
      </c>
      <c r="JY82" s="195">
        <v>6.2</v>
      </c>
      <c r="JZ82" s="195">
        <v>9.5</v>
      </c>
      <c r="KA82" s="195">
        <v>19.3</v>
      </c>
      <c r="KB82" s="195">
        <v>4.5999999999999996</v>
      </c>
      <c r="KC82" s="195"/>
      <c r="KD82" s="195">
        <v>13.1</v>
      </c>
      <c r="KE82" s="195">
        <v>0.8</v>
      </c>
      <c r="KF82" s="195">
        <v>4</v>
      </c>
      <c r="KG82" s="195">
        <v>22.5</v>
      </c>
      <c r="KH82" s="195">
        <v>6.9</v>
      </c>
      <c r="KI82" s="195">
        <v>1.5</v>
      </c>
      <c r="KJ82" s="195">
        <v>5.5</v>
      </c>
      <c r="KK82" s="195">
        <v>3.7</v>
      </c>
      <c r="KL82" s="195">
        <v>2</v>
      </c>
      <c r="KM82" s="195">
        <v>19.600000000000001</v>
      </c>
      <c r="KN82" s="195">
        <v>6.4</v>
      </c>
      <c r="KO82" s="195">
        <v>1.7</v>
      </c>
      <c r="KP82" s="195">
        <v>0.5</v>
      </c>
      <c r="KQ82" s="195">
        <v>7.6</v>
      </c>
      <c r="KR82" s="195">
        <v>1.6</v>
      </c>
      <c r="KS82" s="195">
        <v>17.8</v>
      </c>
      <c r="KT82" s="195">
        <v>8.1</v>
      </c>
      <c r="KU82" s="195">
        <v>6</v>
      </c>
      <c r="KV82" s="195">
        <v>4.8</v>
      </c>
      <c r="KW82" s="195">
        <v>18.899999999999999</v>
      </c>
      <c r="KX82" s="195">
        <v>98.1</v>
      </c>
      <c r="KY82" s="195">
        <v>0.7</v>
      </c>
      <c r="KZ82" s="195">
        <v>2.7</v>
      </c>
      <c r="LA82" s="195">
        <v>3.4000000000000004</v>
      </c>
      <c r="LB82" s="195">
        <v>1.5</v>
      </c>
      <c r="LC82" s="195">
        <v>9.4</v>
      </c>
      <c r="LD82" s="195">
        <v>3.3</v>
      </c>
      <c r="LE82" s="195">
        <v>11.9</v>
      </c>
      <c r="LF82" s="195">
        <v>6.6</v>
      </c>
      <c r="LG82" s="195">
        <v>32.699999999999996</v>
      </c>
      <c r="LH82" s="195">
        <v>8</v>
      </c>
      <c r="LI82" s="195">
        <v>9.3000000000000007</v>
      </c>
      <c r="LJ82" s="195">
        <v>5.5</v>
      </c>
      <c r="LK82" s="195">
        <v>0.9</v>
      </c>
      <c r="LL82" s="195">
        <v>6.3</v>
      </c>
      <c r="LM82" s="195">
        <v>30.000000000000004</v>
      </c>
      <c r="LN82" s="195">
        <v>2.6</v>
      </c>
      <c r="LO82" s="195">
        <v>1</v>
      </c>
      <c r="LP82" s="195">
        <v>8.1</v>
      </c>
      <c r="LQ82" s="195">
        <v>21.22</v>
      </c>
      <c r="LR82" s="195">
        <v>2.5</v>
      </c>
      <c r="LS82" s="195">
        <v>35.42</v>
      </c>
      <c r="LT82" s="195">
        <v>0.9</v>
      </c>
      <c r="LU82" s="195">
        <v>5</v>
      </c>
      <c r="LV82" s="195"/>
      <c r="LW82" s="195"/>
      <c r="LX82" s="195"/>
      <c r="LY82" s="195">
        <v>5.9</v>
      </c>
      <c r="LZ82" s="195">
        <v>107.41999999999999</v>
      </c>
      <c r="MA82" s="195">
        <v>1408.7100000000005</v>
      </c>
      <c r="MB82" s="195">
        <v>18.600000000000001</v>
      </c>
      <c r="MC82" s="195">
        <v>7.3</v>
      </c>
      <c r="MD82" s="195">
        <v>0.7</v>
      </c>
      <c r="ME82" s="195">
        <v>11.9</v>
      </c>
      <c r="MF82" s="195">
        <v>38.5</v>
      </c>
      <c r="MG82" s="195">
        <v>4.7</v>
      </c>
      <c r="MH82" s="195">
        <v>5.3</v>
      </c>
      <c r="MI82" s="195">
        <v>0.7</v>
      </c>
      <c r="MJ82" s="195">
        <v>8.1999999999999993</v>
      </c>
      <c r="MK82" s="195">
        <v>12.2</v>
      </c>
      <c r="ML82" s="195">
        <v>31.099999999999998</v>
      </c>
      <c r="MM82" s="195">
        <v>5.0999999999999996</v>
      </c>
      <c r="MN82" s="195">
        <v>3.1</v>
      </c>
      <c r="MO82" s="202">
        <v>1.4</v>
      </c>
      <c r="MP82" s="202">
        <v>11.42</v>
      </c>
      <c r="MQ82" s="202">
        <v>4.3</v>
      </c>
      <c r="MR82" s="202">
        <v>25.320000000000004</v>
      </c>
      <c r="MS82" s="202">
        <v>8.1</v>
      </c>
      <c r="MT82" s="202">
        <v>7</v>
      </c>
      <c r="MU82" s="202">
        <v>4</v>
      </c>
      <c r="MV82" s="202">
        <v>11</v>
      </c>
      <c r="MW82" s="202">
        <v>30.1</v>
      </c>
      <c r="MX82" s="202">
        <v>12.7</v>
      </c>
      <c r="MY82" s="202">
        <v>2.6</v>
      </c>
      <c r="MZ82" s="202">
        <v>15.299999999999999</v>
      </c>
      <c r="NA82" s="195">
        <v>140.32</v>
      </c>
      <c r="NB82" s="195">
        <v>1.5</v>
      </c>
      <c r="NC82" s="195">
        <v>13.5</v>
      </c>
      <c r="ND82" s="195">
        <v>3.3</v>
      </c>
      <c r="NE82" s="195">
        <v>18.3</v>
      </c>
      <c r="NF82" s="195">
        <v>9</v>
      </c>
      <c r="NG82" s="195">
        <v>9.8000000000000007</v>
      </c>
      <c r="NH82" s="195">
        <v>0.55000000000000004</v>
      </c>
      <c r="NI82" s="195">
        <v>3.8</v>
      </c>
      <c r="NJ82" s="195">
        <v>0.5</v>
      </c>
      <c r="NK82" s="195">
        <v>23.650000000000002</v>
      </c>
      <c r="NL82" s="195">
        <v>5.8</v>
      </c>
      <c r="NM82" s="195">
        <v>13</v>
      </c>
      <c r="NN82" s="195">
        <v>2.2999999999999998</v>
      </c>
      <c r="NO82" s="195">
        <v>2.6</v>
      </c>
      <c r="NP82" s="195">
        <v>8</v>
      </c>
      <c r="NQ82" s="195">
        <v>31.700000000000003</v>
      </c>
      <c r="NR82" s="195">
        <v>1.1000000000000001</v>
      </c>
      <c r="NS82" s="195">
        <v>6.9</v>
      </c>
      <c r="NT82" s="195">
        <v>4</v>
      </c>
      <c r="NU82" s="195"/>
      <c r="NV82" s="195">
        <v>3.3</v>
      </c>
      <c r="NW82" s="195">
        <v>15.3</v>
      </c>
      <c r="NX82" s="195">
        <v>88.949999999999989</v>
      </c>
      <c r="NY82" s="195">
        <v>6.7</v>
      </c>
      <c r="NZ82" s="195">
        <v>4.8</v>
      </c>
      <c r="OA82" s="195">
        <v>2.72</v>
      </c>
      <c r="OB82" s="195">
        <v>14.22</v>
      </c>
      <c r="OC82" s="195">
        <v>3</v>
      </c>
      <c r="OD82" s="195">
        <v>3</v>
      </c>
      <c r="OE82" s="195">
        <v>6</v>
      </c>
      <c r="OF82" s="195">
        <v>7.5</v>
      </c>
      <c r="OG82" s="195">
        <v>0.12</v>
      </c>
      <c r="OH82" s="195">
        <v>19.62</v>
      </c>
      <c r="OI82" s="195">
        <v>0.2</v>
      </c>
      <c r="OJ82" s="195">
        <v>0.2</v>
      </c>
      <c r="OK82" s="195">
        <v>0.5</v>
      </c>
      <c r="OL82" s="195">
        <v>5.5</v>
      </c>
      <c r="OM82" s="195">
        <v>10.6</v>
      </c>
      <c r="ON82" s="195">
        <v>17</v>
      </c>
      <c r="OO82" s="195">
        <v>1.2</v>
      </c>
      <c r="OP82" s="195">
        <v>1.6</v>
      </c>
      <c r="OQ82" s="195">
        <v>7.5</v>
      </c>
      <c r="OR82" s="195">
        <v>1.6</v>
      </c>
      <c r="OS82" s="195">
        <v>1.5</v>
      </c>
      <c r="OT82" s="195">
        <v>13.399999999999999</v>
      </c>
      <c r="OU82" s="195">
        <v>0.8</v>
      </c>
      <c r="OV82" s="195">
        <v>9.9</v>
      </c>
      <c r="OW82" s="195">
        <v>0.8</v>
      </c>
      <c r="OX82" s="195">
        <v>2</v>
      </c>
      <c r="OY82" s="195">
        <v>1.8</v>
      </c>
      <c r="OZ82" s="195">
        <v>15.300000000000002</v>
      </c>
      <c r="PA82" s="195">
        <v>79.539999999999992</v>
      </c>
      <c r="PB82" s="195">
        <v>5</v>
      </c>
      <c r="PC82" s="195">
        <v>5.7</v>
      </c>
      <c r="PD82" s="195">
        <v>2.4</v>
      </c>
      <c r="PE82" s="195">
        <v>2.8</v>
      </c>
      <c r="PF82" s="195">
        <v>3.9</v>
      </c>
      <c r="PG82" s="195">
        <v>19.8</v>
      </c>
      <c r="PH82" s="195">
        <v>4.3</v>
      </c>
      <c r="PI82" s="195">
        <v>5.4</v>
      </c>
      <c r="PJ82" s="195">
        <v>7.5</v>
      </c>
      <c r="PK82" s="195">
        <v>5</v>
      </c>
      <c r="PL82" s="195">
        <v>22.200000000000003</v>
      </c>
      <c r="PM82" s="195">
        <v>1</v>
      </c>
      <c r="PN82" s="195">
        <v>6.8</v>
      </c>
      <c r="PO82" s="195">
        <v>3</v>
      </c>
      <c r="PP82" s="195">
        <v>6</v>
      </c>
      <c r="PQ82" s="195">
        <v>1</v>
      </c>
      <c r="PR82" s="195">
        <v>17.8</v>
      </c>
      <c r="PS82" s="195">
        <v>7.1</v>
      </c>
      <c r="PT82" s="195">
        <v>7.3</v>
      </c>
      <c r="PU82" s="195">
        <v>4</v>
      </c>
      <c r="PV82" s="195">
        <v>4</v>
      </c>
      <c r="PW82" s="195">
        <v>3.7</v>
      </c>
      <c r="PX82" s="195">
        <v>26.1</v>
      </c>
      <c r="PY82" s="195">
        <v>85.9</v>
      </c>
      <c r="PZ82" s="195">
        <v>4.9000000000000004</v>
      </c>
      <c r="QA82" s="195">
        <v>4</v>
      </c>
      <c r="QB82" s="195">
        <v>11.6</v>
      </c>
      <c r="QC82" s="195">
        <v>7.2</v>
      </c>
      <c r="QD82" s="195">
        <v>27.700000000000003</v>
      </c>
      <c r="QE82" s="195">
        <v>2.5</v>
      </c>
      <c r="QF82" s="195">
        <v>3.6</v>
      </c>
      <c r="QG82" s="195">
        <v>2</v>
      </c>
      <c r="QH82" s="195">
        <v>4.5</v>
      </c>
      <c r="QI82" s="195">
        <v>6.6</v>
      </c>
      <c r="QJ82" s="195">
        <v>19.2</v>
      </c>
      <c r="QK82" s="195">
        <v>4</v>
      </c>
      <c r="QL82" s="195">
        <v>1.9</v>
      </c>
      <c r="QM82" s="195">
        <v>2</v>
      </c>
      <c r="QN82" s="195">
        <v>3</v>
      </c>
      <c r="QO82" s="195">
        <v>1.3</v>
      </c>
      <c r="QP82" s="195">
        <v>12.200000000000001</v>
      </c>
      <c r="QQ82" s="195">
        <v>1.6</v>
      </c>
      <c r="QR82" s="195">
        <v>3.8</v>
      </c>
      <c r="QS82" s="195">
        <v>3.9</v>
      </c>
      <c r="QT82" s="195">
        <v>5.6</v>
      </c>
      <c r="QU82" s="195">
        <v>2.9</v>
      </c>
      <c r="QV82" s="195">
        <v>17.799999999999997</v>
      </c>
      <c r="QW82" s="195">
        <v>0.7</v>
      </c>
      <c r="QX82" s="195">
        <v>7</v>
      </c>
      <c r="QY82" s="195">
        <v>2</v>
      </c>
      <c r="QZ82" s="195">
        <v>9.6999999999999993</v>
      </c>
      <c r="RA82" s="195">
        <v>86.600000000000009</v>
      </c>
      <c r="RB82" s="195">
        <v>3.3</v>
      </c>
      <c r="RC82" s="195">
        <v>3</v>
      </c>
      <c r="RD82" s="195">
        <v>6.3</v>
      </c>
      <c r="RE82" s="195">
        <v>4.4000000000000004</v>
      </c>
      <c r="RF82" s="195">
        <v>2.6</v>
      </c>
      <c r="RG82" s="195">
        <v>10.3</v>
      </c>
      <c r="RH82" s="195">
        <v>2.2999999999999998</v>
      </c>
      <c r="RI82" s="195">
        <v>5.7</v>
      </c>
      <c r="RJ82" s="195">
        <v>25.300000000000004</v>
      </c>
      <c r="RK82" s="195">
        <v>4</v>
      </c>
      <c r="RL82" s="195">
        <v>9.4</v>
      </c>
      <c r="RM82" s="195">
        <v>3.3</v>
      </c>
      <c r="RN82" s="195">
        <v>2.5</v>
      </c>
      <c r="RO82" s="195">
        <v>19.2</v>
      </c>
      <c r="RP82" s="195">
        <v>6.5</v>
      </c>
      <c r="RQ82" s="195">
        <v>11.5</v>
      </c>
      <c r="RR82" s="195">
        <v>7</v>
      </c>
      <c r="RS82" s="195">
        <v>3</v>
      </c>
      <c r="RT82" s="195">
        <v>28</v>
      </c>
      <c r="RU82" s="195">
        <v>0.94</v>
      </c>
      <c r="RV82" s="195">
        <v>10</v>
      </c>
      <c r="RW82" s="195">
        <v>3</v>
      </c>
      <c r="RX82" s="195"/>
      <c r="RY82" s="195">
        <v>2</v>
      </c>
      <c r="RZ82" s="195">
        <v>15.94</v>
      </c>
      <c r="SA82" s="195">
        <v>94.739999999999981</v>
      </c>
      <c r="SB82" s="195">
        <v>1.3</v>
      </c>
      <c r="SC82" s="195">
        <v>0.5</v>
      </c>
      <c r="SD82" s="195">
        <v>3</v>
      </c>
      <c r="SE82" s="195">
        <v>5</v>
      </c>
      <c r="SF82" s="195"/>
      <c r="SG82" s="195">
        <v>9.8000000000000007</v>
      </c>
      <c r="SH82" s="195">
        <v>5.5</v>
      </c>
      <c r="SI82" s="195">
        <v>5</v>
      </c>
      <c r="SJ82" s="195">
        <v>6.5</v>
      </c>
      <c r="SK82" s="195"/>
      <c r="SL82" s="195">
        <v>2.8</v>
      </c>
      <c r="SM82" s="195">
        <v>19.8</v>
      </c>
      <c r="SN82" s="195">
        <v>13.5</v>
      </c>
      <c r="SO82" s="195">
        <v>4.8</v>
      </c>
      <c r="SP82" s="195">
        <v>2.7</v>
      </c>
      <c r="SQ82" s="195">
        <v>8</v>
      </c>
      <c r="SR82" s="196">
        <v>29</v>
      </c>
      <c r="SS82" s="195">
        <v>5.2</v>
      </c>
      <c r="ST82" s="195">
        <v>2</v>
      </c>
      <c r="SU82" s="195">
        <v>4.0999999999999996</v>
      </c>
      <c r="SV82" s="195">
        <v>2.7</v>
      </c>
      <c r="SW82" s="195">
        <v>2.4</v>
      </c>
      <c r="SX82" s="195">
        <v>16.399999999999999</v>
      </c>
      <c r="SY82" s="195">
        <v>3.3</v>
      </c>
      <c r="SZ82" s="195">
        <v>3.3</v>
      </c>
      <c r="TA82" s="195">
        <v>78.3</v>
      </c>
      <c r="TB82" s="195">
        <v>14.1</v>
      </c>
      <c r="TC82" s="195">
        <v>7</v>
      </c>
      <c r="TD82" s="195">
        <v>4.8</v>
      </c>
      <c r="TE82" s="195"/>
      <c r="TF82" s="195">
        <v>25.9</v>
      </c>
      <c r="TG82" s="195">
        <v>11.5</v>
      </c>
      <c r="TH82" s="195">
        <v>0.9</v>
      </c>
      <c r="TI82" s="195">
        <v>7.1</v>
      </c>
      <c r="TJ82" s="195"/>
      <c r="TK82" s="195">
        <f t="shared" si="269"/>
        <v>19.5</v>
      </c>
      <c r="TL82" s="202">
        <v>8.6999999999999993</v>
      </c>
      <c r="TM82" s="202">
        <v>2.8</v>
      </c>
      <c r="TN82" s="202">
        <v>7.8</v>
      </c>
      <c r="TO82" s="202">
        <v>6.7</v>
      </c>
      <c r="TP82" s="202">
        <v>1.1000000000000001</v>
      </c>
      <c r="TQ82" s="202">
        <v>27.1</v>
      </c>
      <c r="TR82" s="202">
        <v>9.5</v>
      </c>
      <c r="TS82" s="202">
        <v>3.4</v>
      </c>
      <c r="TT82" s="202">
        <v>3.5</v>
      </c>
      <c r="TU82" s="202">
        <v>1.8</v>
      </c>
      <c r="TV82" s="202">
        <v>0.4</v>
      </c>
      <c r="TW82" s="202">
        <v>18.599999999999998</v>
      </c>
      <c r="TX82" s="202">
        <v>3.3</v>
      </c>
      <c r="TY82" s="202">
        <v>5</v>
      </c>
      <c r="TZ82" s="202">
        <v>2.5</v>
      </c>
      <c r="UA82" s="202">
        <v>2.2999999999999998</v>
      </c>
      <c r="UB82" s="202">
        <v>13.100000000000001</v>
      </c>
      <c r="UC82" s="195">
        <v>104.20000000000002</v>
      </c>
      <c r="UD82" s="195">
        <v>17.5</v>
      </c>
      <c r="UE82" s="195">
        <v>17.5</v>
      </c>
      <c r="UF82" s="195">
        <v>1.085</v>
      </c>
      <c r="UG82" s="195">
        <v>8.6999999999999993</v>
      </c>
      <c r="UH82" s="195">
        <v>2.5</v>
      </c>
      <c r="UI82" s="195">
        <v>10.7</v>
      </c>
      <c r="UJ82" s="195">
        <v>1.6</v>
      </c>
      <c r="UK82" s="195">
        <v>24.585000000000001</v>
      </c>
      <c r="UL82" s="195">
        <v>6.22</v>
      </c>
      <c r="UM82" s="195">
        <v>1</v>
      </c>
      <c r="UN82" s="195">
        <v>9.3000000000000007</v>
      </c>
      <c r="UO82" s="195">
        <v>8</v>
      </c>
      <c r="UP82" s="195">
        <v>4.5</v>
      </c>
      <c r="UQ82" s="195">
        <v>29.02</v>
      </c>
      <c r="UR82" s="195"/>
      <c r="US82" s="195">
        <v>8.3000000000000007</v>
      </c>
      <c r="UT82" s="195">
        <v>11.2</v>
      </c>
      <c r="UU82" s="195">
        <v>1</v>
      </c>
      <c r="UV82" s="195">
        <v>6.4</v>
      </c>
      <c r="UW82" s="195">
        <f t="shared" si="287"/>
        <v>26.900000000000002</v>
      </c>
      <c r="UX82" s="195"/>
      <c r="UY82" s="195">
        <v>12.5</v>
      </c>
      <c r="UZ82" s="195">
        <v>7.1</v>
      </c>
      <c r="VA82" s="195">
        <v>4.4000000000000004</v>
      </c>
      <c r="VB82" s="195">
        <v>1</v>
      </c>
      <c r="VC82" s="195">
        <v>25</v>
      </c>
      <c r="VD82" s="195">
        <v>123.005</v>
      </c>
      <c r="VE82" s="195">
        <v>7.3</v>
      </c>
      <c r="VF82" s="195">
        <v>0.9</v>
      </c>
      <c r="VG82" s="195">
        <v>7</v>
      </c>
      <c r="VH82" s="195">
        <v>0.4</v>
      </c>
      <c r="VI82" s="195">
        <v>2.1</v>
      </c>
      <c r="VJ82" s="195">
        <v>17.7</v>
      </c>
      <c r="VK82" s="195">
        <v>9.1999999999999993</v>
      </c>
      <c r="VL82" s="195">
        <v>10.9</v>
      </c>
      <c r="VM82" s="195">
        <v>7.6</v>
      </c>
      <c r="VN82" s="195">
        <v>1.4</v>
      </c>
      <c r="VO82" s="195">
        <v>2.1</v>
      </c>
      <c r="VP82" s="195">
        <v>31.2</v>
      </c>
      <c r="VQ82" s="195">
        <v>6.5</v>
      </c>
      <c r="VR82" s="195">
        <v>2.5</v>
      </c>
      <c r="VS82" s="195">
        <v>2</v>
      </c>
      <c r="VT82" s="195">
        <v>0.5</v>
      </c>
      <c r="VU82" s="195"/>
      <c r="VV82" s="195">
        <v>11.5</v>
      </c>
      <c r="VW82" s="195">
        <v>4.3</v>
      </c>
      <c r="VX82" s="195">
        <v>3.3</v>
      </c>
      <c r="VY82" s="195">
        <v>0.5</v>
      </c>
      <c r="VZ82" s="195">
        <v>9</v>
      </c>
      <c r="WA82" s="195">
        <v>2.1</v>
      </c>
      <c r="WB82" s="195">
        <v>19.2</v>
      </c>
      <c r="WC82" s="195">
        <v>4.5999999999999996</v>
      </c>
      <c r="WD82" s="195">
        <v>2.5</v>
      </c>
      <c r="WE82" s="195">
        <v>7.1</v>
      </c>
      <c r="WF82" s="195">
        <v>86.699999999999989</v>
      </c>
      <c r="WG82" s="195">
        <v>5.3</v>
      </c>
      <c r="WH82" s="195">
        <v>2.9</v>
      </c>
      <c r="WI82" s="195">
        <v>8.1999999999999993</v>
      </c>
      <c r="WJ82" s="195">
        <v>4</v>
      </c>
      <c r="WK82" s="195">
        <v>3.8</v>
      </c>
      <c r="WL82" s="195">
        <v>3.5</v>
      </c>
      <c r="WM82" s="195">
        <v>2.8</v>
      </c>
      <c r="WN82" s="195">
        <v>2</v>
      </c>
      <c r="WO82" s="195">
        <v>16.100000000000001</v>
      </c>
      <c r="WP82" s="195">
        <v>2.9</v>
      </c>
      <c r="WQ82" s="195">
        <v>3</v>
      </c>
      <c r="WR82" s="195">
        <v>5.5</v>
      </c>
      <c r="WS82" s="195">
        <v>0.7</v>
      </c>
      <c r="WT82" s="195">
        <v>5.5</v>
      </c>
      <c r="WU82" s="195">
        <v>17.599999999999998</v>
      </c>
      <c r="WV82" s="195">
        <v>1.5</v>
      </c>
      <c r="WW82" s="195">
        <v>6.6</v>
      </c>
      <c r="WX82" s="195">
        <v>0.6</v>
      </c>
      <c r="WY82" s="195"/>
      <c r="WZ82" s="195">
        <v>5</v>
      </c>
      <c r="XA82" s="195">
        <v>13.7</v>
      </c>
      <c r="XB82" s="195">
        <v>3.4</v>
      </c>
      <c r="XC82" s="195">
        <v>5.0999999999999996</v>
      </c>
      <c r="XD82" s="195">
        <v>8.6</v>
      </c>
      <c r="XE82" s="195">
        <v>1</v>
      </c>
      <c r="XF82" s="195">
        <v>18.099999999999998</v>
      </c>
      <c r="XG82" s="195">
        <v>73.7</v>
      </c>
      <c r="XH82" s="195">
        <v>3.8</v>
      </c>
      <c r="XI82" s="195">
        <v>3.8</v>
      </c>
      <c r="XJ82" s="195">
        <v>8.1</v>
      </c>
      <c r="XK82" s="195">
        <v>5.4</v>
      </c>
      <c r="XL82" s="195">
        <v>9.6</v>
      </c>
      <c r="XM82" s="195">
        <v>2.2000000000000002</v>
      </c>
      <c r="XN82" s="195">
        <v>2.62</v>
      </c>
      <c r="XO82" s="195">
        <v>27.919999999999998</v>
      </c>
      <c r="XP82" s="195">
        <v>4.8</v>
      </c>
      <c r="XQ82" s="195">
        <v>7.2</v>
      </c>
      <c r="XR82" s="195">
        <v>6</v>
      </c>
      <c r="XS82" s="195">
        <v>5.5</v>
      </c>
      <c r="XT82" s="195">
        <v>0.5</v>
      </c>
      <c r="XU82" s="195">
        <v>24</v>
      </c>
      <c r="XV82" s="195">
        <v>7.4</v>
      </c>
      <c r="XW82" s="195">
        <v>5.5</v>
      </c>
      <c r="XX82" s="195">
        <v>9.5</v>
      </c>
      <c r="XY82" s="195">
        <v>7.2</v>
      </c>
      <c r="XZ82" s="195">
        <v>9.4</v>
      </c>
      <c r="YA82" s="195">
        <f t="shared" si="288"/>
        <v>39</v>
      </c>
      <c r="YB82" s="195">
        <v>15.1</v>
      </c>
      <c r="YC82" s="195">
        <v>4</v>
      </c>
      <c r="YD82" s="195">
        <v>6</v>
      </c>
      <c r="YE82" s="195">
        <v>8</v>
      </c>
      <c r="YF82" s="195">
        <f t="shared" si="289"/>
        <v>33.1</v>
      </c>
      <c r="YG82" s="195">
        <f t="shared" si="290"/>
        <v>127.82</v>
      </c>
      <c r="YH82" s="202">
        <f t="shared" si="291"/>
        <v>1169.7749999999999</v>
      </c>
      <c r="YI82" s="202">
        <v>5.6</v>
      </c>
      <c r="YJ82" s="202">
        <v>10</v>
      </c>
      <c r="YK82" s="202">
        <v>10</v>
      </c>
      <c r="YL82" s="202">
        <v>9.6</v>
      </c>
      <c r="YM82" s="202">
        <f t="shared" si="292"/>
        <v>35.200000000000003</v>
      </c>
      <c r="YN82" s="202">
        <v>11</v>
      </c>
      <c r="YO82" s="202">
        <v>5.6</v>
      </c>
      <c r="YP82" s="202">
        <v>8.6</v>
      </c>
      <c r="YQ82" s="202">
        <v>12.9</v>
      </c>
      <c r="YR82" s="202">
        <v>5.8</v>
      </c>
      <c r="YS82" s="202">
        <v>43.9</v>
      </c>
      <c r="YT82" s="202">
        <v>3</v>
      </c>
      <c r="YU82" s="202">
        <v>17</v>
      </c>
      <c r="YV82" s="202">
        <v>5.4</v>
      </c>
      <c r="YW82" s="202">
        <v>18</v>
      </c>
      <c r="YX82" s="202">
        <v>5.7</v>
      </c>
      <c r="YY82" s="202">
        <v>49.1</v>
      </c>
      <c r="YZ82" s="202">
        <v>11.3</v>
      </c>
      <c r="ZA82" s="202">
        <v>5.7</v>
      </c>
      <c r="ZB82" s="202">
        <v>11.8</v>
      </c>
      <c r="ZC82" s="202">
        <v>17.399999999999999</v>
      </c>
      <c r="ZD82" s="202">
        <v>46.2</v>
      </c>
      <c r="ZE82" s="202">
        <v>5.5</v>
      </c>
      <c r="ZF82" s="202">
        <v>4</v>
      </c>
      <c r="ZG82" s="202">
        <v>5.5</v>
      </c>
      <c r="ZH82" s="202">
        <v>15</v>
      </c>
      <c r="ZI82" s="202">
        <v>189.4</v>
      </c>
      <c r="ZJ82" s="202">
        <v>7.6</v>
      </c>
      <c r="ZK82" s="202">
        <v>3.5</v>
      </c>
      <c r="ZL82" s="202">
        <v>11.1</v>
      </c>
      <c r="ZM82" s="202">
        <v>11.8</v>
      </c>
      <c r="ZN82" s="202">
        <v>2.7</v>
      </c>
      <c r="ZO82" s="202">
        <v>2.2999999999999998</v>
      </c>
      <c r="ZP82" s="202">
        <v>24.5</v>
      </c>
      <c r="ZQ82" s="202">
        <v>6.1</v>
      </c>
      <c r="ZR82" s="202">
        <v>47.400000000000006</v>
      </c>
      <c r="ZS82" s="202">
        <v>7.5</v>
      </c>
      <c r="ZT82" s="202">
        <v>5.9</v>
      </c>
      <c r="ZU82" s="202">
        <v>8</v>
      </c>
      <c r="ZV82" s="202">
        <v>21.4</v>
      </c>
      <c r="ZW82" s="202">
        <v>0.5</v>
      </c>
      <c r="ZX82" s="202">
        <v>13.1</v>
      </c>
      <c r="ZY82" s="202"/>
      <c r="ZZ82" s="202">
        <v>9.4</v>
      </c>
      <c r="AAA82" s="202">
        <v>2.5</v>
      </c>
      <c r="AAB82" s="202">
        <v>25.5</v>
      </c>
      <c r="AAC82" s="202">
        <v>4.3</v>
      </c>
      <c r="AAD82" s="202">
        <v>0.5</v>
      </c>
      <c r="AAE82" s="202">
        <v>5</v>
      </c>
      <c r="AAF82" s="202">
        <v>9.8000000000000007</v>
      </c>
      <c r="AAG82" s="202">
        <v>115.19999999999999</v>
      </c>
      <c r="AAH82" s="202">
        <v>10.3</v>
      </c>
      <c r="AAI82" s="202">
        <v>3</v>
      </c>
      <c r="AAJ82" s="202">
        <v>13.3</v>
      </c>
      <c r="AAK82" s="202">
        <v>7.5</v>
      </c>
      <c r="AAL82" s="202">
        <v>5</v>
      </c>
      <c r="AAM82" s="202">
        <v>7.3</v>
      </c>
      <c r="AAN82" s="202">
        <v>5.6</v>
      </c>
      <c r="AAO82" s="202"/>
      <c r="AAP82" s="202">
        <v>25.4</v>
      </c>
      <c r="AAQ82" s="202">
        <v>2</v>
      </c>
      <c r="AAR82" s="202">
        <v>5.5</v>
      </c>
      <c r="AAS82" s="202">
        <v>0.3</v>
      </c>
      <c r="AAT82" s="202">
        <v>2.4</v>
      </c>
      <c r="AAU82" s="202">
        <v>2.5</v>
      </c>
      <c r="AAV82" s="202">
        <v>12.700000000000001</v>
      </c>
      <c r="AAW82" s="202">
        <v>1.8</v>
      </c>
      <c r="AAX82" s="202">
        <v>4</v>
      </c>
      <c r="AAY82" s="202"/>
      <c r="AAZ82" s="202">
        <v>4.0999999999999996</v>
      </c>
      <c r="ABA82" s="202">
        <v>0.4</v>
      </c>
      <c r="ABB82" s="202">
        <v>10.3</v>
      </c>
      <c r="ABC82" s="202">
        <v>9</v>
      </c>
      <c r="ABD82" s="202">
        <v>2.9</v>
      </c>
      <c r="ABE82" s="202"/>
      <c r="ABF82" s="202">
        <v>1</v>
      </c>
      <c r="ABG82" s="202">
        <v>12.9</v>
      </c>
      <c r="ABH82" s="202">
        <f t="shared" si="293"/>
        <v>269.8</v>
      </c>
      <c r="ABI82" s="202">
        <v>74.599999999999994</v>
      </c>
      <c r="ABJ82" s="202">
        <v>1</v>
      </c>
      <c r="ABK82" s="202">
        <v>0.3</v>
      </c>
      <c r="ABL82" s="202">
        <v>5.8</v>
      </c>
      <c r="ABM82" s="202">
        <v>2.25</v>
      </c>
      <c r="ABN82" s="202">
        <v>2.8</v>
      </c>
      <c r="ABO82" s="202">
        <v>12.15</v>
      </c>
      <c r="ABP82" s="202">
        <v>3.3</v>
      </c>
      <c r="ABQ82" s="202">
        <v>2.7</v>
      </c>
      <c r="ABR82" s="202">
        <v>5.6</v>
      </c>
      <c r="ABS82" s="202">
        <v>3.5</v>
      </c>
      <c r="ABT82" s="202">
        <v>5</v>
      </c>
      <c r="ABU82" s="202">
        <v>20.100000000000001</v>
      </c>
      <c r="ABV82" s="202">
        <v>4</v>
      </c>
      <c r="ABW82" s="202">
        <v>6.9</v>
      </c>
      <c r="ABX82" s="202">
        <v>0.3</v>
      </c>
      <c r="ABY82" s="202">
        <v>0.9</v>
      </c>
      <c r="ABZ82" s="202">
        <v>3.7</v>
      </c>
      <c r="ACA82" s="202">
        <v>15.8</v>
      </c>
      <c r="ACB82" s="202">
        <v>3</v>
      </c>
      <c r="ACC82" s="202">
        <v>4.4000000000000004</v>
      </c>
      <c r="ACD82" s="202">
        <v>4.3</v>
      </c>
      <c r="ACE82" s="202">
        <v>2</v>
      </c>
      <c r="ACF82" s="202"/>
      <c r="ACG82" s="202">
        <v>13.7</v>
      </c>
      <c r="ACH82" s="202">
        <v>4</v>
      </c>
      <c r="ACI82" s="202">
        <v>4</v>
      </c>
      <c r="ACJ82" s="202">
        <v>65.75</v>
      </c>
      <c r="ACK82" s="202">
        <v>1.4</v>
      </c>
      <c r="ACL82" s="202">
        <v>5.5</v>
      </c>
      <c r="ACM82" s="202">
        <v>4.2</v>
      </c>
      <c r="ACN82" s="202">
        <v>11.100000000000001</v>
      </c>
      <c r="ACO82" s="202">
        <v>7.5</v>
      </c>
      <c r="ACP82" s="202">
        <v>2.7</v>
      </c>
      <c r="ACQ82" s="202">
        <v>6</v>
      </c>
      <c r="ACR82" s="202">
        <v>2.9</v>
      </c>
      <c r="ACS82" s="202"/>
      <c r="ACT82" s="202">
        <v>19.100000000000001</v>
      </c>
      <c r="ACU82" s="202">
        <v>2.4</v>
      </c>
      <c r="ACV82" s="202">
        <v>4</v>
      </c>
      <c r="ACW82" s="202">
        <v>3</v>
      </c>
      <c r="ACX82" s="202">
        <v>3.6</v>
      </c>
      <c r="ACY82" s="202">
        <v>0.5</v>
      </c>
      <c r="ACZ82" s="202">
        <v>13.5</v>
      </c>
      <c r="ADA82" s="202">
        <v>2.8</v>
      </c>
      <c r="ADB82" s="202">
        <v>1.9</v>
      </c>
      <c r="ADC82" s="202">
        <v>2</v>
      </c>
      <c r="ADD82" s="202">
        <v>6</v>
      </c>
      <c r="ADE82" s="202">
        <v>4.0999999999999996</v>
      </c>
      <c r="ADF82" s="202">
        <v>16.8</v>
      </c>
      <c r="ADG82" s="202">
        <v>2.8</v>
      </c>
      <c r="ADH82" s="202">
        <v>5.7</v>
      </c>
      <c r="ADI82" s="202">
        <v>5.0999999999999996</v>
      </c>
      <c r="ADJ82" s="202">
        <v>13.6</v>
      </c>
      <c r="ADK82" s="202">
        <v>74.099999999999994</v>
      </c>
      <c r="ADL82" s="202">
        <v>4.5</v>
      </c>
      <c r="ADM82" s="202">
        <v>4.5</v>
      </c>
      <c r="ADN82" s="202">
        <v>12.4</v>
      </c>
      <c r="ADO82" s="202">
        <v>7.5</v>
      </c>
      <c r="ADP82" s="202">
        <v>0.8</v>
      </c>
      <c r="ADQ82" s="202">
        <v>2.5</v>
      </c>
      <c r="ADR82" s="202">
        <v>3.9</v>
      </c>
      <c r="ADS82" s="202">
        <v>27.099999999999998</v>
      </c>
      <c r="ADT82" s="202">
        <v>2.5</v>
      </c>
      <c r="ADU82" s="202">
        <v>9.3000000000000007</v>
      </c>
      <c r="ADV82" s="202">
        <v>1.5</v>
      </c>
      <c r="ADW82" s="202">
        <v>14.3</v>
      </c>
      <c r="ADX82" s="202"/>
      <c r="ADY82" s="202">
        <v>27.6</v>
      </c>
      <c r="ADZ82" s="202">
        <v>3.7</v>
      </c>
      <c r="AEA82" s="202">
        <v>12.8</v>
      </c>
      <c r="AEB82" s="202">
        <v>4</v>
      </c>
      <c r="AEC82" s="202"/>
      <c r="AED82" s="202">
        <v>20.5</v>
      </c>
      <c r="AEE82" s="202">
        <v>8.9</v>
      </c>
      <c r="AEF82" s="202">
        <v>2</v>
      </c>
      <c r="AEG82" s="202">
        <v>1.5</v>
      </c>
      <c r="AEH82" s="202"/>
      <c r="AEI82" s="202">
        <v>2.2000000000000002</v>
      </c>
      <c r="AEJ82" s="202">
        <v>14.600000000000001</v>
      </c>
      <c r="AEK82" s="202">
        <v>94.300000000000011</v>
      </c>
      <c r="AEL82" s="202">
        <v>4.8</v>
      </c>
      <c r="AEM82" s="202">
        <v>3.8</v>
      </c>
      <c r="AEN82" s="202">
        <v>0.9</v>
      </c>
      <c r="AEO82" s="202">
        <v>7.2</v>
      </c>
      <c r="AEP82" s="202">
        <v>4</v>
      </c>
      <c r="AEQ82" s="202">
        <v>20.7</v>
      </c>
      <c r="AER82" s="202">
        <v>6.1</v>
      </c>
      <c r="AES82" s="202">
        <v>6.3</v>
      </c>
      <c r="AET82" s="202">
        <v>4</v>
      </c>
      <c r="AEU82" s="202">
        <v>0.5</v>
      </c>
      <c r="AEV82" s="202">
        <v>2.6</v>
      </c>
      <c r="AEW82" s="202">
        <v>19.5</v>
      </c>
      <c r="AEX82" s="202">
        <v>3.3</v>
      </c>
      <c r="AEY82" s="202"/>
      <c r="AEZ82" s="202">
        <v>9.8000000000000007</v>
      </c>
      <c r="AFA82" s="202"/>
      <c r="AFB82" s="202">
        <v>13.100000000000001</v>
      </c>
      <c r="AFC82" s="202">
        <v>2</v>
      </c>
      <c r="AFD82" s="202">
        <v>3</v>
      </c>
      <c r="AFE82" s="202">
        <v>4.5999999999999996</v>
      </c>
      <c r="AFF82" s="202">
        <v>6.7</v>
      </c>
      <c r="AFG82" s="202">
        <v>4</v>
      </c>
      <c r="AFH82" s="202">
        <v>20.3</v>
      </c>
      <c r="AFI82" s="202">
        <v>6.8</v>
      </c>
      <c r="AFJ82" s="202">
        <v>5</v>
      </c>
      <c r="AFK82" s="202">
        <v>11.8</v>
      </c>
      <c r="AFL82" s="202">
        <v>85.4</v>
      </c>
      <c r="AFM82" s="202">
        <v>2.5</v>
      </c>
      <c r="AFN82" s="202">
        <v>3.75</v>
      </c>
      <c r="AFO82" s="202">
        <v>0.9</v>
      </c>
      <c r="AFP82" s="202">
        <v>7.15</v>
      </c>
      <c r="AFQ82" s="202">
        <v>0.8</v>
      </c>
      <c r="AFR82" s="202">
        <v>8.9</v>
      </c>
      <c r="AFS82" s="202">
        <v>2</v>
      </c>
      <c r="AFT82" s="202">
        <v>3.9</v>
      </c>
      <c r="AFU82" s="202">
        <v>15.600000000000001</v>
      </c>
      <c r="AFV82" s="202">
        <v>13</v>
      </c>
      <c r="AFW82" s="202">
        <v>3.3</v>
      </c>
      <c r="AFX82" s="202">
        <v>1.3</v>
      </c>
      <c r="AFY82" s="202">
        <v>3.1</v>
      </c>
      <c r="AFZ82" s="202">
        <v>0.9</v>
      </c>
      <c r="AGA82" s="202">
        <v>21.6</v>
      </c>
      <c r="AGB82" s="202">
        <v>6.7</v>
      </c>
      <c r="AGC82" s="202">
        <v>11.7</v>
      </c>
      <c r="AGD82" s="202"/>
      <c r="AGE82" s="202">
        <v>0.1</v>
      </c>
      <c r="AGF82" s="202">
        <v>10</v>
      </c>
      <c r="AGG82" s="202">
        <v>28.5</v>
      </c>
      <c r="AGH82" s="202">
        <v>4.7</v>
      </c>
      <c r="AGI82" s="202">
        <v>3.1</v>
      </c>
      <c r="AGJ82" s="202">
        <v>3.6</v>
      </c>
      <c r="AGK82" s="202">
        <v>1.3</v>
      </c>
      <c r="AGL82" s="202">
        <v>2.2999999999999998</v>
      </c>
      <c r="AGM82" s="202">
        <v>15.000000000000002</v>
      </c>
      <c r="AGN82" s="202">
        <v>87.85</v>
      </c>
      <c r="AGO82" s="202">
        <v>3.8</v>
      </c>
      <c r="AGP82" s="202">
        <v>4.5</v>
      </c>
      <c r="AGQ82" s="202">
        <v>8.6999999999999993</v>
      </c>
      <c r="AGR82" s="202">
        <v>6</v>
      </c>
      <c r="AGS82" s="202">
        <v>2.4</v>
      </c>
      <c r="AGT82" s="202">
        <v>25.4</v>
      </c>
      <c r="AGU82" s="202">
        <v>6.9</v>
      </c>
      <c r="AGV82" s="202">
        <v>10.3</v>
      </c>
      <c r="AGW82" s="202">
        <v>8.1999999999999993</v>
      </c>
      <c r="AGX82" s="202">
        <v>4.5</v>
      </c>
      <c r="AGY82" s="202">
        <v>4</v>
      </c>
      <c r="AGZ82" s="202">
        <v>33.9</v>
      </c>
      <c r="AHA82" s="202">
        <v>8</v>
      </c>
      <c r="AHB82" s="202">
        <v>7</v>
      </c>
      <c r="AHC82" s="202">
        <v>7.3</v>
      </c>
      <c r="AHD82" s="202">
        <v>6.6</v>
      </c>
      <c r="AHE82" s="202">
        <v>2</v>
      </c>
      <c r="AHF82" s="202">
        <v>30.9</v>
      </c>
      <c r="AHG82" s="202">
        <v>7.6</v>
      </c>
      <c r="AHH82" s="202">
        <v>3.3</v>
      </c>
      <c r="AHI82" s="202">
        <v>7</v>
      </c>
      <c r="AHJ82" s="202">
        <v>3.1</v>
      </c>
      <c r="AHK82" s="202">
        <v>9.1999999999999993</v>
      </c>
      <c r="AHL82" s="202">
        <v>30.200000000000003</v>
      </c>
      <c r="AHM82" s="202">
        <v>120.4</v>
      </c>
      <c r="AHN82" s="202">
        <v>4</v>
      </c>
      <c r="AHO82" s="202">
        <v>13.4</v>
      </c>
      <c r="AHP82" s="202">
        <v>7</v>
      </c>
      <c r="AHQ82" s="202">
        <v>11.9</v>
      </c>
      <c r="AHR82" s="202">
        <v>1.2</v>
      </c>
      <c r="AHS82" s="202">
        <v>37.5</v>
      </c>
      <c r="AHT82" s="202">
        <v>2</v>
      </c>
      <c r="AHU82" s="202">
        <v>18.899999999999999</v>
      </c>
      <c r="AHV82" s="202">
        <v>3.3</v>
      </c>
      <c r="AHW82" s="202">
        <v>2.5</v>
      </c>
      <c r="AHX82" s="202">
        <v>10.1</v>
      </c>
      <c r="AHY82" s="202">
        <v>36.799999999999997</v>
      </c>
      <c r="AHZ82" s="202">
        <v>9.6</v>
      </c>
      <c r="AIA82" s="202">
        <v>10.5</v>
      </c>
      <c r="AIB82" s="202">
        <v>3.5</v>
      </c>
      <c r="AIC82" s="202">
        <v>11.2</v>
      </c>
      <c r="AID82" s="202">
        <v>10.5</v>
      </c>
      <c r="AIE82" s="202">
        <v>45.300000000000004</v>
      </c>
      <c r="AIF82" s="202">
        <v>11.1</v>
      </c>
      <c r="AIG82" s="202">
        <v>3</v>
      </c>
      <c r="AIH82" s="202">
        <v>5.3</v>
      </c>
      <c r="AII82" s="202">
        <v>4.3</v>
      </c>
      <c r="AIJ82" s="202">
        <v>2.8</v>
      </c>
      <c r="AIK82" s="202">
        <v>26.5</v>
      </c>
      <c r="AIL82" s="202">
        <v>12.7</v>
      </c>
      <c r="AIM82" s="202">
        <v>10</v>
      </c>
      <c r="AIN82" s="202">
        <v>6.8</v>
      </c>
      <c r="AIO82" s="202">
        <v>29.5</v>
      </c>
      <c r="AIP82" s="202">
        <v>175.59999999999997</v>
      </c>
      <c r="AIQ82" s="202">
        <v>3.2</v>
      </c>
      <c r="AIR82" s="202">
        <v>3.2</v>
      </c>
      <c r="AIS82" s="202">
        <v>23.8</v>
      </c>
      <c r="AIT82" s="202">
        <v>10.8</v>
      </c>
      <c r="AIU82" s="202">
        <v>11.6</v>
      </c>
      <c r="AIV82" s="202">
        <v>11.8</v>
      </c>
      <c r="AIW82" s="202">
        <v>23.4</v>
      </c>
      <c r="AIX82" s="202">
        <v>81.400000000000006</v>
      </c>
      <c r="AIY82" s="202">
        <v>27.8</v>
      </c>
      <c r="AIZ82" s="202">
        <v>10.8</v>
      </c>
      <c r="AJA82" s="202">
        <v>16.399999999999999</v>
      </c>
      <c r="AJB82" s="202">
        <v>10.1</v>
      </c>
      <c r="AJC82" s="202">
        <v>17.3</v>
      </c>
      <c r="AJD82" s="202">
        <v>82.399999999999991</v>
      </c>
      <c r="AJE82" s="202">
        <v>34</v>
      </c>
      <c r="AJF82" s="202">
        <v>3.7</v>
      </c>
      <c r="AJG82" s="202">
        <v>15.4</v>
      </c>
      <c r="AJH82" s="202">
        <v>11.5</v>
      </c>
      <c r="AJI82" s="202">
        <v>19.8</v>
      </c>
      <c r="AJJ82" s="202">
        <v>84.399999999999991</v>
      </c>
      <c r="AJK82" s="202">
        <v>11.6</v>
      </c>
      <c r="AJL82" s="202">
        <v>14.9</v>
      </c>
      <c r="AJM82" s="202">
        <v>13.7</v>
      </c>
      <c r="AJN82" s="202">
        <v>3.4</v>
      </c>
      <c r="AJO82" s="202">
        <v>11.2</v>
      </c>
      <c r="AJP82" s="202">
        <v>54.8</v>
      </c>
      <c r="AJQ82" s="202">
        <v>306.20000000000005</v>
      </c>
      <c r="AJR82" s="202">
        <v>12.1</v>
      </c>
      <c r="AJS82" s="202">
        <v>9</v>
      </c>
      <c r="AJT82" s="202">
        <v>6.5</v>
      </c>
      <c r="AJU82" s="202">
        <v>5.0999999999999996</v>
      </c>
      <c r="AJV82" s="202">
        <v>23.8</v>
      </c>
      <c r="AJW82" s="202">
        <v>56.500000000000007</v>
      </c>
      <c r="AJX82" s="202">
        <v>12.2</v>
      </c>
      <c r="AJY82" s="202">
        <v>13.8</v>
      </c>
      <c r="AJZ82" s="202">
        <v>17.2</v>
      </c>
      <c r="AKA82" s="202">
        <v>9.3000000000000007</v>
      </c>
      <c r="AKB82" s="202">
        <v>17.399999999999999</v>
      </c>
      <c r="AKC82" s="202">
        <v>69.899999999999991</v>
      </c>
      <c r="AKD82" s="202">
        <v>8</v>
      </c>
      <c r="AKE82" s="202">
        <v>13.8</v>
      </c>
      <c r="AKF82" s="202">
        <v>18.7</v>
      </c>
      <c r="AKG82" s="202">
        <v>13</v>
      </c>
      <c r="AKH82" s="202">
        <v>20.8</v>
      </c>
      <c r="AKI82" s="202">
        <v>74.3</v>
      </c>
      <c r="AKJ82" s="202">
        <v>21.9</v>
      </c>
      <c r="AKK82" s="202">
        <v>3</v>
      </c>
      <c r="AKL82" s="202">
        <v>10.8</v>
      </c>
      <c r="AKM82" s="202">
        <v>5.6</v>
      </c>
      <c r="AKN82" s="202">
        <v>41.3</v>
      </c>
      <c r="AKO82" s="202">
        <v>6</v>
      </c>
      <c r="AKP82" s="202">
        <v>6</v>
      </c>
      <c r="AKQ82" s="202">
        <v>248</v>
      </c>
      <c r="AKR82" s="202">
        <v>1636.7999999999995</v>
      </c>
      <c r="AKS82" s="202">
        <v>18.600000000000001</v>
      </c>
      <c r="AKT82" s="202">
        <v>17.3</v>
      </c>
      <c r="AKU82" s="202">
        <v>9.6</v>
      </c>
      <c r="AKV82" s="202">
        <v>45.5</v>
      </c>
      <c r="AKW82" s="202">
        <v>5.3</v>
      </c>
      <c r="AKX82" s="202">
        <v>26.1</v>
      </c>
      <c r="AKY82" s="202">
        <v>6</v>
      </c>
      <c r="AKZ82" s="202">
        <v>18.7</v>
      </c>
      <c r="ALA82" s="202">
        <v>17</v>
      </c>
      <c r="ALB82" s="202">
        <v>73.099999999999994</v>
      </c>
      <c r="ALC82" s="202">
        <v>9.8000000000000007</v>
      </c>
      <c r="ALD82" s="202">
        <v>9.6</v>
      </c>
      <c r="ALE82" s="202">
        <v>12.2</v>
      </c>
      <c r="ALF82" s="202">
        <v>14.8</v>
      </c>
      <c r="ALG82" s="202">
        <v>14.9</v>
      </c>
      <c r="ALH82" s="202">
        <v>61.300000000000011</v>
      </c>
      <c r="ALI82" s="202">
        <v>11.3</v>
      </c>
      <c r="ALJ82" s="202">
        <v>10.6</v>
      </c>
      <c r="ALK82" s="202">
        <v>12.7</v>
      </c>
      <c r="ALL82" s="202">
        <v>10.8</v>
      </c>
      <c r="ALM82" s="202">
        <v>45.400000000000006</v>
      </c>
      <c r="ALN82" s="202">
        <v>14</v>
      </c>
      <c r="ALO82" s="202">
        <v>20.100000000000001</v>
      </c>
      <c r="ALP82" s="202">
        <v>11.8</v>
      </c>
      <c r="ALQ82" s="202">
        <v>1.6</v>
      </c>
      <c r="ALR82" s="202">
        <v>47.5</v>
      </c>
      <c r="ALS82" s="202">
        <v>272.8</v>
      </c>
      <c r="ALT82" s="202">
        <v>16.100000000000001</v>
      </c>
      <c r="ALU82" s="202">
        <v>16.100000000000001</v>
      </c>
      <c r="ALV82" s="202">
        <v>22.6</v>
      </c>
      <c r="ALW82" s="202">
        <v>14.8</v>
      </c>
      <c r="ALX82" s="202">
        <v>9.1999999999999993</v>
      </c>
      <c r="ALY82" s="202">
        <v>6</v>
      </c>
      <c r="ALZ82" s="202">
        <v>11.5</v>
      </c>
      <c r="AMA82" s="202">
        <v>64.099999999999994</v>
      </c>
      <c r="AMB82" s="202">
        <v>12.4</v>
      </c>
      <c r="AMC82" s="202">
        <v>9.4</v>
      </c>
      <c r="AMD82" s="202">
        <v>9.8000000000000007</v>
      </c>
      <c r="AME82" s="202">
        <v>3</v>
      </c>
      <c r="AMF82" s="202">
        <v>7.8</v>
      </c>
      <c r="AMG82" s="202">
        <v>42.4</v>
      </c>
      <c r="AMH82" s="202">
        <v>11.9</v>
      </c>
      <c r="AMI82" s="202">
        <v>15</v>
      </c>
      <c r="AMJ82" s="202">
        <v>8.1999999999999993</v>
      </c>
      <c r="AMK82" s="202">
        <v>12.9</v>
      </c>
      <c r="AML82" s="202">
        <v>4</v>
      </c>
      <c r="AMM82" s="202">
        <v>51.999999999999993</v>
      </c>
      <c r="AMN82" s="202">
        <v>9.1</v>
      </c>
      <c r="AMO82" s="202">
        <v>7.7</v>
      </c>
      <c r="AMP82" s="202">
        <v>9.6</v>
      </c>
      <c r="AMQ82" s="202">
        <v>4.5999999999999996</v>
      </c>
      <c r="AMR82" s="202">
        <f t="shared" si="294"/>
        <v>31</v>
      </c>
      <c r="AMS82" s="202">
        <f t="shared" si="295"/>
        <v>205.6</v>
      </c>
      <c r="AMT82" s="202">
        <v>2.2000000000000002</v>
      </c>
      <c r="AMU82" s="202">
        <v>2.2000000000000002</v>
      </c>
      <c r="AMV82" s="202">
        <v>18.5</v>
      </c>
      <c r="AMW82" s="202">
        <v>10.9</v>
      </c>
      <c r="AMX82" s="202">
        <v>5.2</v>
      </c>
      <c r="AMY82" s="202">
        <v>34.6</v>
      </c>
      <c r="AMZ82" s="202">
        <v>11.6</v>
      </c>
      <c r="ANA82" s="202">
        <v>3.6</v>
      </c>
      <c r="ANB82" s="202">
        <v>6.3</v>
      </c>
      <c r="ANC82" s="202">
        <v>8.3000000000000007</v>
      </c>
      <c r="AND82" s="202">
        <v>4.0999999999999996</v>
      </c>
      <c r="ANE82" s="202">
        <f t="shared" si="296"/>
        <v>33.9</v>
      </c>
      <c r="ANF82" s="202">
        <v>12.7</v>
      </c>
      <c r="ANG82" s="202">
        <v>4</v>
      </c>
      <c r="ANH82" s="202">
        <v>3.3</v>
      </c>
      <c r="ANI82" s="202">
        <v>1</v>
      </c>
      <c r="ANJ82" s="202">
        <v>8.1999999999999993</v>
      </c>
      <c r="ANK82" s="202">
        <v>29.2</v>
      </c>
      <c r="ANL82" s="202">
        <v>7.6</v>
      </c>
      <c r="ANM82" s="202">
        <v>15.8</v>
      </c>
      <c r="ANN82" s="202">
        <v>1.5</v>
      </c>
      <c r="ANO82" s="202">
        <v>2.9</v>
      </c>
      <c r="ANP82" s="202">
        <v>3.4</v>
      </c>
      <c r="ANQ82" s="202">
        <v>31.200000000000003</v>
      </c>
      <c r="ANR82" s="202">
        <f t="shared" si="297"/>
        <v>131.1</v>
      </c>
      <c r="ANS82" s="202">
        <v>9.6</v>
      </c>
      <c r="ANT82" s="202">
        <v>9.1</v>
      </c>
      <c r="ANU82" s="202">
        <v>14.4</v>
      </c>
      <c r="ANV82" s="202">
        <v>11.3</v>
      </c>
      <c r="ANW82" s="202">
        <v>9.4</v>
      </c>
      <c r="ANX82" s="202">
        <v>53.8</v>
      </c>
      <c r="ANY82" s="202">
        <v>4.3</v>
      </c>
      <c r="ANZ82" s="202">
        <v>6.9</v>
      </c>
      <c r="AOA82" s="202">
        <v>8.6</v>
      </c>
      <c r="AOB82" s="202">
        <v>6</v>
      </c>
      <c r="AOC82" s="202">
        <v>10.8</v>
      </c>
      <c r="AOD82" s="202">
        <v>36.6</v>
      </c>
      <c r="AOE82" s="202">
        <v>5.7</v>
      </c>
      <c r="AOF82" s="202">
        <v>8.6999999999999993</v>
      </c>
      <c r="AOG82" s="202">
        <v>10.9</v>
      </c>
      <c r="AOH82" s="202">
        <v>7</v>
      </c>
      <c r="AOI82" s="202">
        <v>32.299999999999997</v>
      </c>
      <c r="AOJ82" s="202">
        <v>6.1</v>
      </c>
      <c r="AOK82" s="202">
        <v>8.4</v>
      </c>
      <c r="AOL82" s="202">
        <v>8</v>
      </c>
      <c r="AOM82" s="202">
        <v>4.8</v>
      </c>
      <c r="AON82" s="202">
        <v>6.1</v>
      </c>
      <c r="AOO82" s="202">
        <v>33.4</v>
      </c>
      <c r="AOP82" s="202">
        <v>14</v>
      </c>
      <c r="AOQ82" s="202">
        <v>7.2</v>
      </c>
      <c r="AOR82" s="202">
        <v>21.2</v>
      </c>
      <c r="AOS82" s="202">
        <v>177.3</v>
      </c>
      <c r="AOT82" s="202">
        <v>5.8</v>
      </c>
      <c r="AOU82" s="202">
        <v>7</v>
      </c>
      <c r="AOV82" s="202">
        <v>12.8</v>
      </c>
      <c r="AOW82" s="202">
        <v>16.5</v>
      </c>
      <c r="AOX82" s="202">
        <v>3.5</v>
      </c>
      <c r="AOY82" s="202">
        <v>16.2</v>
      </c>
      <c r="AOZ82" s="202">
        <v>8.5</v>
      </c>
      <c r="APA82" s="202">
        <v>2.8</v>
      </c>
      <c r="APB82" s="202">
        <f t="shared" si="298"/>
        <v>47.5</v>
      </c>
      <c r="APC82" s="202">
        <v>3.7</v>
      </c>
      <c r="APD82" s="202">
        <v>5.3</v>
      </c>
      <c r="APE82" s="202">
        <v>11.8</v>
      </c>
      <c r="APF82" s="202">
        <v>10.199999999999999</v>
      </c>
      <c r="APG82" s="202">
        <v>10.1</v>
      </c>
      <c r="APH82" s="202">
        <v>41.1</v>
      </c>
      <c r="API82" s="202">
        <v>2.1</v>
      </c>
      <c r="APJ82" s="202">
        <v>10.3</v>
      </c>
      <c r="APK82" s="202">
        <v>9.5</v>
      </c>
      <c r="APL82" s="202">
        <v>1</v>
      </c>
      <c r="APM82" s="202">
        <v>4.9000000000000004</v>
      </c>
      <c r="APN82" s="202">
        <v>27.8</v>
      </c>
      <c r="APO82" s="202">
        <v>4</v>
      </c>
      <c r="APP82" s="202">
        <v>10.9</v>
      </c>
      <c r="APQ82" s="202">
        <v>4.0999999999999996</v>
      </c>
      <c r="APR82" s="202">
        <v>2.1</v>
      </c>
      <c r="APS82" s="202">
        <v>9.8000000000000007</v>
      </c>
      <c r="APT82" s="202">
        <v>30.9</v>
      </c>
      <c r="APU82" s="202">
        <f t="shared" si="299"/>
        <v>160.10000000000002</v>
      </c>
      <c r="APV82" s="202">
        <v>2.1</v>
      </c>
      <c r="APW82" s="202">
        <v>11.4</v>
      </c>
      <c r="APX82" s="202">
        <v>4.8</v>
      </c>
      <c r="APY82" s="202">
        <v>19.2</v>
      </c>
      <c r="APZ82" s="202">
        <v>7.4</v>
      </c>
      <c r="AQA82" s="202">
        <v>44.9</v>
      </c>
      <c r="AQB82" s="202">
        <v>5.8</v>
      </c>
      <c r="AQC82" s="202">
        <v>23.2</v>
      </c>
      <c r="AQD82" s="202">
        <v>3</v>
      </c>
      <c r="AQE82" s="202">
        <v>2.1</v>
      </c>
      <c r="AQF82" s="202">
        <v>11.8</v>
      </c>
      <c r="AQG82" s="202">
        <v>45.9</v>
      </c>
      <c r="AQH82" s="202">
        <v>5.2</v>
      </c>
      <c r="AQI82" s="202">
        <v>9.1</v>
      </c>
      <c r="AQJ82" s="202">
        <v>6.5</v>
      </c>
      <c r="AQK82" s="202">
        <v>20.8</v>
      </c>
      <c r="AQL82" s="202">
        <v>15.3</v>
      </c>
      <c r="AQM82" s="202">
        <v>7.5</v>
      </c>
      <c r="AQN82" s="202">
        <v>4.0999999999999996</v>
      </c>
      <c r="AQO82" s="202">
        <v>7.2</v>
      </c>
      <c r="AQP82" s="202">
        <v>12</v>
      </c>
      <c r="AQQ82" s="202">
        <v>46.1</v>
      </c>
      <c r="AQR82" s="202">
        <f t="shared" si="300"/>
        <v>157.69999999999999</v>
      </c>
      <c r="AQS82" s="202">
        <v>5.42</v>
      </c>
      <c r="AQT82" s="202">
        <v>3.3</v>
      </c>
      <c r="AQU82" s="202">
        <v>13.9</v>
      </c>
      <c r="AQV82" s="202">
        <v>4.0999999999999996</v>
      </c>
      <c r="AQW82" s="202">
        <v>14.5</v>
      </c>
      <c r="AQX82" s="202">
        <v>41.22</v>
      </c>
      <c r="AQY82" s="202">
        <v>11.8</v>
      </c>
      <c r="AQZ82" s="202">
        <v>13.2</v>
      </c>
      <c r="ARA82" s="202">
        <v>13.4</v>
      </c>
      <c r="ARB82" s="202">
        <v>6.6</v>
      </c>
      <c r="ARC82" s="202">
        <v>5.9</v>
      </c>
      <c r="ARD82" s="202">
        <v>50.9</v>
      </c>
      <c r="ARE82" s="202">
        <v>18</v>
      </c>
      <c r="ARF82" s="202">
        <v>12.6</v>
      </c>
      <c r="ARG82" s="202">
        <v>18.2</v>
      </c>
      <c r="ARH82" s="202">
        <v>3.4</v>
      </c>
      <c r="ARI82" s="202">
        <v>52.199999999999996</v>
      </c>
      <c r="ARJ82" s="202">
        <v>8.5</v>
      </c>
      <c r="ARK82" s="202">
        <v>12.8</v>
      </c>
      <c r="ARL82" s="202">
        <v>10.1</v>
      </c>
      <c r="ARM82" s="202">
        <v>8.3000000000000007</v>
      </c>
      <c r="ARN82" s="202">
        <v>8</v>
      </c>
      <c r="ARO82" s="202">
        <v>47.7</v>
      </c>
      <c r="ARP82" s="202">
        <v>14.1</v>
      </c>
      <c r="ARQ82" s="202">
        <v>21</v>
      </c>
      <c r="ARR82" s="202">
        <v>7.6</v>
      </c>
      <c r="ARS82" s="202">
        <v>42.7</v>
      </c>
      <c r="ART82" s="202">
        <v>234.72</v>
      </c>
      <c r="ARU82" s="202">
        <v>14.6</v>
      </c>
      <c r="ARV82" s="202">
        <v>17.8</v>
      </c>
      <c r="ARW82" s="202">
        <v>32.4</v>
      </c>
      <c r="ARX82" s="202">
        <v>14.1</v>
      </c>
      <c r="ARY82" s="202">
        <v>14.2</v>
      </c>
      <c r="ARZ82" s="202">
        <v>11.2</v>
      </c>
      <c r="ASA82" s="202">
        <v>10.7</v>
      </c>
      <c r="ASB82" s="202">
        <v>50.2</v>
      </c>
      <c r="ASC82" s="202">
        <v>8.8000000000000007</v>
      </c>
      <c r="ASD82" s="202">
        <v>14.7</v>
      </c>
      <c r="ASE82" s="202">
        <v>8.5</v>
      </c>
      <c r="ASF82" s="202">
        <v>16.7</v>
      </c>
      <c r="ASG82" s="202">
        <v>15.3</v>
      </c>
      <c r="ASH82" s="202">
        <v>64</v>
      </c>
      <c r="ASI82" s="202">
        <v>21.5</v>
      </c>
      <c r="ASJ82" s="202">
        <v>3</v>
      </c>
      <c r="ASK82" s="202">
        <v>21.7</v>
      </c>
      <c r="ASL82" s="202">
        <v>6</v>
      </c>
      <c r="ASM82" s="202">
        <v>11.2</v>
      </c>
      <c r="ASN82" s="202">
        <v>63.400000000000006</v>
      </c>
      <c r="ASO82" s="202">
        <v>3.2</v>
      </c>
      <c r="ASP82" s="202">
        <v>19</v>
      </c>
      <c r="ASQ82" s="202">
        <v>15.2</v>
      </c>
      <c r="ASR82" s="202">
        <v>15.2</v>
      </c>
      <c r="ASS82" s="202">
        <v>5.4</v>
      </c>
      <c r="AST82" s="202">
        <v>58.000000000000007</v>
      </c>
      <c r="ASU82" s="202">
        <v>267.99999999999994</v>
      </c>
      <c r="ASV82" s="202">
        <v>11.7</v>
      </c>
      <c r="ASW82" s="202">
        <v>28.614984660000001</v>
      </c>
      <c r="ASX82" s="202">
        <v>14.2</v>
      </c>
      <c r="ASY82" s="202">
        <v>17.5</v>
      </c>
      <c r="ASZ82" s="202">
        <v>6.8</v>
      </c>
      <c r="ATA82" s="202">
        <v>78.814984660000007</v>
      </c>
      <c r="ATB82" s="202">
        <v>18.5</v>
      </c>
      <c r="ATC82" s="202">
        <v>15.7</v>
      </c>
      <c r="ATD82" s="202">
        <v>9.9</v>
      </c>
      <c r="ATE82" s="202">
        <v>7.2</v>
      </c>
      <c r="ATF82" s="202">
        <v>20.100000000000001</v>
      </c>
      <c r="ATG82" s="202">
        <v>71.400000000000006</v>
      </c>
      <c r="ATH82" s="202">
        <v>17</v>
      </c>
      <c r="ATI82" s="202">
        <v>21.2</v>
      </c>
      <c r="ATJ82" s="202">
        <v>13.6</v>
      </c>
      <c r="ATK82" s="202">
        <v>16.7</v>
      </c>
      <c r="ATL82" s="202">
        <v>9.8000000000000007</v>
      </c>
      <c r="ATM82" s="202">
        <v>78.3</v>
      </c>
      <c r="ATN82" s="202">
        <v>15.2</v>
      </c>
      <c r="ATO82" s="202">
        <v>8.3000000000000007</v>
      </c>
      <c r="ATP82" s="202">
        <v>18.899999999999999</v>
      </c>
      <c r="ATQ82" s="202">
        <v>21.6</v>
      </c>
      <c r="ATR82" s="202">
        <v>13.2</v>
      </c>
      <c r="ATS82" s="202">
        <v>77.2</v>
      </c>
      <c r="ATT82" s="202">
        <v>10.6</v>
      </c>
      <c r="ATU82" s="202">
        <v>10.6</v>
      </c>
      <c r="ATV82" s="202">
        <v>316.31498465999999</v>
      </c>
      <c r="ATW82" s="202">
        <v>14</v>
      </c>
      <c r="ATX82" s="202">
        <v>23.6</v>
      </c>
      <c r="ATY82" s="202">
        <v>7.3</v>
      </c>
      <c r="ATZ82" s="202">
        <v>15.4</v>
      </c>
      <c r="AUA82" s="202">
        <v>60.300000000000004</v>
      </c>
      <c r="AUB82" s="202">
        <v>11.9</v>
      </c>
      <c r="AUC82" s="202">
        <v>30.1</v>
      </c>
      <c r="AUD82" s="202">
        <v>25</v>
      </c>
      <c r="AUE82" s="202">
        <v>21.3</v>
      </c>
      <c r="AUF82" s="202">
        <v>22.1</v>
      </c>
      <c r="AUG82" s="202">
        <v>110.4</v>
      </c>
      <c r="AUH82" s="202">
        <v>34.6</v>
      </c>
      <c r="AUI82" s="202">
        <v>20.100000000000001</v>
      </c>
      <c r="AUJ82" s="202">
        <v>46</v>
      </c>
      <c r="AUK82" s="202">
        <v>50.3</v>
      </c>
      <c r="AUL82" s="202">
        <v>54.3</v>
      </c>
      <c r="AUM82" s="202">
        <v>205.3</v>
      </c>
      <c r="AUN82" s="202">
        <v>22.9</v>
      </c>
      <c r="AUO82" s="202">
        <v>127.4</v>
      </c>
      <c r="AUP82" s="202">
        <v>71.599999999999994</v>
      </c>
      <c r="AUQ82" s="202">
        <v>31</v>
      </c>
      <c r="AUR82" s="202">
        <v>29.3</v>
      </c>
      <c r="AUS82" s="202">
        <v>282.20000000000005</v>
      </c>
      <c r="AUT82" s="202">
        <v>22.5</v>
      </c>
      <c r="AUU82" s="202">
        <v>19.600000000000001</v>
      </c>
      <c r="AUV82" s="202">
        <v>16.2</v>
      </c>
      <c r="AUW82" s="202">
        <v>19.8</v>
      </c>
      <c r="AUX82" s="202">
        <v>78.100000000000009</v>
      </c>
      <c r="AUY82" s="202">
        <v>736.3</v>
      </c>
      <c r="AUZ82" s="202">
        <v>6.4</v>
      </c>
      <c r="AVA82" s="202">
        <v>6.4</v>
      </c>
      <c r="AVB82" s="202">
        <v>54.2</v>
      </c>
      <c r="AVC82" s="202">
        <v>38.1</v>
      </c>
      <c r="AVD82" s="202">
        <v>21.5</v>
      </c>
      <c r="AVE82" s="202">
        <v>21.3</v>
      </c>
      <c r="AVF82" s="202">
        <v>11.2</v>
      </c>
      <c r="AVG82" s="202">
        <v>146.30000000000001</v>
      </c>
      <c r="AVH82" s="202"/>
      <c r="AVI82" s="202"/>
      <c r="AVJ82" s="202">
        <v>77.400000000000006</v>
      </c>
      <c r="AVK82" s="202">
        <v>16.8</v>
      </c>
      <c r="AVL82" s="202">
        <v>40.5</v>
      </c>
      <c r="AVM82" s="202">
        <v>134.69999999999999</v>
      </c>
      <c r="AVN82" s="202">
        <v>38.4</v>
      </c>
      <c r="AVO82" s="202">
        <v>62.9</v>
      </c>
      <c r="AVP82" s="202">
        <v>13.6</v>
      </c>
      <c r="AVQ82" s="202">
        <v>1</v>
      </c>
      <c r="AVR82" s="202">
        <v>3.1</v>
      </c>
      <c r="AVS82" s="202">
        <v>119</v>
      </c>
      <c r="AVT82" s="202">
        <v>14.2</v>
      </c>
      <c r="AVU82" s="202">
        <v>4.9000000000000004</v>
      </c>
      <c r="AVV82" s="202">
        <v>6.3</v>
      </c>
      <c r="AVW82" s="202"/>
      <c r="AVX82" s="202">
        <v>5.3</v>
      </c>
      <c r="AVY82" s="202">
        <v>30.7</v>
      </c>
      <c r="AVZ82" s="202">
        <v>437.09999999999991</v>
      </c>
      <c r="AWA82" s="202">
        <v>19.7</v>
      </c>
      <c r="AWB82" s="202">
        <v>9.6999999999999993</v>
      </c>
      <c r="AWC82" s="202">
        <v>11.9</v>
      </c>
      <c r="AWD82" s="202">
        <v>17.7</v>
      </c>
      <c r="AWE82" s="202">
        <v>11.9</v>
      </c>
      <c r="AWF82" s="202">
        <v>70.899999999999991</v>
      </c>
      <c r="AWG82" s="202">
        <v>19.2</v>
      </c>
      <c r="AWH82" s="202">
        <v>4.5</v>
      </c>
      <c r="AWI82" s="202">
        <v>14.7</v>
      </c>
      <c r="AWJ82" s="202">
        <v>15.1</v>
      </c>
      <c r="AWK82" s="202">
        <v>10.8</v>
      </c>
      <c r="AWL82" s="202">
        <v>64.3</v>
      </c>
      <c r="AWM82" s="202">
        <v>6.4</v>
      </c>
      <c r="AWN82" s="202">
        <v>18.299999999999997</v>
      </c>
      <c r="AWO82" s="202">
        <v>19.899999999999999</v>
      </c>
      <c r="AWP82" s="202">
        <v>5.4</v>
      </c>
      <c r="AWQ82" s="202">
        <v>13.850000000000001</v>
      </c>
      <c r="AWR82" s="202">
        <f t="shared" si="301"/>
        <v>63.849999999999994</v>
      </c>
      <c r="AWS82" s="254">
        <v>1.8</v>
      </c>
      <c r="AWT82" s="254">
        <v>27.1</v>
      </c>
      <c r="AWU82" s="254">
        <v>16.399999999999999</v>
      </c>
      <c r="AWV82" s="254">
        <v>11.5</v>
      </c>
      <c r="AWW82" s="254">
        <f t="shared" si="302"/>
        <v>56.8</v>
      </c>
      <c r="AWX82" s="254">
        <v>24.2</v>
      </c>
      <c r="AWY82" s="254">
        <v>6.9</v>
      </c>
      <c r="AWZ82" s="254">
        <f t="shared" si="303"/>
        <v>31.1</v>
      </c>
      <c r="AXA82" s="254">
        <f t="shared" si="304"/>
        <v>286.95</v>
      </c>
      <c r="AXB82" s="202">
        <f t="shared" si="305"/>
        <v>3383.9849846599996</v>
      </c>
      <c r="AXC82" s="254">
        <v>21.9</v>
      </c>
      <c r="AXD82" s="254">
        <v>10</v>
      </c>
      <c r="AXE82" s="254">
        <f t="shared" si="306"/>
        <v>31.9</v>
      </c>
      <c r="AXF82" s="254">
        <v>35.800000000000004</v>
      </c>
      <c r="AXG82" s="254">
        <v>26.2</v>
      </c>
      <c r="AXH82" s="254">
        <v>16.399999999999999</v>
      </c>
      <c r="AXI82" s="254">
        <v>20.2</v>
      </c>
      <c r="AXJ82" s="254">
        <v>14.1</v>
      </c>
      <c r="AXK82" s="254">
        <f t="shared" si="307"/>
        <v>112.7</v>
      </c>
      <c r="AXL82" s="254">
        <v>25.3</v>
      </c>
      <c r="AXM82" s="254">
        <v>8.6</v>
      </c>
      <c r="AXN82" s="254">
        <v>23</v>
      </c>
      <c r="AXO82" s="254">
        <v>20.9</v>
      </c>
      <c r="AXP82" s="254">
        <v>34.299999999999997</v>
      </c>
      <c r="AXQ82" s="254">
        <f t="shared" si="308"/>
        <v>112.1</v>
      </c>
      <c r="AXR82" s="254">
        <v>8</v>
      </c>
      <c r="AXS82" s="254">
        <v>21.700000000000003</v>
      </c>
      <c r="AXT82" s="254">
        <v>20.100000000000001</v>
      </c>
      <c r="AXU82" s="254">
        <v>6.8</v>
      </c>
      <c r="AXV82" s="254">
        <f t="shared" si="310"/>
        <v>56.6</v>
      </c>
      <c r="AXW82" s="254">
        <v>7.1999999999999993</v>
      </c>
      <c r="AXX82" s="254">
        <v>2.1</v>
      </c>
      <c r="AXY82" s="254">
        <v>14.4</v>
      </c>
      <c r="AXZ82" s="254">
        <v>11.8</v>
      </c>
      <c r="AYA82" s="254">
        <v>15.8</v>
      </c>
      <c r="AYB82" s="254">
        <f t="shared" si="311"/>
        <v>51.3</v>
      </c>
      <c r="AYC82" s="254">
        <f t="shared" si="270"/>
        <v>364.6</v>
      </c>
      <c r="AYD82" s="254">
        <v>17.299999999999997</v>
      </c>
      <c r="AYE82" s="254">
        <v>20.6</v>
      </c>
      <c r="AYF82" s="254">
        <v>11.7</v>
      </c>
      <c r="AYG82" s="254">
        <v>17.5</v>
      </c>
      <c r="AYH82" s="254">
        <v>9.3999999999999986</v>
      </c>
      <c r="AYI82" s="254">
        <f t="shared" si="313"/>
        <v>76.5</v>
      </c>
      <c r="AYJ82" s="254">
        <v>9.1</v>
      </c>
      <c r="AYK82" s="254">
        <v>28.1</v>
      </c>
      <c r="AYL82" s="254">
        <v>7</v>
      </c>
      <c r="AYM82" s="254">
        <v>5.5</v>
      </c>
      <c r="AYN82" s="254">
        <v>7.1</v>
      </c>
      <c r="AYO82" s="254">
        <f t="shared" si="314"/>
        <v>56.800000000000004</v>
      </c>
      <c r="AYP82" s="254">
        <v>5.9</v>
      </c>
      <c r="AYQ82" s="254">
        <v>15.8</v>
      </c>
      <c r="AYR82" s="254">
        <v>5.3000000000000007</v>
      </c>
      <c r="AYS82" s="254">
        <v>19.5</v>
      </c>
      <c r="AYT82" s="254">
        <v>10.3</v>
      </c>
      <c r="AYU82" s="254">
        <f t="shared" si="315"/>
        <v>56.8</v>
      </c>
      <c r="AYV82" s="254">
        <v>7.4</v>
      </c>
      <c r="AYW82" s="254">
        <v>8.3999999999999986</v>
      </c>
      <c r="AYX82" s="254">
        <v>3.9</v>
      </c>
      <c r="AYY82" s="254">
        <f t="shared" si="316"/>
        <v>19.7</v>
      </c>
      <c r="AYZ82" s="254">
        <f t="shared" si="317"/>
        <v>209.8</v>
      </c>
      <c r="AZA82" s="254">
        <v>14.9</v>
      </c>
      <c r="AZB82" s="254">
        <v>12.1</v>
      </c>
      <c r="AZC82" s="254">
        <v>6</v>
      </c>
      <c r="AZD82" s="254">
        <v>7.1</v>
      </c>
      <c r="AZE82" s="254">
        <v>9.4</v>
      </c>
      <c r="AZF82" s="254">
        <f t="shared" si="319"/>
        <v>49.5</v>
      </c>
      <c r="AZG82" s="254">
        <v>9.1999999999999993</v>
      </c>
      <c r="AZH82" s="254">
        <v>11.8</v>
      </c>
      <c r="AZI82" s="254">
        <v>6</v>
      </c>
      <c r="AZJ82" s="254">
        <v>18.3</v>
      </c>
      <c r="AZK82" s="254">
        <v>8</v>
      </c>
      <c r="AZL82" s="254">
        <f t="shared" si="320"/>
        <v>53.3</v>
      </c>
      <c r="AZM82" s="254">
        <v>9.5</v>
      </c>
      <c r="AZN82" s="254">
        <v>11.5</v>
      </c>
      <c r="AZO82" s="254">
        <v>15.8</v>
      </c>
      <c r="AZP82" s="254">
        <v>9.1999999999999993</v>
      </c>
      <c r="AZQ82" s="254">
        <v>9.3000000000000007</v>
      </c>
      <c r="AZR82" s="254">
        <f t="shared" si="321"/>
        <v>55.3</v>
      </c>
      <c r="AZS82" s="254">
        <v>24.5</v>
      </c>
      <c r="AZT82" s="254">
        <v>9.6999999999999993</v>
      </c>
      <c r="AZU82" s="254">
        <v>6.5</v>
      </c>
      <c r="AZV82" s="254">
        <v>4</v>
      </c>
      <c r="AZW82" s="254">
        <v>0.4</v>
      </c>
      <c r="AZX82" s="254">
        <f>+SUM(AZS82:AZW82)</f>
        <v>45.1</v>
      </c>
      <c r="AZY82" s="254"/>
      <c r="AZZ82" s="254"/>
      <c r="BAA82" s="254">
        <f t="shared" si="323"/>
        <v>0</v>
      </c>
      <c r="BAB82" s="254">
        <f t="shared" si="324"/>
        <v>203.2</v>
      </c>
      <c r="BAC82" s="254"/>
      <c r="BAD82" s="254"/>
      <c r="BAE82" s="254"/>
      <c r="BAF82" s="254">
        <f t="shared" si="326"/>
        <v>0</v>
      </c>
      <c r="BAG82" s="254"/>
      <c r="BAH82" s="254"/>
      <c r="BAI82" s="254">
        <v>2</v>
      </c>
      <c r="BAJ82" s="254">
        <v>0.4</v>
      </c>
      <c r="BAK82" s="254">
        <f t="shared" si="327"/>
        <v>2.4</v>
      </c>
      <c r="BAL82" s="254"/>
      <c r="BAM82" s="254"/>
      <c r="BAN82" s="254"/>
      <c r="BAO82" s="254"/>
      <c r="BAP82" s="254"/>
      <c r="BAQ82" s="254">
        <f t="shared" si="328"/>
        <v>0</v>
      </c>
      <c r="BAR82" s="254"/>
      <c r="BAS82" s="254"/>
      <c r="BAT82" s="254"/>
      <c r="BAU82" s="254">
        <v>0.05</v>
      </c>
      <c r="BAV82" s="254"/>
      <c r="BAW82" s="254">
        <f t="shared" si="329"/>
        <v>0.05</v>
      </c>
      <c r="BAX82" s="254"/>
      <c r="BAY82" s="254"/>
      <c r="BAZ82" s="254"/>
      <c r="BBA82" s="254"/>
      <c r="BBB82" s="254">
        <f t="shared" si="330"/>
        <v>0</v>
      </c>
      <c r="BBC82" s="254">
        <f t="shared" si="331"/>
        <v>2.4499999999999997</v>
      </c>
      <c r="BBD82" s="254">
        <v>0.7</v>
      </c>
      <c r="BBE82" s="254">
        <v>2.5</v>
      </c>
      <c r="BBF82" s="254">
        <v>0.2</v>
      </c>
      <c r="BBG82" s="254">
        <v>0.7</v>
      </c>
      <c r="BBH82" s="254"/>
      <c r="BBI82" s="254">
        <f t="shared" si="333"/>
        <v>4.1000000000000005</v>
      </c>
      <c r="BBJ82" s="254">
        <v>4</v>
      </c>
      <c r="BBK82" s="254">
        <v>4.5</v>
      </c>
      <c r="BBL82" s="254"/>
      <c r="BBM82" s="254"/>
      <c r="BBN82" s="254">
        <v>2.5</v>
      </c>
      <c r="BBO82" s="254">
        <f t="shared" si="334"/>
        <v>11</v>
      </c>
      <c r="BBP82" s="254"/>
      <c r="BBQ82" s="254"/>
      <c r="BBR82" s="254"/>
      <c r="BBS82" s="254"/>
      <c r="BBT82" s="254">
        <v>0.8</v>
      </c>
      <c r="BBU82" s="254">
        <f t="shared" si="335"/>
        <v>0.8</v>
      </c>
      <c r="BBV82" s="254">
        <v>1</v>
      </c>
      <c r="BBW82" s="254"/>
      <c r="BBX82" s="254">
        <v>0.3</v>
      </c>
      <c r="BBY82" s="254"/>
      <c r="BBZ82" s="254">
        <v>5</v>
      </c>
      <c r="BCA82" s="254">
        <f t="shared" si="336"/>
        <v>6.3</v>
      </c>
      <c r="BCB82" s="254">
        <f t="shared" si="337"/>
        <v>22.200000000000003</v>
      </c>
      <c r="BCC82" s="254">
        <v>1.7</v>
      </c>
      <c r="BCD82" s="254">
        <v>13.2</v>
      </c>
      <c r="BCE82" s="254">
        <v>0.5</v>
      </c>
      <c r="BCF82" s="254">
        <v>2</v>
      </c>
      <c r="BCG82" s="254">
        <v>1</v>
      </c>
      <c r="BCH82" s="254">
        <f t="shared" si="339"/>
        <v>18.399999999999999</v>
      </c>
      <c r="BCI82" s="254">
        <v>16.100000000000001</v>
      </c>
      <c r="BCJ82" s="254">
        <v>10.8</v>
      </c>
      <c r="BCK82" s="254">
        <v>3.0999999999999996</v>
      </c>
      <c r="BCL82" s="254">
        <v>27</v>
      </c>
      <c r="BCM82" s="254">
        <f t="shared" si="271"/>
        <v>57</v>
      </c>
      <c r="BCN82" s="254">
        <v>1.9</v>
      </c>
      <c r="BCO82" s="254">
        <v>11.5</v>
      </c>
      <c r="BCP82" s="254"/>
      <c r="BCQ82" s="254">
        <v>20.7</v>
      </c>
      <c r="BCR82" s="254">
        <v>6.8</v>
      </c>
      <c r="BCS82" s="254">
        <f t="shared" si="340"/>
        <v>40.9</v>
      </c>
      <c r="BCT82" s="254">
        <v>7.9</v>
      </c>
      <c r="BCU82" s="254">
        <v>14.5</v>
      </c>
      <c r="BCV82" s="254">
        <v>4.9000000000000004</v>
      </c>
      <c r="BCW82" s="254">
        <v>6.1</v>
      </c>
      <c r="BCX82" s="254">
        <f t="shared" si="341"/>
        <v>33.4</v>
      </c>
      <c r="BCY82" s="254">
        <v>11.5</v>
      </c>
      <c r="BCZ82" s="254">
        <v>6.6</v>
      </c>
      <c r="BDA82" s="254">
        <f t="shared" si="342"/>
        <v>18.100000000000001</v>
      </c>
      <c r="BDB82" s="254">
        <f t="shared" si="343"/>
        <v>167.8</v>
      </c>
      <c r="BDC82" s="254">
        <v>8.3000000000000007</v>
      </c>
      <c r="BDD82" s="254">
        <v>7.1</v>
      </c>
      <c r="BDE82" s="254">
        <v>0.7</v>
      </c>
      <c r="BDF82" s="254">
        <f t="shared" si="272"/>
        <v>16.100000000000001</v>
      </c>
      <c r="BDG82" s="254">
        <v>12.3</v>
      </c>
      <c r="BDH82" s="254">
        <v>7.5</v>
      </c>
      <c r="BDI82" s="254">
        <v>11.3</v>
      </c>
      <c r="BDJ82" s="254">
        <v>5.9</v>
      </c>
      <c r="BDK82" s="254">
        <v>5</v>
      </c>
      <c r="BDL82" s="254">
        <f t="shared" si="344"/>
        <v>42</v>
      </c>
      <c r="BDM82" s="254">
        <v>15</v>
      </c>
      <c r="BDN82" s="254">
        <v>4.9000000000000004</v>
      </c>
      <c r="BDO82" s="254">
        <v>9.1</v>
      </c>
      <c r="BDP82" s="254"/>
      <c r="BDQ82" s="254">
        <f t="shared" si="345"/>
        <v>29</v>
      </c>
      <c r="BDR82" s="254">
        <v>16.600000000000001</v>
      </c>
      <c r="BDS82" s="254">
        <v>13.5</v>
      </c>
      <c r="BDT82" s="254">
        <v>13.2</v>
      </c>
      <c r="BDU82" s="254">
        <v>6</v>
      </c>
      <c r="BDV82" s="254">
        <v>2.2000000000000002</v>
      </c>
      <c r="BDW82" s="254">
        <f t="shared" si="346"/>
        <v>51.5</v>
      </c>
      <c r="BDX82" s="254">
        <v>25.6</v>
      </c>
      <c r="BDY82" s="254">
        <v>10.5</v>
      </c>
      <c r="BDZ82" s="254">
        <v>15.7</v>
      </c>
      <c r="BEA82" s="254">
        <v>5.5</v>
      </c>
      <c r="BEB82" s="254">
        <v>2</v>
      </c>
      <c r="BEC82" s="254">
        <f t="shared" si="347"/>
        <v>59.3</v>
      </c>
      <c r="BED82" s="254">
        <f t="shared" si="348"/>
        <v>197.89999999999998</v>
      </c>
      <c r="BEE82" s="254">
        <v>17.100000000000001</v>
      </c>
      <c r="BEF82" s="254">
        <v>3.1</v>
      </c>
      <c r="BEG82" s="254">
        <v>30</v>
      </c>
      <c r="BEH82" s="254"/>
      <c r="BEI82" s="254">
        <f t="shared" si="349"/>
        <v>50.2</v>
      </c>
      <c r="BEJ82" s="254">
        <v>40.1</v>
      </c>
      <c r="BEK82" s="254">
        <v>13.5</v>
      </c>
      <c r="BEL82" s="254">
        <v>2.3000000000000003</v>
      </c>
      <c r="BEM82" s="254">
        <v>9</v>
      </c>
      <c r="BEN82" s="254">
        <v>3.3</v>
      </c>
      <c r="BEO82" s="254">
        <f t="shared" si="350"/>
        <v>68.2</v>
      </c>
      <c r="BEP82" s="254">
        <v>5.3</v>
      </c>
      <c r="BEQ82" s="254">
        <v>12.36</v>
      </c>
      <c r="BER82" s="254">
        <v>1.3</v>
      </c>
      <c r="BES82" s="254">
        <v>23.3</v>
      </c>
      <c r="BET82" s="254"/>
      <c r="BEU82" s="254">
        <f t="shared" si="273"/>
        <v>42.260000000000005</v>
      </c>
      <c r="BEV82" s="254">
        <v>8.6</v>
      </c>
      <c r="BEW82" s="254">
        <v>0.5</v>
      </c>
      <c r="BEX82" s="254">
        <v>2</v>
      </c>
      <c r="BEY82" s="254">
        <v>12</v>
      </c>
      <c r="BEZ82" s="254"/>
      <c r="BFA82" s="254">
        <f t="shared" si="351"/>
        <v>23.1</v>
      </c>
      <c r="BFB82" s="254">
        <v>21</v>
      </c>
      <c r="BFC82" s="254">
        <f t="shared" si="352"/>
        <v>21</v>
      </c>
      <c r="BFD82" s="254">
        <f t="shared" si="274"/>
        <v>204.76000000000002</v>
      </c>
      <c r="BFE82" s="254">
        <v>32.700000000000003</v>
      </c>
      <c r="BFF82" s="254">
        <v>16.600000000000001</v>
      </c>
      <c r="BFG82" s="254">
        <v>5</v>
      </c>
      <c r="BFH82" s="254">
        <v>0.25</v>
      </c>
      <c r="BFI82" s="254">
        <f t="shared" si="353"/>
        <v>54.550000000000004</v>
      </c>
      <c r="BFJ82" s="254">
        <v>18</v>
      </c>
      <c r="BFK82" s="254">
        <v>17.3</v>
      </c>
      <c r="BFL82" s="254">
        <v>15.9</v>
      </c>
      <c r="BFM82" s="254">
        <v>6.1</v>
      </c>
      <c r="BFN82" s="254">
        <v>17</v>
      </c>
      <c r="BFO82" s="254">
        <f t="shared" si="354"/>
        <v>74.3</v>
      </c>
      <c r="BFP82" s="254">
        <v>10.5</v>
      </c>
      <c r="BFQ82" s="254">
        <v>1</v>
      </c>
      <c r="BFR82" s="254">
        <v>26.2</v>
      </c>
      <c r="BFS82" s="254">
        <v>18.2</v>
      </c>
      <c r="BFT82" s="254">
        <v>9.3000000000000007</v>
      </c>
      <c r="BFU82" s="254">
        <f t="shared" si="275"/>
        <v>65.2</v>
      </c>
      <c r="BFV82" s="254">
        <v>22.7</v>
      </c>
      <c r="BFW82" s="254">
        <v>17.100000000000001</v>
      </c>
      <c r="BFX82" s="254">
        <v>11.6</v>
      </c>
      <c r="BFY82" s="254">
        <v>4</v>
      </c>
      <c r="BFZ82" s="254">
        <v>6</v>
      </c>
      <c r="BGA82" s="254">
        <f t="shared" si="355"/>
        <v>61.4</v>
      </c>
      <c r="BGB82" s="254">
        <v>13.7</v>
      </c>
      <c r="BGC82" s="254">
        <v>9.4</v>
      </c>
      <c r="BGD82" s="254">
        <v>6.2</v>
      </c>
      <c r="BGE82" s="254">
        <f t="shared" si="356"/>
        <v>29.3</v>
      </c>
      <c r="BGF82" s="254">
        <f t="shared" si="276"/>
        <v>284.75</v>
      </c>
      <c r="BGG82" s="254">
        <v>8</v>
      </c>
      <c r="BGH82" s="254">
        <v>20.3</v>
      </c>
      <c r="BGI82" s="254">
        <f t="shared" si="357"/>
        <v>28.3</v>
      </c>
      <c r="BGJ82" s="254">
        <v>27.3</v>
      </c>
      <c r="BGK82" s="254">
        <v>30.17</v>
      </c>
      <c r="BGL82" s="254">
        <v>19.2</v>
      </c>
      <c r="BGM82" s="254">
        <v>14.2</v>
      </c>
      <c r="BGN82" s="254">
        <v>18.500000000000004</v>
      </c>
      <c r="BGO82" s="254">
        <f t="shared" si="358"/>
        <v>109.37</v>
      </c>
      <c r="BGP82" s="254">
        <v>25.2</v>
      </c>
      <c r="BGQ82" s="254">
        <v>23.2</v>
      </c>
      <c r="BGR82" s="254">
        <v>53.1</v>
      </c>
      <c r="BGS82" s="254">
        <v>50.6</v>
      </c>
      <c r="BGT82" s="254">
        <v>51.8</v>
      </c>
      <c r="BGU82" s="254">
        <f t="shared" si="359"/>
        <v>203.89999999999998</v>
      </c>
      <c r="BGV82" s="254">
        <v>31.4</v>
      </c>
      <c r="BGW82" s="254">
        <v>8.3000000000000007</v>
      </c>
      <c r="BGX82" s="254">
        <v>14</v>
      </c>
      <c r="BGY82" s="254">
        <v>19</v>
      </c>
      <c r="BGZ82" s="254">
        <v>22.3</v>
      </c>
      <c r="BHA82" s="254">
        <f t="shared" si="360"/>
        <v>95</v>
      </c>
      <c r="BHB82" s="254">
        <v>37.1</v>
      </c>
      <c r="BHC82" s="254">
        <v>23.5</v>
      </c>
      <c r="BHD82" s="254">
        <v>56.599999999999994</v>
      </c>
      <c r="BHE82" s="254">
        <v>12.3</v>
      </c>
      <c r="BHF82" s="254">
        <v>39.5</v>
      </c>
      <c r="BHG82" s="254">
        <f t="shared" si="361"/>
        <v>169</v>
      </c>
      <c r="BHH82" s="254">
        <f t="shared" si="362"/>
        <v>605.56999999999994</v>
      </c>
      <c r="BHI82" s="254">
        <v>38.9</v>
      </c>
      <c r="BHJ82" s="254">
        <v>36</v>
      </c>
      <c r="BHK82" s="254">
        <v>53.4</v>
      </c>
      <c r="BHL82" s="254">
        <v>26.1</v>
      </c>
      <c r="BHM82" s="254">
        <f t="shared" si="363"/>
        <v>154.4</v>
      </c>
      <c r="BHN82" s="254">
        <v>51.3</v>
      </c>
      <c r="BHO82" s="254">
        <v>41.5</v>
      </c>
      <c r="BHP82" s="254">
        <v>31.7</v>
      </c>
      <c r="BHQ82" s="254">
        <v>9.8999999999999986</v>
      </c>
      <c r="BHR82" s="254">
        <v>3.08</v>
      </c>
      <c r="BHS82" s="254">
        <f t="shared" si="364"/>
        <v>137.48000000000002</v>
      </c>
      <c r="BHT82" s="254">
        <v>27.32</v>
      </c>
      <c r="BHU82" s="254">
        <v>34.9</v>
      </c>
      <c r="BHV82" s="254">
        <v>19</v>
      </c>
      <c r="BHW82" s="254">
        <v>4.25</v>
      </c>
      <c r="BHX82" s="254">
        <v>4.2</v>
      </c>
      <c r="BHY82" s="254">
        <f t="shared" si="365"/>
        <v>89.67</v>
      </c>
      <c r="BHZ82" s="254">
        <v>19.599999999999998</v>
      </c>
      <c r="BIA82" s="254">
        <v>2.8</v>
      </c>
      <c r="BIB82" s="254">
        <v>3.5</v>
      </c>
      <c r="BIC82" s="254">
        <v>9.6999999999999993</v>
      </c>
      <c r="BID82" s="254">
        <v>8.1499999999999986</v>
      </c>
      <c r="BIE82" s="254">
        <f t="shared" si="366"/>
        <v>43.749999999999993</v>
      </c>
      <c r="BIF82" s="254">
        <v>2.4</v>
      </c>
      <c r="BIG82" s="254">
        <f t="shared" si="367"/>
        <v>2.4</v>
      </c>
      <c r="BIH82" s="254">
        <f t="shared" si="368"/>
        <v>427.7</v>
      </c>
      <c r="BII82" s="254">
        <v>21.7</v>
      </c>
      <c r="BIJ82" s="254">
        <v>5.7</v>
      </c>
      <c r="BIK82" s="254">
        <v>8</v>
      </c>
      <c r="BIL82" s="254">
        <v>9.4</v>
      </c>
      <c r="BIM82" s="254">
        <f t="shared" si="369"/>
        <v>44.8</v>
      </c>
      <c r="BIN82" s="254">
        <v>4.9000000000000004</v>
      </c>
      <c r="BIO82" s="254">
        <v>23.5</v>
      </c>
      <c r="BIP82" s="254">
        <v>23.5</v>
      </c>
      <c r="BIQ82" s="254">
        <v>19.299999999999997</v>
      </c>
      <c r="BIR82" s="254">
        <v>13</v>
      </c>
      <c r="BIS82" s="254">
        <f t="shared" si="370"/>
        <v>84.199999999999989</v>
      </c>
      <c r="BIT82" s="254">
        <v>15.299999999999999</v>
      </c>
      <c r="BIU82" s="254">
        <v>32</v>
      </c>
      <c r="BIV82" s="254">
        <v>29</v>
      </c>
      <c r="BIW82" s="254">
        <v>17</v>
      </c>
      <c r="BIX82" s="254">
        <v>28.72</v>
      </c>
      <c r="BIY82" s="254">
        <f t="shared" si="371"/>
        <v>122.02</v>
      </c>
      <c r="BIZ82" s="254">
        <v>32.4</v>
      </c>
      <c r="BJA82" s="254">
        <v>12.5</v>
      </c>
      <c r="BJB82" s="254">
        <v>21.5</v>
      </c>
      <c r="BJC82" s="254">
        <v>18.12</v>
      </c>
      <c r="BJD82" s="254">
        <f t="shared" si="372"/>
        <v>84.52000000000001</v>
      </c>
      <c r="BJE82" s="254">
        <v>12</v>
      </c>
      <c r="BJF82" s="254">
        <v>9.4</v>
      </c>
      <c r="BJG82" s="254">
        <v>12.299999999999999</v>
      </c>
      <c r="BJH82" s="254">
        <v>3</v>
      </c>
      <c r="BJI82" s="254">
        <f t="shared" si="373"/>
        <v>36.699999999999996</v>
      </c>
      <c r="BJJ82" s="254">
        <f t="shared" si="374"/>
        <v>372.23999999999995</v>
      </c>
      <c r="BJK82" s="254">
        <f t="shared" si="277"/>
        <v>3062.97</v>
      </c>
      <c r="BJL82" s="254">
        <v>8.5</v>
      </c>
      <c r="BJM82" s="254">
        <v>34.6</v>
      </c>
      <c r="BJN82" s="254">
        <v>15.1</v>
      </c>
      <c r="BJO82" s="254">
        <v>18.899999999999999</v>
      </c>
      <c r="BJP82" s="254">
        <v>9.1</v>
      </c>
      <c r="BJQ82" s="254">
        <f t="shared" si="375"/>
        <v>86.199999999999989</v>
      </c>
      <c r="BJR82" s="254">
        <v>16.399999999999999</v>
      </c>
      <c r="BJS82" s="254">
        <v>8</v>
      </c>
      <c r="BJT82" s="254">
        <v>8.8000000000000007</v>
      </c>
      <c r="BJU82" s="254">
        <v>23.2</v>
      </c>
      <c r="BJV82" s="254">
        <v>20.7</v>
      </c>
      <c r="BJW82" s="254">
        <f t="shared" si="376"/>
        <v>77.100000000000009</v>
      </c>
      <c r="BJX82" s="254">
        <v>12.200000000000001</v>
      </c>
      <c r="BJY82" s="254">
        <v>12.899999999999999</v>
      </c>
      <c r="BJZ82" s="254">
        <v>8.3000000000000007</v>
      </c>
      <c r="BKA82" s="254">
        <v>11.9</v>
      </c>
      <c r="BKB82" s="254">
        <f t="shared" si="377"/>
        <v>45.300000000000004</v>
      </c>
      <c r="BKC82" s="254">
        <v>6.6</v>
      </c>
      <c r="BKD82" s="254">
        <v>11.9</v>
      </c>
      <c r="BKE82" s="254">
        <v>22</v>
      </c>
      <c r="BKF82" s="254">
        <v>11.4</v>
      </c>
      <c r="BKG82" s="254">
        <v>6.1</v>
      </c>
      <c r="BKH82" s="254">
        <f t="shared" si="378"/>
        <v>58</v>
      </c>
      <c r="BKI82" s="254">
        <f t="shared" si="379"/>
        <v>266.60000000000002</v>
      </c>
      <c r="BKJ82" s="254">
        <v>12.3</v>
      </c>
      <c r="BKK82" s="254">
        <v>16.899999999999999</v>
      </c>
      <c r="BKL82" s="254">
        <v>16.100000000000001</v>
      </c>
      <c r="BKM82" s="254">
        <v>4.8</v>
      </c>
      <c r="BKN82" s="254">
        <v>8</v>
      </c>
      <c r="BKO82" s="254">
        <f t="shared" si="380"/>
        <v>58.099999999999994</v>
      </c>
      <c r="BKP82" s="254">
        <v>25.7</v>
      </c>
      <c r="BKQ82" s="254">
        <v>19.7</v>
      </c>
      <c r="BKR82" s="254">
        <v>8.8000000000000007</v>
      </c>
      <c r="BKS82" s="254">
        <v>7.6</v>
      </c>
      <c r="BKT82" s="254">
        <v>14</v>
      </c>
      <c r="BKU82" s="254">
        <f t="shared" si="381"/>
        <v>75.800000000000011</v>
      </c>
      <c r="BKV82" s="254">
        <v>21.5</v>
      </c>
      <c r="BKW82" s="254">
        <v>8.8000000000000007</v>
      </c>
      <c r="BKX82" s="254">
        <v>8.5</v>
      </c>
      <c r="BKY82" s="254">
        <f t="shared" si="382"/>
        <v>38.799999999999997</v>
      </c>
      <c r="BKZ82" s="254">
        <v>6</v>
      </c>
      <c r="BLA82" s="254">
        <v>15.8</v>
      </c>
      <c r="BLB82" s="254">
        <v>11.5</v>
      </c>
      <c r="BLC82" s="254">
        <v>14.5</v>
      </c>
      <c r="BLD82" s="254">
        <v>16.5</v>
      </c>
      <c r="BLE82" s="254">
        <f t="shared" si="383"/>
        <v>64.3</v>
      </c>
      <c r="BLF82" s="196">
        <f t="shared" si="384"/>
        <v>237</v>
      </c>
      <c r="BLG82" s="254">
        <v>4</v>
      </c>
      <c r="BLH82" s="254">
        <v>22.5</v>
      </c>
      <c r="BLI82" s="254">
        <v>17</v>
      </c>
      <c r="BLJ82" s="254">
        <v>16</v>
      </c>
      <c r="BLK82" s="254">
        <v>6.8</v>
      </c>
      <c r="BLL82" s="254">
        <f t="shared" si="385"/>
        <v>66.3</v>
      </c>
      <c r="BLM82" s="254">
        <v>9</v>
      </c>
      <c r="BLN82" s="254">
        <v>26</v>
      </c>
      <c r="BLO82" s="254">
        <v>5</v>
      </c>
      <c r="BLP82" s="254">
        <v>11</v>
      </c>
      <c r="BLQ82" s="254">
        <v>6.7</v>
      </c>
      <c r="BLR82" s="196">
        <f t="shared" si="386"/>
        <v>57.7</v>
      </c>
      <c r="BLS82" s="254">
        <v>9</v>
      </c>
      <c r="BLT82" s="254">
        <v>8</v>
      </c>
      <c r="BLU82" s="254">
        <v>12</v>
      </c>
      <c r="BLV82" s="254">
        <v>9</v>
      </c>
      <c r="BLW82" s="254">
        <v>5.3220000000000001</v>
      </c>
      <c r="BLX82" s="196">
        <f t="shared" si="278"/>
        <v>43.322000000000003</v>
      </c>
      <c r="BLY82" s="254">
        <v>15</v>
      </c>
      <c r="BLZ82" s="254">
        <v>14</v>
      </c>
      <c r="BMA82" s="254">
        <v>20.5</v>
      </c>
      <c r="BMB82" s="254">
        <v>5</v>
      </c>
      <c r="BMC82" s="254">
        <v>6</v>
      </c>
      <c r="BMD82" s="196">
        <f t="shared" si="387"/>
        <v>60.5</v>
      </c>
      <c r="BME82" s="254">
        <v>4</v>
      </c>
      <c r="BMF82" s="254">
        <v>5</v>
      </c>
      <c r="BMG82" s="254"/>
      <c r="BMH82" s="196">
        <f t="shared" si="388"/>
        <v>9</v>
      </c>
      <c r="BMI82" s="196">
        <f t="shared" si="389"/>
        <v>236.822</v>
      </c>
      <c r="BMJ82" s="254">
        <v>13.17</v>
      </c>
      <c r="BMK82" s="196">
        <f t="shared" si="390"/>
        <v>13.17</v>
      </c>
      <c r="BML82" s="254">
        <v>1.1000000000000001</v>
      </c>
      <c r="BMM82" s="254">
        <v>11</v>
      </c>
      <c r="BMN82" s="254">
        <v>10.5</v>
      </c>
      <c r="BMO82" s="254"/>
      <c r="BMP82" s="254">
        <v>3</v>
      </c>
      <c r="BMQ82" s="196">
        <f t="shared" si="391"/>
        <v>25.6</v>
      </c>
      <c r="BMR82" s="254">
        <v>6</v>
      </c>
      <c r="BMS82" s="254">
        <v>17</v>
      </c>
      <c r="BMT82" s="254">
        <v>2</v>
      </c>
      <c r="BMU82" s="254">
        <v>2</v>
      </c>
      <c r="BMV82" s="254">
        <v>10</v>
      </c>
      <c r="BMW82" s="196">
        <f t="shared" si="392"/>
        <v>37</v>
      </c>
      <c r="BMX82" s="254">
        <v>16.8</v>
      </c>
      <c r="BMY82" s="254">
        <v>2</v>
      </c>
      <c r="BMZ82" s="254">
        <v>7.7</v>
      </c>
      <c r="BNA82" s="254">
        <v>2</v>
      </c>
      <c r="BNB82" s="254">
        <v>15</v>
      </c>
      <c r="BNC82" s="196">
        <f t="shared" si="393"/>
        <v>43.5</v>
      </c>
      <c r="BND82" s="254">
        <v>9</v>
      </c>
      <c r="BNE82" s="254">
        <v>2</v>
      </c>
      <c r="BNF82" s="254">
        <v>6.8</v>
      </c>
      <c r="BNG82" s="254">
        <v>3</v>
      </c>
      <c r="BNH82" s="254">
        <v>6</v>
      </c>
      <c r="BNI82" s="196">
        <f t="shared" si="394"/>
        <v>26.8</v>
      </c>
      <c r="BNJ82" s="196">
        <f>+BMK82+BMQ82+BMW82+BNC82+BNI82</f>
        <v>146.07000000000002</v>
      </c>
      <c r="BNK82" s="254">
        <v>10.9</v>
      </c>
      <c r="BNL82" s="254">
        <v>3</v>
      </c>
      <c r="BNM82" s="254">
        <v>12</v>
      </c>
      <c r="BNN82" s="254">
        <v>8</v>
      </c>
      <c r="BNO82" s="254">
        <v>6</v>
      </c>
      <c r="BNP82" s="196">
        <f t="shared" si="396"/>
        <v>39.9</v>
      </c>
      <c r="BNQ82" s="254">
        <v>7</v>
      </c>
      <c r="BNR82" s="254">
        <v>7</v>
      </c>
      <c r="BNS82" s="254">
        <v>6.5</v>
      </c>
      <c r="BNT82" s="254">
        <v>7</v>
      </c>
      <c r="BNU82" s="254">
        <v>1.5</v>
      </c>
      <c r="BNV82" s="196">
        <f t="shared" si="397"/>
        <v>29</v>
      </c>
      <c r="BNW82" s="254">
        <v>12</v>
      </c>
      <c r="BNX82" s="254">
        <v>3</v>
      </c>
      <c r="BNY82" s="254">
        <v>10.5</v>
      </c>
      <c r="BNZ82" s="254">
        <v>8</v>
      </c>
      <c r="BOA82" s="254">
        <v>5</v>
      </c>
      <c r="BOB82" s="196">
        <f t="shared" si="398"/>
        <v>38.5</v>
      </c>
      <c r="BOC82" s="254"/>
      <c r="BOD82" s="254">
        <v>12</v>
      </c>
      <c r="BOE82" s="254"/>
      <c r="BOF82" s="254"/>
      <c r="BOG82" s="254">
        <v>2</v>
      </c>
      <c r="BOH82" s="196">
        <f t="shared" si="399"/>
        <v>14</v>
      </c>
      <c r="BOI82" s="254">
        <v>6.7</v>
      </c>
      <c r="BOJ82" s="196">
        <f t="shared" si="400"/>
        <v>6.7</v>
      </c>
      <c r="BOK82" s="196">
        <f t="shared" si="401"/>
        <v>128.1</v>
      </c>
      <c r="BOL82" s="254">
        <v>5</v>
      </c>
      <c r="BOM82" s="254">
        <v>17</v>
      </c>
      <c r="BON82" s="254">
        <v>17</v>
      </c>
      <c r="BOO82" s="196">
        <f t="shared" si="279"/>
        <v>39</v>
      </c>
      <c r="BOP82" s="196">
        <v>12</v>
      </c>
      <c r="BOQ82" s="196">
        <v>7.5</v>
      </c>
      <c r="BOR82" s="196">
        <v>19</v>
      </c>
      <c r="BOS82" s="196">
        <v>10</v>
      </c>
      <c r="BOT82" s="196">
        <v>7</v>
      </c>
      <c r="BOU82" s="196">
        <f t="shared" si="402"/>
        <v>55.5</v>
      </c>
      <c r="BOV82" s="196">
        <v>5</v>
      </c>
      <c r="BOW82" s="196">
        <v>6</v>
      </c>
      <c r="BOX82" s="196">
        <v>26.7</v>
      </c>
      <c r="BOY82" s="196">
        <v>18.8</v>
      </c>
      <c r="BOZ82" s="196"/>
      <c r="BPA82" s="196">
        <v>3.5</v>
      </c>
      <c r="BPB82" s="196">
        <f t="shared" si="403"/>
        <v>60</v>
      </c>
      <c r="BPC82" s="196">
        <v>4.5</v>
      </c>
      <c r="BPD82" s="196">
        <v>20</v>
      </c>
      <c r="BPE82" s="196">
        <v>7.5</v>
      </c>
      <c r="BPF82" s="196">
        <v>2.5</v>
      </c>
      <c r="BPG82" s="196">
        <f t="shared" si="404"/>
        <v>34.5</v>
      </c>
      <c r="BPH82" s="196">
        <v>1.25</v>
      </c>
      <c r="BPI82" s="196">
        <v>5.2</v>
      </c>
      <c r="BPJ82" s="196">
        <v>13.2</v>
      </c>
      <c r="BPK82" s="196">
        <f t="shared" si="405"/>
        <v>19.649999999999999</v>
      </c>
      <c r="BPL82" s="196">
        <f t="shared" si="406"/>
        <v>208.65</v>
      </c>
      <c r="BPM82" s="196">
        <v>6.2</v>
      </c>
      <c r="BPN82" s="196">
        <v>1.2</v>
      </c>
      <c r="BPO82" s="196">
        <f t="shared" si="407"/>
        <v>7.4</v>
      </c>
      <c r="BPP82" s="196">
        <v>0.5</v>
      </c>
      <c r="BPQ82" s="196">
        <v>0.5</v>
      </c>
      <c r="BPR82" s="196">
        <v>5.5</v>
      </c>
      <c r="BPS82" s="196">
        <v>9</v>
      </c>
      <c r="BPT82" s="196">
        <v>1.5</v>
      </c>
      <c r="BPU82" s="196">
        <f t="shared" si="408"/>
        <v>17</v>
      </c>
      <c r="BPV82" s="196">
        <v>3</v>
      </c>
      <c r="BPW82" s="196">
        <v>1.1000000000000001</v>
      </c>
      <c r="BPX82" s="196">
        <v>14.5</v>
      </c>
      <c r="BPY82" s="196">
        <v>10</v>
      </c>
      <c r="BPZ82" s="196">
        <f t="shared" si="280"/>
        <v>28.6</v>
      </c>
      <c r="BQA82" s="196">
        <v>20</v>
      </c>
      <c r="BQB82" s="196">
        <v>15.5</v>
      </c>
      <c r="BQC82" s="196">
        <v>19</v>
      </c>
      <c r="BQD82" s="196">
        <v>3.5</v>
      </c>
      <c r="BQE82" s="196">
        <v>2</v>
      </c>
      <c r="BQF82" s="196">
        <f t="shared" si="409"/>
        <v>60</v>
      </c>
      <c r="BQG82" s="196">
        <v>2.8</v>
      </c>
      <c r="BQH82" s="196">
        <v>0.5</v>
      </c>
      <c r="BQI82" s="196">
        <v>21.5</v>
      </c>
      <c r="BQJ82" s="196">
        <v>6.3</v>
      </c>
      <c r="BQK82" s="196">
        <v>13.5</v>
      </c>
      <c r="BQL82" s="196">
        <f t="shared" si="410"/>
        <v>44.6</v>
      </c>
      <c r="BQM82" s="196">
        <f t="shared" si="281"/>
        <v>157.6</v>
      </c>
      <c r="BQN82" s="196">
        <v>2.5</v>
      </c>
      <c r="BQO82" s="196">
        <v>1.5</v>
      </c>
      <c r="BQP82" s="196">
        <v>7.5</v>
      </c>
      <c r="BQQ82" s="196">
        <v>27</v>
      </c>
      <c r="BQR82" s="196">
        <f t="shared" si="411"/>
        <v>38.5</v>
      </c>
      <c r="BQS82" s="196">
        <v>4.5</v>
      </c>
      <c r="BQT82" s="196">
        <v>4.5</v>
      </c>
      <c r="BQU82" s="196">
        <v>16.5</v>
      </c>
      <c r="BQV82" s="196">
        <v>0.5</v>
      </c>
      <c r="BQW82" s="196"/>
      <c r="BQX82" s="196">
        <f t="shared" si="412"/>
        <v>26</v>
      </c>
      <c r="BQY82" s="196">
        <v>5</v>
      </c>
      <c r="BQZ82" s="196">
        <v>2.5</v>
      </c>
      <c r="BRA82" s="196">
        <v>15.5</v>
      </c>
      <c r="BRB82" s="196">
        <v>18</v>
      </c>
      <c r="BRC82" s="196">
        <v>2</v>
      </c>
      <c r="BRD82" s="196">
        <f t="shared" si="413"/>
        <v>43</v>
      </c>
      <c r="BRE82" s="196">
        <v>3</v>
      </c>
      <c r="BRF82" s="196">
        <v>11</v>
      </c>
      <c r="BRG82" s="196">
        <v>17.5</v>
      </c>
      <c r="BRH82" s="196">
        <v>3.5</v>
      </c>
      <c r="BRI82" s="196">
        <v>16.100000000000001</v>
      </c>
      <c r="BRJ82" s="196">
        <f t="shared" si="414"/>
        <v>51.1</v>
      </c>
      <c r="BRK82" s="196">
        <v>12</v>
      </c>
      <c r="BRL82" s="196"/>
      <c r="BRM82" s="196">
        <f t="shared" si="415"/>
        <v>12</v>
      </c>
      <c r="BRN82" s="196">
        <f t="shared" si="262"/>
        <v>170.6</v>
      </c>
      <c r="BRO82" s="196">
        <v>5.7</v>
      </c>
      <c r="BRP82" s="196">
        <v>26.2</v>
      </c>
      <c r="BRQ82" s="196">
        <v>17.2</v>
      </c>
      <c r="BRR82" s="196">
        <f t="shared" si="416"/>
        <v>49.099999999999994</v>
      </c>
      <c r="BRS82" s="196"/>
      <c r="BRT82" s="196">
        <v>19</v>
      </c>
      <c r="BRU82" s="196">
        <v>17</v>
      </c>
      <c r="BRV82" s="196">
        <v>6.9</v>
      </c>
      <c r="BRW82" s="196">
        <v>21</v>
      </c>
      <c r="BRX82" s="196">
        <f t="shared" si="417"/>
        <v>63.9</v>
      </c>
      <c r="BRY82" s="196">
        <v>5.5</v>
      </c>
      <c r="BRZ82" s="196">
        <v>14.5</v>
      </c>
      <c r="BSA82" s="196">
        <v>5.5</v>
      </c>
      <c r="BSB82" s="196">
        <v>11.26</v>
      </c>
      <c r="BSC82" s="196">
        <v>2.5</v>
      </c>
      <c r="BSD82" s="196">
        <f t="shared" si="418"/>
        <v>39.26</v>
      </c>
      <c r="BSE82" s="196">
        <v>10.7</v>
      </c>
      <c r="BSF82" s="196">
        <v>9.6999999999999993</v>
      </c>
      <c r="BSG82" s="196">
        <v>4.7</v>
      </c>
      <c r="BSH82" s="196">
        <v>15.5</v>
      </c>
      <c r="BSI82" s="196">
        <v>3</v>
      </c>
      <c r="BSJ82" s="196">
        <f t="shared" si="419"/>
        <v>43.599999999999994</v>
      </c>
      <c r="BSK82" s="196">
        <v>1.5</v>
      </c>
      <c r="BSL82" s="196">
        <v>2</v>
      </c>
      <c r="BSM82" s="196">
        <v>4.5</v>
      </c>
      <c r="BSN82" s="196">
        <v>1.8</v>
      </c>
      <c r="BSO82" s="196">
        <f t="shared" si="420"/>
        <v>9.8000000000000007</v>
      </c>
      <c r="BSP82" s="196">
        <f t="shared" si="421"/>
        <v>205.66</v>
      </c>
      <c r="BSQ82" s="196">
        <v>1</v>
      </c>
      <c r="BSR82" s="196">
        <f t="shared" si="422"/>
        <v>1</v>
      </c>
      <c r="BSS82" s="196">
        <v>9</v>
      </c>
      <c r="BST82" s="196">
        <v>14.3</v>
      </c>
      <c r="BSU82" s="196">
        <v>3.6</v>
      </c>
      <c r="BSV82" s="196">
        <v>1</v>
      </c>
      <c r="BSW82" s="196">
        <v>22</v>
      </c>
      <c r="BSX82" s="196">
        <f t="shared" si="423"/>
        <v>49.900000000000006</v>
      </c>
      <c r="BSY82" s="196">
        <v>9.6999999999999993</v>
      </c>
      <c r="BSZ82" s="196">
        <v>4.7</v>
      </c>
      <c r="BTA82" s="196">
        <v>16.2</v>
      </c>
      <c r="BTB82" s="196">
        <v>21</v>
      </c>
      <c r="BTC82" s="196">
        <v>6</v>
      </c>
      <c r="BTD82" s="196">
        <f t="shared" si="424"/>
        <v>57.599999999999994</v>
      </c>
      <c r="BTE82" s="196">
        <v>17.3</v>
      </c>
      <c r="BTF82" s="196">
        <v>5.3</v>
      </c>
      <c r="BTG82" s="196">
        <v>10.8</v>
      </c>
      <c r="BTH82" s="196">
        <v>5</v>
      </c>
      <c r="BTI82" s="269">
        <v>4.3</v>
      </c>
      <c r="BTJ82" s="196">
        <f t="shared" si="425"/>
        <v>42.7</v>
      </c>
      <c r="BTK82" s="196">
        <v>34.299999999999997</v>
      </c>
      <c r="BTL82" s="196">
        <v>5.8</v>
      </c>
      <c r="BTM82" s="196">
        <v>12.8</v>
      </c>
      <c r="BTN82" s="196">
        <v>4.5999999999999996</v>
      </c>
      <c r="BTO82" s="196">
        <v>2</v>
      </c>
      <c r="BTP82" s="196">
        <f t="shared" si="426"/>
        <v>59.499999999999993</v>
      </c>
      <c r="BTQ82" s="196">
        <f t="shared" si="427"/>
        <v>210.7</v>
      </c>
      <c r="BTR82" s="196">
        <v>28.3</v>
      </c>
      <c r="BTS82" s="196">
        <v>26.8</v>
      </c>
      <c r="BTT82" s="196">
        <v>22</v>
      </c>
      <c r="BTU82" s="196">
        <v>14</v>
      </c>
      <c r="BTV82" s="196">
        <f t="shared" si="428"/>
        <v>91.1</v>
      </c>
      <c r="BTW82" s="196">
        <v>21.2</v>
      </c>
      <c r="BTX82" s="196">
        <v>2.5</v>
      </c>
      <c r="BTY82" s="196">
        <v>6.5</v>
      </c>
      <c r="BTZ82" s="196">
        <v>27</v>
      </c>
      <c r="BUA82" s="196">
        <v>4</v>
      </c>
      <c r="BUB82" s="196">
        <f t="shared" si="429"/>
        <v>61.2</v>
      </c>
      <c r="BUC82" s="196">
        <v>25.3</v>
      </c>
      <c r="BUD82" s="196">
        <v>26</v>
      </c>
      <c r="BUE82" s="196">
        <v>21</v>
      </c>
      <c r="BUF82" s="196">
        <v>11.5</v>
      </c>
      <c r="BUG82" s="196">
        <v>15</v>
      </c>
      <c r="BUH82" s="196">
        <f t="shared" si="430"/>
        <v>98.8</v>
      </c>
      <c r="BUI82" s="196">
        <v>16.7</v>
      </c>
      <c r="BUJ82" s="196">
        <v>2.5</v>
      </c>
      <c r="BUK82" s="196">
        <v>3.5</v>
      </c>
      <c r="BUL82" s="196">
        <v>0.5</v>
      </c>
      <c r="BUM82" s="196">
        <v>16</v>
      </c>
      <c r="BUN82" s="196">
        <f t="shared" si="431"/>
        <v>39.200000000000003</v>
      </c>
      <c r="BUO82" s="196">
        <v>29.1</v>
      </c>
      <c r="BUP82" s="196">
        <v>7.5</v>
      </c>
      <c r="BUQ82" s="196">
        <f t="shared" si="432"/>
        <v>36.6</v>
      </c>
      <c r="BUR82" s="196">
        <f t="shared" si="433"/>
        <v>326.90000000000003</v>
      </c>
      <c r="BUS82" s="196">
        <v>13</v>
      </c>
      <c r="BUT82" s="196">
        <f>13.7+0.6</f>
        <v>14.299999999999999</v>
      </c>
      <c r="BUU82" s="196">
        <v>1</v>
      </c>
      <c r="BUV82" s="196">
        <f t="shared" si="434"/>
        <v>28.299999999999997</v>
      </c>
      <c r="BUW82" s="196">
        <v>8.5</v>
      </c>
      <c r="BUX82" s="196">
        <v>10.5</v>
      </c>
      <c r="BUY82" s="196">
        <v>3</v>
      </c>
      <c r="BUZ82" s="196">
        <v>4.5</v>
      </c>
      <c r="BVA82" s="196">
        <v>3</v>
      </c>
      <c r="BVB82" s="196">
        <f t="shared" si="435"/>
        <v>29.5</v>
      </c>
      <c r="BVC82" s="196">
        <v>33.15</v>
      </c>
      <c r="BVD82" s="196">
        <v>14.5</v>
      </c>
      <c r="BVE82" s="196">
        <v>17.2</v>
      </c>
      <c r="BVF82" s="196">
        <v>31.5</v>
      </c>
      <c r="BVG82" s="196">
        <v>16</v>
      </c>
      <c r="BVH82" s="196">
        <f t="shared" si="436"/>
        <v>112.35</v>
      </c>
      <c r="BVI82" s="196">
        <v>9</v>
      </c>
      <c r="BVJ82" s="196">
        <v>23.5</v>
      </c>
      <c r="BVK82" s="196">
        <v>11.8</v>
      </c>
      <c r="BVL82" s="196">
        <v>9</v>
      </c>
      <c r="BVM82" s="196">
        <v>8</v>
      </c>
      <c r="BVN82" s="196">
        <f t="shared" si="437"/>
        <v>61.3</v>
      </c>
      <c r="BVO82" s="196">
        <v>18.5</v>
      </c>
      <c r="BVP82" s="196">
        <v>25.5</v>
      </c>
      <c r="BVQ82" s="196">
        <v>7.5</v>
      </c>
      <c r="BVR82" s="196">
        <v>24.5</v>
      </c>
      <c r="BVS82" s="196">
        <v>7</v>
      </c>
      <c r="BVT82" s="196">
        <f t="shared" si="438"/>
        <v>83</v>
      </c>
      <c r="BVU82" s="196">
        <f t="shared" si="439"/>
        <v>314.45</v>
      </c>
      <c r="BVV82" s="196">
        <f t="shared" si="282"/>
        <v>2609.152</v>
      </c>
      <c r="BVW82" s="196">
        <v>14.5</v>
      </c>
      <c r="BVX82" s="196">
        <v>22.5</v>
      </c>
      <c r="BVY82" s="196">
        <v>12.5</v>
      </c>
      <c r="BVZ82" s="196">
        <v>6</v>
      </c>
      <c r="BWA82" s="196">
        <v>5.5</v>
      </c>
      <c r="BWB82" s="196">
        <f t="shared" si="283"/>
        <v>61</v>
      </c>
      <c r="BWC82" s="196">
        <v>16.5</v>
      </c>
      <c r="BWD82" s="196">
        <v>37</v>
      </c>
      <c r="BWE82" s="196">
        <v>10.9</v>
      </c>
      <c r="BWF82" s="196">
        <v>14</v>
      </c>
      <c r="BWG82" s="196">
        <v>11.3</v>
      </c>
      <c r="BWH82" s="196">
        <f t="shared" si="440"/>
        <v>89.7</v>
      </c>
      <c r="BWI82" s="196">
        <v>43.8</v>
      </c>
      <c r="BWJ82" s="196">
        <v>11.5</v>
      </c>
      <c r="BWK82" s="196">
        <v>18.100000000000001</v>
      </c>
      <c r="BWL82" s="196">
        <v>10</v>
      </c>
      <c r="BWM82" s="196">
        <v>7.5</v>
      </c>
      <c r="BWN82" s="196">
        <f t="shared" si="441"/>
        <v>90.9</v>
      </c>
      <c r="BWO82" s="196">
        <v>24.5</v>
      </c>
      <c r="BWP82" s="196">
        <v>13.5</v>
      </c>
      <c r="BWQ82" s="196">
        <v>14</v>
      </c>
      <c r="BWR82" s="196">
        <v>17</v>
      </c>
      <c r="BWS82" s="196">
        <v>8.5</v>
      </c>
      <c r="BWT82" s="196">
        <f t="shared" si="442"/>
        <v>77.5</v>
      </c>
      <c r="BWU82" s="196">
        <v>11.2</v>
      </c>
      <c r="BWV82" s="196">
        <f t="shared" si="284"/>
        <v>11.2</v>
      </c>
      <c r="BWW82" s="196">
        <f t="shared" si="285"/>
        <v>330.3</v>
      </c>
      <c r="BWX82" s="196">
        <v>7</v>
      </c>
      <c r="BWY82" s="196">
        <v>18.7</v>
      </c>
      <c r="BWZ82" s="196">
        <v>13.5</v>
      </c>
      <c r="BXA82" s="196">
        <v>12.6</v>
      </c>
      <c r="BXB82" s="196">
        <f t="shared" si="443"/>
        <v>51.800000000000004</v>
      </c>
      <c r="BXC82" s="196">
        <v>10</v>
      </c>
      <c r="BXD82" s="196">
        <v>21</v>
      </c>
      <c r="BXE82" s="196">
        <v>11.5</v>
      </c>
      <c r="BXF82" s="196">
        <v>9.5</v>
      </c>
      <c r="BXG82" s="196"/>
      <c r="BXH82" s="196">
        <f t="shared" si="444"/>
        <v>52</v>
      </c>
      <c r="BXI82" s="196">
        <v>18.2</v>
      </c>
      <c r="BXJ82" s="196">
        <v>14</v>
      </c>
      <c r="BXK82" s="196">
        <v>5.7</v>
      </c>
      <c r="BXL82" s="196">
        <v>16.5</v>
      </c>
      <c r="BXM82" s="196">
        <v>13.4</v>
      </c>
      <c r="BXN82" s="196">
        <f t="shared" si="445"/>
        <v>67.800000000000011</v>
      </c>
      <c r="BXO82" s="196">
        <v>3.7</v>
      </c>
      <c r="BXP82" s="196">
        <v>37</v>
      </c>
      <c r="BXQ82" s="196">
        <v>9</v>
      </c>
      <c r="BXR82" s="196">
        <v>10.3</v>
      </c>
      <c r="BXS82" s="196">
        <v>3.5</v>
      </c>
      <c r="BXT82" s="196">
        <f t="shared" si="446"/>
        <v>63.5</v>
      </c>
      <c r="BXU82" s="196">
        <f t="shared" si="447"/>
        <v>235.10000000000002</v>
      </c>
      <c r="BXV82" s="196">
        <v>47.8</v>
      </c>
      <c r="BXW82" s="196">
        <v>11.5</v>
      </c>
      <c r="BXX82" s="196">
        <v>7.3</v>
      </c>
      <c r="BXY82" s="196">
        <f t="shared" si="448"/>
        <v>66.599999999999994</v>
      </c>
      <c r="BXZ82" s="196">
        <v>24.3</v>
      </c>
      <c r="BYA82" s="196"/>
      <c r="BYB82" s="196">
        <v>38.4</v>
      </c>
      <c r="BYC82" s="196">
        <v>9</v>
      </c>
      <c r="BYD82" s="196">
        <v>13.9</v>
      </c>
      <c r="BYE82" s="196">
        <f t="shared" si="449"/>
        <v>85.600000000000009</v>
      </c>
      <c r="BYF82" s="196">
        <v>23</v>
      </c>
      <c r="BYG82" s="196">
        <v>19.7</v>
      </c>
      <c r="BYH82" s="196">
        <v>17.5</v>
      </c>
      <c r="BYI82" s="196">
        <v>8</v>
      </c>
      <c r="BYJ82" s="269">
        <v>10</v>
      </c>
      <c r="BYK82" s="196">
        <f t="shared" si="450"/>
        <v>78.2</v>
      </c>
      <c r="BYL82" s="196">
        <v>28</v>
      </c>
      <c r="BYM82" s="196">
        <v>11.3</v>
      </c>
      <c r="BYN82" s="196">
        <v>18</v>
      </c>
      <c r="BYO82" s="196">
        <v>5</v>
      </c>
      <c r="BYP82" s="196">
        <v>6</v>
      </c>
      <c r="BYQ82" s="196">
        <f t="shared" si="451"/>
        <v>68.3</v>
      </c>
      <c r="BYR82" s="379">
        <v>22.5</v>
      </c>
      <c r="BYS82" s="196">
        <v>16.5</v>
      </c>
      <c r="BYT82" s="196">
        <v>15</v>
      </c>
      <c r="BYU82" s="196">
        <v>2</v>
      </c>
      <c r="BYV82" s="196">
        <f t="shared" si="452"/>
        <v>56</v>
      </c>
      <c r="BYW82" s="196">
        <f t="shared" si="453"/>
        <v>354.7</v>
      </c>
      <c r="BYX82" s="196"/>
      <c r="BYY82" s="196">
        <f t="shared" si="454"/>
        <v>0</v>
      </c>
      <c r="BYZ82" s="196">
        <v>19.600000000000001</v>
      </c>
      <c r="BZA82" s="196">
        <v>10.4</v>
      </c>
      <c r="BZB82" s="196">
        <v>18.100000000000001</v>
      </c>
      <c r="BZC82" s="196">
        <v>32</v>
      </c>
      <c r="BZD82" s="196">
        <v>4.3</v>
      </c>
      <c r="BZE82" s="196">
        <f t="shared" si="455"/>
        <v>84.399999999999991</v>
      </c>
      <c r="BZF82" s="196">
        <v>13</v>
      </c>
      <c r="BZG82" s="196">
        <v>22.4</v>
      </c>
      <c r="BZH82" s="196">
        <v>24.6</v>
      </c>
      <c r="BZI82" s="196">
        <v>8</v>
      </c>
      <c r="BZJ82" s="196">
        <f t="shared" si="456"/>
        <v>68</v>
      </c>
      <c r="BZK82" s="196">
        <v>18.100000000000001</v>
      </c>
      <c r="BZL82" s="196">
        <v>26.5</v>
      </c>
      <c r="BZM82" s="196">
        <v>11.5</v>
      </c>
      <c r="BZN82" s="196">
        <v>2</v>
      </c>
      <c r="BZO82" s="196"/>
      <c r="BZP82" s="196">
        <f t="shared" si="457"/>
        <v>58.1</v>
      </c>
      <c r="BZQ82" s="196">
        <f t="shared" si="458"/>
        <v>210.49999999999997</v>
      </c>
      <c r="BZR82" s="196">
        <f t="shared" si="459"/>
        <v>1130.6000000000001</v>
      </c>
      <c r="BZS82" s="198"/>
      <c r="BZT82" s="198"/>
      <c r="BZU82" s="198"/>
      <c r="BZV82" s="198"/>
      <c r="BZW82" s="198"/>
      <c r="BZX82" s="198"/>
      <c r="BZY82" s="198"/>
      <c r="BZZ82" s="198"/>
      <c r="CAA82" s="198"/>
      <c r="CAB82" s="198"/>
      <c r="CAC82" s="198"/>
      <c r="CAD82" s="198"/>
      <c r="CAE82" s="198"/>
      <c r="CAF82" s="198"/>
      <c r="CAG82" s="198"/>
      <c r="CAH82" s="198"/>
      <c r="CAI82" s="198"/>
      <c r="CAJ82" s="198"/>
      <c r="CAK82" s="198"/>
      <c r="CAL82" s="198"/>
      <c r="CAM82" s="198"/>
      <c r="CAN82" s="198"/>
      <c r="CAO82" s="198"/>
      <c r="CAP82" s="198"/>
      <c r="CAQ82" s="198"/>
      <c r="CAR82" s="198"/>
      <c r="CAS82" s="198"/>
      <c r="CAT82" s="198"/>
      <c r="CAU82" s="198"/>
      <c r="CAV82" s="198"/>
      <c r="CAW82" s="198"/>
      <c r="CAX82" s="198"/>
      <c r="CAY82" s="198"/>
      <c r="CAZ82" s="198"/>
      <c r="CBA82" s="198"/>
      <c r="CBB82" s="198"/>
      <c r="CBC82" s="198"/>
      <c r="CBD82" s="198"/>
      <c r="CBE82" s="198"/>
      <c r="CBF82" s="198"/>
      <c r="CBG82" s="198"/>
      <c r="CBH82" s="198"/>
      <c r="CBI82" s="198"/>
      <c r="CBJ82" s="198"/>
      <c r="CBK82" s="198"/>
      <c r="CBL82" s="198"/>
      <c r="CBM82" s="198"/>
      <c r="CBN82" s="198"/>
      <c r="CBO82" s="198"/>
      <c r="CBP82" s="198"/>
      <c r="CBQ82" s="198"/>
      <c r="CBR82" s="198"/>
      <c r="CBS82" s="198"/>
      <c r="CBT82" s="198"/>
      <c r="CBU82" s="198"/>
      <c r="CBV82" s="198"/>
      <c r="CBW82" s="198"/>
      <c r="CBX82" s="198"/>
      <c r="CBY82" s="198"/>
      <c r="CBZ82" s="198"/>
      <c r="CCA82" s="198"/>
      <c r="CCB82" s="198"/>
      <c r="CCC82" s="198"/>
      <c r="CCD82" s="198"/>
      <c r="CCE82" s="198"/>
      <c r="CCF82" s="198"/>
      <c r="CCG82" s="198"/>
      <c r="CCH82" s="198"/>
      <c r="CCI82" s="198"/>
      <c r="CCJ82" s="198"/>
      <c r="CCK82" s="198"/>
      <c r="CCL82" s="198"/>
      <c r="CCM82" s="198"/>
      <c r="CCN82" s="198"/>
      <c r="CCO82" s="198"/>
      <c r="CCP82" s="198"/>
      <c r="CCQ82" s="198"/>
      <c r="CCR82" s="198"/>
      <c r="CCS82" s="198">
        <f t="shared" si="286"/>
        <v>419.98501533999996</v>
      </c>
      <c r="CCT82" s="199"/>
    </row>
    <row r="83" spans="1:2126" s="200" customFormat="1" outlineLevel="1" x14ac:dyDescent="0.2">
      <c r="A83" s="202" t="s">
        <v>26</v>
      </c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202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>
        <v>0.33422386999999998</v>
      </c>
      <c r="DM83" s="195"/>
      <c r="DN83" s="195">
        <v>0.33422386999999998</v>
      </c>
      <c r="DO83" s="195">
        <v>0.33422386999999998</v>
      </c>
      <c r="DP83" s="195"/>
      <c r="DQ83" s="195"/>
      <c r="DR83" s="195"/>
      <c r="DS83" s="195"/>
      <c r="DT83" s="195"/>
      <c r="DU83" s="195"/>
      <c r="DV83" s="195"/>
      <c r="DW83" s="195"/>
      <c r="DX83" s="195"/>
      <c r="DY83" s="195"/>
      <c r="DZ83" s="195"/>
      <c r="EA83" s="195"/>
      <c r="EB83" s="195"/>
      <c r="EC83" s="195"/>
      <c r="ED83" s="195"/>
      <c r="EE83" s="195"/>
      <c r="EF83" s="195"/>
      <c r="EG83" s="195"/>
      <c r="EH83" s="195"/>
      <c r="EI83" s="195"/>
      <c r="EJ83" s="195"/>
      <c r="EK83" s="195"/>
      <c r="EL83" s="195"/>
      <c r="EM83" s="195"/>
      <c r="EN83" s="195"/>
      <c r="EO83" s="195"/>
      <c r="EP83" s="195"/>
      <c r="EQ83" s="195"/>
      <c r="ER83" s="195"/>
      <c r="ES83" s="195"/>
      <c r="ET83" s="195"/>
      <c r="EU83" s="195"/>
      <c r="EV83" s="195"/>
      <c r="EW83" s="195"/>
      <c r="EX83" s="195"/>
      <c r="EY83" s="195"/>
      <c r="EZ83" s="195"/>
      <c r="FA83" s="195"/>
      <c r="FB83" s="195"/>
      <c r="FC83" s="195"/>
      <c r="FD83" s="195"/>
      <c r="FE83" s="195"/>
      <c r="FF83" s="195"/>
      <c r="FG83" s="195"/>
      <c r="FH83" s="195"/>
      <c r="FI83" s="195"/>
      <c r="FJ83" s="195"/>
      <c r="FK83" s="195"/>
      <c r="FL83" s="195"/>
      <c r="FM83" s="195"/>
      <c r="FN83" s="195"/>
      <c r="FO83" s="195"/>
      <c r="FP83" s="195"/>
      <c r="FQ83" s="195"/>
      <c r="FR83" s="195"/>
      <c r="FS83" s="195"/>
      <c r="FT83" s="195"/>
      <c r="FU83" s="195"/>
      <c r="FV83" s="195"/>
      <c r="FW83" s="195"/>
      <c r="FX83" s="195"/>
      <c r="FY83" s="195"/>
      <c r="FZ83" s="195"/>
      <c r="GA83" s="195"/>
      <c r="GB83" s="195"/>
      <c r="GC83" s="195"/>
      <c r="GD83" s="195"/>
      <c r="GE83" s="195"/>
      <c r="GF83" s="195"/>
      <c r="GG83" s="195"/>
      <c r="GH83" s="195"/>
      <c r="GI83" s="195"/>
      <c r="GJ83" s="195"/>
      <c r="GK83" s="195"/>
      <c r="GL83" s="195"/>
      <c r="GM83" s="195"/>
      <c r="GN83" s="195"/>
      <c r="GO83" s="195"/>
      <c r="GP83" s="195"/>
      <c r="GQ83" s="195"/>
      <c r="GR83" s="195"/>
      <c r="GS83" s="195"/>
      <c r="GT83" s="195"/>
      <c r="GU83" s="195"/>
      <c r="GV83" s="195"/>
      <c r="GW83" s="195"/>
      <c r="GX83" s="195"/>
      <c r="GY83" s="195"/>
      <c r="GZ83" s="195"/>
      <c r="HA83" s="195"/>
      <c r="HB83" s="195"/>
      <c r="HC83" s="195"/>
      <c r="HD83" s="195"/>
      <c r="HE83" s="195"/>
      <c r="HF83" s="195"/>
      <c r="HG83" s="195"/>
      <c r="HH83" s="195"/>
      <c r="HI83" s="195"/>
      <c r="HJ83" s="195"/>
      <c r="HK83" s="195"/>
      <c r="HL83" s="195"/>
      <c r="HM83" s="195"/>
      <c r="HN83" s="195"/>
      <c r="HO83" s="195"/>
      <c r="HP83" s="195"/>
      <c r="HQ83" s="195"/>
      <c r="HR83" s="195"/>
      <c r="HS83" s="195"/>
      <c r="HT83" s="195"/>
      <c r="HU83" s="195"/>
      <c r="HV83" s="195"/>
      <c r="HW83" s="195"/>
      <c r="HX83" s="195"/>
      <c r="HY83" s="195"/>
      <c r="HZ83" s="195"/>
      <c r="IA83" s="195"/>
      <c r="IB83" s="195"/>
      <c r="IC83" s="195"/>
      <c r="ID83" s="195"/>
      <c r="IE83" s="195"/>
      <c r="IF83" s="195"/>
      <c r="IG83" s="195"/>
      <c r="IH83" s="195"/>
      <c r="II83" s="195"/>
      <c r="IJ83" s="195"/>
      <c r="IK83" s="195"/>
      <c r="IL83" s="195"/>
      <c r="IM83" s="195"/>
      <c r="IN83" s="195"/>
      <c r="IO83" s="195"/>
      <c r="IP83" s="195"/>
      <c r="IQ83" s="195"/>
      <c r="IR83" s="195"/>
      <c r="IS83" s="195"/>
      <c r="IT83" s="195"/>
      <c r="IU83" s="195"/>
      <c r="IV83" s="195"/>
      <c r="IW83" s="195"/>
      <c r="IX83" s="195"/>
      <c r="IY83" s="195"/>
      <c r="IZ83" s="195"/>
      <c r="JA83" s="195"/>
      <c r="JB83" s="195"/>
      <c r="JC83" s="195"/>
      <c r="JD83" s="195"/>
      <c r="JE83" s="195"/>
      <c r="JF83" s="195"/>
      <c r="JG83" s="195"/>
      <c r="JH83" s="195"/>
      <c r="JI83" s="195"/>
      <c r="JJ83" s="195"/>
      <c r="JK83" s="195"/>
      <c r="JL83" s="195"/>
      <c r="JM83" s="195"/>
      <c r="JN83" s="195"/>
      <c r="JO83" s="195"/>
      <c r="JP83" s="195"/>
      <c r="JQ83" s="195"/>
      <c r="JR83" s="195"/>
      <c r="JS83" s="195"/>
      <c r="JT83" s="195"/>
      <c r="JU83" s="195"/>
      <c r="JV83" s="195"/>
      <c r="JW83" s="195"/>
      <c r="JX83" s="195"/>
      <c r="JY83" s="195"/>
      <c r="JZ83" s="195"/>
      <c r="KA83" s="195"/>
      <c r="KB83" s="195"/>
      <c r="KC83" s="195"/>
      <c r="KD83" s="195"/>
      <c r="KE83" s="195"/>
      <c r="KF83" s="195"/>
      <c r="KG83" s="195"/>
      <c r="KH83" s="195"/>
      <c r="KI83" s="195"/>
      <c r="KJ83" s="195"/>
      <c r="KK83" s="195"/>
      <c r="KL83" s="195"/>
      <c r="KM83" s="195"/>
      <c r="KN83" s="195"/>
      <c r="KO83" s="195"/>
      <c r="KP83" s="195"/>
      <c r="KQ83" s="195"/>
      <c r="KR83" s="195"/>
      <c r="KS83" s="195"/>
      <c r="KT83" s="195"/>
      <c r="KU83" s="195"/>
      <c r="KV83" s="195"/>
      <c r="KW83" s="195"/>
      <c r="KX83" s="195"/>
      <c r="KY83" s="195"/>
      <c r="KZ83" s="195"/>
      <c r="LA83" s="195"/>
      <c r="LB83" s="195"/>
      <c r="LC83" s="195"/>
      <c r="LD83" s="195"/>
      <c r="LE83" s="195"/>
      <c r="LF83" s="195"/>
      <c r="LG83" s="195"/>
      <c r="LH83" s="195"/>
      <c r="LI83" s="195"/>
      <c r="LJ83" s="195"/>
      <c r="LK83" s="195"/>
      <c r="LL83" s="195"/>
      <c r="LM83" s="195"/>
      <c r="LN83" s="195"/>
      <c r="LO83" s="195"/>
      <c r="LP83" s="195"/>
      <c r="LQ83" s="195"/>
      <c r="LR83" s="195"/>
      <c r="LS83" s="195"/>
      <c r="LT83" s="195"/>
      <c r="LU83" s="195"/>
      <c r="LV83" s="195"/>
      <c r="LW83" s="195"/>
      <c r="LX83" s="195"/>
      <c r="LY83" s="195"/>
      <c r="LZ83" s="195"/>
      <c r="MA83" s="195">
        <v>0.33422386999999998</v>
      </c>
      <c r="MB83" s="195"/>
      <c r="MC83" s="195"/>
      <c r="MD83" s="195"/>
      <c r="ME83" s="195"/>
      <c r="MF83" s="195"/>
      <c r="MG83" s="195"/>
      <c r="MH83" s="195"/>
      <c r="MI83" s="195"/>
      <c r="MJ83" s="195"/>
      <c r="MK83" s="195"/>
      <c r="ML83" s="195"/>
      <c r="MM83" s="195"/>
      <c r="MN83" s="195"/>
      <c r="MO83" s="202"/>
      <c r="MP83" s="202"/>
      <c r="MQ83" s="202"/>
      <c r="MR83" s="202"/>
      <c r="MS83" s="202"/>
      <c r="MT83" s="202"/>
      <c r="MU83" s="202"/>
      <c r="MV83" s="202"/>
      <c r="MW83" s="202"/>
      <c r="MX83" s="202"/>
      <c r="MY83" s="202"/>
      <c r="MZ83" s="202"/>
      <c r="NA83" s="195"/>
      <c r="NB83" s="195"/>
      <c r="NC83" s="195"/>
      <c r="ND83" s="195"/>
      <c r="NE83" s="195"/>
      <c r="NF83" s="195"/>
      <c r="NG83" s="195"/>
      <c r="NH83" s="195"/>
      <c r="NI83" s="195"/>
      <c r="NJ83" s="195"/>
      <c r="NK83" s="195"/>
      <c r="NL83" s="195"/>
      <c r="NM83" s="195"/>
      <c r="NN83" s="195"/>
      <c r="NO83" s="195"/>
      <c r="NP83" s="195"/>
      <c r="NQ83" s="195"/>
      <c r="NR83" s="195"/>
      <c r="NS83" s="195"/>
      <c r="NT83" s="195"/>
      <c r="NU83" s="195"/>
      <c r="NV83" s="195"/>
      <c r="NW83" s="195"/>
      <c r="NX83" s="195"/>
      <c r="NY83" s="195"/>
      <c r="NZ83" s="195"/>
      <c r="OA83" s="195"/>
      <c r="OB83" s="195"/>
      <c r="OC83" s="195"/>
      <c r="OD83" s="195"/>
      <c r="OE83" s="195"/>
      <c r="OF83" s="195"/>
      <c r="OG83" s="195"/>
      <c r="OH83" s="195"/>
      <c r="OI83" s="195"/>
      <c r="OJ83" s="195"/>
      <c r="OK83" s="195"/>
      <c r="OL83" s="195"/>
      <c r="OM83" s="195"/>
      <c r="ON83" s="195"/>
      <c r="OO83" s="195"/>
      <c r="OP83" s="195"/>
      <c r="OQ83" s="195"/>
      <c r="OR83" s="195"/>
      <c r="OS83" s="195"/>
      <c r="OT83" s="195"/>
      <c r="OU83" s="195"/>
      <c r="OV83" s="195"/>
      <c r="OW83" s="195"/>
      <c r="OX83" s="195"/>
      <c r="OY83" s="195"/>
      <c r="OZ83" s="195"/>
      <c r="PA83" s="195"/>
      <c r="PB83" s="195"/>
      <c r="PC83" s="195"/>
      <c r="PD83" s="195"/>
      <c r="PE83" s="195"/>
      <c r="PF83" s="195"/>
      <c r="PG83" s="195"/>
      <c r="PH83" s="195"/>
      <c r="PI83" s="195"/>
      <c r="PJ83" s="195"/>
      <c r="PK83" s="195"/>
      <c r="PL83" s="195"/>
      <c r="PM83" s="195"/>
      <c r="PN83" s="195"/>
      <c r="PO83" s="195"/>
      <c r="PP83" s="195"/>
      <c r="PQ83" s="195"/>
      <c r="PR83" s="195"/>
      <c r="PS83" s="195"/>
      <c r="PT83" s="195"/>
      <c r="PU83" s="195"/>
      <c r="PV83" s="195"/>
      <c r="PW83" s="195"/>
      <c r="PX83" s="195"/>
      <c r="PY83" s="195"/>
      <c r="PZ83" s="195"/>
      <c r="QA83" s="195"/>
      <c r="QB83" s="195"/>
      <c r="QC83" s="195"/>
      <c r="QD83" s="195"/>
      <c r="QE83" s="195"/>
      <c r="QF83" s="195"/>
      <c r="QG83" s="195"/>
      <c r="QH83" s="195"/>
      <c r="QI83" s="195"/>
      <c r="QJ83" s="195"/>
      <c r="QK83" s="195"/>
      <c r="QL83" s="195"/>
      <c r="QM83" s="195"/>
      <c r="QN83" s="195"/>
      <c r="QO83" s="195"/>
      <c r="QP83" s="195"/>
      <c r="QQ83" s="195"/>
      <c r="QR83" s="195"/>
      <c r="QS83" s="195"/>
      <c r="QT83" s="195"/>
      <c r="QU83" s="195"/>
      <c r="QV83" s="195"/>
      <c r="QW83" s="195"/>
      <c r="QX83" s="195"/>
      <c r="QY83" s="195"/>
      <c r="QZ83" s="195"/>
      <c r="RA83" s="195"/>
      <c r="RB83" s="195"/>
      <c r="RC83" s="195"/>
      <c r="RD83" s="195"/>
      <c r="RE83" s="195"/>
      <c r="RF83" s="195"/>
      <c r="RG83" s="195"/>
      <c r="RH83" s="195"/>
      <c r="RI83" s="195"/>
      <c r="RJ83" s="195"/>
      <c r="RK83" s="195"/>
      <c r="RL83" s="195"/>
      <c r="RM83" s="195"/>
      <c r="RN83" s="195"/>
      <c r="RO83" s="195"/>
      <c r="RP83" s="195"/>
      <c r="RQ83" s="195"/>
      <c r="RR83" s="195"/>
      <c r="RS83" s="195"/>
      <c r="RT83" s="195"/>
      <c r="RU83" s="195"/>
      <c r="RV83" s="195"/>
      <c r="RW83" s="195"/>
      <c r="RX83" s="195"/>
      <c r="RY83" s="195"/>
      <c r="RZ83" s="195"/>
      <c r="SA83" s="195"/>
      <c r="SB83" s="195"/>
      <c r="SC83" s="195"/>
      <c r="SD83" s="195"/>
      <c r="SE83" s="195"/>
      <c r="SF83" s="195">
        <v>8.0985520000000005E-2</v>
      </c>
      <c r="SG83" s="195">
        <v>8.0985520000000005E-2</v>
      </c>
      <c r="SH83" s="195"/>
      <c r="SI83" s="195"/>
      <c r="SJ83" s="195"/>
      <c r="SK83" s="195"/>
      <c r="SL83" s="195"/>
      <c r="SM83" s="195"/>
      <c r="SN83" s="195"/>
      <c r="SO83" s="195"/>
      <c r="SP83" s="195"/>
      <c r="SQ83" s="195"/>
      <c r="SR83" s="196"/>
      <c r="SS83" s="195"/>
      <c r="ST83" s="195"/>
      <c r="SU83" s="195"/>
      <c r="SV83" s="195"/>
      <c r="SW83" s="195"/>
      <c r="SX83" s="195"/>
      <c r="SY83" s="195"/>
      <c r="SZ83" s="195"/>
      <c r="TA83" s="195">
        <v>8.0985520000000005E-2</v>
      </c>
      <c r="TB83" s="195"/>
      <c r="TC83" s="195"/>
      <c r="TD83" s="195"/>
      <c r="TE83" s="195"/>
      <c r="TF83" s="195"/>
      <c r="TG83" s="195"/>
      <c r="TH83" s="195"/>
      <c r="TI83" s="195"/>
      <c r="TJ83" s="195"/>
      <c r="TK83" s="195">
        <f t="shared" si="269"/>
        <v>0</v>
      </c>
      <c r="TL83" s="202"/>
      <c r="TM83" s="202"/>
      <c r="TN83" s="202"/>
      <c r="TO83" s="202"/>
      <c r="TP83" s="202"/>
      <c r="TQ83" s="202"/>
      <c r="TR83" s="202"/>
      <c r="TS83" s="202"/>
      <c r="TT83" s="202"/>
      <c r="TU83" s="202"/>
      <c r="TV83" s="202"/>
      <c r="TW83" s="202"/>
      <c r="TX83" s="202"/>
      <c r="TY83" s="202"/>
      <c r="TZ83" s="202"/>
      <c r="UA83" s="202"/>
      <c r="UB83" s="202"/>
      <c r="UC83" s="195"/>
      <c r="UD83" s="195"/>
      <c r="UE83" s="195"/>
      <c r="UF83" s="195"/>
      <c r="UG83" s="195"/>
      <c r="UH83" s="195"/>
      <c r="UI83" s="195"/>
      <c r="UJ83" s="195"/>
      <c r="UK83" s="195"/>
      <c r="UL83" s="195"/>
      <c r="UM83" s="195"/>
      <c r="UN83" s="195"/>
      <c r="UO83" s="195"/>
      <c r="UP83" s="195"/>
      <c r="UQ83" s="195"/>
      <c r="UR83" s="195"/>
      <c r="US83" s="195"/>
      <c r="UT83" s="195"/>
      <c r="UU83" s="195"/>
      <c r="UV83" s="195"/>
      <c r="UW83" s="195">
        <f t="shared" si="287"/>
        <v>0</v>
      </c>
      <c r="UX83" s="195"/>
      <c r="UY83" s="195"/>
      <c r="UZ83" s="195"/>
      <c r="VA83" s="195"/>
      <c r="VB83" s="195"/>
      <c r="VC83" s="195"/>
      <c r="VD83" s="195"/>
      <c r="VE83" s="195"/>
      <c r="VF83" s="195"/>
      <c r="VG83" s="195"/>
      <c r="VH83" s="195"/>
      <c r="VI83" s="195"/>
      <c r="VJ83" s="195"/>
      <c r="VK83" s="195"/>
      <c r="VL83" s="195"/>
      <c r="VM83" s="195"/>
      <c r="VN83" s="195"/>
      <c r="VO83" s="195"/>
      <c r="VP83" s="195"/>
      <c r="VQ83" s="195"/>
      <c r="VR83" s="195"/>
      <c r="VS83" s="195"/>
      <c r="VT83" s="195"/>
      <c r="VU83" s="195"/>
      <c r="VV83" s="195"/>
      <c r="VW83" s="195"/>
      <c r="VX83" s="195"/>
      <c r="VY83" s="195"/>
      <c r="VZ83" s="195"/>
      <c r="WA83" s="195"/>
      <c r="WB83" s="195"/>
      <c r="WC83" s="195"/>
      <c r="WD83" s="195"/>
      <c r="WE83" s="195"/>
      <c r="WF83" s="195"/>
      <c r="WG83" s="195"/>
      <c r="WH83" s="195"/>
      <c r="WI83" s="195"/>
      <c r="WJ83" s="195"/>
      <c r="WK83" s="195"/>
      <c r="WL83" s="195"/>
      <c r="WM83" s="195"/>
      <c r="WN83" s="195"/>
      <c r="WO83" s="195"/>
      <c r="WP83" s="195"/>
      <c r="WQ83" s="195"/>
      <c r="WR83" s="195"/>
      <c r="WS83" s="195"/>
      <c r="WT83" s="195"/>
      <c r="WU83" s="195"/>
      <c r="WV83" s="195"/>
      <c r="WW83" s="195"/>
      <c r="WX83" s="195"/>
      <c r="WY83" s="195"/>
      <c r="WZ83" s="195"/>
      <c r="XA83" s="195"/>
      <c r="XB83" s="195"/>
      <c r="XC83" s="195"/>
      <c r="XD83" s="195"/>
      <c r="XE83" s="195"/>
      <c r="XF83" s="195"/>
      <c r="XG83" s="195"/>
      <c r="XH83" s="195"/>
      <c r="XI83" s="195"/>
      <c r="XJ83" s="195"/>
      <c r="XK83" s="195"/>
      <c r="XL83" s="195"/>
      <c r="XM83" s="195"/>
      <c r="XN83" s="195"/>
      <c r="XO83" s="195"/>
      <c r="XP83" s="195"/>
      <c r="XQ83" s="195"/>
      <c r="XR83" s="195"/>
      <c r="XS83" s="195"/>
      <c r="XT83" s="195">
        <v>0.34656956000000005</v>
      </c>
      <c r="XU83" s="195">
        <v>0.34656956000000005</v>
      </c>
      <c r="XV83" s="195"/>
      <c r="XW83" s="195"/>
      <c r="XX83" s="195"/>
      <c r="XY83" s="195"/>
      <c r="XZ83" s="195"/>
      <c r="YA83" s="195">
        <f t="shared" si="288"/>
        <v>0</v>
      </c>
      <c r="YB83" s="195"/>
      <c r="YC83" s="195"/>
      <c r="YD83" s="195"/>
      <c r="YE83" s="195"/>
      <c r="YF83" s="195">
        <f t="shared" si="289"/>
        <v>0</v>
      </c>
      <c r="YG83" s="195">
        <f t="shared" si="290"/>
        <v>0.34656956000000005</v>
      </c>
      <c r="YH83" s="202">
        <f t="shared" si="291"/>
        <v>0.42755508000000009</v>
      </c>
      <c r="YI83" s="202"/>
      <c r="YJ83" s="202"/>
      <c r="YK83" s="202"/>
      <c r="YL83" s="202"/>
      <c r="YM83" s="202">
        <f t="shared" si="292"/>
        <v>0</v>
      </c>
      <c r="YN83" s="202"/>
      <c r="YO83" s="202"/>
      <c r="YP83" s="202"/>
      <c r="YQ83" s="202"/>
      <c r="YR83" s="202"/>
      <c r="YS83" s="202"/>
      <c r="YT83" s="202"/>
      <c r="YU83" s="202"/>
      <c r="YV83" s="202"/>
      <c r="YW83" s="202"/>
      <c r="YX83" s="202"/>
      <c r="YY83" s="202"/>
      <c r="YZ83" s="202"/>
      <c r="ZA83" s="202"/>
      <c r="ZB83" s="202"/>
      <c r="ZC83" s="202"/>
      <c r="ZD83" s="202"/>
      <c r="ZE83" s="202"/>
      <c r="ZF83" s="202"/>
      <c r="ZG83" s="202"/>
      <c r="ZH83" s="202"/>
      <c r="ZI83" s="202"/>
      <c r="ZJ83" s="202"/>
      <c r="ZK83" s="202"/>
      <c r="ZL83" s="202"/>
      <c r="ZM83" s="202"/>
      <c r="ZN83" s="202"/>
      <c r="ZO83" s="202"/>
      <c r="ZP83" s="202"/>
      <c r="ZQ83" s="202"/>
      <c r="ZR83" s="202"/>
      <c r="ZS83" s="202"/>
      <c r="ZT83" s="202"/>
      <c r="ZU83" s="202"/>
      <c r="ZV83" s="202"/>
      <c r="ZW83" s="202"/>
      <c r="ZX83" s="202"/>
      <c r="ZY83" s="202"/>
      <c r="ZZ83" s="202"/>
      <c r="AAA83" s="202"/>
      <c r="AAB83" s="202"/>
      <c r="AAC83" s="202"/>
      <c r="AAD83" s="202"/>
      <c r="AAE83" s="202"/>
      <c r="AAF83" s="202"/>
      <c r="AAG83" s="202"/>
      <c r="AAH83" s="202"/>
      <c r="AAI83" s="202"/>
      <c r="AAJ83" s="202"/>
      <c r="AAK83" s="202"/>
      <c r="AAL83" s="202"/>
      <c r="AAM83" s="202"/>
      <c r="AAN83" s="202"/>
      <c r="AAO83" s="202"/>
      <c r="AAP83" s="202"/>
      <c r="AAQ83" s="202"/>
      <c r="AAR83" s="202"/>
      <c r="AAS83" s="202"/>
      <c r="AAT83" s="202"/>
      <c r="AAU83" s="202"/>
      <c r="AAV83" s="202"/>
      <c r="AAW83" s="202"/>
      <c r="AAX83" s="202"/>
      <c r="AAY83" s="202"/>
      <c r="AAZ83" s="202"/>
      <c r="ABA83" s="202"/>
      <c r="ABB83" s="202"/>
      <c r="ABC83" s="202"/>
      <c r="ABD83" s="202"/>
      <c r="ABE83" s="202"/>
      <c r="ABF83" s="202"/>
      <c r="ABG83" s="202"/>
      <c r="ABH83" s="202">
        <f t="shared" si="293"/>
        <v>0</v>
      </c>
      <c r="ABI83" s="202"/>
      <c r="ABJ83" s="202"/>
      <c r="ABK83" s="202"/>
      <c r="ABL83" s="202"/>
      <c r="ABM83" s="202"/>
      <c r="ABN83" s="202"/>
      <c r="ABO83" s="202"/>
      <c r="ABP83" s="202"/>
      <c r="ABQ83" s="202"/>
      <c r="ABR83" s="202"/>
      <c r="ABS83" s="202"/>
      <c r="ABT83" s="202"/>
      <c r="ABU83" s="202"/>
      <c r="ABV83" s="202"/>
      <c r="ABW83" s="202"/>
      <c r="ABX83" s="202"/>
      <c r="ABY83" s="202"/>
      <c r="ABZ83" s="202"/>
      <c r="ACA83" s="202"/>
      <c r="ACB83" s="202"/>
      <c r="ACC83" s="202"/>
      <c r="ACD83" s="202"/>
      <c r="ACE83" s="202"/>
      <c r="ACF83" s="202"/>
      <c r="ACG83" s="202"/>
      <c r="ACH83" s="202"/>
      <c r="ACI83" s="202"/>
      <c r="ACJ83" s="202"/>
      <c r="ACK83" s="202"/>
      <c r="ACL83" s="202"/>
      <c r="ACM83" s="202"/>
      <c r="ACN83" s="202"/>
      <c r="ACO83" s="202"/>
      <c r="ACP83" s="202"/>
      <c r="ACQ83" s="202"/>
      <c r="ACR83" s="202"/>
      <c r="ACS83" s="202"/>
      <c r="ACT83" s="202"/>
      <c r="ACU83" s="202"/>
      <c r="ACV83" s="202"/>
      <c r="ACW83" s="202"/>
      <c r="ACX83" s="202"/>
      <c r="ACY83" s="202"/>
      <c r="ACZ83" s="202"/>
      <c r="ADA83" s="202"/>
      <c r="ADB83" s="202"/>
      <c r="ADC83" s="202"/>
      <c r="ADD83" s="202"/>
      <c r="ADE83" s="202"/>
      <c r="ADF83" s="202"/>
      <c r="ADG83" s="202"/>
      <c r="ADH83" s="202"/>
      <c r="ADI83" s="202"/>
      <c r="ADJ83" s="202"/>
      <c r="ADK83" s="202"/>
      <c r="ADL83" s="202"/>
      <c r="ADM83" s="202"/>
      <c r="ADN83" s="202"/>
      <c r="ADO83" s="202"/>
      <c r="ADP83" s="202"/>
      <c r="ADQ83" s="202"/>
      <c r="ADR83" s="202"/>
      <c r="ADS83" s="202"/>
      <c r="ADT83" s="202"/>
      <c r="ADU83" s="202"/>
      <c r="ADV83" s="202"/>
      <c r="ADW83" s="202"/>
      <c r="ADX83" s="202">
        <v>0.23593600000000001</v>
      </c>
      <c r="ADY83" s="202">
        <v>0.23593600000000001</v>
      </c>
      <c r="ADZ83" s="202"/>
      <c r="AEA83" s="202">
        <v>0</v>
      </c>
      <c r="AEB83" s="202"/>
      <c r="AEC83" s="202"/>
      <c r="AED83" s="202">
        <v>0</v>
      </c>
      <c r="AEE83" s="202"/>
      <c r="AEF83" s="202"/>
      <c r="AEG83" s="202"/>
      <c r="AEH83" s="202"/>
      <c r="AEI83" s="202"/>
      <c r="AEJ83" s="202"/>
      <c r="AEK83" s="202">
        <v>0.23593600000000001</v>
      </c>
      <c r="AEL83" s="202"/>
      <c r="AEM83" s="202"/>
      <c r="AEN83" s="202"/>
      <c r="AEO83" s="202"/>
      <c r="AEP83" s="202"/>
      <c r="AEQ83" s="202"/>
      <c r="AER83" s="202"/>
      <c r="AES83" s="202"/>
      <c r="AET83" s="202"/>
      <c r="AEU83" s="202"/>
      <c r="AEV83" s="202"/>
      <c r="AEW83" s="202"/>
      <c r="AEX83" s="202"/>
      <c r="AEY83" s="202"/>
      <c r="AEZ83" s="202"/>
      <c r="AFA83" s="202"/>
      <c r="AFB83" s="202"/>
      <c r="AFC83" s="202"/>
      <c r="AFD83" s="202"/>
      <c r="AFE83" s="202"/>
      <c r="AFF83" s="202"/>
      <c r="AFG83" s="202"/>
      <c r="AFH83" s="202"/>
      <c r="AFI83" s="202"/>
      <c r="AFJ83" s="202"/>
      <c r="AFK83" s="202"/>
      <c r="AFL83" s="202"/>
      <c r="AFM83" s="202"/>
      <c r="AFN83" s="202"/>
      <c r="AFO83" s="202"/>
      <c r="AFP83" s="202"/>
      <c r="AFQ83" s="202"/>
      <c r="AFR83" s="202"/>
      <c r="AFS83" s="202"/>
      <c r="AFT83" s="202"/>
      <c r="AFU83" s="202"/>
      <c r="AFV83" s="202"/>
      <c r="AFW83" s="202"/>
      <c r="AFX83" s="202"/>
      <c r="AFY83" s="202"/>
      <c r="AFZ83" s="202"/>
      <c r="AGA83" s="202"/>
      <c r="AGB83" s="202"/>
      <c r="AGC83" s="202"/>
      <c r="AGD83" s="202"/>
      <c r="AGE83" s="202"/>
      <c r="AGF83" s="202"/>
      <c r="AGG83" s="202"/>
      <c r="AGH83" s="202"/>
      <c r="AGI83" s="202"/>
      <c r="AGJ83" s="202"/>
      <c r="AGK83" s="202"/>
      <c r="AGL83" s="202"/>
      <c r="AGM83" s="202"/>
      <c r="AGN83" s="202"/>
      <c r="AGO83" s="202"/>
      <c r="AGP83" s="202"/>
      <c r="AGQ83" s="202"/>
      <c r="AGR83" s="202"/>
      <c r="AGS83" s="202"/>
      <c r="AGT83" s="202"/>
      <c r="AGU83" s="202"/>
      <c r="AGV83" s="202"/>
      <c r="AGW83" s="202"/>
      <c r="AGX83" s="202"/>
      <c r="AGY83" s="202"/>
      <c r="AGZ83" s="202"/>
      <c r="AHA83" s="202"/>
      <c r="AHB83" s="202"/>
      <c r="AHC83" s="202"/>
      <c r="AHD83" s="202"/>
      <c r="AHE83" s="202"/>
      <c r="AHF83" s="202"/>
      <c r="AHG83" s="202"/>
      <c r="AHH83" s="202"/>
      <c r="AHI83" s="202"/>
      <c r="AHJ83" s="202"/>
      <c r="AHK83" s="202"/>
      <c r="AHL83" s="202"/>
      <c r="AHM83" s="202"/>
      <c r="AHN83" s="202"/>
      <c r="AHO83" s="202"/>
      <c r="AHP83" s="202"/>
      <c r="AHQ83" s="202"/>
      <c r="AHR83" s="202"/>
      <c r="AHS83" s="202"/>
      <c r="AHT83" s="202"/>
      <c r="AHU83" s="202"/>
      <c r="AHV83" s="202"/>
      <c r="AHW83" s="202"/>
      <c r="AHX83" s="202"/>
      <c r="AHY83" s="202"/>
      <c r="AHZ83" s="202"/>
      <c r="AIA83" s="202"/>
      <c r="AIB83" s="202"/>
      <c r="AIC83" s="202"/>
      <c r="AID83" s="202"/>
      <c r="AIE83" s="202"/>
      <c r="AIF83" s="202"/>
      <c r="AIG83" s="202"/>
      <c r="AIH83" s="202"/>
      <c r="AII83" s="202"/>
      <c r="AIJ83" s="202"/>
      <c r="AIK83" s="202"/>
      <c r="AIL83" s="202"/>
      <c r="AIM83" s="202"/>
      <c r="AIN83" s="202"/>
      <c r="AIO83" s="202"/>
      <c r="AIP83" s="202"/>
      <c r="AIQ83" s="202"/>
      <c r="AIR83" s="202"/>
      <c r="AIS83" s="202"/>
      <c r="AIT83" s="202"/>
      <c r="AIU83" s="202"/>
      <c r="AIV83" s="202"/>
      <c r="AIW83" s="202"/>
      <c r="AIX83" s="202"/>
      <c r="AIY83" s="202"/>
      <c r="AIZ83" s="202"/>
      <c r="AJA83" s="202"/>
      <c r="AJB83" s="202"/>
      <c r="AJC83" s="202"/>
      <c r="AJD83" s="202"/>
      <c r="AJE83" s="202"/>
      <c r="AJF83" s="202"/>
      <c r="AJG83" s="202"/>
      <c r="AJH83" s="202">
        <v>0.17477137000000001</v>
      </c>
      <c r="AJI83" s="202"/>
      <c r="AJJ83" s="202">
        <v>0.17477137000000001</v>
      </c>
      <c r="AJK83" s="202"/>
      <c r="AJL83" s="202"/>
      <c r="AJM83" s="202"/>
      <c r="AJN83" s="202"/>
      <c r="AJO83" s="202"/>
      <c r="AJP83" s="202"/>
      <c r="AJQ83" s="202">
        <v>0.17477137000000001</v>
      </c>
      <c r="AJR83" s="202">
        <v>0.30210680000000006</v>
      </c>
      <c r="AJS83" s="202">
        <v>6.8803980000000001E-2</v>
      </c>
      <c r="AJT83" s="202">
        <v>0.16702106</v>
      </c>
      <c r="AJU83" s="202">
        <v>0.33342565999999996</v>
      </c>
      <c r="AJV83" s="202"/>
      <c r="AJW83" s="202">
        <v>0.87135750000000001</v>
      </c>
      <c r="AJX83" s="202"/>
      <c r="AJY83" s="202"/>
      <c r="AJZ83" s="202"/>
      <c r="AKA83" s="202"/>
      <c r="AKB83" s="202"/>
      <c r="AKC83" s="202"/>
      <c r="AKD83" s="202"/>
      <c r="AKE83" s="202"/>
      <c r="AKF83" s="202"/>
      <c r="AKG83" s="202"/>
      <c r="AKH83" s="202"/>
      <c r="AKI83" s="202"/>
      <c r="AKJ83" s="202"/>
      <c r="AKK83" s="202"/>
      <c r="AKL83" s="202"/>
      <c r="AKM83" s="202"/>
      <c r="AKN83" s="202"/>
      <c r="AKO83" s="202"/>
      <c r="AKP83" s="202"/>
      <c r="AKQ83" s="202">
        <v>0.87135750000000001</v>
      </c>
      <c r="AKR83" s="202">
        <v>1.2820648699999999</v>
      </c>
      <c r="AKS83" s="202"/>
      <c r="AKT83" s="202"/>
      <c r="AKU83" s="202"/>
      <c r="AKV83" s="202"/>
      <c r="AKW83" s="202">
        <v>1.1639826299999998</v>
      </c>
      <c r="AKX83" s="202">
        <v>0.52144849999999998</v>
      </c>
      <c r="AKY83" s="202">
        <v>0.39386442999999999</v>
      </c>
      <c r="AKZ83" s="202">
        <v>9.4162040000000002E-2</v>
      </c>
      <c r="ALA83" s="202">
        <v>0.39345059999999998</v>
      </c>
      <c r="ALB83" s="202">
        <v>2.5669081999999999</v>
      </c>
      <c r="ALC83" s="202">
        <v>4.4894000000000003E-2</v>
      </c>
      <c r="ALD83" s="202">
        <v>0.13663924</v>
      </c>
      <c r="ALE83" s="202">
        <v>9.1506489999999996E-2</v>
      </c>
      <c r="ALF83" s="202">
        <v>0.38122707</v>
      </c>
      <c r="ALG83" s="202">
        <v>0.31172294</v>
      </c>
      <c r="ALH83" s="202">
        <v>0.96598973999999993</v>
      </c>
      <c r="ALI83" s="202">
        <v>0.5958136799999999</v>
      </c>
      <c r="ALJ83" s="202">
        <v>0.1176565</v>
      </c>
      <c r="ALK83" s="202">
        <v>0.32757479</v>
      </c>
      <c r="ALL83" s="202"/>
      <c r="ALM83" s="202">
        <v>1.0410449699999997</v>
      </c>
      <c r="ALN83" s="202"/>
      <c r="ALO83" s="202"/>
      <c r="ALP83" s="202"/>
      <c r="ALQ83" s="202"/>
      <c r="ALR83" s="202"/>
      <c r="ALS83" s="202">
        <v>4.5739429099999995</v>
      </c>
      <c r="ALT83" s="202"/>
      <c r="ALU83" s="202"/>
      <c r="ALV83" s="202"/>
      <c r="ALW83" s="202"/>
      <c r="ALX83" s="202">
        <v>2.853E-5</v>
      </c>
      <c r="ALY83" s="202"/>
      <c r="ALZ83" s="202"/>
      <c r="AMA83" s="202">
        <v>2.853E-5</v>
      </c>
      <c r="AMB83" s="202"/>
      <c r="AMC83" s="202">
        <v>5.69712E-3</v>
      </c>
      <c r="AMD83" s="202"/>
      <c r="AME83" s="202">
        <v>0.29283668000000002</v>
      </c>
      <c r="AMF83" s="202"/>
      <c r="AMG83" s="202">
        <v>0.29853380000000002</v>
      </c>
      <c r="AMH83" s="202">
        <v>0.12903725999999999</v>
      </c>
      <c r="AMI83" s="202"/>
      <c r="AMJ83" s="202"/>
      <c r="AMK83" s="202">
        <v>0.97367894999999982</v>
      </c>
      <c r="AML83" s="202">
        <v>0.50562242000000002</v>
      </c>
      <c r="AMM83" s="202">
        <v>1.60833863</v>
      </c>
      <c r="AMN83" s="202"/>
      <c r="AMO83" s="202"/>
      <c r="AMP83" s="202"/>
      <c r="AMQ83" s="202"/>
      <c r="AMR83" s="202">
        <f t="shared" si="294"/>
        <v>0</v>
      </c>
      <c r="AMS83" s="202">
        <f t="shared" si="295"/>
        <v>1.90690096</v>
      </c>
      <c r="AMT83" s="202"/>
      <c r="AMU83" s="202"/>
      <c r="AMV83" s="202"/>
      <c r="AMW83" s="202"/>
      <c r="AMX83" s="202"/>
      <c r="AMY83" s="202"/>
      <c r="AMZ83" s="202"/>
      <c r="ANA83" s="202">
        <v>0.49398120000000001</v>
      </c>
      <c r="ANB83" s="202"/>
      <c r="ANC83" s="202">
        <v>0.02</v>
      </c>
      <c r="AND83" s="202"/>
      <c r="ANE83" s="202">
        <f t="shared" si="296"/>
        <v>0.51398120000000003</v>
      </c>
      <c r="ANF83" s="202"/>
      <c r="ANG83" s="202">
        <v>0.40216079999999998</v>
      </c>
      <c r="ANH83" s="202"/>
      <c r="ANI83" s="202"/>
      <c r="ANJ83" s="202"/>
      <c r="ANK83" s="202">
        <v>0.40216079999999998</v>
      </c>
      <c r="ANL83" s="202"/>
      <c r="ANM83" s="202"/>
      <c r="ANN83" s="202"/>
      <c r="ANO83" s="202"/>
      <c r="ANP83" s="202"/>
      <c r="ANQ83" s="202"/>
      <c r="ANR83" s="202">
        <f t="shared" si="297"/>
        <v>0.91614200000000001</v>
      </c>
      <c r="ANS83" s="202"/>
      <c r="ANT83" s="202"/>
      <c r="ANU83" s="202"/>
      <c r="ANV83" s="202"/>
      <c r="ANW83" s="202"/>
      <c r="ANX83" s="202"/>
      <c r="ANY83" s="202"/>
      <c r="ANZ83" s="202"/>
      <c r="AOA83" s="202"/>
      <c r="AOB83" s="202"/>
      <c r="AOC83" s="202"/>
      <c r="AOD83" s="202"/>
      <c r="AOE83" s="202"/>
      <c r="AOF83" s="202"/>
      <c r="AOG83" s="202"/>
      <c r="AOH83" s="202"/>
      <c r="AOI83" s="202"/>
      <c r="AOJ83" s="202"/>
      <c r="AOK83" s="202"/>
      <c r="AOL83" s="202"/>
      <c r="AOM83" s="202"/>
      <c r="AON83" s="202"/>
      <c r="AOO83" s="202"/>
      <c r="AOP83" s="202"/>
      <c r="AOQ83" s="202"/>
      <c r="AOR83" s="202"/>
      <c r="AOS83" s="202"/>
      <c r="AOT83" s="202"/>
      <c r="AOU83" s="202"/>
      <c r="AOV83" s="202"/>
      <c r="AOW83" s="202"/>
      <c r="AOX83" s="202"/>
      <c r="AOY83" s="202"/>
      <c r="AOZ83" s="202"/>
      <c r="APA83" s="202"/>
      <c r="APB83" s="202">
        <f t="shared" si="298"/>
        <v>0</v>
      </c>
      <c r="APC83" s="202"/>
      <c r="APD83" s="202"/>
      <c r="APE83" s="202"/>
      <c r="APF83" s="202"/>
      <c r="APG83" s="202"/>
      <c r="APH83" s="202"/>
      <c r="API83" s="202"/>
      <c r="APJ83" s="202"/>
      <c r="APK83" s="202"/>
      <c r="APL83" s="202"/>
      <c r="APM83" s="202"/>
      <c r="APN83" s="202"/>
      <c r="APO83" s="202"/>
      <c r="APP83" s="202"/>
      <c r="APQ83" s="202"/>
      <c r="APR83" s="202"/>
      <c r="APS83" s="202"/>
      <c r="APT83" s="202"/>
      <c r="APU83" s="202">
        <f t="shared" si="299"/>
        <v>0</v>
      </c>
      <c r="APV83" s="202"/>
      <c r="APW83" s="202"/>
      <c r="APX83" s="202"/>
      <c r="APY83" s="202"/>
      <c r="APZ83" s="202"/>
      <c r="AQA83" s="202"/>
      <c r="AQB83" s="202"/>
      <c r="AQC83" s="202"/>
      <c r="AQD83" s="202"/>
      <c r="AQE83" s="202"/>
      <c r="AQF83" s="202"/>
      <c r="AQG83" s="202"/>
      <c r="AQH83" s="202"/>
      <c r="AQI83" s="202"/>
      <c r="AQJ83" s="202"/>
      <c r="AQK83" s="202"/>
      <c r="AQL83" s="202"/>
      <c r="AQM83" s="202"/>
      <c r="AQN83" s="202"/>
      <c r="AQO83" s="202"/>
      <c r="AQP83" s="202"/>
      <c r="AQQ83" s="202"/>
      <c r="AQR83" s="202">
        <f t="shared" si="300"/>
        <v>0</v>
      </c>
      <c r="AQS83" s="202"/>
      <c r="AQT83" s="202"/>
      <c r="AQU83" s="202"/>
      <c r="AQV83" s="202">
        <v>0.12452708999999999</v>
      </c>
      <c r="AQW83" s="202"/>
      <c r="AQX83" s="202">
        <v>0.12452708999999999</v>
      </c>
      <c r="AQY83" s="202"/>
      <c r="AQZ83" s="202"/>
      <c r="ARA83" s="202"/>
      <c r="ARB83" s="202"/>
      <c r="ARC83" s="202"/>
      <c r="ARD83" s="202"/>
      <c r="ARE83" s="202">
        <v>4.5212500000000003E-2</v>
      </c>
      <c r="ARF83" s="202"/>
      <c r="ARG83" s="202"/>
      <c r="ARH83" s="202"/>
      <c r="ARI83" s="202">
        <v>4.5212500000000003E-2</v>
      </c>
      <c r="ARJ83" s="202"/>
      <c r="ARK83" s="202"/>
      <c r="ARL83" s="202"/>
      <c r="ARM83" s="202"/>
      <c r="ARN83" s="202"/>
      <c r="ARO83" s="202"/>
      <c r="ARP83" s="202"/>
      <c r="ARQ83" s="202"/>
      <c r="ARR83" s="202"/>
      <c r="ARS83" s="202"/>
      <c r="ART83" s="202">
        <v>0.16973959</v>
      </c>
      <c r="ARU83" s="202">
        <v>0.46919449999999902</v>
      </c>
      <c r="ARV83" s="202"/>
      <c r="ARW83" s="202">
        <v>0.46919449999999902</v>
      </c>
      <c r="ARX83" s="202"/>
      <c r="ARY83" s="202"/>
      <c r="ARZ83" s="202"/>
      <c r="ASA83" s="202"/>
      <c r="ASB83" s="202"/>
      <c r="ASC83" s="202"/>
      <c r="ASD83" s="202"/>
      <c r="ASE83" s="202"/>
      <c r="ASF83" s="202"/>
      <c r="ASG83" s="202"/>
      <c r="ASH83" s="202"/>
      <c r="ASI83" s="202"/>
      <c r="ASJ83" s="202"/>
      <c r="ASK83" s="202">
        <v>7.3385309999999995E-2</v>
      </c>
      <c r="ASL83" s="202"/>
      <c r="ASM83" s="202"/>
      <c r="ASN83" s="202">
        <v>7.3385309999999995E-2</v>
      </c>
      <c r="ASO83" s="202"/>
      <c r="ASP83" s="202"/>
      <c r="ASQ83" s="202"/>
      <c r="ASR83" s="202"/>
      <c r="ASS83" s="202"/>
      <c r="AST83" s="202"/>
      <c r="ASU83" s="202">
        <v>0.542579809999999</v>
      </c>
      <c r="ASV83" s="202"/>
      <c r="ASW83" s="202"/>
      <c r="ASX83" s="202"/>
      <c r="ASY83" s="202"/>
      <c r="ASZ83" s="202"/>
      <c r="ATA83" s="202"/>
      <c r="ATB83" s="202"/>
      <c r="ATC83" s="202"/>
      <c r="ATD83" s="202"/>
      <c r="ATE83" s="202"/>
      <c r="ATF83" s="202"/>
      <c r="ATG83" s="202"/>
      <c r="ATH83" s="202"/>
      <c r="ATI83" s="202"/>
      <c r="ATJ83" s="202"/>
      <c r="ATK83" s="202"/>
      <c r="ATL83" s="202"/>
      <c r="ATM83" s="202"/>
      <c r="ATN83" s="202"/>
      <c r="ATO83" s="202"/>
      <c r="ATP83" s="202"/>
      <c r="ATQ83" s="202"/>
      <c r="ATR83" s="202"/>
      <c r="ATS83" s="202"/>
      <c r="ATT83" s="202"/>
      <c r="ATU83" s="202"/>
      <c r="ATV83" s="202"/>
      <c r="ATW83" s="202"/>
      <c r="ATX83" s="202">
        <v>0.13377837999999997</v>
      </c>
      <c r="ATY83" s="202"/>
      <c r="ATZ83" s="202"/>
      <c r="AUA83" s="202">
        <v>0.13377837999999997</v>
      </c>
      <c r="AUB83" s="202"/>
      <c r="AUC83" s="202"/>
      <c r="AUD83" s="202"/>
      <c r="AUE83" s="202"/>
      <c r="AUF83" s="202"/>
      <c r="AUG83" s="202"/>
      <c r="AUH83" s="202"/>
      <c r="AUI83" s="202"/>
      <c r="AUJ83" s="202"/>
      <c r="AUK83" s="202"/>
      <c r="AUL83" s="202"/>
      <c r="AUM83" s="202"/>
      <c r="AUN83" s="202"/>
      <c r="AUO83" s="202"/>
      <c r="AUP83" s="202"/>
      <c r="AUQ83" s="202"/>
      <c r="AUR83" s="202"/>
      <c r="AUS83" s="202"/>
      <c r="AUT83" s="202"/>
      <c r="AUU83" s="202"/>
      <c r="AUV83" s="202"/>
      <c r="AUW83" s="202"/>
      <c r="AUX83" s="202"/>
      <c r="AUY83" s="202">
        <v>0.13377837999999997</v>
      </c>
      <c r="AUZ83" s="202"/>
      <c r="AVA83" s="202"/>
      <c r="AVB83" s="202"/>
      <c r="AVC83" s="202"/>
      <c r="AVD83" s="202"/>
      <c r="AVE83" s="202"/>
      <c r="AVF83" s="202"/>
      <c r="AVG83" s="202"/>
      <c r="AVH83" s="202"/>
      <c r="AVI83" s="202"/>
      <c r="AVJ83" s="202"/>
      <c r="AVK83" s="202"/>
      <c r="AVL83" s="202"/>
      <c r="AVM83" s="202"/>
      <c r="AVN83" s="202"/>
      <c r="AVO83" s="202"/>
      <c r="AVP83" s="202"/>
      <c r="AVQ83" s="202"/>
      <c r="AVR83" s="202"/>
      <c r="AVS83" s="202"/>
      <c r="AVT83" s="202"/>
      <c r="AVU83" s="202"/>
      <c r="AVV83" s="202"/>
      <c r="AVW83" s="202"/>
      <c r="AVX83" s="202"/>
      <c r="AVY83" s="202"/>
      <c r="AVZ83" s="202"/>
      <c r="AWA83" s="202"/>
      <c r="AWB83" s="202"/>
      <c r="AWC83" s="202"/>
      <c r="AWD83" s="202">
        <v>1.5531511700000002</v>
      </c>
      <c r="AWE83" s="202"/>
      <c r="AWF83" s="202">
        <v>1.5531511700000002</v>
      </c>
      <c r="AWG83" s="202"/>
      <c r="AWH83" s="202"/>
      <c r="AWI83" s="202"/>
      <c r="AWJ83" s="202"/>
      <c r="AWK83" s="202"/>
      <c r="AWL83" s="202"/>
      <c r="AWM83" s="202"/>
      <c r="AWN83" s="202"/>
      <c r="AWO83" s="202"/>
      <c r="AWP83" s="202"/>
      <c r="AWQ83" s="202"/>
      <c r="AWR83" s="202">
        <f t="shared" si="301"/>
        <v>0</v>
      </c>
      <c r="AWS83" s="254"/>
      <c r="AWT83" s="254"/>
      <c r="AWU83" s="254"/>
      <c r="AWV83" s="254"/>
      <c r="AWW83" s="254">
        <f t="shared" si="302"/>
        <v>0</v>
      </c>
      <c r="AWX83" s="254"/>
      <c r="AWY83" s="254"/>
      <c r="AWZ83" s="254">
        <f t="shared" si="303"/>
        <v>0</v>
      </c>
      <c r="AXA83" s="254">
        <f t="shared" si="304"/>
        <v>1.5531511700000002</v>
      </c>
      <c r="AXB83" s="202">
        <f t="shared" si="305"/>
        <v>9.7962348199999987</v>
      </c>
      <c r="AXC83" s="254"/>
      <c r="AXD83" s="254"/>
      <c r="AXE83" s="254">
        <f t="shared" si="306"/>
        <v>0</v>
      </c>
      <c r="AXF83" s="254"/>
      <c r="AXG83" s="254"/>
      <c r="AXH83" s="254"/>
      <c r="AXI83" s="254"/>
      <c r="AXJ83" s="254"/>
      <c r="AXK83" s="254">
        <f t="shared" si="307"/>
        <v>0</v>
      </c>
      <c r="AXL83" s="254"/>
      <c r="AXM83" s="254"/>
      <c r="AXN83" s="254"/>
      <c r="AXO83" s="254"/>
      <c r="AXP83" s="254"/>
      <c r="AXQ83" s="254">
        <f t="shared" si="308"/>
        <v>0</v>
      </c>
      <c r="AXR83" s="254"/>
      <c r="AXS83" s="254"/>
      <c r="AXT83" s="254"/>
      <c r="AXU83" s="254"/>
      <c r="AXV83" s="254">
        <f t="shared" si="310"/>
        <v>0</v>
      </c>
      <c r="AXW83" s="254"/>
      <c r="AXX83" s="254"/>
      <c r="AXY83" s="254"/>
      <c r="AXZ83" s="254"/>
      <c r="AYA83" s="254"/>
      <c r="AYB83" s="254">
        <f t="shared" si="311"/>
        <v>0</v>
      </c>
      <c r="AYC83" s="254">
        <f t="shared" si="270"/>
        <v>0</v>
      </c>
      <c r="AYD83" s="254"/>
      <c r="AYE83" s="254"/>
      <c r="AYF83" s="254"/>
      <c r="AYG83" s="254"/>
      <c r="AYH83" s="254"/>
      <c r="AYI83" s="254">
        <f t="shared" si="313"/>
        <v>0</v>
      </c>
      <c r="AYJ83" s="254"/>
      <c r="AYK83" s="254"/>
      <c r="AYL83" s="254"/>
      <c r="AYM83" s="254"/>
      <c r="AYN83" s="254"/>
      <c r="AYO83" s="254">
        <f t="shared" si="314"/>
        <v>0</v>
      </c>
      <c r="AYP83" s="254"/>
      <c r="AYQ83" s="254"/>
      <c r="AYR83" s="254"/>
      <c r="AYS83" s="254"/>
      <c r="AYT83" s="254"/>
      <c r="AYU83" s="254">
        <f t="shared" si="315"/>
        <v>0</v>
      </c>
      <c r="AYV83" s="254"/>
      <c r="AYW83" s="254"/>
      <c r="AYX83" s="254"/>
      <c r="AYY83" s="254">
        <f t="shared" si="316"/>
        <v>0</v>
      </c>
      <c r="AYZ83" s="254">
        <f t="shared" si="317"/>
        <v>0</v>
      </c>
      <c r="AZA83" s="254"/>
      <c r="AZB83" s="254"/>
      <c r="AZC83" s="254"/>
      <c r="AZD83" s="254"/>
      <c r="AZE83" s="254"/>
      <c r="AZF83" s="254">
        <f t="shared" si="319"/>
        <v>0</v>
      </c>
      <c r="AZG83" s="254"/>
      <c r="AZH83" s="254"/>
      <c r="AZI83" s="254"/>
      <c r="AZJ83" s="254"/>
      <c r="AZK83" s="254"/>
      <c r="AZL83" s="254">
        <f t="shared" si="320"/>
        <v>0</v>
      </c>
      <c r="AZM83" s="254"/>
      <c r="AZN83" s="254"/>
      <c r="AZO83" s="254"/>
      <c r="AZP83" s="254"/>
      <c r="AZQ83" s="254"/>
      <c r="AZR83" s="254">
        <f t="shared" si="321"/>
        <v>0</v>
      </c>
      <c r="AZS83" s="254"/>
      <c r="AZT83" s="254"/>
      <c r="AZU83" s="254"/>
      <c r="AZV83" s="254"/>
      <c r="AZW83" s="254"/>
      <c r="AZX83" s="254">
        <f t="shared" si="322"/>
        <v>0</v>
      </c>
      <c r="AZY83" s="254"/>
      <c r="AZZ83" s="254"/>
      <c r="BAA83" s="254">
        <f t="shared" si="323"/>
        <v>0</v>
      </c>
      <c r="BAB83" s="254">
        <f t="shared" si="324"/>
        <v>0</v>
      </c>
      <c r="BAC83" s="254"/>
      <c r="BAD83" s="254"/>
      <c r="BAE83" s="254"/>
      <c r="BAF83" s="254">
        <f t="shared" si="326"/>
        <v>0</v>
      </c>
      <c r="BAG83" s="254"/>
      <c r="BAH83" s="254"/>
      <c r="BAI83" s="254"/>
      <c r="BAJ83" s="254"/>
      <c r="BAK83" s="254">
        <f t="shared" si="327"/>
        <v>0</v>
      </c>
      <c r="BAL83" s="254"/>
      <c r="BAM83" s="254"/>
      <c r="BAN83" s="254"/>
      <c r="BAO83" s="254"/>
      <c r="BAP83" s="254"/>
      <c r="BAQ83" s="254">
        <f t="shared" si="328"/>
        <v>0</v>
      </c>
      <c r="BAR83" s="254"/>
      <c r="BAS83" s="254"/>
      <c r="BAT83" s="254"/>
      <c r="BAU83" s="254"/>
      <c r="BAV83" s="254"/>
      <c r="BAW83" s="254">
        <f t="shared" si="329"/>
        <v>0</v>
      </c>
      <c r="BAX83" s="254"/>
      <c r="BAY83" s="254"/>
      <c r="BAZ83" s="254"/>
      <c r="BBA83" s="254"/>
      <c r="BBB83" s="254">
        <f t="shared" si="330"/>
        <v>0</v>
      </c>
      <c r="BBC83" s="254">
        <f t="shared" si="331"/>
        <v>0</v>
      </c>
      <c r="BBD83" s="254"/>
      <c r="BBE83" s="254"/>
      <c r="BBF83" s="254"/>
      <c r="BBG83" s="254"/>
      <c r="BBH83" s="254"/>
      <c r="BBI83" s="254">
        <f t="shared" si="333"/>
        <v>0</v>
      </c>
      <c r="BBJ83" s="254"/>
      <c r="BBK83" s="254"/>
      <c r="BBL83" s="254"/>
      <c r="BBM83" s="254"/>
      <c r="BBN83" s="254"/>
      <c r="BBO83" s="254">
        <f t="shared" si="334"/>
        <v>0</v>
      </c>
      <c r="BBP83" s="254"/>
      <c r="BBQ83" s="254"/>
      <c r="BBR83" s="254"/>
      <c r="BBS83" s="254"/>
      <c r="BBT83" s="254"/>
      <c r="BBU83" s="254">
        <f t="shared" si="335"/>
        <v>0</v>
      </c>
      <c r="BBV83" s="254"/>
      <c r="BBW83" s="254"/>
      <c r="BBX83" s="254"/>
      <c r="BBY83" s="254"/>
      <c r="BBZ83" s="254"/>
      <c r="BCA83" s="254">
        <f t="shared" si="336"/>
        <v>0</v>
      </c>
      <c r="BCB83" s="254">
        <f t="shared" si="337"/>
        <v>0</v>
      </c>
      <c r="BCC83" s="254"/>
      <c r="BCD83" s="254"/>
      <c r="BCE83" s="254"/>
      <c r="BCF83" s="254"/>
      <c r="BCG83" s="254"/>
      <c r="BCH83" s="254">
        <f t="shared" si="339"/>
        <v>0</v>
      </c>
      <c r="BCI83" s="254"/>
      <c r="BCJ83" s="254"/>
      <c r="BCK83" s="254"/>
      <c r="BCL83" s="254"/>
      <c r="BCM83" s="254">
        <f t="shared" si="271"/>
        <v>0</v>
      </c>
      <c r="BCN83" s="254"/>
      <c r="BCO83" s="254"/>
      <c r="BCP83" s="254"/>
      <c r="BCQ83" s="254"/>
      <c r="BCR83" s="254"/>
      <c r="BCS83" s="254">
        <f t="shared" si="340"/>
        <v>0</v>
      </c>
      <c r="BCT83" s="254"/>
      <c r="BCU83" s="254"/>
      <c r="BCV83" s="254"/>
      <c r="BCW83" s="254"/>
      <c r="BCX83" s="254">
        <f t="shared" si="341"/>
        <v>0</v>
      </c>
      <c r="BCY83" s="254"/>
      <c r="BCZ83" s="254"/>
      <c r="BDA83" s="254">
        <f t="shared" si="342"/>
        <v>0</v>
      </c>
      <c r="BDB83" s="254">
        <f t="shared" si="343"/>
        <v>0</v>
      </c>
      <c r="BDC83" s="254"/>
      <c r="BDD83" s="254"/>
      <c r="BDE83" s="254"/>
      <c r="BDF83" s="254">
        <f t="shared" si="272"/>
        <v>0</v>
      </c>
      <c r="BDG83" s="254"/>
      <c r="BDH83" s="254"/>
      <c r="BDI83" s="254"/>
      <c r="BDJ83" s="254"/>
      <c r="BDK83" s="254"/>
      <c r="BDL83" s="254">
        <f t="shared" si="344"/>
        <v>0</v>
      </c>
      <c r="BDM83" s="254"/>
      <c r="BDN83" s="254"/>
      <c r="BDO83" s="254"/>
      <c r="BDP83" s="254"/>
      <c r="BDQ83" s="254">
        <f t="shared" si="345"/>
        <v>0</v>
      </c>
      <c r="BDR83" s="254"/>
      <c r="BDS83" s="254"/>
      <c r="BDT83" s="254"/>
      <c r="BDU83" s="254"/>
      <c r="BDV83" s="254"/>
      <c r="BDW83" s="254">
        <f t="shared" si="346"/>
        <v>0</v>
      </c>
      <c r="BDX83" s="254"/>
      <c r="BDY83" s="254"/>
      <c r="BDZ83" s="254"/>
      <c r="BEA83" s="254"/>
      <c r="BEB83" s="254"/>
      <c r="BEC83" s="254">
        <f t="shared" si="347"/>
        <v>0</v>
      </c>
      <c r="BED83" s="254">
        <f t="shared" si="348"/>
        <v>0</v>
      </c>
      <c r="BEE83" s="254"/>
      <c r="BEF83" s="254"/>
      <c r="BEG83" s="254"/>
      <c r="BEH83" s="254"/>
      <c r="BEI83" s="254">
        <f t="shared" si="349"/>
        <v>0</v>
      </c>
      <c r="BEJ83" s="254"/>
      <c r="BEK83" s="254"/>
      <c r="BEL83" s="254"/>
      <c r="BEM83" s="254"/>
      <c r="BEN83" s="254"/>
      <c r="BEO83" s="254">
        <f t="shared" si="350"/>
        <v>0</v>
      </c>
      <c r="BEP83" s="254"/>
      <c r="BEQ83" s="254"/>
      <c r="BER83" s="254"/>
      <c r="BES83" s="254"/>
      <c r="BET83" s="254"/>
      <c r="BEU83" s="254">
        <f t="shared" si="273"/>
        <v>0</v>
      </c>
      <c r="BEV83" s="254"/>
      <c r="BEW83" s="254"/>
      <c r="BEX83" s="254"/>
      <c r="BEY83" s="254"/>
      <c r="BEZ83" s="254"/>
      <c r="BFA83" s="254">
        <f t="shared" si="351"/>
        <v>0</v>
      </c>
      <c r="BFB83" s="254"/>
      <c r="BFC83" s="254">
        <f t="shared" si="352"/>
        <v>0</v>
      </c>
      <c r="BFD83" s="254">
        <f t="shared" si="274"/>
        <v>0</v>
      </c>
      <c r="BFE83" s="254"/>
      <c r="BFF83" s="254"/>
      <c r="BFG83" s="254"/>
      <c r="BFH83" s="254"/>
      <c r="BFI83" s="254">
        <f t="shared" si="353"/>
        <v>0</v>
      </c>
      <c r="BFJ83" s="254"/>
      <c r="BFK83" s="254"/>
      <c r="BFL83" s="254"/>
      <c r="BFM83" s="254"/>
      <c r="BFN83" s="254"/>
      <c r="BFO83" s="254">
        <f t="shared" si="354"/>
        <v>0</v>
      </c>
      <c r="BFP83" s="254"/>
      <c r="BFQ83" s="254"/>
      <c r="BFR83" s="254"/>
      <c r="BFS83" s="254"/>
      <c r="BFT83" s="254"/>
      <c r="BFU83" s="254">
        <f t="shared" si="275"/>
        <v>0</v>
      </c>
      <c r="BFV83" s="254"/>
      <c r="BFW83" s="254"/>
      <c r="BFX83" s="254"/>
      <c r="BFY83" s="254"/>
      <c r="BFZ83" s="254"/>
      <c r="BGA83" s="254">
        <f t="shared" si="355"/>
        <v>0</v>
      </c>
      <c r="BGB83" s="254"/>
      <c r="BGC83" s="254"/>
      <c r="BGD83" s="254"/>
      <c r="BGE83" s="254">
        <f t="shared" si="356"/>
        <v>0</v>
      </c>
      <c r="BGF83" s="254">
        <f t="shared" si="276"/>
        <v>0</v>
      </c>
      <c r="BGG83" s="254"/>
      <c r="BGH83" s="254"/>
      <c r="BGI83" s="254">
        <f t="shared" si="357"/>
        <v>0</v>
      </c>
      <c r="BGJ83" s="254"/>
      <c r="BGK83" s="254"/>
      <c r="BGL83" s="254"/>
      <c r="BGM83" s="254"/>
      <c r="BGN83" s="254"/>
      <c r="BGO83" s="254">
        <f t="shared" si="358"/>
        <v>0</v>
      </c>
      <c r="BGP83" s="254"/>
      <c r="BGQ83" s="254"/>
      <c r="BGR83" s="254"/>
      <c r="BGS83" s="254"/>
      <c r="BGT83" s="254"/>
      <c r="BGU83" s="254">
        <f t="shared" si="359"/>
        <v>0</v>
      </c>
      <c r="BGV83" s="254"/>
      <c r="BGW83" s="254"/>
      <c r="BGX83" s="254"/>
      <c r="BGY83" s="254"/>
      <c r="BGZ83" s="254"/>
      <c r="BHA83" s="254">
        <f t="shared" si="360"/>
        <v>0</v>
      </c>
      <c r="BHB83" s="254"/>
      <c r="BHC83" s="254"/>
      <c r="BHD83" s="254"/>
      <c r="BHE83" s="254"/>
      <c r="BHF83" s="254"/>
      <c r="BHG83" s="254">
        <f t="shared" si="361"/>
        <v>0</v>
      </c>
      <c r="BHH83" s="254">
        <f t="shared" si="362"/>
        <v>0</v>
      </c>
      <c r="BHI83" s="254"/>
      <c r="BHJ83" s="254"/>
      <c r="BHK83" s="254"/>
      <c r="BHL83" s="254"/>
      <c r="BHM83" s="254">
        <f t="shared" si="363"/>
        <v>0</v>
      </c>
      <c r="BHN83" s="254"/>
      <c r="BHO83" s="254"/>
      <c r="BHP83" s="254"/>
      <c r="BHQ83" s="254"/>
      <c r="BHR83" s="254"/>
      <c r="BHS83" s="254">
        <f t="shared" si="364"/>
        <v>0</v>
      </c>
      <c r="BHT83" s="254"/>
      <c r="BHU83" s="254"/>
      <c r="BHV83" s="254"/>
      <c r="BHW83" s="254"/>
      <c r="BHX83" s="254"/>
      <c r="BHY83" s="254">
        <f t="shared" si="365"/>
        <v>0</v>
      </c>
      <c r="BHZ83" s="254"/>
      <c r="BIA83" s="254"/>
      <c r="BIB83" s="254"/>
      <c r="BIC83" s="254"/>
      <c r="BID83" s="254"/>
      <c r="BIE83" s="254">
        <f t="shared" si="366"/>
        <v>0</v>
      </c>
      <c r="BIF83" s="254"/>
      <c r="BIG83" s="254">
        <f t="shared" si="367"/>
        <v>0</v>
      </c>
      <c r="BIH83" s="254">
        <f t="shared" si="368"/>
        <v>0</v>
      </c>
      <c r="BII83" s="254"/>
      <c r="BIJ83" s="254"/>
      <c r="BIK83" s="254"/>
      <c r="BIL83" s="254"/>
      <c r="BIM83" s="254">
        <f t="shared" si="369"/>
        <v>0</v>
      </c>
      <c r="BIN83" s="254"/>
      <c r="BIO83" s="254"/>
      <c r="BIP83" s="254"/>
      <c r="BIQ83" s="254"/>
      <c r="BIR83" s="254"/>
      <c r="BIS83" s="254">
        <f t="shared" si="370"/>
        <v>0</v>
      </c>
      <c r="BIT83" s="254"/>
      <c r="BIU83" s="254"/>
      <c r="BIV83" s="254"/>
      <c r="BIW83" s="254"/>
      <c r="BIX83" s="254"/>
      <c r="BIY83" s="254">
        <f t="shared" si="371"/>
        <v>0</v>
      </c>
      <c r="BIZ83" s="254"/>
      <c r="BJA83" s="254"/>
      <c r="BJB83" s="254"/>
      <c r="BJC83" s="254"/>
      <c r="BJD83" s="254">
        <f t="shared" si="372"/>
        <v>0</v>
      </c>
      <c r="BJE83" s="254"/>
      <c r="BJF83" s="254"/>
      <c r="BJG83" s="254"/>
      <c r="BJH83" s="254"/>
      <c r="BJI83" s="254">
        <f t="shared" si="373"/>
        <v>0</v>
      </c>
      <c r="BJJ83" s="254">
        <f t="shared" si="374"/>
        <v>0</v>
      </c>
      <c r="BJK83" s="254">
        <f t="shared" si="277"/>
        <v>0</v>
      </c>
      <c r="BJL83" s="254"/>
      <c r="BJM83" s="254"/>
      <c r="BJN83" s="254"/>
      <c r="BJO83" s="254"/>
      <c r="BJP83" s="254"/>
      <c r="BJQ83" s="254">
        <f t="shared" si="375"/>
        <v>0</v>
      </c>
      <c r="BJR83" s="254"/>
      <c r="BJS83" s="254"/>
      <c r="BJT83" s="254"/>
      <c r="BJU83" s="254"/>
      <c r="BJV83" s="254"/>
      <c r="BJW83" s="254">
        <f t="shared" si="376"/>
        <v>0</v>
      </c>
      <c r="BJX83" s="254"/>
      <c r="BJY83" s="254"/>
      <c r="BJZ83" s="254"/>
      <c r="BKA83" s="254"/>
      <c r="BKB83" s="254">
        <f t="shared" si="377"/>
        <v>0</v>
      </c>
      <c r="BKC83" s="254"/>
      <c r="BKD83" s="254"/>
      <c r="BKE83" s="254"/>
      <c r="BKF83" s="254"/>
      <c r="BKG83" s="254"/>
      <c r="BKH83" s="254">
        <f t="shared" si="378"/>
        <v>0</v>
      </c>
      <c r="BKI83" s="254">
        <f t="shared" si="379"/>
        <v>0</v>
      </c>
      <c r="BKJ83" s="254"/>
      <c r="BKK83" s="254"/>
      <c r="BKL83" s="254"/>
      <c r="BKM83" s="254"/>
      <c r="BKN83" s="254"/>
      <c r="BKO83" s="254">
        <f t="shared" si="380"/>
        <v>0</v>
      </c>
      <c r="BKP83" s="254"/>
      <c r="BKQ83" s="254"/>
      <c r="BKR83" s="254"/>
      <c r="BKS83" s="254"/>
      <c r="BKT83" s="254"/>
      <c r="BKU83" s="254">
        <f t="shared" si="381"/>
        <v>0</v>
      </c>
      <c r="BKV83" s="254"/>
      <c r="BKW83" s="254"/>
      <c r="BKX83" s="254"/>
      <c r="BKY83" s="254">
        <f t="shared" si="382"/>
        <v>0</v>
      </c>
      <c r="BKZ83" s="254"/>
      <c r="BLA83" s="254"/>
      <c r="BLB83" s="254"/>
      <c r="BLC83" s="254"/>
      <c r="BLD83" s="254"/>
      <c r="BLE83" s="254">
        <f t="shared" si="383"/>
        <v>0</v>
      </c>
      <c r="BLF83" s="196">
        <f t="shared" si="384"/>
        <v>0</v>
      </c>
      <c r="BLG83" s="254"/>
      <c r="BLH83" s="254"/>
      <c r="BLI83" s="254"/>
      <c r="BLJ83" s="254"/>
      <c r="BLK83" s="254"/>
      <c r="BLL83" s="254">
        <f t="shared" si="385"/>
        <v>0</v>
      </c>
      <c r="BLM83" s="254"/>
      <c r="BLN83" s="254"/>
      <c r="BLO83" s="254"/>
      <c r="BLP83" s="254"/>
      <c r="BLQ83" s="254"/>
      <c r="BLR83" s="196">
        <f t="shared" si="386"/>
        <v>0</v>
      </c>
      <c r="BLS83" s="254"/>
      <c r="BLT83" s="254"/>
      <c r="BLU83" s="254"/>
      <c r="BLV83" s="254"/>
      <c r="BLW83" s="254"/>
      <c r="BLX83" s="196">
        <f t="shared" si="278"/>
        <v>0</v>
      </c>
      <c r="BLY83" s="254"/>
      <c r="BLZ83" s="254"/>
      <c r="BMA83" s="254"/>
      <c r="BMB83" s="254"/>
      <c r="BMC83" s="254"/>
      <c r="BMD83" s="196">
        <f t="shared" si="387"/>
        <v>0</v>
      </c>
      <c r="BME83" s="254"/>
      <c r="BMF83" s="254"/>
      <c r="BMG83" s="254"/>
      <c r="BMH83" s="196">
        <f t="shared" si="388"/>
        <v>0</v>
      </c>
      <c r="BMI83" s="196">
        <f t="shared" si="389"/>
        <v>0</v>
      </c>
      <c r="BMJ83" s="254"/>
      <c r="BMK83" s="196">
        <f t="shared" si="390"/>
        <v>0</v>
      </c>
      <c r="BML83" s="254"/>
      <c r="BMM83" s="254"/>
      <c r="BMN83" s="254">
        <v>6.3294589999999998E-2</v>
      </c>
      <c r="BMO83" s="254"/>
      <c r="BMP83" s="254"/>
      <c r="BMQ83" s="196">
        <f t="shared" si="391"/>
        <v>6.3294589999999998E-2</v>
      </c>
      <c r="BMR83" s="254"/>
      <c r="BMS83" s="254"/>
      <c r="BMT83" s="254"/>
      <c r="BMU83" s="254"/>
      <c r="BMV83" s="254"/>
      <c r="BMW83" s="196">
        <f t="shared" si="392"/>
        <v>0</v>
      </c>
      <c r="BMX83" s="254"/>
      <c r="BMY83" s="254"/>
      <c r="BMZ83" s="254"/>
      <c r="BNA83" s="254"/>
      <c r="BNB83" s="254"/>
      <c r="BNC83" s="196">
        <f t="shared" si="393"/>
        <v>0</v>
      </c>
      <c r="BND83" s="254"/>
      <c r="BNE83" s="254"/>
      <c r="BNF83" s="254"/>
      <c r="BNG83" s="254"/>
      <c r="BNH83" s="254"/>
      <c r="BNI83" s="196">
        <f t="shared" si="394"/>
        <v>0</v>
      </c>
      <c r="BNJ83" s="196">
        <f t="shared" si="395"/>
        <v>6.3294589999999998E-2</v>
      </c>
      <c r="BNK83" s="254"/>
      <c r="BNL83" s="254"/>
      <c r="BNM83" s="254"/>
      <c r="BNN83" s="254"/>
      <c r="BNO83" s="254"/>
      <c r="BNP83" s="196">
        <f t="shared" si="396"/>
        <v>0</v>
      </c>
      <c r="BNQ83" s="254"/>
      <c r="BNR83" s="254"/>
      <c r="BNS83" s="254"/>
      <c r="BNT83" s="254"/>
      <c r="BNU83" s="254"/>
      <c r="BNV83" s="196">
        <f t="shared" si="397"/>
        <v>0</v>
      </c>
      <c r="BNW83" s="254"/>
      <c r="BNX83" s="254"/>
      <c r="BNY83" s="254"/>
      <c r="BNZ83" s="254"/>
      <c r="BOA83" s="254"/>
      <c r="BOB83" s="196">
        <f t="shared" si="398"/>
        <v>0</v>
      </c>
      <c r="BOC83" s="254"/>
      <c r="BOD83" s="254"/>
      <c r="BOE83" s="254">
        <v>2.6025099999999997E-3</v>
      </c>
      <c r="BOF83" s="254"/>
      <c r="BOG83" s="254"/>
      <c r="BOH83" s="196">
        <f t="shared" si="399"/>
        <v>2.6025099999999997E-3</v>
      </c>
      <c r="BOI83" s="254">
        <v>7.5496670000000002E-2</v>
      </c>
      <c r="BOJ83" s="196">
        <f t="shared" si="400"/>
        <v>7.5496670000000002E-2</v>
      </c>
      <c r="BOK83" s="196">
        <f t="shared" si="401"/>
        <v>7.8099180000000004E-2</v>
      </c>
      <c r="BOL83" s="254"/>
      <c r="BOM83" s="254"/>
      <c r="BON83" s="254"/>
      <c r="BOO83" s="196">
        <f t="shared" si="279"/>
        <v>0</v>
      </c>
      <c r="BOP83" s="196"/>
      <c r="BOQ83" s="196"/>
      <c r="BOR83" s="196"/>
      <c r="BOS83" s="196"/>
      <c r="BOT83" s="196"/>
      <c r="BOU83" s="196">
        <f t="shared" si="402"/>
        <v>0</v>
      </c>
      <c r="BOV83" s="196"/>
      <c r="BOW83" s="196"/>
      <c r="BOX83" s="196"/>
      <c r="BOY83" s="196"/>
      <c r="BOZ83" s="196"/>
      <c r="BPA83" s="196"/>
      <c r="BPB83" s="196">
        <f t="shared" si="403"/>
        <v>0</v>
      </c>
      <c r="BPC83" s="196"/>
      <c r="BPD83" s="196"/>
      <c r="BPE83" s="196"/>
      <c r="BPF83" s="196"/>
      <c r="BPG83" s="196">
        <f t="shared" si="404"/>
        <v>0</v>
      </c>
      <c r="BPH83" s="196"/>
      <c r="BPI83" s="196"/>
      <c r="BPJ83" s="196"/>
      <c r="BPK83" s="196">
        <f t="shared" si="405"/>
        <v>0</v>
      </c>
      <c r="BPL83" s="196">
        <f t="shared" si="406"/>
        <v>0</v>
      </c>
      <c r="BPM83" s="196"/>
      <c r="BPN83" s="196"/>
      <c r="BPO83" s="196">
        <f t="shared" si="407"/>
        <v>0</v>
      </c>
      <c r="BPP83" s="196"/>
      <c r="BPQ83" s="196"/>
      <c r="BPR83" s="196"/>
      <c r="BPS83" s="196"/>
      <c r="BPT83" s="196"/>
      <c r="BPU83" s="196">
        <f t="shared" si="408"/>
        <v>0</v>
      </c>
      <c r="BPV83" s="196"/>
      <c r="BPW83" s="196"/>
      <c r="BPX83" s="196"/>
      <c r="BPY83" s="196"/>
      <c r="BPZ83" s="196">
        <f t="shared" si="280"/>
        <v>0</v>
      </c>
      <c r="BQA83" s="196"/>
      <c r="BQB83" s="196"/>
      <c r="BQC83" s="196"/>
      <c r="BQD83" s="196"/>
      <c r="BQE83" s="196"/>
      <c r="BQF83" s="196">
        <f t="shared" si="409"/>
        <v>0</v>
      </c>
      <c r="BQG83" s="196"/>
      <c r="BQH83" s="196"/>
      <c r="BQI83" s="196"/>
      <c r="BQJ83" s="196"/>
      <c r="BQK83" s="196"/>
      <c r="BQL83" s="196">
        <f>SUM(BQG83:BQK83)</f>
        <v>0</v>
      </c>
      <c r="BQM83" s="196">
        <f t="shared" si="281"/>
        <v>0</v>
      </c>
      <c r="BQN83" s="196"/>
      <c r="BQO83" s="196"/>
      <c r="BQP83" s="196"/>
      <c r="BQQ83" s="196"/>
      <c r="BQR83" s="196">
        <f t="shared" si="411"/>
        <v>0</v>
      </c>
      <c r="BQS83" s="196"/>
      <c r="BQT83" s="196"/>
      <c r="BQU83" s="196"/>
      <c r="BQV83" s="196"/>
      <c r="BQW83" s="196"/>
      <c r="BQX83" s="196">
        <f t="shared" si="412"/>
        <v>0</v>
      </c>
      <c r="BQY83" s="196"/>
      <c r="BQZ83" s="196"/>
      <c r="BRA83" s="196"/>
      <c r="BRB83" s="196"/>
      <c r="BRC83" s="196"/>
      <c r="BRD83" s="196">
        <f t="shared" si="413"/>
        <v>0</v>
      </c>
      <c r="BRE83" s="196"/>
      <c r="BRF83" s="196"/>
      <c r="BRG83" s="196"/>
      <c r="BRH83" s="196"/>
      <c r="BRI83" s="196"/>
      <c r="BRJ83" s="196">
        <f t="shared" si="414"/>
        <v>0</v>
      </c>
      <c r="BRK83" s="196"/>
      <c r="BRL83" s="196"/>
      <c r="BRM83" s="196">
        <f t="shared" si="415"/>
        <v>0</v>
      </c>
      <c r="BRN83" s="196">
        <f t="shared" si="262"/>
        <v>0</v>
      </c>
      <c r="BRO83" s="196"/>
      <c r="BRP83" s="196"/>
      <c r="BRQ83" s="196"/>
      <c r="BRR83" s="196">
        <f t="shared" si="416"/>
        <v>0</v>
      </c>
      <c r="BRS83" s="196"/>
      <c r="BRT83" s="196"/>
      <c r="BRU83" s="196"/>
      <c r="BRV83" s="196"/>
      <c r="BRW83" s="196"/>
      <c r="BRX83" s="196">
        <f t="shared" si="417"/>
        <v>0</v>
      </c>
      <c r="BRY83" s="196"/>
      <c r="BRZ83" s="196"/>
      <c r="BSA83" s="196"/>
      <c r="BSB83" s="196"/>
      <c r="BSC83" s="196"/>
      <c r="BSD83" s="196">
        <f t="shared" si="418"/>
        <v>0</v>
      </c>
      <c r="BSE83" s="196"/>
      <c r="BSF83" s="196"/>
      <c r="BSG83" s="196"/>
      <c r="BSH83" s="196"/>
      <c r="BSI83" s="196"/>
      <c r="BSJ83" s="196">
        <f t="shared" si="419"/>
        <v>0</v>
      </c>
      <c r="BSK83" s="196"/>
      <c r="BSL83" s="196"/>
      <c r="BSM83" s="196"/>
      <c r="BSN83" s="196"/>
      <c r="BSO83" s="196">
        <f t="shared" si="420"/>
        <v>0</v>
      </c>
      <c r="BSP83" s="196">
        <f t="shared" si="421"/>
        <v>0</v>
      </c>
      <c r="BSQ83" s="196"/>
      <c r="BSR83" s="196">
        <f t="shared" si="422"/>
        <v>0</v>
      </c>
      <c r="BSS83" s="196"/>
      <c r="BST83" s="196"/>
      <c r="BSU83" s="196"/>
      <c r="BSV83" s="196"/>
      <c r="BSW83" s="196"/>
      <c r="BSX83" s="196">
        <f t="shared" si="423"/>
        <v>0</v>
      </c>
      <c r="BSY83" s="196"/>
      <c r="BSZ83" s="196"/>
      <c r="BTA83" s="196"/>
      <c r="BTB83" s="196"/>
      <c r="BTC83" s="196"/>
      <c r="BTD83" s="196">
        <f t="shared" si="424"/>
        <v>0</v>
      </c>
      <c r="BTE83" s="196"/>
      <c r="BTF83" s="196"/>
      <c r="BTG83" s="196"/>
      <c r="BTH83" s="196"/>
      <c r="BTI83" s="269"/>
      <c r="BTJ83" s="196">
        <f t="shared" si="425"/>
        <v>0</v>
      </c>
      <c r="BTK83" s="196"/>
      <c r="BTL83" s="196"/>
      <c r="BTM83" s="196"/>
      <c r="BTN83" s="196"/>
      <c r="BTO83" s="196"/>
      <c r="BTP83" s="196">
        <f t="shared" si="426"/>
        <v>0</v>
      </c>
      <c r="BTQ83" s="196">
        <f t="shared" si="427"/>
        <v>0</v>
      </c>
      <c r="BTR83" s="196"/>
      <c r="BTS83" s="196"/>
      <c r="BTT83" s="196"/>
      <c r="BTU83" s="196"/>
      <c r="BTV83" s="196">
        <f t="shared" si="428"/>
        <v>0</v>
      </c>
      <c r="BTW83" s="196"/>
      <c r="BTX83" s="196"/>
      <c r="BTY83" s="196"/>
      <c r="BTZ83" s="196"/>
      <c r="BUA83" s="196"/>
      <c r="BUB83" s="196">
        <f t="shared" si="429"/>
        <v>0</v>
      </c>
      <c r="BUC83" s="196"/>
      <c r="BUD83" s="196"/>
      <c r="BUE83" s="196"/>
      <c r="BUF83" s="196"/>
      <c r="BUG83" s="196"/>
      <c r="BUH83" s="196">
        <f t="shared" si="430"/>
        <v>0</v>
      </c>
      <c r="BUI83" s="196"/>
      <c r="BUJ83" s="196"/>
      <c r="BUK83" s="196"/>
      <c r="BUL83" s="196"/>
      <c r="BUM83" s="196"/>
      <c r="BUN83" s="196">
        <f t="shared" si="431"/>
        <v>0</v>
      </c>
      <c r="BUO83" s="196"/>
      <c r="BUP83" s="196"/>
      <c r="BUQ83" s="196">
        <f t="shared" si="432"/>
        <v>0</v>
      </c>
      <c r="BUR83" s="196">
        <f t="shared" si="433"/>
        <v>0</v>
      </c>
      <c r="BUS83" s="196">
        <v>1.2504447300000001</v>
      </c>
      <c r="BUT83" s="196"/>
      <c r="BUU83" s="196"/>
      <c r="BUV83" s="196">
        <f t="shared" si="434"/>
        <v>1.2504447300000001</v>
      </c>
      <c r="BUW83" s="196"/>
      <c r="BUX83" s="196"/>
      <c r="BUY83" s="196"/>
      <c r="BUZ83" s="196"/>
      <c r="BVA83" s="196"/>
      <c r="BVB83" s="196">
        <f t="shared" si="435"/>
        <v>0</v>
      </c>
      <c r="BVC83" s="196"/>
      <c r="BVD83" s="196"/>
      <c r="BVE83" s="196"/>
      <c r="BVF83" s="196"/>
      <c r="BVG83" s="196"/>
      <c r="BVH83" s="196">
        <f t="shared" si="436"/>
        <v>0</v>
      </c>
      <c r="BVI83" s="196"/>
      <c r="BVJ83" s="196"/>
      <c r="BVK83" s="196"/>
      <c r="BVL83" s="196"/>
      <c r="BVM83" s="196"/>
      <c r="BVN83" s="196">
        <f t="shared" si="437"/>
        <v>0</v>
      </c>
      <c r="BVO83" s="196"/>
      <c r="BVP83" s="196"/>
      <c r="BVQ83" s="196"/>
      <c r="BVR83" s="196"/>
      <c r="BVS83" s="196"/>
      <c r="BVT83" s="196">
        <f t="shared" si="438"/>
        <v>0</v>
      </c>
      <c r="BVU83" s="196">
        <f t="shared" si="439"/>
        <v>1.2504447300000001</v>
      </c>
      <c r="BVV83" s="196">
        <f t="shared" si="282"/>
        <v>1.3918385000000002</v>
      </c>
      <c r="BVW83" s="196"/>
      <c r="BVX83" s="196"/>
      <c r="BVY83" s="196"/>
      <c r="BVZ83" s="196"/>
      <c r="BWA83" s="196"/>
      <c r="BWB83" s="196">
        <f t="shared" si="283"/>
        <v>0</v>
      </c>
      <c r="BWC83" s="196"/>
      <c r="BWD83" s="196"/>
      <c r="BWE83" s="196"/>
      <c r="BWF83" s="196"/>
      <c r="BWG83" s="196"/>
      <c r="BWH83" s="196">
        <f t="shared" si="440"/>
        <v>0</v>
      </c>
      <c r="BWI83" s="196"/>
      <c r="BWJ83" s="196"/>
      <c r="BWK83" s="196"/>
      <c r="BWL83" s="196"/>
      <c r="BWM83" s="196"/>
      <c r="BWN83" s="196">
        <f t="shared" si="441"/>
        <v>0</v>
      </c>
      <c r="BWO83" s="196"/>
      <c r="BWP83" s="196"/>
      <c r="BWQ83" s="196"/>
      <c r="BWR83" s="196"/>
      <c r="BWS83" s="196"/>
      <c r="BWT83" s="196">
        <f t="shared" si="442"/>
        <v>0</v>
      </c>
      <c r="BWU83" s="196"/>
      <c r="BWV83" s="196">
        <f t="shared" si="284"/>
        <v>0</v>
      </c>
      <c r="BWW83" s="196">
        <f t="shared" si="285"/>
        <v>0</v>
      </c>
      <c r="BWX83" s="196"/>
      <c r="BWY83" s="196"/>
      <c r="BWZ83" s="196"/>
      <c r="BXA83" s="196"/>
      <c r="BXB83" s="196">
        <f t="shared" si="443"/>
        <v>0</v>
      </c>
      <c r="BXC83" s="196"/>
      <c r="BXD83" s="196"/>
      <c r="BXE83" s="196"/>
      <c r="BXF83" s="196"/>
      <c r="BXG83" s="196"/>
      <c r="BXH83" s="196">
        <f t="shared" si="444"/>
        <v>0</v>
      </c>
      <c r="BXI83" s="196"/>
      <c r="BXJ83" s="196"/>
      <c r="BXK83" s="196"/>
      <c r="BXL83" s="196"/>
      <c r="BXM83" s="196"/>
      <c r="BXN83" s="196">
        <f t="shared" si="445"/>
        <v>0</v>
      </c>
      <c r="BXO83" s="196"/>
      <c r="BXP83" s="196"/>
      <c r="BXQ83" s="196"/>
      <c r="BXR83" s="196"/>
      <c r="BXS83" s="196"/>
      <c r="BXT83" s="196">
        <f t="shared" si="446"/>
        <v>0</v>
      </c>
      <c r="BXU83" s="196">
        <f t="shared" si="447"/>
        <v>0</v>
      </c>
      <c r="BXV83" s="196"/>
      <c r="BXW83" s="196"/>
      <c r="BXX83" s="196"/>
      <c r="BXY83" s="196">
        <f t="shared" si="448"/>
        <v>0</v>
      </c>
      <c r="BXZ83" s="196"/>
      <c r="BYA83" s="196"/>
      <c r="BYB83" s="196"/>
      <c r="BYC83" s="196"/>
      <c r="BYD83" s="196"/>
      <c r="BYE83" s="196">
        <f t="shared" si="449"/>
        <v>0</v>
      </c>
      <c r="BYF83" s="196"/>
      <c r="BYG83" s="196"/>
      <c r="BYH83" s="196"/>
      <c r="BYI83" s="196"/>
      <c r="BYJ83" s="196"/>
      <c r="BYK83" s="196">
        <f t="shared" si="450"/>
        <v>0</v>
      </c>
      <c r="BYL83" s="196"/>
      <c r="BYM83" s="196"/>
      <c r="BYN83" s="196"/>
      <c r="BYO83" s="196"/>
      <c r="BYP83" s="196"/>
      <c r="BYQ83" s="196">
        <f t="shared" si="451"/>
        <v>0</v>
      </c>
      <c r="BYR83" s="196"/>
      <c r="BYS83" s="196"/>
      <c r="BYT83" s="196"/>
      <c r="BYU83" s="196"/>
      <c r="BYV83" s="196">
        <f t="shared" si="452"/>
        <v>0</v>
      </c>
      <c r="BYW83" s="196">
        <f t="shared" si="453"/>
        <v>0</v>
      </c>
      <c r="BYX83" s="196"/>
      <c r="BYY83" s="196">
        <f t="shared" si="454"/>
        <v>0</v>
      </c>
      <c r="BYZ83" s="196"/>
      <c r="BZA83" s="196"/>
      <c r="BZB83" s="196"/>
      <c r="BZC83" s="196"/>
      <c r="BZD83" s="196"/>
      <c r="BZE83" s="196">
        <f t="shared" si="455"/>
        <v>0</v>
      </c>
      <c r="BZF83" s="196"/>
      <c r="BZG83" s="196"/>
      <c r="BZH83" s="196"/>
      <c r="BZI83" s="196"/>
      <c r="BZJ83" s="196">
        <f t="shared" si="456"/>
        <v>0</v>
      </c>
      <c r="BZK83" s="196"/>
      <c r="BZL83" s="196"/>
      <c r="BZM83" s="196"/>
      <c r="BZN83" s="196"/>
      <c r="BZO83" s="196"/>
      <c r="BZP83" s="196">
        <f t="shared" si="457"/>
        <v>0</v>
      </c>
      <c r="BZQ83" s="196">
        <f t="shared" si="458"/>
        <v>0</v>
      </c>
      <c r="BZR83" s="196">
        <f t="shared" si="459"/>
        <v>0</v>
      </c>
      <c r="BZS83" s="198"/>
      <c r="BZT83" s="198"/>
      <c r="BZU83" s="198"/>
      <c r="BZV83" s="198"/>
      <c r="BZW83" s="198"/>
      <c r="BZX83" s="198"/>
      <c r="BZY83" s="198"/>
      <c r="BZZ83" s="198"/>
      <c r="CAA83" s="198"/>
      <c r="CAB83" s="198"/>
      <c r="CAC83" s="198"/>
      <c r="CAD83" s="198"/>
      <c r="CAE83" s="198"/>
      <c r="CAF83" s="198"/>
      <c r="CAG83" s="198"/>
      <c r="CAH83" s="198"/>
      <c r="CAI83" s="198"/>
      <c r="CAJ83" s="198"/>
      <c r="CAK83" s="198"/>
      <c r="CAL83" s="198"/>
      <c r="CAM83" s="198"/>
      <c r="CAN83" s="198"/>
      <c r="CAO83" s="198"/>
      <c r="CAP83" s="198"/>
      <c r="CAQ83" s="198"/>
      <c r="CAR83" s="198"/>
      <c r="CAS83" s="198"/>
      <c r="CAT83" s="198"/>
      <c r="CAU83" s="198"/>
      <c r="CAV83" s="198"/>
      <c r="CAW83" s="198"/>
      <c r="CAX83" s="198"/>
      <c r="CAY83" s="198"/>
      <c r="CAZ83" s="198"/>
      <c r="CBA83" s="198"/>
      <c r="CBB83" s="198"/>
      <c r="CBC83" s="198"/>
      <c r="CBD83" s="198"/>
      <c r="CBE83" s="198"/>
      <c r="CBF83" s="198"/>
      <c r="CBG83" s="198"/>
      <c r="CBH83" s="198"/>
      <c r="CBI83" s="198"/>
      <c r="CBJ83" s="198"/>
      <c r="CBK83" s="198"/>
      <c r="CBL83" s="198"/>
      <c r="CBM83" s="198"/>
      <c r="CBN83" s="198"/>
      <c r="CBO83" s="198"/>
      <c r="CBP83" s="198"/>
      <c r="CBQ83" s="198"/>
      <c r="CBR83" s="198"/>
      <c r="CBS83" s="198"/>
      <c r="CBT83" s="198"/>
      <c r="CBU83" s="198"/>
      <c r="CBV83" s="198"/>
      <c r="CBW83" s="198"/>
      <c r="CBX83" s="198"/>
      <c r="CBY83" s="198"/>
      <c r="CBZ83" s="198"/>
      <c r="CCA83" s="198"/>
      <c r="CCB83" s="198"/>
      <c r="CCC83" s="198"/>
      <c r="CCD83" s="198"/>
      <c r="CCE83" s="198"/>
      <c r="CCF83" s="198"/>
      <c r="CCG83" s="198"/>
      <c r="CCH83" s="198"/>
      <c r="CCI83" s="198"/>
      <c r="CCJ83" s="198"/>
      <c r="CCK83" s="198"/>
      <c r="CCL83" s="198"/>
      <c r="CCM83" s="198"/>
      <c r="CCN83" s="198"/>
      <c r="CCO83" s="198"/>
      <c r="CCP83" s="198"/>
      <c r="CCQ83" s="198"/>
      <c r="CCR83" s="198"/>
      <c r="CCS83" s="198">
        <f t="shared" si="286"/>
        <v>0.13377837999999997</v>
      </c>
      <c r="CCT83" s="199"/>
    </row>
    <row r="84" spans="1:2126" s="200" customFormat="1" outlineLevel="1" x14ac:dyDescent="0.2">
      <c r="A84" s="202" t="s">
        <v>27</v>
      </c>
      <c r="B84" s="195">
        <v>133.709025</v>
      </c>
      <c r="C84" s="195">
        <v>14.080912000000001</v>
      </c>
      <c r="D84" s="195">
        <v>14.447702</v>
      </c>
      <c r="E84" s="195">
        <v>41.114311000000001</v>
      </c>
      <c r="F84" s="195">
        <v>135.19321099999999</v>
      </c>
      <c r="G84" s="195">
        <v>47.940832999999998</v>
      </c>
      <c r="H84" s="195">
        <v>11.388349999999999</v>
      </c>
      <c r="I84" s="195">
        <v>4.9167420000000002</v>
      </c>
      <c r="J84" s="195">
        <v>124.308103</v>
      </c>
      <c r="K84" s="195">
        <v>4.1408240000000003</v>
      </c>
      <c r="L84" s="195">
        <v>9.0098500000000001</v>
      </c>
      <c r="M84" s="195">
        <v>4.3324639999999999</v>
      </c>
      <c r="N84" s="195">
        <v>158.779933</v>
      </c>
      <c r="O84" s="202">
        <v>569.65323500000011</v>
      </c>
      <c r="P84" s="195"/>
      <c r="Q84" s="195"/>
      <c r="R84" s="195"/>
      <c r="S84" s="195"/>
      <c r="T84" s="195"/>
      <c r="U84" s="195"/>
      <c r="V84" s="195"/>
      <c r="W84" s="195">
        <v>21.096753</v>
      </c>
      <c r="X84" s="195"/>
      <c r="Y84" s="195"/>
      <c r="Z84" s="195"/>
      <c r="AA84" s="195">
        <v>21.096753</v>
      </c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>
        <v>21.096753</v>
      </c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>
        <v>14.296609</v>
      </c>
      <c r="AZ84" s="195"/>
      <c r="BA84" s="195"/>
      <c r="BB84" s="195"/>
      <c r="BC84" s="195">
        <v>14.296609</v>
      </c>
      <c r="BD84" s="195"/>
      <c r="BE84" s="195">
        <v>2.895464</v>
      </c>
      <c r="BF84" s="195"/>
      <c r="BG84" s="195"/>
      <c r="BH84" s="195"/>
      <c r="BI84" s="195">
        <v>2.895464</v>
      </c>
      <c r="BJ84" s="195"/>
      <c r="BK84" s="195"/>
      <c r="BL84" s="195">
        <v>17.192073000000001</v>
      </c>
      <c r="BM84" s="195">
        <v>3.3952779999999998</v>
      </c>
      <c r="BN84" s="195"/>
      <c r="BO84" s="195"/>
      <c r="BP84" s="195"/>
      <c r="BQ84" s="195">
        <v>3.3952779999999998</v>
      </c>
      <c r="BR84" s="195"/>
      <c r="BS84" s="195">
        <v>11.832958</v>
      </c>
      <c r="BT84" s="195"/>
      <c r="BU84" s="195"/>
      <c r="BV84" s="195"/>
      <c r="BW84" s="195">
        <v>11.832958</v>
      </c>
      <c r="BX84" s="195"/>
      <c r="BY84" s="195">
        <v>6.4036780000000002</v>
      </c>
      <c r="BZ84" s="195"/>
      <c r="CA84" s="195"/>
      <c r="CB84" s="195"/>
      <c r="CC84" s="195">
        <v>6.4036780000000002</v>
      </c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>
        <v>21.631913999999998</v>
      </c>
      <c r="CO84" s="195"/>
      <c r="CP84" s="195"/>
      <c r="CQ84" s="195"/>
      <c r="CR84" s="195">
        <v>24.695181999999999</v>
      </c>
      <c r="CS84" s="195"/>
      <c r="CT84" s="195"/>
      <c r="CU84" s="195"/>
      <c r="CV84" s="195">
        <v>24.695181999999999</v>
      </c>
      <c r="CW84" s="195"/>
      <c r="CX84" s="195"/>
      <c r="CY84" s="195"/>
      <c r="CZ84" s="195"/>
      <c r="DA84" s="195"/>
      <c r="DB84" s="195"/>
      <c r="DC84" s="195"/>
      <c r="DD84" s="195">
        <v>80.008329000000003</v>
      </c>
      <c r="DE84" s="195"/>
      <c r="DF84" s="195"/>
      <c r="DG84" s="195"/>
      <c r="DH84" s="195">
        <v>80.008329000000003</v>
      </c>
      <c r="DI84" s="195"/>
      <c r="DJ84" s="195">
        <v>2.413192</v>
      </c>
      <c r="DK84" s="195"/>
      <c r="DL84" s="195"/>
      <c r="DM84" s="195"/>
      <c r="DN84" s="195">
        <v>2.413192</v>
      </c>
      <c r="DO84" s="195">
        <v>107.116703</v>
      </c>
      <c r="DP84" s="195"/>
      <c r="DQ84" s="195">
        <v>16.301226</v>
      </c>
      <c r="DR84" s="195"/>
      <c r="DS84" s="195"/>
      <c r="DT84" s="195">
        <v>16.301226</v>
      </c>
      <c r="DU84" s="195"/>
      <c r="DV84" s="195">
        <v>4.2282099999999998</v>
      </c>
      <c r="DW84" s="195"/>
      <c r="DX84" s="195"/>
      <c r="DY84" s="195"/>
      <c r="DZ84" s="195">
        <v>4.2282099999999998</v>
      </c>
      <c r="EA84" s="195"/>
      <c r="EB84" s="195">
        <v>4.101064</v>
      </c>
      <c r="EC84" s="195"/>
      <c r="ED84" s="195"/>
      <c r="EE84" s="195"/>
      <c r="EF84" s="195">
        <v>4.101064</v>
      </c>
      <c r="EG84" s="195"/>
      <c r="EH84" s="195">
        <v>8.3813689999999994</v>
      </c>
      <c r="EI84" s="195"/>
      <c r="EJ84" s="195"/>
      <c r="EK84" s="195">
        <v>8.3813689999999994</v>
      </c>
      <c r="EL84" s="195"/>
      <c r="EM84" s="195">
        <v>8.5848619999999993</v>
      </c>
      <c r="EN84" s="195">
        <v>8.5848619999999993</v>
      </c>
      <c r="EO84" s="195">
        <v>41.596730999999998</v>
      </c>
      <c r="EP84" s="195"/>
      <c r="EQ84" s="195"/>
      <c r="ER84" s="195"/>
      <c r="ES84" s="195"/>
      <c r="ET84" s="195"/>
      <c r="EU84" s="195">
        <v>12.239827</v>
      </c>
      <c r="EV84" s="195"/>
      <c r="EW84" s="195"/>
      <c r="EX84" s="195"/>
      <c r="EY84" s="195">
        <v>12.239827</v>
      </c>
      <c r="EZ84" s="195"/>
      <c r="FA84" s="195"/>
      <c r="FB84" s="195"/>
      <c r="FC84" s="195"/>
      <c r="FD84" s="195"/>
      <c r="FE84" s="195"/>
      <c r="FF84" s="195"/>
      <c r="FG84" s="195"/>
      <c r="FH84" s="195"/>
      <c r="FI84" s="195"/>
      <c r="FJ84" s="195"/>
      <c r="FK84" s="195"/>
      <c r="FL84" s="195"/>
      <c r="FM84" s="195"/>
      <c r="FN84" s="195"/>
      <c r="FO84" s="195"/>
      <c r="FP84" s="195">
        <v>12.239827</v>
      </c>
      <c r="FQ84" s="195"/>
      <c r="FR84" s="195"/>
      <c r="FS84" s="195"/>
      <c r="FT84" s="195"/>
      <c r="FU84" s="195"/>
      <c r="FV84" s="195"/>
      <c r="FW84" s="195"/>
      <c r="FX84" s="195"/>
      <c r="FY84" s="195"/>
      <c r="FZ84" s="195"/>
      <c r="GA84" s="195"/>
      <c r="GB84" s="195"/>
      <c r="GC84" s="195"/>
      <c r="GD84" s="195"/>
      <c r="GE84" s="195"/>
      <c r="GF84" s="195"/>
      <c r="GG84" s="195"/>
      <c r="GH84" s="195"/>
      <c r="GI84" s="195"/>
      <c r="GJ84" s="195"/>
      <c r="GK84" s="195"/>
      <c r="GL84" s="195"/>
      <c r="GM84" s="195"/>
      <c r="GN84" s="195"/>
      <c r="GO84" s="195"/>
      <c r="GP84" s="195"/>
      <c r="GQ84" s="195"/>
      <c r="GR84" s="195"/>
      <c r="GS84" s="195"/>
      <c r="GT84" s="195"/>
      <c r="GU84" s="195"/>
      <c r="GV84" s="195"/>
      <c r="GW84" s="195"/>
      <c r="GX84" s="195"/>
      <c r="GY84" s="195">
        <v>35.158577999999999</v>
      </c>
      <c r="GZ84" s="195"/>
      <c r="HA84" s="195"/>
      <c r="HB84" s="195"/>
      <c r="HC84" s="195">
        <v>35.158577999999999</v>
      </c>
      <c r="HD84" s="195"/>
      <c r="HE84" s="195"/>
      <c r="HF84" s="195"/>
      <c r="HG84" s="195"/>
      <c r="HH84" s="195"/>
      <c r="HI84" s="195"/>
      <c r="HJ84" s="195"/>
      <c r="HK84" s="195"/>
      <c r="HL84" s="195"/>
      <c r="HM84" s="195"/>
      <c r="HN84" s="195"/>
      <c r="HO84" s="195"/>
      <c r="HP84" s="195"/>
      <c r="HQ84" s="195">
        <v>6.8247689999999999</v>
      </c>
      <c r="HR84" s="195"/>
      <c r="HS84" s="195">
        <v>6.8247689999999999</v>
      </c>
      <c r="HT84" s="195">
        <v>41.983346999999995</v>
      </c>
      <c r="HU84" s="195"/>
      <c r="HV84" s="195"/>
      <c r="HW84" s="195"/>
      <c r="HX84" s="195"/>
      <c r="HY84" s="195"/>
      <c r="HZ84" s="195"/>
      <c r="IA84" s="195"/>
      <c r="IB84" s="195"/>
      <c r="IC84" s="195"/>
      <c r="ID84" s="195"/>
      <c r="IE84" s="195">
        <v>4.6931440000000002</v>
      </c>
      <c r="IF84" s="195"/>
      <c r="IG84" s="195"/>
      <c r="IH84" s="195"/>
      <c r="II84" s="195">
        <v>4.6931440000000002</v>
      </c>
      <c r="IJ84" s="195"/>
      <c r="IK84" s="195">
        <v>1.779293</v>
      </c>
      <c r="IL84" s="195"/>
      <c r="IM84" s="195"/>
      <c r="IN84" s="195"/>
      <c r="IO84" s="195">
        <v>1.779293</v>
      </c>
      <c r="IP84" s="195"/>
      <c r="IQ84" s="195"/>
      <c r="IR84" s="195"/>
      <c r="IS84" s="195"/>
      <c r="IT84" s="195"/>
      <c r="IU84" s="195"/>
      <c r="IV84" s="195">
        <v>6.4724370000000002</v>
      </c>
      <c r="IW84" s="195"/>
      <c r="IX84" s="195"/>
      <c r="IY84" s="195"/>
      <c r="IZ84" s="195"/>
      <c r="JA84" s="195"/>
      <c r="JB84" s="195"/>
      <c r="JC84" s="195"/>
      <c r="JD84" s="195">
        <v>12.671498</v>
      </c>
      <c r="JE84" s="195"/>
      <c r="JF84" s="195"/>
      <c r="JG84" s="195"/>
      <c r="JH84" s="195">
        <v>12.671498</v>
      </c>
      <c r="JI84" s="195"/>
      <c r="JJ84" s="195">
        <v>5.7960690000000001</v>
      </c>
      <c r="JK84" s="195"/>
      <c r="JL84" s="195"/>
      <c r="JM84" s="195"/>
      <c r="JN84" s="195">
        <v>5.7960690000000001</v>
      </c>
      <c r="JO84" s="195"/>
      <c r="JP84" s="195">
        <v>1.255781</v>
      </c>
      <c r="JQ84" s="195"/>
      <c r="JR84" s="195"/>
      <c r="JS84" s="195"/>
      <c r="JT84" s="195">
        <v>1.255781</v>
      </c>
      <c r="JU84" s="195"/>
      <c r="JV84" s="195"/>
      <c r="JW84" s="195">
        <v>19.723348000000001</v>
      </c>
      <c r="JX84" s="195">
        <v>13.355408000000001</v>
      </c>
      <c r="JY84" s="195"/>
      <c r="JZ84" s="195"/>
      <c r="KA84" s="195">
        <v>13.355408000000001</v>
      </c>
      <c r="KB84" s="195"/>
      <c r="KC84" s="195"/>
      <c r="KD84" s="195"/>
      <c r="KE84" s="195"/>
      <c r="KF84" s="195"/>
      <c r="KG84" s="195"/>
      <c r="KH84" s="195"/>
      <c r="KI84" s="195"/>
      <c r="KJ84" s="195"/>
      <c r="KK84" s="195"/>
      <c r="KL84" s="195"/>
      <c r="KM84" s="195"/>
      <c r="KN84" s="195"/>
      <c r="KO84" s="195">
        <v>11.186631999999999</v>
      </c>
      <c r="KP84" s="195"/>
      <c r="KQ84" s="195"/>
      <c r="KR84" s="195"/>
      <c r="KS84" s="195">
        <v>11.186631999999999</v>
      </c>
      <c r="KT84" s="195"/>
      <c r="KU84" s="195"/>
      <c r="KV84" s="195"/>
      <c r="KW84" s="195"/>
      <c r="KX84" s="195">
        <v>24.54204</v>
      </c>
      <c r="KY84" s="195"/>
      <c r="KZ84" s="195"/>
      <c r="LA84" s="195"/>
      <c r="LB84" s="195"/>
      <c r="LC84" s="195"/>
      <c r="LD84" s="195"/>
      <c r="LE84" s="195"/>
      <c r="LF84" s="195"/>
      <c r="LG84" s="195"/>
      <c r="LH84" s="195"/>
      <c r="LI84" s="195"/>
      <c r="LJ84" s="195"/>
      <c r="LK84" s="195"/>
      <c r="LL84" s="195"/>
      <c r="LM84" s="195"/>
      <c r="LN84" s="195"/>
      <c r="LO84" s="195"/>
      <c r="LP84" s="195"/>
      <c r="LQ84" s="195"/>
      <c r="LR84" s="195"/>
      <c r="LS84" s="195"/>
      <c r="LT84" s="195"/>
      <c r="LU84" s="195"/>
      <c r="LV84" s="195"/>
      <c r="LW84" s="195"/>
      <c r="LX84" s="195"/>
      <c r="LY84" s="195"/>
      <c r="LZ84" s="195"/>
      <c r="MA84" s="195">
        <v>313.59517299999993</v>
      </c>
      <c r="MB84" s="195"/>
      <c r="MC84" s="195">
        <v>13.337448</v>
      </c>
      <c r="MD84" s="195"/>
      <c r="ME84" s="195"/>
      <c r="MF84" s="195">
        <v>13.337448</v>
      </c>
      <c r="MG84" s="195"/>
      <c r="MH84" s="195">
        <v>6.1079040000000004</v>
      </c>
      <c r="MI84" s="195"/>
      <c r="MJ84" s="195"/>
      <c r="MK84" s="195"/>
      <c r="ML84" s="195">
        <v>6.1079040000000004</v>
      </c>
      <c r="MM84" s="195"/>
      <c r="MN84" s="195"/>
      <c r="MO84" s="202"/>
      <c r="MP84" s="202"/>
      <c r="MQ84" s="202"/>
      <c r="MR84" s="202"/>
      <c r="MS84" s="202"/>
      <c r="MT84" s="202">
        <v>2.4187560000000001</v>
      </c>
      <c r="MU84" s="202"/>
      <c r="MV84" s="202"/>
      <c r="MW84" s="202">
        <v>2.4187560000000001</v>
      </c>
      <c r="MX84" s="202"/>
      <c r="MY84" s="202">
        <v>12.181673</v>
      </c>
      <c r="MZ84" s="202">
        <v>12.181673</v>
      </c>
      <c r="NA84" s="195">
        <v>34.045781000000005</v>
      </c>
      <c r="NB84" s="195"/>
      <c r="NC84" s="195"/>
      <c r="ND84" s="195"/>
      <c r="NE84" s="195"/>
      <c r="NF84" s="195"/>
      <c r="NG84" s="195">
        <v>12.869767</v>
      </c>
      <c r="NH84" s="195"/>
      <c r="NI84" s="195"/>
      <c r="NJ84" s="195"/>
      <c r="NK84" s="195">
        <v>12.869767</v>
      </c>
      <c r="NL84" s="195"/>
      <c r="NM84" s="195">
        <v>2.8042500000000001</v>
      </c>
      <c r="NN84" s="195"/>
      <c r="NO84" s="195"/>
      <c r="NP84" s="195"/>
      <c r="NQ84" s="195">
        <v>2.8042500000000001</v>
      </c>
      <c r="NR84" s="195"/>
      <c r="NS84" s="195"/>
      <c r="NT84" s="195"/>
      <c r="NU84" s="195"/>
      <c r="NV84" s="195"/>
      <c r="NW84" s="195"/>
      <c r="NX84" s="195">
        <v>15.674016999999999</v>
      </c>
      <c r="NY84" s="195"/>
      <c r="NZ84" s="195"/>
      <c r="OA84" s="195"/>
      <c r="OB84" s="195"/>
      <c r="OC84" s="195"/>
      <c r="OD84" s="195"/>
      <c r="OE84" s="195"/>
      <c r="OF84" s="195"/>
      <c r="OG84" s="195"/>
      <c r="OH84" s="195"/>
      <c r="OI84" s="195"/>
      <c r="OJ84" s="195"/>
      <c r="OK84" s="195"/>
      <c r="OL84" s="195"/>
      <c r="OM84" s="195"/>
      <c r="ON84" s="195"/>
      <c r="OO84" s="195"/>
      <c r="OP84" s="195"/>
      <c r="OQ84" s="195"/>
      <c r="OR84" s="195"/>
      <c r="OS84" s="195"/>
      <c r="OT84" s="195"/>
      <c r="OU84" s="195"/>
      <c r="OV84" s="195"/>
      <c r="OW84" s="195"/>
      <c r="OX84" s="195"/>
      <c r="OY84" s="195"/>
      <c r="OZ84" s="195"/>
      <c r="PA84" s="195"/>
      <c r="PB84" s="195"/>
      <c r="PC84" s="195"/>
      <c r="PD84" s="195"/>
      <c r="PE84" s="195"/>
      <c r="PF84" s="195"/>
      <c r="PG84" s="195"/>
      <c r="PH84" s="195"/>
      <c r="PI84" s="195">
        <v>3.496378</v>
      </c>
      <c r="PJ84" s="195"/>
      <c r="PK84" s="195"/>
      <c r="PL84" s="195">
        <v>3.496378</v>
      </c>
      <c r="PM84" s="195"/>
      <c r="PN84" s="195"/>
      <c r="PO84" s="195"/>
      <c r="PP84" s="195"/>
      <c r="PQ84" s="195"/>
      <c r="PR84" s="195"/>
      <c r="PS84" s="195"/>
      <c r="PT84" s="195"/>
      <c r="PU84" s="195"/>
      <c r="PV84" s="195"/>
      <c r="PW84" s="195"/>
      <c r="PX84" s="195"/>
      <c r="PY84" s="195">
        <v>3.496378</v>
      </c>
      <c r="PZ84" s="195"/>
      <c r="QA84" s="195">
        <v>42.287092999999999</v>
      </c>
      <c r="QB84" s="195"/>
      <c r="QC84" s="195"/>
      <c r="QD84" s="195">
        <v>42.287092999999999</v>
      </c>
      <c r="QE84" s="195"/>
      <c r="QF84" s="195"/>
      <c r="QG84" s="195"/>
      <c r="QH84" s="195"/>
      <c r="QI84" s="195"/>
      <c r="QJ84" s="195"/>
      <c r="QK84" s="195"/>
      <c r="QL84" s="195"/>
      <c r="QM84" s="195"/>
      <c r="QN84" s="195"/>
      <c r="QO84" s="195"/>
      <c r="QP84" s="195"/>
      <c r="QQ84" s="195"/>
      <c r="QR84" s="195">
        <v>0.70005700000000004</v>
      </c>
      <c r="QS84" s="195"/>
      <c r="QT84" s="195"/>
      <c r="QU84" s="195"/>
      <c r="QV84" s="195">
        <v>0.70005700000000004</v>
      </c>
      <c r="QW84" s="195"/>
      <c r="QX84" s="195"/>
      <c r="QY84" s="195"/>
      <c r="QZ84" s="195"/>
      <c r="RA84" s="195">
        <v>42.98715</v>
      </c>
      <c r="RB84" s="195"/>
      <c r="RC84" s="195">
        <v>60.926264000000003</v>
      </c>
      <c r="RD84" s="195">
        <v>60.926264000000003</v>
      </c>
      <c r="RE84" s="195"/>
      <c r="RF84" s="195">
        <v>7.6845920000000003</v>
      </c>
      <c r="RG84" s="195"/>
      <c r="RH84" s="195"/>
      <c r="RI84" s="195"/>
      <c r="RJ84" s="195">
        <v>7.6845920000000003</v>
      </c>
      <c r="RK84" s="195"/>
      <c r="RL84" s="195"/>
      <c r="RM84" s="195"/>
      <c r="RN84" s="195"/>
      <c r="RO84" s="195"/>
      <c r="RP84" s="195"/>
      <c r="RQ84" s="195"/>
      <c r="RR84" s="195"/>
      <c r="RS84" s="195"/>
      <c r="RT84" s="195"/>
      <c r="RU84" s="195"/>
      <c r="RV84" s="195"/>
      <c r="RW84" s="195"/>
      <c r="RX84" s="195"/>
      <c r="RY84" s="195"/>
      <c r="RZ84" s="195"/>
      <c r="SA84" s="195">
        <v>68.610855999999998</v>
      </c>
      <c r="SB84" s="195"/>
      <c r="SC84" s="195"/>
      <c r="SD84" s="195"/>
      <c r="SE84" s="195"/>
      <c r="SF84" s="195"/>
      <c r="SG84" s="195"/>
      <c r="SH84" s="195"/>
      <c r="SI84" s="195">
        <v>6.1580620000000001</v>
      </c>
      <c r="SJ84" s="195"/>
      <c r="SK84" s="195"/>
      <c r="SL84" s="195"/>
      <c r="SM84" s="195">
        <v>6.1580620000000001</v>
      </c>
      <c r="SN84" s="195"/>
      <c r="SO84" s="195">
        <v>4.7883269999999998</v>
      </c>
      <c r="SP84" s="195"/>
      <c r="SQ84" s="195"/>
      <c r="SR84" s="196">
        <v>4.7883269999999998</v>
      </c>
      <c r="SS84" s="195"/>
      <c r="ST84" s="195">
        <v>3.5331589999999999</v>
      </c>
      <c r="SU84" s="195"/>
      <c r="SV84" s="195"/>
      <c r="SW84" s="195"/>
      <c r="SX84" s="195">
        <v>3.5331589999999999</v>
      </c>
      <c r="SY84" s="195"/>
      <c r="SZ84" s="195"/>
      <c r="TA84" s="195">
        <v>14.479547999999999</v>
      </c>
      <c r="TB84" s="195"/>
      <c r="TC84" s="195"/>
      <c r="TD84" s="195"/>
      <c r="TE84" s="195"/>
      <c r="TF84" s="195"/>
      <c r="TG84" s="195"/>
      <c r="TH84" s="195"/>
      <c r="TI84" s="195"/>
      <c r="TJ84" s="195"/>
      <c r="TK84" s="195">
        <f t="shared" si="269"/>
        <v>0</v>
      </c>
      <c r="TL84" s="202"/>
      <c r="TM84" s="202"/>
      <c r="TN84" s="202"/>
      <c r="TO84" s="202"/>
      <c r="TP84" s="202"/>
      <c r="TQ84" s="202"/>
      <c r="TR84" s="202"/>
      <c r="TS84" s="202"/>
      <c r="TT84" s="202"/>
      <c r="TU84" s="202"/>
      <c r="TV84" s="202"/>
      <c r="TW84" s="202"/>
      <c r="TX84" s="202"/>
      <c r="TY84" s="202"/>
      <c r="TZ84" s="202"/>
      <c r="UA84" s="202"/>
      <c r="UB84" s="202"/>
      <c r="UC84" s="195"/>
      <c r="UD84" s="195"/>
      <c r="UE84" s="195"/>
      <c r="UF84" s="195"/>
      <c r="UG84" s="195"/>
      <c r="UH84" s="195"/>
      <c r="UI84" s="195"/>
      <c r="UJ84" s="195"/>
      <c r="UK84" s="195"/>
      <c r="UL84" s="195"/>
      <c r="UM84" s="195">
        <v>26.906500000000001</v>
      </c>
      <c r="UN84" s="195"/>
      <c r="UO84" s="195"/>
      <c r="UP84" s="195"/>
      <c r="UQ84" s="195">
        <v>26.906500000000001</v>
      </c>
      <c r="UR84" s="195"/>
      <c r="US84" s="195">
        <v>3.7995239999999999</v>
      </c>
      <c r="UT84" s="195"/>
      <c r="UU84" s="195"/>
      <c r="UV84" s="195"/>
      <c r="UW84" s="195">
        <f t="shared" si="287"/>
        <v>3.7995239999999999</v>
      </c>
      <c r="UX84" s="195"/>
      <c r="UY84" s="195"/>
      <c r="UZ84" s="195"/>
      <c r="VA84" s="195"/>
      <c r="VB84" s="195"/>
      <c r="VC84" s="195"/>
      <c r="VD84" s="195">
        <v>30.706023999999999</v>
      </c>
      <c r="VE84" s="195"/>
      <c r="VF84" s="195"/>
      <c r="VG84" s="195"/>
      <c r="VH84" s="195"/>
      <c r="VI84" s="195"/>
      <c r="VJ84" s="195"/>
      <c r="VK84" s="195"/>
      <c r="VL84" s="195"/>
      <c r="VM84" s="195"/>
      <c r="VN84" s="195"/>
      <c r="VO84" s="195"/>
      <c r="VP84" s="195"/>
      <c r="VQ84" s="195"/>
      <c r="VR84" s="195">
        <v>2.1161850000000002</v>
      </c>
      <c r="VS84" s="195"/>
      <c r="VT84" s="195"/>
      <c r="VU84" s="195"/>
      <c r="VV84" s="195">
        <v>2.1161850000000002</v>
      </c>
      <c r="VW84" s="195"/>
      <c r="VX84" s="195"/>
      <c r="VY84" s="195"/>
      <c r="VZ84" s="195"/>
      <c r="WA84" s="195"/>
      <c r="WB84" s="195"/>
      <c r="WC84" s="195"/>
      <c r="WD84" s="195">
        <v>5.6437780000000002</v>
      </c>
      <c r="WE84" s="195">
        <v>5.6437780000000002</v>
      </c>
      <c r="WF84" s="195">
        <v>7.7599630000000008</v>
      </c>
      <c r="WG84" s="195"/>
      <c r="WH84" s="195"/>
      <c r="WI84" s="195"/>
      <c r="WJ84" s="195"/>
      <c r="WK84" s="195"/>
      <c r="WL84" s="195"/>
      <c r="WM84" s="195"/>
      <c r="WN84" s="195"/>
      <c r="WO84" s="195"/>
      <c r="WP84" s="195"/>
      <c r="WQ84" s="195"/>
      <c r="WR84" s="195"/>
      <c r="WS84" s="195"/>
      <c r="WT84" s="195"/>
      <c r="WU84" s="195"/>
      <c r="WV84" s="195"/>
      <c r="WW84" s="195">
        <v>0.61402699999999999</v>
      </c>
      <c r="WX84" s="195"/>
      <c r="WY84" s="195"/>
      <c r="WZ84" s="195"/>
      <c r="XA84" s="195">
        <v>0.61402699999999999</v>
      </c>
      <c r="XB84" s="195"/>
      <c r="XC84" s="195"/>
      <c r="XD84" s="195"/>
      <c r="XE84" s="195"/>
      <c r="XF84" s="195"/>
      <c r="XG84" s="195">
        <v>0.61402699999999999</v>
      </c>
      <c r="XH84" s="195"/>
      <c r="XI84" s="195"/>
      <c r="XJ84" s="195"/>
      <c r="XK84" s="195"/>
      <c r="XL84" s="195"/>
      <c r="XM84" s="195"/>
      <c r="XN84" s="195"/>
      <c r="XO84" s="195"/>
      <c r="XP84" s="195"/>
      <c r="XQ84" s="195"/>
      <c r="XR84" s="195"/>
      <c r="XS84" s="195"/>
      <c r="XT84" s="195"/>
      <c r="XU84" s="195"/>
      <c r="XV84" s="195"/>
      <c r="XW84" s="195"/>
      <c r="XX84" s="195"/>
      <c r="XY84" s="195"/>
      <c r="XZ84" s="195"/>
      <c r="YA84" s="195">
        <f t="shared" si="288"/>
        <v>0</v>
      </c>
      <c r="YB84" s="195"/>
      <c r="YC84" s="195"/>
      <c r="YD84" s="195"/>
      <c r="YE84" s="195"/>
      <c r="YF84" s="195">
        <f t="shared" si="289"/>
        <v>0</v>
      </c>
      <c r="YG84" s="195">
        <f t="shared" si="290"/>
        <v>0</v>
      </c>
      <c r="YH84" s="202">
        <f t="shared" si="291"/>
        <v>218.37374399999999</v>
      </c>
      <c r="YI84" s="202"/>
      <c r="YJ84" s="202"/>
      <c r="YK84" s="202"/>
      <c r="YL84" s="202"/>
      <c r="YM84" s="202">
        <f t="shared" si="292"/>
        <v>0</v>
      </c>
      <c r="YN84" s="202"/>
      <c r="YO84" s="202"/>
      <c r="YP84" s="202"/>
      <c r="YQ84" s="202"/>
      <c r="YR84" s="202"/>
      <c r="YS84" s="202"/>
      <c r="YT84" s="202"/>
      <c r="YU84" s="202"/>
      <c r="YV84" s="202"/>
      <c r="YW84" s="202"/>
      <c r="YX84" s="202"/>
      <c r="YY84" s="202"/>
      <c r="YZ84" s="202"/>
      <c r="ZA84" s="202"/>
      <c r="ZB84" s="202"/>
      <c r="ZC84" s="202"/>
      <c r="ZD84" s="202"/>
      <c r="ZE84" s="202"/>
      <c r="ZF84" s="202"/>
      <c r="ZG84" s="202"/>
      <c r="ZH84" s="202"/>
      <c r="ZI84" s="202"/>
      <c r="ZJ84" s="202"/>
      <c r="ZK84" s="202"/>
      <c r="ZL84" s="202"/>
      <c r="ZM84" s="202"/>
      <c r="ZN84" s="202">
        <v>6.065035</v>
      </c>
      <c r="ZO84" s="202"/>
      <c r="ZP84" s="202"/>
      <c r="ZQ84" s="202"/>
      <c r="ZR84" s="202">
        <v>6.065035</v>
      </c>
      <c r="ZS84" s="202"/>
      <c r="ZT84" s="202"/>
      <c r="ZU84" s="202"/>
      <c r="ZV84" s="202"/>
      <c r="ZW84" s="202"/>
      <c r="ZX84" s="202"/>
      <c r="ZY84" s="202"/>
      <c r="ZZ84" s="202"/>
      <c r="AAA84" s="202"/>
      <c r="AAB84" s="202"/>
      <c r="AAC84" s="202"/>
      <c r="AAD84" s="202"/>
      <c r="AAE84" s="202"/>
      <c r="AAF84" s="202"/>
      <c r="AAG84" s="202">
        <v>6.065035</v>
      </c>
      <c r="AAH84" s="202"/>
      <c r="AAI84" s="202"/>
      <c r="AAJ84" s="202"/>
      <c r="AAK84" s="202"/>
      <c r="AAL84" s="202"/>
      <c r="AAM84" s="202"/>
      <c r="AAN84" s="202"/>
      <c r="AAO84" s="202"/>
      <c r="AAP84" s="202"/>
      <c r="AAQ84" s="202"/>
      <c r="AAR84" s="202">
        <v>5.2316510000000003</v>
      </c>
      <c r="AAS84" s="202"/>
      <c r="AAT84" s="202"/>
      <c r="AAU84" s="202"/>
      <c r="AAV84" s="202">
        <v>5.2316510000000003</v>
      </c>
      <c r="AAW84" s="202"/>
      <c r="AAX84" s="202"/>
      <c r="AAY84" s="202"/>
      <c r="AAZ84" s="202"/>
      <c r="ABA84" s="202"/>
      <c r="ABB84" s="202"/>
      <c r="ABC84" s="202"/>
      <c r="ABD84" s="202"/>
      <c r="ABE84" s="202"/>
      <c r="ABF84" s="202"/>
      <c r="ABG84" s="202"/>
      <c r="ABH84" s="202">
        <f t="shared" si="293"/>
        <v>6.065035</v>
      </c>
      <c r="ABI84" s="202">
        <v>5.2316510000000003</v>
      </c>
      <c r="ABJ84" s="202"/>
      <c r="ABK84" s="202"/>
      <c r="ABL84" s="202"/>
      <c r="ABM84" s="202"/>
      <c r="ABN84" s="202"/>
      <c r="ABO84" s="202"/>
      <c r="ABP84" s="202"/>
      <c r="ABQ84" s="202">
        <v>8.7974599999999992</v>
      </c>
      <c r="ABR84" s="202"/>
      <c r="ABS84" s="202"/>
      <c r="ABT84" s="202"/>
      <c r="ABU84" s="202">
        <v>8.7974599999999992</v>
      </c>
      <c r="ABV84" s="202"/>
      <c r="ABW84" s="202"/>
      <c r="ABX84" s="202"/>
      <c r="ABY84" s="202"/>
      <c r="ABZ84" s="202"/>
      <c r="ACA84" s="202"/>
      <c r="ACB84" s="202"/>
      <c r="ACC84" s="202">
        <v>1.069194</v>
      </c>
      <c r="ACD84" s="202"/>
      <c r="ACE84" s="202"/>
      <c r="ACF84" s="202"/>
      <c r="ACG84" s="202">
        <v>1.069194</v>
      </c>
      <c r="ACH84" s="202"/>
      <c r="ACI84" s="202"/>
      <c r="ACJ84" s="202">
        <v>9.8666539999999987</v>
      </c>
      <c r="ACK84" s="202"/>
      <c r="ACL84" s="202"/>
      <c r="ACM84" s="202"/>
      <c r="ACN84" s="202"/>
      <c r="ACO84" s="202"/>
      <c r="ACP84" s="202">
        <v>12.072488999999999</v>
      </c>
      <c r="ACQ84" s="202"/>
      <c r="ACR84" s="202"/>
      <c r="ACS84" s="202"/>
      <c r="ACT84" s="202">
        <v>12.072488999999999</v>
      </c>
      <c r="ACU84" s="202"/>
      <c r="ACV84" s="202">
        <v>1.0084850000000001</v>
      </c>
      <c r="ACW84" s="202"/>
      <c r="ACX84" s="202"/>
      <c r="ACY84" s="202"/>
      <c r="ACZ84" s="202">
        <v>1.0084850000000001</v>
      </c>
      <c r="ADA84" s="202"/>
      <c r="ADB84" s="202">
        <v>3.7063199999999998</v>
      </c>
      <c r="ADC84" s="202"/>
      <c r="ADD84" s="202"/>
      <c r="ADE84" s="202"/>
      <c r="ADF84" s="202">
        <v>3.7063199999999998</v>
      </c>
      <c r="ADG84" s="202"/>
      <c r="ADH84" s="202">
        <v>1.2305090000000001</v>
      </c>
      <c r="ADI84" s="202"/>
      <c r="ADJ84" s="202">
        <v>1.2305090000000001</v>
      </c>
      <c r="ADK84" s="202">
        <v>18.017803000000001</v>
      </c>
      <c r="ADL84" s="202"/>
      <c r="ADM84" s="202"/>
      <c r="ADN84" s="202"/>
      <c r="ADO84" s="202"/>
      <c r="ADP84" s="202"/>
      <c r="ADQ84" s="202"/>
      <c r="ADR84" s="202"/>
      <c r="ADS84" s="202"/>
      <c r="ADT84" s="202"/>
      <c r="ADU84" s="202"/>
      <c r="ADV84" s="202"/>
      <c r="ADW84" s="202"/>
      <c r="ADX84" s="202"/>
      <c r="ADY84" s="202"/>
      <c r="ADZ84" s="202"/>
      <c r="AEA84" s="202"/>
      <c r="AEB84" s="202"/>
      <c r="AEC84" s="202"/>
      <c r="AED84" s="202"/>
      <c r="AEE84" s="202"/>
      <c r="AEF84" s="202"/>
      <c r="AEG84" s="202"/>
      <c r="AEH84" s="202"/>
      <c r="AEI84" s="202"/>
      <c r="AEJ84" s="202"/>
      <c r="AEK84" s="202"/>
      <c r="AEL84" s="202"/>
      <c r="AEM84" s="202"/>
      <c r="AEN84" s="202"/>
      <c r="AEO84" s="202"/>
      <c r="AEP84" s="202"/>
      <c r="AEQ84" s="202"/>
      <c r="AER84" s="202"/>
      <c r="AES84" s="202"/>
      <c r="AET84" s="202"/>
      <c r="AEU84" s="202"/>
      <c r="AEV84" s="202"/>
      <c r="AEW84" s="202"/>
      <c r="AEX84" s="202"/>
      <c r="AEY84" s="202">
        <v>1.432814</v>
      </c>
      <c r="AEZ84" s="202"/>
      <c r="AFA84" s="202"/>
      <c r="AFB84" s="202">
        <v>1.432814</v>
      </c>
      <c r="AFC84" s="202"/>
      <c r="AFD84" s="202">
        <v>0.94022099999999997</v>
      </c>
      <c r="AFE84" s="202"/>
      <c r="AFF84" s="202"/>
      <c r="AFG84" s="202"/>
      <c r="AFH84" s="202">
        <v>0.94022099999999997</v>
      </c>
      <c r="AFI84" s="202"/>
      <c r="AFJ84" s="202"/>
      <c r="AFK84" s="202"/>
      <c r="AFL84" s="202">
        <v>2.3730349999999998</v>
      </c>
      <c r="AFM84" s="202"/>
      <c r="AFN84" s="202"/>
      <c r="AFO84" s="202"/>
      <c r="AFP84" s="202"/>
      <c r="AFQ84" s="202"/>
      <c r="AFR84" s="202"/>
      <c r="AFS84" s="202"/>
      <c r="AFT84" s="202"/>
      <c r="AFU84" s="202"/>
      <c r="AFV84" s="202"/>
      <c r="AFW84" s="202"/>
      <c r="AFX84" s="202"/>
      <c r="AFY84" s="202"/>
      <c r="AFZ84" s="202"/>
      <c r="AGA84" s="202"/>
      <c r="AGB84" s="202"/>
      <c r="AGC84" s="202"/>
      <c r="AGD84" s="202"/>
      <c r="AGE84" s="202"/>
      <c r="AGF84" s="202"/>
      <c r="AGG84" s="202"/>
      <c r="AGH84" s="202"/>
      <c r="AGI84" s="202"/>
      <c r="AGJ84" s="202"/>
      <c r="AGK84" s="202"/>
      <c r="AGL84" s="202"/>
      <c r="AGM84" s="202"/>
      <c r="AGN84" s="202"/>
      <c r="AGO84" s="202"/>
      <c r="AGP84" s="202"/>
      <c r="AGQ84" s="202"/>
      <c r="AGR84" s="202"/>
      <c r="AGS84" s="202"/>
      <c r="AGT84" s="202"/>
      <c r="AGU84" s="202"/>
      <c r="AGV84" s="202">
        <v>4.9490749999999997</v>
      </c>
      <c r="AGW84" s="202"/>
      <c r="AGX84" s="202"/>
      <c r="AGY84" s="202"/>
      <c r="AGZ84" s="202">
        <v>4.9490749999999997</v>
      </c>
      <c r="AHA84" s="202"/>
      <c r="AHB84" s="202"/>
      <c r="AHC84" s="202"/>
      <c r="AHD84" s="202"/>
      <c r="AHE84" s="202"/>
      <c r="AHF84" s="202"/>
      <c r="AHG84" s="202"/>
      <c r="AHH84" s="202"/>
      <c r="AHI84" s="202"/>
      <c r="AHJ84" s="202"/>
      <c r="AHK84" s="202"/>
      <c r="AHL84" s="202"/>
      <c r="AHM84" s="202">
        <v>4.9490749999999997</v>
      </c>
      <c r="AHN84" s="202"/>
      <c r="AHO84" s="202">
        <v>0.58804800000000002</v>
      </c>
      <c r="AHP84" s="202"/>
      <c r="AHQ84" s="202"/>
      <c r="AHR84" s="202"/>
      <c r="AHS84" s="202">
        <v>0.58804800000000002</v>
      </c>
      <c r="AHT84" s="202"/>
      <c r="AHU84" s="202">
        <v>8.1317959999999996</v>
      </c>
      <c r="AHV84" s="202"/>
      <c r="AHW84" s="202"/>
      <c r="AHX84" s="202"/>
      <c r="AHY84" s="202">
        <v>8.1317959999999996</v>
      </c>
      <c r="AHZ84" s="202"/>
      <c r="AIA84" s="202">
        <v>0.79488800000000004</v>
      </c>
      <c r="AIB84" s="202"/>
      <c r="AIC84" s="202"/>
      <c r="AID84" s="202"/>
      <c r="AIE84" s="202">
        <v>0.79488800000000004</v>
      </c>
      <c r="AIF84" s="202"/>
      <c r="AIG84" s="202"/>
      <c r="AIH84" s="202"/>
      <c r="AII84" s="202"/>
      <c r="AIJ84" s="202"/>
      <c r="AIK84" s="202"/>
      <c r="AIL84" s="202"/>
      <c r="AIM84" s="202"/>
      <c r="AIN84" s="202"/>
      <c r="AIO84" s="202"/>
      <c r="AIP84" s="202">
        <v>9.5147320000000004</v>
      </c>
      <c r="AIQ84" s="202"/>
      <c r="AIR84" s="202"/>
      <c r="AIS84" s="202"/>
      <c r="AIT84" s="202">
        <v>1.6090899999999999</v>
      </c>
      <c r="AIU84" s="202"/>
      <c r="AIV84" s="202"/>
      <c r="AIW84" s="202"/>
      <c r="AIX84" s="202">
        <v>1.6090899999999999</v>
      </c>
      <c r="AIY84" s="202"/>
      <c r="AIZ84" s="202">
        <v>8.6089660000000006</v>
      </c>
      <c r="AJA84" s="202"/>
      <c r="AJB84" s="202"/>
      <c r="AJC84" s="202"/>
      <c r="AJD84" s="202">
        <v>8.6089660000000006</v>
      </c>
      <c r="AJE84" s="202"/>
      <c r="AJF84" s="202"/>
      <c r="AJG84" s="202"/>
      <c r="AJH84" s="202"/>
      <c r="AJI84" s="202"/>
      <c r="AJJ84" s="202"/>
      <c r="AJK84" s="202"/>
      <c r="AJL84" s="202"/>
      <c r="AJM84" s="202"/>
      <c r="AJN84" s="202"/>
      <c r="AJO84" s="202"/>
      <c r="AJP84" s="202"/>
      <c r="AJQ84" s="202">
        <v>10.218056000000001</v>
      </c>
      <c r="AJR84" s="202"/>
      <c r="AJS84" s="202">
        <v>3.0498059999999998</v>
      </c>
      <c r="AJT84" s="202"/>
      <c r="AJU84" s="202"/>
      <c r="AJV84" s="202"/>
      <c r="AJW84" s="202">
        <v>3.0498059999999998</v>
      </c>
      <c r="AJX84" s="202"/>
      <c r="AJY84" s="202">
        <v>2.4573550000000002</v>
      </c>
      <c r="AJZ84" s="202"/>
      <c r="AKA84" s="202"/>
      <c r="AKB84" s="202"/>
      <c r="AKC84" s="202">
        <v>2.4573550000000002</v>
      </c>
      <c r="AKD84" s="202"/>
      <c r="AKE84" s="202"/>
      <c r="AKF84" s="202"/>
      <c r="AKG84" s="202"/>
      <c r="AKH84" s="202"/>
      <c r="AKI84" s="202"/>
      <c r="AKJ84" s="202"/>
      <c r="AKK84" s="202"/>
      <c r="AKL84" s="202"/>
      <c r="AKM84" s="202"/>
      <c r="AKN84" s="202"/>
      <c r="AKO84" s="202"/>
      <c r="AKP84" s="202"/>
      <c r="AKQ84" s="202">
        <v>5.507161</v>
      </c>
      <c r="AKR84" s="202">
        <v>71.743201999999997</v>
      </c>
      <c r="AKS84" s="202"/>
      <c r="AKT84" s="202"/>
      <c r="AKU84" s="202"/>
      <c r="AKV84" s="202"/>
      <c r="AKW84" s="202"/>
      <c r="AKX84" s="202">
        <v>2.6807560000000001</v>
      </c>
      <c r="AKY84" s="202"/>
      <c r="AKZ84" s="202"/>
      <c r="ALA84" s="202"/>
      <c r="ALB84" s="202">
        <v>2.6807560000000001</v>
      </c>
      <c r="ALC84" s="202"/>
      <c r="ALD84" s="202">
        <v>2.8846259999999999</v>
      </c>
      <c r="ALE84" s="202"/>
      <c r="ALF84" s="202"/>
      <c r="ALG84" s="202"/>
      <c r="ALH84" s="202">
        <v>2.8846259999999999</v>
      </c>
      <c r="ALI84" s="202"/>
      <c r="ALJ84" s="202">
        <v>2.2673610000000002</v>
      </c>
      <c r="ALK84" s="202"/>
      <c r="ALL84" s="202"/>
      <c r="ALM84" s="202">
        <v>2.2673610000000002</v>
      </c>
      <c r="ALN84" s="202"/>
      <c r="ALO84" s="202"/>
      <c r="ALP84" s="202"/>
      <c r="ALQ84" s="202"/>
      <c r="ALR84" s="202"/>
      <c r="ALS84" s="202">
        <v>7.8327430000000007</v>
      </c>
      <c r="ALT84" s="202"/>
      <c r="ALU84" s="202"/>
      <c r="ALV84" s="202"/>
      <c r="ALW84" s="202"/>
      <c r="ALX84" s="202"/>
      <c r="ALY84" s="202"/>
      <c r="ALZ84" s="202"/>
      <c r="AMA84" s="202"/>
      <c r="AMB84" s="202"/>
      <c r="AMC84" s="202">
        <v>5.5473270000000001</v>
      </c>
      <c r="AMD84" s="202"/>
      <c r="AME84" s="202"/>
      <c r="AMF84" s="202"/>
      <c r="AMG84" s="202">
        <v>5.5473270000000001</v>
      </c>
      <c r="AMH84" s="202"/>
      <c r="AMI84" s="202">
        <v>6.9433660000000001</v>
      </c>
      <c r="AMJ84" s="202"/>
      <c r="AMK84" s="202"/>
      <c r="AML84" s="202"/>
      <c r="AMM84" s="202">
        <v>6.9433660000000001</v>
      </c>
      <c r="AMN84" s="202"/>
      <c r="AMO84" s="202">
        <v>2.8981840000000001</v>
      </c>
      <c r="AMP84" s="202"/>
      <c r="AMQ84" s="202"/>
      <c r="AMR84" s="202">
        <f t="shared" si="294"/>
        <v>2.8981840000000001</v>
      </c>
      <c r="AMS84" s="202">
        <f t="shared" si="295"/>
        <v>15.388877000000001</v>
      </c>
      <c r="AMT84" s="202"/>
      <c r="AMU84" s="202"/>
      <c r="AMV84" s="202"/>
      <c r="AMW84" s="202"/>
      <c r="AMX84" s="202"/>
      <c r="AMY84" s="202"/>
      <c r="AMZ84" s="202"/>
      <c r="ANA84" s="202">
        <v>5.9298650000000004</v>
      </c>
      <c r="ANB84" s="202"/>
      <c r="ANC84" s="202"/>
      <c r="AND84" s="202"/>
      <c r="ANE84" s="202">
        <f t="shared" si="296"/>
        <v>5.9298650000000004</v>
      </c>
      <c r="ANF84" s="202"/>
      <c r="ANG84" s="202"/>
      <c r="ANH84" s="202"/>
      <c r="ANI84" s="202"/>
      <c r="ANJ84" s="202"/>
      <c r="ANK84" s="202"/>
      <c r="ANL84" s="202"/>
      <c r="ANM84" s="202"/>
      <c r="ANN84" s="202"/>
      <c r="ANO84" s="202"/>
      <c r="ANP84" s="202"/>
      <c r="ANQ84" s="202"/>
      <c r="ANR84" s="202">
        <f t="shared" si="297"/>
        <v>5.9298650000000004</v>
      </c>
      <c r="ANS84" s="202"/>
      <c r="ANT84" s="202"/>
      <c r="ANU84" s="202"/>
      <c r="ANV84" s="202"/>
      <c r="ANW84" s="202"/>
      <c r="ANX84" s="202"/>
      <c r="ANY84" s="202"/>
      <c r="ANZ84" s="202">
        <v>0.40279300000000001</v>
      </c>
      <c r="AOA84" s="202"/>
      <c r="AOB84" s="202"/>
      <c r="AOC84" s="202"/>
      <c r="AOD84" s="202">
        <v>0.40279300000000001</v>
      </c>
      <c r="AOE84" s="202"/>
      <c r="AOF84" s="202"/>
      <c r="AOG84" s="202"/>
      <c r="AOH84" s="202"/>
      <c r="AOI84" s="202"/>
      <c r="AOJ84" s="202"/>
      <c r="AOK84" s="202"/>
      <c r="AOL84" s="202"/>
      <c r="AOM84" s="202"/>
      <c r="AON84" s="202"/>
      <c r="AOO84" s="202"/>
      <c r="AOP84" s="202"/>
      <c r="AOQ84" s="202"/>
      <c r="AOR84" s="202"/>
      <c r="AOS84" s="202">
        <v>0.40279300000000001</v>
      </c>
      <c r="AOT84" s="202"/>
      <c r="AOU84" s="202"/>
      <c r="AOV84" s="202"/>
      <c r="AOW84" s="202"/>
      <c r="AOX84" s="202">
        <v>2.6167280000000002</v>
      </c>
      <c r="AOY84" s="202"/>
      <c r="AOZ84" s="202"/>
      <c r="APA84" s="202"/>
      <c r="APB84" s="202">
        <f t="shared" si="298"/>
        <v>2.6167280000000002</v>
      </c>
      <c r="APC84" s="202"/>
      <c r="APD84" s="202">
        <v>0.74551299999999998</v>
      </c>
      <c r="APE84" s="202"/>
      <c r="APF84" s="202"/>
      <c r="APG84" s="202"/>
      <c r="APH84" s="202">
        <v>0.74551299999999998</v>
      </c>
      <c r="API84" s="202"/>
      <c r="APJ84" s="202"/>
      <c r="APK84" s="202"/>
      <c r="APL84" s="202"/>
      <c r="APM84" s="202"/>
      <c r="APN84" s="202"/>
      <c r="APO84" s="202"/>
      <c r="APP84" s="202"/>
      <c r="APQ84" s="202"/>
      <c r="APR84" s="202"/>
      <c r="APS84" s="202"/>
      <c r="APT84" s="202"/>
      <c r="APU84" s="202">
        <f t="shared" si="299"/>
        <v>3.362241</v>
      </c>
      <c r="APV84" s="202"/>
      <c r="APW84" s="202">
        <v>0.90501399999999999</v>
      </c>
      <c r="APX84" s="202"/>
      <c r="APY84" s="202"/>
      <c r="APZ84" s="202"/>
      <c r="AQA84" s="202">
        <v>0.90501399999999999</v>
      </c>
      <c r="AQB84" s="202"/>
      <c r="AQC84" s="202"/>
      <c r="AQD84" s="202"/>
      <c r="AQE84" s="202"/>
      <c r="AQF84" s="202"/>
      <c r="AQG84" s="202"/>
      <c r="AQH84" s="202"/>
      <c r="AQI84" s="202">
        <v>0.88554900000000003</v>
      </c>
      <c r="AQJ84" s="202"/>
      <c r="AQK84" s="202">
        <v>0.88554900000000003</v>
      </c>
      <c r="AQL84" s="202"/>
      <c r="AQM84" s="202"/>
      <c r="AQN84" s="202"/>
      <c r="AQO84" s="202"/>
      <c r="AQP84" s="202"/>
      <c r="AQQ84" s="202"/>
      <c r="AQR84" s="202">
        <f t="shared" si="300"/>
        <v>1.7905630000000001</v>
      </c>
      <c r="AQS84" s="202"/>
      <c r="AQT84" s="202">
        <v>2.2441719999999998</v>
      </c>
      <c r="AQU84" s="202"/>
      <c r="AQV84" s="202"/>
      <c r="AQW84" s="202"/>
      <c r="AQX84" s="202">
        <v>2.2441719999999998</v>
      </c>
      <c r="AQY84" s="202"/>
      <c r="AQZ84" s="202"/>
      <c r="ARA84" s="202"/>
      <c r="ARB84" s="202"/>
      <c r="ARC84" s="202"/>
      <c r="ARD84" s="202"/>
      <c r="ARE84" s="202"/>
      <c r="ARF84" s="202"/>
      <c r="ARG84" s="202"/>
      <c r="ARH84" s="202"/>
      <c r="ARI84" s="202"/>
      <c r="ARJ84" s="202"/>
      <c r="ARK84" s="202"/>
      <c r="ARL84" s="202"/>
      <c r="ARM84" s="202"/>
      <c r="ARN84" s="202"/>
      <c r="ARO84" s="202"/>
      <c r="ARP84" s="202"/>
      <c r="ARQ84" s="202"/>
      <c r="ARR84" s="202"/>
      <c r="ARS84" s="202"/>
      <c r="ART84" s="202">
        <v>2.2441719999999998</v>
      </c>
      <c r="ARU84" s="202"/>
      <c r="ARV84" s="202"/>
      <c r="ARW84" s="202"/>
      <c r="ARX84" s="202"/>
      <c r="ARY84" s="202">
        <v>2.8797079999999999</v>
      </c>
      <c r="ARZ84" s="202"/>
      <c r="ASA84" s="202"/>
      <c r="ASB84" s="202">
        <v>2.8797079999999999</v>
      </c>
      <c r="ASC84" s="202"/>
      <c r="ASD84" s="202">
        <v>1.693066</v>
      </c>
      <c r="ASE84" s="202"/>
      <c r="ASF84" s="202"/>
      <c r="ASG84" s="202"/>
      <c r="ASH84" s="202">
        <v>1.693066</v>
      </c>
      <c r="ASI84" s="202"/>
      <c r="ASJ84" s="202">
        <v>3.0345529999999998</v>
      </c>
      <c r="ASK84" s="202"/>
      <c r="ASL84" s="202"/>
      <c r="ASM84" s="202"/>
      <c r="ASN84" s="202">
        <v>3.0345529999999998</v>
      </c>
      <c r="ASO84" s="202"/>
      <c r="ASP84" s="202">
        <v>0.98540700000000003</v>
      </c>
      <c r="ASQ84" s="202"/>
      <c r="ASR84" s="202"/>
      <c r="ASS84" s="202"/>
      <c r="AST84" s="202">
        <v>0.98540700000000003</v>
      </c>
      <c r="ASU84" s="202">
        <v>8.5927340000000001</v>
      </c>
      <c r="ASV84" s="202"/>
      <c r="ASW84" s="202">
        <v>0.74964799999999998</v>
      </c>
      <c r="ASX84" s="202"/>
      <c r="ASY84" s="202"/>
      <c r="ASZ84" s="202"/>
      <c r="ATA84" s="202">
        <v>0.74964799999999998</v>
      </c>
      <c r="ATB84" s="202"/>
      <c r="ATC84" s="202"/>
      <c r="ATD84" s="202"/>
      <c r="ATE84" s="202"/>
      <c r="ATF84" s="202"/>
      <c r="ATG84" s="202"/>
      <c r="ATH84" s="202"/>
      <c r="ATI84" s="202">
        <v>0.56589999999999996</v>
      </c>
      <c r="ATJ84" s="202"/>
      <c r="ATK84" s="202"/>
      <c r="ATL84" s="202"/>
      <c r="ATM84" s="202">
        <v>0.56589999999999996</v>
      </c>
      <c r="ATN84" s="202"/>
      <c r="ATO84" s="202"/>
      <c r="ATP84" s="202"/>
      <c r="ATQ84" s="202"/>
      <c r="ATR84" s="202"/>
      <c r="ATS84" s="202"/>
      <c r="ATT84" s="202"/>
      <c r="ATU84" s="202"/>
      <c r="ATV84" s="202">
        <v>1.3155479999999999</v>
      </c>
      <c r="ATW84" s="202">
        <v>9.1249999999999994E-3</v>
      </c>
      <c r="ATX84" s="202"/>
      <c r="ATY84" s="202"/>
      <c r="ATZ84" s="202"/>
      <c r="AUA84" s="202">
        <v>9.1249999999999994E-3</v>
      </c>
      <c r="AUB84" s="202"/>
      <c r="AUC84" s="202">
        <v>2.5318559999999999</v>
      </c>
      <c r="AUD84" s="202"/>
      <c r="AUE84" s="202"/>
      <c r="AUF84" s="202"/>
      <c r="AUG84" s="202">
        <v>2.5318559999999999</v>
      </c>
      <c r="AUH84" s="202"/>
      <c r="AUI84" s="202"/>
      <c r="AUJ84" s="202"/>
      <c r="AUK84" s="202"/>
      <c r="AUL84" s="202"/>
      <c r="AUM84" s="202"/>
      <c r="AUN84" s="202"/>
      <c r="AUO84" s="202">
        <v>0.62968800000000003</v>
      </c>
      <c r="AUP84" s="202"/>
      <c r="AUQ84" s="202"/>
      <c r="AUR84" s="202"/>
      <c r="AUS84" s="202">
        <v>0.62968800000000003</v>
      </c>
      <c r="AUT84" s="202"/>
      <c r="AUU84" s="202"/>
      <c r="AUV84" s="202"/>
      <c r="AUW84" s="202"/>
      <c r="AUX84" s="202"/>
      <c r="AUY84" s="202">
        <v>3.1706690000000002</v>
      </c>
      <c r="AUZ84" s="202"/>
      <c r="AVA84" s="202"/>
      <c r="AVB84" s="202"/>
      <c r="AVC84" s="202">
        <v>4.7911320000000002</v>
      </c>
      <c r="AVD84" s="202"/>
      <c r="AVE84" s="202"/>
      <c r="AVF84" s="202"/>
      <c r="AVG84" s="202">
        <v>4.7911320000000002</v>
      </c>
      <c r="AVH84" s="202"/>
      <c r="AVI84" s="202"/>
      <c r="AVJ84" s="202"/>
      <c r="AVK84" s="202">
        <v>8.1728590000000008</v>
      </c>
      <c r="AVL84" s="202"/>
      <c r="AVM84" s="202">
        <v>8.1728590000000008</v>
      </c>
      <c r="AVN84" s="202"/>
      <c r="AVO84" s="202">
        <v>5.1835250000000004</v>
      </c>
      <c r="AVP84" s="202"/>
      <c r="AVQ84" s="202"/>
      <c r="AVR84" s="202"/>
      <c r="AVS84" s="202">
        <v>5.1835250000000004</v>
      </c>
      <c r="AVT84" s="202"/>
      <c r="AVU84" s="202">
        <v>5.9196330000000001</v>
      </c>
      <c r="AVV84" s="202"/>
      <c r="AVW84" s="202"/>
      <c r="AVX84" s="202"/>
      <c r="AVY84" s="202">
        <v>5.9196330000000001</v>
      </c>
      <c r="AVZ84" s="202">
        <v>24.067149000000001</v>
      </c>
      <c r="AWA84" s="202"/>
      <c r="AWB84" s="202">
        <v>2.2611509999999999</v>
      </c>
      <c r="AWC84" s="202"/>
      <c r="AWD84" s="202"/>
      <c r="AWE84" s="202"/>
      <c r="AWF84" s="202">
        <v>2.2611509999999999</v>
      </c>
      <c r="AWG84" s="202"/>
      <c r="AWH84" s="202">
        <v>1.5878829999999999</v>
      </c>
      <c r="AWI84" s="202"/>
      <c r="AWJ84" s="202"/>
      <c r="AWK84" s="202"/>
      <c r="AWL84" s="202">
        <v>1.5878829999999999</v>
      </c>
      <c r="AWM84" s="202"/>
      <c r="AWN84" s="202"/>
      <c r="AWO84" s="202"/>
      <c r="AWP84" s="202"/>
      <c r="AWQ84" s="202"/>
      <c r="AWR84" s="202">
        <f t="shared" si="301"/>
        <v>0</v>
      </c>
      <c r="AWS84" s="254"/>
      <c r="AWT84" s="254">
        <v>3.4186290000000001</v>
      </c>
      <c r="AWU84" s="254"/>
      <c r="AWV84" s="254"/>
      <c r="AWW84" s="254">
        <f t="shared" si="302"/>
        <v>3.4186290000000001</v>
      </c>
      <c r="AWX84" s="254"/>
      <c r="AWY84" s="254">
        <v>1.9855979999999998</v>
      </c>
      <c r="AWZ84" s="254">
        <f t="shared" si="303"/>
        <v>1.9855979999999998</v>
      </c>
      <c r="AXA84" s="254">
        <f t="shared" si="304"/>
        <v>9.2532610000000002</v>
      </c>
      <c r="AXB84" s="202">
        <f t="shared" si="305"/>
        <v>83.350614999999991</v>
      </c>
      <c r="AXC84" s="254"/>
      <c r="AXD84" s="254"/>
      <c r="AXE84" s="254">
        <f t="shared" si="306"/>
        <v>0</v>
      </c>
      <c r="AXF84" s="254"/>
      <c r="AXG84" s="254">
        <v>4.3945720000000001</v>
      </c>
      <c r="AXH84" s="254"/>
      <c r="AXI84" s="254"/>
      <c r="AXJ84" s="254"/>
      <c r="AXK84" s="254">
        <f t="shared" si="307"/>
        <v>4.3945720000000001</v>
      </c>
      <c r="AXL84" s="254"/>
      <c r="AXM84" s="254">
        <v>2.6894909999999999</v>
      </c>
      <c r="AXN84" s="254">
        <v>0</v>
      </c>
      <c r="AXO84" s="254">
        <v>0</v>
      </c>
      <c r="AXP84" s="254">
        <v>0</v>
      </c>
      <c r="AXQ84" s="254">
        <f t="shared" si="308"/>
        <v>2.6894909999999999</v>
      </c>
      <c r="AXR84" s="254">
        <v>0</v>
      </c>
      <c r="AXS84" s="254">
        <v>5.3570679999999991</v>
      </c>
      <c r="AXT84" s="254">
        <v>0</v>
      </c>
      <c r="AXU84" s="254">
        <v>0</v>
      </c>
      <c r="AXV84" s="254">
        <f t="shared" si="310"/>
        <v>5.3570679999999991</v>
      </c>
      <c r="AXW84" s="254">
        <v>0</v>
      </c>
      <c r="AXX84" s="254">
        <v>0</v>
      </c>
      <c r="AXY84" s="254"/>
      <c r="AXZ84" s="254"/>
      <c r="AYA84" s="254"/>
      <c r="AYB84" s="254">
        <f t="shared" si="311"/>
        <v>0</v>
      </c>
      <c r="AYC84" s="254">
        <f t="shared" si="270"/>
        <v>12.441130999999999</v>
      </c>
      <c r="AYD84" s="254"/>
      <c r="AYE84" s="254">
        <v>1.6483977594752186</v>
      </c>
      <c r="AYF84" s="254"/>
      <c r="AYG84" s="254"/>
      <c r="AYH84" s="254"/>
      <c r="AYI84" s="254">
        <f t="shared" si="313"/>
        <v>1.6483977594752186</v>
      </c>
      <c r="AYJ84" s="254"/>
      <c r="AYK84" s="254">
        <v>3.2400959999999994</v>
      </c>
      <c r="AYL84" s="254"/>
      <c r="AYM84" s="254"/>
      <c r="AYN84" s="254"/>
      <c r="AYO84" s="254">
        <f t="shared" si="314"/>
        <v>3.2400959999999994</v>
      </c>
      <c r="AYP84" s="254"/>
      <c r="AYQ84" s="254"/>
      <c r="AYR84" s="254"/>
      <c r="AYS84" s="254"/>
      <c r="AYT84" s="254"/>
      <c r="AYU84" s="254">
        <f t="shared" si="315"/>
        <v>0</v>
      </c>
      <c r="AYV84" s="254"/>
      <c r="AYW84" s="254">
        <v>1.185662</v>
      </c>
      <c r="AYX84" s="254"/>
      <c r="AYY84" s="254">
        <f t="shared" si="316"/>
        <v>1.185662</v>
      </c>
      <c r="AYZ84" s="254">
        <f t="shared" si="317"/>
        <v>6.074155759475218</v>
      </c>
      <c r="AZA84" s="254"/>
      <c r="AZB84" s="254">
        <v>0.41450599999999999</v>
      </c>
      <c r="AZC84" s="254"/>
      <c r="AZD84" s="254"/>
      <c r="AZE84" s="254"/>
      <c r="AZF84" s="254">
        <f t="shared" si="319"/>
        <v>0.41450599999999999</v>
      </c>
      <c r="AZG84" s="254"/>
      <c r="AZH84" s="254">
        <v>0.92667900000000003</v>
      </c>
      <c r="AZI84" s="254"/>
      <c r="AZJ84" s="254"/>
      <c r="AZK84" s="254"/>
      <c r="AZL84" s="254">
        <f t="shared" si="320"/>
        <v>0.92667900000000003</v>
      </c>
      <c r="AZM84" s="254"/>
      <c r="AZN84" s="254">
        <v>1.936669</v>
      </c>
      <c r="AZO84" s="254"/>
      <c r="AZP84" s="254"/>
      <c r="AZQ84" s="254"/>
      <c r="AZR84" s="254">
        <f t="shared" si="321"/>
        <v>1.936669</v>
      </c>
      <c r="AZS84" s="254"/>
      <c r="AZT84" s="254"/>
      <c r="AZU84" s="254"/>
      <c r="AZV84" s="254"/>
      <c r="AZW84" s="254"/>
      <c r="AZX84" s="254">
        <f t="shared" si="322"/>
        <v>0</v>
      </c>
      <c r="AZY84" s="254"/>
      <c r="AZZ84" s="254">
        <v>0.50232699999999997</v>
      </c>
      <c r="BAA84" s="254">
        <f t="shared" si="323"/>
        <v>0.50232699999999997</v>
      </c>
      <c r="BAB84" s="254">
        <f t="shared" si="324"/>
        <v>3.7801809999999998</v>
      </c>
      <c r="BAC84" s="254"/>
      <c r="BAD84" s="254"/>
      <c r="BAE84" s="254"/>
      <c r="BAF84" s="254">
        <f t="shared" si="326"/>
        <v>0</v>
      </c>
      <c r="BAG84" s="254"/>
      <c r="BAH84" s="254">
        <v>1.067245</v>
      </c>
      <c r="BAI84" s="254"/>
      <c r="BAJ84" s="254"/>
      <c r="BAK84" s="254">
        <f t="shared" si="327"/>
        <v>1.067245</v>
      </c>
      <c r="BAL84" s="254"/>
      <c r="BAM84" s="254">
        <v>1.3613669999999998</v>
      </c>
      <c r="BAN84" s="254"/>
      <c r="BAO84" s="254"/>
      <c r="BAP84" s="254"/>
      <c r="BAQ84" s="254">
        <f t="shared" si="328"/>
        <v>1.3613669999999998</v>
      </c>
      <c r="BAR84" s="254"/>
      <c r="BAS84" s="254">
        <v>2.8837259999999998</v>
      </c>
      <c r="BAT84" s="254"/>
      <c r="BAU84" s="254"/>
      <c r="BAV84" s="254"/>
      <c r="BAW84" s="254">
        <f t="shared" si="329"/>
        <v>2.8837259999999998</v>
      </c>
      <c r="BAX84" s="254"/>
      <c r="BAY84" s="254">
        <v>0.77457999999999994</v>
      </c>
      <c r="BAZ84" s="254"/>
      <c r="BBA84" s="254"/>
      <c r="BBB84" s="254">
        <f t="shared" si="330"/>
        <v>0.77457999999999994</v>
      </c>
      <c r="BBC84" s="254">
        <f t="shared" si="331"/>
        <v>6.0869179999999998</v>
      </c>
      <c r="BBD84" s="254"/>
      <c r="BBE84" s="254">
        <v>0.70577199999999995</v>
      </c>
      <c r="BBF84" s="254"/>
      <c r="BBG84" s="254"/>
      <c r="BBH84" s="254"/>
      <c r="BBI84" s="254">
        <f t="shared" si="333"/>
        <v>0.70577199999999995</v>
      </c>
      <c r="BBJ84" s="254"/>
      <c r="BBK84" s="254">
        <v>4.2196949999999998</v>
      </c>
      <c r="BBL84" s="254"/>
      <c r="BBM84" s="254"/>
      <c r="BBN84" s="254"/>
      <c r="BBO84" s="254">
        <f t="shared" si="334"/>
        <v>4.2196949999999998</v>
      </c>
      <c r="BBP84" s="254"/>
      <c r="BBQ84" s="254">
        <v>2.3940030000000001</v>
      </c>
      <c r="BBR84" s="254"/>
      <c r="BBS84" s="254"/>
      <c r="BBT84" s="254"/>
      <c r="BBU84" s="254">
        <f t="shared" si="335"/>
        <v>2.3940030000000001</v>
      </c>
      <c r="BBV84" s="254"/>
      <c r="BBW84" s="254">
        <v>0.88108299999999995</v>
      </c>
      <c r="BBX84" s="254"/>
      <c r="BBY84" s="254"/>
      <c r="BBZ84" s="254"/>
      <c r="BCA84" s="254">
        <f t="shared" si="336"/>
        <v>0.88108299999999995</v>
      </c>
      <c r="BCB84" s="254">
        <f t="shared" si="337"/>
        <v>8.2005529999999993</v>
      </c>
      <c r="BCC84" s="254"/>
      <c r="BCD84" s="254">
        <v>4.2235519999999998</v>
      </c>
      <c r="BCE84" s="254"/>
      <c r="BCF84" s="254"/>
      <c r="BCG84" s="254"/>
      <c r="BCH84" s="254">
        <f t="shared" si="339"/>
        <v>4.2235519999999998</v>
      </c>
      <c r="BCI84" s="254"/>
      <c r="BCJ84" s="254">
        <v>3.1857000000000002</v>
      </c>
      <c r="BCK84" s="254"/>
      <c r="BCL84" s="254"/>
      <c r="BCM84" s="254">
        <f t="shared" si="271"/>
        <v>3.1857000000000002</v>
      </c>
      <c r="BCN84" s="254"/>
      <c r="BCO84" s="254"/>
      <c r="BCP84" s="254"/>
      <c r="BCQ84" s="254"/>
      <c r="BCR84" s="254"/>
      <c r="BCS84" s="254">
        <f t="shared" si="340"/>
        <v>0</v>
      </c>
      <c r="BCT84" s="254"/>
      <c r="BCU84" s="254"/>
      <c r="BCV84" s="254"/>
      <c r="BCW84" s="254"/>
      <c r="BCX84" s="254">
        <f t="shared" si="341"/>
        <v>0</v>
      </c>
      <c r="BCY84" s="254"/>
      <c r="BCZ84" s="254"/>
      <c r="BDA84" s="254">
        <f t="shared" si="342"/>
        <v>0</v>
      </c>
      <c r="BDB84" s="254">
        <f t="shared" si="343"/>
        <v>7.4092520000000004</v>
      </c>
      <c r="BDC84" s="254"/>
      <c r="BDD84" s="254"/>
      <c r="BDE84" s="254"/>
      <c r="BDF84" s="254">
        <f t="shared" si="272"/>
        <v>0</v>
      </c>
      <c r="BDG84" s="254"/>
      <c r="BDH84" s="254"/>
      <c r="BDI84" s="254"/>
      <c r="BDJ84" s="254"/>
      <c r="BDK84" s="254"/>
      <c r="BDL84" s="254">
        <f t="shared" si="344"/>
        <v>0</v>
      </c>
      <c r="BDM84" s="254"/>
      <c r="BDN84" s="254"/>
      <c r="BDO84" s="254"/>
      <c r="BDP84" s="254"/>
      <c r="BDQ84" s="254">
        <f t="shared" si="345"/>
        <v>0</v>
      </c>
      <c r="BDR84" s="254"/>
      <c r="BDS84" s="254">
        <v>0.75844199999999995</v>
      </c>
      <c r="BDT84" s="254"/>
      <c r="BDU84" s="254"/>
      <c r="BDV84" s="254"/>
      <c r="BDW84" s="254">
        <f t="shared" si="346"/>
        <v>0.75844199999999995</v>
      </c>
      <c r="BDX84" s="254"/>
      <c r="BDY84" s="254">
        <v>0.80335900000000005</v>
      </c>
      <c r="BDZ84" s="254"/>
      <c r="BEA84" s="254"/>
      <c r="BEB84" s="254"/>
      <c r="BEC84" s="254">
        <f t="shared" si="347"/>
        <v>0.80335900000000005</v>
      </c>
      <c r="BED84" s="254">
        <f t="shared" si="348"/>
        <v>1.561801</v>
      </c>
      <c r="BEE84" s="254"/>
      <c r="BEF84" s="254">
        <v>0.24834600000000001</v>
      </c>
      <c r="BEG84" s="254"/>
      <c r="BEH84" s="254"/>
      <c r="BEI84" s="254">
        <f t="shared" si="349"/>
        <v>0.24834600000000001</v>
      </c>
      <c r="BEJ84" s="254"/>
      <c r="BEK84" s="254"/>
      <c r="BEL84" s="254"/>
      <c r="BEM84" s="254"/>
      <c r="BEN84" s="254"/>
      <c r="BEO84" s="254">
        <f t="shared" si="350"/>
        <v>0</v>
      </c>
      <c r="BEP84" s="254"/>
      <c r="BEQ84" s="254">
        <v>0.59261299999999995</v>
      </c>
      <c r="BER84" s="254"/>
      <c r="BES84" s="254"/>
      <c r="BET84" s="254"/>
      <c r="BEU84" s="254">
        <f t="shared" si="273"/>
        <v>0.59261299999999995</v>
      </c>
      <c r="BEV84" s="254"/>
      <c r="BEW84" s="254"/>
      <c r="BEX84" s="254"/>
      <c r="BEY84" s="254"/>
      <c r="BEZ84" s="254"/>
      <c r="BFA84" s="254">
        <f t="shared" si="351"/>
        <v>0</v>
      </c>
      <c r="BFB84" s="254"/>
      <c r="BFC84" s="254">
        <f t="shared" si="352"/>
        <v>0</v>
      </c>
      <c r="BFD84" s="254">
        <f t="shared" si="274"/>
        <v>0.84095900000000001</v>
      </c>
      <c r="BFE84" s="254">
        <v>0.72788499999999989</v>
      </c>
      <c r="BFF84" s="254"/>
      <c r="BFG84" s="254"/>
      <c r="BFH84" s="254"/>
      <c r="BFI84" s="254">
        <f t="shared" si="353"/>
        <v>0.72788499999999989</v>
      </c>
      <c r="BFJ84" s="254"/>
      <c r="BFK84" s="254">
        <v>5.0728000000000002E-2</v>
      </c>
      <c r="BFL84" s="254"/>
      <c r="BFM84" s="254"/>
      <c r="BFN84" s="254"/>
      <c r="BFO84" s="254">
        <f t="shared" si="354"/>
        <v>5.0728000000000002E-2</v>
      </c>
      <c r="BFP84" s="254"/>
      <c r="BFQ84" s="254">
        <v>2.8716959999999996</v>
      </c>
      <c r="BFR84" s="254"/>
      <c r="BFS84" s="254"/>
      <c r="BFT84" s="254"/>
      <c r="BFU84" s="254">
        <f t="shared" si="275"/>
        <v>2.8716959999999996</v>
      </c>
      <c r="BFV84" s="254"/>
      <c r="BFW84" s="254">
        <v>1.4586269999999999</v>
      </c>
      <c r="BFX84" s="254"/>
      <c r="BFY84" s="254"/>
      <c r="BFZ84" s="254"/>
      <c r="BGA84" s="254">
        <f t="shared" si="355"/>
        <v>1.4586269999999999</v>
      </c>
      <c r="BGB84" s="254"/>
      <c r="BGC84" s="254">
        <v>2.219506</v>
      </c>
      <c r="BGD84" s="254"/>
      <c r="BGE84" s="254">
        <f t="shared" si="356"/>
        <v>2.219506</v>
      </c>
      <c r="BGF84" s="254">
        <f t="shared" si="276"/>
        <v>7.3284419999999999</v>
      </c>
      <c r="BGG84" s="254"/>
      <c r="BGH84" s="254"/>
      <c r="BGI84" s="254">
        <f t="shared" si="357"/>
        <v>0</v>
      </c>
      <c r="BGJ84" s="254"/>
      <c r="BGK84" s="254">
        <v>0.54722700000000002</v>
      </c>
      <c r="BGL84" s="254"/>
      <c r="BGM84" s="254"/>
      <c r="BGN84" s="254"/>
      <c r="BGO84" s="254">
        <f t="shared" si="358"/>
        <v>0.54722700000000002</v>
      </c>
      <c r="BGP84" s="254"/>
      <c r="BGQ84" s="254">
        <v>1.345181</v>
      </c>
      <c r="BGR84" s="254"/>
      <c r="BGS84" s="254"/>
      <c r="BGT84" s="254"/>
      <c r="BGU84" s="254">
        <f t="shared" si="359"/>
        <v>1.345181</v>
      </c>
      <c r="BGV84" s="254"/>
      <c r="BGW84" s="254"/>
      <c r="BGX84" s="254"/>
      <c r="BGY84" s="254"/>
      <c r="BGZ84" s="254"/>
      <c r="BHA84" s="254">
        <f t="shared" si="360"/>
        <v>0</v>
      </c>
      <c r="BHB84" s="254"/>
      <c r="BHC84" s="254"/>
      <c r="BHD84" s="254"/>
      <c r="BHE84" s="254"/>
      <c r="BHF84" s="254"/>
      <c r="BHG84" s="254">
        <f t="shared" si="361"/>
        <v>0</v>
      </c>
      <c r="BHH84" s="254">
        <f t="shared" si="362"/>
        <v>1.8924080000000001</v>
      </c>
      <c r="BHI84" s="254"/>
      <c r="BHJ84" s="254">
        <v>0.62675099999999995</v>
      </c>
      <c r="BHK84" s="254"/>
      <c r="BHL84" s="254"/>
      <c r="BHM84" s="254">
        <f t="shared" si="363"/>
        <v>0.62675099999999995</v>
      </c>
      <c r="BHN84" s="254"/>
      <c r="BHO84" s="254">
        <v>0.50487700000000002</v>
      </c>
      <c r="BHP84" s="254"/>
      <c r="BHQ84" s="254"/>
      <c r="BHR84" s="254"/>
      <c r="BHS84" s="254">
        <f t="shared" si="364"/>
        <v>0.50487700000000002</v>
      </c>
      <c r="BHT84" s="254"/>
      <c r="BHU84" s="254"/>
      <c r="BHV84" s="254"/>
      <c r="BHW84" s="254"/>
      <c r="BHX84" s="254"/>
      <c r="BHY84" s="254">
        <f t="shared" si="365"/>
        <v>0</v>
      </c>
      <c r="BHZ84" s="254"/>
      <c r="BIA84" s="254">
        <v>0.47674899999999998</v>
      </c>
      <c r="BIB84" s="254"/>
      <c r="BIC84" s="254"/>
      <c r="BID84" s="254"/>
      <c r="BIE84" s="254">
        <f t="shared" si="366"/>
        <v>0.47674899999999998</v>
      </c>
      <c r="BIF84" s="254"/>
      <c r="BIG84" s="254">
        <f t="shared" si="367"/>
        <v>0</v>
      </c>
      <c r="BIH84" s="254">
        <f t="shared" si="368"/>
        <v>1.6083769999999999</v>
      </c>
      <c r="BII84" s="254">
        <v>1.047264</v>
      </c>
      <c r="BIJ84" s="254"/>
      <c r="BIK84" s="254"/>
      <c r="BIL84" s="254"/>
      <c r="BIM84" s="254">
        <f t="shared" si="369"/>
        <v>1.047264</v>
      </c>
      <c r="BIN84" s="254"/>
      <c r="BIO84" s="254">
        <v>1.72129</v>
      </c>
      <c r="BIP84" s="254"/>
      <c r="BIQ84" s="254"/>
      <c r="BIR84" s="254"/>
      <c r="BIS84" s="254">
        <f t="shared" si="370"/>
        <v>1.72129</v>
      </c>
      <c r="BIT84" s="254"/>
      <c r="BIU84" s="254">
        <v>0.77802000000000004</v>
      </c>
      <c r="BIV84" s="254"/>
      <c r="BIW84" s="254"/>
      <c r="BIX84" s="254"/>
      <c r="BIY84" s="254">
        <f t="shared" si="371"/>
        <v>0.77802000000000004</v>
      </c>
      <c r="BIZ84" s="254"/>
      <c r="BJA84" s="254"/>
      <c r="BJB84" s="254"/>
      <c r="BJC84" s="254"/>
      <c r="BJD84" s="254">
        <f t="shared" si="372"/>
        <v>0</v>
      </c>
      <c r="BJE84" s="254"/>
      <c r="BJF84" s="254">
        <v>1.187962</v>
      </c>
      <c r="BJG84" s="254"/>
      <c r="BJH84" s="254"/>
      <c r="BJI84" s="254">
        <f t="shared" si="373"/>
        <v>1.187962</v>
      </c>
      <c r="BJJ84" s="254">
        <f t="shared" si="374"/>
        <v>4.7345360000000003</v>
      </c>
      <c r="BJK84" s="254">
        <f t="shared" si="277"/>
        <v>61.958713759475216</v>
      </c>
      <c r="BJL84" s="254"/>
      <c r="BJM84" s="254">
        <v>2.6169690000000001</v>
      </c>
      <c r="BJN84" s="254"/>
      <c r="BJO84" s="254"/>
      <c r="BJP84" s="254"/>
      <c r="BJQ84" s="254">
        <f t="shared" si="375"/>
        <v>2.6169690000000001</v>
      </c>
      <c r="BJR84" s="254"/>
      <c r="BJS84" s="254">
        <v>2.4983970000000002</v>
      </c>
      <c r="BJT84" s="254"/>
      <c r="BJU84" s="254"/>
      <c r="BJV84" s="254"/>
      <c r="BJW84" s="254">
        <f t="shared" si="376"/>
        <v>2.4983970000000002</v>
      </c>
      <c r="BJX84" s="254"/>
      <c r="BJY84" s="254"/>
      <c r="BJZ84" s="254"/>
      <c r="BKA84" s="254"/>
      <c r="BKB84" s="254">
        <f t="shared" si="377"/>
        <v>0</v>
      </c>
      <c r="BKC84" s="254"/>
      <c r="BKD84" s="254"/>
      <c r="BKE84" s="254"/>
      <c r="BKF84" s="254"/>
      <c r="BKG84" s="254"/>
      <c r="BKH84" s="254">
        <f t="shared" si="378"/>
        <v>0</v>
      </c>
      <c r="BKI84" s="254">
        <f t="shared" si="379"/>
        <v>5.1153659999999999</v>
      </c>
      <c r="BKJ84" s="254"/>
      <c r="BKK84" s="254"/>
      <c r="BKL84" s="254"/>
      <c r="BKM84" s="254"/>
      <c r="BKN84" s="254"/>
      <c r="BKO84" s="254">
        <f t="shared" si="380"/>
        <v>0</v>
      </c>
      <c r="BKP84" s="254"/>
      <c r="BKQ84" s="254">
        <v>3.4156490000000002</v>
      </c>
      <c r="BKR84" s="254"/>
      <c r="BKS84" s="254"/>
      <c r="BKT84" s="254"/>
      <c r="BKU84" s="254">
        <f t="shared" si="381"/>
        <v>3.4156490000000002</v>
      </c>
      <c r="BKV84" s="254"/>
      <c r="BKW84" s="254">
        <v>1.4948729999999997</v>
      </c>
      <c r="BKX84" s="254"/>
      <c r="BKY84" s="254">
        <f t="shared" si="382"/>
        <v>1.4948729999999997</v>
      </c>
      <c r="BKZ84" s="254"/>
      <c r="BLA84" s="254"/>
      <c r="BLB84" s="254"/>
      <c r="BLC84" s="254"/>
      <c r="BLD84" s="254"/>
      <c r="BLE84" s="254">
        <f t="shared" si="383"/>
        <v>0</v>
      </c>
      <c r="BLF84" s="196">
        <f t="shared" si="384"/>
        <v>4.9105220000000003</v>
      </c>
      <c r="BLG84" s="254"/>
      <c r="BLH84" s="254">
        <v>0.38094600000000001</v>
      </c>
      <c r="BLI84" s="254"/>
      <c r="BLJ84" s="254"/>
      <c r="BLK84" s="254"/>
      <c r="BLL84" s="254">
        <f t="shared" si="385"/>
        <v>0.38094600000000001</v>
      </c>
      <c r="BLM84" s="254"/>
      <c r="BLN84" s="254">
        <v>9.3335450000000009</v>
      </c>
      <c r="BLO84" s="254"/>
      <c r="BLP84" s="254"/>
      <c r="BLQ84" s="254"/>
      <c r="BLR84" s="196">
        <f t="shared" si="386"/>
        <v>9.3335450000000009</v>
      </c>
      <c r="BLS84" s="254"/>
      <c r="BLT84" s="254">
        <v>2.0685020000000001</v>
      </c>
      <c r="BLU84" s="254"/>
      <c r="BLV84" s="254"/>
      <c r="BLW84" s="254"/>
      <c r="BLX84" s="196">
        <f t="shared" si="278"/>
        <v>2.0685020000000001</v>
      </c>
      <c r="BLY84" s="254"/>
      <c r="BLZ84" s="254">
        <v>1.681217</v>
      </c>
      <c r="BMA84" s="254"/>
      <c r="BMB84" s="254"/>
      <c r="BMC84" s="254"/>
      <c r="BMD84" s="196">
        <f t="shared" si="387"/>
        <v>1.681217</v>
      </c>
      <c r="BME84" s="254"/>
      <c r="BMF84" s="254">
        <v>6.2029680000000003</v>
      </c>
      <c r="BMG84" s="254"/>
      <c r="BMH84" s="196">
        <f t="shared" si="388"/>
        <v>6.2029680000000003</v>
      </c>
      <c r="BMI84" s="196">
        <f t="shared" si="389"/>
        <v>19.667178</v>
      </c>
      <c r="BMJ84" s="254"/>
      <c r="BMK84" s="196">
        <f t="shared" si="390"/>
        <v>0</v>
      </c>
      <c r="BML84" s="254"/>
      <c r="BMM84" s="254">
        <v>5.2164189900000002</v>
      </c>
      <c r="BMN84" s="254"/>
      <c r="BMO84" s="254"/>
      <c r="BMP84" s="254"/>
      <c r="BMQ84" s="196">
        <f t="shared" si="391"/>
        <v>5.2164189900000002</v>
      </c>
      <c r="BMR84" s="254"/>
      <c r="BMS84" s="254">
        <v>1.564786</v>
      </c>
      <c r="BMT84" s="254"/>
      <c r="BMU84" s="254"/>
      <c r="BMV84" s="254"/>
      <c r="BMW84" s="196">
        <f t="shared" si="392"/>
        <v>1.564786</v>
      </c>
      <c r="BMX84" s="254"/>
      <c r="BMY84" s="254"/>
      <c r="BMZ84" s="254"/>
      <c r="BNA84" s="254"/>
      <c r="BNB84" s="254"/>
      <c r="BNC84" s="196">
        <f t="shared" si="393"/>
        <v>0</v>
      </c>
      <c r="BND84" s="254"/>
      <c r="BNE84" s="254"/>
      <c r="BNF84" s="254"/>
      <c r="BNG84" s="254"/>
      <c r="BNH84" s="254"/>
      <c r="BNI84" s="196">
        <f t="shared" si="394"/>
        <v>0</v>
      </c>
      <c r="BNJ84" s="196">
        <f t="shared" si="395"/>
        <v>6.78120499</v>
      </c>
      <c r="BNK84" s="254"/>
      <c r="BNL84" s="254"/>
      <c r="BNM84" s="254"/>
      <c r="BNN84" s="254"/>
      <c r="BNO84" s="254"/>
      <c r="BNP84" s="196">
        <f t="shared" si="396"/>
        <v>0</v>
      </c>
      <c r="BNQ84" s="254"/>
      <c r="BNR84" s="254"/>
      <c r="BNS84" s="254"/>
      <c r="BNT84" s="254"/>
      <c r="BNU84" s="254"/>
      <c r="BNV84" s="196">
        <f t="shared" si="397"/>
        <v>0</v>
      </c>
      <c r="BNW84" s="254"/>
      <c r="BNX84" s="254"/>
      <c r="BNY84" s="254"/>
      <c r="BNZ84" s="254"/>
      <c r="BOA84" s="254"/>
      <c r="BOB84" s="196">
        <f t="shared" si="398"/>
        <v>0</v>
      </c>
      <c r="BOC84" s="254"/>
      <c r="BOD84" s="254">
        <v>5.1973758800000001</v>
      </c>
      <c r="BOE84" s="254"/>
      <c r="BOF84" s="254"/>
      <c r="BOG84" s="254"/>
      <c r="BOH84" s="196">
        <f t="shared" si="399"/>
        <v>5.1973758800000001</v>
      </c>
      <c r="BOI84" s="254"/>
      <c r="BOJ84" s="196">
        <f t="shared" si="400"/>
        <v>0</v>
      </c>
      <c r="BOK84" s="196">
        <f t="shared" si="401"/>
        <v>5.1973758800000001</v>
      </c>
      <c r="BOL84" s="254">
        <v>2.7377410000000002</v>
      </c>
      <c r="BOM84" s="254"/>
      <c r="BON84" s="254"/>
      <c r="BOO84" s="196">
        <f t="shared" si="279"/>
        <v>2.7377410000000002</v>
      </c>
      <c r="BOP84" s="196"/>
      <c r="BOQ84" s="196">
        <v>3.4129610000000001</v>
      </c>
      <c r="BOR84" s="196"/>
      <c r="BOS84" s="196"/>
      <c r="BOT84" s="196"/>
      <c r="BOU84" s="196">
        <f t="shared" si="402"/>
        <v>3.4129610000000001</v>
      </c>
      <c r="BOV84" s="196"/>
      <c r="BOW84" s="196"/>
      <c r="BOX84" s="196"/>
      <c r="BOY84" s="196"/>
      <c r="BOZ84" s="196"/>
      <c r="BPA84" s="196"/>
      <c r="BPB84" s="196">
        <f t="shared" si="403"/>
        <v>0</v>
      </c>
      <c r="BPC84" s="196"/>
      <c r="BPD84" s="196"/>
      <c r="BPE84" s="196"/>
      <c r="BPF84" s="196"/>
      <c r="BPG84" s="196">
        <f t="shared" si="404"/>
        <v>0</v>
      </c>
      <c r="BPH84" s="196"/>
      <c r="BPI84" s="196">
        <v>0.42698700000000001</v>
      </c>
      <c r="BPJ84" s="196"/>
      <c r="BPK84" s="196">
        <f t="shared" si="405"/>
        <v>0.42698700000000001</v>
      </c>
      <c r="BPL84" s="196">
        <f t="shared" si="406"/>
        <v>6.5776890000000012</v>
      </c>
      <c r="BPM84" s="196"/>
      <c r="BPN84" s="196"/>
      <c r="BPO84" s="196">
        <f t="shared" si="407"/>
        <v>0</v>
      </c>
      <c r="BPP84" s="196"/>
      <c r="BPQ84" s="196">
        <v>0.25457400000000002</v>
      </c>
      <c r="BPR84" s="196"/>
      <c r="BPS84" s="196"/>
      <c r="BPT84" s="196"/>
      <c r="BPU84" s="196">
        <f t="shared" si="408"/>
        <v>0.25457400000000002</v>
      </c>
      <c r="BPV84" s="196"/>
      <c r="BPW84" s="196"/>
      <c r="BPX84" s="196"/>
      <c r="BPY84" s="196"/>
      <c r="BPZ84" s="196">
        <f t="shared" si="280"/>
        <v>0</v>
      </c>
      <c r="BQA84" s="196"/>
      <c r="BQB84" s="196"/>
      <c r="BQC84" s="196"/>
      <c r="BQD84" s="196"/>
      <c r="BQE84" s="196"/>
      <c r="BQF84" s="196">
        <f t="shared" si="409"/>
        <v>0</v>
      </c>
      <c r="BQG84" s="196"/>
      <c r="BQH84" s="196">
        <v>2.6968920000000001</v>
      </c>
      <c r="BQI84" s="196"/>
      <c r="BQJ84" s="196"/>
      <c r="BQK84" s="196"/>
      <c r="BQL84" s="196">
        <f t="shared" si="410"/>
        <v>2.6968920000000001</v>
      </c>
      <c r="BQM84" s="196">
        <f t="shared" si="281"/>
        <v>2.9514659999999999</v>
      </c>
      <c r="BQN84" s="196"/>
      <c r="BQO84" s="196">
        <v>1.1764999999999999E-2</v>
      </c>
      <c r="BQP84" s="196"/>
      <c r="BQQ84" s="196"/>
      <c r="BQR84" s="196">
        <f t="shared" si="411"/>
        <v>1.1764999999999999E-2</v>
      </c>
      <c r="BQS84" s="196"/>
      <c r="BQT84" s="196">
        <v>1.671694</v>
      </c>
      <c r="BQU84" s="196"/>
      <c r="BQV84" s="196"/>
      <c r="BQW84" s="196"/>
      <c r="BQX84" s="196">
        <f t="shared" si="412"/>
        <v>1.671694</v>
      </c>
      <c r="BQY84" s="196"/>
      <c r="BQZ84" s="196"/>
      <c r="BRA84" s="196"/>
      <c r="BRB84" s="196"/>
      <c r="BRC84" s="196"/>
      <c r="BRD84" s="196">
        <f t="shared" si="413"/>
        <v>0</v>
      </c>
      <c r="BRE84" s="196"/>
      <c r="BRF84" s="196"/>
      <c r="BRG84" s="196"/>
      <c r="BRH84" s="196"/>
      <c r="BRI84" s="196"/>
      <c r="BRJ84" s="196">
        <f t="shared" si="414"/>
        <v>0</v>
      </c>
      <c r="BRK84" s="196"/>
      <c r="BRL84" s="196">
        <v>1.78853</v>
      </c>
      <c r="BRM84" s="196">
        <f t="shared" si="415"/>
        <v>1.78853</v>
      </c>
      <c r="BRN84" s="196">
        <f t="shared" si="262"/>
        <v>3.4719889999999998</v>
      </c>
      <c r="BRO84" s="196"/>
      <c r="BRP84" s="196"/>
      <c r="BRQ84" s="196"/>
      <c r="BRR84" s="196">
        <f t="shared" si="416"/>
        <v>0</v>
      </c>
      <c r="BRS84" s="196"/>
      <c r="BRT84" s="196">
        <v>0.47311199999999998</v>
      </c>
      <c r="BRU84" s="196"/>
      <c r="BRV84" s="196"/>
      <c r="BRW84" s="196"/>
      <c r="BRX84" s="196">
        <f t="shared" si="417"/>
        <v>0.47311199999999998</v>
      </c>
      <c r="BRY84" s="196"/>
      <c r="BRZ84" s="196">
        <v>1.488205</v>
      </c>
      <c r="BSA84" s="196"/>
      <c r="BSB84" s="196"/>
      <c r="BSC84" s="196"/>
      <c r="BSD84" s="196">
        <f t="shared" si="418"/>
        <v>1.488205</v>
      </c>
      <c r="BSE84" s="196"/>
      <c r="BSF84" s="196">
        <v>1.4006730000000001</v>
      </c>
      <c r="BSG84" s="196"/>
      <c r="BSH84" s="196"/>
      <c r="BSI84" s="196"/>
      <c r="BSJ84" s="196">
        <f t="shared" si="419"/>
        <v>1.4006730000000001</v>
      </c>
      <c r="BSK84" s="196"/>
      <c r="BSL84" s="196">
        <v>1.8670009999999999</v>
      </c>
      <c r="BSM84" s="196"/>
      <c r="BSN84" s="196"/>
      <c r="BSO84" s="196">
        <f t="shared" si="420"/>
        <v>1.8670009999999999</v>
      </c>
      <c r="BSP84" s="196">
        <f t="shared" si="421"/>
        <v>5.2289909999999997</v>
      </c>
      <c r="BSQ84" s="196"/>
      <c r="BSR84" s="196">
        <f t="shared" si="422"/>
        <v>0</v>
      </c>
      <c r="BSS84" s="196"/>
      <c r="BST84" s="196"/>
      <c r="BSU84" s="196"/>
      <c r="BSV84" s="196"/>
      <c r="BSW84" s="196"/>
      <c r="BSX84" s="196">
        <f t="shared" si="423"/>
        <v>0</v>
      </c>
      <c r="BSY84" s="196"/>
      <c r="BSZ84" s="196">
        <v>1.2882180000000001</v>
      </c>
      <c r="BTA84" s="196"/>
      <c r="BTB84" s="196"/>
      <c r="BTC84" s="196"/>
      <c r="BTD84" s="196">
        <f t="shared" si="424"/>
        <v>1.2882180000000001</v>
      </c>
      <c r="BTE84" s="196"/>
      <c r="BTF84" s="196"/>
      <c r="BTG84" s="196"/>
      <c r="BTH84" s="196"/>
      <c r="BTI84" s="269"/>
      <c r="BTJ84" s="196">
        <f t="shared" si="425"/>
        <v>0</v>
      </c>
      <c r="BTK84" s="196"/>
      <c r="BTL84" s="196"/>
      <c r="BTM84" s="196"/>
      <c r="BTN84" s="196"/>
      <c r="BTO84" s="196"/>
      <c r="BTP84" s="196">
        <f t="shared" si="426"/>
        <v>0</v>
      </c>
      <c r="BTQ84" s="196">
        <f t="shared" si="427"/>
        <v>1.2882180000000001</v>
      </c>
      <c r="BTR84" s="196"/>
      <c r="BTS84" s="196">
        <v>0.42404999999999998</v>
      </c>
      <c r="BTT84" s="196"/>
      <c r="BTU84" s="196"/>
      <c r="BTV84" s="196">
        <f t="shared" si="428"/>
        <v>0.42404999999999998</v>
      </c>
      <c r="BTW84" s="196"/>
      <c r="BTX84" s="196">
        <v>0.56261300000000003</v>
      </c>
      <c r="BTY84" s="196"/>
      <c r="BTZ84" s="196"/>
      <c r="BUA84" s="196"/>
      <c r="BUB84" s="196">
        <f t="shared" si="429"/>
        <v>0.56261300000000003</v>
      </c>
      <c r="BUC84" s="196"/>
      <c r="BUD84" s="196"/>
      <c r="BUE84" s="196"/>
      <c r="BUF84" s="196"/>
      <c r="BUG84" s="196"/>
      <c r="BUH84" s="196">
        <f t="shared" si="430"/>
        <v>0</v>
      </c>
      <c r="BUI84" s="196"/>
      <c r="BUJ84" s="196"/>
      <c r="BUK84" s="196"/>
      <c r="BUL84" s="196"/>
      <c r="BUM84" s="196"/>
      <c r="BUN84" s="196">
        <f t="shared" si="431"/>
        <v>0</v>
      </c>
      <c r="BUO84" s="196"/>
      <c r="BUP84" s="196">
        <v>0.63920100000000002</v>
      </c>
      <c r="BUQ84" s="196">
        <f t="shared" si="432"/>
        <v>0.63920100000000002</v>
      </c>
      <c r="BUR84" s="196">
        <f t="shared" si="433"/>
        <v>1.625864</v>
      </c>
      <c r="BUS84" s="196"/>
      <c r="BUT84" s="196"/>
      <c r="BUU84" s="196"/>
      <c r="BUV84" s="196">
        <f t="shared" si="434"/>
        <v>0</v>
      </c>
      <c r="BUW84" s="196"/>
      <c r="BUX84" s="196">
        <v>1.2936319999999999</v>
      </c>
      <c r="BUY84" s="196"/>
      <c r="BUZ84" s="196"/>
      <c r="BVA84" s="196"/>
      <c r="BVB84" s="196">
        <f t="shared" si="435"/>
        <v>1.2936319999999999</v>
      </c>
      <c r="BVC84" s="196"/>
      <c r="BVD84" s="196"/>
      <c r="BVE84" s="196"/>
      <c r="BVF84" s="196"/>
      <c r="BVG84" s="196"/>
      <c r="BVH84" s="196">
        <f t="shared" si="436"/>
        <v>0</v>
      </c>
      <c r="BVI84" s="196"/>
      <c r="BVJ84" s="196"/>
      <c r="BVK84" s="196"/>
      <c r="BVL84" s="196"/>
      <c r="BVM84" s="196"/>
      <c r="BVN84" s="196">
        <f t="shared" si="437"/>
        <v>0</v>
      </c>
      <c r="BVO84" s="196"/>
      <c r="BVP84" s="196">
        <v>4.5107819999999998</v>
      </c>
      <c r="BVQ84" s="196"/>
      <c r="BVR84" s="196"/>
      <c r="BVS84" s="196"/>
      <c r="BVT84" s="196">
        <f t="shared" si="438"/>
        <v>4.5107819999999998</v>
      </c>
      <c r="BVU84" s="196">
        <f t="shared" si="439"/>
        <v>5.8044139999999995</v>
      </c>
      <c r="BVV84" s="196">
        <f t="shared" si="282"/>
        <v>68.62027787000001</v>
      </c>
      <c r="BVW84" s="196"/>
      <c r="BVX84" s="196">
        <v>3.5041000000000003E-2</v>
      </c>
      <c r="BVY84" s="196"/>
      <c r="BVZ84" s="196"/>
      <c r="BWA84" s="196"/>
      <c r="BWB84" s="196">
        <f t="shared" si="283"/>
        <v>3.5041000000000003E-2</v>
      </c>
      <c r="BWC84" s="196"/>
      <c r="BWD84" s="196">
        <v>1.140952</v>
      </c>
      <c r="BWE84" s="196"/>
      <c r="BWF84" s="196"/>
      <c r="BWG84" s="196"/>
      <c r="BWH84" s="196">
        <f t="shared" si="440"/>
        <v>1.140952</v>
      </c>
      <c r="BWI84" s="196"/>
      <c r="BWJ84" s="196"/>
      <c r="BWK84" s="196"/>
      <c r="BWL84" s="196"/>
      <c r="BWM84" s="196"/>
      <c r="BWN84" s="196">
        <f t="shared" si="441"/>
        <v>0</v>
      </c>
      <c r="BWO84" s="196"/>
      <c r="BWP84" s="196"/>
      <c r="BWQ84" s="196"/>
      <c r="BWR84" s="196"/>
      <c r="BWS84" s="196"/>
      <c r="BWT84" s="196">
        <f t="shared" si="442"/>
        <v>0</v>
      </c>
      <c r="BWU84" s="196"/>
      <c r="BWV84" s="196">
        <f t="shared" si="284"/>
        <v>0</v>
      </c>
      <c r="BWW84" s="196">
        <f t="shared" si="285"/>
        <v>1.1759930000000001</v>
      </c>
      <c r="BWX84" s="196">
        <v>0.223167</v>
      </c>
      <c r="BWY84" s="196"/>
      <c r="BWZ84" s="196"/>
      <c r="BXA84" s="196"/>
      <c r="BXB84" s="196">
        <f t="shared" si="443"/>
        <v>0.223167</v>
      </c>
      <c r="BXC84" s="196"/>
      <c r="BXD84" s="196">
        <v>1.816619</v>
      </c>
      <c r="BXE84" s="196"/>
      <c r="BXF84" s="196"/>
      <c r="BXG84" s="196"/>
      <c r="BXH84" s="196">
        <f t="shared" si="444"/>
        <v>1.816619</v>
      </c>
      <c r="BXI84" s="196"/>
      <c r="BXJ84" s="196"/>
      <c r="BXK84" s="196"/>
      <c r="BXL84" s="196"/>
      <c r="BXM84" s="196"/>
      <c r="BXN84" s="196">
        <f t="shared" si="445"/>
        <v>0</v>
      </c>
      <c r="BXO84" s="196"/>
      <c r="BXP84" s="196"/>
      <c r="BXQ84" s="196"/>
      <c r="BXR84" s="196"/>
      <c r="BXS84" s="196"/>
      <c r="BXT84" s="196">
        <f t="shared" si="446"/>
        <v>0</v>
      </c>
      <c r="BXU84" s="196">
        <f t="shared" si="447"/>
        <v>2.0397859999999999</v>
      </c>
      <c r="BXV84" s="196"/>
      <c r="BXW84" s="196">
        <v>4.7288999999999998E-2</v>
      </c>
      <c r="BXX84" s="196"/>
      <c r="BXY84" s="196">
        <f t="shared" si="448"/>
        <v>4.7288999999999998E-2</v>
      </c>
      <c r="BXZ84" s="196"/>
      <c r="BYA84" s="196"/>
      <c r="BYB84" s="196"/>
      <c r="BYC84" s="196"/>
      <c r="BYD84" s="196"/>
      <c r="BYE84" s="196">
        <f t="shared" si="449"/>
        <v>0</v>
      </c>
      <c r="BYF84" s="196"/>
      <c r="BYG84" s="196"/>
      <c r="BYH84" s="196"/>
      <c r="BYI84" s="196"/>
      <c r="BYJ84" s="196"/>
      <c r="BYK84" s="196">
        <f t="shared" si="450"/>
        <v>0</v>
      </c>
      <c r="BYL84" s="196"/>
      <c r="BYM84" s="196">
        <v>0.41876999999999998</v>
      </c>
      <c r="BYN84" s="196"/>
      <c r="BYO84" s="196"/>
      <c r="BYP84" s="196"/>
      <c r="BYQ84" s="196">
        <f t="shared" si="451"/>
        <v>0.41876999999999998</v>
      </c>
      <c r="BYR84" s="196"/>
      <c r="BYS84" s="196">
        <v>2.9067289999999999</v>
      </c>
      <c r="BYT84" s="196"/>
      <c r="BYU84" s="196"/>
      <c r="BYV84" s="196">
        <f t="shared" si="452"/>
        <v>2.9067289999999999</v>
      </c>
      <c r="BYW84" s="196">
        <f t="shared" si="453"/>
        <v>3.3727879999999999</v>
      </c>
      <c r="BYX84" s="196"/>
      <c r="BYY84" s="196">
        <f t="shared" si="454"/>
        <v>0</v>
      </c>
      <c r="BYZ84" s="196"/>
      <c r="BZA84" s="196">
        <v>6.1406669999999997</v>
      </c>
      <c r="BZB84" s="196"/>
      <c r="BZC84" s="196"/>
      <c r="BZD84" s="196"/>
      <c r="BZE84" s="196">
        <f t="shared" si="455"/>
        <v>6.1406669999999997</v>
      </c>
      <c r="BZF84" s="196"/>
      <c r="BZG84" s="196">
        <v>0.64623299999999995</v>
      </c>
      <c r="BZH84" s="196"/>
      <c r="BZI84" s="196"/>
      <c r="BZJ84" s="196">
        <f t="shared" si="456"/>
        <v>0.64623299999999995</v>
      </c>
      <c r="BZK84" s="196"/>
      <c r="BZL84" s="196">
        <v>2.6073900000000001</v>
      </c>
      <c r="BZM84" s="196"/>
      <c r="BZN84" s="196"/>
      <c r="BZO84" s="196"/>
      <c r="BZP84" s="196">
        <f t="shared" si="457"/>
        <v>2.6073900000000001</v>
      </c>
      <c r="BZQ84" s="196">
        <f t="shared" si="458"/>
        <v>9.3942899999999998</v>
      </c>
      <c r="BZR84" s="196">
        <f t="shared" si="459"/>
        <v>15.982856999999999</v>
      </c>
      <c r="BZS84" s="198"/>
      <c r="BZT84" s="198"/>
      <c r="BZU84" s="198"/>
      <c r="BZV84" s="198"/>
      <c r="BZW84" s="198"/>
      <c r="BZX84" s="198"/>
      <c r="BZY84" s="198"/>
      <c r="BZZ84" s="198"/>
      <c r="CAA84" s="198"/>
      <c r="CAB84" s="198"/>
      <c r="CAC84" s="198"/>
      <c r="CAD84" s="198"/>
      <c r="CAE84" s="198"/>
      <c r="CAF84" s="198"/>
      <c r="CAG84" s="198"/>
      <c r="CAH84" s="198"/>
      <c r="CAI84" s="198"/>
      <c r="CAJ84" s="198"/>
      <c r="CAK84" s="198"/>
      <c r="CAL84" s="198"/>
      <c r="CAM84" s="198"/>
      <c r="CAN84" s="198"/>
      <c r="CAO84" s="198"/>
      <c r="CAP84" s="198"/>
      <c r="CAQ84" s="198"/>
      <c r="CAR84" s="198"/>
      <c r="CAS84" s="198"/>
      <c r="CAT84" s="198"/>
      <c r="CAU84" s="198"/>
      <c r="CAV84" s="198"/>
      <c r="CAW84" s="198"/>
      <c r="CAX84" s="198"/>
      <c r="CAY84" s="198"/>
      <c r="CAZ84" s="198"/>
      <c r="CBA84" s="198"/>
      <c r="CBB84" s="198"/>
      <c r="CBC84" s="198"/>
      <c r="CBD84" s="198"/>
      <c r="CBE84" s="198"/>
      <c r="CBF84" s="198"/>
      <c r="CBG84" s="198"/>
      <c r="CBH84" s="198"/>
      <c r="CBI84" s="198"/>
      <c r="CBJ84" s="198"/>
      <c r="CBK84" s="198"/>
      <c r="CBL84" s="198"/>
      <c r="CBM84" s="198"/>
      <c r="CBN84" s="198"/>
      <c r="CBO84" s="198"/>
      <c r="CBP84" s="198"/>
      <c r="CBQ84" s="198"/>
      <c r="CBR84" s="198"/>
      <c r="CBS84" s="198"/>
      <c r="CBT84" s="198"/>
      <c r="CBU84" s="198"/>
      <c r="CBV84" s="198"/>
      <c r="CBW84" s="198"/>
      <c r="CBX84" s="198"/>
      <c r="CBY84" s="198"/>
      <c r="CBZ84" s="198"/>
      <c r="CCA84" s="198"/>
      <c r="CCB84" s="198"/>
      <c r="CCC84" s="198"/>
      <c r="CCD84" s="198"/>
      <c r="CCE84" s="198"/>
      <c r="CCF84" s="198"/>
      <c r="CCG84" s="198"/>
      <c r="CCH84" s="198"/>
      <c r="CCI84" s="198"/>
      <c r="CCJ84" s="198"/>
      <c r="CCK84" s="198"/>
      <c r="CCL84" s="198"/>
      <c r="CCM84" s="198"/>
      <c r="CCN84" s="198"/>
      <c r="CCO84" s="198"/>
      <c r="CCP84" s="198"/>
      <c r="CCQ84" s="198"/>
      <c r="CCR84" s="198"/>
      <c r="CCS84" s="198">
        <f t="shared" si="286"/>
        <v>1.8551210000000002</v>
      </c>
      <c r="CCT84" s="199"/>
    </row>
    <row r="85" spans="1:2126" s="200" customFormat="1" outlineLevel="1" x14ac:dyDescent="0.2">
      <c r="A85" s="202" t="s">
        <v>66</v>
      </c>
      <c r="B85" s="195">
        <v>14.706787780000003</v>
      </c>
      <c r="C85" s="195">
        <v>3.0045937500000002</v>
      </c>
      <c r="D85" s="195">
        <v>38.023129840000003</v>
      </c>
      <c r="E85" s="195">
        <v>56.494512159999999</v>
      </c>
      <c r="F85" s="195">
        <v>105.5</v>
      </c>
      <c r="G85" s="195">
        <v>60.5</v>
      </c>
      <c r="H85" s="195">
        <v>115.125</v>
      </c>
      <c r="I85" s="195">
        <v>85.875602549999996</v>
      </c>
      <c r="J85" s="195">
        <v>179.35986142000002</v>
      </c>
      <c r="K85" s="195">
        <v>104.9</v>
      </c>
      <c r="L85" s="195">
        <v>222.79999999999998</v>
      </c>
      <c r="M85" s="195">
        <v>194.3</v>
      </c>
      <c r="N85" s="195">
        <v>341.2</v>
      </c>
      <c r="O85" s="202">
        <v>1516.4815089599999</v>
      </c>
      <c r="P85" s="195">
        <v>26</v>
      </c>
      <c r="Q85" s="195">
        <v>5</v>
      </c>
      <c r="R85" s="195">
        <v>2</v>
      </c>
      <c r="S85" s="195">
        <v>11.7</v>
      </c>
      <c r="T85" s="195">
        <v>15</v>
      </c>
      <c r="U85" s="195">
        <v>59.7</v>
      </c>
      <c r="V85" s="195">
        <v>2.2999999999999998</v>
      </c>
      <c r="W85" s="195"/>
      <c r="X85" s="195">
        <v>24.5</v>
      </c>
      <c r="Y85" s="195">
        <v>8</v>
      </c>
      <c r="Z85" s="195">
        <v>1.5</v>
      </c>
      <c r="AA85" s="195">
        <v>36.299999999999997</v>
      </c>
      <c r="AB85" s="195"/>
      <c r="AC85" s="195">
        <v>22.016338749999999</v>
      </c>
      <c r="AD85" s="195">
        <v>27</v>
      </c>
      <c r="AE85" s="195">
        <v>3.5</v>
      </c>
      <c r="AF85" s="195">
        <v>52.516338750000003</v>
      </c>
      <c r="AG85" s="195">
        <v>25</v>
      </c>
      <c r="AH85" s="195">
        <v>10</v>
      </c>
      <c r="AI85" s="195">
        <v>9</v>
      </c>
      <c r="AJ85" s="195">
        <v>32.5</v>
      </c>
      <c r="AK85" s="195">
        <v>40</v>
      </c>
      <c r="AL85" s="195">
        <v>116.5</v>
      </c>
      <c r="AM85" s="195">
        <v>265.01633874999999</v>
      </c>
      <c r="AN85" s="195">
        <v>17</v>
      </c>
      <c r="AO85" s="195">
        <v>34</v>
      </c>
      <c r="AP85" s="195">
        <v>1</v>
      </c>
      <c r="AQ85" s="195">
        <v>31</v>
      </c>
      <c r="AR85" s="195">
        <v>11</v>
      </c>
      <c r="AS85" s="195">
        <v>94</v>
      </c>
      <c r="AT85" s="195">
        <v>5</v>
      </c>
      <c r="AU85" s="195">
        <v>30.5</v>
      </c>
      <c r="AV85" s="195"/>
      <c r="AW85" s="195">
        <v>35.5</v>
      </c>
      <c r="AX85" s="195"/>
      <c r="AY85" s="195"/>
      <c r="AZ85" s="195"/>
      <c r="BA85" s="195"/>
      <c r="BB85" s="195">
        <v>21</v>
      </c>
      <c r="BC85" s="195">
        <v>21</v>
      </c>
      <c r="BD85" s="195">
        <v>5</v>
      </c>
      <c r="BE85" s="195">
        <v>5</v>
      </c>
      <c r="BF85" s="195"/>
      <c r="BG85" s="195">
        <v>5</v>
      </c>
      <c r="BH85" s="195">
        <v>15</v>
      </c>
      <c r="BI85" s="195">
        <v>30</v>
      </c>
      <c r="BJ85" s="195">
        <v>11</v>
      </c>
      <c r="BK85" s="195">
        <v>11</v>
      </c>
      <c r="BL85" s="195">
        <v>191.5</v>
      </c>
      <c r="BM85" s="195">
        <v>6</v>
      </c>
      <c r="BN85" s="195">
        <v>1</v>
      </c>
      <c r="BO85" s="195">
        <v>17.8</v>
      </c>
      <c r="BP85" s="195">
        <v>23.5</v>
      </c>
      <c r="BQ85" s="195">
        <v>48.3</v>
      </c>
      <c r="BR85" s="195">
        <v>17.600000000000001</v>
      </c>
      <c r="BS85" s="195">
        <v>38</v>
      </c>
      <c r="BT85" s="195">
        <v>4</v>
      </c>
      <c r="BU85" s="195">
        <v>16</v>
      </c>
      <c r="BV85" s="195">
        <v>6</v>
      </c>
      <c r="BW85" s="195">
        <v>81.599999999999994</v>
      </c>
      <c r="BX85" s="195">
        <v>7</v>
      </c>
      <c r="BY85" s="195">
        <v>44.2</v>
      </c>
      <c r="BZ85" s="195">
        <v>47.1</v>
      </c>
      <c r="CA85" s="195">
        <v>34.700000000000003</v>
      </c>
      <c r="CB85" s="195">
        <v>2</v>
      </c>
      <c r="CC85" s="195">
        <v>135</v>
      </c>
      <c r="CD85" s="195">
        <v>5</v>
      </c>
      <c r="CE85" s="195">
        <v>11.5</v>
      </c>
      <c r="CF85" s="195">
        <v>10</v>
      </c>
      <c r="CG85" s="195">
        <v>7</v>
      </c>
      <c r="CH85" s="195">
        <v>33.5</v>
      </c>
      <c r="CI85" s="195">
        <v>10</v>
      </c>
      <c r="CJ85" s="195">
        <v>5</v>
      </c>
      <c r="CK85" s="195">
        <v>23</v>
      </c>
      <c r="CL85" s="195">
        <v>41.2</v>
      </c>
      <c r="CM85" s="195">
        <v>79.2</v>
      </c>
      <c r="CN85" s="195">
        <v>377.59999999999997</v>
      </c>
      <c r="CO85" s="195">
        <v>2</v>
      </c>
      <c r="CP85" s="195">
        <v>2</v>
      </c>
      <c r="CQ85" s="195">
        <v>14</v>
      </c>
      <c r="CR85" s="195"/>
      <c r="CS85" s="195"/>
      <c r="CT85" s="195">
        <v>13</v>
      </c>
      <c r="CU85" s="195">
        <v>69.5</v>
      </c>
      <c r="CV85" s="195">
        <v>96.5</v>
      </c>
      <c r="CW85" s="195">
        <v>10</v>
      </c>
      <c r="CX85" s="195"/>
      <c r="CY85" s="195">
        <v>10</v>
      </c>
      <c r="CZ85" s="195">
        <v>2</v>
      </c>
      <c r="DA85" s="195">
        <v>13.75</v>
      </c>
      <c r="DB85" s="195">
        <v>35.75</v>
      </c>
      <c r="DC85" s="195">
        <v>6</v>
      </c>
      <c r="DD85" s="195">
        <v>7</v>
      </c>
      <c r="DE85" s="195">
        <v>1.5</v>
      </c>
      <c r="DF85" s="195">
        <v>10</v>
      </c>
      <c r="DG85" s="195">
        <v>3</v>
      </c>
      <c r="DH85" s="195">
        <v>27.5</v>
      </c>
      <c r="DI85" s="195">
        <v>11</v>
      </c>
      <c r="DJ85" s="195">
        <v>5</v>
      </c>
      <c r="DK85" s="195"/>
      <c r="DL85" s="195"/>
      <c r="DM85" s="195">
        <v>1.01</v>
      </c>
      <c r="DN85" s="195">
        <v>17.010000000000002</v>
      </c>
      <c r="DO85" s="195">
        <v>178.76</v>
      </c>
      <c r="DP85" s="195"/>
      <c r="DQ85" s="195">
        <v>2</v>
      </c>
      <c r="DR85" s="195">
        <v>3</v>
      </c>
      <c r="DS85" s="195">
        <v>6</v>
      </c>
      <c r="DT85" s="195">
        <v>11</v>
      </c>
      <c r="DU85" s="195"/>
      <c r="DV85" s="195"/>
      <c r="DW85" s="195">
        <v>8</v>
      </c>
      <c r="DX85" s="195">
        <v>5</v>
      </c>
      <c r="DY85" s="195">
        <v>6.5</v>
      </c>
      <c r="DZ85" s="195">
        <v>19.5</v>
      </c>
      <c r="EA85" s="195">
        <v>5</v>
      </c>
      <c r="EB85" s="195">
        <v>5</v>
      </c>
      <c r="EC85" s="195"/>
      <c r="ED85" s="195">
        <v>13</v>
      </c>
      <c r="EE85" s="195">
        <v>8.5</v>
      </c>
      <c r="EF85" s="195">
        <v>31.5</v>
      </c>
      <c r="EG85" s="195">
        <v>14</v>
      </c>
      <c r="EH85" s="195">
        <v>106</v>
      </c>
      <c r="EI85" s="195">
        <v>95</v>
      </c>
      <c r="EJ85" s="195"/>
      <c r="EK85" s="195">
        <v>215</v>
      </c>
      <c r="EL85" s="195"/>
      <c r="EM85" s="195">
        <v>20</v>
      </c>
      <c r="EN85" s="195">
        <v>20</v>
      </c>
      <c r="EO85" s="195">
        <v>297</v>
      </c>
      <c r="EP85" s="195">
        <v>1</v>
      </c>
      <c r="EQ85" s="195">
        <v>2</v>
      </c>
      <c r="ER85" s="195">
        <v>17.7</v>
      </c>
      <c r="ES85" s="195">
        <v>20.7</v>
      </c>
      <c r="ET85" s="195">
        <v>18</v>
      </c>
      <c r="EU85" s="195">
        <v>8</v>
      </c>
      <c r="EV85" s="195">
        <v>3</v>
      </c>
      <c r="EW85" s="195"/>
      <c r="EX85" s="195">
        <v>19.5</v>
      </c>
      <c r="EY85" s="195">
        <v>48.5</v>
      </c>
      <c r="EZ85" s="195">
        <v>2</v>
      </c>
      <c r="FA85" s="195">
        <v>3.5</v>
      </c>
      <c r="FB85" s="195">
        <v>4</v>
      </c>
      <c r="FC85" s="195">
        <v>2</v>
      </c>
      <c r="FD85" s="195">
        <v>19</v>
      </c>
      <c r="FE85" s="195">
        <v>30.5</v>
      </c>
      <c r="FF85" s="195">
        <v>15.5</v>
      </c>
      <c r="FG85" s="195">
        <v>15.147599660000001</v>
      </c>
      <c r="FH85" s="195">
        <v>10.75</v>
      </c>
      <c r="FI85" s="195">
        <v>3.5</v>
      </c>
      <c r="FJ85" s="195">
        <v>44.897599659999997</v>
      </c>
      <c r="FK85" s="195">
        <v>92</v>
      </c>
      <c r="FL85" s="195">
        <v>100</v>
      </c>
      <c r="FM85" s="195">
        <v>5.2</v>
      </c>
      <c r="FN85" s="195">
        <v>21</v>
      </c>
      <c r="FO85" s="195">
        <v>218.2</v>
      </c>
      <c r="FP85" s="195">
        <v>362.79759966</v>
      </c>
      <c r="FQ85" s="195">
        <v>8</v>
      </c>
      <c r="FR85" s="195">
        <v>8</v>
      </c>
      <c r="FS85" s="195"/>
      <c r="FT85" s="195">
        <v>10.7</v>
      </c>
      <c r="FU85" s="195">
        <v>5.0015711300000003</v>
      </c>
      <c r="FV85" s="195">
        <v>7</v>
      </c>
      <c r="FW85" s="195">
        <v>19.5</v>
      </c>
      <c r="FX85" s="195">
        <v>42.201571130000005</v>
      </c>
      <c r="FY85" s="195">
        <v>8</v>
      </c>
      <c r="FZ85" s="195">
        <v>2.5</v>
      </c>
      <c r="GA85" s="195">
        <v>4</v>
      </c>
      <c r="GB85" s="195"/>
      <c r="GC85" s="195">
        <v>20.5</v>
      </c>
      <c r="GD85" s="195">
        <v>35</v>
      </c>
      <c r="GE85" s="195">
        <v>0.4</v>
      </c>
      <c r="GF85" s="195">
        <v>6.2</v>
      </c>
      <c r="GG85" s="195">
        <v>2</v>
      </c>
      <c r="GH85" s="195">
        <v>3</v>
      </c>
      <c r="GI85" s="195">
        <v>6.5</v>
      </c>
      <c r="GJ85" s="195">
        <v>18.100000000000001</v>
      </c>
      <c r="GK85" s="195">
        <v>29</v>
      </c>
      <c r="GL85" s="195">
        <v>2</v>
      </c>
      <c r="GM85" s="195"/>
      <c r="GN85" s="195">
        <v>5</v>
      </c>
      <c r="GO85" s="195">
        <v>5</v>
      </c>
      <c r="GP85" s="195">
        <v>41</v>
      </c>
      <c r="GQ85" s="195">
        <v>144.30157113000001</v>
      </c>
      <c r="GR85" s="195">
        <v>16</v>
      </c>
      <c r="GS85" s="195">
        <v>1</v>
      </c>
      <c r="GT85" s="195"/>
      <c r="GU85" s="195">
        <v>4.2</v>
      </c>
      <c r="GV85" s="195"/>
      <c r="GW85" s="195">
        <v>21.2</v>
      </c>
      <c r="GX85" s="195">
        <v>10</v>
      </c>
      <c r="GY85" s="195">
        <v>7.5</v>
      </c>
      <c r="GZ85" s="195"/>
      <c r="HA85" s="195">
        <v>1.6</v>
      </c>
      <c r="HB85" s="195">
        <v>2.5</v>
      </c>
      <c r="HC85" s="195">
        <v>21.6</v>
      </c>
      <c r="HD85" s="195">
        <v>3</v>
      </c>
      <c r="HE85" s="195">
        <v>8</v>
      </c>
      <c r="HF85" s="195"/>
      <c r="HG85" s="195">
        <v>2.003166E-2</v>
      </c>
      <c r="HH85" s="195">
        <v>0.5</v>
      </c>
      <c r="HI85" s="195">
        <v>11.520031660000001</v>
      </c>
      <c r="HJ85" s="195">
        <v>12</v>
      </c>
      <c r="HK85" s="195"/>
      <c r="HL85" s="195"/>
      <c r="HM85" s="195">
        <v>3</v>
      </c>
      <c r="HN85" s="195">
        <v>3</v>
      </c>
      <c r="HO85" s="195">
        <v>18</v>
      </c>
      <c r="HP85" s="195">
        <v>3</v>
      </c>
      <c r="HQ85" s="195">
        <v>0.4</v>
      </c>
      <c r="HR85" s="195">
        <v>5</v>
      </c>
      <c r="HS85" s="195">
        <v>8.4</v>
      </c>
      <c r="HT85" s="195">
        <v>80.700000000000017</v>
      </c>
      <c r="HU85" s="195">
        <v>14</v>
      </c>
      <c r="HV85" s="195">
        <v>2</v>
      </c>
      <c r="HW85" s="195">
        <v>16</v>
      </c>
      <c r="HX85" s="195"/>
      <c r="HY85" s="195">
        <v>6</v>
      </c>
      <c r="HZ85" s="195">
        <v>1</v>
      </c>
      <c r="IA85" s="195">
        <v>1</v>
      </c>
      <c r="IB85" s="195">
        <v>5</v>
      </c>
      <c r="IC85" s="195">
        <v>13</v>
      </c>
      <c r="ID85" s="195">
        <v>3</v>
      </c>
      <c r="IE85" s="195">
        <v>8.4</v>
      </c>
      <c r="IF85" s="195">
        <v>5</v>
      </c>
      <c r="IG85" s="195">
        <v>4.0999999999999996</v>
      </c>
      <c r="IH85" s="195">
        <v>5</v>
      </c>
      <c r="II85" s="195">
        <v>25.5</v>
      </c>
      <c r="IJ85" s="195"/>
      <c r="IK85" s="195">
        <v>10.6</v>
      </c>
      <c r="IL85" s="195">
        <v>10</v>
      </c>
      <c r="IM85" s="195">
        <v>0.47692374999999998</v>
      </c>
      <c r="IN85" s="195">
        <v>1</v>
      </c>
      <c r="IO85" s="195">
        <v>22.076923750000002</v>
      </c>
      <c r="IP85" s="195">
        <v>7</v>
      </c>
      <c r="IQ85" s="195">
        <v>7.5</v>
      </c>
      <c r="IR85" s="195">
        <v>11</v>
      </c>
      <c r="IS85" s="195">
        <v>18.2</v>
      </c>
      <c r="IT85" s="195">
        <v>15.2</v>
      </c>
      <c r="IU85" s="195">
        <v>58.900000000000006</v>
      </c>
      <c r="IV85" s="195">
        <v>135.47692375</v>
      </c>
      <c r="IW85" s="195">
        <v>12</v>
      </c>
      <c r="IX85" s="195">
        <v>7.5</v>
      </c>
      <c r="IY85" s="195">
        <v>3</v>
      </c>
      <c r="IZ85" s="195"/>
      <c r="JA85" s="195"/>
      <c r="JB85" s="195">
        <v>22.5</v>
      </c>
      <c r="JC85" s="195"/>
      <c r="JD85" s="195">
        <v>22.5</v>
      </c>
      <c r="JE85" s="195">
        <v>6</v>
      </c>
      <c r="JF85" s="195">
        <v>2</v>
      </c>
      <c r="JG85" s="195">
        <v>2</v>
      </c>
      <c r="JH85" s="195">
        <v>32.5</v>
      </c>
      <c r="JI85" s="195">
        <v>7</v>
      </c>
      <c r="JJ85" s="195"/>
      <c r="JK85" s="195">
        <v>5</v>
      </c>
      <c r="JL85" s="195">
        <v>3</v>
      </c>
      <c r="JM85" s="195">
        <v>9.3494703700000006</v>
      </c>
      <c r="JN85" s="195">
        <v>24.349470369999999</v>
      </c>
      <c r="JO85" s="195">
        <v>5.5</v>
      </c>
      <c r="JP85" s="195"/>
      <c r="JQ85" s="195">
        <v>6</v>
      </c>
      <c r="JR85" s="195">
        <v>6.0211259699999999</v>
      </c>
      <c r="JS85" s="195">
        <v>5</v>
      </c>
      <c r="JT85" s="195">
        <v>22.52112597</v>
      </c>
      <c r="JU85" s="195">
        <v>33</v>
      </c>
      <c r="JV85" s="195">
        <v>33</v>
      </c>
      <c r="JW85" s="195">
        <v>134.87059633999999</v>
      </c>
      <c r="JX85" s="195">
        <v>1</v>
      </c>
      <c r="JY85" s="195"/>
      <c r="JZ85" s="195">
        <v>1</v>
      </c>
      <c r="KA85" s="195">
        <v>2</v>
      </c>
      <c r="KB85" s="195">
        <v>5</v>
      </c>
      <c r="KC85" s="195">
        <v>8.5</v>
      </c>
      <c r="KD85" s="195">
        <v>1</v>
      </c>
      <c r="KE85" s="195">
        <v>4.3</v>
      </c>
      <c r="KF85" s="195"/>
      <c r="KG85" s="195">
        <v>18.8</v>
      </c>
      <c r="KH85" s="195">
        <v>1</v>
      </c>
      <c r="KI85" s="195">
        <v>2</v>
      </c>
      <c r="KJ85" s="195">
        <v>1</v>
      </c>
      <c r="KK85" s="195"/>
      <c r="KL85" s="195">
        <v>4</v>
      </c>
      <c r="KM85" s="195">
        <v>8</v>
      </c>
      <c r="KN85" s="195">
        <v>18</v>
      </c>
      <c r="KO85" s="195">
        <v>0.5</v>
      </c>
      <c r="KP85" s="195">
        <v>20</v>
      </c>
      <c r="KQ85" s="195"/>
      <c r="KR85" s="195">
        <v>39</v>
      </c>
      <c r="KS85" s="195">
        <v>77.5</v>
      </c>
      <c r="KT85" s="195">
        <v>21.1</v>
      </c>
      <c r="KU85" s="195">
        <v>9</v>
      </c>
      <c r="KV85" s="195">
        <v>25.3</v>
      </c>
      <c r="KW85" s="195">
        <v>55.4</v>
      </c>
      <c r="KX85" s="195">
        <v>161.69999999999999</v>
      </c>
      <c r="KY85" s="195">
        <v>23</v>
      </c>
      <c r="KZ85" s="195">
        <v>18.5</v>
      </c>
      <c r="LA85" s="195">
        <v>41.5</v>
      </c>
      <c r="LB85" s="195">
        <v>17</v>
      </c>
      <c r="LC85" s="195">
        <v>7</v>
      </c>
      <c r="LD85" s="195">
        <v>12</v>
      </c>
      <c r="LE85" s="195">
        <v>20</v>
      </c>
      <c r="LF85" s="195">
        <v>1</v>
      </c>
      <c r="LG85" s="195">
        <v>57</v>
      </c>
      <c r="LH85" s="195">
        <v>3</v>
      </c>
      <c r="LI85" s="195">
        <v>6</v>
      </c>
      <c r="LJ85" s="195">
        <v>8.5</v>
      </c>
      <c r="LK85" s="195">
        <v>7</v>
      </c>
      <c r="LL85" s="195">
        <v>61.138827880000001</v>
      </c>
      <c r="LM85" s="195">
        <v>85.638827880000008</v>
      </c>
      <c r="LN85" s="195">
        <v>2</v>
      </c>
      <c r="LO85" s="195">
        <v>10</v>
      </c>
      <c r="LP85" s="195">
        <v>1</v>
      </c>
      <c r="LQ85" s="195"/>
      <c r="LR85" s="195">
        <v>5.4</v>
      </c>
      <c r="LS85" s="195">
        <v>18.399999999999999</v>
      </c>
      <c r="LT85" s="195">
        <v>9.5</v>
      </c>
      <c r="LU85" s="195">
        <v>2</v>
      </c>
      <c r="LV85" s="195">
        <v>11</v>
      </c>
      <c r="LW85" s="195"/>
      <c r="LX85" s="195"/>
      <c r="LY85" s="195">
        <v>22.5</v>
      </c>
      <c r="LZ85" s="195">
        <v>225.03882788000001</v>
      </c>
      <c r="MA85" s="195">
        <v>2554.7618575099996</v>
      </c>
      <c r="MB85" s="195">
        <v>54</v>
      </c>
      <c r="MC85" s="195">
        <v>12</v>
      </c>
      <c r="MD85" s="195">
        <v>1.5</v>
      </c>
      <c r="ME85" s="195">
        <v>10</v>
      </c>
      <c r="MF85" s="195">
        <v>77.5</v>
      </c>
      <c r="MG85" s="195">
        <v>8.6999999999999993</v>
      </c>
      <c r="MH85" s="195">
        <v>7</v>
      </c>
      <c r="MI85" s="195"/>
      <c r="MJ85" s="195">
        <v>27.5</v>
      </c>
      <c r="MK85" s="195">
        <v>1</v>
      </c>
      <c r="ML85" s="195">
        <v>44.2</v>
      </c>
      <c r="MM85" s="195"/>
      <c r="MN85" s="195">
        <v>7</v>
      </c>
      <c r="MO85" s="202">
        <v>5</v>
      </c>
      <c r="MP85" s="202">
        <v>2</v>
      </c>
      <c r="MQ85" s="202">
        <v>1.5</v>
      </c>
      <c r="MR85" s="202">
        <v>15.5</v>
      </c>
      <c r="MS85" s="202">
        <v>7.2</v>
      </c>
      <c r="MT85" s="202">
        <v>5</v>
      </c>
      <c r="MU85" s="202">
        <v>5</v>
      </c>
      <c r="MV85" s="202">
        <v>7.0669982000000005</v>
      </c>
      <c r="MW85" s="202">
        <v>24.2669982</v>
      </c>
      <c r="MX85" s="202">
        <v>20</v>
      </c>
      <c r="MY85" s="202">
        <v>11</v>
      </c>
      <c r="MZ85" s="202">
        <v>31</v>
      </c>
      <c r="NA85" s="195">
        <v>192.46699820000001</v>
      </c>
      <c r="NB85" s="195">
        <v>23</v>
      </c>
      <c r="NC85" s="195">
        <v>2.2000000000000002</v>
      </c>
      <c r="ND85" s="195">
        <v>5</v>
      </c>
      <c r="NE85" s="195">
        <v>30.2</v>
      </c>
      <c r="NF85" s="195"/>
      <c r="NG85" s="195"/>
      <c r="NH85" s="195">
        <v>5</v>
      </c>
      <c r="NI85" s="195">
        <v>12.5</v>
      </c>
      <c r="NJ85" s="195">
        <v>3</v>
      </c>
      <c r="NK85" s="195">
        <v>20.5</v>
      </c>
      <c r="NL85" s="195"/>
      <c r="NM85" s="195"/>
      <c r="NN85" s="195">
        <v>6.5</v>
      </c>
      <c r="NO85" s="195">
        <v>5</v>
      </c>
      <c r="NP85" s="195">
        <v>10</v>
      </c>
      <c r="NQ85" s="195">
        <v>21.5</v>
      </c>
      <c r="NR85" s="195"/>
      <c r="NS85" s="195">
        <v>8</v>
      </c>
      <c r="NT85" s="195">
        <v>15</v>
      </c>
      <c r="NU85" s="195">
        <v>10</v>
      </c>
      <c r="NV85" s="195">
        <v>9.4</v>
      </c>
      <c r="NW85" s="195">
        <v>42.4</v>
      </c>
      <c r="NX85" s="195">
        <v>114.6</v>
      </c>
      <c r="NY85" s="195">
        <v>14</v>
      </c>
      <c r="NZ85" s="195">
        <v>2.5</v>
      </c>
      <c r="OA85" s="195">
        <v>12.7</v>
      </c>
      <c r="OB85" s="195">
        <v>29.2</v>
      </c>
      <c r="OC85" s="195">
        <v>9.5</v>
      </c>
      <c r="OD85" s="195">
        <v>4.5</v>
      </c>
      <c r="OE85" s="195">
        <v>1</v>
      </c>
      <c r="OF85" s="195">
        <v>0.6</v>
      </c>
      <c r="OG85" s="195">
        <v>11</v>
      </c>
      <c r="OH85" s="195">
        <v>26.6</v>
      </c>
      <c r="OI85" s="195">
        <v>10</v>
      </c>
      <c r="OJ85" s="195">
        <v>24</v>
      </c>
      <c r="OK85" s="195">
        <v>55</v>
      </c>
      <c r="OL85" s="195">
        <v>55.3</v>
      </c>
      <c r="OM85" s="195">
        <v>76</v>
      </c>
      <c r="ON85" s="195">
        <v>220.3</v>
      </c>
      <c r="OO85" s="195">
        <v>41</v>
      </c>
      <c r="OP85" s="195">
        <v>38</v>
      </c>
      <c r="OQ85" s="195">
        <v>40</v>
      </c>
      <c r="OR85" s="195">
        <v>14</v>
      </c>
      <c r="OS85" s="195">
        <v>12</v>
      </c>
      <c r="OT85" s="195">
        <v>145</v>
      </c>
      <c r="OU85" s="195">
        <v>33</v>
      </c>
      <c r="OV85" s="195">
        <v>8</v>
      </c>
      <c r="OW85" s="195">
        <v>15</v>
      </c>
      <c r="OX85" s="195">
        <v>27</v>
      </c>
      <c r="OY85" s="195">
        <v>13</v>
      </c>
      <c r="OZ85" s="195">
        <v>96</v>
      </c>
      <c r="PA85" s="195">
        <v>517.1</v>
      </c>
      <c r="PB85" s="195">
        <v>26</v>
      </c>
      <c r="PC85" s="195">
        <v>9</v>
      </c>
      <c r="PD85" s="195">
        <v>20</v>
      </c>
      <c r="PE85" s="195">
        <v>20</v>
      </c>
      <c r="PF85" s="195">
        <v>31.5</v>
      </c>
      <c r="PG85" s="195">
        <v>106.5</v>
      </c>
      <c r="PH85" s="195">
        <v>23</v>
      </c>
      <c r="PI85" s="195">
        <v>6</v>
      </c>
      <c r="PJ85" s="195">
        <v>14</v>
      </c>
      <c r="PK85" s="195">
        <v>5</v>
      </c>
      <c r="PL85" s="195">
        <v>48</v>
      </c>
      <c r="PM85" s="195">
        <v>6</v>
      </c>
      <c r="PN85" s="195"/>
      <c r="PO85" s="195">
        <v>8</v>
      </c>
      <c r="PP85" s="195">
        <v>16</v>
      </c>
      <c r="PQ85" s="195">
        <v>3.5</v>
      </c>
      <c r="PR85" s="195">
        <v>33.5</v>
      </c>
      <c r="PS85" s="195">
        <v>5</v>
      </c>
      <c r="PT85" s="195">
        <v>0.3</v>
      </c>
      <c r="PU85" s="195"/>
      <c r="PV85" s="195">
        <v>17</v>
      </c>
      <c r="PW85" s="195">
        <v>5</v>
      </c>
      <c r="PX85" s="195">
        <v>27.3</v>
      </c>
      <c r="PY85" s="195">
        <v>215.3</v>
      </c>
      <c r="PZ85" s="195">
        <v>3.5</v>
      </c>
      <c r="QA85" s="195">
        <v>8</v>
      </c>
      <c r="QB85" s="195">
        <v>0.5</v>
      </c>
      <c r="QC85" s="195">
        <v>4</v>
      </c>
      <c r="QD85" s="195">
        <v>16</v>
      </c>
      <c r="QE85" s="195">
        <v>3</v>
      </c>
      <c r="QF85" s="195">
        <v>5.5</v>
      </c>
      <c r="QG85" s="195">
        <v>1</v>
      </c>
      <c r="QH85" s="195">
        <v>1.9</v>
      </c>
      <c r="QI85" s="195"/>
      <c r="QJ85" s="195">
        <v>11.4</v>
      </c>
      <c r="QK85" s="195">
        <v>5</v>
      </c>
      <c r="QL85" s="195">
        <v>2</v>
      </c>
      <c r="QM85" s="195">
        <v>2</v>
      </c>
      <c r="QN85" s="195">
        <v>1</v>
      </c>
      <c r="QO85" s="195">
        <v>2</v>
      </c>
      <c r="QP85" s="195">
        <v>12</v>
      </c>
      <c r="QQ85" s="195">
        <v>2</v>
      </c>
      <c r="QR85" s="195">
        <v>2.5</v>
      </c>
      <c r="QS85" s="195">
        <v>5</v>
      </c>
      <c r="QT85" s="195">
        <v>0.3</v>
      </c>
      <c r="QU85" s="195">
        <v>6</v>
      </c>
      <c r="QV85" s="195">
        <v>15.8</v>
      </c>
      <c r="QW85" s="195"/>
      <c r="QX85" s="195">
        <v>13</v>
      </c>
      <c r="QY85" s="195">
        <v>3</v>
      </c>
      <c r="QZ85" s="195">
        <v>16</v>
      </c>
      <c r="RA85" s="195">
        <v>71.2</v>
      </c>
      <c r="RB85" s="195">
        <v>6</v>
      </c>
      <c r="RC85" s="195"/>
      <c r="RD85" s="195">
        <v>6</v>
      </c>
      <c r="RE85" s="195"/>
      <c r="RF85" s="195">
        <v>1.4</v>
      </c>
      <c r="RG85" s="195"/>
      <c r="RH85" s="195"/>
      <c r="RI85" s="195">
        <v>2</v>
      </c>
      <c r="RJ85" s="195">
        <v>3.4</v>
      </c>
      <c r="RK85" s="195"/>
      <c r="RL85" s="195">
        <v>1</v>
      </c>
      <c r="RM85" s="195">
        <v>8.2034140000000005E-2</v>
      </c>
      <c r="RN85" s="195">
        <v>5</v>
      </c>
      <c r="RO85" s="195">
        <v>6.0820341400000002</v>
      </c>
      <c r="RP85" s="195">
        <v>0.5</v>
      </c>
      <c r="RQ85" s="195"/>
      <c r="RR85" s="195"/>
      <c r="RS85" s="195">
        <v>1.2</v>
      </c>
      <c r="RT85" s="195">
        <v>1.7</v>
      </c>
      <c r="RU85" s="195"/>
      <c r="RV85" s="195">
        <v>8</v>
      </c>
      <c r="RW85" s="195"/>
      <c r="RX85" s="195">
        <v>0.3</v>
      </c>
      <c r="RY85" s="195">
        <v>5.25</v>
      </c>
      <c r="RZ85" s="195">
        <v>13.55</v>
      </c>
      <c r="SA85" s="195">
        <v>30.732034139999996</v>
      </c>
      <c r="SB85" s="195">
        <v>1</v>
      </c>
      <c r="SC85" s="195"/>
      <c r="SD85" s="195">
        <v>13</v>
      </c>
      <c r="SE85" s="195">
        <v>6</v>
      </c>
      <c r="SF85" s="195"/>
      <c r="SG85" s="195">
        <v>20</v>
      </c>
      <c r="SH85" s="195"/>
      <c r="SI85" s="195">
        <v>0.5</v>
      </c>
      <c r="SJ85" s="195">
        <v>1</v>
      </c>
      <c r="SK85" s="195"/>
      <c r="SL85" s="195"/>
      <c r="SM85" s="195">
        <v>1.5</v>
      </c>
      <c r="SN85" s="195"/>
      <c r="SO85" s="195">
        <v>0.3</v>
      </c>
      <c r="SP85" s="195"/>
      <c r="SQ85" s="195">
        <v>6</v>
      </c>
      <c r="SR85" s="196">
        <v>6.3</v>
      </c>
      <c r="SS85" s="195"/>
      <c r="ST85" s="195"/>
      <c r="SU85" s="195">
        <v>2.5</v>
      </c>
      <c r="SV85" s="195"/>
      <c r="SW85" s="195"/>
      <c r="SX85" s="195">
        <v>2.5</v>
      </c>
      <c r="SY85" s="195">
        <v>5</v>
      </c>
      <c r="SZ85" s="195">
        <v>5</v>
      </c>
      <c r="TA85" s="195">
        <v>35.299999999999997</v>
      </c>
      <c r="TB85" s="195">
        <v>0.5</v>
      </c>
      <c r="TC85" s="195">
        <v>3</v>
      </c>
      <c r="TD85" s="195"/>
      <c r="TE85" s="195">
        <v>5</v>
      </c>
      <c r="TF85" s="195">
        <v>8.5</v>
      </c>
      <c r="TG85" s="195"/>
      <c r="TH85" s="195"/>
      <c r="TI85" s="195"/>
      <c r="TJ85" s="195"/>
      <c r="TK85" s="195">
        <f t="shared" si="269"/>
        <v>0</v>
      </c>
      <c r="TL85" s="202"/>
      <c r="TM85" s="202"/>
      <c r="TN85" s="202"/>
      <c r="TO85" s="202">
        <v>4.6809599999999996E-3</v>
      </c>
      <c r="TP85" s="202"/>
      <c r="TQ85" s="202">
        <v>4.6809599999999996E-3</v>
      </c>
      <c r="TR85" s="202"/>
      <c r="TS85" s="202"/>
      <c r="TT85" s="202"/>
      <c r="TU85" s="202"/>
      <c r="TV85" s="202"/>
      <c r="TW85" s="202"/>
      <c r="TX85" s="202">
        <v>10</v>
      </c>
      <c r="TY85" s="202">
        <v>5</v>
      </c>
      <c r="TZ85" s="202">
        <v>0.2</v>
      </c>
      <c r="UA85" s="202">
        <v>5</v>
      </c>
      <c r="UB85" s="202">
        <v>20.2</v>
      </c>
      <c r="UC85" s="195">
        <v>28.704680960000001</v>
      </c>
      <c r="UD85" s="195"/>
      <c r="UE85" s="195"/>
      <c r="UF85" s="195"/>
      <c r="UG85" s="195">
        <v>10.4</v>
      </c>
      <c r="UH85" s="195"/>
      <c r="UI85" s="195"/>
      <c r="UJ85" s="195">
        <v>3</v>
      </c>
      <c r="UK85" s="195">
        <v>13.4</v>
      </c>
      <c r="UL85" s="195">
        <v>3</v>
      </c>
      <c r="UM85" s="195"/>
      <c r="UN85" s="195"/>
      <c r="UO85" s="195"/>
      <c r="UP85" s="195"/>
      <c r="UQ85" s="195">
        <v>3</v>
      </c>
      <c r="UR85" s="195"/>
      <c r="US85" s="195">
        <v>13.15</v>
      </c>
      <c r="UT85" s="195"/>
      <c r="UU85" s="195"/>
      <c r="UV85" s="195">
        <v>3</v>
      </c>
      <c r="UW85" s="195">
        <f t="shared" si="287"/>
        <v>16.149999999999999</v>
      </c>
      <c r="UX85" s="195">
        <v>0.5</v>
      </c>
      <c r="UY85" s="195"/>
      <c r="UZ85" s="195">
        <v>18</v>
      </c>
      <c r="VA85" s="195">
        <v>10</v>
      </c>
      <c r="VB85" s="195">
        <v>14</v>
      </c>
      <c r="VC85" s="195">
        <v>42.5</v>
      </c>
      <c r="VD85" s="195">
        <v>75.05</v>
      </c>
      <c r="VE85" s="195">
        <v>0.15</v>
      </c>
      <c r="VF85" s="195">
        <v>5</v>
      </c>
      <c r="VG85" s="195">
        <v>11</v>
      </c>
      <c r="VH85" s="195">
        <v>3</v>
      </c>
      <c r="VI85" s="195"/>
      <c r="VJ85" s="195">
        <v>19.149999999999999</v>
      </c>
      <c r="VK85" s="195"/>
      <c r="VL85" s="195">
        <v>2.5</v>
      </c>
      <c r="VM85" s="195"/>
      <c r="VN85" s="195">
        <v>7</v>
      </c>
      <c r="VO85" s="195">
        <v>3</v>
      </c>
      <c r="VP85" s="195">
        <v>12.5</v>
      </c>
      <c r="VQ85" s="195">
        <v>8</v>
      </c>
      <c r="VR85" s="195">
        <v>0.5</v>
      </c>
      <c r="VS85" s="195"/>
      <c r="VT85" s="195">
        <v>1</v>
      </c>
      <c r="VU85" s="195">
        <v>0.15</v>
      </c>
      <c r="VV85" s="195">
        <v>9.65</v>
      </c>
      <c r="VW85" s="195">
        <v>0.5</v>
      </c>
      <c r="VX85" s="195"/>
      <c r="VY85" s="195"/>
      <c r="VZ85" s="195"/>
      <c r="WA85" s="195">
        <v>8.0095643800000005</v>
      </c>
      <c r="WB85" s="195">
        <v>8.5095643800000005</v>
      </c>
      <c r="WC85" s="195">
        <v>13.515499999999999</v>
      </c>
      <c r="WD85" s="195">
        <v>16</v>
      </c>
      <c r="WE85" s="195">
        <v>29.515499999999999</v>
      </c>
      <c r="WF85" s="195">
        <v>79.325064380000001</v>
      </c>
      <c r="WG85" s="195">
        <v>1.5</v>
      </c>
      <c r="WH85" s="195">
        <v>2</v>
      </c>
      <c r="WI85" s="195">
        <v>3.5</v>
      </c>
      <c r="WJ85" s="195">
        <v>4</v>
      </c>
      <c r="WK85" s="195">
        <v>10</v>
      </c>
      <c r="WL85" s="195">
        <v>6</v>
      </c>
      <c r="WM85" s="195">
        <v>0.7</v>
      </c>
      <c r="WN85" s="195">
        <v>3</v>
      </c>
      <c r="WO85" s="195">
        <v>23.7</v>
      </c>
      <c r="WP85" s="195">
        <v>3</v>
      </c>
      <c r="WQ85" s="195">
        <v>10</v>
      </c>
      <c r="WR85" s="195"/>
      <c r="WS85" s="195">
        <v>4</v>
      </c>
      <c r="WT85" s="195">
        <v>6</v>
      </c>
      <c r="WU85" s="195">
        <v>23</v>
      </c>
      <c r="WV85" s="195">
        <v>2</v>
      </c>
      <c r="WW85" s="195">
        <v>17</v>
      </c>
      <c r="WX85" s="195">
        <v>3.9874E-2</v>
      </c>
      <c r="WY85" s="195"/>
      <c r="WZ85" s="195">
        <v>16</v>
      </c>
      <c r="XA85" s="195">
        <v>35.039873999999998</v>
      </c>
      <c r="XB85" s="195">
        <v>10</v>
      </c>
      <c r="XC85" s="195">
        <v>13</v>
      </c>
      <c r="XD85" s="195">
        <v>17.149999999999999</v>
      </c>
      <c r="XE85" s="195">
        <v>18</v>
      </c>
      <c r="XF85" s="195">
        <v>58.15</v>
      </c>
      <c r="XG85" s="195">
        <v>143.38987399999999</v>
      </c>
      <c r="XH85" s="195">
        <v>25</v>
      </c>
      <c r="XI85" s="195">
        <v>25</v>
      </c>
      <c r="XJ85" s="195">
        <v>30.5</v>
      </c>
      <c r="XK85" s="195">
        <v>7</v>
      </c>
      <c r="XL85" s="195">
        <v>1.5</v>
      </c>
      <c r="XM85" s="195">
        <v>10</v>
      </c>
      <c r="XN85" s="195">
        <v>26.4</v>
      </c>
      <c r="XO85" s="195">
        <v>75.400000000000006</v>
      </c>
      <c r="XP85" s="195">
        <v>3.1</v>
      </c>
      <c r="XQ85" s="195">
        <v>13.5</v>
      </c>
      <c r="XR85" s="195">
        <v>6</v>
      </c>
      <c r="XS85" s="195">
        <v>3</v>
      </c>
      <c r="XT85" s="195">
        <v>8</v>
      </c>
      <c r="XU85" s="195">
        <v>33.6</v>
      </c>
      <c r="XV85" s="195">
        <v>17</v>
      </c>
      <c r="XW85" s="195">
        <v>3</v>
      </c>
      <c r="XX85" s="195">
        <v>37.700000000000003</v>
      </c>
      <c r="XY85" s="195"/>
      <c r="XZ85" s="195">
        <v>21</v>
      </c>
      <c r="YA85" s="195">
        <f t="shared" si="288"/>
        <v>78.7</v>
      </c>
      <c r="YB85" s="195"/>
      <c r="YC85" s="195">
        <v>4.2368809999999903E-2</v>
      </c>
      <c r="YD85" s="195">
        <v>31.5</v>
      </c>
      <c r="YE85" s="195">
        <v>15</v>
      </c>
      <c r="YF85" s="195">
        <f t="shared" si="289"/>
        <v>46.542368809999999</v>
      </c>
      <c r="YG85" s="195">
        <f t="shared" si="290"/>
        <v>259.24236881000002</v>
      </c>
      <c r="YH85" s="202">
        <f t="shared" si="291"/>
        <v>1762.4110204899998</v>
      </c>
      <c r="YI85" s="202">
        <v>41</v>
      </c>
      <c r="YJ85" s="202">
        <v>5</v>
      </c>
      <c r="YK85" s="202">
        <v>0.3</v>
      </c>
      <c r="YL85" s="202">
        <v>2</v>
      </c>
      <c r="YM85" s="202">
        <f t="shared" si="292"/>
        <v>48.3</v>
      </c>
      <c r="YN85" s="202">
        <v>0.5</v>
      </c>
      <c r="YO85" s="202">
        <v>4</v>
      </c>
      <c r="YP85" s="202">
        <v>4</v>
      </c>
      <c r="YQ85" s="202">
        <v>2</v>
      </c>
      <c r="YR85" s="202">
        <v>2</v>
      </c>
      <c r="YS85" s="202">
        <v>12.5</v>
      </c>
      <c r="YT85" s="202"/>
      <c r="YU85" s="202">
        <v>2.4</v>
      </c>
      <c r="YV85" s="202">
        <v>5.1277427899999992</v>
      </c>
      <c r="YW85" s="202"/>
      <c r="YX85" s="202">
        <v>6</v>
      </c>
      <c r="YY85" s="202">
        <v>13.52774279</v>
      </c>
      <c r="YZ85" s="202">
        <v>5</v>
      </c>
      <c r="ZA85" s="202"/>
      <c r="ZB85" s="202">
        <v>3.4</v>
      </c>
      <c r="ZC85" s="202">
        <v>12.15</v>
      </c>
      <c r="ZD85" s="202">
        <v>20.55</v>
      </c>
      <c r="ZE85" s="202">
        <v>10</v>
      </c>
      <c r="ZF85" s="202">
        <v>2.5</v>
      </c>
      <c r="ZG85" s="202">
        <v>6.5</v>
      </c>
      <c r="ZH85" s="202">
        <v>19</v>
      </c>
      <c r="ZI85" s="202">
        <v>113.87774279</v>
      </c>
      <c r="ZJ85" s="202">
        <v>8</v>
      </c>
      <c r="ZK85" s="202">
        <v>23.9</v>
      </c>
      <c r="ZL85" s="202">
        <v>31.9</v>
      </c>
      <c r="ZM85" s="202"/>
      <c r="ZN85" s="202">
        <v>10</v>
      </c>
      <c r="ZO85" s="202">
        <v>10</v>
      </c>
      <c r="ZP85" s="202">
        <v>10.5</v>
      </c>
      <c r="ZQ85" s="202">
        <v>13.020357599999999</v>
      </c>
      <c r="ZR85" s="202">
        <v>43.520357599999997</v>
      </c>
      <c r="ZS85" s="202">
        <v>5</v>
      </c>
      <c r="ZT85" s="202">
        <v>2</v>
      </c>
      <c r="ZU85" s="202">
        <v>2.4</v>
      </c>
      <c r="ZV85" s="202">
        <v>9.4</v>
      </c>
      <c r="ZW85" s="202"/>
      <c r="ZX85" s="202">
        <v>2</v>
      </c>
      <c r="ZY85" s="202">
        <v>6</v>
      </c>
      <c r="ZZ85" s="202">
        <v>15</v>
      </c>
      <c r="AAA85" s="202">
        <v>5.5</v>
      </c>
      <c r="AAB85" s="202">
        <v>28.5</v>
      </c>
      <c r="AAC85" s="202"/>
      <c r="AAD85" s="202">
        <v>2.2000000000000002</v>
      </c>
      <c r="AAE85" s="202">
        <v>0.3</v>
      </c>
      <c r="AAF85" s="202">
        <v>2.5</v>
      </c>
      <c r="AAG85" s="202">
        <v>115.82035760000001</v>
      </c>
      <c r="AAH85" s="202">
        <v>12.5</v>
      </c>
      <c r="AAI85" s="202">
        <v>5</v>
      </c>
      <c r="AAJ85" s="202">
        <v>17.5</v>
      </c>
      <c r="AAK85" s="202">
        <v>0.5</v>
      </c>
      <c r="AAL85" s="202">
        <v>4</v>
      </c>
      <c r="AAM85" s="202">
        <v>15</v>
      </c>
      <c r="AAN85" s="202">
        <v>2</v>
      </c>
      <c r="AAO85" s="202"/>
      <c r="AAP85" s="202">
        <v>21.5</v>
      </c>
      <c r="AAQ85" s="202"/>
      <c r="AAR85" s="202">
        <v>23</v>
      </c>
      <c r="AAS85" s="202">
        <v>3.5</v>
      </c>
      <c r="AAT85" s="202">
        <v>1</v>
      </c>
      <c r="AAU85" s="202"/>
      <c r="AAV85" s="202">
        <v>27.5</v>
      </c>
      <c r="AAW85" s="202">
        <v>5.5</v>
      </c>
      <c r="AAX85" s="202"/>
      <c r="AAY85" s="202">
        <v>1.3</v>
      </c>
      <c r="AAZ85" s="202"/>
      <c r="ABA85" s="202">
        <v>5</v>
      </c>
      <c r="ABB85" s="202">
        <v>11.8</v>
      </c>
      <c r="ABC85" s="202">
        <v>10</v>
      </c>
      <c r="ABD85" s="202">
        <v>16.264495449999998</v>
      </c>
      <c r="ABE85" s="202"/>
      <c r="ABF85" s="202">
        <v>3</v>
      </c>
      <c r="ABG85" s="202">
        <v>29.264495449999998</v>
      </c>
      <c r="ABH85" s="202">
        <f t="shared" si="293"/>
        <v>198.69810039000001</v>
      </c>
      <c r="ABI85" s="202">
        <v>107.56449545</v>
      </c>
      <c r="ABJ85" s="202">
        <v>11.3</v>
      </c>
      <c r="ABK85" s="202">
        <v>33.4</v>
      </c>
      <c r="ABL85" s="202">
        <v>17</v>
      </c>
      <c r="ABM85" s="202"/>
      <c r="ABN85" s="202"/>
      <c r="ABO85" s="202">
        <v>61.7</v>
      </c>
      <c r="ABP85" s="202">
        <v>0.4</v>
      </c>
      <c r="ABQ85" s="202"/>
      <c r="ABR85" s="202">
        <v>1.5</v>
      </c>
      <c r="ABS85" s="202">
        <v>0.4</v>
      </c>
      <c r="ABT85" s="202"/>
      <c r="ABU85" s="202">
        <v>2.2999999999999998</v>
      </c>
      <c r="ABV85" s="202"/>
      <c r="ABW85" s="202"/>
      <c r="ABX85" s="202">
        <v>3</v>
      </c>
      <c r="ABY85" s="202"/>
      <c r="ABZ85" s="202"/>
      <c r="ACA85" s="202">
        <v>3</v>
      </c>
      <c r="ACB85" s="202">
        <v>4</v>
      </c>
      <c r="ACC85" s="202">
        <v>8</v>
      </c>
      <c r="ACD85" s="202"/>
      <c r="ACE85" s="202">
        <v>5</v>
      </c>
      <c r="ACF85" s="202">
        <v>2.5</v>
      </c>
      <c r="ACG85" s="202">
        <v>19.5</v>
      </c>
      <c r="ACH85" s="202"/>
      <c r="ACI85" s="202"/>
      <c r="ACJ85" s="202">
        <v>86.5</v>
      </c>
      <c r="ACK85" s="202">
        <v>2</v>
      </c>
      <c r="ACL85" s="202"/>
      <c r="ACM85" s="202"/>
      <c r="ACN85" s="202">
        <v>2</v>
      </c>
      <c r="ACO85" s="202"/>
      <c r="ACP85" s="202"/>
      <c r="ACQ85" s="202">
        <v>0.7</v>
      </c>
      <c r="ACR85" s="202"/>
      <c r="ACS85" s="202"/>
      <c r="ACT85" s="202">
        <v>0.7</v>
      </c>
      <c r="ACU85" s="202"/>
      <c r="ACV85" s="202">
        <v>1.2</v>
      </c>
      <c r="ACW85" s="202"/>
      <c r="ACX85" s="202"/>
      <c r="ACY85" s="202"/>
      <c r="ACZ85" s="202">
        <v>1.2</v>
      </c>
      <c r="ADA85" s="202"/>
      <c r="ADB85" s="202"/>
      <c r="ADC85" s="202"/>
      <c r="ADD85" s="202">
        <v>5</v>
      </c>
      <c r="ADE85" s="202"/>
      <c r="ADF85" s="202">
        <v>5</v>
      </c>
      <c r="ADG85" s="202"/>
      <c r="ADH85" s="202">
        <v>3</v>
      </c>
      <c r="ADI85" s="202">
        <v>0.5</v>
      </c>
      <c r="ADJ85" s="202">
        <v>3.5</v>
      </c>
      <c r="ADK85" s="202">
        <v>12.399999999999999</v>
      </c>
      <c r="ADL85" s="202">
        <v>7</v>
      </c>
      <c r="ADM85" s="202">
        <v>7</v>
      </c>
      <c r="ADN85" s="202">
        <v>1.4</v>
      </c>
      <c r="ADO85" s="202"/>
      <c r="ADP85" s="202">
        <v>5</v>
      </c>
      <c r="ADQ85" s="202"/>
      <c r="ADR85" s="202"/>
      <c r="ADS85" s="202">
        <v>6.4</v>
      </c>
      <c r="ADT85" s="202"/>
      <c r="ADU85" s="202"/>
      <c r="ADV85" s="202">
        <v>9</v>
      </c>
      <c r="ADW85" s="202"/>
      <c r="ADX85" s="202">
        <v>0.5</v>
      </c>
      <c r="ADY85" s="202">
        <v>9.5</v>
      </c>
      <c r="ADZ85" s="202">
        <v>8.4044535700000012</v>
      </c>
      <c r="AEA85" s="202">
        <v>7</v>
      </c>
      <c r="AEB85" s="202">
        <v>5</v>
      </c>
      <c r="AEC85" s="202">
        <v>5</v>
      </c>
      <c r="AED85" s="202">
        <v>25.404453570000001</v>
      </c>
      <c r="AEE85" s="202">
        <v>2</v>
      </c>
      <c r="AEF85" s="202">
        <v>5.15</v>
      </c>
      <c r="AEG85" s="202">
        <v>9.5</v>
      </c>
      <c r="AEH85" s="202">
        <v>4.5999999999999996</v>
      </c>
      <c r="AEI85" s="202">
        <v>22</v>
      </c>
      <c r="AEJ85" s="202">
        <v>43.25</v>
      </c>
      <c r="AEK85" s="202">
        <v>91.554453570000007</v>
      </c>
      <c r="AEL85" s="202">
        <v>14.30051778</v>
      </c>
      <c r="AEM85" s="202">
        <v>8</v>
      </c>
      <c r="AEN85" s="202"/>
      <c r="AEO85" s="202"/>
      <c r="AEP85" s="202">
        <v>5</v>
      </c>
      <c r="AEQ85" s="202">
        <v>27.30051778</v>
      </c>
      <c r="AER85" s="202">
        <v>5.4</v>
      </c>
      <c r="AES85" s="202"/>
      <c r="AET85" s="202">
        <v>5</v>
      </c>
      <c r="AEU85" s="202">
        <v>2</v>
      </c>
      <c r="AEV85" s="202"/>
      <c r="AEW85" s="202">
        <v>12.4</v>
      </c>
      <c r="AEX85" s="202"/>
      <c r="AEY85" s="202">
        <v>2</v>
      </c>
      <c r="AEZ85" s="202">
        <v>7.3</v>
      </c>
      <c r="AFA85" s="202">
        <v>0.15</v>
      </c>
      <c r="AFB85" s="202">
        <v>9.4500000000000011</v>
      </c>
      <c r="AFC85" s="202">
        <v>5</v>
      </c>
      <c r="AFD85" s="202">
        <v>6</v>
      </c>
      <c r="AFE85" s="202">
        <v>25</v>
      </c>
      <c r="AFF85" s="202">
        <v>4</v>
      </c>
      <c r="AFG85" s="202">
        <v>25</v>
      </c>
      <c r="AFH85" s="202">
        <v>65</v>
      </c>
      <c r="AFI85" s="202"/>
      <c r="AFJ85" s="202">
        <v>10</v>
      </c>
      <c r="AFK85" s="202">
        <v>10</v>
      </c>
      <c r="AFL85" s="202">
        <v>124.15051778</v>
      </c>
      <c r="AFM85" s="202">
        <v>5.1046086499999994</v>
      </c>
      <c r="AFN85" s="202">
        <v>3</v>
      </c>
      <c r="AFO85" s="202"/>
      <c r="AFP85" s="202">
        <v>8.1046086499999994</v>
      </c>
      <c r="AFQ85" s="202"/>
      <c r="AFR85" s="202"/>
      <c r="AFS85" s="202"/>
      <c r="AFT85" s="202"/>
      <c r="AFU85" s="202"/>
      <c r="AFV85" s="202"/>
      <c r="AFW85" s="202">
        <v>2</v>
      </c>
      <c r="AFX85" s="202">
        <v>2</v>
      </c>
      <c r="AFY85" s="202">
        <v>17</v>
      </c>
      <c r="AFZ85" s="202">
        <v>10.3</v>
      </c>
      <c r="AGA85" s="202">
        <v>31.3</v>
      </c>
      <c r="AGB85" s="202">
        <v>9</v>
      </c>
      <c r="AGC85" s="202">
        <v>2.15</v>
      </c>
      <c r="AGD85" s="202">
        <v>1</v>
      </c>
      <c r="AGE85" s="202">
        <v>15</v>
      </c>
      <c r="AGF85" s="202">
        <v>20</v>
      </c>
      <c r="AGG85" s="202">
        <v>47.15</v>
      </c>
      <c r="AGH85" s="202">
        <v>3.5</v>
      </c>
      <c r="AGI85" s="202">
        <v>11</v>
      </c>
      <c r="AGJ85" s="202">
        <v>1</v>
      </c>
      <c r="AGK85" s="202">
        <v>2.4</v>
      </c>
      <c r="AGL85" s="202">
        <v>1.5</v>
      </c>
      <c r="AGM85" s="202">
        <v>19.399999999999999</v>
      </c>
      <c r="AGN85" s="202">
        <v>105.95460865000001</v>
      </c>
      <c r="AGO85" s="202"/>
      <c r="AGP85" s="202">
        <v>19</v>
      </c>
      <c r="AGQ85" s="202">
        <v>1</v>
      </c>
      <c r="AGR85" s="202">
        <v>1.4</v>
      </c>
      <c r="AGS85" s="202"/>
      <c r="AGT85" s="202">
        <v>21.4</v>
      </c>
      <c r="AGU85" s="202"/>
      <c r="AGV85" s="202"/>
      <c r="AGW85" s="202">
        <v>0.5</v>
      </c>
      <c r="AGX85" s="202"/>
      <c r="AGY85" s="202">
        <v>2</v>
      </c>
      <c r="AGZ85" s="202">
        <v>2.5</v>
      </c>
      <c r="AHA85" s="202">
        <v>5</v>
      </c>
      <c r="AHB85" s="202">
        <v>10</v>
      </c>
      <c r="AHC85" s="202">
        <v>16.5</v>
      </c>
      <c r="AHD85" s="202">
        <v>2</v>
      </c>
      <c r="AHE85" s="202">
        <v>25</v>
      </c>
      <c r="AHF85" s="202">
        <v>58.5</v>
      </c>
      <c r="AHG85" s="202">
        <v>8</v>
      </c>
      <c r="AHH85" s="202">
        <v>10</v>
      </c>
      <c r="AHI85" s="202">
        <v>3</v>
      </c>
      <c r="AHJ85" s="202">
        <v>6</v>
      </c>
      <c r="AHK85" s="202">
        <v>5</v>
      </c>
      <c r="AHL85" s="202">
        <v>32</v>
      </c>
      <c r="AHM85" s="202">
        <v>114.4</v>
      </c>
      <c r="AHN85" s="202">
        <v>16</v>
      </c>
      <c r="AHO85" s="202">
        <v>10.4</v>
      </c>
      <c r="AHP85" s="202">
        <v>5</v>
      </c>
      <c r="AHQ85" s="202"/>
      <c r="AHR85" s="202">
        <v>2</v>
      </c>
      <c r="AHS85" s="202">
        <v>33.4</v>
      </c>
      <c r="AHT85" s="202"/>
      <c r="AHU85" s="202"/>
      <c r="AHV85" s="202"/>
      <c r="AHW85" s="202"/>
      <c r="AHX85" s="202">
        <v>13</v>
      </c>
      <c r="AHY85" s="202">
        <v>13</v>
      </c>
      <c r="AHZ85" s="202">
        <v>15</v>
      </c>
      <c r="AIA85" s="202">
        <v>5</v>
      </c>
      <c r="AIB85" s="202"/>
      <c r="AIC85" s="202">
        <v>10</v>
      </c>
      <c r="AID85" s="202"/>
      <c r="AIE85" s="202">
        <v>30</v>
      </c>
      <c r="AIF85" s="202">
        <v>8</v>
      </c>
      <c r="AIG85" s="202"/>
      <c r="AIH85" s="202"/>
      <c r="AII85" s="202">
        <v>3</v>
      </c>
      <c r="AIJ85" s="202"/>
      <c r="AIK85" s="202">
        <v>11</v>
      </c>
      <c r="AIL85" s="202">
        <v>2</v>
      </c>
      <c r="AIM85" s="202"/>
      <c r="AIN85" s="202">
        <v>3</v>
      </c>
      <c r="AIO85" s="202">
        <v>5</v>
      </c>
      <c r="AIP85" s="202">
        <v>92.4</v>
      </c>
      <c r="AIQ85" s="202">
        <v>1</v>
      </c>
      <c r="AIR85" s="202">
        <v>1</v>
      </c>
      <c r="AIS85" s="202"/>
      <c r="AIT85" s="202">
        <v>1</v>
      </c>
      <c r="AIU85" s="202"/>
      <c r="AIV85" s="202">
        <v>1.1000000000000001</v>
      </c>
      <c r="AIW85" s="202">
        <v>2.2000000000000002</v>
      </c>
      <c r="AIX85" s="202">
        <v>4.3000000000000007</v>
      </c>
      <c r="AIY85" s="202"/>
      <c r="AIZ85" s="202">
        <v>2</v>
      </c>
      <c r="AJA85" s="202">
        <v>2</v>
      </c>
      <c r="AJB85" s="202"/>
      <c r="AJC85" s="202">
        <v>6</v>
      </c>
      <c r="AJD85" s="202">
        <v>10</v>
      </c>
      <c r="AJE85" s="202"/>
      <c r="AJF85" s="202"/>
      <c r="AJG85" s="202"/>
      <c r="AJH85" s="202"/>
      <c r="AJI85" s="202"/>
      <c r="AJJ85" s="202"/>
      <c r="AJK85" s="202"/>
      <c r="AJL85" s="202"/>
      <c r="AJM85" s="202">
        <v>5</v>
      </c>
      <c r="AJN85" s="202">
        <v>3</v>
      </c>
      <c r="AJO85" s="202">
        <v>3</v>
      </c>
      <c r="AJP85" s="202">
        <v>11</v>
      </c>
      <c r="AJQ85" s="202">
        <v>26.3</v>
      </c>
      <c r="AJR85" s="202">
        <v>10</v>
      </c>
      <c r="AJS85" s="202"/>
      <c r="AJT85" s="202">
        <v>2</v>
      </c>
      <c r="AJU85" s="202"/>
      <c r="AJV85" s="202"/>
      <c r="AJW85" s="202">
        <v>12</v>
      </c>
      <c r="AJX85" s="202"/>
      <c r="AJY85" s="202"/>
      <c r="AJZ85" s="202"/>
      <c r="AKA85" s="202">
        <v>5</v>
      </c>
      <c r="AKB85" s="202"/>
      <c r="AKC85" s="202">
        <v>5</v>
      </c>
      <c r="AKD85" s="202">
        <v>3</v>
      </c>
      <c r="AKE85" s="202">
        <v>9</v>
      </c>
      <c r="AKF85" s="202">
        <v>2.4</v>
      </c>
      <c r="AKG85" s="202">
        <v>1</v>
      </c>
      <c r="AKH85" s="202">
        <v>12</v>
      </c>
      <c r="AKI85" s="202">
        <v>27.4</v>
      </c>
      <c r="AKJ85" s="202">
        <v>6</v>
      </c>
      <c r="AKK85" s="202"/>
      <c r="AKL85" s="202">
        <v>8</v>
      </c>
      <c r="AKM85" s="202">
        <v>15</v>
      </c>
      <c r="AKN85" s="202">
        <v>29</v>
      </c>
      <c r="AKO85" s="202">
        <v>11</v>
      </c>
      <c r="AKP85" s="202">
        <v>11</v>
      </c>
      <c r="AKQ85" s="202">
        <v>84.4</v>
      </c>
      <c r="AKR85" s="202">
        <v>1075.3221758399995</v>
      </c>
      <c r="AKS85" s="202">
        <v>20</v>
      </c>
      <c r="AKT85" s="202">
        <v>7</v>
      </c>
      <c r="AKU85" s="202"/>
      <c r="AKV85" s="202">
        <v>27</v>
      </c>
      <c r="AKW85" s="202">
        <v>4</v>
      </c>
      <c r="AKX85" s="202"/>
      <c r="AKY85" s="202">
        <v>11.301779849999999</v>
      </c>
      <c r="AKZ85" s="202">
        <v>5</v>
      </c>
      <c r="ALA85" s="202">
        <v>3</v>
      </c>
      <c r="ALB85" s="202">
        <v>23.301779849999999</v>
      </c>
      <c r="ALC85" s="202"/>
      <c r="ALD85" s="202">
        <v>18</v>
      </c>
      <c r="ALE85" s="202"/>
      <c r="ALF85" s="202">
        <v>8</v>
      </c>
      <c r="ALG85" s="202">
        <v>8</v>
      </c>
      <c r="ALH85" s="202">
        <v>34</v>
      </c>
      <c r="ALI85" s="202"/>
      <c r="ALJ85" s="202">
        <v>10</v>
      </c>
      <c r="ALK85" s="202">
        <v>9</v>
      </c>
      <c r="ALL85" s="202">
        <v>17</v>
      </c>
      <c r="ALM85" s="202">
        <v>36</v>
      </c>
      <c r="ALN85" s="202">
        <v>13</v>
      </c>
      <c r="ALO85" s="202">
        <v>19</v>
      </c>
      <c r="ALP85" s="202">
        <v>10</v>
      </c>
      <c r="ALQ85" s="202">
        <v>7</v>
      </c>
      <c r="ALR85" s="202">
        <v>49</v>
      </c>
      <c r="ALS85" s="202">
        <v>169.30177985</v>
      </c>
      <c r="ALT85" s="202">
        <v>17</v>
      </c>
      <c r="ALU85" s="202">
        <v>17</v>
      </c>
      <c r="ALV85" s="202">
        <v>3</v>
      </c>
      <c r="ALW85" s="202"/>
      <c r="ALX85" s="202"/>
      <c r="ALY85" s="202">
        <v>9</v>
      </c>
      <c r="ALZ85" s="202">
        <v>7</v>
      </c>
      <c r="AMA85" s="202">
        <v>19</v>
      </c>
      <c r="AMB85" s="202">
        <v>3</v>
      </c>
      <c r="AMC85" s="202">
        <v>2</v>
      </c>
      <c r="AMD85" s="202"/>
      <c r="AME85" s="202"/>
      <c r="AMF85" s="202"/>
      <c r="AMG85" s="202">
        <v>5</v>
      </c>
      <c r="AMH85" s="202"/>
      <c r="AMI85" s="202">
        <v>17</v>
      </c>
      <c r="AMJ85" s="202">
        <v>2</v>
      </c>
      <c r="AMK85" s="202">
        <v>2</v>
      </c>
      <c r="AML85" s="202">
        <v>2</v>
      </c>
      <c r="AMM85" s="202">
        <v>23</v>
      </c>
      <c r="AMN85" s="202"/>
      <c r="AMO85" s="202">
        <v>8.5</v>
      </c>
      <c r="AMP85" s="202">
        <v>0.7</v>
      </c>
      <c r="AMQ85" s="202">
        <v>4.0224419999999997E-2</v>
      </c>
      <c r="AMR85" s="202">
        <f t="shared" si="294"/>
        <v>9.2402244199999988</v>
      </c>
      <c r="AMS85" s="202">
        <f t="shared" si="295"/>
        <v>73.240224420000004</v>
      </c>
      <c r="AMT85" s="202">
        <v>20</v>
      </c>
      <c r="AMU85" s="202">
        <v>20</v>
      </c>
      <c r="AMV85" s="202"/>
      <c r="AMW85" s="202">
        <v>5</v>
      </c>
      <c r="AMX85" s="202">
        <v>3</v>
      </c>
      <c r="AMY85" s="202">
        <v>8</v>
      </c>
      <c r="AMZ85" s="202">
        <v>0.2</v>
      </c>
      <c r="ANA85" s="202"/>
      <c r="ANB85" s="202"/>
      <c r="ANC85" s="202"/>
      <c r="AND85" s="202">
        <v>35</v>
      </c>
      <c r="ANE85" s="202">
        <f t="shared" si="296"/>
        <v>35.200000000000003</v>
      </c>
      <c r="ANF85" s="202">
        <v>8</v>
      </c>
      <c r="ANG85" s="202">
        <v>5</v>
      </c>
      <c r="ANH85" s="202">
        <v>2</v>
      </c>
      <c r="ANI85" s="202"/>
      <c r="ANJ85" s="202"/>
      <c r="ANK85" s="202">
        <v>15</v>
      </c>
      <c r="ANL85" s="202">
        <v>23</v>
      </c>
      <c r="ANM85" s="202">
        <v>25.2</v>
      </c>
      <c r="ANN85" s="202">
        <v>10</v>
      </c>
      <c r="ANO85" s="202">
        <v>10</v>
      </c>
      <c r="ANP85" s="202">
        <v>14</v>
      </c>
      <c r="ANQ85" s="202">
        <v>82.2</v>
      </c>
      <c r="ANR85" s="202">
        <f t="shared" si="297"/>
        <v>160.4</v>
      </c>
      <c r="ANS85" s="202">
        <v>10</v>
      </c>
      <c r="ANT85" s="202">
        <v>10</v>
      </c>
      <c r="ANU85" s="202">
        <v>5</v>
      </c>
      <c r="ANV85" s="202"/>
      <c r="ANW85" s="202"/>
      <c r="ANX85" s="202">
        <v>25</v>
      </c>
      <c r="ANY85" s="202">
        <v>8.5</v>
      </c>
      <c r="ANZ85" s="202">
        <v>3</v>
      </c>
      <c r="AOA85" s="202"/>
      <c r="AOB85" s="202"/>
      <c r="AOC85" s="202"/>
      <c r="AOD85" s="202">
        <v>11.5</v>
      </c>
      <c r="AOE85" s="202"/>
      <c r="AOF85" s="202"/>
      <c r="AOG85" s="202"/>
      <c r="AOH85" s="202">
        <v>10</v>
      </c>
      <c r="AOI85" s="202">
        <v>10</v>
      </c>
      <c r="AOJ85" s="202"/>
      <c r="AOK85" s="202"/>
      <c r="AOL85" s="202"/>
      <c r="AOM85" s="202">
        <v>10</v>
      </c>
      <c r="AON85" s="202">
        <v>3</v>
      </c>
      <c r="AOO85" s="202">
        <v>13</v>
      </c>
      <c r="AOP85" s="202"/>
      <c r="AOQ85" s="202">
        <v>1</v>
      </c>
      <c r="AOR85" s="202">
        <v>1</v>
      </c>
      <c r="AOS85" s="202">
        <v>60.5</v>
      </c>
      <c r="AOT85" s="202"/>
      <c r="AOU85" s="202">
        <v>7</v>
      </c>
      <c r="AOV85" s="202">
        <v>7</v>
      </c>
      <c r="AOW85" s="202"/>
      <c r="AOX85" s="202"/>
      <c r="AOY85" s="202"/>
      <c r="AOZ85" s="202">
        <v>4</v>
      </c>
      <c r="APA85" s="202"/>
      <c r="APB85" s="202">
        <f t="shared" si="298"/>
        <v>4</v>
      </c>
      <c r="APC85" s="202">
        <v>2</v>
      </c>
      <c r="APD85" s="202"/>
      <c r="APE85" s="202"/>
      <c r="APF85" s="202">
        <v>3.9616900000000004E-2</v>
      </c>
      <c r="APG85" s="202"/>
      <c r="APH85" s="202">
        <v>2.0396169</v>
      </c>
      <c r="API85" s="202"/>
      <c r="APJ85" s="202">
        <v>5</v>
      </c>
      <c r="APK85" s="202"/>
      <c r="APL85" s="202"/>
      <c r="APM85" s="202">
        <v>10</v>
      </c>
      <c r="APN85" s="202">
        <v>15</v>
      </c>
      <c r="APO85" s="202"/>
      <c r="APP85" s="202"/>
      <c r="APQ85" s="202"/>
      <c r="APR85" s="202"/>
      <c r="APS85" s="202"/>
      <c r="APT85" s="202"/>
      <c r="APU85" s="202">
        <f t="shared" si="299"/>
        <v>28.039616899999999</v>
      </c>
      <c r="APV85" s="202">
        <v>13</v>
      </c>
      <c r="APW85" s="202">
        <v>4</v>
      </c>
      <c r="APX85" s="202">
        <v>3</v>
      </c>
      <c r="APY85" s="202">
        <v>5</v>
      </c>
      <c r="APZ85" s="202"/>
      <c r="AQA85" s="202">
        <v>25</v>
      </c>
      <c r="AQB85" s="202"/>
      <c r="AQC85" s="202">
        <v>3</v>
      </c>
      <c r="AQD85" s="202"/>
      <c r="AQE85" s="202"/>
      <c r="AQF85" s="202">
        <v>5</v>
      </c>
      <c r="AQG85" s="202">
        <v>8</v>
      </c>
      <c r="AQH85" s="202"/>
      <c r="AQI85" s="202">
        <v>3</v>
      </c>
      <c r="AQJ85" s="202">
        <v>3</v>
      </c>
      <c r="AQK85" s="202">
        <v>6</v>
      </c>
      <c r="AQL85" s="202"/>
      <c r="AQM85" s="202"/>
      <c r="AQN85" s="202">
        <v>4.8960600000000007E-3</v>
      </c>
      <c r="AQO85" s="202"/>
      <c r="AQP85" s="202"/>
      <c r="AQQ85" s="202">
        <v>4.8960600000000007E-3</v>
      </c>
      <c r="AQR85" s="202">
        <f t="shared" si="300"/>
        <v>39.00489606</v>
      </c>
      <c r="AQS85" s="202">
        <v>5</v>
      </c>
      <c r="AQT85" s="202"/>
      <c r="AQU85" s="202">
        <v>2.3071999999999999E-2</v>
      </c>
      <c r="AQV85" s="202"/>
      <c r="AQW85" s="202">
        <v>3.5</v>
      </c>
      <c r="AQX85" s="202">
        <v>8.5230719999999991</v>
      </c>
      <c r="AQY85" s="202">
        <v>2</v>
      </c>
      <c r="AQZ85" s="202"/>
      <c r="ARA85" s="202"/>
      <c r="ARB85" s="202"/>
      <c r="ARC85" s="202"/>
      <c r="ARD85" s="202">
        <v>2</v>
      </c>
      <c r="ARE85" s="202"/>
      <c r="ARF85" s="202"/>
      <c r="ARG85" s="202"/>
      <c r="ARH85" s="202"/>
      <c r="ARI85" s="202"/>
      <c r="ARJ85" s="202">
        <v>22</v>
      </c>
      <c r="ARK85" s="202"/>
      <c r="ARL85" s="202">
        <v>4</v>
      </c>
      <c r="ARM85" s="202"/>
      <c r="ARN85" s="202"/>
      <c r="ARO85" s="202">
        <v>26</v>
      </c>
      <c r="ARP85" s="202"/>
      <c r="ARQ85" s="202"/>
      <c r="ARR85" s="202"/>
      <c r="ARS85" s="202"/>
      <c r="ART85" s="202">
        <v>36.523071999999999</v>
      </c>
      <c r="ARU85" s="202"/>
      <c r="ARV85" s="202">
        <v>2</v>
      </c>
      <c r="ARW85" s="202">
        <v>2</v>
      </c>
      <c r="ARX85" s="202"/>
      <c r="ARY85" s="202">
        <v>7</v>
      </c>
      <c r="ARZ85" s="202"/>
      <c r="ASA85" s="202"/>
      <c r="ASB85" s="202">
        <v>7</v>
      </c>
      <c r="ASC85" s="202"/>
      <c r="ASD85" s="202"/>
      <c r="ASE85" s="202"/>
      <c r="ASF85" s="202"/>
      <c r="ASG85" s="202">
        <v>0.21</v>
      </c>
      <c r="ASH85" s="202">
        <v>0.21</v>
      </c>
      <c r="ASI85" s="202">
        <v>6.8022500000000001E-3</v>
      </c>
      <c r="ASJ85" s="202">
        <v>1.027429E-2</v>
      </c>
      <c r="ASK85" s="202"/>
      <c r="ASL85" s="202"/>
      <c r="ASM85" s="202">
        <v>0.12796686999999998</v>
      </c>
      <c r="ASN85" s="202">
        <v>0.14504340999999998</v>
      </c>
      <c r="ASO85" s="202"/>
      <c r="ASP85" s="202">
        <v>10</v>
      </c>
      <c r="ASQ85" s="202">
        <v>10</v>
      </c>
      <c r="ASR85" s="202"/>
      <c r="ASS85" s="202"/>
      <c r="AST85" s="202">
        <v>20</v>
      </c>
      <c r="ASU85" s="202">
        <v>29.355043410000004</v>
      </c>
      <c r="ASV85" s="202"/>
      <c r="ASW85" s="202"/>
      <c r="ASX85" s="202"/>
      <c r="ASY85" s="202">
        <v>15</v>
      </c>
      <c r="ASZ85" s="202"/>
      <c r="ATA85" s="202">
        <v>15</v>
      </c>
      <c r="ATB85" s="202"/>
      <c r="ATC85" s="202"/>
      <c r="ATD85" s="202"/>
      <c r="ATE85" s="202">
        <v>5</v>
      </c>
      <c r="ATF85" s="202"/>
      <c r="ATG85" s="202">
        <v>5</v>
      </c>
      <c r="ATH85" s="202"/>
      <c r="ATI85" s="202"/>
      <c r="ATJ85" s="202"/>
      <c r="ATK85" s="202"/>
      <c r="ATL85" s="202">
        <v>10.00375</v>
      </c>
      <c r="ATM85" s="202">
        <v>10.00375</v>
      </c>
      <c r="ATN85" s="202"/>
      <c r="ATO85" s="202"/>
      <c r="ATP85" s="202"/>
      <c r="ATQ85" s="202"/>
      <c r="ATR85" s="202">
        <v>20</v>
      </c>
      <c r="ATS85" s="202">
        <v>20</v>
      </c>
      <c r="ATT85" s="202">
        <v>6.8620186199999997</v>
      </c>
      <c r="ATU85" s="202">
        <v>6.8620186199999997</v>
      </c>
      <c r="ATV85" s="202">
        <v>56.865768619999997</v>
      </c>
      <c r="ATW85" s="202"/>
      <c r="ATX85" s="202">
        <v>15</v>
      </c>
      <c r="ATY85" s="202"/>
      <c r="ATZ85" s="202"/>
      <c r="AUA85" s="202">
        <v>15</v>
      </c>
      <c r="AUB85" s="202">
        <v>15</v>
      </c>
      <c r="AUC85" s="202"/>
      <c r="AUD85" s="202"/>
      <c r="AUE85" s="202">
        <v>8</v>
      </c>
      <c r="AUF85" s="202"/>
      <c r="AUG85" s="202">
        <v>23</v>
      </c>
      <c r="AUH85" s="202"/>
      <c r="AUI85" s="202">
        <v>3</v>
      </c>
      <c r="AUJ85" s="202"/>
      <c r="AUK85" s="202">
        <v>10</v>
      </c>
      <c r="AUL85" s="202">
        <v>16</v>
      </c>
      <c r="AUM85" s="202">
        <v>29</v>
      </c>
      <c r="AUN85" s="202"/>
      <c r="AUO85" s="202">
        <v>19.399999999999999</v>
      </c>
      <c r="AUP85" s="202">
        <v>56</v>
      </c>
      <c r="AUQ85" s="202">
        <v>7</v>
      </c>
      <c r="AUR85" s="202"/>
      <c r="AUS85" s="202">
        <v>82.4</v>
      </c>
      <c r="AUT85" s="202">
        <v>15</v>
      </c>
      <c r="AUU85" s="202"/>
      <c r="AUV85" s="202"/>
      <c r="AUW85" s="202"/>
      <c r="AUX85" s="202">
        <v>15</v>
      </c>
      <c r="AUY85" s="202">
        <v>164.4</v>
      </c>
      <c r="AUZ85" s="202"/>
      <c r="AVA85" s="202"/>
      <c r="AVB85" s="202"/>
      <c r="AVC85" s="202">
        <v>10.4</v>
      </c>
      <c r="AVD85" s="202">
        <v>5</v>
      </c>
      <c r="AVE85" s="202"/>
      <c r="AVF85" s="202"/>
      <c r="AVG85" s="202">
        <v>15.4</v>
      </c>
      <c r="AVH85" s="202"/>
      <c r="AVI85" s="202"/>
      <c r="AVJ85" s="202">
        <v>10</v>
      </c>
      <c r="AVK85" s="202"/>
      <c r="AVL85" s="202"/>
      <c r="AVM85" s="202">
        <v>10</v>
      </c>
      <c r="AVN85" s="202">
        <v>5</v>
      </c>
      <c r="AVO85" s="202">
        <v>10.003984900000001</v>
      </c>
      <c r="AVP85" s="202"/>
      <c r="AVQ85" s="202"/>
      <c r="AVR85" s="202">
        <v>18</v>
      </c>
      <c r="AVS85" s="202">
        <v>33.003984899999999</v>
      </c>
      <c r="AVT85" s="202">
        <v>40</v>
      </c>
      <c r="AVU85" s="202">
        <v>5</v>
      </c>
      <c r="AVV85" s="202">
        <v>15</v>
      </c>
      <c r="AVW85" s="202"/>
      <c r="AVX85" s="202">
        <v>16</v>
      </c>
      <c r="AVY85" s="202">
        <v>76</v>
      </c>
      <c r="AVZ85" s="202">
        <v>134.40398490000001</v>
      </c>
      <c r="AWA85" s="202">
        <v>32</v>
      </c>
      <c r="AWB85" s="202"/>
      <c r="AWC85" s="202"/>
      <c r="AWD85" s="202"/>
      <c r="AWE85" s="202">
        <v>20</v>
      </c>
      <c r="AWF85" s="202">
        <v>52</v>
      </c>
      <c r="AWG85" s="202">
        <v>3</v>
      </c>
      <c r="AWH85" s="202"/>
      <c r="AWI85" s="202"/>
      <c r="AWJ85" s="202">
        <v>7</v>
      </c>
      <c r="AWK85" s="202"/>
      <c r="AWL85" s="202">
        <v>10</v>
      </c>
      <c r="AWM85" s="202"/>
      <c r="AWN85" s="202"/>
      <c r="AWO85" s="202"/>
      <c r="AWP85" s="202"/>
      <c r="AWQ85" s="202">
        <v>8</v>
      </c>
      <c r="AWR85" s="202">
        <f t="shared" si="301"/>
        <v>8</v>
      </c>
      <c r="AWS85" s="254">
        <v>15</v>
      </c>
      <c r="AWT85" s="254"/>
      <c r="AWU85" s="254"/>
      <c r="AWV85" s="254">
        <v>8</v>
      </c>
      <c r="AWW85" s="254">
        <f t="shared" si="302"/>
        <v>23</v>
      </c>
      <c r="AWX85" s="254"/>
      <c r="AWY85" s="254">
        <v>23</v>
      </c>
      <c r="AWZ85" s="254">
        <f t="shared" si="303"/>
        <v>23</v>
      </c>
      <c r="AXA85" s="254">
        <f t="shared" si="304"/>
        <v>116</v>
      </c>
      <c r="AXB85" s="202">
        <f t="shared" si="305"/>
        <v>1068.0343861599999</v>
      </c>
      <c r="AXC85" s="254"/>
      <c r="AXD85" s="254">
        <v>11</v>
      </c>
      <c r="AXE85" s="254">
        <f t="shared" si="306"/>
        <v>11</v>
      </c>
      <c r="AXF85" s="254"/>
      <c r="AXG85" s="254">
        <v>5</v>
      </c>
      <c r="AXH85" s="254"/>
      <c r="AXI85" s="254"/>
      <c r="AXJ85" s="254"/>
      <c r="AXK85" s="254">
        <f t="shared" si="307"/>
        <v>5</v>
      </c>
      <c r="AXL85" s="254"/>
      <c r="AXM85" s="254">
        <v>10</v>
      </c>
      <c r="AXN85" s="254">
        <v>0</v>
      </c>
      <c r="AXO85" s="254">
        <v>0</v>
      </c>
      <c r="AXP85" s="254">
        <v>0</v>
      </c>
      <c r="AXQ85" s="254">
        <f t="shared" si="308"/>
        <v>10</v>
      </c>
      <c r="AXR85" s="254">
        <v>0</v>
      </c>
      <c r="AXS85" s="254">
        <v>0</v>
      </c>
      <c r="AXT85" s="254">
        <v>0</v>
      </c>
      <c r="AXU85" s="254">
        <v>0</v>
      </c>
      <c r="AXV85" s="254">
        <f t="shared" si="310"/>
        <v>0</v>
      </c>
      <c r="AXW85" s="254">
        <v>0</v>
      </c>
      <c r="AXX85" s="254">
        <v>0</v>
      </c>
      <c r="AXY85" s="254"/>
      <c r="AXZ85" s="254"/>
      <c r="AYA85" s="254">
        <v>5</v>
      </c>
      <c r="AYB85" s="254">
        <f t="shared" si="311"/>
        <v>5</v>
      </c>
      <c r="AYC85" s="254">
        <f t="shared" si="270"/>
        <v>31</v>
      </c>
      <c r="AYD85" s="254"/>
      <c r="AYE85" s="254"/>
      <c r="AYF85" s="254">
        <v>5</v>
      </c>
      <c r="AYG85" s="254"/>
      <c r="AYH85" s="254"/>
      <c r="AYI85" s="254">
        <f t="shared" si="313"/>
        <v>5</v>
      </c>
      <c r="AYJ85" s="254"/>
      <c r="AYK85" s="254"/>
      <c r="AYL85" s="254">
        <v>5</v>
      </c>
      <c r="AYM85" s="254"/>
      <c r="AYN85" s="254"/>
      <c r="AYO85" s="254">
        <f t="shared" si="314"/>
        <v>5</v>
      </c>
      <c r="AYP85" s="254"/>
      <c r="AYQ85" s="254"/>
      <c r="AYR85" s="254">
        <v>10</v>
      </c>
      <c r="AYS85" s="254">
        <v>5</v>
      </c>
      <c r="AYT85" s="254"/>
      <c r="AYU85" s="254">
        <f t="shared" si="315"/>
        <v>15</v>
      </c>
      <c r="AYV85" s="254">
        <v>20</v>
      </c>
      <c r="AYW85" s="254"/>
      <c r="AYX85" s="254"/>
      <c r="AYY85" s="254">
        <f t="shared" si="316"/>
        <v>20</v>
      </c>
      <c r="AYZ85" s="254">
        <f t="shared" si="317"/>
        <v>45</v>
      </c>
      <c r="AZA85" s="254"/>
      <c r="AZB85" s="254"/>
      <c r="AZC85" s="254"/>
      <c r="AZD85" s="254"/>
      <c r="AZE85" s="254"/>
      <c r="AZF85" s="254">
        <f t="shared" si="319"/>
        <v>0</v>
      </c>
      <c r="AZG85" s="254"/>
      <c r="AZH85" s="254">
        <v>5</v>
      </c>
      <c r="AZI85" s="254"/>
      <c r="AZJ85" s="254"/>
      <c r="AZK85" s="254"/>
      <c r="AZL85" s="254">
        <f t="shared" si="320"/>
        <v>5</v>
      </c>
      <c r="AZM85" s="254">
        <v>5</v>
      </c>
      <c r="AZN85" s="254"/>
      <c r="AZO85" s="254">
        <v>10</v>
      </c>
      <c r="AZP85" s="254"/>
      <c r="AZQ85" s="254"/>
      <c r="AZR85" s="254">
        <f t="shared" si="321"/>
        <v>15</v>
      </c>
      <c r="AZS85" s="254"/>
      <c r="AZT85" s="254"/>
      <c r="AZU85" s="254"/>
      <c r="AZV85" s="254"/>
      <c r="AZW85" s="254"/>
      <c r="AZX85" s="254">
        <f t="shared" si="322"/>
        <v>0</v>
      </c>
      <c r="AZY85" s="254">
        <v>10</v>
      </c>
      <c r="AZZ85" s="254"/>
      <c r="BAA85" s="254">
        <f t="shared" si="323"/>
        <v>10</v>
      </c>
      <c r="BAB85" s="254">
        <f t="shared" si="324"/>
        <v>30</v>
      </c>
      <c r="BAC85" s="254"/>
      <c r="BAD85" s="254"/>
      <c r="BAE85" s="254"/>
      <c r="BAF85" s="254">
        <f t="shared" si="326"/>
        <v>0</v>
      </c>
      <c r="BAG85" s="254"/>
      <c r="BAH85" s="254"/>
      <c r="BAI85" s="254"/>
      <c r="BAJ85" s="254"/>
      <c r="BAK85" s="254">
        <f t="shared" si="327"/>
        <v>0</v>
      </c>
      <c r="BAL85" s="254"/>
      <c r="BAM85" s="254">
        <v>3</v>
      </c>
      <c r="BAN85" s="254">
        <v>10</v>
      </c>
      <c r="BAO85" s="254"/>
      <c r="BAP85" s="254">
        <v>9.5</v>
      </c>
      <c r="BAQ85" s="254">
        <f t="shared" si="328"/>
        <v>22.5</v>
      </c>
      <c r="BAR85" s="254"/>
      <c r="BAS85" s="254"/>
      <c r="BAT85" s="254"/>
      <c r="BAU85" s="254">
        <v>30</v>
      </c>
      <c r="BAV85" s="254">
        <v>1</v>
      </c>
      <c r="BAW85" s="254">
        <f t="shared" si="329"/>
        <v>31</v>
      </c>
      <c r="BAX85" s="254"/>
      <c r="BAY85" s="254"/>
      <c r="BAZ85" s="254"/>
      <c r="BBA85" s="254">
        <v>13</v>
      </c>
      <c r="BBB85" s="254">
        <f t="shared" si="330"/>
        <v>13</v>
      </c>
      <c r="BBC85" s="254">
        <f t="shared" si="331"/>
        <v>66.5</v>
      </c>
      <c r="BBD85" s="254">
        <v>15</v>
      </c>
      <c r="BBE85" s="254"/>
      <c r="BBF85" s="254">
        <v>20</v>
      </c>
      <c r="BBG85" s="254"/>
      <c r="BBH85" s="254"/>
      <c r="BBI85" s="254">
        <f t="shared" si="333"/>
        <v>35</v>
      </c>
      <c r="BBJ85" s="254"/>
      <c r="BBK85" s="254">
        <v>1</v>
      </c>
      <c r="BBL85" s="254">
        <v>5</v>
      </c>
      <c r="BBM85" s="254">
        <v>10</v>
      </c>
      <c r="BBN85" s="254"/>
      <c r="BBO85" s="254">
        <f t="shared" si="334"/>
        <v>16</v>
      </c>
      <c r="BBP85" s="254"/>
      <c r="BBQ85" s="254">
        <v>2</v>
      </c>
      <c r="BBR85" s="254">
        <v>10</v>
      </c>
      <c r="BBS85" s="254">
        <v>6</v>
      </c>
      <c r="BBT85" s="254">
        <v>3.5</v>
      </c>
      <c r="BBU85" s="254">
        <f t="shared" si="335"/>
        <v>21.5</v>
      </c>
      <c r="BBV85" s="254"/>
      <c r="BBW85" s="254">
        <v>7.5</v>
      </c>
      <c r="BBX85" s="254">
        <v>15</v>
      </c>
      <c r="BBY85" s="254">
        <v>5</v>
      </c>
      <c r="BBZ85" s="254">
        <v>8</v>
      </c>
      <c r="BCA85" s="254">
        <f t="shared" si="336"/>
        <v>35.5</v>
      </c>
      <c r="BCB85" s="254">
        <f t="shared" si="337"/>
        <v>108</v>
      </c>
      <c r="BCC85" s="254">
        <v>15</v>
      </c>
      <c r="BCD85" s="254"/>
      <c r="BCE85" s="254">
        <v>10</v>
      </c>
      <c r="BCF85" s="254">
        <v>6</v>
      </c>
      <c r="BCG85" s="254">
        <v>14</v>
      </c>
      <c r="BCH85" s="254">
        <f t="shared" si="339"/>
        <v>45</v>
      </c>
      <c r="BCI85" s="254"/>
      <c r="BCJ85" s="254">
        <v>13</v>
      </c>
      <c r="BCK85" s="254">
        <v>5</v>
      </c>
      <c r="BCL85" s="254">
        <v>10</v>
      </c>
      <c r="BCM85" s="254">
        <f t="shared" si="271"/>
        <v>28</v>
      </c>
      <c r="BCN85" s="254">
        <v>11</v>
      </c>
      <c r="BCO85" s="254">
        <v>10</v>
      </c>
      <c r="BCP85" s="254">
        <v>7</v>
      </c>
      <c r="BCQ85" s="254"/>
      <c r="BCR85" s="254">
        <v>14</v>
      </c>
      <c r="BCS85" s="254">
        <f t="shared" si="340"/>
        <v>42</v>
      </c>
      <c r="BCT85" s="254">
        <v>4</v>
      </c>
      <c r="BCU85" s="254">
        <v>13</v>
      </c>
      <c r="BCV85" s="254">
        <v>2</v>
      </c>
      <c r="BCW85" s="254"/>
      <c r="BCX85" s="254">
        <f t="shared" si="341"/>
        <v>19</v>
      </c>
      <c r="BCY85" s="254">
        <v>2.1</v>
      </c>
      <c r="BCZ85" s="254">
        <v>8</v>
      </c>
      <c r="BDA85" s="254">
        <f t="shared" si="342"/>
        <v>10.1</v>
      </c>
      <c r="BDB85" s="254">
        <f t="shared" si="343"/>
        <v>144.1</v>
      </c>
      <c r="BDC85" s="254">
        <v>6</v>
      </c>
      <c r="BDD85" s="254">
        <v>2</v>
      </c>
      <c r="BDE85" s="254">
        <v>10</v>
      </c>
      <c r="BDF85" s="254">
        <f t="shared" si="272"/>
        <v>18</v>
      </c>
      <c r="BDG85" s="254"/>
      <c r="BDH85" s="254"/>
      <c r="BDI85" s="254">
        <v>8</v>
      </c>
      <c r="BDJ85" s="254"/>
      <c r="BDK85" s="254"/>
      <c r="BDL85" s="254">
        <f t="shared" si="344"/>
        <v>8</v>
      </c>
      <c r="BDM85" s="254"/>
      <c r="BDN85" s="254"/>
      <c r="BDO85" s="254"/>
      <c r="BDP85" s="254"/>
      <c r="BDQ85" s="254">
        <f t="shared" si="345"/>
        <v>0</v>
      </c>
      <c r="BDR85" s="254"/>
      <c r="BDS85" s="254"/>
      <c r="BDT85" s="254"/>
      <c r="BDU85" s="254"/>
      <c r="BDV85" s="254"/>
      <c r="BDW85" s="254">
        <f t="shared" si="346"/>
        <v>0</v>
      </c>
      <c r="BDX85" s="254"/>
      <c r="BDY85" s="254"/>
      <c r="BDZ85" s="254">
        <v>5</v>
      </c>
      <c r="BEA85" s="254"/>
      <c r="BEB85" s="254">
        <v>17.130397940233237</v>
      </c>
      <c r="BEC85" s="254">
        <f t="shared" si="347"/>
        <v>22.130397940233237</v>
      </c>
      <c r="BED85" s="254">
        <f t="shared" si="348"/>
        <v>48.130397940233237</v>
      </c>
      <c r="BEE85" s="254">
        <v>10</v>
      </c>
      <c r="BEF85" s="254"/>
      <c r="BEG85" s="254"/>
      <c r="BEH85" s="254"/>
      <c r="BEI85" s="254">
        <f t="shared" si="349"/>
        <v>10</v>
      </c>
      <c r="BEJ85" s="254"/>
      <c r="BEK85" s="254"/>
      <c r="BEL85" s="254">
        <v>10</v>
      </c>
      <c r="BEM85" s="254"/>
      <c r="BEN85" s="254"/>
      <c r="BEO85" s="254">
        <f t="shared" si="350"/>
        <v>10</v>
      </c>
      <c r="BEP85" s="254"/>
      <c r="BEQ85" s="254"/>
      <c r="BER85" s="254"/>
      <c r="BES85" s="254"/>
      <c r="BET85" s="254"/>
      <c r="BEU85" s="254">
        <f t="shared" si="273"/>
        <v>0</v>
      </c>
      <c r="BEV85" s="254"/>
      <c r="BEW85" s="254"/>
      <c r="BEX85" s="254"/>
      <c r="BEY85" s="254">
        <v>15</v>
      </c>
      <c r="BEZ85" s="254">
        <v>7</v>
      </c>
      <c r="BFA85" s="254">
        <f t="shared" si="351"/>
        <v>22</v>
      </c>
      <c r="BFB85" s="254">
        <v>5</v>
      </c>
      <c r="BFC85" s="254">
        <f t="shared" si="352"/>
        <v>5</v>
      </c>
      <c r="BFD85" s="254">
        <f t="shared" si="274"/>
        <v>47</v>
      </c>
      <c r="BFE85" s="254"/>
      <c r="BFF85" s="254"/>
      <c r="BFG85" s="254"/>
      <c r="BFH85" s="254"/>
      <c r="BFI85" s="254">
        <f t="shared" si="353"/>
        <v>0</v>
      </c>
      <c r="BFJ85" s="254"/>
      <c r="BFK85" s="254"/>
      <c r="BFL85" s="254"/>
      <c r="BFM85" s="254"/>
      <c r="BFN85" s="254"/>
      <c r="BFO85" s="254">
        <f t="shared" si="354"/>
        <v>0</v>
      </c>
      <c r="BFP85" s="254"/>
      <c r="BFQ85" s="254"/>
      <c r="BFR85" s="254">
        <v>10</v>
      </c>
      <c r="BFS85" s="254">
        <v>5</v>
      </c>
      <c r="BFT85" s="254">
        <v>5</v>
      </c>
      <c r="BFU85" s="254">
        <f t="shared" si="275"/>
        <v>20</v>
      </c>
      <c r="BFV85" s="254"/>
      <c r="BFW85" s="254"/>
      <c r="BFX85" s="254"/>
      <c r="BFY85" s="254"/>
      <c r="BFZ85" s="254">
        <v>10</v>
      </c>
      <c r="BGA85" s="254">
        <f t="shared" si="355"/>
        <v>10</v>
      </c>
      <c r="BGB85" s="254"/>
      <c r="BGC85" s="254">
        <v>12</v>
      </c>
      <c r="BGD85" s="254"/>
      <c r="BGE85" s="254">
        <f t="shared" si="356"/>
        <v>12</v>
      </c>
      <c r="BGF85" s="254">
        <f t="shared" si="276"/>
        <v>42</v>
      </c>
      <c r="BGG85" s="254">
        <v>5</v>
      </c>
      <c r="BGH85" s="254">
        <v>5</v>
      </c>
      <c r="BGI85" s="254">
        <f t="shared" si="357"/>
        <v>10</v>
      </c>
      <c r="BGJ85" s="254"/>
      <c r="BGK85" s="254">
        <v>5</v>
      </c>
      <c r="BGL85" s="254"/>
      <c r="BGM85" s="254"/>
      <c r="BGN85" s="254"/>
      <c r="BGO85" s="254">
        <f t="shared" si="358"/>
        <v>5</v>
      </c>
      <c r="BGP85" s="254"/>
      <c r="BGQ85" s="254">
        <v>27</v>
      </c>
      <c r="BGR85" s="254">
        <v>10</v>
      </c>
      <c r="BGS85" s="254">
        <v>30</v>
      </c>
      <c r="BGT85" s="254">
        <v>5</v>
      </c>
      <c r="BGU85" s="254">
        <f t="shared" si="359"/>
        <v>72</v>
      </c>
      <c r="BGV85" s="254">
        <v>15</v>
      </c>
      <c r="BGW85" s="254"/>
      <c r="BGX85" s="254">
        <v>20</v>
      </c>
      <c r="BGY85" s="254">
        <v>15</v>
      </c>
      <c r="BGZ85" s="254">
        <v>15</v>
      </c>
      <c r="BHA85" s="254">
        <f t="shared" si="360"/>
        <v>65</v>
      </c>
      <c r="BHB85" s="254">
        <v>10</v>
      </c>
      <c r="BHC85" s="254"/>
      <c r="BHD85" s="254">
        <v>10</v>
      </c>
      <c r="BHE85" s="254">
        <v>10</v>
      </c>
      <c r="BHF85" s="254">
        <v>30</v>
      </c>
      <c r="BHG85" s="254">
        <f t="shared" si="361"/>
        <v>60</v>
      </c>
      <c r="BHH85" s="254">
        <f t="shared" si="362"/>
        <v>212</v>
      </c>
      <c r="BHI85" s="254">
        <v>11</v>
      </c>
      <c r="BHJ85" s="254">
        <v>20</v>
      </c>
      <c r="BHK85" s="254"/>
      <c r="BHL85" s="254"/>
      <c r="BHM85" s="254">
        <f t="shared" si="363"/>
        <v>31</v>
      </c>
      <c r="BHN85" s="254">
        <v>12.4</v>
      </c>
      <c r="BHO85" s="254">
        <v>21</v>
      </c>
      <c r="BHP85" s="254"/>
      <c r="BHQ85" s="254">
        <v>5</v>
      </c>
      <c r="BHR85" s="254">
        <v>1.0089189999999999</v>
      </c>
      <c r="BHS85" s="254">
        <f t="shared" si="364"/>
        <v>39.408918999999997</v>
      </c>
      <c r="BHT85" s="254"/>
      <c r="BHU85" s="254"/>
      <c r="BHV85" s="254"/>
      <c r="BHW85" s="254">
        <v>0.25252946938775511</v>
      </c>
      <c r="BHX85" s="254"/>
      <c r="BHY85" s="254">
        <f t="shared" si="365"/>
        <v>0.25252946938775511</v>
      </c>
      <c r="BHZ85" s="254">
        <v>5</v>
      </c>
      <c r="BIA85" s="254"/>
      <c r="BIB85" s="254"/>
      <c r="BIC85" s="254"/>
      <c r="BID85" s="254">
        <v>18</v>
      </c>
      <c r="BIE85" s="254">
        <f t="shared" si="366"/>
        <v>23</v>
      </c>
      <c r="BIF85" s="254">
        <v>30</v>
      </c>
      <c r="BIG85" s="254">
        <f t="shared" si="367"/>
        <v>30</v>
      </c>
      <c r="BIH85" s="254">
        <f t="shared" si="368"/>
        <v>123.66144846938775</v>
      </c>
      <c r="BII85" s="254"/>
      <c r="BIJ85" s="254">
        <v>7</v>
      </c>
      <c r="BIK85" s="254"/>
      <c r="BIL85" s="254">
        <v>2.0193342405247816</v>
      </c>
      <c r="BIM85" s="254">
        <f t="shared" si="369"/>
        <v>9.0193342405247812</v>
      </c>
      <c r="BIN85" s="254">
        <v>2.5</v>
      </c>
      <c r="BIO85" s="254"/>
      <c r="BIP85" s="254">
        <v>5.5149999999999997</v>
      </c>
      <c r="BIQ85" s="254">
        <v>15</v>
      </c>
      <c r="BIR85" s="254">
        <v>40</v>
      </c>
      <c r="BIS85" s="254">
        <f t="shared" si="370"/>
        <v>63.015000000000001</v>
      </c>
      <c r="BIT85" s="254"/>
      <c r="BIU85" s="254">
        <v>15</v>
      </c>
      <c r="BIV85" s="254">
        <v>16</v>
      </c>
      <c r="BIW85" s="254"/>
      <c r="BIX85" s="254"/>
      <c r="BIY85" s="254">
        <f t="shared" si="371"/>
        <v>31</v>
      </c>
      <c r="BIZ85" s="254"/>
      <c r="BJA85" s="254"/>
      <c r="BJB85" s="254"/>
      <c r="BJC85" s="254"/>
      <c r="BJD85" s="254">
        <f t="shared" si="372"/>
        <v>0</v>
      </c>
      <c r="BJE85" s="254">
        <v>5</v>
      </c>
      <c r="BJF85" s="254">
        <v>5</v>
      </c>
      <c r="BJG85" s="254">
        <v>3</v>
      </c>
      <c r="BJH85" s="254">
        <v>10</v>
      </c>
      <c r="BJI85" s="254">
        <f t="shared" si="373"/>
        <v>23</v>
      </c>
      <c r="BJJ85" s="254">
        <f t="shared" si="374"/>
        <v>126.03433424052479</v>
      </c>
      <c r="BJK85" s="254">
        <f t="shared" si="277"/>
        <v>1023.4261806501459</v>
      </c>
      <c r="BJL85" s="254"/>
      <c r="BJM85" s="254"/>
      <c r="BJN85" s="254"/>
      <c r="BJO85" s="254"/>
      <c r="BJP85" s="254"/>
      <c r="BJQ85" s="254">
        <f t="shared" si="375"/>
        <v>0</v>
      </c>
      <c r="BJR85" s="254"/>
      <c r="BJS85" s="254"/>
      <c r="BJT85" s="254"/>
      <c r="BJU85" s="254">
        <v>12.513625629737609</v>
      </c>
      <c r="BJV85" s="254"/>
      <c r="BJW85" s="254">
        <f t="shared" si="376"/>
        <v>12.513625629737609</v>
      </c>
      <c r="BJX85" s="254"/>
      <c r="BJY85" s="254">
        <v>5</v>
      </c>
      <c r="BJZ85" s="254">
        <v>20</v>
      </c>
      <c r="BKA85" s="254"/>
      <c r="BKB85" s="254">
        <f t="shared" si="377"/>
        <v>25</v>
      </c>
      <c r="BKC85" s="254"/>
      <c r="BKD85" s="254"/>
      <c r="BKE85" s="254"/>
      <c r="BKF85" s="254"/>
      <c r="BKG85" s="254">
        <v>14.5</v>
      </c>
      <c r="BKH85" s="254">
        <f t="shared" si="378"/>
        <v>14.5</v>
      </c>
      <c r="BKI85" s="254">
        <f t="shared" si="379"/>
        <v>52.013625629737611</v>
      </c>
      <c r="BKJ85" s="254"/>
      <c r="BKK85" s="254">
        <v>10.037111119533527</v>
      </c>
      <c r="BKL85" s="254"/>
      <c r="BKM85" s="254"/>
      <c r="BKN85" s="254"/>
      <c r="BKO85" s="254">
        <f t="shared" si="380"/>
        <v>10.037111119533527</v>
      </c>
      <c r="BKP85" s="254"/>
      <c r="BKQ85" s="254"/>
      <c r="BKR85" s="254">
        <v>10</v>
      </c>
      <c r="BKS85" s="254"/>
      <c r="BKT85" s="254"/>
      <c r="BKU85" s="254">
        <f t="shared" si="381"/>
        <v>10</v>
      </c>
      <c r="BKV85" s="254"/>
      <c r="BKW85" s="254"/>
      <c r="BKX85" s="254"/>
      <c r="BKY85" s="254">
        <f t="shared" si="382"/>
        <v>0</v>
      </c>
      <c r="BKZ85" s="254">
        <v>10</v>
      </c>
      <c r="BLA85" s="254">
        <v>10</v>
      </c>
      <c r="BLB85" s="254"/>
      <c r="BLC85" s="254">
        <v>10</v>
      </c>
      <c r="BLD85" s="254">
        <v>17</v>
      </c>
      <c r="BLE85" s="254">
        <f t="shared" si="383"/>
        <v>47</v>
      </c>
      <c r="BLF85" s="196">
        <f t="shared" si="384"/>
        <v>67.037111119533535</v>
      </c>
      <c r="BLG85" s="254">
        <v>5</v>
      </c>
      <c r="BLH85" s="254"/>
      <c r="BLI85" s="254">
        <v>5</v>
      </c>
      <c r="BLJ85" s="254"/>
      <c r="BLK85" s="254"/>
      <c r="BLL85" s="254">
        <f t="shared" si="385"/>
        <v>10</v>
      </c>
      <c r="BLM85" s="254">
        <v>0.52331799999999995</v>
      </c>
      <c r="BLN85" s="254"/>
      <c r="BLO85" s="254"/>
      <c r="BLP85" s="254"/>
      <c r="BLQ85" s="254">
        <v>0.31033046000000003</v>
      </c>
      <c r="BLR85" s="196">
        <f t="shared" si="386"/>
        <v>0.83364846000000004</v>
      </c>
      <c r="BLS85" s="254">
        <v>0.34236112000000002</v>
      </c>
      <c r="BLT85" s="254">
        <v>10</v>
      </c>
      <c r="BLU85" s="254"/>
      <c r="BLV85" s="254">
        <v>5</v>
      </c>
      <c r="BLW85" s="254"/>
      <c r="BLX85" s="196">
        <f t="shared" si="278"/>
        <v>15.34236112</v>
      </c>
      <c r="BLY85" s="254"/>
      <c r="BLZ85" s="254">
        <v>0.10388891</v>
      </c>
      <c r="BMA85" s="254"/>
      <c r="BMB85" s="254"/>
      <c r="BMC85" s="254">
        <v>5</v>
      </c>
      <c r="BMD85" s="196">
        <f t="shared" si="387"/>
        <v>5.1038889100000002</v>
      </c>
      <c r="BME85" s="254">
        <v>15</v>
      </c>
      <c r="BMF85" s="254">
        <v>5</v>
      </c>
      <c r="BMG85" s="254">
        <v>14</v>
      </c>
      <c r="BMH85" s="196">
        <f t="shared" si="388"/>
        <v>34</v>
      </c>
      <c r="BMI85" s="196">
        <f t="shared" si="389"/>
        <v>65.279898489999994</v>
      </c>
      <c r="BMJ85" s="254"/>
      <c r="BMK85" s="196">
        <f t="shared" si="390"/>
        <v>0</v>
      </c>
      <c r="BML85" s="254"/>
      <c r="BMM85" s="254"/>
      <c r="BMN85" s="254">
        <v>2.5519345000000002</v>
      </c>
      <c r="BMO85" s="254">
        <v>1.2744410800000001</v>
      </c>
      <c r="BMP85" s="254"/>
      <c r="BMQ85" s="196">
        <f t="shared" si="391"/>
        <v>3.8263755800000006</v>
      </c>
      <c r="BMR85" s="254"/>
      <c r="BMS85" s="254">
        <v>0.4888267</v>
      </c>
      <c r="BMT85" s="254">
        <v>3.5388999999999997E-2</v>
      </c>
      <c r="BMU85" s="254"/>
      <c r="BMV85" s="254"/>
      <c r="BMW85" s="196">
        <f t="shared" si="392"/>
        <v>0.52421569999999995</v>
      </c>
      <c r="BMX85" s="254">
        <v>5</v>
      </c>
      <c r="BMY85" s="254"/>
      <c r="BMZ85" s="254">
        <v>1.02628889</v>
      </c>
      <c r="BNA85" s="254">
        <v>7.8098022300000007</v>
      </c>
      <c r="BNB85" s="254">
        <v>0.54749999999999999</v>
      </c>
      <c r="BNC85" s="196">
        <f t="shared" si="393"/>
        <v>14.38359112</v>
      </c>
      <c r="BND85" s="254">
        <v>27.01077338</v>
      </c>
      <c r="BNE85" s="254">
        <v>5</v>
      </c>
      <c r="BNF85" s="254">
        <v>15</v>
      </c>
      <c r="BNG85" s="254">
        <v>15.530705680000001</v>
      </c>
      <c r="BNH85" s="254">
        <v>51.577929140000002</v>
      </c>
      <c r="BNI85" s="196">
        <f t="shared" si="394"/>
        <v>114.11940820000001</v>
      </c>
      <c r="BNJ85" s="196">
        <f t="shared" si="395"/>
        <v>132.85359060000002</v>
      </c>
      <c r="BNK85" s="254"/>
      <c r="BNL85" s="254"/>
      <c r="BNM85" s="254"/>
      <c r="BNN85" s="254">
        <v>10</v>
      </c>
      <c r="BNO85" s="254">
        <v>5</v>
      </c>
      <c r="BNP85" s="196">
        <f t="shared" si="396"/>
        <v>15</v>
      </c>
      <c r="BNQ85" s="254">
        <v>2</v>
      </c>
      <c r="BNR85" s="254">
        <v>3.5066387400000001</v>
      </c>
      <c r="BNS85" s="254">
        <v>20</v>
      </c>
      <c r="BNT85" s="254"/>
      <c r="BNU85" s="254">
        <v>3.8947396599999999</v>
      </c>
      <c r="BNV85" s="196">
        <f t="shared" si="397"/>
        <v>29.401378399999999</v>
      </c>
      <c r="BNW85" s="254"/>
      <c r="BNX85" s="254">
        <v>35</v>
      </c>
      <c r="BNY85" s="254"/>
      <c r="BNZ85" s="254">
        <v>5</v>
      </c>
      <c r="BOA85" s="254">
        <v>20.440345499999999</v>
      </c>
      <c r="BOB85" s="196">
        <f t="shared" si="398"/>
        <v>60.440345499999999</v>
      </c>
      <c r="BOC85" s="254">
        <v>5</v>
      </c>
      <c r="BOD85" s="254">
        <v>10</v>
      </c>
      <c r="BOE85" s="254">
        <v>5</v>
      </c>
      <c r="BOF85" s="254"/>
      <c r="BOG85" s="254"/>
      <c r="BOH85" s="196">
        <f t="shared" si="399"/>
        <v>20</v>
      </c>
      <c r="BOI85" s="254"/>
      <c r="BOJ85" s="196">
        <f t="shared" si="400"/>
        <v>0</v>
      </c>
      <c r="BOK85" s="196">
        <f t="shared" si="401"/>
        <v>124.84172390000001</v>
      </c>
      <c r="BOL85" s="254">
        <v>20</v>
      </c>
      <c r="BOM85" s="254">
        <v>9.6257780000000001E-2</v>
      </c>
      <c r="BON85" s="254"/>
      <c r="BOO85" s="196">
        <f t="shared" si="279"/>
        <v>20.096257779999998</v>
      </c>
      <c r="BOP85" s="196"/>
      <c r="BOQ85" s="196">
        <v>0.97027227000000005</v>
      </c>
      <c r="BOR85" s="196"/>
      <c r="BOS85" s="196">
        <v>6</v>
      </c>
      <c r="BOT85" s="196">
        <v>5</v>
      </c>
      <c r="BOU85" s="196">
        <f t="shared" si="402"/>
        <v>11.970272269999999</v>
      </c>
      <c r="BOV85" s="196">
        <v>12</v>
      </c>
      <c r="BOW85" s="196">
        <v>12</v>
      </c>
      <c r="BOX85" s="196">
        <v>12.275</v>
      </c>
      <c r="BOY85" s="196">
        <v>10.426392</v>
      </c>
      <c r="BOZ85" s="196"/>
      <c r="BPA85" s="196">
        <v>4</v>
      </c>
      <c r="BPB85" s="196">
        <f t="shared" si="403"/>
        <v>50.701391999999998</v>
      </c>
      <c r="BPC85" s="196"/>
      <c r="BPD85" s="196">
        <v>5</v>
      </c>
      <c r="BPE85" s="196">
        <v>16.011231859999999</v>
      </c>
      <c r="BPF85" s="196">
        <v>10</v>
      </c>
      <c r="BPG85" s="196">
        <f t="shared" si="404"/>
        <v>31.011231859999999</v>
      </c>
      <c r="BPH85" s="196">
        <v>5.5350000000000001</v>
      </c>
      <c r="BPI85" s="196">
        <v>15</v>
      </c>
      <c r="BPJ85" s="196">
        <v>20</v>
      </c>
      <c r="BPK85" s="196">
        <f t="shared" si="405"/>
        <v>40.534999999999997</v>
      </c>
      <c r="BPL85" s="196">
        <f t="shared" si="406"/>
        <v>154.31415390999999</v>
      </c>
      <c r="BPM85" s="196"/>
      <c r="BPN85" s="196">
        <v>10</v>
      </c>
      <c r="BPO85" s="196">
        <f t="shared" si="407"/>
        <v>10</v>
      </c>
      <c r="BPP85" s="196"/>
      <c r="BPQ85" s="196"/>
      <c r="BPR85" s="196">
        <v>5</v>
      </c>
      <c r="BPS85" s="196"/>
      <c r="BPT85" s="196"/>
      <c r="BPU85" s="196">
        <f t="shared" si="408"/>
        <v>5</v>
      </c>
      <c r="BPV85" s="196">
        <v>4</v>
      </c>
      <c r="BPW85" s="196">
        <v>10</v>
      </c>
      <c r="BPX85" s="196">
        <v>3.1297166700000001</v>
      </c>
      <c r="BPY85" s="196"/>
      <c r="BPZ85" s="196">
        <f t="shared" si="280"/>
        <v>17.129716670000001</v>
      </c>
      <c r="BQA85" s="196">
        <v>10</v>
      </c>
      <c r="BQB85" s="196">
        <v>5.4002032999999994</v>
      </c>
      <c r="BQC85" s="196">
        <v>0.66276449000000004</v>
      </c>
      <c r="BQD85" s="196">
        <v>3</v>
      </c>
      <c r="BQE85" s="196">
        <v>13</v>
      </c>
      <c r="BQF85" s="196">
        <f t="shared" si="409"/>
        <v>32.062967790000002</v>
      </c>
      <c r="BQG85" s="196">
        <v>22.572673610000002</v>
      </c>
      <c r="BQH85" s="196">
        <v>5</v>
      </c>
      <c r="BQI85" s="196">
        <v>1.8942589999999999E-2</v>
      </c>
      <c r="BQJ85" s="196">
        <v>13</v>
      </c>
      <c r="BQK85" s="196">
        <v>14</v>
      </c>
      <c r="BQL85" s="196">
        <f t="shared" si="410"/>
        <v>54.591616200000004</v>
      </c>
      <c r="BQM85" s="196">
        <f t="shared" si="281"/>
        <v>118.78430066000001</v>
      </c>
      <c r="BQN85" s="196">
        <v>19</v>
      </c>
      <c r="BQO85" s="196">
        <v>20</v>
      </c>
      <c r="BQP85" s="196">
        <v>10</v>
      </c>
      <c r="BQQ85" s="196">
        <v>2.0351944400000002</v>
      </c>
      <c r="BQR85" s="196">
        <f t="shared" si="411"/>
        <v>51.035194439999998</v>
      </c>
      <c r="BQS85" s="196"/>
      <c r="BQT85" s="196">
        <v>10</v>
      </c>
      <c r="BQU85" s="196"/>
      <c r="BQV85" s="196">
        <v>5</v>
      </c>
      <c r="BQW85" s="196">
        <v>10.385369799999999</v>
      </c>
      <c r="BQX85" s="196">
        <f t="shared" si="412"/>
        <v>25.385369799999999</v>
      </c>
      <c r="BQY85" s="196"/>
      <c r="BQZ85" s="196">
        <v>14</v>
      </c>
      <c r="BRA85" s="196">
        <v>10</v>
      </c>
      <c r="BRB85" s="196"/>
      <c r="BRC85" s="196">
        <v>5</v>
      </c>
      <c r="BRD85" s="196">
        <f t="shared" si="413"/>
        <v>29</v>
      </c>
      <c r="BRE85" s="196">
        <v>17</v>
      </c>
      <c r="BRF85" s="196">
        <v>3</v>
      </c>
      <c r="BRG85" s="196">
        <v>5.0309953399999996</v>
      </c>
      <c r="BRH85" s="196">
        <v>5</v>
      </c>
      <c r="BRI85" s="196">
        <v>14.28570485</v>
      </c>
      <c r="BRJ85" s="196">
        <f t="shared" si="414"/>
        <v>44.316700189999999</v>
      </c>
      <c r="BRK85" s="196">
        <v>18</v>
      </c>
      <c r="BRL85" s="196">
        <v>15</v>
      </c>
      <c r="BRM85" s="196">
        <f t="shared" si="415"/>
        <v>33</v>
      </c>
      <c r="BRN85" s="196">
        <f t="shared" si="262"/>
        <v>182.73726443000001</v>
      </c>
      <c r="BRO85" s="196">
        <v>3</v>
      </c>
      <c r="BRP85" s="196">
        <v>15.377000669999999</v>
      </c>
      <c r="BRQ85" s="196">
        <v>0.22844840999999999</v>
      </c>
      <c r="BRR85" s="196">
        <f t="shared" si="416"/>
        <v>18.60544908</v>
      </c>
      <c r="BRS85" s="196"/>
      <c r="BRT85" s="196">
        <v>2.151875</v>
      </c>
      <c r="BRU85" s="196">
        <v>10.300517960000001</v>
      </c>
      <c r="BRV85" s="196"/>
      <c r="BRW85" s="196">
        <v>0.16356799999999999</v>
      </c>
      <c r="BRX85" s="196">
        <f t="shared" si="417"/>
        <v>12.615960960000001</v>
      </c>
      <c r="BRY85" s="196">
        <v>8</v>
      </c>
      <c r="BRZ85" s="196"/>
      <c r="BSA85" s="196">
        <v>19</v>
      </c>
      <c r="BSB85" s="196"/>
      <c r="BSC85" s="196">
        <v>13.36111335</v>
      </c>
      <c r="BSD85" s="196">
        <f t="shared" si="418"/>
        <v>40.361113349999997</v>
      </c>
      <c r="BSE85" s="196">
        <v>7</v>
      </c>
      <c r="BSF85" s="196">
        <v>5.2022222199999995</v>
      </c>
      <c r="BSG85" s="196"/>
      <c r="BSH85" s="196">
        <v>6</v>
      </c>
      <c r="BSI85" s="196"/>
      <c r="BSJ85" s="196">
        <f t="shared" si="419"/>
        <v>18.202222219999999</v>
      </c>
      <c r="BSK85" s="196">
        <v>13</v>
      </c>
      <c r="BSL85" s="196">
        <v>4</v>
      </c>
      <c r="BSM85" s="196">
        <v>20</v>
      </c>
      <c r="BSN85" s="196">
        <v>12</v>
      </c>
      <c r="BSO85" s="196">
        <f t="shared" si="420"/>
        <v>49</v>
      </c>
      <c r="BSP85" s="196">
        <f t="shared" si="421"/>
        <v>138.78474561000002</v>
      </c>
      <c r="BSQ85" s="196">
        <v>3</v>
      </c>
      <c r="BSR85" s="196">
        <f t="shared" si="422"/>
        <v>3</v>
      </c>
      <c r="BSS85" s="196">
        <v>7</v>
      </c>
      <c r="BST85" s="196">
        <f>4.098492-0.098492</f>
        <v>4</v>
      </c>
      <c r="BSU85" s="196">
        <f>4+0.098492</f>
        <v>4.0984920000000002</v>
      </c>
      <c r="BSV85" s="196">
        <v>4.26208118</v>
      </c>
      <c r="BSW85" s="196"/>
      <c r="BSX85" s="196">
        <f t="shared" si="423"/>
        <v>19.360573179999999</v>
      </c>
      <c r="BSY85" s="196"/>
      <c r="BSZ85" s="196">
        <v>17</v>
      </c>
      <c r="BTA85" s="196"/>
      <c r="BTB85" s="196"/>
      <c r="BTC85" s="196">
        <v>8</v>
      </c>
      <c r="BTD85" s="196">
        <f t="shared" si="424"/>
        <v>25</v>
      </c>
      <c r="BTE85" s="196">
        <v>10.162050000000001</v>
      </c>
      <c r="BTF85" s="196">
        <v>16</v>
      </c>
      <c r="BTG85" s="196">
        <v>7.6330205800000002</v>
      </c>
      <c r="BTH85" s="196"/>
      <c r="BTI85" s="269">
        <v>9</v>
      </c>
      <c r="BTJ85" s="196">
        <f t="shared" si="425"/>
        <v>42.795070580000001</v>
      </c>
      <c r="BTK85" s="196">
        <v>5</v>
      </c>
      <c r="BTL85" s="196"/>
      <c r="BTM85" s="196"/>
      <c r="BTN85" s="196"/>
      <c r="BTO85" s="196">
        <v>14.01</v>
      </c>
      <c r="BTP85" s="196">
        <f t="shared" si="426"/>
        <v>19.009999999999998</v>
      </c>
      <c r="BTQ85" s="196">
        <f t="shared" si="427"/>
        <v>109.16564375999999</v>
      </c>
      <c r="BTR85" s="196"/>
      <c r="BTS85" s="196"/>
      <c r="BTT85" s="196"/>
      <c r="BTU85" s="196"/>
      <c r="BTV85" s="196">
        <f t="shared" si="428"/>
        <v>0</v>
      </c>
      <c r="BTW85" s="196"/>
      <c r="BTX85" s="196"/>
      <c r="BTY85" s="196">
        <v>5</v>
      </c>
      <c r="BTZ85" s="196"/>
      <c r="BUA85" s="196">
        <f>5+0.12583333</f>
        <v>5.1258333299999999</v>
      </c>
      <c r="BUB85" s="196">
        <f t="shared" si="429"/>
        <v>10.125833329999999</v>
      </c>
      <c r="BUC85" s="196">
        <v>5</v>
      </c>
      <c r="BUD85" s="196"/>
      <c r="BUE85" s="196">
        <v>27.25</v>
      </c>
      <c r="BUF85" s="196">
        <v>0.34841134000000001</v>
      </c>
      <c r="BUG85" s="196"/>
      <c r="BUH85" s="196">
        <f t="shared" si="430"/>
        <v>32.598411339999998</v>
      </c>
      <c r="BUI85" s="196">
        <v>12.098300999999999</v>
      </c>
      <c r="BUJ85" s="196">
        <v>6</v>
      </c>
      <c r="BUK85" s="196">
        <v>3</v>
      </c>
      <c r="BUL85" s="196"/>
      <c r="BUM85" s="196">
        <v>21.091351109999998</v>
      </c>
      <c r="BUN85" s="196">
        <f t="shared" si="431"/>
        <v>42.189652109999997</v>
      </c>
      <c r="BUO85" s="196">
        <v>24</v>
      </c>
      <c r="BUP85" s="196">
        <v>32</v>
      </c>
      <c r="BUQ85" s="196">
        <f t="shared" si="432"/>
        <v>56</v>
      </c>
      <c r="BUR85" s="196">
        <f t="shared" si="433"/>
        <v>140.91389677999999</v>
      </c>
      <c r="BUS85" s="196"/>
      <c r="BUT85" s="196">
        <v>10</v>
      </c>
      <c r="BUU85" s="196"/>
      <c r="BUV85" s="196">
        <f t="shared" si="434"/>
        <v>10</v>
      </c>
      <c r="BUW85" s="196">
        <v>5</v>
      </c>
      <c r="BUX85" s="196">
        <v>5</v>
      </c>
      <c r="BUY85" s="196">
        <v>18.948992520000001</v>
      </c>
      <c r="BUZ85" s="196">
        <v>10.517502</v>
      </c>
      <c r="BVA85" s="196">
        <v>12</v>
      </c>
      <c r="BVB85" s="196">
        <f t="shared" si="435"/>
        <v>51.466494519999998</v>
      </c>
      <c r="BVC85" s="196">
        <v>6</v>
      </c>
      <c r="BVD85" s="196">
        <v>9</v>
      </c>
      <c r="BVE85" s="196">
        <v>4.1771874999999996</v>
      </c>
      <c r="BVF85" s="196">
        <v>2.3962500000000002</v>
      </c>
      <c r="BVG85" s="196"/>
      <c r="BVH85" s="196">
        <f t="shared" si="436"/>
        <v>21.573437499999997</v>
      </c>
      <c r="BVI85" s="196">
        <v>5.0093730000000001</v>
      </c>
      <c r="BVJ85" s="196">
        <v>10</v>
      </c>
      <c r="BVK85" s="196"/>
      <c r="BVL85" s="196">
        <v>25</v>
      </c>
      <c r="BVM85" s="196">
        <v>1.4999999999999999E-2</v>
      </c>
      <c r="BVN85" s="196">
        <f t="shared" si="437"/>
        <v>40.024372999999997</v>
      </c>
      <c r="BVO85" s="196"/>
      <c r="BVP85" s="196">
        <v>4.0599999999999996</v>
      </c>
      <c r="BVQ85" s="196">
        <v>4</v>
      </c>
      <c r="BVR85" s="196"/>
      <c r="BVS85" s="196"/>
      <c r="BVT85" s="196">
        <f t="shared" si="438"/>
        <v>8.0599999999999987</v>
      </c>
      <c r="BVU85" s="196">
        <f t="shared" si="439"/>
        <v>131.12430501999998</v>
      </c>
      <c r="BVV85" s="196">
        <f t="shared" si="282"/>
        <v>1417.850259909271</v>
      </c>
      <c r="BVW85" s="196">
        <v>4</v>
      </c>
      <c r="BVX85" s="196">
        <v>21</v>
      </c>
      <c r="BVY85" s="196">
        <v>10</v>
      </c>
      <c r="BVZ85" s="196">
        <v>24.20445775</v>
      </c>
      <c r="BWA85" s="196"/>
      <c r="BWB85" s="196">
        <f t="shared" si="283"/>
        <v>59.204457750000003</v>
      </c>
      <c r="BWC85" s="196">
        <v>10</v>
      </c>
      <c r="BWD85" s="196"/>
      <c r="BWE85" s="196">
        <v>6</v>
      </c>
      <c r="BWF85" s="196">
        <v>10</v>
      </c>
      <c r="BWG85" s="196">
        <v>3.6936059800000001</v>
      </c>
      <c r="BWH85" s="196">
        <f t="shared" si="440"/>
        <v>29.693605980000001</v>
      </c>
      <c r="BWI85" s="196"/>
      <c r="BWJ85" s="196">
        <v>24</v>
      </c>
      <c r="BWK85" s="196">
        <v>5</v>
      </c>
      <c r="BWL85" s="196"/>
      <c r="BWM85" s="196">
        <v>18.111136640000002</v>
      </c>
      <c r="BWN85" s="196">
        <f t="shared" si="441"/>
        <v>47.111136639999998</v>
      </c>
      <c r="BWO85" s="196">
        <v>19</v>
      </c>
      <c r="BWP85" s="196">
        <v>15</v>
      </c>
      <c r="BWQ85" s="196">
        <v>5</v>
      </c>
      <c r="BWR85" s="196"/>
      <c r="BWS85" s="196">
        <v>10</v>
      </c>
      <c r="BWT85" s="196">
        <f t="shared" si="442"/>
        <v>49</v>
      </c>
      <c r="BWU85" s="196">
        <v>8</v>
      </c>
      <c r="BWV85" s="196">
        <f t="shared" si="284"/>
        <v>8</v>
      </c>
      <c r="BWW85" s="196">
        <f t="shared" si="285"/>
        <v>193.00920037</v>
      </c>
      <c r="BWX85" s="196"/>
      <c r="BWY85" s="196">
        <v>9.1776998599999988</v>
      </c>
      <c r="BWZ85" s="196">
        <v>5</v>
      </c>
      <c r="BXA85" s="196"/>
      <c r="BXB85" s="196">
        <f t="shared" si="443"/>
        <v>14.177699859999999</v>
      </c>
      <c r="BXC85" s="196">
        <v>10</v>
      </c>
      <c r="BXD85" s="196">
        <v>15</v>
      </c>
      <c r="BXE85" s="196"/>
      <c r="BXF85" s="196">
        <v>25</v>
      </c>
      <c r="BXG85" s="196">
        <v>10</v>
      </c>
      <c r="BXH85" s="196">
        <f t="shared" si="444"/>
        <v>60</v>
      </c>
      <c r="BXI85" s="196">
        <v>20</v>
      </c>
      <c r="BXJ85" s="196"/>
      <c r="BXK85" s="196">
        <v>1.17352514</v>
      </c>
      <c r="BXL85" s="196">
        <v>5</v>
      </c>
      <c r="BXM85" s="196">
        <v>10.006086679999999</v>
      </c>
      <c r="BXN85" s="196">
        <f t="shared" si="445"/>
        <v>36.179611819999998</v>
      </c>
      <c r="BXO85" s="196"/>
      <c r="BXP85" s="196">
        <v>8</v>
      </c>
      <c r="BXQ85" s="196">
        <v>27.5</v>
      </c>
      <c r="BXR85" s="196">
        <v>5</v>
      </c>
      <c r="BXS85" s="196">
        <v>45</v>
      </c>
      <c r="BXT85" s="196">
        <f t="shared" si="446"/>
        <v>85.5</v>
      </c>
      <c r="BXU85" s="196">
        <f t="shared" si="447"/>
        <v>195.85731168000001</v>
      </c>
      <c r="BXV85" s="196"/>
      <c r="BXW85" s="196">
        <v>7.6012500000000003</v>
      </c>
      <c r="BXX85" s="196">
        <v>10.22239323</v>
      </c>
      <c r="BXY85" s="196">
        <f t="shared" si="448"/>
        <v>17.823643230000002</v>
      </c>
      <c r="BXZ85" s="196">
        <v>10</v>
      </c>
      <c r="BYA85" s="196">
        <v>8.5</v>
      </c>
      <c r="BYB85" s="196"/>
      <c r="BYC85" s="196">
        <v>0.21629656</v>
      </c>
      <c r="BYD85" s="196">
        <v>7.0060000000000002</v>
      </c>
      <c r="BYE85" s="196">
        <f t="shared" si="449"/>
        <v>25.72229656</v>
      </c>
      <c r="BYF85" s="196">
        <v>4</v>
      </c>
      <c r="BYG85" s="196">
        <v>0.21459427000000003</v>
      </c>
      <c r="BYH85" s="196">
        <v>10</v>
      </c>
      <c r="BYI85" s="196">
        <v>0.90444513999999998</v>
      </c>
      <c r="BYJ85" s="196">
        <v>5</v>
      </c>
      <c r="BYK85" s="196">
        <f t="shared" si="450"/>
        <v>20.119039409999999</v>
      </c>
      <c r="BYL85" s="196"/>
      <c r="BYM85" s="196"/>
      <c r="BYN85" s="196">
        <v>5</v>
      </c>
      <c r="BYO85" s="196"/>
      <c r="BYP85" s="196">
        <v>10</v>
      </c>
      <c r="BYQ85" s="196">
        <f t="shared" si="451"/>
        <v>15</v>
      </c>
      <c r="BYR85" s="196">
        <v>15</v>
      </c>
      <c r="BYS85" s="196"/>
      <c r="BYT85" s="196">
        <v>4.1564444399999996</v>
      </c>
      <c r="BYU85" s="196">
        <v>16</v>
      </c>
      <c r="BYV85" s="196">
        <f t="shared" si="452"/>
        <v>35.156444440000001</v>
      </c>
      <c r="BYW85" s="196">
        <f t="shared" si="453"/>
        <v>113.82142364000001</v>
      </c>
      <c r="BYX85" s="196"/>
      <c r="BYY85" s="196">
        <f t="shared" si="454"/>
        <v>0</v>
      </c>
      <c r="BYZ85" s="196"/>
      <c r="BZA85" s="196"/>
      <c r="BZB85" s="196"/>
      <c r="BZC85" s="196"/>
      <c r="BZD85" s="196">
        <v>4.0963510000000003</v>
      </c>
      <c r="BZE85" s="196">
        <f t="shared" si="455"/>
        <v>4.0963510000000003</v>
      </c>
      <c r="BZF85" s="196"/>
      <c r="BZG85" s="196">
        <v>5</v>
      </c>
      <c r="BZH85" s="196">
        <v>10</v>
      </c>
      <c r="BZI85" s="196">
        <v>5</v>
      </c>
      <c r="BZJ85" s="196">
        <f t="shared" si="456"/>
        <v>20</v>
      </c>
      <c r="BZK85" s="196">
        <v>10</v>
      </c>
      <c r="BZL85" s="196"/>
      <c r="BZM85" s="196">
        <v>10</v>
      </c>
      <c r="BZN85" s="196"/>
      <c r="BZO85" s="196"/>
      <c r="BZP85" s="196">
        <f t="shared" si="457"/>
        <v>20</v>
      </c>
      <c r="BZQ85" s="196">
        <f t="shared" si="458"/>
        <v>44.096350999999999</v>
      </c>
      <c r="BZR85" s="196">
        <f t="shared" si="459"/>
        <v>546.78428669000004</v>
      </c>
      <c r="BZS85" s="198"/>
      <c r="BZT85" s="198"/>
      <c r="BZU85" s="198"/>
      <c r="BZV85" s="198"/>
      <c r="BZW85" s="198"/>
      <c r="BZX85" s="198"/>
      <c r="BZY85" s="198"/>
      <c r="BZZ85" s="198"/>
      <c r="CAA85" s="198"/>
      <c r="CAB85" s="198"/>
      <c r="CAC85" s="198"/>
      <c r="CAD85" s="198"/>
      <c r="CAE85" s="198"/>
      <c r="CAF85" s="198"/>
      <c r="CAG85" s="198"/>
      <c r="CAH85" s="198"/>
      <c r="CAI85" s="198"/>
      <c r="CAJ85" s="198"/>
      <c r="CAK85" s="198"/>
      <c r="CAL85" s="198"/>
      <c r="CAM85" s="198"/>
      <c r="CAN85" s="198"/>
      <c r="CAO85" s="198"/>
      <c r="CAP85" s="198"/>
      <c r="CAQ85" s="198"/>
      <c r="CAR85" s="198"/>
      <c r="CAS85" s="198"/>
      <c r="CAT85" s="198"/>
      <c r="CAU85" s="198"/>
      <c r="CAV85" s="198"/>
      <c r="CAW85" s="198"/>
      <c r="CAX85" s="198"/>
      <c r="CAY85" s="198"/>
      <c r="CAZ85" s="198"/>
      <c r="CBA85" s="198"/>
      <c r="CBB85" s="198"/>
      <c r="CBC85" s="198"/>
      <c r="CBD85" s="198"/>
      <c r="CBE85" s="198"/>
      <c r="CBF85" s="198"/>
      <c r="CBG85" s="198"/>
      <c r="CBH85" s="198"/>
      <c r="CBI85" s="198"/>
      <c r="CBJ85" s="198"/>
      <c r="CBK85" s="198"/>
      <c r="CBL85" s="198"/>
      <c r="CBM85" s="198"/>
      <c r="CBN85" s="198"/>
      <c r="CBO85" s="198"/>
      <c r="CBP85" s="198"/>
      <c r="CBQ85" s="198"/>
      <c r="CBR85" s="198"/>
      <c r="CBS85" s="198"/>
      <c r="CBT85" s="198"/>
      <c r="CBU85" s="198"/>
      <c r="CBV85" s="198"/>
      <c r="CBW85" s="198"/>
      <c r="CBX85" s="198"/>
      <c r="CBY85" s="198"/>
      <c r="CBZ85" s="198"/>
      <c r="CCA85" s="198"/>
      <c r="CCB85" s="198"/>
      <c r="CCC85" s="198"/>
      <c r="CCD85" s="198"/>
      <c r="CCE85" s="198"/>
      <c r="CCF85" s="198"/>
      <c r="CCG85" s="198"/>
      <c r="CCH85" s="198"/>
      <c r="CCI85" s="198"/>
      <c r="CCJ85" s="198"/>
      <c r="CCK85" s="198"/>
      <c r="CCL85" s="198"/>
      <c r="CCM85" s="198"/>
      <c r="CCN85" s="198"/>
      <c r="CCO85" s="198"/>
      <c r="CCP85" s="198"/>
      <c r="CCQ85" s="198"/>
      <c r="CCR85" s="198"/>
      <c r="CCS85" s="198">
        <f t="shared" si="286"/>
        <v>107.53423138000001</v>
      </c>
      <c r="CCT85" s="199"/>
    </row>
    <row r="86" spans="1:2126" s="200" customFormat="1" outlineLevel="1" x14ac:dyDescent="0.2">
      <c r="A86" s="202" t="s">
        <v>67</v>
      </c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202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  <c r="DO86" s="195"/>
      <c r="DP86" s="195"/>
      <c r="DQ86" s="195"/>
      <c r="DR86" s="195"/>
      <c r="DS86" s="195"/>
      <c r="DT86" s="195"/>
      <c r="DU86" s="195"/>
      <c r="DV86" s="195"/>
      <c r="DW86" s="195"/>
      <c r="DX86" s="195"/>
      <c r="DY86" s="195"/>
      <c r="DZ86" s="195"/>
      <c r="EA86" s="195"/>
      <c r="EB86" s="195"/>
      <c r="EC86" s="195"/>
      <c r="ED86" s="195"/>
      <c r="EE86" s="195"/>
      <c r="EF86" s="195"/>
      <c r="EG86" s="195"/>
      <c r="EH86" s="195"/>
      <c r="EI86" s="195"/>
      <c r="EJ86" s="195"/>
      <c r="EK86" s="195"/>
      <c r="EL86" s="195"/>
      <c r="EM86" s="195"/>
      <c r="EN86" s="195"/>
      <c r="EO86" s="195"/>
      <c r="EP86" s="195"/>
      <c r="EQ86" s="195"/>
      <c r="ER86" s="195"/>
      <c r="ES86" s="195"/>
      <c r="ET86" s="195"/>
      <c r="EU86" s="195"/>
      <c r="EV86" s="195"/>
      <c r="EW86" s="195"/>
      <c r="EX86" s="195"/>
      <c r="EY86" s="195"/>
      <c r="EZ86" s="195"/>
      <c r="FA86" s="195"/>
      <c r="FB86" s="195"/>
      <c r="FC86" s="195"/>
      <c r="FD86" s="195"/>
      <c r="FE86" s="195"/>
      <c r="FF86" s="195"/>
      <c r="FG86" s="195"/>
      <c r="FH86" s="195"/>
      <c r="FI86" s="195"/>
      <c r="FJ86" s="195"/>
      <c r="FK86" s="195"/>
      <c r="FL86" s="195"/>
      <c r="FM86" s="195"/>
      <c r="FN86" s="195"/>
      <c r="FO86" s="195"/>
      <c r="FP86" s="195"/>
      <c r="FQ86" s="195"/>
      <c r="FR86" s="195"/>
      <c r="FS86" s="195"/>
      <c r="FT86" s="195"/>
      <c r="FU86" s="195"/>
      <c r="FV86" s="195"/>
      <c r="FW86" s="195"/>
      <c r="FX86" s="195"/>
      <c r="FY86" s="195"/>
      <c r="FZ86" s="195"/>
      <c r="GA86" s="195"/>
      <c r="GB86" s="195"/>
      <c r="GC86" s="195"/>
      <c r="GD86" s="195"/>
      <c r="GE86" s="195"/>
      <c r="GF86" s="195"/>
      <c r="GG86" s="195"/>
      <c r="GH86" s="195"/>
      <c r="GI86" s="195"/>
      <c r="GJ86" s="195"/>
      <c r="GK86" s="195"/>
      <c r="GL86" s="195"/>
      <c r="GM86" s="195"/>
      <c r="GN86" s="195"/>
      <c r="GO86" s="195"/>
      <c r="GP86" s="195"/>
      <c r="GQ86" s="195"/>
      <c r="GR86" s="195"/>
      <c r="GS86" s="195"/>
      <c r="GT86" s="195"/>
      <c r="GU86" s="195"/>
      <c r="GV86" s="195"/>
      <c r="GW86" s="195"/>
      <c r="GX86" s="195"/>
      <c r="GY86" s="195"/>
      <c r="GZ86" s="195"/>
      <c r="HA86" s="195"/>
      <c r="HB86" s="195"/>
      <c r="HC86" s="195"/>
      <c r="HD86" s="195"/>
      <c r="HE86" s="195"/>
      <c r="HF86" s="195"/>
      <c r="HG86" s="195"/>
      <c r="HH86" s="195"/>
      <c r="HI86" s="195"/>
      <c r="HJ86" s="195"/>
      <c r="HK86" s="195"/>
      <c r="HL86" s="195"/>
      <c r="HM86" s="195"/>
      <c r="HN86" s="195"/>
      <c r="HO86" s="195"/>
      <c r="HP86" s="195"/>
      <c r="HQ86" s="195"/>
      <c r="HR86" s="195"/>
      <c r="HS86" s="195"/>
      <c r="HT86" s="195"/>
      <c r="HU86" s="195"/>
      <c r="HV86" s="195"/>
      <c r="HW86" s="195"/>
      <c r="HX86" s="195"/>
      <c r="HY86" s="195"/>
      <c r="HZ86" s="195"/>
      <c r="IA86" s="195"/>
      <c r="IB86" s="195"/>
      <c r="IC86" s="195"/>
      <c r="ID86" s="195"/>
      <c r="IE86" s="195"/>
      <c r="IF86" s="195"/>
      <c r="IG86" s="195"/>
      <c r="IH86" s="195"/>
      <c r="II86" s="195"/>
      <c r="IJ86" s="195"/>
      <c r="IK86" s="195"/>
      <c r="IL86" s="195"/>
      <c r="IM86" s="195"/>
      <c r="IN86" s="195"/>
      <c r="IO86" s="195"/>
      <c r="IP86" s="195"/>
      <c r="IQ86" s="195"/>
      <c r="IR86" s="195"/>
      <c r="IS86" s="195"/>
      <c r="IT86" s="195"/>
      <c r="IU86" s="195"/>
      <c r="IV86" s="195"/>
      <c r="IW86" s="195"/>
      <c r="IX86" s="195"/>
      <c r="IY86" s="195"/>
      <c r="IZ86" s="195"/>
      <c r="JA86" s="195"/>
      <c r="JB86" s="195"/>
      <c r="JC86" s="195"/>
      <c r="JD86" s="195"/>
      <c r="JE86" s="195"/>
      <c r="JF86" s="195"/>
      <c r="JG86" s="195"/>
      <c r="JH86" s="195"/>
      <c r="JI86" s="195"/>
      <c r="JJ86" s="195"/>
      <c r="JK86" s="195"/>
      <c r="JL86" s="195"/>
      <c r="JM86" s="195"/>
      <c r="JN86" s="195"/>
      <c r="JO86" s="195"/>
      <c r="JP86" s="195"/>
      <c r="JQ86" s="195"/>
      <c r="JR86" s="195"/>
      <c r="JS86" s="195"/>
      <c r="JT86" s="195"/>
      <c r="JU86" s="195"/>
      <c r="JV86" s="195"/>
      <c r="JW86" s="195"/>
      <c r="JX86" s="195"/>
      <c r="JY86" s="195"/>
      <c r="JZ86" s="195"/>
      <c r="KA86" s="195"/>
      <c r="KB86" s="195"/>
      <c r="KC86" s="195"/>
      <c r="KD86" s="195"/>
      <c r="KE86" s="195"/>
      <c r="KF86" s="195"/>
      <c r="KG86" s="195"/>
      <c r="KH86" s="195"/>
      <c r="KI86" s="195"/>
      <c r="KJ86" s="195"/>
      <c r="KK86" s="195"/>
      <c r="KL86" s="195"/>
      <c r="KM86" s="195"/>
      <c r="KN86" s="195"/>
      <c r="KO86" s="195"/>
      <c r="KP86" s="195"/>
      <c r="KQ86" s="195"/>
      <c r="KR86" s="195"/>
      <c r="KS86" s="195"/>
      <c r="KT86" s="195"/>
      <c r="KU86" s="195"/>
      <c r="KV86" s="195"/>
      <c r="KW86" s="195"/>
      <c r="KX86" s="195"/>
      <c r="KY86" s="195"/>
      <c r="KZ86" s="195"/>
      <c r="LA86" s="195"/>
      <c r="LB86" s="195"/>
      <c r="LC86" s="195"/>
      <c r="LD86" s="195"/>
      <c r="LE86" s="195"/>
      <c r="LF86" s="195"/>
      <c r="LG86" s="195"/>
      <c r="LH86" s="195"/>
      <c r="LI86" s="195"/>
      <c r="LJ86" s="195"/>
      <c r="LK86" s="195"/>
      <c r="LL86" s="195"/>
      <c r="LM86" s="195"/>
      <c r="LN86" s="195"/>
      <c r="LO86" s="195"/>
      <c r="LP86" s="195"/>
      <c r="LQ86" s="195"/>
      <c r="LR86" s="195"/>
      <c r="LS86" s="195"/>
      <c r="LT86" s="195"/>
      <c r="LU86" s="195"/>
      <c r="LV86" s="195"/>
      <c r="LW86" s="195"/>
      <c r="LX86" s="195"/>
      <c r="LY86" s="195"/>
      <c r="LZ86" s="195"/>
      <c r="MA86" s="195"/>
      <c r="MB86" s="195"/>
      <c r="MC86" s="195"/>
      <c r="MD86" s="195"/>
      <c r="ME86" s="195"/>
      <c r="MF86" s="195"/>
      <c r="MG86" s="195"/>
      <c r="MH86" s="195"/>
      <c r="MI86" s="195"/>
      <c r="MJ86" s="195"/>
      <c r="MK86" s="195"/>
      <c r="ML86" s="195"/>
      <c r="MM86" s="195"/>
      <c r="MN86" s="195"/>
      <c r="MO86" s="202"/>
      <c r="MP86" s="202"/>
      <c r="MQ86" s="202"/>
      <c r="MR86" s="202"/>
      <c r="MS86" s="202"/>
      <c r="MT86" s="202"/>
      <c r="MU86" s="202"/>
      <c r="MV86" s="202"/>
      <c r="MW86" s="202"/>
      <c r="MX86" s="202"/>
      <c r="MY86" s="202"/>
      <c r="MZ86" s="202"/>
      <c r="NA86" s="195"/>
      <c r="NB86" s="195"/>
      <c r="NC86" s="195"/>
      <c r="ND86" s="195"/>
      <c r="NE86" s="195"/>
      <c r="NF86" s="195"/>
      <c r="NG86" s="195"/>
      <c r="NH86" s="195"/>
      <c r="NI86" s="195"/>
      <c r="NJ86" s="195"/>
      <c r="NK86" s="195"/>
      <c r="NL86" s="195"/>
      <c r="NM86" s="195"/>
      <c r="NN86" s="195"/>
      <c r="NO86" s="195"/>
      <c r="NP86" s="195"/>
      <c r="NQ86" s="195"/>
      <c r="NR86" s="195"/>
      <c r="NS86" s="195"/>
      <c r="NT86" s="195"/>
      <c r="NU86" s="195"/>
      <c r="NV86" s="195"/>
      <c r="NW86" s="195"/>
      <c r="NX86" s="195"/>
      <c r="NY86" s="195"/>
      <c r="NZ86" s="195"/>
      <c r="OA86" s="195"/>
      <c r="OB86" s="195"/>
      <c r="OC86" s="195"/>
      <c r="OD86" s="195"/>
      <c r="OE86" s="195"/>
      <c r="OF86" s="195"/>
      <c r="OG86" s="195"/>
      <c r="OH86" s="195"/>
      <c r="OI86" s="195"/>
      <c r="OJ86" s="195"/>
      <c r="OK86" s="195"/>
      <c r="OL86" s="195"/>
      <c r="OM86" s="195"/>
      <c r="ON86" s="195"/>
      <c r="OO86" s="195"/>
      <c r="OP86" s="195"/>
      <c r="OQ86" s="195"/>
      <c r="OR86" s="195"/>
      <c r="OS86" s="195"/>
      <c r="OT86" s="195"/>
      <c r="OU86" s="195"/>
      <c r="OV86" s="195"/>
      <c r="OW86" s="195"/>
      <c r="OX86" s="195"/>
      <c r="OY86" s="195"/>
      <c r="OZ86" s="195"/>
      <c r="PA86" s="195"/>
      <c r="PB86" s="195"/>
      <c r="PC86" s="195"/>
      <c r="PD86" s="195"/>
      <c r="PE86" s="195"/>
      <c r="PF86" s="195"/>
      <c r="PG86" s="195"/>
      <c r="PH86" s="195"/>
      <c r="PI86" s="195"/>
      <c r="PJ86" s="195"/>
      <c r="PK86" s="195"/>
      <c r="PL86" s="195"/>
      <c r="PM86" s="195"/>
      <c r="PN86" s="195"/>
      <c r="PO86" s="195"/>
      <c r="PP86" s="195"/>
      <c r="PQ86" s="195"/>
      <c r="PR86" s="195"/>
      <c r="PS86" s="195"/>
      <c r="PT86" s="195"/>
      <c r="PU86" s="195"/>
      <c r="PV86" s="195"/>
      <c r="PW86" s="195"/>
      <c r="PX86" s="195"/>
      <c r="PY86" s="195"/>
      <c r="PZ86" s="195"/>
      <c r="QA86" s="195"/>
      <c r="QB86" s="195"/>
      <c r="QC86" s="195"/>
      <c r="QD86" s="195"/>
      <c r="QE86" s="195"/>
      <c r="QF86" s="195"/>
      <c r="QG86" s="195"/>
      <c r="QH86" s="195"/>
      <c r="QI86" s="195"/>
      <c r="QJ86" s="195"/>
      <c r="QK86" s="195"/>
      <c r="QL86" s="195"/>
      <c r="QM86" s="195"/>
      <c r="QN86" s="195"/>
      <c r="QO86" s="195"/>
      <c r="QP86" s="195"/>
      <c r="QQ86" s="195"/>
      <c r="QR86" s="195"/>
      <c r="QS86" s="195"/>
      <c r="QT86" s="195"/>
      <c r="QU86" s="195"/>
      <c r="QV86" s="195"/>
      <c r="QW86" s="195"/>
      <c r="QX86" s="195"/>
      <c r="QY86" s="195"/>
      <c r="QZ86" s="195"/>
      <c r="RA86" s="195"/>
      <c r="RB86" s="195"/>
      <c r="RC86" s="195"/>
      <c r="RD86" s="195"/>
      <c r="RE86" s="195"/>
      <c r="RF86" s="195"/>
      <c r="RG86" s="195"/>
      <c r="RH86" s="195"/>
      <c r="RI86" s="195"/>
      <c r="RJ86" s="195"/>
      <c r="RK86" s="195"/>
      <c r="RL86" s="195"/>
      <c r="RM86" s="195"/>
      <c r="RN86" s="195"/>
      <c r="RO86" s="195"/>
      <c r="RP86" s="195"/>
      <c r="RQ86" s="195"/>
      <c r="RR86" s="195"/>
      <c r="RS86" s="195"/>
      <c r="RT86" s="195"/>
      <c r="RU86" s="195"/>
      <c r="RV86" s="195"/>
      <c r="RW86" s="195"/>
      <c r="RX86" s="195"/>
      <c r="RY86" s="195"/>
      <c r="RZ86" s="195"/>
      <c r="SA86" s="195"/>
      <c r="SB86" s="195"/>
      <c r="SC86" s="195"/>
      <c r="SD86" s="195"/>
      <c r="SE86" s="195"/>
      <c r="SF86" s="195"/>
      <c r="SG86" s="195"/>
      <c r="SH86" s="195"/>
      <c r="SI86" s="195"/>
      <c r="SJ86" s="195"/>
      <c r="SK86" s="195"/>
      <c r="SL86" s="195"/>
      <c r="SM86" s="195"/>
      <c r="SN86" s="195"/>
      <c r="SO86" s="195"/>
      <c r="SP86" s="195"/>
      <c r="SQ86" s="195"/>
      <c r="SR86" s="196"/>
      <c r="SS86" s="195"/>
      <c r="ST86" s="195"/>
      <c r="SU86" s="195"/>
      <c r="SV86" s="195"/>
      <c r="SW86" s="195"/>
      <c r="SX86" s="195"/>
      <c r="SY86" s="195"/>
      <c r="SZ86" s="195"/>
      <c r="TA86" s="195"/>
      <c r="TB86" s="195"/>
      <c r="TC86" s="195"/>
      <c r="TD86" s="195"/>
      <c r="TE86" s="195"/>
      <c r="TF86" s="195"/>
      <c r="TG86" s="195"/>
      <c r="TH86" s="195"/>
      <c r="TI86" s="195"/>
      <c r="TJ86" s="195"/>
      <c r="TK86" s="195">
        <f t="shared" si="269"/>
        <v>0</v>
      </c>
      <c r="TL86" s="202"/>
      <c r="TM86" s="202"/>
      <c r="TN86" s="202"/>
      <c r="TO86" s="202"/>
      <c r="TP86" s="202"/>
      <c r="TQ86" s="202"/>
      <c r="TR86" s="202"/>
      <c r="TS86" s="202"/>
      <c r="TT86" s="202"/>
      <c r="TU86" s="202"/>
      <c r="TV86" s="202"/>
      <c r="TW86" s="202"/>
      <c r="TX86" s="202"/>
      <c r="TY86" s="202"/>
      <c r="TZ86" s="202"/>
      <c r="UA86" s="202"/>
      <c r="UB86" s="202"/>
      <c r="UC86" s="195"/>
      <c r="UD86" s="195"/>
      <c r="UE86" s="195"/>
      <c r="UF86" s="195"/>
      <c r="UG86" s="195"/>
      <c r="UH86" s="195"/>
      <c r="UI86" s="195"/>
      <c r="UJ86" s="195"/>
      <c r="UK86" s="195"/>
      <c r="UL86" s="195"/>
      <c r="UM86" s="195"/>
      <c r="UN86" s="195"/>
      <c r="UO86" s="195"/>
      <c r="UP86" s="195"/>
      <c r="UQ86" s="195"/>
      <c r="UR86" s="195"/>
      <c r="US86" s="195"/>
      <c r="UT86" s="195"/>
      <c r="UU86" s="195"/>
      <c r="UV86" s="195"/>
      <c r="UW86" s="195">
        <f t="shared" si="287"/>
        <v>0</v>
      </c>
      <c r="UX86" s="195"/>
      <c r="UY86" s="195"/>
      <c r="UZ86" s="195"/>
      <c r="VA86" s="195"/>
      <c r="VB86" s="195"/>
      <c r="VC86" s="195"/>
      <c r="VD86" s="195"/>
      <c r="VE86" s="195"/>
      <c r="VF86" s="195"/>
      <c r="VG86" s="195"/>
      <c r="VH86" s="195"/>
      <c r="VI86" s="195"/>
      <c r="VJ86" s="195"/>
      <c r="VK86" s="195"/>
      <c r="VL86" s="195"/>
      <c r="VM86" s="195"/>
      <c r="VN86" s="195"/>
      <c r="VO86" s="195"/>
      <c r="VP86" s="195"/>
      <c r="VQ86" s="195"/>
      <c r="VR86" s="195"/>
      <c r="VS86" s="195"/>
      <c r="VT86" s="195"/>
      <c r="VU86" s="195"/>
      <c r="VV86" s="195"/>
      <c r="VW86" s="195"/>
      <c r="VX86" s="195"/>
      <c r="VY86" s="195"/>
      <c r="VZ86" s="195"/>
      <c r="WA86" s="195"/>
      <c r="WB86" s="195"/>
      <c r="WC86" s="195"/>
      <c r="WD86" s="195"/>
      <c r="WE86" s="195"/>
      <c r="WF86" s="195"/>
      <c r="WG86" s="195"/>
      <c r="WH86" s="195"/>
      <c r="WI86" s="195"/>
      <c r="WJ86" s="195"/>
      <c r="WK86" s="195"/>
      <c r="WL86" s="195"/>
      <c r="WM86" s="195"/>
      <c r="WN86" s="195"/>
      <c r="WO86" s="195"/>
      <c r="WP86" s="195"/>
      <c r="WQ86" s="195"/>
      <c r="WR86" s="195"/>
      <c r="WS86" s="195"/>
      <c r="WT86" s="195"/>
      <c r="WU86" s="195"/>
      <c r="WV86" s="195"/>
      <c r="WW86" s="195"/>
      <c r="WX86" s="195"/>
      <c r="WY86" s="195"/>
      <c r="WZ86" s="195"/>
      <c r="XA86" s="195"/>
      <c r="XB86" s="195"/>
      <c r="XC86" s="195"/>
      <c r="XD86" s="195"/>
      <c r="XE86" s="195"/>
      <c r="XF86" s="195"/>
      <c r="XG86" s="195"/>
      <c r="XH86" s="195"/>
      <c r="XI86" s="195"/>
      <c r="XJ86" s="195"/>
      <c r="XK86" s="195"/>
      <c r="XL86" s="195"/>
      <c r="XM86" s="195"/>
      <c r="XN86" s="195"/>
      <c r="XO86" s="195"/>
      <c r="XP86" s="195"/>
      <c r="XQ86" s="195"/>
      <c r="XR86" s="195"/>
      <c r="XS86" s="195"/>
      <c r="XT86" s="195"/>
      <c r="XU86" s="195"/>
      <c r="XV86" s="195"/>
      <c r="XW86" s="195"/>
      <c r="XX86" s="195"/>
      <c r="XY86" s="195"/>
      <c r="XZ86" s="195"/>
      <c r="YA86" s="195">
        <f t="shared" si="288"/>
        <v>0</v>
      </c>
      <c r="YB86" s="195"/>
      <c r="YC86" s="195"/>
      <c r="YD86" s="195"/>
      <c r="YE86" s="195"/>
      <c r="YF86" s="195">
        <f t="shared" si="289"/>
        <v>0</v>
      </c>
      <c r="YG86" s="195">
        <f t="shared" si="290"/>
        <v>0</v>
      </c>
      <c r="YH86" s="202">
        <f t="shared" si="291"/>
        <v>0</v>
      </c>
      <c r="YI86" s="202"/>
      <c r="YJ86" s="202"/>
      <c r="YK86" s="202"/>
      <c r="YL86" s="202"/>
      <c r="YM86" s="202">
        <f t="shared" si="292"/>
        <v>0</v>
      </c>
      <c r="YN86" s="202"/>
      <c r="YO86" s="202"/>
      <c r="YP86" s="202"/>
      <c r="YQ86" s="202"/>
      <c r="YR86" s="202"/>
      <c r="YS86" s="202"/>
      <c r="YT86" s="202"/>
      <c r="YU86" s="202"/>
      <c r="YV86" s="202"/>
      <c r="YW86" s="202"/>
      <c r="YX86" s="202"/>
      <c r="YY86" s="202"/>
      <c r="YZ86" s="202"/>
      <c r="ZA86" s="202"/>
      <c r="ZB86" s="202"/>
      <c r="ZC86" s="202"/>
      <c r="ZD86" s="202"/>
      <c r="ZE86" s="202"/>
      <c r="ZF86" s="202"/>
      <c r="ZG86" s="202"/>
      <c r="ZH86" s="202"/>
      <c r="ZI86" s="202"/>
      <c r="ZJ86" s="202"/>
      <c r="ZK86" s="202"/>
      <c r="ZL86" s="202"/>
      <c r="ZM86" s="202"/>
      <c r="ZN86" s="202"/>
      <c r="ZO86" s="202"/>
      <c r="ZP86" s="202"/>
      <c r="ZQ86" s="202"/>
      <c r="ZR86" s="202"/>
      <c r="ZS86" s="202"/>
      <c r="ZT86" s="202"/>
      <c r="ZU86" s="202"/>
      <c r="ZV86" s="202"/>
      <c r="ZW86" s="202"/>
      <c r="ZX86" s="202"/>
      <c r="ZY86" s="202"/>
      <c r="ZZ86" s="202"/>
      <c r="AAA86" s="202"/>
      <c r="AAB86" s="202"/>
      <c r="AAC86" s="202"/>
      <c r="AAD86" s="202"/>
      <c r="AAE86" s="202"/>
      <c r="AAF86" s="202"/>
      <c r="AAG86" s="202"/>
      <c r="AAH86" s="202"/>
      <c r="AAI86" s="202"/>
      <c r="AAJ86" s="202"/>
      <c r="AAK86" s="202"/>
      <c r="AAL86" s="202"/>
      <c r="AAM86" s="202"/>
      <c r="AAN86" s="202"/>
      <c r="AAO86" s="202"/>
      <c r="AAP86" s="202"/>
      <c r="AAQ86" s="202"/>
      <c r="AAR86" s="202"/>
      <c r="AAS86" s="202"/>
      <c r="AAT86" s="202"/>
      <c r="AAU86" s="202"/>
      <c r="AAV86" s="202"/>
      <c r="AAW86" s="202"/>
      <c r="AAX86" s="202"/>
      <c r="AAY86" s="202"/>
      <c r="AAZ86" s="202"/>
      <c r="ABA86" s="202"/>
      <c r="ABB86" s="202"/>
      <c r="ABC86" s="202"/>
      <c r="ABD86" s="202"/>
      <c r="ABE86" s="202"/>
      <c r="ABF86" s="202"/>
      <c r="ABG86" s="202"/>
      <c r="ABH86" s="202">
        <f t="shared" si="293"/>
        <v>0</v>
      </c>
      <c r="ABI86" s="202"/>
      <c r="ABJ86" s="202"/>
      <c r="ABK86" s="202"/>
      <c r="ABL86" s="202"/>
      <c r="ABM86" s="202"/>
      <c r="ABN86" s="202"/>
      <c r="ABO86" s="202"/>
      <c r="ABP86" s="202"/>
      <c r="ABQ86" s="202"/>
      <c r="ABR86" s="202"/>
      <c r="ABS86" s="202"/>
      <c r="ABT86" s="202"/>
      <c r="ABU86" s="202"/>
      <c r="ABV86" s="202"/>
      <c r="ABW86" s="202"/>
      <c r="ABX86" s="202"/>
      <c r="ABY86" s="202"/>
      <c r="ABZ86" s="202"/>
      <c r="ACA86" s="202"/>
      <c r="ACB86" s="202"/>
      <c r="ACC86" s="202"/>
      <c r="ACD86" s="202"/>
      <c r="ACE86" s="202"/>
      <c r="ACF86" s="202"/>
      <c r="ACG86" s="202"/>
      <c r="ACH86" s="202"/>
      <c r="ACI86" s="202"/>
      <c r="ACJ86" s="202"/>
      <c r="ACK86" s="202"/>
      <c r="ACL86" s="202"/>
      <c r="ACM86" s="202"/>
      <c r="ACN86" s="202"/>
      <c r="ACO86" s="202"/>
      <c r="ACP86" s="202"/>
      <c r="ACQ86" s="202"/>
      <c r="ACR86" s="202"/>
      <c r="ACS86" s="202"/>
      <c r="ACT86" s="202"/>
      <c r="ACU86" s="202"/>
      <c r="ACV86" s="202"/>
      <c r="ACW86" s="202"/>
      <c r="ACX86" s="202"/>
      <c r="ACY86" s="202"/>
      <c r="ACZ86" s="202"/>
      <c r="ADA86" s="202"/>
      <c r="ADB86" s="202"/>
      <c r="ADC86" s="202"/>
      <c r="ADD86" s="202"/>
      <c r="ADE86" s="202"/>
      <c r="ADF86" s="202"/>
      <c r="ADG86" s="202"/>
      <c r="ADH86" s="202"/>
      <c r="ADI86" s="202"/>
      <c r="ADJ86" s="202"/>
      <c r="ADK86" s="202"/>
      <c r="ADL86" s="202"/>
      <c r="ADM86" s="202"/>
      <c r="ADN86" s="202"/>
      <c r="ADO86" s="202"/>
      <c r="ADP86" s="202"/>
      <c r="ADQ86" s="202"/>
      <c r="ADR86" s="202"/>
      <c r="ADS86" s="202"/>
      <c r="ADT86" s="202"/>
      <c r="ADU86" s="202"/>
      <c r="ADV86" s="202"/>
      <c r="ADW86" s="202"/>
      <c r="ADX86" s="202"/>
      <c r="ADY86" s="202"/>
      <c r="ADZ86" s="202"/>
      <c r="AEA86" s="202"/>
      <c r="AEB86" s="202"/>
      <c r="AEC86" s="202"/>
      <c r="AED86" s="202"/>
      <c r="AEE86" s="202"/>
      <c r="AEF86" s="202"/>
      <c r="AEG86" s="202"/>
      <c r="AEH86" s="202"/>
      <c r="AEI86" s="202"/>
      <c r="AEJ86" s="202"/>
      <c r="AEK86" s="202"/>
      <c r="AEL86" s="202"/>
      <c r="AEM86" s="202"/>
      <c r="AEN86" s="202"/>
      <c r="AEO86" s="202"/>
      <c r="AEP86" s="202"/>
      <c r="AEQ86" s="202"/>
      <c r="AER86" s="202"/>
      <c r="AES86" s="202"/>
      <c r="AET86" s="202"/>
      <c r="AEU86" s="202"/>
      <c r="AEV86" s="202"/>
      <c r="AEW86" s="202"/>
      <c r="AEX86" s="202"/>
      <c r="AEY86" s="202"/>
      <c r="AEZ86" s="202"/>
      <c r="AFA86" s="202"/>
      <c r="AFB86" s="202"/>
      <c r="AFC86" s="202"/>
      <c r="AFD86" s="202"/>
      <c r="AFE86" s="202"/>
      <c r="AFF86" s="202"/>
      <c r="AFG86" s="202"/>
      <c r="AFH86" s="202"/>
      <c r="AFI86" s="202"/>
      <c r="AFJ86" s="202"/>
      <c r="AFK86" s="202"/>
      <c r="AFL86" s="202"/>
      <c r="AFM86" s="202"/>
      <c r="AFN86" s="202"/>
      <c r="AFO86" s="202"/>
      <c r="AFP86" s="202"/>
      <c r="AFQ86" s="202"/>
      <c r="AFR86" s="202"/>
      <c r="AFS86" s="202"/>
      <c r="AFT86" s="202"/>
      <c r="AFU86" s="202"/>
      <c r="AFV86" s="202"/>
      <c r="AFW86" s="202"/>
      <c r="AFX86" s="202"/>
      <c r="AFY86" s="202"/>
      <c r="AFZ86" s="202"/>
      <c r="AGA86" s="202"/>
      <c r="AGB86" s="202"/>
      <c r="AGC86" s="202"/>
      <c r="AGD86" s="202"/>
      <c r="AGE86" s="202"/>
      <c r="AGF86" s="202"/>
      <c r="AGG86" s="202"/>
      <c r="AGH86" s="202"/>
      <c r="AGI86" s="202"/>
      <c r="AGJ86" s="202"/>
      <c r="AGK86" s="202"/>
      <c r="AGL86" s="202"/>
      <c r="AGM86" s="202"/>
      <c r="AGN86" s="202"/>
      <c r="AGO86" s="202"/>
      <c r="AGP86" s="202"/>
      <c r="AGQ86" s="202"/>
      <c r="AGR86" s="202"/>
      <c r="AGS86" s="202"/>
      <c r="AGT86" s="202"/>
      <c r="AGU86" s="202"/>
      <c r="AGV86" s="202"/>
      <c r="AGW86" s="202"/>
      <c r="AGX86" s="202"/>
      <c r="AGY86" s="202"/>
      <c r="AGZ86" s="202"/>
      <c r="AHA86" s="202"/>
      <c r="AHB86" s="202"/>
      <c r="AHC86" s="202"/>
      <c r="AHD86" s="202"/>
      <c r="AHE86" s="202"/>
      <c r="AHF86" s="202"/>
      <c r="AHG86" s="202"/>
      <c r="AHH86" s="202"/>
      <c r="AHI86" s="202"/>
      <c r="AHJ86" s="202"/>
      <c r="AHK86" s="202"/>
      <c r="AHL86" s="202"/>
      <c r="AHM86" s="202"/>
      <c r="AHN86" s="202"/>
      <c r="AHO86" s="202"/>
      <c r="AHP86" s="202"/>
      <c r="AHQ86" s="202"/>
      <c r="AHR86" s="202"/>
      <c r="AHS86" s="202"/>
      <c r="AHT86" s="202"/>
      <c r="AHU86" s="202"/>
      <c r="AHV86" s="202"/>
      <c r="AHW86" s="202"/>
      <c r="AHX86" s="202"/>
      <c r="AHY86" s="202"/>
      <c r="AHZ86" s="202"/>
      <c r="AIA86" s="202"/>
      <c r="AIB86" s="202"/>
      <c r="AIC86" s="202"/>
      <c r="AID86" s="202"/>
      <c r="AIE86" s="202"/>
      <c r="AIF86" s="202"/>
      <c r="AIG86" s="202"/>
      <c r="AIH86" s="202"/>
      <c r="AII86" s="202"/>
      <c r="AIJ86" s="202"/>
      <c r="AIK86" s="202"/>
      <c r="AIL86" s="202"/>
      <c r="AIM86" s="202"/>
      <c r="AIN86" s="202"/>
      <c r="AIO86" s="202"/>
      <c r="AIP86" s="202"/>
      <c r="AIQ86" s="202"/>
      <c r="AIR86" s="202"/>
      <c r="AIS86" s="202"/>
      <c r="AIT86" s="202"/>
      <c r="AIU86" s="202"/>
      <c r="AIV86" s="202"/>
      <c r="AIW86" s="202"/>
      <c r="AIX86" s="202"/>
      <c r="AIY86" s="202"/>
      <c r="AIZ86" s="202"/>
      <c r="AJA86" s="202"/>
      <c r="AJB86" s="202"/>
      <c r="AJC86" s="202"/>
      <c r="AJD86" s="202"/>
      <c r="AJE86" s="202"/>
      <c r="AJF86" s="202"/>
      <c r="AJG86" s="202"/>
      <c r="AJH86" s="202"/>
      <c r="AJI86" s="202"/>
      <c r="AJJ86" s="202"/>
      <c r="AJK86" s="202"/>
      <c r="AJL86" s="202"/>
      <c r="AJM86" s="202"/>
      <c r="AJN86" s="202"/>
      <c r="AJO86" s="202"/>
      <c r="AJP86" s="202"/>
      <c r="AJQ86" s="202"/>
      <c r="AJR86" s="202"/>
      <c r="AJS86" s="202"/>
      <c r="AJT86" s="202"/>
      <c r="AJU86" s="202"/>
      <c r="AJV86" s="202"/>
      <c r="AJW86" s="202"/>
      <c r="AJX86" s="202"/>
      <c r="AJY86" s="202"/>
      <c r="AJZ86" s="202"/>
      <c r="AKA86" s="202"/>
      <c r="AKB86" s="202"/>
      <c r="AKC86" s="202"/>
      <c r="AKD86" s="202"/>
      <c r="AKE86" s="202"/>
      <c r="AKF86" s="202"/>
      <c r="AKG86" s="202"/>
      <c r="AKH86" s="202"/>
      <c r="AKI86" s="202"/>
      <c r="AKJ86" s="202"/>
      <c r="AKK86" s="202"/>
      <c r="AKL86" s="202"/>
      <c r="AKM86" s="202"/>
      <c r="AKN86" s="202"/>
      <c r="AKO86" s="202"/>
      <c r="AKP86" s="202"/>
      <c r="AKQ86" s="202"/>
      <c r="AKR86" s="202"/>
      <c r="AKS86" s="202"/>
      <c r="AKT86" s="202"/>
      <c r="AKU86" s="202"/>
      <c r="AKV86" s="202"/>
      <c r="AKW86" s="202"/>
      <c r="AKX86" s="202"/>
      <c r="AKY86" s="202"/>
      <c r="AKZ86" s="202"/>
      <c r="ALA86" s="202"/>
      <c r="ALB86" s="202"/>
      <c r="ALC86" s="202"/>
      <c r="ALD86" s="202"/>
      <c r="ALE86" s="202"/>
      <c r="ALF86" s="202"/>
      <c r="ALG86" s="202"/>
      <c r="ALH86" s="202"/>
      <c r="ALI86" s="202"/>
      <c r="ALJ86" s="202"/>
      <c r="ALK86" s="202"/>
      <c r="ALL86" s="202"/>
      <c r="ALM86" s="202"/>
      <c r="ALN86" s="202"/>
      <c r="ALO86" s="202"/>
      <c r="ALP86" s="202"/>
      <c r="ALQ86" s="202"/>
      <c r="ALR86" s="202"/>
      <c r="ALS86" s="202"/>
      <c r="ALT86" s="202"/>
      <c r="ALU86" s="202"/>
      <c r="ALV86" s="202"/>
      <c r="ALW86" s="202"/>
      <c r="ALX86" s="202"/>
      <c r="ALY86" s="202"/>
      <c r="ALZ86" s="202"/>
      <c r="AMA86" s="202"/>
      <c r="AMB86" s="202"/>
      <c r="AMC86" s="202"/>
      <c r="AMD86" s="202"/>
      <c r="AME86" s="202"/>
      <c r="AMF86" s="202"/>
      <c r="AMG86" s="202"/>
      <c r="AMH86" s="202"/>
      <c r="AMI86" s="202"/>
      <c r="AMJ86" s="202"/>
      <c r="AMK86" s="202"/>
      <c r="AML86" s="202"/>
      <c r="AMM86" s="202"/>
      <c r="AMN86" s="202"/>
      <c r="AMO86" s="202"/>
      <c r="AMP86" s="202"/>
      <c r="AMQ86" s="202"/>
      <c r="AMR86" s="202">
        <f t="shared" si="294"/>
        <v>0</v>
      </c>
      <c r="AMS86" s="202">
        <f t="shared" si="295"/>
        <v>0</v>
      </c>
      <c r="AMT86" s="202"/>
      <c r="AMU86" s="202"/>
      <c r="AMV86" s="202"/>
      <c r="AMW86" s="202"/>
      <c r="AMX86" s="202"/>
      <c r="AMY86" s="202"/>
      <c r="AMZ86" s="202"/>
      <c r="ANA86" s="202"/>
      <c r="ANB86" s="202"/>
      <c r="ANC86" s="202"/>
      <c r="AND86" s="202"/>
      <c r="ANE86" s="202">
        <f t="shared" si="296"/>
        <v>0</v>
      </c>
      <c r="ANF86" s="202"/>
      <c r="ANG86" s="202"/>
      <c r="ANH86" s="202"/>
      <c r="ANI86" s="202"/>
      <c r="ANJ86" s="202"/>
      <c r="ANK86" s="202"/>
      <c r="ANL86" s="202"/>
      <c r="ANM86" s="202"/>
      <c r="ANN86" s="202"/>
      <c r="ANO86" s="202"/>
      <c r="ANP86" s="202"/>
      <c r="ANQ86" s="202"/>
      <c r="ANR86" s="202">
        <f t="shared" si="297"/>
        <v>0</v>
      </c>
      <c r="ANS86" s="202"/>
      <c r="ANT86" s="202"/>
      <c r="ANU86" s="202"/>
      <c r="ANV86" s="202"/>
      <c r="ANW86" s="202"/>
      <c r="ANX86" s="202"/>
      <c r="ANY86" s="202"/>
      <c r="ANZ86" s="202"/>
      <c r="AOA86" s="202"/>
      <c r="AOB86" s="202"/>
      <c r="AOC86" s="202"/>
      <c r="AOD86" s="202"/>
      <c r="AOE86" s="202"/>
      <c r="AOF86" s="202"/>
      <c r="AOG86" s="202"/>
      <c r="AOH86" s="202"/>
      <c r="AOI86" s="202"/>
      <c r="AOJ86" s="202"/>
      <c r="AOK86" s="202"/>
      <c r="AOL86" s="202"/>
      <c r="AOM86" s="202"/>
      <c r="AON86" s="202"/>
      <c r="AOO86" s="202"/>
      <c r="AOP86" s="202"/>
      <c r="AOQ86" s="202"/>
      <c r="AOR86" s="202"/>
      <c r="AOS86" s="202"/>
      <c r="AOT86" s="202"/>
      <c r="AOU86" s="202"/>
      <c r="AOV86" s="202"/>
      <c r="AOW86" s="202"/>
      <c r="AOX86" s="202"/>
      <c r="AOY86" s="202"/>
      <c r="AOZ86" s="202"/>
      <c r="APA86" s="202"/>
      <c r="APB86" s="202">
        <f t="shared" si="298"/>
        <v>0</v>
      </c>
      <c r="APC86" s="202"/>
      <c r="APD86" s="202"/>
      <c r="APE86" s="202"/>
      <c r="APF86" s="202"/>
      <c r="APG86" s="202"/>
      <c r="APH86" s="202"/>
      <c r="API86" s="202"/>
      <c r="APJ86" s="202"/>
      <c r="APK86" s="202"/>
      <c r="APL86" s="202"/>
      <c r="APM86" s="202"/>
      <c r="APN86" s="202"/>
      <c r="APO86" s="202"/>
      <c r="APP86" s="202"/>
      <c r="APQ86" s="202"/>
      <c r="APR86" s="202"/>
      <c r="APS86" s="202"/>
      <c r="APT86" s="202"/>
      <c r="APU86" s="202">
        <f t="shared" si="299"/>
        <v>0</v>
      </c>
      <c r="APV86" s="202"/>
      <c r="APW86" s="202"/>
      <c r="APX86" s="202"/>
      <c r="APY86" s="202"/>
      <c r="APZ86" s="202"/>
      <c r="AQA86" s="202"/>
      <c r="AQB86" s="202"/>
      <c r="AQC86" s="202"/>
      <c r="AQD86" s="202"/>
      <c r="AQE86" s="202"/>
      <c r="AQF86" s="202"/>
      <c r="AQG86" s="202"/>
      <c r="AQH86" s="202"/>
      <c r="AQI86" s="202"/>
      <c r="AQJ86" s="202"/>
      <c r="AQK86" s="202"/>
      <c r="AQL86" s="202"/>
      <c r="AQM86" s="202"/>
      <c r="AQN86" s="202"/>
      <c r="AQO86" s="202"/>
      <c r="AQP86" s="202"/>
      <c r="AQQ86" s="202"/>
      <c r="AQR86" s="202">
        <f t="shared" si="300"/>
        <v>0</v>
      </c>
      <c r="AQS86" s="202"/>
      <c r="AQT86" s="202"/>
      <c r="AQU86" s="202"/>
      <c r="AQV86" s="202"/>
      <c r="AQW86" s="202"/>
      <c r="AQX86" s="202"/>
      <c r="AQY86" s="202"/>
      <c r="AQZ86" s="202"/>
      <c r="ARA86" s="202"/>
      <c r="ARB86" s="202"/>
      <c r="ARC86" s="202"/>
      <c r="ARD86" s="202"/>
      <c r="ARE86" s="202"/>
      <c r="ARF86" s="202"/>
      <c r="ARG86" s="202"/>
      <c r="ARH86" s="202"/>
      <c r="ARI86" s="202"/>
      <c r="ARJ86" s="202"/>
      <c r="ARK86" s="202"/>
      <c r="ARL86" s="202"/>
      <c r="ARM86" s="202"/>
      <c r="ARN86" s="202"/>
      <c r="ARO86" s="202"/>
      <c r="ARP86" s="202"/>
      <c r="ARQ86" s="202"/>
      <c r="ARR86" s="202"/>
      <c r="ARS86" s="202"/>
      <c r="ART86" s="202"/>
      <c r="ARU86" s="202"/>
      <c r="ARV86" s="202"/>
      <c r="ARW86" s="202"/>
      <c r="ARX86" s="202"/>
      <c r="ARY86" s="202"/>
      <c r="ARZ86" s="202"/>
      <c r="ASA86" s="202"/>
      <c r="ASB86" s="202"/>
      <c r="ASC86" s="202"/>
      <c r="ASD86" s="202"/>
      <c r="ASE86" s="202"/>
      <c r="ASF86" s="202"/>
      <c r="ASG86" s="202"/>
      <c r="ASH86" s="202"/>
      <c r="ASI86" s="202"/>
      <c r="ASJ86" s="202"/>
      <c r="ASK86" s="202"/>
      <c r="ASL86" s="202"/>
      <c r="ASM86" s="202"/>
      <c r="ASN86" s="202"/>
      <c r="ASO86" s="202"/>
      <c r="ASP86" s="202"/>
      <c r="ASQ86" s="202"/>
      <c r="ASR86" s="202"/>
      <c r="ASS86" s="202"/>
      <c r="AST86" s="202"/>
      <c r="ASU86" s="202"/>
      <c r="ASV86" s="202"/>
      <c r="ASW86" s="202"/>
      <c r="ASX86" s="202"/>
      <c r="ASY86" s="202"/>
      <c r="ASZ86" s="202"/>
      <c r="ATA86" s="202"/>
      <c r="ATB86" s="202"/>
      <c r="ATC86" s="202"/>
      <c r="ATD86" s="202"/>
      <c r="ATE86" s="202"/>
      <c r="ATF86" s="202"/>
      <c r="ATG86" s="202"/>
      <c r="ATH86" s="202"/>
      <c r="ATI86" s="202"/>
      <c r="ATJ86" s="202"/>
      <c r="ATK86" s="202"/>
      <c r="ATL86" s="202"/>
      <c r="ATM86" s="202"/>
      <c r="ATN86" s="202"/>
      <c r="ATO86" s="202"/>
      <c r="ATP86" s="202"/>
      <c r="ATQ86" s="202"/>
      <c r="ATR86" s="202"/>
      <c r="ATS86" s="202"/>
      <c r="ATT86" s="202"/>
      <c r="ATU86" s="202"/>
      <c r="ATV86" s="202"/>
      <c r="ATW86" s="202"/>
      <c r="ATX86" s="202"/>
      <c r="ATY86" s="202"/>
      <c r="ATZ86" s="202"/>
      <c r="AUA86" s="202"/>
      <c r="AUB86" s="202"/>
      <c r="AUC86" s="202"/>
      <c r="AUD86" s="202"/>
      <c r="AUE86" s="202"/>
      <c r="AUF86" s="202"/>
      <c r="AUG86" s="202"/>
      <c r="AUH86" s="202"/>
      <c r="AUI86" s="202"/>
      <c r="AUJ86" s="202"/>
      <c r="AUK86" s="202"/>
      <c r="AUL86" s="202"/>
      <c r="AUM86" s="202"/>
      <c r="AUN86" s="202"/>
      <c r="AUO86" s="202"/>
      <c r="AUP86" s="202"/>
      <c r="AUQ86" s="202"/>
      <c r="AUR86" s="202"/>
      <c r="AUS86" s="202"/>
      <c r="AUT86" s="202"/>
      <c r="AUU86" s="202"/>
      <c r="AUV86" s="202"/>
      <c r="AUW86" s="202"/>
      <c r="AUX86" s="202"/>
      <c r="AUY86" s="202"/>
      <c r="AUZ86" s="202"/>
      <c r="AVA86" s="202"/>
      <c r="AVB86" s="202"/>
      <c r="AVC86" s="202"/>
      <c r="AVD86" s="202"/>
      <c r="AVE86" s="202"/>
      <c r="AVF86" s="202"/>
      <c r="AVG86" s="202"/>
      <c r="AVH86" s="202"/>
      <c r="AVI86" s="202"/>
      <c r="AVJ86" s="202"/>
      <c r="AVK86" s="202"/>
      <c r="AVL86" s="202"/>
      <c r="AVM86" s="202"/>
      <c r="AVN86" s="202"/>
      <c r="AVO86" s="202"/>
      <c r="AVP86" s="202"/>
      <c r="AVQ86" s="202"/>
      <c r="AVR86" s="202"/>
      <c r="AVS86" s="202"/>
      <c r="AVT86" s="202"/>
      <c r="AVU86" s="202"/>
      <c r="AVV86" s="202"/>
      <c r="AVW86" s="202"/>
      <c r="AVX86" s="202"/>
      <c r="AVY86" s="202"/>
      <c r="AVZ86" s="202"/>
      <c r="AWA86" s="202"/>
      <c r="AWB86" s="202"/>
      <c r="AWC86" s="202"/>
      <c r="AWD86" s="202"/>
      <c r="AWE86" s="202"/>
      <c r="AWF86" s="202"/>
      <c r="AWG86" s="202"/>
      <c r="AWH86" s="202"/>
      <c r="AWI86" s="202"/>
      <c r="AWJ86" s="202"/>
      <c r="AWK86" s="202"/>
      <c r="AWL86" s="202"/>
      <c r="AWM86" s="202"/>
      <c r="AWN86" s="202"/>
      <c r="AWO86" s="202"/>
      <c r="AWP86" s="202"/>
      <c r="AWQ86" s="202"/>
      <c r="AWR86" s="202">
        <f t="shared" si="301"/>
        <v>0</v>
      </c>
      <c r="AWS86" s="254"/>
      <c r="AWT86" s="254"/>
      <c r="AWU86" s="254"/>
      <c r="AWV86" s="254"/>
      <c r="AWW86" s="254">
        <f t="shared" si="302"/>
        <v>0</v>
      </c>
      <c r="AWX86" s="254"/>
      <c r="AWY86" s="254"/>
      <c r="AWZ86" s="254">
        <f t="shared" si="303"/>
        <v>0</v>
      </c>
      <c r="AXA86" s="254">
        <f t="shared" si="304"/>
        <v>0</v>
      </c>
      <c r="AXB86" s="202">
        <f t="shared" si="305"/>
        <v>0</v>
      </c>
      <c r="AXC86" s="254"/>
      <c r="AXD86" s="254"/>
      <c r="AXE86" s="254">
        <f t="shared" si="306"/>
        <v>0</v>
      </c>
      <c r="AXF86" s="254"/>
      <c r="AXG86" s="254"/>
      <c r="AXH86" s="254"/>
      <c r="AXI86" s="254"/>
      <c r="AXJ86" s="254"/>
      <c r="AXK86" s="254">
        <f t="shared" si="307"/>
        <v>0</v>
      </c>
      <c r="AXL86" s="254"/>
      <c r="AXM86" s="254"/>
      <c r="AXN86" s="254"/>
      <c r="AXO86" s="254"/>
      <c r="AXP86" s="254"/>
      <c r="AXQ86" s="254">
        <f t="shared" si="308"/>
        <v>0</v>
      </c>
      <c r="AXR86" s="254"/>
      <c r="AXS86" s="254"/>
      <c r="AXT86" s="254"/>
      <c r="AXU86" s="254"/>
      <c r="AXV86" s="254">
        <f t="shared" si="310"/>
        <v>0</v>
      </c>
      <c r="AXW86" s="254"/>
      <c r="AXX86" s="254"/>
      <c r="AXY86" s="254"/>
      <c r="AXZ86" s="254"/>
      <c r="AYA86" s="254"/>
      <c r="AYB86" s="254">
        <f t="shared" si="311"/>
        <v>0</v>
      </c>
      <c r="AYC86" s="254">
        <f t="shared" si="270"/>
        <v>0</v>
      </c>
      <c r="AYD86" s="254"/>
      <c r="AYE86" s="254"/>
      <c r="AYF86" s="254"/>
      <c r="AYG86" s="254"/>
      <c r="AYH86" s="254"/>
      <c r="AYI86" s="254">
        <f t="shared" si="313"/>
        <v>0</v>
      </c>
      <c r="AYJ86" s="254"/>
      <c r="AYK86" s="254"/>
      <c r="AYL86" s="254"/>
      <c r="AYM86" s="254"/>
      <c r="AYN86" s="254"/>
      <c r="AYO86" s="254">
        <f t="shared" si="314"/>
        <v>0</v>
      </c>
      <c r="AYP86" s="254"/>
      <c r="AYQ86" s="254"/>
      <c r="AYR86" s="254"/>
      <c r="AYS86" s="254"/>
      <c r="AYT86" s="254"/>
      <c r="AYU86" s="254">
        <f t="shared" si="315"/>
        <v>0</v>
      </c>
      <c r="AYV86" s="254"/>
      <c r="AYW86" s="254"/>
      <c r="AYX86" s="254"/>
      <c r="AYY86" s="254">
        <f t="shared" si="316"/>
        <v>0</v>
      </c>
      <c r="AYZ86" s="254">
        <f t="shared" si="317"/>
        <v>0</v>
      </c>
      <c r="AZA86" s="254"/>
      <c r="AZB86" s="254"/>
      <c r="AZC86" s="254"/>
      <c r="AZD86" s="254"/>
      <c r="AZE86" s="254"/>
      <c r="AZF86" s="254">
        <f t="shared" si="319"/>
        <v>0</v>
      </c>
      <c r="AZG86" s="254"/>
      <c r="AZH86" s="254"/>
      <c r="AZI86" s="254"/>
      <c r="AZJ86" s="254"/>
      <c r="AZK86" s="254"/>
      <c r="AZL86" s="254">
        <f t="shared" si="320"/>
        <v>0</v>
      </c>
      <c r="AZM86" s="254"/>
      <c r="AZN86" s="254"/>
      <c r="AZO86" s="254"/>
      <c r="AZP86" s="254"/>
      <c r="AZQ86" s="254"/>
      <c r="AZR86" s="254">
        <f t="shared" si="321"/>
        <v>0</v>
      </c>
      <c r="AZS86" s="254"/>
      <c r="AZT86" s="254"/>
      <c r="AZU86" s="254"/>
      <c r="AZV86" s="254"/>
      <c r="AZW86" s="254"/>
      <c r="AZX86" s="254">
        <f t="shared" si="322"/>
        <v>0</v>
      </c>
      <c r="AZY86" s="254"/>
      <c r="AZZ86" s="254"/>
      <c r="BAA86" s="254">
        <f t="shared" si="323"/>
        <v>0</v>
      </c>
      <c r="BAB86" s="254">
        <f t="shared" si="324"/>
        <v>0</v>
      </c>
      <c r="BAC86" s="254"/>
      <c r="BAD86" s="254"/>
      <c r="BAE86" s="254"/>
      <c r="BAF86" s="254">
        <f t="shared" si="326"/>
        <v>0</v>
      </c>
      <c r="BAG86" s="254"/>
      <c r="BAH86" s="254"/>
      <c r="BAI86" s="254"/>
      <c r="BAJ86" s="254"/>
      <c r="BAK86" s="254">
        <f t="shared" si="327"/>
        <v>0</v>
      </c>
      <c r="BAL86" s="254"/>
      <c r="BAM86" s="254"/>
      <c r="BAN86" s="254"/>
      <c r="BAO86" s="254"/>
      <c r="BAP86" s="254"/>
      <c r="BAQ86" s="254">
        <f t="shared" si="328"/>
        <v>0</v>
      </c>
      <c r="BAR86" s="254"/>
      <c r="BAS86" s="254"/>
      <c r="BAT86" s="254"/>
      <c r="BAU86" s="254"/>
      <c r="BAV86" s="254"/>
      <c r="BAW86" s="254">
        <f t="shared" si="329"/>
        <v>0</v>
      </c>
      <c r="BAX86" s="254"/>
      <c r="BAY86" s="254"/>
      <c r="BAZ86" s="254"/>
      <c r="BBA86" s="254"/>
      <c r="BBB86" s="254">
        <f t="shared" si="330"/>
        <v>0</v>
      </c>
      <c r="BBC86" s="254">
        <f t="shared" si="331"/>
        <v>0</v>
      </c>
      <c r="BBD86" s="254"/>
      <c r="BBE86" s="254"/>
      <c r="BBF86" s="254"/>
      <c r="BBG86" s="254"/>
      <c r="BBH86" s="254"/>
      <c r="BBI86" s="254">
        <f t="shared" si="333"/>
        <v>0</v>
      </c>
      <c r="BBJ86" s="254"/>
      <c r="BBK86" s="254"/>
      <c r="BBL86" s="254"/>
      <c r="BBM86" s="254"/>
      <c r="BBN86" s="254"/>
      <c r="BBO86" s="254">
        <f t="shared" si="334"/>
        <v>0</v>
      </c>
      <c r="BBP86" s="254"/>
      <c r="BBQ86" s="254"/>
      <c r="BBR86" s="254"/>
      <c r="BBS86" s="254"/>
      <c r="BBT86" s="254"/>
      <c r="BBU86" s="254">
        <f t="shared" si="335"/>
        <v>0</v>
      </c>
      <c r="BBV86" s="254"/>
      <c r="BBW86" s="254"/>
      <c r="BBX86" s="254"/>
      <c r="BBY86" s="254"/>
      <c r="BBZ86" s="254"/>
      <c r="BCA86" s="254">
        <f t="shared" si="336"/>
        <v>0</v>
      </c>
      <c r="BCB86" s="254">
        <f t="shared" si="337"/>
        <v>0</v>
      </c>
      <c r="BCC86" s="254"/>
      <c r="BCD86" s="254"/>
      <c r="BCE86" s="254"/>
      <c r="BCF86" s="254"/>
      <c r="BCG86" s="254"/>
      <c r="BCH86" s="254">
        <f t="shared" si="339"/>
        <v>0</v>
      </c>
      <c r="BCI86" s="254"/>
      <c r="BCJ86" s="254"/>
      <c r="BCK86" s="254"/>
      <c r="BCL86" s="254"/>
      <c r="BCM86" s="254">
        <f t="shared" si="271"/>
        <v>0</v>
      </c>
      <c r="BCN86" s="254"/>
      <c r="BCO86" s="254"/>
      <c r="BCP86" s="254"/>
      <c r="BCQ86" s="254"/>
      <c r="BCR86" s="254"/>
      <c r="BCS86" s="254">
        <f t="shared" si="340"/>
        <v>0</v>
      </c>
      <c r="BCT86" s="254"/>
      <c r="BCU86" s="254"/>
      <c r="BCV86" s="254"/>
      <c r="BCW86" s="254"/>
      <c r="BCX86" s="254">
        <f t="shared" si="341"/>
        <v>0</v>
      </c>
      <c r="BCY86" s="254"/>
      <c r="BCZ86" s="254"/>
      <c r="BDA86" s="254">
        <f t="shared" si="342"/>
        <v>0</v>
      </c>
      <c r="BDB86" s="254">
        <f t="shared" si="343"/>
        <v>0</v>
      </c>
      <c r="BDC86" s="254"/>
      <c r="BDD86" s="254"/>
      <c r="BDE86" s="254"/>
      <c r="BDF86" s="254">
        <f t="shared" si="272"/>
        <v>0</v>
      </c>
      <c r="BDG86" s="254"/>
      <c r="BDH86" s="254"/>
      <c r="BDI86" s="254"/>
      <c r="BDJ86" s="254"/>
      <c r="BDK86" s="254"/>
      <c r="BDL86" s="254">
        <f t="shared" si="344"/>
        <v>0</v>
      </c>
      <c r="BDM86" s="254"/>
      <c r="BDN86" s="254"/>
      <c r="BDO86" s="254"/>
      <c r="BDP86" s="254"/>
      <c r="BDQ86" s="254">
        <f t="shared" si="345"/>
        <v>0</v>
      </c>
      <c r="BDR86" s="254"/>
      <c r="BDS86" s="254"/>
      <c r="BDT86" s="254"/>
      <c r="BDU86" s="254"/>
      <c r="BDV86" s="254"/>
      <c r="BDW86" s="254">
        <f t="shared" si="346"/>
        <v>0</v>
      </c>
      <c r="BDX86" s="254"/>
      <c r="BDY86" s="254"/>
      <c r="BDZ86" s="254"/>
      <c r="BEA86" s="254"/>
      <c r="BEB86" s="254"/>
      <c r="BEC86" s="254">
        <f t="shared" si="347"/>
        <v>0</v>
      </c>
      <c r="BED86" s="254">
        <f t="shared" si="348"/>
        <v>0</v>
      </c>
      <c r="BEE86" s="254"/>
      <c r="BEF86" s="254"/>
      <c r="BEG86" s="254"/>
      <c r="BEH86" s="254"/>
      <c r="BEI86" s="254">
        <f t="shared" si="349"/>
        <v>0</v>
      </c>
      <c r="BEJ86" s="254"/>
      <c r="BEK86" s="254"/>
      <c r="BEL86" s="254"/>
      <c r="BEM86" s="254"/>
      <c r="BEN86" s="254"/>
      <c r="BEO86" s="254">
        <f t="shared" si="350"/>
        <v>0</v>
      </c>
      <c r="BEP86" s="254"/>
      <c r="BEQ86" s="254"/>
      <c r="BER86" s="254"/>
      <c r="BES86" s="254"/>
      <c r="BET86" s="254"/>
      <c r="BEU86" s="254">
        <f t="shared" si="273"/>
        <v>0</v>
      </c>
      <c r="BEV86" s="254"/>
      <c r="BEW86" s="254"/>
      <c r="BEX86" s="254"/>
      <c r="BEY86" s="254"/>
      <c r="BEZ86" s="254"/>
      <c r="BFA86" s="254">
        <f t="shared" si="351"/>
        <v>0</v>
      </c>
      <c r="BFB86" s="254"/>
      <c r="BFC86" s="254">
        <f t="shared" si="352"/>
        <v>0</v>
      </c>
      <c r="BFD86" s="254">
        <f t="shared" si="274"/>
        <v>0</v>
      </c>
      <c r="BFE86" s="254"/>
      <c r="BFF86" s="254"/>
      <c r="BFG86" s="254"/>
      <c r="BFH86" s="254"/>
      <c r="BFI86" s="254">
        <f t="shared" si="353"/>
        <v>0</v>
      </c>
      <c r="BFJ86" s="254"/>
      <c r="BFK86" s="254"/>
      <c r="BFL86" s="254"/>
      <c r="BFM86" s="254"/>
      <c r="BFN86" s="254"/>
      <c r="BFO86" s="254">
        <f t="shared" si="354"/>
        <v>0</v>
      </c>
      <c r="BFP86" s="254"/>
      <c r="BFQ86" s="254"/>
      <c r="BFR86" s="254"/>
      <c r="BFS86" s="254"/>
      <c r="BFT86" s="254"/>
      <c r="BFU86" s="254">
        <f t="shared" si="275"/>
        <v>0</v>
      </c>
      <c r="BFV86" s="254"/>
      <c r="BFW86" s="254"/>
      <c r="BFX86" s="254"/>
      <c r="BFY86" s="254"/>
      <c r="BFZ86" s="254"/>
      <c r="BGA86" s="254">
        <f t="shared" si="355"/>
        <v>0</v>
      </c>
      <c r="BGB86" s="254"/>
      <c r="BGC86" s="254"/>
      <c r="BGD86" s="254"/>
      <c r="BGE86" s="254">
        <f t="shared" si="356"/>
        <v>0</v>
      </c>
      <c r="BGF86" s="254">
        <f t="shared" si="276"/>
        <v>0</v>
      </c>
      <c r="BGG86" s="254"/>
      <c r="BGH86" s="254"/>
      <c r="BGI86" s="254">
        <f t="shared" si="357"/>
        <v>0</v>
      </c>
      <c r="BGJ86" s="254"/>
      <c r="BGK86" s="254"/>
      <c r="BGL86" s="254"/>
      <c r="BGM86" s="254"/>
      <c r="BGN86" s="254"/>
      <c r="BGO86" s="254">
        <f t="shared" si="358"/>
        <v>0</v>
      </c>
      <c r="BGP86" s="254"/>
      <c r="BGQ86" s="254"/>
      <c r="BGR86" s="254"/>
      <c r="BGS86" s="254"/>
      <c r="BGT86" s="254"/>
      <c r="BGU86" s="254">
        <f t="shared" si="359"/>
        <v>0</v>
      </c>
      <c r="BGV86" s="254"/>
      <c r="BGW86" s="254"/>
      <c r="BGX86" s="254"/>
      <c r="BGY86" s="254"/>
      <c r="BGZ86" s="254"/>
      <c r="BHA86" s="254">
        <f t="shared" si="360"/>
        <v>0</v>
      </c>
      <c r="BHB86" s="254"/>
      <c r="BHC86" s="254"/>
      <c r="BHD86" s="254"/>
      <c r="BHE86" s="254"/>
      <c r="BHF86" s="254"/>
      <c r="BHG86" s="254">
        <f t="shared" si="361"/>
        <v>0</v>
      </c>
      <c r="BHH86" s="254">
        <f t="shared" si="362"/>
        <v>0</v>
      </c>
      <c r="BHI86" s="254"/>
      <c r="BHJ86" s="254"/>
      <c r="BHK86" s="254"/>
      <c r="BHL86" s="254"/>
      <c r="BHM86" s="254">
        <f t="shared" si="363"/>
        <v>0</v>
      </c>
      <c r="BHN86" s="254"/>
      <c r="BHO86" s="254"/>
      <c r="BHP86" s="254"/>
      <c r="BHQ86" s="254"/>
      <c r="BHR86" s="254"/>
      <c r="BHS86" s="254">
        <f t="shared" si="364"/>
        <v>0</v>
      </c>
      <c r="BHT86" s="254"/>
      <c r="BHU86" s="254"/>
      <c r="BHV86" s="254"/>
      <c r="BHW86" s="254"/>
      <c r="BHX86" s="254"/>
      <c r="BHY86" s="254">
        <f t="shared" si="365"/>
        <v>0</v>
      </c>
      <c r="BHZ86" s="254"/>
      <c r="BIA86" s="254"/>
      <c r="BIB86" s="254"/>
      <c r="BIC86" s="254"/>
      <c r="BID86" s="254"/>
      <c r="BIE86" s="254">
        <f t="shared" si="366"/>
        <v>0</v>
      </c>
      <c r="BIF86" s="254"/>
      <c r="BIG86" s="254">
        <f t="shared" si="367"/>
        <v>0</v>
      </c>
      <c r="BIH86" s="254">
        <f t="shared" si="368"/>
        <v>0</v>
      </c>
      <c r="BII86" s="254"/>
      <c r="BIJ86" s="254"/>
      <c r="BIK86" s="254"/>
      <c r="BIL86" s="254"/>
      <c r="BIM86" s="254">
        <f t="shared" si="369"/>
        <v>0</v>
      </c>
      <c r="BIN86" s="254"/>
      <c r="BIO86" s="254"/>
      <c r="BIP86" s="254"/>
      <c r="BIQ86" s="254"/>
      <c r="BIR86" s="254"/>
      <c r="BIS86" s="254">
        <f t="shared" si="370"/>
        <v>0</v>
      </c>
      <c r="BIT86" s="254"/>
      <c r="BIU86" s="254"/>
      <c r="BIV86" s="254"/>
      <c r="BIW86" s="254"/>
      <c r="BIX86" s="254"/>
      <c r="BIY86" s="254">
        <f t="shared" si="371"/>
        <v>0</v>
      </c>
      <c r="BIZ86" s="254"/>
      <c r="BJA86" s="254"/>
      <c r="BJB86" s="254"/>
      <c r="BJC86" s="254"/>
      <c r="BJD86" s="254">
        <f t="shared" si="372"/>
        <v>0</v>
      </c>
      <c r="BJE86" s="254"/>
      <c r="BJF86" s="254"/>
      <c r="BJG86" s="254"/>
      <c r="BJH86" s="254"/>
      <c r="BJI86" s="254">
        <f t="shared" si="373"/>
        <v>0</v>
      </c>
      <c r="BJJ86" s="254">
        <f t="shared" si="374"/>
        <v>0</v>
      </c>
      <c r="BJK86" s="254">
        <f t="shared" si="277"/>
        <v>0</v>
      </c>
      <c r="BJL86" s="254"/>
      <c r="BJM86" s="254"/>
      <c r="BJN86" s="254"/>
      <c r="BJO86" s="254"/>
      <c r="BJP86" s="254"/>
      <c r="BJQ86" s="254">
        <f t="shared" si="375"/>
        <v>0</v>
      </c>
      <c r="BJR86" s="254"/>
      <c r="BJS86" s="254"/>
      <c r="BJT86" s="254"/>
      <c r="BJU86" s="254"/>
      <c r="BJV86" s="254"/>
      <c r="BJW86" s="254">
        <f t="shared" si="376"/>
        <v>0</v>
      </c>
      <c r="BJX86" s="254"/>
      <c r="BJY86" s="254"/>
      <c r="BJZ86" s="254"/>
      <c r="BKA86" s="254"/>
      <c r="BKB86" s="254">
        <f t="shared" si="377"/>
        <v>0</v>
      </c>
      <c r="BKC86" s="254"/>
      <c r="BKD86" s="254"/>
      <c r="BKE86" s="254"/>
      <c r="BKF86" s="254"/>
      <c r="BKG86" s="254"/>
      <c r="BKH86" s="254">
        <f t="shared" si="378"/>
        <v>0</v>
      </c>
      <c r="BKI86" s="254">
        <f t="shared" si="379"/>
        <v>0</v>
      </c>
      <c r="BKJ86" s="254"/>
      <c r="BKK86" s="254"/>
      <c r="BKL86" s="254"/>
      <c r="BKM86" s="254"/>
      <c r="BKN86" s="254"/>
      <c r="BKO86" s="254">
        <f t="shared" si="380"/>
        <v>0</v>
      </c>
      <c r="BKP86" s="254"/>
      <c r="BKQ86" s="254"/>
      <c r="BKR86" s="254"/>
      <c r="BKS86" s="254"/>
      <c r="BKT86" s="254"/>
      <c r="BKU86" s="254">
        <f t="shared" si="381"/>
        <v>0</v>
      </c>
      <c r="BKV86" s="254"/>
      <c r="BKW86" s="254"/>
      <c r="BKX86" s="254"/>
      <c r="BKY86" s="254">
        <f t="shared" si="382"/>
        <v>0</v>
      </c>
      <c r="BKZ86" s="254"/>
      <c r="BLA86" s="254"/>
      <c r="BLB86" s="254"/>
      <c r="BLC86" s="254"/>
      <c r="BLD86" s="254"/>
      <c r="BLE86" s="254">
        <f t="shared" si="383"/>
        <v>0</v>
      </c>
      <c r="BLF86" s="196">
        <f t="shared" si="384"/>
        <v>0</v>
      </c>
      <c r="BLG86" s="254"/>
      <c r="BLH86" s="254"/>
      <c r="BLI86" s="254"/>
      <c r="BLJ86" s="254"/>
      <c r="BLK86" s="254"/>
      <c r="BLL86" s="254">
        <f t="shared" si="385"/>
        <v>0</v>
      </c>
      <c r="BLM86" s="254"/>
      <c r="BLN86" s="254"/>
      <c r="BLO86" s="254"/>
      <c r="BLP86" s="254"/>
      <c r="BLQ86" s="254"/>
      <c r="BLR86" s="196">
        <f t="shared" si="386"/>
        <v>0</v>
      </c>
      <c r="BLS86" s="254"/>
      <c r="BLT86" s="254"/>
      <c r="BLU86" s="254"/>
      <c r="BLV86" s="254"/>
      <c r="BLW86" s="254"/>
      <c r="BLX86" s="196">
        <f t="shared" si="278"/>
        <v>0</v>
      </c>
      <c r="BLY86" s="254"/>
      <c r="BLZ86" s="254"/>
      <c r="BMA86" s="254"/>
      <c r="BMB86" s="254"/>
      <c r="BMC86" s="254"/>
      <c r="BMD86" s="196">
        <f t="shared" si="387"/>
        <v>0</v>
      </c>
      <c r="BME86" s="254"/>
      <c r="BMF86" s="254"/>
      <c r="BMG86" s="254"/>
      <c r="BMH86" s="196">
        <f t="shared" si="388"/>
        <v>0</v>
      </c>
      <c r="BMI86" s="196">
        <f t="shared" si="389"/>
        <v>0</v>
      </c>
      <c r="BMJ86" s="254"/>
      <c r="BMK86" s="196">
        <f t="shared" si="390"/>
        <v>0</v>
      </c>
      <c r="BML86" s="254"/>
      <c r="BMM86" s="254"/>
      <c r="BMN86" s="254"/>
      <c r="BMO86" s="254"/>
      <c r="BMP86" s="254"/>
      <c r="BMQ86" s="196">
        <f t="shared" si="391"/>
        <v>0</v>
      </c>
      <c r="BMR86" s="254"/>
      <c r="BMS86" s="254"/>
      <c r="BMT86" s="254"/>
      <c r="BMU86" s="254"/>
      <c r="BMV86" s="254"/>
      <c r="BMW86" s="196">
        <f t="shared" si="392"/>
        <v>0</v>
      </c>
      <c r="BMX86" s="254"/>
      <c r="BMY86" s="254"/>
      <c r="BMZ86" s="254"/>
      <c r="BNA86" s="254"/>
      <c r="BNB86" s="254"/>
      <c r="BNC86" s="196">
        <f t="shared" si="393"/>
        <v>0</v>
      </c>
      <c r="BND86" s="254"/>
      <c r="BNE86" s="254"/>
      <c r="BNF86" s="254"/>
      <c r="BNG86" s="254"/>
      <c r="BNH86" s="254"/>
      <c r="BNI86" s="196">
        <f t="shared" si="394"/>
        <v>0</v>
      </c>
      <c r="BNJ86" s="196">
        <f t="shared" si="395"/>
        <v>0</v>
      </c>
      <c r="BNK86" s="254"/>
      <c r="BNL86" s="254"/>
      <c r="BNM86" s="254"/>
      <c r="BNN86" s="254"/>
      <c r="BNO86" s="254"/>
      <c r="BNP86" s="196">
        <f t="shared" si="396"/>
        <v>0</v>
      </c>
      <c r="BNQ86" s="254"/>
      <c r="BNR86" s="254"/>
      <c r="BNS86" s="254"/>
      <c r="BNT86" s="254"/>
      <c r="BNU86" s="254"/>
      <c r="BNV86" s="196">
        <f t="shared" si="397"/>
        <v>0</v>
      </c>
      <c r="BNW86" s="254"/>
      <c r="BNX86" s="254"/>
      <c r="BNY86" s="254"/>
      <c r="BNZ86" s="254"/>
      <c r="BOA86" s="254"/>
      <c r="BOB86" s="196">
        <f t="shared" si="398"/>
        <v>0</v>
      </c>
      <c r="BOC86" s="254"/>
      <c r="BOD86" s="254"/>
      <c r="BOE86" s="254"/>
      <c r="BOF86" s="254"/>
      <c r="BOG86" s="254"/>
      <c r="BOH86" s="196">
        <f t="shared" si="399"/>
        <v>0</v>
      </c>
      <c r="BOI86" s="254"/>
      <c r="BOJ86" s="196">
        <f t="shared" si="400"/>
        <v>0</v>
      </c>
      <c r="BOK86" s="196">
        <f t="shared" si="401"/>
        <v>0</v>
      </c>
      <c r="BOL86" s="254"/>
      <c r="BOM86" s="254"/>
      <c r="BON86" s="254"/>
      <c r="BOO86" s="196">
        <f t="shared" si="279"/>
        <v>0</v>
      </c>
      <c r="BOP86" s="196"/>
      <c r="BOQ86" s="196"/>
      <c r="BOR86" s="196"/>
      <c r="BOS86" s="196"/>
      <c r="BOT86" s="196"/>
      <c r="BOU86" s="196">
        <f t="shared" si="402"/>
        <v>0</v>
      </c>
      <c r="BOV86" s="196"/>
      <c r="BOW86" s="196"/>
      <c r="BOX86" s="196"/>
      <c r="BOY86" s="196"/>
      <c r="BOZ86" s="196"/>
      <c r="BPA86" s="196"/>
      <c r="BPB86" s="196">
        <f t="shared" si="403"/>
        <v>0</v>
      </c>
      <c r="BPC86" s="196"/>
      <c r="BPD86" s="196"/>
      <c r="BPE86" s="196"/>
      <c r="BPF86" s="196"/>
      <c r="BPG86" s="196">
        <f t="shared" si="404"/>
        <v>0</v>
      </c>
      <c r="BPH86" s="196"/>
      <c r="BPI86" s="196"/>
      <c r="BPJ86" s="196"/>
      <c r="BPK86" s="196">
        <f t="shared" si="405"/>
        <v>0</v>
      </c>
      <c r="BPL86" s="196">
        <f t="shared" si="406"/>
        <v>0</v>
      </c>
      <c r="BPM86" s="196"/>
      <c r="BPN86" s="196"/>
      <c r="BPO86" s="196">
        <f t="shared" si="407"/>
        <v>0</v>
      </c>
      <c r="BPP86" s="196"/>
      <c r="BPQ86" s="196"/>
      <c r="BPR86" s="196"/>
      <c r="BPS86" s="196"/>
      <c r="BPT86" s="196"/>
      <c r="BPU86" s="196">
        <f t="shared" si="408"/>
        <v>0</v>
      </c>
      <c r="BPV86" s="196"/>
      <c r="BPW86" s="196"/>
      <c r="BPX86" s="196"/>
      <c r="BPY86" s="196"/>
      <c r="BPZ86" s="196">
        <f t="shared" si="280"/>
        <v>0</v>
      </c>
      <c r="BQA86" s="196"/>
      <c r="BQB86" s="196"/>
      <c r="BQC86" s="196"/>
      <c r="BQD86" s="196"/>
      <c r="BQE86" s="196"/>
      <c r="BQF86" s="196">
        <f t="shared" si="409"/>
        <v>0</v>
      </c>
      <c r="BQG86" s="196"/>
      <c r="BQH86" s="196"/>
      <c r="BQI86" s="196"/>
      <c r="BQJ86" s="196"/>
      <c r="BQK86" s="196"/>
      <c r="BQL86" s="196">
        <f t="shared" si="410"/>
        <v>0</v>
      </c>
      <c r="BQM86" s="196">
        <f t="shared" si="281"/>
        <v>0</v>
      </c>
      <c r="BQN86" s="196"/>
      <c r="BQO86" s="196"/>
      <c r="BQP86" s="196"/>
      <c r="BQQ86" s="196"/>
      <c r="BQR86" s="196">
        <f t="shared" si="411"/>
        <v>0</v>
      </c>
      <c r="BQS86" s="196"/>
      <c r="BQT86" s="196"/>
      <c r="BQU86" s="196"/>
      <c r="BQV86" s="196"/>
      <c r="BQW86" s="196"/>
      <c r="BQX86" s="196">
        <f t="shared" si="412"/>
        <v>0</v>
      </c>
      <c r="BQY86" s="196"/>
      <c r="BQZ86" s="196"/>
      <c r="BRA86" s="196"/>
      <c r="BRB86" s="196"/>
      <c r="BRC86" s="196"/>
      <c r="BRD86" s="196">
        <f t="shared" si="413"/>
        <v>0</v>
      </c>
      <c r="BRE86" s="196"/>
      <c r="BRF86" s="196"/>
      <c r="BRG86" s="196"/>
      <c r="BRH86" s="196"/>
      <c r="BRI86" s="196"/>
      <c r="BRJ86" s="196">
        <f t="shared" si="414"/>
        <v>0</v>
      </c>
      <c r="BRK86" s="196"/>
      <c r="BRL86" s="196"/>
      <c r="BRM86" s="196">
        <f t="shared" si="415"/>
        <v>0</v>
      </c>
      <c r="BRN86" s="196">
        <f t="shared" si="262"/>
        <v>0</v>
      </c>
      <c r="BRO86" s="196"/>
      <c r="BRP86" s="196"/>
      <c r="BRQ86" s="196"/>
      <c r="BRR86" s="196">
        <f t="shared" si="416"/>
        <v>0</v>
      </c>
      <c r="BRS86" s="196"/>
      <c r="BRT86" s="196"/>
      <c r="BRU86" s="196"/>
      <c r="BRV86" s="196"/>
      <c r="BRW86" s="196"/>
      <c r="BRX86" s="196">
        <f t="shared" si="417"/>
        <v>0</v>
      </c>
      <c r="BRY86" s="196"/>
      <c r="BRZ86" s="196"/>
      <c r="BSA86" s="196"/>
      <c r="BSB86" s="196"/>
      <c r="BSC86" s="196"/>
      <c r="BSD86" s="196">
        <f t="shared" si="418"/>
        <v>0</v>
      </c>
      <c r="BSE86" s="196"/>
      <c r="BSF86" s="196"/>
      <c r="BSG86" s="196"/>
      <c r="BSH86" s="196"/>
      <c r="BSI86" s="196"/>
      <c r="BSJ86" s="196">
        <f t="shared" si="419"/>
        <v>0</v>
      </c>
      <c r="BSK86" s="196"/>
      <c r="BSL86" s="196"/>
      <c r="BSM86" s="196"/>
      <c r="BSN86" s="196"/>
      <c r="BSO86" s="196">
        <f t="shared" si="420"/>
        <v>0</v>
      </c>
      <c r="BSP86" s="196">
        <f t="shared" si="421"/>
        <v>0</v>
      </c>
      <c r="BSQ86" s="196"/>
      <c r="BSR86" s="196">
        <f t="shared" si="422"/>
        <v>0</v>
      </c>
      <c r="BSS86" s="196"/>
      <c r="BST86" s="196"/>
      <c r="BSU86" s="196"/>
      <c r="BSV86" s="196"/>
      <c r="BSW86" s="196"/>
      <c r="BSX86" s="196">
        <f t="shared" si="423"/>
        <v>0</v>
      </c>
      <c r="BSY86" s="196"/>
      <c r="BSZ86" s="196"/>
      <c r="BTA86" s="196"/>
      <c r="BTB86" s="196"/>
      <c r="BTC86" s="196"/>
      <c r="BTD86" s="196">
        <f t="shared" si="424"/>
        <v>0</v>
      </c>
      <c r="BTE86" s="196"/>
      <c r="BTF86" s="196"/>
      <c r="BTG86" s="196"/>
      <c r="BTH86" s="196"/>
      <c r="BTI86" s="269"/>
      <c r="BTJ86" s="196">
        <f t="shared" si="425"/>
        <v>0</v>
      </c>
      <c r="BTK86" s="196"/>
      <c r="BTL86" s="196"/>
      <c r="BTM86" s="196"/>
      <c r="BTN86" s="196"/>
      <c r="BTO86" s="196"/>
      <c r="BTP86" s="196">
        <f t="shared" si="426"/>
        <v>0</v>
      </c>
      <c r="BTQ86" s="196">
        <f t="shared" si="427"/>
        <v>0</v>
      </c>
      <c r="BTR86" s="196"/>
      <c r="BTS86" s="196"/>
      <c r="BTT86" s="196"/>
      <c r="BTU86" s="196"/>
      <c r="BTV86" s="196">
        <f t="shared" si="428"/>
        <v>0</v>
      </c>
      <c r="BTW86" s="196"/>
      <c r="BTX86" s="196"/>
      <c r="BTY86" s="196"/>
      <c r="BTZ86" s="196"/>
      <c r="BUA86" s="196"/>
      <c r="BUB86" s="196">
        <f t="shared" si="429"/>
        <v>0</v>
      </c>
      <c r="BUC86" s="196"/>
      <c r="BUD86" s="196"/>
      <c r="BUE86" s="196"/>
      <c r="BUF86" s="196"/>
      <c r="BUG86" s="196"/>
      <c r="BUH86" s="196">
        <f t="shared" si="430"/>
        <v>0</v>
      </c>
      <c r="BUI86" s="196"/>
      <c r="BUJ86" s="196"/>
      <c r="BUK86" s="196"/>
      <c r="BUL86" s="196"/>
      <c r="BUM86" s="196"/>
      <c r="BUN86" s="196">
        <f t="shared" si="431"/>
        <v>0</v>
      </c>
      <c r="BUO86" s="196"/>
      <c r="BUP86" s="196"/>
      <c r="BUQ86" s="196">
        <f t="shared" si="432"/>
        <v>0</v>
      </c>
      <c r="BUR86" s="196">
        <f t="shared" si="433"/>
        <v>0</v>
      </c>
      <c r="BUS86" s="196"/>
      <c r="BUT86" s="196"/>
      <c r="BUU86" s="196"/>
      <c r="BUV86" s="196">
        <f t="shared" si="434"/>
        <v>0</v>
      </c>
      <c r="BUW86" s="196"/>
      <c r="BUX86" s="196"/>
      <c r="BUY86" s="196"/>
      <c r="BUZ86" s="196"/>
      <c r="BVA86" s="196"/>
      <c r="BVB86" s="196">
        <f t="shared" si="435"/>
        <v>0</v>
      </c>
      <c r="BVC86" s="196"/>
      <c r="BVD86" s="196"/>
      <c r="BVE86" s="196"/>
      <c r="BVF86" s="196"/>
      <c r="BVG86" s="196"/>
      <c r="BVH86" s="196">
        <f t="shared" si="436"/>
        <v>0</v>
      </c>
      <c r="BVI86" s="196"/>
      <c r="BVJ86" s="196"/>
      <c r="BVK86" s="196"/>
      <c r="BVL86" s="196"/>
      <c r="BVM86" s="196"/>
      <c r="BVN86" s="196">
        <f t="shared" si="437"/>
        <v>0</v>
      </c>
      <c r="BVO86" s="196"/>
      <c r="BVP86" s="196"/>
      <c r="BVQ86" s="196"/>
      <c r="BVR86" s="196"/>
      <c r="BVS86" s="196"/>
      <c r="BVT86" s="196">
        <f t="shared" si="438"/>
        <v>0</v>
      </c>
      <c r="BVU86" s="196">
        <f t="shared" si="439"/>
        <v>0</v>
      </c>
      <c r="BVV86" s="196">
        <f t="shared" si="282"/>
        <v>0</v>
      </c>
      <c r="BVW86" s="196"/>
      <c r="BVX86" s="196"/>
      <c r="BVY86" s="196"/>
      <c r="BVZ86" s="196"/>
      <c r="BWA86" s="196"/>
      <c r="BWB86" s="196">
        <f t="shared" si="283"/>
        <v>0</v>
      </c>
      <c r="BWC86" s="196"/>
      <c r="BWD86" s="196"/>
      <c r="BWE86" s="196"/>
      <c r="BWF86" s="196"/>
      <c r="BWG86" s="196"/>
      <c r="BWH86" s="196">
        <f t="shared" si="440"/>
        <v>0</v>
      </c>
      <c r="BWI86" s="196"/>
      <c r="BWJ86" s="196"/>
      <c r="BWK86" s="196"/>
      <c r="BWL86" s="196"/>
      <c r="BWM86" s="196"/>
      <c r="BWN86" s="196">
        <f t="shared" si="441"/>
        <v>0</v>
      </c>
      <c r="BWO86" s="196"/>
      <c r="BWP86" s="196"/>
      <c r="BWQ86" s="196"/>
      <c r="BWR86" s="196"/>
      <c r="BWS86" s="196"/>
      <c r="BWT86" s="196">
        <f t="shared" si="442"/>
        <v>0</v>
      </c>
      <c r="BWU86" s="196"/>
      <c r="BWV86" s="196">
        <f t="shared" si="284"/>
        <v>0</v>
      </c>
      <c r="BWW86" s="196">
        <f t="shared" si="285"/>
        <v>0</v>
      </c>
      <c r="BWX86" s="196"/>
      <c r="BWY86" s="196"/>
      <c r="BWZ86" s="196"/>
      <c r="BXA86" s="196"/>
      <c r="BXB86" s="196">
        <f t="shared" si="443"/>
        <v>0</v>
      </c>
      <c r="BXC86" s="196"/>
      <c r="BXD86" s="196"/>
      <c r="BXE86" s="196"/>
      <c r="BXF86" s="196"/>
      <c r="BXG86" s="196"/>
      <c r="BXH86" s="196">
        <f t="shared" si="444"/>
        <v>0</v>
      </c>
      <c r="BXI86" s="196"/>
      <c r="BXJ86" s="196"/>
      <c r="BXK86" s="196"/>
      <c r="BXL86" s="196"/>
      <c r="BXM86" s="196"/>
      <c r="BXN86" s="196">
        <f t="shared" si="445"/>
        <v>0</v>
      </c>
      <c r="BXO86" s="196"/>
      <c r="BXP86" s="196"/>
      <c r="BXQ86" s="196"/>
      <c r="BXR86" s="196"/>
      <c r="BXS86" s="196"/>
      <c r="BXT86" s="196">
        <f t="shared" si="446"/>
        <v>0</v>
      </c>
      <c r="BXU86" s="196">
        <f t="shared" si="447"/>
        <v>0</v>
      </c>
      <c r="BXV86" s="196"/>
      <c r="BXW86" s="196"/>
      <c r="BXX86" s="196"/>
      <c r="BXY86" s="196">
        <f t="shared" si="448"/>
        <v>0</v>
      </c>
      <c r="BXZ86" s="196"/>
      <c r="BYA86" s="196"/>
      <c r="BYB86" s="196"/>
      <c r="BYC86" s="196"/>
      <c r="BYD86" s="196"/>
      <c r="BYE86" s="196">
        <f t="shared" si="449"/>
        <v>0</v>
      </c>
      <c r="BYF86" s="196"/>
      <c r="BYG86" s="196"/>
      <c r="BYH86" s="196"/>
      <c r="BYI86" s="196"/>
      <c r="BYJ86" s="196"/>
      <c r="BYK86" s="196">
        <f t="shared" si="450"/>
        <v>0</v>
      </c>
      <c r="BYL86" s="196"/>
      <c r="BYM86" s="196"/>
      <c r="BYN86" s="196"/>
      <c r="BYO86" s="196"/>
      <c r="BYP86" s="196"/>
      <c r="BYQ86" s="196">
        <f t="shared" si="451"/>
        <v>0</v>
      </c>
      <c r="BYR86" s="196"/>
      <c r="BYS86" s="196"/>
      <c r="BYT86" s="196"/>
      <c r="BYU86" s="196"/>
      <c r="BYV86" s="196">
        <f t="shared" si="452"/>
        <v>0</v>
      </c>
      <c r="BYW86" s="196">
        <f t="shared" si="453"/>
        <v>0</v>
      </c>
      <c r="BYX86" s="196"/>
      <c r="BYY86" s="196">
        <f t="shared" si="454"/>
        <v>0</v>
      </c>
      <c r="BYZ86" s="196"/>
      <c r="BZA86" s="196"/>
      <c r="BZB86" s="196"/>
      <c r="BZC86" s="196"/>
      <c r="BZD86" s="196"/>
      <c r="BZE86" s="196">
        <f t="shared" si="455"/>
        <v>0</v>
      </c>
      <c r="BZF86" s="196"/>
      <c r="BZG86" s="196"/>
      <c r="BZH86" s="196"/>
      <c r="BZI86" s="196"/>
      <c r="BZJ86" s="196">
        <f t="shared" si="456"/>
        <v>0</v>
      </c>
      <c r="BZK86" s="196"/>
      <c r="BZL86" s="196"/>
      <c r="BZM86" s="196"/>
      <c r="BZN86" s="196"/>
      <c r="BZO86" s="196"/>
      <c r="BZP86" s="196">
        <f t="shared" si="457"/>
        <v>0</v>
      </c>
      <c r="BZQ86" s="196">
        <f t="shared" si="458"/>
        <v>0</v>
      </c>
      <c r="BZR86" s="196">
        <f t="shared" si="459"/>
        <v>0</v>
      </c>
      <c r="BZS86" s="198"/>
      <c r="BZT86" s="198"/>
      <c r="BZU86" s="198"/>
      <c r="BZV86" s="198"/>
      <c r="BZW86" s="198"/>
      <c r="BZX86" s="198"/>
      <c r="BZY86" s="198"/>
      <c r="BZZ86" s="198"/>
      <c r="CAA86" s="198"/>
      <c r="CAB86" s="198"/>
      <c r="CAC86" s="198"/>
      <c r="CAD86" s="198"/>
      <c r="CAE86" s="198"/>
      <c r="CAF86" s="198"/>
      <c r="CAG86" s="198"/>
      <c r="CAH86" s="198"/>
      <c r="CAI86" s="198"/>
      <c r="CAJ86" s="198"/>
      <c r="CAK86" s="198"/>
      <c r="CAL86" s="198"/>
      <c r="CAM86" s="198"/>
      <c r="CAN86" s="198"/>
      <c r="CAO86" s="198"/>
      <c r="CAP86" s="198"/>
      <c r="CAQ86" s="198"/>
      <c r="CAR86" s="198"/>
      <c r="CAS86" s="198"/>
      <c r="CAT86" s="198"/>
      <c r="CAU86" s="198"/>
      <c r="CAV86" s="198"/>
      <c r="CAW86" s="198"/>
      <c r="CAX86" s="198"/>
      <c r="CAY86" s="198"/>
      <c r="CAZ86" s="198"/>
      <c r="CBA86" s="198"/>
      <c r="CBB86" s="198"/>
      <c r="CBC86" s="198"/>
      <c r="CBD86" s="198"/>
      <c r="CBE86" s="198"/>
      <c r="CBF86" s="198"/>
      <c r="CBG86" s="198"/>
      <c r="CBH86" s="198"/>
      <c r="CBI86" s="198"/>
      <c r="CBJ86" s="198"/>
      <c r="CBK86" s="198"/>
      <c r="CBL86" s="198"/>
      <c r="CBM86" s="198"/>
      <c r="CBN86" s="198"/>
      <c r="CBO86" s="198"/>
      <c r="CBP86" s="198"/>
      <c r="CBQ86" s="198"/>
      <c r="CBR86" s="198"/>
      <c r="CBS86" s="198"/>
      <c r="CBT86" s="198"/>
      <c r="CBU86" s="198"/>
      <c r="CBV86" s="198"/>
      <c r="CBW86" s="198"/>
      <c r="CBX86" s="198"/>
      <c r="CBY86" s="198"/>
      <c r="CBZ86" s="198"/>
      <c r="CCA86" s="198"/>
      <c r="CCB86" s="198"/>
      <c r="CCC86" s="198"/>
      <c r="CCD86" s="198"/>
      <c r="CCE86" s="198"/>
      <c r="CCF86" s="198"/>
      <c r="CCG86" s="198"/>
      <c r="CCH86" s="198"/>
      <c r="CCI86" s="198"/>
      <c r="CCJ86" s="198"/>
      <c r="CCK86" s="198"/>
      <c r="CCL86" s="198"/>
      <c r="CCM86" s="198"/>
      <c r="CCN86" s="198"/>
      <c r="CCO86" s="198"/>
      <c r="CCP86" s="198"/>
      <c r="CCQ86" s="198"/>
      <c r="CCR86" s="198"/>
      <c r="CCS86" s="198">
        <f t="shared" si="286"/>
        <v>0</v>
      </c>
      <c r="CCT86" s="199"/>
    </row>
    <row r="87" spans="1:2126" s="200" customFormat="1" outlineLevel="1" x14ac:dyDescent="0.2">
      <c r="A87" s="195" t="s">
        <v>68</v>
      </c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  <c r="DO87" s="195"/>
      <c r="DP87" s="195"/>
      <c r="DQ87" s="195"/>
      <c r="DR87" s="195"/>
      <c r="DS87" s="195"/>
      <c r="DT87" s="195"/>
      <c r="DU87" s="195"/>
      <c r="DV87" s="195"/>
      <c r="DW87" s="195"/>
      <c r="DX87" s="195"/>
      <c r="DY87" s="195"/>
      <c r="DZ87" s="195"/>
      <c r="EA87" s="195"/>
      <c r="EB87" s="195"/>
      <c r="EC87" s="195"/>
      <c r="ED87" s="195"/>
      <c r="EE87" s="195"/>
      <c r="EF87" s="195"/>
      <c r="EG87" s="195"/>
      <c r="EH87" s="195"/>
      <c r="EI87" s="195"/>
      <c r="EJ87" s="195"/>
      <c r="EK87" s="195"/>
      <c r="EL87" s="195"/>
      <c r="EM87" s="195"/>
      <c r="EN87" s="195"/>
      <c r="EO87" s="195"/>
      <c r="EP87" s="195"/>
      <c r="EQ87" s="195"/>
      <c r="ER87" s="195"/>
      <c r="ES87" s="195"/>
      <c r="ET87" s="195"/>
      <c r="EU87" s="195"/>
      <c r="EV87" s="195"/>
      <c r="EW87" s="195"/>
      <c r="EX87" s="195"/>
      <c r="EY87" s="195"/>
      <c r="EZ87" s="195"/>
      <c r="FA87" s="195"/>
      <c r="FB87" s="195"/>
      <c r="FC87" s="195"/>
      <c r="FD87" s="195"/>
      <c r="FE87" s="195"/>
      <c r="FF87" s="195"/>
      <c r="FG87" s="195"/>
      <c r="FH87" s="195"/>
      <c r="FI87" s="195"/>
      <c r="FJ87" s="195"/>
      <c r="FK87" s="195"/>
      <c r="FL87" s="195"/>
      <c r="FM87" s="195"/>
      <c r="FN87" s="195"/>
      <c r="FO87" s="195"/>
      <c r="FP87" s="195"/>
      <c r="FQ87" s="195"/>
      <c r="FR87" s="195"/>
      <c r="FS87" s="195"/>
      <c r="FT87" s="195"/>
      <c r="FU87" s="195"/>
      <c r="FV87" s="195"/>
      <c r="FW87" s="195"/>
      <c r="FX87" s="195"/>
      <c r="FY87" s="195"/>
      <c r="FZ87" s="195"/>
      <c r="GA87" s="195"/>
      <c r="GB87" s="195"/>
      <c r="GC87" s="195"/>
      <c r="GD87" s="195"/>
      <c r="GE87" s="195"/>
      <c r="GF87" s="195"/>
      <c r="GG87" s="195"/>
      <c r="GH87" s="195"/>
      <c r="GI87" s="195"/>
      <c r="GJ87" s="195"/>
      <c r="GK87" s="195"/>
      <c r="GL87" s="195"/>
      <c r="GM87" s="195"/>
      <c r="GN87" s="195"/>
      <c r="GO87" s="195"/>
      <c r="GP87" s="195"/>
      <c r="GQ87" s="195"/>
      <c r="GR87" s="195"/>
      <c r="GS87" s="195"/>
      <c r="GT87" s="195"/>
      <c r="GU87" s="195"/>
      <c r="GV87" s="195"/>
      <c r="GW87" s="195"/>
      <c r="GX87" s="195"/>
      <c r="GY87" s="195"/>
      <c r="GZ87" s="195"/>
      <c r="HA87" s="195"/>
      <c r="HB87" s="195"/>
      <c r="HC87" s="195"/>
      <c r="HD87" s="195"/>
      <c r="HE87" s="195"/>
      <c r="HF87" s="195"/>
      <c r="HG87" s="195"/>
      <c r="HH87" s="195"/>
      <c r="HI87" s="195"/>
      <c r="HJ87" s="195"/>
      <c r="HK87" s="195"/>
      <c r="HL87" s="195"/>
      <c r="HM87" s="195"/>
      <c r="HN87" s="195"/>
      <c r="HO87" s="195"/>
      <c r="HP87" s="195"/>
      <c r="HQ87" s="195"/>
      <c r="HR87" s="195"/>
      <c r="HS87" s="195"/>
      <c r="HT87" s="195"/>
      <c r="HU87" s="195"/>
      <c r="HV87" s="195"/>
      <c r="HW87" s="195"/>
      <c r="HX87" s="195"/>
      <c r="HY87" s="195"/>
      <c r="HZ87" s="195"/>
      <c r="IA87" s="195"/>
      <c r="IB87" s="195"/>
      <c r="IC87" s="195"/>
      <c r="ID87" s="195"/>
      <c r="IE87" s="195"/>
      <c r="IF87" s="195"/>
      <c r="IG87" s="195"/>
      <c r="IH87" s="195"/>
      <c r="II87" s="195"/>
      <c r="IJ87" s="195"/>
      <c r="IK87" s="195"/>
      <c r="IL87" s="195"/>
      <c r="IM87" s="195"/>
      <c r="IN87" s="195"/>
      <c r="IO87" s="195"/>
      <c r="IP87" s="195"/>
      <c r="IQ87" s="195"/>
      <c r="IR87" s="195"/>
      <c r="IS87" s="195"/>
      <c r="IT87" s="195"/>
      <c r="IU87" s="195"/>
      <c r="IV87" s="195"/>
      <c r="IW87" s="195"/>
      <c r="IX87" s="195"/>
      <c r="IY87" s="195"/>
      <c r="IZ87" s="195"/>
      <c r="JA87" s="195"/>
      <c r="JB87" s="195"/>
      <c r="JC87" s="195"/>
      <c r="JD87" s="195"/>
      <c r="JE87" s="195"/>
      <c r="JF87" s="195"/>
      <c r="JG87" s="195"/>
      <c r="JH87" s="195"/>
      <c r="JI87" s="195"/>
      <c r="JJ87" s="195"/>
      <c r="JK87" s="195"/>
      <c r="JL87" s="195"/>
      <c r="JM87" s="195"/>
      <c r="JN87" s="195"/>
      <c r="JO87" s="195"/>
      <c r="JP87" s="195"/>
      <c r="JQ87" s="195"/>
      <c r="JR87" s="195"/>
      <c r="JS87" s="195"/>
      <c r="JT87" s="195"/>
      <c r="JU87" s="195"/>
      <c r="JV87" s="195"/>
      <c r="JW87" s="195"/>
      <c r="JX87" s="195"/>
      <c r="JY87" s="195"/>
      <c r="JZ87" s="195"/>
      <c r="KA87" s="195"/>
      <c r="KB87" s="195"/>
      <c r="KC87" s="195"/>
      <c r="KD87" s="195"/>
      <c r="KE87" s="195"/>
      <c r="KF87" s="195"/>
      <c r="KG87" s="195"/>
      <c r="KH87" s="195"/>
      <c r="KI87" s="195"/>
      <c r="KJ87" s="195"/>
      <c r="KK87" s="195"/>
      <c r="KL87" s="195"/>
      <c r="KM87" s="195"/>
      <c r="KN87" s="195"/>
      <c r="KO87" s="195"/>
      <c r="KP87" s="195"/>
      <c r="KQ87" s="195"/>
      <c r="KR87" s="195"/>
      <c r="KS87" s="195"/>
      <c r="KT87" s="195"/>
      <c r="KU87" s="195"/>
      <c r="KV87" s="195"/>
      <c r="KW87" s="195"/>
      <c r="KX87" s="195"/>
      <c r="KY87" s="195"/>
      <c r="KZ87" s="195"/>
      <c r="LA87" s="195"/>
      <c r="LB87" s="195"/>
      <c r="LC87" s="195"/>
      <c r="LD87" s="195"/>
      <c r="LE87" s="195"/>
      <c r="LF87" s="195"/>
      <c r="LG87" s="195"/>
      <c r="LH87" s="195"/>
      <c r="LI87" s="195"/>
      <c r="LJ87" s="195"/>
      <c r="LK87" s="195"/>
      <c r="LL87" s="195"/>
      <c r="LM87" s="195"/>
      <c r="LN87" s="195"/>
      <c r="LO87" s="195"/>
      <c r="LP87" s="195"/>
      <c r="LQ87" s="195"/>
      <c r="LR87" s="195"/>
      <c r="LS87" s="195"/>
      <c r="LT87" s="195"/>
      <c r="LU87" s="195"/>
      <c r="LV87" s="195"/>
      <c r="LW87" s="195"/>
      <c r="LX87" s="195"/>
      <c r="LY87" s="195"/>
      <c r="LZ87" s="195"/>
      <c r="MA87" s="195"/>
      <c r="MB87" s="195"/>
      <c r="MC87" s="195"/>
      <c r="MD87" s="195"/>
      <c r="ME87" s="195"/>
      <c r="MF87" s="195"/>
      <c r="MG87" s="195"/>
      <c r="MH87" s="195"/>
      <c r="MI87" s="195"/>
      <c r="MJ87" s="195"/>
      <c r="MK87" s="195"/>
      <c r="ML87" s="195"/>
      <c r="MM87" s="195"/>
      <c r="MN87" s="195"/>
      <c r="MO87" s="195"/>
      <c r="MP87" s="195"/>
      <c r="MQ87" s="195"/>
      <c r="MR87" s="195"/>
      <c r="MS87" s="195"/>
      <c r="MT87" s="195"/>
      <c r="MU87" s="195"/>
      <c r="MV87" s="195"/>
      <c r="MW87" s="195"/>
      <c r="MX87" s="195"/>
      <c r="MY87" s="195"/>
      <c r="MZ87" s="195"/>
      <c r="NA87" s="195"/>
      <c r="NB87" s="195"/>
      <c r="NC87" s="195"/>
      <c r="ND87" s="195"/>
      <c r="NE87" s="195"/>
      <c r="NF87" s="195"/>
      <c r="NG87" s="195"/>
      <c r="NH87" s="195"/>
      <c r="NI87" s="195"/>
      <c r="NJ87" s="195"/>
      <c r="NK87" s="195"/>
      <c r="NL87" s="195"/>
      <c r="NM87" s="195"/>
      <c r="NN87" s="195"/>
      <c r="NO87" s="195"/>
      <c r="NP87" s="195"/>
      <c r="NQ87" s="195"/>
      <c r="NR87" s="195"/>
      <c r="NS87" s="195"/>
      <c r="NT87" s="195"/>
      <c r="NU87" s="195"/>
      <c r="NV87" s="195"/>
      <c r="NW87" s="195"/>
      <c r="NX87" s="195"/>
      <c r="NY87" s="195"/>
      <c r="NZ87" s="195"/>
      <c r="OA87" s="195"/>
      <c r="OB87" s="195"/>
      <c r="OC87" s="195"/>
      <c r="OD87" s="195"/>
      <c r="OE87" s="195"/>
      <c r="OF87" s="195"/>
      <c r="OG87" s="195"/>
      <c r="OH87" s="195"/>
      <c r="OI87" s="195"/>
      <c r="OJ87" s="195"/>
      <c r="OK87" s="195"/>
      <c r="OL87" s="195"/>
      <c r="OM87" s="195"/>
      <c r="ON87" s="195"/>
      <c r="OO87" s="195"/>
      <c r="OP87" s="195"/>
      <c r="OQ87" s="195"/>
      <c r="OR87" s="195"/>
      <c r="OS87" s="195"/>
      <c r="OT87" s="195"/>
      <c r="OU87" s="195"/>
      <c r="OV87" s="195"/>
      <c r="OW87" s="195"/>
      <c r="OX87" s="195"/>
      <c r="OY87" s="195"/>
      <c r="OZ87" s="195"/>
      <c r="PA87" s="195"/>
      <c r="PB87" s="195"/>
      <c r="PC87" s="195"/>
      <c r="PD87" s="195"/>
      <c r="PE87" s="195"/>
      <c r="PF87" s="195"/>
      <c r="PG87" s="195"/>
      <c r="PH87" s="195"/>
      <c r="PI87" s="195"/>
      <c r="PJ87" s="195"/>
      <c r="PK87" s="195"/>
      <c r="PL87" s="195"/>
      <c r="PM87" s="195"/>
      <c r="PN87" s="195"/>
      <c r="PO87" s="195"/>
      <c r="PP87" s="195"/>
      <c r="PQ87" s="195"/>
      <c r="PR87" s="195"/>
      <c r="PS87" s="195"/>
      <c r="PT87" s="195"/>
      <c r="PU87" s="195"/>
      <c r="PV87" s="195"/>
      <c r="PW87" s="195"/>
      <c r="PX87" s="195"/>
      <c r="PY87" s="195"/>
      <c r="PZ87" s="195"/>
      <c r="QA87" s="195"/>
      <c r="QB87" s="195"/>
      <c r="QC87" s="195"/>
      <c r="QD87" s="195"/>
      <c r="QE87" s="195"/>
      <c r="QF87" s="195"/>
      <c r="QG87" s="195"/>
      <c r="QH87" s="195"/>
      <c r="QI87" s="195"/>
      <c r="QJ87" s="195"/>
      <c r="QK87" s="195"/>
      <c r="QL87" s="195"/>
      <c r="QM87" s="195"/>
      <c r="QN87" s="195"/>
      <c r="QO87" s="195"/>
      <c r="QP87" s="195"/>
      <c r="QQ87" s="195"/>
      <c r="QR87" s="195"/>
      <c r="QS87" s="195"/>
      <c r="QT87" s="195"/>
      <c r="QU87" s="195"/>
      <c r="QV87" s="195"/>
      <c r="QW87" s="195"/>
      <c r="QX87" s="195"/>
      <c r="QY87" s="195"/>
      <c r="QZ87" s="195"/>
      <c r="RA87" s="195"/>
      <c r="RB87" s="195"/>
      <c r="RC87" s="195"/>
      <c r="RD87" s="195"/>
      <c r="RE87" s="195"/>
      <c r="RF87" s="195"/>
      <c r="RG87" s="195"/>
      <c r="RH87" s="195"/>
      <c r="RI87" s="195"/>
      <c r="RJ87" s="195"/>
      <c r="RK87" s="195"/>
      <c r="RL87" s="195"/>
      <c r="RM87" s="195"/>
      <c r="RN87" s="195"/>
      <c r="RO87" s="195"/>
      <c r="RP87" s="195"/>
      <c r="RQ87" s="195"/>
      <c r="RR87" s="195"/>
      <c r="RS87" s="195"/>
      <c r="RT87" s="195"/>
      <c r="RU87" s="195"/>
      <c r="RV87" s="195"/>
      <c r="RW87" s="195"/>
      <c r="RX87" s="195"/>
      <c r="RY87" s="195"/>
      <c r="RZ87" s="195"/>
      <c r="SA87" s="195"/>
      <c r="SB87" s="195"/>
      <c r="SC87" s="195"/>
      <c r="SD87" s="195"/>
      <c r="SE87" s="195"/>
      <c r="SF87" s="195"/>
      <c r="SG87" s="195"/>
      <c r="SH87" s="195"/>
      <c r="SI87" s="195"/>
      <c r="SJ87" s="195"/>
      <c r="SK87" s="195"/>
      <c r="SL87" s="195"/>
      <c r="SM87" s="195"/>
      <c r="SN87" s="195"/>
      <c r="SO87" s="195"/>
      <c r="SP87" s="195"/>
      <c r="SQ87" s="195"/>
      <c r="SR87" s="196"/>
      <c r="SS87" s="195"/>
      <c r="ST87" s="195"/>
      <c r="SU87" s="195"/>
      <c r="SV87" s="195"/>
      <c r="SW87" s="195"/>
      <c r="SX87" s="195"/>
      <c r="SY87" s="195"/>
      <c r="SZ87" s="195"/>
      <c r="TA87" s="195"/>
      <c r="TB87" s="195"/>
      <c r="TC87" s="195"/>
      <c r="TD87" s="195"/>
      <c r="TE87" s="195"/>
      <c r="TF87" s="195"/>
      <c r="TG87" s="195"/>
      <c r="TH87" s="195"/>
      <c r="TI87" s="195"/>
      <c r="TJ87" s="195"/>
      <c r="TK87" s="195">
        <f t="shared" si="269"/>
        <v>0</v>
      </c>
      <c r="TL87" s="195"/>
      <c r="TM87" s="195"/>
      <c r="TN87" s="195"/>
      <c r="TO87" s="195"/>
      <c r="TP87" s="195"/>
      <c r="TQ87" s="195"/>
      <c r="TR87" s="195"/>
      <c r="TS87" s="195"/>
      <c r="TT87" s="195"/>
      <c r="TU87" s="195"/>
      <c r="TV87" s="195"/>
      <c r="TW87" s="195"/>
      <c r="TX87" s="195"/>
      <c r="TY87" s="195"/>
      <c r="TZ87" s="195"/>
      <c r="UA87" s="195"/>
      <c r="UB87" s="195"/>
      <c r="UC87" s="195"/>
      <c r="UD87" s="195"/>
      <c r="UE87" s="195"/>
      <c r="UF87" s="195"/>
      <c r="UG87" s="195"/>
      <c r="UH87" s="195"/>
      <c r="UI87" s="195"/>
      <c r="UJ87" s="195"/>
      <c r="UK87" s="195"/>
      <c r="UL87" s="195"/>
      <c r="UM87" s="195"/>
      <c r="UN87" s="195"/>
      <c r="UO87" s="195"/>
      <c r="UP87" s="195"/>
      <c r="UQ87" s="195"/>
      <c r="UR87" s="195"/>
      <c r="US87" s="195"/>
      <c r="UT87" s="195"/>
      <c r="UU87" s="195"/>
      <c r="UV87" s="195"/>
      <c r="UW87" s="195">
        <f t="shared" si="287"/>
        <v>0</v>
      </c>
      <c r="UX87" s="195"/>
      <c r="UY87" s="195"/>
      <c r="UZ87" s="195"/>
      <c r="VA87" s="195"/>
      <c r="VB87" s="195"/>
      <c r="VC87" s="195"/>
      <c r="VD87" s="195"/>
      <c r="VE87" s="195"/>
      <c r="VF87" s="195"/>
      <c r="VG87" s="195"/>
      <c r="VH87" s="195"/>
      <c r="VI87" s="195"/>
      <c r="VJ87" s="195"/>
      <c r="VK87" s="195"/>
      <c r="VL87" s="195"/>
      <c r="VM87" s="195"/>
      <c r="VN87" s="195"/>
      <c r="VO87" s="195"/>
      <c r="VP87" s="195"/>
      <c r="VQ87" s="195"/>
      <c r="VR87" s="195"/>
      <c r="VS87" s="195"/>
      <c r="VT87" s="195"/>
      <c r="VU87" s="195"/>
      <c r="VV87" s="195"/>
      <c r="VW87" s="195"/>
      <c r="VX87" s="195"/>
      <c r="VY87" s="195"/>
      <c r="VZ87" s="195"/>
      <c r="WA87" s="195"/>
      <c r="WB87" s="195"/>
      <c r="WC87" s="195"/>
      <c r="WD87" s="195"/>
      <c r="WE87" s="195"/>
      <c r="WF87" s="195"/>
      <c r="WG87" s="195"/>
      <c r="WH87" s="195"/>
      <c r="WI87" s="195"/>
      <c r="WJ87" s="195"/>
      <c r="WK87" s="195"/>
      <c r="WL87" s="195"/>
      <c r="WM87" s="195"/>
      <c r="WN87" s="195"/>
      <c r="WO87" s="195"/>
      <c r="WP87" s="195"/>
      <c r="WQ87" s="195"/>
      <c r="WR87" s="195"/>
      <c r="WS87" s="195"/>
      <c r="WT87" s="195"/>
      <c r="WU87" s="195"/>
      <c r="WV87" s="195"/>
      <c r="WW87" s="195"/>
      <c r="WX87" s="195"/>
      <c r="WY87" s="195"/>
      <c r="WZ87" s="195"/>
      <c r="XA87" s="195"/>
      <c r="XB87" s="195"/>
      <c r="XC87" s="195"/>
      <c r="XD87" s="195"/>
      <c r="XE87" s="195"/>
      <c r="XF87" s="195"/>
      <c r="XG87" s="195"/>
      <c r="XH87" s="195"/>
      <c r="XI87" s="195"/>
      <c r="XJ87" s="195"/>
      <c r="XK87" s="195"/>
      <c r="XL87" s="195"/>
      <c r="XM87" s="195"/>
      <c r="XN87" s="195"/>
      <c r="XO87" s="195"/>
      <c r="XP87" s="195"/>
      <c r="XQ87" s="195"/>
      <c r="XR87" s="195"/>
      <c r="XS87" s="195"/>
      <c r="XT87" s="195"/>
      <c r="XU87" s="195"/>
      <c r="XV87" s="195"/>
      <c r="XW87" s="195"/>
      <c r="XX87" s="195"/>
      <c r="XY87" s="195"/>
      <c r="XZ87" s="195"/>
      <c r="YA87" s="195">
        <f t="shared" si="288"/>
        <v>0</v>
      </c>
      <c r="YB87" s="195"/>
      <c r="YC87" s="195"/>
      <c r="YD87" s="195"/>
      <c r="YE87" s="195"/>
      <c r="YF87" s="195">
        <f t="shared" si="289"/>
        <v>0</v>
      </c>
      <c r="YG87" s="195">
        <f t="shared" si="290"/>
        <v>0</v>
      </c>
      <c r="YH87" s="195">
        <f t="shared" si="291"/>
        <v>0</v>
      </c>
      <c r="YI87" s="195"/>
      <c r="YJ87" s="195"/>
      <c r="YK87" s="195"/>
      <c r="YL87" s="195"/>
      <c r="YM87" s="195">
        <f t="shared" si="292"/>
        <v>0</v>
      </c>
      <c r="YN87" s="195"/>
      <c r="YO87" s="195"/>
      <c r="YP87" s="195"/>
      <c r="YQ87" s="195"/>
      <c r="YR87" s="195"/>
      <c r="YS87" s="195"/>
      <c r="YT87" s="195"/>
      <c r="YU87" s="195"/>
      <c r="YV87" s="195"/>
      <c r="YW87" s="195"/>
      <c r="YX87" s="195"/>
      <c r="YY87" s="195"/>
      <c r="YZ87" s="195"/>
      <c r="ZA87" s="195"/>
      <c r="ZB87" s="195"/>
      <c r="ZC87" s="195"/>
      <c r="ZD87" s="195"/>
      <c r="ZE87" s="195"/>
      <c r="ZF87" s="195"/>
      <c r="ZG87" s="195"/>
      <c r="ZH87" s="195"/>
      <c r="ZI87" s="195"/>
      <c r="ZJ87" s="195"/>
      <c r="ZK87" s="195"/>
      <c r="ZL87" s="195"/>
      <c r="ZM87" s="195"/>
      <c r="ZN87" s="195"/>
      <c r="ZO87" s="195"/>
      <c r="ZP87" s="195"/>
      <c r="ZQ87" s="195"/>
      <c r="ZR87" s="195"/>
      <c r="ZS87" s="195"/>
      <c r="ZT87" s="195"/>
      <c r="ZU87" s="195"/>
      <c r="ZV87" s="195"/>
      <c r="ZW87" s="195"/>
      <c r="ZX87" s="195"/>
      <c r="ZY87" s="195"/>
      <c r="ZZ87" s="195"/>
      <c r="AAA87" s="195"/>
      <c r="AAB87" s="195"/>
      <c r="AAC87" s="195"/>
      <c r="AAD87" s="195"/>
      <c r="AAE87" s="195"/>
      <c r="AAF87" s="195"/>
      <c r="AAG87" s="195"/>
      <c r="AAH87" s="195"/>
      <c r="AAI87" s="195"/>
      <c r="AAJ87" s="195"/>
      <c r="AAK87" s="195"/>
      <c r="AAL87" s="195"/>
      <c r="AAM87" s="195"/>
      <c r="AAN87" s="195"/>
      <c r="AAO87" s="195"/>
      <c r="AAP87" s="195"/>
      <c r="AAQ87" s="195"/>
      <c r="AAR87" s="195"/>
      <c r="AAS87" s="195"/>
      <c r="AAT87" s="195"/>
      <c r="AAU87" s="195"/>
      <c r="AAV87" s="195"/>
      <c r="AAW87" s="195"/>
      <c r="AAX87" s="195"/>
      <c r="AAY87" s="195"/>
      <c r="AAZ87" s="195"/>
      <c r="ABA87" s="195"/>
      <c r="ABB87" s="195"/>
      <c r="ABC87" s="195"/>
      <c r="ABD87" s="195"/>
      <c r="ABE87" s="195"/>
      <c r="ABF87" s="195"/>
      <c r="ABG87" s="195"/>
      <c r="ABH87" s="195">
        <f t="shared" si="293"/>
        <v>0</v>
      </c>
      <c r="ABI87" s="195"/>
      <c r="ABJ87" s="195"/>
      <c r="ABK87" s="195"/>
      <c r="ABL87" s="195"/>
      <c r="ABM87" s="195"/>
      <c r="ABN87" s="195"/>
      <c r="ABO87" s="195"/>
      <c r="ABP87" s="195"/>
      <c r="ABQ87" s="195"/>
      <c r="ABR87" s="195"/>
      <c r="ABS87" s="195"/>
      <c r="ABT87" s="195"/>
      <c r="ABU87" s="195"/>
      <c r="ABV87" s="195"/>
      <c r="ABW87" s="195"/>
      <c r="ABX87" s="195"/>
      <c r="ABY87" s="195"/>
      <c r="ABZ87" s="195"/>
      <c r="ACA87" s="195"/>
      <c r="ACB87" s="195"/>
      <c r="ACC87" s="195"/>
      <c r="ACD87" s="195"/>
      <c r="ACE87" s="195"/>
      <c r="ACF87" s="195"/>
      <c r="ACG87" s="195"/>
      <c r="ACH87" s="195"/>
      <c r="ACI87" s="195"/>
      <c r="ACJ87" s="195"/>
      <c r="ACK87" s="195"/>
      <c r="ACL87" s="195"/>
      <c r="ACM87" s="195"/>
      <c r="ACN87" s="195"/>
      <c r="ACO87" s="195"/>
      <c r="ACP87" s="195"/>
      <c r="ACQ87" s="195"/>
      <c r="ACR87" s="195"/>
      <c r="ACS87" s="195"/>
      <c r="ACT87" s="195"/>
      <c r="ACU87" s="195"/>
      <c r="ACV87" s="195"/>
      <c r="ACW87" s="195"/>
      <c r="ACX87" s="195"/>
      <c r="ACY87" s="195"/>
      <c r="ACZ87" s="195"/>
      <c r="ADA87" s="195"/>
      <c r="ADB87" s="195"/>
      <c r="ADC87" s="195"/>
      <c r="ADD87" s="195"/>
      <c r="ADE87" s="195"/>
      <c r="ADF87" s="195"/>
      <c r="ADG87" s="195"/>
      <c r="ADH87" s="195"/>
      <c r="ADI87" s="195"/>
      <c r="ADJ87" s="195"/>
      <c r="ADK87" s="195"/>
      <c r="ADL87" s="195"/>
      <c r="ADM87" s="195"/>
      <c r="ADN87" s="195"/>
      <c r="ADO87" s="195"/>
      <c r="ADP87" s="195"/>
      <c r="ADQ87" s="195"/>
      <c r="ADR87" s="195"/>
      <c r="ADS87" s="195"/>
      <c r="ADT87" s="195"/>
      <c r="ADU87" s="195"/>
      <c r="ADV87" s="195"/>
      <c r="ADW87" s="195"/>
      <c r="ADX87" s="195"/>
      <c r="ADY87" s="195"/>
      <c r="ADZ87" s="195"/>
      <c r="AEA87" s="195"/>
      <c r="AEB87" s="195"/>
      <c r="AEC87" s="195"/>
      <c r="AED87" s="195"/>
      <c r="AEE87" s="195"/>
      <c r="AEF87" s="195"/>
      <c r="AEG87" s="195"/>
      <c r="AEH87" s="195"/>
      <c r="AEI87" s="195"/>
      <c r="AEJ87" s="195"/>
      <c r="AEK87" s="195"/>
      <c r="AEL87" s="195"/>
      <c r="AEM87" s="195"/>
      <c r="AEN87" s="195"/>
      <c r="AEO87" s="195"/>
      <c r="AEP87" s="195"/>
      <c r="AEQ87" s="195"/>
      <c r="AER87" s="195"/>
      <c r="AES87" s="195"/>
      <c r="AET87" s="195"/>
      <c r="AEU87" s="195"/>
      <c r="AEV87" s="195"/>
      <c r="AEW87" s="195"/>
      <c r="AEX87" s="195"/>
      <c r="AEY87" s="195"/>
      <c r="AEZ87" s="195"/>
      <c r="AFA87" s="195"/>
      <c r="AFB87" s="195"/>
      <c r="AFC87" s="195"/>
      <c r="AFD87" s="195"/>
      <c r="AFE87" s="195"/>
      <c r="AFF87" s="195"/>
      <c r="AFG87" s="195"/>
      <c r="AFH87" s="195"/>
      <c r="AFI87" s="195"/>
      <c r="AFJ87" s="195"/>
      <c r="AFK87" s="195"/>
      <c r="AFL87" s="195"/>
      <c r="AFM87" s="195"/>
      <c r="AFN87" s="195"/>
      <c r="AFO87" s="195"/>
      <c r="AFP87" s="195"/>
      <c r="AFQ87" s="195"/>
      <c r="AFR87" s="195"/>
      <c r="AFS87" s="195"/>
      <c r="AFT87" s="195"/>
      <c r="AFU87" s="195"/>
      <c r="AFV87" s="195"/>
      <c r="AFW87" s="195"/>
      <c r="AFX87" s="195"/>
      <c r="AFY87" s="195"/>
      <c r="AFZ87" s="195"/>
      <c r="AGA87" s="195"/>
      <c r="AGB87" s="195"/>
      <c r="AGC87" s="195"/>
      <c r="AGD87" s="195"/>
      <c r="AGE87" s="195"/>
      <c r="AGF87" s="195"/>
      <c r="AGG87" s="195"/>
      <c r="AGH87" s="195"/>
      <c r="AGI87" s="195"/>
      <c r="AGJ87" s="195"/>
      <c r="AGK87" s="195"/>
      <c r="AGL87" s="195"/>
      <c r="AGM87" s="195"/>
      <c r="AGN87" s="195"/>
      <c r="AGO87" s="195"/>
      <c r="AGP87" s="195"/>
      <c r="AGQ87" s="195"/>
      <c r="AGR87" s="195"/>
      <c r="AGS87" s="195"/>
      <c r="AGT87" s="195"/>
      <c r="AGU87" s="195"/>
      <c r="AGV87" s="195"/>
      <c r="AGW87" s="195"/>
      <c r="AGX87" s="195"/>
      <c r="AGY87" s="195"/>
      <c r="AGZ87" s="195"/>
      <c r="AHA87" s="195"/>
      <c r="AHB87" s="195"/>
      <c r="AHC87" s="195"/>
      <c r="AHD87" s="195"/>
      <c r="AHE87" s="195"/>
      <c r="AHF87" s="195"/>
      <c r="AHG87" s="195"/>
      <c r="AHH87" s="195"/>
      <c r="AHI87" s="195"/>
      <c r="AHJ87" s="195"/>
      <c r="AHK87" s="195"/>
      <c r="AHL87" s="195"/>
      <c r="AHM87" s="195"/>
      <c r="AHN87" s="195"/>
      <c r="AHO87" s="195"/>
      <c r="AHP87" s="195"/>
      <c r="AHQ87" s="195"/>
      <c r="AHR87" s="195"/>
      <c r="AHS87" s="195"/>
      <c r="AHT87" s="195"/>
      <c r="AHU87" s="195"/>
      <c r="AHV87" s="195"/>
      <c r="AHW87" s="195"/>
      <c r="AHX87" s="195"/>
      <c r="AHY87" s="195"/>
      <c r="AHZ87" s="195"/>
      <c r="AIA87" s="195"/>
      <c r="AIB87" s="195"/>
      <c r="AIC87" s="195"/>
      <c r="AID87" s="195"/>
      <c r="AIE87" s="195"/>
      <c r="AIF87" s="195"/>
      <c r="AIG87" s="195"/>
      <c r="AIH87" s="195"/>
      <c r="AII87" s="195"/>
      <c r="AIJ87" s="195"/>
      <c r="AIK87" s="195"/>
      <c r="AIL87" s="195"/>
      <c r="AIM87" s="195"/>
      <c r="AIN87" s="195"/>
      <c r="AIO87" s="195"/>
      <c r="AIP87" s="195"/>
      <c r="AIQ87" s="195"/>
      <c r="AIR87" s="195"/>
      <c r="AIS87" s="195"/>
      <c r="AIT87" s="195"/>
      <c r="AIU87" s="195"/>
      <c r="AIV87" s="195"/>
      <c r="AIW87" s="195"/>
      <c r="AIX87" s="195"/>
      <c r="AIY87" s="195"/>
      <c r="AIZ87" s="195"/>
      <c r="AJA87" s="195"/>
      <c r="AJB87" s="195"/>
      <c r="AJC87" s="195"/>
      <c r="AJD87" s="195"/>
      <c r="AJE87" s="195"/>
      <c r="AJF87" s="195"/>
      <c r="AJG87" s="195"/>
      <c r="AJH87" s="195"/>
      <c r="AJI87" s="195"/>
      <c r="AJJ87" s="195"/>
      <c r="AJK87" s="195"/>
      <c r="AJL87" s="195"/>
      <c r="AJM87" s="195"/>
      <c r="AJN87" s="195"/>
      <c r="AJO87" s="195"/>
      <c r="AJP87" s="195"/>
      <c r="AJQ87" s="195"/>
      <c r="AJR87" s="195"/>
      <c r="AJS87" s="195"/>
      <c r="AJT87" s="195"/>
      <c r="AJU87" s="195"/>
      <c r="AJV87" s="195"/>
      <c r="AJW87" s="195"/>
      <c r="AJX87" s="195"/>
      <c r="AJY87" s="195"/>
      <c r="AJZ87" s="195"/>
      <c r="AKA87" s="195"/>
      <c r="AKB87" s="195"/>
      <c r="AKC87" s="195"/>
      <c r="AKD87" s="195"/>
      <c r="AKE87" s="195"/>
      <c r="AKF87" s="195"/>
      <c r="AKG87" s="195"/>
      <c r="AKH87" s="195"/>
      <c r="AKI87" s="195"/>
      <c r="AKJ87" s="195"/>
      <c r="AKK87" s="195"/>
      <c r="AKL87" s="195"/>
      <c r="AKM87" s="195"/>
      <c r="AKN87" s="195"/>
      <c r="AKO87" s="195"/>
      <c r="AKP87" s="195"/>
      <c r="AKQ87" s="195"/>
      <c r="AKR87" s="195"/>
      <c r="AKS87" s="195"/>
      <c r="AKT87" s="195"/>
      <c r="AKU87" s="195"/>
      <c r="AKV87" s="195"/>
      <c r="AKW87" s="195"/>
      <c r="AKX87" s="195"/>
      <c r="AKY87" s="195"/>
      <c r="AKZ87" s="195"/>
      <c r="ALA87" s="195"/>
      <c r="ALB87" s="195"/>
      <c r="ALC87" s="195"/>
      <c r="ALD87" s="195"/>
      <c r="ALE87" s="195"/>
      <c r="ALF87" s="195"/>
      <c r="ALG87" s="195"/>
      <c r="ALH87" s="195"/>
      <c r="ALI87" s="195"/>
      <c r="ALJ87" s="195"/>
      <c r="ALK87" s="195"/>
      <c r="ALL87" s="195"/>
      <c r="ALM87" s="195"/>
      <c r="ALN87" s="195"/>
      <c r="ALO87" s="195"/>
      <c r="ALP87" s="195"/>
      <c r="ALQ87" s="195"/>
      <c r="ALR87" s="195"/>
      <c r="ALS87" s="195"/>
      <c r="ALT87" s="195"/>
      <c r="ALU87" s="195"/>
      <c r="ALV87" s="195"/>
      <c r="ALW87" s="195"/>
      <c r="ALX87" s="195"/>
      <c r="ALY87" s="195"/>
      <c r="ALZ87" s="195"/>
      <c r="AMA87" s="195"/>
      <c r="AMB87" s="195"/>
      <c r="AMC87" s="195"/>
      <c r="AMD87" s="195"/>
      <c r="AME87" s="195"/>
      <c r="AMF87" s="195"/>
      <c r="AMG87" s="195"/>
      <c r="AMH87" s="195"/>
      <c r="AMI87" s="195"/>
      <c r="AMJ87" s="195"/>
      <c r="AMK87" s="195"/>
      <c r="AML87" s="195"/>
      <c r="AMM87" s="195"/>
      <c r="AMN87" s="195"/>
      <c r="AMO87" s="195"/>
      <c r="AMP87" s="195"/>
      <c r="AMQ87" s="195"/>
      <c r="AMR87" s="195">
        <f t="shared" si="294"/>
        <v>0</v>
      </c>
      <c r="AMS87" s="195">
        <f t="shared" si="295"/>
        <v>0</v>
      </c>
      <c r="AMT87" s="195"/>
      <c r="AMU87" s="195"/>
      <c r="AMV87" s="195"/>
      <c r="AMW87" s="195"/>
      <c r="AMX87" s="195"/>
      <c r="AMY87" s="195"/>
      <c r="AMZ87" s="195"/>
      <c r="ANA87" s="195"/>
      <c r="ANB87" s="195"/>
      <c r="ANC87" s="195"/>
      <c r="AND87" s="195"/>
      <c r="ANE87" s="195">
        <f t="shared" si="296"/>
        <v>0</v>
      </c>
      <c r="ANF87" s="195"/>
      <c r="ANG87" s="195"/>
      <c r="ANH87" s="195"/>
      <c r="ANI87" s="195"/>
      <c r="ANJ87" s="195"/>
      <c r="ANK87" s="195"/>
      <c r="ANL87" s="195"/>
      <c r="ANM87" s="195"/>
      <c r="ANN87" s="195"/>
      <c r="ANO87" s="195"/>
      <c r="ANP87" s="195"/>
      <c r="ANQ87" s="195"/>
      <c r="ANR87" s="195">
        <f t="shared" si="297"/>
        <v>0</v>
      </c>
      <c r="ANS87" s="195"/>
      <c r="ANT87" s="195"/>
      <c r="ANU87" s="195"/>
      <c r="ANV87" s="195"/>
      <c r="ANW87" s="195"/>
      <c r="ANX87" s="195"/>
      <c r="ANY87" s="195"/>
      <c r="ANZ87" s="195"/>
      <c r="AOA87" s="195"/>
      <c r="AOB87" s="195"/>
      <c r="AOC87" s="195"/>
      <c r="AOD87" s="195"/>
      <c r="AOE87" s="195"/>
      <c r="AOF87" s="195"/>
      <c r="AOG87" s="195"/>
      <c r="AOH87" s="195"/>
      <c r="AOI87" s="195"/>
      <c r="AOJ87" s="195"/>
      <c r="AOK87" s="195"/>
      <c r="AOL87" s="195"/>
      <c r="AOM87" s="195"/>
      <c r="AON87" s="195"/>
      <c r="AOO87" s="195"/>
      <c r="AOP87" s="195"/>
      <c r="AOQ87" s="195"/>
      <c r="AOR87" s="195"/>
      <c r="AOS87" s="195"/>
      <c r="AOT87" s="195"/>
      <c r="AOU87" s="195"/>
      <c r="AOV87" s="195"/>
      <c r="AOW87" s="195"/>
      <c r="AOX87" s="195"/>
      <c r="AOY87" s="195"/>
      <c r="AOZ87" s="195"/>
      <c r="APA87" s="195"/>
      <c r="APB87" s="195">
        <f t="shared" si="298"/>
        <v>0</v>
      </c>
      <c r="APC87" s="195"/>
      <c r="APD87" s="195"/>
      <c r="APE87" s="195"/>
      <c r="APF87" s="195"/>
      <c r="APG87" s="195"/>
      <c r="APH87" s="195"/>
      <c r="API87" s="195"/>
      <c r="APJ87" s="195"/>
      <c r="APK87" s="195"/>
      <c r="APL87" s="195"/>
      <c r="APM87" s="195"/>
      <c r="APN87" s="195"/>
      <c r="APO87" s="195"/>
      <c r="APP87" s="195"/>
      <c r="APQ87" s="195"/>
      <c r="APR87" s="195"/>
      <c r="APS87" s="195"/>
      <c r="APT87" s="195"/>
      <c r="APU87" s="195">
        <f t="shared" si="299"/>
        <v>0</v>
      </c>
      <c r="APV87" s="195"/>
      <c r="APW87" s="195"/>
      <c r="APX87" s="195"/>
      <c r="APY87" s="195"/>
      <c r="APZ87" s="195"/>
      <c r="AQA87" s="195"/>
      <c r="AQB87" s="195"/>
      <c r="AQC87" s="195"/>
      <c r="AQD87" s="195"/>
      <c r="AQE87" s="195"/>
      <c r="AQF87" s="195"/>
      <c r="AQG87" s="195"/>
      <c r="AQH87" s="195"/>
      <c r="AQI87" s="195"/>
      <c r="AQJ87" s="195"/>
      <c r="AQK87" s="195"/>
      <c r="AQL87" s="195"/>
      <c r="AQM87" s="195"/>
      <c r="AQN87" s="195"/>
      <c r="AQO87" s="195"/>
      <c r="AQP87" s="195"/>
      <c r="AQQ87" s="195"/>
      <c r="AQR87" s="195">
        <f t="shared" si="300"/>
        <v>0</v>
      </c>
      <c r="AQS87" s="195"/>
      <c r="AQT87" s="195"/>
      <c r="AQU87" s="195"/>
      <c r="AQV87" s="195"/>
      <c r="AQW87" s="195"/>
      <c r="AQX87" s="195"/>
      <c r="AQY87" s="195"/>
      <c r="AQZ87" s="195"/>
      <c r="ARA87" s="195"/>
      <c r="ARB87" s="195"/>
      <c r="ARC87" s="195"/>
      <c r="ARD87" s="195"/>
      <c r="ARE87" s="195"/>
      <c r="ARF87" s="195"/>
      <c r="ARG87" s="195"/>
      <c r="ARH87" s="195"/>
      <c r="ARI87" s="195"/>
      <c r="ARJ87" s="195"/>
      <c r="ARK87" s="195"/>
      <c r="ARL87" s="195"/>
      <c r="ARM87" s="195"/>
      <c r="ARN87" s="195"/>
      <c r="ARO87" s="195"/>
      <c r="ARP87" s="195"/>
      <c r="ARQ87" s="195"/>
      <c r="ARR87" s="195"/>
      <c r="ARS87" s="195"/>
      <c r="ART87" s="195"/>
      <c r="ARU87" s="195"/>
      <c r="ARV87" s="195"/>
      <c r="ARW87" s="195"/>
      <c r="ARX87" s="195"/>
      <c r="ARY87" s="195"/>
      <c r="ARZ87" s="195"/>
      <c r="ASA87" s="195"/>
      <c r="ASB87" s="195"/>
      <c r="ASC87" s="195"/>
      <c r="ASD87" s="195"/>
      <c r="ASE87" s="195"/>
      <c r="ASF87" s="195"/>
      <c r="ASG87" s="195"/>
      <c r="ASH87" s="195"/>
      <c r="ASI87" s="195"/>
      <c r="ASJ87" s="195"/>
      <c r="ASK87" s="195"/>
      <c r="ASL87" s="195"/>
      <c r="ASM87" s="195"/>
      <c r="ASN87" s="195"/>
      <c r="ASO87" s="195"/>
      <c r="ASP87" s="195"/>
      <c r="ASQ87" s="195"/>
      <c r="ASR87" s="195"/>
      <c r="ASS87" s="195"/>
      <c r="AST87" s="195"/>
      <c r="ASU87" s="195"/>
      <c r="ASV87" s="195"/>
      <c r="ASW87" s="195"/>
      <c r="ASX87" s="195"/>
      <c r="ASY87" s="195"/>
      <c r="ASZ87" s="195"/>
      <c r="ATA87" s="195"/>
      <c r="ATB87" s="195"/>
      <c r="ATC87" s="195"/>
      <c r="ATD87" s="195"/>
      <c r="ATE87" s="195"/>
      <c r="ATF87" s="195"/>
      <c r="ATG87" s="195"/>
      <c r="ATH87" s="195"/>
      <c r="ATI87" s="195"/>
      <c r="ATJ87" s="195"/>
      <c r="ATK87" s="195"/>
      <c r="ATL87" s="195"/>
      <c r="ATM87" s="195"/>
      <c r="ATN87" s="195"/>
      <c r="ATO87" s="195"/>
      <c r="ATP87" s="195"/>
      <c r="ATQ87" s="195"/>
      <c r="ATR87" s="195"/>
      <c r="ATS87" s="195"/>
      <c r="ATT87" s="195"/>
      <c r="ATU87" s="195"/>
      <c r="ATV87" s="195"/>
      <c r="ATW87" s="195"/>
      <c r="ATX87" s="195"/>
      <c r="ATY87" s="195"/>
      <c r="ATZ87" s="195"/>
      <c r="AUA87" s="195"/>
      <c r="AUB87" s="195"/>
      <c r="AUC87" s="195"/>
      <c r="AUD87" s="195"/>
      <c r="AUE87" s="195"/>
      <c r="AUF87" s="195"/>
      <c r="AUG87" s="195"/>
      <c r="AUH87" s="195"/>
      <c r="AUI87" s="195"/>
      <c r="AUJ87" s="195"/>
      <c r="AUK87" s="195"/>
      <c r="AUL87" s="195"/>
      <c r="AUM87" s="195"/>
      <c r="AUN87" s="195"/>
      <c r="AUO87" s="195"/>
      <c r="AUP87" s="195"/>
      <c r="AUQ87" s="195"/>
      <c r="AUR87" s="195"/>
      <c r="AUS87" s="195"/>
      <c r="AUT87" s="195"/>
      <c r="AUU87" s="195"/>
      <c r="AUV87" s="195"/>
      <c r="AUW87" s="195"/>
      <c r="AUX87" s="195"/>
      <c r="AUY87" s="195"/>
      <c r="AUZ87" s="195"/>
      <c r="AVA87" s="195"/>
      <c r="AVB87" s="195"/>
      <c r="AVC87" s="195"/>
      <c r="AVD87" s="195"/>
      <c r="AVE87" s="195"/>
      <c r="AVF87" s="195"/>
      <c r="AVG87" s="195"/>
      <c r="AVH87" s="195"/>
      <c r="AVI87" s="195"/>
      <c r="AVJ87" s="195"/>
      <c r="AVK87" s="195"/>
      <c r="AVL87" s="195"/>
      <c r="AVM87" s="195"/>
      <c r="AVN87" s="195"/>
      <c r="AVO87" s="195"/>
      <c r="AVP87" s="195"/>
      <c r="AVQ87" s="195"/>
      <c r="AVR87" s="195"/>
      <c r="AVS87" s="195"/>
      <c r="AVT87" s="195"/>
      <c r="AVU87" s="195"/>
      <c r="AVV87" s="195"/>
      <c r="AVW87" s="195"/>
      <c r="AVX87" s="195"/>
      <c r="AVY87" s="195"/>
      <c r="AVZ87" s="195"/>
      <c r="AWA87" s="195"/>
      <c r="AWB87" s="195"/>
      <c r="AWC87" s="195"/>
      <c r="AWD87" s="195"/>
      <c r="AWE87" s="195"/>
      <c r="AWF87" s="195"/>
      <c r="AWG87" s="195"/>
      <c r="AWH87" s="195"/>
      <c r="AWI87" s="195"/>
      <c r="AWJ87" s="195"/>
      <c r="AWK87" s="195"/>
      <c r="AWL87" s="195"/>
      <c r="AWM87" s="195"/>
      <c r="AWN87" s="195"/>
      <c r="AWO87" s="195"/>
      <c r="AWP87" s="195"/>
      <c r="AWQ87" s="195"/>
      <c r="AWR87" s="195">
        <f t="shared" si="301"/>
        <v>0</v>
      </c>
      <c r="AWS87" s="253"/>
      <c r="AWT87" s="253"/>
      <c r="AWU87" s="253"/>
      <c r="AWV87" s="253"/>
      <c r="AWW87" s="253">
        <f t="shared" si="302"/>
        <v>0</v>
      </c>
      <c r="AWX87" s="253"/>
      <c r="AWY87" s="253"/>
      <c r="AWZ87" s="253">
        <f t="shared" si="303"/>
        <v>0</v>
      </c>
      <c r="AXA87" s="253">
        <f t="shared" si="304"/>
        <v>0</v>
      </c>
      <c r="AXB87" s="195">
        <f t="shared" si="305"/>
        <v>0</v>
      </c>
      <c r="AXC87" s="253"/>
      <c r="AXD87" s="253"/>
      <c r="AXE87" s="253">
        <f t="shared" si="306"/>
        <v>0</v>
      </c>
      <c r="AXF87" s="253"/>
      <c r="AXG87" s="253"/>
      <c r="AXH87" s="253"/>
      <c r="AXI87" s="253"/>
      <c r="AXJ87" s="253"/>
      <c r="AXK87" s="253">
        <f t="shared" si="307"/>
        <v>0</v>
      </c>
      <c r="AXL87" s="253"/>
      <c r="AXM87" s="253"/>
      <c r="AXN87" s="253"/>
      <c r="AXO87" s="253"/>
      <c r="AXP87" s="253"/>
      <c r="AXQ87" s="253">
        <f t="shared" si="308"/>
        <v>0</v>
      </c>
      <c r="AXR87" s="253"/>
      <c r="AXS87" s="253"/>
      <c r="AXT87" s="253"/>
      <c r="AXU87" s="253"/>
      <c r="AXV87" s="253">
        <f t="shared" si="310"/>
        <v>0</v>
      </c>
      <c r="AXW87" s="253"/>
      <c r="AXX87" s="253"/>
      <c r="AXY87" s="253"/>
      <c r="AXZ87" s="253"/>
      <c r="AYA87" s="253"/>
      <c r="AYB87" s="253">
        <f t="shared" si="311"/>
        <v>0</v>
      </c>
      <c r="AYC87" s="253">
        <f t="shared" si="270"/>
        <v>0</v>
      </c>
      <c r="AYD87" s="253"/>
      <c r="AYE87" s="253"/>
      <c r="AYF87" s="253"/>
      <c r="AYG87" s="253"/>
      <c r="AYH87" s="253"/>
      <c r="AYI87" s="253">
        <f t="shared" si="313"/>
        <v>0</v>
      </c>
      <c r="AYJ87" s="253"/>
      <c r="AYK87" s="253"/>
      <c r="AYL87" s="253"/>
      <c r="AYM87" s="253"/>
      <c r="AYN87" s="253"/>
      <c r="AYO87" s="253">
        <f t="shared" si="314"/>
        <v>0</v>
      </c>
      <c r="AYP87" s="253"/>
      <c r="AYQ87" s="253"/>
      <c r="AYR87" s="253"/>
      <c r="AYS87" s="253"/>
      <c r="AYT87" s="253"/>
      <c r="AYU87" s="253">
        <f t="shared" si="315"/>
        <v>0</v>
      </c>
      <c r="AYV87" s="253"/>
      <c r="AYW87" s="253"/>
      <c r="AYX87" s="253"/>
      <c r="AYY87" s="253">
        <f t="shared" si="316"/>
        <v>0</v>
      </c>
      <c r="AYZ87" s="253">
        <f t="shared" si="317"/>
        <v>0</v>
      </c>
      <c r="AZA87" s="253"/>
      <c r="AZB87" s="253"/>
      <c r="AZC87" s="253"/>
      <c r="AZD87" s="253"/>
      <c r="AZE87" s="253"/>
      <c r="AZF87" s="253">
        <f t="shared" si="319"/>
        <v>0</v>
      </c>
      <c r="AZG87" s="253"/>
      <c r="AZH87" s="253"/>
      <c r="AZI87" s="253"/>
      <c r="AZJ87" s="253"/>
      <c r="AZK87" s="253"/>
      <c r="AZL87" s="253">
        <f t="shared" si="320"/>
        <v>0</v>
      </c>
      <c r="AZM87" s="253"/>
      <c r="AZN87" s="253"/>
      <c r="AZO87" s="253"/>
      <c r="AZP87" s="253"/>
      <c r="AZQ87" s="253"/>
      <c r="AZR87" s="253">
        <f t="shared" si="321"/>
        <v>0</v>
      </c>
      <c r="AZS87" s="253"/>
      <c r="AZT87" s="253"/>
      <c r="AZU87" s="253"/>
      <c r="AZV87" s="253"/>
      <c r="AZW87" s="253"/>
      <c r="AZX87" s="253">
        <f t="shared" si="322"/>
        <v>0</v>
      </c>
      <c r="AZY87" s="253"/>
      <c r="AZZ87" s="253"/>
      <c r="BAA87" s="253">
        <f t="shared" si="323"/>
        <v>0</v>
      </c>
      <c r="BAB87" s="253">
        <f t="shared" si="324"/>
        <v>0</v>
      </c>
      <c r="BAC87" s="253"/>
      <c r="BAD87" s="253"/>
      <c r="BAE87" s="253"/>
      <c r="BAF87" s="253">
        <f t="shared" si="326"/>
        <v>0</v>
      </c>
      <c r="BAG87" s="253"/>
      <c r="BAH87" s="253"/>
      <c r="BAI87" s="253"/>
      <c r="BAJ87" s="253"/>
      <c r="BAK87" s="253">
        <f t="shared" si="327"/>
        <v>0</v>
      </c>
      <c r="BAL87" s="253"/>
      <c r="BAM87" s="253"/>
      <c r="BAN87" s="253"/>
      <c r="BAO87" s="253"/>
      <c r="BAP87" s="253"/>
      <c r="BAQ87" s="253">
        <f t="shared" si="328"/>
        <v>0</v>
      </c>
      <c r="BAR87" s="253"/>
      <c r="BAS87" s="253"/>
      <c r="BAT87" s="253"/>
      <c r="BAU87" s="253"/>
      <c r="BAV87" s="253"/>
      <c r="BAW87" s="253">
        <f t="shared" si="329"/>
        <v>0</v>
      </c>
      <c r="BAX87" s="253"/>
      <c r="BAY87" s="253"/>
      <c r="BAZ87" s="253"/>
      <c r="BBA87" s="253"/>
      <c r="BBB87" s="253">
        <f t="shared" si="330"/>
        <v>0</v>
      </c>
      <c r="BBC87" s="253">
        <f t="shared" si="331"/>
        <v>0</v>
      </c>
      <c r="BBD87" s="253"/>
      <c r="BBE87" s="253"/>
      <c r="BBF87" s="253"/>
      <c r="BBG87" s="253"/>
      <c r="BBH87" s="253"/>
      <c r="BBI87" s="253">
        <f t="shared" si="333"/>
        <v>0</v>
      </c>
      <c r="BBJ87" s="253"/>
      <c r="BBK87" s="253"/>
      <c r="BBL87" s="253"/>
      <c r="BBM87" s="253"/>
      <c r="BBN87" s="253"/>
      <c r="BBO87" s="253">
        <f t="shared" si="334"/>
        <v>0</v>
      </c>
      <c r="BBP87" s="253"/>
      <c r="BBQ87" s="253"/>
      <c r="BBR87" s="253"/>
      <c r="BBS87" s="253"/>
      <c r="BBT87" s="253"/>
      <c r="BBU87" s="253">
        <f t="shared" si="335"/>
        <v>0</v>
      </c>
      <c r="BBV87" s="253"/>
      <c r="BBW87" s="253"/>
      <c r="BBX87" s="253"/>
      <c r="BBY87" s="253"/>
      <c r="BBZ87" s="253"/>
      <c r="BCA87" s="253">
        <f t="shared" si="336"/>
        <v>0</v>
      </c>
      <c r="BCB87" s="253">
        <f t="shared" si="337"/>
        <v>0</v>
      </c>
      <c r="BCC87" s="253"/>
      <c r="BCD87" s="253"/>
      <c r="BCE87" s="253"/>
      <c r="BCF87" s="253"/>
      <c r="BCG87" s="253"/>
      <c r="BCH87" s="253">
        <f t="shared" si="339"/>
        <v>0</v>
      </c>
      <c r="BCI87" s="253"/>
      <c r="BCJ87" s="253"/>
      <c r="BCK87" s="253"/>
      <c r="BCL87" s="253"/>
      <c r="BCM87" s="253">
        <f t="shared" si="271"/>
        <v>0</v>
      </c>
      <c r="BCN87" s="253"/>
      <c r="BCO87" s="253"/>
      <c r="BCP87" s="253"/>
      <c r="BCQ87" s="253"/>
      <c r="BCR87" s="253"/>
      <c r="BCS87" s="253">
        <f t="shared" si="340"/>
        <v>0</v>
      </c>
      <c r="BCT87" s="253"/>
      <c r="BCU87" s="253"/>
      <c r="BCV87" s="253"/>
      <c r="BCW87" s="253"/>
      <c r="BCX87" s="253">
        <f t="shared" si="341"/>
        <v>0</v>
      </c>
      <c r="BCY87" s="253"/>
      <c r="BCZ87" s="253"/>
      <c r="BDA87" s="253">
        <f t="shared" si="342"/>
        <v>0</v>
      </c>
      <c r="BDB87" s="253">
        <f t="shared" si="343"/>
        <v>0</v>
      </c>
      <c r="BDC87" s="253"/>
      <c r="BDD87" s="253"/>
      <c r="BDE87" s="253"/>
      <c r="BDF87" s="253">
        <f t="shared" si="272"/>
        <v>0</v>
      </c>
      <c r="BDG87" s="253"/>
      <c r="BDH87" s="253"/>
      <c r="BDI87" s="253"/>
      <c r="BDJ87" s="253"/>
      <c r="BDK87" s="253"/>
      <c r="BDL87" s="253">
        <f t="shared" si="344"/>
        <v>0</v>
      </c>
      <c r="BDM87" s="253"/>
      <c r="BDN87" s="253"/>
      <c r="BDO87" s="253"/>
      <c r="BDP87" s="253"/>
      <c r="BDQ87" s="253">
        <f t="shared" si="345"/>
        <v>0</v>
      </c>
      <c r="BDR87" s="253"/>
      <c r="BDS87" s="253"/>
      <c r="BDT87" s="253"/>
      <c r="BDU87" s="253"/>
      <c r="BDV87" s="253"/>
      <c r="BDW87" s="253">
        <f t="shared" si="346"/>
        <v>0</v>
      </c>
      <c r="BDX87" s="253"/>
      <c r="BDY87" s="253"/>
      <c r="BDZ87" s="253"/>
      <c r="BEA87" s="253"/>
      <c r="BEB87" s="253"/>
      <c r="BEC87" s="253">
        <f t="shared" si="347"/>
        <v>0</v>
      </c>
      <c r="BED87" s="253">
        <f t="shared" si="348"/>
        <v>0</v>
      </c>
      <c r="BEE87" s="253"/>
      <c r="BEF87" s="253"/>
      <c r="BEG87" s="253"/>
      <c r="BEH87" s="253"/>
      <c r="BEI87" s="253">
        <f t="shared" si="349"/>
        <v>0</v>
      </c>
      <c r="BEJ87" s="253"/>
      <c r="BEK87" s="253"/>
      <c r="BEL87" s="253"/>
      <c r="BEM87" s="253"/>
      <c r="BEN87" s="253"/>
      <c r="BEO87" s="253">
        <f t="shared" si="350"/>
        <v>0</v>
      </c>
      <c r="BEP87" s="253"/>
      <c r="BEQ87" s="253"/>
      <c r="BER87" s="253"/>
      <c r="BES87" s="253"/>
      <c r="BET87" s="253"/>
      <c r="BEU87" s="253">
        <f t="shared" si="273"/>
        <v>0</v>
      </c>
      <c r="BEV87" s="253"/>
      <c r="BEW87" s="253"/>
      <c r="BEX87" s="253"/>
      <c r="BEY87" s="253"/>
      <c r="BEZ87" s="253"/>
      <c r="BFA87" s="253">
        <f t="shared" si="351"/>
        <v>0</v>
      </c>
      <c r="BFB87" s="253"/>
      <c r="BFC87" s="253">
        <f t="shared" si="352"/>
        <v>0</v>
      </c>
      <c r="BFD87" s="253">
        <f t="shared" si="274"/>
        <v>0</v>
      </c>
      <c r="BFE87" s="253"/>
      <c r="BFF87" s="253"/>
      <c r="BFG87" s="253"/>
      <c r="BFH87" s="253"/>
      <c r="BFI87" s="253">
        <f t="shared" si="353"/>
        <v>0</v>
      </c>
      <c r="BFJ87" s="253"/>
      <c r="BFK87" s="253"/>
      <c r="BFL87" s="253"/>
      <c r="BFM87" s="253"/>
      <c r="BFN87" s="253"/>
      <c r="BFO87" s="253">
        <f t="shared" si="354"/>
        <v>0</v>
      </c>
      <c r="BFP87" s="253"/>
      <c r="BFQ87" s="253"/>
      <c r="BFR87" s="253"/>
      <c r="BFS87" s="253"/>
      <c r="BFT87" s="253"/>
      <c r="BFU87" s="253">
        <f t="shared" si="275"/>
        <v>0</v>
      </c>
      <c r="BFV87" s="253"/>
      <c r="BFW87" s="253"/>
      <c r="BFX87" s="253"/>
      <c r="BFY87" s="253"/>
      <c r="BFZ87" s="253"/>
      <c r="BGA87" s="253">
        <f t="shared" si="355"/>
        <v>0</v>
      </c>
      <c r="BGB87" s="253"/>
      <c r="BGC87" s="253"/>
      <c r="BGD87" s="253"/>
      <c r="BGE87" s="253">
        <f t="shared" si="356"/>
        <v>0</v>
      </c>
      <c r="BGF87" s="253">
        <f t="shared" si="276"/>
        <v>0</v>
      </c>
      <c r="BGG87" s="253"/>
      <c r="BGH87" s="253"/>
      <c r="BGI87" s="253">
        <f t="shared" si="357"/>
        <v>0</v>
      </c>
      <c r="BGJ87" s="253"/>
      <c r="BGK87" s="253"/>
      <c r="BGL87" s="253"/>
      <c r="BGM87" s="253"/>
      <c r="BGN87" s="253"/>
      <c r="BGO87" s="253">
        <f t="shared" si="358"/>
        <v>0</v>
      </c>
      <c r="BGP87" s="253"/>
      <c r="BGQ87" s="253"/>
      <c r="BGR87" s="253"/>
      <c r="BGS87" s="253"/>
      <c r="BGT87" s="253"/>
      <c r="BGU87" s="253">
        <f t="shared" si="359"/>
        <v>0</v>
      </c>
      <c r="BGV87" s="253"/>
      <c r="BGW87" s="253"/>
      <c r="BGX87" s="253"/>
      <c r="BGY87" s="253"/>
      <c r="BGZ87" s="253"/>
      <c r="BHA87" s="253">
        <f t="shared" si="360"/>
        <v>0</v>
      </c>
      <c r="BHB87" s="253"/>
      <c r="BHC87" s="253"/>
      <c r="BHD87" s="253"/>
      <c r="BHE87" s="253"/>
      <c r="BHF87" s="253"/>
      <c r="BHG87" s="253">
        <f t="shared" si="361"/>
        <v>0</v>
      </c>
      <c r="BHH87" s="253">
        <f t="shared" si="362"/>
        <v>0</v>
      </c>
      <c r="BHI87" s="253"/>
      <c r="BHJ87" s="253"/>
      <c r="BHK87" s="253"/>
      <c r="BHL87" s="253"/>
      <c r="BHM87" s="253">
        <f t="shared" si="363"/>
        <v>0</v>
      </c>
      <c r="BHN87" s="253"/>
      <c r="BHO87" s="253"/>
      <c r="BHP87" s="253"/>
      <c r="BHQ87" s="253"/>
      <c r="BHR87" s="253"/>
      <c r="BHS87" s="253">
        <f t="shared" si="364"/>
        <v>0</v>
      </c>
      <c r="BHT87" s="253"/>
      <c r="BHU87" s="253"/>
      <c r="BHV87" s="253"/>
      <c r="BHW87" s="253"/>
      <c r="BHX87" s="253"/>
      <c r="BHY87" s="253">
        <f t="shared" si="365"/>
        <v>0</v>
      </c>
      <c r="BHZ87" s="253"/>
      <c r="BIA87" s="253"/>
      <c r="BIB87" s="253"/>
      <c r="BIC87" s="253"/>
      <c r="BID87" s="253"/>
      <c r="BIE87" s="253">
        <f t="shared" si="366"/>
        <v>0</v>
      </c>
      <c r="BIF87" s="253"/>
      <c r="BIG87" s="253">
        <f t="shared" si="367"/>
        <v>0</v>
      </c>
      <c r="BIH87" s="253">
        <f t="shared" si="368"/>
        <v>0</v>
      </c>
      <c r="BII87" s="253"/>
      <c r="BIJ87" s="253"/>
      <c r="BIK87" s="253"/>
      <c r="BIL87" s="253"/>
      <c r="BIM87" s="253">
        <f t="shared" si="369"/>
        <v>0</v>
      </c>
      <c r="BIN87" s="253"/>
      <c r="BIO87" s="253"/>
      <c r="BIP87" s="253"/>
      <c r="BIQ87" s="253"/>
      <c r="BIR87" s="253"/>
      <c r="BIS87" s="253">
        <f t="shared" si="370"/>
        <v>0</v>
      </c>
      <c r="BIT87" s="253"/>
      <c r="BIU87" s="253"/>
      <c r="BIV87" s="253"/>
      <c r="BIW87" s="253"/>
      <c r="BIX87" s="253"/>
      <c r="BIY87" s="253">
        <f t="shared" si="371"/>
        <v>0</v>
      </c>
      <c r="BIZ87" s="253"/>
      <c r="BJA87" s="253"/>
      <c r="BJB87" s="253"/>
      <c r="BJC87" s="253"/>
      <c r="BJD87" s="253">
        <f t="shared" si="372"/>
        <v>0</v>
      </c>
      <c r="BJE87" s="253"/>
      <c r="BJF87" s="253"/>
      <c r="BJG87" s="253"/>
      <c r="BJH87" s="253"/>
      <c r="BJI87" s="253">
        <f t="shared" si="373"/>
        <v>0</v>
      </c>
      <c r="BJJ87" s="253">
        <f t="shared" si="374"/>
        <v>0</v>
      </c>
      <c r="BJK87" s="253">
        <f t="shared" si="277"/>
        <v>0</v>
      </c>
      <c r="BJL87" s="253"/>
      <c r="BJM87" s="253"/>
      <c r="BJN87" s="253"/>
      <c r="BJO87" s="253"/>
      <c r="BJP87" s="253"/>
      <c r="BJQ87" s="253">
        <f t="shared" si="375"/>
        <v>0</v>
      </c>
      <c r="BJR87" s="253"/>
      <c r="BJS87" s="253"/>
      <c r="BJT87" s="253"/>
      <c r="BJU87" s="253"/>
      <c r="BJV87" s="253"/>
      <c r="BJW87" s="253">
        <f t="shared" si="376"/>
        <v>0</v>
      </c>
      <c r="BJX87" s="253"/>
      <c r="BJY87" s="253"/>
      <c r="BJZ87" s="253"/>
      <c r="BKA87" s="253"/>
      <c r="BKB87" s="253">
        <f t="shared" si="377"/>
        <v>0</v>
      </c>
      <c r="BKC87" s="253"/>
      <c r="BKD87" s="253"/>
      <c r="BKE87" s="253"/>
      <c r="BKF87" s="253"/>
      <c r="BKG87" s="253"/>
      <c r="BKH87" s="253">
        <f t="shared" si="378"/>
        <v>0</v>
      </c>
      <c r="BKI87" s="253">
        <f t="shared" si="379"/>
        <v>0</v>
      </c>
      <c r="BKJ87" s="253"/>
      <c r="BKK87" s="253"/>
      <c r="BKL87" s="253"/>
      <c r="BKM87" s="253"/>
      <c r="BKN87" s="253"/>
      <c r="BKO87" s="253">
        <f t="shared" si="380"/>
        <v>0</v>
      </c>
      <c r="BKP87" s="253"/>
      <c r="BKQ87" s="253"/>
      <c r="BKR87" s="253"/>
      <c r="BKS87" s="253"/>
      <c r="BKT87" s="253"/>
      <c r="BKU87" s="253">
        <f t="shared" si="381"/>
        <v>0</v>
      </c>
      <c r="BKV87" s="253"/>
      <c r="BKW87" s="253"/>
      <c r="BKX87" s="253"/>
      <c r="BKY87" s="253">
        <f t="shared" si="382"/>
        <v>0</v>
      </c>
      <c r="BKZ87" s="253"/>
      <c r="BLA87" s="253"/>
      <c r="BLB87" s="253"/>
      <c r="BLC87" s="253"/>
      <c r="BLD87" s="253"/>
      <c r="BLE87" s="253">
        <f t="shared" si="383"/>
        <v>0</v>
      </c>
      <c r="BLF87" s="196">
        <f t="shared" si="384"/>
        <v>0</v>
      </c>
      <c r="BLG87" s="253"/>
      <c r="BLH87" s="253"/>
      <c r="BLI87" s="253"/>
      <c r="BLJ87" s="253"/>
      <c r="BLK87" s="253"/>
      <c r="BLL87" s="253">
        <f t="shared" si="385"/>
        <v>0</v>
      </c>
      <c r="BLM87" s="253"/>
      <c r="BLN87" s="253"/>
      <c r="BLO87" s="253"/>
      <c r="BLP87" s="253"/>
      <c r="BLQ87" s="253"/>
      <c r="BLR87" s="196">
        <f t="shared" si="386"/>
        <v>0</v>
      </c>
      <c r="BLS87" s="253"/>
      <c r="BLT87" s="253"/>
      <c r="BLU87" s="253"/>
      <c r="BLV87" s="253"/>
      <c r="BLW87" s="253"/>
      <c r="BLX87" s="196">
        <f t="shared" si="278"/>
        <v>0</v>
      </c>
      <c r="BLY87" s="253"/>
      <c r="BLZ87" s="253"/>
      <c r="BMA87" s="253"/>
      <c r="BMB87" s="253"/>
      <c r="BMC87" s="253"/>
      <c r="BMD87" s="196">
        <f t="shared" si="387"/>
        <v>0</v>
      </c>
      <c r="BME87" s="253"/>
      <c r="BMF87" s="253"/>
      <c r="BMG87" s="253"/>
      <c r="BMH87" s="196">
        <f t="shared" si="388"/>
        <v>0</v>
      </c>
      <c r="BMI87" s="196">
        <f t="shared" si="389"/>
        <v>0</v>
      </c>
      <c r="BMJ87" s="253"/>
      <c r="BMK87" s="196">
        <f t="shared" si="390"/>
        <v>0</v>
      </c>
      <c r="BML87" s="253"/>
      <c r="BMM87" s="253"/>
      <c r="BMN87" s="253"/>
      <c r="BMO87" s="253"/>
      <c r="BMP87" s="253"/>
      <c r="BMQ87" s="196">
        <f t="shared" si="391"/>
        <v>0</v>
      </c>
      <c r="BMR87" s="253"/>
      <c r="BMS87" s="253"/>
      <c r="BMT87" s="253"/>
      <c r="BMU87" s="253"/>
      <c r="BMV87" s="253"/>
      <c r="BMW87" s="196">
        <f t="shared" si="392"/>
        <v>0</v>
      </c>
      <c r="BMX87" s="253"/>
      <c r="BMY87" s="253"/>
      <c r="BMZ87" s="253"/>
      <c r="BNA87" s="253"/>
      <c r="BNB87" s="253"/>
      <c r="BNC87" s="196">
        <f t="shared" si="393"/>
        <v>0</v>
      </c>
      <c r="BND87" s="253"/>
      <c r="BNE87" s="253"/>
      <c r="BNF87" s="253"/>
      <c r="BNG87" s="253"/>
      <c r="BNH87" s="253"/>
      <c r="BNI87" s="196">
        <f t="shared" si="394"/>
        <v>0</v>
      </c>
      <c r="BNJ87" s="196">
        <f t="shared" si="395"/>
        <v>0</v>
      </c>
      <c r="BNK87" s="253"/>
      <c r="BNL87" s="253"/>
      <c r="BNM87" s="253"/>
      <c r="BNN87" s="253"/>
      <c r="BNO87" s="253"/>
      <c r="BNP87" s="196">
        <f t="shared" si="396"/>
        <v>0</v>
      </c>
      <c r="BNQ87" s="253"/>
      <c r="BNR87" s="253"/>
      <c r="BNS87" s="253"/>
      <c r="BNT87" s="253"/>
      <c r="BNU87" s="253"/>
      <c r="BNV87" s="196">
        <f t="shared" si="397"/>
        <v>0</v>
      </c>
      <c r="BNW87" s="253"/>
      <c r="BNX87" s="253"/>
      <c r="BNY87" s="253"/>
      <c r="BNZ87" s="253"/>
      <c r="BOA87" s="253"/>
      <c r="BOB87" s="196">
        <f t="shared" si="398"/>
        <v>0</v>
      </c>
      <c r="BOC87" s="253"/>
      <c r="BOD87" s="253"/>
      <c r="BOE87" s="253"/>
      <c r="BOF87" s="253"/>
      <c r="BOG87" s="253"/>
      <c r="BOH87" s="196">
        <f t="shared" si="399"/>
        <v>0</v>
      </c>
      <c r="BOI87" s="253"/>
      <c r="BOJ87" s="196">
        <f t="shared" si="400"/>
        <v>0</v>
      </c>
      <c r="BOK87" s="196">
        <f t="shared" si="401"/>
        <v>0</v>
      </c>
      <c r="BOL87" s="253"/>
      <c r="BOM87" s="253"/>
      <c r="BON87" s="253"/>
      <c r="BOO87" s="196">
        <f t="shared" si="279"/>
        <v>0</v>
      </c>
      <c r="BOP87" s="196"/>
      <c r="BOQ87" s="196"/>
      <c r="BOR87" s="196"/>
      <c r="BOS87" s="196"/>
      <c r="BOT87" s="196"/>
      <c r="BOU87" s="196">
        <f t="shared" si="402"/>
        <v>0</v>
      </c>
      <c r="BOV87" s="196"/>
      <c r="BOW87" s="196"/>
      <c r="BOX87" s="196"/>
      <c r="BOY87" s="196"/>
      <c r="BOZ87" s="196"/>
      <c r="BPA87" s="196"/>
      <c r="BPB87" s="196">
        <f t="shared" si="403"/>
        <v>0</v>
      </c>
      <c r="BPC87" s="196"/>
      <c r="BPD87" s="196"/>
      <c r="BPE87" s="196"/>
      <c r="BPF87" s="196"/>
      <c r="BPG87" s="196">
        <f t="shared" si="404"/>
        <v>0</v>
      </c>
      <c r="BPH87" s="196"/>
      <c r="BPI87" s="196"/>
      <c r="BPJ87" s="196"/>
      <c r="BPK87" s="196">
        <f t="shared" si="405"/>
        <v>0</v>
      </c>
      <c r="BPL87" s="196">
        <f t="shared" si="406"/>
        <v>0</v>
      </c>
      <c r="BPM87" s="196"/>
      <c r="BPN87" s="196"/>
      <c r="BPO87" s="196">
        <f t="shared" si="407"/>
        <v>0</v>
      </c>
      <c r="BPP87" s="196"/>
      <c r="BPQ87" s="196"/>
      <c r="BPR87" s="196"/>
      <c r="BPS87" s="196"/>
      <c r="BPT87" s="196"/>
      <c r="BPU87" s="196">
        <f t="shared" si="408"/>
        <v>0</v>
      </c>
      <c r="BPV87" s="196"/>
      <c r="BPW87" s="196"/>
      <c r="BPX87" s="196"/>
      <c r="BPY87" s="196"/>
      <c r="BPZ87" s="196">
        <f t="shared" si="280"/>
        <v>0</v>
      </c>
      <c r="BQA87" s="196"/>
      <c r="BQB87" s="196"/>
      <c r="BQC87" s="196"/>
      <c r="BQD87" s="196"/>
      <c r="BQE87" s="196"/>
      <c r="BQF87" s="196">
        <f t="shared" si="409"/>
        <v>0</v>
      </c>
      <c r="BQG87" s="196"/>
      <c r="BQH87" s="196"/>
      <c r="BQI87" s="196"/>
      <c r="BQJ87" s="196"/>
      <c r="BQK87" s="196"/>
      <c r="BQL87" s="196">
        <f t="shared" si="410"/>
        <v>0</v>
      </c>
      <c r="BQM87" s="196">
        <f t="shared" si="281"/>
        <v>0</v>
      </c>
      <c r="BQN87" s="196"/>
      <c r="BQO87" s="196"/>
      <c r="BQP87" s="196"/>
      <c r="BQQ87" s="196"/>
      <c r="BQR87" s="196">
        <f t="shared" si="411"/>
        <v>0</v>
      </c>
      <c r="BQS87" s="196"/>
      <c r="BQT87" s="196"/>
      <c r="BQU87" s="196"/>
      <c r="BQV87" s="196"/>
      <c r="BQW87" s="196"/>
      <c r="BQX87" s="196">
        <f t="shared" si="412"/>
        <v>0</v>
      </c>
      <c r="BQY87" s="196"/>
      <c r="BQZ87" s="196"/>
      <c r="BRA87" s="196"/>
      <c r="BRB87" s="196"/>
      <c r="BRC87" s="196"/>
      <c r="BRD87" s="196">
        <f t="shared" si="413"/>
        <v>0</v>
      </c>
      <c r="BRE87" s="196"/>
      <c r="BRF87" s="196"/>
      <c r="BRG87" s="196"/>
      <c r="BRH87" s="196"/>
      <c r="BRI87" s="196"/>
      <c r="BRJ87" s="196">
        <f t="shared" si="414"/>
        <v>0</v>
      </c>
      <c r="BRK87" s="196"/>
      <c r="BRL87" s="196"/>
      <c r="BRM87" s="196">
        <f t="shared" si="415"/>
        <v>0</v>
      </c>
      <c r="BRN87" s="196">
        <f t="shared" si="262"/>
        <v>0</v>
      </c>
      <c r="BRO87" s="196"/>
      <c r="BRP87" s="196"/>
      <c r="BRQ87" s="196"/>
      <c r="BRR87" s="196">
        <f t="shared" si="416"/>
        <v>0</v>
      </c>
      <c r="BRS87" s="196"/>
      <c r="BRT87" s="196"/>
      <c r="BRU87" s="196"/>
      <c r="BRV87" s="196"/>
      <c r="BRW87" s="196"/>
      <c r="BRX87" s="196">
        <f t="shared" si="417"/>
        <v>0</v>
      </c>
      <c r="BRY87" s="196"/>
      <c r="BRZ87" s="196"/>
      <c r="BSA87" s="196"/>
      <c r="BSB87" s="196"/>
      <c r="BSC87" s="196"/>
      <c r="BSD87" s="196">
        <f t="shared" si="418"/>
        <v>0</v>
      </c>
      <c r="BSE87" s="196"/>
      <c r="BSF87" s="196"/>
      <c r="BSG87" s="196"/>
      <c r="BSH87" s="196"/>
      <c r="BSI87" s="196"/>
      <c r="BSJ87" s="196">
        <f t="shared" si="419"/>
        <v>0</v>
      </c>
      <c r="BSK87" s="196"/>
      <c r="BSL87" s="196"/>
      <c r="BSM87" s="196"/>
      <c r="BSN87" s="196"/>
      <c r="BSO87" s="196">
        <f t="shared" si="420"/>
        <v>0</v>
      </c>
      <c r="BSP87" s="196">
        <f t="shared" si="421"/>
        <v>0</v>
      </c>
      <c r="BSQ87" s="196"/>
      <c r="BSR87" s="196">
        <f t="shared" si="422"/>
        <v>0</v>
      </c>
      <c r="BSS87" s="196"/>
      <c r="BST87" s="196"/>
      <c r="BSU87" s="196"/>
      <c r="BSV87" s="196"/>
      <c r="BSW87" s="196"/>
      <c r="BSX87" s="196">
        <f t="shared" si="423"/>
        <v>0</v>
      </c>
      <c r="BSY87" s="196"/>
      <c r="BSZ87" s="196"/>
      <c r="BTA87" s="196"/>
      <c r="BTB87" s="196"/>
      <c r="BTC87" s="196"/>
      <c r="BTD87" s="196">
        <f t="shared" si="424"/>
        <v>0</v>
      </c>
      <c r="BTE87" s="196"/>
      <c r="BTF87" s="196"/>
      <c r="BTG87" s="196"/>
      <c r="BTH87" s="196"/>
      <c r="BTI87" s="196"/>
      <c r="BTJ87" s="196">
        <f t="shared" si="425"/>
        <v>0</v>
      </c>
      <c r="BTK87" s="196"/>
      <c r="BTL87" s="196"/>
      <c r="BTM87" s="196"/>
      <c r="BTN87" s="196"/>
      <c r="BTO87" s="196"/>
      <c r="BTP87" s="196">
        <f t="shared" si="426"/>
        <v>0</v>
      </c>
      <c r="BTQ87" s="196">
        <f t="shared" si="427"/>
        <v>0</v>
      </c>
      <c r="BTR87" s="196"/>
      <c r="BTS87" s="196"/>
      <c r="BTT87" s="196"/>
      <c r="BTU87" s="196"/>
      <c r="BTV87" s="196">
        <f t="shared" si="428"/>
        <v>0</v>
      </c>
      <c r="BTW87" s="196"/>
      <c r="BTX87" s="196"/>
      <c r="BTY87" s="196"/>
      <c r="BTZ87" s="196"/>
      <c r="BUA87" s="196"/>
      <c r="BUB87" s="196">
        <f t="shared" si="429"/>
        <v>0</v>
      </c>
      <c r="BUC87" s="196"/>
      <c r="BUD87" s="196"/>
      <c r="BUE87" s="196"/>
      <c r="BUF87" s="196"/>
      <c r="BUG87" s="196"/>
      <c r="BUH87" s="196">
        <f t="shared" si="430"/>
        <v>0</v>
      </c>
      <c r="BUI87" s="196"/>
      <c r="BUJ87" s="196"/>
      <c r="BUK87" s="196"/>
      <c r="BUL87" s="196"/>
      <c r="BUM87" s="196"/>
      <c r="BUN87" s="196">
        <f t="shared" si="431"/>
        <v>0</v>
      </c>
      <c r="BUO87" s="196"/>
      <c r="BUP87" s="196"/>
      <c r="BUQ87" s="196">
        <f t="shared" si="432"/>
        <v>0</v>
      </c>
      <c r="BUR87" s="196">
        <f t="shared" si="433"/>
        <v>0</v>
      </c>
      <c r="BUS87" s="196"/>
      <c r="BUT87" s="196"/>
      <c r="BUU87" s="196"/>
      <c r="BUV87" s="196">
        <f t="shared" si="434"/>
        <v>0</v>
      </c>
      <c r="BUW87" s="196"/>
      <c r="BUX87" s="196"/>
      <c r="BUY87" s="196"/>
      <c r="BUZ87" s="196"/>
      <c r="BVA87" s="196"/>
      <c r="BVB87" s="196">
        <f t="shared" si="435"/>
        <v>0</v>
      </c>
      <c r="BVC87" s="196"/>
      <c r="BVD87" s="196"/>
      <c r="BVE87" s="196"/>
      <c r="BVF87" s="196"/>
      <c r="BVG87" s="196"/>
      <c r="BVH87" s="196">
        <f t="shared" si="436"/>
        <v>0</v>
      </c>
      <c r="BVI87" s="196"/>
      <c r="BVJ87" s="196"/>
      <c r="BVK87" s="196"/>
      <c r="BVL87" s="196"/>
      <c r="BVM87" s="196"/>
      <c r="BVN87" s="196">
        <f t="shared" si="437"/>
        <v>0</v>
      </c>
      <c r="BVO87" s="196"/>
      <c r="BVP87" s="196"/>
      <c r="BVQ87" s="196"/>
      <c r="BVR87" s="196"/>
      <c r="BVS87" s="196"/>
      <c r="BVT87" s="196">
        <f t="shared" si="438"/>
        <v>0</v>
      </c>
      <c r="BVU87" s="196">
        <f t="shared" si="439"/>
        <v>0</v>
      </c>
      <c r="BVV87" s="196">
        <f t="shared" si="282"/>
        <v>0</v>
      </c>
      <c r="BVW87" s="196"/>
      <c r="BVX87" s="196"/>
      <c r="BVY87" s="196"/>
      <c r="BVZ87" s="196"/>
      <c r="BWA87" s="196"/>
      <c r="BWB87" s="196">
        <f t="shared" si="283"/>
        <v>0</v>
      </c>
      <c r="BWC87" s="196"/>
      <c r="BWD87" s="196"/>
      <c r="BWE87" s="196"/>
      <c r="BWF87" s="196"/>
      <c r="BWG87" s="196"/>
      <c r="BWH87" s="196">
        <f t="shared" si="440"/>
        <v>0</v>
      </c>
      <c r="BWI87" s="196"/>
      <c r="BWJ87" s="196"/>
      <c r="BWK87" s="196"/>
      <c r="BWL87" s="196"/>
      <c r="BWM87" s="196"/>
      <c r="BWN87" s="196">
        <f t="shared" si="441"/>
        <v>0</v>
      </c>
      <c r="BWO87" s="196"/>
      <c r="BWP87" s="196"/>
      <c r="BWQ87" s="196"/>
      <c r="BWR87" s="196"/>
      <c r="BWS87" s="196"/>
      <c r="BWT87" s="196">
        <f t="shared" si="442"/>
        <v>0</v>
      </c>
      <c r="BWU87" s="196"/>
      <c r="BWV87" s="196">
        <f t="shared" si="284"/>
        <v>0</v>
      </c>
      <c r="BWW87" s="196">
        <f t="shared" si="285"/>
        <v>0</v>
      </c>
      <c r="BWX87" s="196"/>
      <c r="BWY87" s="196"/>
      <c r="BWZ87" s="196"/>
      <c r="BXA87" s="196"/>
      <c r="BXB87" s="196">
        <f t="shared" si="443"/>
        <v>0</v>
      </c>
      <c r="BXC87" s="196"/>
      <c r="BXD87" s="196"/>
      <c r="BXE87" s="196"/>
      <c r="BXF87" s="196"/>
      <c r="BXG87" s="196"/>
      <c r="BXH87" s="196">
        <f t="shared" si="444"/>
        <v>0</v>
      </c>
      <c r="BXI87" s="196"/>
      <c r="BXJ87" s="196"/>
      <c r="BXK87" s="196"/>
      <c r="BXL87" s="196"/>
      <c r="BXM87" s="196"/>
      <c r="BXN87" s="196">
        <f t="shared" si="445"/>
        <v>0</v>
      </c>
      <c r="BXO87" s="196"/>
      <c r="BXP87" s="196"/>
      <c r="BXQ87" s="196"/>
      <c r="BXR87" s="196"/>
      <c r="BXS87" s="196"/>
      <c r="BXT87" s="196">
        <f t="shared" si="446"/>
        <v>0</v>
      </c>
      <c r="BXU87" s="196">
        <f t="shared" si="447"/>
        <v>0</v>
      </c>
      <c r="BXV87" s="196"/>
      <c r="BXW87" s="196"/>
      <c r="BXX87" s="196"/>
      <c r="BXY87" s="196">
        <f t="shared" si="448"/>
        <v>0</v>
      </c>
      <c r="BXZ87" s="196"/>
      <c r="BYA87" s="196"/>
      <c r="BYB87" s="196"/>
      <c r="BYC87" s="196"/>
      <c r="BYD87" s="196"/>
      <c r="BYE87" s="196">
        <f t="shared" si="449"/>
        <v>0</v>
      </c>
      <c r="BYF87" s="196"/>
      <c r="BYG87" s="196"/>
      <c r="BYH87" s="196"/>
      <c r="BYI87" s="196"/>
      <c r="BYJ87" s="196"/>
      <c r="BYK87" s="196">
        <f t="shared" si="450"/>
        <v>0</v>
      </c>
      <c r="BYL87" s="196"/>
      <c r="BYM87" s="196"/>
      <c r="BYN87" s="196"/>
      <c r="BYO87" s="196"/>
      <c r="BYP87" s="196"/>
      <c r="BYQ87" s="196">
        <f t="shared" si="451"/>
        <v>0</v>
      </c>
      <c r="BYR87" s="196"/>
      <c r="BYS87" s="196"/>
      <c r="BYT87" s="196"/>
      <c r="BYU87" s="196"/>
      <c r="BYV87" s="196">
        <f t="shared" si="452"/>
        <v>0</v>
      </c>
      <c r="BYW87" s="196">
        <f t="shared" si="453"/>
        <v>0</v>
      </c>
      <c r="BYX87" s="196"/>
      <c r="BYY87" s="196">
        <f t="shared" si="454"/>
        <v>0</v>
      </c>
      <c r="BYZ87" s="196"/>
      <c r="BZA87" s="196"/>
      <c r="BZB87" s="196"/>
      <c r="BZC87" s="196"/>
      <c r="BZD87" s="196"/>
      <c r="BZE87" s="196">
        <f t="shared" si="455"/>
        <v>0</v>
      </c>
      <c r="BZF87" s="196"/>
      <c r="BZG87" s="196"/>
      <c r="BZH87" s="196"/>
      <c r="BZI87" s="196"/>
      <c r="BZJ87" s="196">
        <f t="shared" si="456"/>
        <v>0</v>
      </c>
      <c r="BZK87" s="196"/>
      <c r="BZL87" s="196"/>
      <c r="BZM87" s="196"/>
      <c r="BZN87" s="196"/>
      <c r="BZO87" s="196"/>
      <c r="BZP87" s="196">
        <f t="shared" si="457"/>
        <v>0</v>
      </c>
      <c r="BZQ87" s="196">
        <f t="shared" si="458"/>
        <v>0</v>
      </c>
      <c r="BZR87" s="196">
        <f t="shared" si="459"/>
        <v>0</v>
      </c>
      <c r="BZS87" s="197"/>
      <c r="BZT87" s="197"/>
      <c r="BZU87" s="197"/>
      <c r="BZV87" s="197"/>
      <c r="BZW87" s="197"/>
      <c r="BZX87" s="197"/>
      <c r="BZY87" s="197"/>
      <c r="BZZ87" s="197"/>
      <c r="CAA87" s="197"/>
      <c r="CAB87" s="197"/>
      <c r="CAC87" s="197"/>
      <c r="CAD87" s="197"/>
      <c r="CAE87" s="197"/>
      <c r="CAF87" s="197"/>
      <c r="CAG87" s="197"/>
      <c r="CAH87" s="197"/>
      <c r="CAI87" s="197"/>
      <c r="CAJ87" s="197"/>
      <c r="CAK87" s="197"/>
      <c r="CAL87" s="197"/>
      <c r="CAM87" s="197"/>
      <c r="CAN87" s="197"/>
      <c r="CAO87" s="197"/>
      <c r="CAP87" s="197"/>
      <c r="CAQ87" s="197"/>
      <c r="CAR87" s="197"/>
      <c r="CAS87" s="197"/>
      <c r="CAT87" s="197"/>
      <c r="CAU87" s="197"/>
      <c r="CAV87" s="197"/>
      <c r="CAW87" s="197"/>
      <c r="CAX87" s="197"/>
      <c r="CAY87" s="197"/>
      <c r="CAZ87" s="197"/>
      <c r="CBA87" s="197"/>
      <c r="CBB87" s="197"/>
      <c r="CBC87" s="197"/>
      <c r="CBD87" s="197"/>
      <c r="CBE87" s="197"/>
      <c r="CBF87" s="197"/>
      <c r="CBG87" s="197"/>
      <c r="CBH87" s="197"/>
      <c r="CBI87" s="197"/>
      <c r="CBJ87" s="197"/>
      <c r="CBK87" s="197"/>
      <c r="CBL87" s="197"/>
      <c r="CBM87" s="197"/>
      <c r="CBN87" s="197"/>
      <c r="CBO87" s="197"/>
      <c r="CBP87" s="197"/>
      <c r="CBQ87" s="197"/>
      <c r="CBR87" s="197"/>
      <c r="CBS87" s="197"/>
      <c r="CBT87" s="197"/>
      <c r="CBU87" s="197"/>
      <c r="CBV87" s="197"/>
      <c r="CBW87" s="197"/>
      <c r="CBX87" s="197"/>
      <c r="CBY87" s="197"/>
      <c r="CBZ87" s="197"/>
      <c r="CCA87" s="197"/>
      <c r="CCB87" s="197"/>
      <c r="CCC87" s="197"/>
      <c r="CCD87" s="197"/>
      <c r="CCE87" s="197"/>
      <c r="CCF87" s="197"/>
      <c r="CCG87" s="197"/>
      <c r="CCH87" s="197"/>
      <c r="CCI87" s="197"/>
      <c r="CCJ87" s="197"/>
      <c r="CCK87" s="197"/>
      <c r="CCL87" s="197"/>
      <c r="CCM87" s="197"/>
      <c r="CCN87" s="197"/>
      <c r="CCO87" s="197"/>
      <c r="CCP87" s="197"/>
      <c r="CCQ87" s="197"/>
      <c r="CCR87" s="198"/>
      <c r="CCS87" s="198">
        <f t="shared" si="286"/>
        <v>0</v>
      </c>
      <c r="CCT87" s="199"/>
    </row>
    <row r="88" spans="1:2126" s="200" customFormat="1" outlineLevel="1" x14ac:dyDescent="0.2">
      <c r="A88" s="195" t="s">
        <v>69</v>
      </c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  <c r="DO88" s="195"/>
      <c r="DP88" s="195"/>
      <c r="DQ88" s="195"/>
      <c r="DR88" s="195"/>
      <c r="DS88" s="195"/>
      <c r="DT88" s="195"/>
      <c r="DU88" s="195"/>
      <c r="DV88" s="195"/>
      <c r="DW88" s="195"/>
      <c r="DX88" s="195"/>
      <c r="DY88" s="195"/>
      <c r="DZ88" s="195"/>
      <c r="EA88" s="195"/>
      <c r="EB88" s="195"/>
      <c r="EC88" s="195"/>
      <c r="ED88" s="195"/>
      <c r="EE88" s="195"/>
      <c r="EF88" s="195"/>
      <c r="EG88" s="195"/>
      <c r="EH88" s="195"/>
      <c r="EI88" s="195"/>
      <c r="EJ88" s="195"/>
      <c r="EK88" s="195"/>
      <c r="EL88" s="195"/>
      <c r="EM88" s="195"/>
      <c r="EN88" s="195"/>
      <c r="EO88" s="195"/>
      <c r="EP88" s="195"/>
      <c r="EQ88" s="195"/>
      <c r="ER88" s="195"/>
      <c r="ES88" s="195"/>
      <c r="ET88" s="195"/>
      <c r="EU88" s="195"/>
      <c r="EV88" s="195"/>
      <c r="EW88" s="195"/>
      <c r="EX88" s="195"/>
      <c r="EY88" s="195"/>
      <c r="EZ88" s="195"/>
      <c r="FA88" s="195"/>
      <c r="FB88" s="195"/>
      <c r="FC88" s="195"/>
      <c r="FD88" s="195"/>
      <c r="FE88" s="195"/>
      <c r="FF88" s="195"/>
      <c r="FG88" s="195"/>
      <c r="FH88" s="195"/>
      <c r="FI88" s="195"/>
      <c r="FJ88" s="195"/>
      <c r="FK88" s="195"/>
      <c r="FL88" s="195"/>
      <c r="FM88" s="195"/>
      <c r="FN88" s="195"/>
      <c r="FO88" s="195"/>
      <c r="FP88" s="195"/>
      <c r="FQ88" s="195"/>
      <c r="FR88" s="195"/>
      <c r="FS88" s="195"/>
      <c r="FT88" s="195"/>
      <c r="FU88" s="195"/>
      <c r="FV88" s="195"/>
      <c r="FW88" s="195"/>
      <c r="FX88" s="195"/>
      <c r="FY88" s="195"/>
      <c r="FZ88" s="195"/>
      <c r="GA88" s="195"/>
      <c r="GB88" s="195"/>
      <c r="GC88" s="195"/>
      <c r="GD88" s="195"/>
      <c r="GE88" s="195"/>
      <c r="GF88" s="195"/>
      <c r="GG88" s="195"/>
      <c r="GH88" s="195"/>
      <c r="GI88" s="195"/>
      <c r="GJ88" s="195"/>
      <c r="GK88" s="195"/>
      <c r="GL88" s="195"/>
      <c r="GM88" s="195"/>
      <c r="GN88" s="195"/>
      <c r="GO88" s="195"/>
      <c r="GP88" s="195"/>
      <c r="GQ88" s="195"/>
      <c r="GR88" s="195"/>
      <c r="GS88" s="195"/>
      <c r="GT88" s="195"/>
      <c r="GU88" s="195"/>
      <c r="GV88" s="195"/>
      <c r="GW88" s="195"/>
      <c r="GX88" s="195"/>
      <c r="GY88" s="195"/>
      <c r="GZ88" s="195"/>
      <c r="HA88" s="195"/>
      <c r="HB88" s="195"/>
      <c r="HC88" s="195"/>
      <c r="HD88" s="195"/>
      <c r="HE88" s="195"/>
      <c r="HF88" s="195"/>
      <c r="HG88" s="195"/>
      <c r="HH88" s="195"/>
      <c r="HI88" s="195"/>
      <c r="HJ88" s="195"/>
      <c r="HK88" s="195"/>
      <c r="HL88" s="195"/>
      <c r="HM88" s="195"/>
      <c r="HN88" s="195"/>
      <c r="HO88" s="195"/>
      <c r="HP88" s="195"/>
      <c r="HQ88" s="195"/>
      <c r="HR88" s="195"/>
      <c r="HS88" s="195"/>
      <c r="HT88" s="195"/>
      <c r="HU88" s="195"/>
      <c r="HV88" s="195"/>
      <c r="HW88" s="195"/>
      <c r="HX88" s="195"/>
      <c r="HY88" s="195"/>
      <c r="HZ88" s="195"/>
      <c r="IA88" s="195"/>
      <c r="IB88" s="195"/>
      <c r="IC88" s="195"/>
      <c r="ID88" s="195"/>
      <c r="IE88" s="195"/>
      <c r="IF88" s="195"/>
      <c r="IG88" s="195"/>
      <c r="IH88" s="195"/>
      <c r="II88" s="195"/>
      <c r="IJ88" s="195"/>
      <c r="IK88" s="195"/>
      <c r="IL88" s="195"/>
      <c r="IM88" s="195"/>
      <c r="IN88" s="195"/>
      <c r="IO88" s="195"/>
      <c r="IP88" s="195"/>
      <c r="IQ88" s="195"/>
      <c r="IR88" s="195"/>
      <c r="IS88" s="195"/>
      <c r="IT88" s="195"/>
      <c r="IU88" s="195"/>
      <c r="IV88" s="195"/>
      <c r="IW88" s="195"/>
      <c r="IX88" s="195"/>
      <c r="IY88" s="195"/>
      <c r="IZ88" s="195"/>
      <c r="JA88" s="195"/>
      <c r="JB88" s="195"/>
      <c r="JC88" s="195"/>
      <c r="JD88" s="195"/>
      <c r="JE88" s="195"/>
      <c r="JF88" s="195"/>
      <c r="JG88" s="195"/>
      <c r="JH88" s="195"/>
      <c r="JI88" s="195"/>
      <c r="JJ88" s="195"/>
      <c r="JK88" s="195"/>
      <c r="JL88" s="195"/>
      <c r="JM88" s="195"/>
      <c r="JN88" s="195"/>
      <c r="JO88" s="195"/>
      <c r="JP88" s="195"/>
      <c r="JQ88" s="195"/>
      <c r="JR88" s="195"/>
      <c r="JS88" s="195"/>
      <c r="JT88" s="195"/>
      <c r="JU88" s="195"/>
      <c r="JV88" s="195"/>
      <c r="JW88" s="195"/>
      <c r="JX88" s="195"/>
      <c r="JY88" s="195"/>
      <c r="JZ88" s="195"/>
      <c r="KA88" s="195"/>
      <c r="KB88" s="195"/>
      <c r="KC88" s="195"/>
      <c r="KD88" s="195"/>
      <c r="KE88" s="195"/>
      <c r="KF88" s="195"/>
      <c r="KG88" s="195"/>
      <c r="KH88" s="195"/>
      <c r="KI88" s="195"/>
      <c r="KJ88" s="195"/>
      <c r="KK88" s="195"/>
      <c r="KL88" s="195"/>
      <c r="KM88" s="195"/>
      <c r="KN88" s="195"/>
      <c r="KO88" s="195"/>
      <c r="KP88" s="195"/>
      <c r="KQ88" s="195"/>
      <c r="KR88" s="195"/>
      <c r="KS88" s="195"/>
      <c r="KT88" s="195"/>
      <c r="KU88" s="195"/>
      <c r="KV88" s="195"/>
      <c r="KW88" s="195"/>
      <c r="KX88" s="195"/>
      <c r="KY88" s="195"/>
      <c r="KZ88" s="195"/>
      <c r="LA88" s="195"/>
      <c r="LB88" s="195"/>
      <c r="LC88" s="195"/>
      <c r="LD88" s="195"/>
      <c r="LE88" s="195"/>
      <c r="LF88" s="195"/>
      <c r="LG88" s="195"/>
      <c r="LH88" s="195"/>
      <c r="LI88" s="195"/>
      <c r="LJ88" s="195"/>
      <c r="LK88" s="195"/>
      <c r="LL88" s="195"/>
      <c r="LM88" s="195"/>
      <c r="LN88" s="195"/>
      <c r="LO88" s="195"/>
      <c r="LP88" s="195"/>
      <c r="LQ88" s="195"/>
      <c r="LR88" s="195"/>
      <c r="LS88" s="195"/>
      <c r="LT88" s="195"/>
      <c r="LU88" s="195"/>
      <c r="LV88" s="195"/>
      <c r="LW88" s="195"/>
      <c r="LX88" s="195"/>
      <c r="LY88" s="195"/>
      <c r="LZ88" s="195"/>
      <c r="MA88" s="195"/>
      <c r="MB88" s="195"/>
      <c r="MC88" s="195"/>
      <c r="MD88" s="195"/>
      <c r="ME88" s="195"/>
      <c r="MF88" s="195"/>
      <c r="MG88" s="195"/>
      <c r="MH88" s="195"/>
      <c r="MI88" s="195"/>
      <c r="MJ88" s="195"/>
      <c r="MK88" s="195"/>
      <c r="ML88" s="195"/>
      <c r="MM88" s="195"/>
      <c r="MN88" s="195"/>
      <c r="MO88" s="195"/>
      <c r="MP88" s="195"/>
      <c r="MQ88" s="195"/>
      <c r="MR88" s="195"/>
      <c r="MS88" s="195"/>
      <c r="MT88" s="195"/>
      <c r="MU88" s="195"/>
      <c r="MV88" s="195"/>
      <c r="MW88" s="195"/>
      <c r="MX88" s="195"/>
      <c r="MY88" s="195"/>
      <c r="MZ88" s="195"/>
      <c r="NA88" s="195"/>
      <c r="NB88" s="195"/>
      <c r="NC88" s="195"/>
      <c r="ND88" s="195"/>
      <c r="NE88" s="195"/>
      <c r="NF88" s="195"/>
      <c r="NG88" s="195"/>
      <c r="NH88" s="195"/>
      <c r="NI88" s="195"/>
      <c r="NJ88" s="195"/>
      <c r="NK88" s="195"/>
      <c r="NL88" s="195"/>
      <c r="NM88" s="195"/>
      <c r="NN88" s="195"/>
      <c r="NO88" s="195"/>
      <c r="NP88" s="195"/>
      <c r="NQ88" s="195"/>
      <c r="NR88" s="195"/>
      <c r="NS88" s="195"/>
      <c r="NT88" s="195"/>
      <c r="NU88" s="195"/>
      <c r="NV88" s="195"/>
      <c r="NW88" s="195"/>
      <c r="NX88" s="195"/>
      <c r="NY88" s="195"/>
      <c r="NZ88" s="195"/>
      <c r="OA88" s="195"/>
      <c r="OB88" s="195"/>
      <c r="OC88" s="195"/>
      <c r="OD88" s="195"/>
      <c r="OE88" s="195"/>
      <c r="OF88" s="195"/>
      <c r="OG88" s="195"/>
      <c r="OH88" s="195"/>
      <c r="OI88" s="195"/>
      <c r="OJ88" s="195"/>
      <c r="OK88" s="195"/>
      <c r="OL88" s="195"/>
      <c r="OM88" s="195"/>
      <c r="ON88" s="195"/>
      <c r="OO88" s="195"/>
      <c r="OP88" s="195"/>
      <c r="OQ88" s="195"/>
      <c r="OR88" s="195"/>
      <c r="OS88" s="195"/>
      <c r="OT88" s="195"/>
      <c r="OU88" s="195"/>
      <c r="OV88" s="195"/>
      <c r="OW88" s="195"/>
      <c r="OX88" s="195"/>
      <c r="OY88" s="195"/>
      <c r="OZ88" s="195"/>
      <c r="PA88" s="195"/>
      <c r="PB88" s="195"/>
      <c r="PC88" s="195"/>
      <c r="PD88" s="195"/>
      <c r="PE88" s="195"/>
      <c r="PF88" s="195"/>
      <c r="PG88" s="195"/>
      <c r="PH88" s="195"/>
      <c r="PI88" s="195"/>
      <c r="PJ88" s="195"/>
      <c r="PK88" s="195"/>
      <c r="PL88" s="195"/>
      <c r="PM88" s="195"/>
      <c r="PN88" s="195"/>
      <c r="PO88" s="195"/>
      <c r="PP88" s="195"/>
      <c r="PQ88" s="195"/>
      <c r="PR88" s="195"/>
      <c r="PS88" s="195"/>
      <c r="PT88" s="195"/>
      <c r="PU88" s="195"/>
      <c r="PV88" s="195"/>
      <c r="PW88" s="195"/>
      <c r="PX88" s="195"/>
      <c r="PY88" s="195"/>
      <c r="PZ88" s="195"/>
      <c r="QA88" s="195"/>
      <c r="QB88" s="195"/>
      <c r="QC88" s="195"/>
      <c r="QD88" s="195"/>
      <c r="QE88" s="195"/>
      <c r="QF88" s="195"/>
      <c r="QG88" s="195"/>
      <c r="QH88" s="195"/>
      <c r="QI88" s="195"/>
      <c r="QJ88" s="195"/>
      <c r="QK88" s="195"/>
      <c r="QL88" s="195"/>
      <c r="QM88" s="195"/>
      <c r="QN88" s="195"/>
      <c r="QO88" s="195"/>
      <c r="QP88" s="195"/>
      <c r="QQ88" s="195"/>
      <c r="QR88" s="195"/>
      <c r="QS88" s="195"/>
      <c r="QT88" s="195"/>
      <c r="QU88" s="195"/>
      <c r="QV88" s="195"/>
      <c r="QW88" s="195"/>
      <c r="QX88" s="195"/>
      <c r="QY88" s="195"/>
      <c r="QZ88" s="195"/>
      <c r="RA88" s="195"/>
      <c r="RB88" s="195"/>
      <c r="RC88" s="195"/>
      <c r="RD88" s="195"/>
      <c r="RE88" s="195"/>
      <c r="RF88" s="195"/>
      <c r="RG88" s="195"/>
      <c r="RH88" s="195"/>
      <c r="RI88" s="195"/>
      <c r="RJ88" s="195"/>
      <c r="RK88" s="195"/>
      <c r="RL88" s="195"/>
      <c r="RM88" s="195"/>
      <c r="RN88" s="195"/>
      <c r="RO88" s="195"/>
      <c r="RP88" s="195"/>
      <c r="RQ88" s="195"/>
      <c r="RR88" s="195"/>
      <c r="RS88" s="195"/>
      <c r="RT88" s="195"/>
      <c r="RU88" s="195"/>
      <c r="RV88" s="195"/>
      <c r="RW88" s="195"/>
      <c r="RX88" s="195"/>
      <c r="RY88" s="195"/>
      <c r="RZ88" s="195"/>
      <c r="SA88" s="195"/>
      <c r="SB88" s="195"/>
      <c r="SC88" s="195"/>
      <c r="SD88" s="195"/>
      <c r="SE88" s="195"/>
      <c r="SF88" s="195"/>
      <c r="SG88" s="195"/>
      <c r="SH88" s="195"/>
      <c r="SI88" s="195"/>
      <c r="SJ88" s="195"/>
      <c r="SK88" s="195"/>
      <c r="SL88" s="195"/>
      <c r="SM88" s="195"/>
      <c r="SN88" s="195"/>
      <c r="SO88" s="195"/>
      <c r="SP88" s="195"/>
      <c r="SQ88" s="195"/>
      <c r="SR88" s="196"/>
      <c r="SS88" s="195"/>
      <c r="ST88" s="195"/>
      <c r="SU88" s="195"/>
      <c r="SV88" s="195"/>
      <c r="SW88" s="195"/>
      <c r="SX88" s="195"/>
      <c r="SY88" s="195"/>
      <c r="SZ88" s="195"/>
      <c r="TA88" s="195"/>
      <c r="TB88" s="195"/>
      <c r="TC88" s="195"/>
      <c r="TD88" s="195"/>
      <c r="TE88" s="195"/>
      <c r="TF88" s="195"/>
      <c r="TG88" s="195"/>
      <c r="TH88" s="195"/>
      <c r="TI88" s="195"/>
      <c r="TJ88" s="195"/>
      <c r="TK88" s="195">
        <f t="shared" si="269"/>
        <v>0</v>
      </c>
      <c r="TL88" s="195"/>
      <c r="TM88" s="195"/>
      <c r="TN88" s="195"/>
      <c r="TO88" s="195"/>
      <c r="TP88" s="195"/>
      <c r="TQ88" s="195"/>
      <c r="TR88" s="195"/>
      <c r="TS88" s="195"/>
      <c r="TT88" s="195"/>
      <c r="TU88" s="195"/>
      <c r="TV88" s="195"/>
      <c r="TW88" s="195"/>
      <c r="TX88" s="195"/>
      <c r="TY88" s="195"/>
      <c r="TZ88" s="195"/>
      <c r="UA88" s="195"/>
      <c r="UB88" s="195"/>
      <c r="UC88" s="195"/>
      <c r="UD88" s="195"/>
      <c r="UE88" s="195"/>
      <c r="UF88" s="195"/>
      <c r="UG88" s="195"/>
      <c r="UH88" s="195"/>
      <c r="UI88" s="195"/>
      <c r="UJ88" s="195"/>
      <c r="UK88" s="195"/>
      <c r="UL88" s="195"/>
      <c r="UM88" s="195"/>
      <c r="UN88" s="195"/>
      <c r="UO88" s="195"/>
      <c r="UP88" s="195"/>
      <c r="UQ88" s="195"/>
      <c r="UR88" s="195"/>
      <c r="US88" s="195"/>
      <c r="UT88" s="195"/>
      <c r="UU88" s="195"/>
      <c r="UV88" s="195"/>
      <c r="UW88" s="195">
        <f t="shared" si="287"/>
        <v>0</v>
      </c>
      <c r="UX88" s="195"/>
      <c r="UY88" s="195"/>
      <c r="UZ88" s="195"/>
      <c r="VA88" s="195"/>
      <c r="VB88" s="195"/>
      <c r="VC88" s="195"/>
      <c r="VD88" s="195"/>
      <c r="VE88" s="195"/>
      <c r="VF88" s="195"/>
      <c r="VG88" s="195"/>
      <c r="VH88" s="195"/>
      <c r="VI88" s="195"/>
      <c r="VJ88" s="195"/>
      <c r="VK88" s="195"/>
      <c r="VL88" s="195"/>
      <c r="VM88" s="195"/>
      <c r="VN88" s="195"/>
      <c r="VO88" s="195"/>
      <c r="VP88" s="195"/>
      <c r="VQ88" s="195"/>
      <c r="VR88" s="195"/>
      <c r="VS88" s="195"/>
      <c r="VT88" s="195"/>
      <c r="VU88" s="195"/>
      <c r="VV88" s="195"/>
      <c r="VW88" s="195"/>
      <c r="VX88" s="195"/>
      <c r="VY88" s="195"/>
      <c r="VZ88" s="195"/>
      <c r="WA88" s="195"/>
      <c r="WB88" s="195"/>
      <c r="WC88" s="195"/>
      <c r="WD88" s="195"/>
      <c r="WE88" s="195"/>
      <c r="WF88" s="195"/>
      <c r="WG88" s="195"/>
      <c r="WH88" s="195"/>
      <c r="WI88" s="195"/>
      <c r="WJ88" s="195"/>
      <c r="WK88" s="195"/>
      <c r="WL88" s="195"/>
      <c r="WM88" s="195"/>
      <c r="WN88" s="195"/>
      <c r="WO88" s="195"/>
      <c r="WP88" s="195"/>
      <c r="WQ88" s="195"/>
      <c r="WR88" s="195"/>
      <c r="WS88" s="195"/>
      <c r="WT88" s="195"/>
      <c r="WU88" s="195"/>
      <c r="WV88" s="195"/>
      <c r="WW88" s="195"/>
      <c r="WX88" s="195"/>
      <c r="WY88" s="195"/>
      <c r="WZ88" s="195"/>
      <c r="XA88" s="195"/>
      <c r="XB88" s="195"/>
      <c r="XC88" s="195"/>
      <c r="XD88" s="195"/>
      <c r="XE88" s="195"/>
      <c r="XF88" s="195"/>
      <c r="XG88" s="195"/>
      <c r="XH88" s="195"/>
      <c r="XI88" s="195"/>
      <c r="XJ88" s="195"/>
      <c r="XK88" s="195"/>
      <c r="XL88" s="195"/>
      <c r="XM88" s="195"/>
      <c r="XN88" s="195"/>
      <c r="XO88" s="195"/>
      <c r="XP88" s="195"/>
      <c r="XQ88" s="195"/>
      <c r="XR88" s="195"/>
      <c r="XS88" s="195"/>
      <c r="XT88" s="195"/>
      <c r="XU88" s="195"/>
      <c r="XV88" s="195"/>
      <c r="XW88" s="195"/>
      <c r="XX88" s="195"/>
      <c r="XY88" s="195"/>
      <c r="XZ88" s="195"/>
      <c r="YA88" s="195">
        <f t="shared" si="288"/>
        <v>0</v>
      </c>
      <c r="YB88" s="195"/>
      <c r="YC88" s="195"/>
      <c r="YD88" s="195"/>
      <c r="YE88" s="195"/>
      <c r="YF88" s="195">
        <f t="shared" si="289"/>
        <v>0</v>
      </c>
      <c r="YG88" s="195">
        <f t="shared" si="290"/>
        <v>0</v>
      </c>
      <c r="YH88" s="195">
        <f t="shared" si="291"/>
        <v>0</v>
      </c>
      <c r="YI88" s="195"/>
      <c r="YJ88" s="195"/>
      <c r="YK88" s="195"/>
      <c r="YL88" s="195"/>
      <c r="YM88" s="195">
        <f t="shared" si="292"/>
        <v>0</v>
      </c>
      <c r="YN88" s="195"/>
      <c r="YO88" s="195"/>
      <c r="YP88" s="195"/>
      <c r="YQ88" s="195"/>
      <c r="YR88" s="195"/>
      <c r="YS88" s="195"/>
      <c r="YT88" s="195"/>
      <c r="YU88" s="195"/>
      <c r="YV88" s="195"/>
      <c r="YW88" s="195"/>
      <c r="YX88" s="195"/>
      <c r="YY88" s="195"/>
      <c r="YZ88" s="195"/>
      <c r="ZA88" s="195"/>
      <c r="ZB88" s="195"/>
      <c r="ZC88" s="195"/>
      <c r="ZD88" s="195"/>
      <c r="ZE88" s="195"/>
      <c r="ZF88" s="195"/>
      <c r="ZG88" s="195"/>
      <c r="ZH88" s="195"/>
      <c r="ZI88" s="195"/>
      <c r="ZJ88" s="195"/>
      <c r="ZK88" s="195"/>
      <c r="ZL88" s="195"/>
      <c r="ZM88" s="195"/>
      <c r="ZN88" s="195"/>
      <c r="ZO88" s="195"/>
      <c r="ZP88" s="195"/>
      <c r="ZQ88" s="195"/>
      <c r="ZR88" s="195"/>
      <c r="ZS88" s="195"/>
      <c r="ZT88" s="195"/>
      <c r="ZU88" s="195"/>
      <c r="ZV88" s="195"/>
      <c r="ZW88" s="195"/>
      <c r="ZX88" s="195"/>
      <c r="ZY88" s="195"/>
      <c r="ZZ88" s="195"/>
      <c r="AAA88" s="195"/>
      <c r="AAB88" s="195"/>
      <c r="AAC88" s="195"/>
      <c r="AAD88" s="195"/>
      <c r="AAE88" s="195"/>
      <c r="AAF88" s="195"/>
      <c r="AAG88" s="195"/>
      <c r="AAH88" s="195"/>
      <c r="AAI88" s="195"/>
      <c r="AAJ88" s="195"/>
      <c r="AAK88" s="195"/>
      <c r="AAL88" s="195"/>
      <c r="AAM88" s="195"/>
      <c r="AAN88" s="195"/>
      <c r="AAO88" s="195"/>
      <c r="AAP88" s="195"/>
      <c r="AAQ88" s="195"/>
      <c r="AAR88" s="195"/>
      <c r="AAS88" s="195"/>
      <c r="AAT88" s="195"/>
      <c r="AAU88" s="195"/>
      <c r="AAV88" s="195"/>
      <c r="AAW88" s="195"/>
      <c r="AAX88" s="195"/>
      <c r="AAY88" s="195"/>
      <c r="AAZ88" s="195"/>
      <c r="ABA88" s="195"/>
      <c r="ABB88" s="195"/>
      <c r="ABC88" s="195"/>
      <c r="ABD88" s="195"/>
      <c r="ABE88" s="195"/>
      <c r="ABF88" s="195"/>
      <c r="ABG88" s="195"/>
      <c r="ABH88" s="195">
        <f t="shared" si="293"/>
        <v>0</v>
      </c>
      <c r="ABI88" s="195"/>
      <c r="ABJ88" s="195"/>
      <c r="ABK88" s="195"/>
      <c r="ABL88" s="195"/>
      <c r="ABM88" s="195"/>
      <c r="ABN88" s="195"/>
      <c r="ABO88" s="195"/>
      <c r="ABP88" s="195"/>
      <c r="ABQ88" s="195"/>
      <c r="ABR88" s="195"/>
      <c r="ABS88" s="195"/>
      <c r="ABT88" s="195"/>
      <c r="ABU88" s="195"/>
      <c r="ABV88" s="195"/>
      <c r="ABW88" s="195"/>
      <c r="ABX88" s="195"/>
      <c r="ABY88" s="195"/>
      <c r="ABZ88" s="195"/>
      <c r="ACA88" s="195"/>
      <c r="ACB88" s="195"/>
      <c r="ACC88" s="195"/>
      <c r="ACD88" s="195"/>
      <c r="ACE88" s="195"/>
      <c r="ACF88" s="195"/>
      <c r="ACG88" s="195"/>
      <c r="ACH88" s="195"/>
      <c r="ACI88" s="195"/>
      <c r="ACJ88" s="195"/>
      <c r="ACK88" s="195"/>
      <c r="ACL88" s="195"/>
      <c r="ACM88" s="195"/>
      <c r="ACN88" s="195"/>
      <c r="ACO88" s="195"/>
      <c r="ACP88" s="195"/>
      <c r="ACQ88" s="195"/>
      <c r="ACR88" s="195"/>
      <c r="ACS88" s="195"/>
      <c r="ACT88" s="195"/>
      <c r="ACU88" s="195"/>
      <c r="ACV88" s="195"/>
      <c r="ACW88" s="195"/>
      <c r="ACX88" s="195"/>
      <c r="ACY88" s="195"/>
      <c r="ACZ88" s="195"/>
      <c r="ADA88" s="195"/>
      <c r="ADB88" s="195"/>
      <c r="ADC88" s="195"/>
      <c r="ADD88" s="195"/>
      <c r="ADE88" s="195"/>
      <c r="ADF88" s="195"/>
      <c r="ADG88" s="195"/>
      <c r="ADH88" s="195"/>
      <c r="ADI88" s="195"/>
      <c r="ADJ88" s="195"/>
      <c r="ADK88" s="195"/>
      <c r="ADL88" s="195"/>
      <c r="ADM88" s="195"/>
      <c r="ADN88" s="195"/>
      <c r="ADO88" s="195"/>
      <c r="ADP88" s="195"/>
      <c r="ADQ88" s="195"/>
      <c r="ADR88" s="195"/>
      <c r="ADS88" s="195"/>
      <c r="ADT88" s="195"/>
      <c r="ADU88" s="195"/>
      <c r="ADV88" s="195"/>
      <c r="ADW88" s="195"/>
      <c r="ADX88" s="195"/>
      <c r="ADY88" s="195"/>
      <c r="ADZ88" s="195"/>
      <c r="AEA88" s="195"/>
      <c r="AEB88" s="195"/>
      <c r="AEC88" s="195"/>
      <c r="AED88" s="195"/>
      <c r="AEE88" s="195"/>
      <c r="AEF88" s="195"/>
      <c r="AEG88" s="195"/>
      <c r="AEH88" s="195"/>
      <c r="AEI88" s="195"/>
      <c r="AEJ88" s="195"/>
      <c r="AEK88" s="195"/>
      <c r="AEL88" s="195"/>
      <c r="AEM88" s="195"/>
      <c r="AEN88" s="195"/>
      <c r="AEO88" s="195"/>
      <c r="AEP88" s="195"/>
      <c r="AEQ88" s="195"/>
      <c r="AER88" s="195"/>
      <c r="AES88" s="195"/>
      <c r="AET88" s="195"/>
      <c r="AEU88" s="195"/>
      <c r="AEV88" s="195"/>
      <c r="AEW88" s="195"/>
      <c r="AEX88" s="195"/>
      <c r="AEY88" s="195"/>
      <c r="AEZ88" s="195"/>
      <c r="AFA88" s="195"/>
      <c r="AFB88" s="195"/>
      <c r="AFC88" s="195"/>
      <c r="AFD88" s="195"/>
      <c r="AFE88" s="195"/>
      <c r="AFF88" s="195"/>
      <c r="AFG88" s="195"/>
      <c r="AFH88" s="195"/>
      <c r="AFI88" s="195"/>
      <c r="AFJ88" s="195"/>
      <c r="AFK88" s="195"/>
      <c r="AFL88" s="195"/>
      <c r="AFM88" s="195"/>
      <c r="AFN88" s="195"/>
      <c r="AFO88" s="195"/>
      <c r="AFP88" s="195"/>
      <c r="AFQ88" s="195"/>
      <c r="AFR88" s="195"/>
      <c r="AFS88" s="195"/>
      <c r="AFT88" s="195"/>
      <c r="AFU88" s="195"/>
      <c r="AFV88" s="195"/>
      <c r="AFW88" s="195"/>
      <c r="AFX88" s="195"/>
      <c r="AFY88" s="195"/>
      <c r="AFZ88" s="195"/>
      <c r="AGA88" s="195"/>
      <c r="AGB88" s="195"/>
      <c r="AGC88" s="195"/>
      <c r="AGD88" s="195"/>
      <c r="AGE88" s="195"/>
      <c r="AGF88" s="195"/>
      <c r="AGG88" s="195"/>
      <c r="AGH88" s="195"/>
      <c r="AGI88" s="195"/>
      <c r="AGJ88" s="195"/>
      <c r="AGK88" s="195"/>
      <c r="AGL88" s="195"/>
      <c r="AGM88" s="195"/>
      <c r="AGN88" s="195"/>
      <c r="AGO88" s="195"/>
      <c r="AGP88" s="195"/>
      <c r="AGQ88" s="195"/>
      <c r="AGR88" s="195"/>
      <c r="AGS88" s="195"/>
      <c r="AGT88" s="195"/>
      <c r="AGU88" s="195"/>
      <c r="AGV88" s="195"/>
      <c r="AGW88" s="195"/>
      <c r="AGX88" s="195"/>
      <c r="AGY88" s="195"/>
      <c r="AGZ88" s="195"/>
      <c r="AHA88" s="195"/>
      <c r="AHB88" s="195"/>
      <c r="AHC88" s="195"/>
      <c r="AHD88" s="195"/>
      <c r="AHE88" s="195"/>
      <c r="AHF88" s="195"/>
      <c r="AHG88" s="195"/>
      <c r="AHH88" s="195"/>
      <c r="AHI88" s="195"/>
      <c r="AHJ88" s="195"/>
      <c r="AHK88" s="195"/>
      <c r="AHL88" s="195"/>
      <c r="AHM88" s="195"/>
      <c r="AHN88" s="195"/>
      <c r="AHO88" s="195"/>
      <c r="AHP88" s="195"/>
      <c r="AHQ88" s="195"/>
      <c r="AHR88" s="195"/>
      <c r="AHS88" s="195"/>
      <c r="AHT88" s="195"/>
      <c r="AHU88" s="195"/>
      <c r="AHV88" s="195"/>
      <c r="AHW88" s="195"/>
      <c r="AHX88" s="195"/>
      <c r="AHY88" s="195"/>
      <c r="AHZ88" s="195"/>
      <c r="AIA88" s="195"/>
      <c r="AIB88" s="195"/>
      <c r="AIC88" s="195"/>
      <c r="AID88" s="195"/>
      <c r="AIE88" s="195"/>
      <c r="AIF88" s="195"/>
      <c r="AIG88" s="195"/>
      <c r="AIH88" s="195"/>
      <c r="AII88" s="195"/>
      <c r="AIJ88" s="195"/>
      <c r="AIK88" s="195"/>
      <c r="AIL88" s="195"/>
      <c r="AIM88" s="195"/>
      <c r="AIN88" s="195"/>
      <c r="AIO88" s="195"/>
      <c r="AIP88" s="195"/>
      <c r="AIQ88" s="195"/>
      <c r="AIR88" s="195"/>
      <c r="AIS88" s="195"/>
      <c r="AIT88" s="195"/>
      <c r="AIU88" s="195"/>
      <c r="AIV88" s="195"/>
      <c r="AIW88" s="195"/>
      <c r="AIX88" s="195"/>
      <c r="AIY88" s="195"/>
      <c r="AIZ88" s="195"/>
      <c r="AJA88" s="195"/>
      <c r="AJB88" s="195"/>
      <c r="AJC88" s="195"/>
      <c r="AJD88" s="195"/>
      <c r="AJE88" s="195"/>
      <c r="AJF88" s="195"/>
      <c r="AJG88" s="195"/>
      <c r="AJH88" s="195"/>
      <c r="AJI88" s="195"/>
      <c r="AJJ88" s="195"/>
      <c r="AJK88" s="195"/>
      <c r="AJL88" s="195"/>
      <c r="AJM88" s="195"/>
      <c r="AJN88" s="195"/>
      <c r="AJO88" s="195"/>
      <c r="AJP88" s="195"/>
      <c r="AJQ88" s="195"/>
      <c r="AJR88" s="195"/>
      <c r="AJS88" s="195"/>
      <c r="AJT88" s="195"/>
      <c r="AJU88" s="195"/>
      <c r="AJV88" s="195"/>
      <c r="AJW88" s="195"/>
      <c r="AJX88" s="195"/>
      <c r="AJY88" s="195"/>
      <c r="AJZ88" s="195"/>
      <c r="AKA88" s="195"/>
      <c r="AKB88" s="195"/>
      <c r="AKC88" s="195"/>
      <c r="AKD88" s="195"/>
      <c r="AKE88" s="195"/>
      <c r="AKF88" s="195"/>
      <c r="AKG88" s="195"/>
      <c r="AKH88" s="195"/>
      <c r="AKI88" s="195"/>
      <c r="AKJ88" s="195"/>
      <c r="AKK88" s="195"/>
      <c r="AKL88" s="195"/>
      <c r="AKM88" s="195"/>
      <c r="AKN88" s="195"/>
      <c r="AKO88" s="195"/>
      <c r="AKP88" s="195"/>
      <c r="AKQ88" s="195"/>
      <c r="AKR88" s="195"/>
      <c r="AKS88" s="195"/>
      <c r="AKT88" s="195"/>
      <c r="AKU88" s="195"/>
      <c r="AKV88" s="195"/>
      <c r="AKW88" s="195"/>
      <c r="AKX88" s="195"/>
      <c r="AKY88" s="195"/>
      <c r="AKZ88" s="195"/>
      <c r="ALA88" s="195"/>
      <c r="ALB88" s="195"/>
      <c r="ALC88" s="195"/>
      <c r="ALD88" s="195"/>
      <c r="ALE88" s="195"/>
      <c r="ALF88" s="195"/>
      <c r="ALG88" s="195"/>
      <c r="ALH88" s="195"/>
      <c r="ALI88" s="195"/>
      <c r="ALJ88" s="195"/>
      <c r="ALK88" s="195"/>
      <c r="ALL88" s="195"/>
      <c r="ALM88" s="195"/>
      <c r="ALN88" s="195"/>
      <c r="ALO88" s="195"/>
      <c r="ALP88" s="195"/>
      <c r="ALQ88" s="195"/>
      <c r="ALR88" s="195"/>
      <c r="ALS88" s="195"/>
      <c r="ALT88" s="195"/>
      <c r="ALU88" s="195"/>
      <c r="ALV88" s="195"/>
      <c r="ALW88" s="195"/>
      <c r="ALX88" s="195"/>
      <c r="ALY88" s="195"/>
      <c r="ALZ88" s="195"/>
      <c r="AMA88" s="195"/>
      <c r="AMB88" s="195"/>
      <c r="AMC88" s="195"/>
      <c r="AMD88" s="195"/>
      <c r="AME88" s="195"/>
      <c r="AMF88" s="195"/>
      <c r="AMG88" s="195"/>
      <c r="AMH88" s="195"/>
      <c r="AMI88" s="195"/>
      <c r="AMJ88" s="195"/>
      <c r="AMK88" s="195"/>
      <c r="AML88" s="195"/>
      <c r="AMM88" s="195"/>
      <c r="AMN88" s="195"/>
      <c r="AMO88" s="195"/>
      <c r="AMP88" s="195"/>
      <c r="AMQ88" s="195"/>
      <c r="AMR88" s="195">
        <f t="shared" si="294"/>
        <v>0</v>
      </c>
      <c r="AMS88" s="195">
        <f t="shared" si="295"/>
        <v>0</v>
      </c>
      <c r="AMT88" s="195"/>
      <c r="AMU88" s="195"/>
      <c r="AMV88" s="195"/>
      <c r="AMW88" s="195"/>
      <c r="AMX88" s="195"/>
      <c r="AMY88" s="195"/>
      <c r="AMZ88" s="195"/>
      <c r="ANA88" s="195"/>
      <c r="ANB88" s="195"/>
      <c r="ANC88" s="195"/>
      <c r="AND88" s="195"/>
      <c r="ANE88" s="195">
        <f t="shared" si="296"/>
        <v>0</v>
      </c>
      <c r="ANF88" s="195"/>
      <c r="ANG88" s="195"/>
      <c r="ANH88" s="195"/>
      <c r="ANI88" s="195"/>
      <c r="ANJ88" s="195"/>
      <c r="ANK88" s="195"/>
      <c r="ANL88" s="195"/>
      <c r="ANM88" s="195"/>
      <c r="ANN88" s="195"/>
      <c r="ANO88" s="195"/>
      <c r="ANP88" s="195"/>
      <c r="ANQ88" s="195"/>
      <c r="ANR88" s="195">
        <f t="shared" si="297"/>
        <v>0</v>
      </c>
      <c r="ANS88" s="195"/>
      <c r="ANT88" s="195"/>
      <c r="ANU88" s="195"/>
      <c r="ANV88" s="195"/>
      <c r="ANW88" s="195"/>
      <c r="ANX88" s="195"/>
      <c r="ANY88" s="195"/>
      <c r="ANZ88" s="195"/>
      <c r="AOA88" s="195"/>
      <c r="AOB88" s="195"/>
      <c r="AOC88" s="195"/>
      <c r="AOD88" s="195"/>
      <c r="AOE88" s="195"/>
      <c r="AOF88" s="195"/>
      <c r="AOG88" s="195"/>
      <c r="AOH88" s="195"/>
      <c r="AOI88" s="195"/>
      <c r="AOJ88" s="195"/>
      <c r="AOK88" s="195"/>
      <c r="AOL88" s="195"/>
      <c r="AOM88" s="195"/>
      <c r="AON88" s="195"/>
      <c r="AOO88" s="195"/>
      <c r="AOP88" s="195"/>
      <c r="AOQ88" s="195"/>
      <c r="AOR88" s="195"/>
      <c r="AOS88" s="195"/>
      <c r="AOT88" s="195"/>
      <c r="AOU88" s="195"/>
      <c r="AOV88" s="195"/>
      <c r="AOW88" s="195"/>
      <c r="AOX88" s="195"/>
      <c r="AOY88" s="195"/>
      <c r="AOZ88" s="195"/>
      <c r="APA88" s="195"/>
      <c r="APB88" s="195">
        <f t="shared" si="298"/>
        <v>0</v>
      </c>
      <c r="APC88" s="195"/>
      <c r="APD88" s="195"/>
      <c r="APE88" s="195"/>
      <c r="APF88" s="195"/>
      <c r="APG88" s="195"/>
      <c r="APH88" s="195"/>
      <c r="API88" s="195"/>
      <c r="APJ88" s="195"/>
      <c r="APK88" s="195"/>
      <c r="APL88" s="195"/>
      <c r="APM88" s="195"/>
      <c r="APN88" s="195"/>
      <c r="APO88" s="195"/>
      <c r="APP88" s="195"/>
      <c r="APQ88" s="195"/>
      <c r="APR88" s="195"/>
      <c r="APS88" s="195"/>
      <c r="APT88" s="195"/>
      <c r="APU88" s="195">
        <f t="shared" si="299"/>
        <v>0</v>
      </c>
      <c r="APV88" s="195"/>
      <c r="APW88" s="195"/>
      <c r="APX88" s="195"/>
      <c r="APY88" s="195"/>
      <c r="APZ88" s="195"/>
      <c r="AQA88" s="195"/>
      <c r="AQB88" s="195"/>
      <c r="AQC88" s="195"/>
      <c r="AQD88" s="195"/>
      <c r="AQE88" s="195"/>
      <c r="AQF88" s="195"/>
      <c r="AQG88" s="195"/>
      <c r="AQH88" s="195"/>
      <c r="AQI88" s="195"/>
      <c r="AQJ88" s="195"/>
      <c r="AQK88" s="195"/>
      <c r="AQL88" s="195"/>
      <c r="AQM88" s="195"/>
      <c r="AQN88" s="195"/>
      <c r="AQO88" s="195"/>
      <c r="AQP88" s="195"/>
      <c r="AQQ88" s="195"/>
      <c r="AQR88" s="195">
        <f t="shared" si="300"/>
        <v>0</v>
      </c>
      <c r="AQS88" s="195"/>
      <c r="AQT88" s="195"/>
      <c r="AQU88" s="195"/>
      <c r="AQV88" s="195"/>
      <c r="AQW88" s="195"/>
      <c r="AQX88" s="195"/>
      <c r="AQY88" s="195"/>
      <c r="AQZ88" s="195"/>
      <c r="ARA88" s="195"/>
      <c r="ARB88" s="195"/>
      <c r="ARC88" s="195"/>
      <c r="ARD88" s="195"/>
      <c r="ARE88" s="195"/>
      <c r="ARF88" s="195"/>
      <c r="ARG88" s="195"/>
      <c r="ARH88" s="195"/>
      <c r="ARI88" s="195"/>
      <c r="ARJ88" s="195"/>
      <c r="ARK88" s="195"/>
      <c r="ARL88" s="195"/>
      <c r="ARM88" s="195"/>
      <c r="ARN88" s="195"/>
      <c r="ARO88" s="195"/>
      <c r="ARP88" s="195"/>
      <c r="ARQ88" s="195"/>
      <c r="ARR88" s="195"/>
      <c r="ARS88" s="195"/>
      <c r="ART88" s="195"/>
      <c r="ARU88" s="195"/>
      <c r="ARV88" s="195"/>
      <c r="ARW88" s="195"/>
      <c r="ARX88" s="195"/>
      <c r="ARY88" s="195"/>
      <c r="ARZ88" s="195"/>
      <c r="ASA88" s="195"/>
      <c r="ASB88" s="195"/>
      <c r="ASC88" s="195"/>
      <c r="ASD88" s="195"/>
      <c r="ASE88" s="195"/>
      <c r="ASF88" s="195"/>
      <c r="ASG88" s="195"/>
      <c r="ASH88" s="195"/>
      <c r="ASI88" s="195"/>
      <c r="ASJ88" s="195"/>
      <c r="ASK88" s="195"/>
      <c r="ASL88" s="195"/>
      <c r="ASM88" s="195"/>
      <c r="ASN88" s="195"/>
      <c r="ASO88" s="195"/>
      <c r="ASP88" s="195"/>
      <c r="ASQ88" s="195"/>
      <c r="ASR88" s="195"/>
      <c r="ASS88" s="195"/>
      <c r="AST88" s="195"/>
      <c r="ASU88" s="195"/>
      <c r="ASV88" s="195"/>
      <c r="ASW88" s="195"/>
      <c r="ASX88" s="195"/>
      <c r="ASY88" s="195"/>
      <c r="ASZ88" s="195"/>
      <c r="ATA88" s="195"/>
      <c r="ATB88" s="195"/>
      <c r="ATC88" s="195"/>
      <c r="ATD88" s="195"/>
      <c r="ATE88" s="195"/>
      <c r="ATF88" s="195"/>
      <c r="ATG88" s="195"/>
      <c r="ATH88" s="195"/>
      <c r="ATI88" s="195"/>
      <c r="ATJ88" s="195"/>
      <c r="ATK88" s="195"/>
      <c r="ATL88" s="195"/>
      <c r="ATM88" s="195"/>
      <c r="ATN88" s="195"/>
      <c r="ATO88" s="195"/>
      <c r="ATP88" s="195"/>
      <c r="ATQ88" s="195"/>
      <c r="ATR88" s="195"/>
      <c r="ATS88" s="195"/>
      <c r="ATT88" s="195"/>
      <c r="ATU88" s="195"/>
      <c r="ATV88" s="195"/>
      <c r="ATW88" s="195"/>
      <c r="ATX88" s="195"/>
      <c r="ATY88" s="195"/>
      <c r="ATZ88" s="195"/>
      <c r="AUA88" s="195"/>
      <c r="AUB88" s="195"/>
      <c r="AUC88" s="195"/>
      <c r="AUD88" s="195"/>
      <c r="AUE88" s="195"/>
      <c r="AUF88" s="195"/>
      <c r="AUG88" s="195"/>
      <c r="AUH88" s="195"/>
      <c r="AUI88" s="195"/>
      <c r="AUJ88" s="195"/>
      <c r="AUK88" s="195"/>
      <c r="AUL88" s="195"/>
      <c r="AUM88" s="195"/>
      <c r="AUN88" s="195"/>
      <c r="AUO88" s="195"/>
      <c r="AUP88" s="195"/>
      <c r="AUQ88" s="195"/>
      <c r="AUR88" s="195"/>
      <c r="AUS88" s="195"/>
      <c r="AUT88" s="195"/>
      <c r="AUU88" s="195"/>
      <c r="AUV88" s="195"/>
      <c r="AUW88" s="195"/>
      <c r="AUX88" s="195"/>
      <c r="AUY88" s="195"/>
      <c r="AUZ88" s="195"/>
      <c r="AVA88" s="195"/>
      <c r="AVB88" s="195"/>
      <c r="AVC88" s="195"/>
      <c r="AVD88" s="195"/>
      <c r="AVE88" s="195"/>
      <c r="AVF88" s="195"/>
      <c r="AVG88" s="195"/>
      <c r="AVH88" s="195"/>
      <c r="AVI88" s="195"/>
      <c r="AVJ88" s="195"/>
      <c r="AVK88" s="195"/>
      <c r="AVL88" s="195"/>
      <c r="AVM88" s="195"/>
      <c r="AVN88" s="195"/>
      <c r="AVO88" s="195"/>
      <c r="AVP88" s="195"/>
      <c r="AVQ88" s="195"/>
      <c r="AVR88" s="195"/>
      <c r="AVS88" s="195"/>
      <c r="AVT88" s="195"/>
      <c r="AVU88" s="195"/>
      <c r="AVV88" s="195"/>
      <c r="AVW88" s="195"/>
      <c r="AVX88" s="195"/>
      <c r="AVY88" s="195"/>
      <c r="AVZ88" s="195"/>
      <c r="AWA88" s="195"/>
      <c r="AWB88" s="195"/>
      <c r="AWC88" s="195"/>
      <c r="AWD88" s="195"/>
      <c r="AWE88" s="195"/>
      <c r="AWF88" s="195"/>
      <c r="AWG88" s="195"/>
      <c r="AWH88" s="195"/>
      <c r="AWI88" s="195"/>
      <c r="AWJ88" s="195"/>
      <c r="AWK88" s="195"/>
      <c r="AWL88" s="195"/>
      <c r="AWM88" s="195"/>
      <c r="AWN88" s="195"/>
      <c r="AWO88" s="195"/>
      <c r="AWP88" s="195"/>
      <c r="AWQ88" s="195"/>
      <c r="AWR88" s="195">
        <f t="shared" si="301"/>
        <v>0</v>
      </c>
      <c r="AWS88" s="253"/>
      <c r="AWT88" s="253"/>
      <c r="AWU88" s="253"/>
      <c r="AWV88" s="253"/>
      <c r="AWW88" s="253">
        <f t="shared" si="302"/>
        <v>0</v>
      </c>
      <c r="AWX88" s="253"/>
      <c r="AWY88" s="253"/>
      <c r="AWZ88" s="253">
        <f t="shared" si="303"/>
        <v>0</v>
      </c>
      <c r="AXA88" s="253">
        <f t="shared" si="304"/>
        <v>0</v>
      </c>
      <c r="AXB88" s="195">
        <f t="shared" si="305"/>
        <v>0</v>
      </c>
      <c r="AXC88" s="253"/>
      <c r="AXD88" s="253"/>
      <c r="AXE88" s="253">
        <f t="shared" si="306"/>
        <v>0</v>
      </c>
      <c r="AXF88" s="253"/>
      <c r="AXG88" s="253"/>
      <c r="AXH88" s="253"/>
      <c r="AXI88" s="253"/>
      <c r="AXJ88" s="253"/>
      <c r="AXK88" s="253">
        <f t="shared" si="307"/>
        <v>0</v>
      </c>
      <c r="AXL88" s="253"/>
      <c r="AXM88" s="253"/>
      <c r="AXN88" s="253"/>
      <c r="AXO88" s="253"/>
      <c r="AXP88" s="253"/>
      <c r="AXQ88" s="253">
        <f t="shared" si="308"/>
        <v>0</v>
      </c>
      <c r="AXR88" s="253"/>
      <c r="AXS88" s="253"/>
      <c r="AXT88" s="253"/>
      <c r="AXU88" s="253"/>
      <c r="AXV88" s="253">
        <f t="shared" si="310"/>
        <v>0</v>
      </c>
      <c r="AXW88" s="253"/>
      <c r="AXX88" s="253"/>
      <c r="AXY88" s="253"/>
      <c r="AXZ88" s="253"/>
      <c r="AYA88" s="253"/>
      <c r="AYB88" s="253">
        <f t="shared" si="311"/>
        <v>0</v>
      </c>
      <c r="AYC88" s="253">
        <f t="shared" si="270"/>
        <v>0</v>
      </c>
      <c r="AYD88" s="253"/>
      <c r="AYE88" s="253"/>
      <c r="AYF88" s="253"/>
      <c r="AYG88" s="253"/>
      <c r="AYH88" s="253"/>
      <c r="AYI88" s="253">
        <f t="shared" si="313"/>
        <v>0</v>
      </c>
      <c r="AYJ88" s="253"/>
      <c r="AYK88" s="253"/>
      <c r="AYL88" s="253"/>
      <c r="AYM88" s="253"/>
      <c r="AYN88" s="253"/>
      <c r="AYO88" s="253">
        <f t="shared" si="314"/>
        <v>0</v>
      </c>
      <c r="AYP88" s="253"/>
      <c r="AYQ88" s="253"/>
      <c r="AYR88" s="253"/>
      <c r="AYS88" s="253"/>
      <c r="AYT88" s="253"/>
      <c r="AYU88" s="253">
        <f t="shared" si="315"/>
        <v>0</v>
      </c>
      <c r="AYV88" s="253"/>
      <c r="AYW88" s="253"/>
      <c r="AYX88" s="253"/>
      <c r="AYY88" s="253">
        <f t="shared" si="316"/>
        <v>0</v>
      </c>
      <c r="AYZ88" s="253">
        <f t="shared" si="317"/>
        <v>0</v>
      </c>
      <c r="AZA88" s="253"/>
      <c r="AZB88" s="253"/>
      <c r="AZC88" s="253"/>
      <c r="AZD88" s="253"/>
      <c r="AZE88" s="253"/>
      <c r="AZF88" s="253">
        <f t="shared" si="319"/>
        <v>0</v>
      </c>
      <c r="AZG88" s="253"/>
      <c r="AZH88" s="253"/>
      <c r="AZI88" s="253"/>
      <c r="AZJ88" s="253"/>
      <c r="AZK88" s="253"/>
      <c r="AZL88" s="253">
        <f t="shared" si="320"/>
        <v>0</v>
      </c>
      <c r="AZM88" s="253"/>
      <c r="AZN88" s="253"/>
      <c r="AZO88" s="253"/>
      <c r="AZP88" s="253"/>
      <c r="AZQ88" s="253"/>
      <c r="AZR88" s="253">
        <f t="shared" si="321"/>
        <v>0</v>
      </c>
      <c r="AZS88" s="253"/>
      <c r="AZT88" s="253"/>
      <c r="AZU88" s="253"/>
      <c r="AZV88" s="253"/>
      <c r="AZW88" s="253"/>
      <c r="AZX88" s="253">
        <f t="shared" si="322"/>
        <v>0</v>
      </c>
      <c r="AZY88" s="253"/>
      <c r="AZZ88" s="253"/>
      <c r="BAA88" s="253">
        <f t="shared" si="323"/>
        <v>0</v>
      </c>
      <c r="BAB88" s="253">
        <f t="shared" si="324"/>
        <v>0</v>
      </c>
      <c r="BAC88" s="253"/>
      <c r="BAD88" s="253"/>
      <c r="BAE88" s="253"/>
      <c r="BAF88" s="253">
        <f t="shared" si="326"/>
        <v>0</v>
      </c>
      <c r="BAG88" s="253"/>
      <c r="BAH88" s="253"/>
      <c r="BAI88" s="253"/>
      <c r="BAJ88" s="253"/>
      <c r="BAK88" s="253">
        <f t="shared" si="327"/>
        <v>0</v>
      </c>
      <c r="BAL88" s="253"/>
      <c r="BAM88" s="253"/>
      <c r="BAN88" s="253"/>
      <c r="BAO88" s="253"/>
      <c r="BAP88" s="253"/>
      <c r="BAQ88" s="253">
        <f t="shared" si="328"/>
        <v>0</v>
      </c>
      <c r="BAR88" s="253"/>
      <c r="BAS88" s="253"/>
      <c r="BAT88" s="253"/>
      <c r="BAU88" s="253"/>
      <c r="BAV88" s="253"/>
      <c r="BAW88" s="253">
        <f t="shared" si="329"/>
        <v>0</v>
      </c>
      <c r="BAX88" s="253"/>
      <c r="BAY88" s="253"/>
      <c r="BAZ88" s="253"/>
      <c r="BBA88" s="253"/>
      <c r="BBB88" s="253">
        <f t="shared" si="330"/>
        <v>0</v>
      </c>
      <c r="BBC88" s="253">
        <f t="shared" si="331"/>
        <v>0</v>
      </c>
      <c r="BBD88" s="253"/>
      <c r="BBE88" s="253"/>
      <c r="BBF88" s="253"/>
      <c r="BBG88" s="253"/>
      <c r="BBH88" s="253"/>
      <c r="BBI88" s="253">
        <f t="shared" si="333"/>
        <v>0</v>
      </c>
      <c r="BBJ88" s="253"/>
      <c r="BBK88" s="253"/>
      <c r="BBL88" s="253"/>
      <c r="BBM88" s="253"/>
      <c r="BBN88" s="253"/>
      <c r="BBO88" s="253">
        <f t="shared" si="334"/>
        <v>0</v>
      </c>
      <c r="BBP88" s="253"/>
      <c r="BBQ88" s="253"/>
      <c r="BBR88" s="253"/>
      <c r="BBS88" s="253"/>
      <c r="BBT88" s="253"/>
      <c r="BBU88" s="253">
        <f t="shared" si="335"/>
        <v>0</v>
      </c>
      <c r="BBV88" s="253"/>
      <c r="BBW88" s="253"/>
      <c r="BBX88" s="253"/>
      <c r="BBY88" s="253"/>
      <c r="BBZ88" s="253"/>
      <c r="BCA88" s="253">
        <f t="shared" si="336"/>
        <v>0</v>
      </c>
      <c r="BCB88" s="253">
        <f t="shared" si="337"/>
        <v>0</v>
      </c>
      <c r="BCC88" s="253"/>
      <c r="BCD88" s="253"/>
      <c r="BCE88" s="253"/>
      <c r="BCF88" s="253"/>
      <c r="BCG88" s="253"/>
      <c r="BCH88" s="253">
        <f t="shared" si="339"/>
        <v>0</v>
      </c>
      <c r="BCI88" s="253"/>
      <c r="BCJ88" s="253"/>
      <c r="BCK88" s="253"/>
      <c r="BCL88" s="253"/>
      <c r="BCM88" s="253">
        <f t="shared" si="271"/>
        <v>0</v>
      </c>
      <c r="BCN88" s="253"/>
      <c r="BCO88" s="253"/>
      <c r="BCP88" s="253"/>
      <c r="BCQ88" s="253"/>
      <c r="BCR88" s="253"/>
      <c r="BCS88" s="253">
        <f t="shared" si="340"/>
        <v>0</v>
      </c>
      <c r="BCT88" s="253"/>
      <c r="BCU88" s="253"/>
      <c r="BCV88" s="253"/>
      <c r="BCW88" s="253"/>
      <c r="BCX88" s="253">
        <f t="shared" si="341"/>
        <v>0</v>
      </c>
      <c r="BCY88" s="253"/>
      <c r="BCZ88" s="253"/>
      <c r="BDA88" s="253">
        <f t="shared" si="342"/>
        <v>0</v>
      </c>
      <c r="BDB88" s="253">
        <f t="shared" si="343"/>
        <v>0</v>
      </c>
      <c r="BDC88" s="253"/>
      <c r="BDD88" s="253"/>
      <c r="BDE88" s="253"/>
      <c r="BDF88" s="253">
        <f t="shared" si="272"/>
        <v>0</v>
      </c>
      <c r="BDG88" s="253"/>
      <c r="BDH88" s="253"/>
      <c r="BDI88" s="253"/>
      <c r="BDJ88" s="253"/>
      <c r="BDK88" s="253"/>
      <c r="BDL88" s="253">
        <f t="shared" si="344"/>
        <v>0</v>
      </c>
      <c r="BDM88" s="253"/>
      <c r="BDN88" s="253"/>
      <c r="BDO88" s="253"/>
      <c r="BDP88" s="253"/>
      <c r="BDQ88" s="253">
        <f t="shared" si="345"/>
        <v>0</v>
      </c>
      <c r="BDR88" s="253"/>
      <c r="BDS88" s="253"/>
      <c r="BDT88" s="253"/>
      <c r="BDU88" s="253"/>
      <c r="BDV88" s="253"/>
      <c r="BDW88" s="253">
        <f t="shared" si="346"/>
        <v>0</v>
      </c>
      <c r="BDX88" s="253"/>
      <c r="BDY88" s="253"/>
      <c r="BDZ88" s="253"/>
      <c r="BEA88" s="253"/>
      <c r="BEB88" s="253"/>
      <c r="BEC88" s="253">
        <f t="shared" si="347"/>
        <v>0</v>
      </c>
      <c r="BED88" s="253">
        <f t="shared" si="348"/>
        <v>0</v>
      </c>
      <c r="BEE88" s="253"/>
      <c r="BEF88" s="253"/>
      <c r="BEG88" s="253"/>
      <c r="BEH88" s="253"/>
      <c r="BEI88" s="253">
        <f t="shared" si="349"/>
        <v>0</v>
      </c>
      <c r="BEJ88" s="253"/>
      <c r="BEK88" s="253"/>
      <c r="BEL88" s="253"/>
      <c r="BEM88" s="253"/>
      <c r="BEN88" s="253"/>
      <c r="BEO88" s="253">
        <f t="shared" si="350"/>
        <v>0</v>
      </c>
      <c r="BEP88" s="253"/>
      <c r="BEQ88" s="253"/>
      <c r="BER88" s="253"/>
      <c r="BES88" s="253"/>
      <c r="BET88" s="253"/>
      <c r="BEU88" s="253">
        <f t="shared" si="273"/>
        <v>0</v>
      </c>
      <c r="BEV88" s="253"/>
      <c r="BEW88" s="253"/>
      <c r="BEX88" s="253"/>
      <c r="BEY88" s="253"/>
      <c r="BEZ88" s="253"/>
      <c r="BFA88" s="253">
        <f t="shared" si="351"/>
        <v>0</v>
      </c>
      <c r="BFB88" s="253"/>
      <c r="BFC88" s="253">
        <f t="shared" si="352"/>
        <v>0</v>
      </c>
      <c r="BFD88" s="253">
        <f t="shared" si="274"/>
        <v>0</v>
      </c>
      <c r="BFE88" s="253"/>
      <c r="BFF88" s="253"/>
      <c r="BFG88" s="253"/>
      <c r="BFH88" s="253"/>
      <c r="BFI88" s="253">
        <f t="shared" si="353"/>
        <v>0</v>
      </c>
      <c r="BFJ88" s="253"/>
      <c r="BFK88" s="253"/>
      <c r="BFL88" s="253"/>
      <c r="BFM88" s="253"/>
      <c r="BFN88" s="253"/>
      <c r="BFO88" s="253">
        <f t="shared" si="354"/>
        <v>0</v>
      </c>
      <c r="BFP88" s="253"/>
      <c r="BFQ88" s="253"/>
      <c r="BFR88" s="253"/>
      <c r="BFS88" s="253"/>
      <c r="BFT88" s="253"/>
      <c r="BFU88" s="253">
        <f t="shared" si="275"/>
        <v>0</v>
      </c>
      <c r="BFV88" s="253"/>
      <c r="BFW88" s="253"/>
      <c r="BFX88" s="253"/>
      <c r="BFY88" s="253"/>
      <c r="BFZ88" s="253"/>
      <c r="BGA88" s="253">
        <f t="shared" si="355"/>
        <v>0</v>
      </c>
      <c r="BGB88" s="253"/>
      <c r="BGC88" s="253"/>
      <c r="BGD88" s="253"/>
      <c r="BGE88" s="253">
        <f t="shared" si="356"/>
        <v>0</v>
      </c>
      <c r="BGF88" s="253">
        <f t="shared" si="276"/>
        <v>0</v>
      </c>
      <c r="BGG88" s="253"/>
      <c r="BGH88" s="253"/>
      <c r="BGI88" s="253">
        <f t="shared" si="357"/>
        <v>0</v>
      </c>
      <c r="BGJ88" s="253"/>
      <c r="BGK88" s="253"/>
      <c r="BGL88" s="253"/>
      <c r="BGM88" s="253"/>
      <c r="BGN88" s="253"/>
      <c r="BGO88" s="253">
        <f t="shared" si="358"/>
        <v>0</v>
      </c>
      <c r="BGP88" s="253"/>
      <c r="BGQ88" s="253"/>
      <c r="BGR88" s="253"/>
      <c r="BGS88" s="253"/>
      <c r="BGT88" s="253"/>
      <c r="BGU88" s="253">
        <f t="shared" si="359"/>
        <v>0</v>
      </c>
      <c r="BGV88" s="253"/>
      <c r="BGW88" s="253"/>
      <c r="BGX88" s="253"/>
      <c r="BGY88" s="253"/>
      <c r="BGZ88" s="253"/>
      <c r="BHA88" s="253">
        <f t="shared" si="360"/>
        <v>0</v>
      </c>
      <c r="BHB88" s="253"/>
      <c r="BHC88" s="253"/>
      <c r="BHD88" s="253"/>
      <c r="BHE88" s="253"/>
      <c r="BHF88" s="253"/>
      <c r="BHG88" s="253">
        <f t="shared" si="361"/>
        <v>0</v>
      </c>
      <c r="BHH88" s="253">
        <f t="shared" si="362"/>
        <v>0</v>
      </c>
      <c r="BHI88" s="253"/>
      <c r="BHJ88" s="253"/>
      <c r="BHK88" s="253"/>
      <c r="BHL88" s="253"/>
      <c r="BHM88" s="253">
        <f t="shared" si="363"/>
        <v>0</v>
      </c>
      <c r="BHN88" s="253"/>
      <c r="BHO88" s="253"/>
      <c r="BHP88" s="253"/>
      <c r="BHQ88" s="253"/>
      <c r="BHR88" s="253"/>
      <c r="BHS88" s="253">
        <f t="shared" si="364"/>
        <v>0</v>
      </c>
      <c r="BHT88" s="253"/>
      <c r="BHU88" s="253"/>
      <c r="BHV88" s="253"/>
      <c r="BHW88" s="253"/>
      <c r="BHX88" s="253"/>
      <c r="BHY88" s="253">
        <f t="shared" si="365"/>
        <v>0</v>
      </c>
      <c r="BHZ88" s="253"/>
      <c r="BIA88" s="253"/>
      <c r="BIB88" s="253"/>
      <c r="BIC88" s="253"/>
      <c r="BID88" s="253"/>
      <c r="BIE88" s="253">
        <f t="shared" si="366"/>
        <v>0</v>
      </c>
      <c r="BIF88" s="253"/>
      <c r="BIG88" s="253">
        <f t="shared" si="367"/>
        <v>0</v>
      </c>
      <c r="BIH88" s="253">
        <f t="shared" si="368"/>
        <v>0</v>
      </c>
      <c r="BII88" s="253"/>
      <c r="BIJ88" s="253"/>
      <c r="BIK88" s="253"/>
      <c r="BIL88" s="253"/>
      <c r="BIM88" s="253">
        <f t="shared" si="369"/>
        <v>0</v>
      </c>
      <c r="BIN88" s="253"/>
      <c r="BIO88" s="253"/>
      <c r="BIP88" s="253"/>
      <c r="BIQ88" s="253"/>
      <c r="BIR88" s="253"/>
      <c r="BIS88" s="253">
        <f t="shared" si="370"/>
        <v>0</v>
      </c>
      <c r="BIT88" s="253"/>
      <c r="BIU88" s="253"/>
      <c r="BIV88" s="253"/>
      <c r="BIW88" s="253"/>
      <c r="BIX88" s="253"/>
      <c r="BIY88" s="253">
        <f t="shared" si="371"/>
        <v>0</v>
      </c>
      <c r="BIZ88" s="253"/>
      <c r="BJA88" s="253"/>
      <c r="BJB88" s="253"/>
      <c r="BJC88" s="253"/>
      <c r="BJD88" s="253">
        <f t="shared" si="372"/>
        <v>0</v>
      </c>
      <c r="BJE88" s="253"/>
      <c r="BJF88" s="253"/>
      <c r="BJG88" s="253"/>
      <c r="BJH88" s="253"/>
      <c r="BJI88" s="253">
        <f t="shared" si="373"/>
        <v>0</v>
      </c>
      <c r="BJJ88" s="253">
        <f t="shared" si="374"/>
        <v>0</v>
      </c>
      <c r="BJK88" s="253">
        <f t="shared" si="277"/>
        <v>0</v>
      </c>
      <c r="BJL88" s="253"/>
      <c r="BJM88" s="253"/>
      <c r="BJN88" s="253"/>
      <c r="BJO88" s="253"/>
      <c r="BJP88" s="253"/>
      <c r="BJQ88" s="253">
        <f t="shared" si="375"/>
        <v>0</v>
      </c>
      <c r="BJR88" s="253"/>
      <c r="BJS88" s="253"/>
      <c r="BJT88" s="253"/>
      <c r="BJU88" s="253"/>
      <c r="BJV88" s="253"/>
      <c r="BJW88" s="253">
        <f t="shared" si="376"/>
        <v>0</v>
      </c>
      <c r="BJX88" s="253"/>
      <c r="BJY88" s="253"/>
      <c r="BJZ88" s="253"/>
      <c r="BKA88" s="253"/>
      <c r="BKB88" s="253">
        <f t="shared" si="377"/>
        <v>0</v>
      </c>
      <c r="BKC88" s="253"/>
      <c r="BKD88" s="253"/>
      <c r="BKE88" s="253"/>
      <c r="BKF88" s="253"/>
      <c r="BKG88" s="253"/>
      <c r="BKH88" s="253">
        <f t="shared" si="378"/>
        <v>0</v>
      </c>
      <c r="BKI88" s="253">
        <f t="shared" si="379"/>
        <v>0</v>
      </c>
      <c r="BKJ88" s="253"/>
      <c r="BKK88" s="253"/>
      <c r="BKL88" s="253"/>
      <c r="BKM88" s="253"/>
      <c r="BKN88" s="253"/>
      <c r="BKO88" s="253">
        <f t="shared" si="380"/>
        <v>0</v>
      </c>
      <c r="BKP88" s="253"/>
      <c r="BKQ88" s="253"/>
      <c r="BKR88" s="253"/>
      <c r="BKS88" s="253"/>
      <c r="BKT88" s="253"/>
      <c r="BKU88" s="253">
        <f t="shared" si="381"/>
        <v>0</v>
      </c>
      <c r="BKV88" s="253"/>
      <c r="BKW88" s="253"/>
      <c r="BKX88" s="253"/>
      <c r="BKY88" s="253">
        <f t="shared" si="382"/>
        <v>0</v>
      </c>
      <c r="BKZ88" s="253"/>
      <c r="BLA88" s="253"/>
      <c r="BLB88" s="253"/>
      <c r="BLC88" s="253"/>
      <c r="BLD88" s="253"/>
      <c r="BLE88" s="253">
        <f t="shared" si="383"/>
        <v>0</v>
      </c>
      <c r="BLF88" s="196">
        <f t="shared" si="384"/>
        <v>0</v>
      </c>
      <c r="BLG88" s="253"/>
      <c r="BLH88" s="253"/>
      <c r="BLI88" s="253"/>
      <c r="BLJ88" s="253"/>
      <c r="BLK88" s="253"/>
      <c r="BLL88" s="253">
        <f t="shared" si="385"/>
        <v>0</v>
      </c>
      <c r="BLM88" s="253"/>
      <c r="BLN88" s="253"/>
      <c r="BLO88" s="253"/>
      <c r="BLP88" s="253"/>
      <c r="BLQ88" s="253"/>
      <c r="BLR88" s="196">
        <f t="shared" si="386"/>
        <v>0</v>
      </c>
      <c r="BLS88" s="253"/>
      <c r="BLT88" s="253"/>
      <c r="BLU88" s="253"/>
      <c r="BLV88" s="253"/>
      <c r="BLW88" s="253"/>
      <c r="BLX88" s="196">
        <f t="shared" si="278"/>
        <v>0</v>
      </c>
      <c r="BLY88" s="253"/>
      <c r="BLZ88" s="253"/>
      <c r="BMA88" s="253"/>
      <c r="BMB88" s="253"/>
      <c r="BMC88" s="253"/>
      <c r="BMD88" s="196">
        <f t="shared" si="387"/>
        <v>0</v>
      </c>
      <c r="BME88" s="253"/>
      <c r="BMF88" s="253"/>
      <c r="BMG88" s="253"/>
      <c r="BMH88" s="196">
        <f t="shared" si="388"/>
        <v>0</v>
      </c>
      <c r="BMI88" s="196">
        <f t="shared" si="389"/>
        <v>0</v>
      </c>
      <c r="BMJ88" s="253"/>
      <c r="BMK88" s="196">
        <f t="shared" si="390"/>
        <v>0</v>
      </c>
      <c r="BML88" s="253"/>
      <c r="BMM88" s="253"/>
      <c r="BMN88" s="253"/>
      <c r="BMO88" s="253"/>
      <c r="BMP88" s="253"/>
      <c r="BMQ88" s="196">
        <f t="shared" si="391"/>
        <v>0</v>
      </c>
      <c r="BMR88" s="253"/>
      <c r="BMS88" s="253"/>
      <c r="BMT88" s="253"/>
      <c r="BMU88" s="253"/>
      <c r="BMV88" s="253"/>
      <c r="BMW88" s="196">
        <f t="shared" si="392"/>
        <v>0</v>
      </c>
      <c r="BMX88" s="253"/>
      <c r="BMY88" s="253"/>
      <c r="BMZ88" s="253"/>
      <c r="BNA88" s="253"/>
      <c r="BNB88" s="253"/>
      <c r="BNC88" s="196">
        <f t="shared" si="393"/>
        <v>0</v>
      </c>
      <c r="BND88" s="253"/>
      <c r="BNE88" s="253"/>
      <c r="BNF88" s="253"/>
      <c r="BNG88" s="253"/>
      <c r="BNH88" s="253"/>
      <c r="BNI88" s="196">
        <f t="shared" si="394"/>
        <v>0</v>
      </c>
      <c r="BNJ88" s="196">
        <f t="shared" si="395"/>
        <v>0</v>
      </c>
      <c r="BNK88" s="253"/>
      <c r="BNL88" s="253"/>
      <c r="BNM88" s="253"/>
      <c r="BNN88" s="253"/>
      <c r="BNO88" s="253"/>
      <c r="BNP88" s="196">
        <f t="shared" si="396"/>
        <v>0</v>
      </c>
      <c r="BNQ88" s="253"/>
      <c r="BNR88" s="253"/>
      <c r="BNS88" s="253"/>
      <c r="BNT88" s="253"/>
      <c r="BNU88" s="253"/>
      <c r="BNV88" s="196">
        <f t="shared" si="397"/>
        <v>0</v>
      </c>
      <c r="BNW88" s="253"/>
      <c r="BNX88" s="253"/>
      <c r="BNY88" s="253"/>
      <c r="BNZ88" s="253"/>
      <c r="BOA88" s="253"/>
      <c r="BOB88" s="196">
        <f t="shared" si="398"/>
        <v>0</v>
      </c>
      <c r="BOC88" s="253"/>
      <c r="BOD88" s="253"/>
      <c r="BOE88" s="253"/>
      <c r="BOF88" s="253"/>
      <c r="BOG88" s="253"/>
      <c r="BOH88" s="196">
        <f t="shared" si="399"/>
        <v>0</v>
      </c>
      <c r="BOI88" s="253"/>
      <c r="BOJ88" s="196">
        <f t="shared" si="400"/>
        <v>0</v>
      </c>
      <c r="BOK88" s="196">
        <f t="shared" si="401"/>
        <v>0</v>
      </c>
      <c r="BOL88" s="253"/>
      <c r="BOM88" s="253"/>
      <c r="BON88" s="253"/>
      <c r="BOO88" s="196">
        <f t="shared" si="279"/>
        <v>0</v>
      </c>
      <c r="BOP88" s="196"/>
      <c r="BOQ88" s="196"/>
      <c r="BOR88" s="196"/>
      <c r="BOS88" s="196"/>
      <c r="BOT88" s="196"/>
      <c r="BOU88" s="196">
        <f t="shared" si="402"/>
        <v>0</v>
      </c>
      <c r="BOV88" s="196"/>
      <c r="BOW88" s="196"/>
      <c r="BOX88" s="196"/>
      <c r="BOY88" s="196"/>
      <c r="BOZ88" s="196"/>
      <c r="BPA88" s="196"/>
      <c r="BPB88" s="196">
        <f t="shared" si="403"/>
        <v>0</v>
      </c>
      <c r="BPC88" s="196"/>
      <c r="BPD88" s="196"/>
      <c r="BPE88" s="196"/>
      <c r="BPF88" s="196"/>
      <c r="BPG88" s="196">
        <f t="shared" si="404"/>
        <v>0</v>
      </c>
      <c r="BPH88" s="196"/>
      <c r="BPI88" s="196"/>
      <c r="BPJ88" s="196"/>
      <c r="BPK88" s="196">
        <f t="shared" si="405"/>
        <v>0</v>
      </c>
      <c r="BPL88" s="196">
        <f t="shared" si="406"/>
        <v>0</v>
      </c>
      <c r="BPM88" s="196"/>
      <c r="BPN88" s="196"/>
      <c r="BPO88" s="196">
        <f t="shared" si="407"/>
        <v>0</v>
      </c>
      <c r="BPP88" s="196"/>
      <c r="BPQ88" s="196"/>
      <c r="BPR88" s="196"/>
      <c r="BPS88" s="196"/>
      <c r="BPT88" s="196"/>
      <c r="BPU88" s="196">
        <f t="shared" si="408"/>
        <v>0</v>
      </c>
      <c r="BPV88" s="196"/>
      <c r="BPW88" s="196"/>
      <c r="BPX88" s="196"/>
      <c r="BPY88" s="196"/>
      <c r="BPZ88" s="196">
        <f t="shared" si="280"/>
        <v>0</v>
      </c>
      <c r="BQA88" s="196"/>
      <c r="BQB88" s="196"/>
      <c r="BQC88" s="196"/>
      <c r="BQD88" s="196"/>
      <c r="BQE88" s="196"/>
      <c r="BQF88" s="196">
        <f t="shared" si="409"/>
        <v>0</v>
      </c>
      <c r="BQG88" s="196"/>
      <c r="BQH88" s="196"/>
      <c r="BQI88" s="196"/>
      <c r="BQJ88" s="196"/>
      <c r="BQK88" s="196"/>
      <c r="BQL88" s="196">
        <f t="shared" si="410"/>
        <v>0</v>
      </c>
      <c r="BQM88" s="196">
        <f t="shared" si="281"/>
        <v>0</v>
      </c>
      <c r="BQN88" s="196"/>
      <c r="BQO88" s="196"/>
      <c r="BQP88" s="196"/>
      <c r="BQQ88" s="196"/>
      <c r="BQR88" s="196">
        <f t="shared" si="411"/>
        <v>0</v>
      </c>
      <c r="BQS88" s="196"/>
      <c r="BQT88" s="196"/>
      <c r="BQU88" s="196"/>
      <c r="BQV88" s="196"/>
      <c r="BQW88" s="196"/>
      <c r="BQX88" s="196">
        <f t="shared" si="412"/>
        <v>0</v>
      </c>
      <c r="BQY88" s="196"/>
      <c r="BQZ88" s="196"/>
      <c r="BRA88" s="196"/>
      <c r="BRB88" s="196"/>
      <c r="BRC88" s="196"/>
      <c r="BRD88" s="196">
        <f t="shared" si="413"/>
        <v>0</v>
      </c>
      <c r="BRE88" s="196"/>
      <c r="BRF88" s="196"/>
      <c r="BRG88" s="196"/>
      <c r="BRH88" s="196"/>
      <c r="BRI88" s="196"/>
      <c r="BRJ88" s="196">
        <f t="shared" si="414"/>
        <v>0</v>
      </c>
      <c r="BRK88" s="196"/>
      <c r="BRL88" s="196"/>
      <c r="BRM88" s="196">
        <f t="shared" si="415"/>
        <v>0</v>
      </c>
      <c r="BRN88" s="196">
        <f t="shared" si="262"/>
        <v>0</v>
      </c>
      <c r="BRO88" s="196"/>
      <c r="BRP88" s="196"/>
      <c r="BRQ88" s="196"/>
      <c r="BRR88" s="196">
        <f t="shared" si="416"/>
        <v>0</v>
      </c>
      <c r="BRS88" s="196"/>
      <c r="BRT88" s="196"/>
      <c r="BRU88" s="196"/>
      <c r="BRV88" s="196"/>
      <c r="BRW88" s="196"/>
      <c r="BRX88" s="196">
        <f t="shared" si="417"/>
        <v>0</v>
      </c>
      <c r="BRY88" s="196"/>
      <c r="BRZ88" s="196"/>
      <c r="BSA88" s="196"/>
      <c r="BSB88" s="196"/>
      <c r="BSC88" s="196"/>
      <c r="BSD88" s="196">
        <f t="shared" si="418"/>
        <v>0</v>
      </c>
      <c r="BSE88" s="196"/>
      <c r="BSF88" s="196"/>
      <c r="BSG88" s="196"/>
      <c r="BSH88" s="196"/>
      <c r="BSI88" s="196"/>
      <c r="BSJ88" s="196">
        <f t="shared" si="419"/>
        <v>0</v>
      </c>
      <c r="BSK88" s="196"/>
      <c r="BSL88" s="196"/>
      <c r="BSM88" s="196"/>
      <c r="BSN88" s="196"/>
      <c r="BSO88" s="196">
        <f t="shared" si="420"/>
        <v>0</v>
      </c>
      <c r="BSP88" s="196">
        <f t="shared" si="421"/>
        <v>0</v>
      </c>
      <c r="BSQ88" s="196"/>
      <c r="BSR88" s="196">
        <f t="shared" si="422"/>
        <v>0</v>
      </c>
      <c r="BSS88" s="196"/>
      <c r="BST88" s="196"/>
      <c r="BSU88" s="196"/>
      <c r="BSV88" s="196"/>
      <c r="BSW88" s="196"/>
      <c r="BSX88" s="196">
        <f t="shared" si="423"/>
        <v>0</v>
      </c>
      <c r="BSY88" s="196"/>
      <c r="BSZ88" s="196"/>
      <c r="BTA88" s="196"/>
      <c r="BTB88" s="196"/>
      <c r="BTC88" s="196"/>
      <c r="BTD88" s="196">
        <f t="shared" si="424"/>
        <v>0</v>
      </c>
      <c r="BTE88" s="196"/>
      <c r="BTF88" s="196"/>
      <c r="BTG88" s="196"/>
      <c r="BTH88" s="196"/>
      <c r="BTI88" s="196"/>
      <c r="BTJ88" s="196">
        <f t="shared" si="425"/>
        <v>0</v>
      </c>
      <c r="BTK88" s="196"/>
      <c r="BTL88" s="196"/>
      <c r="BTM88" s="196"/>
      <c r="BTN88" s="196"/>
      <c r="BTO88" s="196"/>
      <c r="BTP88" s="196">
        <f t="shared" si="426"/>
        <v>0</v>
      </c>
      <c r="BTQ88" s="196">
        <f t="shared" si="427"/>
        <v>0</v>
      </c>
      <c r="BTR88" s="196"/>
      <c r="BTS88" s="196"/>
      <c r="BTT88" s="196"/>
      <c r="BTU88" s="196"/>
      <c r="BTV88" s="196">
        <f t="shared" si="428"/>
        <v>0</v>
      </c>
      <c r="BTW88" s="196"/>
      <c r="BTX88" s="196"/>
      <c r="BTY88" s="196"/>
      <c r="BTZ88" s="196"/>
      <c r="BUA88" s="196"/>
      <c r="BUB88" s="196">
        <f t="shared" si="429"/>
        <v>0</v>
      </c>
      <c r="BUC88" s="196"/>
      <c r="BUD88" s="196"/>
      <c r="BUE88" s="196"/>
      <c r="BUF88" s="196"/>
      <c r="BUG88" s="196"/>
      <c r="BUH88" s="196">
        <f t="shared" si="430"/>
        <v>0</v>
      </c>
      <c r="BUI88" s="196"/>
      <c r="BUJ88" s="196"/>
      <c r="BUK88" s="196"/>
      <c r="BUL88" s="196"/>
      <c r="BUM88" s="196"/>
      <c r="BUN88" s="196">
        <f t="shared" si="431"/>
        <v>0</v>
      </c>
      <c r="BUO88" s="196"/>
      <c r="BUP88" s="196"/>
      <c r="BUQ88" s="196">
        <f t="shared" si="432"/>
        <v>0</v>
      </c>
      <c r="BUR88" s="196">
        <f t="shared" si="433"/>
        <v>0</v>
      </c>
      <c r="BUS88" s="196"/>
      <c r="BUT88" s="196"/>
      <c r="BUU88" s="196"/>
      <c r="BUV88" s="196">
        <f t="shared" si="434"/>
        <v>0</v>
      </c>
      <c r="BUW88" s="196"/>
      <c r="BUX88" s="196"/>
      <c r="BUY88" s="196"/>
      <c r="BUZ88" s="196"/>
      <c r="BVA88" s="196"/>
      <c r="BVB88" s="196">
        <f t="shared" si="435"/>
        <v>0</v>
      </c>
      <c r="BVC88" s="196"/>
      <c r="BVD88" s="196"/>
      <c r="BVE88" s="196"/>
      <c r="BVF88" s="196"/>
      <c r="BVG88" s="196"/>
      <c r="BVH88" s="196">
        <f t="shared" si="436"/>
        <v>0</v>
      </c>
      <c r="BVI88" s="196"/>
      <c r="BVJ88" s="196"/>
      <c r="BVK88" s="196"/>
      <c r="BVL88" s="196"/>
      <c r="BVM88" s="196"/>
      <c r="BVN88" s="196">
        <f t="shared" si="437"/>
        <v>0</v>
      </c>
      <c r="BVO88" s="196"/>
      <c r="BVP88" s="196"/>
      <c r="BVQ88" s="196"/>
      <c r="BVR88" s="196"/>
      <c r="BVS88" s="196"/>
      <c r="BVT88" s="196">
        <f t="shared" si="438"/>
        <v>0</v>
      </c>
      <c r="BVU88" s="196">
        <f t="shared" si="439"/>
        <v>0</v>
      </c>
      <c r="BVV88" s="196">
        <f t="shared" si="282"/>
        <v>0</v>
      </c>
      <c r="BVW88" s="196"/>
      <c r="BVX88" s="196"/>
      <c r="BVY88" s="196"/>
      <c r="BVZ88" s="196"/>
      <c r="BWA88" s="196"/>
      <c r="BWB88" s="196">
        <f t="shared" si="283"/>
        <v>0</v>
      </c>
      <c r="BWC88" s="196"/>
      <c r="BWD88" s="196"/>
      <c r="BWE88" s="196"/>
      <c r="BWF88" s="196"/>
      <c r="BWG88" s="196"/>
      <c r="BWH88" s="196">
        <f t="shared" si="440"/>
        <v>0</v>
      </c>
      <c r="BWI88" s="196"/>
      <c r="BWJ88" s="196"/>
      <c r="BWK88" s="196"/>
      <c r="BWL88" s="196"/>
      <c r="BWM88" s="196"/>
      <c r="BWN88" s="196">
        <f t="shared" si="441"/>
        <v>0</v>
      </c>
      <c r="BWO88" s="196"/>
      <c r="BWP88" s="196"/>
      <c r="BWQ88" s="196"/>
      <c r="BWR88" s="196"/>
      <c r="BWS88" s="196"/>
      <c r="BWT88" s="196">
        <f t="shared" si="442"/>
        <v>0</v>
      </c>
      <c r="BWU88" s="196"/>
      <c r="BWV88" s="196">
        <f t="shared" si="284"/>
        <v>0</v>
      </c>
      <c r="BWW88" s="196">
        <f t="shared" si="285"/>
        <v>0</v>
      </c>
      <c r="BWX88" s="196"/>
      <c r="BWY88" s="196"/>
      <c r="BWZ88" s="196"/>
      <c r="BXA88" s="196"/>
      <c r="BXB88" s="196">
        <f t="shared" si="443"/>
        <v>0</v>
      </c>
      <c r="BXC88" s="196"/>
      <c r="BXD88" s="196"/>
      <c r="BXE88" s="196"/>
      <c r="BXF88" s="196"/>
      <c r="BXG88" s="196"/>
      <c r="BXH88" s="196">
        <f t="shared" si="444"/>
        <v>0</v>
      </c>
      <c r="BXI88" s="196"/>
      <c r="BXJ88" s="196"/>
      <c r="BXK88" s="196"/>
      <c r="BXL88" s="196"/>
      <c r="BXM88" s="196"/>
      <c r="BXN88" s="196">
        <f t="shared" si="445"/>
        <v>0</v>
      </c>
      <c r="BXO88" s="196"/>
      <c r="BXP88" s="196"/>
      <c r="BXQ88" s="196"/>
      <c r="BXR88" s="196"/>
      <c r="BXS88" s="196"/>
      <c r="BXT88" s="196">
        <f t="shared" si="446"/>
        <v>0</v>
      </c>
      <c r="BXU88" s="196">
        <f t="shared" si="447"/>
        <v>0</v>
      </c>
      <c r="BXV88" s="196"/>
      <c r="BXW88" s="196"/>
      <c r="BXX88" s="196"/>
      <c r="BXY88" s="196">
        <f t="shared" si="448"/>
        <v>0</v>
      </c>
      <c r="BXZ88" s="196"/>
      <c r="BYA88" s="196"/>
      <c r="BYB88" s="196"/>
      <c r="BYC88" s="196"/>
      <c r="BYD88" s="196"/>
      <c r="BYE88" s="196">
        <f t="shared" si="449"/>
        <v>0</v>
      </c>
      <c r="BYF88" s="196"/>
      <c r="BYG88" s="196"/>
      <c r="BYH88" s="196"/>
      <c r="BYI88" s="196"/>
      <c r="BYJ88" s="196"/>
      <c r="BYK88" s="196">
        <f t="shared" si="450"/>
        <v>0</v>
      </c>
      <c r="BYL88" s="196"/>
      <c r="BYM88" s="196"/>
      <c r="BYN88" s="196"/>
      <c r="BYO88" s="196"/>
      <c r="BYP88" s="196"/>
      <c r="BYQ88" s="196">
        <f t="shared" si="451"/>
        <v>0</v>
      </c>
      <c r="BYR88" s="196"/>
      <c r="BYS88" s="196"/>
      <c r="BYT88" s="196"/>
      <c r="BYU88" s="196"/>
      <c r="BYV88" s="196">
        <f t="shared" si="452"/>
        <v>0</v>
      </c>
      <c r="BYW88" s="196">
        <f t="shared" si="453"/>
        <v>0</v>
      </c>
      <c r="BYX88" s="196"/>
      <c r="BYY88" s="196">
        <f t="shared" si="454"/>
        <v>0</v>
      </c>
      <c r="BYZ88" s="196"/>
      <c r="BZA88" s="196"/>
      <c r="BZB88" s="196"/>
      <c r="BZC88" s="196"/>
      <c r="BZD88" s="196"/>
      <c r="BZE88" s="196">
        <f t="shared" si="455"/>
        <v>0</v>
      </c>
      <c r="BZF88" s="196"/>
      <c r="BZG88" s="196"/>
      <c r="BZH88" s="196"/>
      <c r="BZI88" s="196"/>
      <c r="BZJ88" s="196">
        <f t="shared" si="456"/>
        <v>0</v>
      </c>
      <c r="BZK88" s="196"/>
      <c r="BZL88" s="196"/>
      <c r="BZM88" s="196"/>
      <c r="BZN88" s="196"/>
      <c r="BZO88" s="196"/>
      <c r="BZP88" s="196">
        <f t="shared" si="457"/>
        <v>0</v>
      </c>
      <c r="BZQ88" s="196">
        <f t="shared" si="458"/>
        <v>0</v>
      </c>
      <c r="BZR88" s="196">
        <f t="shared" si="459"/>
        <v>0</v>
      </c>
      <c r="BZS88" s="197"/>
      <c r="BZT88" s="197"/>
      <c r="BZU88" s="197"/>
      <c r="BZV88" s="197"/>
      <c r="BZW88" s="197"/>
      <c r="BZX88" s="197"/>
      <c r="BZY88" s="197"/>
      <c r="BZZ88" s="197"/>
      <c r="CAA88" s="197"/>
      <c r="CAB88" s="197"/>
      <c r="CAC88" s="197"/>
      <c r="CAD88" s="197"/>
      <c r="CAE88" s="197"/>
      <c r="CAF88" s="197"/>
      <c r="CAG88" s="197"/>
      <c r="CAH88" s="197"/>
      <c r="CAI88" s="197"/>
      <c r="CAJ88" s="197"/>
      <c r="CAK88" s="197"/>
      <c r="CAL88" s="197"/>
      <c r="CAM88" s="197"/>
      <c r="CAN88" s="197"/>
      <c r="CAO88" s="197"/>
      <c r="CAP88" s="197"/>
      <c r="CAQ88" s="197"/>
      <c r="CAR88" s="197"/>
      <c r="CAS88" s="197"/>
      <c r="CAT88" s="197"/>
      <c r="CAU88" s="197"/>
      <c r="CAV88" s="197"/>
      <c r="CAW88" s="197"/>
      <c r="CAX88" s="197"/>
      <c r="CAY88" s="197"/>
      <c r="CAZ88" s="197"/>
      <c r="CBA88" s="197"/>
      <c r="CBB88" s="197"/>
      <c r="CBC88" s="197"/>
      <c r="CBD88" s="197"/>
      <c r="CBE88" s="197"/>
      <c r="CBF88" s="197"/>
      <c r="CBG88" s="197"/>
      <c r="CBH88" s="197"/>
      <c r="CBI88" s="197"/>
      <c r="CBJ88" s="197"/>
      <c r="CBK88" s="197"/>
      <c r="CBL88" s="197"/>
      <c r="CBM88" s="197"/>
      <c r="CBN88" s="197"/>
      <c r="CBO88" s="197"/>
      <c r="CBP88" s="197"/>
      <c r="CBQ88" s="197"/>
      <c r="CBR88" s="197"/>
      <c r="CBS88" s="197"/>
      <c r="CBT88" s="197"/>
      <c r="CBU88" s="197"/>
      <c r="CBV88" s="197"/>
      <c r="CBW88" s="197"/>
      <c r="CBX88" s="197"/>
      <c r="CBY88" s="197"/>
      <c r="CBZ88" s="197"/>
      <c r="CCA88" s="197"/>
      <c r="CCB88" s="197"/>
      <c r="CCC88" s="197"/>
      <c r="CCD88" s="197"/>
      <c r="CCE88" s="197"/>
      <c r="CCF88" s="197"/>
      <c r="CCG88" s="197"/>
      <c r="CCH88" s="197"/>
      <c r="CCI88" s="197"/>
      <c r="CCJ88" s="197"/>
      <c r="CCK88" s="197"/>
      <c r="CCL88" s="197"/>
      <c r="CCM88" s="197"/>
      <c r="CCN88" s="197"/>
      <c r="CCO88" s="197"/>
      <c r="CCP88" s="197"/>
      <c r="CCQ88" s="197"/>
      <c r="CCR88" s="198"/>
      <c r="CCS88" s="198">
        <f t="shared" si="286"/>
        <v>0</v>
      </c>
      <c r="CCT88" s="199"/>
    </row>
    <row r="89" spans="1:2126" s="200" customFormat="1" outlineLevel="1" x14ac:dyDescent="0.2">
      <c r="A89" s="195" t="s">
        <v>70</v>
      </c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  <c r="DO89" s="195"/>
      <c r="DP89" s="195"/>
      <c r="DQ89" s="195"/>
      <c r="DR89" s="195"/>
      <c r="DS89" s="195"/>
      <c r="DT89" s="195"/>
      <c r="DU89" s="195"/>
      <c r="DV89" s="195"/>
      <c r="DW89" s="195"/>
      <c r="DX89" s="195"/>
      <c r="DY89" s="195"/>
      <c r="DZ89" s="195"/>
      <c r="EA89" s="195"/>
      <c r="EB89" s="195"/>
      <c r="EC89" s="195"/>
      <c r="ED89" s="195"/>
      <c r="EE89" s="195"/>
      <c r="EF89" s="195"/>
      <c r="EG89" s="195"/>
      <c r="EH89" s="195"/>
      <c r="EI89" s="195"/>
      <c r="EJ89" s="195"/>
      <c r="EK89" s="195"/>
      <c r="EL89" s="195"/>
      <c r="EM89" s="195"/>
      <c r="EN89" s="195"/>
      <c r="EO89" s="195"/>
      <c r="EP89" s="195"/>
      <c r="EQ89" s="195"/>
      <c r="ER89" s="195"/>
      <c r="ES89" s="195"/>
      <c r="ET89" s="195"/>
      <c r="EU89" s="195"/>
      <c r="EV89" s="195"/>
      <c r="EW89" s="195"/>
      <c r="EX89" s="195"/>
      <c r="EY89" s="195"/>
      <c r="EZ89" s="195"/>
      <c r="FA89" s="195"/>
      <c r="FB89" s="195"/>
      <c r="FC89" s="195"/>
      <c r="FD89" s="195"/>
      <c r="FE89" s="195"/>
      <c r="FF89" s="195"/>
      <c r="FG89" s="195"/>
      <c r="FH89" s="195"/>
      <c r="FI89" s="195"/>
      <c r="FJ89" s="195"/>
      <c r="FK89" s="195"/>
      <c r="FL89" s="195"/>
      <c r="FM89" s="195"/>
      <c r="FN89" s="195"/>
      <c r="FO89" s="195"/>
      <c r="FP89" s="195"/>
      <c r="FQ89" s="195"/>
      <c r="FR89" s="195"/>
      <c r="FS89" s="195"/>
      <c r="FT89" s="195"/>
      <c r="FU89" s="195"/>
      <c r="FV89" s="195"/>
      <c r="FW89" s="195"/>
      <c r="FX89" s="195"/>
      <c r="FY89" s="195"/>
      <c r="FZ89" s="195"/>
      <c r="GA89" s="195"/>
      <c r="GB89" s="195"/>
      <c r="GC89" s="195"/>
      <c r="GD89" s="195"/>
      <c r="GE89" s="195"/>
      <c r="GF89" s="195"/>
      <c r="GG89" s="195"/>
      <c r="GH89" s="195"/>
      <c r="GI89" s="195"/>
      <c r="GJ89" s="195"/>
      <c r="GK89" s="195"/>
      <c r="GL89" s="195"/>
      <c r="GM89" s="195"/>
      <c r="GN89" s="195"/>
      <c r="GO89" s="195"/>
      <c r="GP89" s="195"/>
      <c r="GQ89" s="195"/>
      <c r="GR89" s="195"/>
      <c r="GS89" s="195"/>
      <c r="GT89" s="195"/>
      <c r="GU89" s="195"/>
      <c r="GV89" s="195"/>
      <c r="GW89" s="195"/>
      <c r="GX89" s="195"/>
      <c r="GY89" s="195"/>
      <c r="GZ89" s="195"/>
      <c r="HA89" s="195"/>
      <c r="HB89" s="195"/>
      <c r="HC89" s="195"/>
      <c r="HD89" s="195"/>
      <c r="HE89" s="195"/>
      <c r="HF89" s="195"/>
      <c r="HG89" s="195"/>
      <c r="HH89" s="195"/>
      <c r="HI89" s="195"/>
      <c r="HJ89" s="195"/>
      <c r="HK89" s="195"/>
      <c r="HL89" s="195"/>
      <c r="HM89" s="195"/>
      <c r="HN89" s="195"/>
      <c r="HO89" s="195"/>
      <c r="HP89" s="195"/>
      <c r="HQ89" s="195"/>
      <c r="HR89" s="195"/>
      <c r="HS89" s="195"/>
      <c r="HT89" s="195"/>
      <c r="HU89" s="195"/>
      <c r="HV89" s="195"/>
      <c r="HW89" s="195"/>
      <c r="HX89" s="195"/>
      <c r="HY89" s="195"/>
      <c r="HZ89" s="195"/>
      <c r="IA89" s="195"/>
      <c r="IB89" s="195"/>
      <c r="IC89" s="195"/>
      <c r="ID89" s="195"/>
      <c r="IE89" s="195"/>
      <c r="IF89" s="195"/>
      <c r="IG89" s="195"/>
      <c r="IH89" s="195"/>
      <c r="II89" s="195"/>
      <c r="IJ89" s="195"/>
      <c r="IK89" s="195"/>
      <c r="IL89" s="195"/>
      <c r="IM89" s="195"/>
      <c r="IN89" s="195"/>
      <c r="IO89" s="195"/>
      <c r="IP89" s="195"/>
      <c r="IQ89" s="195"/>
      <c r="IR89" s="195"/>
      <c r="IS89" s="195"/>
      <c r="IT89" s="195"/>
      <c r="IU89" s="195"/>
      <c r="IV89" s="195"/>
      <c r="IW89" s="195"/>
      <c r="IX89" s="195"/>
      <c r="IY89" s="195"/>
      <c r="IZ89" s="195"/>
      <c r="JA89" s="195"/>
      <c r="JB89" s="195"/>
      <c r="JC89" s="195"/>
      <c r="JD89" s="195"/>
      <c r="JE89" s="195"/>
      <c r="JF89" s="195"/>
      <c r="JG89" s="195"/>
      <c r="JH89" s="195"/>
      <c r="JI89" s="195"/>
      <c r="JJ89" s="195"/>
      <c r="JK89" s="195"/>
      <c r="JL89" s="195"/>
      <c r="JM89" s="195"/>
      <c r="JN89" s="195"/>
      <c r="JO89" s="195"/>
      <c r="JP89" s="195"/>
      <c r="JQ89" s="195"/>
      <c r="JR89" s="195"/>
      <c r="JS89" s="195"/>
      <c r="JT89" s="195"/>
      <c r="JU89" s="195"/>
      <c r="JV89" s="195"/>
      <c r="JW89" s="195"/>
      <c r="JX89" s="195"/>
      <c r="JY89" s="195"/>
      <c r="JZ89" s="195"/>
      <c r="KA89" s="195"/>
      <c r="KB89" s="195"/>
      <c r="KC89" s="195"/>
      <c r="KD89" s="195"/>
      <c r="KE89" s="195"/>
      <c r="KF89" s="195"/>
      <c r="KG89" s="195"/>
      <c r="KH89" s="195"/>
      <c r="KI89" s="195"/>
      <c r="KJ89" s="195"/>
      <c r="KK89" s="195"/>
      <c r="KL89" s="195"/>
      <c r="KM89" s="195"/>
      <c r="KN89" s="195"/>
      <c r="KO89" s="195"/>
      <c r="KP89" s="195"/>
      <c r="KQ89" s="195"/>
      <c r="KR89" s="195"/>
      <c r="KS89" s="195"/>
      <c r="KT89" s="195"/>
      <c r="KU89" s="195"/>
      <c r="KV89" s="195"/>
      <c r="KW89" s="195"/>
      <c r="KX89" s="195"/>
      <c r="KY89" s="195"/>
      <c r="KZ89" s="195"/>
      <c r="LA89" s="195"/>
      <c r="LB89" s="195"/>
      <c r="LC89" s="195"/>
      <c r="LD89" s="195"/>
      <c r="LE89" s="195"/>
      <c r="LF89" s="195"/>
      <c r="LG89" s="195"/>
      <c r="LH89" s="195"/>
      <c r="LI89" s="195"/>
      <c r="LJ89" s="195"/>
      <c r="LK89" s="195"/>
      <c r="LL89" s="195"/>
      <c r="LM89" s="195"/>
      <c r="LN89" s="195"/>
      <c r="LO89" s="195"/>
      <c r="LP89" s="195"/>
      <c r="LQ89" s="195"/>
      <c r="LR89" s="195"/>
      <c r="LS89" s="195"/>
      <c r="LT89" s="195"/>
      <c r="LU89" s="195"/>
      <c r="LV89" s="195"/>
      <c r="LW89" s="195"/>
      <c r="LX89" s="195"/>
      <c r="LY89" s="195"/>
      <c r="LZ89" s="195"/>
      <c r="MA89" s="195"/>
      <c r="MB89" s="195"/>
      <c r="MC89" s="195"/>
      <c r="MD89" s="195"/>
      <c r="ME89" s="195"/>
      <c r="MF89" s="195"/>
      <c r="MG89" s="195"/>
      <c r="MH89" s="195"/>
      <c r="MI89" s="195"/>
      <c r="MJ89" s="195"/>
      <c r="MK89" s="195"/>
      <c r="ML89" s="195"/>
      <c r="MM89" s="195"/>
      <c r="MN89" s="195"/>
      <c r="MO89" s="195"/>
      <c r="MP89" s="195"/>
      <c r="MQ89" s="195"/>
      <c r="MR89" s="195"/>
      <c r="MS89" s="195"/>
      <c r="MT89" s="195"/>
      <c r="MU89" s="195"/>
      <c r="MV89" s="195"/>
      <c r="MW89" s="195"/>
      <c r="MX89" s="195"/>
      <c r="MY89" s="195"/>
      <c r="MZ89" s="195"/>
      <c r="NA89" s="195"/>
      <c r="NB89" s="195"/>
      <c r="NC89" s="195"/>
      <c r="ND89" s="195"/>
      <c r="NE89" s="195"/>
      <c r="NF89" s="195"/>
      <c r="NG89" s="195"/>
      <c r="NH89" s="195"/>
      <c r="NI89" s="195"/>
      <c r="NJ89" s="195"/>
      <c r="NK89" s="195"/>
      <c r="NL89" s="195"/>
      <c r="NM89" s="195"/>
      <c r="NN89" s="195"/>
      <c r="NO89" s="195"/>
      <c r="NP89" s="195"/>
      <c r="NQ89" s="195"/>
      <c r="NR89" s="195"/>
      <c r="NS89" s="195"/>
      <c r="NT89" s="195"/>
      <c r="NU89" s="195"/>
      <c r="NV89" s="195"/>
      <c r="NW89" s="195"/>
      <c r="NX89" s="195"/>
      <c r="NY89" s="195"/>
      <c r="NZ89" s="195"/>
      <c r="OA89" s="195"/>
      <c r="OB89" s="195"/>
      <c r="OC89" s="195"/>
      <c r="OD89" s="195"/>
      <c r="OE89" s="195"/>
      <c r="OF89" s="195"/>
      <c r="OG89" s="195"/>
      <c r="OH89" s="195"/>
      <c r="OI89" s="195"/>
      <c r="OJ89" s="195"/>
      <c r="OK89" s="195"/>
      <c r="OL89" s="195"/>
      <c r="OM89" s="195"/>
      <c r="ON89" s="195"/>
      <c r="OO89" s="195"/>
      <c r="OP89" s="195"/>
      <c r="OQ89" s="195"/>
      <c r="OR89" s="195"/>
      <c r="OS89" s="195"/>
      <c r="OT89" s="195"/>
      <c r="OU89" s="195"/>
      <c r="OV89" s="195"/>
      <c r="OW89" s="195"/>
      <c r="OX89" s="195"/>
      <c r="OY89" s="195"/>
      <c r="OZ89" s="195"/>
      <c r="PA89" s="195"/>
      <c r="PB89" s="195"/>
      <c r="PC89" s="195"/>
      <c r="PD89" s="195"/>
      <c r="PE89" s="195"/>
      <c r="PF89" s="195"/>
      <c r="PG89" s="195"/>
      <c r="PH89" s="195"/>
      <c r="PI89" s="195"/>
      <c r="PJ89" s="195"/>
      <c r="PK89" s="195"/>
      <c r="PL89" s="195"/>
      <c r="PM89" s="195"/>
      <c r="PN89" s="195"/>
      <c r="PO89" s="195"/>
      <c r="PP89" s="195"/>
      <c r="PQ89" s="195"/>
      <c r="PR89" s="195"/>
      <c r="PS89" s="195"/>
      <c r="PT89" s="195"/>
      <c r="PU89" s="195"/>
      <c r="PV89" s="195"/>
      <c r="PW89" s="195"/>
      <c r="PX89" s="195"/>
      <c r="PY89" s="195"/>
      <c r="PZ89" s="195"/>
      <c r="QA89" s="195"/>
      <c r="QB89" s="195"/>
      <c r="QC89" s="195"/>
      <c r="QD89" s="195"/>
      <c r="QE89" s="195"/>
      <c r="QF89" s="195"/>
      <c r="QG89" s="195"/>
      <c r="QH89" s="195"/>
      <c r="QI89" s="195"/>
      <c r="QJ89" s="195"/>
      <c r="QK89" s="195"/>
      <c r="QL89" s="195"/>
      <c r="QM89" s="195"/>
      <c r="QN89" s="195"/>
      <c r="QO89" s="195"/>
      <c r="QP89" s="195"/>
      <c r="QQ89" s="195"/>
      <c r="QR89" s="195"/>
      <c r="QS89" s="195"/>
      <c r="QT89" s="195"/>
      <c r="QU89" s="195"/>
      <c r="QV89" s="195"/>
      <c r="QW89" s="195"/>
      <c r="QX89" s="195"/>
      <c r="QY89" s="195"/>
      <c r="QZ89" s="195"/>
      <c r="RA89" s="195"/>
      <c r="RB89" s="195"/>
      <c r="RC89" s="195"/>
      <c r="RD89" s="195"/>
      <c r="RE89" s="195"/>
      <c r="RF89" s="195"/>
      <c r="RG89" s="195"/>
      <c r="RH89" s="195"/>
      <c r="RI89" s="195"/>
      <c r="RJ89" s="195"/>
      <c r="RK89" s="195"/>
      <c r="RL89" s="195"/>
      <c r="RM89" s="195"/>
      <c r="RN89" s="195"/>
      <c r="RO89" s="195"/>
      <c r="RP89" s="195"/>
      <c r="RQ89" s="195"/>
      <c r="RR89" s="195"/>
      <c r="RS89" s="195"/>
      <c r="RT89" s="195"/>
      <c r="RU89" s="195"/>
      <c r="RV89" s="195"/>
      <c r="RW89" s="195"/>
      <c r="RX89" s="195"/>
      <c r="RY89" s="195"/>
      <c r="RZ89" s="195"/>
      <c r="SA89" s="195"/>
      <c r="SB89" s="195"/>
      <c r="SC89" s="195"/>
      <c r="SD89" s="195"/>
      <c r="SE89" s="195"/>
      <c r="SF89" s="195"/>
      <c r="SG89" s="195"/>
      <c r="SH89" s="195"/>
      <c r="SI89" s="195"/>
      <c r="SJ89" s="195"/>
      <c r="SK89" s="195"/>
      <c r="SL89" s="195"/>
      <c r="SM89" s="195"/>
      <c r="SN89" s="195"/>
      <c r="SO89" s="195"/>
      <c r="SP89" s="195"/>
      <c r="SQ89" s="195"/>
      <c r="SR89" s="196"/>
      <c r="SS89" s="195"/>
      <c r="ST89" s="195"/>
      <c r="SU89" s="195"/>
      <c r="SV89" s="195"/>
      <c r="SW89" s="195"/>
      <c r="SX89" s="195"/>
      <c r="SY89" s="195"/>
      <c r="SZ89" s="195"/>
      <c r="TA89" s="195"/>
      <c r="TB89" s="195"/>
      <c r="TC89" s="195"/>
      <c r="TD89" s="195"/>
      <c r="TE89" s="195"/>
      <c r="TF89" s="195"/>
      <c r="TG89" s="195"/>
      <c r="TH89" s="195"/>
      <c r="TI89" s="195"/>
      <c r="TJ89" s="195"/>
      <c r="TK89" s="195">
        <f t="shared" si="269"/>
        <v>0</v>
      </c>
      <c r="TL89" s="195"/>
      <c r="TM89" s="195"/>
      <c r="TN89" s="195"/>
      <c r="TO89" s="195"/>
      <c r="TP89" s="195"/>
      <c r="TQ89" s="195"/>
      <c r="TR89" s="195"/>
      <c r="TS89" s="195"/>
      <c r="TT89" s="195"/>
      <c r="TU89" s="195"/>
      <c r="TV89" s="195"/>
      <c r="TW89" s="195"/>
      <c r="TX89" s="195"/>
      <c r="TY89" s="195"/>
      <c r="TZ89" s="195"/>
      <c r="UA89" s="195"/>
      <c r="UB89" s="195"/>
      <c r="UC89" s="195"/>
      <c r="UD89" s="195"/>
      <c r="UE89" s="195"/>
      <c r="UF89" s="195"/>
      <c r="UG89" s="195"/>
      <c r="UH89" s="195"/>
      <c r="UI89" s="195"/>
      <c r="UJ89" s="195"/>
      <c r="UK89" s="195"/>
      <c r="UL89" s="195"/>
      <c r="UM89" s="195"/>
      <c r="UN89" s="195"/>
      <c r="UO89" s="195"/>
      <c r="UP89" s="195"/>
      <c r="UQ89" s="195"/>
      <c r="UR89" s="195"/>
      <c r="US89" s="195"/>
      <c r="UT89" s="195"/>
      <c r="UU89" s="195"/>
      <c r="UV89" s="195"/>
      <c r="UW89" s="195">
        <f t="shared" si="287"/>
        <v>0</v>
      </c>
      <c r="UX89" s="195"/>
      <c r="UY89" s="195"/>
      <c r="UZ89" s="195"/>
      <c r="VA89" s="195"/>
      <c r="VB89" s="195"/>
      <c r="VC89" s="195"/>
      <c r="VD89" s="195"/>
      <c r="VE89" s="195"/>
      <c r="VF89" s="195"/>
      <c r="VG89" s="195"/>
      <c r="VH89" s="195"/>
      <c r="VI89" s="195"/>
      <c r="VJ89" s="195"/>
      <c r="VK89" s="195"/>
      <c r="VL89" s="195"/>
      <c r="VM89" s="195"/>
      <c r="VN89" s="195"/>
      <c r="VO89" s="195"/>
      <c r="VP89" s="195"/>
      <c r="VQ89" s="195"/>
      <c r="VR89" s="195"/>
      <c r="VS89" s="195"/>
      <c r="VT89" s="195"/>
      <c r="VU89" s="195"/>
      <c r="VV89" s="195"/>
      <c r="VW89" s="195"/>
      <c r="VX89" s="195"/>
      <c r="VY89" s="195"/>
      <c r="VZ89" s="195"/>
      <c r="WA89" s="195"/>
      <c r="WB89" s="195"/>
      <c r="WC89" s="195"/>
      <c r="WD89" s="195"/>
      <c r="WE89" s="195"/>
      <c r="WF89" s="195"/>
      <c r="WG89" s="195"/>
      <c r="WH89" s="195"/>
      <c r="WI89" s="195"/>
      <c r="WJ89" s="195"/>
      <c r="WK89" s="195"/>
      <c r="WL89" s="195"/>
      <c r="WM89" s="195"/>
      <c r="WN89" s="195"/>
      <c r="WO89" s="195"/>
      <c r="WP89" s="195"/>
      <c r="WQ89" s="195"/>
      <c r="WR89" s="195"/>
      <c r="WS89" s="195"/>
      <c r="WT89" s="195"/>
      <c r="WU89" s="195"/>
      <c r="WV89" s="195"/>
      <c r="WW89" s="195"/>
      <c r="WX89" s="195"/>
      <c r="WY89" s="195"/>
      <c r="WZ89" s="195"/>
      <c r="XA89" s="195"/>
      <c r="XB89" s="195"/>
      <c r="XC89" s="195"/>
      <c r="XD89" s="195"/>
      <c r="XE89" s="195"/>
      <c r="XF89" s="195"/>
      <c r="XG89" s="195"/>
      <c r="XH89" s="195"/>
      <c r="XI89" s="195"/>
      <c r="XJ89" s="195"/>
      <c r="XK89" s="195"/>
      <c r="XL89" s="195"/>
      <c r="XM89" s="195"/>
      <c r="XN89" s="195"/>
      <c r="XO89" s="195"/>
      <c r="XP89" s="195"/>
      <c r="XQ89" s="195"/>
      <c r="XR89" s="195"/>
      <c r="XS89" s="195"/>
      <c r="XT89" s="195"/>
      <c r="XU89" s="195"/>
      <c r="XV89" s="195"/>
      <c r="XW89" s="195"/>
      <c r="XX89" s="195"/>
      <c r="XY89" s="195"/>
      <c r="XZ89" s="195"/>
      <c r="YA89" s="195">
        <f t="shared" si="288"/>
        <v>0</v>
      </c>
      <c r="YB89" s="195"/>
      <c r="YC89" s="195"/>
      <c r="YD89" s="195"/>
      <c r="YE89" s="195"/>
      <c r="YF89" s="195">
        <f t="shared" si="289"/>
        <v>0</v>
      </c>
      <c r="YG89" s="195">
        <f t="shared" si="290"/>
        <v>0</v>
      </c>
      <c r="YH89" s="195">
        <f t="shared" si="291"/>
        <v>0</v>
      </c>
      <c r="YI89" s="195"/>
      <c r="YJ89" s="195"/>
      <c r="YK89" s="195"/>
      <c r="YL89" s="195"/>
      <c r="YM89" s="195">
        <f t="shared" si="292"/>
        <v>0</v>
      </c>
      <c r="YN89" s="195"/>
      <c r="YO89" s="195"/>
      <c r="YP89" s="195"/>
      <c r="YQ89" s="195"/>
      <c r="YR89" s="195"/>
      <c r="YS89" s="195"/>
      <c r="YT89" s="195"/>
      <c r="YU89" s="195"/>
      <c r="YV89" s="195"/>
      <c r="YW89" s="195"/>
      <c r="YX89" s="195"/>
      <c r="YY89" s="195"/>
      <c r="YZ89" s="195"/>
      <c r="ZA89" s="195"/>
      <c r="ZB89" s="195"/>
      <c r="ZC89" s="195"/>
      <c r="ZD89" s="195"/>
      <c r="ZE89" s="195"/>
      <c r="ZF89" s="195"/>
      <c r="ZG89" s="195"/>
      <c r="ZH89" s="195"/>
      <c r="ZI89" s="195"/>
      <c r="ZJ89" s="195"/>
      <c r="ZK89" s="195"/>
      <c r="ZL89" s="195"/>
      <c r="ZM89" s="195"/>
      <c r="ZN89" s="195"/>
      <c r="ZO89" s="195"/>
      <c r="ZP89" s="195"/>
      <c r="ZQ89" s="195"/>
      <c r="ZR89" s="195"/>
      <c r="ZS89" s="195"/>
      <c r="ZT89" s="195"/>
      <c r="ZU89" s="195"/>
      <c r="ZV89" s="195"/>
      <c r="ZW89" s="195"/>
      <c r="ZX89" s="195"/>
      <c r="ZY89" s="195"/>
      <c r="ZZ89" s="195"/>
      <c r="AAA89" s="195"/>
      <c r="AAB89" s="195"/>
      <c r="AAC89" s="195"/>
      <c r="AAD89" s="195"/>
      <c r="AAE89" s="195"/>
      <c r="AAF89" s="195"/>
      <c r="AAG89" s="195"/>
      <c r="AAH89" s="195"/>
      <c r="AAI89" s="195"/>
      <c r="AAJ89" s="195"/>
      <c r="AAK89" s="195"/>
      <c r="AAL89" s="195"/>
      <c r="AAM89" s="195"/>
      <c r="AAN89" s="195"/>
      <c r="AAO89" s="195"/>
      <c r="AAP89" s="195"/>
      <c r="AAQ89" s="195"/>
      <c r="AAR89" s="195"/>
      <c r="AAS89" s="195"/>
      <c r="AAT89" s="195"/>
      <c r="AAU89" s="195"/>
      <c r="AAV89" s="195"/>
      <c r="AAW89" s="195"/>
      <c r="AAX89" s="195"/>
      <c r="AAY89" s="195"/>
      <c r="AAZ89" s="195"/>
      <c r="ABA89" s="195"/>
      <c r="ABB89" s="195"/>
      <c r="ABC89" s="195"/>
      <c r="ABD89" s="195"/>
      <c r="ABE89" s="195"/>
      <c r="ABF89" s="195"/>
      <c r="ABG89" s="195"/>
      <c r="ABH89" s="195">
        <f t="shared" si="293"/>
        <v>0</v>
      </c>
      <c r="ABI89" s="195"/>
      <c r="ABJ89" s="195"/>
      <c r="ABK89" s="195"/>
      <c r="ABL89" s="195"/>
      <c r="ABM89" s="195"/>
      <c r="ABN89" s="195"/>
      <c r="ABO89" s="195"/>
      <c r="ABP89" s="195"/>
      <c r="ABQ89" s="195"/>
      <c r="ABR89" s="195"/>
      <c r="ABS89" s="195"/>
      <c r="ABT89" s="195"/>
      <c r="ABU89" s="195"/>
      <c r="ABV89" s="195"/>
      <c r="ABW89" s="195"/>
      <c r="ABX89" s="195"/>
      <c r="ABY89" s="195"/>
      <c r="ABZ89" s="195"/>
      <c r="ACA89" s="195"/>
      <c r="ACB89" s="195"/>
      <c r="ACC89" s="195"/>
      <c r="ACD89" s="195"/>
      <c r="ACE89" s="195"/>
      <c r="ACF89" s="195"/>
      <c r="ACG89" s="195"/>
      <c r="ACH89" s="195"/>
      <c r="ACI89" s="195"/>
      <c r="ACJ89" s="195"/>
      <c r="ACK89" s="195"/>
      <c r="ACL89" s="195"/>
      <c r="ACM89" s="195"/>
      <c r="ACN89" s="195"/>
      <c r="ACO89" s="195"/>
      <c r="ACP89" s="195"/>
      <c r="ACQ89" s="195"/>
      <c r="ACR89" s="195"/>
      <c r="ACS89" s="195"/>
      <c r="ACT89" s="195"/>
      <c r="ACU89" s="195"/>
      <c r="ACV89" s="195"/>
      <c r="ACW89" s="195"/>
      <c r="ACX89" s="195"/>
      <c r="ACY89" s="195"/>
      <c r="ACZ89" s="195"/>
      <c r="ADA89" s="195"/>
      <c r="ADB89" s="195"/>
      <c r="ADC89" s="195"/>
      <c r="ADD89" s="195"/>
      <c r="ADE89" s="195"/>
      <c r="ADF89" s="195"/>
      <c r="ADG89" s="195"/>
      <c r="ADH89" s="195"/>
      <c r="ADI89" s="195"/>
      <c r="ADJ89" s="195"/>
      <c r="ADK89" s="195"/>
      <c r="ADL89" s="195"/>
      <c r="ADM89" s="195"/>
      <c r="ADN89" s="195"/>
      <c r="ADO89" s="195"/>
      <c r="ADP89" s="195"/>
      <c r="ADQ89" s="195"/>
      <c r="ADR89" s="195"/>
      <c r="ADS89" s="195"/>
      <c r="ADT89" s="195"/>
      <c r="ADU89" s="195"/>
      <c r="ADV89" s="195"/>
      <c r="ADW89" s="195"/>
      <c r="ADX89" s="195"/>
      <c r="ADY89" s="195"/>
      <c r="ADZ89" s="195"/>
      <c r="AEA89" s="195"/>
      <c r="AEB89" s="195"/>
      <c r="AEC89" s="195"/>
      <c r="AED89" s="195"/>
      <c r="AEE89" s="195"/>
      <c r="AEF89" s="195"/>
      <c r="AEG89" s="195"/>
      <c r="AEH89" s="195"/>
      <c r="AEI89" s="195"/>
      <c r="AEJ89" s="195"/>
      <c r="AEK89" s="195"/>
      <c r="AEL89" s="195"/>
      <c r="AEM89" s="195"/>
      <c r="AEN89" s="195"/>
      <c r="AEO89" s="195"/>
      <c r="AEP89" s="195"/>
      <c r="AEQ89" s="195"/>
      <c r="AER89" s="195"/>
      <c r="AES89" s="195"/>
      <c r="AET89" s="195"/>
      <c r="AEU89" s="195"/>
      <c r="AEV89" s="195"/>
      <c r="AEW89" s="195"/>
      <c r="AEX89" s="195"/>
      <c r="AEY89" s="195"/>
      <c r="AEZ89" s="195"/>
      <c r="AFA89" s="195"/>
      <c r="AFB89" s="195"/>
      <c r="AFC89" s="195"/>
      <c r="AFD89" s="195"/>
      <c r="AFE89" s="195"/>
      <c r="AFF89" s="195"/>
      <c r="AFG89" s="195"/>
      <c r="AFH89" s="195"/>
      <c r="AFI89" s="195"/>
      <c r="AFJ89" s="195"/>
      <c r="AFK89" s="195"/>
      <c r="AFL89" s="195"/>
      <c r="AFM89" s="195"/>
      <c r="AFN89" s="195"/>
      <c r="AFO89" s="195"/>
      <c r="AFP89" s="195"/>
      <c r="AFQ89" s="195"/>
      <c r="AFR89" s="195"/>
      <c r="AFS89" s="195"/>
      <c r="AFT89" s="195"/>
      <c r="AFU89" s="195"/>
      <c r="AFV89" s="195"/>
      <c r="AFW89" s="195"/>
      <c r="AFX89" s="195"/>
      <c r="AFY89" s="195"/>
      <c r="AFZ89" s="195"/>
      <c r="AGA89" s="195"/>
      <c r="AGB89" s="195"/>
      <c r="AGC89" s="195"/>
      <c r="AGD89" s="195"/>
      <c r="AGE89" s="195"/>
      <c r="AGF89" s="195"/>
      <c r="AGG89" s="195"/>
      <c r="AGH89" s="195"/>
      <c r="AGI89" s="195"/>
      <c r="AGJ89" s="195"/>
      <c r="AGK89" s="195"/>
      <c r="AGL89" s="195"/>
      <c r="AGM89" s="195"/>
      <c r="AGN89" s="195"/>
      <c r="AGO89" s="195"/>
      <c r="AGP89" s="195"/>
      <c r="AGQ89" s="195"/>
      <c r="AGR89" s="195"/>
      <c r="AGS89" s="195"/>
      <c r="AGT89" s="195"/>
      <c r="AGU89" s="195"/>
      <c r="AGV89" s="195"/>
      <c r="AGW89" s="195"/>
      <c r="AGX89" s="195"/>
      <c r="AGY89" s="195"/>
      <c r="AGZ89" s="195"/>
      <c r="AHA89" s="195"/>
      <c r="AHB89" s="195"/>
      <c r="AHC89" s="195"/>
      <c r="AHD89" s="195"/>
      <c r="AHE89" s="195"/>
      <c r="AHF89" s="195"/>
      <c r="AHG89" s="195"/>
      <c r="AHH89" s="195"/>
      <c r="AHI89" s="195"/>
      <c r="AHJ89" s="195"/>
      <c r="AHK89" s="195"/>
      <c r="AHL89" s="195"/>
      <c r="AHM89" s="195"/>
      <c r="AHN89" s="195"/>
      <c r="AHO89" s="195"/>
      <c r="AHP89" s="195"/>
      <c r="AHQ89" s="195"/>
      <c r="AHR89" s="195"/>
      <c r="AHS89" s="195"/>
      <c r="AHT89" s="195"/>
      <c r="AHU89" s="195"/>
      <c r="AHV89" s="195"/>
      <c r="AHW89" s="195"/>
      <c r="AHX89" s="195"/>
      <c r="AHY89" s="195"/>
      <c r="AHZ89" s="195"/>
      <c r="AIA89" s="195"/>
      <c r="AIB89" s="195"/>
      <c r="AIC89" s="195"/>
      <c r="AID89" s="195"/>
      <c r="AIE89" s="195"/>
      <c r="AIF89" s="195"/>
      <c r="AIG89" s="195"/>
      <c r="AIH89" s="195"/>
      <c r="AII89" s="195"/>
      <c r="AIJ89" s="195"/>
      <c r="AIK89" s="195"/>
      <c r="AIL89" s="195"/>
      <c r="AIM89" s="195"/>
      <c r="AIN89" s="195"/>
      <c r="AIO89" s="195"/>
      <c r="AIP89" s="195"/>
      <c r="AIQ89" s="195"/>
      <c r="AIR89" s="195"/>
      <c r="AIS89" s="195"/>
      <c r="AIT89" s="195"/>
      <c r="AIU89" s="195"/>
      <c r="AIV89" s="195"/>
      <c r="AIW89" s="195"/>
      <c r="AIX89" s="195"/>
      <c r="AIY89" s="195"/>
      <c r="AIZ89" s="195"/>
      <c r="AJA89" s="195"/>
      <c r="AJB89" s="195"/>
      <c r="AJC89" s="195"/>
      <c r="AJD89" s="195"/>
      <c r="AJE89" s="195"/>
      <c r="AJF89" s="195"/>
      <c r="AJG89" s="195"/>
      <c r="AJH89" s="195"/>
      <c r="AJI89" s="195"/>
      <c r="AJJ89" s="195"/>
      <c r="AJK89" s="195"/>
      <c r="AJL89" s="195"/>
      <c r="AJM89" s="195"/>
      <c r="AJN89" s="195"/>
      <c r="AJO89" s="195"/>
      <c r="AJP89" s="195"/>
      <c r="AJQ89" s="195"/>
      <c r="AJR89" s="195"/>
      <c r="AJS89" s="195"/>
      <c r="AJT89" s="195"/>
      <c r="AJU89" s="195"/>
      <c r="AJV89" s="195"/>
      <c r="AJW89" s="195"/>
      <c r="AJX89" s="195"/>
      <c r="AJY89" s="195"/>
      <c r="AJZ89" s="195"/>
      <c r="AKA89" s="195"/>
      <c r="AKB89" s="195"/>
      <c r="AKC89" s="195"/>
      <c r="AKD89" s="195"/>
      <c r="AKE89" s="195"/>
      <c r="AKF89" s="195"/>
      <c r="AKG89" s="195"/>
      <c r="AKH89" s="195"/>
      <c r="AKI89" s="195"/>
      <c r="AKJ89" s="195"/>
      <c r="AKK89" s="195"/>
      <c r="AKL89" s="195"/>
      <c r="AKM89" s="195"/>
      <c r="AKN89" s="195"/>
      <c r="AKO89" s="195"/>
      <c r="AKP89" s="195"/>
      <c r="AKQ89" s="195"/>
      <c r="AKR89" s="195"/>
      <c r="AKS89" s="195"/>
      <c r="AKT89" s="195"/>
      <c r="AKU89" s="195"/>
      <c r="AKV89" s="195"/>
      <c r="AKW89" s="195"/>
      <c r="AKX89" s="195"/>
      <c r="AKY89" s="195"/>
      <c r="AKZ89" s="195"/>
      <c r="ALA89" s="195"/>
      <c r="ALB89" s="195"/>
      <c r="ALC89" s="195"/>
      <c r="ALD89" s="195"/>
      <c r="ALE89" s="195"/>
      <c r="ALF89" s="195"/>
      <c r="ALG89" s="195"/>
      <c r="ALH89" s="195"/>
      <c r="ALI89" s="195"/>
      <c r="ALJ89" s="195"/>
      <c r="ALK89" s="195"/>
      <c r="ALL89" s="195"/>
      <c r="ALM89" s="195"/>
      <c r="ALN89" s="195"/>
      <c r="ALO89" s="195"/>
      <c r="ALP89" s="195"/>
      <c r="ALQ89" s="195"/>
      <c r="ALR89" s="195"/>
      <c r="ALS89" s="195"/>
      <c r="ALT89" s="195"/>
      <c r="ALU89" s="195"/>
      <c r="ALV89" s="195"/>
      <c r="ALW89" s="195"/>
      <c r="ALX89" s="195"/>
      <c r="ALY89" s="195"/>
      <c r="ALZ89" s="195"/>
      <c r="AMA89" s="195"/>
      <c r="AMB89" s="195"/>
      <c r="AMC89" s="195"/>
      <c r="AMD89" s="195"/>
      <c r="AME89" s="195"/>
      <c r="AMF89" s="195"/>
      <c r="AMG89" s="195"/>
      <c r="AMH89" s="195"/>
      <c r="AMI89" s="195"/>
      <c r="AMJ89" s="195"/>
      <c r="AMK89" s="195"/>
      <c r="AML89" s="195"/>
      <c r="AMM89" s="195"/>
      <c r="AMN89" s="195"/>
      <c r="AMO89" s="195"/>
      <c r="AMP89" s="195"/>
      <c r="AMQ89" s="195"/>
      <c r="AMR89" s="195">
        <f t="shared" si="294"/>
        <v>0</v>
      </c>
      <c r="AMS89" s="195">
        <f t="shared" si="295"/>
        <v>0</v>
      </c>
      <c r="AMT89" s="195"/>
      <c r="AMU89" s="195"/>
      <c r="AMV89" s="195"/>
      <c r="AMW89" s="195"/>
      <c r="AMX89" s="195"/>
      <c r="AMY89" s="195"/>
      <c r="AMZ89" s="195"/>
      <c r="ANA89" s="195"/>
      <c r="ANB89" s="195"/>
      <c r="ANC89" s="195"/>
      <c r="AND89" s="195"/>
      <c r="ANE89" s="195">
        <f t="shared" si="296"/>
        <v>0</v>
      </c>
      <c r="ANF89" s="195"/>
      <c r="ANG89" s="195"/>
      <c r="ANH89" s="195"/>
      <c r="ANI89" s="195"/>
      <c r="ANJ89" s="195"/>
      <c r="ANK89" s="195"/>
      <c r="ANL89" s="195"/>
      <c r="ANM89" s="195"/>
      <c r="ANN89" s="195"/>
      <c r="ANO89" s="195"/>
      <c r="ANP89" s="195"/>
      <c r="ANQ89" s="195"/>
      <c r="ANR89" s="195">
        <f t="shared" si="297"/>
        <v>0</v>
      </c>
      <c r="ANS89" s="195"/>
      <c r="ANT89" s="195"/>
      <c r="ANU89" s="195"/>
      <c r="ANV89" s="195"/>
      <c r="ANW89" s="195"/>
      <c r="ANX89" s="195"/>
      <c r="ANY89" s="195"/>
      <c r="ANZ89" s="195"/>
      <c r="AOA89" s="195"/>
      <c r="AOB89" s="195"/>
      <c r="AOC89" s="195"/>
      <c r="AOD89" s="195"/>
      <c r="AOE89" s="195"/>
      <c r="AOF89" s="195"/>
      <c r="AOG89" s="195"/>
      <c r="AOH89" s="195"/>
      <c r="AOI89" s="195"/>
      <c r="AOJ89" s="195"/>
      <c r="AOK89" s="195"/>
      <c r="AOL89" s="195"/>
      <c r="AOM89" s="195"/>
      <c r="AON89" s="195"/>
      <c r="AOO89" s="195"/>
      <c r="AOP89" s="195"/>
      <c r="AOQ89" s="195"/>
      <c r="AOR89" s="195"/>
      <c r="AOS89" s="195"/>
      <c r="AOT89" s="195"/>
      <c r="AOU89" s="195"/>
      <c r="AOV89" s="195"/>
      <c r="AOW89" s="195"/>
      <c r="AOX89" s="195"/>
      <c r="AOY89" s="195"/>
      <c r="AOZ89" s="195"/>
      <c r="APA89" s="195"/>
      <c r="APB89" s="195">
        <f t="shared" si="298"/>
        <v>0</v>
      </c>
      <c r="APC89" s="195"/>
      <c r="APD89" s="195"/>
      <c r="APE89" s="195"/>
      <c r="APF89" s="195"/>
      <c r="APG89" s="195"/>
      <c r="APH89" s="195"/>
      <c r="API89" s="195"/>
      <c r="APJ89" s="195"/>
      <c r="APK89" s="195"/>
      <c r="APL89" s="195"/>
      <c r="APM89" s="195"/>
      <c r="APN89" s="195"/>
      <c r="APO89" s="195"/>
      <c r="APP89" s="195"/>
      <c r="APQ89" s="195"/>
      <c r="APR89" s="195"/>
      <c r="APS89" s="195"/>
      <c r="APT89" s="195"/>
      <c r="APU89" s="195">
        <f t="shared" si="299"/>
        <v>0</v>
      </c>
      <c r="APV89" s="195"/>
      <c r="APW89" s="195"/>
      <c r="APX89" s="195"/>
      <c r="APY89" s="195"/>
      <c r="APZ89" s="195"/>
      <c r="AQA89" s="195"/>
      <c r="AQB89" s="195"/>
      <c r="AQC89" s="195"/>
      <c r="AQD89" s="195"/>
      <c r="AQE89" s="195"/>
      <c r="AQF89" s="195"/>
      <c r="AQG89" s="195"/>
      <c r="AQH89" s="195"/>
      <c r="AQI89" s="195"/>
      <c r="AQJ89" s="195"/>
      <c r="AQK89" s="195"/>
      <c r="AQL89" s="195"/>
      <c r="AQM89" s="195"/>
      <c r="AQN89" s="195"/>
      <c r="AQO89" s="195"/>
      <c r="AQP89" s="195"/>
      <c r="AQQ89" s="195"/>
      <c r="AQR89" s="195">
        <f t="shared" si="300"/>
        <v>0</v>
      </c>
      <c r="AQS89" s="195"/>
      <c r="AQT89" s="195"/>
      <c r="AQU89" s="195"/>
      <c r="AQV89" s="195"/>
      <c r="AQW89" s="195"/>
      <c r="AQX89" s="195"/>
      <c r="AQY89" s="195"/>
      <c r="AQZ89" s="195"/>
      <c r="ARA89" s="195"/>
      <c r="ARB89" s="195"/>
      <c r="ARC89" s="195"/>
      <c r="ARD89" s="195"/>
      <c r="ARE89" s="195"/>
      <c r="ARF89" s="195"/>
      <c r="ARG89" s="195"/>
      <c r="ARH89" s="195"/>
      <c r="ARI89" s="195"/>
      <c r="ARJ89" s="195"/>
      <c r="ARK89" s="195"/>
      <c r="ARL89" s="195"/>
      <c r="ARM89" s="195"/>
      <c r="ARN89" s="195"/>
      <c r="ARO89" s="195"/>
      <c r="ARP89" s="195"/>
      <c r="ARQ89" s="195"/>
      <c r="ARR89" s="195"/>
      <c r="ARS89" s="195"/>
      <c r="ART89" s="195"/>
      <c r="ARU89" s="195"/>
      <c r="ARV89" s="195"/>
      <c r="ARW89" s="195"/>
      <c r="ARX89" s="195"/>
      <c r="ARY89" s="195"/>
      <c r="ARZ89" s="195"/>
      <c r="ASA89" s="195"/>
      <c r="ASB89" s="195"/>
      <c r="ASC89" s="195"/>
      <c r="ASD89" s="195"/>
      <c r="ASE89" s="195"/>
      <c r="ASF89" s="195"/>
      <c r="ASG89" s="195"/>
      <c r="ASH89" s="195"/>
      <c r="ASI89" s="195"/>
      <c r="ASJ89" s="195"/>
      <c r="ASK89" s="195"/>
      <c r="ASL89" s="195"/>
      <c r="ASM89" s="195"/>
      <c r="ASN89" s="195"/>
      <c r="ASO89" s="195"/>
      <c r="ASP89" s="195"/>
      <c r="ASQ89" s="195"/>
      <c r="ASR89" s="195"/>
      <c r="ASS89" s="195"/>
      <c r="AST89" s="195"/>
      <c r="ASU89" s="195"/>
      <c r="ASV89" s="195"/>
      <c r="ASW89" s="195"/>
      <c r="ASX89" s="195"/>
      <c r="ASY89" s="195"/>
      <c r="ASZ89" s="195"/>
      <c r="ATA89" s="195"/>
      <c r="ATB89" s="195"/>
      <c r="ATC89" s="195"/>
      <c r="ATD89" s="195"/>
      <c r="ATE89" s="195"/>
      <c r="ATF89" s="195"/>
      <c r="ATG89" s="195"/>
      <c r="ATH89" s="195"/>
      <c r="ATI89" s="195"/>
      <c r="ATJ89" s="195"/>
      <c r="ATK89" s="195"/>
      <c r="ATL89" s="195"/>
      <c r="ATM89" s="195"/>
      <c r="ATN89" s="195"/>
      <c r="ATO89" s="195"/>
      <c r="ATP89" s="195"/>
      <c r="ATQ89" s="195"/>
      <c r="ATR89" s="195"/>
      <c r="ATS89" s="195"/>
      <c r="ATT89" s="195"/>
      <c r="ATU89" s="195"/>
      <c r="ATV89" s="195"/>
      <c r="ATW89" s="195"/>
      <c r="ATX89" s="195"/>
      <c r="ATY89" s="195"/>
      <c r="ATZ89" s="195"/>
      <c r="AUA89" s="195"/>
      <c r="AUB89" s="195"/>
      <c r="AUC89" s="195"/>
      <c r="AUD89" s="195"/>
      <c r="AUE89" s="195"/>
      <c r="AUF89" s="195"/>
      <c r="AUG89" s="195"/>
      <c r="AUH89" s="195"/>
      <c r="AUI89" s="195"/>
      <c r="AUJ89" s="195"/>
      <c r="AUK89" s="195"/>
      <c r="AUL89" s="195"/>
      <c r="AUM89" s="195"/>
      <c r="AUN89" s="195"/>
      <c r="AUO89" s="195"/>
      <c r="AUP89" s="195"/>
      <c r="AUQ89" s="195"/>
      <c r="AUR89" s="195"/>
      <c r="AUS89" s="195"/>
      <c r="AUT89" s="195"/>
      <c r="AUU89" s="195"/>
      <c r="AUV89" s="195"/>
      <c r="AUW89" s="195"/>
      <c r="AUX89" s="195"/>
      <c r="AUY89" s="195"/>
      <c r="AUZ89" s="195"/>
      <c r="AVA89" s="195"/>
      <c r="AVB89" s="195"/>
      <c r="AVC89" s="195"/>
      <c r="AVD89" s="195"/>
      <c r="AVE89" s="195"/>
      <c r="AVF89" s="195"/>
      <c r="AVG89" s="195"/>
      <c r="AVH89" s="195"/>
      <c r="AVI89" s="195"/>
      <c r="AVJ89" s="195"/>
      <c r="AVK89" s="195"/>
      <c r="AVL89" s="195"/>
      <c r="AVM89" s="195"/>
      <c r="AVN89" s="195"/>
      <c r="AVO89" s="195"/>
      <c r="AVP89" s="195"/>
      <c r="AVQ89" s="195"/>
      <c r="AVR89" s="195"/>
      <c r="AVS89" s="195"/>
      <c r="AVT89" s="195"/>
      <c r="AVU89" s="195"/>
      <c r="AVV89" s="195"/>
      <c r="AVW89" s="195"/>
      <c r="AVX89" s="195"/>
      <c r="AVY89" s="195"/>
      <c r="AVZ89" s="195"/>
      <c r="AWA89" s="195"/>
      <c r="AWB89" s="195"/>
      <c r="AWC89" s="195"/>
      <c r="AWD89" s="195"/>
      <c r="AWE89" s="195"/>
      <c r="AWF89" s="195"/>
      <c r="AWG89" s="195"/>
      <c r="AWH89" s="195"/>
      <c r="AWI89" s="195"/>
      <c r="AWJ89" s="195"/>
      <c r="AWK89" s="195"/>
      <c r="AWL89" s="195"/>
      <c r="AWM89" s="195"/>
      <c r="AWN89" s="195"/>
      <c r="AWO89" s="195"/>
      <c r="AWP89" s="195"/>
      <c r="AWQ89" s="195"/>
      <c r="AWR89" s="195">
        <f t="shared" si="301"/>
        <v>0</v>
      </c>
      <c r="AWS89" s="253"/>
      <c r="AWT89" s="253"/>
      <c r="AWU89" s="253"/>
      <c r="AWV89" s="253"/>
      <c r="AWW89" s="253">
        <f t="shared" si="302"/>
        <v>0</v>
      </c>
      <c r="AWX89" s="253"/>
      <c r="AWY89" s="253"/>
      <c r="AWZ89" s="253">
        <f t="shared" si="303"/>
        <v>0</v>
      </c>
      <c r="AXA89" s="253">
        <f t="shared" si="304"/>
        <v>0</v>
      </c>
      <c r="AXB89" s="195">
        <f t="shared" si="305"/>
        <v>0</v>
      </c>
      <c r="AXC89" s="253"/>
      <c r="AXD89" s="253"/>
      <c r="AXE89" s="253">
        <f t="shared" si="306"/>
        <v>0</v>
      </c>
      <c r="AXF89" s="253"/>
      <c r="AXG89" s="253"/>
      <c r="AXH89" s="253"/>
      <c r="AXI89" s="253"/>
      <c r="AXJ89" s="253"/>
      <c r="AXK89" s="253">
        <f t="shared" si="307"/>
        <v>0</v>
      </c>
      <c r="AXL89" s="253"/>
      <c r="AXM89" s="253"/>
      <c r="AXN89" s="253"/>
      <c r="AXO89" s="253"/>
      <c r="AXP89" s="253"/>
      <c r="AXQ89" s="253">
        <f t="shared" si="308"/>
        <v>0</v>
      </c>
      <c r="AXR89" s="253"/>
      <c r="AXS89" s="253"/>
      <c r="AXT89" s="253"/>
      <c r="AXU89" s="253"/>
      <c r="AXV89" s="253">
        <f t="shared" si="310"/>
        <v>0</v>
      </c>
      <c r="AXW89" s="253"/>
      <c r="AXX89" s="253"/>
      <c r="AXY89" s="253"/>
      <c r="AXZ89" s="253"/>
      <c r="AYA89" s="253"/>
      <c r="AYB89" s="253">
        <f t="shared" si="311"/>
        <v>0</v>
      </c>
      <c r="AYC89" s="253">
        <f t="shared" si="270"/>
        <v>0</v>
      </c>
      <c r="AYD89" s="253"/>
      <c r="AYE89" s="253"/>
      <c r="AYF89" s="253"/>
      <c r="AYG89" s="253"/>
      <c r="AYH89" s="253"/>
      <c r="AYI89" s="253">
        <f t="shared" si="313"/>
        <v>0</v>
      </c>
      <c r="AYJ89" s="253"/>
      <c r="AYK89" s="253"/>
      <c r="AYL89" s="253"/>
      <c r="AYM89" s="253"/>
      <c r="AYN89" s="253"/>
      <c r="AYO89" s="253">
        <f t="shared" si="314"/>
        <v>0</v>
      </c>
      <c r="AYP89" s="253"/>
      <c r="AYQ89" s="253"/>
      <c r="AYR89" s="253"/>
      <c r="AYS89" s="253"/>
      <c r="AYT89" s="253"/>
      <c r="AYU89" s="253">
        <f t="shared" si="315"/>
        <v>0</v>
      </c>
      <c r="AYV89" s="253"/>
      <c r="AYW89" s="253"/>
      <c r="AYX89" s="253"/>
      <c r="AYY89" s="253">
        <f t="shared" si="316"/>
        <v>0</v>
      </c>
      <c r="AYZ89" s="253">
        <f t="shared" si="317"/>
        <v>0</v>
      </c>
      <c r="AZA89" s="253"/>
      <c r="AZB89" s="253"/>
      <c r="AZC89" s="253"/>
      <c r="AZD89" s="253"/>
      <c r="AZE89" s="253"/>
      <c r="AZF89" s="253">
        <f t="shared" si="319"/>
        <v>0</v>
      </c>
      <c r="AZG89" s="253"/>
      <c r="AZH89" s="253"/>
      <c r="AZI89" s="253"/>
      <c r="AZJ89" s="253"/>
      <c r="AZK89" s="253"/>
      <c r="AZL89" s="253">
        <f t="shared" si="320"/>
        <v>0</v>
      </c>
      <c r="AZM89" s="253"/>
      <c r="AZN89" s="253"/>
      <c r="AZO89" s="253"/>
      <c r="AZP89" s="253"/>
      <c r="AZQ89" s="253"/>
      <c r="AZR89" s="253">
        <f t="shared" si="321"/>
        <v>0</v>
      </c>
      <c r="AZS89" s="253"/>
      <c r="AZT89" s="253"/>
      <c r="AZU89" s="253"/>
      <c r="AZV89" s="253"/>
      <c r="AZW89" s="253"/>
      <c r="AZX89" s="253">
        <f t="shared" si="322"/>
        <v>0</v>
      </c>
      <c r="AZY89" s="253"/>
      <c r="AZZ89" s="253"/>
      <c r="BAA89" s="253">
        <f t="shared" si="323"/>
        <v>0</v>
      </c>
      <c r="BAB89" s="253">
        <f t="shared" si="324"/>
        <v>0</v>
      </c>
      <c r="BAC89" s="253"/>
      <c r="BAD89" s="253"/>
      <c r="BAE89" s="253"/>
      <c r="BAF89" s="253">
        <f t="shared" si="326"/>
        <v>0</v>
      </c>
      <c r="BAG89" s="253"/>
      <c r="BAH89" s="253"/>
      <c r="BAI89" s="253"/>
      <c r="BAJ89" s="253"/>
      <c r="BAK89" s="253">
        <f t="shared" si="327"/>
        <v>0</v>
      </c>
      <c r="BAL89" s="253"/>
      <c r="BAM89" s="253"/>
      <c r="BAN89" s="253"/>
      <c r="BAO89" s="253"/>
      <c r="BAP89" s="253"/>
      <c r="BAQ89" s="253">
        <f t="shared" si="328"/>
        <v>0</v>
      </c>
      <c r="BAR89" s="253"/>
      <c r="BAS89" s="253"/>
      <c r="BAT89" s="253"/>
      <c r="BAU89" s="253"/>
      <c r="BAV89" s="253"/>
      <c r="BAW89" s="253">
        <f t="shared" si="329"/>
        <v>0</v>
      </c>
      <c r="BAX89" s="253"/>
      <c r="BAY89" s="253"/>
      <c r="BAZ89" s="253"/>
      <c r="BBA89" s="253"/>
      <c r="BBB89" s="253">
        <f t="shared" si="330"/>
        <v>0</v>
      </c>
      <c r="BBC89" s="253">
        <f t="shared" si="331"/>
        <v>0</v>
      </c>
      <c r="BBD89" s="253"/>
      <c r="BBE89" s="253"/>
      <c r="BBF89" s="253"/>
      <c r="BBG89" s="253"/>
      <c r="BBH89" s="253"/>
      <c r="BBI89" s="253">
        <f t="shared" si="333"/>
        <v>0</v>
      </c>
      <c r="BBJ89" s="253"/>
      <c r="BBK89" s="253"/>
      <c r="BBL89" s="253"/>
      <c r="BBM89" s="253"/>
      <c r="BBN89" s="253"/>
      <c r="BBO89" s="253">
        <f t="shared" si="334"/>
        <v>0</v>
      </c>
      <c r="BBP89" s="253"/>
      <c r="BBQ89" s="253"/>
      <c r="BBR89" s="253"/>
      <c r="BBS89" s="253"/>
      <c r="BBT89" s="253"/>
      <c r="BBU89" s="253">
        <f t="shared" si="335"/>
        <v>0</v>
      </c>
      <c r="BBV89" s="253"/>
      <c r="BBW89" s="253"/>
      <c r="BBX89" s="253"/>
      <c r="BBY89" s="253"/>
      <c r="BBZ89" s="253"/>
      <c r="BCA89" s="253">
        <f t="shared" si="336"/>
        <v>0</v>
      </c>
      <c r="BCB89" s="253">
        <f t="shared" si="337"/>
        <v>0</v>
      </c>
      <c r="BCC89" s="253"/>
      <c r="BCD89" s="253"/>
      <c r="BCE89" s="253"/>
      <c r="BCF89" s="253"/>
      <c r="BCG89" s="253"/>
      <c r="BCH89" s="253">
        <f t="shared" si="339"/>
        <v>0</v>
      </c>
      <c r="BCI89" s="253"/>
      <c r="BCJ89" s="253"/>
      <c r="BCK89" s="253"/>
      <c r="BCL89" s="253"/>
      <c r="BCM89" s="253">
        <f t="shared" si="271"/>
        <v>0</v>
      </c>
      <c r="BCN89" s="253"/>
      <c r="BCO89" s="253"/>
      <c r="BCP89" s="253"/>
      <c r="BCQ89" s="253"/>
      <c r="BCR89" s="253"/>
      <c r="BCS89" s="253">
        <f t="shared" si="340"/>
        <v>0</v>
      </c>
      <c r="BCT89" s="253"/>
      <c r="BCU89" s="253"/>
      <c r="BCV89" s="253"/>
      <c r="BCW89" s="253"/>
      <c r="BCX89" s="253">
        <f t="shared" si="341"/>
        <v>0</v>
      </c>
      <c r="BCY89" s="253"/>
      <c r="BCZ89" s="253"/>
      <c r="BDA89" s="253">
        <f t="shared" si="342"/>
        <v>0</v>
      </c>
      <c r="BDB89" s="253">
        <f t="shared" si="343"/>
        <v>0</v>
      </c>
      <c r="BDC89" s="253"/>
      <c r="BDD89" s="253"/>
      <c r="BDE89" s="253"/>
      <c r="BDF89" s="253">
        <f t="shared" si="272"/>
        <v>0</v>
      </c>
      <c r="BDG89" s="253"/>
      <c r="BDH89" s="253"/>
      <c r="BDI89" s="253"/>
      <c r="BDJ89" s="253"/>
      <c r="BDK89" s="253"/>
      <c r="BDL89" s="253">
        <f t="shared" si="344"/>
        <v>0</v>
      </c>
      <c r="BDM89" s="253"/>
      <c r="BDN89" s="253"/>
      <c r="BDO89" s="253"/>
      <c r="BDP89" s="253"/>
      <c r="BDQ89" s="253">
        <f t="shared" si="345"/>
        <v>0</v>
      </c>
      <c r="BDR89" s="253"/>
      <c r="BDS89" s="253"/>
      <c r="BDT89" s="253"/>
      <c r="BDU89" s="253"/>
      <c r="BDV89" s="253"/>
      <c r="BDW89" s="253">
        <f t="shared" si="346"/>
        <v>0</v>
      </c>
      <c r="BDX89" s="253"/>
      <c r="BDY89" s="253"/>
      <c r="BDZ89" s="253"/>
      <c r="BEA89" s="253"/>
      <c r="BEB89" s="253"/>
      <c r="BEC89" s="253">
        <f t="shared" si="347"/>
        <v>0</v>
      </c>
      <c r="BED89" s="253">
        <f t="shared" si="348"/>
        <v>0</v>
      </c>
      <c r="BEE89" s="253"/>
      <c r="BEF89" s="253"/>
      <c r="BEG89" s="253"/>
      <c r="BEH89" s="253"/>
      <c r="BEI89" s="253">
        <f t="shared" si="349"/>
        <v>0</v>
      </c>
      <c r="BEJ89" s="253"/>
      <c r="BEK89" s="253"/>
      <c r="BEL89" s="253"/>
      <c r="BEM89" s="253"/>
      <c r="BEN89" s="253"/>
      <c r="BEO89" s="253">
        <f t="shared" si="350"/>
        <v>0</v>
      </c>
      <c r="BEP89" s="253"/>
      <c r="BEQ89" s="253"/>
      <c r="BER89" s="253"/>
      <c r="BES89" s="253"/>
      <c r="BET89" s="253"/>
      <c r="BEU89" s="253">
        <f t="shared" si="273"/>
        <v>0</v>
      </c>
      <c r="BEV89" s="253"/>
      <c r="BEW89" s="253"/>
      <c r="BEX89" s="253"/>
      <c r="BEY89" s="253"/>
      <c r="BEZ89" s="253"/>
      <c r="BFA89" s="253">
        <f t="shared" si="351"/>
        <v>0</v>
      </c>
      <c r="BFB89" s="253"/>
      <c r="BFC89" s="253">
        <f t="shared" si="352"/>
        <v>0</v>
      </c>
      <c r="BFD89" s="253">
        <f t="shared" si="274"/>
        <v>0</v>
      </c>
      <c r="BFE89" s="253"/>
      <c r="BFF89" s="253"/>
      <c r="BFG89" s="253"/>
      <c r="BFH89" s="253"/>
      <c r="BFI89" s="253">
        <f t="shared" si="353"/>
        <v>0</v>
      </c>
      <c r="BFJ89" s="253"/>
      <c r="BFK89" s="253"/>
      <c r="BFL89" s="253"/>
      <c r="BFM89" s="253"/>
      <c r="BFN89" s="253"/>
      <c r="BFO89" s="253">
        <f t="shared" si="354"/>
        <v>0</v>
      </c>
      <c r="BFP89" s="253"/>
      <c r="BFQ89" s="253"/>
      <c r="BFR89" s="253"/>
      <c r="BFS89" s="253"/>
      <c r="BFT89" s="253"/>
      <c r="BFU89" s="253">
        <f t="shared" si="275"/>
        <v>0</v>
      </c>
      <c r="BFV89" s="253"/>
      <c r="BFW89" s="253"/>
      <c r="BFX89" s="253"/>
      <c r="BFY89" s="253"/>
      <c r="BFZ89" s="253"/>
      <c r="BGA89" s="253">
        <f t="shared" si="355"/>
        <v>0</v>
      </c>
      <c r="BGB89" s="253"/>
      <c r="BGC89" s="253"/>
      <c r="BGD89" s="253"/>
      <c r="BGE89" s="253">
        <f t="shared" si="356"/>
        <v>0</v>
      </c>
      <c r="BGF89" s="253">
        <f t="shared" si="276"/>
        <v>0</v>
      </c>
      <c r="BGG89" s="253"/>
      <c r="BGH89" s="253"/>
      <c r="BGI89" s="253">
        <f t="shared" si="357"/>
        <v>0</v>
      </c>
      <c r="BGJ89" s="253"/>
      <c r="BGK89" s="253"/>
      <c r="BGL89" s="253"/>
      <c r="BGM89" s="253"/>
      <c r="BGN89" s="253"/>
      <c r="BGO89" s="253">
        <f t="shared" si="358"/>
        <v>0</v>
      </c>
      <c r="BGP89" s="253"/>
      <c r="BGQ89" s="253"/>
      <c r="BGR89" s="253"/>
      <c r="BGS89" s="253"/>
      <c r="BGT89" s="253"/>
      <c r="BGU89" s="253">
        <f t="shared" si="359"/>
        <v>0</v>
      </c>
      <c r="BGV89" s="253"/>
      <c r="BGW89" s="253"/>
      <c r="BGX89" s="253"/>
      <c r="BGY89" s="253"/>
      <c r="BGZ89" s="253"/>
      <c r="BHA89" s="253">
        <f t="shared" si="360"/>
        <v>0</v>
      </c>
      <c r="BHB89" s="253"/>
      <c r="BHC89" s="253"/>
      <c r="BHD89" s="253"/>
      <c r="BHE89" s="253"/>
      <c r="BHF89" s="253"/>
      <c r="BHG89" s="253">
        <f t="shared" si="361"/>
        <v>0</v>
      </c>
      <c r="BHH89" s="253">
        <f t="shared" si="362"/>
        <v>0</v>
      </c>
      <c r="BHI89" s="253"/>
      <c r="BHJ89" s="253"/>
      <c r="BHK89" s="253"/>
      <c r="BHL89" s="253"/>
      <c r="BHM89" s="253">
        <f t="shared" si="363"/>
        <v>0</v>
      </c>
      <c r="BHN89" s="253"/>
      <c r="BHO89" s="253"/>
      <c r="BHP89" s="253"/>
      <c r="BHQ89" s="253"/>
      <c r="BHR89" s="253"/>
      <c r="BHS89" s="253">
        <f t="shared" si="364"/>
        <v>0</v>
      </c>
      <c r="BHT89" s="253"/>
      <c r="BHU89" s="253"/>
      <c r="BHV89" s="253"/>
      <c r="BHW89" s="253"/>
      <c r="BHX89" s="253"/>
      <c r="BHY89" s="253">
        <f t="shared" si="365"/>
        <v>0</v>
      </c>
      <c r="BHZ89" s="253"/>
      <c r="BIA89" s="253"/>
      <c r="BIB89" s="253"/>
      <c r="BIC89" s="253"/>
      <c r="BID89" s="253"/>
      <c r="BIE89" s="253">
        <f t="shared" si="366"/>
        <v>0</v>
      </c>
      <c r="BIF89" s="253"/>
      <c r="BIG89" s="253">
        <f t="shared" si="367"/>
        <v>0</v>
      </c>
      <c r="BIH89" s="253">
        <f t="shared" si="368"/>
        <v>0</v>
      </c>
      <c r="BII89" s="253"/>
      <c r="BIJ89" s="253"/>
      <c r="BIK89" s="253"/>
      <c r="BIL89" s="253"/>
      <c r="BIM89" s="253">
        <f t="shared" si="369"/>
        <v>0</v>
      </c>
      <c r="BIN89" s="253"/>
      <c r="BIO89" s="253"/>
      <c r="BIP89" s="253"/>
      <c r="BIQ89" s="253"/>
      <c r="BIR89" s="253"/>
      <c r="BIS89" s="253">
        <f t="shared" si="370"/>
        <v>0</v>
      </c>
      <c r="BIT89" s="253"/>
      <c r="BIU89" s="253"/>
      <c r="BIV89" s="253"/>
      <c r="BIW89" s="253"/>
      <c r="BIX89" s="253"/>
      <c r="BIY89" s="253">
        <f t="shared" si="371"/>
        <v>0</v>
      </c>
      <c r="BIZ89" s="253"/>
      <c r="BJA89" s="253"/>
      <c r="BJB89" s="253"/>
      <c r="BJC89" s="253"/>
      <c r="BJD89" s="253">
        <f t="shared" si="372"/>
        <v>0</v>
      </c>
      <c r="BJE89" s="253"/>
      <c r="BJF89" s="253"/>
      <c r="BJG89" s="253"/>
      <c r="BJH89" s="253"/>
      <c r="BJI89" s="253">
        <f t="shared" si="373"/>
        <v>0</v>
      </c>
      <c r="BJJ89" s="253">
        <f t="shared" si="374"/>
        <v>0</v>
      </c>
      <c r="BJK89" s="253">
        <f t="shared" si="277"/>
        <v>0</v>
      </c>
      <c r="BJL89" s="253"/>
      <c r="BJM89" s="253"/>
      <c r="BJN89" s="253"/>
      <c r="BJO89" s="253"/>
      <c r="BJP89" s="253"/>
      <c r="BJQ89" s="253">
        <f t="shared" si="375"/>
        <v>0</v>
      </c>
      <c r="BJR89" s="253"/>
      <c r="BJS89" s="253"/>
      <c r="BJT89" s="253"/>
      <c r="BJU89" s="253"/>
      <c r="BJV89" s="253"/>
      <c r="BJW89" s="253">
        <f t="shared" si="376"/>
        <v>0</v>
      </c>
      <c r="BJX89" s="253"/>
      <c r="BJY89" s="253"/>
      <c r="BJZ89" s="253"/>
      <c r="BKA89" s="253"/>
      <c r="BKB89" s="253">
        <f t="shared" si="377"/>
        <v>0</v>
      </c>
      <c r="BKC89" s="253"/>
      <c r="BKD89" s="253"/>
      <c r="BKE89" s="253"/>
      <c r="BKF89" s="253"/>
      <c r="BKG89" s="253"/>
      <c r="BKH89" s="253">
        <f t="shared" si="378"/>
        <v>0</v>
      </c>
      <c r="BKI89" s="253">
        <f t="shared" si="379"/>
        <v>0</v>
      </c>
      <c r="BKJ89" s="253"/>
      <c r="BKK89" s="253"/>
      <c r="BKL89" s="253"/>
      <c r="BKM89" s="253"/>
      <c r="BKN89" s="253"/>
      <c r="BKO89" s="253">
        <f t="shared" si="380"/>
        <v>0</v>
      </c>
      <c r="BKP89" s="253"/>
      <c r="BKQ89" s="253"/>
      <c r="BKR89" s="253"/>
      <c r="BKS89" s="253"/>
      <c r="BKT89" s="253"/>
      <c r="BKU89" s="253">
        <f t="shared" si="381"/>
        <v>0</v>
      </c>
      <c r="BKV89" s="253"/>
      <c r="BKW89" s="253"/>
      <c r="BKX89" s="253"/>
      <c r="BKY89" s="253">
        <f t="shared" si="382"/>
        <v>0</v>
      </c>
      <c r="BKZ89" s="253"/>
      <c r="BLA89" s="253"/>
      <c r="BLB89" s="253"/>
      <c r="BLC89" s="253"/>
      <c r="BLD89" s="253"/>
      <c r="BLE89" s="253">
        <f t="shared" si="383"/>
        <v>0</v>
      </c>
      <c r="BLF89" s="196">
        <f t="shared" si="384"/>
        <v>0</v>
      </c>
      <c r="BLG89" s="253"/>
      <c r="BLH89" s="253"/>
      <c r="BLI89" s="253"/>
      <c r="BLJ89" s="253"/>
      <c r="BLK89" s="253"/>
      <c r="BLL89" s="253">
        <f t="shared" si="385"/>
        <v>0</v>
      </c>
      <c r="BLM89" s="253"/>
      <c r="BLN89" s="253"/>
      <c r="BLO89" s="253"/>
      <c r="BLP89" s="253"/>
      <c r="BLQ89" s="253"/>
      <c r="BLR89" s="196">
        <f t="shared" si="386"/>
        <v>0</v>
      </c>
      <c r="BLS89" s="253"/>
      <c r="BLT89" s="253"/>
      <c r="BLU89" s="253"/>
      <c r="BLV89" s="253"/>
      <c r="BLW89" s="253"/>
      <c r="BLX89" s="196">
        <f t="shared" si="278"/>
        <v>0</v>
      </c>
      <c r="BLY89" s="253"/>
      <c r="BLZ89" s="253"/>
      <c r="BMA89" s="253"/>
      <c r="BMB89" s="253"/>
      <c r="BMC89" s="253"/>
      <c r="BMD89" s="196">
        <f t="shared" si="387"/>
        <v>0</v>
      </c>
      <c r="BME89" s="253"/>
      <c r="BMF89" s="253"/>
      <c r="BMG89" s="253"/>
      <c r="BMH89" s="196">
        <f t="shared" si="388"/>
        <v>0</v>
      </c>
      <c r="BMI89" s="196">
        <f t="shared" si="389"/>
        <v>0</v>
      </c>
      <c r="BMJ89" s="253"/>
      <c r="BMK89" s="196">
        <f t="shared" si="390"/>
        <v>0</v>
      </c>
      <c r="BML89" s="253"/>
      <c r="BMM89" s="253"/>
      <c r="BMN89" s="253"/>
      <c r="BMO89" s="253"/>
      <c r="BMP89" s="253"/>
      <c r="BMQ89" s="196">
        <f t="shared" si="391"/>
        <v>0</v>
      </c>
      <c r="BMR89" s="253"/>
      <c r="BMS89" s="253"/>
      <c r="BMT89" s="253"/>
      <c r="BMU89" s="253"/>
      <c r="BMV89" s="253"/>
      <c r="BMW89" s="196">
        <f t="shared" si="392"/>
        <v>0</v>
      </c>
      <c r="BMX89" s="253"/>
      <c r="BMY89" s="253"/>
      <c r="BMZ89" s="253"/>
      <c r="BNA89" s="253"/>
      <c r="BNB89" s="253"/>
      <c r="BNC89" s="196">
        <f t="shared" si="393"/>
        <v>0</v>
      </c>
      <c r="BND89" s="253"/>
      <c r="BNE89" s="253"/>
      <c r="BNF89" s="253"/>
      <c r="BNG89" s="253"/>
      <c r="BNH89" s="253"/>
      <c r="BNI89" s="196">
        <f t="shared" si="394"/>
        <v>0</v>
      </c>
      <c r="BNJ89" s="196">
        <f t="shared" si="395"/>
        <v>0</v>
      </c>
      <c r="BNK89" s="253"/>
      <c r="BNL89" s="253"/>
      <c r="BNM89" s="253"/>
      <c r="BNN89" s="253"/>
      <c r="BNO89" s="253"/>
      <c r="BNP89" s="196">
        <f t="shared" si="396"/>
        <v>0</v>
      </c>
      <c r="BNQ89" s="253"/>
      <c r="BNR89" s="253"/>
      <c r="BNS89" s="253"/>
      <c r="BNT89" s="253"/>
      <c r="BNU89" s="253"/>
      <c r="BNV89" s="196">
        <f t="shared" si="397"/>
        <v>0</v>
      </c>
      <c r="BNW89" s="253"/>
      <c r="BNX89" s="253"/>
      <c r="BNY89" s="253"/>
      <c r="BNZ89" s="253"/>
      <c r="BOA89" s="253"/>
      <c r="BOB89" s="196">
        <f t="shared" si="398"/>
        <v>0</v>
      </c>
      <c r="BOC89" s="253"/>
      <c r="BOD89" s="253"/>
      <c r="BOE89" s="253"/>
      <c r="BOF89" s="253"/>
      <c r="BOG89" s="253"/>
      <c r="BOH89" s="196">
        <f t="shared" si="399"/>
        <v>0</v>
      </c>
      <c r="BOI89" s="253"/>
      <c r="BOJ89" s="196">
        <f t="shared" si="400"/>
        <v>0</v>
      </c>
      <c r="BOK89" s="196">
        <f t="shared" si="401"/>
        <v>0</v>
      </c>
      <c r="BOL89" s="253"/>
      <c r="BOM89" s="253"/>
      <c r="BON89" s="253"/>
      <c r="BOO89" s="196">
        <f t="shared" si="279"/>
        <v>0</v>
      </c>
      <c r="BOP89" s="196"/>
      <c r="BOQ89" s="196"/>
      <c r="BOR89" s="196"/>
      <c r="BOS89" s="196"/>
      <c r="BOT89" s="196"/>
      <c r="BOU89" s="196">
        <f t="shared" si="402"/>
        <v>0</v>
      </c>
      <c r="BOV89" s="196"/>
      <c r="BOW89" s="196"/>
      <c r="BOX89" s="196"/>
      <c r="BOY89" s="196"/>
      <c r="BOZ89" s="196"/>
      <c r="BPA89" s="196"/>
      <c r="BPB89" s="196">
        <f t="shared" si="403"/>
        <v>0</v>
      </c>
      <c r="BPC89" s="196"/>
      <c r="BPD89" s="196"/>
      <c r="BPE89" s="196"/>
      <c r="BPF89" s="196"/>
      <c r="BPG89" s="196">
        <f t="shared" si="404"/>
        <v>0</v>
      </c>
      <c r="BPH89" s="196"/>
      <c r="BPI89" s="196"/>
      <c r="BPJ89" s="196"/>
      <c r="BPK89" s="196">
        <f t="shared" si="405"/>
        <v>0</v>
      </c>
      <c r="BPL89" s="196">
        <f t="shared" si="406"/>
        <v>0</v>
      </c>
      <c r="BPM89" s="196"/>
      <c r="BPN89" s="196"/>
      <c r="BPO89" s="196">
        <f t="shared" si="407"/>
        <v>0</v>
      </c>
      <c r="BPP89" s="196"/>
      <c r="BPQ89" s="196"/>
      <c r="BPR89" s="196"/>
      <c r="BPS89" s="196"/>
      <c r="BPT89" s="196"/>
      <c r="BPU89" s="196">
        <f t="shared" si="408"/>
        <v>0</v>
      </c>
      <c r="BPV89" s="196"/>
      <c r="BPW89" s="196"/>
      <c r="BPX89" s="196"/>
      <c r="BPY89" s="196"/>
      <c r="BPZ89" s="196">
        <f t="shared" si="280"/>
        <v>0</v>
      </c>
      <c r="BQA89" s="196"/>
      <c r="BQB89" s="196"/>
      <c r="BQC89" s="196"/>
      <c r="BQD89" s="196"/>
      <c r="BQE89" s="196"/>
      <c r="BQF89" s="196">
        <f t="shared" si="409"/>
        <v>0</v>
      </c>
      <c r="BQG89" s="196"/>
      <c r="BQH89" s="196"/>
      <c r="BQI89" s="196"/>
      <c r="BQJ89" s="196"/>
      <c r="BQK89" s="196"/>
      <c r="BQL89" s="196">
        <f t="shared" si="410"/>
        <v>0</v>
      </c>
      <c r="BQM89" s="196">
        <f t="shared" si="281"/>
        <v>0</v>
      </c>
      <c r="BQN89" s="196"/>
      <c r="BQO89" s="196"/>
      <c r="BQP89" s="196"/>
      <c r="BQQ89" s="196"/>
      <c r="BQR89" s="196">
        <f t="shared" si="411"/>
        <v>0</v>
      </c>
      <c r="BQS89" s="196"/>
      <c r="BQT89" s="196"/>
      <c r="BQU89" s="196"/>
      <c r="BQV89" s="196"/>
      <c r="BQW89" s="196"/>
      <c r="BQX89" s="196">
        <f t="shared" si="412"/>
        <v>0</v>
      </c>
      <c r="BQY89" s="196"/>
      <c r="BQZ89" s="196"/>
      <c r="BRA89" s="196"/>
      <c r="BRB89" s="196"/>
      <c r="BRC89" s="196"/>
      <c r="BRD89" s="196">
        <f t="shared" si="413"/>
        <v>0</v>
      </c>
      <c r="BRE89" s="196"/>
      <c r="BRF89" s="196"/>
      <c r="BRG89" s="196"/>
      <c r="BRH89" s="196"/>
      <c r="BRI89" s="196"/>
      <c r="BRJ89" s="196">
        <f t="shared" si="414"/>
        <v>0</v>
      </c>
      <c r="BRK89" s="196"/>
      <c r="BRL89" s="196"/>
      <c r="BRM89" s="196">
        <f t="shared" si="415"/>
        <v>0</v>
      </c>
      <c r="BRN89" s="196">
        <f t="shared" si="262"/>
        <v>0</v>
      </c>
      <c r="BRO89" s="196"/>
      <c r="BRP89" s="196"/>
      <c r="BRQ89" s="196"/>
      <c r="BRR89" s="196">
        <f t="shared" si="416"/>
        <v>0</v>
      </c>
      <c r="BRS89" s="196"/>
      <c r="BRT89" s="196"/>
      <c r="BRU89" s="196"/>
      <c r="BRV89" s="196"/>
      <c r="BRW89" s="196"/>
      <c r="BRX89" s="196">
        <f t="shared" si="417"/>
        <v>0</v>
      </c>
      <c r="BRY89" s="196"/>
      <c r="BRZ89" s="196"/>
      <c r="BSA89" s="196"/>
      <c r="BSB89" s="196"/>
      <c r="BSC89" s="196"/>
      <c r="BSD89" s="196">
        <f t="shared" si="418"/>
        <v>0</v>
      </c>
      <c r="BSE89" s="196"/>
      <c r="BSF89" s="196"/>
      <c r="BSG89" s="196"/>
      <c r="BSH89" s="196"/>
      <c r="BSI89" s="196"/>
      <c r="BSJ89" s="196">
        <f t="shared" si="419"/>
        <v>0</v>
      </c>
      <c r="BSK89" s="196"/>
      <c r="BSL89" s="196"/>
      <c r="BSM89" s="196"/>
      <c r="BSN89" s="196"/>
      <c r="BSO89" s="196">
        <f t="shared" si="420"/>
        <v>0</v>
      </c>
      <c r="BSP89" s="196">
        <f t="shared" si="421"/>
        <v>0</v>
      </c>
      <c r="BSQ89" s="196"/>
      <c r="BSR89" s="196">
        <f t="shared" si="422"/>
        <v>0</v>
      </c>
      <c r="BSS89" s="196"/>
      <c r="BST89" s="196"/>
      <c r="BSU89" s="196"/>
      <c r="BSV89" s="196"/>
      <c r="BSW89" s="196"/>
      <c r="BSX89" s="196">
        <f t="shared" si="423"/>
        <v>0</v>
      </c>
      <c r="BSY89" s="196"/>
      <c r="BSZ89" s="196"/>
      <c r="BTA89" s="196"/>
      <c r="BTB89" s="196"/>
      <c r="BTC89" s="196"/>
      <c r="BTD89" s="196">
        <f t="shared" si="424"/>
        <v>0</v>
      </c>
      <c r="BTE89" s="196"/>
      <c r="BTF89" s="196"/>
      <c r="BTG89" s="196"/>
      <c r="BTH89" s="196"/>
      <c r="BTI89" s="196"/>
      <c r="BTJ89" s="196">
        <f t="shared" si="425"/>
        <v>0</v>
      </c>
      <c r="BTK89" s="196"/>
      <c r="BTL89" s="196"/>
      <c r="BTM89" s="196"/>
      <c r="BTN89" s="196"/>
      <c r="BTO89" s="196"/>
      <c r="BTP89" s="196">
        <f t="shared" si="426"/>
        <v>0</v>
      </c>
      <c r="BTQ89" s="196">
        <f t="shared" si="427"/>
        <v>0</v>
      </c>
      <c r="BTR89" s="196"/>
      <c r="BTS89" s="196"/>
      <c r="BTT89" s="196"/>
      <c r="BTU89" s="196"/>
      <c r="BTV89" s="196">
        <f t="shared" si="428"/>
        <v>0</v>
      </c>
      <c r="BTW89" s="196"/>
      <c r="BTX89" s="196"/>
      <c r="BTY89" s="196"/>
      <c r="BTZ89" s="196"/>
      <c r="BUA89" s="196"/>
      <c r="BUB89" s="196">
        <f t="shared" si="429"/>
        <v>0</v>
      </c>
      <c r="BUC89" s="196"/>
      <c r="BUD89" s="196"/>
      <c r="BUE89" s="196"/>
      <c r="BUF89" s="196"/>
      <c r="BUG89" s="196"/>
      <c r="BUH89" s="196">
        <f t="shared" si="430"/>
        <v>0</v>
      </c>
      <c r="BUI89" s="196"/>
      <c r="BUJ89" s="196"/>
      <c r="BUK89" s="196"/>
      <c r="BUL89" s="196"/>
      <c r="BUM89" s="196"/>
      <c r="BUN89" s="196">
        <f t="shared" si="431"/>
        <v>0</v>
      </c>
      <c r="BUO89" s="196"/>
      <c r="BUP89" s="196"/>
      <c r="BUQ89" s="196">
        <f t="shared" si="432"/>
        <v>0</v>
      </c>
      <c r="BUR89" s="196">
        <f t="shared" si="433"/>
        <v>0</v>
      </c>
      <c r="BUS89" s="196"/>
      <c r="BUT89" s="196"/>
      <c r="BUU89" s="196"/>
      <c r="BUV89" s="196">
        <f t="shared" si="434"/>
        <v>0</v>
      </c>
      <c r="BUW89" s="196"/>
      <c r="BUX89" s="196"/>
      <c r="BUY89" s="196"/>
      <c r="BUZ89" s="196"/>
      <c r="BVA89" s="196"/>
      <c r="BVB89" s="196">
        <f t="shared" si="435"/>
        <v>0</v>
      </c>
      <c r="BVC89" s="196"/>
      <c r="BVD89" s="196"/>
      <c r="BVE89" s="196"/>
      <c r="BVF89" s="196"/>
      <c r="BVG89" s="196"/>
      <c r="BVH89" s="196">
        <f t="shared" si="436"/>
        <v>0</v>
      </c>
      <c r="BVI89" s="196"/>
      <c r="BVJ89" s="196"/>
      <c r="BVK89" s="196"/>
      <c r="BVL89" s="196"/>
      <c r="BVM89" s="196"/>
      <c r="BVN89" s="196">
        <f t="shared" si="437"/>
        <v>0</v>
      </c>
      <c r="BVO89" s="196"/>
      <c r="BVP89" s="196"/>
      <c r="BVQ89" s="196"/>
      <c r="BVR89" s="196"/>
      <c r="BVS89" s="196"/>
      <c r="BVT89" s="196">
        <f t="shared" si="438"/>
        <v>0</v>
      </c>
      <c r="BVU89" s="196">
        <f t="shared" si="439"/>
        <v>0</v>
      </c>
      <c r="BVV89" s="196">
        <f t="shared" si="282"/>
        <v>0</v>
      </c>
      <c r="BVW89" s="196"/>
      <c r="BVX89" s="196"/>
      <c r="BVY89" s="196"/>
      <c r="BVZ89" s="196"/>
      <c r="BWA89" s="196"/>
      <c r="BWB89" s="196">
        <f t="shared" si="283"/>
        <v>0</v>
      </c>
      <c r="BWC89" s="196"/>
      <c r="BWD89" s="196"/>
      <c r="BWE89" s="196"/>
      <c r="BWF89" s="196"/>
      <c r="BWG89" s="196"/>
      <c r="BWH89" s="196">
        <f t="shared" si="440"/>
        <v>0</v>
      </c>
      <c r="BWI89" s="196"/>
      <c r="BWJ89" s="196"/>
      <c r="BWK89" s="196"/>
      <c r="BWL89" s="196"/>
      <c r="BWM89" s="196"/>
      <c r="BWN89" s="196">
        <f t="shared" si="441"/>
        <v>0</v>
      </c>
      <c r="BWO89" s="196"/>
      <c r="BWP89" s="196"/>
      <c r="BWQ89" s="196"/>
      <c r="BWR89" s="196"/>
      <c r="BWS89" s="196"/>
      <c r="BWT89" s="196">
        <f t="shared" si="442"/>
        <v>0</v>
      </c>
      <c r="BWU89" s="196"/>
      <c r="BWV89" s="196">
        <f t="shared" si="284"/>
        <v>0</v>
      </c>
      <c r="BWW89" s="196">
        <f t="shared" si="285"/>
        <v>0</v>
      </c>
      <c r="BWX89" s="196"/>
      <c r="BWY89" s="196"/>
      <c r="BWZ89" s="196"/>
      <c r="BXA89" s="196"/>
      <c r="BXB89" s="196">
        <f t="shared" si="443"/>
        <v>0</v>
      </c>
      <c r="BXC89" s="196"/>
      <c r="BXD89" s="196"/>
      <c r="BXE89" s="196"/>
      <c r="BXF89" s="196"/>
      <c r="BXG89" s="196"/>
      <c r="BXH89" s="196">
        <f t="shared" si="444"/>
        <v>0</v>
      </c>
      <c r="BXI89" s="196"/>
      <c r="BXJ89" s="196"/>
      <c r="BXK89" s="196"/>
      <c r="BXL89" s="196"/>
      <c r="BXM89" s="196"/>
      <c r="BXN89" s="196">
        <f t="shared" si="445"/>
        <v>0</v>
      </c>
      <c r="BXO89" s="196"/>
      <c r="BXP89" s="196"/>
      <c r="BXQ89" s="196"/>
      <c r="BXR89" s="196"/>
      <c r="BXS89" s="196"/>
      <c r="BXT89" s="196">
        <f t="shared" si="446"/>
        <v>0</v>
      </c>
      <c r="BXU89" s="196">
        <f t="shared" si="447"/>
        <v>0</v>
      </c>
      <c r="BXV89" s="196"/>
      <c r="BXW89" s="196"/>
      <c r="BXX89" s="196"/>
      <c r="BXY89" s="196">
        <f t="shared" si="448"/>
        <v>0</v>
      </c>
      <c r="BXZ89" s="196"/>
      <c r="BYA89" s="196"/>
      <c r="BYB89" s="196"/>
      <c r="BYC89" s="196"/>
      <c r="BYD89" s="196"/>
      <c r="BYE89" s="196">
        <f t="shared" si="449"/>
        <v>0</v>
      </c>
      <c r="BYF89" s="196"/>
      <c r="BYG89" s="196"/>
      <c r="BYH89" s="196"/>
      <c r="BYI89" s="196"/>
      <c r="BYJ89" s="196"/>
      <c r="BYK89" s="196">
        <f t="shared" si="450"/>
        <v>0</v>
      </c>
      <c r="BYL89" s="196"/>
      <c r="BYM89" s="196"/>
      <c r="BYN89" s="196"/>
      <c r="BYO89" s="196"/>
      <c r="BYP89" s="196"/>
      <c r="BYQ89" s="196">
        <f t="shared" si="451"/>
        <v>0</v>
      </c>
      <c r="BYR89" s="196"/>
      <c r="BYS89" s="196"/>
      <c r="BYT89" s="196"/>
      <c r="BYU89" s="196"/>
      <c r="BYV89" s="196">
        <f t="shared" si="452"/>
        <v>0</v>
      </c>
      <c r="BYW89" s="196">
        <f t="shared" si="453"/>
        <v>0</v>
      </c>
      <c r="BYX89" s="196"/>
      <c r="BYY89" s="196">
        <f t="shared" si="454"/>
        <v>0</v>
      </c>
      <c r="BYZ89" s="196"/>
      <c r="BZA89" s="196"/>
      <c r="BZB89" s="196"/>
      <c r="BZC89" s="196"/>
      <c r="BZD89" s="196"/>
      <c r="BZE89" s="196">
        <f t="shared" si="455"/>
        <v>0</v>
      </c>
      <c r="BZF89" s="196"/>
      <c r="BZG89" s="196"/>
      <c r="BZH89" s="196"/>
      <c r="BZI89" s="196"/>
      <c r="BZJ89" s="196">
        <f t="shared" si="456"/>
        <v>0</v>
      </c>
      <c r="BZK89" s="196"/>
      <c r="BZL89" s="196"/>
      <c r="BZM89" s="196"/>
      <c r="BZN89" s="196"/>
      <c r="BZO89" s="196"/>
      <c r="BZP89" s="196">
        <f t="shared" si="457"/>
        <v>0</v>
      </c>
      <c r="BZQ89" s="196">
        <f t="shared" si="458"/>
        <v>0</v>
      </c>
      <c r="BZR89" s="196">
        <f t="shared" si="459"/>
        <v>0</v>
      </c>
      <c r="BZS89" s="197"/>
      <c r="BZT89" s="197"/>
      <c r="BZU89" s="197"/>
      <c r="BZV89" s="197"/>
      <c r="BZW89" s="197"/>
      <c r="BZX89" s="197"/>
      <c r="BZY89" s="197"/>
      <c r="BZZ89" s="197"/>
      <c r="CAA89" s="197"/>
      <c r="CAB89" s="197"/>
      <c r="CAC89" s="197"/>
      <c r="CAD89" s="197"/>
      <c r="CAE89" s="197"/>
      <c r="CAF89" s="197"/>
      <c r="CAG89" s="197"/>
      <c r="CAH89" s="197"/>
      <c r="CAI89" s="197"/>
      <c r="CAJ89" s="197"/>
      <c r="CAK89" s="197"/>
      <c r="CAL89" s="197"/>
      <c r="CAM89" s="197"/>
      <c r="CAN89" s="197"/>
      <c r="CAO89" s="197"/>
      <c r="CAP89" s="197"/>
      <c r="CAQ89" s="197"/>
      <c r="CAR89" s="197"/>
      <c r="CAS89" s="197"/>
      <c r="CAT89" s="197"/>
      <c r="CAU89" s="197"/>
      <c r="CAV89" s="197"/>
      <c r="CAW89" s="197"/>
      <c r="CAX89" s="197"/>
      <c r="CAY89" s="197"/>
      <c r="CAZ89" s="197"/>
      <c r="CBA89" s="197"/>
      <c r="CBB89" s="197"/>
      <c r="CBC89" s="197"/>
      <c r="CBD89" s="197"/>
      <c r="CBE89" s="197"/>
      <c r="CBF89" s="197"/>
      <c r="CBG89" s="197"/>
      <c r="CBH89" s="197"/>
      <c r="CBI89" s="197"/>
      <c r="CBJ89" s="197"/>
      <c r="CBK89" s="197"/>
      <c r="CBL89" s="197"/>
      <c r="CBM89" s="197"/>
      <c r="CBN89" s="197"/>
      <c r="CBO89" s="197"/>
      <c r="CBP89" s="197"/>
      <c r="CBQ89" s="197"/>
      <c r="CBR89" s="197"/>
      <c r="CBS89" s="197"/>
      <c r="CBT89" s="197"/>
      <c r="CBU89" s="197"/>
      <c r="CBV89" s="197"/>
      <c r="CBW89" s="197"/>
      <c r="CBX89" s="197"/>
      <c r="CBY89" s="197"/>
      <c r="CBZ89" s="197"/>
      <c r="CCA89" s="197"/>
      <c r="CCB89" s="197"/>
      <c r="CCC89" s="197"/>
      <c r="CCD89" s="197"/>
      <c r="CCE89" s="197"/>
      <c r="CCF89" s="197"/>
      <c r="CCG89" s="197"/>
      <c r="CCH89" s="197"/>
      <c r="CCI89" s="197"/>
      <c r="CCJ89" s="197"/>
      <c r="CCK89" s="197"/>
      <c r="CCL89" s="197"/>
      <c r="CCM89" s="197"/>
      <c r="CCN89" s="197"/>
      <c r="CCO89" s="197"/>
      <c r="CCP89" s="197"/>
      <c r="CCQ89" s="197"/>
      <c r="CCR89" s="198"/>
      <c r="CCS89" s="198">
        <f t="shared" si="286"/>
        <v>0</v>
      </c>
      <c r="CCT89" s="199"/>
    </row>
    <row r="90" spans="1:2126" s="200" customFormat="1" outlineLevel="1" x14ac:dyDescent="0.2">
      <c r="A90" s="195" t="s">
        <v>71</v>
      </c>
      <c r="B90" s="195">
        <v>451.42633731000001</v>
      </c>
      <c r="C90" s="195">
        <v>208.74468657000003</v>
      </c>
      <c r="D90" s="195">
        <v>99.857595399999994</v>
      </c>
      <c r="E90" s="195">
        <v>207.86090692000005</v>
      </c>
      <c r="F90" s="195">
        <v>84.533514660000023</v>
      </c>
      <c r="G90" s="195">
        <v>151.32312184000003</v>
      </c>
      <c r="H90" s="195">
        <v>1619.3954808000001</v>
      </c>
      <c r="I90" s="195">
        <v>161.96232866000003</v>
      </c>
      <c r="J90" s="195">
        <v>132.21517394999998</v>
      </c>
      <c r="K90" s="195">
        <v>106.31732671</v>
      </c>
      <c r="L90" s="195">
        <v>616.32207399000015</v>
      </c>
      <c r="M90" s="195">
        <v>107.98854179999999</v>
      </c>
      <c r="N90" s="195">
        <v>115.12956903999999</v>
      </c>
      <c r="O90" s="195">
        <v>3611.1810993400031</v>
      </c>
      <c r="P90" s="195">
        <v>5.8124995999999998</v>
      </c>
      <c r="Q90" s="195">
        <v>14.76774041</v>
      </c>
      <c r="R90" s="195">
        <v>10.596235459999999</v>
      </c>
      <c r="S90" s="195">
        <v>10.068389699999999</v>
      </c>
      <c r="T90" s="195">
        <v>3.4462167799999999</v>
      </c>
      <c r="U90" s="195">
        <v>44.691081949999997</v>
      </c>
      <c r="V90" s="195">
        <v>4.5361002099999999</v>
      </c>
      <c r="W90" s="195">
        <v>4.9873278299999999</v>
      </c>
      <c r="X90" s="195">
        <v>1.5275509899999999</v>
      </c>
      <c r="Y90" s="195">
        <v>4.3858319899999998</v>
      </c>
      <c r="Z90" s="195">
        <v>2.6737380300000004</v>
      </c>
      <c r="AA90" s="195">
        <v>18.110549049999999</v>
      </c>
      <c r="AB90" s="195">
        <v>8.6325102200000003</v>
      </c>
      <c r="AC90" s="195">
        <v>2.1349662199999999</v>
      </c>
      <c r="AD90" s="195">
        <v>0.57596507000000008</v>
      </c>
      <c r="AE90" s="195">
        <v>3.5668911299999992</v>
      </c>
      <c r="AF90" s="195">
        <v>14.910332640000002</v>
      </c>
      <c r="AG90" s="195">
        <v>1.8117340200000001</v>
      </c>
      <c r="AH90" s="195">
        <v>9.722851519999999</v>
      </c>
      <c r="AI90" s="195">
        <v>0.34076983</v>
      </c>
      <c r="AJ90" s="195">
        <v>0.78295503</v>
      </c>
      <c r="AK90" s="195">
        <v>2.9999999999999997E-8</v>
      </c>
      <c r="AL90" s="195">
        <v>12.658310429999998</v>
      </c>
      <c r="AM90" s="195">
        <v>90.370274069999979</v>
      </c>
      <c r="AN90" s="195">
        <v>10.83227716</v>
      </c>
      <c r="AO90" s="195">
        <v>1.41471726</v>
      </c>
      <c r="AP90" s="195">
        <v>3.9007438000000003</v>
      </c>
      <c r="AQ90" s="195"/>
      <c r="AR90" s="195">
        <v>3.4530000000000003E-5</v>
      </c>
      <c r="AS90" s="195">
        <v>16.147772750000001</v>
      </c>
      <c r="AT90" s="195">
        <v>13.75046305</v>
      </c>
      <c r="AU90" s="195">
        <v>0.88700849000000004</v>
      </c>
      <c r="AV90" s="195">
        <v>0.57032374999999991</v>
      </c>
      <c r="AW90" s="195">
        <v>15.20779529</v>
      </c>
      <c r="AX90" s="195">
        <v>7.1376400700000016</v>
      </c>
      <c r="AY90" s="195">
        <v>8.0432998799999993</v>
      </c>
      <c r="AZ90" s="195">
        <v>5.2829472799999992</v>
      </c>
      <c r="BA90" s="195">
        <v>1.9925987899999997</v>
      </c>
      <c r="BB90" s="195">
        <v>3.6842562499999998</v>
      </c>
      <c r="BC90" s="195">
        <v>26.140742270000001</v>
      </c>
      <c r="BD90" s="195">
        <v>1.7680526000000001</v>
      </c>
      <c r="BE90" s="195">
        <v>8.9892721400000006</v>
      </c>
      <c r="BF90" s="195">
        <v>3.4421535999999997</v>
      </c>
      <c r="BG90" s="195">
        <v>0.65561690000000006</v>
      </c>
      <c r="BH90" s="195">
        <v>6.9143599999999986E-2</v>
      </c>
      <c r="BI90" s="195">
        <v>14.924238840000001</v>
      </c>
      <c r="BJ90" s="195">
        <v>14.20836626</v>
      </c>
      <c r="BK90" s="195">
        <v>14.20836626</v>
      </c>
      <c r="BL90" s="195">
        <v>86.628915410000019</v>
      </c>
      <c r="BM90" s="195">
        <v>4.9348010199999992</v>
      </c>
      <c r="BN90" s="195">
        <v>1.1711151900000001</v>
      </c>
      <c r="BO90" s="195">
        <v>1.0565324200000001</v>
      </c>
      <c r="BP90" s="195">
        <v>3.7770000000000006E-5</v>
      </c>
      <c r="BQ90" s="195">
        <v>7.1624863999999988</v>
      </c>
      <c r="BR90" s="195">
        <v>1.0686E-4</v>
      </c>
      <c r="BS90" s="195">
        <v>0.53630222999999999</v>
      </c>
      <c r="BT90" s="195">
        <v>3.4476522099999998</v>
      </c>
      <c r="BU90" s="195">
        <v>3.8659742800000001</v>
      </c>
      <c r="BV90" s="195">
        <v>4.2700952099999991</v>
      </c>
      <c r="BW90" s="195">
        <v>12.120130789999999</v>
      </c>
      <c r="BX90" s="195">
        <v>2.1590174799999997</v>
      </c>
      <c r="BY90" s="195">
        <v>8.200706910000001</v>
      </c>
      <c r="BZ90" s="195">
        <v>5.2478136700000002</v>
      </c>
      <c r="CA90" s="195">
        <v>0.29090913000000002</v>
      </c>
      <c r="CB90" s="195"/>
      <c r="CC90" s="195">
        <v>15.898447190000001</v>
      </c>
      <c r="CD90" s="195">
        <v>6.1543786999999996</v>
      </c>
      <c r="CE90" s="195">
        <v>6.7212808500000003</v>
      </c>
      <c r="CF90" s="195">
        <v>2.0850973600000002</v>
      </c>
      <c r="CG90" s="195">
        <v>13.147794129999998</v>
      </c>
      <c r="CH90" s="195">
        <v>28.108551039999998</v>
      </c>
      <c r="CI90" s="195">
        <v>2.2354712700000001</v>
      </c>
      <c r="CJ90" s="195">
        <v>1.6876E-4</v>
      </c>
      <c r="CK90" s="195">
        <v>1.195183E-2</v>
      </c>
      <c r="CL90" s="195">
        <v>1.2813999999999998E-4</v>
      </c>
      <c r="CM90" s="195">
        <v>2.2477200000000006</v>
      </c>
      <c r="CN90" s="195">
        <v>65.537335419999991</v>
      </c>
      <c r="CO90" s="195">
        <v>0.57051480999999993</v>
      </c>
      <c r="CP90" s="195">
        <v>0.57051480999999993</v>
      </c>
      <c r="CQ90" s="195">
        <v>2.3417038300000006</v>
      </c>
      <c r="CR90" s="195">
        <v>4.2792891999999991</v>
      </c>
      <c r="CS90" s="195">
        <v>6.41932334</v>
      </c>
      <c r="CT90" s="195">
        <v>0.15109117000000002</v>
      </c>
      <c r="CU90" s="195">
        <v>7.031881219999998</v>
      </c>
      <c r="CV90" s="195">
        <v>20.223288759999996</v>
      </c>
      <c r="CW90" s="195">
        <v>4.308348E-2</v>
      </c>
      <c r="CX90" s="195">
        <v>8.6000000000000002E-7</v>
      </c>
      <c r="CY90" s="195">
        <v>1.7697513399999998</v>
      </c>
      <c r="CZ90" s="195">
        <v>11.552828609999997</v>
      </c>
      <c r="DA90" s="195">
        <v>3.5663213199999992</v>
      </c>
      <c r="DB90" s="195">
        <v>16.931985609999995</v>
      </c>
      <c r="DC90" s="195">
        <v>2.0899999999999999E-6</v>
      </c>
      <c r="DD90" s="195">
        <v>3.0679999999999998E-5</v>
      </c>
      <c r="DE90" s="195">
        <v>1.2786000000000001E-4</v>
      </c>
      <c r="DF90" s="195">
        <v>7.1062569400000015</v>
      </c>
      <c r="DG90" s="195">
        <v>5.54786074</v>
      </c>
      <c r="DH90" s="195">
        <v>12.654278310000002</v>
      </c>
      <c r="DI90" s="195">
        <v>8.4308808799999984</v>
      </c>
      <c r="DJ90" s="195">
        <v>0.76690966000000005</v>
      </c>
      <c r="DK90" s="195">
        <v>2.6340470000000001E-2</v>
      </c>
      <c r="DL90" s="195">
        <v>6.6828263900000007</v>
      </c>
      <c r="DM90" s="195"/>
      <c r="DN90" s="195">
        <v>15.906957399999998</v>
      </c>
      <c r="DO90" s="195">
        <v>66.287024889999998</v>
      </c>
      <c r="DP90" s="195">
        <v>1.22268778</v>
      </c>
      <c r="DQ90" s="195">
        <v>10.176368580000002</v>
      </c>
      <c r="DR90" s="195">
        <v>7.1813161600000015</v>
      </c>
      <c r="DS90" s="195">
        <v>13.972109100000001</v>
      </c>
      <c r="DT90" s="195">
        <v>32.552481620000009</v>
      </c>
      <c r="DU90" s="195">
        <v>4.7200388400000008</v>
      </c>
      <c r="DV90" s="195">
        <v>6.4551884499999987</v>
      </c>
      <c r="DW90" s="195">
        <v>1.7291025099999999</v>
      </c>
      <c r="DX90" s="195">
        <v>2.9999999999999997E-8</v>
      </c>
      <c r="DY90" s="195">
        <v>8.4054532599999998</v>
      </c>
      <c r="DZ90" s="195">
        <v>21.30978309</v>
      </c>
      <c r="EA90" s="195">
        <v>9.7245961600000008</v>
      </c>
      <c r="EB90" s="195">
        <v>7.5760000000000006E-5</v>
      </c>
      <c r="EC90" s="195">
        <v>0.19763449999999999</v>
      </c>
      <c r="ED90" s="195">
        <v>16.755616029999999</v>
      </c>
      <c r="EE90" s="195">
        <v>3.75444405</v>
      </c>
      <c r="EF90" s="195">
        <v>30.432366500000001</v>
      </c>
      <c r="EG90" s="195">
        <v>0.93802116000000002</v>
      </c>
      <c r="EH90" s="195">
        <v>0.70235753000000001</v>
      </c>
      <c r="EI90" s="195">
        <v>8.611153149999998</v>
      </c>
      <c r="EJ90" s="195">
        <v>3.6932950000000006E-2</v>
      </c>
      <c r="EK90" s="195">
        <v>10.288464789999997</v>
      </c>
      <c r="EL90" s="195">
        <v>5.6952803800000007</v>
      </c>
      <c r="EM90" s="195">
        <v>1.9513419299999999</v>
      </c>
      <c r="EN90" s="195">
        <v>7.6466223100000006</v>
      </c>
      <c r="EO90" s="195">
        <v>102.22971831</v>
      </c>
      <c r="EP90" s="195">
        <v>2.54327652</v>
      </c>
      <c r="EQ90" s="195">
        <v>1.7574949999999995E-2</v>
      </c>
      <c r="ER90" s="195">
        <v>5.5294825899999998</v>
      </c>
      <c r="ES90" s="195">
        <v>8.0903340600000018</v>
      </c>
      <c r="ET90" s="195"/>
      <c r="EU90" s="195">
        <v>1.9191044399999997</v>
      </c>
      <c r="EV90" s="195">
        <v>0.81233564000000003</v>
      </c>
      <c r="EW90" s="195">
        <v>4.1623000000000002E-4</v>
      </c>
      <c r="EX90" s="195">
        <v>10.933366510000001</v>
      </c>
      <c r="EY90" s="195">
        <v>13.665222820000002</v>
      </c>
      <c r="EZ90" s="195">
        <v>19.995493549999999</v>
      </c>
      <c r="FA90" s="195">
        <v>2.2768709399999993</v>
      </c>
      <c r="FB90" s="195">
        <v>10.631346650000003</v>
      </c>
      <c r="FC90" s="195">
        <v>1.67270257</v>
      </c>
      <c r="FD90" s="195">
        <v>3.8441370700000004</v>
      </c>
      <c r="FE90" s="195">
        <v>38.420550779999999</v>
      </c>
      <c r="FF90" s="195"/>
      <c r="FG90" s="195">
        <v>1.61E-6</v>
      </c>
      <c r="FH90" s="195">
        <v>0.4452429</v>
      </c>
      <c r="FI90" s="195">
        <v>0.1890916</v>
      </c>
      <c r="FJ90" s="195">
        <v>0.63433611000000001</v>
      </c>
      <c r="FK90" s="195">
        <v>33.920391670000001</v>
      </c>
      <c r="FL90" s="195">
        <v>20.634691889999996</v>
      </c>
      <c r="FM90" s="195">
        <v>0.19303648999999998</v>
      </c>
      <c r="FN90" s="195">
        <v>2.3460000000000002E-5</v>
      </c>
      <c r="FO90" s="195">
        <v>54.748143509999991</v>
      </c>
      <c r="FP90" s="195">
        <v>115.55858727999997</v>
      </c>
      <c r="FQ90" s="195">
        <v>2.85396866</v>
      </c>
      <c r="FR90" s="195">
        <v>2.85396866</v>
      </c>
      <c r="FS90" s="195">
        <v>1.1169452100000001</v>
      </c>
      <c r="FT90" s="195">
        <v>0.24850833999999999</v>
      </c>
      <c r="FU90" s="195">
        <v>16.103657589999997</v>
      </c>
      <c r="FV90" s="195">
        <v>0.39206732999999999</v>
      </c>
      <c r="FW90" s="195">
        <v>11.747210259999999</v>
      </c>
      <c r="FX90" s="195">
        <v>29.608388729999998</v>
      </c>
      <c r="FY90" s="195">
        <v>1.9050376600000001</v>
      </c>
      <c r="FZ90" s="195">
        <v>3.31941197</v>
      </c>
      <c r="GA90" s="195">
        <v>3.3661999999999999E-4</v>
      </c>
      <c r="GB90" s="195">
        <v>0.93454880000000007</v>
      </c>
      <c r="GC90" s="195">
        <v>32.639919380000002</v>
      </c>
      <c r="GD90" s="195">
        <v>38.799254429999998</v>
      </c>
      <c r="GE90" s="195">
        <v>6.9969762500000003</v>
      </c>
      <c r="GF90" s="195">
        <v>0.89976095</v>
      </c>
      <c r="GG90" s="195">
        <v>9.8904261300000016</v>
      </c>
      <c r="GH90" s="195">
        <v>2.52836303</v>
      </c>
      <c r="GI90" s="195">
        <v>0.68502938999999996</v>
      </c>
      <c r="GJ90" s="195">
        <v>21.000555750000004</v>
      </c>
      <c r="GK90" s="195">
        <v>8.042833439999999</v>
      </c>
      <c r="GL90" s="195">
        <v>1.2804028200000002</v>
      </c>
      <c r="GM90" s="195">
        <v>10.463929310000001</v>
      </c>
      <c r="GN90" s="195">
        <v>0.84962579000000005</v>
      </c>
      <c r="GO90" s="195">
        <v>3.1563999999999995E-4</v>
      </c>
      <c r="GP90" s="195">
        <v>20.637107</v>
      </c>
      <c r="GQ90" s="195">
        <v>112.89927457000002</v>
      </c>
      <c r="GR90" s="195"/>
      <c r="GS90" s="195">
        <v>6.4422414000000003</v>
      </c>
      <c r="GT90" s="195">
        <v>2.9999999999999997E-8</v>
      </c>
      <c r="GU90" s="195">
        <v>8.4296045399999997</v>
      </c>
      <c r="GV90" s="195">
        <v>2.1146583899999998</v>
      </c>
      <c r="GW90" s="195">
        <v>16.986504360000001</v>
      </c>
      <c r="GX90" s="195">
        <v>8.0096041200000023</v>
      </c>
      <c r="GY90" s="195">
        <v>1.09511504</v>
      </c>
      <c r="GZ90" s="195">
        <v>2.4430000000000003E-4</v>
      </c>
      <c r="HA90" s="195"/>
      <c r="HB90" s="195">
        <v>3.3662026899999993</v>
      </c>
      <c r="HC90" s="195">
        <v>12.471166150000002</v>
      </c>
      <c r="HD90" s="195">
        <v>2.2899807999999999</v>
      </c>
      <c r="HE90" s="195">
        <v>8.087403E-2</v>
      </c>
      <c r="HF90" s="195"/>
      <c r="HG90" s="195">
        <v>2.4850095300000006</v>
      </c>
      <c r="HH90" s="195">
        <v>4.0000000000000001E-8</v>
      </c>
      <c r="HI90" s="195">
        <v>4.8558644000000006</v>
      </c>
      <c r="HJ90" s="195">
        <v>9.6877869200000006</v>
      </c>
      <c r="HK90" s="195">
        <v>2.5807177699999997</v>
      </c>
      <c r="HL90" s="195">
        <v>1.9104456099999998</v>
      </c>
      <c r="HM90" s="195">
        <v>5.332097609999999</v>
      </c>
      <c r="HN90" s="195">
        <v>2.0410190000000002E-2</v>
      </c>
      <c r="HO90" s="195">
        <v>19.531458099999998</v>
      </c>
      <c r="HP90" s="195">
        <v>12.35942112</v>
      </c>
      <c r="HQ90" s="195">
        <v>5.5039581499999999</v>
      </c>
      <c r="HR90" s="195">
        <v>7.8358988599999986</v>
      </c>
      <c r="HS90" s="195">
        <v>25.69927813</v>
      </c>
      <c r="HT90" s="195">
        <v>79.544271139999992</v>
      </c>
      <c r="HU90" s="195">
        <v>0.34127703000000004</v>
      </c>
      <c r="HV90" s="195"/>
      <c r="HW90" s="195">
        <v>0.34127703000000004</v>
      </c>
      <c r="HX90" s="195">
        <v>4.5695067199999997</v>
      </c>
      <c r="HY90" s="195">
        <v>3.0267888899999997</v>
      </c>
      <c r="HZ90" s="195">
        <v>1E-8</v>
      </c>
      <c r="IA90" s="195">
        <v>2.1295440099999996</v>
      </c>
      <c r="IB90" s="195">
        <v>2.3262588199999996</v>
      </c>
      <c r="IC90" s="195">
        <v>12.052098449999999</v>
      </c>
      <c r="ID90" s="195">
        <v>10.054669930000001</v>
      </c>
      <c r="IE90" s="195">
        <v>0.43054358000000004</v>
      </c>
      <c r="IF90" s="195">
        <v>7.4780511000000001</v>
      </c>
      <c r="IG90" s="195">
        <v>0.65335423999999998</v>
      </c>
      <c r="IH90" s="195">
        <v>0.82999553000000004</v>
      </c>
      <c r="II90" s="195">
        <v>19.446614380000003</v>
      </c>
      <c r="IJ90" s="195">
        <v>9.886317270000001</v>
      </c>
      <c r="IK90" s="195">
        <v>0.5667242400000001</v>
      </c>
      <c r="IL90" s="195">
        <v>2.7387827699999994</v>
      </c>
      <c r="IM90" s="195"/>
      <c r="IN90" s="195">
        <v>0.7063711399999999</v>
      </c>
      <c r="IO90" s="195">
        <v>13.89819542</v>
      </c>
      <c r="IP90" s="195">
        <v>3.4692331899999993</v>
      </c>
      <c r="IQ90" s="195">
        <v>1.50751042</v>
      </c>
      <c r="IR90" s="195">
        <v>3.9109708700000008</v>
      </c>
      <c r="IS90" s="195">
        <v>0.54589928999999993</v>
      </c>
      <c r="IT90" s="195">
        <v>3.4347016299999997</v>
      </c>
      <c r="IU90" s="195">
        <v>12.868315399999998</v>
      </c>
      <c r="IV90" s="195">
        <v>58.606500680000003</v>
      </c>
      <c r="IW90" s="195">
        <v>0.39841576000000001</v>
      </c>
      <c r="IX90" s="195">
        <v>2.0493662000000001</v>
      </c>
      <c r="IY90" s="195">
        <v>5.3127931200000003</v>
      </c>
      <c r="IZ90" s="195">
        <v>0.63397952000000002</v>
      </c>
      <c r="JA90" s="195">
        <v>7.3404429699999998</v>
      </c>
      <c r="JB90" s="195">
        <v>15.734997570000001</v>
      </c>
      <c r="JC90" s="195">
        <v>1.5554720200000001</v>
      </c>
      <c r="JD90" s="195">
        <v>7.2695015600000001</v>
      </c>
      <c r="JE90" s="195">
        <v>11.645800139999997</v>
      </c>
      <c r="JF90" s="195">
        <v>4.0701825200000004</v>
      </c>
      <c r="JG90" s="195">
        <v>0.86348750000000007</v>
      </c>
      <c r="JH90" s="195">
        <v>25.404443739999998</v>
      </c>
      <c r="JI90" s="195">
        <v>32.590683500000004</v>
      </c>
      <c r="JJ90" s="195">
        <v>1.47261427</v>
      </c>
      <c r="JK90" s="195">
        <v>1.7360886800000002</v>
      </c>
      <c r="JL90" s="195">
        <v>1.0236053899999999</v>
      </c>
      <c r="JM90" s="195">
        <v>9.8170497699999988</v>
      </c>
      <c r="JN90" s="195">
        <v>46.640041610000004</v>
      </c>
      <c r="JO90" s="195">
        <v>9.255351880000001</v>
      </c>
      <c r="JP90" s="195">
        <v>2.8505487399999994</v>
      </c>
      <c r="JQ90" s="195">
        <v>0.22609215999999999</v>
      </c>
      <c r="JR90" s="195">
        <v>1.2592335299999997</v>
      </c>
      <c r="JS90" s="195">
        <v>4.2116822700000007</v>
      </c>
      <c r="JT90" s="195">
        <v>17.80290858</v>
      </c>
      <c r="JU90" s="195">
        <v>2E-8</v>
      </c>
      <c r="JV90" s="195">
        <v>2E-8</v>
      </c>
      <c r="JW90" s="195">
        <v>105.58239152</v>
      </c>
      <c r="JX90" s="195">
        <v>0.9647848200000001</v>
      </c>
      <c r="JY90" s="195">
        <v>2.9769999999999998E-5</v>
      </c>
      <c r="JZ90" s="195">
        <v>0.12301998</v>
      </c>
      <c r="KA90" s="195">
        <v>1.0878345700000001</v>
      </c>
      <c r="KB90" s="195">
        <v>0.47437040999999996</v>
      </c>
      <c r="KC90" s="195">
        <v>9.6612226700000008</v>
      </c>
      <c r="KD90" s="195">
        <v>1.98789387</v>
      </c>
      <c r="KE90" s="195">
        <v>18.400723430000006</v>
      </c>
      <c r="KF90" s="195">
        <v>6.1895470699999997</v>
      </c>
      <c r="KG90" s="195">
        <v>36.71375745000001</v>
      </c>
      <c r="KH90" s="195">
        <v>10.234808609999998</v>
      </c>
      <c r="KI90" s="195">
        <v>14.53583942</v>
      </c>
      <c r="KJ90" s="195">
        <v>1.2503013500000002</v>
      </c>
      <c r="KK90" s="195">
        <v>7.3261611299999991</v>
      </c>
      <c r="KL90" s="195">
        <v>8.4400267600000021</v>
      </c>
      <c r="KM90" s="195">
        <v>41.787137270000009</v>
      </c>
      <c r="KN90" s="195">
        <v>6.3578650999999997</v>
      </c>
      <c r="KO90" s="195">
        <v>0.44010330000000003</v>
      </c>
      <c r="KP90" s="195">
        <v>0.59216804000000001</v>
      </c>
      <c r="KQ90" s="195">
        <v>10.145830789999998</v>
      </c>
      <c r="KR90" s="195">
        <v>0.55020930999999995</v>
      </c>
      <c r="KS90" s="195">
        <v>18.086176539999997</v>
      </c>
      <c r="KT90" s="195">
        <v>1.19261339</v>
      </c>
      <c r="KU90" s="195">
        <v>3.8674E-4</v>
      </c>
      <c r="KV90" s="195">
        <v>1.45E-5</v>
      </c>
      <c r="KW90" s="195">
        <v>1.19301463</v>
      </c>
      <c r="KX90" s="195">
        <v>98.867920459999965</v>
      </c>
      <c r="KY90" s="195">
        <v>9.17154311</v>
      </c>
      <c r="KZ90" s="195"/>
      <c r="LA90" s="195">
        <v>9.17154311</v>
      </c>
      <c r="LB90" s="195">
        <v>1E-8</v>
      </c>
      <c r="LC90" s="195">
        <v>6.0365389999999998E-2</v>
      </c>
      <c r="LD90" s="195">
        <v>7.9846734100000001</v>
      </c>
      <c r="LE90" s="195">
        <v>0.79051604000000009</v>
      </c>
      <c r="LF90" s="195">
        <v>13.611727050000002</v>
      </c>
      <c r="LG90" s="195">
        <v>22.447281900000004</v>
      </c>
      <c r="LH90" s="195">
        <v>7.8776739499999984</v>
      </c>
      <c r="LI90" s="195"/>
      <c r="LJ90" s="195">
        <v>0.92005794000000007</v>
      </c>
      <c r="LK90" s="195">
        <v>9.0772972599999981</v>
      </c>
      <c r="LL90" s="195">
        <v>19.701116750000001</v>
      </c>
      <c r="LM90" s="195">
        <v>37.5761459</v>
      </c>
      <c r="LN90" s="195">
        <v>5.3791525900000003</v>
      </c>
      <c r="LO90" s="195">
        <v>5.4108393399999999</v>
      </c>
      <c r="LP90" s="195">
        <v>1.81873415</v>
      </c>
      <c r="LQ90" s="195">
        <v>0.7783293200000001</v>
      </c>
      <c r="LR90" s="195">
        <v>4.7495701700000001</v>
      </c>
      <c r="LS90" s="195">
        <v>18.136625570000003</v>
      </c>
      <c r="LT90" s="195">
        <v>2.6623211900000001</v>
      </c>
      <c r="LU90" s="195">
        <v>0.75537204000000002</v>
      </c>
      <c r="LV90" s="195">
        <v>5.0524556799999987</v>
      </c>
      <c r="LW90" s="195">
        <v>2E-8</v>
      </c>
      <c r="LX90" s="195">
        <v>6.4936709100000005</v>
      </c>
      <c r="LY90" s="195">
        <v>14.963819839999999</v>
      </c>
      <c r="LZ90" s="195">
        <v>102.29541631999999</v>
      </c>
      <c r="MA90" s="195">
        <v>1084.4076300699996</v>
      </c>
      <c r="MB90" s="195">
        <v>0.18086434000000001</v>
      </c>
      <c r="MC90" s="195">
        <v>10.589605629999999</v>
      </c>
      <c r="MD90" s="195">
        <v>6.1099999999999991E-6</v>
      </c>
      <c r="ME90" s="195"/>
      <c r="MF90" s="195">
        <v>10.770476079999998</v>
      </c>
      <c r="MG90" s="195">
        <v>12.22549113</v>
      </c>
      <c r="MH90" s="195">
        <v>1.86888981</v>
      </c>
      <c r="MI90" s="195">
        <v>2.4283522000000004</v>
      </c>
      <c r="MJ90" s="195">
        <v>0.66279213999999997</v>
      </c>
      <c r="MK90" s="195">
        <v>3.6922999999999996E-4</v>
      </c>
      <c r="ML90" s="195">
        <v>17.185894510000001</v>
      </c>
      <c r="MM90" s="195">
        <v>0.34275629000000002</v>
      </c>
      <c r="MN90" s="195">
        <v>33.468936559999996</v>
      </c>
      <c r="MO90" s="195">
        <v>1E-8</v>
      </c>
      <c r="MP90" s="195">
        <v>10.90648992</v>
      </c>
      <c r="MQ90" s="195">
        <v>4.6413685200000003</v>
      </c>
      <c r="MR90" s="195">
        <v>49.359551299999993</v>
      </c>
      <c r="MS90" s="195">
        <v>0.18632317000000001</v>
      </c>
      <c r="MT90" s="195">
        <v>4.8630000000000001E-3</v>
      </c>
      <c r="MU90" s="195">
        <v>2.2430680999999999</v>
      </c>
      <c r="MV90" s="195">
        <v>4.2829586400000004</v>
      </c>
      <c r="MW90" s="195">
        <v>6.7172129100000006</v>
      </c>
      <c r="MX90" s="195">
        <v>2.7566241900000006</v>
      </c>
      <c r="MY90" s="195">
        <v>0.16140438000000001</v>
      </c>
      <c r="MZ90" s="195">
        <v>2.9180285700000006</v>
      </c>
      <c r="NA90" s="195">
        <v>86.951163370000003</v>
      </c>
      <c r="NB90" s="195">
        <v>1E-8</v>
      </c>
      <c r="NC90" s="195">
        <v>1.9073651599999999</v>
      </c>
      <c r="ND90" s="195">
        <v>1.4942799099999999</v>
      </c>
      <c r="NE90" s="195">
        <v>3.4016450799999998</v>
      </c>
      <c r="NF90" s="195">
        <v>0.20724541999999999</v>
      </c>
      <c r="NG90" s="195">
        <v>2.6731839800000001</v>
      </c>
      <c r="NH90" s="195">
        <v>9.8567133999999967</v>
      </c>
      <c r="NI90" s="195">
        <v>1.5865427400000001</v>
      </c>
      <c r="NJ90" s="195">
        <v>3.4201308699999999</v>
      </c>
      <c r="NK90" s="195">
        <v>17.743816409999994</v>
      </c>
      <c r="NL90" s="195">
        <v>3.0704056200000007</v>
      </c>
      <c r="NM90" s="195">
        <v>3.8494409399999991</v>
      </c>
      <c r="NN90" s="195">
        <v>2.2901383199999996</v>
      </c>
      <c r="NO90" s="195">
        <v>0.49641574000000005</v>
      </c>
      <c r="NP90" s="195">
        <v>0.21382342000000004</v>
      </c>
      <c r="NQ90" s="195">
        <v>9.9202240400000008</v>
      </c>
      <c r="NR90" s="195">
        <v>7.842636569999998</v>
      </c>
      <c r="NS90" s="195">
        <v>0.85942702999999998</v>
      </c>
      <c r="NT90" s="195">
        <v>7.1137324000000017</v>
      </c>
      <c r="NU90" s="195">
        <v>0.42487478000000001</v>
      </c>
      <c r="NV90" s="195">
        <v>0</v>
      </c>
      <c r="NW90" s="195">
        <v>16.240670780000002</v>
      </c>
      <c r="NX90" s="195">
        <v>47.306356310000005</v>
      </c>
      <c r="NY90" s="195">
        <v>1.7814822000000001</v>
      </c>
      <c r="NZ90" s="195">
        <v>8.3950333399999995</v>
      </c>
      <c r="OA90" s="195">
        <v>10.78030736</v>
      </c>
      <c r="OB90" s="195">
        <v>20.956822899999999</v>
      </c>
      <c r="OC90" s="195">
        <v>1.3209108600000001</v>
      </c>
      <c r="OD90" s="195">
        <v>1.6582202099999999</v>
      </c>
      <c r="OE90" s="195">
        <v>1.9107081299999999</v>
      </c>
      <c r="OF90" s="195">
        <v>6.5532027899999994</v>
      </c>
      <c r="OG90" s="195">
        <v>1.7738183300000001</v>
      </c>
      <c r="OH90" s="195">
        <v>13.21686032</v>
      </c>
      <c r="OI90" s="195">
        <v>2.1570000000000002E-5</v>
      </c>
      <c r="OJ90" s="195">
        <v>3.48551689</v>
      </c>
      <c r="OK90" s="195">
        <v>5.3406804599999997</v>
      </c>
      <c r="OL90" s="195">
        <v>0</v>
      </c>
      <c r="OM90" s="195">
        <v>3.3085353900000007</v>
      </c>
      <c r="ON90" s="195">
        <v>12.13475431</v>
      </c>
      <c r="OO90" s="195">
        <v>3.01771279</v>
      </c>
      <c r="OP90" s="195">
        <v>0.53381830999999991</v>
      </c>
      <c r="OQ90" s="195">
        <v>1.9611561599999998</v>
      </c>
      <c r="OR90" s="195">
        <v>1.8821349600000004</v>
      </c>
      <c r="OS90" s="195">
        <v>3.2422225699999996</v>
      </c>
      <c r="OT90" s="195">
        <v>10.637044789999999</v>
      </c>
      <c r="OU90" s="195">
        <v>0.53002604000000009</v>
      </c>
      <c r="OV90" s="195">
        <v>0.37293154000000001</v>
      </c>
      <c r="OW90" s="195">
        <v>5.7208339499999994</v>
      </c>
      <c r="OX90" s="195">
        <v>4.1723675999999994</v>
      </c>
      <c r="OY90" s="195">
        <v>8.6935128600000002</v>
      </c>
      <c r="OZ90" s="195">
        <v>19.489671989999998</v>
      </c>
      <c r="PA90" s="195">
        <v>76.435154309999987</v>
      </c>
      <c r="PB90" s="195">
        <v>1.57937916</v>
      </c>
      <c r="PC90" s="195">
        <v>3.0891348500000002</v>
      </c>
      <c r="PD90" s="195">
        <v>2.4272486700000004</v>
      </c>
      <c r="PE90" s="195">
        <v>0.76595886000000013</v>
      </c>
      <c r="PF90" s="195">
        <v>4.8356317800000008</v>
      </c>
      <c r="PG90" s="195">
        <v>12.697353320000001</v>
      </c>
      <c r="PH90" s="195">
        <v>6.1041665400000014</v>
      </c>
      <c r="PI90" s="195">
        <v>0.48462875999999999</v>
      </c>
      <c r="PJ90" s="195">
        <v>0.45560305999999995</v>
      </c>
      <c r="PK90" s="195">
        <v>0</v>
      </c>
      <c r="PL90" s="195">
        <v>7.0443983600000006</v>
      </c>
      <c r="PM90" s="195">
        <v>32.124827350000004</v>
      </c>
      <c r="PN90" s="195">
        <v>0.12458971999999999</v>
      </c>
      <c r="PO90" s="195">
        <v>3.1163035300000002</v>
      </c>
      <c r="PP90" s="195">
        <v>7.1236067800000002</v>
      </c>
      <c r="PQ90" s="195">
        <v>1.5308999999999999E-4</v>
      </c>
      <c r="PR90" s="195">
        <v>42.489480470000004</v>
      </c>
      <c r="PS90" s="195">
        <v>2.4717599999999997</v>
      </c>
      <c r="PT90" s="195">
        <v>0.18231455999999996</v>
      </c>
      <c r="PU90" s="195">
        <v>2.3630010800000001</v>
      </c>
      <c r="PV90" s="195">
        <v>6.2905153199999981</v>
      </c>
      <c r="PW90" s="195">
        <v>3.4135682699999994</v>
      </c>
      <c r="PX90" s="195">
        <v>14.721159229999998</v>
      </c>
      <c r="PY90" s="195">
        <v>76.952391380000009</v>
      </c>
      <c r="PZ90" s="195">
        <v>0.67318328999999999</v>
      </c>
      <c r="QA90" s="195">
        <v>1.28118452</v>
      </c>
      <c r="QB90" s="195">
        <v>7.1627824100000019</v>
      </c>
      <c r="QC90" s="195">
        <v>1.44768232</v>
      </c>
      <c r="QD90" s="195">
        <v>10.564832540000003</v>
      </c>
      <c r="QE90" s="195">
        <v>0.72687223000000012</v>
      </c>
      <c r="QF90" s="195">
        <v>7.9996492599999991</v>
      </c>
      <c r="QG90" s="195">
        <v>7.8122042299999963</v>
      </c>
      <c r="QH90" s="195">
        <v>0.57859582999999992</v>
      </c>
      <c r="QI90" s="195">
        <v>1.0037742599999999</v>
      </c>
      <c r="QJ90" s="195">
        <v>18.121095809999996</v>
      </c>
      <c r="QK90" s="195">
        <v>0.43215718000000003</v>
      </c>
      <c r="QL90" s="195">
        <v>8.174E-5</v>
      </c>
      <c r="QM90" s="195">
        <v>0</v>
      </c>
      <c r="QN90" s="195">
        <v>23.893863889999999</v>
      </c>
      <c r="QO90" s="195">
        <v>5.1990752299999992</v>
      </c>
      <c r="QP90" s="195">
        <v>29.525178039999997</v>
      </c>
      <c r="QQ90" s="195">
        <v>0</v>
      </c>
      <c r="QR90" s="195">
        <v>0.37269106000000007</v>
      </c>
      <c r="QS90" s="195">
        <v>4.8442349500000006</v>
      </c>
      <c r="QT90" s="195">
        <v>0.53791254999999993</v>
      </c>
      <c r="QU90" s="195">
        <v>3.2309725700000005</v>
      </c>
      <c r="QV90" s="195">
        <v>8.9858111300000019</v>
      </c>
      <c r="QW90" s="195">
        <v>3.6373351499999997</v>
      </c>
      <c r="QX90" s="195">
        <v>0.37480639999999987</v>
      </c>
      <c r="QY90" s="195">
        <v>0.14895712999999999</v>
      </c>
      <c r="QZ90" s="195">
        <v>4.1610986800000003</v>
      </c>
      <c r="RA90" s="195">
        <v>71.35801619999998</v>
      </c>
      <c r="RB90" s="195">
        <v>2.3872968700000001</v>
      </c>
      <c r="RC90" s="195">
        <v>4.9914039599999995</v>
      </c>
      <c r="RD90" s="195">
        <v>7.3787008299999997</v>
      </c>
      <c r="RE90" s="195">
        <v>1.1851067099999999</v>
      </c>
      <c r="RF90" s="195">
        <v>2.3848801099999997</v>
      </c>
      <c r="RG90" s="195">
        <v>6.6200000000000001E-6</v>
      </c>
      <c r="RH90" s="195">
        <v>3.5104683899999998</v>
      </c>
      <c r="RI90" s="195">
        <v>5.1367019699999981</v>
      </c>
      <c r="RJ90" s="195">
        <v>12.217163799999998</v>
      </c>
      <c r="RK90" s="195">
        <v>1.9595713800000001</v>
      </c>
      <c r="RL90" s="195">
        <v>0.55776079000000001</v>
      </c>
      <c r="RM90" s="195">
        <v>0.27109886999999999</v>
      </c>
      <c r="RN90" s="195">
        <v>3.4756750000000003E-2</v>
      </c>
      <c r="RO90" s="195">
        <v>2.82318779</v>
      </c>
      <c r="RP90" s="195">
        <v>3.4056738700000002</v>
      </c>
      <c r="RQ90" s="195">
        <v>6.7848694299999996</v>
      </c>
      <c r="RR90" s="195">
        <v>4.2190779999999988</v>
      </c>
      <c r="RS90" s="195">
        <v>1.9087658399999998</v>
      </c>
      <c r="RT90" s="195">
        <v>16.318387139999999</v>
      </c>
      <c r="RU90" s="195">
        <v>0.88155974999999998</v>
      </c>
      <c r="RV90" s="195">
        <v>2.4891544699999999</v>
      </c>
      <c r="RW90" s="195">
        <v>3.7299999999999999E-5</v>
      </c>
      <c r="RX90" s="195">
        <v>1.066E-5</v>
      </c>
      <c r="RY90" s="195">
        <v>1E-8</v>
      </c>
      <c r="RZ90" s="195">
        <v>3.3707621899999998</v>
      </c>
      <c r="SA90" s="195">
        <v>42.108201749999992</v>
      </c>
      <c r="SB90" s="195">
        <v>1.33388778</v>
      </c>
      <c r="SC90" s="195">
        <v>8.4587791299999981</v>
      </c>
      <c r="SD90" s="195">
        <v>4.2078450400000014</v>
      </c>
      <c r="SE90" s="195">
        <v>1.3043082399999999</v>
      </c>
      <c r="SF90" s="195">
        <v>0.60403575999999992</v>
      </c>
      <c r="SG90" s="195">
        <v>15.908855949999998</v>
      </c>
      <c r="SH90" s="195">
        <v>1.72557987</v>
      </c>
      <c r="SI90" s="195">
        <v>0.53560764999999988</v>
      </c>
      <c r="SJ90" s="195">
        <v>0.88658221999999987</v>
      </c>
      <c r="SK90" s="195">
        <v>3.5731051500000004</v>
      </c>
      <c r="SL90" s="195">
        <v>1.17151691</v>
      </c>
      <c r="SM90" s="195">
        <v>7.8923918000000004</v>
      </c>
      <c r="SN90" s="195">
        <v>27.543910280000002</v>
      </c>
      <c r="SO90" s="195">
        <v>3.4931000000000003E-4</v>
      </c>
      <c r="SP90" s="195">
        <v>4.5406434199999994</v>
      </c>
      <c r="SQ90" s="195">
        <v>0.41488604000000001</v>
      </c>
      <c r="SR90" s="196">
        <v>32.499789049999997</v>
      </c>
      <c r="SS90" s="195">
        <v>1.8043031700000001</v>
      </c>
      <c r="ST90" s="195">
        <v>1.9964772299999998</v>
      </c>
      <c r="SU90" s="195">
        <v>0.57638587000000019</v>
      </c>
      <c r="SV90" s="195">
        <v>12.81865346</v>
      </c>
      <c r="SW90" s="195">
        <v>8.1731735299999997</v>
      </c>
      <c r="SX90" s="195">
        <v>25.36899326</v>
      </c>
      <c r="SY90" s="195">
        <v>1.4299999999999999E-6</v>
      </c>
      <c r="SZ90" s="195">
        <v>1.4299999999999999E-6</v>
      </c>
      <c r="TA90" s="195">
        <v>81.670031490000014</v>
      </c>
      <c r="TB90" s="195">
        <v>0.71444571999999995</v>
      </c>
      <c r="TC90" s="195">
        <v>6.3828864000000012</v>
      </c>
      <c r="TD90" s="195">
        <v>1.03010852</v>
      </c>
      <c r="TE90" s="195">
        <v>0.76100639999999986</v>
      </c>
      <c r="TF90" s="195">
        <v>8.8884470400000009</v>
      </c>
      <c r="TG90" s="195">
        <v>11.43250913</v>
      </c>
      <c r="TH90" s="195">
        <v>3.3014350900000005</v>
      </c>
      <c r="TI90" s="195">
        <v>1.89077176</v>
      </c>
      <c r="TJ90" s="195">
        <v>1.1028973900000001</v>
      </c>
      <c r="TK90" s="195">
        <f t="shared" si="269"/>
        <v>17.72761337</v>
      </c>
      <c r="TL90" s="195">
        <v>1.0451215899999999</v>
      </c>
      <c r="TM90" s="195">
        <v>7.3031560000000004</v>
      </c>
      <c r="TN90" s="195">
        <v>6.9281392300000002</v>
      </c>
      <c r="TO90" s="195">
        <v>0.26679364</v>
      </c>
      <c r="TP90" s="195">
        <v>5.0510433500000005</v>
      </c>
      <c r="TQ90" s="195">
        <v>20.594253810000001</v>
      </c>
      <c r="TR90" s="195">
        <v>1.2700000000000001E-6</v>
      </c>
      <c r="TS90" s="195">
        <v>0</v>
      </c>
      <c r="TT90" s="195">
        <v>5.2154689400000001</v>
      </c>
      <c r="TU90" s="195">
        <v>1.0204000000000001E-4</v>
      </c>
      <c r="TV90" s="195">
        <v>2.1539712699999995</v>
      </c>
      <c r="TW90" s="195">
        <v>7.3695435199999997</v>
      </c>
      <c r="TX90" s="195">
        <v>2.9999999999999997E-8</v>
      </c>
      <c r="TY90" s="195">
        <v>0.42614365999999998</v>
      </c>
      <c r="TZ90" s="195">
        <v>1.6980370200000001</v>
      </c>
      <c r="UA90" s="195">
        <v>11.135300309999998</v>
      </c>
      <c r="UB90" s="195">
        <v>13.259481019999999</v>
      </c>
      <c r="UC90" s="195">
        <v>67.839338760000004</v>
      </c>
      <c r="UD90" s="195">
        <v>1E-8</v>
      </c>
      <c r="UE90" s="195">
        <v>1E-8</v>
      </c>
      <c r="UF90" s="195">
        <v>3.2532556499999998</v>
      </c>
      <c r="UG90" s="195">
        <v>1.4580692499999999</v>
      </c>
      <c r="UH90" s="195">
        <v>0.97671340000000006</v>
      </c>
      <c r="UI90" s="195">
        <v>0.47344765000000011</v>
      </c>
      <c r="UJ90" s="195">
        <v>1E-8</v>
      </c>
      <c r="UK90" s="195">
        <v>6.1614859600000003</v>
      </c>
      <c r="UL90" s="195">
        <v>1.8838557</v>
      </c>
      <c r="UM90" s="195">
        <v>11.71234413</v>
      </c>
      <c r="UN90" s="195">
        <v>2.1413199900000004</v>
      </c>
      <c r="UO90" s="195">
        <v>8.90087619</v>
      </c>
      <c r="UP90" s="195">
        <v>37.966928920000001</v>
      </c>
      <c r="UQ90" s="195">
        <v>62.605324929999995</v>
      </c>
      <c r="UR90" s="195">
        <v>0.21144552</v>
      </c>
      <c r="US90" s="195">
        <v>7.4635260199999998</v>
      </c>
      <c r="UT90" s="195">
        <v>0.99329233000000006</v>
      </c>
      <c r="UU90" s="195">
        <v>12.016594719999997</v>
      </c>
      <c r="UV90" s="195">
        <v>3.6598092499999999</v>
      </c>
      <c r="UW90" s="195">
        <f t="shared" si="287"/>
        <v>24.34466784</v>
      </c>
      <c r="UX90" s="195">
        <v>0.58570111000000002</v>
      </c>
      <c r="UY90" s="195">
        <v>13.392540049999999</v>
      </c>
      <c r="UZ90" s="195">
        <v>8.6575069399999993</v>
      </c>
      <c r="VA90" s="195">
        <v>7.2894317700000002</v>
      </c>
      <c r="VB90" s="195">
        <v>2.0342986199999999</v>
      </c>
      <c r="VC90" s="195">
        <v>31.959478490000002</v>
      </c>
      <c r="VD90" s="195">
        <v>125.07095722999999</v>
      </c>
      <c r="VE90" s="195">
        <v>1.51474135</v>
      </c>
      <c r="VF90" s="195">
        <v>10.04648618</v>
      </c>
      <c r="VG90" s="195">
        <v>1.9132E-4</v>
      </c>
      <c r="VH90" s="195">
        <v>4.6999999999999995E-7</v>
      </c>
      <c r="VI90" s="195">
        <v>10.489356189999995</v>
      </c>
      <c r="VJ90" s="195">
        <v>22.050775509999998</v>
      </c>
      <c r="VK90" s="195">
        <v>0.79203254000000001</v>
      </c>
      <c r="VL90" s="195">
        <v>0.63879246999999995</v>
      </c>
      <c r="VM90" s="195">
        <v>1E-8</v>
      </c>
      <c r="VN90" s="195">
        <v>1.2098856599999999</v>
      </c>
      <c r="VO90" s="195">
        <v>3.4355058200000008</v>
      </c>
      <c r="VP90" s="195">
        <v>6.0762165000000001</v>
      </c>
      <c r="VQ90" s="195">
        <v>29.705054000000001</v>
      </c>
      <c r="VR90" s="195">
        <v>6.6295081900000001</v>
      </c>
      <c r="VS90" s="195">
        <v>5.2603087899999998</v>
      </c>
      <c r="VT90" s="195">
        <v>0.84611767999999998</v>
      </c>
      <c r="VU90" s="195">
        <v>0.47646444000000004</v>
      </c>
      <c r="VV90" s="195">
        <v>42.917453100000003</v>
      </c>
      <c r="VW90" s="195">
        <v>13.1125227</v>
      </c>
      <c r="VX90" s="195">
        <v>4.9241821300000002</v>
      </c>
      <c r="VY90" s="195">
        <v>1.7609466300000003</v>
      </c>
      <c r="VZ90" s="195">
        <v>6.1303511899999998</v>
      </c>
      <c r="WA90" s="195">
        <v>16.4044843</v>
      </c>
      <c r="WB90" s="195">
        <v>42.332486950000003</v>
      </c>
      <c r="WC90" s="195">
        <v>12.53456823</v>
      </c>
      <c r="WD90" s="195">
        <v>2.6856476200000001</v>
      </c>
      <c r="WE90" s="195">
        <v>15.220215849999999</v>
      </c>
      <c r="WF90" s="195">
        <v>128.59714790999999</v>
      </c>
      <c r="WG90" s="195">
        <v>3.4892983599999998</v>
      </c>
      <c r="WH90" s="195">
        <v>2.1633344799999996</v>
      </c>
      <c r="WI90" s="195">
        <v>5.652632839999999</v>
      </c>
      <c r="WJ90" s="195">
        <v>5.1390156399999993</v>
      </c>
      <c r="WK90" s="195">
        <v>0.58215892999999996</v>
      </c>
      <c r="WL90" s="195">
        <v>5.2167064100000005</v>
      </c>
      <c r="WM90" s="195">
        <v>0.29720432999999996</v>
      </c>
      <c r="WN90" s="195">
        <v>1.4173412700000001</v>
      </c>
      <c r="WO90" s="195">
        <v>12.65242658</v>
      </c>
      <c r="WP90" s="195">
        <v>1.6942365299999997</v>
      </c>
      <c r="WQ90" s="195">
        <v>2.6085124899999999</v>
      </c>
      <c r="WR90" s="195">
        <v>5.0000000000000004E-8</v>
      </c>
      <c r="WS90" s="195">
        <v>2.6986098300000001</v>
      </c>
      <c r="WT90" s="195">
        <v>2.6273700999999998</v>
      </c>
      <c r="WU90" s="195">
        <v>9.6287289999999999</v>
      </c>
      <c r="WV90" s="195">
        <v>0.8308143400000001</v>
      </c>
      <c r="WW90" s="195">
        <v>9.6720679900000022</v>
      </c>
      <c r="WX90" s="195">
        <v>1E-8</v>
      </c>
      <c r="WY90" s="195">
        <v>0</v>
      </c>
      <c r="WZ90" s="195">
        <v>0.25211724999999996</v>
      </c>
      <c r="XA90" s="195">
        <v>10.754999590000002</v>
      </c>
      <c r="XB90" s="195">
        <v>1.57350305</v>
      </c>
      <c r="XC90" s="195">
        <v>4.5812149199999999</v>
      </c>
      <c r="XD90" s="195">
        <v>7.57274359</v>
      </c>
      <c r="XE90" s="195">
        <v>2.5158317799999992</v>
      </c>
      <c r="XF90" s="195">
        <v>16.243293339999997</v>
      </c>
      <c r="XG90" s="195">
        <v>54.932081350000004</v>
      </c>
      <c r="XH90" s="195">
        <v>1.3755893199999998</v>
      </c>
      <c r="XI90" s="195">
        <v>1.3755893199999998</v>
      </c>
      <c r="XJ90" s="195">
        <v>2.0754232300000002</v>
      </c>
      <c r="XK90" s="195">
        <v>5.20407128</v>
      </c>
      <c r="XL90" s="195">
        <v>3.6480363700000003</v>
      </c>
      <c r="XM90" s="195">
        <v>6.1666184599999996</v>
      </c>
      <c r="XN90" s="195">
        <v>4.9502179100000001</v>
      </c>
      <c r="XO90" s="195">
        <v>22.044367250000001</v>
      </c>
      <c r="XP90" s="195">
        <v>1.2173060999999996</v>
      </c>
      <c r="XQ90" s="195">
        <v>4.7170000000000004E-5</v>
      </c>
      <c r="XR90" s="195">
        <v>4.8033611399999989</v>
      </c>
      <c r="XS90" s="195">
        <v>0</v>
      </c>
      <c r="XT90" s="195">
        <v>2.1582883699999997</v>
      </c>
      <c r="XU90" s="195">
        <v>8.1790027799999994</v>
      </c>
      <c r="XV90" s="195">
        <v>6.9674456399999984</v>
      </c>
      <c r="XW90" s="195">
        <v>0.6238141599999999</v>
      </c>
      <c r="XX90" s="195">
        <v>16.615273869999999</v>
      </c>
      <c r="XY90" s="195">
        <v>1.0647999999999998E-4</v>
      </c>
      <c r="XZ90" s="195">
        <v>2.9933955699999992</v>
      </c>
      <c r="YA90" s="195">
        <f t="shared" si="288"/>
        <v>27.200035719999999</v>
      </c>
      <c r="YB90" s="195">
        <v>3.192789E-2</v>
      </c>
      <c r="YC90" s="195">
        <v>0.1</v>
      </c>
      <c r="YD90" s="195">
        <v>1.22526249</v>
      </c>
      <c r="YE90" s="195">
        <v>220.60593468999991</v>
      </c>
      <c r="YF90" s="195">
        <f t="shared" si="289"/>
        <v>221.9631250699999</v>
      </c>
      <c r="YG90" s="195">
        <f t="shared" si="290"/>
        <v>280.76212013999992</v>
      </c>
      <c r="YH90" s="195">
        <f t="shared" si="291"/>
        <v>1139.9829601999998</v>
      </c>
      <c r="YI90" s="195">
        <v>3.8843699999999998E-3</v>
      </c>
      <c r="YJ90" s="195">
        <v>1E-8</v>
      </c>
      <c r="YK90" s="195">
        <v>4.0239308300000003</v>
      </c>
      <c r="YL90" s="195">
        <v>7.2419999999999906E-5</v>
      </c>
      <c r="YM90" s="195">
        <f t="shared" si="292"/>
        <v>4.0278876300000004</v>
      </c>
      <c r="YN90" s="195">
        <v>2.0795483199999998</v>
      </c>
      <c r="YO90" s="195">
        <v>9.5458256199999969</v>
      </c>
      <c r="YP90" s="195">
        <v>7.5781865099999788</v>
      </c>
      <c r="YQ90" s="195">
        <v>2.1564575099999987</v>
      </c>
      <c r="YR90" s="195">
        <v>1E-8</v>
      </c>
      <c r="YS90" s="195">
        <v>21.360017969999976</v>
      </c>
      <c r="YT90" s="195">
        <v>0</v>
      </c>
      <c r="YU90" s="195">
        <v>4.7726111500000004</v>
      </c>
      <c r="YV90" s="195">
        <v>0.90362720999999979</v>
      </c>
      <c r="YW90" s="195">
        <v>4.5619953600000001</v>
      </c>
      <c r="YX90" s="195">
        <v>0.11301157999999999</v>
      </c>
      <c r="YY90" s="195">
        <v>10.3512453</v>
      </c>
      <c r="YZ90" s="195">
        <v>1.8078487999999999</v>
      </c>
      <c r="ZA90" s="195">
        <v>0.29662147999999994</v>
      </c>
      <c r="ZB90" s="195">
        <v>1E-8</v>
      </c>
      <c r="ZC90" s="195">
        <v>3.0681833100000007</v>
      </c>
      <c r="ZD90" s="195">
        <v>5.1726536000000003</v>
      </c>
      <c r="ZE90" s="195">
        <v>9.8270490000000002E-2</v>
      </c>
      <c r="ZF90" s="195">
        <v>15.378289469999999</v>
      </c>
      <c r="ZG90" s="195">
        <v>0.47911332000000001</v>
      </c>
      <c r="ZH90" s="195">
        <v>15.955673279999999</v>
      </c>
      <c r="ZI90" s="195">
        <v>56.86747777999998</v>
      </c>
      <c r="ZJ90" s="195">
        <v>6.52783976</v>
      </c>
      <c r="ZK90" s="195">
        <v>0.76832928000000011</v>
      </c>
      <c r="ZL90" s="195">
        <v>7.2961690399999997</v>
      </c>
      <c r="ZM90" s="195">
        <v>14.03727832</v>
      </c>
      <c r="ZN90" s="195">
        <v>9.9861731200000019</v>
      </c>
      <c r="ZO90" s="195">
        <v>0.57308952000000002</v>
      </c>
      <c r="ZP90" s="195">
        <v>15.820955019999998</v>
      </c>
      <c r="ZQ90" s="195">
        <v>8.7728539699999999</v>
      </c>
      <c r="ZR90" s="195">
        <v>49.190349950000005</v>
      </c>
      <c r="ZS90" s="195">
        <v>2.4787052600000004</v>
      </c>
      <c r="ZT90" s="195">
        <v>1.9075953700000001</v>
      </c>
      <c r="ZU90" s="195">
        <v>0</v>
      </c>
      <c r="ZV90" s="195">
        <v>4.3863006300000009</v>
      </c>
      <c r="ZW90" s="195">
        <v>10.809737109999997</v>
      </c>
      <c r="ZX90" s="195">
        <v>1.5483539000000004</v>
      </c>
      <c r="ZY90" s="195">
        <v>11.160057780000001</v>
      </c>
      <c r="ZZ90" s="195">
        <v>7.3751016799999976</v>
      </c>
      <c r="AAA90" s="195">
        <v>0.95940378999999987</v>
      </c>
      <c r="AAB90" s="195">
        <v>31.852654239999996</v>
      </c>
      <c r="AAC90" s="195">
        <v>2.5590352200000006</v>
      </c>
      <c r="AAD90" s="195">
        <v>0.46316217999999998</v>
      </c>
      <c r="AAE90" s="195">
        <v>21.96799876</v>
      </c>
      <c r="AAF90" s="195">
        <v>24.99019616</v>
      </c>
      <c r="AAG90" s="195">
        <v>117.71567001999999</v>
      </c>
      <c r="AAH90" s="195">
        <v>17.163740820000001</v>
      </c>
      <c r="AAI90" s="195">
        <v>3.2960279699999999</v>
      </c>
      <c r="AAJ90" s="195">
        <v>20.459768790000002</v>
      </c>
      <c r="AAK90" s="195">
        <v>1.90362063</v>
      </c>
      <c r="AAL90" s="195">
        <v>2.5126535800000003</v>
      </c>
      <c r="AAM90" s="195">
        <v>3.1599999999999998E-6</v>
      </c>
      <c r="AAN90" s="195">
        <v>1.0852262900000003</v>
      </c>
      <c r="AAO90" s="195">
        <v>12.25370672</v>
      </c>
      <c r="AAP90" s="195">
        <v>17.755210380000001</v>
      </c>
      <c r="AAQ90" s="195">
        <v>1.4414000000000001E-4</v>
      </c>
      <c r="AAR90" s="195">
        <v>0.13476790000000002</v>
      </c>
      <c r="AAS90" s="195">
        <v>3.8330410099999996</v>
      </c>
      <c r="AAT90" s="195">
        <v>1.6557006200000002</v>
      </c>
      <c r="AAU90" s="195">
        <v>12.908642709999999</v>
      </c>
      <c r="AAV90" s="195">
        <v>18.532296379999998</v>
      </c>
      <c r="AAW90" s="195">
        <v>5.8553459100000014</v>
      </c>
      <c r="AAX90" s="195">
        <v>1.6503823299999998</v>
      </c>
      <c r="AAY90" s="195">
        <v>10.985231389999999</v>
      </c>
      <c r="AAZ90" s="195">
        <v>0</v>
      </c>
      <c r="ABA90" s="195">
        <v>7.9386820899999995</v>
      </c>
      <c r="ABB90" s="195">
        <v>26.429641719999999</v>
      </c>
      <c r="ABC90" s="195">
        <v>0.15881326999999998</v>
      </c>
      <c r="ABD90" s="195">
        <v>1.0917E-4</v>
      </c>
      <c r="ABE90" s="195">
        <v>8.8262724099999996</v>
      </c>
      <c r="ABF90" s="195">
        <v>21.743187380000002</v>
      </c>
      <c r="ABG90" s="195">
        <v>30.728382230000001</v>
      </c>
      <c r="ABH90" s="195">
        <f t="shared" si="293"/>
        <v>128.55003448999997</v>
      </c>
      <c r="ABI90" s="195">
        <v>113.90529949999998</v>
      </c>
      <c r="ABJ90" s="195">
        <v>8.8548810000000006E-2</v>
      </c>
      <c r="ABK90" s="195">
        <v>1.4270271399999999</v>
      </c>
      <c r="ABL90" s="195">
        <v>3.393011640000001</v>
      </c>
      <c r="ABM90" s="195">
        <v>1.3594347900000001</v>
      </c>
      <c r="ABN90" s="195">
        <v>5.7900654499999984</v>
      </c>
      <c r="ABO90" s="195">
        <v>12.05808783</v>
      </c>
      <c r="ABP90" s="195">
        <v>1.53683072</v>
      </c>
      <c r="ABQ90" s="195">
        <v>0.18717235999999998</v>
      </c>
      <c r="ABR90" s="195">
        <v>9.4359999999999998E-5</v>
      </c>
      <c r="ABS90" s="195">
        <v>0.24050232000000002</v>
      </c>
      <c r="ABT90" s="195">
        <v>4.5730279599999992</v>
      </c>
      <c r="ABU90" s="195">
        <v>6.5376277199999988</v>
      </c>
      <c r="ABV90" s="195">
        <v>4.5793148199999996</v>
      </c>
      <c r="ABW90" s="195">
        <v>0.63769587999999999</v>
      </c>
      <c r="ABX90" s="195">
        <v>2.3305193800000001</v>
      </c>
      <c r="ABY90" s="195">
        <v>1.82902447</v>
      </c>
      <c r="ABZ90" s="195">
        <v>6.4343614499999973</v>
      </c>
      <c r="ACA90" s="195">
        <v>15.810915999999997</v>
      </c>
      <c r="ACB90" s="195">
        <v>10.1172427</v>
      </c>
      <c r="ACC90" s="195">
        <v>14.204058960000001</v>
      </c>
      <c r="ACD90" s="195">
        <v>9.2E-6</v>
      </c>
      <c r="ACE90" s="195">
        <v>9.5921668999999987</v>
      </c>
      <c r="ACF90" s="195">
        <v>7.9370219299999993</v>
      </c>
      <c r="ACG90" s="195">
        <v>41.850499689999999</v>
      </c>
      <c r="ACH90" s="195">
        <v>3.5410541000000002</v>
      </c>
      <c r="ACI90" s="195">
        <v>3.5410541000000002</v>
      </c>
      <c r="ACJ90" s="195">
        <v>79.798185339999989</v>
      </c>
      <c r="ACK90" s="195">
        <v>15.844884759999999</v>
      </c>
      <c r="ACL90" s="195">
        <v>19.68332375</v>
      </c>
      <c r="ACM90" s="195">
        <v>2E-8</v>
      </c>
      <c r="ACN90" s="195">
        <v>35.528208530000001</v>
      </c>
      <c r="ACO90" s="195">
        <v>4.2502044699999999</v>
      </c>
      <c r="ACP90" s="195">
        <v>4.3775564999999999</v>
      </c>
      <c r="ACQ90" s="195">
        <v>9.8792759600000011</v>
      </c>
      <c r="ACR90" s="195">
        <v>1.1637172599999999</v>
      </c>
      <c r="ACS90" s="195">
        <v>9.300000000000001E-7</v>
      </c>
      <c r="ACT90" s="195">
        <v>19.670755120000003</v>
      </c>
      <c r="ACU90" s="195">
        <v>1.0313843800000002</v>
      </c>
      <c r="ACV90" s="195">
        <v>2.1564805400000004</v>
      </c>
      <c r="ACW90" s="195">
        <v>15.960959970000003</v>
      </c>
      <c r="ACX90" s="195">
        <v>3.0680402599999996</v>
      </c>
      <c r="ACY90" s="195">
        <v>1.5263697500000009</v>
      </c>
      <c r="ACZ90" s="195">
        <v>23.743234900000004</v>
      </c>
      <c r="ADA90" s="195">
        <v>5.0538254399999998</v>
      </c>
      <c r="ADB90" s="195">
        <v>0.17551640999999998</v>
      </c>
      <c r="ADC90" s="195">
        <v>1.2676507699999999</v>
      </c>
      <c r="ADD90" s="195">
        <v>10.771927169999998</v>
      </c>
      <c r="ADE90" s="195">
        <v>0.8092223300000001</v>
      </c>
      <c r="ADF90" s="195">
        <v>18.078142119999999</v>
      </c>
      <c r="ADG90" s="195">
        <v>9.7729088899999983</v>
      </c>
      <c r="ADH90" s="195">
        <v>4.7027954900000015</v>
      </c>
      <c r="ADI90" s="195">
        <v>21.89371057</v>
      </c>
      <c r="ADJ90" s="195">
        <v>36.369414949999999</v>
      </c>
      <c r="ADK90" s="195">
        <v>133.38975561999999</v>
      </c>
      <c r="ADL90" s="195">
        <v>7.0943099999999981E-2</v>
      </c>
      <c r="ADM90" s="195">
        <v>7.0943099999999981E-2</v>
      </c>
      <c r="ADN90" s="195">
        <v>3.6195096900000001</v>
      </c>
      <c r="ADO90" s="195">
        <v>1.1500530499999999</v>
      </c>
      <c r="ADP90" s="195">
        <v>2.2867067300000001</v>
      </c>
      <c r="ADQ90" s="195">
        <v>8.5469999999999993E-5</v>
      </c>
      <c r="ADR90" s="195">
        <v>2.8747049999999996</v>
      </c>
      <c r="ADS90" s="195">
        <v>9.9310599400000008</v>
      </c>
      <c r="ADT90" s="195">
        <v>4.4436444599999998</v>
      </c>
      <c r="ADU90" s="195">
        <v>1.26418651</v>
      </c>
      <c r="ADV90" s="195">
        <v>5.7348536200000009</v>
      </c>
      <c r="ADW90" s="195">
        <v>42.676729999999999</v>
      </c>
      <c r="ADX90" s="195">
        <v>25.388220589999996</v>
      </c>
      <c r="ADY90" s="195">
        <v>79.507635179999994</v>
      </c>
      <c r="ADZ90" s="195">
        <v>6.352484640000001</v>
      </c>
      <c r="AEA90" s="195">
        <v>2.4233969000000002</v>
      </c>
      <c r="AEB90" s="195">
        <v>9.5653195399999973</v>
      </c>
      <c r="AEC90" s="195">
        <v>1.3802052800000002</v>
      </c>
      <c r="AED90" s="195">
        <v>19.72140636</v>
      </c>
      <c r="AEE90" s="195">
        <v>3.17025983</v>
      </c>
      <c r="AEF90" s="195">
        <v>5.3298105099999988</v>
      </c>
      <c r="AEG90" s="195">
        <v>10.649413570000002</v>
      </c>
      <c r="AEH90" s="195">
        <v>12.387375499999997</v>
      </c>
      <c r="AEI90" s="195">
        <v>1.9938292500000001</v>
      </c>
      <c r="AEJ90" s="195">
        <v>33.530688659999996</v>
      </c>
      <c r="AEK90" s="195">
        <v>142.76173324000001</v>
      </c>
      <c r="AEL90" s="195">
        <v>11.470419900000001</v>
      </c>
      <c r="AEM90" s="195">
        <v>12.866145219999989</v>
      </c>
      <c r="AEN90" s="195">
        <v>2.9999999999999997E-8</v>
      </c>
      <c r="AEO90" s="195">
        <v>0.63819610999999998</v>
      </c>
      <c r="AEP90" s="195">
        <v>1.0248735499999979</v>
      </c>
      <c r="AEQ90" s="195">
        <v>25.999634809999986</v>
      </c>
      <c r="AER90" s="195">
        <v>0.68570863999999998</v>
      </c>
      <c r="AES90" s="195">
        <v>0.36920942000000007</v>
      </c>
      <c r="AET90" s="195">
        <v>1.6310175500000004</v>
      </c>
      <c r="AEU90" s="195">
        <v>19.306217969999999</v>
      </c>
      <c r="AEV90" s="195">
        <v>0.17103357</v>
      </c>
      <c r="AEW90" s="195">
        <v>22.163187149999999</v>
      </c>
      <c r="AEX90" s="195">
        <v>7.2058245599999999</v>
      </c>
      <c r="AEY90" s="195">
        <v>4.7002770400000005</v>
      </c>
      <c r="AEZ90" s="195">
        <v>3.6748561299999998</v>
      </c>
      <c r="AFA90" s="195">
        <v>8.8090534799999993</v>
      </c>
      <c r="AFB90" s="195">
        <v>24.390011210000001</v>
      </c>
      <c r="AFC90" s="195"/>
      <c r="AFD90" s="195">
        <v>7.0285460200000003</v>
      </c>
      <c r="AFE90" s="195">
        <v>0.75119842000000003</v>
      </c>
      <c r="AFF90" s="195"/>
      <c r="AFG90" s="195">
        <v>16.123388299999998</v>
      </c>
      <c r="AFH90" s="195">
        <v>23.90313274</v>
      </c>
      <c r="AFI90" s="195">
        <v>1.2337749199999999</v>
      </c>
      <c r="AFJ90" s="195">
        <v>10.67328466</v>
      </c>
      <c r="AFK90" s="195">
        <v>11.90705958</v>
      </c>
      <c r="AFL90" s="195">
        <v>108.36302549000001</v>
      </c>
      <c r="AFM90" s="195">
        <v>0.63513589000000004</v>
      </c>
      <c r="AFN90" s="195">
        <v>16.64953083</v>
      </c>
      <c r="AFO90" s="195">
        <v>10.84155269</v>
      </c>
      <c r="AFP90" s="195">
        <v>28.126219410000001</v>
      </c>
      <c r="AFQ90" s="195">
        <v>1.32883968</v>
      </c>
      <c r="AFR90" s="195">
        <v>1.8775746899999997</v>
      </c>
      <c r="AFS90" s="195">
        <v>0.52228839000000005</v>
      </c>
      <c r="AFT90" s="195">
        <v>10.401830569999998</v>
      </c>
      <c r="AFU90" s="195">
        <v>14.130533329999997</v>
      </c>
      <c r="AFV90" s="195">
        <v>17.96531169</v>
      </c>
      <c r="AFW90" s="195">
        <v>6.4093059599999993</v>
      </c>
      <c r="AFX90" s="195">
        <v>30.149831970000001</v>
      </c>
      <c r="AFY90" s="195">
        <v>6.3721850300000007</v>
      </c>
      <c r="AFZ90" s="195">
        <v>0.67048262000000003</v>
      </c>
      <c r="AGA90" s="195">
        <v>61.567117270000004</v>
      </c>
      <c r="AGB90" s="195"/>
      <c r="AGC90" s="195">
        <v>0.14245840999999998</v>
      </c>
      <c r="AGD90" s="195">
        <v>1.0529999999999999E-5</v>
      </c>
      <c r="AGE90" s="195">
        <v>1.4406330899999999</v>
      </c>
      <c r="AGF90" s="195">
        <v>15.826218450000001</v>
      </c>
      <c r="AGG90" s="195">
        <v>17.409320480000002</v>
      </c>
      <c r="AGH90" s="195"/>
      <c r="AGI90" s="195">
        <v>0.22663388000000001</v>
      </c>
      <c r="AGJ90" s="195">
        <v>0.88050617999999992</v>
      </c>
      <c r="AGK90" s="195">
        <v>14.897031369999999</v>
      </c>
      <c r="AGL90" s="195">
        <v>9.8770807999999999</v>
      </c>
      <c r="AGM90" s="195">
        <v>25.881252229999998</v>
      </c>
      <c r="AGN90" s="195">
        <v>147.11444272000003</v>
      </c>
      <c r="AGO90" s="195">
        <v>9.8864845000000017</v>
      </c>
      <c r="AGP90" s="195">
        <v>0.96324374000000001</v>
      </c>
      <c r="AGQ90" s="195">
        <v>8.0601950800000015</v>
      </c>
      <c r="AGR90" s="195">
        <v>18.954244599999999</v>
      </c>
      <c r="AGS90" s="195">
        <v>1.1821587600000001</v>
      </c>
      <c r="AGT90" s="195">
        <v>39.046326680000007</v>
      </c>
      <c r="AGU90" s="195">
        <v>11.392541919999998</v>
      </c>
      <c r="AGV90" s="195">
        <v>1.8792165999999999</v>
      </c>
      <c r="AGW90" s="195">
        <v>1.5627372699999997</v>
      </c>
      <c r="AGX90" s="195">
        <v>14.8312712</v>
      </c>
      <c r="AGY90" s="195">
        <v>3.54116579</v>
      </c>
      <c r="AGZ90" s="195">
        <v>33.206932779999995</v>
      </c>
      <c r="AHA90" s="195">
        <v>10.637257809999999</v>
      </c>
      <c r="AHB90" s="195"/>
      <c r="AHC90" s="195">
        <v>1.69419082</v>
      </c>
      <c r="AHD90" s="195">
        <v>8.4E-7</v>
      </c>
      <c r="AHE90" s="195">
        <v>4.3229999999999998E-5</v>
      </c>
      <c r="AHF90" s="195">
        <v>12.331492699999998</v>
      </c>
      <c r="AHG90" s="195">
        <v>3.8924835099999999</v>
      </c>
      <c r="AHH90" s="195">
        <v>3.2189894999999997</v>
      </c>
      <c r="AHI90" s="195">
        <v>0.72317797999999978</v>
      </c>
      <c r="AHJ90" s="195">
        <v>4.3593010699999999</v>
      </c>
      <c r="AHK90" s="195">
        <v>23.220761379999999</v>
      </c>
      <c r="AHL90" s="195">
        <v>35.41471344</v>
      </c>
      <c r="AHM90" s="195">
        <v>119.99946560000001</v>
      </c>
      <c r="AHN90" s="195">
        <v>3.3250650799999999</v>
      </c>
      <c r="AHO90" s="195">
        <v>3.5122266199999999</v>
      </c>
      <c r="AHP90" s="195">
        <v>6.1004395999999996</v>
      </c>
      <c r="AHQ90" s="195">
        <v>6.8800843100000009</v>
      </c>
      <c r="AHR90" s="195">
        <v>5.7265568400000006</v>
      </c>
      <c r="AHS90" s="195">
        <v>25.544372450000004</v>
      </c>
      <c r="AHT90" s="195">
        <v>1.57315322</v>
      </c>
      <c r="AHU90" s="195">
        <v>6.200761449999999</v>
      </c>
      <c r="AHV90" s="195"/>
      <c r="AHW90" s="195">
        <v>4.0044850199999997</v>
      </c>
      <c r="AHX90" s="195"/>
      <c r="AHY90" s="195">
        <v>11.778399689999999</v>
      </c>
      <c r="AHZ90" s="195">
        <v>11.801530279999998</v>
      </c>
      <c r="AIA90" s="195">
        <v>0.35231499000000005</v>
      </c>
      <c r="AIB90" s="195">
        <v>1.1156999999999999E-4</v>
      </c>
      <c r="AIC90" s="195">
        <v>10.959509290000002</v>
      </c>
      <c r="AID90" s="195">
        <v>6.6980673999999993</v>
      </c>
      <c r="AIE90" s="195">
        <v>29.811533530000002</v>
      </c>
      <c r="AIF90" s="195">
        <v>0.69950076000000005</v>
      </c>
      <c r="AIG90" s="195">
        <v>5.5274894799999998</v>
      </c>
      <c r="AIH90" s="195"/>
      <c r="AII90" s="195">
        <v>7.8388841700000009</v>
      </c>
      <c r="AIJ90" s="195">
        <v>3.4963275800000004</v>
      </c>
      <c r="AIK90" s="195">
        <v>17.562201989999998</v>
      </c>
      <c r="AIL90" s="195">
        <v>0.89294492000000003</v>
      </c>
      <c r="AIM90" s="195">
        <v>19.304922189999999</v>
      </c>
      <c r="AIN90" s="195">
        <v>20.058989729999997</v>
      </c>
      <c r="AIO90" s="195">
        <v>40.256856839999998</v>
      </c>
      <c r="AIP90" s="195">
        <v>124.95336450000002</v>
      </c>
      <c r="AIQ90" s="195">
        <v>4.2340334300000002</v>
      </c>
      <c r="AIR90" s="195">
        <v>4.2340334300000002</v>
      </c>
      <c r="AIS90" s="195"/>
      <c r="AIT90" s="195">
        <v>0.59835095000000016</v>
      </c>
      <c r="AIU90" s="195">
        <v>1.5927384700000002</v>
      </c>
      <c r="AIV90" s="195">
        <v>2.708549E-2</v>
      </c>
      <c r="AIW90" s="195">
        <v>12.218951919999999</v>
      </c>
      <c r="AIX90" s="195">
        <v>14.437126829999999</v>
      </c>
      <c r="AIY90" s="195">
        <v>5.0451135000000011</v>
      </c>
      <c r="AIZ90" s="195">
        <v>11.238665579999997</v>
      </c>
      <c r="AJA90" s="195">
        <v>0.44917767999999997</v>
      </c>
      <c r="AJB90" s="195"/>
      <c r="AJC90" s="195">
        <v>0.45359319999999997</v>
      </c>
      <c r="AJD90" s="195">
        <v>17.186549960000001</v>
      </c>
      <c r="AJE90" s="195">
        <v>1E-8</v>
      </c>
      <c r="AJF90" s="195">
        <v>2.7772858899999995</v>
      </c>
      <c r="AJG90" s="195">
        <v>14.291001309999999</v>
      </c>
      <c r="AJH90" s="195">
        <v>8.6320000000000014E-5</v>
      </c>
      <c r="AJI90" s="195">
        <v>0.84130961999999998</v>
      </c>
      <c r="AJJ90" s="195">
        <v>17.909683149999999</v>
      </c>
      <c r="AJK90" s="195">
        <v>9.7602008299999987</v>
      </c>
      <c r="AJL90" s="195">
        <v>0.40292727</v>
      </c>
      <c r="AJM90" s="195">
        <v>5.5944457799999991</v>
      </c>
      <c r="AJN90" s="195">
        <v>0.10292327999999999</v>
      </c>
      <c r="AJO90" s="195">
        <v>0.14950256000000001</v>
      </c>
      <c r="AJP90" s="195">
        <v>16.009999719999996</v>
      </c>
      <c r="AJQ90" s="195">
        <v>69.77739308999999</v>
      </c>
      <c r="AJR90" s="195">
        <v>8.7332986899999998</v>
      </c>
      <c r="AJS90" s="195">
        <v>1.6010000000000001E-5</v>
      </c>
      <c r="AJT90" s="195">
        <v>1.04808631</v>
      </c>
      <c r="AJU90" s="195">
        <v>7.5553260499999997</v>
      </c>
      <c r="AJV90" s="195">
        <v>4.6464385500000001</v>
      </c>
      <c r="AJW90" s="195">
        <v>21.98316561</v>
      </c>
      <c r="AJX90" s="195">
        <v>0.72965875000000002</v>
      </c>
      <c r="AJY90" s="195">
        <v>11.166194720000002</v>
      </c>
      <c r="AJZ90" s="195">
        <v>2.66859322</v>
      </c>
      <c r="AKA90" s="195">
        <v>0.93416465000000004</v>
      </c>
      <c r="AKB90" s="195">
        <v>0.41148017999999997</v>
      </c>
      <c r="AKC90" s="195">
        <v>15.910091520000002</v>
      </c>
      <c r="AKD90" s="195">
        <v>9.7257407800000024</v>
      </c>
      <c r="AKE90" s="195">
        <v>2.4131631100000002</v>
      </c>
      <c r="AKF90" s="195">
        <v>1.8051510900000001</v>
      </c>
      <c r="AKG90" s="195">
        <v>3.8229348399999998</v>
      </c>
      <c r="AKH90" s="195">
        <v>2.0280789999999996E-2</v>
      </c>
      <c r="AKI90" s="195">
        <v>17.787270610000004</v>
      </c>
      <c r="AKJ90" s="195">
        <v>10.490385799999999</v>
      </c>
      <c r="AKK90" s="195">
        <v>2.8822067799999997</v>
      </c>
      <c r="AKL90" s="195">
        <v>3.74866214</v>
      </c>
      <c r="AKM90" s="195">
        <v>73.51148044</v>
      </c>
      <c r="AKN90" s="195">
        <v>90.63273516000001</v>
      </c>
      <c r="AKO90" s="195">
        <v>1.0500986900000002</v>
      </c>
      <c r="AKP90" s="195">
        <v>1.0500986900000002</v>
      </c>
      <c r="AKQ90" s="195">
        <v>147.36336158999998</v>
      </c>
      <c r="AKR90" s="195">
        <v>1362.0091744900005</v>
      </c>
      <c r="AKS90" s="195">
        <v>0.48702578000000002</v>
      </c>
      <c r="AKT90" s="195">
        <v>10.412632670000001</v>
      </c>
      <c r="AKU90" s="195">
        <v>0.58146237000000001</v>
      </c>
      <c r="AKV90" s="195">
        <v>11.481120820000001</v>
      </c>
      <c r="AKW90" s="195">
        <v>2.0408000000000001E-4</v>
      </c>
      <c r="AKX90" s="195">
        <v>4.2729999999999999E-5</v>
      </c>
      <c r="AKY90" s="195">
        <v>3.3072457700000002</v>
      </c>
      <c r="AKZ90" s="195">
        <v>2E-8</v>
      </c>
      <c r="ALA90" s="195">
        <v>4.2576806100000004</v>
      </c>
      <c r="ALB90" s="195">
        <v>7.5651732099999993</v>
      </c>
      <c r="ALC90" s="195">
        <v>3.7777421799999997</v>
      </c>
      <c r="ALD90" s="195">
        <v>4.6029834599999999</v>
      </c>
      <c r="ALE90" s="195">
        <v>6.7343190399999999</v>
      </c>
      <c r="ALF90" s="195">
        <v>1.4440925100000002</v>
      </c>
      <c r="ALG90" s="195">
        <v>3.7210430800000003</v>
      </c>
      <c r="ALH90" s="195">
        <v>20.280180269999999</v>
      </c>
      <c r="ALI90" s="195">
        <v>3.53172306</v>
      </c>
      <c r="ALJ90" s="195">
        <v>1.9908832500000002</v>
      </c>
      <c r="ALK90" s="195">
        <v>1.8770456299999998</v>
      </c>
      <c r="ALL90" s="195">
        <v>9.1588086000000004</v>
      </c>
      <c r="ALM90" s="195">
        <v>16.558460540000002</v>
      </c>
      <c r="ALN90" s="195"/>
      <c r="ALO90" s="195">
        <v>1.2251217599999999</v>
      </c>
      <c r="ALP90" s="195">
        <v>1.10329633</v>
      </c>
      <c r="ALQ90" s="195"/>
      <c r="ALR90" s="195">
        <v>2.32841809</v>
      </c>
      <c r="ALS90" s="195">
        <v>58.213352929999992</v>
      </c>
      <c r="ALT90" s="195">
        <v>3.8868279299999986</v>
      </c>
      <c r="ALU90" s="195">
        <v>3.8868279299999986</v>
      </c>
      <c r="ALV90" s="195">
        <v>5.0817927599999999</v>
      </c>
      <c r="ALW90" s="195">
        <v>5.6110483599999981</v>
      </c>
      <c r="ALX90" s="195">
        <v>2.1670104299999995</v>
      </c>
      <c r="ALY90" s="195">
        <v>10.703068929999999</v>
      </c>
      <c r="ALZ90" s="195">
        <v>4.1823862299999996</v>
      </c>
      <c r="AMA90" s="195">
        <v>27.745306709999998</v>
      </c>
      <c r="AMB90" s="195">
        <v>2.8372938399999992</v>
      </c>
      <c r="AMC90" s="195">
        <v>8.4215685300000001</v>
      </c>
      <c r="AMD90" s="195">
        <v>2.9079999999999999E-5</v>
      </c>
      <c r="AME90" s="195">
        <v>5.9005470099999995</v>
      </c>
      <c r="AMF90" s="195">
        <v>1.2848711199999998</v>
      </c>
      <c r="AMG90" s="195">
        <v>18.444309579999999</v>
      </c>
      <c r="AMH90" s="195">
        <v>0.46386710999999997</v>
      </c>
      <c r="AMI90" s="195">
        <v>0.61102846</v>
      </c>
      <c r="AMJ90" s="195">
        <v>1.891E-5</v>
      </c>
      <c r="AMK90" s="195">
        <v>2.7140000000000001E-5</v>
      </c>
      <c r="AML90" s="195">
        <v>7.0392147400000011</v>
      </c>
      <c r="AMM90" s="195">
        <v>8.1141563600000008</v>
      </c>
      <c r="AMN90" s="195">
        <v>6.2663787400000004</v>
      </c>
      <c r="AMO90" s="195">
        <v>1.1540899099999999</v>
      </c>
      <c r="AMP90" s="195">
        <v>0.73451787000000002</v>
      </c>
      <c r="AMQ90" s="195">
        <v>3.5927371699999995</v>
      </c>
      <c r="AMR90" s="195">
        <f t="shared" si="294"/>
        <v>11.747723689999999</v>
      </c>
      <c r="AMS90" s="195">
        <f t="shared" si="295"/>
        <v>69.938324269999995</v>
      </c>
      <c r="AMT90" s="195">
        <v>3.0757318899999988</v>
      </c>
      <c r="AMU90" s="195">
        <v>3.0757318899999988</v>
      </c>
      <c r="AMV90" s="195">
        <v>6.6941181899999904</v>
      </c>
      <c r="AMW90" s="195">
        <v>9.4737510499999882</v>
      </c>
      <c r="AMX90" s="195">
        <v>13.174929020000002</v>
      </c>
      <c r="AMY90" s="195">
        <v>29.342798259999981</v>
      </c>
      <c r="AMZ90" s="195">
        <v>0.48321342</v>
      </c>
      <c r="ANA90" s="195">
        <v>0.23633094999999998</v>
      </c>
      <c r="ANB90" s="195">
        <v>5.3365680099999997</v>
      </c>
      <c r="ANC90" s="195">
        <v>2.9999999999999997E-8</v>
      </c>
      <c r="AND90" s="195">
        <v>6.3769581299999993</v>
      </c>
      <c r="ANE90" s="195">
        <f t="shared" si="296"/>
        <v>12.433070539999999</v>
      </c>
      <c r="ANF90" s="195">
        <v>7.6773505599999998</v>
      </c>
      <c r="ANG90" s="195">
        <v>0.40385251999999999</v>
      </c>
      <c r="ANH90" s="195">
        <v>0.53156535999999999</v>
      </c>
      <c r="ANI90" s="195">
        <v>1.3119999999999999E-4</v>
      </c>
      <c r="ANJ90" s="195">
        <v>9.5404632399999993</v>
      </c>
      <c r="ANK90" s="195">
        <v>18.15336288</v>
      </c>
      <c r="ANL90" s="195">
        <v>9.4881592399999981</v>
      </c>
      <c r="ANM90" s="195">
        <v>1.04E-5</v>
      </c>
      <c r="ANN90" s="195">
        <v>4.0725068499999999</v>
      </c>
      <c r="ANO90" s="195">
        <v>7.5912448799999996</v>
      </c>
      <c r="ANP90" s="195">
        <v>4.0358964300000002</v>
      </c>
      <c r="ANQ90" s="195">
        <v>25.187817800000001</v>
      </c>
      <c r="ANR90" s="195">
        <f t="shared" si="297"/>
        <v>88.192781369999977</v>
      </c>
      <c r="ANS90" s="195">
        <v>0.49448512</v>
      </c>
      <c r="ANT90" s="195">
        <v>0.50433236999999997</v>
      </c>
      <c r="ANU90" s="195">
        <v>3.8997467700000006</v>
      </c>
      <c r="ANV90" s="195">
        <v>0.12735165000000001</v>
      </c>
      <c r="ANW90" s="195">
        <v>1.6443281299999997</v>
      </c>
      <c r="ANX90" s="195">
        <v>6.67024404</v>
      </c>
      <c r="ANY90" s="195">
        <v>1.7227708099999999</v>
      </c>
      <c r="ANZ90" s="195">
        <v>0.73662521000000003</v>
      </c>
      <c r="AOA90" s="195">
        <v>0.66201504</v>
      </c>
      <c r="AOB90" s="195">
        <v>0.19322391999999999</v>
      </c>
      <c r="AOC90" s="195">
        <v>4.8769857400000003</v>
      </c>
      <c r="AOD90" s="195">
        <v>8.1916207199999995</v>
      </c>
      <c r="AOE90" s="195">
        <v>4.0436187299999995</v>
      </c>
      <c r="AOF90" s="195">
        <v>1.6994529599999999</v>
      </c>
      <c r="AOG90" s="195">
        <v>1.7632069399999999</v>
      </c>
      <c r="AOH90" s="195">
        <v>0.20319720999999999</v>
      </c>
      <c r="AOI90" s="195">
        <v>7.7094758399999996</v>
      </c>
      <c r="AOJ90" s="195">
        <v>10.367224459999999</v>
      </c>
      <c r="AOK90" s="195">
        <v>0.85692926000000014</v>
      </c>
      <c r="AOL90" s="195">
        <v>7.6464194999999995</v>
      </c>
      <c r="AOM90" s="195">
        <v>10.422975790000001</v>
      </c>
      <c r="AON90" s="195">
        <v>4.1462671699999998</v>
      </c>
      <c r="AOO90" s="195">
        <v>33.439816180000001</v>
      </c>
      <c r="AOP90" s="195">
        <v>0</v>
      </c>
      <c r="AOQ90" s="195">
        <v>0.22330988999999998</v>
      </c>
      <c r="AOR90" s="195">
        <v>0.22330988999999998</v>
      </c>
      <c r="AOS90" s="195">
        <v>56.234466670000003</v>
      </c>
      <c r="AOT90" s="195">
        <v>0.44371623999999998</v>
      </c>
      <c r="AOU90" s="195">
        <v>7.7210670400000012</v>
      </c>
      <c r="AOV90" s="195">
        <v>8.1647832800000018</v>
      </c>
      <c r="AOW90" s="195">
        <v>4.2889990000000003E-2</v>
      </c>
      <c r="AOX90" s="195">
        <v>6.4832263899999996</v>
      </c>
      <c r="AOY90" s="195">
        <v>2.0472933200000001</v>
      </c>
      <c r="AOZ90" s="195">
        <v>5.3958172999999974</v>
      </c>
      <c r="APA90" s="195">
        <v>3.5456037999999999</v>
      </c>
      <c r="APB90" s="195">
        <f t="shared" si="298"/>
        <v>17.514830799999995</v>
      </c>
      <c r="APC90" s="195">
        <v>0.36463166000000002</v>
      </c>
      <c r="APD90" s="195">
        <v>10.531978089999996</v>
      </c>
      <c r="APE90" s="195">
        <v>1.5026783600000002</v>
      </c>
      <c r="APF90" s="195">
        <v>1.1596648399999998</v>
      </c>
      <c r="APG90" s="195">
        <v>5.9891942399999998</v>
      </c>
      <c r="APH90" s="195">
        <v>19.548147190000002</v>
      </c>
      <c r="API90" s="195">
        <v>4.6303362799999999</v>
      </c>
      <c r="APJ90" s="195">
        <v>1E-8</v>
      </c>
      <c r="APK90" s="195">
        <v>1.4389151400000002</v>
      </c>
      <c r="APL90" s="195">
        <v>1.3324505200000001</v>
      </c>
      <c r="APM90" s="195">
        <v>1.1512784199999999</v>
      </c>
      <c r="APN90" s="195">
        <v>8.5529803700000002</v>
      </c>
      <c r="APO90" s="195">
        <v>0</v>
      </c>
      <c r="APP90" s="195">
        <v>2.1420372600000004</v>
      </c>
      <c r="APQ90" s="195">
        <v>4.3959248900000008</v>
      </c>
      <c r="APR90" s="195">
        <v>4.20009341</v>
      </c>
      <c r="APS90" s="195">
        <v>0.53528173999999995</v>
      </c>
      <c r="APT90" s="195">
        <v>11.273337300000001</v>
      </c>
      <c r="APU90" s="195">
        <f t="shared" si="299"/>
        <v>65.054078940000011</v>
      </c>
      <c r="APV90" s="195">
        <v>0.61732978999999999</v>
      </c>
      <c r="APW90" s="195">
        <v>2E-8</v>
      </c>
      <c r="APX90" s="195">
        <v>0.31291126999999996</v>
      </c>
      <c r="APY90" s="195">
        <v>4.5305580400000007</v>
      </c>
      <c r="APZ90" s="195">
        <v>3.096457E-2</v>
      </c>
      <c r="AQA90" s="195">
        <v>5.4917636900000009</v>
      </c>
      <c r="AQB90" s="195">
        <v>0.89824461000000011</v>
      </c>
      <c r="AQC90" s="195">
        <v>3.7989975600000001</v>
      </c>
      <c r="AQD90" s="195">
        <v>0.40508147</v>
      </c>
      <c r="AQE90" s="195">
        <v>6.6024415199999993</v>
      </c>
      <c r="AQF90" s="195">
        <v>1.8568445499999997</v>
      </c>
      <c r="AQG90" s="195">
        <v>13.561609710000001</v>
      </c>
      <c r="AQH90" s="195">
        <v>9.4464938400000023</v>
      </c>
      <c r="AQI90" s="195">
        <v>0.77176968000000001</v>
      </c>
      <c r="AQJ90" s="195">
        <v>1.6804667999999998</v>
      </c>
      <c r="AQK90" s="195">
        <v>11.898730320000002</v>
      </c>
      <c r="AQL90" s="195">
        <v>1.8512189999999998E-2</v>
      </c>
      <c r="AQM90" s="195">
        <v>1E-8</v>
      </c>
      <c r="AQN90" s="195">
        <v>3.45525561</v>
      </c>
      <c r="AQO90" s="195">
        <v>9.3645099999999978E-3</v>
      </c>
      <c r="AQP90" s="195">
        <v>1.2820000000000001E-5</v>
      </c>
      <c r="AQQ90" s="195">
        <v>3.48314514</v>
      </c>
      <c r="AQR90" s="195">
        <f t="shared" si="300"/>
        <v>34.435248860000002</v>
      </c>
      <c r="AQS90" s="195">
        <v>0.29301741999999997</v>
      </c>
      <c r="AQT90" s="195">
        <v>9.8306178000000006</v>
      </c>
      <c r="AQU90" s="195">
        <v>2.8562865299999998</v>
      </c>
      <c r="AQV90" s="195">
        <v>0.7654032300000001</v>
      </c>
      <c r="AQW90" s="195">
        <v>0.449867669999999</v>
      </c>
      <c r="AQX90" s="195">
        <v>14.195192649999999</v>
      </c>
      <c r="AQY90" s="195">
        <v>9.3583830400000032</v>
      </c>
      <c r="AQZ90" s="195">
        <v>2.1099984799999976</v>
      </c>
      <c r="ARA90" s="195">
        <v>3.1805834599999985</v>
      </c>
      <c r="ARB90" s="195">
        <v>0</v>
      </c>
      <c r="ARC90" s="195">
        <v>7.1785139999999983E-2</v>
      </c>
      <c r="ARD90" s="195">
        <v>14.720750119999998</v>
      </c>
      <c r="ARE90" s="195">
        <v>4.8375095799999901</v>
      </c>
      <c r="ARF90" s="195">
        <v>1.4279119699999991</v>
      </c>
      <c r="ARG90" s="195">
        <v>4.009039439999988</v>
      </c>
      <c r="ARH90" s="195">
        <v>0.28827054999999902</v>
      </c>
      <c r="ARI90" s="195">
        <v>10.562731539999975</v>
      </c>
      <c r="ARJ90" s="195">
        <v>7.2295790900000005</v>
      </c>
      <c r="ARK90" s="195">
        <v>2.2702474499999981</v>
      </c>
      <c r="ARL90" s="195">
        <v>6.99646714</v>
      </c>
      <c r="ARM90" s="195">
        <v>2.1865996099999991</v>
      </c>
      <c r="ARN90" s="195">
        <v>1.7318210899999986</v>
      </c>
      <c r="ARO90" s="195">
        <v>20.414714379999996</v>
      </c>
      <c r="ARP90" s="195">
        <v>3.9094473399999874</v>
      </c>
      <c r="ARQ90" s="195">
        <v>1.4160404700000002</v>
      </c>
      <c r="ARR90" s="195">
        <v>1.1093736099999998</v>
      </c>
      <c r="ARS90" s="195">
        <v>6.4348614199999874</v>
      </c>
      <c r="ART90" s="195">
        <v>66.328250109999956</v>
      </c>
      <c r="ARU90" s="195">
        <v>11.069064259999983</v>
      </c>
      <c r="ARV90" s="195">
        <v>5.0411599399999876</v>
      </c>
      <c r="ARW90" s="195">
        <v>16.110224199999973</v>
      </c>
      <c r="ARX90" s="195">
        <v>2.8229568700000001</v>
      </c>
      <c r="ARY90" s="195">
        <v>12.619926690000002</v>
      </c>
      <c r="ARZ90" s="195">
        <v>2.5168603300000001</v>
      </c>
      <c r="ASA90" s="195">
        <v>1.4187061399999998</v>
      </c>
      <c r="ASB90" s="195">
        <v>19.37845003</v>
      </c>
      <c r="ASC90" s="195">
        <v>2.7638946</v>
      </c>
      <c r="ASD90" s="195">
        <v>2.2423404700000003</v>
      </c>
      <c r="ASE90" s="195">
        <v>3.2604132400000001</v>
      </c>
      <c r="ASF90" s="195">
        <v>10.33777246</v>
      </c>
      <c r="ASG90" s="195">
        <v>2.1845167999999999</v>
      </c>
      <c r="ASH90" s="195">
        <v>20.788937570000002</v>
      </c>
      <c r="ASI90" s="195">
        <v>2.3866692199999999</v>
      </c>
      <c r="ASJ90" s="195">
        <v>4.9133811500000002</v>
      </c>
      <c r="ASK90" s="195">
        <v>0.42096897999999999</v>
      </c>
      <c r="ASL90" s="195">
        <v>1.3400919400000002</v>
      </c>
      <c r="ASM90" s="195">
        <v>3.1723005</v>
      </c>
      <c r="ASN90" s="195">
        <v>12.233411790000002</v>
      </c>
      <c r="ASO90" s="195">
        <v>3.1954222100000003</v>
      </c>
      <c r="ASP90" s="195">
        <v>7.0737142300000002</v>
      </c>
      <c r="ASQ90" s="195">
        <v>3.3817579499999995</v>
      </c>
      <c r="ASR90" s="195">
        <v>2.0946001400000003</v>
      </c>
      <c r="ASS90" s="195">
        <v>1.7975936400000003</v>
      </c>
      <c r="AST90" s="195">
        <v>17.543088170000001</v>
      </c>
      <c r="ASU90" s="195">
        <v>86.054111759999955</v>
      </c>
      <c r="ASV90" s="195">
        <v>7.3962111399999992</v>
      </c>
      <c r="ASW90" s="195">
        <v>5.0199409499999996</v>
      </c>
      <c r="ASX90" s="195">
        <v>0.62469628999999993</v>
      </c>
      <c r="ASY90" s="195">
        <v>25.588543600000001</v>
      </c>
      <c r="ASZ90" s="195">
        <v>0.25223133000000003</v>
      </c>
      <c r="ATA90" s="195">
        <v>38.881623310000002</v>
      </c>
      <c r="ATB90" s="195">
        <v>0.83698821000000001</v>
      </c>
      <c r="ATC90" s="195">
        <v>0.84994543999999994</v>
      </c>
      <c r="ATD90" s="195">
        <v>1.0836488700000002</v>
      </c>
      <c r="ATE90" s="195">
        <v>3.6690271599999997</v>
      </c>
      <c r="ATF90" s="195">
        <v>0.48070257</v>
      </c>
      <c r="ATG90" s="195">
        <v>6.9203122499999994</v>
      </c>
      <c r="ATH90" s="195">
        <v>1.4121213599999998</v>
      </c>
      <c r="ATI90" s="195">
        <v>7.5848976100000005</v>
      </c>
      <c r="ATJ90" s="195">
        <v>2.18935485</v>
      </c>
      <c r="ATK90" s="195">
        <v>6.0739075000000007</v>
      </c>
      <c r="ATL90" s="195">
        <v>2.92473239</v>
      </c>
      <c r="ATM90" s="195">
        <v>20.18501371</v>
      </c>
      <c r="ATN90" s="195">
        <v>4.7155135500000007</v>
      </c>
      <c r="ATO90" s="195">
        <v>3.332795659999999</v>
      </c>
      <c r="ATP90" s="195">
        <v>0</v>
      </c>
      <c r="ATQ90" s="195">
        <v>10.521123950000002</v>
      </c>
      <c r="ATR90" s="195">
        <v>2.3239047100000003</v>
      </c>
      <c r="ATS90" s="195">
        <v>20.893337870000003</v>
      </c>
      <c r="ATT90" s="195">
        <v>0.87372786999999996</v>
      </c>
      <c r="ATU90" s="195">
        <v>0.87372786999999996</v>
      </c>
      <c r="ATV90" s="195">
        <v>87.754015009999989</v>
      </c>
      <c r="ATW90" s="195">
        <v>5.4232029199999987</v>
      </c>
      <c r="ATX90" s="195">
        <v>2.1062342200000002</v>
      </c>
      <c r="ATY90" s="195">
        <v>2.0158819899999996</v>
      </c>
      <c r="ATZ90" s="195">
        <v>35.056781400000006</v>
      </c>
      <c r="AUA90" s="195">
        <v>44.602100530000001</v>
      </c>
      <c r="AUB90" s="195">
        <v>1.328E-5</v>
      </c>
      <c r="AUC90" s="195">
        <v>3.08430319</v>
      </c>
      <c r="AUD90" s="195">
        <v>2.8702793999999998</v>
      </c>
      <c r="AUE90" s="195">
        <v>0.46501154</v>
      </c>
      <c r="AUF90" s="195">
        <v>2.675E-4</v>
      </c>
      <c r="AUG90" s="195">
        <v>6.4198749099999999</v>
      </c>
      <c r="AUH90" s="195">
        <v>1.1878E-4</v>
      </c>
      <c r="AUI90" s="195">
        <v>7.1385765899999996</v>
      </c>
      <c r="AUJ90" s="195">
        <v>2.2914147699999998</v>
      </c>
      <c r="AUK90" s="195">
        <v>1.735163389999999</v>
      </c>
      <c r="AUL90" s="195">
        <v>0</v>
      </c>
      <c r="AUM90" s="195">
        <v>11.16527353</v>
      </c>
      <c r="AUN90" s="195">
        <v>0.17200208000000006</v>
      </c>
      <c r="AUO90" s="195">
        <v>1.0809902799999898</v>
      </c>
      <c r="AUP90" s="195">
        <v>2.824284099999999</v>
      </c>
      <c r="AUQ90" s="195">
        <v>0.16475052000000001</v>
      </c>
      <c r="AUR90" s="195">
        <v>4.9202824400000003</v>
      </c>
      <c r="AUS90" s="195">
        <v>9.162309419999989</v>
      </c>
      <c r="AUT90" s="195">
        <v>3.6085919999999896E-2</v>
      </c>
      <c r="AUU90" s="195">
        <v>1.3287401299999992</v>
      </c>
      <c r="AUV90" s="195">
        <v>0.98167675999999915</v>
      </c>
      <c r="AUW90" s="195">
        <v>1.4633148799999989</v>
      </c>
      <c r="AUX90" s="195">
        <v>3.8098176899999974</v>
      </c>
      <c r="AUY90" s="195">
        <v>75.159376079999973</v>
      </c>
      <c r="AUZ90" s="195">
        <v>0.15430463999999991</v>
      </c>
      <c r="AVA90" s="195">
        <v>0.15430463999999991</v>
      </c>
      <c r="AVB90" s="195">
        <v>4.8123702699999997</v>
      </c>
      <c r="AVC90" s="195">
        <v>2.8562085600000002</v>
      </c>
      <c r="AVD90" s="195">
        <v>3.8744137299999903</v>
      </c>
      <c r="AVE90" s="195">
        <v>1.2747796799999991</v>
      </c>
      <c r="AVF90" s="195">
        <v>1.1429622699999997</v>
      </c>
      <c r="AVG90" s="195">
        <v>13.960734509999988</v>
      </c>
      <c r="AVH90" s="195">
        <v>5.2750872999999983</v>
      </c>
      <c r="AVI90" s="195">
        <v>1.6740021099999982</v>
      </c>
      <c r="AVJ90" s="195">
        <v>2.2435019899999999</v>
      </c>
      <c r="AVK90" s="195">
        <v>2.8041000599999983</v>
      </c>
      <c r="AVL90" s="195">
        <v>6.5778219999999901E-2</v>
      </c>
      <c r="AVM90" s="195">
        <v>12.062469679999994</v>
      </c>
      <c r="AVN90" s="195">
        <v>4.0359999999999898E-5</v>
      </c>
      <c r="AVO90" s="195">
        <v>1.89346675</v>
      </c>
      <c r="AVP90" s="195">
        <v>1.6076720299999991</v>
      </c>
      <c r="AVQ90" s="195">
        <v>2.7194315199999992</v>
      </c>
      <c r="AVR90" s="195">
        <v>0.57468297999999995</v>
      </c>
      <c r="AVS90" s="195">
        <v>6.7952936399999988</v>
      </c>
      <c r="AVT90" s="195">
        <v>2.720237329999998</v>
      </c>
      <c r="AVU90" s="195">
        <v>0.83518110000000012</v>
      </c>
      <c r="AVV90" s="195">
        <v>5.6289999999999998E-5</v>
      </c>
      <c r="AVW90" s="195">
        <v>1.2742637299999999</v>
      </c>
      <c r="AVX90" s="195">
        <v>0.74715512999999989</v>
      </c>
      <c r="AVY90" s="195">
        <v>5.5768935799999984</v>
      </c>
      <c r="AVZ90" s="195">
        <v>38.54969604999998</v>
      </c>
      <c r="AWA90" s="195">
        <v>1.024620999999998E-2</v>
      </c>
      <c r="AWB90" s="195">
        <v>0.60637121000000005</v>
      </c>
      <c r="AWC90" s="195">
        <v>1.63969852</v>
      </c>
      <c r="AWD90" s="195">
        <v>0.54552043000000006</v>
      </c>
      <c r="AWE90" s="195">
        <v>0</v>
      </c>
      <c r="AWF90" s="195">
        <v>2.8018363700000002</v>
      </c>
      <c r="AWG90" s="195">
        <v>2.64095590999999</v>
      </c>
      <c r="AWH90" s="195">
        <v>0.50610381999999898</v>
      </c>
      <c r="AWI90" s="195">
        <v>6.0099999999999899E-6</v>
      </c>
      <c r="AWJ90" s="195">
        <v>0.22542820999999899</v>
      </c>
      <c r="AWK90" s="195">
        <v>1.5221687400000001</v>
      </c>
      <c r="AWL90" s="195">
        <v>4.8946626899999881</v>
      </c>
      <c r="AWM90" s="195">
        <v>1.5179514800000002</v>
      </c>
      <c r="AWN90" s="195">
        <f>+SUM(AWN91:AWN97)</f>
        <v>0.38503509329446051</v>
      </c>
      <c r="AWO90" s="195">
        <f>+SUM(AWO91:AWO97)</f>
        <v>0.2922959810495625</v>
      </c>
      <c r="AWP90" s="195">
        <f>+SUM(AWP91:AWP97)</f>
        <v>2.4236141938775511</v>
      </c>
      <c r="AWQ90" s="195">
        <f>+SUM(AWQ91:AWQ97)</f>
        <v>0.31730402915451894</v>
      </c>
      <c r="AWR90" s="195">
        <f t="shared" si="301"/>
        <v>4.9362007773760936</v>
      </c>
      <c r="AWS90" s="253">
        <f>+SUM(AWS91:AWS97)</f>
        <v>2.8726696909620992</v>
      </c>
      <c r="AWT90" s="253">
        <f>+SUM(AWT91:AWT97)</f>
        <v>0.53344046064139938</v>
      </c>
      <c r="AWU90" s="253">
        <f>+SUM(AWU91:AWU97)</f>
        <v>0.42069053206997087</v>
      </c>
      <c r="AWV90" s="253">
        <f>+SUM(AWV91:AWV97)</f>
        <v>2.2580174927113699E-5</v>
      </c>
      <c r="AWW90" s="253">
        <f t="shared" si="302"/>
        <v>3.8268232638483966</v>
      </c>
      <c r="AWX90" s="253">
        <f>+SUM(AWX91:AWX97)</f>
        <v>0.30651326388784256</v>
      </c>
      <c r="AWY90" s="253">
        <f>+SUM(AWY91:AWY97)</f>
        <v>1.6034985422740521E-8</v>
      </c>
      <c r="AWZ90" s="253">
        <f t="shared" si="303"/>
        <v>0.30651327992282795</v>
      </c>
      <c r="AXA90" s="253">
        <f t="shared" si="304"/>
        <v>16.766036381147305</v>
      </c>
      <c r="AXB90" s="195">
        <f t="shared" si="305"/>
        <v>742.67973843114714</v>
      </c>
      <c r="AXC90" s="253">
        <f>+SUM(AXC91:AXC97)</f>
        <v>1.1661807580174926E-8</v>
      </c>
      <c r="AXD90" s="253">
        <f>+SUM(AXD91:AXD97)</f>
        <v>3.167501504373178</v>
      </c>
      <c r="AXE90" s="253">
        <f t="shared" si="306"/>
        <v>3.1675015160349855</v>
      </c>
      <c r="AXF90" s="253">
        <f>+SUM(AXF91:AXF97)</f>
        <v>0.35063188775510207</v>
      </c>
      <c r="AXG90" s="253">
        <f>+SUM(AXG91:AXG97)</f>
        <v>0.60154204956268209</v>
      </c>
      <c r="AXH90" s="253">
        <f>+SUM(AXH91:AXH97)</f>
        <v>2.6318995262390672</v>
      </c>
      <c r="AXI90" s="253">
        <f>+SUM(AXI91:AXI97)</f>
        <v>2.0745733032069973</v>
      </c>
      <c r="AXJ90" s="253">
        <f>+SUM(AXJ91:AXJ97)</f>
        <v>0.35424668804664727</v>
      </c>
      <c r="AXK90" s="253">
        <f t="shared" si="307"/>
        <v>6.012893454810496</v>
      </c>
      <c r="AXL90" s="253">
        <f>+SUM(AXL91:AXL97)</f>
        <v>1.5131195335276973E-6</v>
      </c>
      <c r="AXM90" s="253">
        <f>+SUM(AXM91:AXM97)</f>
        <v>4.2569970845481046E-5</v>
      </c>
      <c r="AXN90" s="253">
        <f>+SUM(AXN91:AXN97)</f>
        <v>5.2657202448979579</v>
      </c>
      <c r="AXO90" s="253">
        <f>+SUM(AXO91:AXO97)</f>
        <v>0.429789027696793</v>
      </c>
      <c r="AXP90" s="253">
        <f>+SUM(AXP91:AXP97)</f>
        <v>1.4679826253644315</v>
      </c>
      <c r="AXQ90" s="253">
        <f t="shared" si="308"/>
        <v>7.1635359810495611</v>
      </c>
      <c r="AXR90" s="253">
        <f>+SUM(AXR91:AXR97)</f>
        <v>2.5205519664723028</v>
      </c>
      <c r="AXS90" s="253">
        <f>+SUM(AXS91:AXS97)</f>
        <v>0.41679903935860052</v>
      </c>
      <c r="AXT90" s="253">
        <f>+SUM(AXT91:AXT97)</f>
        <v>2.7003955874635568</v>
      </c>
      <c r="AXU90" s="253">
        <f>+SUM(AXU91:AXU97)</f>
        <v>4.9225395495626829</v>
      </c>
      <c r="AXV90" s="253">
        <f t="shared" si="310"/>
        <v>10.560286142857144</v>
      </c>
      <c r="AXW90" s="253">
        <f>+SUM(AXW91:AXW97)</f>
        <v>1.659554078717201</v>
      </c>
      <c r="AXX90" s="253">
        <f>+SUM(AXX91:AXX97)</f>
        <v>2.309165075801749</v>
      </c>
      <c r="AXY90" s="253">
        <f>+SUM(AXY91:AXY97)</f>
        <v>2.4893586005830907E-5</v>
      </c>
      <c r="AXZ90" s="253">
        <f>+SUM(AXZ91:AXZ97)</f>
        <v>0.23995296209912534</v>
      </c>
      <c r="AYA90" s="253">
        <f>+SUM(AYA91:AYA97)</f>
        <v>0.64027966034985417</v>
      </c>
      <c r="AYB90" s="253">
        <f t="shared" si="311"/>
        <v>4.8489766705539354</v>
      </c>
      <c r="AYC90" s="253">
        <f t="shared" si="270"/>
        <v>31.753193765306122</v>
      </c>
      <c r="AYD90" s="253">
        <f>+SUM(AYD91:AYD97)</f>
        <v>0.31913429591836728</v>
      </c>
      <c r="AYE90" s="253">
        <f>+SUM(AYE91:AYE97)</f>
        <v>6.8241025539358597</v>
      </c>
      <c r="AYF90" s="253">
        <f>+SUM(AYF91:AYF97)</f>
        <v>1.0790159795918366</v>
      </c>
      <c r="AYG90" s="253">
        <f>+SUM(AYG91:AYG97)</f>
        <v>2.882851287172012</v>
      </c>
      <c r="AYH90" s="253">
        <f>+SUM(AYH91:AYH97)</f>
        <v>0.95259388483965013</v>
      </c>
      <c r="AYI90" s="253">
        <f t="shared" si="313"/>
        <v>12.057698001457727</v>
      </c>
      <c r="AYJ90" s="253">
        <f>+SUM(AYJ91:AYJ97)</f>
        <v>4.5096146501457728</v>
      </c>
      <c r="AYK90" s="253">
        <f>+SUM(AYK91:AYK97)</f>
        <v>1.8017047099125363</v>
      </c>
      <c r="AYL90" s="253">
        <f>+SUM(AYL91:AYL97)</f>
        <v>4.4723032069970843E-6</v>
      </c>
      <c r="AYM90" s="253">
        <f>+SUM(AYM91:AYM97)</f>
        <v>3.5529892142857138</v>
      </c>
      <c r="AYN90" s="253">
        <f>+SUM(AYN91:AYN97)</f>
        <v>2.0230081326530613</v>
      </c>
      <c r="AYO90" s="253">
        <f t="shared" si="314"/>
        <v>11.88732117930029</v>
      </c>
      <c r="AYP90" s="253">
        <f>+SUM(AYP91:AYP97)</f>
        <v>0.90153718804664706</v>
      </c>
      <c r="AYQ90" s="253">
        <f>+SUM(AYQ91:AYQ97)</f>
        <v>0.36004011953352771</v>
      </c>
      <c r="AYR90" s="253">
        <f>+SUM(AYR91:AYR97)</f>
        <v>3.7194573309037899</v>
      </c>
      <c r="AYS90" s="253">
        <f>+SUM(AYS91:AYS97)</f>
        <v>0.24206549999999999</v>
      </c>
      <c r="AYT90" s="253">
        <f>+SUM(AYT91:AYT97)</f>
        <v>2.5026183688046646</v>
      </c>
      <c r="AYU90" s="253">
        <f t="shared" si="315"/>
        <v>7.7257185072886294</v>
      </c>
      <c r="AYV90" s="253">
        <f>+SUM(AYV91:AYV97)</f>
        <v>0.18173362099125365</v>
      </c>
      <c r="AYW90" s="253">
        <f>+SUM(AYW91:AYW97)</f>
        <v>1.0072886297376091E-5</v>
      </c>
      <c r="AYX90" s="253">
        <f>+SUM(AYX91:AYX97)</f>
        <v>3.1151603498542267E-6</v>
      </c>
      <c r="AYY90" s="253">
        <f t="shared" si="316"/>
        <v>0.18174680903790086</v>
      </c>
      <c r="AYZ90" s="253">
        <f t="shared" si="317"/>
        <v>31.852484497084546</v>
      </c>
      <c r="AZA90" s="253">
        <f>+SUM(AZA91:AZA97)</f>
        <v>1.4604956268221571E-5</v>
      </c>
      <c r="AZB90" s="253">
        <f>+SUM(AZB91:AZB97)</f>
        <v>1.9415306122448975E-4</v>
      </c>
      <c r="AZC90" s="253">
        <f>+SUM(AZC91:AZC97)</f>
        <v>6.4028046647230325E-3</v>
      </c>
      <c r="AZD90" s="253">
        <f>+SUM(AZD91:AZD97)</f>
        <v>2.7838416122448981</v>
      </c>
      <c r="AZE90" s="253">
        <f>+SUM(AZE91:AZE97)</f>
        <v>1.1296129868804665</v>
      </c>
      <c r="AZF90" s="253">
        <f t="shared" si="319"/>
        <v>3.9200661618075805</v>
      </c>
      <c r="AZG90" s="253">
        <f>+SUM(AZG91:AZG97)</f>
        <v>2.3323615160349856E-8</v>
      </c>
      <c r="AZH90" s="253">
        <f>+SUM(AZH91:AZH97)</f>
        <v>1.085011941690962</v>
      </c>
      <c r="AZI90" s="253">
        <f>+SUM(AZI91:AZI97)</f>
        <v>9.6466415160349879</v>
      </c>
      <c r="AZJ90" s="253">
        <f>+SUM(AZJ91:AZJ97)</f>
        <v>1.8278634752186589</v>
      </c>
      <c r="AZK90" s="253">
        <f>+SUM(AZK91:AZK97)</f>
        <v>7.75959279883382</v>
      </c>
      <c r="AZL90" s="253">
        <f t="shared" si="320"/>
        <v>20.319109755102048</v>
      </c>
      <c r="AZM90" s="253">
        <f>+SUM(AZM91:AZM97)</f>
        <v>8.0560407959183671</v>
      </c>
      <c r="AZN90" s="253">
        <f>+SUM(AZN91:AZN97)</f>
        <v>2.103644314868805E-5</v>
      </c>
      <c r="AZO90" s="253">
        <f>+SUM(AZO91:AZO97)</f>
        <v>12.211879341107871</v>
      </c>
      <c r="AZP90" s="253">
        <f>+SUM(AZP91:AZP97)</f>
        <v>11.50240720553936</v>
      </c>
      <c r="AZQ90" s="253">
        <f>+SUM(AZQ91:AZQ97)</f>
        <v>14.103711804664723</v>
      </c>
      <c r="AZR90" s="253">
        <f t="shared" si="321"/>
        <v>45.874060183673471</v>
      </c>
      <c r="AZS90" s="253">
        <f>+SUM(AZS91:AZS97)</f>
        <v>1.1928491603498541</v>
      </c>
      <c r="AZT90" s="253">
        <f>+SUM(AZT91:AZT97)</f>
        <v>8.2354227405247808E-5</v>
      </c>
      <c r="AZU90" s="253">
        <f>+SUM(AZU91:AZU97)</f>
        <v>3.206997084548105E-8</v>
      </c>
      <c r="AZV90" s="253">
        <f>+SUM(AZV91:AZV97)</f>
        <v>3.7895288819241983</v>
      </c>
      <c r="AZW90" s="253">
        <f>+SUM(AZW91:AZW97)</f>
        <v>2.3323615160349852E-8</v>
      </c>
      <c r="AZX90" s="253">
        <f t="shared" si="322"/>
        <v>4.9824604518950437</v>
      </c>
      <c r="AZY90" s="253">
        <f>+SUM(AZY91:AZY97)</f>
        <v>1.3639289737609328</v>
      </c>
      <c r="AZZ90" s="253">
        <f>+SUM(AZZ91:AZZ97)</f>
        <v>3.6255048790087465</v>
      </c>
      <c r="BAA90" s="253">
        <f t="shared" si="323"/>
        <v>4.9894338527696789</v>
      </c>
      <c r="BAB90" s="253">
        <f t="shared" si="324"/>
        <v>80.08513040524781</v>
      </c>
      <c r="BAC90" s="253">
        <f>+SUM(BAC91:BAC97)</f>
        <v>0.29888565451895044</v>
      </c>
      <c r="BAD90" s="253">
        <f>+SUM(BAD91:BAD97)</f>
        <v>6.5708339446064157</v>
      </c>
      <c r="BAE90" s="253">
        <f>+SUM(BAE91:BAE97)</f>
        <v>4.3244761020408173</v>
      </c>
      <c r="BAF90" s="253">
        <f t="shared" si="326"/>
        <v>11.194195701166183</v>
      </c>
      <c r="BAG90" s="253">
        <f>+SUM(BAG91:BAG97)</f>
        <v>5.1740943790087464</v>
      </c>
      <c r="BAH90" s="253">
        <f>+SUM(BAH91:BAH97)</f>
        <v>6.6160437317784246E-3</v>
      </c>
      <c r="BAI90" s="253">
        <f>+SUM(BAI91:BAI97)</f>
        <v>2.9154518950437317E-8</v>
      </c>
      <c r="BAJ90" s="253">
        <f>+SUM(BAJ91:BAJ97)</f>
        <v>2.6525214431486881</v>
      </c>
      <c r="BAK90" s="253">
        <f t="shared" si="327"/>
        <v>7.8332318950437312</v>
      </c>
      <c r="BAL90" s="253">
        <f>+SUM(BAL91:BAL97)</f>
        <v>1.3119533527696792E-8</v>
      </c>
      <c r="BAM90" s="253">
        <f>+SUM(BAM91:BAM97)</f>
        <v>1.9580502565597668</v>
      </c>
      <c r="BAN90" s="253">
        <f>+SUM(BAN91:BAN97)</f>
        <v>4.5290051399416908</v>
      </c>
      <c r="BAO90" s="253">
        <f>+SUM(BAO91:BAO97)</f>
        <v>5.4130812201166183</v>
      </c>
      <c r="BAP90" s="253">
        <f>+SUM(BAP91:BAP97)</f>
        <v>5.212719462099126</v>
      </c>
      <c r="BAQ90" s="253">
        <f t="shared" si="328"/>
        <v>17.112856091836736</v>
      </c>
      <c r="BAR90" s="253">
        <f>+SUM(BAR91:BAR97)</f>
        <v>8.7463556851311938E-9</v>
      </c>
      <c r="BAS90" s="253">
        <f>+SUM(BAS91:BAS97)</f>
        <v>0.41895762099125355</v>
      </c>
      <c r="BAT90" s="253">
        <f>+SUM(BAT91:BAT97)</f>
        <v>2.1168278177842565</v>
      </c>
      <c r="BAU90" s="253">
        <f>+SUM(BAU91:BAU97)</f>
        <v>2.5117953279883385</v>
      </c>
      <c r="BAV90" s="253">
        <f>+SUM(BAV91:BAV97)</f>
        <v>0.1825376049562682</v>
      </c>
      <c r="BAW90" s="253">
        <f t="shared" si="329"/>
        <v>5.2301183804664726</v>
      </c>
      <c r="BAX90" s="253">
        <f>+SUM(BAX91:BAX97)</f>
        <v>2.2627644154518949</v>
      </c>
      <c r="BAY90" s="253">
        <f>+SUM(BAY91:BAY97)</f>
        <v>0.24202524344023321</v>
      </c>
      <c r="BAZ90" s="253">
        <f>+SUM(BAZ91:BAZ97)</f>
        <v>2.9154518950437317E-8</v>
      </c>
      <c r="BBA90" s="253">
        <f>+SUM(BBA91:BBA97)</f>
        <v>4.0466472303207002E-6</v>
      </c>
      <c r="BBB90" s="253">
        <f t="shared" si="330"/>
        <v>2.5047937346938771</v>
      </c>
      <c r="BBC90" s="253">
        <f t="shared" si="331"/>
        <v>43.875195803206999</v>
      </c>
      <c r="BBD90" s="253">
        <f>+SUM(BBD91:BBD97)</f>
        <v>6.633236151603495E-5</v>
      </c>
      <c r="BBE90" s="253">
        <f>+SUM(BBE91:BBE97)</f>
        <v>3.1619483804664723</v>
      </c>
      <c r="BBF90" s="253">
        <f>+SUM(BBF91:BBF97)</f>
        <v>3.5955974591836735</v>
      </c>
      <c r="BBG90" s="253">
        <f>+SUM(BBG91:BBG97)</f>
        <v>4.9203953236151614</v>
      </c>
      <c r="BBH90" s="253">
        <f>+SUM(BBH91:BBH97)</f>
        <v>8.0577259475218639E-5</v>
      </c>
      <c r="BBI90" s="253">
        <f t="shared" si="333"/>
        <v>11.678088072886297</v>
      </c>
      <c r="BBJ90" s="253">
        <f>+SUM(BBJ91:BBJ97)</f>
        <v>6.1587463556851303E-5</v>
      </c>
      <c r="BBK90" s="253">
        <f>+SUM(BBK91:BBK97)</f>
        <v>4.0434792492711376</v>
      </c>
      <c r="BBL90" s="253">
        <f>+SUM(BBL91:BBL97)</f>
        <v>5.8469387755102065E-6</v>
      </c>
      <c r="BBM90" s="253">
        <f>+SUM(BBM91:BBM97)</f>
        <v>3.8205929999999992</v>
      </c>
      <c r="BBN90" s="253">
        <f>+SUM(BBN91:BBN97)</f>
        <v>2.442340029154519</v>
      </c>
      <c r="BBO90" s="253">
        <f t="shared" si="334"/>
        <v>10.306479712827988</v>
      </c>
      <c r="BBP90" s="253">
        <f>+SUM(BBP91:BBP97)</f>
        <v>0.61406302769679288</v>
      </c>
      <c r="BBQ90" s="253">
        <f>+SUM(BBQ91:BBQ97)</f>
        <v>0.32279726384839652</v>
      </c>
      <c r="BBR90" s="253">
        <f>+SUM(BBR91:BBR97)</f>
        <v>1.6104081632653059E-4</v>
      </c>
      <c r="BBS90" s="253">
        <f>+SUM(BBS91:BBS97)</f>
        <v>5.3104956268221575E-6</v>
      </c>
      <c r="BBT90" s="253">
        <f>+SUM(BBT91:BBT97)</f>
        <v>2.7166068075801744</v>
      </c>
      <c r="BBU90" s="253">
        <f t="shared" si="335"/>
        <v>3.6536334504373169</v>
      </c>
      <c r="BBV90" s="253">
        <f>+SUM(BBV91:BBV97)</f>
        <v>5.16152607580175</v>
      </c>
      <c r="BBW90" s="253">
        <f>+SUM(BBW91:BBW97)</f>
        <v>0.32231401895043726</v>
      </c>
      <c r="BBX90" s="253">
        <f>+SUM(BBX91:BBX97)</f>
        <v>1.020408163265306E-8</v>
      </c>
      <c r="BBY90" s="253">
        <f>+SUM(BBY91:BBY97)</f>
        <v>2.8629798119533527</v>
      </c>
      <c r="BBZ90" s="253">
        <f>+SUM(BBZ91:BBZ97)</f>
        <v>8.7463556851311938E-9</v>
      </c>
      <c r="BCA90" s="253">
        <f t="shared" si="336"/>
        <v>8.3468199256559785</v>
      </c>
      <c r="BCB90" s="253">
        <f t="shared" si="337"/>
        <v>33.98502116180758</v>
      </c>
      <c r="BCC90" s="253">
        <f>+SUM(BCC91:BCC97)</f>
        <v>0.14535744460641395</v>
      </c>
      <c r="BCD90" s="253">
        <f>+SUM(BCD91:BCD97)</f>
        <v>1.1661807580174926E-8</v>
      </c>
      <c r="BCE90" s="253">
        <f>+SUM(BCE91:BCE97)</f>
        <v>3.1309620991253648E-4</v>
      </c>
      <c r="BCF90" s="253">
        <f>+SUM(BCF91:BCF97)</f>
        <v>0.78972196938775507</v>
      </c>
      <c r="BCG90" s="253">
        <f>+SUM(BCG91:BCG97)</f>
        <v>5.2128279883381926E-5</v>
      </c>
      <c r="BCH90" s="253">
        <f t="shared" si="339"/>
        <v>0.9354446501457726</v>
      </c>
      <c r="BCI90" s="253">
        <f>+SUM(BCI91:BCI97)</f>
        <v>2.8717564154518951</v>
      </c>
      <c r="BCJ90" s="253">
        <f>+SUM(BCJ91:BCJ97)</f>
        <v>1.1305102040816325E-4</v>
      </c>
      <c r="BCK90" s="253">
        <f>+SUM(BCK91:BCK97)</f>
        <v>0.87400133965014581</v>
      </c>
      <c r="BCL90" s="253">
        <f>+SUM(BCL91:BCL97)</f>
        <v>1.6390253513119535</v>
      </c>
      <c r="BCM90" s="253">
        <f t="shared" si="271"/>
        <v>5.3848961574344028</v>
      </c>
      <c r="BCN90" s="253">
        <v>11.561207609999999</v>
      </c>
      <c r="BCO90" s="253">
        <v>0.28996673000000001</v>
      </c>
      <c r="BCP90" s="253">
        <v>4.2945098100000001</v>
      </c>
      <c r="BCQ90" s="253">
        <v>1.9130255000000003</v>
      </c>
      <c r="BCR90" s="253">
        <v>2.1603674399999999</v>
      </c>
      <c r="BCS90" s="253">
        <f t="shared" si="340"/>
        <v>20.219077089999999</v>
      </c>
      <c r="BCT90" s="253">
        <v>1.2530421299999999</v>
      </c>
      <c r="BCU90" s="253">
        <v>9.2356053399999993</v>
      </c>
      <c r="BCV90" s="253">
        <v>4.7646023800000004</v>
      </c>
      <c r="BCW90" s="253">
        <v>2.5832467299999999</v>
      </c>
      <c r="BCX90" s="253">
        <f t="shared" si="341"/>
        <v>17.836496579999999</v>
      </c>
      <c r="BCY90" s="253">
        <v>6.2375E-2</v>
      </c>
      <c r="BCZ90" s="253">
        <v>0.12548445</v>
      </c>
      <c r="BDA90" s="253">
        <f t="shared" si="342"/>
        <v>0.18785944999999998</v>
      </c>
      <c r="BDB90" s="253">
        <f t="shared" si="343"/>
        <v>44.563773927580165</v>
      </c>
      <c r="BDC90" s="253">
        <v>5.1629999999999999E-5</v>
      </c>
      <c r="BDD90" s="253">
        <v>0.23778204000000003</v>
      </c>
      <c r="BDE90" s="253">
        <v>1.4899338299999998</v>
      </c>
      <c r="BDF90" s="253">
        <f t="shared" si="272"/>
        <v>1.7277674999999999</v>
      </c>
      <c r="BDG90" s="253">
        <v>2.4951229999999994E-2</v>
      </c>
      <c r="BDH90" s="253">
        <v>1E-8</v>
      </c>
      <c r="BDI90" s="253">
        <v>1.7930727400000002</v>
      </c>
      <c r="BDJ90" s="253">
        <v>7.0000000000000005E-8</v>
      </c>
      <c r="BDK90" s="253">
        <v>2.6842308300000002</v>
      </c>
      <c r="BDL90" s="253">
        <f t="shared" si="344"/>
        <v>4.5022548800000006</v>
      </c>
      <c r="BDM90" s="253">
        <v>0.61007015999999992</v>
      </c>
      <c r="BDN90" s="253">
        <v>1.1484000000000001E-4</v>
      </c>
      <c r="BDO90" s="253">
        <v>5.2334216300000005</v>
      </c>
      <c r="BDP90" s="253">
        <v>2.3599999999999999E-6</v>
      </c>
      <c r="BDQ90" s="253">
        <f t="shared" si="345"/>
        <v>5.8436089899999999</v>
      </c>
      <c r="BDR90" s="253">
        <v>0.42915390000000003</v>
      </c>
      <c r="BDS90" s="253">
        <v>6.5523323615160347E-5</v>
      </c>
      <c r="BDT90" s="253">
        <v>1.9008327929260155E-8</v>
      </c>
      <c r="BDU90" s="253">
        <v>2.2482162040526772</v>
      </c>
      <c r="BDV90" s="253">
        <v>0.17550778665237041</v>
      </c>
      <c r="BDW90" s="253">
        <f t="shared" si="346"/>
        <v>2.8529434330369909</v>
      </c>
      <c r="BDX90" s="253">
        <v>1.2378795440814128</v>
      </c>
      <c r="BDY90" s="253">
        <v>0.22638383128282022</v>
      </c>
      <c r="BDZ90" s="253">
        <v>1.1742047066182795</v>
      </c>
      <c r="BEA90" s="253">
        <v>4.5016380291610869E-2</v>
      </c>
      <c r="BEB90" s="253">
        <v>0.53551054227385086</v>
      </c>
      <c r="BEC90" s="253">
        <f t="shared" si="347"/>
        <v>3.218995004547974</v>
      </c>
      <c r="BED90" s="253">
        <f t="shared" si="348"/>
        <v>18.145569807584966</v>
      </c>
      <c r="BEE90" s="253">
        <v>9.5459382502365922E-3</v>
      </c>
      <c r="BEF90" s="253">
        <v>3.4271210588631345</v>
      </c>
      <c r="BEG90" s="253">
        <v>2.7550835527017094E-8</v>
      </c>
      <c r="BEH90" s="253">
        <v>1.8362223080277866E-9</v>
      </c>
      <c r="BEI90" s="253">
        <f t="shared" si="349"/>
        <v>3.4366670265004289</v>
      </c>
      <c r="BEJ90" s="253">
        <v>8.3156660908458893</v>
      </c>
      <c r="BEK90" s="253">
        <v>1.2512502957151141</v>
      </c>
      <c r="BEL90" s="253">
        <v>1.1400642616614334</v>
      </c>
      <c r="BEM90" s="253">
        <v>-2.4342618949614262E-3</v>
      </c>
      <c r="BEN90" s="253">
        <v>0.68712907822195191</v>
      </c>
      <c r="BEO90" s="253">
        <f t="shared" si="350"/>
        <v>11.391675464549426</v>
      </c>
      <c r="BEP90" s="253">
        <v>0.24667829638433772</v>
      </c>
      <c r="BEQ90" s="253">
        <v>5.4809254988059175E-9</v>
      </c>
      <c r="BER90" s="253">
        <v>6.3263430504016202E-9</v>
      </c>
      <c r="BES90" s="253">
        <v>3.668213991603682</v>
      </c>
      <c r="BET90" s="253">
        <v>0.8941764741395386</v>
      </c>
      <c r="BEU90" s="253">
        <f t="shared" si="273"/>
        <v>4.8090687739348272</v>
      </c>
      <c r="BEV90" s="253">
        <v>5.7008320466766991</v>
      </c>
      <c r="BEW90" s="253">
        <v>9.7686765307327689E-3</v>
      </c>
      <c r="BEX90" s="253">
        <v>5.4290312186173938E-2</v>
      </c>
      <c r="BEY90" s="253">
        <v>2.545194557628694E-8</v>
      </c>
      <c r="BEZ90" s="253">
        <v>1.5871931965309996</v>
      </c>
      <c r="BFA90" s="253">
        <f t="shared" si="351"/>
        <v>7.3520842573765508</v>
      </c>
      <c r="BFB90" s="253">
        <v>8.2217184171895497E-9</v>
      </c>
      <c r="BFC90" s="253">
        <f t="shared" si="352"/>
        <v>8.2217184171895497E-9</v>
      </c>
      <c r="BFD90" s="253">
        <f t="shared" si="274"/>
        <v>26.98949553058295</v>
      </c>
      <c r="BFE90" s="253">
        <v>6.5589300196136407E-5</v>
      </c>
      <c r="BFF90" s="253">
        <v>2.3352849625364871</v>
      </c>
      <c r="BFG90" s="253">
        <v>5.4048965943150291</v>
      </c>
      <c r="BFH90" s="253">
        <v>0.86155145641367259</v>
      </c>
      <c r="BFI90" s="253">
        <f t="shared" si="353"/>
        <v>8.6017986025653848</v>
      </c>
      <c r="BFJ90" s="253">
        <v>0.36390516125386269</v>
      </c>
      <c r="BFK90" s="253">
        <v>2.2198528627116296</v>
      </c>
      <c r="BFL90" s="253">
        <v>3.4498447094168916</v>
      </c>
      <c r="BFM90" s="253">
        <v>2.6740727087535624E-5</v>
      </c>
      <c r="BFN90" s="253">
        <v>0.43212074174919296</v>
      </c>
      <c r="BFO90" s="253">
        <f t="shared" si="354"/>
        <v>6.4657502158586651</v>
      </c>
      <c r="BFP90" s="253">
        <v>1.7375943862998345E-8</v>
      </c>
      <c r="BFQ90" s="253"/>
      <c r="BFR90" s="253">
        <v>0.7752606750732296</v>
      </c>
      <c r="BFS90" s="253">
        <v>2.9977693399122645</v>
      </c>
      <c r="BFT90" s="253">
        <v>0.58226969518944416</v>
      </c>
      <c r="BFU90" s="253">
        <f t="shared" si="275"/>
        <v>4.3552997275508822</v>
      </c>
      <c r="BFV90" s="253">
        <v>0.89812929481104942</v>
      </c>
      <c r="BFW90" s="253">
        <v>7.9946952915451899</v>
      </c>
      <c r="BFX90" s="253">
        <v>3.0040071198835103</v>
      </c>
      <c r="BFY90" s="253">
        <v>5.3939617860643736</v>
      </c>
      <c r="BFZ90" s="253">
        <v>1.0177304956851654</v>
      </c>
      <c r="BGA90" s="253">
        <f t="shared" si="355"/>
        <v>18.30852398798929</v>
      </c>
      <c r="BGB90" s="253">
        <v>2.8579757980172418</v>
      </c>
      <c r="BGC90" s="253">
        <v>1.8950437317784254E-8</v>
      </c>
      <c r="BGD90" s="253">
        <v>0.4071214954316924</v>
      </c>
      <c r="BGE90" s="253">
        <f t="shared" si="356"/>
        <v>3.2650973123993712</v>
      </c>
      <c r="BGF90" s="253">
        <f t="shared" si="276"/>
        <v>40.996469846363588</v>
      </c>
      <c r="BGG90" s="253">
        <v>1.2639929191548194</v>
      </c>
      <c r="BGH90" s="253">
        <v>1.5794402771713092E-5</v>
      </c>
      <c r="BGI90" s="253">
        <f t="shared" si="357"/>
        <v>1.264008713557591</v>
      </c>
      <c r="BGJ90" s="253">
        <v>2.0925640528870857</v>
      </c>
      <c r="BGK90" s="253">
        <v>4.8585481243870868E-5</v>
      </c>
      <c r="BGL90" s="253">
        <v>2.3523094697371194</v>
      </c>
      <c r="BGM90" s="253">
        <v>6.5581925096915692E-5</v>
      </c>
      <c r="BGN90" s="253">
        <v>0.61164936413948046</v>
      </c>
      <c r="BGO90" s="253">
        <f t="shared" si="358"/>
        <v>5.0566370541700261</v>
      </c>
      <c r="BGP90" s="253">
        <v>1.1370280303129279E-8</v>
      </c>
      <c r="BGQ90" s="253">
        <v>5.1320138294460644</v>
      </c>
      <c r="BGR90" s="253">
        <v>3.9923059621286865</v>
      </c>
      <c r="BGS90" s="253">
        <v>4.6958288240522812</v>
      </c>
      <c r="BGT90" s="253">
        <v>3.8729650075219668</v>
      </c>
      <c r="BGU90" s="253">
        <f t="shared" si="359"/>
        <v>17.693113634519278</v>
      </c>
      <c r="BGV90" s="253">
        <v>1.1880456233399321E-7</v>
      </c>
      <c r="BGW90" s="253">
        <v>9.7156266052849246E-6</v>
      </c>
      <c r="BGX90" s="253">
        <v>5.8032103822933836E-7</v>
      </c>
      <c r="BGY90" s="253">
        <v>1.6530503715804903E-8</v>
      </c>
      <c r="BGZ90" s="253">
        <v>2.7623214118662092</v>
      </c>
      <c r="BHA90" s="253">
        <f t="shared" si="360"/>
        <v>2.7623318431489188</v>
      </c>
      <c r="BHB90" s="253">
        <v>8.2086588619455975E-6</v>
      </c>
      <c r="BHC90" s="253">
        <v>2.8876806545189511</v>
      </c>
      <c r="BHD90" s="253">
        <v>1.6326944753199957E-8</v>
      </c>
      <c r="BHE90" s="253">
        <v>3.66798900650116</v>
      </c>
      <c r="BHF90" s="253">
        <v>5.5967109081634909</v>
      </c>
      <c r="BHG90" s="253">
        <f t="shared" si="361"/>
        <v>12.152388794169408</v>
      </c>
      <c r="BHH90" s="253">
        <f t="shared" si="362"/>
        <v>38.928480039565223</v>
      </c>
      <c r="BHI90" s="253">
        <v>1.5660813999413665</v>
      </c>
      <c r="BHJ90" s="253">
        <v>9.6214503334015848E-9</v>
      </c>
      <c r="BHK90" s="253">
        <v>5.3046646661886518E-6</v>
      </c>
      <c r="BHL90" s="253">
        <v>1.4635362767603245E-8</v>
      </c>
      <c r="BHM90" s="253">
        <f t="shared" si="363"/>
        <v>1.5660867288628457</v>
      </c>
      <c r="BHN90" s="253">
        <v>1.0233412836785237E-8</v>
      </c>
      <c r="BHO90" s="253">
        <v>3.4289520760639252</v>
      </c>
      <c r="BHP90" s="253">
        <v>7.1311928022526307E-7</v>
      </c>
      <c r="BHQ90" s="253">
        <v>3.120084325481157</v>
      </c>
      <c r="BHR90" s="253">
        <v>2.0150757640047917E-5</v>
      </c>
      <c r="BHS90" s="253">
        <f t="shared" si="364"/>
        <v>6.5490572756554153</v>
      </c>
      <c r="BHT90" s="253">
        <v>7.376476348912833E-9</v>
      </c>
      <c r="BHU90" s="253">
        <v>1.016159962231416E-8</v>
      </c>
      <c r="BHV90" s="253">
        <v>1.1950085516988631E-9</v>
      </c>
      <c r="BHW90" s="253">
        <v>5.9578947143029796E-2</v>
      </c>
      <c r="BHX90" s="253">
        <v>0.18588896139937575</v>
      </c>
      <c r="BHY90" s="253">
        <f t="shared" si="365"/>
        <v>0.24546792727549005</v>
      </c>
      <c r="BHZ90" s="253">
        <v>0.35475864078697122</v>
      </c>
      <c r="BIA90" s="253">
        <v>0.9833667582510911</v>
      </c>
      <c r="BIB90" s="253">
        <v>9.6930023464195642E-6</v>
      </c>
      <c r="BIC90" s="253">
        <v>2.2164874531628422E-9</v>
      </c>
      <c r="BID90" s="253">
        <v>8.0197612229872164E-4</v>
      </c>
      <c r="BIE90" s="253">
        <f t="shared" si="366"/>
        <v>1.338937070379195</v>
      </c>
      <c r="BIF90" s="253">
        <v>9.6181339929864452E-6</v>
      </c>
      <c r="BIG90" s="253">
        <f t="shared" si="367"/>
        <v>9.6181339929864452E-6</v>
      </c>
      <c r="BIH90" s="253">
        <f t="shared" si="368"/>
        <v>9.6995586203069379</v>
      </c>
      <c r="BII90" s="253">
        <v>1.4426166564719693</v>
      </c>
      <c r="BIJ90" s="253">
        <v>1.4418853940986404E-3</v>
      </c>
      <c r="BIK90" s="253">
        <v>7.0018260845211247E-2</v>
      </c>
      <c r="BIL90" s="253">
        <v>8.1630102904302797E-9</v>
      </c>
      <c r="BIM90" s="253">
        <f t="shared" si="369"/>
        <v>1.5140768108742897</v>
      </c>
      <c r="BIN90" s="253">
        <v>2.6524402801678279E-5</v>
      </c>
      <c r="BIO90" s="253">
        <v>1.3286165408163266</v>
      </c>
      <c r="BIP90" s="253">
        <v>0.89942307137011279</v>
      </c>
      <c r="BIQ90" s="253">
        <v>2.4073907210200018</v>
      </c>
      <c r="BIR90" s="253">
        <v>1.8615569085137213E-5</v>
      </c>
      <c r="BIS90" s="253">
        <f t="shared" si="370"/>
        <v>4.635475473178329</v>
      </c>
      <c r="BIT90" s="253">
        <v>0.61442932481020096</v>
      </c>
      <c r="BIU90" s="253">
        <v>4.427113702623907E-6</v>
      </c>
      <c r="BIV90" s="253">
        <v>1.43438253370223E-8</v>
      </c>
      <c r="BIW90" s="253">
        <v>1.2203527678610327E-4</v>
      </c>
      <c r="BIX90" s="253">
        <v>1.8950437317784254E-8</v>
      </c>
      <c r="BIY90" s="253">
        <f t="shared" si="371"/>
        <v>0.61455582049495239</v>
      </c>
      <c r="BIZ90" s="253">
        <v>1.7997237842565597</v>
      </c>
      <c r="BJA90" s="253">
        <v>2.6928425655976676E-4</v>
      </c>
      <c r="BJB90" s="253">
        <v>4.7450795626822169</v>
      </c>
      <c r="BJC90" s="253">
        <v>1.2682613227267639E-8</v>
      </c>
      <c r="BJD90" s="253">
        <f t="shared" si="372"/>
        <v>6.5450726438779494</v>
      </c>
      <c r="BJE90" s="253">
        <v>5.2592129475500319E-6</v>
      </c>
      <c r="BJF90" s="253">
        <v>3.9256559766763837E-5</v>
      </c>
      <c r="BJG90" s="253">
        <v>2.4655643885034274E-8</v>
      </c>
      <c r="BJH90" s="253">
        <v>9.2421193374840163E-9</v>
      </c>
      <c r="BJI90" s="253">
        <f t="shared" si="373"/>
        <v>4.4549670477536389E-5</v>
      </c>
      <c r="BJJ90" s="253">
        <f t="shared" si="374"/>
        <v>13.309225298095997</v>
      </c>
      <c r="BJK90" s="253">
        <f t="shared" si="277"/>
        <v>414.18359870273287</v>
      </c>
      <c r="BJL90" s="253">
        <v>2.7620525014577253</v>
      </c>
      <c r="BJM90" s="253">
        <v>2.6957725947521866E-5</v>
      </c>
      <c r="BJN90" s="253">
        <v>2.9154518950437316E-9</v>
      </c>
      <c r="BJO90" s="253">
        <v>7.4962099125364429E-5</v>
      </c>
      <c r="BJP90" s="253">
        <v>2.7101041924198248</v>
      </c>
      <c r="BJQ90" s="253">
        <f t="shared" si="375"/>
        <v>5.4722586166180749</v>
      </c>
      <c r="BJR90" s="253">
        <v>3.9702602638483966</v>
      </c>
      <c r="BJS90" s="253">
        <v>1.9272730160349856</v>
      </c>
      <c r="BJT90" s="253">
        <v>8.7463556851311955E-9</v>
      </c>
      <c r="BJU90" s="253">
        <v>2.0441734562682217</v>
      </c>
      <c r="BJV90" s="253">
        <v>5.3232744329446069</v>
      </c>
      <c r="BJW90" s="253">
        <f t="shared" si="376"/>
        <v>13.264981177842568</v>
      </c>
      <c r="BJX90" s="253">
        <v>3.9664067551020405</v>
      </c>
      <c r="BJY90" s="253">
        <v>1.0850942244897959</v>
      </c>
      <c r="BJZ90" s="253">
        <v>3.0068513119533527E-5</v>
      </c>
      <c r="BKA90" s="253">
        <v>1.0137398804664723</v>
      </c>
      <c r="BKB90" s="253">
        <f t="shared" si="377"/>
        <v>6.0652709285714277</v>
      </c>
      <c r="BKC90" s="253">
        <v>2.186588921282799E-8</v>
      </c>
      <c r="BKD90" s="253">
        <v>0.78058931049562663</v>
      </c>
      <c r="BKE90" s="253">
        <v>1.6034985422740525E-8</v>
      </c>
      <c r="BKF90" s="253">
        <v>3.7246128075801748</v>
      </c>
      <c r="BKG90" s="253">
        <v>8.5495626822157412E-6</v>
      </c>
      <c r="BKH90" s="253">
        <f t="shared" si="378"/>
        <v>4.5052107055393575</v>
      </c>
      <c r="BKI90" s="253">
        <f t="shared" si="379"/>
        <v>29.30772142857143</v>
      </c>
      <c r="BKJ90" s="253">
        <v>0.30155307434402334</v>
      </c>
      <c r="BKK90" s="253">
        <v>3.7366259577259471</v>
      </c>
      <c r="BKL90" s="253">
        <v>2.8930969708454803</v>
      </c>
      <c r="BKM90" s="253">
        <v>7.7842565597667624E-7</v>
      </c>
      <c r="BKN90" s="253">
        <v>3.623480365889213</v>
      </c>
      <c r="BKO90" s="253">
        <f t="shared" si="380"/>
        <v>10.554757147230319</v>
      </c>
      <c r="BKP90" s="253">
        <v>7.2886297376093285E-9</v>
      </c>
      <c r="BKQ90" s="253">
        <v>2.9154518950437316E-9</v>
      </c>
      <c r="BKR90" s="253">
        <v>2.8744897959183672E-5</v>
      </c>
      <c r="BKS90" s="253">
        <v>4.2886297376093289E-6</v>
      </c>
      <c r="BKT90" s="253">
        <v>346.26480685568509</v>
      </c>
      <c r="BKU90" s="253">
        <f t="shared" si="381"/>
        <v>346.26483989941687</v>
      </c>
      <c r="BKV90" s="253">
        <v>0.47994070991253635</v>
      </c>
      <c r="BKW90" s="253">
        <v>4.8901390058309042</v>
      </c>
      <c r="BKX90" s="253">
        <v>5.8309037900874631E-9</v>
      </c>
      <c r="BKY90" s="253">
        <f t="shared" si="382"/>
        <v>5.3700797215743439</v>
      </c>
      <c r="BKZ90" s="253">
        <v>2.4781341107871719E-7</v>
      </c>
      <c r="BLA90" s="253">
        <v>1.020408163265306E-8</v>
      </c>
      <c r="BLB90" s="253">
        <v>1.0871482011661806</v>
      </c>
      <c r="BLC90" s="253">
        <v>0.12502751457725947</v>
      </c>
      <c r="BLD90" s="253">
        <v>7.8943148688046636E-5</v>
      </c>
      <c r="BLE90" s="253">
        <f t="shared" si="383"/>
        <v>1.2122549169096208</v>
      </c>
      <c r="BLF90" s="196">
        <f t="shared" si="384"/>
        <v>363.40193168513116</v>
      </c>
      <c r="BLG90" s="253">
        <v>6.3879817682215743</v>
      </c>
      <c r="BLH90" s="253">
        <v>2.17502861516035</v>
      </c>
      <c r="BLI90" s="253">
        <v>0</v>
      </c>
      <c r="BLJ90" s="253">
        <v>0.90634020991253639</v>
      </c>
      <c r="BLK90" s="253">
        <v>6.0308888819241995</v>
      </c>
      <c r="BLL90" s="253">
        <f t="shared" si="385"/>
        <v>15.50023947521866</v>
      </c>
      <c r="BLM90" s="253">
        <v>3.5009266499999994</v>
      </c>
      <c r="BLN90" s="253">
        <v>3.3711509100000003</v>
      </c>
      <c r="BLO90" s="253">
        <v>9.6829999999999993E-5</v>
      </c>
      <c r="BLP90" s="253">
        <v>5.9999999999999997E-7</v>
      </c>
      <c r="BLQ90" s="253">
        <v>1.8630000000000003E-5</v>
      </c>
      <c r="BLR90" s="196">
        <f t="shared" si="386"/>
        <v>6.8721936199999991</v>
      </c>
      <c r="BLS90" s="253">
        <v>1.8036178500000002</v>
      </c>
      <c r="BLT90" s="253">
        <v>1.5636422800000001</v>
      </c>
      <c r="BLU90" s="253">
        <v>1.2071277100000002</v>
      </c>
      <c r="BLV90" s="253">
        <v>0</v>
      </c>
      <c r="BLW90" s="253">
        <v>3.6789271399999999</v>
      </c>
      <c r="BLX90" s="196">
        <f t="shared" si="278"/>
        <v>8.253314979999999</v>
      </c>
      <c r="BLY90" s="253">
        <v>0.23996759000000004</v>
      </c>
      <c r="BLZ90" s="253">
        <v>1.73E-6</v>
      </c>
      <c r="BMA90" s="253">
        <v>5.1850091200000001</v>
      </c>
      <c r="BMB90" s="253">
        <v>1.9329678800000001</v>
      </c>
      <c r="BMC90" s="253">
        <v>2.5841961699999993</v>
      </c>
      <c r="BMD90" s="196">
        <f t="shared" si="387"/>
        <v>9.9421424899999984</v>
      </c>
      <c r="BME90" s="253">
        <v>3.3600153400000004</v>
      </c>
      <c r="BMF90" s="253">
        <v>1.51429608</v>
      </c>
      <c r="BMG90" s="253">
        <v>2.5851531299999997</v>
      </c>
      <c r="BMH90" s="196">
        <f t="shared" si="388"/>
        <v>7.4594645499999999</v>
      </c>
      <c r="BMI90" s="196">
        <f t="shared" si="389"/>
        <v>48.027355115218661</v>
      </c>
      <c r="BMJ90" s="253">
        <v>9.5280000000000009E-5</v>
      </c>
      <c r="BMK90" s="196">
        <f t="shared" si="390"/>
        <v>9.5280000000000009E-5</v>
      </c>
      <c r="BML90" s="253">
        <v>0</v>
      </c>
      <c r="BMM90" s="253">
        <v>2.26933E-3</v>
      </c>
      <c r="BMN90" s="253">
        <v>1.95E-5</v>
      </c>
      <c r="BMO90" s="253">
        <v>0.42453354999999998</v>
      </c>
      <c r="BMP90" s="253">
        <v>1E-8</v>
      </c>
      <c r="BMQ90" s="196">
        <f t="shared" si="391"/>
        <v>0.42682239</v>
      </c>
      <c r="BMR90" s="253">
        <v>0.77801969000000004</v>
      </c>
      <c r="BMS90" s="253">
        <v>5.9766840000000002E-2</v>
      </c>
      <c r="BMT90" s="253">
        <v>0</v>
      </c>
      <c r="BMU90" s="253">
        <v>4.8370672600000013</v>
      </c>
      <c r="BMV90" s="253">
        <v>0.65980236999999997</v>
      </c>
      <c r="BMW90" s="196">
        <f t="shared" si="392"/>
        <v>6.3346561600000015</v>
      </c>
      <c r="BMX90" s="253">
        <v>1.9520000000000003E-5</v>
      </c>
      <c r="BMY90" s="253">
        <v>0</v>
      </c>
      <c r="BMZ90" s="253">
        <v>0.48943931000000007</v>
      </c>
      <c r="BNA90" s="253">
        <v>1.55E-6</v>
      </c>
      <c r="BNB90" s="253">
        <v>1.4454088500000002</v>
      </c>
      <c r="BNC90" s="196">
        <f t="shared" si="393"/>
        <v>1.9348692300000003</v>
      </c>
      <c r="BND90" s="253">
        <v>2.7503600000000003E-3</v>
      </c>
      <c r="BNE90" s="253">
        <v>0.17667480000000002</v>
      </c>
      <c r="BNF90" s="253">
        <v>0.30768797000000009</v>
      </c>
      <c r="BNG90" s="253">
        <v>0</v>
      </c>
      <c r="BNH90" s="253">
        <v>5.6906999999999997E-4</v>
      </c>
      <c r="BNI90" s="196">
        <f t="shared" si="394"/>
        <v>0.48768220000000012</v>
      </c>
      <c r="BNJ90" s="196">
        <f t="shared" si="395"/>
        <v>9.1841252600000018</v>
      </c>
      <c r="BNK90" s="253">
        <v>6.2642874000000006</v>
      </c>
      <c r="BNL90" s="253">
        <v>1E-8</v>
      </c>
      <c r="BNM90" s="253">
        <v>3.0718821699999999</v>
      </c>
      <c r="BNN90" s="253">
        <v>0.48643641000000004</v>
      </c>
      <c r="BNO90" s="253">
        <v>5.9800000000000003E-6</v>
      </c>
      <c r="BNP90" s="196">
        <f t="shared" si="396"/>
        <v>9.8226119699999987</v>
      </c>
      <c r="BNQ90" s="253">
        <v>2.7000000000000001E-7</v>
      </c>
      <c r="BNR90" s="253">
        <v>1.56659378</v>
      </c>
      <c r="BNS90" s="253">
        <v>1.0500000000000001E-6</v>
      </c>
      <c r="BNT90" s="253">
        <v>4.3946361300000012</v>
      </c>
      <c r="BNU90" s="253">
        <v>2.1824729099999995</v>
      </c>
      <c r="BNV90" s="196">
        <f t="shared" si="397"/>
        <v>8.1437041400000005</v>
      </c>
      <c r="BNW90" s="253">
        <v>1E-8</v>
      </c>
      <c r="BNX90" s="253">
        <v>8.0000000000000002E-8</v>
      </c>
      <c r="BNY90" s="253">
        <v>4.7076E-2</v>
      </c>
      <c r="BNZ90" s="253">
        <v>3.3153361100000001</v>
      </c>
      <c r="BOA90" s="253">
        <v>0</v>
      </c>
      <c r="BOB90" s="196">
        <f t="shared" si="398"/>
        <v>3.3624122000000001</v>
      </c>
      <c r="BOC90" s="253">
        <v>2.1073918700000003</v>
      </c>
      <c r="BOD90" s="253">
        <v>5.0643650000203051E-2</v>
      </c>
      <c r="BOE90" s="253">
        <v>1.0900000000000002E-6</v>
      </c>
      <c r="BOF90" s="253">
        <v>3.3750341599999998</v>
      </c>
      <c r="BOG90" s="253">
        <v>1.4437E-4</v>
      </c>
      <c r="BOH90" s="196">
        <f t="shared" si="399"/>
        <v>5.5332151400002028</v>
      </c>
      <c r="BOI90" s="253">
        <v>0.11589200999999999</v>
      </c>
      <c r="BOJ90" s="196">
        <f t="shared" si="400"/>
        <v>0.11589200999999999</v>
      </c>
      <c r="BOK90" s="196">
        <f t="shared" si="401"/>
        <v>26.977835460000204</v>
      </c>
      <c r="BOL90" s="253">
        <v>0</v>
      </c>
      <c r="BOM90" s="253">
        <v>0.18000450000000001</v>
      </c>
      <c r="BON90" s="253">
        <v>0.89913329000000008</v>
      </c>
      <c r="BOO90" s="196">
        <f t="shared" si="279"/>
        <v>1.0791377900000001</v>
      </c>
      <c r="BOP90" s="196">
        <v>2.4689898599999998</v>
      </c>
      <c r="BOQ90" s="196">
        <v>1E-8</v>
      </c>
      <c r="BOR90" s="196">
        <v>1.0195573</v>
      </c>
      <c r="BOS90" s="196">
        <v>2.3980000000000001E-5</v>
      </c>
      <c r="BOT90" s="196">
        <v>0.36624953000000005</v>
      </c>
      <c r="BOU90" s="196">
        <f t="shared" si="402"/>
        <v>3.8548206799999996</v>
      </c>
      <c r="BOV90" s="196">
        <v>4.3324309599999999</v>
      </c>
      <c r="BOW90" s="196">
        <v>8.5540000000000011E-5</v>
      </c>
      <c r="BOX90" s="196">
        <v>2.3499999999999999E-6</v>
      </c>
      <c r="BOY90" s="196">
        <v>6.5645483200000001</v>
      </c>
      <c r="BOZ90" s="196"/>
      <c r="BPA90" s="196">
        <v>6.4486862999999337</v>
      </c>
      <c r="BPB90" s="196">
        <f t="shared" si="403"/>
        <v>17.345753469999934</v>
      </c>
      <c r="BPC90" s="196">
        <v>2.3500103899999996</v>
      </c>
      <c r="BPD90" s="196">
        <v>1.0458E-4</v>
      </c>
      <c r="BPE90" s="196">
        <v>1.2617776900000002</v>
      </c>
      <c r="BPF90" s="196">
        <v>4.2800000000000005E-6</v>
      </c>
      <c r="BPG90" s="196">
        <f t="shared" si="404"/>
        <v>3.6118969399999998</v>
      </c>
      <c r="BPH90" s="196">
        <v>6.4699999999999999E-6</v>
      </c>
      <c r="BPI90" s="196">
        <v>0.60052503000000013</v>
      </c>
      <c r="BPJ90" s="196">
        <v>1.7517458499999998</v>
      </c>
      <c r="BPK90" s="196">
        <f t="shared" si="405"/>
        <v>2.35227735</v>
      </c>
      <c r="BPL90" s="196">
        <f t="shared" si="406"/>
        <v>28.243886229999937</v>
      </c>
      <c r="BPM90" s="196">
        <v>3.0124013700000001</v>
      </c>
      <c r="BPN90" s="196">
        <v>5.9818069999737926E-2</v>
      </c>
      <c r="BPO90" s="196">
        <f t="shared" si="407"/>
        <v>3.072219439999738</v>
      </c>
      <c r="BPP90" s="196">
        <v>0</v>
      </c>
      <c r="BPQ90" s="196">
        <v>5.7999999999999995E-7</v>
      </c>
      <c r="BPR90" s="196">
        <v>2.6543239700000001</v>
      </c>
      <c r="BPS90" s="196">
        <v>2.0488708600000001</v>
      </c>
      <c r="BPT90" s="196">
        <v>2.4299999999999996E-6</v>
      </c>
      <c r="BPU90" s="196">
        <f t="shared" si="408"/>
        <v>4.7031978400000005</v>
      </c>
      <c r="BPV90" s="196">
        <v>7.7459999999999994E-5</v>
      </c>
      <c r="BPW90" s="196">
        <v>1.2048724200000001</v>
      </c>
      <c r="BPX90" s="196">
        <f>4.57794889</f>
        <v>4.57794889</v>
      </c>
      <c r="BPY90" s="196"/>
      <c r="BPZ90" s="196">
        <f t="shared" si="280"/>
        <v>5.7828987700000001</v>
      </c>
      <c r="BQA90" s="196">
        <v>1.50690733</v>
      </c>
      <c r="BQB90" s="196">
        <v>0.78857938000000016</v>
      </c>
      <c r="BQC90" s="196">
        <v>0.66135473999999994</v>
      </c>
      <c r="BQD90" s="196">
        <v>9.6840000000000001E-5</v>
      </c>
      <c r="BQE90" s="196">
        <v>1.69132514</v>
      </c>
      <c r="BQF90" s="196">
        <f t="shared" si="409"/>
        <v>4.6482634300000001</v>
      </c>
      <c r="BQG90" s="196">
        <v>5.8936740000000001E-2</v>
      </c>
      <c r="BQH90" s="196">
        <v>2.4909999999999998E-4</v>
      </c>
      <c r="BQI90" s="196">
        <v>1E-8</v>
      </c>
      <c r="BQJ90" s="196">
        <v>2.6829999999999999E-5</v>
      </c>
      <c r="BQK90" s="196"/>
      <c r="BQL90" s="196">
        <f t="shared" si="410"/>
        <v>5.9212680000000004E-2</v>
      </c>
      <c r="BQM90" s="196">
        <f t="shared" si="281"/>
        <v>18.265792159999741</v>
      </c>
      <c r="BQN90" s="196">
        <v>1.8695712499999995</v>
      </c>
      <c r="BQO90" s="196">
        <v>1.9000000000000001E-7</v>
      </c>
      <c r="BQP90" s="196">
        <v>0.29782013000000002</v>
      </c>
      <c r="BQQ90" s="196">
        <v>1.5665050800000002</v>
      </c>
      <c r="BQR90" s="196">
        <f t="shared" si="411"/>
        <v>3.7338966499999997</v>
      </c>
      <c r="BQS90" s="196">
        <v>0.30403433000000007</v>
      </c>
      <c r="BQT90" s="196">
        <v>5.8430149100000008</v>
      </c>
      <c r="BQU90" s="196">
        <v>1.2095921599999999</v>
      </c>
      <c r="BQV90" s="196"/>
      <c r="BQW90" s="196">
        <v>0.35664156999999996</v>
      </c>
      <c r="BQX90" s="196">
        <f t="shared" si="412"/>
        <v>7.7132829700000007</v>
      </c>
      <c r="BQY90" s="196">
        <v>9.9999688529806008E-9</v>
      </c>
      <c r="BQZ90" s="196">
        <v>1.14695645</v>
      </c>
      <c r="BRA90" s="196">
        <v>4.0384216500000001</v>
      </c>
      <c r="BRB90" s="196">
        <v>6.5879999999999999E-5</v>
      </c>
      <c r="BRC90" s="196">
        <v>3.02265446</v>
      </c>
      <c r="BRD90" s="196">
        <f t="shared" si="413"/>
        <v>8.2080984499999694</v>
      </c>
      <c r="BRE90" s="196">
        <v>1.19E-6</v>
      </c>
      <c r="BRF90" s="196">
        <v>1.0000139383237183E-8</v>
      </c>
      <c r="BRG90" s="196">
        <v>1.1000000000000001E-7</v>
      </c>
      <c r="BRH90" s="196">
        <v>2.5079999999999997E-5</v>
      </c>
      <c r="BRI90" s="196">
        <v>1.26628031</v>
      </c>
      <c r="BRJ90" s="196">
        <f t="shared" si="414"/>
        <v>1.2663067000001393</v>
      </c>
      <c r="BRK90" s="196">
        <v>0</v>
      </c>
      <c r="BRL90" s="196">
        <v>6.8900000000000009E-6</v>
      </c>
      <c r="BRM90" s="196">
        <f t="shared" si="415"/>
        <v>6.8900000000000009E-6</v>
      </c>
      <c r="BRN90" s="196">
        <f t="shared" si="262"/>
        <v>20.921591660000111</v>
      </c>
      <c r="BRO90" s="196">
        <v>1.0210000000000001E-5</v>
      </c>
      <c r="BRP90" s="196">
        <v>1E-8</v>
      </c>
      <c r="BRQ90" s="196">
        <v>1.31E-6</v>
      </c>
      <c r="BRR90" s="196">
        <f t="shared" si="416"/>
        <v>1.153E-5</v>
      </c>
      <c r="BRS90" s="196">
        <v>0</v>
      </c>
      <c r="BRT90" s="196">
        <v>0.90025302000000007</v>
      </c>
      <c r="BRU90" s="196">
        <v>1.56534799</v>
      </c>
      <c r="BRV90" s="196">
        <v>1.26416127</v>
      </c>
      <c r="BRW90" s="196">
        <v>0.98000005999987372</v>
      </c>
      <c r="BRX90" s="196">
        <f t="shared" si="417"/>
        <v>4.709762339999874</v>
      </c>
      <c r="BRY90" s="196">
        <v>0.84918613999999992</v>
      </c>
      <c r="BRZ90" s="196">
        <v>0.59558809000000001</v>
      </c>
      <c r="BSA90" s="196">
        <v>4.3700000000000005E-6</v>
      </c>
      <c r="BSB90" s="196">
        <v>1.8E-7</v>
      </c>
      <c r="BSC90" s="196">
        <v>2.7083239299999997</v>
      </c>
      <c r="BSD90" s="196">
        <f t="shared" si="418"/>
        <v>4.1531027099999998</v>
      </c>
      <c r="BSE90" s="196">
        <v>1.9844267300000002</v>
      </c>
      <c r="BSF90" s="196">
        <v>0.36407178000000001</v>
      </c>
      <c r="BSG90" s="196">
        <v>0</v>
      </c>
      <c r="BSH90" s="196">
        <v>1.8200868600000002</v>
      </c>
      <c r="BSI90" s="196">
        <v>3.3529999999999999E-5</v>
      </c>
      <c r="BSJ90" s="196">
        <f t="shared" si="419"/>
        <v>4.1686189000000002</v>
      </c>
      <c r="BSK90" s="196">
        <v>1.8042036400000001</v>
      </c>
      <c r="BSL90" s="196">
        <v>0.96472891000000005</v>
      </c>
      <c r="BSM90" s="196">
        <v>1.0191768500001344</v>
      </c>
      <c r="BSN90" s="196">
        <v>4.8752379400000212</v>
      </c>
      <c r="BSO90" s="196">
        <f t="shared" si="420"/>
        <v>8.6633473400001559</v>
      </c>
      <c r="BSP90" s="196">
        <f t="shared" si="421"/>
        <v>21.69484282000003</v>
      </c>
      <c r="BSQ90" s="196">
        <v>0.78391854000000005</v>
      </c>
      <c r="BSR90" s="196">
        <f t="shared" si="422"/>
        <v>0.78391854000000005</v>
      </c>
      <c r="BSS90" s="196"/>
      <c r="BST90" s="196">
        <v>0.14985001000000001</v>
      </c>
      <c r="BSU90" s="196">
        <v>1.6792961599999998</v>
      </c>
      <c r="BSV90" s="196">
        <v>2.9487957499999999</v>
      </c>
      <c r="BSW90" s="196">
        <v>1.4629999922667702E-5</v>
      </c>
      <c r="BSX90" s="196">
        <f t="shared" si="423"/>
        <v>4.7779565499999226</v>
      </c>
      <c r="BSY90" s="196">
        <v>4.2760000000000004E-5</v>
      </c>
      <c r="BSZ90" s="196">
        <v>1.00396032</v>
      </c>
      <c r="BTA90" s="196">
        <v>1.6827243699999723</v>
      </c>
      <c r="BTB90" s="196">
        <v>0</v>
      </c>
      <c r="BTC90" s="196">
        <v>4.98641852</v>
      </c>
      <c r="BTD90" s="196">
        <f t="shared" si="424"/>
        <v>7.6731459699999718</v>
      </c>
      <c r="BTE90" s="196">
        <v>3.9209999999999999E-5</v>
      </c>
      <c r="BTF90" s="196">
        <v>0.59928174999999995</v>
      </c>
      <c r="BTG90" s="196">
        <v>2.5399999999999994E-6</v>
      </c>
      <c r="BTH90" s="196">
        <v>1E-8</v>
      </c>
      <c r="BTI90" s="269">
        <v>1.8089451799999341</v>
      </c>
      <c r="BTJ90" s="196">
        <f t="shared" si="425"/>
        <v>2.4082686899999342</v>
      </c>
      <c r="BTK90" s="196">
        <v>2.860000009830737E-6</v>
      </c>
      <c r="BTL90" s="196">
        <v>1.4385568099998607</v>
      </c>
      <c r="BTM90" s="196">
        <v>0.97376552000000005</v>
      </c>
      <c r="BTN90" s="196">
        <v>2.5000000000000002E-6</v>
      </c>
      <c r="BTO90" s="196">
        <v>0</v>
      </c>
      <c r="BTP90" s="196">
        <f t="shared" si="426"/>
        <v>2.4123276899998705</v>
      </c>
      <c r="BTQ90" s="196">
        <f t="shared" si="427"/>
        <v>18.0556174399997</v>
      </c>
      <c r="BTR90" s="196">
        <v>7.7043480899999999</v>
      </c>
      <c r="BTS90" s="196">
        <v>1.9160000242533481E-5</v>
      </c>
      <c r="BTT90" s="196">
        <v>3.5000000000000004E-7</v>
      </c>
      <c r="BTU90" s="196">
        <v>3.3093334199999997</v>
      </c>
      <c r="BTV90" s="196">
        <f t="shared" si="428"/>
        <v>11.013701020000241</v>
      </c>
      <c r="BTW90" s="196">
        <v>1.1000000000000001E-6</v>
      </c>
      <c r="BTX90" s="196">
        <v>4.4000000000000002E-7</v>
      </c>
      <c r="BTY90" s="196">
        <v>1.9000000000000001E-7</v>
      </c>
      <c r="BTZ90" s="196">
        <v>5.5444008599999997</v>
      </c>
      <c r="BUA90" s="196">
        <v>2.8847408999999997</v>
      </c>
      <c r="BUB90" s="196">
        <f t="shared" si="429"/>
        <v>8.4291434899999995</v>
      </c>
      <c r="BUC90" s="196">
        <v>0.18155919999998307</v>
      </c>
      <c r="BUD90" s="196">
        <v>3.6086695299999998</v>
      </c>
      <c r="BUE90" s="196">
        <v>3.7380393999999999</v>
      </c>
      <c r="BUF90" s="196">
        <v>0.73285166000000002</v>
      </c>
      <c r="BUG90" s="196">
        <v>1.0059999901351419E-5</v>
      </c>
      <c r="BUH90" s="196">
        <f t="shared" si="430"/>
        <v>8.2611298499998842</v>
      </c>
      <c r="BUI90" s="196">
        <v>4.9683040399997598</v>
      </c>
      <c r="BUJ90" s="196">
        <v>2.9479641599999997</v>
      </c>
      <c r="BUK90" s="196">
        <v>9.6700000000000006E-6</v>
      </c>
      <c r="BUL90" s="196">
        <v>3.1904966899999998</v>
      </c>
      <c r="BUM90" s="196">
        <v>8.9000000000000006E-7</v>
      </c>
      <c r="BUN90" s="196">
        <f t="shared" si="431"/>
        <v>11.106775449999761</v>
      </c>
      <c r="BUO90" s="196">
        <v>-1.0000221095651796E-8</v>
      </c>
      <c r="BUP90" s="196">
        <v>3.0088985000000004</v>
      </c>
      <c r="BUQ90" s="196">
        <f t="shared" si="432"/>
        <v>3.0088984899997793</v>
      </c>
      <c r="BUR90" s="196">
        <f t="shared" si="433"/>
        <v>41.819648299999663</v>
      </c>
      <c r="BUS90" s="196">
        <v>3.9700000000000001E-6</v>
      </c>
      <c r="BUT90" s="196">
        <v>9.0279999999999996E-5</v>
      </c>
      <c r="BUU90" s="196">
        <v>1.1998102000000002</v>
      </c>
      <c r="BUV90" s="196">
        <f t="shared" si="434"/>
        <v>1.1999044500000002</v>
      </c>
      <c r="BUW90" s="196">
        <v>9.8200000000000008E-6</v>
      </c>
      <c r="BUX90" s="196">
        <v>2.82777843</v>
      </c>
      <c r="BUY90" s="196">
        <v>1.02442754</v>
      </c>
      <c r="BUZ90" s="196">
        <v>6.9000006477624998E-7</v>
      </c>
      <c r="BVA90" s="196">
        <v>3.43035443</v>
      </c>
      <c r="BVB90" s="196">
        <f t="shared" si="435"/>
        <v>7.2825709100000644</v>
      </c>
      <c r="BVC90" s="196">
        <v>3.1600999971661029E-4</v>
      </c>
      <c r="BVD90" s="196">
        <v>1.8066207700000001</v>
      </c>
      <c r="BVE90" s="196">
        <v>1.43892047</v>
      </c>
      <c r="BVF90" s="196">
        <v>1.0406000003457818E-4</v>
      </c>
      <c r="BVG90" s="196">
        <v>2E-8</v>
      </c>
      <c r="BVH90" s="196">
        <f t="shared" si="436"/>
        <v>3.2459613299997514</v>
      </c>
      <c r="BVI90" s="196">
        <v>4.4524308799999996</v>
      </c>
      <c r="BVJ90" s="196">
        <v>3.7299999999999999E-6</v>
      </c>
      <c r="BVK90" s="196">
        <v>0.42089458999999996</v>
      </c>
      <c r="BVL90" s="196">
        <v>16.401240220000002</v>
      </c>
      <c r="BVM90" s="196">
        <v>8.5600000000000011E-6</v>
      </c>
      <c r="BVN90" s="196">
        <f t="shared" si="437"/>
        <v>21.274577980000004</v>
      </c>
      <c r="BVO90" s="196">
        <v>1.38721044</v>
      </c>
      <c r="BVP90" s="196">
        <v>1.8429999999999998E-5</v>
      </c>
      <c r="BVQ90" s="196">
        <v>1.5003196599999999</v>
      </c>
      <c r="BVR90" s="196">
        <v>6.5999999999999995E-6</v>
      </c>
      <c r="BVS90" s="196">
        <v>1.2652762300000002</v>
      </c>
      <c r="BVT90" s="196">
        <f t="shared" si="438"/>
        <v>4.1528313600000004</v>
      </c>
      <c r="BVU90" s="196">
        <f t="shared" si="439"/>
        <v>37.155846029999822</v>
      </c>
      <c r="BVV90" s="196">
        <f t="shared" si="282"/>
        <v>663.05619358892045</v>
      </c>
      <c r="BVW90" s="196">
        <v>1.3200000000000001E-6</v>
      </c>
      <c r="BVX90" s="196">
        <v>4.4539038399999988</v>
      </c>
      <c r="BVY90" s="196">
        <v>0.36007262000000007</v>
      </c>
      <c r="BVZ90" s="196">
        <v>1.19E-6</v>
      </c>
      <c r="BWA90" s="196">
        <v>0.90588792000000007</v>
      </c>
      <c r="BWB90" s="196">
        <f t="shared" si="283"/>
        <v>5.7198668899999987</v>
      </c>
      <c r="BWC90" s="196">
        <v>1E-8</v>
      </c>
      <c r="BWD90" s="196">
        <v>2.4034954399999995</v>
      </c>
      <c r="BWE90" s="196">
        <v>4.6099999999999999E-6</v>
      </c>
      <c r="BWF90" s="196"/>
      <c r="BWG90" s="196">
        <v>0</v>
      </c>
      <c r="BWH90" s="196">
        <f t="shared" si="440"/>
        <v>2.4035000599999994</v>
      </c>
      <c r="BWI90" s="196">
        <v>3.01039083</v>
      </c>
      <c r="BWJ90" s="196">
        <v>5.6780288500000005</v>
      </c>
      <c r="BWK90" s="196">
        <v>4.6420677499999998</v>
      </c>
      <c r="BWL90" s="196"/>
      <c r="BWM90" s="196">
        <v>1.86406476</v>
      </c>
      <c r="BWN90" s="196">
        <f t="shared" si="441"/>
        <v>15.194552190000001</v>
      </c>
      <c r="BWO90" s="196">
        <v>5.66E-6</v>
      </c>
      <c r="BWP90" s="196">
        <v>1.2075830700000001</v>
      </c>
      <c r="BWQ90" s="196">
        <f>1.62592348-9.99992266770278E-09</f>
        <v>1.6259234700000773</v>
      </c>
      <c r="BWR90" s="196">
        <f>2.64955832+0.00000001</f>
        <v>2.6495583300000001</v>
      </c>
      <c r="BWS90" s="196">
        <v>6.6928162800000006</v>
      </c>
      <c r="BWT90" s="196">
        <f t="shared" si="442"/>
        <v>12.175886810000078</v>
      </c>
      <c r="BWU90" s="196">
        <v>4.5765399999999998E-2</v>
      </c>
      <c r="BWV90" s="196">
        <f t="shared" si="284"/>
        <v>4.5765399999999998E-2</v>
      </c>
      <c r="BWW90" s="196">
        <f t="shared" si="285"/>
        <v>35.539571350000081</v>
      </c>
      <c r="BWX90" s="196">
        <v>0</v>
      </c>
      <c r="BWY90" s="196">
        <v>0</v>
      </c>
      <c r="BWZ90" s="196">
        <v>1E-8</v>
      </c>
      <c r="BXA90" s="196">
        <v>1.8700000000000001E-5</v>
      </c>
      <c r="BXB90" s="196">
        <f t="shared" si="443"/>
        <v>1.8710000000000002E-5</v>
      </c>
      <c r="BXC90" s="196">
        <v>1.5339999999999999E-5</v>
      </c>
      <c r="BXD90" s="196">
        <v>1.0221447399999999</v>
      </c>
      <c r="BXE90" s="196">
        <v>1.0823355299999999</v>
      </c>
      <c r="BXF90" s="196">
        <v>1.44E-6</v>
      </c>
      <c r="BXG90" s="196">
        <v>1.6929999999999999E-5</v>
      </c>
      <c r="BXH90" s="196">
        <f t="shared" si="444"/>
        <v>2.1045139800000001</v>
      </c>
      <c r="BXI90" s="196">
        <v>6.1485577099999986</v>
      </c>
      <c r="BXJ90" s="196">
        <v>2.6284264600000005</v>
      </c>
      <c r="BXK90" s="196">
        <v>1.3200000000000001E-6</v>
      </c>
      <c r="BXL90" s="196">
        <v>1E-8</v>
      </c>
      <c r="BXM90" s="196">
        <v>1.4907643900000001</v>
      </c>
      <c r="BXN90" s="196">
        <f t="shared" si="445"/>
        <v>10.267749890000001</v>
      </c>
      <c r="BXO90" s="196">
        <v>1.72983398</v>
      </c>
      <c r="BXP90" s="196">
        <v>1.3774782800000001</v>
      </c>
      <c r="BXQ90" s="196">
        <v>1.294E-5</v>
      </c>
      <c r="BXR90" s="196">
        <v>1.9029874700000002</v>
      </c>
      <c r="BXS90" s="196">
        <v>6.4455508499999983</v>
      </c>
      <c r="BXT90" s="196">
        <f t="shared" si="446"/>
        <v>11.455863519999998</v>
      </c>
      <c r="BXU90" s="196">
        <f t="shared" si="447"/>
        <v>23.828146099999998</v>
      </c>
      <c r="BXV90" s="196">
        <v>2.8000000000000002E-7</v>
      </c>
      <c r="BXW90" s="196">
        <v>7.9644206300000002</v>
      </c>
      <c r="BXX90" s="196">
        <v>3.84460785</v>
      </c>
      <c r="BXY90" s="196">
        <f t="shared" si="448"/>
        <v>11.80902876</v>
      </c>
      <c r="BXZ90" s="196">
        <v>7.0690451200000011</v>
      </c>
      <c r="BYA90" s="196">
        <v>2.9007864400000005</v>
      </c>
      <c r="BYB90" s="196">
        <v>1.3570000000000001E-5</v>
      </c>
      <c r="BYC90" s="196">
        <v>5.1799999999999995E-6</v>
      </c>
      <c r="BYD90" s="196">
        <v>4.3959593199999993</v>
      </c>
      <c r="BYE90" s="196">
        <f t="shared" si="449"/>
        <v>14.365809630000001</v>
      </c>
      <c r="BYF90" s="196">
        <v>4.4506371199999988</v>
      </c>
      <c r="BYG90" s="196">
        <v>3.0450000000000002E-5</v>
      </c>
      <c r="BYH90" s="196">
        <v>0.66775191999999994</v>
      </c>
      <c r="BYI90" s="196">
        <v>1.3879999999999999E-5</v>
      </c>
      <c r="BYJ90" s="196">
        <v>1E-8</v>
      </c>
      <c r="BYK90" s="196">
        <f t="shared" si="450"/>
        <v>5.1184333799999981</v>
      </c>
      <c r="BYL90" s="196">
        <v>2.3327046</v>
      </c>
      <c r="BYM90" s="196">
        <v>2.2266555099999996</v>
      </c>
      <c r="BYN90" s="196">
        <v>10.455760269999999</v>
      </c>
      <c r="BYO90" s="196">
        <v>0.98221145999999993</v>
      </c>
      <c r="BYP90" s="196">
        <v>0.71489395</v>
      </c>
      <c r="BYQ90" s="196">
        <f t="shared" si="451"/>
        <v>16.712225789999998</v>
      </c>
      <c r="BYR90" s="196">
        <v>0.48911172000000003</v>
      </c>
      <c r="BYS90" s="196">
        <v>0.11167774</v>
      </c>
      <c r="BYT90" s="196">
        <v>0.56319933999999994</v>
      </c>
      <c r="BYU90" s="196">
        <v>1.5680874899999999</v>
      </c>
      <c r="BYV90" s="196">
        <f t="shared" si="452"/>
        <v>2.7320762899999997</v>
      </c>
      <c r="BYW90" s="196">
        <f t="shared" si="453"/>
        <v>50.737573849999997</v>
      </c>
      <c r="BYX90" s="196">
        <v>4.5363593899999994</v>
      </c>
      <c r="BYY90" s="196">
        <f t="shared" si="454"/>
        <v>4.5363593899999994</v>
      </c>
      <c r="BYZ90" s="196">
        <v>1.5455984700000003</v>
      </c>
      <c r="BZA90" s="196">
        <v>3.7370166199999999</v>
      </c>
      <c r="BZB90" s="196">
        <v>5.5414158399999991</v>
      </c>
      <c r="BZC90" s="196">
        <v>5.1986809999999994E-2</v>
      </c>
      <c r="BZD90" s="196">
        <v>1.2614843900000001</v>
      </c>
      <c r="BZE90" s="196">
        <f t="shared" si="455"/>
        <v>12.13750213</v>
      </c>
      <c r="BZF90" s="196">
        <v>1.393E-5</v>
      </c>
      <c r="BZG90" s="196">
        <v>3.046E-5</v>
      </c>
      <c r="BZH90" s="196">
        <v>3.0997647100000001</v>
      </c>
      <c r="BZI90" s="196">
        <v>9.1199999999999991E-6</v>
      </c>
      <c r="BZJ90" s="196">
        <f t="shared" si="456"/>
        <v>3.09981822</v>
      </c>
      <c r="BZK90" s="196">
        <v>8.0064492999999999</v>
      </c>
      <c r="BZL90" s="196">
        <v>3.2226302000000007</v>
      </c>
      <c r="BZM90" s="196">
        <v>5.0179999999999997E-5</v>
      </c>
      <c r="BZN90" s="196">
        <v>0</v>
      </c>
      <c r="BZO90" s="196"/>
      <c r="BZP90" s="196">
        <f t="shared" si="457"/>
        <v>11.229129680000002</v>
      </c>
      <c r="BZQ90" s="196">
        <f t="shared" si="458"/>
        <v>31.002809419999998</v>
      </c>
      <c r="BZR90" s="196">
        <f t="shared" si="459"/>
        <v>141.10810072000007</v>
      </c>
      <c r="BZS90" s="197"/>
      <c r="BZT90" s="197"/>
      <c r="BZU90" s="197"/>
      <c r="BZV90" s="197"/>
      <c r="BZW90" s="197"/>
      <c r="BZX90" s="197"/>
      <c r="BZY90" s="197"/>
      <c r="BZZ90" s="197"/>
      <c r="CAA90" s="197"/>
      <c r="CAB90" s="197"/>
      <c r="CAC90" s="197"/>
      <c r="CAD90" s="197"/>
      <c r="CAE90" s="197"/>
      <c r="CAF90" s="197"/>
      <c r="CAG90" s="197"/>
      <c r="CAH90" s="197"/>
      <c r="CAI90" s="197"/>
      <c r="CAJ90" s="197"/>
      <c r="CAK90" s="197"/>
      <c r="CAL90" s="197"/>
      <c r="CAM90" s="197"/>
      <c r="CAN90" s="197"/>
      <c r="CAO90" s="197"/>
      <c r="CAP90" s="197"/>
      <c r="CAQ90" s="197"/>
      <c r="CAR90" s="197"/>
      <c r="CAS90" s="197"/>
      <c r="CAT90" s="197"/>
      <c r="CAU90" s="197"/>
      <c r="CAV90" s="197"/>
      <c r="CAW90" s="197"/>
      <c r="CAX90" s="197"/>
      <c r="CAY90" s="197"/>
      <c r="CAZ90" s="197"/>
      <c r="CBA90" s="197"/>
      <c r="CBB90" s="197"/>
      <c r="CBC90" s="197"/>
      <c r="CBD90" s="197"/>
      <c r="CBE90" s="197"/>
      <c r="CBF90" s="197"/>
      <c r="CBG90" s="197"/>
      <c r="CBH90" s="197"/>
      <c r="CBI90" s="197"/>
      <c r="CBJ90" s="197"/>
      <c r="CBK90" s="197"/>
      <c r="CBL90" s="197"/>
      <c r="CBM90" s="197"/>
      <c r="CBN90" s="197"/>
      <c r="CBO90" s="197"/>
      <c r="CBP90" s="197"/>
      <c r="CBQ90" s="197"/>
      <c r="CBR90" s="197"/>
      <c r="CBS90" s="197"/>
      <c r="CBT90" s="197"/>
      <c r="CBU90" s="197"/>
      <c r="CBV90" s="197"/>
      <c r="CBW90" s="197"/>
      <c r="CBX90" s="197"/>
      <c r="CBY90" s="197"/>
      <c r="CBZ90" s="197"/>
      <c r="CCA90" s="197"/>
      <c r="CCB90" s="197"/>
      <c r="CCC90" s="197"/>
      <c r="CCD90" s="197"/>
      <c r="CCE90" s="197"/>
      <c r="CCF90" s="197"/>
      <c r="CCG90" s="197"/>
      <c r="CCH90" s="197"/>
      <c r="CCI90" s="197"/>
      <c r="CCJ90" s="197"/>
      <c r="CCK90" s="197"/>
      <c r="CCL90" s="197"/>
      <c r="CCM90" s="197"/>
      <c r="CCN90" s="197"/>
      <c r="CCO90" s="197"/>
      <c r="CCP90" s="197"/>
      <c r="CCQ90" s="197"/>
      <c r="CCR90" s="198"/>
      <c r="CCS90" s="198">
        <f t="shared" si="286"/>
        <v>-12.594638930000016</v>
      </c>
      <c r="CCT90" s="199"/>
    </row>
    <row r="91" spans="1:2126" s="200" customFormat="1" outlineLevel="1" x14ac:dyDescent="0.2">
      <c r="A91" s="202" t="s">
        <v>35</v>
      </c>
      <c r="B91" s="195"/>
      <c r="C91" s="195"/>
      <c r="D91" s="195"/>
      <c r="E91" s="195">
        <v>0.469221</v>
      </c>
      <c r="F91" s="195"/>
      <c r="G91" s="195"/>
      <c r="H91" s="195">
        <v>18.161799999999999</v>
      </c>
      <c r="I91" s="195"/>
      <c r="J91" s="195">
        <v>0.23994099999999999</v>
      </c>
      <c r="K91" s="195"/>
      <c r="L91" s="195"/>
      <c r="M91" s="195"/>
      <c r="N91" s="195"/>
      <c r="O91" s="202">
        <v>18.401741000000001</v>
      </c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  <c r="DO91" s="195"/>
      <c r="DP91" s="195"/>
      <c r="DQ91" s="195"/>
      <c r="DR91" s="195"/>
      <c r="DS91" s="195"/>
      <c r="DT91" s="195"/>
      <c r="DU91" s="195"/>
      <c r="DV91" s="195"/>
      <c r="DW91" s="195"/>
      <c r="DX91" s="195"/>
      <c r="DY91" s="195"/>
      <c r="DZ91" s="195"/>
      <c r="EA91" s="195"/>
      <c r="EB91" s="195"/>
      <c r="EC91" s="195"/>
      <c r="ED91" s="195"/>
      <c r="EE91" s="195"/>
      <c r="EF91" s="195"/>
      <c r="EG91" s="195"/>
      <c r="EH91" s="195"/>
      <c r="EI91" s="195"/>
      <c r="EJ91" s="195"/>
      <c r="EK91" s="195"/>
      <c r="EL91" s="195"/>
      <c r="EM91" s="195"/>
      <c r="EN91" s="195"/>
      <c r="EO91" s="195"/>
      <c r="EP91" s="195"/>
      <c r="EQ91" s="195"/>
      <c r="ER91" s="195"/>
      <c r="ES91" s="195"/>
      <c r="ET91" s="195"/>
      <c r="EU91" s="195"/>
      <c r="EV91" s="195"/>
      <c r="EW91" s="195"/>
      <c r="EX91" s="195"/>
      <c r="EY91" s="195"/>
      <c r="EZ91" s="195"/>
      <c r="FA91" s="195"/>
      <c r="FB91" s="195"/>
      <c r="FC91" s="195"/>
      <c r="FD91" s="195"/>
      <c r="FE91" s="195"/>
      <c r="FF91" s="195"/>
      <c r="FG91" s="195"/>
      <c r="FH91" s="195"/>
      <c r="FI91" s="195"/>
      <c r="FJ91" s="195"/>
      <c r="FK91" s="195"/>
      <c r="FL91" s="195"/>
      <c r="FM91" s="195"/>
      <c r="FN91" s="195"/>
      <c r="FO91" s="195"/>
      <c r="FP91" s="195"/>
      <c r="FQ91" s="195"/>
      <c r="FR91" s="195"/>
      <c r="FS91" s="195"/>
      <c r="FT91" s="195"/>
      <c r="FU91" s="195"/>
      <c r="FV91" s="195"/>
      <c r="FW91" s="195"/>
      <c r="FX91" s="195"/>
      <c r="FY91" s="195"/>
      <c r="FZ91" s="195"/>
      <c r="GA91" s="195"/>
      <c r="GB91" s="195"/>
      <c r="GC91" s="195"/>
      <c r="GD91" s="195"/>
      <c r="GE91" s="195"/>
      <c r="GF91" s="195"/>
      <c r="GG91" s="195"/>
      <c r="GH91" s="195"/>
      <c r="GI91" s="195"/>
      <c r="GJ91" s="195"/>
      <c r="GK91" s="195"/>
      <c r="GL91" s="195"/>
      <c r="GM91" s="195"/>
      <c r="GN91" s="195"/>
      <c r="GO91" s="195"/>
      <c r="GP91" s="195"/>
      <c r="GQ91" s="195"/>
      <c r="GR91" s="195"/>
      <c r="GS91" s="195"/>
      <c r="GT91" s="195"/>
      <c r="GU91" s="195"/>
      <c r="GV91" s="195"/>
      <c r="GW91" s="195"/>
      <c r="GX91" s="195"/>
      <c r="GY91" s="195"/>
      <c r="GZ91" s="195"/>
      <c r="HA91" s="195"/>
      <c r="HB91" s="195"/>
      <c r="HC91" s="195"/>
      <c r="HD91" s="195"/>
      <c r="HE91" s="195"/>
      <c r="HF91" s="195"/>
      <c r="HG91" s="195"/>
      <c r="HH91" s="195"/>
      <c r="HI91" s="195"/>
      <c r="HJ91" s="195"/>
      <c r="HK91" s="195">
        <v>2.669581E-2</v>
      </c>
      <c r="HL91" s="195"/>
      <c r="HM91" s="195"/>
      <c r="HN91" s="195"/>
      <c r="HO91" s="195">
        <v>2.669581E-2</v>
      </c>
      <c r="HP91" s="195"/>
      <c r="HQ91" s="195"/>
      <c r="HR91" s="195"/>
      <c r="HS91" s="195"/>
      <c r="HT91" s="195">
        <v>2.669581E-2</v>
      </c>
      <c r="HU91" s="195"/>
      <c r="HV91" s="195"/>
      <c r="HW91" s="195"/>
      <c r="HX91" s="195"/>
      <c r="HY91" s="195"/>
      <c r="HZ91" s="195"/>
      <c r="IA91" s="195"/>
      <c r="IB91" s="195"/>
      <c r="IC91" s="195"/>
      <c r="ID91" s="195"/>
      <c r="IE91" s="195"/>
      <c r="IF91" s="195"/>
      <c r="IG91" s="195"/>
      <c r="IH91" s="195"/>
      <c r="II91" s="195"/>
      <c r="IJ91" s="195"/>
      <c r="IK91" s="195"/>
      <c r="IL91" s="195"/>
      <c r="IM91" s="195"/>
      <c r="IN91" s="195"/>
      <c r="IO91" s="195"/>
      <c r="IP91" s="195"/>
      <c r="IQ91" s="195"/>
      <c r="IR91" s="195"/>
      <c r="IS91" s="195"/>
      <c r="IT91" s="195"/>
      <c r="IU91" s="195"/>
      <c r="IV91" s="195"/>
      <c r="IW91" s="195"/>
      <c r="IX91" s="195"/>
      <c r="IY91" s="195"/>
      <c r="IZ91" s="195"/>
      <c r="JA91" s="195"/>
      <c r="JB91" s="195"/>
      <c r="JC91" s="195"/>
      <c r="JD91" s="195"/>
      <c r="JE91" s="195"/>
      <c r="JF91" s="195"/>
      <c r="JG91" s="195"/>
      <c r="JH91" s="195"/>
      <c r="JI91" s="195"/>
      <c r="JJ91" s="195"/>
      <c r="JK91" s="195"/>
      <c r="JL91" s="195"/>
      <c r="JM91" s="195"/>
      <c r="JN91" s="195"/>
      <c r="JO91" s="195"/>
      <c r="JP91" s="195"/>
      <c r="JQ91" s="195"/>
      <c r="JR91" s="195"/>
      <c r="JS91" s="195"/>
      <c r="JT91" s="195"/>
      <c r="JU91" s="195"/>
      <c r="JV91" s="195"/>
      <c r="JW91" s="195"/>
      <c r="JX91" s="195"/>
      <c r="JY91" s="195"/>
      <c r="JZ91" s="195"/>
      <c r="KA91" s="195"/>
      <c r="KB91" s="195"/>
      <c r="KC91" s="195"/>
      <c r="KD91" s="195"/>
      <c r="KE91" s="195"/>
      <c r="KF91" s="195"/>
      <c r="KG91" s="195"/>
      <c r="KH91" s="195"/>
      <c r="KI91" s="195"/>
      <c r="KJ91" s="195"/>
      <c r="KK91" s="195"/>
      <c r="KL91" s="195"/>
      <c r="KM91" s="195"/>
      <c r="KN91" s="195"/>
      <c r="KO91" s="195"/>
      <c r="KP91" s="195"/>
      <c r="KQ91" s="195"/>
      <c r="KR91" s="195"/>
      <c r="KS91" s="195"/>
      <c r="KT91" s="195"/>
      <c r="KU91" s="195"/>
      <c r="KV91" s="195"/>
      <c r="KW91" s="195"/>
      <c r="KX91" s="195"/>
      <c r="KY91" s="195"/>
      <c r="KZ91" s="195"/>
      <c r="LA91" s="195"/>
      <c r="LB91" s="195"/>
      <c r="LC91" s="195"/>
      <c r="LD91" s="195"/>
      <c r="LE91" s="195"/>
      <c r="LF91" s="195"/>
      <c r="LG91" s="195"/>
      <c r="LH91" s="195"/>
      <c r="LI91" s="195"/>
      <c r="LJ91" s="195"/>
      <c r="LK91" s="195"/>
      <c r="LL91" s="195"/>
      <c r="LM91" s="195"/>
      <c r="LN91" s="195"/>
      <c r="LO91" s="195"/>
      <c r="LP91" s="195"/>
      <c r="LQ91" s="195"/>
      <c r="LR91" s="195"/>
      <c r="LS91" s="195"/>
      <c r="LT91" s="195"/>
      <c r="LU91" s="195"/>
      <c r="LV91" s="195"/>
      <c r="LW91" s="195"/>
      <c r="LX91" s="195"/>
      <c r="LY91" s="195"/>
      <c r="LZ91" s="195"/>
      <c r="MA91" s="195">
        <v>2.669581E-2</v>
      </c>
      <c r="MB91" s="195"/>
      <c r="MC91" s="195"/>
      <c r="MD91" s="195"/>
      <c r="ME91" s="195"/>
      <c r="MF91" s="195"/>
      <c r="MG91" s="195"/>
      <c r="MH91" s="195"/>
      <c r="MI91" s="195"/>
      <c r="MJ91" s="195"/>
      <c r="MK91" s="195"/>
      <c r="ML91" s="195"/>
      <c r="MM91" s="195"/>
      <c r="MN91" s="195"/>
      <c r="MO91" s="202"/>
      <c r="MP91" s="202"/>
      <c r="MQ91" s="202"/>
      <c r="MR91" s="202"/>
      <c r="MS91" s="202"/>
      <c r="MT91" s="202"/>
      <c r="MU91" s="202"/>
      <c r="MV91" s="202"/>
      <c r="MW91" s="202"/>
      <c r="MX91" s="202"/>
      <c r="MY91" s="202"/>
      <c r="MZ91" s="202"/>
      <c r="NA91" s="195"/>
      <c r="NB91" s="195"/>
      <c r="NC91" s="195"/>
      <c r="ND91" s="195"/>
      <c r="NE91" s="195"/>
      <c r="NF91" s="195"/>
      <c r="NG91" s="195"/>
      <c r="NH91" s="195"/>
      <c r="NI91" s="195"/>
      <c r="NJ91" s="195"/>
      <c r="NK91" s="195"/>
      <c r="NL91" s="195"/>
      <c r="NM91" s="195"/>
      <c r="NN91" s="195"/>
      <c r="NO91" s="195"/>
      <c r="NP91" s="195"/>
      <c r="NQ91" s="195"/>
      <c r="NR91" s="195"/>
      <c r="NS91" s="195"/>
      <c r="NT91" s="195"/>
      <c r="NU91" s="195"/>
      <c r="NV91" s="195"/>
      <c r="NW91" s="195"/>
      <c r="NX91" s="195"/>
      <c r="NY91" s="195"/>
      <c r="NZ91" s="195"/>
      <c r="OA91" s="195"/>
      <c r="OB91" s="195"/>
      <c r="OC91" s="195"/>
      <c r="OD91" s="195"/>
      <c r="OE91" s="195"/>
      <c r="OF91" s="195"/>
      <c r="OG91" s="195"/>
      <c r="OH91" s="195"/>
      <c r="OI91" s="195"/>
      <c r="OJ91" s="195"/>
      <c r="OK91" s="195"/>
      <c r="OL91" s="195"/>
      <c r="OM91" s="195"/>
      <c r="ON91" s="195"/>
      <c r="OO91" s="195"/>
      <c r="OP91" s="195"/>
      <c r="OQ91" s="195"/>
      <c r="OR91" s="195"/>
      <c r="OS91" s="195"/>
      <c r="OT91" s="195"/>
      <c r="OU91" s="195"/>
      <c r="OV91" s="195"/>
      <c r="OW91" s="195"/>
      <c r="OX91" s="195"/>
      <c r="OY91" s="195"/>
      <c r="OZ91" s="195"/>
      <c r="PA91" s="195"/>
      <c r="PB91" s="195"/>
      <c r="PC91" s="195"/>
      <c r="PD91" s="195"/>
      <c r="PE91" s="195"/>
      <c r="PF91" s="195"/>
      <c r="PG91" s="195"/>
      <c r="PH91" s="195"/>
      <c r="PI91" s="195"/>
      <c r="PJ91" s="195"/>
      <c r="PK91" s="195"/>
      <c r="PL91" s="195"/>
      <c r="PM91" s="195"/>
      <c r="PN91" s="195"/>
      <c r="PO91" s="195"/>
      <c r="PP91" s="195"/>
      <c r="PQ91" s="195"/>
      <c r="PR91" s="195"/>
      <c r="PS91" s="195"/>
      <c r="PT91" s="195"/>
      <c r="PU91" s="195"/>
      <c r="PV91" s="195"/>
      <c r="PW91" s="195"/>
      <c r="PX91" s="195"/>
      <c r="PY91" s="195"/>
      <c r="PZ91" s="195"/>
      <c r="QA91" s="195"/>
      <c r="QB91" s="195"/>
      <c r="QC91" s="195"/>
      <c r="QD91" s="195"/>
      <c r="QE91" s="195"/>
      <c r="QF91" s="195"/>
      <c r="QG91" s="195"/>
      <c r="QH91" s="195"/>
      <c r="QI91" s="195"/>
      <c r="QJ91" s="195"/>
      <c r="QK91" s="195"/>
      <c r="QL91" s="195"/>
      <c r="QM91" s="195"/>
      <c r="QN91" s="195"/>
      <c r="QO91" s="195"/>
      <c r="QP91" s="195"/>
      <c r="QQ91" s="195"/>
      <c r="QR91" s="195"/>
      <c r="QS91" s="195"/>
      <c r="QT91" s="195"/>
      <c r="QU91" s="195"/>
      <c r="QV91" s="195"/>
      <c r="QW91" s="195"/>
      <c r="QX91" s="195"/>
      <c r="QY91" s="195"/>
      <c r="QZ91" s="195"/>
      <c r="RA91" s="195"/>
      <c r="RB91" s="195"/>
      <c r="RC91" s="195"/>
      <c r="RD91" s="195"/>
      <c r="RE91" s="195"/>
      <c r="RF91" s="195"/>
      <c r="RG91" s="195"/>
      <c r="RH91" s="195"/>
      <c r="RI91" s="195"/>
      <c r="RJ91" s="195"/>
      <c r="RK91" s="195"/>
      <c r="RL91" s="195"/>
      <c r="RM91" s="195"/>
      <c r="RN91" s="195"/>
      <c r="RO91" s="195"/>
      <c r="RP91" s="195"/>
      <c r="RQ91" s="195"/>
      <c r="RR91" s="195"/>
      <c r="RS91" s="195"/>
      <c r="RT91" s="195"/>
      <c r="RU91" s="195"/>
      <c r="RV91" s="195"/>
      <c r="RW91" s="195"/>
      <c r="RX91" s="195"/>
      <c r="RY91" s="195"/>
      <c r="RZ91" s="195"/>
      <c r="SA91" s="195"/>
      <c r="SB91" s="195"/>
      <c r="SC91" s="195"/>
      <c r="SD91" s="195"/>
      <c r="SE91" s="195"/>
      <c r="SF91" s="195"/>
      <c r="SG91" s="195"/>
      <c r="SH91" s="195"/>
      <c r="SI91" s="195"/>
      <c r="SJ91" s="195"/>
      <c r="SK91" s="195"/>
      <c r="SL91" s="195"/>
      <c r="SM91" s="195"/>
      <c r="SN91" s="195"/>
      <c r="SO91" s="195"/>
      <c r="SP91" s="195"/>
      <c r="SQ91" s="195"/>
      <c r="SR91" s="196"/>
      <c r="SS91" s="195"/>
      <c r="ST91" s="195"/>
      <c r="SU91" s="195"/>
      <c r="SV91" s="195"/>
      <c r="SW91" s="195"/>
      <c r="SX91" s="195"/>
      <c r="SY91" s="195"/>
      <c r="SZ91" s="195"/>
      <c r="TA91" s="195"/>
      <c r="TB91" s="195"/>
      <c r="TC91" s="195"/>
      <c r="TD91" s="195"/>
      <c r="TE91" s="195"/>
      <c r="TF91" s="195"/>
      <c r="TG91" s="195"/>
      <c r="TH91" s="195"/>
      <c r="TI91" s="195"/>
      <c r="TJ91" s="195"/>
      <c r="TK91" s="195">
        <f t="shared" si="269"/>
        <v>0</v>
      </c>
      <c r="TL91" s="202"/>
      <c r="TM91" s="202"/>
      <c r="TN91" s="202"/>
      <c r="TO91" s="202"/>
      <c r="TP91" s="202"/>
      <c r="TQ91" s="202"/>
      <c r="TR91" s="202"/>
      <c r="TS91" s="202"/>
      <c r="TT91" s="202"/>
      <c r="TU91" s="202"/>
      <c r="TV91" s="202"/>
      <c r="TW91" s="202"/>
      <c r="TX91" s="202"/>
      <c r="TY91" s="202"/>
      <c r="TZ91" s="202"/>
      <c r="UA91" s="202"/>
      <c r="UB91" s="202"/>
      <c r="UC91" s="195"/>
      <c r="UD91" s="195"/>
      <c r="UE91" s="195"/>
      <c r="UF91" s="195"/>
      <c r="UG91" s="195"/>
      <c r="UH91" s="195"/>
      <c r="UI91" s="195"/>
      <c r="UJ91" s="195"/>
      <c r="UK91" s="195"/>
      <c r="UL91" s="195"/>
      <c r="UM91" s="195"/>
      <c r="UN91" s="195"/>
      <c r="UO91" s="195"/>
      <c r="UP91" s="195">
        <v>37.201150460000001</v>
      </c>
      <c r="UQ91" s="195">
        <v>37.201150460000001</v>
      </c>
      <c r="UR91" s="195"/>
      <c r="US91" s="195"/>
      <c r="UT91" s="195"/>
      <c r="UU91" s="195"/>
      <c r="UV91" s="195"/>
      <c r="UW91" s="195">
        <f t="shared" si="287"/>
        <v>0</v>
      </c>
      <c r="UX91" s="195"/>
      <c r="UY91" s="195"/>
      <c r="UZ91" s="195"/>
      <c r="VA91" s="195"/>
      <c r="VB91" s="195"/>
      <c r="VC91" s="195"/>
      <c r="VD91" s="195">
        <v>37.201150460000001</v>
      </c>
      <c r="VE91" s="195"/>
      <c r="VF91" s="195"/>
      <c r="VG91" s="195"/>
      <c r="VH91" s="195"/>
      <c r="VI91" s="195"/>
      <c r="VJ91" s="195"/>
      <c r="VK91" s="195"/>
      <c r="VL91" s="195"/>
      <c r="VM91" s="195"/>
      <c r="VN91" s="195"/>
      <c r="VO91" s="195"/>
      <c r="VP91" s="195"/>
      <c r="VQ91" s="195"/>
      <c r="VR91" s="195"/>
      <c r="VS91" s="195"/>
      <c r="VT91" s="195"/>
      <c r="VU91" s="195"/>
      <c r="VV91" s="195"/>
      <c r="VW91" s="195"/>
      <c r="VX91" s="195"/>
      <c r="VY91" s="195"/>
      <c r="VZ91" s="195"/>
      <c r="WA91" s="195"/>
      <c r="WB91" s="195"/>
      <c r="WC91" s="195">
        <v>7.7778</v>
      </c>
      <c r="WD91" s="195">
        <v>2.6856476000000002</v>
      </c>
      <c r="WE91" s="195">
        <v>10.4634476</v>
      </c>
      <c r="WF91" s="195">
        <v>10.4634476</v>
      </c>
      <c r="WG91" s="195"/>
      <c r="WH91" s="195"/>
      <c r="WI91" s="195"/>
      <c r="WJ91" s="195"/>
      <c r="WK91" s="195"/>
      <c r="WL91" s="195"/>
      <c r="WM91" s="195">
        <v>0.29718259999999996</v>
      </c>
      <c r="WN91" s="195"/>
      <c r="WO91" s="195">
        <v>0.29718259999999996</v>
      </c>
      <c r="WP91" s="195"/>
      <c r="WQ91" s="195"/>
      <c r="WR91" s="195"/>
      <c r="WS91" s="195"/>
      <c r="WT91" s="195"/>
      <c r="WU91" s="195"/>
      <c r="WV91" s="195"/>
      <c r="WW91" s="195"/>
      <c r="WX91" s="195"/>
      <c r="WY91" s="195"/>
      <c r="WZ91" s="195"/>
      <c r="XA91" s="195"/>
      <c r="XB91" s="195"/>
      <c r="XC91" s="195"/>
      <c r="XD91" s="195"/>
      <c r="XE91" s="195"/>
      <c r="XF91" s="195"/>
      <c r="XG91" s="195">
        <v>0.29718259999999996</v>
      </c>
      <c r="XH91" s="195"/>
      <c r="XI91" s="195"/>
      <c r="XJ91" s="195"/>
      <c r="XK91" s="195"/>
      <c r="XL91" s="195"/>
      <c r="XM91" s="195"/>
      <c r="XN91" s="195"/>
      <c r="XO91" s="195"/>
      <c r="XP91" s="195"/>
      <c r="XQ91" s="195"/>
      <c r="XR91" s="195"/>
      <c r="XS91" s="195"/>
      <c r="XT91" s="195"/>
      <c r="XU91" s="195"/>
      <c r="XV91" s="195"/>
      <c r="XW91" s="195"/>
      <c r="XX91" s="195"/>
      <c r="XY91" s="195"/>
      <c r="XZ91" s="195"/>
      <c r="YA91" s="195">
        <f t="shared" si="288"/>
        <v>0</v>
      </c>
      <c r="YB91" s="195"/>
      <c r="YC91" s="195"/>
      <c r="YD91" s="195"/>
      <c r="YE91" s="195"/>
      <c r="YF91" s="195">
        <f t="shared" si="289"/>
        <v>0</v>
      </c>
      <c r="YG91" s="195">
        <f t="shared" si="290"/>
        <v>0</v>
      </c>
      <c r="YH91" s="202">
        <f t="shared" si="291"/>
        <v>47.961780660000002</v>
      </c>
      <c r="YI91" s="202"/>
      <c r="YJ91" s="202"/>
      <c r="YK91" s="202"/>
      <c r="YL91" s="202"/>
      <c r="YM91" s="202">
        <f t="shared" si="292"/>
        <v>0</v>
      </c>
      <c r="YN91" s="202"/>
      <c r="YO91" s="202"/>
      <c r="YP91" s="202"/>
      <c r="YQ91" s="202"/>
      <c r="YR91" s="202"/>
      <c r="YS91" s="202"/>
      <c r="YT91" s="202"/>
      <c r="YU91" s="202"/>
      <c r="YV91" s="202"/>
      <c r="YW91" s="202"/>
      <c r="YX91" s="202"/>
      <c r="YY91" s="202"/>
      <c r="YZ91" s="202"/>
      <c r="ZA91" s="202"/>
      <c r="ZB91" s="202"/>
      <c r="ZC91" s="202"/>
      <c r="ZD91" s="202"/>
      <c r="ZE91" s="202"/>
      <c r="ZF91" s="202"/>
      <c r="ZG91" s="202"/>
      <c r="ZH91" s="202"/>
      <c r="ZI91" s="202"/>
      <c r="ZJ91" s="202"/>
      <c r="ZK91" s="202"/>
      <c r="ZL91" s="202"/>
      <c r="ZM91" s="202"/>
      <c r="ZN91" s="202"/>
      <c r="ZO91" s="202"/>
      <c r="ZP91" s="202"/>
      <c r="ZQ91" s="202"/>
      <c r="ZR91" s="202"/>
      <c r="ZS91" s="202"/>
      <c r="ZT91" s="202"/>
      <c r="ZU91" s="202"/>
      <c r="ZV91" s="202"/>
      <c r="ZW91" s="202"/>
      <c r="ZX91" s="202"/>
      <c r="ZY91" s="202"/>
      <c r="ZZ91" s="202"/>
      <c r="AAA91" s="202"/>
      <c r="AAB91" s="202"/>
      <c r="AAC91" s="202"/>
      <c r="AAD91" s="202"/>
      <c r="AAE91" s="202"/>
      <c r="AAF91" s="202"/>
      <c r="AAG91" s="202"/>
      <c r="AAH91" s="202">
        <v>10.4</v>
      </c>
      <c r="AAI91" s="202"/>
      <c r="AAJ91" s="202">
        <v>10.4</v>
      </c>
      <c r="AAK91" s="202"/>
      <c r="AAL91" s="202"/>
      <c r="AAM91" s="202"/>
      <c r="AAN91" s="202"/>
      <c r="AAO91" s="202"/>
      <c r="AAP91" s="202"/>
      <c r="AAQ91" s="202"/>
      <c r="AAR91" s="202"/>
      <c r="AAS91" s="202"/>
      <c r="AAT91" s="202"/>
      <c r="AAU91" s="202"/>
      <c r="AAV91" s="202"/>
      <c r="AAW91" s="202"/>
      <c r="AAX91" s="202"/>
      <c r="AAY91" s="202"/>
      <c r="AAZ91" s="202"/>
      <c r="ABA91" s="202"/>
      <c r="ABB91" s="202"/>
      <c r="ABC91" s="202"/>
      <c r="ABD91" s="202"/>
      <c r="ABE91" s="202"/>
      <c r="ABF91" s="202"/>
      <c r="ABG91" s="202"/>
      <c r="ABH91" s="202">
        <f t="shared" si="293"/>
        <v>0</v>
      </c>
      <c r="ABI91" s="202">
        <v>10.4</v>
      </c>
      <c r="ABJ91" s="202"/>
      <c r="ABK91" s="202"/>
      <c r="ABL91" s="202"/>
      <c r="ABM91" s="202"/>
      <c r="ABN91" s="202"/>
      <c r="ABO91" s="202"/>
      <c r="ABP91" s="202"/>
      <c r="ABQ91" s="202"/>
      <c r="ABR91" s="202"/>
      <c r="ABS91" s="202"/>
      <c r="ABT91" s="202"/>
      <c r="ABU91" s="202"/>
      <c r="ABV91" s="202"/>
      <c r="ABW91" s="202"/>
      <c r="ABX91" s="202"/>
      <c r="ABY91" s="202"/>
      <c r="ABZ91" s="202"/>
      <c r="ACA91" s="202"/>
      <c r="ACB91" s="202"/>
      <c r="ACC91" s="202"/>
      <c r="ACD91" s="202"/>
      <c r="ACE91" s="202"/>
      <c r="ACF91" s="202"/>
      <c r="ACG91" s="202"/>
      <c r="ACH91" s="202"/>
      <c r="ACI91" s="202"/>
      <c r="ACJ91" s="202"/>
      <c r="ACK91" s="202"/>
      <c r="ACL91" s="202"/>
      <c r="ACM91" s="202"/>
      <c r="ACN91" s="202"/>
      <c r="ACO91" s="202"/>
      <c r="ACP91" s="202"/>
      <c r="ACQ91" s="202"/>
      <c r="ACR91" s="202"/>
      <c r="ACS91" s="202"/>
      <c r="ACT91" s="202"/>
      <c r="ACU91" s="202"/>
      <c r="ACV91" s="202"/>
      <c r="ACW91" s="202"/>
      <c r="ACX91" s="202"/>
      <c r="ACY91" s="202"/>
      <c r="ACZ91" s="202"/>
      <c r="ADA91" s="202"/>
      <c r="ADB91" s="202"/>
      <c r="ADC91" s="202"/>
      <c r="ADD91" s="202"/>
      <c r="ADE91" s="202"/>
      <c r="ADF91" s="202"/>
      <c r="ADG91" s="202"/>
      <c r="ADH91" s="202"/>
      <c r="ADI91" s="202"/>
      <c r="ADJ91" s="202"/>
      <c r="ADK91" s="202"/>
      <c r="ADL91" s="202"/>
      <c r="ADM91" s="202"/>
      <c r="ADN91" s="202"/>
      <c r="ADO91" s="202"/>
      <c r="ADP91" s="202"/>
      <c r="ADQ91" s="202"/>
      <c r="ADR91" s="202"/>
      <c r="ADS91" s="202"/>
      <c r="ADT91" s="202"/>
      <c r="ADU91" s="202"/>
      <c r="ADV91" s="202"/>
      <c r="ADW91" s="202"/>
      <c r="ADX91" s="202"/>
      <c r="ADY91" s="202"/>
      <c r="ADZ91" s="202"/>
      <c r="AEA91" s="202"/>
      <c r="AEB91" s="202"/>
      <c r="AEC91" s="202"/>
      <c r="AED91" s="202"/>
      <c r="AEE91" s="202"/>
      <c r="AEF91" s="202"/>
      <c r="AEG91" s="202"/>
      <c r="AEH91" s="202"/>
      <c r="AEI91" s="202"/>
      <c r="AEJ91" s="202"/>
      <c r="AEK91" s="202"/>
      <c r="AEL91" s="202"/>
      <c r="AEM91" s="202"/>
      <c r="AEN91" s="202"/>
      <c r="AEO91" s="202"/>
      <c r="AEP91" s="202"/>
      <c r="AEQ91" s="202"/>
      <c r="AER91" s="202"/>
      <c r="AES91" s="202"/>
      <c r="AET91" s="202"/>
      <c r="AEU91" s="202"/>
      <c r="AEV91" s="202"/>
      <c r="AEW91" s="202"/>
      <c r="AEX91" s="202"/>
      <c r="AEY91" s="202"/>
      <c r="AEZ91" s="202"/>
      <c r="AFA91" s="202"/>
      <c r="AFB91" s="202"/>
      <c r="AFC91" s="202"/>
      <c r="AFD91" s="202"/>
      <c r="AFE91" s="202"/>
      <c r="AFF91" s="202"/>
      <c r="AFG91" s="202"/>
      <c r="AFH91" s="202"/>
      <c r="AFI91" s="202"/>
      <c r="AFJ91" s="202"/>
      <c r="AFK91" s="202"/>
      <c r="AFL91" s="202"/>
      <c r="AFM91" s="202"/>
      <c r="AFN91" s="202"/>
      <c r="AFO91" s="202"/>
      <c r="AFP91" s="202"/>
      <c r="AFQ91" s="202"/>
      <c r="AFR91" s="202"/>
      <c r="AFS91" s="202"/>
      <c r="AFT91" s="202"/>
      <c r="AFU91" s="202"/>
      <c r="AFV91" s="202"/>
      <c r="AFW91" s="202"/>
      <c r="AFX91" s="202"/>
      <c r="AFY91" s="202"/>
      <c r="AFZ91" s="202"/>
      <c r="AGA91" s="202"/>
      <c r="AGB91" s="202"/>
      <c r="AGC91" s="202"/>
      <c r="AGD91" s="202"/>
      <c r="AGE91" s="202"/>
      <c r="AGF91" s="202"/>
      <c r="AGG91" s="202"/>
      <c r="AGH91" s="202"/>
      <c r="AGI91" s="202"/>
      <c r="AGJ91" s="202"/>
      <c r="AGK91" s="202"/>
      <c r="AGL91" s="202"/>
      <c r="AGM91" s="202"/>
      <c r="AGN91" s="202"/>
      <c r="AGO91" s="202"/>
      <c r="AGP91" s="202"/>
      <c r="AGQ91" s="202"/>
      <c r="AGR91" s="202"/>
      <c r="AGS91" s="202"/>
      <c r="AGT91" s="202"/>
      <c r="AGU91" s="202"/>
      <c r="AGV91" s="202"/>
      <c r="AGW91" s="202"/>
      <c r="AGX91" s="202"/>
      <c r="AGY91" s="202"/>
      <c r="AGZ91" s="202"/>
      <c r="AHA91" s="202"/>
      <c r="AHB91" s="202"/>
      <c r="AHC91" s="202"/>
      <c r="AHD91" s="202"/>
      <c r="AHE91" s="202"/>
      <c r="AHF91" s="202"/>
      <c r="AHG91" s="202"/>
      <c r="AHH91" s="202"/>
      <c r="AHI91" s="202"/>
      <c r="AHJ91" s="202"/>
      <c r="AHK91" s="202"/>
      <c r="AHL91" s="202"/>
      <c r="AHM91" s="202"/>
      <c r="AHN91" s="202"/>
      <c r="AHO91" s="202"/>
      <c r="AHP91" s="202"/>
      <c r="AHQ91" s="202"/>
      <c r="AHR91" s="202"/>
      <c r="AHS91" s="202"/>
      <c r="AHT91" s="202"/>
      <c r="AHU91" s="202"/>
      <c r="AHV91" s="202"/>
      <c r="AHW91" s="202"/>
      <c r="AHX91" s="202"/>
      <c r="AHY91" s="202"/>
      <c r="AHZ91" s="202"/>
      <c r="AIA91" s="202"/>
      <c r="AIB91" s="202"/>
      <c r="AIC91" s="202"/>
      <c r="AID91" s="202"/>
      <c r="AIE91" s="202"/>
      <c r="AIF91" s="202"/>
      <c r="AIG91" s="202"/>
      <c r="AIH91" s="202"/>
      <c r="AII91" s="202"/>
      <c r="AIJ91" s="202"/>
      <c r="AIK91" s="202"/>
      <c r="AIL91" s="202">
        <v>3.0482479999999999E-2</v>
      </c>
      <c r="AIM91" s="202"/>
      <c r="AIN91" s="202">
        <v>13.049823199999999</v>
      </c>
      <c r="AIO91" s="202">
        <v>13.080305679999999</v>
      </c>
      <c r="AIP91" s="202">
        <v>13.080305679999999</v>
      </c>
      <c r="AIQ91" s="202"/>
      <c r="AIR91" s="202"/>
      <c r="AIS91" s="202"/>
      <c r="AIT91" s="202"/>
      <c r="AIU91" s="202"/>
      <c r="AIV91" s="202"/>
      <c r="AIW91" s="202"/>
      <c r="AIX91" s="202"/>
      <c r="AIY91" s="202"/>
      <c r="AIZ91" s="202"/>
      <c r="AJA91" s="202"/>
      <c r="AJB91" s="202"/>
      <c r="AJC91" s="202"/>
      <c r="AJD91" s="202"/>
      <c r="AJE91" s="202"/>
      <c r="AJF91" s="202"/>
      <c r="AJG91" s="202"/>
      <c r="AJH91" s="202"/>
      <c r="AJI91" s="202"/>
      <c r="AJJ91" s="202"/>
      <c r="AJK91" s="202"/>
      <c r="AJL91" s="202"/>
      <c r="AJM91" s="202"/>
      <c r="AJN91" s="202"/>
      <c r="AJO91" s="202"/>
      <c r="AJP91" s="202"/>
      <c r="AJQ91" s="202"/>
      <c r="AJR91" s="202"/>
      <c r="AJS91" s="202"/>
      <c r="AJT91" s="202"/>
      <c r="AJU91" s="202"/>
      <c r="AJV91" s="202"/>
      <c r="AJW91" s="202"/>
      <c r="AJX91" s="202"/>
      <c r="AJY91" s="202"/>
      <c r="AJZ91" s="202"/>
      <c r="AKA91" s="202"/>
      <c r="AKB91" s="202"/>
      <c r="AKC91" s="202"/>
      <c r="AKD91" s="202"/>
      <c r="AKE91" s="202"/>
      <c r="AKF91" s="202"/>
      <c r="AKG91" s="202"/>
      <c r="AKH91" s="202"/>
      <c r="AKI91" s="202"/>
      <c r="AKJ91" s="202"/>
      <c r="AKK91" s="202"/>
      <c r="AKL91" s="202"/>
      <c r="AKM91" s="202"/>
      <c r="AKN91" s="202"/>
      <c r="AKO91" s="202"/>
      <c r="AKP91" s="202"/>
      <c r="AKQ91" s="202"/>
      <c r="AKR91" s="202">
        <v>23.480305680000001</v>
      </c>
      <c r="AKS91" s="202"/>
      <c r="AKT91" s="202"/>
      <c r="AKU91" s="202"/>
      <c r="AKV91" s="202"/>
      <c r="AKW91" s="202"/>
      <c r="AKX91" s="202"/>
      <c r="AKY91" s="202"/>
      <c r="AKZ91" s="202"/>
      <c r="ALA91" s="202"/>
      <c r="ALB91" s="202"/>
      <c r="ALC91" s="202">
        <v>0.12877336</v>
      </c>
      <c r="ALD91" s="202"/>
      <c r="ALE91" s="202"/>
      <c r="ALF91" s="202"/>
      <c r="ALG91" s="202"/>
      <c r="ALH91" s="202">
        <v>0.12877336</v>
      </c>
      <c r="ALI91" s="202"/>
      <c r="ALJ91" s="202"/>
      <c r="ALK91" s="202"/>
      <c r="ALL91" s="202"/>
      <c r="ALM91" s="202"/>
      <c r="ALN91" s="202"/>
      <c r="ALO91" s="202"/>
      <c r="ALP91" s="202"/>
      <c r="ALQ91" s="202"/>
      <c r="ALR91" s="202"/>
      <c r="ALS91" s="202">
        <v>0.12877336</v>
      </c>
      <c r="ALT91" s="202"/>
      <c r="ALU91" s="202"/>
      <c r="ALV91" s="202"/>
      <c r="ALW91" s="202"/>
      <c r="ALX91" s="202"/>
      <c r="ALY91" s="202"/>
      <c r="ALZ91" s="202"/>
      <c r="AMA91" s="202"/>
      <c r="AMB91" s="202"/>
      <c r="AMC91" s="202"/>
      <c r="AMD91" s="202"/>
      <c r="AME91" s="202"/>
      <c r="AMF91" s="202"/>
      <c r="AMG91" s="202"/>
      <c r="AMH91" s="202"/>
      <c r="AMI91" s="202"/>
      <c r="AMJ91" s="202"/>
      <c r="AMK91" s="202"/>
      <c r="AML91" s="202"/>
      <c r="AMM91" s="202"/>
      <c r="AMN91" s="202"/>
      <c r="AMO91" s="202"/>
      <c r="AMP91" s="202"/>
      <c r="AMQ91" s="202"/>
      <c r="AMR91" s="202">
        <f t="shared" si="294"/>
        <v>0</v>
      </c>
      <c r="AMS91" s="202">
        <f t="shared" si="295"/>
        <v>0</v>
      </c>
      <c r="AMT91" s="202"/>
      <c r="AMU91" s="202"/>
      <c r="AMV91" s="202"/>
      <c r="AMW91" s="202"/>
      <c r="AMX91" s="202"/>
      <c r="AMY91" s="202"/>
      <c r="AMZ91" s="202"/>
      <c r="ANA91" s="202"/>
      <c r="ANB91" s="202"/>
      <c r="ANC91" s="202"/>
      <c r="AND91" s="202"/>
      <c r="ANE91" s="202">
        <f t="shared" si="296"/>
        <v>0</v>
      </c>
      <c r="ANF91" s="202"/>
      <c r="ANG91" s="202"/>
      <c r="ANH91" s="202"/>
      <c r="ANI91" s="202"/>
      <c r="ANJ91" s="202"/>
      <c r="ANK91" s="202"/>
      <c r="ANL91" s="202"/>
      <c r="ANM91" s="202"/>
      <c r="ANN91" s="202"/>
      <c r="ANO91" s="202"/>
      <c r="ANP91" s="202"/>
      <c r="ANQ91" s="202"/>
      <c r="ANR91" s="202">
        <f t="shared" si="297"/>
        <v>0</v>
      </c>
      <c r="ANS91" s="202"/>
      <c r="ANT91" s="202"/>
      <c r="ANU91" s="202"/>
      <c r="ANV91" s="202"/>
      <c r="ANW91" s="202"/>
      <c r="ANX91" s="202"/>
      <c r="ANY91" s="202"/>
      <c r="ANZ91" s="202"/>
      <c r="AOA91" s="202"/>
      <c r="AOB91" s="202"/>
      <c r="AOC91" s="202"/>
      <c r="AOD91" s="202"/>
      <c r="AOE91" s="202"/>
      <c r="AOF91" s="202"/>
      <c r="AOG91" s="202"/>
      <c r="AOH91" s="202"/>
      <c r="AOI91" s="202"/>
      <c r="AOJ91" s="202"/>
      <c r="AOK91" s="202"/>
      <c r="AOL91" s="202"/>
      <c r="AOM91" s="202"/>
      <c r="AON91" s="202"/>
      <c r="AOO91" s="202"/>
      <c r="AOP91" s="202"/>
      <c r="AOQ91" s="202"/>
      <c r="AOR91" s="202"/>
      <c r="AOS91" s="202"/>
      <c r="AOT91" s="202"/>
      <c r="AOU91" s="202"/>
      <c r="AOV91" s="202"/>
      <c r="AOW91" s="202"/>
      <c r="AOX91" s="202"/>
      <c r="AOY91" s="202"/>
      <c r="AOZ91" s="202"/>
      <c r="APA91" s="202"/>
      <c r="APB91" s="202">
        <f t="shared" si="298"/>
        <v>0</v>
      </c>
      <c r="APC91" s="202"/>
      <c r="APD91" s="202"/>
      <c r="APE91" s="202"/>
      <c r="APF91" s="202"/>
      <c r="APG91" s="202"/>
      <c r="APH91" s="202"/>
      <c r="API91" s="202"/>
      <c r="APJ91" s="202"/>
      <c r="APK91" s="202"/>
      <c r="APL91" s="202"/>
      <c r="APM91" s="202"/>
      <c r="APN91" s="202"/>
      <c r="APO91" s="202"/>
      <c r="APP91" s="202"/>
      <c r="APQ91" s="202"/>
      <c r="APR91" s="202"/>
      <c r="APS91" s="202"/>
      <c r="APT91" s="202"/>
      <c r="APU91" s="202">
        <f t="shared" si="299"/>
        <v>0</v>
      </c>
      <c r="APV91" s="202"/>
      <c r="APW91" s="202"/>
      <c r="APX91" s="202"/>
      <c r="APY91" s="202"/>
      <c r="APZ91" s="202"/>
      <c r="AQA91" s="202"/>
      <c r="AQB91" s="202"/>
      <c r="AQC91" s="202"/>
      <c r="AQD91" s="202"/>
      <c r="AQE91" s="202"/>
      <c r="AQF91" s="202"/>
      <c r="AQG91" s="202"/>
      <c r="AQH91" s="202"/>
      <c r="AQI91" s="202"/>
      <c r="AQJ91" s="202"/>
      <c r="AQK91" s="202"/>
      <c r="AQL91" s="202"/>
      <c r="AQM91" s="202"/>
      <c r="AQN91" s="202"/>
      <c r="AQO91" s="202"/>
      <c r="AQP91" s="202"/>
      <c r="AQQ91" s="202"/>
      <c r="AQR91" s="202">
        <f t="shared" si="300"/>
        <v>0</v>
      </c>
      <c r="AQS91" s="202"/>
      <c r="AQT91" s="202"/>
      <c r="AQU91" s="202"/>
      <c r="AQV91" s="202"/>
      <c r="AQW91" s="202"/>
      <c r="AQX91" s="202"/>
      <c r="AQY91" s="202"/>
      <c r="AQZ91" s="202"/>
      <c r="ARA91" s="202"/>
      <c r="ARB91" s="202"/>
      <c r="ARC91" s="202"/>
      <c r="ARD91" s="202"/>
      <c r="ARE91" s="202"/>
      <c r="ARF91" s="202"/>
      <c r="ARG91" s="202"/>
      <c r="ARH91" s="202"/>
      <c r="ARI91" s="202"/>
      <c r="ARJ91" s="202"/>
      <c r="ARK91" s="202"/>
      <c r="ARL91" s="202"/>
      <c r="ARM91" s="202"/>
      <c r="ARN91" s="202"/>
      <c r="ARO91" s="202"/>
      <c r="ARP91" s="202"/>
      <c r="ARQ91" s="202"/>
      <c r="ARR91" s="202"/>
      <c r="ARS91" s="202"/>
      <c r="ART91" s="202"/>
      <c r="ARU91" s="202"/>
      <c r="ARV91" s="202"/>
      <c r="ARW91" s="202"/>
      <c r="ARX91" s="202"/>
      <c r="ARY91" s="202"/>
      <c r="ARZ91" s="202"/>
      <c r="ASA91" s="202"/>
      <c r="ASB91" s="202"/>
      <c r="ASC91" s="202"/>
      <c r="ASD91" s="202"/>
      <c r="ASE91" s="202"/>
      <c r="ASF91" s="202"/>
      <c r="ASG91" s="202"/>
      <c r="ASH91" s="202"/>
      <c r="ASI91" s="202"/>
      <c r="ASJ91" s="202"/>
      <c r="ASK91" s="202"/>
      <c r="ASL91" s="202"/>
      <c r="ASM91" s="202"/>
      <c r="ASN91" s="202"/>
      <c r="ASO91" s="202"/>
      <c r="ASP91" s="202"/>
      <c r="ASQ91" s="202"/>
      <c r="ASR91" s="202"/>
      <c r="ASS91" s="202"/>
      <c r="AST91" s="202"/>
      <c r="ASU91" s="202"/>
      <c r="ASV91" s="202"/>
      <c r="ASW91" s="202"/>
      <c r="ASX91" s="202"/>
      <c r="ASY91" s="202"/>
      <c r="ASZ91" s="202"/>
      <c r="ATA91" s="202"/>
      <c r="ATB91" s="202"/>
      <c r="ATC91" s="202"/>
      <c r="ATD91" s="202"/>
      <c r="ATE91" s="202"/>
      <c r="ATF91" s="202"/>
      <c r="ATG91" s="202"/>
      <c r="ATH91" s="202"/>
      <c r="ATI91" s="202"/>
      <c r="ATJ91" s="202"/>
      <c r="ATK91" s="202"/>
      <c r="ATL91" s="202"/>
      <c r="ATM91" s="202"/>
      <c r="ATN91" s="202"/>
      <c r="ATO91" s="202"/>
      <c r="ATP91" s="202"/>
      <c r="ATQ91" s="202"/>
      <c r="ATR91" s="202"/>
      <c r="ATS91" s="202"/>
      <c r="ATT91" s="202"/>
      <c r="ATU91" s="202"/>
      <c r="ATV91" s="202"/>
      <c r="ATW91" s="202"/>
      <c r="ATX91" s="202"/>
      <c r="ATY91" s="202"/>
      <c r="ATZ91" s="202">
        <v>34.562800000000003</v>
      </c>
      <c r="AUA91" s="202">
        <v>34.562800000000003</v>
      </c>
      <c r="AUB91" s="202"/>
      <c r="AUC91" s="202"/>
      <c r="AUD91" s="202"/>
      <c r="AUE91" s="202"/>
      <c r="AUF91" s="202"/>
      <c r="AUG91" s="202"/>
      <c r="AUH91" s="202"/>
      <c r="AUI91" s="202"/>
      <c r="AUJ91" s="202"/>
      <c r="AUK91" s="202"/>
      <c r="AUL91" s="202"/>
      <c r="AUM91" s="202"/>
      <c r="AUN91" s="202"/>
      <c r="AUO91" s="202"/>
      <c r="AUP91" s="202"/>
      <c r="AUQ91" s="202"/>
      <c r="AUR91" s="202"/>
      <c r="AUS91" s="202"/>
      <c r="AUT91" s="202"/>
      <c r="AUU91" s="202"/>
      <c r="AUV91" s="202"/>
      <c r="AUW91" s="202"/>
      <c r="AUX91" s="202"/>
      <c r="AUY91" s="202">
        <v>34.562800000000003</v>
      </c>
      <c r="AUZ91" s="202"/>
      <c r="AVA91" s="202"/>
      <c r="AVB91" s="202"/>
      <c r="AVC91" s="202"/>
      <c r="AVD91" s="202"/>
      <c r="AVE91" s="202"/>
      <c r="AVF91" s="202"/>
      <c r="AVG91" s="202"/>
      <c r="AVH91" s="202"/>
      <c r="AVI91" s="202"/>
      <c r="AVJ91" s="202"/>
      <c r="AVK91" s="202"/>
      <c r="AVL91" s="202"/>
      <c r="AVM91" s="202"/>
      <c r="AVN91" s="202"/>
      <c r="AVO91" s="202"/>
      <c r="AVP91" s="202"/>
      <c r="AVQ91" s="202"/>
      <c r="AVR91" s="202"/>
      <c r="AVS91" s="202"/>
      <c r="AVT91" s="202"/>
      <c r="AVU91" s="202"/>
      <c r="AVV91" s="202"/>
      <c r="AVW91" s="202"/>
      <c r="AVX91" s="202"/>
      <c r="AVY91" s="202"/>
      <c r="AVZ91" s="202"/>
      <c r="AWA91" s="202"/>
      <c r="AWB91" s="202"/>
      <c r="AWC91" s="202"/>
      <c r="AWD91" s="202"/>
      <c r="AWE91" s="202"/>
      <c r="AWF91" s="202"/>
      <c r="AWG91" s="202"/>
      <c r="AWH91" s="202"/>
      <c r="AWI91" s="202"/>
      <c r="AWJ91" s="202"/>
      <c r="AWK91" s="202"/>
      <c r="AWL91" s="202"/>
      <c r="AWM91" s="202"/>
      <c r="AWN91" s="202"/>
      <c r="AWO91" s="202"/>
      <c r="AWP91" s="202"/>
      <c r="AWQ91" s="202"/>
      <c r="AWR91" s="202">
        <f t="shared" si="301"/>
        <v>0</v>
      </c>
      <c r="AWS91" s="254"/>
      <c r="AWT91" s="254"/>
      <c r="AWU91" s="254"/>
      <c r="AWV91" s="254"/>
      <c r="AWW91" s="254">
        <f t="shared" si="302"/>
        <v>0</v>
      </c>
      <c r="AWX91" s="254"/>
      <c r="AWY91" s="254"/>
      <c r="AWZ91" s="254">
        <f t="shared" si="303"/>
        <v>0</v>
      </c>
      <c r="AXA91" s="254">
        <f t="shared" si="304"/>
        <v>0</v>
      </c>
      <c r="AXB91" s="202">
        <f t="shared" si="305"/>
        <v>34.69157336</v>
      </c>
      <c r="AXC91" s="254"/>
      <c r="AXD91" s="254"/>
      <c r="AXE91" s="254">
        <f t="shared" si="306"/>
        <v>0</v>
      </c>
      <c r="AXF91" s="254"/>
      <c r="AXG91" s="254"/>
      <c r="AXH91" s="254"/>
      <c r="AXI91" s="254"/>
      <c r="AXJ91" s="254"/>
      <c r="AXK91" s="254">
        <f t="shared" si="307"/>
        <v>0</v>
      </c>
      <c r="AXL91" s="254"/>
      <c r="AXM91" s="254"/>
      <c r="AXN91" s="254"/>
      <c r="AXO91" s="254"/>
      <c r="AXP91" s="254"/>
      <c r="AXQ91" s="254">
        <f t="shared" si="308"/>
        <v>0</v>
      </c>
      <c r="AXR91" s="254"/>
      <c r="AXS91" s="254"/>
      <c r="AXT91" s="254"/>
      <c r="AXU91" s="254"/>
      <c r="AXV91" s="254">
        <f t="shared" si="310"/>
        <v>0</v>
      </c>
      <c r="AXW91" s="254"/>
      <c r="AXX91" s="254"/>
      <c r="AXY91" s="254"/>
      <c r="AXZ91" s="254"/>
      <c r="AYA91" s="254"/>
      <c r="AYB91" s="254">
        <f t="shared" si="311"/>
        <v>0</v>
      </c>
      <c r="AYC91" s="254">
        <f t="shared" si="270"/>
        <v>0</v>
      </c>
      <c r="AYD91" s="254"/>
      <c r="AYE91" s="254"/>
      <c r="AYF91" s="254"/>
      <c r="AYG91" s="254"/>
      <c r="AYH91" s="254"/>
      <c r="AYI91" s="254">
        <f t="shared" si="313"/>
        <v>0</v>
      </c>
      <c r="AYJ91" s="254"/>
      <c r="AYK91" s="254"/>
      <c r="AYL91" s="254"/>
      <c r="AYM91" s="254"/>
      <c r="AYN91" s="254"/>
      <c r="AYO91" s="254">
        <f t="shared" si="314"/>
        <v>0</v>
      </c>
      <c r="AYP91" s="254"/>
      <c r="AYQ91" s="254"/>
      <c r="AYR91" s="254"/>
      <c r="AYS91" s="254"/>
      <c r="AYT91" s="254"/>
      <c r="AYU91" s="254">
        <f t="shared" si="315"/>
        <v>0</v>
      </c>
      <c r="AYV91" s="254"/>
      <c r="AYW91" s="254"/>
      <c r="AYX91" s="254"/>
      <c r="AYY91" s="254">
        <f t="shared" si="316"/>
        <v>0</v>
      </c>
      <c r="AYZ91" s="254">
        <f t="shared" si="317"/>
        <v>0</v>
      </c>
      <c r="AZA91" s="254"/>
      <c r="AZB91" s="254"/>
      <c r="AZC91" s="254"/>
      <c r="AZD91" s="254"/>
      <c r="AZE91" s="254"/>
      <c r="AZF91" s="254">
        <f t="shared" si="319"/>
        <v>0</v>
      </c>
      <c r="AZG91" s="254"/>
      <c r="AZH91" s="254"/>
      <c r="AZI91" s="254"/>
      <c r="AZJ91" s="254"/>
      <c r="AZK91" s="254"/>
      <c r="AZL91" s="254">
        <f t="shared" si="320"/>
        <v>0</v>
      </c>
      <c r="AZM91" s="254"/>
      <c r="AZN91" s="254"/>
      <c r="AZO91" s="254"/>
      <c r="AZP91" s="254"/>
      <c r="AZQ91" s="254"/>
      <c r="AZR91" s="254">
        <f t="shared" si="321"/>
        <v>0</v>
      </c>
      <c r="AZS91" s="254"/>
      <c r="AZT91" s="254"/>
      <c r="AZU91" s="254"/>
      <c r="AZV91" s="254"/>
      <c r="AZW91" s="254"/>
      <c r="AZX91" s="254">
        <f t="shared" si="322"/>
        <v>0</v>
      </c>
      <c r="AZY91" s="254"/>
      <c r="AZZ91" s="254"/>
      <c r="BAA91" s="254">
        <f t="shared" si="323"/>
        <v>0</v>
      </c>
      <c r="BAB91" s="254">
        <f t="shared" si="324"/>
        <v>0</v>
      </c>
      <c r="BAC91" s="254"/>
      <c r="BAD91" s="254"/>
      <c r="BAE91" s="254"/>
      <c r="BAF91" s="254">
        <f t="shared" si="326"/>
        <v>0</v>
      </c>
      <c r="BAG91" s="254"/>
      <c r="BAH91" s="254"/>
      <c r="BAI91" s="254"/>
      <c r="BAJ91" s="254"/>
      <c r="BAK91" s="254">
        <f t="shared" si="327"/>
        <v>0</v>
      </c>
      <c r="BAL91" s="254"/>
      <c r="BAM91" s="254"/>
      <c r="BAN91" s="254"/>
      <c r="BAO91" s="254"/>
      <c r="BAP91" s="254"/>
      <c r="BAQ91" s="254">
        <f t="shared" si="328"/>
        <v>0</v>
      </c>
      <c r="BAR91" s="254"/>
      <c r="BAS91" s="254"/>
      <c r="BAT91" s="254"/>
      <c r="BAU91" s="254"/>
      <c r="BAV91" s="254"/>
      <c r="BAW91" s="254">
        <f t="shared" si="329"/>
        <v>0</v>
      </c>
      <c r="BAX91" s="254"/>
      <c r="BAY91" s="254"/>
      <c r="BAZ91" s="254"/>
      <c r="BBA91" s="254"/>
      <c r="BBB91" s="254">
        <f t="shared" si="330"/>
        <v>0</v>
      </c>
      <c r="BBC91" s="254">
        <f t="shared" si="331"/>
        <v>0</v>
      </c>
      <c r="BBD91" s="254"/>
      <c r="BBE91" s="254"/>
      <c r="BBF91" s="254"/>
      <c r="BBG91" s="254"/>
      <c r="BBH91" s="254"/>
      <c r="BBI91" s="254">
        <f t="shared" si="333"/>
        <v>0</v>
      </c>
      <c r="BBJ91" s="254"/>
      <c r="BBK91" s="254"/>
      <c r="BBL91" s="254"/>
      <c r="BBM91" s="254"/>
      <c r="BBN91" s="254"/>
      <c r="BBO91" s="254">
        <f t="shared" si="334"/>
        <v>0</v>
      </c>
      <c r="BBP91" s="254"/>
      <c r="BBQ91" s="254"/>
      <c r="BBR91" s="254"/>
      <c r="BBS91" s="254"/>
      <c r="BBT91" s="254"/>
      <c r="BBU91" s="254">
        <f t="shared" si="335"/>
        <v>0</v>
      </c>
      <c r="BBV91" s="254"/>
      <c r="BBW91" s="254"/>
      <c r="BBX91" s="254"/>
      <c r="BBY91" s="254"/>
      <c r="BBZ91" s="254"/>
      <c r="BCA91" s="254">
        <f t="shared" si="336"/>
        <v>0</v>
      </c>
      <c r="BCB91" s="254">
        <f t="shared" si="337"/>
        <v>0</v>
      </c>
      <c r="BCC91" s="254"/>
      <c r="BCD91" s="254"/>
      <c r="BCE91" s="254"/>
      <c r="BCF91" s="254"/>
      <c r="BCG91" s="254"/>
      <c r="BCH91" s="254">
        <f t="shared" si="339"/>
        <v>0</v>
      </c>
      <c r="BCI91" s="254"/>
      <c r="BCJ91" s="254"/>
      <c r="BCK91" s="254"/>
      <c r="BCL91" s="254"/>
      <c r="BCM91" s="254">
        <f t="shared" si="271"/>
        <v>0</v>
      </c>
      <c r="BCN91" s="254"/>
      <c r="BCO91" s="254"/>
      <c r="BCP91" s="254"/>
      <c r="BCQ91" s="254"/>
      <c r="BCR91" s="254"/>
      <c r="BCS91" s="254">
        <f t="shared" si="340"/>
        <v>0</v>
      </c>
      <c r="BCT91" s="254"/>
      <c r="BCU91" s="254"/>
      <c r="BCV91" s="254"/>
      <c r="BCW91" s="254"/>
      <c r="BCX91" s="254">
        <f t="shared" si="341"/>
        <v>0</v>
      </c>
      <c r="BCY91" s="254"/>
      <c r="BCZ91" s="254"/>
      <c r="BDA91" s="254">
        <f t="shared" si="342"/>
        <v>0</v>
      </c>
      <c r="BDB91" s="254">
        <f t="shared" si="343"/>
        <v>0</v>
      </c>
      <c r="BDC91" s="254"/>
      <c r="BDD91" s="254"/>
      <c r="BDE91" s="254"/>
      <c r="BDF91" s="254">
        <f t="shared" si="272"/>
        <v>0</v>
      </c>
      <c r="BDG91" s="254"/>
      <c r="BDH91" s="254"/>
      <c r="BDI91" s="254"/>
      <c r="BDJ91" s="254"/>
      <c r="BDK91" s="254"/>
      <c r="BDL91" s="254">
        <f t="shared" si="344"/>
        <v>0</v>
      </c>
      <c r="BDM91" s="254"/>
      <c r="BDN91" s="254"/>
      <c r="BDO91" s="254"/>
      <c r="BDP91" s="254"/>
      <c r="BDQ91" s="254">
        <f t="shared" si="345"/>
        <v>0</v>
      </c>
      <c r="BDR91" s="254"/>
      <c r="BDS91" s="254"/>
      <c r="BDT91" s="254"/>
      <c r="BDU91" s="254"/>
      <c r="BDV91" s="254"/>
      <c r="BDW91" s="254">
        <f t="shared" si="346"/>
        <v>0</v>
      </c>
      <c r="BDX91" s="254"/>
      <c r="BDY91" s="254"/>
      <c r="BDZ91" s="254"/>
      <c r="BEA91" s="254"/>
      <c r="BEB91" s="254"/>
      <c r="BEC91" s="254">
        <f t="shared" si="347"/>
        <v>0</v>
      </c>
      <c r="BED91" s="254">
        <f t="shared" si="348"/>
        <v>0</v>
      </c>
      <c r="BEE91" s="254"/>
      <c r="BEF91" s="254"/>
      <c r="BEG91" s="254"/>
      <c r="BEH91" s="254"/>
      <c r="BEI91" s="254">
        <f t="shared" si="349"/>
        <v>0</v>
      </c>
      <c r="BEJ91" s="254"/>
      <c r="BEK91" s="254"/>
      <c r="BEL91" s="254"/>
      <c r="BEM91" s="254"/>
      <c r="BEN91" s="254"/>
      <c r="BEO91" s="254">
        <f t="shared" si="350"/>
        <v>0</v>
      </c>
      <c r="BEP91" s="254"/>
      <c r="BEQ91" s="254"/>
      <c r="BER91" s="254"/>
      <c r="BES91" s="254"/>
      <c r="BET91" s="254"/>
      <c r="BEU91" s="254">
        <f t="shared" si="273"/>
        <v>0</v>
      </c>
      <c r="BEV91" s="254"/>
      <c r="BEW91" s="254"/>
      <c r="BEX91" s="254"/>
      <c r="BEY91" s="254"/>
      <c r="BEZ91" s="254"/>
      <c r="BFA91" s="254">
        <f t="shared" si="351"/>
        <v>0</v>
      </c>
      <c r="BFB91" s="254"/>
      <c r="BFC91" s="254">
        <f t="shared" si="352"/>
        <v>0</v>
      </c>
      <c r="BFD91" s="254">
        <f t="shared" si="274"/>
        <v>0</v>
      </c>
      <c r="BFE91" s="254"/>
      <c r="BFF91" s="254"/>
      <c r="BFG91" s="254"/>
      <c r="BFH91" s="254"/>
      <c r="BFI91" s="254">
        <f t="shared" si="353"/>
        <v>0</v>
      </c>
      <c r="BFJ91" s="254"/>
      <c r="BFK91" s="254"/>
      <c r="BFL91" s="254"/>
      <c r="BFM91" s="254"/>
      <c r="BFN91" s="254"/>
      <c r="BFO91" s="254">
        <f t="shared" si="354"/>
        <v>0</v>
      </c>
      <c r="BFP91" s="254"/>
      <c r="BFQ91" s="254"/>
      <c r="BFR91" s="254"/>
      <c r="BFS91" s="254"/>
      <c r="BFT91" s="254"/>
      <c r="BFU91" s="254">
        <f t="shared" si="275"/>
        <v>0</v>
      </c>
      <c r="BFV91" s="254"/>
      <c r="BFW91" s="254"/>
      <c r="BFX91" s="254"/>
      <c r="BFY91" s="254"/>
      <c r="BFZ91" s="254"/>
      <c r="BGA91" s="254">
        <f t="shared" si="355"/>
        <v>0</v>
      </c>
      <c r="BGB91" s="254"/>
      <c r="BGC91" s="254"/>
      <c r="BGD91" s="254"/>
      <c r="BGE91" s="254">
        <f t="shared" si="356"/>
        <v>0</v>
      </c>
      <c r="BGF91" s="254">
        <f t="shared" si="276"/>
        <v>0</v>
      </c>
      <c r="BGG91" s="254"/>
      <c r="BGH91" s="254"/>
      <c r="BGI91" s="254">
        <f t="shared" si="357"/>
        <v>0</v>
      </c>
      <c r="BGJ91" s="254"/>
      <c r="BGK91" s="254"/>
      <c r="BGL91" s="254"/>
      <c r="BGM91" s="254"/>
      <c r="BGN91" s="254"/>
      <c r="BGO91" s="254">
        <f t="shared" si="358"/>
        <v>0</v>
      </c>
      <c r="BGP91" s="254"/>
      <c r="BGQ91" s="254"/>
      <c r="BGR91" s="254"/>
      <c r="BGS91" s="254"/>
      <c r="BGT91" s="254"/>
      <c r="BGU91" s="254">
        <f t="shared" si="359"/>
        <v>0</v>
      </c>
      <c r="BGV91" s="254"/>
      <c r="BGW91" s="254"/>
      <c r="BGX91" s="254"/>
      <c r="BGY91" s="254"/>
      <c r="BGZ91" s="254"/>
      <c r="BHA91" s="254">
        <f t="shared" si="360"/>
        <v>0</v>
      </c>
      <c r="BHB91" s="254"/>
      <c r="BHC91" s="254"/>
      <c r="BHD91" s="254"/>
      <c r="BHE91" s="254"/>
      <c r="BHF91" s="254"/>
      <c r="BHG91" s="254">
        <f t="shared" si="361"/>
        <v>0</v>
      </c>
      <c r="BHH91" s="254">
        <f t="shared" si="362"/>
        <v>0</v>
      </c>
      <c r="BHI91" s="254"/>
      <c r="BHJ91" s="254"/>
      <c r="BHK91" s="254"/>
      <c r="BHL91" s="254"/>
      <c r="BHM91" s="254">
        <f t="shared" si="363"/>
        <v>0</v>
      </c>
      <c r="BHN91" s="254"/>
      <c r="BHO91" s="254"/>
      <c r="BHP91" s="254"/>
      <c r="BHQ91" s="254"/>
      <c r="BHR91" s="254"/>
      <c r="BHS91" s="254">
        <f t="shared" si="364"/>
        <v>0</v>
      </c>
      <c r="BHT91" s="254"/>
      <c r="BHU91" s="254"/>
      <c r="BHV91" s="254"/>
      <c r="BHW91" s="254"/>
      <c r="BHX91" s="254"/>
      <c r="BHY91" s="254">
        <f t="shared" si="365"/>
        <v>0</v>
      </c>
      <c r="BHZ91" s="254"/>
      <c r="BIA91" s="254"/>
      <c r="BIB91" s="254"/>
      <c r="BIC91" s="254"/>
      <c r="BID91" s="254"/>
      <c r="BIE91" s="254">
        <f t="shared" si="366"/>
        <v>0</v>
      </c>
      <c r="BIF91" s="254"/>
      <c r="BIG91" s="254">
        <f t="shared" si="367"/>
        <v>0</v>
      </c>
      <c r="BIH91" s="254">
        <f t="shared" si="368"/>
        <v>0</v>
      </c>
      <c r="BII91" s="254"/>
      <c r="BIJ91" s="254"/>
      <c r="BIK91" s="254"/>
      <c r="BIL91" s="254"/>
      <c r="BIM91" s="254">
        <f t="shared" si="369"/>
        <v>0</v>
      </c>
      <c r="BIN91" s="254"/>
      <c r="BIO91" s="254"/>
      <c r="BIP91" s="254"/>
      <c r="BIQ91" s="254"/>
      <c r="BIR91" s="254"/>
      <c r="BIS91" s="254">
        <f t="shared" si="370"/>
        <v>0</v>
      </c>
      <c r="BIT91" s="254"/>
      <c r="BIU91" s="254"/>
      <c r="BIV91" s="254"/>
      <c r="BIW91" s="254"/>
      <c r="BIX91" s="254"/>
      <c r="BIY91" s="254">
        <f t="shared" si="371"/>
        <v>0</v>
      </c>
      <c r="BIZ91" s="254"/>
      <c r="BJA91" s="254"/>
      <c r="BJB91" s="254"/>
      <c r="BJC91" s="254"/>
      <c r="BJD91" s="254">
        <f t="shared" si="372"/>
        <v>0</v>
      </c>
      <c r="BJE91" s="254"/>
      <c r="BJF91" s="254"/>
      <c r="BJG91" s="254"/>
      <c r="BJH91" s="254"/>
      <c r="BJI91" s="254">
        <f t="shared" si="373"/>
        <v>0</v>
      </c>
      <c r="BJJ91" s="254">
        <f t="shared" si="374"/>
        <v>0</v>
      </c>
      <c r="BJK91" s="254">
        <f t="shared" si="277"/>
        <v>0</v>
      </c>
      <c r="BJL91" s="254"/>
      <c r="BJM91" s="254"/>
      <c r="BJN91" s="254"/>
      <c r="BJO91" s="254"/>
      <c r="BJP91" s="254"/>
      <c r="BJQ91" s="254">
        <f t="shared" si="375"/>
        <v>0</v>
      </c>
      <c r="BJR91" s="254"/>
      <c r="BJS91" s="254"/>
      <c r="BJT91" s="254"/>
      <c r="BJU91" s="254"/>
      <c r="BJV91" s="254"/>
      <c r="BJW91" s="254">
        <f t="shared" si="376"/>
        <v>0</v>
      </c>
      <c r="BJX91" s="254"/>
      <c r="BJY91" s="254"/>
      <c r="BJZ91" s="254"/>
      <c r="BKA91" s="254"/>
      <c r="BKB91" s="254">
        <f t="shared" si="377"/>
        <v>0</v>
      </c>
      <c r="BKC91" s="254"/>
      <c r="BKD91" s="254"/>
      <c r="BKE91" s="254"/>
      <c r="BKF91" s="254"/>
      <c r="BKG91" s="254"/>
      <c r="BKH91" s="254">
        <f t="shared" si="378"/>
        <v>0</v>
      </c>
      <c r="BKI91" s="254">
        <f t="shared" si="379"/>
        <v>0</v>
      </c>
      <c r="BKJ91" s="254"/>
      <c r="BKK91" s="254"/>
      <c r="BKL91" s="254"/>
      <c r="BKM91" s="254"/>
      <c r="BKN91" s="254"/>
      <c r="BKO91" s="254">
        <f t="shared" si="380"/>
        <v>0</v>
      </c>
      <c r="BKP91" s="254"/>
      <c r="BKQ91" s="254"/>
      <c r="BKR91" s="254"/>
      <c r="BKS91" s="254"/>
      <c r="BKT91" s="254"/>
      <c r="BKU91" s="254">
        <f t="shared" si="381"/>
        <v>0</v>
      </c>
      <c r="BKV91" s="254"/>
      <c r="BKW91" s="254"/>
      <c r="BKX91" s="254"/>
      <c r="BKY91" s="254">
        <f t="shared" si="382"/>
        <v>0</v>
      </c>
      <c r="BKZ91" s="254"/>
      <c r="BLA91" s="254"/>
      <c r="BLB91" s="254"/>
      <c r="BLC91" s="254"/>
      <c r="BLD91" s="254"/>
      <c r="BLE91" s="254">
        <f t="shared" si="383"/>
        <v>0</v>
      </c>
      <c r="BLF91" s="196">
        <f t="shared" si="384"/>
        <v>0</v>
      </c>
      <c r="BLG91" s="254"/>
      <c r="BLH91" s="254"/>
      <c r="BLI91" s="254"/>
      <c r="BLJ91" s="254"/>
      <c r="BLK91" s="254"/>
      <c r="BLL91" s="254">
        <f t="shared" si="385"/>
        <v>0</v>
      </c>
      <c r="BLM91" s="254"/>
      <c r="BLN91" s="254"/>
      <c r="BLO91" s="254"/>
      <c r="BLP91" s="254"/>
      <c r="BLQ91" s="254"/>
      <c r="BLR91" s="196">
        <f t="shared" si="386"/>
        <v>0</v>
      </c>
      <c r="BLS91" s="254"/>
      <c r="BLT91" s="254"/>
      <c r="BLU91" s="254"/>
      <c r="BLV91" s="254"/>
      <c r="BLW91" s="254"/>
      <c r="BLX91" s="196">
        <f t="shared" si="278"/>
        <v>0</v>
      </c>
      <c r="BLY91" s="254"/>
      <c r="BLZ91" s="254"/>
      <c r="BMA91" s="254"/>
      <c r="BMB91" s="254"/>
      <c r="BMC91" s="254"/>
      <c r="BMD91" s="196">
        <f t="shared" si="387"/>
        <v>0</v>
      </c>
      <c r="BME91" s="254"/>
      <c r="BMF91" s="254"/>
      <c r="BMG91" s="254"/>
      <c r="BMH91" s="196">
        <f t="shared" si="388"/>
        <v>0</v>
      </c>
      <c r="BMI91" s="196">
        <f t="shared" si="389"/>
        <v>0</v>
      </c>
      <c r="BMJ91" s="254"/>
      <c r="BMK91" s="196">
        <f t="shared" si="390"/>
        <v>0</v>
      </c>
      <c r="BML91" s="254"/>
      <c r="BMM91" s="254"/>
      <c r="BMN91" s="254"/>
      <c r="BMO91" s="254"/>
      <c r="BMP91" s="254"/>
      <c r="BMQ91" s="196">
        <f t="shared" si="391"/>
        <v>0</v>
      </c>
      <c r="BMR91" s="254"/>
      <c r="BMS91" s="254"/>
      <c r="BMT91" s="254"/>
      <c r="BMU91" s="254"/>
      <c r="BMV91" s="254"/>
      <c r="BMW91" s="196">
        <f t="shared" si="392"/>
        <v>0</v>
      </c>
      <c r="BMX91" s="254"/>
      <c r="BMY91" s="254"/>
      <c r="BMZ91" s="254"/>
      <c r="BNA91" s="254"/>
      <c r="BNB91" s="254"/>
      <c r="BNC91" s="196">
        <f t="shared" si="393"/>
        <v>0</v>
      </c>
      <c r="BND91" s="254"/>
      <c r="BNE91" s="254"/>
      <c r="BNF91" s="254"/>
      <c r="BNG91" s="254"/>
      <c r="BNH91" s="254"/>
      <c r="BNI91" s="196">
        <f t="shared" si="394"/>
        <v>0</v>
      </c>
      <c r="BNJ91" s="196">
        <f t="shared" si="395"/>
        <v>0</v>
      </c>
      <c r="BNK91" s="254"/>
      <c r="BNL91" s="254"/>
      <c r="BNM91" s="254"/>
      <c r="BNN91" s="254"/>
      <c r="BNO91" s="254"/>
      <c r="BNP91" s="196">
        <f t="shared" si="396"/>
        <v>0</v>
      </c>
      <c r="BNQ91" s="254"/>
      <c r="BNR91" s="254"/>
      <c r="BNS91" s="254"/>
      <c r="BNT91" s="254"/>
      <c r="BNU91" s="254"/>
      <c r="BNV91" s="196">
        <f t="shared" si="397"/>
        <v>0</v>
      </c>
      <c r="BNW91" s="254"/>
      <c r="BNX91" s="254"/>
      <c r="BNY91" s="254"/>
      <c r="BNZ91" s="254"/>
      <c r="BOA91" s="254"/>
      <c r="BOB91" s="196">
        <f t="shared" si="398"/>
        <v>0</v>
      </c>
      <c r="BOC91" s="254"/>
      <c r="BOD91" s="254"/>
      <c r="BOE91" s="254"/>
      <c r="BOF91" s="254"/>
      <c r="BOG91" s="254"/>
      <c r="BOH91" s="196">
        <f t="shared" si="399"/>
        <v>0</v>
      </c>
      <c r="BOI91" s="254"/>
      <c r="BOJ91" s="196">
        <f t="shared" si="400"/>
        <v>0</v>
      </c>
      <c r="BOK91" s="196">
        <f t="shared" si="401"/>
        <v>0</v>
      </c>
      <c r="BOL91" s="254"/>
      <c r="BOM91" s="254"/>
      <c r="BON91" s="254"/>
      <c r="BOO91" s="196">
        <f t="shared" si="279"/>
        <v>0</v>
      </c>
      <c r="BOP91" s="196"/>
      <c r="BOQ91" s="196"/>
      <c r="BOR91" s="196"/>
      <c r="BOS91" s="196"/>
      <c r="BOT91" s="196"/>
      <c r="BOU91" s="196">
        <f t="shared" si="402"/>
        <v>0</v>
      </c>
      <c r="BOV91" s="196"/>
      <c r="BOW91" s="196"/>
      <c r="BOX91" s="196"/>
      <c r="BOY91" s="196"/>
      <c r="BOZ91" s="196"/>
      <c r="BPA91" s="196"/>
      <c r="BPB91" s="196">
        <f t="shared" si="403"/>
        <v>0</v>
      </c>
      <c r="BPC91" s="196"/>
      <c r="BPD91" s="196"/>
      <c r="BPE91" s="196"/>
      <c r="BPF91" s="196"/>
      <c r="BPG91" s="196">
        <f t="shared" si="404"/>
        <v>0</v>
      </c>
      <c r="BPH91" s="196"/>
      <c r="BPI91" s="196"/>
      <c r="BPJ91" s="196"/>
      <c r="BPK91" s="196">
        <f t="shared" si="405"/>
        <v>0</v>
      </c>
      <c r="BPL91" s="196">
        <f t="shared" si="406"/>
        <v>0</v>
      </c>
      <c r="BPM91" s="196"/>
      <c r="BPN91" s="196"/>
      <c r="BPO91" s="196">
        <f t="shared" si="407"/>
        <v>0</v>
      </c>
      <c r="BPP91" s="196"/>
      <c r="BPQ91" s="196"/>
      <c r="BPR91" s="196"/>
      <c r="BPS91" s="196"/>
      <c r="BPT91" s="196"/>
      <c r="BPU91" s="196">
        <f t="shared" si="408"/>
        <v>0</v>
      </c>
      <c r="BPV91" s="196"/>
      <c r="BPW91" s="196"/>
      <c r="BPX91" s="196"/>
      <c r="BPY91" s="196"/>
      <c r="BPZ91" s="196">
        <f t="shared" si="280"/>
        <v>0</v>
      </c>
      <c r="BQA91" s="196"/>
      <c r="BQB91" s="196"/>
      <c r="BQC91" s="196"/>
      <c r="BQD91" s="196"/>
      <c r="BQE91" s="196"/>
      <c r="BQF91" s="196">
        <f t="shared" si="409"/>
        <v>0</v>
      </c>
      <c r="BQG91" s="196"/>
      <c r="BQH91" s="196"/>
      <c r="BQI91" s="196"/>
      <c r="BQJ91" s="196"/>
      <c r="BQK91" s="196"/>
      <c r="BQL91" s="196">
        <f t="shared" si="410"/>
        <v>0</v>
      </c>
      <c r="BQM91" s="196">
        <f t="shared" si="281"/>
        <v>0</v>
      </c>
      <c r="BQN91" s="196"/>
      <c r="BQO91" s="196"/>
      <c r="BQP91" s="196"/>
      <c r="BQQ91" s="196"/>
      <c r="BQR91" s="196">
        <f t="shared" si="411"/>
        <v>0</v>
      </c>
      <c r="BQS91" s="196"/>
      <c r="BQT91" s="196"/>
      <c r="BQU91" s="196"/>
      <c r="BQV91" s="196"/>
      <c r="BQW91" s="196"/>
      <c r="BQX91" s="196">
        <f t="shared" si="412"/>
        <v>0</v>
      </c>
      <c r="BQY91" s="196"/>
      <c r="BQZ91" s="196"/>
      <c r="BRA91" s="196"/>
      <c r="BRB91" s="196"/>
      <c r="BRC91" s="196">
        <v>0.79699200000000003</v>
      </c>
      <c r="BRD91" s="196">
        <f t="shared" si="413"/>
        <v>0.79699200000000003</v>
      </c>
      <c r="BRE91" s="196"/>
      <c r="BRF91" s="196"/>
      <c r="BRG91" s="196"/>
      <c r="BRH91" s="196"/>
      <c r="BRI91" s="196"/>
      <c r="BRJ91" s="196">
        <f t="shared" si="414"/>
        <v>0</v>
      </c>
      <c r="BRK91" s="196"/>
      <c r="BRL91" s="196"/>
      <c r="BRM91" s="196">
        <f t="shared" si="415"/>
        <v>0</v>
      </c>
      <c r="BRN91" s="196">
        <f t="shared" si="262"/>
        <v>0.79699200000000003</v>
      </c>
      <c r="BRO91" s="196"/>
      <c r="BRP91" s="196"/>
      <c r="BRQ91" s="196"/>
      <c r="BRR91" s="196">
        <f t="shared" si="416"/>
        <v>0</v>
      </c>
      <c r="BRS91" s="196"/>
      <c r="BRT91" s="196"/>
      <c r="BRU91" s="196"/>
      <c r="BRV91" s="196"/>
      <c r="BRW91" s="196"/>
      <c r="BRX91" s="196">
        <f t="shared" si="417"/>
        <v>0</v>
      </c>
      <c r="BRY91" s="196"/>
      <c r="BRZ91" s="196"/>
      <c r="BSA91" s="196"/>
      <c r="BSB91" s="196"/>
      <c r="BSC91" s="196"/>
      <c r="BSD91" s="196">
        <f t="shared" si="418"/>
        <v>0</v>
      </c>
      <c r="BSE91" s="196"/>
      <c r="BSF91" s="196"/>
      <c r="BSG91" s="196"/>
      <c r="BSH91" s="196"/>
      <c r="BSI91" s="196"/>
      <c r="BSJ91" s="196">
        <f t="shared" si="419"/>
        <v>0</v>
      </c>
      <c r="BSK91" s="196"/>
      <c r="BSL91" s="196"/>
      <c r="BSM91" s="196"/>
      <c r="BSN91" s="196"/>
      <c r="BSO91" s="196">
        <f t="shared" si="420"/>
        <v>0</v>
      </c>
      <c r="BSP91" s="196">
        <f t="shared" si="421"/>
        <v>0</v>
      </c>
      <c r="BSQ91" s="196"/>
      <c r="BSR91" s="196">
        <f t="shared" si="422"/>
        <v>0</v>
      </c>
      <c r="BSS91" s="196"/>
      <c r="BST91" s="196"/>
      <c r="BSU91" s="196"/>
      <c r="BSV91" s="196"/>
      <c r="BSW91" s="196"/>
      <c r="BSX91" s="196">
        <f t="shared" si="423"/>
        <v>0</v>
      </c>
      <c r="BSY91" s="196"/>
      <c r="BSZ91" s="196"/>
      <c r="BTA91" s="196"/>
      <c r="BTB91" s="196"/>
      <c r="BTC91" s="196"/>
      <c r="BTD91" s="196">
        <f t="shared" si="424"/>
        <v>0</v>
      </c>
      <c r="BTE91" s="196"/>
      <c r="BTF91" s="196"/>
      <c r="BTG91" s="196"/>
      <c r="BTH91" s="196"/>
      <c r="BTI91" s="196"/>
      <c r="BTJ91" s="196">
        <f t="shared" si="425"/>
        <v>0</v>
      </c>
      <c r="BTK91" s="196"/>
      <c r="BTL91" s="196"/>
      <c r="BTM91" s="196"/>
      <c r="BTN91" s="196"/>
      <c r="BTO91" s="196"/>
      <c r="BTP91" s="196">
        <f t="shared" si="426"/>
        <v>0</v>
      </c>
      <c r="BTQ91" s="196">
        <f t="shared" si="427"/>
        <v>0</v>
      </c>
      <c r="BTR91" s="196"/>
      <c r="BTS91" s="196"/>
      <c r="BTT91" s="196"/>
      <c r="BTU91" s="196"/>
      <c r="BTV91" s="196">
        <f t="shared" si="428"/>
        <v>0</v>
      </c>
      <c r="BTW91" s="196"/>
      <c r="BTX91" s="196"/>
      <c r="BTY91" s="196"/>
      <c r="BTZ91" s="196"/>
      <c r="BUA91" s="196"/>
      <c r="BUB91" s="196">
        <f t="shared" si="429"/>
        <v>0</v>
      </c>
      <c r="BUC91" s="196"/>
      <c r="BUD91" s="196"/>
      <c r="BUE91" s="196"/>
      <c r="BUF91" s="196"/>
      <c r="BUG91" s="196"/>
      <c r="BUH91" s="196">
        <f t="shared" si="430"/>
        <v>0</v>
      </c>
      <c r="BUI91" s="196"/>
      <c r="BUJ91" s="196"/>
      <c r="BUK91" s="196"/>
      <c r="BUL91" s="196"/>
      <c r="BUM91" s="196"/>
      <c r="BUN91" s="196">
        <f t="shared" si="431"/>
        <v>0</v>
      </c>
      <c r="BUO91" s="196"/>
      <c r="BUP91" s="196"/>
      <c r="BUQ91" s="196">
        <f t="shared" si="432"/>
        <v>0</v>
      </c>
      <c r="BUR91" s="196">
        <f t="shared" si="433"/>
        <v>0</v>
      </c>
      <c r="BUS91" s="196"/>
      <c r="BUT91" s="196"/>
      <c r="BUU91" s="196"/>
      <c r="BUV91" s="196">
        <f t="shared" si="434"/>
        <v>0</v>
      </c>
      <c r="BUW91" s="196"/>
      <c r="BUX91" s="196"/>
      <c r="BUY91" s="196"/>
      <c r="BUZ91" s="196"/>
      <c r="BVA91" s="196"/>
      <c r="BVB91" s="196">
        <f t="shared" si="435"/>
        <v>0</v>
      </c>
      <c r="BVC91" s="196"/>
      <c r="BVD91" s="196"/>
      <c r="BVE91" s="196"/>
      <c r="BVF91" s="196"/>
      <c r="BVG91" s="196"/>
      <c r="BVH91" s="196">
        <f t="shared" si="436"/>
        <v>0</v>
      </c>
      <c r="BVI91" s="196"/>
      <c r="BVJ91" s="196"/>
      <c r="BVK91" s="196"/>
      <c r="BVL91" s="196"/>
      <c r="BVM91" s="196"/>
      <c r="BVN91" s="196">
        <f t="shared" si="437"/>
        <v>0</v>
      </c>
      <c r="BVO91" s="196"/>
      <c r="BVP91" s="196"/>
      <c r="BVQ91" s="196"/>
      <c r="BVR91" s="196"/>
      <c r="BVS91" s="196"/>
      <c r="BVT91" s="196">
        <f t="shared" si="438"/>
        <v>0</v>
      </c>
      <c r="BVU91" s="196">
        <f t="shared" si="439"/>
        <v>0</v>
      </c>
      <c r="BVV91" s="196">
        <f t="shared" si="282"/>
        <v>0.79699200000000003</v>
      </c>
      <c r="BVW91" s="196"/>
      <c r="BVX91" s="196"/>
      <c r="BVY91" s="196"/>
      <c r="BVZ91" s="196"/>
      <c r="BWA91" s="196"/>
      <c r="BWB91" s="196">
        <f t="shared" si="283"/>
        <v>0</v>
      </c>
      <c r="BWC91" s="196"/>
      <c r="BWD91" s="196"/>
      <c r="BWE91" s="196"/>
      <c r="BWF91" s="196"/>
      <c r="BWG91" s="196"/>
      <c r="BWH91" s="196">
        <f t="shared" si="440"/>
        <v>0</v>
      </c>
      <c r="BWI91" s="196"/>
      <c r="BWJ91" s="196"/>
      <c r="BWK91" s="196"/>
      <c r="BWL91" s="196"/>
      <c r="BWM91" s="196"/>
      <c r="BWN91" s="196">
        <f t="shared" si="441"/>
        <v>0</v>
      </c>
      <c r="BWO91" s="196"/>
      <c r="BWP91" s="196"/>
      <c r="BWQ91" s="196"/>
      <c r="BWR91" s="196"/>
      <c r="BWS91" s="196"/>
      <c r="BWT91" s="196">
        <f t="shared" si="442"/>
        <v>0</v>
      </c>
      <c r="BWU91" s="196"/>
      <c r="BWV91" s="196">
        <f t="shared" si="284"/>
        <v>0</v>
      </c>
      <c r="BWW91" s="196">
        <f t="shared" si="285"/>
        <v>0</v>
      </c>
      <c r="BWX91" s="196"/>
      <c r="BWY91" s="196"/>
      <c r="BWZ91" s="196"/>
      <c r="BXA91" s="196"/>
      <c r="BXB91" s="196">
        <f t="shared" si="443"/>
        <v>0</v>
      </c>
      <c r="BXC91" s="196"/>
      <c r="BXD91" s="196"/>
      <c r="BXE91" s="196"/>
      <c r="BXF91" s="196"/>
      <c r="BXG91" s="196"/>
      <c r="BXH91" s="196">
        <f t="shared" si="444"/>
        <v>0</v>
      </c>
      <c r="BXI91" s="196"/>
      <c r="BXJ91" s="196"/>
      <c r="BXK91" s="196"/>
      <c r="BXL91" s="196"/>
      <c r="BXM91" s="196"/>
      <c r="BXN91" s="196">
        <f t="shared" si="445"/>
        <v>0</v>
      </c>
      <c r="BXO91" s="196"/>
      <c r="BXP91" s="196"/>
      <c r="BXQ91" s="196"/>
      <c r="BXR91" s="196"/>
      <c r="BXS91" s="196"/>
      <c r="BXT91" s="196">
        <f t="shared" si="446"/>
        <v>0</v>
      </c>
      <c r="BXU91" s="196">
        <f t="shared" si="447"/>
        <v>0</v>
      </c>
      <c r="BXV91" s="196"/>
      <c r="BXW91" s="196"/>
      <c r="BXX91" s="196"/>
      <c r="BXY91" s="196">
        <f t="shared" si="448"/>
        <v>0</v>
      </c>
      <c r="BXZ91" s="196"/>
      <c r="BYA91" s="196"/>
      <c r="BYB91" s="196"/>
      <c r="BYC91" s="196"/>
      <c r="BYD91" s="196"/>
      <c r="BYE91" s="196">
        <f t="shared" si="449"/>
        <v>0</v>
      </c>
      <c r="BYF91" s="196"/>
      <c r="BYG91" s="196"/>
      <c r="BYH91" s="196"/>
      <c r="BYI91" s="196"/>
      <c r="BYJ91" s="196"/>
      <c r="BYK91" s="196">
        <f t="shared" si="450"/>
        <v>0</v>
      </c>
      <c r="BYL91" s="196"/>
      <c r="BYM91" s="196"/>
      <c r="BYN91" s="196"/>
      <c r="BYO91" s="196"/>
      <c r="BYP91" s="196"/>
      <c r="BYQ91" s="196">
        <f t="shared" si="451"/>
        <v>0</v>
      </c>
      <c r="BYR91" s="196"/>
      <c r="BYS91" s="196"/>
      <c r="BYT91" s="196"/>
      <c r="BYU91" s="196"/>
      <c r="BYV91" s="196">
        <f t="shared" si="452"/>
        <v>0</v>
      </c>
      <c r="BYW91" s="196">
        <f t="shared" si="453"/>
        <v>0</v>
      </c>
      <c r="BYX91" s="196"/>
      <c r="BYY91" s="196">
        <f t="shared" si="454"/>
        <v>0</v>
      </c>
      <c r="BYZ91" s="196"/>
      <c r="BZA91" s="196"/>
      <c r="BZB91" s="196"/>
      <c r="BZC91" s="196"/>
      <c r="BZD91" s="196"/>
      <c r="BZE91" s="196">
        <f t="shared" si="455"/>
        <v>0</v>
      </c>
      <c r="BZF91" s="196"/>
      <c r="BZG91" s="196"/>
      <c r="BZH91" s="196"/>
      <c r="BZI91" s="196"/>
      <c r="BZJ91" s="196">
        <f t="shared" si="456"/>
        <v>0</v>
      </c>
      <c r="BZK91" s="196"/>
      <c r="BZL91" s="196"/>
      <c r="BZM91" s="196"/>
      <c r="BZN91" s="196"/>
      <c r="BZO91" s="196"/>
      <c r="BZP91" s="196">
        <f t="shared" si="457"/>
        <v>0</v>
      </c>
      <c r="BZQ91" s="196">
        <f t="shared" si="458"/>
        <v>0</v>
      </c>
      <c r="BZR91" s="196">
        <f t="shared" si="459"/>
        <v>0</v>
      </c>
      <c r="BZS91" s="198"/>
      <c r="BZT91" s="198"/>
      <c r="BZU91" s="198"/>
      <c r="BZV91" s="198"/>
      <c r="BZW91" s="198"/>
      <c r="BZX91" s="198"/>
      <c r="BZY91" s="198"/>
      <c r="BZZ91" s="198"/>
      <c r="CAA91" s="198"/>
      <c r="CAB91" s="198"/>
      <c r="CAC91" s="198"/>
      <c r="CAD91" s="198"/>
      <c r="CAE91" s="198"/>
      <c r="CAF91" s="198"/>
      <c r="CAG91" s="198"/>
      <c r="CAH91" s="198"/>
      <c r="CAI91" s="198"/>
      <c r="CAJ91" s="198"/>
      <c r="CAK91" s="198"/>
      <c r="CAL91" s="198"/>
      <c r="CAM91" s="198"/>
      <c r="CAN91" s="198"/>
      <c r="CAO91" s="198"/>
      <c r="CAP91" s="198"/>
      <c r="CAQ91" s="198"/>
      <c r="CAR91" s="198"/>
      <c r="CAS91" s="198"/>
      <c r="CAT91" s="198"/>
      <c r="CAU91" s="198"/>
      <c r="CAV91" s="198"/>
      <c r="CAW91" s="198"/>
      <c r="CAX91" s="198"/>
      <c r="CAY91" s="198"/>
      <c r="CAZ91" s="198"/>
      <c r="CBA91" s="198"/>
      <c r="CBB91" s="198"/>
      <c r="CBC91" s="198"/>
      <c r="CBD91" s="198"/>
      <c r="CBE91" s="198"/>
      <c r="CBF91" s="198"/>
      <c r="CBG91" s="198"/>
      <c r="CBH91" s="198"/>
      <c r="CBI91" s="198"/>
      <c r="CBJ91" s="198"/>
      <c r="CBK91" s="198"/>
      <c r="CBL91" s="198"/>
      <c r="CBM91" s="198"/>
      <c r="CBN91" s="198"/>
      <c r="CBO91" s="198"/>
      <c r="CBP91" s="198"/>
      <c r="CBQ91" s="198"/>
      <c r="CBR91" s="198"/>
      <c r="CBS91" s="198"/>
      <c r="CBT91" s="198"/>
      <c r="CBU91" s="198"/>
      <c r="CBV91" s="198"/>
      <c r="CBW91" s="198"/>
      <c r="CBX91" s="198"/>
      <c r="CBY91" s="198"/>
      <c r="CBZ91" s="198"/>
      <c r="CCA91" s="198"/>
      <c r="CCB91" s="198"/>
      <c r="CCC91" s="198"/>
      <c r="CCD91" s="198"/>
      <c r="CCE91" s="198"/>
      <c r="CCF91" s="198"/>
      <c r="CCG91" s="198"/>
      <c r="CCH91" s="198"/>
      <c r="CCI91" s="198"/>
      <c r="CCJ91" s="198"/>
      <c r="CCK91" s="198"/>
      <c r="CCL91" s="198"/>
      <c r="CCM91" s="198"/>
      <c r="CCN91" s="198"/>
      <c r="CCO91" s="198"/>
      <c r="CCP91" s="198"/>
      <c r="CCQ91" s="198"/>
      <c r="CCR91" s="198"/>
      <c r="CCS91" s="198">
        <f t="shared" si="286"/>
        <v>34.562800000000003</v>
      </c>
      <c r="CCT91" s="199"/>
    </row>
    <row r="92" spans="1:2126" s="200" customFormat="1" outlineLevel="1" x14ac:dyDescent="0.2">
      <c r="A92" s="202" t="s">
        <v>36</v>
      </c>
      <c r="B92" s="195"/>
      <c r="C92" s="195"/>
      <c r="D92" s="195"/>
      <c r="E92" s="195"/>
      <c r="F92" s="195"/>
      <c r="G92" s="195"/>
      <c r="H92" s="195">
        <v>4.3865653799999995</v>
      </c>
      <c r="I92" s="195"/>
      <c r="J92" s="195">
        <v>2.1923000000000003E-3</v>
      </c>
      <c r="K92" s="195">
        <v>5.6659999999999996E-5</v>
      </c>
      <c r="L92" s="195"/>
      <c r="M92" s="195"/>
      <c r="N92" s="195"/>
      <c r="O92" s="202">
        <v>4.3888143399999997</v>
      </c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  <c r="DO92" s="195"/>
      <c r="DP92" s="195"/>
      <c r="DQ92" s="195"/>
      <c r="DR92" s="195"/>
      <c r="DS92" s="195"/>
      <c r="DT92" s="195"/>
      <c r="DU92" s="195"/>
      <c r="DV92" s="195"/>
      <c r="DW92" s="195"/>
      <c r="DX92" s="195"/>
      <c r="DY92" s="195"/>
      <c r="DZ92" s="195"/>
      <c r="EA92" s="195"/>
      <c r="EB92" s="195"/>
      <c r="EC92" s="195"/>
      <c r="ED92" s="195"/>
      <c r="EE92" s="195"/>
      <c r="EF92" s="195"/>
      <c r="EG92" s="195"/>
      <c r="EH92" s="195"/>
      <c r="EI92" s="195"/>
      <c r="EJ92" s="195"/>
      <c r="EK92" s="195"/>
      <c r="EL92" s="195"/>
      <c r="EM92" s="195"/>
      <c r="EN92" s="195"/>
      <c r="EO92" s="195"/>
      <c r="EP92" s="195"/>
      <c r="EQ92" s="195"/>
      <c r="ER92" s="195"/>
      <c r="ES92" s="195"/>
      <c r="ET92" s="195"/>
      <c r="EU92" s="195"/>
      <c r="EV92" s="195"/>
      <c r="EW92" s="195"/>
      <c r="EX92" s="195"/>
      <c r="EY92" s="195"/>
      <c r="EZ92" s="195"/>
      <c r="FA92" s="195"/>
      <c r="FB92" s="195"/>
      <c r="FC92" s="195"/>
      <c r="FD92" s="195"/>
      <c r="FE92" s="195"/>
      <c r="FF92" s="195"/>
      <c r="FG92" s="195"/>
      <c r="FH92" s="195"/>
      <c r="FI92" s="195"/>
      <c r="FJ92" s="195"/>
      <c r="FK92" s="195"/>
      <c r="FL92" s="195"/>
      <c r="FM92" s="195"/>
      <c r="FN92" s="195"/>
      <c r="FO92" s="195"/>
      <c r="FP92" s="195"/>
      <c r="FQ92" s="195"/>
      <c r="FR92" s="195"/>
      <c r="FS92" s="195"/>
      <c r="FT92" s="195"/>
      <c r="FU92" s="195"/>
      <c r="FV92" s="195"/>
      <c r="FW92" s="195"/>
      <c r="FX92" s="195"/>
      <c r="FY92" s="195"/>
      <c r="FZ92" s="195"/>
      <c r="GA92" s="195"/>
      <c r="GB92" s="195"/>
      <c r="GC92" s="195"/>
      <c r="GD92" s="195"/>
      <c r="GE92" s="195"/>
      <c r="GF92" s="195"/>
      <c r="GG92" s="195"/>
      <c r="GH92" s="195"/>
      <c r="GI92" s="195"/>
      <c r="GJ92" s="195"/>
      <c r="GK92" s="195"/>
      <c r="GL92" s="195"/>
      <c r="GM92" s="195"/>
      <c r="GN92" s="195"/>
      <c r="GO92" s="195"/>
      <c r="GP92" s="195"/>
      <c r="GQ92" s="195"/>
      <c r="GR92" s="195"/>
      <c r="GS92" s="195"/>
      <c r="GT92" s="195"/>
      <c r="GU92" s="195"/>
      <c r="GV92" s="195"/>
      <c r="GW92" s="195"/>
      <c r="GX92" s="195"/>
      <c r="GY92" s="195"/>
      <c r="GZ92" s="195"/>
      <c r="HA92" s="195"/>
      <c r="HB92" s="195"/>
      <c r="HC92" s="195"/>
      <c r="HD92" s="195"/>
      <c r="HE92" s="195"/>
      <c r="HF92" s="195"/>
      <c r="HG92" s="195"/>
      <c r="HH92" s="195"/>
      <c r="HI92" s="195"/>
      <c r="HJ92" s="195"/>
      <c r="HK92" s="195"/>
      <c r="HL92" s="195"/>
      <c r="HM92" s="195"/>
      <c r="HN92" s="195"/>
      <c r="HO92" s="195"/>
      <c r="HP92" s="195"/>
      <c r="HQ92" s="195"/>
      <c r="HR92" s="195"/>
      <c r="HS92" s="195"/>
      <c r="HT92" s="195"/>
      <c r="HU92" s="195"/>
      <c r="HV92" s="195"/>
      <c r="HW92" s="195"/>
      <c r="HX92" s="195"/>
      <c r="HY92" s="195"/>
      <c r="HZ92" s="195"/>
      <c r="IA92" s="195"/>
      <c r="IB92" s="195"/>
      <c r="IC92" s="195"/>
      <c r="ID92" s="195"/>
      <c r="IE92" s="195"/>
      <c r="IF92" s="195"/>
      <c r="IG92" s="195"/>
      <c r="IH92" s="195"/>
      <c r="II92" s="195"/>
      <c r="IJ92" s="195"/>
      <c r="IK92" s="195"/>
      <c r="IL92" s="195"/>
      <c r="IM92" s="195"/>
      <c r="IN92" s="195"/>
      <c r="IO92" s="195"/>
      <c r="IP92" s="195"/>
      <c r="IQ92" s="195"/>
      <c r="IR92" s="195"/>
      <c r="IS92" s="195"/>
      <c r="IT92" s="195"/>
      <c r="IU92" s="195"/>
      <c r="IV92" s="195"/>
      <c r="IW92" s="195"/>
      <c r="IX92" s="195"/>
      <c r="IY92" s="195"/>
      <c r="IZ92" s="195"/>
      <c r="JA92" s="195"/>
      <c r="JB92" s="195"/>
      <c r="JC92" s="195"/>
      <c r="JD92" s="195"/>
      <c r="JE92" s="195"/>
      <c r="JF92" s="195"/>
      <c r="JG92" s="195"/>
      <c r="JH92" s="195"/>
      <c r="JI92" s="195"/>
      <c r="JJ92" s="195"/>
      <c r="JK92" s="195"/>
      <c r="JL92" s="195"/>
      <c r="JM92" s="195"/>
      <c r="JN92" s="195"/>
      <c r="JO92" s="195"/>
      <c r="JP92" s="195"/>
      <c r="JQ92" s="195"/>
      <c r="JR92" s="195"/>
      <c r="JS92" s="195"/>
      <c r="JT92" s="195"/>
      <c r="JU92" s="195"/>
      <c r="JV92" s="195"/>
      <c r="JW92" s="195"/>
      <c r="JX92" s="195"/>
      <c r="JY92" s="195"/>
      <c r="JZ92" s="195"/>
      <c r="KA92" s="195"/>
      <c r="KB92" s="195"/>
      <c r="KC92" s="195"/>
      <c r="KD92" s="195"/>
      <c r="KE92" s="195"/>
      <c r="KF92" s="195"/>
      <c r="KG92" s="195"/>
      <c r="KH92" s="195"/>
      <c r="KI92" s="195"/>
      <c r="KJ92" s="195"/>
      <c r="KK92" s="195"/>
      <c r="KL92" s="195"/>
      <c r="KM92" s="195"/>
      <c r="KN92" s="195"/>
      <c r="KO92" s="195"/>
      <c r="KP92" s="195"/>
      <c r="KQ92" s="195"/>
      <c r="KR92" s="195"/>
      <c r="KS92" s="195"/>
      <c r="KT92" s="195"/>
      <c r="KU92" s="195"/>
      <c r="KV92" s="195"/>
      <c r="KW92" s="195"/>
      <c r="KX92" s="195"/>
      <c r="KY92" s="195"/>
      <c r="KZ92" s="195"/>
      <c r="LA92" s="195"/>
      <c r="LB92" s="195"/>
      <c r="LC92" s="195"/>
      <c r="LD92" s="195"/>
      <c r="LE92" s="195"/>
      <c r="LF92" s="195"/>
      <c r="LG92" s="195"/>
      <c r="LH92" s="195"/>
      <c r="LI92" s="195"/>
      <c r="LJ92" s="195"/>
      <c r="LK92" s="195"/>
      <c r="LL92" s="195"/>
      <c r="LM92" s="195"/>
      <c r="LN92" s="195"/>
      <c r="LO92" s="195"/>
      <c r="LP92" s="195"/>
      <c r="LQ92" s="195"/>
      <c r="LR92" s="195"/>
      <c r="LS92" s="195"/>
      <c r="LT92" s="195"/>
      <c r="LU92" s="195"/>
      <c r="LV92" s="195"/>
      <c r="LW92" s="195"/>
      <c r="LX92" s="195"/>
      <c r="LY92" s="195"/>
      <c r="LZ92" s="195"/>
      <c r="MA92" s="195"/>
      <c r="MB92" s="195"/>
      <c r="MC92" s="195"/>
      <c r="MD92" s="195"/>
      <c r="ME92" s="195"/>
      <c r="MF92" s="195"/>
      <c r="MG92" s="195"/>
      <c r="MH92" s="195"/>
      <c r="MI92" s="195"/>
      <c r="MJ92" s="195"/>
      <c r="MK92" s="195"/>
      <c r="ML92" s="195"/>
      <c r="MM92" s="195"/>
      <c r="MN92" s="195"/>
      <c r="MO92" s="202"/>
      <c r="MP92" s="202"/>
      <c r="MQ92" s="202"/>
      <c r="MR92" s="202"/>
      <c r="MS92" s="202"/>
      <c r="MT92" s="202"/>
      <c r="MU92" s="202">
        <v>2.264E-5</v>
      </c>
      <c r="MV92" s="202"/>
      <c r="MW92" s="202">
        <v>2.264E-5</v>
      </c>
      <c r="MX92" s="202"/>
      <c r="MY92" s="202"/>
      <c r="MZ92" s="202"/>
      <c r="NA92" s="195">
        <v>2.264E-5</v>
      </c>
      <c r="NB92" s="195"/>
      <c r="NC92" s="195"/>
      <c r="ND92" s="195"/>
      <c r="NE92" s="195"/>
      <c r="NF92" s="195"/>
      <c r="NG92" s="195"/>
      <c r="NH92" s="195"/>
      <c r="NI92" s="195"/>
      <c r="NJ92" s="195"/>
      <c r="NK92" s="195"/>
      <c r="NL92" s="195"/>
      <c r="NM92" s="195"/>
      <c r="NN92" s="195">
        <v>2.4925000000000001E-4</v>
      </c>
      <c r="NO92" s="195">
        <v>2.2115000000000001E-4</v>
      </c>
      <c r="NP92" s="195"/>
      <c r="NQ92" s="195">
        <v>4.7040000000000005E-4</v>
      </c>
      <c r="NR92" s="195"/>
      <c r="NS92" s="195"/>
      <c r="NT92" s="195"/>
      <c r="NU92" s="195"/>
      <c r="NV92" s="195"/>
      <c r="NW92" s="195"/>
      <c r="NX92" s="195">
        <v>4.7040000000000005E-4</v>
      </c>
      <c r="NY92" s="195"/>
      <c r="NZ92" s="195"/>
      <c r="OA92" s="195"/>
      <c r="OB92" s="195"/>
      <c r="OC92" s="195"/>
      <c r="OD92" s="195"/>
      <c r="OE92" s="195"/>
      <c r="OF92" s="195"/>
      <c r="OG92" s="195"/>
      <c r="OH92" s="195"/>
      <c r="OI92" s="195"/>
      <c r="OJ92" s="195"/>
      <c r="OK92" s="195"/>
      <c r="OL92" s="195"/>
      <c r="OM92" s="195"/>
      <c r="ON92" s="195"/>
      <c r="OO92" s="195"/>
      <c r="OP92" s="195"/>
      <c r="OQ92" s="195"/>
      <c r="OR92" s="195"/>
      <c r="OS92" s="195"/>
      <c r="OT92" s="195"/>
      <c r="OU92" s="195"/>
      <c r="OV92" s="195"/>
      <c r="OW92" s="195"/>
      <c r="OX92" s="195"/>
      <c r="OY92" s="195"/>
      <c r="OZ92" s="195"/>
      <c r="PA92" s="195"/>
      <c r="PB92" s="195"/>
      <c r="PC92" s="195"/>
      <c r="PD92" s="195"/>
      <c r="PE92" s="195"/>
      <c r="PF92" s="195"/>
      <c r="PG92" s="195"/>
      <c r="PH92" s="195"/>
      <c r="PI92" s="195"/>
      <c r="PJ92" s="195"/>
      <c r="PK92" s="195"/>
      <c r="PL92" s="195"/>
      <c r="PM92" s="195"/>
      <c r="PN92" s="195"/>
      <c r="PO92" s="195"/>
      <c r="PP92" s="195"/>
      <c r="PQ92" s="195"/>
      <c r="PR92" s="195"/>
      <c r="PS92" s="195"/>
      <c r="PT92" s="195"/>
      <c r="PU92" s="195"/>
      <c r="PV92" s="195"/>
      <c r="PW92" s="195"/>
      <c r="PX92" s="195"/>
      <c r="PY92" s="195"/>
      <c r="PZ92" s="195"/>
      <c r="QA92" s="195"/>
      <c r="QB92" s="195"/>
      <c r="QC92" s="195"/>
      <c r="QD92" s="195"/>
      <c r="QE92" s="195"/>
      <c r="QF92" s="195"/>
      <c r="QG92" s="195"/>
      <c r="QH92" s="195"/>
      <c r="QI92" s="195"/>
      <c r="QJ92" s="195"/>
      <c r="QK92" s="195"/>
      <c r="QL92" s="195"/>
      <c r="QM92" s="195"/>
      <c r="QN92" s="195"/>
      <c r="QO92" s="195"/>
      <c r="QP92" s="195"/>
      <c r="QQ92" s="195"/>
      <c r="QR92" s="195"/>
      <c r="QS92" s="195"/>
      <c r="QT92" s="195"/>
      <c r="QU92" s="195"/>
      <c r="QV92" s="195"/>
      <c r="QW92" s="195"/>
      <c r="QX92" s="195"/>
      <c r="QY92" s="195"/>
      <c r="QZ92" s="195"/>
      <c r="RA92" s="195"/>
      <c r="RB92" s="195"/>
      <c r="RC92" s="195"/>
      <c r="RD92" s="195"/>
      <c r="RE92" s="195"/>
      <c r="RF92" s="195"/>
      <c r="RG92" s="195"/>
      <c r="RH92" s="195"/>
      <c r="RI92" s="195"/>
      <c r="RJ92" s="195"/>
      <c r="RK92" s="195"/>
      <c r="RL92" s="195"/>
      <c r="RM92" s="195"/>
      <c r="RN92" s="195"/>
      <c r="RO92" s="195"/>
      <c r="RP92" s="195"/>
      <c r="RQ92" s="195"/>
      <c r="RR92" s="195"/>
      <c r="RS92" s="195"/>
      <c r="RT92" s="195"/>
      <c r="RU92" s="195"/>
      <c r="RV92" s="195"/>
      <c r="RW92" s="195"/>
      <c r="RX92" s="195"/>
      <c r="RY92" s="195"/>
      <c r="RZ92" s="195"/>
      <c r="SA92" s="195"/>
      <c r="SB92" s="195"/>
      <c r="SC92" s="195"/>
      <c r="SD92" s="195"/>
      <c r="SE92" s="195"/>
      <c r="SF92" s="195"/>
      <c r="SG92" s="195"/>
      <c r="SH92" s="195"/>
      <c r="SI92" s="195"/>
      <c r="SJ92" s="195"/>
      <c r="SK92" s="195"/>
      <c r="SL92" s="195"/>
      <c r="SM92" s="195"/>
      <c r="SN92" s="195"/>
      <c r="SO92" s="195"/>
      <c r="SP92" s="195"/>
      <c r="SQ92" s="195"/>
      <c r="SR92" s="196"/>
      <c r="SS92" s="195"/>
      <c r="ST92" s="195"/>
      <c r="SU92" s="195"/>
      <c r="SV92" s="195"/>
      <c r="SW92" s="195"/>
      <c r="SX92" s="195"/>
      <c r="SY92" s="195"/>
      <c r="SZ92" s="195"/>
      <c r="TA92" s="195"/>
      <c r="TB92" s="195"/>
      <c r="TC92" s="195"/>
      <c r="TD92" s="195"/>
      <c r="TE92" s="195"/>
      <c r="TF92" s="195"/>
      <c r="TG92" s="195"/>
      <c r="TH92" s="195"/>
      <c r="TI92" s="195"/>
      <c r="TJ92" s="195"/>
      <c r="TK92" s="195">
        <f t="shared" si="269"/>
        <v>0</v>
      </c>
      <c r="TL92" s="202"/>
      <c r="TM92" s="202"/>
      <c r="TN92" s="202"/>
      <c r="TO92" s="202"/>
      <c r="TP92" s="202"/>
      <c r="TQ92" s="202"/>
      <c r="TR92" s="202"/>
      <c r="TS92" s="202"/>
      <c r="TT92" s="202"/>
      <c r="TU92" s="202"/>
      <c r="TV92" s="202"/>
      <c r="TW92" s="202"/>
      <c r="TX92" s="202"/>
      <c r="TY92" s="202"/>
      <c r="TZ92" s="202"/>
      <c r="UA92" s="202"/>
      <c r="UB92" s="202"/>
      <c r="UC92" s="195"/>
      <c r="UD92" s="195"/>
      <c r="UE92" s="195"/>
      <c r="UF92" s="195"/>
      <c r="UG92" s="195"/>
      <c r="UH92" s="195"/>
      <c r="UI92" s="195"/>
      <c r="UJ92" s="195"/>
      <c r="UK92" s="195"/>
      <c r="UL92" s="195"/>
      <c r="UM92" s="195"/>
      <c r="UN92" s="195"/>
      <c r="UO92" s="195"/>
      <c r="UP92" s="195"/>
      <c r="UQ92" s="195"/>
      <c r="UR92" s="195"/>
      <c r="US92" s="195"/>
      <c r="UT92" s="195"/>
      <c r="UU92" s="195"/>
      <c r="UV92" s="195"/>
      <c r="UW92" s="195">
        <f t="shared" si="287"/>
        <v>0</v>
      </c>
      <c r="UX92" s="195"/>
      <c r="UY92" s="195"/>
      <c r="UZ92" s="195"/>
      <c r="VA92" s="195"/>
      <c r="VB92" s="195"/>
      <c r="VC92" s="195"/>
      <c r="VD92" s="195"/>
      <c r="VE92" s="195"/>
      <c r="VF92" s="195"/>
      <c r="VG92" s="195"/>
      <c r="VH92" s="195"/>
      <c r="VI92" s="195"/>
      <c r="VJ92" s="195"/>
      <c r="VK92" s="195"/>
      <c r="VL92" s="195"/>
      <c r="VM92" s="195"/>
      <c r="VN92" s="195"/>
      <c r="VO92" s="195"/>
      <c r="VP92" s="195"/>
      <c r="VQ92" s="195"/>
      <c r="VR92" s="195"/>
      <c r="VS92" s="195"/>
      <c r="VT92" s="195"/>
      <c r="VU92" s="195"/>
      <c r="VV92" s="195"/>
      <c r="VW92" s="195"/>
      <c r="VX92" s="195"/>
      <c r="VY92" s="195"/>
      <c r="VZ92" s="195"/>
      <c r="WA92" s="195"/>
      <c r="WB92" s="195"/>
      <c r="WC92" s="195"/>
      <c r="WD92" s="195"/>
      <c r="WE92" s="195"/>
      <c r="WF92" s="195"/>
      <c r="WG92" s="195"/>
      <c r="WH92" s="195"/>
      <c r="WI92" s="195"/>
      <c r="WJ92" s="195"/>
      <c r="WK92" s="195"/>
      <c r="WL92" s="195"/>
      <c r="WM92" s="195"/>
      <c r="WN92" s="195"/>
      <c r="WO92" s="195"/>
      <c r="WP92" s="195"/>
      <c r="WQ92" s="195"/>
      <c r="WR92" s="195"/>
      <c r="WS92" s="195"/>
      <c r="WT92" s="195"/>
      <c r="WU92" s="195"/>
      <c r="WV92" s="195"/>
      <c r="WW92" s="195"/>
      <c r="WX92" s="195"/>
      <c r="WY92" s="195"/>
      <c r="WZ92" s="195"/>
      <c r="XA92" s="195"/>
      <c r="XB92" s="195"/>
      <c r="XC92" s="195"/>
      <c r="XD92" s="195"/>
      <c r="XE92" s="195"/>
      <c r="XF92" s="195"/>
      <c r="XG92" s="195"/>
      <c r="XH92" s="195"/>
      <c r="XI92" s="195"/>
      <c r="XJ92" s="195"/>
      <c r="XK92" s="195"/>
      <c r="XL92" s="195"/>
      <c r="XM92" s="195"/>
      <c r="XN92" s="195"/>
      <c r="XO92" s="195"/>
      <c r="XP92" s="195"/>
      <c r="XQ92" s="195"/>
      <c r="XR92" s="195"/>
      <c r="XS92" s="195"/>
      <c r="XT92" s="195"/>
      <c r="XU92" s="195"/>
      <c r="XV92" s="195"/>
      <c r="XW92" s="195"/>
      <c r="XX92" s="195"/>
      <c r="XY92" s="195"/>
      <c r="XZ92" s="195"/>
      <c r="YA92" s="195">
        <f t="shared" si="288"/>
        <v>0</v>
      </c>
      <c r="YB92" s="195"/>
      <c r="YC92" s="195"/>
      <c r="YD92" s="195"/>
      <c r="YE92" s="195"/>
      <c r="YF92" s="195">
        <f t="shared" si="289"/>
        <v>0</v>
      </c>
      <c r="YG92" s="195">
        <f t="shared" si="290"/>
        <v>0</v>
      </c>
      <c r="YH92" s="202">
        <f t="shared" si="291"/>
        <v>4.9304000000000004E-4</v>
      </c>
      <c r="YI92" s="202">
        <v>3.8843699999999998E-3</v>
      </c>
      <c r="YJ92" s="202"/>
      <c r="YK92" s="202"/>
      <c r="YL92" s="202"/>
      <c r="YM92" s="202">
        <f t="shared" si="292"/>
        <v>3.8843699999999998E-3</v>
      </c>
      <c r="YN92" s="202"/>
      <c r="YO92" s="202"/>
      <c r="YP92" s="202"/>
      <c r="YQ92" s="202"/>
      <c r="YR92" s="202"/>
      <c r="YS92" s="202"/>
      <c r="YT92" s="202"/>
      <c r="YU92" s="202"/>
      <c r="YV92" s="202"/>
      <c r="YW92" s="202"/>
      <c r="YX92" s="202"/>
      <c r="YY92" s="202"/>
      <c r="YZ92" s="202"/>
      <c r="ZA92" s="202"/>
      <c r="ZB92" s="202"/>
      <c r="ZC92" s="202"/>
      <c r="ZD92" s="202"/>
      <c r="ZE92" s="202"/>
      <c r="ZF92" s="202"/>
      <c r="ZG92" s="202"/>
      <c r="ZH92" s="202"/>
      <c r="ZI92" s="202">
        <v>3.8843699999999998E-3</v>
      </c>
      <c r="ZJ92" s="202"/>
      <c r="ZK92" s="202"/>
      <c r="ZL92" s="202"/>
      <c r="ZM92" s="202"/>
      <c r="ZN92" s="202"/>
      <c r="ZO92" s="202"/>
      <c r="ZP92" s="202"/>
      <c r="ZQ92" s="202"/>
      <c r="ZR92" s="202"/>
      <c r="ZS92" s="202"/>
      <c r="ZT92" s="202"/>
      <c r="ZU92" s="202"/>
      <c r="ZV92" s="202"/>
      <c r="ZW92" s="202"/>
      <c r="ZX92" s="202"/>
      <c r="ZY92" s="202"/>
      <c r="ZZ92" s="202"/>
      <c r="AAA92" s="202"/>
      <c r="AAB92" s="202"/>
      <c r="AAC92" s="202"/>
      <c r="AAD92" s="202"/>
      <c r="AAE92" s="202"/>
      <c r="AAF92" s="202"/>
      <c r="AAG92" s="202"/>
      <c r="AAH92" s="202"/>
      <c r="AAI92" s="202"/>
      <c r="AAJ92" s="202"/>
      <c r="AAK92" s="202"/>
      <c r="AAL92" s="202"/>
      <c r="AAM92" s="202"/>
      <c r="AAN92" s="202"/>
      <c r="AAO92" s="202"/>
      <c r="AAP92" s="202"/>
      <c r="AAQ92" s="202"/>
      <c r="AAR92" s="202"/>
      <c r="AAS92" s="202"/>
      <c r="AAT92" s="202"/>
      <c r="AAU92" s="202"/>
      <c r="AAV92" s="202"/>
      <c r="AAW92" s="202"/>
      <c r="AAX92" s="202"/>
      <c r="AAY92" s="202"/>
      <c r="AAZ92" s="202"/>
      <c r="ABA92" s="202"/>
      <c r="ABB92" s="202"/>
      <c r="ABC92" s="202"/>
      <c r="ABD92" s="202"/>
      <c r="ABE92" s="202"/>
      <c r="ABF92" s="202"/>
      <c r="ABG92" s="202"/>
      <c r="ABH92" s="202">
        <f t="shared" si="293"/>
        <v>3.8843699999999998E-3</v>
      </c>
      <c r="ABI92" s="202"/>
      <c r="ABJ92" s="202"/>
      <c r="ABK92" s="202"/>
      <c r="ABL92" s="202"/>
      <c r="ABM92" s="202"/>
      <c r="ABN92" s="202"/>
      <c r="ABO92" s="202"/>
      <c r="ABP92" s="202"/>
      <c r="ABQ92" s="202"/>
      <c r="ABR92" s="202"/>
      <c r="ABS92" s="202"/>
      <c r="ABT92" s="202"/>
      <c r="ABU92" s="202"/>
      <c r="ABV92" s="202"/>
      <c r="ABW92" s="202"/>
      <c r="ABX92" s="202"/>
      <c r="ABY92" s="202"/>
      <c r="ABZ92" s="202"/>
      <c r="ACA92" s="202"/>
      <c r="ACB92" s="202"/>
      <c r="ACC92" s="202"/>
      <c r="ACD92" s="202"/>
      <c r="ACE92" s="202"/>
      <c r="ACF92" s="202"/>
      <c r="ACG92" s="202"/>
      <c r="ACH92" s="202"/>
      <c r="ACI92" s="202"/>
      <c r="ACJ92" s="202"/>
      <c r="ACK92" s="202"/>
      <c r="ACL92" s="202"/>
      <c r="ACM92" s="202"/>
      <c r="ACN92" s="202"/>
      <c r="ACO92" s="202"/>
      <c r="ACP92" s="202"/>
      <c r="ACQ92" s="202"/>
      <c r="ACR92" s="202"/>
      <c r="ACS92" s="202"/>
      <c r="ACT92" s="202"/>
      <c r="ACU92" s="202"/>
      <c r="ACV92" s="202"/>
      <c r="ACW92" s="202"/>
      <c r="ACX92" s="202"/>
      <c r="ACY92" s="202"/>
      <c r="ACZ92" s="202"/>
      <c r="ADA92" s="202"/>
      <c r="ADB92" s="202"/>
      <c r="ADC92" s="202"/>
      <c r="ADD92" s="202"/>
      <c r="ADE92" s="202"/>
      <c r="ADF92" s="202"/>
      <c r="ADG92" s="202"/>
      <c r="ADH92" s="202"/>
      <c r="ADI92" s="202"/>
      <c r="ADJ92" s="202"/>
      <c r="ADK92" s="202"/>
      <c r="ADL92" s="202"/>
      <c r="ADM92" s="202"/>
      <c r="ADN92" s="202"/>
      <c r="ADO92" s="202"/>
      <c r="ADP92" s="202"/>
      <c r="ADQ92" s="202"/>
      <c r="ADR92" s="202"/>
      <c r="ADS92" s="202"/>
      <c r="ADT92" s="202"/>
      <c r="ADU92" s="202"/>
      <c r="ADV92" s="202"/>
      <c r="ADW92" s="202"/>
      <c r="ADX92" s="202"/>
      <c r="ADY92" s="202"/>
      <c r="ADZ92" s="202"/>
      <c r="AEA92" s="202"/>
      <c r="AEB92" s="202"/>
      <c r="AEC92" s="202"/>
      <c r="AED92" s="202"/>
      <c r="AEE92" s="202"/>
      <c r="AEF92" s="202"/>
      <c r="AEG92" s="202"/>
      <c r="AEH92" s="202"/>
      <c r="AEI92" s="202"/>
      <c r="AEJ92" s="202"/>
      <c r="AEK92" s="202"/>
      <c r="AEL92" s="202"/>
      <c r="AEM92" s="202"/>
      <c r="AEN92" s="202"/>
      <c r="AEO92" s="202"/>
      <c r="AEP92" s="202">
        <v>9.4879999999999891E-5</v>
      </c>
      <c r="AEQ92" s="202">
        <v>9.4879999999999891E-5</v>
      </c>
      <c r="AER92" s="202"/>
      <c r="AES92" s="202"/>
      <c r="AET92" s="202"/>
      <c r="AEU92" s="202"/>
      <c r="AEV92" s="202"/>
      <c r="AEW92" s="202"/>
      <c r="AEX92" s="202"/>
      <c r="AEY92" s="202"/>
      <c r="AEZ92" s="202"/>
      <c r="AFA92" s="202"/>
      <c r="AFB92" s="202"/>
      <c r="AFC92" s="202"/>
      <c r="AFD92" s="202"/>
      <c r="AFE92" s="202"/>
      <c r="AFF92" s="202"/>
      <c r="AFG92" s="202"/>
      <c r="AFH92" s="202"/>
      <c r="AFI92" s="202"/>
      <c r="AFJ92" s="202"/>
      <c r="AFK92" s="202"/>
      <c r="AFL92" s="202">
        <v>9.4879999999999891E-5</v>
      </c>
      <c r="AFM92" s="202"/>
      <c r="AFN92" s="202"/>
      <c r="AFO92" s="202"/>
      <c r="AFP92" s="202"/>
      <c r="AFQ92" s="202"/>
      <c r="AFR92" s="202"/>
      <c r="AFS92" s="202"/>
      <c r="AFT92" s="202"/>
      <c r="AFU92" s="202"/>
      <c r="AFV92" s="202"/>
      <c r="AFW92" s="202"/>
      <c r="AFX92" s="202"/>
      <c r="AFY92" s="202"/>
      <c r="AFZ92" s="202"/>
      <c r="AGA92" s="202"/>
      <c r="AGB92" s="202"/>
      <c r="AGC92" s="202"/>
      <c r="AGD92" s="202"/>
      <c r="AGE92" s="202"/>
      <c r="AGF92" s="202"/>
      <c r="AGG92" s="202"/>
      <c r="AGH92" s="202"/>
      <c r="AGI92" s="202"/>
      <c r="AGJ92" s="202"/>
      <c r="AGK92" s="202"/>
      <c r="AGL92" s="202">
        <v>9.4530000000000005E-5</v>
      </c>
      <c r="AGM92" s="202">
        <v>9.4530000000000005E-5</v>
      </c>
      <c r="AGN92" s="202">
        <v>9.4530000000000005E-5</v>
      </c>
      <c r="AGO92" s="202"/>
      <c r="AGP92" s="202"/>
      <c r="AGQ92" s="202"/>
      <c r="AGR92" s="202"/>
      <c r="AGS92" s="202"/>
      <c r="AGT92" s="202"/>
      <c r="AGU92" s="202"/>
      <c r="AGV92" s="202"/>
      <c r="AGW92" s="202"/>
      <c r="AGX92" s="202"/>
      <c r="AGY92" s="202"/>
      <c r="AGZ92" s="202"/>
      <c r="AHA92" s="202"/>
      <c r="AHB92" s="202"/>
      <c r="AHC92" s="202"/>
      <c r="AHD92" s="202"/>
      <c r="AHE92" s="202"/>
      <c r="AHF92" s="202"/>
      <c r="AHG92" s="202"/>
      <c r="AHH92" s="202"/>
      <c r="AHI92" s="202"/>
      <c r="AHJ92" s="202"/>
      <c r="AHK92" s="202"/>
      <c r="AHL92" s="202"/>
      <c r="AHM92" s="202"/>
      <c r="AHN92" s="202"/>
      <c r="AHO92" s="202"/>
      <c r="AHP92" s="202"/>
      <c r="AHQ92" s="202"/>
      <c r="AHR92" s="202"/>
      <c r="AHS92" s="202"/>
      <c r="AHT92" s="202"/>
      <c r="AHU92" s="202"/>
      <c r="AHV92" s="202"/>
      <c r="AHW92" s="202"/>
      <c r="AHX92" s="202"/>
      <c r="AHY92" s="202"/>
      <c r="AHZ92" s="202"/>
      <c r="AIA92" s="202"/>
      <c r="AIB92" s="202"/>
      <c r="AIC92" s="202"/>
      <c r="AID92" s="202"/>
      <c r="AIE92" s="202"/>
      <c r="AIF92" s="202"/>
      <c r="AIG92" s="202"/>
      <c r="AIH92" s="202"/>
      <c r="AII92" s="202"/>
      <c r="AIJ92" s="202"/>
      <c r="AIK92" s="202"/>
      <c r="AIL92" s="202"/>
      <c r="AIM92" s="202"/>
      <c r="AIN92" s="202"/>
      <c r="AIO92" s="202"/>
      <c r="AIP92" s="202"/>
      <c r="AIQ92" s="202"/>
      <c r="AIR92" s="202"/>
      <c r="AIS92" s="202"/>
      <c r="AIT92" s="202"/>
      <c r="AIU92" s="202"/>
      <c r="AIV92" s="202"/>
      <c r="AIW92" s="202"/>
      <c r="AIX92" s="202"/>
      <c r="AIY92" s="202"/>
      <c r="AIZ92" s="202"/>
      <c r="AJA92" s="202"/>
      <c r="AJB92" s="202"/>
      <c r="AJC92" s="202"/>
      <c r="AJD92" s="202"/>
      <c r="AJE92" s="202"/>
      <c r="AJF92" s="202"/>
      <c r="AJG92" s="202"/>
      <c r="AJH92" s="202"/>
      <c r="AJI92" s="202"/>
      <c r="AJJ92" s="202"/>
      <c r="AJK92" s="202"/>
      <c r="AJL92" s="202"/>
      <c r="AJM92" s="202"/>
      <c r="AJN92" s="202"/>
      <c r="AJO92" s="202"/>
      <c r="AJP92" s="202"/>
      <c r="AJQ92" s="202"/>
      <c r="AJR92" s="202"/>
      <c r="AJS92" s="202"/>
      <c r="AJT92" s="202"/>
      <c r="AJU92" s="202"/>
      <c r="AJV92" s="202"/>
      <c r="AJW92" s="202"/>
      <c r="AJX92" s="202"/>
      <c r="AJY92" s="202"/>
      <c r="AJZ92" s="202"/>
      <c r="AKA92" s="202"/>
      <c r="AKB92" s="202"/>
      <c r="AKC92" s="202"/>
      <c r="AKD92" s="202">
        <v>7.11E-3</v>
      </c>
      <c r="AKE92" s="202"/>
      <c r="AKF92" s="202"/>
      <c r="AKG92" s="202"/>
      <c r="AKH92" s="202"/>
      <c r="AKI92" s="202">
        <v>7.11E-3</v>
      </c>
      <c r="AKJ92" s="202"/>
      <c r="AKK92" s="202"/>
      <c r="AKL92" s="202"/>
      <c r="AKM92" s="202"/>
      <c r="AKN92" s="202"/>
      <c r="AKO92" s="202"/>
      <c r="AKP92" s="202"/>
      <c r="AKQ92" s="202">
        <v>7.11E-3</v>
      </c>
      <c r="AKR92" s="202">
        <v>1.1183780000000001E-2</v>
      </c>
      <c r="AKS92" s="202"/>
      <c r="AKT92" s="202"/>
      <c r="AKU92" s="202"/>
      <c r="AKV92" s="202"/>
      <c r="AKW92" s="202"/>
      <c r="AKX92" s="202"/>
      <c r="AKY92" s="202"/>
      <c r="AKZ92" s="202"/>
      <c r="ALA92" s="202">
        <v>9.6829999999999993E-5</v>
      </c>
      <c r="ALB92" s="202">
        <v>9.6829999999999993E-5</v>
      </c>
      <c r="ALC92" s="202"/>
      <c r="ALD92" s="202"/>
      <c r="ALE92" s="202"/>
      <c r="ALF92" s="202"/>
      <c r="ALG92" s="202"/>
      <c r="ALH92" s="202"/>
      <c r="ALI92" s="202"/>
      <c r="ALJ92" s="202"/>
      <c r="ALK92" s="202"/>
      <c r="ALL92" s="202"/>
      <c r="ALM92" s="202"/>
      <c r="ALN92" s="202"/>
      <c r="ALO92" s="202"/>
      <c r="ALP92" s="202"/>
      <c r="ALQ92" s="202"/>
      <c r="ALR92" s="202"/>
      <c r="ALS92" s="202">
        <v>9.6829999999999993E-5</v>
      </c>
      <c r="ALT92" s="202"/>
      <c r="ALU92" s="202"/>
      <c r="ALV92" s="202"/>
      <c r="ALW92" s="202"/>
      <c r="ALX92" s="202"/>
      <c r="ALY92" s="202"/>
      <c r="ALZ92" s="202"/>
      <c r="AMA92" s="202"/>
      <c r="AMB92" s="202"/>
      <c r="AMC92" s="202"/>
      <c r="AMD92" s="202"/>
      <c r="AME92" s="202"/>
      <c r="AMF92" s="202"/>
      <c r="AMG92" s="202"/>
      <c r="AMH92" s="202"/>
      <c r="AMI92" s="202"/>
      <c r="AMJ92" s="202"/>
      <c r="AMK92" s="202"/>
      <c r="AML92" s="202"/>
      <c r="AMM92" s="202"/>
      <c r="AMN92" s="202"/>
      <c r="AMO92" s="202"/>
      <c r="AMP92" s="202"/>
      <c r="AMQ92" s="202"/>
      <c r="AMR92" s="202">
        <f t="shared" si="294"/>
        <v>0</v>
      </c>
      <c r="AMS92" s="202">
        <f t="shared" si="295"/>
        <v>0</v>
      </c>
      <c r="AMT92" s="202"/>
      <c r="AMU92" s="202"/>
      <c r="AMV92" s="202"/>
      <c r="AMW92" s="202"/>
      <c r="AMX92" s="202"/>
      <c r="AMY92" s="202"/>
      <c r="AMZ92" s="202">
        <v>7.7499999999999999E-3</v>
      </c>
      <c r="ANA92" s="202"/>
      <c r="ANB92" s="202"/>
      <c r="ANC92" s="202"/>
      <c r="AND92" s="202">
        <v>9.4010000000000003E-5</v>
      </c>
      <c r="ANE92" s="202">
        <f t="shared" si="296"/>
        <v>7.8440100000000002E-3</v>
      </c>
      <c r="ANF92" s="202"/>
      <c r="ANG92" s="202"/>
      <c r="ANH92" s="202"/>
      <c r="ANI92" s="202"/>
      <c r="ANJ92" s="202"/>
      <c r="ANK92" s="202"/>
      <c r="ANL92" s="202"/>
      <c r="ANM92" s="202"/>
      <c r="ANN92" s="202"/>
      <c r="ANO92" s="202"/>
      <c r="ANP92" s="202"/>
      <c r="ANQ92" s="202"/>
      <c r="ANR92" s="202">
        <f t="shared" si="297"/>
        <v>7.8440100000000002E-3</v>
      </c>
      <c r="ANS92" s="202"/>
      <c r="ANT92" s="202"/>
      <c r="ANU92" s="202"/>
      <c r="ANV92" s="202"/>
      <c r="ANW92" s="202"/>
      <c r="ANX92" s="202"/>
      <c r="ANY92" s="202"/>
      <c r="ANZ92" s="202"/>
      <c r="AOA92" s="202"/>
      <c r="AOB92" s="202"/>
      <c r="AOC92" s="202"/>
      <c r="AOD92" s="202"/>
      <c r="AOE92" s="202"/>
      <c r="AOF92" s="202"/>
      <c r="AOG92" s="202"/>
      <c r="AOH92" s="202"/>
      <c r="AOI92" s="202"/>
      <c r="AOJ92" s="202"/>
      <c r="AOK92" s="202"/>
      <c r="AOL92" s="202"/>
      <c r="AOM92" s="202"/>
      <c r="AON92" s="202"/>
      <c r="AOO92" s="202"/>
      <c r="AOP92" s="202"/>
      <c r="AOQ92" s="202"/>
      <c r="AOR92" s="202"/>
      <c r="AOS92" s="202"/>
      <c r="AOT92" s="202">
        <v>2.0827310000000002E-2</v>
      </c>
      <c r="AOU92" s="202"/>
      <c r="AOV92" s="202">
        <v>2.0827310000000002E-2</v>
      </c>
      <c r="AOW92" s="202"/>
      <c r="AOX92" s="202"/>
      <c r="AOY92" s="202"/>
      <c r="AOZ92" s="202"/>
      <c r="APA92" s="202"/>
      <c r="APB92" s="202">
        <f t="shared" si="298"/>
        <v>0</v>
      </c>
      <c r="APC92" s="202"/>
      <c r="APD92" s="202"/>
      <c r="APE92" s="202"/>
      <c r="APF92" s="202"/>
      <c r="APG92" s="202"/>
      <c r="APH92" s="202"/>
      <c r="API92" s="202"/>
      <c r="APJ92" s="202"/>
      <c r="APK92" s="202"/>
      <c r="APL92" s="202"/>
      <c r="APM92" s="202"/>
      <c r="APN92" s="202"/>
      <c r="APO92" s="202"/>
      <c r="APP92" s="202"/>
      <c r="APQ92" s="202"/>
      <c r="APR92" s="202"/>
      <c r="APS92" s="202"/>
      <c r="APT92" s="202"/>
      <c r="APU92" s="202">
        <f t="shared" si="299"/>
        <v>2.0827310000000002E-2</v>
      </c>
      <c r="APV92" s="202"/>
      <c r="APW92" s="202"/>
      <c r="APX92" s="202"/>
      <c r="APY92" s="202"/>
      <c r="APZ92" s="202">
        <v>1.1268999999999999E-4</v>
      </c>
      <c r="AQA92" s="202">
        <v>1.1268999999999999E-4</v>
      </c>
      <c r="AQB92" s="202"/>
      <c r="AQC92" s="202">
        <v>5.9939999999999999E-5</v>
      </c>
      <c r="AQD92" s="202"/>
      <c r="AQE92" s="202"/>
      <c r="AQF92" s="202"/>
      <c r="AQG92" s="202">
        <v>5.9939999999999999E-5</v>
      </c>
      <c r="AQH92" s="202"/>
      <c r="AQI92" s="202"/>
      <c r="AQJ92" s="202"/>
      <c r="AQK92" s="202"/>
      <c r="AQL92" s="202"/>
      <c r="AQM92" s="202"/>
      <c r="AQN92" s="202"/>
      <c r="AQO92" s="202"/>
      <c r="AQP92" s="202"/>
      <c r="AQQ92" s="202"/>
      <c r="AQR92" s="202">
        <f t="shared" si="300"/>
        <v>1.7263000000000001E-4</v>
      </c>
      <c r="AQS92" s="202"/>
      <c r="AQT92" s="202"/>
      <c r="AQU92" s="202"/>
      <c r="AQV92" s="202"/>
      <c r="AQW92" s="202"/>
      <c r="AQX92" s="202"/>
      <c r="AQY92" s="202"/>
      <c r="AQZ92" s="202"/>
      <c r="ARA92" s="202"/>
      <c r="ARB92" s="202"/>
      <c r="ARC92" s="202"/>
      <c r="ARD92" s="202"/>
      <c r="ARE92" s="202"/>
      <c r="ARF92" s="202"/>
      <c r="ARG92" s="202"/>
      <c r="ARH92" s="202"/>
      <c r="ARI92" s="202"/>
      <c r="ARJ92" s="202"/>
      <c r="ARK92" s="202"/>
      <c r="ARL92" s="202"/>
      <c r="ARM92" s="202"/>
      <c r="ARN92" s="202"/>
      <c r="ARO92" s="202"/>
      <c r="ARP92" s="202"/>
      <c r="ARQ92" s="202"/>
      <c r="ARR92" s="202"/>
      <c r="ARS92" s="202"/>
      <c r="ART92" s="202"/>
      <c r="ARU92" s="202"/>
      <c r="ARV92" s="202"/>
      <c r="ARW92" s="202"/>
      <c r="ARX92" s="202"/>
      <c r="ARY92" s="202"/>
      <c r="ARZ92" s="202"/>
      <c r="ASA92" s="202"/>
      <c r="ASB92" s="202"/>
      <c r="ASC92" s="202"/>
      <c r="ASD92" s="202"/>
      <c r="ASE92" s="202"/>
      <c r="ASF92" s="202"/>
      <c r="ASG92" s="202"/>
      <c r="ASH92" s="202"/>
      <c r="ASI92" s="202"/>
      <c r="ASJ92" s="202"/>
      <c r="ASK92" s="202"/>
      <c r="ASL92" s="202"/>
      <c r="ASM92" s="202"/>
      <c r="ASN92" s="202"/>
      <c r="ASO92" s="202"/>
      <c r="ASP92" s="202"/>
      <c r="ASQ92" s="202"/>
      <c r="ASR92" s="202"/>
      <c r="ASS92" s="202"/>
      <c r="AST92" s="202"/>
      <c r="ASU92" s="202"/>
      <c r="ASV92" s="202"/>
      <c r="ASW92" s="202"/>
      <c r="ASX92" s="202"/>
      <c r="ASY92" s="202"/>
      <c r="ASZ92" s="202"/>
      <c r="ATA92" s="202"/>
      <c r="ATB92" s="202"/>
      <c r="ATC92" s="202"/>
      <c r="ATD92" s="202"/>
      <c r="ATE92" s="202"/>
      <c r="ATF92" s="202"/>
      <c r="ATG92" s="202"/>
      <c r="ATH92" s="202"/>
      <c r="ATI92" s="202"/>
      <c r="ATJ92" s="202"/>
      <c r="ATK92" s="202"/>
      <c r="ATL92" s="202"/>
      <c r="ATM92" s="202"/>
      <c r="ATN92" s="202"/>
      <c r="ATO92" s="202"/>
      <c r="ATP92" s="202"/>
      <c r="ATQ92" s="202"/>
      <c r="ATR92" s="202"/>
      <c r="ATS92" s="202"/>
      <c r="ATT92" s="202"/>
      <c r="ATU92" s="202"/>
      <c r="ATV92" s="202"/>
      <c r="ATW92" s="202"/>
      <c r="ATX92" s="202"/>
      <c r="ATY92" s="202"/>
      <c r="ATZ92" s="202"/>
      <c r="AUA92" s="202"/>
      <c r="AUB92" s="202"/>
      <c r="AUC92" s="202"/>
      <c r="AUD92" s="202"/>
      <c r="AUE92" s="202"/>
      <c r="AUF92" s="202">
        <v>1.5761E-4</v>
      </c>
      <c r="AUG92" s="202">
        <v>1.5761E-4</v>
      </c>
      <c r="AUH92" s="202"/>
      <c r="AUI92" s="202"/>
      <c r="AUJ92" s="202"/>
      <c r="AUK92" s="202"/>
      <c r="AUL92" s="202"/>
      <c r="AUM92" s="202"/>
      <c r="AUN92" s="202"/>
      <c r="AUO92" s="202"/>
      <c r="AUP92" s="202"/>
      <c r="AUQ92" s="202"/>
      <c r="AUR92" s="202"/>
      <c r="AUS92" s="202"/>
      <c r="AUT92" s="202"/>
      <c r="AUU92" s="202"/>
      <c r="AUV92" s="202"/>
      <c r="AUW92" s="202"/>
      <c r="AUX92" s="202"/>
      <c r="AUY92" s="202">
        <v>1.5761E-4</v>
      </c>
      <c r="AUZ92" s="202"/>
      <c r="AVA92" s="202"/>
      <c r="AVB92" s="202"/>
      <c r="AVC92" s="202"/>
      <c r="AVD92" s="202"/>
      <c r="AVE92" s="202"/>
      <c r="AVF92" s="202"/>
      <c r="AVG92" s="202"/>
      <c r="AVH92" s="202"/>
      <c r="AVI92" s="202"/>
      <c r="AVJ92" s="202"/>
      <c r="AVK92" s="202"/>
      <c r="AVL92" s="202"/>
      <c r="AVM92" s="202"/>
      <c r="AVN92" s="202"/>
      <c r="AVO92" s="202"/>
      <c r="AVP92" s="202"/>
      <c r="AVQ92" s="202"/>
      <c r="AVR92" s="202">
        <v>1.6565000000000001E-4</v>
      </c>
      <c r="AVS92" s="202">
        <v>1.6565000000000001E-4</v>
      </c>
      <c r="AVT92" s="202"/>
      <c r="AVU92" s="202"/>
      <c r="AVV92" s="202"/>
      <c r="AVW92" s="202"/>
      <c r="AVX92" s="202"/>
      <c r="AVY92" s="202"/>
      <c r="AVZ92" s="202">
        <v>1.6565000000000001E-4</v>
      </c>
      <c r="AWA92" s="202"/>
      <c r="AWB92" s="202"/>
      <c r="AWC92" s="202"/>
      <c r="AWD92" s="202"/>
      <c r="AWE92" s="202"/>
      <c r="AWF92" s="202"/>
      <c r="AWG92" s="202"/>
      <c r="AWH92" s="202"/>
      <c r="AWI92" s="202"/>
      <c r="AWJ92" s="202"/>
      <c r="AWK92" s="202"/>
      <c r="AWL92" s="202"/>
      <c r="AWM92" s="202"/>
      <c r="AWN92" s="202"/>
      <c r="AWO92" s="202"/>
      <c r="AWP92" s="202"/>
      <c r="AWQ92" s="202"/>
      <c r="AWR92" s="202">
        <f t="shared" si="301"/>
        <v>0</v>
      </c>
      <c r="AWS92" s="254"/>
      <c r="AWT92" s="254"/>
      <c r="AWU92" s="254">
        <f>+CDO39</f>
        <v>5.9428571428571427E-5</v>
      </c>
      <c r="AWV92" s="254"/>
      <c r="AWW92" s="254">
        <f t="shared" si="302"/>
        <v>5.9428571428571427E-5</v>
      </c>
      <c r="AWX92" s="254"/>
      <c r="AWY92" s="254"/>
      <c r="AWZ92" s="254">
        <f t="shared" si="303"/>
        <v>0</v>
      </c>
      <c r="AXA92" s="254">
        <f t="shared" si="304"/>
        <v>5.9428571428571427E-5</v>
      </c>
      <c r="AXB92" s="202">
        <f t="shared" si="305"/>
        <v>2.9323468571428569E-2</v>
      </c>
      <c r="AXC92" s="254"/>
      <c r="AXD92" s="254"/>
      <c r="AXE92" s="254">
        <f t="shared" si="306"/>
        <v>0</v>
      </c>
      <c r="AXF92" s="254"/>
      <c r="AXG92" s="254"/>
      <c r="AXH92" s="254"/>
      <c r="AXI92" s="254"/>
      <c r="AXJ92" s="254"/>
      <c r="AXK92" s="254">
        <f t="shared" si="307"/>
        <v>0</v>
      </c>
      <c r="AXL92" s="254"/>
      <c r="AXM92" s="254"/>
      <c r="AXN92" s="254"/>
      <c r="AXO92" s="254"/>
      <c r="AXP92" s="254"/>
      <c r="AXQ92" s="254">
        <f t="shared" si="308"/>
        <v>0</v>
      </c>
      <c r="AXR92" s="254"/>
      <c r="AXS92" s="254"/>
      <c r="AXT92" s="254"/>
      <c r="AXU92" s="254"/>
      <c r="AXV92" s="254">
        <f t="shared" si="310"/>
        <v>0</v>
      </c>
      <c r="AXW92" s="254"/>
      <c r="AXX92" s="254"/>
      <c r="AXY92" s="254"/>
      <c r="AXZ92" s="254"/>
      <c r="AYA92" s="254"/>
      <c r="AYB92" s="254">
        <f t="shared" si="311"/>
        <v>0</v>
      </c>
      <c r="AYC92" s="254">
        <f t="shared" si="270"/>
        <v>0</v>
      </c>
      <c r="AYD92" s="254"/>
      <c r="AYE92" s="254"/>
      <c r="AYF92" s="254"/>
      <c r="AYG92" s="254"/>
      <c r="AYH92" s="254"/>
      <c r="AYI92" s="254">
        <f t="shared" si="313"/>
        <v>0</v>
      </c>
      <c r="AYJ92" s="254"/>
      <c r="AYK92" s="254"/>
      <c r="AYL92" s="254"/>
      <c r="AYM92" s="254"/>
      <c r="AYN92" s="254">
        <v>1.5485860058309035E-4</v>
      </c>
      <c r="AYO92" s="254">
        <f t="shared" si="314"/>
        <v>1.5485860058309035E-4</v>
      </c>
      <c r="AYP92" s="254"/>
      <c r="AYQ92" s="254"/>
      <c r="AYR92" s="254"/>
      <c r="AYS92" s="254"/>
      <c r="AYT92" s="254"/>
      <c r="AYU92" s="254">
        <f t="shared" si="315"/>
        <v>0</v>
      </c>
      <c r="AYV92" s="254"/>
      <c r="AYW92" s="254"/>
      <c r="AYX92" s="254"/>
      <c r="AYY92" s="254">
        <f t="shared" si="316"/>
        <v>0</v>
      </c>
      <c r="AYZ92" s="254">
        <f t="shared" si="317"/>
        <v>1.5485860058309035E-4</v>
      </c>
      <c r="AZA92" s="254"/>
      <c r="AZB92" s="254">
        <v>1.5763411078717197E-4</v>
      </c>
      <c r="AZC92" s="254"/>
      <c r="AZD92" s="254"/>
      <c r="AZE92" s="254"/>
      <c r="AZF92" s="254">
        <f t="shared" si="319"/>
        <v>1.5763411078717197E-4</v>
      </c>
      <c r="AZG92" s="254"/>
      <c r="AZH92" s="254"/>
      <c r="AZI92" s="254"/>
      <c r="AZJ92" s="254"/>
      <c r="AZK92" s="254"/>
      <c r="AZL92" s="254">
        <f t="shared" si="320"/>
        <v>0</v>
      </c>
      <c r="AZM92" s="254"/>
      <c r="AZN92" s="254"/>
      <c r="AZO92" s="254"/>
      <c r="AZP92" s="254"/>
      <c r="AZQ92" s="254"/>
      <c r="AZR92" s="254">
        <f t="shared" si="321"/>
        <v>0</v>
      </c>
      <c r="AZS92" s="254"/>
      <c r="AZT92" s="254"/>
      <c r="AZU92" s="254"/>
      <c r="AZV92" s="254"/>
      <c r="AZW92" s="254"/>
      <c r="AZX92" s="254">
        <f t="shared" si="322"/>
        <v>0</v>
      </c>
      <c r="AZY92" s="254">
        <v>6.0167638483965014E-5</v>
      </c>
      <c r="AZZ92" s="254"/>
      <c r="BAA92" s="254">
        <f t="shared" si="323"/>
        <v>6.0167638483965014E-5</v>
      </c>
      <c r="BAB92" s="254">
        <f t="shared" si="324"/>
        <v>2.1780174927113699E-4</v>
      </c>
      <c r="BAC92" s="254"/>
      <c r="BAD92" s="254"/>
      <c r="BAE92" s="254"/>
      <c r="BAF92" s="254">
        <f t="shared" si="326"/>
        <v>0</v>
      </c>
      <c r="BAG92" s="254"/>
      <c r="BAH92" s="254"/>
      <c r="BAI92" s="254"/>
      <c r="BAJ92" s="254"/>
      <c r="BAK92" s="254">
        <f t="shared" si="327"/>
        <v>0</v>
      </c>
      <c r="BAL92" s="254"/>
      <c r="BAM92" s="254"/>
      <c r="BAN92" s="254"/>
      <c r="BAO92" s="254"/>
      <c r="BAP92" s="254"/>
      <c r="BAQ92" s="254">
        <f t="shared" si="328"/>
        <v>0</v>
      </c>
      <c r="BAR92" s="254"/>
      <c r="BAS92" s="254"/>
      <c r="BAT92" s="254"/>
      <c r="BAU92" s="254"/>
      <c r="BAV92" s="254"/>
      <c r="BAW92" s="254">
        <f t="shared" si="329"/>
        <v>0</v>
      </c>
      <c r="BAX92" s="254"/>
      <c r="BAY92" s="254"/>
      <c r="BAZ92" s="254"/>
      <c r="BBA92" s="254"/>
      <c r="BBB92" s="254">
        <f t="shared" si="330"/>
        <v>0</v>
      </c>
      <c r="BBC92" s="254">
        <f t="shared" si="331"/>
        <v>0</v>
      </c>
      <c r="BBD92" s="254"/>
      <c r="BBE92" s="254"/>
      <c r="BBF92" s="254"/>
      <c r="BBG92" s="254"/>
      <c r="BBH92" s="254"/>
      <c r="BBI92" s="254">
        <f t="shared" si="333"/>
        <v>0</v>
      </c>
      <c r="BBJ92" s="254"/>
      <c r="BBK92" s="254"/>
      <c r="BBL92" s="254"/>
      <c r="BBM92" s="254"/>
      <c r="BBN92" s="254"/>
      <c r="BBO92" s="254">
        <f t="shared" si="334"/>
        <v>0</v>
      </c>
      <c r="BBP92" s="254"/>
      <c r="BBQ92" s="254"/>
      <c r="BBR92" s="254"/>
      <c r="BBS92" s="254"/>
      <c r="BBT92" s="254"/>
      <c r="BBU92" s="254">
        <f t="shared" si="335"/>
        <v>0</v>
      </c>
      <c r="BBV92" s="254"/>
      <c r="BBW92" s="254"/>
      <c r="BBX92" s="254"/>
      <c r="BBY92" s="254"/>
      <c r="BBZ92" s="254"/>
      <c r="BCA92" s="254">
        <f t="shared" si="336"/>
        <v>0</v>
      </c>
      <c r="BCB92" s="254">
        <f t="shared" si="337"/>
        <v>0</v>
      </c>
      <c r="BCC92" s="254"/>
      <c r="BCD92" s="254"/>
      <c r="BCE92" s="254"/>
      <c r="BCF92" s="254"/>
      <c r="BCG92" s="254"/>
      <c r="BCH92" s="254">
        <f t="shared" si="339"/>
        <v>0</v>
      </c>
      <c r="BCI92" s="254"/>
      <c r="BCJ92" s="254">
        <v>1.1305102040816325E-4</v>
      </c>
      <c r="BCK92" s="254"/>
      <c r="BCL92" s="254">
        <v>2.1944752186588921E-4</v>
      </c>
      <c r="BCM92" s="254">
        <f t="shared" si="271"/>
        <v>3.3249854227405246E-4</v>
      </c>
      <c r="BCN92" s="254"/>
      <c r="BCO92" s="254"/>
      <c r="BCP92" s="254"/>
      <c r="BCQ92" s="254"/>
      <c r="BCR92" s="254"/>
      <c r="BCS92" s="254">
        <f t="shared" si="340"/>
        <v>0</v>
      </c>
      <c r="BCT92" s="254">
        <v>2.9936300000000002E-3</v>
      </c>
      <c r="BCU92" s="254"/>
      <c r="BCV92" s="254"/>
      <c r="BCW92" s="254"/>
      <c r="BCX92" s="254">
        <f t="shared" si="341"/>
        <v>2.9936300000000002E-3</v>
      </c>
      <c r="BCY92" s="254"/>
      <c r="BCZ92" s="254"/>
      <c r="BDA92" s="254">
        <f t="shared" si="342"/>
        <v>0</v>
      </c>
      <c r="BDB92" s="254">
        <f t="shared" si="343"/>
        <v>3.3261285422740527E-3</v>
      </c>
      <c r="BDC92" s="254"/>
      <c r="BDD92" s="254"/>
      <c r="BDE92" s="254"/>
      <c r="BDF92" s="254">
        <f t="shared" si="272"/>
        <v>0</v>
      </c>
      <c r="BDG92" s="254"/>
      <c r="BDH92" s="254"/>
      <c r="BDI92" s="254"/>
      <c r="BDJ92" s="254"/>
      <c r="BDK92" s="254"/>
      <c r="BDL92" s="254">
        <f t="shared" si="344"/>
        <v>0</v>
      </c>
      <c r="BDM92" s="254"/>
      <c r="BDN92" s="254"/>
      <c r="BDO92" s="254"/>
      <c r="BDP92" s="254"/>
      <c r="BDQ92" s="254">
        <f t="shared" si="345"/>
        <v>0</v>
      </c>
      <c r="BDR92" s="254"/>
      <c r="BDS92" s="254"/>
      <c r="BDT92" s="254"/>
      <c r="BDU92" s="254"/>
      <c r="BDV92" s="254"/>
      <c r="BDW92" s="254">
        <f t="shared" si="346"/>
        <v>0</v>
      </c>
      <c r="BDX92" s="254"/>
      <c r="BDY92" s="254"/>
      <c r="BDZ92" s="254"/>
      <c r="BEA92" s="254"/>
      <c r="BEB92" s="254"/>
      <c r="BEC92" s="254">
        <f t="shared" si="347"/>
        <v>0</v>
      </c>
      <c r="BED92" s="254">
        <f t="shared" si="348"/>
        <v>0</v>
      </c>
      <c r="BEE92" s="254">
        <v>9.3082099125364418E-3</v>
      </c>
      <c r="BEF92" s="254"/>
      <c r="BEG92" s="254"/>
      <c r="BEH92" s="254"/>
      <c r="BEI92" s="254">
        <f t="shared" si="349"/>
        <v>9.3082099125364418E-3</v>
      </c>
      <c r="BEJ92" s="254"/>
      <c r="BEK92" s="254"/>
      <c r="BEL92" s="254"/>
      <c r="BEM92" s="254"/>
      <c r="BEN92" s="254"/>
      <c r="BEO92" s="254">
        <f t="shared" si="350"/>
        <v>0</v>
      </c>
      <c r="BEP92" s="254"/>
      <c r="BEQ92" s="254"/>
      <c r="BER92" s="254"/>
      <c r="BES92" s="254"/>
      <c r="BET92" s="254"/>
      <c r="BEU92" s="254">
        <f t="shared" si="273"/>
        <v>0</v>
      </c>
      <c r="BEV92" s="254"/>
      <c r="BEW92" s="254">
        <v>1.6055830903790086E-4</v>
      </c>
      <c r="BEX92" s="254"/>
      <c r="BEY92" s="254"/>
      <c r="BEZ92" s="254"/>
      <c r="BFA92" s="254">
        <f t="shared" si="351"/>
        <v>1.6055830903790086E-4</v>
      </c>
      <c r="BFB92" s="254"/>
      <c r="BFC92" s="254">
        <f t="shared" si="352"/>
        <v>0</v>
      </c>
      <c r="BFD92" s="254">
        <f t="shared" si="274"/>
        <v>9.4687682215743429E-3</v>
      </c>
      <c r="BFE92" s="254"/>
      <c r="BFF92" s="254"/>
      <c r="BFG92" s="254"/>
      <c r="BFH92" s="254"/>
      <c r="BFI92" s="254">
        <f t="shared" si="353"/>
        <v>0</v>
      </c>
      <c r="BFJ92" s="254"/>
      <c r="BFK92" s="254"/>
      <c r="BFL92" s="254"/>
      <c r="BFM92" s="254"/>
      <c r="BFN92" s="254"/>
      <c r="BFO92" s="254">
        <f t="shared" si="354"/>
        <v>0</v>
      </c>
      <c r="BFP92" s="254"/>
      <c r="BFQ92" s="254"/>
      <c r="BFR92" s="254"/>
      <c r="BFS92" s="254"/>
      <c r="BFT92" s="254"/>
      <c r="BFU92" s="254">
        <f t="shared" si="275"/>
        <v>0</v>
      </c>
      <c r="BFV92" s="254"/>
      <c r="BFW92" s="254"/>
      <c r="BFX92" s="254"/>
      <c r="BFY92" s="254"/>
      <c r="BFZ92" s="254"/>
      <c r="BGA92" s="254">
        <f t="shared" si="355"/>
        <v>0</v>
      </c>
      <c r="BGB92" s="254"/>
      <c r="BGC92" s="254"/>
      <c r="BGD92" s="254"/>
      <c r="BGE92" s="254">
        <f t="shared" si="356"/>
        <v>0</v>
      </c>
      <c r="BGF92" s="254">
        <f t="shared" si="276"/>
        <v>0</v>
      </c>
      <c r="BGG92" s="254"/>
      <c r="BGH92" s="254"/>
      <c r="BGI92" s="254">
        <f t="shared" si="357"/>
        <v>0</v>
      </c>
      <c r="BGJ92" s="254"/>
      <c r="BGK92" s="254"/>
      <c r="BGL92" s="254"/>
      <c r="BGM92" s="254"/>
      <c r="BGN92" s="254"/>
      <c r="BGO92" s="254">
        <f t="shared" si="358"/>
        <v>0</v>
      </c>
      <c r="BGP92" s="254"/>
      <c r="BGQ92" s="254"/>
      <c r="BGR92" s="254"/>
      <c r="BGS92" s="254"/>
      <c r="BGT92" s="254"/>
      <c r="BGU92" s="254">
        <f t="shared" si="359"/>
        <v>0</v>
      </c>
      <c r="BGV92" s="254"/>
      <c r="BGW92" s="254"/>
      <c r="BGX92" s="254"/>
      <c r="BGY92" s="254"/>
      <c r="BGZ92" s="254"/>
      <c r="BHA92" s="254">
        <f t="shared" si="360"/>
        <v>0</v>
      </c>
      <c r="BHB92" s="254"/>
      <c r="BHC92" s="254"/>
      <c r="BHD92" s="254"/>
      <c r="BHE92" s="254"/>
      <c r="BHF92" s="254"/>
      <c r="BHG92" s="254">
        <f t="shared" si="361"/>
        <v>0</v>
      </c>
      <c r="BHH92" s="254">
        <f t="shared" si="362"/>
        <v>0</v>
      </c>
      <c r="BHI92" s="254"/>
      <c r="BHJ92" s="254"/>
      <c r="BHK92" s="254"/>
      <c r="BHL92" s="254"/>
      <c r="BHM92" s="254">
        <f t="shared" si="363"/>
        <v>0</v>
      </c>
      <c r="BHN92" s="254"/>
      <c r="BHO92" s="254"/>
      <c r="BHP92" s="254"/>
      <c r="BHQ92" s="254"/>
      <c r="BHR92" s="254"/>
      <c r="BHS92" s="254">
        <f t="shared" si="364"/>
        <v>0</v>
      </c>
      <c r="BHT92" s="254"/>
      <c r="BHU92" s="254"/>
      <c r="BHV92" s="254"/>
      <c r="BHW92" s="254"/>
      <c r="BHX92" s="254"/>
      <c r="BHY92" s="254">
        <f t="shared" si="365"/>
        <v>0</v>
      </c>
      <c r="BHZ92" s="254"/>
      <c r="BIA92" s="254"/>
      <c r="BIB92" s="254"/>
      <c r="BIC92" s="254"/>
      <c r="BID92" s="254"/>
      <c r="BIE92" s="254">
        <f t="shared" si="366"/>
        <v>0</v>
      </c>
      <c r="BIF92" s="254"/>
      <c r="BIG92" s="254">
        <f t="shared" si="367"/>
        <v>0</v>
      </c>
      <c r="BIH92" s="254">
        <f t="shared" si="368"/>
        <v>0</v>
      </c>
      <c r="BII92" s="254"/>
      <c r="BIJ92" s="254">
        <v>1.4370262390670553E-3</v>
      </c>
      <c r="BIK92" s="254"/>
      <c r="BIL92" s="254"/>
      <c r="BIM92" s="254">
        <f t="shared" si="369"/>
        <v>1.4370262390670553E-3</v>
      </c>
      <c r="BIN92" s="254"/>
      <c r="BIO92" s="254"/>
      <c r="BIP92" s="254"/>
      <c r="BIQ92" s="254"/>
      <c r="BIR92" s="254"/>
      <c r="BIS92" s="254">
        <f t="shared" si="370"/>
        <v>0</v>
      </c>
      <c r="BIT92" s="254"/>
      <c r="BIU92" s="254"/>
      <c r="BIV92" s="254"/>
      <c r="BIW92" s="254">
        <v>1.217201166180758E-4</v>
      </c>
      <c r="BIX92" s="254"/>
      <c r="BIY92" s="254">
        <f t="shared" si="371"/>
        <v>1.217201166180758E-4</v>
      </c>
      <c r="BIZ92" s="254"/>
      <c r="BJA92" s="254">
        <v>2.5158600583090378E-4</v>
      </c>
      <c r="BJB92" s="254"/>
      <c r="BJC92" s="254"/>
      <c r="BJD92" s="254">
        <f t="shared" si="372"/>
        <v>2.5158600583090378E-4</v>
      </c>
      <c r="BJE92" s="254"/>
      <c r="BJF92" s="254"/>
      <c r="BJG92" s="254"/>
      <c r="BJH92" s="254"/>
      <c r="BJI92" s="254">
        <f t="shared" si="373"/>
        <v>0</v>
      </c>
      <c r="BJJ92" s="254">
        <f t="shared" si="374"/>
        <v>1.8103323615160348E-3</v>
      </c>
      <c r="BJK92" s="254">
        <f t="shared" si="277"/>
        <v>1.4977889475218659E-2</v>
      </c>
      <c r="BJL92" s="254"/>
      <c r="BJM92" s="254"/>
      <c r="BJN92" s="254"/>
      <c r="BJO92" s="254"/>
      <c r="BJP92" s="254">
        <v>1.6368075801749267E-4</v>
      </c>
      <c r="BJQ92" s="254">
        <f t="shared" si="375"/>
        <v>1.6368075801749267E-4</v>
      </c>
      <c r="BJR92" s="254"/>
      <c r="BJS92" s="254"/>
      <c r="BJT92" s="254"/>
      <c r="BJU92" s="254"/>
      <c r="BJV92" s="254"/>
      <c r="BJW92" s="254">
        <f t="shared" si="376"/>
        <v>0</v>
      </c>
      <c r="BJX92" s="254"/>
      <c r="BJY92" s="254"/>
      <c r="BJZ92" s="254"/>
      <c r="BKA92" s="254"/>
      <c r="BKB92" s="254">
        <f t="shared" si="377"/>
        <v>0</v>
      </c>
      <c r="BKC92" s="254"/>
      <c r="BKD92" s="254"/>
      <c r="BKE92" s="254"/>
      <c r="BKF92" s="254"/>
      <c r="BKG92" s="254"/>
      <c r="BKH92" s="254">
        <f t="shared" si="378"/>
        <v>0</v>
      </c>
      <c r="BKI92" s="254">
        <f t="shared" si="379"/>
        <v>1.6368075801749267E-4</v>
      </c>
      <c r="BKJ92" s="254"/>
      <c r="BKK92" s="254"/>
      <c r="BKL92" s="254"/>
      <c r="BKM92" s="254"/>
      <c r="BKN92" s="254"/>
      <c r="BKO92" s="254">
        <f t="shared" si="380"/>
        <v>0</v>
      </c>
      <c r="BKP92" s="254"/>
      <c r="BKQ92" s="254"/>
      <c r="BKR92" s="254">
        <v>2.8731778425655975E-5</v>
      </c>
      <c r="BKS92" s="254"/>
      <c r="BKT92" s="254"/>
      <c r="BKU92" s="254">
        <f t="shared" si="381"/>
        <v>2.8731778425655975E-5</v>
      </c>
      <c r="BKV92" s="254">
        <v>6.1930029154518939E-5</v>
      </c>
      <c r="BKW92" s="254"/>
      <c r="BKX92" s="254"/>
      <c r="BKY92" s="254">
        <f t="shared" si="382"/>
        <v>6.1930029154518939E-5</v>
      </c>
      <c r="BKZ92" s="254"/>
      <c r="BLA92" s="254"/>
      <c r="BLB92" s="254"/>
      <c r="BLC92" s="254"/>
      <c r="BLD92" s="254"/>
      <c r="BLE92" s="254">
        <f t="shared" si="383"/>
        <v>0</v>
      </c>
      <c r="BLF92" s="196">
        <f t="shared" si="384"/>
        <v>9.0661807580174911E-5</v>
      </c>
      <c r="BLG92" s="254"/>
      <c r="BLH92" s="254"/>
      <c r="BLI92" s="254"/>
      <c r="BLJ92" s="254"/>
      <c r="BLK92" s="254"/>
      <c r="BLL92" s="254">
        <f t="shared" si="385"/>
        <v>0</v>
      </c>
      <c r="BLM92" s="254"/>
      <c r="BLN92" s="254"/>
      <c r="BLO92" s="254">
        <v>9.6829999999999993E-5</v>
      </c>
      <c r="BLP92" s="254"/>
      <c r="BLQ92" s="254"/>
      <c r="BLR92" s="196">
        <f t="shared" si="386"/>
        <v>9.6829999999999993E-5</v>
      </c>
      <c r="BLS92" s="254"/>
      <c r="BLT92" s="254"/>
      <c r="BLU92" s="254"/>
      <c r="BLV92" s="254"/>
      <c r="BLW92" s="254"/>
      <c r="BLX92" s="196">
        <f t="shared" si="278"/>
        <v>0</v>
      </c>
      <c r="BLY92" s="254"/>
      <c r="BLZ92" s="254"/>
      <c r="BMA92" s="254"/>
      <c r="BMB92" s="254"/>
      <c r="BMC92" s="254"/>
      <c r="BMD92" s="196">
        <f t="shared" si="387"/>
        <v>0</v>
      </c>
      <c r="BME92" s="254"/>
      <c r="BMF92" s="254"/>
      <c r="BMG92" s="254"/>
      <c r="BMH92" s="196">
        <f t="shared" si="388"/>
        <v>0</v>
      </c>
      <c r="BMI92" s="196">
        <f t="shared" si="389"/>
        <v>9.6829999999999993E-5</v>
      </c>
      <c r="BMJ92" s="254"/>
      <c r="BMK92" s="196">
        <f t="shared" si="390"/>
        <v>0</v>
      </c>
      <c r="BML92" s="254"/>
      <c r="BMM92" s="254">
        <v>2.2693100000000001E-3</v>
      </c>
      <c r="BMN92" s="254"/>
      <c r="BMO92" s="254"/>
      <c r="BMP92" s="254"/>
      <c r="BMQ92" s="196">
        <f t="shared" si="391"/>
        <v>2.2693100000000001E-3</v>
      </c>
      <c r="BMR92" s="254"/>
      <c r="BMS92" s="254"/>
      <c r="BMT92" s="254"/>
      <c r="BMU92" s="254"/>
      <c r="BMV92" s="254"/>
      <c r="BMW92" s="196">
        <f t="shared" si="392"/>
        <v>0</v>
      </c>
      <c r="BMX92" s="254"/>
      <c r="BMY92" s="254"/>
      <c r="BMZ92" s="254"/>
      <c r="BNA92" s="254"/>
      <c r="BNB92" s="254"/>
      <c r="BNC92" s="196">
        <f t="shared" si="393"/>
        <v>0</v>
      </c>
      <c r="BND92" s="254"/>
      <c r="BNE92" s="254"/>
      <c r="BNF92" s="254"/>
      <c r="BNG92" s="254"/>
      <c r="BNH92" s="254"/>
      <c r="BNI92" s="196">
        <f t="shared" si="394"/>
        <v>0</v>
      </c>
      <c r="BNJ92" s="196">
        <f t="shared" si="395"/>
        <v>2.2693100000000001E-3</v>
      </c>
      <c r="BNK92" s="254"/>
      <c r="BNL92" s="254"/>
      <c r="BNM92" s="254"/>
      <c r="BNN92" s="254"/>
      <c r="BNO92" s="254"/>
      <c r="BNP92" s="196">
        <f t="shared" si="396"/>
        <v>0</v>
      </c>
      <c r="BNQ92" s="254"/>
      <c r="BNR92" s="254"/>
      <c r="BNS92" s="254"/>
      <c r="BNT92" s="254"/>
      <c r="BNU92" s="254"/>
      <c r="BNV92" s="196">
        <f t="shared" si="397"/>
        <v>0</v>
      </c>
      <c r="BNW92" s="254"/>
      <c r="BNX92" s="254"/>
      <c r="BNY92" s="254">
        <v>4.7076E-2</v>
      </c>
      <c r="BNZ92" s="254"/>
      <c r="BOA92" s="254"/>
      <c r="BOB92" s="196">
        <f t="shared" si="398"/>
        <v>4.7076E-2</v>
      </c>
      <c r="BOC92" s="254"/>
      <c r="BOD92" s="254"/>
      <c r="BOE92" s="254"/>
      <c r="BOF92" s="254"/>
      <c r="BOG92" s="254"/>
      <c r="BOH92" s="196">
        <f t="shared" si="399"/>
        <v>0</v>
      </c>
      <c r="BOI92" s="254"/>
      <c r="BOJ92" s="196">
        <f t="shared" si="400"/>
        <v>0</v>
      </c>
      <c r="BOK92" s="196">
        <f t="shared" si="401"/>
        <v>4.7076E-2</v>
      </c>
      <c r="BOL92" s="254"/>
      <c r="BOM92" s="254"/>
      <c r="BON92" s="254"/>
      <c r="BOO92" s="196">
        <f t="shared" si="279"/>
        <v>0</v>
      </c>
      <c r="BOP92" s="196"/>
      <c r="BOQ92" s="196"/>
      <c r="BOR92" s="196"/>
      <c r="BOS92" s="196"/>
      <c r="BOT92" s="196"/>
      <c r="BOU92" s="196">
        <f t="shared" si="402"/>
        <v>0</v>
      </c>
      <c r="BOV92" s="196"/>
      <c r="BOW92" s="196"/>
      <c r="BOX92" s="196"/>
      <c r="BOY92" s="196"/>
      <c r="BOZ92" s="196"/>
      <c r="BPA92" s="196"/>
      <c r="BPB92" s="196">
        <f t="shared" si="403"/>
        <v>0</v>
      </c>
      <c r="BPC92" s="196"/>
      <c r="BPD92" s="196"/>
      <c r="BPE92" s="196"/>
      <c r="BPF92" s="196"/>
      <c r="BPG92" s="196">
        <f t="shared" si="404"/>
        <v>0</v>
      </c>
      <c r="BPH92" s="196"/>
      <c r="BPI92" s="196"/>
      <c r="BPJ92" s="196"/>
      <c r="BPK92" s="196">
        <f t="shared" si="405"/>
        <v>0</v>
      </c>
      <c r="BPL92" s="196">
        <f t="shared" si="406"/>
        <v>0</v>
      </c>
      <c r="BPM92" s="196"/>
      <c r="BPN92" s="196"/>
      <c r="BPO92" s="196">
        <f t="shared" si="407"/>
        <v>0</v>
      </c>
      <c r="BPP92" s="196"/>
      <c r="BPQ92" s="196"/>
      <c r="BPR92" s="196"/>
      <c r="BPS92" s="196"/>
      <c r="BPT92" s="196"/>
      <c r="BPU92" s="196">
        <f t="shared" si="408"/>
        <v>0</v>
      </c>
      <c r="BPV92" s="196"/>
      <c r="BPW92" s="196"/>
      <c r="BPX92" s="196"/>
      <c r="BPY92" s="196"/>
      <c r="BPZ92" s="196">
        <f t="shared" si="280"/>
        <v>0</v>
      </c>
      <c r="BQA92" s="196"/>
      <c r="BQB92" s="196"/>
      <c r="BQC92" s="196"/>
      <c r="BQD92" s="196"/>
      <c r="BQE92" s="196"/>
      <c r="BQF92" s="196">
        <f t="shared" si="409"/>
        <v>0</v>
      </c>
      <c r="BQG92" s="196"/>
      <c r="BQH92" s="196">
        <v>2.4909999999999998E-4</v>
      </c>
      <c r="BQI92" s="196"/>
      <c r="BQJ92" s="196"/>
      <c r="BQK92" s="196"/>
      <c r="BQL92" s="196">
        <f t="shared" si="410"/>
        <v>2.4909999999999998E-4</v>
      </c>
      <c r="BQM92" s="196">
        <f t="shared" si="281"/>
        <v>2.4909999999999998E-4</v>
      </c>
      <c r="BQN92" s="196"/>
      <c r="BQO92" s="196"/>
      <c r="BQP92" s="196"/>
      <c r="BQQ92" s="196"/>
      <c r="BQR92" s="196">
        <f t="shared" si="411"/>
        <v>0</v>
      </c>
      <c r="BQS92" s="196"/>
      <c r="BQT92" s="196"/>
      <c r="BQU92" s="196"/>
      <c r="BQV92" s="196"/>
      <c r="BQW92" s="196"/>
      <c r="BQX92" s="196">
        <f t="shared" si="412"/>
        <v>0</v>
      </c>
      <c r="BQY92" s="196"/>
      <c r="BQZ92" s="196"/>
      <c r="BRA92" s="196"/>
      <c r="BRB92" s="196"/>
      <c r="BRC92" s="196">
        <v>1.5962999999999999E-4</v>
      </c>
      <c r="BRD92" s="196">
        <f t="shared" si="413"/>
        <v>1.5962999999999999E-4</v>
      </c>
      <c r="BRE92" s="196"/>
      <c r="BRF92" s="196"/>
      <c r="BRG92" s="196"/>
      <c r="BRH92" s="196"/>
      <c r="BRI92" s="196"/>
      <c r="BRJ92" s="196">
        <f t="shared" si="414"/>
        <v>0</v>
      </c>
      <c r="BRK92" s="196"/>
      <c r="BRL92" s="196"/>
      <c r="BRM92" s="196">
        <f t="shared" si="415"/>
        <v>0</v>
      </c>
      <c r="BRN92" s="196">
        <f t="shared" si="262"/>
        <v>1.5962999999999999E-4</v>
      </c>
      <c r="BRO92" s="196"/>
      <c r="BRP92" s="196"/>
      <c r="BRQ92" s="196"/>
      <c r="BRR92" s="196">
        <f t="shared" si="416"/>
        <v>0</v>
      </c>
      <c r="BRS92" s="196"/>
      <c r="BRT92" s="196"/>
      <c r="BRU92" s="196"/>
      <c r="BRV92" s="196"/>
      <c r="BRW92" s="196"/>
      <c r="BRX92" s="196">
        <f t="shared" si="417"/>
        <v>0</v>
      </c>
      <c r="BRY92" s="196"/>
      <c r="BRZ92" s="196"/>
      <c r="BSA92" s="196"/>
      <c r="BSB92" s="196"/>
      <c r="BSC92" s="196"/>
      <c r="BSD92" s="196">
        <f t="shared" si="418"/>
        <v>0</v>
      </c>
      <c r="BSE92" s="196"/>
      <c r="BSF92" s="196"/>
      <c r="BSG92" s="196"/>
      <c r="BSH92" s="196"/>
      <c r="BSI92" s="196"/>
      <c r="BSJ92" s="196">
        <f t="shared" si="419"/>
        <v>0</v>
      </c>
      <c r="BSK92" s="196"/>
      <c r="BSL92" s="196"/>
      <c r="BSM92" s="196"/>
      <c r="BSN92" s="196"/>
      <c r="BSO92" s="196">
        <f t="shared" si="420"/>
        <v>0</v>
      </c>
      <c r="BSP92" s="196">
        <f t="shared" si="421"/>
        <v>0</v>
      </c>
      <c r="BSQ92" s="196"/>
      <c r="BSR92" s="196">
        <f t="shared" si="422"/>
        <v>0</v>
      </c>
      <c r="BSS92" s="196"/>
      <c r="BST92" s="196"/>
      <c r="BSU92" s="196"/>
      <c r="BSV92" s="196"/>
      <c r="BSW92" s="196"/>
      <c r="BSX92" s="196">
        <f t="shared" si="423"/>
        <v>0</v>
      </c>
      <c r="BSY92" s="196"/>
      <c r="BSZ92" s="196"/>
      <c r="BTA92" s="196"/>
      <c r="BTB92" s="196"/>
      <c r="BTC92" s="196"/>
      <c r="BTD92" s="196">
        <f t="shared" si="424"/>
        <v>0</v>
      </c>
      <c r="BTE92" s="196"/>
      <c r="BTF92" s="196"/>
      <c r="BTG92" s="196"/>
      <c r="BTH92" s="196"/>
      <c r="BTI92" s="196"/>
      <c r="BTJ92" s="196">
        <f t="shared" si="425"/>
        <v>0</v>
      </c>
      <c r="BTK92" s="196"/>
      <c r="BTL92" s="196"/>
      <c r="BTM92" s="196"/>
      <c r="BTN92" s="196"/>
      <c r="BTO92" s="196"/>
      <c r="BTP92" s="196">
        <f t="shared" si="426"/>
        <v>0</v>
      </c>
      <c r="BTQ92" s="196">
        <f t="shared" si="427"/>
        <v>0</v>
      </c>
      <c r="BTR92" s="196"/>
      <c r="BTS92" s="196"/>
      <c r="BTT92" s="196"/>
      <c r="BTU92" s="196"/>
      <c r="BTV92" s="196">
        <f t="shared" si="428"/>
        <v>0</v>
      </c>
      <c r="BTW92" s="196"/>
      <c r="BTX92" s="196"/>
      <c r="BTY92" s="196"/>
      <c r="BTZ92" s="196"/>
      <c r="BUA92" s="196"/>
      <c r="BUB92" s="196">
        <f t="shared" si="429"/>
        <v>0</v>
      </c>
      <c r="BUC92" s="196"/>
      <c r="BUD92" s="196"/>
      <c r="BUE92" s="196"/>
      <c r="BUF92" s="196"/>
      <c r="BUG92" s="196"/>
      <c r="BUH92" s="196">
        <f t="shared" si="430"/>
        <v>0</v>
      </c>
      <c r="BUI92" s="196"/>
      <c r="BUJ92" s="196"/>
      <c r="BUK92" s="196"/>
      <c r="BUL92" s="196"/>
      <c r="BUM92" s="196"/>
      <c r="BUN92" s="196">
        <f t="shared" si="431"/>
        <v>0</v>
      </c>
      <c r="BUO92" s="196"/>
      <c r="BUP92" s="196"/>
      <c r="BUQ92" s="196">
        <f t="shared" si="432"/>
        <v>0</v>
      </c>
      <c r="BUR92" s="196">
        <f t="shared" si="433"/>
        <v>0</v>
      </c>
      <c r="BUS92" s="196"/>
      <c r="BUT92" s="196">
        <v>9.0279999999999996E-5</v>
      </c>
      <c r="BUU92" s="196">
        <v>1.7039999999999999E-4</v>
      </c>
      <c r="BUV92" s="196">
        <f t="shared" si="434"/>
        <v>2.6068E-4</v>
      </c>
      <c r="BUW92" s="196"/>
      <c r="BUX92" s="196"/>
      <c r="BUY92" s="196"/>
      <c r="BUZ92" s="196"/>
      <c r="BVA92" s="196"/>
      <c r="BVB92" s="196">
        <f t="shared" si="435"/>
        <v>0</v>
      </c>
      <c r="BVC92" s="196"/>
      <c r="BVD92" s="196"/>
      <c r="BVE92" s="196"/>
      <c r="BVF92" s="196">
        <v>9.2069999999999991E-5</v>
      </c>
      <c r="BVG92" s="196"/>
      <c r="BVH92" s="196">
        <f t="shared" si="436"/>
        <v>9.2069999999999991E-5</v>
      </c>
      <c r="BVI92" s="196"/>
      <c r="BVJ92" s="196"/>
      <c r="BVK92" s="196"/>
      <c r="BVL92" s="196"/>
      <c r="BVM92" s="196"/>
      <c r="BVN92" s="196">
        <f t="shared" si="437"/>
        <v>0</v>
      </c>
      <c r="BVO92" s="196"/>
      <c r="BVP92" s="196"/>
      <c r="BVQ92" s="196"/>
      <c r="BVR92" s="196"/>
      <c r="BVS92" s="196"/>
      <c r="BVT92" s="196">
        <f t="shared" si="438"/>
        <v>0</v>
      </c>
      <c r="BVU92" s="196">
        <f t="shared" si="439"/>
        <v>3.5274999999999998E-4</v>
      </c>
      <c r="BVV92" s="196">
        <f t="shared" si="282"/>
        <v>5.0457962565597668E-2</v>
      </c>
      <c r="BVW92" s="196"/>
      <c r="BVX92" s="196"/>
      <c r="BVY92" s="196"/>
      <c r="BVZ92" s="196"/>
      <c r="BWA92" s="196"/>
      <c r="BWB92" s="196">
        <f t="shared" si="283"/>
        <v>0</v>
      </c>
      <c r="BWC92" s="196"/>
      <c r="BWD92" s="196"/>
      <c r="BWE92" s="196"/>
      <c r="BWF92" s="196"/>
      <c r="BWG92" s="196"/>
      <c r="BWH92" s="196">
        <f t="shared" si="440"/>
        <v>0</v>
      </c>
      <c r="BWI92" s="196"/>
      <c r="BWJ92" s="196"/>
      <c r="BWK92" s="196"/>
      <c r="BWL92" s="196"/>
      <c r="BWM92" s="196"/>
      <c r="BWN92" s="196">
        <f t="shared" si="441"/>
        <v>0</v>
      </c>
      <c r="BWO92" s="196"/>
      <c r="BWP92" s="196"/>
      <c r="BWQ92" s="196"/>
      <c r="BWR92" s="196"/>
      <c r="BWS92" s="196"/>
      <c r="BWT92" s="196">
        <f t="shared" si="442"/>
        <v>0</v>
      </c>
      <c r="BWU92" s="196"/>
      <c r="BWV92" s="196">
        <f t="shared" si="284"/>
        <v>0</v>
      </c>
      <c r="BWW92" s="196">
        <f t="shared" si="285"/>
        <v>0</v>
      </c>
      <c r="BWX92" s="196"/>
      <c r="BWY92" s="196"/>
      <c r="BWZ92" s="196"/>
      <c r="BXA92" s="196"/>
      <c r="BXB92" s="196">
        <f t="shared" si="443"/>
        <v>0</v>
      </c>
      <c r="BXC92" s="196"/>
      <c r="BXD92" s="196"/>
      <c r="BXE92" s="196"/>
      <c r="BXF92" s="196"/>
      <c r="BXG92" s="196"/>
      <c r="BXH92" s="196">
        <f t="shared" si="444"/>
        <v>0</v>
      </c>
      <c r="BXI92" s="196"/>
      <c r="BXJ92" s="196"/>
      <c r="BXK92" s="196"/>
      <c r="BXL92" s="196"/>
      <c r="BXM92" s="196"/>
      <c r="BXN92" s="196">
        <f t="shared" si="445"/>
        <v>0</v>
      </c>
      <c r="BXO92" s="196"/>
      <c r="BXP92" s="196"/>
      <c r="BXQ92" s="196"/>
      <c r="BXR92" s="196"/>
      <c r="BXS92" s="196"/>
      <c r="BXT92" s="196">
        <f t="shared" si="446"/>
        <v>0</v>
      </c>
      <c r="BXU92" s="196">
        <f t="shared" si="447"/>
        <v>0</v>
      </c>
      <c r="BXV92" s="196"/>
      <c r="BXW92" s="196"/>
      <c r="BXX92" s="196"/>
      <c r="BXY92" s="196">
        <f t="shared" si="448"/>
        <v>0</v>
      </c>
      <c r="BXZ92" s="196"/>
      <c r="BYA92" s="196">
        <v>5.9756000000000002E-3</v>
      </c>
      <c r="BYB92" s="196"/>
      <c r="BYC92" s="196"/>
      <c r="BYD92" s="196"/>
      <c r="BYE92" s="196">
        <f t="shared" si="449"/>
        <v>5.9756000000000002E-3</v>
      </c>
      <c r="BYF92" s="196"/>
      <c r="BYG92" s="196"/>
      <c r="BYH92" s="196"/>
      <c r="BYI92" s="196"/>
      <c r="BYJ92" s="196"/>
      <c r="BYK92" s="196">
        <f t="shared" si="450"/>
        <v>0</v>
      </c>
      <c r="BYL92" s="196"/>
      <c r="BYM92" s="196"/>
      <c r="BYN92" s="196"/>
      <c r="BYO92" s="196">
        <v>5.3649999999999996E-5</v>
      </c>
      <c r="BYP92" s="196"/>
      <c r="BYQ92" s="196">
        <f t="shared" si="451"/>
        <v>5.3649999999999996E-5</v>
      </c>
      <c r="BYR92" s="196"/>
      <c r="BYS92" s="196"/>
      <c r="BYT92" s="196"/>
      <c r="BYU92" s="196"/>
      <c r="BYV92" s="196">
        <f t="shared" si="452"/>
        <v>0</v>
      </c>
      <c r="BYW92" s="196">
        <f t="shared" si="453"/>
        <v>6.0292499999999999E-3</v>
      </c>
      <c r="BYX92" s="196"/>
      <c r="BYY92" s="196">
        <f t="shared" si="454"/>
        <v>0</v>
      </c>
      <c r="BYZ92" s="196"/>
      <c r="BZA92" s="196"/>
      <c r="BZB92" s="196"/>
      <c r="BZC92" s="196"/>
      <c r="BZD92" s="196"/>
      <c r="BZE92" s="196">
        <f t="shared" si="455"/>
        <v>0</v>
      </c>
      <c r="BZF92" s="196"/>
      <c r="BZG92" s="196"/>
      <c r="BZH92" s="196"/>
      <c r="BZI92" s="196"/>
      <c r="BZJ92" s="196">
        <f t="shared" si="456"/>
        <v>0</v>
      </c>
      <c r="BZK92" s="196"/>
      <c r="BZL92" s="196"/>
      <c r="BZM92" s="196"/>
      <c r="BZN92" s="196"/>
      <c r="BZO92" s="196"/>
      <c r="BZP92" s="196">
        <f t="shared" si="457"/>
        <v>0</v>
      </c>
      <c r="BZQ92" s="196">
        <f t="shared" si="458"/>
        <v>0</v>
      </c>
      <c r="BZR92" s="196">
        <f t="shared" si="459"/>
        <v>6.0292499999999999E-3</v>
      </c>
      <c r="BZS92" s="198"/>
      <c r="BZT92" s="198"/>
      <c r="BZU92" s="198"/>
      <c r="BZV92" s="198"/>
      <c r="BZW92" s="198"/>
      <c r="BZX92" s="198"/>
      <c r="BZY92" s="198"/>
      <c r="BZZ92" s="198"/>
      <c r="CAA92" s="198"/>
      <c r="CAB92" s="198"/>
      <c r="CAC92" s="198"/>
      <c r="CAD92" s="198"/>
      <c r="CAE92" s="198"/>
      <c r="CAF92" s="198"/>
      <c r="CAG92" s="198"/>
      <c r="CAH92" s="198"/>
      <c r="CAI92" s="198"/>
      <c r="CAJ92" s="198"/>
      <c r="CAK92" s="198"/>
      <c r="CAL92" s="198"/>
      <c r="CAM92" s="198"/>
      <c r="CAN92" s="198"/>
      <c r="CAO92" s="198"/>
      <c r="CAP92" s="198"/>
      <c r="CAQ92" s="198"/>
      <c r="CAR92" s="198"/>
      <c r="CAS92" s="198"/>
      <c r="CAT92" s="198"/>
      <c r="CAU92" s="198"/>
      <c r="CAV92" s="198"/>
      <c r="CAW92" s="198"/>
      <c r="CAX92" s="198"/>
      <c r="CAY92" s="198"/>
      <c r="CAZ92" s="198"/>
      <c r="CBA92" s="198"/>
      <c r="CBB92" s="198"/>
      <c r="CBC92" s="198"/>
      <c r="CBD92" s="198"/>
      <c r="CBE92" s="198"/>
      <c r="CBF92" s="198"/>
      <c r="CBG92" s="198"/>
      <c r="CBH92" s="198"/>
      <c r="CBI92" s="198"/>
      <c r="CBJ92" s="198"/>
      <c r="CBK92" s="198"/>
      <c r="CBL92" s="198"/>
      <c r="CBM92" s="198"/>
      <c r="CBN92" s="198"/>
      <c r="CBO92" s="198"/>
      <c r="CBP92" s="198"/>
      <c r="CBQ92" s="198"/>
      <c r="CBR92" s="198"/>
      <c r="CBS92" s="198"/>
      <c r="CBT92" s="198"/>
      <c r="CBU92" s="198"/>
      <c r="CBV92" s="198"/>
      <c r="CBW92" s="198"/>
      <c r="CBX92" s="198"/>
      <c r="CBY92" s="198"/>
      <c r="CBZ92" s="198"/>
      <c r="CCA92" s="198"/>
      <c r="CCB92" s="198"/>
      <c r="CCC92" s="198"/>
      <c r="CCD92" s="198"/>
      <c r="CCE92" s="198"/>
      <c r="CCF92" s="198"/>
      <c r="CCG92" s="198"/>
      <c r="CCH92" s="198"/>
      <c r="CCI92" s="198"/>
      <c r="CCJ92" s="198"/>
      <c r="CCK92" s="198"/>
      <c r="CCL92" s="198"/>
      <c r="CCM92" s="198"/>
      <c r="CCN92" s="198"/>
      <c r="CCO92" s="198"/>
      <c r="CCP92" s="198"/>
      <c r="CCQ92" s="198"/>
      <c r="CCR92" s="198"/>
      <c r="CCS92" s="198">
        <f t="shared" si="286"/>
        <v>1.5761E-4</v>
      </c>
      <c r="CCT92" s="199"/>
    </row>
    <row r="93" spans="1:2126" s="388" customFormat="1" outlineLevel="1" x14ac:dyDescent="0.2">
      <c r="A93" s="382" t="s">
        <v>37</v>
      </c>
      <c r="B93" s="383">
        <v>126.60594462999998</v>
      </c>
      <c r="C93" s="383">
        <v>188.29504889</v>
      </c>
      <c r="D93" s="383">
        <v>98.83760654999999</v>
      </c>
      <c r="E93" s="383">
        <v>204.16048543000002</v>
      </c>
      <c r="F93" s="383">
        <v>81.128293840000012</v>
      </c>
      <c r="G93" s="383">
        <v>147.55596894999999</v>
      </c>
      <c r="H93" s="383">
        <v>98.042886769999996</v>
      </c>
      <c r="I93" s="383">
        <v>139.08281064000002</v>
      </c>
      <c r="J93" s="383">
        <v>131.95904064999999</v>
      </c>
      <c r="K93" s="383">
        <v>106.31727004999999</v>
      </c>
      <c r="L93" s="383">
        <v>122.73830085</v>
      </c>
      <c r="M93" s="383">
        <v>107.65666952999997</v>
      </c>
      <c r="N93" s="383">
        <v>115.12942403999999</v>
      </c>
      <c r="O93" s="382">
        <v>1540.9038061899992</v>
      </c>
      <c r="P93" s="383">
        <v>5.7874995999999994</v>
      </c>
      <c r="Q93" s="383">
        <v>14.767351570000001</v>
      </c>
      <c r="R93" s="383">
        <v>10.596235459999999</v>
      </c>
      <c r="S93" s="383">
        <v>10.068389699999999</v>
      </c>
      <c r="T93" s="383">
        <v>3.4462167799999999</v>
      </c>
      <c r="U93" s="383">
        <v>44.665693109999999</v>
      </c>
      <c r="V93" s="383">
        <v>4.5361002099999999</v>
      </c>
      <c r="W93" s="383">
        <v>4.9873278299999999</v>
      </c>
      <c r="X93" s="383">
        <v>1.5275509899999999</v>
      </c>
      <c r="Y93" s="383">
        <v>4.3858319899999998</v>
      </c>
      <c r="Z93" s="383">
        <v>2.6737380300000004</v>
      </c>
      <c r="AA93" s="383">
        <v>18.110549049999999</v>
      </c>
      <c r="AB93" s="383">
        <v>8.6325102200000003</v>
      </c>
      <c r="AC93" s="383">
        <v>1.6820028999999999</v>
      </c>
      <c r="AD93" s="383">
        <v>0.57567807000000004</v>
      </c>
      <c r="AE93" s="383">
        <v>3.490044329999999</v>
      </c>
      <c r="AF93" s="383">
        <v>14.380235519999999</v>
      </c>
      <c r="AG93" s="383">
        <v>1.8117340200000001</v>
      </c>
      <c r="AH93" s="383">
        <v>4.1573325199999998</v>
      </c>
      <c r="AI93" s="383">
        <v>0.34076983</v>
      </c>
      <c r="AJ93" s="383">
        <v>0.78295503</v>
      </c>
      <c r="AK93" s="383">
        <v>2.9999999999999997E-8</v>
      </c>
      <c r="AL93" s="383">
        <v>7.0927914300000001</v>
      </c>
      <c r="AM93" s="383">
        <v>84.24926911</v>
      </c>
      <c r="AN93" s="383">
        <v>10.83227716</v>
      </c>
      <c r="AO93" s="383">
        <v>1.41471726</v>
      </c>
      <c r="AP93" s="383">
        <v>3.9007438000000003</v>
      </c>
      <c r="AQ93" s="383"/>
      <c r="AR93" s="383">
        <v>3.4530000000000003E-5</v>
      </c>
      <c r="AS93" s="383">
        <v>16.147772750000001</v>
      </c>
      <c r="AT93" s="383">
        <v>13.75046305</v>
      </c>
      <c r="AU93" s="383">
        <v>0.88700849000000004</v>
      </c>
      <c r="AV93" s="383">
        <v>0.57032374999999991</v>
      </c>
      <c r="AW93" s="383">
        <v>15.20779529</v>
      </c>
      <c r="AX93" s="383">
        <v>7.1376400700000016</v>
      </c>
      <c r="AY93" s="383">
        <v>8.0432998799999993</v>
      </c>
      <c r="AZ93" s="383">
        <v>5.2829472799999992</v>
      </c>
      <c r="BA93" s="383">
        <v>1.9925987899999997</v>
      </c>
      <c r="BB93" s="383">
        <v>3.6842562499999998</v>
      </c>
      <c r="BC93" s="383">
        <v>26.140742270000001</v>
      </c>
      <c r="BD93" s="383">
        <v>1.7680526000000001</v>
      </c>
      <c r="BE93" s="383">
        <v>8.9892721400000006</v>
      </c>
      <c r="BF93" s="383">
        <v>3.4421535999999997</v>
      </c>
      <c r="BG93" s="383">
        <v>0.65561690000000006</v>
      </c>
      <c r="BH93" s="383">
        <v>6.9143599999999986E-2</v>
      </c>
      <c r="BI93" s="383">
        <v>14.924238840000001</v>
      </c>
      <c r="BJ93" s="383">
        <v>14.20836626</v>
      </c>
      <c r="BK93" s="383">
        <v>14.20836626</v>
      </c>
      <c r="BL93" s="383">
        <v>86.628915410000019</v>
      </c>
      <c r="BM93" s="383">
        <v>4.9348010199999992</v>
      </c>
      <c r="BN93" s="383">
        <v>1.1711151900000001</v>
      </c>
      <c r="BO93" s="383">
        <v>1.0565324200000001</v>
      </c>
      <c r="BP93" s="383">
        <v>3.7770000000000006E-5</v>
      </c>
      <c r="BQ93" s="383">
        <v>7.1624863999999988</v>
      </c>
      <c r="BR93" s="383">
        <v>1.0686E-4</v>
      </c>
      <c r="BS93" s="383">
        <v>0.53630222999999999</v>
      </c>
      <c r="BT93" s="383">
        <v>3.4476522099999998</v>
      </c>
      <c r="BU93" s="383">
        <v>3.8659742800000001</v>
      </c>
      <c r="BV93" s="383">
        <v>4.2686506899999994</v>
      </c>
      <c r="BW93" s="383">
        <v>12.11868627</v>
      </c>
      <c r="BX93" s="383">
        <v>2.1590174799999997</v>
      </c>
      <c r="BY93" s="383">
        <v>8.200706910000001</v>
      </c>
      <c r="BZ93" s="383">
        <v>5.2478136700000002</v>
      </c>
      <c r="CA93" s="383">
        <v>0.29090913000000002</v>
      </c>
      <c r="CB93" s="383"/>
      <c r="CC93" s="383">
        <v>15.898447190000001</v>
      </c>
      <c r="CD93" s="383">
        <v>6.1543786999999996</v>
      </c>
      <c r="CE93" s="383">
        <v>6.7212808500000003</v>
      </c>
      <c r="CF93" s="383">
        <v>2.0850973600000002</v>
      </c>
      <c r="CG93" s="383">
        <v>13.147794129999998</v>
      </c>
      <c r="CH93" s="383">
        <v>28.108551039999998</v>
      </c>
      <c r="CI93" s="383">
        <v>2.2354712700000001</v>
      </c>
      <c r="CJ93" s="383">
        <v>1.6876E-4</v>
      </c>
      <c r="CK93" s="383">
        <v>1.195183E-2</v>
      </c>
      <c r="CL93" s="383">
        <v>1.2813999999999998E-4</v>
      </c>
      <c r="CM93" s="383">
        <v>2.2477200000000006</v>
      </c>
      <c r="CN93" s="383">
        <v>65.535890899999998</v>
      </c>
      <c r="CO93" s="383">
        <v>0.57051480999999993</v>
      </c>
      <c r="CP93" s="383">
        <v>0.57051480999999993</v>
      </c>
      <c r="CQ93" s="383">
        <v>2.3414038300000004</v>
      </c>
      <c r="CR93" s="383">
        <v>4.2792891999999991</v>
      </c>
      <c r="CS93" s="383">
        <v>6.41932334</v>
      </c>
      <c r="CT93" s="383">
        <v>0.15109117000000002</v>
      </c>
      <c r="CU93" s="383">
        <v>7.031881219999998</v>
      </c>
      <c r="CV93" s="383">
        <v>20.22298876</v>
      </c>
      <c r="CW93" s="383">
        <v>4.308348E-2</v>
      </c>
      <c r="CX93" s="383">
        <v>8.6000000000000002E-7</v>
      </c>
      <c r="CY93" s="383">
        <v>1.7697513399999998</v>
      </c>
      <c r="CZ93" s="383">
        <v>11.552828609999997</v>
      </c>
      <c r="DA93" s="383">
        <v>3.5663213199999992</v>
      </c>
      <c r="DB93" s="383">
        <v>16.931985609999995</v>
      </c>
      <c r="DC93" s="383">
        <v>2.0899999999999999E-6</v>
      </c>
      <c r="DD93" s="383">
        <v>3.0679999999999998E-5</v>
      </c>
      <c r="DE93" s="383">
        <v>1.2786000000000001E-4</v>
      </c>
      <c r="DF93" s="383">
        <v>7.1062569400000015</v>
      </c>
      <c r="DG93" s="383">
        <v>5.54786074</v>
      </c>
      <c r="DH93" s="383">
        <v>12.654278310000002</v>
      </c>
      <c r="DI93" s="383">
        <v>8.4308808799999984</v>
      </c>
      <c r="DJ93" s="383">
        <v>0.76690966000000005</v>
      </c>
      <c r="DK93" s="383">
        <v>2.6340470000000001E-2</v>
      </c>
      <c r="DL93" s="383">
        <v>6.6828263900000007</v>
      </c>
      <c r="DM93" s="383"/>
      <c r="DN93" s="383">
        <v>15.906957399999998</v>
      </c>
      <c r="DO93" s="383">
        <v>66.286724890000002</v>
      </c>
      <c r="DP93" s="383">
        <v>1.22268778</v>
      </c>
      <c r="DQ93" s="383">
        <v>10.176368580000002</v>
      </c>
      <c r="DR93" s="383">
        <v>7.1813161600000015</v>
      </c>
      <c r="DS93" s="383">
        <v>7.9337470900000007</v>
      </c>
      <c r="DT93" s="383">
        <v>26.514119610000005</v>
      </c>
      <c r="DU93" s="383">
        <v>4.7200388400000008</v>
      </c>
      <c r="DV93" s="383">
        <v>6.4551884499999987</v>
      </c>
      <c r="DW93" s="383">
        <v>1.7291025099999999</v>
      </c>
      <c r="DX93" s="383">
        <v>2.9999999999999997E-8</v>
      </c>
      <c r="DY93" s="383">
        <v>8.4054532599999998</v>
      </c>
      <c r="DZ93" s="383">
        <v>21.30978309</v>
      </c>
      <c r="EA93" s="383">
        <v>9.7245961600000008</v>
      </c>
      <c r="EB93" s="383">
        <v>7.5760000000000006E-5</v>
      </c>
      <c r="EC93" s="383">
        <v>0.19763449999999999</v>
      </c>
      <c r="ED93" s="383">
        <v>16.755616029999999</v>
      </c>
      <c r="EE93" s="383">
        <v>3.75444405</v>
      </c>
      <c r="EF93" s="383">
        <v>30.432366500000001</v>
      </c>
      <c r="EG93" s="383">
        <v>0.93802116000000002</v>
      </c>
      <c r="EH93" s="383">
        <v>0.70221653000000006</v>
      </c>
      <c r="EI93" s="383">
        <v>8.611153149999998</v>
      </c>
      <c r="EJ93" s="383">
        <v>3.6932950000000006E-2</v>
      </c>
      <c r="EK93" s="383">
        <v>10.288323789999998</v>
      </c>
      <c r="EL93" s="383">
        <v>5.6952803800000007</v>
      </c>
      <c r="EM93" s="383">
        <v>1.9513419299999999</v>
      </c>
      <c r="EN93" s="383">
        <v>7.6466223100000006</v>
      </c>
      <c r="EO93" s="383">
        <v>96.19121530000001</v>
      </c>
      <c r="EP93" s="383">
        <v>2.5428765200000001</v>
      </c>
      <c r="EQ93" s="383">
        <v>1.7574949999999995E-2</v>
      </c>
      <c r="ER93" s="383">
        <v>5.5294825899999998</v>
      </c>
      <c r="ES93" s="383">
        <v>8.0899340600000009</v>
      </c>
      <c r="ET93" s="383"/>
      <c r="EU93" s="383">
        <v>1.9191044399999997</v>
      </c>
      <c r="EV93" s="383">
        <v>0.81233564000000003</v>
      </c>
      <c r="EW93" s="383">
        <v>4.1623000000000002E-4</v>
      </c>
      <c r="EX93" s="383">
        <v>7.6673799700000007</v>
      </c>
      <c r="EY93" s="383">
        <v>10.399236280000002</v>
      </c>
      <c r="EZ93" s="383">
        <v>9.9954935499999991</v>
      </c>
      <c r="FA93" s="383">
        <v>2.2768709399999993</v>
      </c>
      <c r="FB93" s="383">
        <v>10.631346650000003</v>
      </c>
      <c r="FC93" s="383">
        <v>1.67270257</v>
      </c>
      <c r="FD93" s="383">
        <v>3.8441370700000004</v>
      </c>
      <c r="FE93" s="383">
        <v>28.420550779999999</v>
      </c>
      <c r="FF93" s="383"/>
      <c r="FG93" s="383">
        <v>1.61E-6</v>
      </c>
      <c r="FH93" s="383">
        <v>0.4452429</v>
      </c>
      <c r="FI93" s="383">
        <v>0.1890916</v>
      </c>
      <c r="FJ93" s="383">
        <v>0.63433611000000001</v>
      </c>
      <c r="FK93" s="383">
        <v>33.920391670000001</v>
      </c>
      <c r="FL93" s="383">
        <v>20.469691889999996</v>
      </c>
      <c r="FM93" s="383">
        <v>0.19303648999999998</v>
      </c>
      <c r="FN93" s="383">
        <v>2.3460000000000002E-5</v>
      </c>
      <c r="FO93" s="383">
        <v>54.583143509999992</v>
      </c>
      <c r="FP93" s="383">
        <v>102.12720073999998</v>
      </c>
      <c r="FQ93" s="383">
        <v>2.85396866</v>
      </c>
      <c r="FR93" s="383">
        <v>2.85396866</v>
      </c>
      <c r="FS93" s="383">
        <v>1.1169452100000001</v>
      </c>
      <c r="FT93" s="383">
        <v>0.24850833999999999</v>
      </c>
      <c r="FU93" s="383">
        <v>16.103657589999997</v>
      </c>
      <c r="FV93" s="383">
        <v>0.39206732999999999</v>
      </c>
      <c r="FW93" s="383">
        <v>5.89614598</v>
      </c>
      <c r="FX93" s="383">
        <v>23.757324449999999</v>
      </c>
      <c r="FY93" s="383">
        <v>1.9050376600000001</v>
      </c>
      <c r="FZ93" s="383">
        <v>3.31941197</v>
      </c>
      <c r="GA93" s="383">
        <v>3.3661999999999999E-4</v>
      </c>
      <c r="GB93" s="383">
        <v>0.93454880000000007</v>
      </c>
      <c r="GC93" s="383">
        <v>0.22274290999999996</v>
      </c>
      <c r="GD93" s="383">
        <v>6.3820779600000002</v>
      </c>
      <c r="GE93" s="383">
        <v>6.9969762500000003</v>
      </c>
      <c r="GF93" s="383">
        <v>0.89976095</v>
      </c>
      <c r="GG93" s="383">
        <v>9.8904261300000016</v>
      </c>
      <c r="GH93" s="383">
        <v>2.52836303</v>
      </c>
      <c r="GI93" s="383">
        <v>0.68502938999999996</v>
      </c>
      <c r="GJ93" s="383">
        <v>21.000555750000004</v>
      </c>
      <c r="GK93" s="383">
        <v>8.042833439999999</v>
      </c>
      <c r="GL93" s="383">
        <v>1.2804028200000002</v>
      </c>
      <c r="GM93" s="383">
        <v>7.9929310000000003E-2</v>
      </c>
      <c r="GN93" s="383">
        <v>0.84962579000000005</v>
      </c>
      <c r="GO93" s="383">
        <v>3.1563999999999995E-4</v>
      </c>
      <c r="GP93" s="383">
        <v>10.253107</v>
      </c>
      <c r="GQ93" s="383">
        <v>64.247033819999984</v>
      </c>
      <c r="GR93" s="383"/>
      <c r="GS93" s="383">
        <v>6.4421914000000005</v>
      </c>
      <c r="GT93" s="383">
        <v>2.9999999999999997E-8</v>
      </c>
      <c r="GU93" s="383">
        <v>8.4288045399999998</v>
      </c>
      <c r="GV93" s="383">
        <v>2.0809805399999997</v>
      </c>
      <c r="GW93" s="383">
        <v>16.951976510000001</v>
      </c>
      <c r="GX93" s="383">
        <v>8.0096041200000023</v>
      </c>
      <c r="GY93" s="383">
        <v>1.09511504</v>
      </c>
      <c r="GZ93" s="383">
        <v>2.4430000000000003E-4</v>
      </c>
      <c r="HA93" s="383"/>
      <c r="HB93" s="383">
        <v>3.3662026899999993</v>
      </c>
      <c r="HC93" s="383">
        <v>12.471166150000002</v>
      </c>
      <c r="HD93" s="383">
        <v>2.2899807999999999</v>
      </c>
      <c r="HE93" s="383">
        <v>8.087403E-2</v>
      </c>
      <c r="HF93" s="383"/>
      <c r="HG93" s="383">
        <v>2.4850095300000006</v>
      </c>
      <c r="HH93" s="383">
        <v>4.0000000000000001E-8</v>
      </c>
      <c r="HI93" s="383">
        <v>4.8558644000000006</v>
      </c>
      <c r="HJ93" s="383">
        <v>9.6861659200000005</v>
      </c>
      <c r="HK93" s="383">
        <v>2.5540219599999996</v>
      </c>
      <c r="HL93" s="383">
        <v>1.9104456099999998</v>
      </c>
      <c r="HM93" s="383">
        <v>5.3319676099999986</v>
      </c>
      <c r="HN93" s="383">
        <v>2.0410190000000002E-2</v>
      </c>
      <c r="HO93" s="383">
        <v>19.50301129</v>
      </c>
      <c r="HP93" s="383">
        <v>12.35942112</v>
      </c>
      <c r="HQ93" s="383">
        <v>1.9379581499999998</v>
      </c>
      <c r="HR93" s="383">
        <v>7.8358988599999986</v>
      </c>
      <c r="HS93" s="383">
        <v>22.133278130000001</v>
      </c>
      <c r="HT93" s="383">
        <v>75.915296479999981</v>
      </c>
      <c r="HU93" s="383">
        <v>0.34127703000000004</v>
      </c>
      <c r="HV93" s="383"/>
      <c r="HW93" s="383">
        <v>0.34127703000000004</v>
      </c>
      <c r="HX93" s="383">
        <v>4.5695067199999997</v>
      </c>
      <c r="HY93" s="383">
        <v>0.49703425999999995</v>
      </c>
      <c r="HZ93" s="383">
        <v>1E-8</v>
      </c>
      <c r="IA93" s="383">
        <v>2.1295440099999996</v>
      </c>
      <c r="IB93" s="383">
        <v>2.3262588199999996</v>
      </c>
      <c r="IC93" s="383">
        <v>9.5223438199999979</v>
      </c>
      <c r="ID93" s="383">
        <v>10.054669930000001</v>
      </c>
      <c r="IE93" s="383">
        <v>0.43054358000000004</v>
      </c>
      <c r="IF93" s="383">
        <v>7.4780511000000001</v>
      </c>
      <c r="IG93" s="383">
        <v>0.65335423999999998</v>
      </c>
      <c r="IH93" s="383">
        <v>0.82999553000000004</v>
      </c>
      <c r="II93" s="383">
        <v>19.446614380000003</v>
      </c>
      <c r="IJ93" s="383">
        <v>9.886317270000001</v>
      </c>
      <c r="IK93" s="383">
        <v>0.5667242400000001</v>
      </c>
      <c r="IL93" s="383">
        <v>2.7387827699999994</v>
      </c>
      <c r="IM93" s="383"/>
      <c r="IN93" s="383">
        <v>0.7063711399999999</v>
      </c>
      <c r="IO93" s="383">
        <v>13.89819542</v>
      </c>
      <c r="IP93" s="383">
        <v>3.4692331899999993</v>
      </c>
      <c r="IQ93" s="383">
        <v>1.50751042</v>
      </c>
      <c r="IR93" s="383">
        <v>2.9795309200000006</v>
      </c>
      <c r="IS93" s="383">
        <v>0.54589928999999993</v>
      </c>
      <c r="IT93" s="383">
        <v>3.4347016299999997</v>
      </c>
      <c r="IU93" s="383">
        <v>11.936875449999999</v>
      </c>
      <c r="IV93" s="383">
        <v>55.145306099999999</v>
      </c>
      <c r="IW93" s="383">
        <v>0.39841576000000001</v>
      </c>
      <c r="IX93" s="383">
        <v>2.0493662000000001</v>
      </c>
      <c r="IY93" s="383">
        <v>5.3127931200000003</v>
      </c>
      <c r="IZ93" s="383">
        <v>0.63397952000000002</v>
      </c>
      <c r="JA93" s="383">
        <v>7.3404429699999998</v>
      </c>
      <c r="JB93" s="383">
        <v>15.734997570000001</v>
      </c>
      <c r="JC93" s="383">
        <v>1.5554720200000001</v>
      </c>
      <c r="JD93" s="383">
        <v>7.2695015600000001</v>
      </c>
      <c r="JE93" s="383">
        <v>11.645800139999997</v>
      </c>
      <c r="JF93" s="383">
        <v>4.0701825200000004</v>
      </c>
      <c r="JG93" s="383">
        <v>0.86348750000000007</v>
      </c>
      <c r="JH93" s="383">
        <v>25.404443739999998</v>
      </c>
      <c r="JI93" s="383">
        <v>6.1856046099999995</v>
      </c>
      <c r="JJ93" s="383">
        <v>0.98363749</v>
      </c>
      <c r="JK93" s="383">
        <v>1.7360886800000002</v>
      </c>
      <c r="JL93" s="383">
        <v>1.0236053899999999</v>
      </c>
      <c r="JM93" s="383">
        <v>9.8170497699999988</v>
      </c>
      <c r="JN93" s="383">
        <v>19.745985940000001</v>
      </c>
      <c r="JO93" s="383">
        <v>9.255351880000001</v>
      </c>
      <c r="JP93" s="383">
        <v>2.8505487399999994</v>
      </c>
      <c r="JQ93" s="383">
        <v>0.22609215999999999</v>
      </c>
      <c r="JR93" s="383">
        <v>1.2592335299999997</v>
      </c>
      <c r="JS93" s="383">
        <v>4.2116822700000007</v>
      </c>
      <c r="JT93" s="383">
        <v>17.80290858</v>
      </c>
      <c r="JU93" s="383">
        <v>2E-8</v>
      </c>
      <c r="JV93" s="383">
        <v>2E-8</v>
      </c>
      <c r="JW93" s="383">
        <v>78.688335850000001</v>
      </c>
      <c r="JX93" s="383">
        <v>0.9647848200000001</v>
      </c>
      <c r="JY93" s="383">
        <v>2.9769999999999998E-5</v>
      </c>
      <c r="JZ93" s="383">
        <v>0.12301998</v>
      </c>
      <c r="KA93" s="383">
        <v>1.0878345700000001</v>
      </c>
      <c r="KB93" s="383">
        <v>0.47437040999999996</v>
      </c>
      <c r="KC93" s="383">
        <v>9.6612226700000008</v>
      </c>
      <c r="KD93" s="383">
        <v>1.98789387</v>
      </c>
      <c r="KE93" s="383">
        <v>17.455411430000005</v>
      </c>
      <c r="KF93" s="383">
        <v>6.1895470699999997</v>
      </c>
      <c r="KG93" s="383">
        <v>35.768445450000009</v>
      </c>
      <c r="KH93" s="383">
        <v>8.5615861999999989</v>
      </c>
      <c r="KI93" s="383">
        <v>14.53583942</v>
      </c>
      <c r="KJ93" s="383">
        <v>1.1054855300000002</v>
      </c>
      <c r="KK93" s="383">
        <v>7.1306727599999995</v>
      </c>
      <c r="KL93" s="383">
        <v>8.4400267600000021</v>
      </c>
      <c r="KM93" s="383">
        <v>39.773610670000011</v>
      </c>
      <c r="KN93" s="383">
        <v>6.3578650999999997</v>
      </c>
      <c r="KO93" s="383">
        <v>0.44010330000000003</v>
      </c>
      <c r="KP93" s="383">
        <v>0.59216804000000001</v>
      </c>
      <c r="KQ93" s="383">
        <v>10.145830789999998</v>
      </c>
      <c r="KR93" s="383">
        <v>0.24000931</v>
      </c>
      <c r="KS93" s="383">
        <v>17.775976539999998</v>
      </c>
      <c r="KT93" s="383">
        <v>0.76366138999999988</v>
      </c>
      <c r="KU93" s="383">
        <v>3.8674E-4</v>
      </c>
      <c r="KV93" s="383">
        <v>1.45E-5</v>
      </c>
      <c r="KW93" s="383">
        <v>0.76406262999999985</v>
      </c>
      <c r="KX93" s="383">
        <v>95.169929859999968</v>
      </c>
      <c r="KY93" s="383">
        <v>7.8507157300000001</v>
      </c>
      <c r="KZ93" s="383"/>
      <c r="LA93" s="383">
        <v>7.8507157300000001</v>
      </c>
      <c r="LB93" s="383">
        <v>1E-8</v>
      </c>
      <c r="LC93" s="383">
        <v>6.0365389999999998E-2</v>
      </c>
      <c r="LD93" s="383">
        <v>7.9846734100000001</v>
      </c>
      <c r="LE93" s="383">
        <v>0.79051604000000009</v>
      </c>
      <c r="LF93" s="383">
        <v>13.611727050000002</v>
      </c>
      <c r="LG93" s="383">
        <v>22.447281900000004</v>
      </c>
      <c r="LH93" s="383">
        <v>7.8776739499999984</v>
      </c>
      <c r="LI93" s="383"/>
      <c r="LJ93" s="383">
        <v>0.92005794000000007</v>
      </c>
      <c r="LK93" s="383">
        <v>9.0772972599999981</v>
      </c>
      <c r="LL93" s="383">
        <v>19.701116750000001</v>
      </c>
      <c r="LM93" s="383">
        <v>37.5761459</v>
      </c>
      <c r="LN93" s="383">
        <v>5.21176862</v>
      </c>
      <c r="LO93" s="383">
        <v>5.4108393399999999</v>
      </c>
      <c r="LP93" s="383">
        <v>1.81873415</v>
      </c>
      <c r="LQ93" s="383">
        <v>0.76377232000000006</v>
      </c>
      <c r="LR93" s="383">
        <v>4.7495701700000001</v>
      </c>
      <c r="LS93" s="383">
        <v>17.954684600000004</v>
      </c>
      <c r="LT93" s="383">
        <v>2.6623211900000001</v>
      </c>
      <c r="LU93" s="383">
        <v>0.75537204000000002</v>
      </c>
      <c r="LV93" s="383">
        <v>5.0524556799999987</v>
      </c>
      <c r="LW93" s="383">
        <v>2E-8</v>
      </c>
      <c r="LX93" s="383">
        <v>6.4936709100000005</v>
      </c>
      <c r="LY93" s="383">
        <v>14.963819839999999</v>
      </c>
      <c r="LZ93" s="383">
        <v>100.79264796999999</v>
      </c>
      <c r="MA93" s="383">
        <v>970.97776642999997</v>
      </c>
      <c r="MB93" s="383">
        <v>0.18086434000000001</v>
      </c>
      <c r="MC93" s="383">
        <v>10.589605629999999</v>
      </c>
      <c r="MD93" s="383">
        <v>6.1099999999999991E-6</v>
      </c>
      <c r="ME93" s="383"/>
      <c r="MF93" s="383">
        <v>10.770476079999998</v>
      </c>
      <c r="MG93" s="383">
        <v>12.22549113</v>
      </c>
      <c r="MH93" s="383">
        <v>1.86888981</v>
      </c>
      <c r="MI93" s="383">
        <v>2.4283522000000004</v>
      </c>
      <c r="MJ93" s="383">
        <v>0.66279213999999997</v>
      </c>
      <c r="MK93" s="383">
        <v>3.6922999999999996E-4</v>
      </c>
      <c r="ML93" s="383">
        <v>17.185894510000001</v>
      </c>
      <c r="MM93" s="383">
        <v>0.34275629000000002</v>
      </c>
      <c r="MN93" s="383">
        <v>6.0631207299999987</v>
      </c>
      <c r="MO93" s="382">
        <v>1E-8</v>
      </c>
      <c r="MP93" s="382">
        <v>10.90648992</v>
      </c>
      <c r="MQ93" s="382">
        <v>4.6413685200000003</v>
      </c>
      <c r="MR93" s="382">
        <v>21.953735469999998</v>
      </c>
      <c r="MS93" s="382">
        <v>0.18632317000000001</v>
      </c>
      <c r="MT93" s="382"/>
      <c r="MU93" s="382">
        <v>2.2430454599999998</v>
      </c>
      <c r="MV93" s="382">
        <v>4.2376936400000007</v>
      </c>
      <c r="MW93" s="382">
        <v>6.6670622700000006</v>
      </c>
      <c r="MX93" s="382">
        <v>2.7566241900000006</v>
      </c>
      <c r="MY93" s="382">
        <v>0.16140438000000001</v>
      </c>
      <c r="MZ93" s="382">
        <v>2.9180285700000006</v>
      </c>
      <c r="NA93" s="383">
        <v>59.495196900000003</v>
      </c>
      <c r="NB93" s="383">
        <v>1E-8</v>
      </c>
      <c r="NC93" s="383">
        <v>1.9073651599999999</v>
      </c>
      <c r="ND93" s="383">
        <v>1.4942799099999999</v>
      </c>
      <c r="NE93" s="383">
        <v>3.4016450799999998</v>
      </c>
      <c r="NF93" s="383">
        <v>0.20724541999999999</v>
      </c>
      <c r="NG93" s="383">
        <v>2.6731839800000001</v>
      </c>
      <c r="NH93" s="383">
        <v>9.8567133999999967</v>
      </c>
      <c r="NI93" s="383">
        <v>1.5865427400000001</v>
      </c>
      <c r="NJ93" s="383">
        <v>3.4201308699999999</v>
      </c>
      <c r="NK93" s="383">
        <v>17.743816409999994</v>
      </c>
      <c r="NL93" s="383">
        <v>3.0704056200000007</v>
      </c>
      <c r="NM93" s="383">
        <v>3.8494409399999991</v>
      </c>
      <c r="NN93" s="383">
        <v>2.2898890699999996</v>
      </c>
      <c r="NO93" s="383">
        <v>0.49619459000000005</v>
      </c>
      <c r="NP93" s="383">
        <v>0.21382342000000004</v>
      </c>
      <c r="NQ93" s="383">
        <v>9.9197536399999997</v>
      </c>
      <c r="NR93" s="383">
        <v>7.842636569999998</v>
      </c>
      <c r="NS93" s="383">
        <v>0.85942702999999998</v>
      </c>
      <c r="NT93" s="383">
        <v>7.1137324000000017</v>
      </c>
      <c r="NU93" s="383">
        <v>0.42487478000000001</v>
      </c>
      <c r="NV93" s="383">
        <v>0</v>
      </c>
      <c r="NW93" s="383">
        <v>16.240670780000002</v>
      </c>
      <c r="NX93" s="383">
        <v>47.305885910000001</v>
      </c>
      <c r="NY93" s="383">
        <v>1.7814822000000001</v>
      </c>
      <c r="NZ93" s="383">
        <v>8.3950333399999995</v>
      </c>
      <c r="OA93" s="383">
        <v>10.78030736</v>
      </c>
      <c r="OB93" s="383">
        <v>20.956822899999999</v>
      </c>
      <c r="OC93" s="383">
        <v>1.3209108600000001</v>
      </c>
      <c r="OD93" s="383">
        <v>1.6582202099999999</v>
      </c>
      <c r="OE93" s="383">
        <v>1.9107081299999999</v>
      </c>
      <c r="OF93" s="383">
        <v>6.5532027899999994</v>
      </c>
      <c r="OG93" s="383">
        <v>1.7738183300000001</v>
      </c>
      <c r="OH93" s="383">
        <v>13.21686032</v>
      </c>
      <c r="OI93" s="383">
        <v>2.1570000000000002E-5</v>
      </c>
      <c r="OJ93" s="383">
        <v>3.48551689</v>
      </c>
      <c r="OK93" s="383">
        <v>5.3406804599999997</v>
      </c>
      <c r="OL93" s="383">
        <v>0</v>
      </c>
      <c r="OM93" s="383">
        <v>3.3085353900000007</v>
      </c>
      <c r="ON93" s="383">
        <v>12.13475431</v>
      </c>
      <c r="OO93" s="383">
        <v>3.01771279</v>
      </c>
      <c r="OP93" s="383">
        <v>0.53381830999999991</v>
      </c>
      <c r="OQ93" s="383">
        <v>1.9611561599999998</v>
      </c>
      <c r="OR93" s="383">
        <v>1.8821349600000004</v>
      </c>
      <c r="OS93" s="383">
        <v>3.2422225699999996</v>
      </c>
      <c r="OT93" s="383">
        <v>10.637044789999999</v>
      </c>
      <c r="OU93" s="383">
        <v>0.53002604000000009</v>
      </c>
      <c r="OV93" s="383">
        <v>0.37293154000000001</v>
      </c>
      <c r="OW93" s="383">
        <v>5.7208339499999994</v>
      </c>
      <c r="OX93" s="383">
        <v>4.1723675999999994</v>
      </c>
      <c r="OY93" s="383">
        <v>8.6935128600000002</v>
      </c>
      <c r="OZ93" s="383">
        <v>19.489671989999998</v>
      </c>
      <c r="PA93" s="383">
        <v>76.435154309999987</v>
      </c>
      <c r="PB93" s="383">
        <v>1.57937916</v>
      </c>
      <c r="PC93" s="383">
        <v>3.0891348500000002</v>
      </c>
      <c r="PD93" s="383">
        <v>2.4272486700000004</v>
      </c>
      <c r="PE93" s="383">
        <v>0.76595886000000013</v>
      </c>
      <c r="PF93" s="383">
        <v>4.8356317800000008</v>
      </c>
      <c r="PG93" s="383">
        <v>12.697353320000001</v>
      </c>
      <c r="PH93" s="383">
        <v>6.1041665400000014</v>
      </c>
      <c r="PI93" s="383">
        <v>0.48462875999999999</v>
      </c>
      <c r="PJ93" s="383">
        <v>0.45560305999999995</v>
      </c>
      <c r="PK93" s="383">
        <v>0</v>
      </c>
      <c r="PL93" s="383">
        <v>7.0443983600000006</v>
      </c>
      <c r="PM93" s="383">
        <v>4.1132219100000009</v>
      </c>
      <c r="PN93" s="383">
        <v>0.12458971999999999</v>
      </c>
      <c r="PO93" s="383">
        <v>2.6317965600000002</v>
      </c>
      <c r="PP93" s="383">
        <v>7.1236067800000002</v>
      </c>
      <c r="PQ93" s="383">
        <v>1.5308999999999999E-4</v>
      </c>
      <c r="PR93" s="383">
        <v>13.993368060000002</v>
      </c>
      <c r="PS93" s="383">
        <v>2.4717599999999997</v>
      </c>
      <c r="PT93" s="383">
        <v>0.18231455999999996</v>
      </c>
      <c r="PU93" s="383">
        <v>2.3630010800000001</v>
      </c>
      <c r="PV93" s="383">
        <v>6.2905153199999981</v>
      </c>
      <c r="PW93" s="383">
        <v>3.4135682699999994</v>
      </c>
      <c r="PX93" s="383">
        <v>14.721159229999998</v>
      </c>
      <c r="PY93" s="383">
        <v>48.45627897</v>
      </c>
      <c r="PZ93" s="383">
        <v>0.67318328999999999</v>
      </c>
      <c r="QA93" s="383">
        <v>1.28118452</v>
      </c>
      <c r="QB93" s="383">
        <v>7.1627824100000019</v>
      </c>
      <c r="QC93" s="383">
        <v>1.44768232</v>
      </c>
      <c r="QD93" s="383">
        <v>10.564832540000003</v>
      </c>
      <c r="QE93" s="383">
        <v>0.72687223000000012</v>
      </c>
      <c r="QF93" s="383">
        <v>7.9996492599999991</v>
      </c>
      <c r="QG93" s="383">
        <v>7.8122042299999963</v>
      </c>
      <c r="QH93" s="383">
        <v>0.57859582999999992</v>
      </c>
      <c r="QI93" s="383">
        <v>1.0037742599999999</v>
      </c>
      <c r="QJ93" s="383">
        <v>18.121095809999996</v>
      </c>
      <c r="QK93" s="383">
        <v>0.43215718000000003</v>
      </c>
      <c r="QL93" s="383">
        <v>8.174E-5</v>
      </c>
      <c r="QM93" s="383">
        <v>0</v>
      </c>
      <c r="QN93" s="383">
        <v>0.89386388999999999</v>
      </c>
      <c r="QO93" s="383">
        <v>5.1990752299999992</v>
      </c>
      <c r="QP93" s="383">
        <v>6.5251780399999992</v>
      </c>
      <c r="QQ93" s="383">
        <v>0</v>
      </c>
      <c r="QR93" s="383">
        <v>0.37269106000000007</v>
      </c>
      <c r="QS93" s="383">
        <v>4.8442349500000006</v>
      </c>
      <c r="QT93" s="383">
        <v>0.20126508000000001</v>
      </c>
      <c r="QU93" s="383">
        <v>3.2309725700000005</v>
      </c>
      <c r="QV93" s="383">
        <v>8.649163660000001</v>
      </c>
      <c r="QW93" s="383">
        <v>3.6373351499999997</v>
      </c>
      <c r="QX93" s="383">
        <v>0.37480639999999987</v>
      </c>
      <c r="QY93" s="383">
        <v>0.14895712999999999</v>
      </c>
      <c r="QZ93" s="383">
        <v>4.1610986800000003</v>
      </c>
      <c r="RA93" s="383">
        <v>48.021368729999992</v>
      </c>
      <c r="RB93" s="383">
        <v>2.3872968700000001</v>
      </c>
      <c r="RC93" s="383">
        <v>4.9914039599999995</v>
      </c>
      <c r="RD93" s="383">
        <v>7.3787008299999997</v>
      </c>
      <c r="RE93" s="383">
        <v>1.1851067099999999</v>
      </c>
      <c r="RF93" s="383">
        <v>2.3848801099999997</v>
      </c>
      <c r="RG93" s="383">
        <v>6.6200000000000001E-6</v>
      </c>
      <c r="RH93" s="383">
        <v>3.5104683899999998</v>
      </c>
      <c r="RI93" s="383">
        <v>5.1367019699999981</v>
      </c>
      <c r="RJ93" s="383">
        <v>12.217163799999998</v>
      </c>
      <c r="RK93" s="383">
        <v>1.9595713800000001</v>
      </c>
      <c r="RL93" s="383">
        <v>0.55776079000000001</v>
      </c>
      <c r="RM93" s="383">
        <v>0.27109886999999999</v>
      </c>
      <c r="RN93" s="383">
        <v>3.4756750000000003E-2</v>
      </c>
      <c r="RO93" s="383">
        <v>2.82318779</v>
      </c>
      <c r="RP93" s="383">
        <v>3.4056738700000002</v>
      </c>
      <c r="RQ93" s="383">
        <v>6.7848694299999996</v>
      </c>
      <c r="RR93" s="383">
        <v>4.2190779999999988</v>
      </c>
      <c r="RS93" s="383">
        <v>1.9087658399999998</v>
      </c>
      <c r="RT93" s="383">
        <v>16.318387139999999</v>
      </c>
      <c r="RU93" s="383">
        <v>0.88155974999999998</v>
      </c>
      <c r="RV93" s="383">
        <v>2.4891544699999999</v>
      </c>
      <c r="RW93" s="383">
        <v>3.7299999999999999E-5</v>
      </c>
      <c r="RX93" s="383">
        <v>1.066E-5</v>
      </c>
      <c r="RY93" s="383">
        <v>1E-8</v>
      </c>
      <c r="RZ93" s="383">
        <v>3.3707621899999998</v>
      </c>
      <c r="SA93" s="383">
        <v>42.108201749999992</v>
      </c>
      <c r="SB93" s="383">
        <v>1.33388778</v>
      </c>
      <c r="SC93" s="383">
        <v>8.4587791299999981</v>
      </c>
      <c r="SD93" s="383">
        <v>4.2078450400000014</v>
      </c>
      <c r="SE93" s="383">
        <v>1.3043082399999999</v>
      </c>
      <c r="SF93" s="383">
        <v>0.60403575999999992</v>
      </c>
      <c r="SG93" s="383">
        <v>15.908855949999998</v>
      </c>
      <c r="SH93" s="383">
        <v>1.72557987</v>
      </c>
      <c r="SI93" s="383">
        <v>0.53560764999999988</v>
      </c>
      <c r="SJ93" s="383">
        <v>0.88658221999999987</v>
      </c>
      <c r="SK93" s="383">
        <v>3.5731051500000004</v>
      </c>
      <c r="SL93" s="383">
        <v>1.17151691</v>
      </c>
      <c r="SM93" s="383">
        <v>7.8923918000000004</v>
      </c>
      <c r="SN93" s="383">
        <v>0</v>
      </c>
      <c r="SO93" s="383">
        <v>3.4931000000000003E-4</v>
      </c>
      <c r="SP93" s="383">
        <v>4.0899195499999994</v>
      </c>
      <c r="SQ93" s="383">
        <v>0.41488604000000001</v>
      </c>
      <c r="SR93" s="384">
        <v>4.5051548999999991</v>
      </c>
      <c r="SS93" s="383">
        <v>1.8043031700000001</v>
      </c>
      <c r="ST93" s="383">
        <v>1.9964772299999998</v>
      </c>
      <c r="SU93" s="383">
        <v>0.57638587000000019</v>
      </c>
      <c r="SV93" s="383">
        <v>0.13171346</v>
      </c>
      <c r="SW93" s="383">
        <v>8.1731735299999997</v>
      </c>
      <c r="SX93" s="383">
        <v>12.68205326</v>
      </c>
      <c r="SY93" s="383">
        <v>1.4299999999999999E-6</v>
      </c>
      <c r="SZ93" s="383">
        <v>1.4299999999999999E-6</v>
      </c>
      <c r="TA93" s="383">
        <v>40.988457340000004</v>
      </c>
      <c r="TB93" s="383">
        <v>0.71444571999999995</v>
      </c>
      <c r="TC93" s="383">
        <v>6.3828864000000012</v>
      </c>
      <c r="TD93" s="383">
        <v>1.03010852</v>
      </c>
      <c r="TE93" s="383">
        <v>0.76100639999999986</v>
      </c>
      <c r="TF93" s="383">
        <v>8.8884470400000009</v>
      </c>
      <c r="TG93" s="383">
        <v>11.43250913</v>
      </c>
      <c r="TH93" s="383">
        <v>3.3014350900000005</v>
      </c>
      <c r="TI93" s="383">
        <v>1.89077176</v>
      </c>
      <c r="TJ93" s="383">
        <v>1.1028973900000001</v>
      </c>
      <c r="TK93" s="383">
        <f t="shared" si="269"/>
        <v>17.72761337</v>
      </c>
      <c r="TL93" s="382">
        <v>1.0451215899999999</v>
      </c>
      <c r="TM93" s="382">
        <v>7.3031560000000004</v>
      </c>
      <c r="TN93" s="382">
        <v>6.9281392300000002</v>
      </c>
      <c r="TO93" s="382">
        <v>0.26679364</v>
      </c>
      <c r="TP93" s="382">
        <v>5.0510433500000005</v>
      </c>
      <c r="TQ93" s="382">
        <v>20.594253810000001</v>
      </c>
      <c r="TR93" s="382">
        <v>1.2700000000000001E-6</v>
      </c>
      <c r="TS93" s="382">
        <v>0</v>
      </c>
      <c r="TT93" s="382">
        <v>5.1445550200000003</v>
      </c>
      <c r="TU93" s="382">
        <v>1.0204000000000001E-4</v>
      </c>
      <c r="TV93" s="382">
        <v>2.1539712699999995</v>
      </c>
      <c r="TW93" s="382">
        <v>7.2986295999999999</v>
      </c>
      <c r="TX93" s="382">
        <v>2.9999999999999997E-8</v>
      </c>
      <c r="TY93" s="382">
        <v>0.42614365999999998</v>
      </c>
      <c r="TZ93" s="382">
        <v>1.6980370200000001</v>
      </c>
      <c r="UA93" s="382">
        <v>11.135300309999998</v>
      </c>
      <c r="UB93" s="382">
        <v>13.259481019999999</v>
      </c>
      <c r="UC93" s="383">
        <v>67.768424839999994</v>
      </c>
      <c r="UD93" s="383">
        <v>1E-8</v>
      </c>
      <c r="UE93" s="383">
        <v>1E-8</v>
      </c>
      <c r="UF93" s="383">
        <v>3.2532556499999998</v>
      </c>
      <c r="UG93" s="383">
        <v>1.4580692499999999</v>
      </c>
      <c r="UH93" s="383">
        <v>0.97671340000000006</v>
      </c>
      <c r="UI93" s="383">
        <v>0.47344765000000011</v>
      </c>
      <c r="UJ93" s="383">
        <v>1E-8</v>
      </c>
      <c r="UK93" s="383">
        <v>6.1614859600000003</v>
      </c>
      <c r="UL93" s="383">
        <v>1.8838557</v>
      </c>
      <c r="UM93" s="383">
        <v>11.708063490000001</v>
      </c>
      <c r="UN93" s="383">
        <v>2.1413199900000004</v>
      </c>
      <c r="UO93" s="383">
        <v>8.90087619</v>
      </c>
      <c r="UP93" s="383">
        <v>0.76577845999999994</v>
      </c>
      <c r="UQ93" s="383">
        <v>25.399893830000003</v>
      </c>
      <c r="UR93" s="383">
        <v>0.21144552</v>
      </c>
      <c r="US93" s="383">
        <v>7.4635260199999998</v>
      </c>
      <c r="UT93" s="383">
        <v>0.99329233000000006</v>
      </c>
      <c r="UU93" s="383">
        <v>12.016594719999997</v>
      </c>
      <c r="UV93" s="383">
        <v>3.6598092499999999</v>
      </c>
      <c r="UW93" s="383">
        <f t="shared" si="287"/>
        <v>24.34466784</v>
      </c>
      <c r="UX93" s="383">
        <v>0.58570111000000002</v>
      </c>
      <c r="UY93" s="383">
        <v>13.392540049999999</v>
      </c>
      <c r="UZ93" s="383">
        <v>8.6575069399999993</v>
      </c>
      <c r="VA93" s="383">
        <v>7.2894317700000002</v>
      </c>
      <c r="VB93" s="383">
        <v>2.0342986199999999</v>
      </c>
      <c r="VC93" s="383">
        <v>31.959478490000002</v>
      </c>
      <c r="VD93" s="383">
        <v>87.865526130000006</v>
      </c>
      <c r="VE93" s="383">
        <v>1.51474135</v>
      </c>
      <c r="VF93" s="383">
        <v>10.04648618</v>
      </c>
      <c r="VG93" s="383">
        <v>1.9132E-4</v>
      </c>
      <c r="VH93" s="383">
        <v>4.6999999999999995E-7</v>
      </c>
      <c r="VI93" s="383">
        <v>10.489356189999995</v>
      </c>
      <c r="VJ93" s="383">
        <v>22.050775509999998</v>
      </c>
      <c r="VK93" s="383">
        <v>0.79203254000000001</v>
      </c>
      <c r="VL93" s="383">
        <v>0.63879246999999995</v>
      </c>
      <c r="VM93" s="383">
        <v>1E-8</v>
      </c>
      <c r="VN93" s="383">
        <v>1.2098856599999999</v>
      </c>
      <c r="VO93" s="383">
        <v>3.4355058200000008</v>
      </c>
      <c r="VP93" s="383">
        <v>6.0762165000000001</v>
      </c>
      <c r="VQ93" s="383">
        <v>1.3423245500000001</v>
      </c>
      <c r="VR93" s="383">
        <v>6.1490539499999999</v>
      </c>
      <c r="VS93" s="383">
        <v>5.2603087899999998</v>
      </c>
      <c r="VT93" s="383">
        <v>0.84611767999999998</v>
      </c>
      <c r="VU93" s="383">
        <v>0.47646444000000004</v>
      </c>
      <c r="VV93" s="383">
        <v>14.074269410000001</v>
      </c>
      <c r="VW93" s="383">
        <v>13.1125227</v>
      </c>
      <c r="VX93" s="383">
        <v>4.9241821300000002</v>
      </c>
      <c r="VY93" s="383">
        <v>1.7609466300000003</v>
      </c>
      <c r="VZ93" s="383">
        <v>6.1303511899999998</v>
      </c>
      <c r="WA93" s="383">
        <v>16.4044843</v>
      </c>
      <c r="WB93" s="383">
        <v>42.332486950000003</v>
      </c>
      <c r="WC93" s="383">
        <v>4.7567682299999996</v>
      </c>
      <c r="WD93" s="383">
        <v>2E-8</v>
      </c>
      <c r="WE93" s="383">
        <v>4.7567682499999995</v>
      </c>
      <c r="WF93" s="383">
        <v>89.290516619999991</v>
      </c>
      <c r="WG93" s="383">
        <v>3.4892983599999998</v>
      </c>
      <c r="WH93" s="383">
        <v>2.1633344799999996</v>
      </c>
      <c r="WI93" s="383">
        <v>5.652632839999999</v>
      </c>
      <c r="WJ93" s="383">
        <v>5.1390156399999993</v>
      </c>
      <c r="WK93" s="383">
        <v>0.58215892999999996</v>
      </c>
      <c r="WL93" s="383">
        <v>5.2167064100000005</v>
      </c>
      <c r="WM93" s="383">
        <v>2.1729999999999997E-5</v>
      </c>
      <c r="WN93" s="383">
        <v>1.4173412700000001</v>
      </c>
      <c r="WO93" s="383">
        <v>12.355243980000001</v>
      </c>
      <c r="WP93" s="383">
        <v>1.6942365299999997</v>
      </c>
      <c r="WQ93" s="383">
        <v>2.6085124899999999</v>
      </c>
      <c r="WR93" s="383">
        <v>5.0000000000000004E-8</v>
      </c>
      <c r="WS93" s="383">
        <v>2.6986098300000001</v>
      </c>
      <c r="WT93" s="383">
        <v>2.6273700999999998</v>
      </c>
      <c r="WU93" s="383">
        <v>9.6287289999999999</v>
      </c>
      <c r="WV93" s="383">
        <v>0.8308143400000001</v>
      </c>
      <c r="WW93" s="383">
        <v>9.6720679900000022</v>
      </c>
      <c r="WX93" s="383">
        <v>1E-8</v>
      </c>
      <c r="WY93" s="383">
        <v>0</v>
      </c>
      <c r="WZ93" s="383">
        <v>0.25211724999999996</v>
      </c>
      <c r="XA93" s="383">
        <v>10.754999590000002</v>
      </c>
      <c r="XB93" s="383">
        <v>1.57350305</v>
      </c>
      <c r="XC93" s="383">
        <v>4.5812149199999999</v>
      </c>
      <c r="XD93" s="383">
        <v>7.57274359</v>
      </c>
      <c r="XE93" s="383">
        <v>2.5158317799999992</v>
      </c>
      <c r="XF93" s="383">
        <v>16.243293339999997</v>
      </c>
      <c r="XG93" s="383">
        <v>54.634898750000005</v>
      </c>
      <c r="XH93" s="383">
        <v>1.3755893199999998</v>
      </c>
      <c r="XI93" s="383">
        <v>1.3755893199999998</v>
      </c>
      <c r="XJ93" s="383">
        <v>2.0754232300000002</v>
      </c>
      <c r="XK93" s="383">
        <v>5.20407128</v>
      </c>
      <c r="XL93" s="383">
        <v>3.0983144500000002</v>
      </c>
      <c r="XM93" s="383">
        <v>6.1666184599999996</v>
      </c>
      <c r="XN93" s="383">
        <v>4.9502179100000001</v>
      </c>
      <c r="XO93" s="383">
        <v>21.494645329999997</v>
      </c>
      <c r="XP93" s="383">
        <v>1.2173060999999996</v>
      </c>
      <c r="XQ93" s="383">
        <v>4.7170000000000004E-5</v>
      </c>
      <c r="XR93" s="383">
        <v>4.8033611399999989</v>
      </c>
      <c r="XS93" s="383">
        <v>0</v>
      </c>
      <c r="XT93" s="383">
        <v>2.1582883699999997</v>
      </c>
      <c r="XU93" s="383">
        <v>8.1790027799999994</v>
      </c>
      <c r="XV93" s="383">
        <v>6.9674456399999984</v>
      </c>
      <c r="XW93" s="383">
        <v>0.6238141599999999</v>
      </c>
      <c r="XX93" s="383">
        <v>0.38229397999999998</v>
      </c>
      <c r="XY93" s="383">
        <v>1.0647999999999998E-4</v>
      </c>
      <c r="XZ93" s="383">
        <v>2.9933955699999992</v>
      </c>
      <c r="YA93" s="383">
        <f t="shared" si="288"/>
        <v>10.967055829999998</v>
      </c>
      <c r="YB93" s="383">
        <v>3.192789E-2</v>
      </c>
      <c r="YC93" s="383">
        <v>0</v>
      </c>
      <c r="YD93" s="383">
        <v>1.1838044000000001</v>
      </c>
      <c r="YE93" s="383">
        <v>2.9999999999999997E-8</v>
      </c>
      <c r="YF93" s="383">
        <f t="shared" si="289"/>
        <v>1.2157323200000001</v>
      </c>
      <c r="YG93" s="383">
        <f t="shared" si="290"/>
        <v>43.232025579999998</v>
      </c>
      <c r="YH93" s="382">
        <f t="shared" si="291"/>
        <v>705.60193583</v>
      </c>
      <c r="YI93" s="382">
        <v>0</v>
      </c>
      <c r="YJ93" s="382">
        <v>1E-8</v>
      </c>
      <c r="YK93" s="382">
        <v>4.0239308300000003</v>
      </c>
      <c r="YL93" s="382">
        <v>7.2419999999999906E-5</v>
      </c>
      <c r="YM93" s="382">
        <f t="shared" si="292"/>
        <v>4.0240032600000006</v>
      </c>
      <c r="YN93" s="382">
        <v>2.0795483199999998</v>
      </c>
      <c r="YO93" s="382">
        <v>9.5458256199999969</v>
      </c>
      <c r="YP93" s="382">
        <v>7.5781865099999788</v>
      </c>
      <c r="YQ93" s="382">
        <v>2.1564575099999987</v>
      </c>
      <c r="YR93" s="382">
        <v>1E-8</v>
      </c>
      <c r="YS93" s="382">
        <v>21.360017969999976</v>
      </c>
      <c r="YT93" s="382">
        <v>0</v>
      </c>
      <c r="YU93" s="382">
        <v>1E-8</v>
      </c>
      <c r="YV93" s="382">
        <v>0.90362720999999979</v>
      </c>
      <c r="YW93" s="382">
        <v>4.5619953600000001</v>
      </c>
      <c r="YX93" s="382">
        <v>0.11301157999999999</v>
      </c>
      <c r="YY93" s="382">
        <v>5.57863416</v>
      </c>
      <c r="YZ93" s="382">
        <v>1.7975302399999999</v>
      </c>
      <c r="ZA93" s="382">
        <v>0.29662147999999994</v>
      </c>
      <c r="ZB93" s="382">
        <v>1E-8</v>
      </c>
      <c r="ZC93" s="382">
        <v>3.0681833100000007</v>
      </c>
      <c r="ZD93" s="382">
        <v>5.1623350400000003</v>
      </c>
      <c r="ZE93" s="382">
        <v>9.8270490000000002E-2</v>
      </c>
      <c r="ZF93" s="382">
        <v>4.5677861099999983</v>
      </c>
      <c r="ZG93" s="382">
        <v>0.47911332000000001</v>
      </c>
      <c r="ZH93" s="382">
        <v>5.1451699199999981</v>
      </c>
      <c r="ZI93" s="382">
        <v>41.270160349999976</v>
      </c>
      <c r="ZJ93" s="382">
        <v>1.55119936</v>
      </c>
      <c r="ZK93" s="382">
        <v>0.72832928000000008</v>
      </c>
      <c r="ZL93" s="382">
        <v>2.2795286400000001</v>
      </c>
      <c r="ZM93" s="382">
        <v>14.03727832</v>
      </c>
      <c r="ZN93" s="382">
        <v>9.9861731200000019</v>
      </c>
      <c r="ZO93" s="382">
        <v>0.57308952000000002</v>
      </c>
      <c r="ZP93" s="382">
        <v>15.820955019999998</v>
      </c>
      <c r="ZQ93" s="382">
        <v>8.7728539699999999</v>
      </c>
      <c r="ZR93" s="382">
        <v>49.190349950000005</v>
      </c>
      <c r="ZS93" s="382">
        <v>2.4787052600000004</v>
      </c>
      <c r="ZT93" s="382">
        <v>1.9075953700000001</v>
      </c>
      <c r="ZU93" s="382">
        <v>0</v>
      </c>
      <c r="ZV93" s="382">
        <v>4.3863006300000009</v>
      </c>
      <c r="ZW93" s="382">
        <v>10.809737109999997</v>
      </c>
      <c r="ZX93" s="382">
        <v>1.5483539000000004</v>
      </c>
      <c r="ZY93" s="382">
        <v>11.160057780000001</v>
      </c>
      <c r="ZZ93" s="382">
        <v>7.3751016799999976</v>
      </c>
      <c r="AAA93" s="382">
        <v>0.95940378999999987</v>
      </c>
      <c r="AAB93" s="382">
        <v>31.852654239999996</v>
      </c>
      <c r="AAC93" s="382">
        <v>2.5590352200000006</v>
      </c>
      <c r="AAD93" s="382">
        <v>0.46316217999999998</v>
      </c>
      <c r="AAE93" s="382">
        <v>12.031765720000001</v>
      </c>
      <c r="AAF93" s="382">
        <v>15.053963120000001</v>
      </c>
      <c r="AAG93" s="382">
        <v>102.76279658</v>
      </c>
      <c r="AAH93" s="382">
        <v>6.7637408200000015</v>
      </c>
      <c r="AAI93" s="382">
        <v>3.2893299699999998</v>
      </c>
      <c r="AAJ93" s="382">
        <v>10.053070790000001</v>
      </c>
      <c r="AAK93" s="382">
        <v>1.90327538</v>
      </c>
      <c r="AAL93" s="382">
        <v>2.5126535800000003</v>
      </c>
      <c r="AAM93" s="382">
        <v>3.1599999999999998E-6</v>
      </c>
      <c r="AAN93" s="382">
        <v>1.0852262900000003</v>
      </c>
      <c r="AAO93" s="382">
        <v>12.25370672</v>
      </c>
      <c r="AAP93" s="382">
        <v>17.754865129999999</v>
      </c>
      <c r="AAQ93" s="382">
        <v>1.4414000000000001E-4</v>
      </c>
      <c r="AAR93" s="382">
        <v>0.13476790000000002</v>
      </c>
      <c r="AAS93" s="382">
        <v>3.8330410099999996</v>
      </c>
      <c r="AAT93" s="382">
        <v>1.6557006200000002</v>
      </c>
      <c r="AAU93" s="382">
        <v>12.908642709999999</v>
      </c>
      <c r="AAV93" s="382">
        <v>18.532296379999998</v>
      </c>
      <c r="AAW93" s="382">
        <v>5.8553459100000014</v>
      </c>
      <c r="AAX93" s="382">
        <v>1.6503823299999998</v>
      </c>
      <c r="AAY93" s="382">
        <v>10.985231389999999</v>
      </c>
      <c r="AAZ93" s="382">
        <v>0</v>
      </c>
      <c r="ABA93" s="382">
        <v>7.9386820899999995</v>
      </c>
      <c r="ABB93" s="382">
        <v>26.429641719999999</v>
      </c>
      <c r="ABC93" s="382">
        <v>0.15881326999999998</v>
      </c>
      <c r="ABD93" s="382">
        <v>1.0917E-4</v>
      </c>
      <c r="ABE93" s="382">
        <v>8.8262724099999996</v>
      </c>
      <c r="ABF93" s="382">
        <v>11.59383158</v>
      </c>
      <c r="ABG93" s="382">
        <v>20.579026429999999</v>
      </c>
      <c r="ABH93" s="382">
        <f t="shared" si="293"/>
        <v>107.93607665999997</v>
      </c>
      <c r="ABI93" s="382">
        <v>93.348900450000002</v>
      </c>
      <c r="ABJ93" s="382">
        <v>8.8548810000000006E-2</v>
      </c>
      <c r="ABK93" s="382">
        <v>1.4270271399999999</v>
      </c>
      <c r="ABL93" s="382">
        <v>3.393011640000001</v>
      </c>
      <c r="ABM93" s="382">
        <v>1.3594347900000001</v>
      </c>
      <c r="ABN93" s="382">
        <v>5.7900654499999984</v>
      </c>
      <c r="ABO93" s="382">
        <v>12.05808783</v>
      </c>
      <c r="ABP93" s="382">
        <v>1.53683072</v>
      </c>
      <c r="ABQ93" s="382">
        <v>0.18717235999999998</v>
      </c>
      <c r="ABR93" s="382">
        <v>9.4359999999999998E-5</v>
      </c>
      <c r="ABS93" s="382">
        <v>0.24050232000000002</v>
      </c>
      <c r="ABT93" s="382">
        <v>4.5730279599999992</v>
      </c>
      <c r="ABU93" s="382">
        <v>6.5376277199999988</v>
      </c>
      <c r="ABV93" s="382">
        <v>0.42144845999999997</v>
      </c>
      <c r="ABW93" s="382">
        <v>7.6307970000000003E-2</v>
      </c>
      <c r="ABX93" s="382">
        <v>2.3305193800000001</v>
      </c>
      <c r="ABY93" s="382">
        <v>1.82902447</v>
      </c>
      <c r="ABZ93" s="382">
        <v>6.4343614499999973</v>
      </c>
      <c r="ACA93" s="382">
        <v>11.091661729999998</v>
      </c>
      <c r="ACB93" s="382">
        <v>10.1172427</v>
      </c>
      <c r="ACC93" s="382">
        <v>14.204058960000001</v>
      </c>
      <c r="ACD93" s="382">
        <v>9.2E-6</v>
      </c>
      <c r="ACE93" s="382">
        <v>9.5921668999999987</v>
      </c>
      <c r="ACF93" s="382">
        <v>7.9370219299999993</v>
      </c>
      <c r="ACG93" s="382">
        <v>41.850499689999999</v>
      </c>
      <c r="ACH93" s="382">
        <v>5.9399999999999999E-6</v>
      </c>
      <c r="ACI93" s="382">
        <v>5.9399999999999999E-6</v>
      </c>
      <c r="ACJ93" s="382">
        <v>71.537882909999993</v>
      </c>
      <c r="ACK93" s="382">
        <v>5.8767181599999994</v>
      </c>
      <c r="ACL93" s="382">
        <v>19.68332375</v>
      </c>
      <c r="ACM93" s="382">
        <v>2E-8</v>
      </c>
      <c r="ACN93" s="382">
        <v>25.560041930000001</v>
      </c>
      <c r="ACO93" s="382">
        <v>4.11163086</v>
      </c>
      <c r="ACP93" s="382">
        <v>4.3775564999999999</v>
      </c>
      <c r="ACQ93" s="382">
        <v>9.8792759600000011</v>
      </c>
      <c r="ACR93" s="382">
        <v>0.99469719000000001</v>
      </c>
      <c r="ACS93" s="382">
        <v>9.300000000000001E-7</v>
      </c>
      <c r="ACT93" s="382">
        <v>19.363161439999999</v>
      </c>
      <c r="ACU93" s="382">
        <v>1.0313843800000002</v>
      </c>
      <c r="ACV93" s="382">
        <v>2.1403577400000002</v>
      </c>
      <c r="ACW93" s="382">
        <v>15.952990090000004</v>
      </c>
      <c r="ACX93" s="382">
        <v>3.0680402599999996</v>
      </c>
      <c r="ACY93" s="382">
        <v>1.5263697500000009</v>
      </c>
      <c r="ACZ93" s="382">
        <v>23.719142220000005</v>
      </c>
      <c r="ADA93" s="382">
        <v>5.0538254399999998</v>
      </c>
      <c r="ADB93" s="382">
        <v>0.17551640999999998</v>
      </c>
      <c r="ADC93" s="382">
        <v>1.2676507699999999</v>
      </c>
      <c r="ADD93" s="382">
        <v>10.771927169999998</v>
      </c>
      <c r="ADE93" s="382">
        <v>0.8092223300000001</v>
      </c>
      <c r="ADF93" s="382">
        <v>18.078142119999999</v>
      </c>
      <c r="ADG93" s="382">
        <v>9.7729088899999983</v>
      </c>
      <c r="ADH93" s="382">
        <v>4.7027954900000015</v>
      </c>
      <c r="ADI93" s="382">
        <v>12.003237970000001</v>
      </c>
      <c r="ADJ93" s="382">
        <v>26.478942350000001</v>
      </c>
      <c r="ADK93" s="382">
        <v>113.19943006000001</v>
      </c>
      <c r="ADL93" s="382">
        <v>7.0943099999999981E-2</v>
      </c>
      <c r="ADM93" s="382">
        <v>7.0943099999999981E-2</v>
      </c>
      <c r="ADN93" s="382">
        <v>3.6195096900000001</v>
      </c>
      <c r="ADO93" s="382">
        <v>5.3049999999999995E-5</v>
      </c>
      <c r="ADP93" s="382">
        <v>2.2867067300000001</v>
      </c>
      <c r="ADQ93" s="382">
        <v>8.5469999999999993E-5</v>
      </c>
      <c r="ADR93" s="382">
        <v>2.8747049999999996</v>
      </c>
      <c r="ADS93" s="382">
        <v>8.7810599399999987</v>
      </c>
      <c r="ADT93" s="382">
        <v>4.4436444599999998</v>
      </c>
      <c r="ADU93" s="382">
        <v>1.26418651</v>
      </c>
      <c r="ADV93" s="382">
        <v>5.7348536200000009</v>
      </c>
      <c r="ADW93" s="382">
        <v>0</v>
      </c>
      <c r="ADX93" s="382">
        <v>25.372146709999996</v>
      </c>
      <c r="ADY93" s="382">
        <v>36.814831299999994</v>
      </c>
      <c r="ADZ93" s="382">
        <v>6.352484640000001</v>
      </c>
      <c r="AEA93" s="382">
        <v>2.4233969000000002</v>
      </c>
      <c r="AEB93" s="382">
        <v>9.5653195399999973</v>
      </c>
      <c r="AEC93" s="382">
        <v>1.3782509500000002</v>
      </c>
      <c r="AED93" s="382">
        <v>19.719452029999999</v>
      </c>
      <c r="AEE93" s="382">
        <v>3.17025983</v>
      </c>
      <c r="AEF93" s="382">
        <v>5.3298105099999988</v>
      </c>
      <c r="AEG93" s="382">
        <v>10.649413570000002</v>
      </c>
      <c r="AEH93" s="382">
        <v>12.387375499999997</v>
      </c>
      <c r="AEI93" s="382">
        <v>1.9938292500000001</v>
      </c>
      <c r="AEJ93" s="382">
        <v>33.530688659999996</v>
      </c>
      <c r="AEK93" s="382">
        <v>98.916975030000003</v>
      </c>
      <c r="AEL93" s="382">
        <v>1.518E-5</v>
      </c>
      <c r="AEM93" s="382">
        <v>12.866145219999989</v>
      </c>
      <c r="AEN93" s="382">
        <v>2.9999999999999997E-8</v>
      </c>
      <c r="AEO93" s="382">
        <v>0.63819610999999998</v>
      </c>
      <c r="AEP93" s="382">
        <v>1.0247786699999979</v>
      </c>
      <c r="AEQ93" s="382">
        <v>14.529135209999989</v>
      </c>
      <c r="AER93" s="382">
        <v>0.68570863999999998</v>
      </c>
      <c r="AES93" s="382">
        <v>0.36920942000000007</v>
      </c>
      <c r="AET93" s="382">
        <v>1.6310175500000004</v>
      </c>
      <c r="AEU93" s="382">
        <v>19.306217969999999</v>
      </c>
      <c r="AEV93" s="382">
        <v>0.17103357</v>
      </c>
      <c r="AEW93" s="382">
        <v>22.163187149999999</v>
      </c>
      <c r="AEX93" s="382">
        <v>2.5524035899999999</v>
      </c>
      <c r="AEY93" s="382">
        <v>4.7002770400000005</v>
      </c>
      <c r="AEZ93" s="382">
        <v>3.6748561299999998</v>
      </c>
      <c r="AFA93" s="382">
        <v>8.8090534799999993</v>
      </c>
      <c r="AFB93" s="382">
        <v>19.736590239999998</v>
      </c>
      <c r="AFC93" s="382"/>
      <c r="AFD93" s="382">
        <v>7.0285460200000003</v>
      </c>
      <c r="AFE93" s="382">
        <v>0.75119842000000003</v>
      </c>
      <c r="AFF93" s="382"/>
      <c r="AFG93" s="382">
        <v>16.123388299999998</v>
      </c>
      <c r="AFH93" s="382">
        <v>23.90313274</v>
      </c>
      <c r="AFI93" s="382">
        <v>1.2337749199999999</v>
      </c>
      <c r="AFJ93" s="382">
        <v>9.5481220000000006E-2</v>
      </c>
      <c r="AFK93" s="382">
        <v>1.3292561399999998</v>
      </c>
      <c r="AFL93" s="382">
        <v>81.661301479999992</v>
      </c>
      <c r="AFM93" s="382">
        <v>0.63513589000000004</v>
      </c>
      <c r="AFN93" s="382">
        <v>6.9380056400000001</v>
      </c>
      <c r="AFO93" s="382">
        <v>10.84155269</v>
      </c>
      <c r="AFP93" s="382">
        <v>18.414694220000001</v>
      </c>
      <c r="AFQ93" s="382">
        <v>1.32883968</v>
      </c>
      <c r="AFR93" s="382">
        <v>1.6675746899999997</v>
      </c>
      <c r="AFS93" s="382">
        <v>0.52228839000000005</v>
      </c>
      <c r="AFT93" s="382">
        <v>10.401830569999998</v>
      </c>
      <c r="AFU93" s="382">
        <v>13.920533329999998</v>
      </c>
      <c r="AFV93" s="382">
        <v>17.96531169</v>
      </c>
      <c r="AFW93" s="382">
        <v>6.4093059599999993</v>
      </c>
      <c r="AFX93" s="382">
        <v>5.5107814900000003</v>
      </c>
      <c r="AFY93" s="382">
        <v>6.3721850300000007</v>
      </c>
      <c r="AFZ93" s="382">
        <v>0.67048262000000003</v>
      </c>
      <c r="AGA93" s="382">
        <v>36.928066790000003</v>
      </c>
      <c r="AGB93" s="382"/>
      <c r="AGC93" s="382">
        <v>0.14245840999999998</v>
      </c>
      <c r="AGD93" s="382">
        <v>1.0529999999999999E-5</v>
      </c>
      <c r="AGE93" s="382">
        <v>1.4360677099999999</v>
      </c>
      <c r="AGF93" s="382">
        <v>15.826218450000001</v>
      </c>
      <c r="AGG93" s="382">
        <v>17.404755099999999</v>
      </c>
      <c r="AGH93" s="382"/>
      <c r="AGI93" s="382">
        <v>0.22663388000000001</v>
      </c>
      <c r="AGJ93" s="382">
        <v>0.88050617999999992</v>
      </c>
      <c r="AGK93" s="382">
        <v>2.9640253300000001</v>
      </c>
      <c r="AGL93" s="382">
        <v>9.8769862699999997</v>
      </c>
      <c r="AGM93" s="382">
        <v>13.948151659999999</v>
      </c>
      <c r="AGN93" s="382">
        <v>100.6162011</v>
      </c>
      <c r="AGO93" s="382">
        <v>9.8864845000000017</v>
      </c>
      <c r="AGP93" s="382">
        <v>0.96324374000000001</v>
      </c>
      <c r="AGQ93" s="382">
        <v>8.0040200800000019</v>
      </c>
      <c r="AGR93" s="382">
        <v>1.9230000000000001E-5</v>
      </c>
      <c r="AGS93" s="382">
        <v>1.0045871000000002</v>
      </c>
      <c r="AGT93" s="382">
        <v>19.858354650000003</v>
      </c>
      <c r="AGU93" s="382">
        <v>11.392541919999998</v>
      </c>
      <c r="AGV93" s="382">
        <v>0.64521616999999976</v>
      </c>
      <c r="AGW93" s="382">
        <v>1.5627372699999997</v>
      </c>
      <c r="AGX93" s="382"/>
      <c r="AGY93" s="382">
        <v>0.57161152000000004</v>
      </c>
      <c r="AGZ93" s="382">
        <v>14.172106879999998</v>
      </c>
      <c r="AHA93" s="382">
        <v>10.637257809999999</v>
      </c>
      <c r="AHB93" s="382"/>
      <c r="AHC93" s="382">
        <v>1.69419082</v>
      </c>
      <c r="AHD93" s="382">
        <v>8.4E-7</v>
      </c>
      <c r="AHE93" s="382">
        <v>4.3229999999999998E-5</v>
      </c>
      <c r="AHF93" s="382">
        <v>12.331492699999998</v>
      </c>
      <c r="AHG93" s="382">
        <v>3.8924835099999999</v>
      </c>
      <c r="AHH93" s="382">
        <v>3.2189494999999999</v>
      </c>
      <c r="AHI93" s="382">
        <v>0.72317797999999978</v>
      </c>
      <c r="AHJ93" s="382">
        <v>4.3593010699999999</v>
      </c>
      <c r="AHK93" s="382">
        <v>11.670714820000001</v>
      </c>
      <c r="AHL93" s="382">
        <v>23.864626880000003</v>
      </c>
      <c r="AHM93" s="382">
        <v>70.226581109999998</v>
      </c>
      <c r="AHN93" s="382">
        <v>3.3250650799999999</v>
      </c>
      <c r="AHO93" s="382">
        <v>3.5122266199999999</v>
      </c>
      <c r="AHP93" s="382">
        <v>3.8780719399999994</v>
      </c>
      <c r="AHQ93" s="382">
        <v>6.8800843100000009</v>
      </c>
      <c r="AHR93" s="382">
        <v>3.72329379</v>
      </c>
      <c r="AHS93" s="382">
        <v>21.31874174</v>
      </c>
      <c r="AHT93" s="382">
        <v>1.57315322</v>
      </c>
      <c r="AHU93" s="382">
        <v>6.200761449999999</v>
      </c>
      <c r="AHV93" s="382"/>
      <c r="AHW93" s="382">
        <v>4.0044850199999997</v>
      </c>
      <c r="AHX93" s="382"/>
      <c r="AHY93" s="382">
        <v>11.778399689999999</v>
      </c>
      <c r="AHZ93" s="382">
        <v>7.7663396299999992</v>
      </c>
      <c r="AIA93" s="382">
        <v>0.35231499000000005</v>
      </c>
      <c r="AIB93" s="382">
        <v>1.1156999999999999E-4</v>
      </c>
      <c r="AIC93" s="382">
        <v>10.959509290000002</v>
      </c>
      <c r="AID93" s="382">
        <v>6.6980673999999993</v>
      </c>
      <c r="AIE93" s="382">
        <v>25.776342880000001</v>
      </c>
      <c r="AIF93" s="382">
        <v>0.69950076000000005</v>
      </c>
      <c r="AIG93" s="382">
        <v>5.5274894799999998</v>
      </c>
      <c r="AIH93" s="382"/>
      <c r="AII93" s="382">
        <v>7.7941526900000007</v>
      </c>
      <c r="AIJ93" s="382">
        <v>3.4963275800000004</v>
      </c>
      <c r="AIK93" s="382">
        <v>17.517470510000003</v>
      </c>
      <c r="AIL93" s="382">
        <v>0.53875512000000003</v>
      </c>
      <c r="AIM93" s="382">
        <v>6.5915019100000007</v>
      </c>
      <c r="AIN93" s="382">
        <v>3.7923808999999995</v>
      </c>
      <c r="AIO93" s="382">
        <v>10.92263793</v>
      </c>
      <c r="AIP93" s="382">
        <v>87.313592749999998</v>
      </c>
      <c r="AIQ93" s="382">
        <v>4.2340334300000002</v>
      </c>
      <c r="AIR93" s="382">
        <v>4.2340334300000002</v>
      </c>
      <c r="AIS93" s="382"/>
      <c r="AIT93" s="382">
        <v>0.51442365000000012</v>
      </c>
      <c r="AIU93" s="382">
        <v>1.5927384700000002</v>
      </c>
      <c r="AIV93" s="382">
        <v>2.708549E-2</v>
      </c>
      <c r="AIW93" s="382">
        <v>12.218951919999999</v>
      </c>
      <c r="AIX93" s="382">
        <v>14.353199529999999</v>
      </c>
      <c r="AIY93" s="382">
        <v>5.0451135000000011</v>
      </c>
      <c r="AIZ93" s="382">
        <v>11.238665579999997</v>
      </c>
      <c r="AJA93" s="382">
        <v>0.44917767999999997</v>
      </c>
      <c r="AJB93" s="382"/>
      <c r="AJC93" s="382">
        <v>1.132E-4</v>
      </c>
      <c r="AJD93" s="382">
        <v>16.733069960000002</v>
      </c>
      <c r="AJE93" s="382">
        <v>1E-8</v>
      </c>
      <c r="AJF93" s="382">
        <v>2.7772858899999995</v>
      </c>
      <c r="AJG93" s="382">
        <v>13.605836529999998</v>
      </c>
      <c r="AJH93" s="382">
        <v>8.6320000000000014E-5</v>
      </c>
      <c r="AJI93" s="382">
        <v>0.84130961999999998</v>
      </c>
      <c r="AJJ93" s="382">
        <v>17.224518369999998</v>
      </c>
      <c r="AJK93" s="382">
        <v>9.7602008299999987</v>
      </c>
      <c r="AJL93" s="382">
        <v>0.40292727</v>
      </c>
      <c r="AJM93" s="382">
        <v>5.5944457799999991</v>
      </c>
      <c r="AJN93" s="382">
        <v>0.10292327999999999</v>
      </c>
      <c r="AJO93" s="382">
        <v>0.14950256000000001</v>
      </c>
      <c r="AJP93" s="382">
        <v>16.009999719999996</v>
      </c>
      <c r="AJQ93" s="382">
        <v>68.554821009999984</v>
      </c>
      <c r="AJR93" s="382">
        <v>8.7248575499999994</v>
      </c>
      <c r="AJS93" s="382">
        <v>1.6010000000000001E-5</v>
      </c>
      <c r="AJT93" s="382">
        <v>1.04808631</v>
      </c>
      <c r="AJU93" s="382">
        <v>7.5553260499999997</v>
      </c>
      <c r="AJV93" s="382">
        <v>4.6173279100000002</v>
      </c>
      <c r="AJW93" s="382">
        <v>21.945613829999999</v>
      </c>
      <c r="AJX93" s="382">
        <v>0.72965875000000002</v>
      </c>
      <c r="AJY93" s="382">
        <v>11.166194720000002</v>
      </c>
      <c r="AJZ93" s="382">
        <v>2.66859322</v>
      </c>
      <c r="AKA93" s="382"/>
      <c r="AKB93" s="382">
        <v>0.41148017999999997</v>
      </c>
      <c r="AKC93" s="382">
        <v>14.975926870000002</v>
      </c>
      <c r="AKD93" s="382">
        <v>9.7186307800000016</v>
      </c>
      <c r="AKE93" s="382">
        <v>0.83614311000000008</v>
      </c>
      <c r="AKF93" s="382">
        <v>1.8051510900000001</v>
      </c>
      <c r="AKG93" s="382">
        <v>3.8229348399999998</v>
      </c>
      <c r="AKH93" s="382">
        <v>2.0280789999999996E-2</v>
      </c>
      <c r="AKI93" s="382">
        <v>16.203140610000002</v>
      </c>
      <c r="AKJ93" s="382">
        <v>10.490385799999999</v>
      </c>
      <c r="AKK93" s="382">
        <v>2.8822067799999997</v>
      </c>
      <c r="AKL93" s="382">
        <v>3.74866214</v>
      </c>
      <c r="AKM93" s="382">
        <v>2.5980385700000004</v>
      </c>
      <c r="AKN93" s="382">
        <v>19.71929329</v>
      </c>
      <c r="AKO93" s="382">
        <v>1.0500986900000002</v>
      </c>
      <c r="AKP93" s="382">
        <v>1.0500986900000002</v>
      </c>
      <c r="AKQ93" s="382">
        <v>73.894073290000009</v>
      </c>
      <c r="AKR93" s="382">
        <v>1003.30271612</v>
      </c>
      <c r="AKS93" s="382">
        <v>0.48702578000000002</v>
      </c>
      <c r="AKT93" s="382">
        <v>10.412632670000001</v>
      </c>
      <c r="AKU93" s="382">
        <v>0.56793448000000002</v>
      </c>
      <c r="AKV93" s="382">
        <v>11.46759293</v>
      </c>
      <c r="AKW93" s="382">
        <v>2.0408000000000001E-4</v>
      </c>
      <c r="AKX93" s="382">
        <v>4.2729999999999999E-5</v>
      </c>
      <c r="AKY93" s="382">
        <v>3.2992457700000002</v>
      </c>
      <c r="AKZ93" s="382">
        <v>2E-8</v>
      </c>
      <c r="ALA93" s="382">
        <v>4.1990342800000002</v>
      </c>
      <c r="ALB93" s="382">
        <v>7.4985268799999991</v>
      </c>
      <c r="ALC93" s="382">
        <v>3.6489688199999999</v>
      </c>
      <c r="ALD93" s="382">
        <v>0.5527837000000001</v>
      </c>
      <c r="ALE93" s="382">
        <v>6.19170949</v>
      </c>
      <c r="ALF93" s="382">
        <v>1.4440925100000002</v>
      </c>
      <c r="ALG93" s="382">
        <v>3.7210430800000003</v>
      </c>
      <c r="ALH93" s="382">
        <v>15.558597600000001</v>
      </c>
      <c r="ALI93" s="382">
        <v>3.53172306</v>
      </c>
      <c r="ALJ93" s="382">
        <v>1.9506661600000001</v>
      </c>
      <c r="ALK93" s="382">
        <v>1.8770456299999998</v>
      </c>
      <c r="ALL93" s="382">
        <v>9.1588086000000004</v>
      </c>
      <c r="ALM93" s="382">
        <v>16.518243450000003</v>
      </c>
      <c r="ALN93" s="382"/>
      <c r="ALO93" s="382">
        <v>1.2251217599999999</v>
      </c>
      <c r="ALP93" s="382">
        <v>1.10329633</v>
      </c>
      <c r="ALQ93" s="382"/>
      <c r="ALR93" s="382">
        <v>2.32841809</v>
      </c>
      <c r="ALS93" s="382">
        <v>53.371378949999993</v>
      </c>
      <c r="ALT93" s="382">
        <v>3.8868279299999986</v>
      </c>
      <c r="ALU93" s="382">
        <v>3.8868279299999986</v>
      </c>
      <c r="ALV93" s="382">
        <v>5.0817927599999999</v>
      </c>
      <c r="ALW93" s="382">
        <v>5.6110483599999981</v>
      </c>
      <c r="ALX93" s="382">
        <v>2.1669064299999996</v>
      </c>
      <c r="ALY93" s="382">
        <v>10.703068929999999</v>
      </c>
      <c r="ALZ93" s="382">
        <v>4.1823862299999996</v>
      </c>
      <c r="AMA93" s="382">
        <v>27.745202709999997</v>
      </c>
      <c r="AMB93" s="382">
        <v>2.8372938399999992</v>
      </c>
      <c r="AMC93" s="382">
        <v>8.4215685300000001</v>
      </c>
      <c r="AMD93" s="382">
        <v>2.9079999999999999E-5</v>
      </c>
      <c r="AME93" s="382">
        <v>5.9005470099999995</v>
      </c>
      <c r="AMF93" s="382">
        <v>1.2848711199999998</v>
      </c>
      <c r="AMG93" s="382">
        <v>18.444309579999999</v>
      </c>
      <c r="AMH93" s="382">
        <v>0.46386710999999997</v>
      </c>
      <c r="AMI93" s="382">
        <v>0.61102846</v>
      </c>
      <c r="AMJ93" s="382">
        <v>1.891E-5</v>
      </c>
      <c r="AMK93" s="382">
        <v>2.7140000000000001E-5</v>
      </c>
      <c r="AML93" s="382">
        <v>7.0392147400000011</v>
      </c>
      <c r="AMM93" s="382">
        <v>8.1141563600000008</v>
      </c>
      <c r="AMN93" s="382">
        <v>0</v>
      </c>
      <c r="AMO93" s="382">
        <v>1.1540899099999999</v>
      </c>
      <c r="AMP93" s="382">
        <v>0.73451787000000002</v>
      </c>
      <c r="AMQ93" s="382">
        <v>3.5927371699999995</v>
      </c>
      <c r="AMR93" s="382">
        <f t="shared" si="294"/>
        <v>5.4813449499999995</v>
      </c>
      <c r="AMS93" s="382">
        <f t="shared" si="295"/>
        <v>63.671841529999995</v>
      </c>
      <c r="AMT93" s="382">
        <v>3.0757318899999988</v>
      </c>
      <c r="AMU93" s="382">
        <v>3.0757318899999988</v>
      </c>
      <c r="AMV93" s="382">
        <v>6.6941181899999904</v>
      </c>
      <c r="AMW93" s="382">
        <v>9.4737510499999882</v>
      </c>
      <c r="AMX93" s="382">
        <v>13.174929020000002</v>
      </c>
      <c r="AMY93" s="382">
        <v>29.342798259999981</v>
      </c>
      <c r="AMZ93" s="382">
        <v>0.47546342000000003</v>
      </c>
      <c r="ANA93" s="382">
        <v>0.23633094999999998</v>
      </c>
      <c r="ANB93" s="382">
        <v>1.101E-5</v>
      </c>
      <c r="ANC93" s="382">
        <v>2.9999999999999997E-8</v>
      </c>
      <c r="AND93" s="382">
        <v>6.3768641199999996</v>
      </c>
      <c r="ANE93" s="382">
        <f t="shared" si="296"/>
        <v>7.0886695299999998</v>
      </c>
      <c r="ANF93" s="382">
        <v>0.27642656999999993</v>
      </c>
      <c r="ANG93" s="382">
        <v>0.40385251999999999</v>
      </c>
      <c r="ANH93" s="382">
        <v>0.53156535999999999</v>
      </c>
      <c r="ANI93" s="382">
        <v>1.3119999999999999E-4</v>
      </c>
      <c r="ANJ93" s="382">
        <v>9.5404632399999993</v>
      </c>
      <c r="ANK93" s="382">
        <v>10.752438889999999</v>
      </c>
      <c r="ANL93" s="382">
        <v>9.4881592399999981</v>
      </c>
      <c r="ANM93" s="382">
        <v>1.04E-5</v>
      </c>
      <c r="ANN93" s="382">
        <v>4.0725068499999999</v>
      </c>
      <c r="ANO93" s="382">
        <v>5.5580419899999995</v>
      </c>
      <c r="ANP93" s="382">
        <v>4.0358964300000002</v>
      </c>
      <c r="ANQ93" s="382">
        <v>23.154614909999999</v>
      </c>
      <c r="ANR93" s="382">
        <f t="shared" si="297"/>
        <v>73.414253479999971</v>
      </c>
      <c r="ANS93" s="382">
        <v>0.49448512</v>
      </c>
      <c r="ANT93" s="382">
        <v>0.50433236999999997</v>
      </c>
      <c r="ANU93" s="382">
        <v>3.8997467700000006</v>
      </c>
      <c r="ANV93" s="382">
        <v>0.12735165000000001</v>
      </c>
      <c r="ANW93" s="382">
        <v>1.6443281299999997</v>
      </c>
      <c r="ANX93" s="382">
        <v>6.67024404</v>
      </c>
      <c r="ANY93" s="382">
        <v>1.7227708099999999</v>
      </c>
      <c r="ANZ93" s="382">
        <v>0.73662521000000003</v>
      </c>
      <c r="AOA93" s="382">
        <v>0.66201504</v>
      </c>
      <c r="AOB93" s="382">
        <v>0.19322391999999999</v>
      </c>
      <c r="AOC93" s="382">
        <v>4.8769857400000003</v>
      </c>
      <c r="AOD93" s="382">
        <v>8.1916207199999995</v>
      </c>
      <c r="AOE93" s="382">
        <v>5.9389999999999999E-5</v>
      </c>
      <c r="AOF93" s="382">
        <v>1.10624576</v>
      </c>
      <c r="AOG93" s="382">
        <v>1.74540926</v>
      </c>
      <c r="AOH93" s="382">
        <v>0.16382537999999999</v>
      </c>
      <c r="AOI93" s="382">
        <v>3.0155397900000001</v>
      </c>
      <c r="AOJ93" s="382">
        <v>10.367224459999999</v>
      </c>
      <c r="AOK93" s="382">
        <v>0.85692926000000014</v>
      </c>
      <c r="AOL93" s="382">
        <v>7.6464194999999995</v>
      </c>
      <c r="AOM93" s="382">
        <v>10.422975790000001</v>
      </c>
      <c r="AON93" s="382">
        <v>4.1462671699999998</v>
      </c>
      <c r="AOO93" s="382">
        <v>33.439816180000001</v>
      </c>
      <c r="AOP93" s="382">
        <v>0</v>
      </c>
      <c r="AOQ93" s="382">
        <v>0.22330988999999998</v>
      </c>
      <c r="AOR93" s="382">
        <v>0.22330988999999998</v>
      </c>
      <c r="AOS93" s="382">
        <v>51.540530619999998</v>
      </c>
      <c r="AOT93" s="382">
        <v>0.42288893</v>
      </c>
      <c r="AOU93" s="382">
        <v>7.7210670400000012</v>
      </c>
      <c r="AOV93" s="382">
        <v>8.1439559700000004</v>
      </c>
      <c r="AOW93" s="382">
        <v>4.2889990000000003E-2</v>
      </c>
      <c r="AOX93" s="382">
        <v>6.4832263899999996</v>
      </c>
      <c r="AOY93" s="382">
        <v>2.0472933200000001</v>
      </c>
      <c r="AOZ93" s="382">
        <v>2.1509542999999969</v>
      </c>
      <c r="APA93" s="382">
        <v>3.5456037999999999</v>
      </c>
      <c r="APB93" s="382">
        <f t="shared" si="298"/>
        <v>14.269967799999996</v>
      </c>
      <c r="APC93" s="382">
        <v>0.36463166000000002</v>
      </c>
      <c r="APD93" s="382">
        <v>10.531978089999996</v>
      </c>
      <c r="APE93" s="382">
        <v>1.5026783600000002</v>
      </c>
      <c r="APF93" s="382">
        <v>1.1596648399999998</v>
      </c>
      <c r="APG93" s="382">
        <v>5.9891942399999998</v>
      </c>
      <c r="APH93" s="382">
        <v>19.548147190000002</v>
      </c>
      <c r="API93" s="382">
        <v>4.6303362799999999</v>
      </c>
      <c r="APJ93" s="382">
        <v>1E-8</v>
      </c>
      <c r="APK93" s="382">
        <v>1.4389151400000002</v>
      </c>
      <c r="APL93" s="382">
        <v>1.3324505200000001</v>
      </c>
      <c r="APM93" s="382">
        <v>1.1512784199999999</v>
      </c>
      <c r="APN93" s="382">
        <v>8.5529803700000002</v>
      </c>
      <c r="APO93" s="382">
        <v>0</v>
      </c>
      <c r="APP93" s="382">
        <v>2.1420372600000004</v>
      </c>
      <c r="APQ93" s="382">
        <v>4.3959248900000008</v>
      </c>
      <c r="APR93" s="382">
        <v>4.20009341</v>
      </c>
      <c r="APS93" s="382">
        <v>0.53528173999999995</v>
      </c>
      <c r="APT93" s="382">
        <v>11.273337300000001</v>
      </c>
      <c r="APU93" s="382">
        <f t="shared" si="299"/>
        <v>61.78838863</v>
      </c>
      <c r="APV93" s="382">
        <v>0.61732978999999999</v>
      </c>
      <c r="APW93" s="382">
        <v>2E-8</v>
      </c>
      <c r="APX93" s="382">
        <v>0.31291126999999996</v>
      </c>
      <c r="APY93" s="382">
        <v>4.5305580400000007</v>
      </c>
      <c r="APZ93" s="382">
        <v>3.0851880000000002E-2</v>
      </c>
      <c r="AQA93" s="382">
        <v>5.4916510000000009</v>
      </c>
      <c r="AQB93" s="382">
        <v>0.89824461000000011</v>
      </c>
      <c r="AQC93" s="382">
        <v>3.7989376200000002</v>
      </c>
      <c r="AQD93" s="382">
        <v>0.40508147</v>
      </c>
      <c r="AQE93" s="382">
        <v>6.6024415199999993</v>
      </c>
      <c r="AQF93" s="382">
        <v>1.8568445499999997</v>
      </c>
      <c r="AQG93" s="382">
        <v>13.561549769999999</v>
      </c>
      <c r="AQH93" s="382">
        <v>9.4464938400000023</v>
      </c>
      <c r="AQI93" s="382">
        <v>0.77176968000000001</v>
      </c>
      <c r="AQJ93" s="382">
        <v>1.6804667999999998</v>
      </c>
      <c r="AQK93" s="382">
        <v>11.898730320000002</v>
      </c>
      <c r="AQL93" s="382">
        <v>1.8512189999999998E-2</v>
      </c>
      <c r="AQM93" s="382">
        <v>1E-8</v>
      </c>
      <c r="AQN93" s="382">
        <v>3.45525561</v>
      </c>
      <c r="AQO93" s="382">
        <v>9.3645099999999978E-3</v>
      </c>
      <c r="AQP93" s="382">
        <v>1.2820000000000001E-5</v>
      </c>
      <c r="AQQ93" s="382">
        <v>3.48314514</v>
      </c>
      <c r="AQR93" s="382">
        <f t="shared" si="300"/>
        <v>34.43507623</v>
      </c>
      <c r="AQS93" s="382">
        <v>0.29301741999999997</v>
      </c>
      <c r="AQT93" s="382">
        <v>9.8306178000000006</v>
      </c>
      <c r="AQU93" s="382">
        <v>2.8562865299999998</v>
      </c>
      <c r="AQV93" s="382">
        <v>0.75708671000000005</v>
      </c>
      <c r="AQW93" s="382">
        <v>0.449867669999999</v>
      </c>
      <c r="AQX93" s="382">
        <v>14.18687613</v>
      </c>
      <c r="AQY93" s="382">
        <v>9.3583830400000032</v>
      </c>
      <c r="AQZ93" s="382">
        <v>2.1099984799999976</v>
      </c>
      <c r="ARA93" s="382">
        <v>3.1805834599999985</v>
      </c>
      <c r="ARB93" s="382">
        <v>0</v>
      </c>
      <c r="ARC93" s="382">
        <v>7.1785139999999983E-2</v>
      </c>
      <c r="ARD93" s="382">
        <v>14.720750119999998</v>
      </c>
      <c r="ARE93" s="382">
        <v>0.73791482000000008</v>
      </c>
      <c r="ARF93" s="382">
        <v>1.4279119699999991</v>
      </c>
      <c r="ARG93" s="382">
        <v>4.009039439999988</v>
      </c>
      <c r="ARH93" s="382">
        <v>0.28827054999999902</v>
      </c>
      <c r="ARI93" s="382">
        <v>6.4631367799999859</v>
      </c>
      <c r="ARJ93" s="382">
        <v>7.2295790900000005</v>
      </c>
      <c r="ARK93" s="382">
        <v>2.2702474499999981</v>
      </c>
      <c r="ARL93" s="382">
        <v>6.99646714</v>
      </c>
      <c r="ARM93" s="382">
        <v>2.1865996099999991</v>
      </c>
      <c r="ARN93" s="382">
        <v>1.4343210899999987</v>
      </c>
      <c r="ARO93" s="382">
        <v>20.117214379999997</v>
      </c>
      <c r="ARP93" s="382">
        <v>3.9094473399999874</v>
      </c>
      <c r="ARQ93" s="382">
        <v>1.4160404700000002</v>
      </c>
      <c r="ARR93" s="382">
        <v>1.1093736099999998</v>
      </c>
      <c r="ARS93" s="382">
        <v>6.4348614199999874</v>
      </c>
      <c r="ART93" s="382">
        <v>61.922838829999968</v>
      </c>
      <c r="ARU93" s="382">
        <v>11.069064259999983</v>
      </c>
      <c r="ARV93" s="382">
        <v>5.0400124899999872</v>
      </c>
      <c r="ARW93" s="382">
        <v>16.109076749999971</v>
      </c>
      <c r="ARX93" s="382">
        <v>2.8229568700000001</v>
      </c>
      <c r="ARY93" s="382">
        <v>12.619926690000002</v>
      </c>
      <c r="ARZ93" s="382">
        <v>2.5168603300000001</v>
      </c>
      <c r="ASA93" s="382">
        <v>1.4187061399999998</v>
      </c>
      <c r="ASB93" s="382">
        <v>19.37845003</v>
      </c>
      <c r="ASC93" s="382">
        <v>2.7638946</v>
      </c>
      <c r="ASD93" s="382">
        <v>2.2423404700000003</v>
      </c>
      <c r="ASE93" s="382">
        <v>3.2604132400000001</v>
      </c>
      <c r="ASF93" s="382">
        <v>9.1109623299999996</v>
      </c>
      <c r="ASG93" s="382">
        <v>2.1845167999999999</v>
      </c>
      <c r="ASH93" s="382">
        <v>19.562127439999998</v>
      </c>
      <c r="ASI93" s="382">
        <v>2.3866692199999999</v>
      </c>
      <c r="ASJ93" s="382">
        <v>4.9133811500000002</v>
      </c>
      <c r="ASK93" s="382">
        <v>0.42096897999999999</v>
      </c>
      <c r="ASL93" s="382">
        <v>1.3400919400000002</v>
      </c>
      <c r="ASM93" s="382">
        <v>3.1723005</v>
      </c>
      <c r="ASN93" s="382">
        <v>12.233411790000002</v>
      </c>
      <c r="ASO93" s="382">
        <v>3.1954222100000003</v>
      </c>
      <c r="ASP93" s="382">
        <v>7.0737142300000002</v>
      </c>
      <c r="ASQ93" s="382">
        <v>3.3817579499999995</v>
      </c>
      <c r="ASR93" s="382">
        <v>2.0946001400000003</v>
      </c>
      <c r="ASS93" s="382">
        <v>1.7975936400000003</v>
      </c>
      <c r="AST93" s="382">
        <v>17.543088170000001</v>
      </c>
      <c r="ASU93" s="382">
        <v>84.826154179999961</v>
      </c>
      <c r="ASV93" s="382">
        <v>7.3962111399999992</v>
      </c>
      <c r="ASW93" s="382">
        <v>5.0199409499999996</v>
      </c>
      <c r="ASX93" s="382">
        <v>0.62469628999999993</v>
      </c>
      <c r="ASY93" s="382">
        <v>1.8600000000000001E-5</v>
      </c>
      <c r="ASZ93" s="382">
        <v>0.25223133000000003</v>
      </c>
      <c r="ATA93" s="382">
        <v>13.293098309999998</v>
      </c>
      <c r="ATB93" s="382">
        <v>0.83698821000000001</v>
      </c>
      <c r="ATC93" s="382">
        <v>0.84994543999999994</v>
      </c>
      <c r="ATD93" s="382">
        <v>1.0836488700000002</v>
      </c>
      <c r="ATE93" s="382">
        <v>3.6690271599999997</v>
      </c>
      <c r="ATF93" s="382">
        <v>0.48070257</v>
      </c>
      <c r="ATG93" s="382">
        <v>6.9203122499999994</v>
      </c>
      <c r="ATH93" s="382">
        <v>1.4121213599999998</v>
      </c>
      <c r="ATI93" s="382">
        <v>7.5848976100000005</v>
      </c>
      <c r="ATJ93" s="382">
        <v>2.18935485</v>
      </c>
      <c r="ATK93" s="382">
        <v>6.0739075000000007</v>
      </c>
      <c r="ATL93" s="382">
        <v>2.92473239</v>
      </c>
      <c r="ATM93" s="382">
        <v>20.18501371</v>
      </c>
      <c r="ATN93" s="382">
        <v>4.7155135500000007</v>
      </c>
      <c r="ATO93" s="382">
        <v>3.332795659999999</v>
      </c>
      <c r="ATP93" s="382">
        <v>0</v>
      </c>
      <c r="ATQ93" s="382">
        <v>10.521123950000002</v>
      </c>
      <c r="ATR93" s="382">
        <v>2.3239047100000003</v>
      </c>
      <c r="ATS93" s="382">
        <v>20.893337870000003</v>
      </c>
      <c r="ATT93" s="382">
        <v>0.87372786999999996</v>
      </c>
      <c r="ATU93" s="382">
        <v>0.87372786999999996</v>
      </c>
      <c r="ATV93" s="382">
        <v>62.165490010000013</v>
      </c>
      <c r="ATW93" s="382">
        <v>5.4232029199999987</v>
      </c>
      <c r="ATX93" s="382">
        <v>2.1062342200000002</v>
      </c>
      <c r="ATY93" s="382">
        <v>2.0158819899999996</v>
      </c>
      <c r="ATZ93" s="382">
        <v>0.49398140000000001</v>
      </c>
      <c r="AUA93" s="382">
        <v>10.039300529999998</v>
      </c>
      <c r="AUB93" s="382">
        <v>1.328E-5</v>
      </c>
      <c r="AUC93" s="382">
        <v>3.08430319</v>
      </c>
      <c r="AUD93" s="382">
        <v>2.8702793999999998</v>
      </c>
      <c r="AUE93" s="382">
        <v>0.46501154</v>
      </c>
      <c r="AUF93" s="382">
        <v>1.0989000000000001E-4</v>
      </c>
      <c r="AUG93" s="382">
        <v>6.4197172999999994</v>
      </c>
      <c r="AUH93" s="382">
        <v>1.1878E-4</v>
      </c>
      <c r="AUI93" s="382">
        <v>2.9700949699999994</v>
      </c>
      <c r="AUJ93" s="382">
        <v>2.2914147699999998</v>
      </c>
      <c r="AUK93" s="382">
        <v>1.21367698</v>
      </c>
      <c r="AUL93" s="382">
        <v>0</v>
      </c>
      <c r="AUM93" s="382">
        <v>6.4753054999999993</v>
      </c>
      <c r="AUN93" s="382">
        <v>0.17200208000000006</v>
      </c>
      <c r="AUO93" s="382">
        <v>1.0809902799999898</v>
      </c>
      <c r="AUP93" s="382">
        <v>2.824284099999999</v>
      </c>
      <c r="AUQ93" s="382">
        <v>0.16475052000000001</v>
      </c>
      <c r="AUR93" s="382">
        <v>4.9202824400000003</v>
      </c>
      <c r="AUS93" s="382">
        <v>9.162309419999989</v>
      </c>
      <c r="AUT93" s="382">
        <v>3.6085919999999896E-2</v>
      </c>
      <c r="AUU93" s="382">
        <v>1.3287401299999992</v>
      </c>
      <c r="AUV93" s="382">
        <v>0.98167675999999915</v>
      </c>
      <c r="AUW93" s="382">
        <v>1.4633148799999989</v>
      </c>
      <c r="AUX93" s="382">
        <v>3.8098176899999974</v>
      </c>
      <c r="AUY93" s="382">
        <v>35.906450439999979</v>
      </c>
      <c r="AUZ93" s="382">
        <v>0.15430463999999991</v>
      </c>
      <c r="AVA93" s="382">
        <v>0.15430463999999991</v>
      </c>
      <c r="AVB93" s="382">
        <v>1.027E-5</v>
      </c>
      <c r="AVC93" s="382">
        <v>2.8562085600000002</v>
      </c>
      <c r="AVD93" s="382">
        <v>3.8744137299999903</v>
      </c>
      <c r="AVE93" s="382">
        <v>1.2747796799999991</v>
      </c>
      <c r="AVF93" s="382">
        <v>1.1429622699999997</v>
      </c>
      <c r="AVG93" s="382">
        <v>9.1483745099999894</v>
      </c>
      <c r="AVH93" s="382">
        <v>5.2750872999999983</v>
      </c>
      <c r="AVI93" s="382">
        <v>1.6740021099999982</v>
      </c>
      <c r="AVJ93" s="382">
        <v>2.2435019899999999</v>
      </c>
      <c r="AVK93" s="382">
        <v>2.8041000599999983</v>
      </c>
      <c r="AVL93" s="382">
        <v>6.5778219999999901E-2</v>
      </c>
      <c r="AVM93" s="382">
        <v>12.062469679999994</v>
      </c>
      <c r="AVN93" s="382">
        <v>4.0359999999999898E-5</v>
      </c>
      <c r="AVO93" s="382">
        <v>1.89346675</v>
      </c>
      <c r="AVP93" s="382">
        <v>1.6076720299999991</v>
      </c>
      <c r="AVQ93" s="382">
        <v>2.7194315199999992</v>
      </c>
      <c r="AVR93" s="382">
        <v>0.57451732999999994</v>
      </c>
      <c r="AVS93" s="382">
        <v>6.7951279899999975</v>
      </c>
      <c r="AVT93" s="382">
        <v>2.720237329999998</v>
      </c>
      <c r="AVU93" s="382">
        <v>0.83518110000000012</v>
      </c>
      <c r="AVV93" s="382">
        <v>5.6289999999999998E-5</v>
      </c>
      <c r="AVW93" s="382">
        <v>1.2742637299999999</v>
      </c>
      <c r="AVX93" s="382">
        <v>0.74715512999999989</v>
      </c>
      <c r="AVY93" s="382">
        <v>5.5768935799999984</v>
      </c>
      <c r="AVZ93" s="382">
        <v>33.737170399999982</v>
      </c>
      <c r="AWA93" s="382">
        <v>1.024620999999998E-2</v>
      </c>
      <c r="AWB93" s="382">
        <v>0.60637121000000005</v>
      </c>
      <c r="AWC93" s="382">
        <v>1.63969852</v>
      </c>
      <c r="AWD93" s="382">
        <v>0.54552043000000006</v>
      </c>
      <c r="AWE93" s="382">
        <v>0</v>
      </c>
      <c r="AWF93" s="382">
        <v>2.8018363700000002</v>
      </c>
      <c r="AWG93" s="382">
        <v>2.64095590999999</v>
      </c>
      <c r="AWH93" s="382">
        <v>0.50610381999999898</v>
      </c>
      <c r="AWI93" s="382">
        <v>6.0099999999999899E-6</v>
      </c>
      <c r="AWJ93" s="382">
        <v>0.22542820999999899</v>
      </c>
      <c r="AWK93" s="382">
        <v>1.5221687400000001</v>
      </c>
      <c r="AWL93" s="382">
        <v>4.8946626899999881</v>
      </c>
      <c r="AWM93" s="382">
        <v>1.5179514800000002</v>
      </c>
      <c r="AWN93" s="382">
        <v>0.38002934256559756</v>
      </c>
      <c r="AWO93" s="382">
        <v>0.2922959810495625</v>
      </c>
      <c r="AWP93" s="382">
        <v>2.4236141938775511</v>
      </c>
      <c r="AWQ93" s="382">
        <v>0.31730402915451894</v>
      </c>
      <c r="AWR93" s="382">
        <f t="shared" si="301"/>
        <v>4.9311950266472309</v>
      </c>
      <c r="AWS93" s="385">
        <v>2.8726696909620992</v>
      </c>
      <c r="AWT93" s="385">
        <v>0.53344046064139938</v>
      </c>
      <c r="AWU93" s="385">
        <v>0.42063110349854227</v>
      </c>
      <c r="AWV93" s="385">
        <f>+CDU31</f>
        <v>2.2580174927113699E-5</v>
      </c>
      <c r="AWW93" s="385">
        <f t="shared" si="302"/>
        <v>3.8267638352769682</v>
      </c>
      <c r="AWX93" s="385">
        <v>3.3887842565597669E-8</v>
      </c>
      <c r="AWY93" s="385">
        <v>1.6034985422740521E-8</v>
      </c>
      <c r="AWZ93" s="385">
        <f t="shared" si="303"/>
        <v>4.9922827988338191E-8</v>
      </c>
      <c r="AXA93" s="385">
        <f t="shared" si="304"/>
        <v>16.454457971847017</v>
      </c>
      <c r="AXB93" s="382">
        <f t="shared" si="305"/>
        <v>633.23403127184679</v>
      </c>
      <c r="AXC93" s="385">
        <v>1.1661807580174926E-8</v>
      </c>
      <c r="AXD93" s="385">
        <v>3.167501504373178</v>
      </c>
      <c r="AXE93" s="385">
        <f t="shared" si="306"/>
        <v>3.1675015160349855</v>
      </c>
      <c r="AXF93" s="385">
        <v>0.35063188775510207</v>
      </c>
      <c r="AXG93" s="385">
        <v>0.60154204956268209</v>
      </c>
      <c r="AXH93" s="385">
        <v>2.6318995262390672</v>
      </c>
      <c r="AXI93" s="385">
        <v>2.0745733032069973</v>
      </c>
      <c r="AXJ93" s="385">
        <v>0.35424668804664727</v>
      </c>
      <c r="AXK93" s="385">
        <f t="shared" si="307"/>
        <v>6.012893454810496</v>
      </c>
      <c r="AXL93" s="385">
        <v>1.5131195335276973E-6</v>
      </c>
      <c r="AXM93" s="385">
        <v>4.2569970845481046E-5</v>
      </c>
      <c r="AXN93" s="385">
        <v>0.97589537463556841</v>
      </c>
      <c r="AXO93" s="385">
        <v>0.429789027696793</v>
      </c>
      <c r="AXP93" s="385">
        <v>0.90125085568513119</v>
      </c>
      <c r="AXQ93" s="385">
        <f t="shared" si="308"/>
        <v>2.3069793411078714</v>
      </c>
      <c r="AXR93" s="385">
        <v>2.5205519664723028</v>
      </c>
      <c r="AXS93" s="385">
        <v>0.38959895918367343</v>
      </c>
      <c r="AXT93" s="385">
        <v>2.7003955874635568</v>
      </c>
      <c r="AXU93" s="385">
        <v>4.9225395495626829</v>
      </c>
      <c r="AXV93" s="385">
        <f t="shared" si="310"/>
        <v>10.533086062682216</v>
      </c>
      <c r="AXW93" s="385">
        <v>1.659554078717201</v>
      </c>
      <c r="AXX93" s="385">
        <v>2.309165075801749</v>
      </c>
      <c r="AXY93" s="385">
        <v>2.4893586005830907E-5</v>
      </c>
      <c r="AXZ93" s="385">
        <v>0.23995296209912534</v>
      </c>
      <c r="AYA93" s="385">
        <v>0.64027966034985417</v>
      </c>
      <c r="AYB93" s="385">
        <f t="shared" si="311"/>
        <v>4.8489766705539354</v>
      </c>
      <c r="AYC93" s="385">
        <f t="shared" si="270"/>
        <v>26.869437045189503</v>
      </c>
      <c r="AYD93" s="385">
        <v>0.31913429591836728</v>
      </c>
      <c r="AYE93" s="385">
        <v>6.8241025539358597</v>
      </c>
      <c r="AYF93" s="385">
        <v>1.0790159795918366</v>
      </c>
      <c r="AYG93" s="385">
        <v>2.882851287172012</v>
      </c>
      <c r="AYH93" s="385">
        <v>0.95259388483965013</v>
      </c>
      <c r="AYI93" s="385">
        <f t="shared" si="313"/>
        <v>12.057698001457727</v>
      </c>
      <c r="AYJ93" s="385">
        <v>4.5096146501457728</v>
      </c>
      <c r="AYK93" s="385">
        <v>1.8017047099125363</v>
      </c>
      <c r="AYL93" s="385">
        <v>4.4723032069970843E-6</v>
      </c>
      <c r="AYM93" s="385">
        <v>3.5529892142857138</v>
      </c>
      <c r="AYN93" s="385">
        <v>2.0228532740524781</v>
      </c>
      <c r="AYO93" s="385">
        <f t="shared" si="314"/>
        <v>11.887166320699707</v>
      </c>
      <c r="AYP93" s="385">
        <v>0.90153718804664706</v>
      </c>
      <c r="AYQ93" s="385">
        <v>0.36004011953352771</v>
      </c>
      <c r="AYR93" s="385">
        <v>3.7194573309037899</v>
      </c>
      <c r="AYS93" s="385">
        <v>0.24206549999999999</v>
      </c>
      <c r="AYT93" s="385">
        <v>2.5026183688046646</v>
      </c>
      <c r="AYU93" s="385">
        <f t="shared" si="315"/>
        <v>7.7257185072886294</v>
      </c>
      <c r="AYV93" s="385">
        <v>0.18173362099125365</v>
      </c>
      <c r="AYW93" s="385">
        <v>1.0072886297376091E-5</v>
      </c>
      <c r="AYX93" s="385">
        <v>3.1151603498542267E-6</v>
      </c>
      <c r="AYY93" s="385">
        <f t="shared" si="316"/>
        <v>0.18174680903790086</v>
      </c>
      <c r="AYZ93" s="385">
        <f t="shared" si="317"/>
        <v>31.852329638483965</v>
      </c>
      <c r="AZA93" s="385">
        <v>1.4604956268221571E-5</v>
      </c>
      <c r="AZB93" s="385">
        <v>3.6518950437317782E-5</v>
      </c>
      <c r="AZC93" s="385">
        <v>6.4028046647230325E-3</v>
      </c>
      <c r="AZD93" s="385">
        <v>2.7838416122448981</v>
      </c>
      <c r="AZE93" s="385">
        <v>1.1296129868804665</v>
      </c>
      <c r="AZF93" s="385">
        <f t="shared" si="319"/>
        <v>3.9199085276967933</v>
      </c>
      <c r="AZG93" s="385">
        <v>2.3323615160349856E-8</v>
      </c>
      <c r="AZH93" s="385">
        <v>1.085011941690962</v>
      </c>
      <c r="AZI93" s="385">
        <v>9.6466415160349879</v>
      </c>
      <c r="AZJ93" s="385">
        <v>1.8278634752186589</v>
      </c>
      <c r="AZK93" s="385">
        <v>7.75959279883382</v>
      </c>
      <c r="AZL93" s="385">
        <f t="shared" si="320"/>
        <v>20.319109755102048</v>
      </c>
      <c r="AZM93" s="385">
        <v>8.0560407959183671</v>
      </c>
      <c r="AZN93" s="385">
        <v>2.103644314868805E-5</v>
      </c>
      <c r="AZO93" s="385">
        <v>12.211879341107871</v>
      </c>
      <c r="AZP93" s="385">
        <v>11.50240720553936</v>
      </c>
      <c r="AZQ93" s="385">
        <v>14.103711804664723</v>
      </c>
      <c r="AZR93" s="385">
        <f t="shared" si="321"/>
        <v>45.874060183673471</v>
      </c>
      <c r="AZS93" s="385">
        <v>1.1928491603498541</v>
      </c>
      <c r="AZT93" s="385">
        <v>8.2354227405247808E-5</v>
      </c>
      <c r="AZU93" s="385">
        <v>3.206997084548105E-8</v>
      </c>
      <c r="AZV93" s="385">
        <v>3.7895288819241983</v>
      </c>
      <c r="AZW93" s="385">
        <v>2.3323615160349852E-8</v>
      </c>
      <c r="AZX93" s="385">
        <f t="shared" si="322"/>
        <v>4.9824604518950437</v>
      </c>
      <c r="AZY93" s="385">
        <v>1.3638688061224489</v>
      </c>
      <c r="AZZ93" s="385">
        <v>3.6255048790087465</v>
      </c>
      <c r="BAA93" s="385">
        <f t="shared" si="323"/>
        <v>4.9893736851311949</v>
      </c>
      <c r="BAB93" s="385">
        <f t="shared" si="324"/>
        <v>80.084912603498566</v>
      </c>
      <c r="BAC93" s="385">
        <v>0.29888565451895044</v>
      </c>
      <c r="BAD93" s="385">
        <v>6.5708339446064157</v>
      </c>
      <c r="BAE93" s="385">
        <v>4.3244761020408173</v>
      </c>
      <c r="BAF93" s="385">
        <f t="shared" si="326"/>
        <v>11.194195701166183</v>
      </c>
      <c r="BAG93" s="385">
        <v>5.1740943790087464</v>
      </c>
      <c r="BAH93" s="385">
        <v>6.6160437317784246E-3</v>
      </c>
      <c r="BAI93" s="385">
        <v>2.9154518950437317E-8</v>
      </c>
      <c r="BAJ93" s="385">
        <v>2.6525214431486881</v>
      </c>
      <c r="BAK93" s="385">
        <f t="shared" si="327"/>
        <v>7.8332318950437312</v>
      </c>
      <c r="BAL93" s="385">
        <v>1.3119533527696792E-8</v>
      </c>
      <c r="BAM93" s="385">
        <v>1.9580502565597668</v>
      </c>
      <c r="BAN93" s="385">
        <v>2.040816326530612E-8</v>
      </c>
      <c r="BAO93" s="385">
        <v>5.4130812201166183</v>
      </c>
      <c r="BAP93" s="385">
        <v>5.212719462099126</v>
      </c>
      <c r="BAQ93" s="385">
        <f t="shared" si="328"/>
        <v>12.583850972303207</v>
      </c>
      <c r="BAR93" s="385">
        <v>8.7463556851311938E-9</v>
      </c>
      <c r="BAS93" s="385">
        <v>0.41895762099125355</v>
      </c>
      <c r="BAT93" s="385">
        <v>2.1168278177842565</v>
      </c>
      <c r="BAU93" s="385">
        <v>2.5117953279883385</v>
      </c>
      <c r="BAV93" s="385">
        <v>0.1825376049562682</v>
      </c>
      <c r="BAW93" s="385">
        <f t="shared" si="329"/>
        <v>5.2301183804664726</v>
      </c>
      <c r="BAX93" s="385">
        <v>1.9667047653061223</v>
      </c>
      <c r="BAY93" s="385">
        <v>0.24202524344023321</v>
      </c>
      <c r="BAZ93" s="385">
        <v>2.9154518950437317E-8</v>
      </c>
      <c r="BBA93" s="385">
        <v>4.0466472303207002E-6</v>
      </c>
      <c r="BBB93" s="385">
        <f t="shared" si="330"/>
        <v>2.2087340845481043</v>
      </c>
      <c r="BBC93" s="385">
        <f t="shared" si="331"/>
        <v>39.050131033527698</v>
      </c>
      <c r="BBD93" s="385">
        <v>6.633236151603495E-5</v>
      </c>
      <c r="BBE93" s="385">
        <v>3.1619483804664723</v>
      </c>
      <c r="BBF93" s="385">
        <v>3.5955974591836735</v>
      </c>
      <c r="BBG93" s="385">
        <v>4.9203953236151614</v>
      </c>
      <c r="BBH93" s="385">
        <v>8.0577259475218639E-5</v>
      </c>
      <c r="BBI93" s="385">
        <f t="shared" si="333"/>
        <v>11.678088072886297</v>
      </c>
      <c r="BBJ93" s="385">
        <v>6.1587463556851303E-5</v>
      </c>
      <c r="BBK93" s="385">
        <v>4.0434792492711376</v>
      </c>
      <c r="BBL93" s="385">
        <v>5.8469387755102065E-6</v>
      </c>
      <c r="BBM93" s="385">
        <v>3.8205929999999992</v>
      </c>
      <c r="BBN93" s="385">
        <v>2.442340029154519</v>
      </c>
      <c r="BBO93" s="385">
        <f t="shared" si="334"/>
        <v>10.306479712827988</v>
      </c>
      <c r="BBP93" s="385">
        <v>0.61406302769679288</v>
      </c>
      <c r="BBQ93" s="385">
        <v>0.32279726384839652</v>
      </c>
      <c r="BBR93" s="385">
        <v>1.6104081632653059E-4</v>
      </c>
      <c r="BBS93" s="385">
        <v>5.3104956268221575E-6</v>
      </c>
      <c r="BBT93" s="385">
        <v>2.7166068075801744</v>
      </c>
      <c r="BBU93" s="385">
        <f t="shared" si="335"/>
        <v>3.6536334504373169</v>
      </c>
      <c r="BBV93" s="385">
        <v>5.16152607580175</v>
      </c>
      <c r="BBW93" s="385">
        <v>0.32231401895043726</v>
      </c>
      <c r="BBX93" s="385">
        <v>1.020408163265306E-8</v>
      </c>
      <c r="BBY93" s="385">
        <v>2.7507062813411078</v>
      </c>
      <c r="BBZ93" s="385">
        <v>8.7463556851311938E-9</v>
      </c>
      <c r="BCA93" s="385">
        <f t="shared" si="336"/>
        <v>8.2345463950437345</v>
      </c>
      <c r="BCB93" s="385">
        <f t="shared" si="337"/>
        <v>33.872747631195338</v>
      </c>
      <c r="BCC93" s="385">
        <v>0.14535744460641395</v>
      </c>
      <c r="BCD93" s="385">
        <v>1.1661807580174926E-8</v>
      </c>
      <c r="BCE93" s="385">
        <v>3.1309620991253648E-4</v>
      </c>
      <c r="BCF93" s="385">
        <v>0.78972196938775507</v>
      </c>
      <c r="BCG93" s="385">
        <v>5.2128279883381926E-5</v>
      </c>
      <c r="BCH93" s="385">
        <f t="shared" si="339"/>
        <v>0.9354446501457726</v>
      </c>
      <c r="BCI93" s="385">
        <v>2.8717564154518951</v>
      </c>
      <c r="BCJ93" s="385"/>
      <c r="BCK93" s="385">
        <v>0.87400133965014581</v>
      </c>
      <c r="BCL93" s="385">
        <v>1.6388059037900875</v>
      </c>
      <c r="BCM93" s="385">
        <f t="shared" si="271"/>
        <v>5.3845636588921284</v>
      </c>
      <c r="BCN93" s="385">
        <v>11.560615559999999</v>
      </c>
      <c r="BCO93" s="385">
        <v>0.28996673000000001</v>
      </c>
      <c r="BCP93" s="385">
        <v>4.2945098100000001</v>
      </c>
      <c r="BCQ93" s="385">
        <v>1.9130255000000003</v>
      </c>
      <c r="BCR93" s="385">
        <v>2.1603674399999999</v>
      </c>
      <c r="BCS93" s="385">
        <f t="shared" si="340"/>
        <v>20.218485039999997</v>
      </c>
      <c r="BCT93" s="385">
        <v>1.2500484999999999</v>
      </c>
      <c r="BCU93" s="385">
        <v>0</v>
      </c>
      <c r="BCV93" s="385">
        <v>4.7646023800000004</v>
      </c>
      <c r="BCW93" s="385">
        <v>2.5832467299999999</v>
      </c>
      <c r="BCX93" s="385">
        <f t="shared" si="341"/>
        <v>8.5978976100000004</v>
      </c>
      <c r="BCY93" s="385">
        <v>6.2375E-2</v>
      </c>
      <c r="BCZ93" s="385">
        <v>0.12548445</v>
      </c>
      <c r="BDA93" s="385">
        <f t="shared" si="342"/>
        <v>0.18785944999999998</v>
      </c>
      <c r="BDB93" s="385">
        <f t="shared" si="343"/>
        <v>35.324250409037894</v>
      </c>
      <c r="BDC93" s="385">
        <v>5.1629999999999999E-5</v>
      </c>
      <c r="BDD93" s="385">
        <v>0.23778204000000003</v>
      </c>
      <c r="BDE93" s="385">
        <v>1.4899338299999998</v>
      </c>
      <c r="BDF93" s="385">
        <f t="shared" si="272"/>
        <v>1.7277674999999999</v>
      </c>
      <c r="BDG93" s="385">
        <v>2.4951229999999994E-2</v>
      </c>
      <c r="BDH93" s="385">
        <v>1E-8</v>
      </c>
      <c r="BDI93" s="385">
        <v>1.7930727400000002</v>
      </c>
      <c r="BDJ93" s="385">
        <v>7.0000000000000005E-8</v>
      </c>
      <c r="BDK93" s="385">
        <v>2.6842308300000002</v>
      </c>
      <c r="BDL93" s="385">
        <f t="shared" si="344"/>
        <v>4.5022548800000006</v>
      </c>
      <c r="BDM93" s="385">
        <v>0.61007015999999992</v>
      </c>
      <c r="BDN93" s="385">
        <v>1.1484000000000001E-4</v>
      </c>
      <c r="BDO93" s="385">
        <v>0.63315272</v>
      </c>
      <c r="BDP93" s="385">
        <v>2.3599999999999999E-6</v>
      </c>
      <c r="BDQ93" s="385">
        <f t="shared" si="345"/>
        <v>1.2433400800000001</v>
      </c>
      <c r="BDR93" s="385">
        <v>0.42915390000000003</v>
      </c>
      <c r="BDS93" s="385">
        <v>6.5523323615160347E-5</v>
      </c>
      <c r="BDT93" s="385">
        <v>1.9008327929260155E-8</v>
      </c>
      <c r="BDU93" s="385">
        <v>1.7214618031780415</v>
      </c>
      <c r="BDV93" s="385">
        <v>0.17550778665237041</v>
      </c>
      <c r="BDW93" s="385">
        <f t="shared" si="346"/>
        <v>2.3261890321623548</v>
      </c>
      <c r="BDX93" s="385">
        <v>1.2378795440814128</v>
      </c>
      <c r="BDY93" s="385">
        <v>1.0583111773260088E-8</v>
      </c>
      <c r="BDZ93" s="385">
        <v>1.1742047066182795</v>
      </c>
      <c r="BEA93" s="385">
        <v>4.5016380291610869E-2</v>
      </c>
      <c r="BEB93" s="385">
        <v>0.53551054227385086</v>
      </c>
      <c r="BEC93" s="385">
        <f t="shared" si="347"/>
        <v>2.9926111838482656</v>
      </c>
      <c r="BED93" s="385">
        <f t="shared" si="348"/>
        <v>12.792162676010619</v>
      </c>
      <c r="BEE93" s="385">
        <v>2.3772833770015095E-4</v>
      </c>
      <c r="BEF93" s="385">
        <v>3.4271210588631345</v>
      </c>
      <c r="BEG93" s="385">
        <v>2.7550835527017094E-8</v>
      </c>
      <c r="BEH93" s="385">
        <v>1.8362223080277866E-9</v>
      </c>
      <c r="BEI93" s="385">
        <f t="shared" si="349"/>
        <v>3.4273588165878923</v>
      </c>
      <c r="BEJ93" s="385">
        <v>8.3156660908458893</v>
      </c>
      <c r="BEK93" s="385">
        <v>1.2512502957151141</v>
      </c>
      <c r="BEL93" s="385">
        <v>1.1400642616614334</v>
      </c>
      <c r="BEM93" s="385">
        <v>-2.4342618949614262E-3</v>
      </c>
      <c r="BEN93" s="385">
        <v>0.68712907822195191</v>
      </c>
      <c r="BEO93" s="385">
        <f t="shared" si="350"/>
        <v>11.391675464549426</v>
      </c>
      <c r="BEP93" s="385">
        <v>0.24667829638433772</v>
      </c>
      <c r="BEQ93" s="385">
        <v>5.4809254988059175E-9</v>
      </c>
      <c r="BER93" s="385">
        <v>6.3263430504016202E-9</v>
      </c>
      <c r="BES93" s="385">
        <v>3.668213991603682</v>
      </c>
      <c r="BET93" s="385">
        <v>0.8941764741395386</v>
      </c>
      <c r="BEU93" s="385">
        <f t="shared" si="273"/>
        <v>4.8090687739348272</v>
      </c>
      <c r="BEV93" s="385">
        <v>5.7008320466766991</v>
      </c>
      <c r="BEW93" s="385">
        <v>9.6081182216948679E-3</v>
      </c>
      <c r="BEX93" s="385">
        <v>5.4290312186173938E-2</v>
      </c>
      <c r="BEY93" s="385">
        <v>2.545194557628694E-8</v>
      </c>
      <c r="BEZ93" s="385">
        <v>1.5871931965309996</v>
      </c>
      <c r="BFA93" s="385">
        <f t="shared" si="351"/>
        <v>7.3519236990675125</v>
      </c>
      <c r="BFB93" s="385">
        <v>8.2217184171895497E-9</v>
      </c>
      <c r="BFC93" s="385">
        <f t="shared" si="352"/>
        <v>8.2217184171895497E-9</v>
      </c>
      <c r="BFD93" s="385">
        <f t="shared" si="274"/>
        <v>26.980026762361376</v>
      </c>
      <c r="BFE93" s="385">
        <v>6.5589300196136407E-5</v>
      </c>
      <c r="BFF93" s="385">
        <v>2.3352849625364871</v>
      </c>
      <c r="BFG93" s="385">
        <v>5.4048965943150291</v>
      </c>
      <c r="BFH93" s="385">
        <v>0.86155145641367259</v>
      </c>
      <c r="BFI93" s="385">
        <f t="shared" si="353"/>
        <v>8.6017986025653848</v>
      </c>
      <c r="BFJ93" s="385">
        <v>0.36390516125386269</v>
      </c>
      <c r="BFK93" s="385">
        <v>2.2198528627116296</v>
      </c>
      <c r="BFL93" s="385">
        <v>3.4498447094168916</v>
      </c>
      <c r="BFM93" s="385">
        <v>2.6740727087535624E-5</v>
      </c>
      <c r="BFN93" s="385">
        <v>0.43212074174919296</v>
      </c>
      <c r="BFO93" s="385">
        <f t="shared" si="354"/>
        <v>6.4657502158586651</v>
      </c>
      <c r="BFP93" s="385">
        <v>1.7375943862998345E-8</v>
      </c>
      <c r="BFQ93" s="385"/>
      <c r="BFR93" s="385">
        <v>0.7752606750732296</v>
      </c>
      <c r="BFS93" s="385">
        <v>2.9977693399122645</v>
      </c>
      <c r="BFT93" s="385">
        <v>0.58226969518944416</v>
      </c>
      <c r="BFU93" s="385">
        <f t="shared" si="275"/>
        <v>4.3552997275508822</v>
      </c>
      <c r="BFV93" s="385">
        <v>0.89812929481104942</v>
      </c>
      <c r="BFW93" s="385">
        <v>7.9946952915451899</v>
      </c>
      <c r="BFX93" s="385">
        <v>3.0040071198835103</v>
      </c>
      <c r="BFY93" s="385">
        <v>5.3939617860643736</v>
      </c>
      <c r="BFZ93" s="385">
        <v>1.0177304956851654</v>
      </c>
      <c r="BGA93" s="385">
        <f t="shared" si="355"/>
        <v>18.30852398798929</v>
      </c>
      <c r="BGB93" s="385">
        <v>2.8579757980172418</v>
      </c>
      <c r="BGC93" s="385">
        <v>1.8950437317784254E-8</v>
      </c>
      <c r="BGD93" s="385">
        <v>0.4071214954316924</v>
      </c>
      <c r="BGE93" s="385">
        <f t="shared" si="356"/>
        <v>3.2650973123993712</v>
      </c>
      <c r="BGF93" s="385">
        <f t="shared" si="276"/>
        <v>40.996469846363588</v>
      </c>
      <c r="BGG93" s="385">
        <v>1.2639929191548194</v>
      </c>
      <c r="BGH93" s="385">
        <v>1.5794402771713092E-5</v>
      </c>
      <c r="BGI93" s="385">
        <f t="shared" si="357"/>
        <v>1.264008713557591</v>
      </c>
      <c r="BGJ93" s="385">
        <v>2.0925640528870857</v>
      </c>
      <c r="BGK93" s="385">
        <v>4.8585481243870868E-5</v>
      </c>
      <c r="BGL93" s="385">
        <v>2.3523094697371194</v>
      </c>
      <c r="BGM93" s="385">
        <v>6.5581925096915692E-5</v>
      </c>
      <c r="BGN93" s="385"/>
      <c r="BGO93" s="385">
        <f t="shared" si="358"/>
        <v>4.4449876900305458</v>
      </c>
      <c r="BGP93" s="385">
        <v>1.1370280303129279E-8</v>
      </c>
      <c r="BGQ93" s="385">
        <v>5.1320138294460644</v>
      </c>
      <c r="BGR93" s="385"/>
      <c r="BGS93" s="385">
        <v>2.3760736625626504E-8</v>
      </c>
      <c r="BGT93" s="385">
        <v>3.8729650075219668</v>
      </c>
      <c r="BGU93" s="385">
        <f t="shared" si="359"/>
        <v>9.0049788720990485</v>
      </c>
      <c r="BGV93" s="385">
        <v>1.1880456233399321E-7</v>
      </c>
      <c r="BGW93" s="385">
        <v>9.7156266052849246E-6</v>
      </c>
      <c r="BGX93" s="385">
        <v>5.8032103822933836E-7</v>
      </c>
      <c r="BGY93" s="385">
        <v>1.6530503715804903E-8</v>
      </c>
      <c r="BGZ93" s="385">
        <v>2.7623214118662092</v>
      </c>
      <c r="BHA93" s="385">
        <f t="shared" si="360"/>
        <v>2.7623318431489188</v>
      </c>
      <c r="BHB93" s="385">
        <v>8.2086588619455975E-6</v>
      </c>
      <c r="BHC93" s="385">
        <v>2.8876806545189511</v>
      </c>
      <c r="BHD93" s="385">
        <v>1.6326944753199957E-8</v>
      </c>
      <c r="BHE93" s="385">
        <v>3.66798900650116</v>
      </c>
      <c r="BHF93" s="385">
        <v>4.8555028381926455</v>
      </c>
      <c r="BHG93" s="385">
        <f t="shared" si="361"/>
        <v>11.411180724198562</v>
      </c>
      <c r="BHH93" s="385">
        <f t="shared" si="362"/>
        <v>28.887487843034666</v>
      </c>
      <c r="BHI93" s="385">
        <v>1.5660813999413665</v>
      </c>
      <c r="BHJ93" s="385">
        <v>9.6214503334015848E-9</v>
      </c>
      <c r="BHK93" s="385">
        <v>5.3046646661886518E-6</v>
      </c>
      <c r="BHL93" s="385">
        <v>1.4635362767603245E-8</v>
      </c>
      <c r="BHM93" s="385">
        <f t="shared" si="363"/>
        <v>1.5660867288628457</v>
      </c>
      <c r="BHN93" s="385">
        <v>1.0233412836785237E-8</v>
      </c>
      <c r="BHO93" s="385">
        <v>3.4289520760639252</v>
      </c>
      <c r="BHP93" s="385">
        <v>7.1311928022526307E-7</v>
      </c>
      <c r="BHQ93" s="385">
        <v>3.120084325481157</v>
      </c>
      <c r="BHR93" s="385">
        <v>2.0150757640047917E-5</v>
      </c>
      <c r="BHS93" s="385">
        <f t="shared" si="364"/>
        <v>6.5490572756554153</v>
      </c>
      <c r="BHT93" s="385">
        <v>7.376476348912833E-9</v>
      </c>
      <c r="BHU93" s="385">
        <v>1.016159962231416E-8</v>
      </c>
      <c r="BHV93" s="385">
        <v>1.1950085516988631E-9</v>
      </c>
      <c r="BHW93" s="385">
        <v>5.9578947143029796E-2</v>
      </c>
      <c r="BHX93" s="385">
        <v>0.18588896139937575</v>
      </c>
      <c r="BHY93" s="385">
        <f t="shared" si="365"/>
        <v>0.24546792727549005</v>
      </c>
      <c r="BHZ93" s="385">
        <v>0.35475864078697122</v>
      </c>
      <c r="BIA93" s="385">
        <v>0.9833667582510911</v>
      </c>
      <c r="BIB93" s="385">
        <v>9.6930023464195642E-6</v>
      </c>
      <c r="BIC93" s="385">
        <v>2.2164874531628422E-9</v>
      </c>
      <c r="BID93" s="385">
        <v>5.2939065552815254E-6</v>
      </c>
      <c r="BIE93" s="385">
        <f t="shared" si="366"/>
        <v>1.3381403881634515</v>
      </c>
      <c r="BIF93" s="385">
        <v>9.6181339929864452E-6</v>
      </c>
      <c r="BIG93" s="385">
        <f t="shared" si="367"/>
        <v>9.6181339929864452E-6</v>
      </c>
      <c r="BIH93" s="385">
        <f t="shared" si="368"/>
        <v>9.6987619380911934</v>
      </c>
      <c r="BII93" s="385">
        <v>1.4426166564719693</v>
      </c>
      <c r="BIJ93" s="385">
        <v>4.8591550315850669E-6</v>
      </c>
      <c r="BIK93" s="385">
        <v>7.0018260845211247E-2</v>
      </c>
      <c r="BIL93" s="385">
        <v>8.1630102904302797E-9</v>
      </c>
      <c r="BIM93" s="385">
        <f t="shared" si="369"/>
        <v>1.5126397846352226</v>
      </c>
      <c r="BIN93" s="385">
        <v>2.6524402801678279E-5</v>
      </c>
      <c r="BIO93" s="385">
        <v>1.3286165408163266</v>
      </c>
      <c r="BIP93" s="385">
        <v>0.89942307137011279</v>
      </c>
      <c r="BIQ93" s="385">
        <v>2.4073907210200018</v>
      </c>
      <c r="BIR93" s="385">
        <v>1.8615569085137213E-5</v>
      </c>
      <c r="BIS93" s="385">
        <f t="shared" si="370"/>
        <v>4.635475473178329</v>
      </c>
      <c r="BIT93" s="385">
        <v>0.61442932481020096</v>
      </c>
      <c r="BIU93" s="385">
        <v>4.427113702623907E-6</v>
      </c>
      <c r="BIV93" s="385">
        <v>1.43438253370223E-8</v>
      </c>
      <c r="BIW93" s="385">
        <v>3.1516016802746287E-7</v>
      </c>
      <c r="BIX93" s="385">
        <v>1.8950437317784254E-8</v>
      </c>
      <c r="BIY93" s="385">
        <f t="shared" si="371"/>
        <v>0.61443410037833435</v>
      </c>
      <c r="BIZ93" s="385">
        <v>1.7997237842565597</v>
      </c>
      <c r="BJA93" s="385">
        <v>1.7698250728862974E-5</v>
      </c>
      <c r="BJB93" s="385">
        <v>4.7450795626822169</v>
      </c>
      <c r="BJC93" s="385">
        <v>1.2682613227267639E-8</v>
      </c>
      <c r="BJD93" s="385">
        <f t="shared" si="372"/>
        <v>6.5448210578721184</v>
      </c>
      <c r="BJE93" s="385">
        <v>5.2592129475500319E-6</v>
      </c>
      <c r="BJF93" s="385">
        <v>3.9256559766763837E-5</v>
      </c>
      <c r="BJG93" s="385">
        <v>2.4655643885034274E-8</v>
      </c>
      <c r="BJH93" s="385">
        <v>9.2421193374840163E-9</v>
      </c>
      <c r="BJI93" s="385">
        <f t="shared" si="373"/>
        <v>4.4549670477536389E-5</v>
      </c>
      <c r="BJJ93" s="385">
        <f t="shared" si="374"/>
        <v>13.30741496573448</v>
      </c>
      <c r="BJK93" s="385">
        <f t="shared" si="277"/>
        <v>379.71613239252889</v>
      </c>
      <c r="BJL93" s="385">
        <v>2.7620525014577253</v>
      </c>
      <c r="BJM93" s="385">
        <v>2.6957725947521866E-5</v>
      </c>
      <c r="BJN93" s="385">
        <v>2.9154518950437316E-9</v>
      </c>
      <c r="BJO93" s="385">
        <v>7.4962099125364429E-5</v>
      </c>
      <c r="BJP93" s="385">
        <v>2.7099405116618072</v>
      </c>
      <c r="BJQ93" s="385">
        <f t="shared" si="375"/>
        <v>5.4720949358600572</v>
      </c>
      <c r="BJR93" s="385">
        <v>3.9702602638483966</v>
      </c>
      <c r="BJS93" s="385">
        <v>1.9272730160349856</v>
      </c>
      <c r="BJT93" s="385">
        <v>8.7463556851311955E-9</v>
      </c>
      <c r="BJU93" s="385">
        <v>2.0441734562682217</v>
      </c>
      <c r="BJV93" s="385">
        <v>0.60350378279883377</v>
      </c>
      <c r="BJW93" s="385">
        <f t="shared" si="376"/>
        <v>8.5452105276967938</v>
      </c>
      <c r="BJX93" s="385">
        <v>3.9664067551020405</v>
      </c>
      <c r="BJY93" s="385">
        <v>0.54429393440233231</v>
      </c>
      <c r="BJZ93" s="385">
        <v>3.0068513119533527E-5</v>
      </c>
      <c r="BKA93" s="385">
        <v>1.0137398804664723</v>
      </c>
      <c r="BKB93" s="385">
        <f t="shared" si="377"/>
        <v>5.5244706384839644</v>
      </c>
      <c r="BKC93" s="385">
        <v>2.186588921282799E-8</v>
      </c>
      <c r="BKD93" s="385">
        <v>0.78058931049562663</v>
      </c>
      <c r="BKE93" s="385">
        <v>1.6034985422740525E-8</v>
      </c>
      <c r="BKF93" s="385">
        <v>3.7246128075801748</v>
      </c>
      <c r="BKG93" s="385">
        <v>8.5495626822157412E-6</v>
      </c>
      <c r="BKH93" s="385">
        <f t="shared" si="378"/>
        <v>4.5052107055393575</v>
      </c>
      <c r="BKI93" s="385">
        <f t="shared" si="379"/>
        <v>24.046986807580176</v>
      </c>
      <c r="BKJ93" s="385">
        <v>0.30155307434402334</v>
      </c>
      <c r="BKK93" s="385">
        <v>3.7366259577259471</v>
      </c>
      <c r="BKL93" s="385">
        <v>2.8930969708454803</v>
      </c>
      <c r="BKM93" s="385">
        <v>7.7842565597667624E-7</v>
      </c>
      <c r="BKN93" s="385">
        <v>3.623480365889213</v>
      </c>
      <c r="BKO93" s="385">
        <f t="shared" si="380"/>
        <v>10.554757147230319</v>
      </c>
      <c r="BKP93" s="385">
        <v>7.2886297376093285E-9</v>
      </c>
      <c r="BKQ93" s="385">
        <v>2.9154518950437316E-9</v>
      </c>
      <c r="BKR93" s="385">
        <v>1.3119533527696792E-8</v>
      </c>
      <c r="BKS93" s="385">
        <v>4.2886297376093289E-6</v>
      </c>
      <c r="BKT93" s="385">
        <v>2.4615160349854228E-5</v>
      </c>
      <c r="BKU93" s="385">
        <f t="shared" si="381"/>
        <v>2.8927113702623908E-5</v>
      </c>
      <c r="BKV93" s="385">
        <v>0.47987877988338185</v>
      </c>
      <c r="BKW93" s="385">
        <v>4.8901390058309042</v>
      </c>
      <c r="BKX93" s="385">
        <v>5.8309037900874631E-9</v>
      </c>
      <c r="BKY93" s="385">
        <f t="shared" si="382"/>
        <v>5.3700177915451901</v>
      </c>
      <c r="BKZ93" s="385">
        <v>2.4781341107871719E-7</v>
      </c>
      <c r="BLA93" s="385">
        <v>1.020408163265306E-8</v>
      </c>
      <c r="BLB93" s="385">
        <v>1.0871482011661806</v>
      </c>
      <c r="BLC93" s="385">
        <v>0.12502751457725947</v>
      </c>
      <c r="BLD93" s="385">
        <v>7.8943148688046636E-5</v>
      </c>
      <c r="BLE93" s="385">
        <f t="shared" si="383"/>
        <v>1.2122549169096208</v>
      </c>
      <c r="BLF93" s="384">
        <f t="shared" si="384"/>
        <v>17.137058782798835</v>
      </c>
      <c r="BLG93" s="385">
        <v>6.3879817682215743</v>
      </c>
      <c r="BLH93" s="385">
        <v>2.17502861516035</v>
      </c>
      <c r="BLI93" s="385"/>
      <c r="BLJ93" s="385">
        <v>0.90634020991253639</v>
      </c>
      <c r="BLK93" s="385">
        <v>6.0308888819241995</v>
      </c>
      <c r="BLL93" s="385">
        <f t="shared" si="385"/>
        <v>15.50023947521866</v>
      </c>
      <c r="BLM93" s="385">
        <v>3.5009266499999994</v>
      </c>
      <c r="BLN93" s="385">
        <v>3.3711509100000003</v>
      </c>
      <c r="BLO93" s="385">
        <v>0</v>
      </c>
      <c r="BLP93" s="385">
        <v>5.9999999999999997E-7</v>
      </c>
      <c r="BLQ93" s="385">
        <v>1.8630000000000003E-5</v>
      </c>
      <c r="BLR93" s="384">
        <f t="shared" si="386"/>
        <v>6.8720967899999987</v>
      </c>
      <c r="BLS93" s="385">
        <v>1.8036178500000002</v>
      </c>
      <c r="BLT93" s="385">
        <v>1.5636422800000001</v>
      </c>
      <c r="BLU93" s="385">
        <v>1.2071277100000002</v>
      </c>
      <c r="BLV93" s="385">
        <v>0</v>
      </c>
      <c r="BLW93" s="385">
        <v>3.6789271399999999</v>
      </c>
      <c r="BLX93" s="384">
        <f t="shared" si="278"/>
        <v>8.253314979999999</v>
      </c>
      <c r="BLY93" s="385">
        <v>0.23996759000000004</v>
      </c>
      <c r="BLZ93" s="385">
        <v>1.73E-6</v>
      </c>
      <c r="BMA93" s="385">
        <v>5.1850091200000001</v>
      </c>
      <c r="BMB93" s="385">
        <v>1.9329678800000001</v>
      </c>
      <c r="BMC93" s="385">
        <v>2.5841961699999993</v>
      </c>
      <c r="BMD93" s="384">
        <f t="shared" si="387"/>
        <v>9.9421424899999984</v>
      </c>
      <c r="BME93" s="385">
        <v>1.4109999999999999E-4</v>
      </c>
      <c r="BMF93" s="385">
        <v>1.51429608</v>
      </c>
      <c r="BMG93" s="385">
        <v>2.5851531299999997</v>
      </c>
      <c r="BMH93" s="384">
        <f t="shared" si="388"/>
        <v>4.09959031</v>
      </c>
      <c r="BMI93" s="384">
        <f t="shared" si="389"/>
        <v>44.667384045218654</v>
      </c>
      <c r="BMJ93" s="385">
        <v>9.5280000000000009E-5</v>
      </c>
      <c r="BMK93" s="384">
        <f t="shared" si="390"/>
        <v>9.5280000000000009E-5</v>
      </c>
      <c r="BML93" s="385">
        <v>0</v>
      </c>
      <c r="BMM93" s="385">
        <v>2E-8</v>
      </c>
      <c r="BMN93" s="385">
        <v>1.95E-5</v>
      </c>
      <c r="BMO93" s="385">
        <v>0.42453354999999998</v>
      </c>
      <c r="BMP93" s="385">
        <v>1E-8</v>
      </c>
      <c r="BMQ93" s="384">
        <f t="shared" si="391"/>
        <v>0.42455307999999997</v>
      </c>
      <c r="BMR93" s="385">
        <v>0.77801969000000004</v>
      </c>
      <c r="BMS93" s="385">
        <v>5.9766840000000002E-2</v>
      </c>
      <c r="BMT93" s="385">
        <v>0</v>
      </c>
      <c r="BMU93" s="385">
        <v>8.4000000000000011E-7</v>
      </c>
      <c r="BMV93" s="385">
        <v>0.12127241999999999</v>
      </c>
      <c r="BMW93" s="384">
        <f t="shared" si="392"/>
        <v>0.95905978999999997</v>
      </c>
      <c r="BMX93" s="385">
        <v>1.9520000000000003E-5</v>
      </c>
      <c r="BMY93" s="385">
        <v>0</v>
      </c>
      <c r="BMZ93" s="385">
        <v>0.48943931000000007</v>
      </c>
      <c r="BNA93" s="385">
        <v>1.55E-6</v>
      </c>
      <c r="BNB93" s="385">
        <v>1.4454088500000002</v>
      </c>
      <c r="BNC93" s="384">
        <f t="shared" si="393"/>
        <v>1.9348692300000003</v>
      </c>
      <c r="BND93" s="385">
        <v>0</v>
      </c>
      <c r="BNE93" s="385">
        <v>0.17667480000000002</v>
      </c>
      <c r="BNF93" s="385">
        <v>0.30768797000000009</v>
      </c>
      <c r="BNG93" s="385">
        <v>0</v>
      </c>
      <c r="BNH93" s="385">
        <v>5.6906999999999997E-4</v>
      </c>
      <c r="BNI93" s="384">
        <f t="shared" si="394"/>
        <v>0.48493184000000011</v>
      </c>
      <c r="BNJ93" s="384">
        <f t="shared" si="395"/>
        <v>3.8035092200000005</v>
      </c>
      <c r="BNK93" s="385">
        <v>6.2642874000000006</v>
      </c>
      <c r="BNL93" s="385">
        <v>1E-8</v>
      </c>
      <c r="BNM93" s="385">
        <v>3.0718821699999999</v>
      </c>
      <c r="BNN93" s="385">
        <v>0.48643641000000004</v>
      </c>
      <c r="BNO93" s="385">
        <v>5.9800000000000003E-6</v>
      </c>
      <c r="BNP93" s="384">
        <f t="shared" si="396"/>
        <v>9.8226119699999987</v>
      </c>
      <c r="BNQ93" s="385">
        <v>1E-8</v>
      </c>
      <c r="BNR93" s="385">
        <v>1.56659378</v>
      </c>
      <c r="BNS93" s="385">
        <v>1.0500000000000001E-6</v>
      </c>
      <c r="BNT93" s="385">
        <v>4.3946361300000012</v>
      </c>
      <c r="BNU93" s="385">
        <v>0.18523418999999997</v>
      </c>
      <c r="BNV93" s="384">
        <f t="shared" si="397"/>
        <v>6.1464651600000009</v>
      </c>
      <c r="BNW93" s="385">
        <v>1E-8</v>
      </c>
      <c r="BNX93" s="385">
        <v>8.0000000000000002E-8</v>
      </c>
      <c r="BNY93" s="385">
        <v>0</v>
      </c>
      <c r="BNZ93" s="385">
        <v>3.3153361100000001</v>
      </c>
      <c r="BOA93" s="385">
        <v>0</v>
      </c>
      <c r="BOB93" s="384">
        <f t="shared" si="398"/>
        <v>3.3153362</v>
      </c>
      <c r="BOC93" s="385">
        <v>2.1073918700000003</v>
      </c>
      <c r="BOD93" s="385">
        <v>1E-8</v>
      </c>
      <c r="BOE93" s="385">
        <v>1.0900000000000002E-6</v>
      </c>
      <c r="BOF93" s="385">
        <v>3.3750341599999998</v>
      </c>
      <c r="BOG93" s="385">
        <v>1.4437E-4</v>
      </c>
      <c r="BOH93" s="384">
        <f t="shared" si="399"/>
        <v>5.4825714999999997</v>
      </c>
      <c r="BOI93" s="385">
        <v>0.11589200999999999</v>
      </c>
      <c r="BOJ93" s="384">
        <f t="shared" si="400"/>
        <v>0.11589200999999999</v>
      </c>
      <c r="BOK93" s="384">
        <f t="shared" si="401"/>
        <v>24.882876839999998</v>
      </c>
      <c r="BOL93" s="385">
        <v>0</v>
      </c>
      <c r="BOM93" s="385">
        <v>0.18000450000000001</v>
      </c>
      <c r="BON93" s="385">
        <v>0.89913329000000008</v>
      </c>
      <c r="BOO93" s="384">
        <f t="shared" si="279"/>
        <v>1.0791377900000001</v>
      </c>
      <c r="BOP93" s="384">
        <v>2.4689898599999998</v>
      </c>
      <c r="BOQ93" s="384">
        <v>1E-8</v>
      </c>
      <c r="BOR93" s="384">
        <v>1.0195573</v>
      </c>
      <c r="BOS93" s="384">
        <v>2.3980000000000001E-5</v>
      </c>
      <c r="BOT93" s="384">
        <v>0.36624953000000005</v>
      </c>
      <c r="BOU93" s="384">
        <f t="shared" si="402"/>
        <v>3.8548206799999996</v>
      </c>
      <c r="BOV93" s="384">
        <v>4.3324309599999999</v>
      </c>
      <c r="BOW93" s="384">
        <v>8.5540000000000011E-5</v>
      </c>
      <c r="BOX93" s="384">
        <v>2.3499999999999999E-6</v>
      </c>
      <c r="BOY93" s="384">
        <v>6.5645483200000001</v>
      </c>
      <c r="BOZ93" s="384"/>
      <c r="BPA93" s="384">
        <v>6.4486862900000004</v>
      </c>
      <c r="BPB93" s="384">
        <f t="shared" si="403"/>
        <v>17.345753460000001</v>
      </c>
      <c r="BPC93" s="384">
        <v>2.3500103899999996</v>
      </c>
      <c r="BPD93" s="384">
        <v>1.0458E-4</v>
      </c>
      <c r="BPE93" s="384">
        <v>1.2617776900000002</v>
      </c>
      <c r="BPF93" s="384">
        <v>4.2800000000000005E-6</v>
      </c>
      <c r="BPG93" s="384">
        <f t="shared" si="404"/>
        <v>3.6118969399999998</v>
      </c>
      <c r="BPH93" s="384">
        <v>6.4699999999999999E-6</v>
      </c>
      <c r="BPI93" s="384">
        <v>0.60052503000000013</v>
      </c>
      <c r="BPJ93" s="384">
        <v>1.7517458499999998</v>
      </c>
      <c r="BPK93" s="384">
        <f t="shared" si="405"/>
        <v>2.35227735</v>
      </c>
      <c r="BPL93" s="384">
        <f t="shared" si="406"/>
        <v>28.243886220000004</v>
      </c>
      <c r="BPM93" s="384">
        <v>3.0124013700000001</v>
      </c>
      <c r="BPN93" s="384">
        <v>5.9818059999999999E-2</v>
      </c>
      <c r="BPO93" s="384">
        <f t="shared" si="407"/>
        <v>3.0722194300000001</v>
      </c>
      <c r="BPP93" s="384">
        <v>0</v>
      </c>
      <c r="BPQ93" s="384">
        <v>5.7999999999999995E-7</v>
      </c>
      <c r="BPR93" s="384">
        <v>2.6543239700000001</v>
      </c>
      <c r="BPS93" s="384">
        <v>2.0488708600000001</v>
      </c>
      <c r="BPT93" s="384">
        <v>2.4299999999999996E-6</v>
      </c>
      <c r="BPU93" s="384">
        <f t="shared" si="408"/>
        <v>4.7031978400000005</v>
      </c>
      <c r="BPV93" s="384">
        <v>7.7459999999999994E-5</v>
      </c>
      <c r="BPW93" s="384">
        <v>1.2048724200000001</v>
      </c>
      <c r="BPX93" s="384">
        <v>4.57794889</v>
      </c>
      <c r="BPY93" s="384"/>
      <c r="BPZ93" s="384">
        <f t="shared" si="280"/>
        <v>5.7828987700000001</v>
      </c>
      <c r="BQA93" s="384">
        <v>1.50690733</v>
      </c>
      <c r="BQB93" s="384">
        <v>0.78857938000000016</v>
      </c>
      <c r="BQC93" s="384">
        <v>0.66135473999999994</v>
      </c>
      <c r="BQD93" s="384">
        <v>9.6840000000000001E-5</v>
      </c>
      <c r="BQE93" s="384">
        <v>1.69132514</v>
      </c>
      <c r="BQF93" s="384">
        <f t="shared" si="409"/>
        <v>4.6482634300000001</v>
      </c>
      <c r="BQG93" s="384">
        <v>5.8936740000000001E-2</v>
      </c>
      <c r="BQH93" s="384"/>
      <c r="BQI93" s="384">
        <v>1E-8</v>
      </c>
      <c r="BQJ93" s="384">
        <v>2.6829999999999999E-5</v>
      </c>
      <c r="BQK93" s="384"/>
      <c r="BQL93" s="384">
        <f t="shared" si="410"/>
        <v>5.8963580000000002E-2</v>
      </c>
      <c r="BQM93" s="384">
        <f t="shared" si="281"/>
        <v>18.265543050000002</v>
      </c>
      <c r="BQN93" s="384">
        <v>1.8695712499999995</v>
      </c>
      <c r="BQO93" s="384">
        <v>1.9000000000000001E-7</v>
      </c>
      <c r="BQP93" s="384">
        <v>0.29782013000000002</v>
      </c>
      <c r="BQQ93" s="384">
        <v>1.5665050800000002</v>
      </c>
      <c r="BQR93" s="384">
        <f t="shared" si="411"/>
        <v>3.7338966499999997</v>
      </c>
      <c r="BQS93" s="384">
        <v>0.30403433000000007</v>
      </c>
      <c r="BQT93" s="384">
        <v>5.8430149100000008</v>
      </c>
      <c r="BQU93" s="384">
        <v>1.2095921599999999</v>
      </c>
      <c r="BQV93" s="384"/>
      <c r="BQW93" s="384">
        <v>0.35664156999999996</v>
      </c>
      <c r="BQX93" s="384">
        <f t="shared" si="412"/>
        <v>7.7132829700000007</v>
      </c>
      <c r="BQY93" s="384"/>
      <c r="BQZ93" s="384">
        <v>1.14695645</v>
      </c>
      <c r="BRA93" s="384">
        <v>4.0384216500000001</v>
      </c>
      <c r="BRB93" s="384">
        <v>6.5879999999999999E-5</v>
      </c>
      <c r="BRC93" s="384">
        <v>2.2255028299999999</v>
      </c>
      <c r="BRD93" s="384">
        <f t="shared" si="413"/>
        <v>7.4109468100000004</v>
      </c>
      <c r="BRE93" s="384">
        <v>1.19E-6</v>
      </c>
      <c r="BRF93" s="384">
        <v>0</v>
      </c>
      <c r="BRG93" s="384">
        <v>1.1000000000000001E-7</v>
      </c>
      <c r="BRH93" s="384">
        <v>2.5079999999999997E-5</v>
      </c>
      <c r="BRI93" s="384">
        <v>1.26628031</v>
      </c>
      <c r="BRJ93" s="384">
        <f t="shared" si="414"/>
        <v>1.26630669</v>
      </c>
      <c r="BRK93" s="384">
        <v>0</v>
      </c>
      <c r="BRL93" s="384">
        <v>6.8900000000000009E-6</v>
      </c>
      <c r="BRM93" s="384">
        <f t="shared" si="415"/>
        <v>6.8900000000000009E-6</v>
      </c>
      <c r="BRN93" s="384">
        <f t="shared" si="262"/>
        <v>20.124440010000001</v>
      </c>
      <c r="BRO93" s="384">
        <v>1.0210000000000001E-5</v>
      </c>
      <c r="BRP93" s="384">
        <v>1E-8</v>
      </c>
      <c r="BRQ93" s="384">
        <v>1.31E-6</v>
      </c>
      <c r="BRR93" s="384">
        <f t="shared" si="416"/>
        <v>1.153E-5</v>
      </c>
      <c r="BRS93" s="384">
        <v>0</v>
      </c>
      <c r="BRT93" s="384">
        <v>0.90025302000000007</v>
      </c>
      <c r="BRU93" s="384">
        <v>1.56534799</v>
      </c>
      <c r="BRV93" s="384">
        <v>1.26416127</v>
      </c>
      <c r="BRW93" s="384">
        <v>4.0000000000000001E-8</v>
      </c>
      <c r="BRX93" s="384">
        <f t="shared" si="417"/>
        <v>3.7297623200000003</v>
      </c>
      <c r="BRY93" s="384">
        <v>0.84918613999999992</v>
      </c>
      <c r="BRZ93" s="384">
        <v>0.59558809000000001</v>
      </c>
      <c r="BSA93" s="384">
        <v>4.3700000000000005E-6</v>
      </c>
      <c r="BSB93" s="384">
        <v>1.8E-7</v>
      </c>
      <c r="BSC93" s="384">
        <v>2.7083239299999997</v>
      </c>
      <c r="BSD93" s="384">
        <f t="shared" si="418"/>
        <v>4.1531027099999998</v>
      </c>
      <c r="BSE93" s="384">
        <v>1.9844267300000002</v>
      </c>
      <c r="BSF93" s="384">
        <v>0.36407178000000001</v>
      </c>
      <c r="BSG93" s="384">
        <v>0</v>
      </c>
      <c r="BSH93" s="384">
        <v>1.8081328600000002</v>
      </c>
      <c r="BSI93" s="384">
        <v>3.3529999999999999E-5</v>
      </c>
      <c r="BSJ93" s="384">
        <f t="shared" si="419"/>
        <v>4.1566649</v>
      </c>
      <c r="BSK93" s="384">
        <v>1.8042036400000001</v>
      </c>
      <c r="BSL93" s="384">
        <v>0.96472891000000005</v>
      </c>
      <c r="BSM93" s="384">
        <v>1.0191768500001344</v>
      </c>
      <c r="BSN93" s="384">
        <v>4.8752379500000007</v>
      </c>
      <c r="BSO93" s="384">
        <f t="shared" si="420"/>
        <v>8.6633473500001354</v>
      </c>
      <c r="BSP93" s="384">
        <f t="shared" si="421"/>
        <v>20.702888810000132</v>
      </c>
      <c r="BSQ93" s="384">
        <v>0.78391854000000005</v>
      </c>
      <c r="BSR93" s="384">
        <f t="shared" si="422"/>
        <v>0.78391854000000005</v>
      </c>
      <c r="BSS93" s="384"/>
      <c r="BST93" s="384">
        <v>1E-8</v>
      </c>
      <c r="BSU93" s="384">
        <v>1.6792961599999998</v>
      </c>
      <c r="BSV93" s="384">
        <v>2.9487957499999999</v>
      </c>
      <c r="BSW93" s="384">
        <v>1.4629999922667702E-5</v>
      </c>
      <c r="BSX93" s="384">
        <f t="shared" si="423"/>
        <v>4.6281065499999219</v>
      </c>
      <c r="BSY93" s="384">
        <v>4.2760000000000004E-5</v>
      </c>
      <c r="BSZ93" s="384">
        <v>0.65995032000000009</v>
      </c>
      <c r="BTA93" s="384">
        <v>1.6827243599999999</v>
      </c>
      <c r="BTB93" s="384">
        <v>0</v>
      </c>
      <c r="BTC93" s="384">
        <v>2.0639999999999999E-5</v>
      </c>
      <c r="BTD93" s="384">
        <f t="shared" si="424"/>
        <v>2.3427380799999997</v>
      </c>
      <c r="BTE93" s="384">
        <v>3.9209999999999999E-5</v>
      </c>
      <c r="BTF93" s="384">
        <v>4.1799999999999998E-6</v>
      </c>
      <c r="BTG93" s="384">
        <v>2.5399999999999994E-6</v>
      </c>
      <c r="BTH93" s="384">
        <v>1E-8</v>
      </c>
      <c r="BTI93" s="384">
        <v>1.8089451699999999</v>
      </c>
      <c r="BTJ93" s="384">
        <f t="shared" si="425"/>
        <v>1.8089911099999998</v>
      </c>
      <c r="BTK93" s="384">
        <v>2.8699999999999996E-6</v>
      </c>
      <c r="BTL93" s="384">
        <v>1.4385568200000001</v>
      </c>
      <c r="BTM93" s="384">
        <v>0.96349943000000005</v>
      </c>
      <c r="BTN93" s="384">
        <v>2.5000000000000002E-6</v>
      </c>
      <c r="BTO93" s="384">
        <v>0</v>
      </c>
      <c r="BTP93" s="384">
        <f t="shared" si="426"/>
        <v>2.40206162</v>
      </c>
      <c r="BTQ93" s="384">
        <f t="shared" si="427"/>
        <v>11.965815899999921</v>
      </c>
      <c r="BTR93" s="384">
        <v>7.7043480899999999</v>
      </c>
      <c r="BTS93" s="384">
        <v>1.9169999999999998E-5</v>
      </c>
      <c r="BTT93" s="384">
        <v>3.5000000000000004E-7</v>
      </c>
      <c r="BTU93" s="384">
        <v>3.3093334199999997</v>
      </c>
      <c r="BTV93" s="384">
        <f t="shared" si="428"/>
        <v>11.01370103</v>
      </c>
      <c r="BTW93" s="384">
        <v>1.1000000000000001E-6</v>
      </c>
      <c r="BTX93" s="384">
        <v>4.4000000000000002E-7</v>
      </c>
      <c r="BTY93" s="384">
        <v>1.9000000000000001E-7</v>
      </c>
      <c r="BTZ93" s="384">
        <v>5.5444008599999997</v>
      </c>
      <c r="BUA93" s="384">
        <v>2.8847408999999997</v>
      </c>
      <c r="BUB93" s="384">
        <f t="shared" si="429"/>
        <v>8.4291434899999995</v>
      </c>
      <c r="BUC93" s="384">
        <v>0.18155919000000001</v>
      </c>
      <c r="BUD93" s="384">
        <v>3.6086695299999998</v>
      </c>
      <c r="BUE93" s="384">
        <v>3.73214325</v>
      </c>
      <c r="BUF93" s="384">
        <v>0.72453023999999999</v>
      </c>
      <c r="BUG93" s="384">
        <v>1.0049999999999999E-5</v>
      </c>
      <c r="BUH93" s="384">
        <f t="shared" si="430"/>
        <v>8.2469122600000002</v>
      </c>
      <c r="BUI93" s="384">
        <v>4.9343736500000004</v>
      </c>
      <c r="BUJ93" s="384">
        <v>2.9479641599999997</v>
      </c>
      <c r="BUK93" s="384">
        <v>9.6700000000000006E-6</v>
      </c>
      <c r="BUL93" s="384">
        <v>3.1904966899999998</v>
      </c>
      <c r="BUM93" s="384">
        <v>8.9000000000000006E-7</v>
      </c>
      <c r="BUN93" s="384">
        <f t="shared" si="431"/>
        <v>11.072845060000001</v>
      </c>
      <c r="BUO93" s="384">
        <v>0</v>
      </c>
      <c r="BUP93" s="384">
        <v>3.0088985000000004</v>
      </c>
      <c r="BUQ93" s="384">
        <f t="shared" si="432"/>
        <v>3.0088985000000004</v>
      </c>
      <c r="BUR93" s="384">
        <f t="shared" si="433"/>
        <v>41.771500340000003</v>
      </c>
      <c r="BUS93" s="384">
        <v>3.9700000000000001E-6</v>
      </c>
      <c r="BUT93" s="384">
        <v>0</v>
      </c>
      <c r="BUU93" s="384">
        <v>1.1996398000000001</v>
      </c>
      <c r="BUV93" s="384">
        <f t="shared" si="434"/>
        <v>1.1996437700000002</v>
      </c>
      <c r="BUW93" s="384">
        <v>9.8200000000000008E-6</v>
      </c>
      <c r="BUX93" s="384">
        <v>2.82777843</v>
      </c>
      <c r="BUY93" s="384">
        <v>1.02442754</v>
      </c>
      <c r="BUZ93" s="384">
        <v>6.8000000000000005E-7</v>
      </c>
      <c r="BVA93" s="384">
        <v>3.43035443</v>
      </c>
      <c r="BVB93" s="384">
        <f t="shared" si="435"/>
        <v>7.2825708999999996</v>
      </c>
      <c r="BVC93" s="384">
        <v>3.1599999999999998E-4</v>
      </c>
      <c r="BVD93" s="384">
        <v>1.8066207700000001</v>
      </c>
      <c r="BVE93" s="384">
        <v>1.43892047</v>
      </c>
      <c r="BVF93" s="384">
        <v>1.1979999999999999E-5</v>
      </c>
      <c r="BVG93" s="384">
        <v>2E-8</v>
      </c>
      <c r="BVH93" s="384">
        <f t="shared" si="436"/>
        <v>3.2458692400000002</v>
      </c>
      <c r="BVI93" s="384">
        <v>4.4524308799999996</v>
      </c>
      <c r="BVJ93" s="384">
        <v>3.7299999999999999E-6</v>
      </c>
      <c r="BVK93" s="384">
        <v>0.42089458999999996</v>
      </c>
      <c r="BVL93" s="384">
        <v>6.6000000000000003E-7</v>
      </c>
      <c r="BVM93" s="384">
        <v>8.5600000000000011E-6</v>
      </c>
      <c r="BVN93" s="384">
        <f t="shared" si="437"/>
        <v>4.8733384200000005</v>
      </c>
      <c r="BVO93" s="384">
        <v>1.38721044</v>
      </c>
      <c r="BVP93" s="384">
        <v>1.8429999999999998E-5</v>
      </c>
      <c r="BVQ93" s="384">
        <v>1.5003196599999999</v>
      </c>
      <c r="BVR93" s="384">
        <v>6.5999999999999995E-6</v>
      </c>
      <c r="BVS93" s="384">
        <v>1.2652762300000002</v>
      </c>
      <c r="BVT93" s="384">
        <f t="shared" si="438"/>
        <v>4.1528313600000004</v>
      </c>
      <c r="BVU93" s="384">
        <f t="shared" si="439"/>
        <v>20.754253689999999</v>
      </c>
      <c r="BVV93" s="384">
        <f t="shared" si="282"/>
        <v>276.36614371559767</v>
      </c>
      <c r="BVW93" s="384">
        <v>1.3200000000000001E-6</v>
      </c>
      <c r="BVX93" s="384">
        <v>4.4539038399999988</v>
      </c>
      <c r="BVY93" s="384">
        <v>0.36007262000000007</v>
      </c>
      <c r="BVZ93" s="384">
        <v>1.19E-6</v>
      </c>
      <c r="BWA93" s="384">
        <v>0.90588792000000007</v>
      </c>
      <c r="BWB93" s="384">
        <f t="shared" si="283"/>
        <v>5.7198668899999987</v>
      </c>
      <c r="BWC93" s="384">
        <v>1E-8</v>
      </c>
      <c r="BWD93" s="384">
        <v>2.4034954399999995</v>
      </c>
      <c r="BWE93" s="384">
        <v>4.6099999999999999E-6</v>
      </c>
      <c r="BWF93" s="384"/>
      <c r="BWG93" s="384">
        <v>0</v>
      </c>
      <c r="BWH93" s="384">
        <f t="shared" si="440"/>
        <v>2.4035000599999994</v>
      </c>
      <c r="BWI93" s="384">
        <v>3.01039083</v>
      </c>
      <c r="BWJ93" s="384">
        <v>0.11774242</v>
      </c>
      <c r="BWK93" s="384">
        <v>4.6420677499999998</v>
      </c>
      <c r="BWL93" s="384"/>
      <c r="BWM93" s="384">
        <v>1.86406476</v>
      </c>
      <c r="BWN93" s="384">
        <f t="shared" si="441"/>
        <v>9.6342657599999999</v>
      </c>
      <c r="BWO93" s="384">
        <v>5.66E-6</v>
      </c>
      <c r="BWP93" s="384">
        <v>1.2075830700000001</v>
      </c>
      <c r="BWQ93" s="384">
        <f>1.62592348-9.99992266770278E-09</f>
        <v>1.6259234700000773</v>
      </c>
      <c r="BWR93" s="384">
        <f>2.64955832+0.00000001</f>
        <v>2.6495583300000001</v>
      </c>
      <c r="BWS93" s="384">
        <v>6.6928162800000006</v>
      </c>
      <c r="BWT93" s="384">
        <f t="shared" si="442"/>
        <v>12.175886810000078</v>
      </c>
      <c r="BWU93" s="384">
        <v>6.5000000000000002E-7</v>
      </c>
      <c r="BWV93" s="384">
        <f t="shared" si="284"/>
        <v>6.5000000000000002E-7</v>
      </c>
      <c r="BWW93" s="384">
        <f t="shared" si="285"/>
        <v>29.933520170000076</v>
      </c>
      <c r="BWX93" s="384">
        <v>0</v>
      </c>
      <c r="BWY93" s="384">
        <v>0</v>
      </c>
      <c r="BWZ93" s="384">
        <v>1E-8</v>
      </c>
      <c r="BXA93" s="384">
        <v>1.8700000000000001E-5</v>
      </c>
      <c r="BXB93" s="384">
        <f t="shared" si="443"/>
        <v>1.8710000000000002E-5</v>
      </c>
      <c r="BXC93" s="384">
        <v>1.5339999999999999E-5</v>
      </c>
      <c r="BXD93" s="384">
        <v>1.0221447399999999</v>
      </c>
      <c r="BXE93" s="384">
        <v>1.0823355299999999</v>
      </c>
      <c r="BXF93" s="384">
        <v>1.44E-6</v>
      </c>
      <c r="BXG93" s="384">
        <v>1.6929999999999999E-5</v>
      </c>
      <c r="BXH93" s="384">
        <f t="shared" si="444"/>
        <v>2.1045139800000001</v>
      </c>
      <c r="BXI93" s="384">
        <v>6.1485577099999986</v>
      </c>
      <c r="BXJ93" s="384">
        <v>2.6284264600000005</v>
      </c>
      <c r="BXK93" s="384">
        <v>1.3200000000000001E-6</v>
      </c>
      <c r="BXL93" s="384">
        <v>1E-8</v>
      </c>
      <c r="BXM93" s="384">
        <v>1.4907643900000001</v>
      </c>
      <c r="BXN93" s="384">
        <f t="shared" si="445"/>
        <v>10.267749890000001</v>
      </c>
      <c r="BXO93" s="384">
        <v>1.72983398</v>
      </c>
      <c r="BXP93" s="384">
        <v>1.3774782800000001</v>
      </c>
      <c r="BXQ93" s="384">
        <v>1.294E-5</v>
      </c>
      <c r="BXR93" s="384">
        <v>1.9029874700000002</v>
      </c>
      <c r="BXS93" s="384">
        <v>6.4455508499999983</v>
      </c>
      <c r="BXT93" s="384">
        <f t="shared" si="446"/>
        <v>11.455863519999998</v>
      </c>
      <c r="BXU93" s="384">
        <f t="shared" si="447"/>
        <v>23.828146099999998</v>
      </c>
      <c r="BXV93" s="384">
        <v>2.8000000000000002E-7</v>
      </c>
      <c r="BXW93" s="384">
        <v>7.9644206300000002</v>
      </c>
      <c r="BXX93" s="384">
        <v>3.84460785</v>
      </c>
      <c r="BXY93" s="384">
        <f t="shared" si="448"/>
        <v>11.80902876</v>
      </c>
      <c r="BXZ93" s="384">
        <v>7.0690451200000011</v>
      </c>
      <c r="BYA93" s="384">
        <v>2.8948108400000003</v>
      </c>
      <c r="BYB93" s="384">
        <v>1.3570000000000001E-5</v>
      </c>
      <c r="BYC93" s="384">
        <v>5.1799999999999995E-6</v>
      </c>
      <c r="BYD93" s="384">
        <v>4.3959593199999993</v>
      </c>
      <c r="BYE93" s="384">
        <f t="shared" si="449"/>
        <v>14.359834030000002</v>
      </c>
      <c r="BYF93" s="384">
        <v>4.4506371199999988</v>
      </c>
      <c r="BYG93" s="384">
        <v>3.0450000000000002E-5</v>
      </c>
      <c r="BYH93" s="384">
        <v>0.66775191999999994</v>
      </c>
      <c r="BYI93" s="384">
        <v>1.3879999999999999E-5</v>
      </c>
      <c r="BYJ93" s="384">
        <v>1E-8</v>
      </c>
      <c r="BYK93" s="384">
        <f t="shared" si="450"/>
        <v>5.1184333799999981</v>
      </c>
      <c r="BYL93" s="384">
        <v>2.3327046</v>
      </c>
      <c r="BYM93" s="384">
        <v>2.2266555099999996</v>
      </c>
      <c r="BYN93" s="384">
        <v>10.455760269999999</v>
      </c>
      <c r="BYO93" s="384">
        <v>0.98215780999999991</v>
      </c>
      <c r="BYP93" s="384">
        <v>0.71489395</v>
      </c>
      <c r="BYQ93" s="384">
        <f t="shared" si="451"/>
        <v>16.71217214</v>
      </c>
      <c r="BYR93" s="384">
        <v>0.48911172000000003</v>
      </c>
      <c r="BYS93" s="384">
        <v>0.11167774</v>
      </c>
      <c r="BYT93" s="384">
        <v>0.56319933999999994</v>
      </c>
      <c r="BYU93" s="384">
        <v>1.5680874899999999</v>
      </c>
      <c r="BYV93" s="384">
        <f t="shared" si="452"/>
        <v>2.7320762899999997</v>
      </c>
      <c r="BYW93" s="384">
        <f t="shared" si="453"/>
        <v>50.731544599999999</v>
      </c>
      <c r="BYX93" s="384">
        <v>4.5363593899999994</v>
      </c>
      <c r="BYY93" s="384">
        <f t="shared" si="454"/>
        <v>4.5363593899999994</v>
      </c>
      <c r="BYZ93" s="384">
        <v>1.5455984700000003</v>
      </c>
      <c r="BZA93" s="384">
        <v>3.7370166199999999</v>
      </c>
      <c r="BZB93" s="384">
        <v>5.5414158399999991</v>
      </c>
      <c r="BZC93" s="384">
        <v>5.1986809999999994E-2</v>
      </c>
      <c r="BZD93" s="384">
        <v>1.2614843900000001</v>
      </c>
      <c r="BZE93" s="384">
        <f t="shared" si="455"/>
        <v>12.13750213</v>
      </c>
      <c r="BZF93" s="384">
        <v>1.393E-5</v>
      </c>
      <c r="BZG93" s="384">
        <v>3.046E-5</v>
      </c>
      <c r="BZH93" s="384">
        <v>3.0997647100000001</v>
      </c>
      <c r="BZI93" s="384">
        <v>9.1199999999999991E-6</v>
      </c>
      <c r="BZJ93" s="384">
        <f t="shared" si="456"/>
        <v>3.09981822</v>
      </c>
      <c r="BZK93" s="384">
        <v>3.0166381499999999</v>
      </c>
      <c r="BZL93" s="384">
        <v>2.5558208600000007</v>
      </c>
      <c r="BZM93" s="384">
        <v>5.0179999999999997E-5</v>
      </c>
      <c r="BZN93" s="384">
        <v>0</v>
      </c>
      <c r="BZO93" s="384"/>
      <c r="BZP93" s="384">
        <f t="shared" si="457"/>
        <v>5.5725091900000008</v>
      </c>
      <c r="BZQ93" s="384">
        <f t="shared" si="458"/>
        <v>25.34618893</v>
      </c>
      <c r="BZR93" s="384">
        <f t="shared" si="459"/>
        <v>129.83939980000008</v>
      </c>
      <c r="BZS93" s="386"/>
      <c r="BZT93" s="386"/>
      <c r="BZU93" s="386"/>
      <c r="BZV93" s="386"/>
      <c r="BZW93" s="386"/>
      <c r="BZX93" s="386"/>
      <c r="BZY93" s="386"/>
      <c r="BZZ93" s="386"/>
      <c r="CAA93" s="386"/>
      <c r="CAB93" s="386"/>
      <c r="CAC93" s="386"/>
      <c r="CAD93" s="386"/>
      <c r="CAE93" s="386"/>
      <c r="CAF93" s="386"/>
      <c r="CAG93" s="386"/>
      <c r="CAH93" s="386"/>
      <c r="CAI93" s="386"/>
      <c r="CAJ93" s="386"/>
      <c r="CAK93" s="386"/>
      <c r="CAL93" s="386"/>
      <c r="CAM93" s="386"/>
      <c r="CAN93" s="386"/>
      <c r="CAO93" s="386"/>
      <c r="CAP93" s="386"/>
      <c r="CAQ93" s="386"/>
      <c r="CAR93" s="386"/>
      <c r="CAS93" s="386"/>
      <c r="CAT93" s="386"/>
      <c r="CAU93" s="386"/>
      <c r="CAV93" s="386"/>
      <c r="CAW93" s="386"/>
      <c r="CAX93" s="386"/>
      <c r="CAY93" s="386"/>
      <c r="CAZ93" s="386"/>
      <c r="CBA93" s="386"/>
      <c r="CBB93" s="386"/>
      <c r="CBC93" s="386"/>
      <c r="CBD93" s="386"/>
      <c r="CBE93" s="386"/>
      <c r="CBF93" s="386"/>
      <c r="CBG93" s="386"/>
      <c r="CBH93" s="386"/>
      <c r="CBI93" s="386"/>
      <c r="CBJ93" s="386"/>
      <c r="CBK93" s="386"/>
      <c r="CBL93" s="386"/>
      <c r="CBM93" s="386"/>
      <c r="CBN93" s="386"/>
      <c r="CBO93" s="386"/>
      <c r="CBP93" s="386"/>
      <c r="CBQ93" s="386"/>
      <c r="CBR93" s="386"/>
      <c r="CBS93" s="386"/>
      <c r="CBT93" s="386"/>
      <c r="CBU93" s="386"/>
      <c r="CBV93" s="386"/>
      <c r="CBW93" s="386"/>
      <c r="CBX93" s="386"/>
      <c r="CBY93" s="386"/>
      <c r="CBZ93" s="386"/>
      <c r="CCA93" s="386"/>
      <c r="CCB93" s="386"/>
      <c r="CCC93" s="386"/>
      <c r="CCD93" s="386"/>
      <c r="CCE93" s="386"/>
      <c r="CCF93" s="386"/>
      <c r="CCG93" s="386"/>
      <c r="CCH93" s="386"/>
      <c r="CCI93" s="386"/>
      <c r="CCJ93" s="386"/>
      <c r="CCK93" s="386"/>
      <c r="CCL93" s="386"/>
      <c r="CCM93" s="386"/>
      <c r="CCN93" s="386"/>
      <c r="CCO93" s="386"/>
      <c r="CCP93" s="386"/>
      <c r="CCQ93" s="386"/>
      <c r="CCR93" s="386"/>
      <c r="CCS93" s="386">
        <f t="shared" si="286"/>
        <v>-26.259039570000034</v>
      </c>
      <c r="CCT93" s="387"/>
    </row>
    <row r="94" spans="1:2126" s="200" customFormat="1" outlineLevel="1" x14ac:dyDescent="0.2">
      <c r="A94" s="202" t="s">
        <v>38</v>
      </c>
      <c r="B94" s="195">
        <v>324.82039268000005</v>
      </c>
      <c r="C94" s="195">
        <v>20.449637680000002</v>
      </c>
      <c r="D94" s="195">
        <v>1.0199888500000001</v>
      </c>
      <c r="E94" s="195">
        <v>3.2312004900000004</v>
      </c>
      <c r="F94" s="195">
        <v>3.4052208199999998</v>
      </c>
      <c r="G94" s="195">
        <v>3.7671528899999998</v>
      </c>
      <c r="H94" s="195">
        <v>1498.8042286499999</v>
      </c>
      <c r="I94" s="195">
        <v>22.879518019999999</v>
      </c>
      <c r="J94" s="195">
        <v>1.4E-2</v>
      </c>
      <c r="K94" s="195"/>
      <c r="L94" s="195">
        <v>493.58377313999995</v>
      </c>
      <c r="M94" s="195">
        <v>0.33187227000000002</v>
      </c>
      <c r="N94" s="195">
        <v>1.45E-4</v>
      </c>
      <c r="O94" s="202">
        <v>2047.4867378099998</v>
      </c>
      <c r="P94" s="195">
        <v>2.5000000000000001E-2</v>
      </c>
      <c r="Q94" s="195">
        <v>3.8884E-4</v>
      </c>
      <c r="R94" s="195"/>
      <c r="S94" s="195"/>
      <c r="T94" s="195"/>
      <c r="U94" s="195">
        <v>2.5388840000000003E-2</v>
      </c>
      <c r="V94" s="195"/>
      <c r="W94" s="195"/>
      <c r="X94" s="195"/>
      <c r="Y94" s="195"/>
      <c r="Z94" s="195"/>
      <c r="AA94" s="195"/>
      <c r="AB94" s="195"/>
      <c r="AC94" s="195">
        <v>0.45296332</v>
      </c>
      <c r="AD94" s="195">
        <v>2.8699999999999998E-4</v>
      </c>
      <c r="AE94" s="195">
        <v>7.6846800000000007E-2</v>
      </c>
      <c r="AF94" s="195">
        <v>0.53009711999999998</v>
      </c>
      <c r="AG94" s="195"/>
      <c r="AH94" s="195">
        <v>5.5655190000000001</v>
      </c>
      <c r="AI94" s="195"/>
      <c r="AJ94" s="195"/>
      <c r="AK94" s="195"/>
      <c r="AL94" s="195">
        <v>5.5655190000000001</v>
      </c>
      <c r="AM94" s="195">
        <v>6.1210049600000005</v>
      </c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>
        <v>115</v>
      </c>
      <c r="BG94" s="195"/>
      <c r="BH94" s="195"/>
      <c r="BI94" s="195">
        <v>115</v>
      </c>
      <c r="BJ94" s="195"/>
      <c r="BK94" s="195"/>
      <c r="BL94" s="195">
        <v>115</v>
      </c>
      <c r="BM94" s="195"/>
      <c r="BN94" s="195"/>
      <c r="BO94" s="195"/>
      <c r="BP94" s="195"/>
      <c r="BQ94" s="195"/>
      <c r="BR94" s="195"/>
      <c r="BS94" s="195"/>
      <c r="BT94" s="195"/>
      <c r="BU94" s="195"/>
      <c r="BV94" s="195">
        <v>1.4445199999999999E-3</v>
      </c>
      <c r="BW94" s="195">
        <v>1.4445199999999999E-3</v>
      </c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>
        <v>1.4445199999999999E-3</v>
      </c>
      <c r="CO94" s="195"/>
      <c r="CP94" s="195"/>
      <c r="CQ94" s="195">
        <v>2.9999999999999997E-4</v>
      </c>
      <c r="CR94" s="195"/>
      <c r="CS94" s="195"/>
      <c r="CT94" s="195"/>
      <c r="CU94" s="195"/>
      <c r="CV94" s="195">
        <v>2.9999999999999997E-4</v>
      </c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  <c r="DO94" s="195">
        <v>2.9999999999999997E-4</v>
      </c>
      <c r="DP94" s="195"/>
      <c r="DQ94" s="195"/>
      <c r="DR94" s="195"/>
      <c r="DS94" s="195">
        <v>6.0383620100000002</v>
      </c>
      <c r="DT94" s="195">
        <v>6.0383620100000002</v>
      </c>
      <c r="DU94" s="195"/>
      <c r="DV94" s="195"/>
      <c r="DW94" s="195"/>
      <c r="DX94" s="195"/>
      <c r="DY94" s="195"/>
      <c r="DZ94" s="195"/>
      <c r="EA94" s="195"/>
      <c r="EB94" s="195"/>
      <c r="EC94" s="195"/>
      <c r="ED94" s="195"/>
      <c r="EE94" s="195"/>
      <c r="EF94" s="195"/>
      <c r="EG94" s="195"/>
      <c r="EH94" s="195">
        <v>1.4100000000000001E-4</v>
      </c>
      <c r="EI94" s="195"/>
      <c r="EJ94" s="195"/>
      <c r="EK94" s="195">
        <v>1.4100000000000001E-4</v>
      </c>
      <c r="EL94" s="195"/>
      <c r="EM94" s="195"/>
      <c r="EN94" s="195"/>
      <c r="EO94" s="195">
        <v>6.0385030100000003</v>
      </c>
      <c r="EP94" s="195">
        <v>4.0000000000000002E-4</v>
      </c>
      <c r="EQ94" s="195"/>
      <c r="ER94" s="195"/>
      <c r="ES94" s="195">
        <v>4.0000000000000002E-4</v>
      </c>
      <c r="ET94" s="195"/>
      <c r="EU94" s="195"/>
      <c r="EV94" s="195"/>
      <c r="EW94" s="195"/>
      <c r="EX94" s="195">
        <v>3.2659865400000001</v>
      </c>
      <c r="EY94" s="195">
        <v>3.2659865400000001</v>
      </c>
      <c r="EZ94" s="195">
        <v>10</v>
      </c>
      <c r="FA94" s="195"/>
      <c r="FB94" s="195"/>
      <c r="FC94" s="195"/>
      <c r="FD94" s="195"/>
      <c r="FE94" s="195">
        <v>10</v>
      </c>
      <c r="FF94" s="195"/>
      <c r="FG94" s="195"/>
      <c r="FH94" s="195"/>
      <c r="FI94" s="195"/>
      <c r="FJ94" s="195"/>
      <c r="FK94" s="195"/>
      <c r="FL94" s="195">
        <v>0.16500000000000001</v>
      </c>
      <c r="FM94" s="195"/>
      <c r="FN94" s="195"/>
      <c r="FO94" s="195">
        <v>0.16500000000000001</v>
      </c>
      <c r="FP94" s="195">
        <v>13.43138654</v>
      </c>
      <c r="FQ94" s="195"/>
      <c r="FR94" s="195"/>
      <c r="FS94" s="195"/>
      <c r="FT94" s="195"/>
      <c r="FU94" s="195"/>
      <c r="FV94" s="195"/>
      <c r="FW94" s="195">
        <v>5.8510642800000001</v>
      </c>
      <c r="FX94" s="195">
        <v>5.8510642800000001</v>
      </c>
      <c r="FY94" s="195"/>
      <c r="FZ94" s="195"/>
      <c r="GA94" s="195"/>
      <c r="GB94" s="195"/>
      <c r="GC94" s="195">
        <v>32.417176470000001</v>
      </c>
      <c r="GD94" s="195">
        <v>32.417176470000001</v>
      </c>
      <c r="GE94" s="195"/>
      <c r="GF94" s="195"/>
      <c r="GG94" s="195"/>
      <c r="GH94" s="195"/>
      <c r="GI94" s="195"/>
      <c r="GJ94" s="195"/>
      <c r="GK94" s="195"/>
      <c r="GL94" s="195"/>
      <c r="GM94" s="195">
        <v>10.384</v>
      </c>
      <c r="GN94" s="195"/>
      <c r="GO94" s="195"/>
      <c r="GP94" s="195">
        <v>10.384</v>
      </c>
      <c r="GQ94" s="195">
        <v>48.652240750000004</v>
      </c>
      <c r="GR94" s="195"/>
      <c r="GS94" s="195">
        <v>5.0000000000000002E-5</v>
      </c>
      <c r="GT94" s="195"/>
      <c r="GU94" s="195">
        <v>8.0000000000000004E-4</v>
      </c>
      <c r="GV94" s="195">
        <v>3.3677849999999995E-2</v>
      </c>
      <c r="GW94" s="195">
        <v>3.4527849999999999E-2</v>
      </c>
      <c r="GX94" s="195"/>
      <c r="GY94" s="195"/>
      <c r="GZ94" s="195"/>
      <c r="HA94" s="195"/>
      <c r="HB94" s="195"/>
      <c r="HC94" s="195"/>
      <c r="HD94" s="195"/>
      <c r="HE94" s="195"/>
      <c r="HF94" s="195"/>
      <c r="HG94" s="195"/>
      <c r="HH94" s="195"/>
      <c r="HI94" s="195"/>
      <c r="HJ94" s="195">
        <v>1.621E-3</v>
      </c>
      <c r="HK94" s="195"/>
      <c r="HL94" s="195"/>
      <c r="HM94" s="195">
        <v>1.2999999999999999E-4</v>
      </c>
      <c r="HN94" s="195"/>
      <c r="HO94" s="195">
        <v>1.751E-3</v>
      </c>
      <c r="HP94" s="195"/>
      <c r="HQ94" s="195">
        <v>3.5659999999999998</v>
      </c>
      <c r="HR94" s="195"/>
      <c r="HS94" s="195">
        <v>3.5659999999999998</v>
      </c>
      <c r="HT94" s="195">
        <v>3.6022788499999998</v>
      </c>
      <c r="HU94" s="195"/>
      <c r="HV94" s="195"/>
      <c r="HW94" s="195"/>
      <c r="HX94" s="195"/>
      <c r="HY94" s="195">
        <v>2.5297546299999998</v>
      </c>
      <c r="HZ94" s="195"/>
      <c r="IA94" s="195"/>
      <c r="IB94" s="195"/>
      <c r="IC94" s="195">
        <v>2.5297546299999998</v>
      </c>
      <c r="ID94" s="195"/>
      <c r="IE94" s="195"/>
      <c r="IF94" s="195"/>
      <c r="IG94" s="195"/>
      <c r="IH94" s="195"/>
      <c r="II94" s="195"/>
      <c r="IJ94" s="195"/>
      <c r="IK94" s="195"/>
      <c r="IL94" s="195"/>
      <c r="IM94" s="195"/>
      <c r="IN94" s="195"/>
      <c r="IO94" s="195"/>
      <c r="IP94" s="195"/>
      <c r="IQ94" s="195"/>
      <c r="IR94" s="195">
        <v>0.93143994999999991</v>
      </c>
      <c r="IS94" s="195"/>
      <c r="IT94" s="195"/>
      <c r="IU94" s="195">
        <v>0.93143994999999991</v>
      </c>
      <c r="IV94" s="195">
        <v>3.4611945799999999</v>
      </c>
      <c r="IW94" s="195"/>
      <c r="IX94" s="195"/>
      <c r="IY94" s="195"/>
      <c r="IZ94" s="195"/>
      <c r="JA94" s="195"/>
      <c r="JB94" s="195"/>
      <c r="JC94" s="195"/>
      <c r="JD94" s="195"/>
      <c r="JE94" s="195"/>
      <c r="JF94" s="195"/>
      <c r="JG94" s="195"/>
      <c r="JH94" s="195"/>
      <c r="JI94" s="195">
        <v>26.405078890000002</v>
      </c>
      <c r="JJ94" s="195">
        <v>0.48897678000000006</v>
      </c>
      <c r="JK94" s="195"/>
      <c r="JL94" s="195"/>
      <c r="JM94" s="195"/>
      <c r="JN94" s="195">
        <v>26.894055670000004</v>
      </c>
      <c r="JO94" s="195"/>
      <c r="JP94" s="195"/>
      <c r="JQ94" s="195"/>
      <c r="JR94" s="195"/>
      <c r="JS94" s="195"/>
      <c r="JT94" s="195"/>
      <c r="JU94" s="195"/>
      <c r="JV94" s="195"/>
      <c r="JW94" s="195">
        <v>26.894055670000004</v>
      </c>
      <c r="JX94" s="195"/>
      <c r="JY94" s="195"/>
      <c r="JZ94" s="195"/>
      <c r="KA94" s="195"/>
      <c r="KB94" s="195"/>
      <c r="KC94" s="195"/>
      <c r="KD94" s="195"/>
      <c r="KE94" s="195">
        <v>0.94531200000000004</v>
      </c>
      <c r="KF94" s="195"/>
      <c r="KG94" s="195">
        <v>0.94531200000000004</v>
      </c>
      <c r="KH94" s="195">
        <v>1.6732224099999999</v>
      </c>
      <c r="KI94" s="195"/>
      <c r="KJ94" s="195">
        <v>0.14481582000000001</v>
      </c>
      <c r="KK94" s="195">
        <v>0.19548836999999999</v>
      </c>
      <c r="KL94" s="195"/>
      <c r="KM94" s="195">
        <v>2.0135266000000001</v>
      </c>
      <c r="KN94" s="195"/>
      <c r="KO94" s="195"/>
      <c r="KP94" s="195"/>
      <c r="KQ94" s="195"/>
      <c r="KR94" s="195">
        <v>0.31019999999999998</v>
      </c>
      <c r="KS94" s="195">
        <v>0.31019999999999998</v>
      </c>
      <c r="KT94" s="195">
        <v>0.428952</v>
      </c>
      <c r="KU94" s="195"/>
      <c r="KV94" s="195"/>
      <c r="KW94" s="195">
        <v>0.428952</v>
      </c>
      <c r="KX94" s="195">
        <v>3.6979906000000002</v>
      </c>
      <c r="KY94" s="195">
        <v>1.3208273799999999</v>
      </c>
      <c r="KZ94" s="195"/>
      <c r="LA94" s="195">
        <v>1.3208273799999999</v>
      </c>
      <c r="LB94" s="195"/>
      <c r="LC94" s="195"/>
      <c r="LD94" s="195"/>
      <c r="LE94" s="195"/>
      <c r="LF94" s="195"/>
      <c r="LG94" s="195"/>
      <c r="LH94" s="195"/>
      <c r="LI94" s="195"/>
      <c r="LJ94" s="195"/>
      <c r="LK94" s="195"/>
      <c r="LL94" s="195"/>
      <c r="LM94" s="195"/>
      <c r="LN94" s="195">
        <v>0.16738396999999997</v>
      </c>
      <c r="LO94" s="195"/>
      <c r="LP94" s="195"/>
      <c r="LQ94" s="195">
        <v>1.4557E-2</v>
      </c>
      <c r="LR94" s="195"/>
      <c r="LS94" s="195">
        <v>0.18194096999999998</v>
      </c>
      <c r="LT94" s="195"/>
      <c r="LU94" s="195"/>
      <c r="LV94" s="195"/>
      <c r="LW94" s="195"/>
      <c r="LX94" s="195"/>
      <c r="LY94" s="195"/>
      <c r="LZ94" s="195">
        <v>1.5027683499999998</v>
      </c>
      <c r="MA94" s="195">
        <v>113.40316782999999</v>
      </c>
      <c r="MB94" s="195"/>
      <c r="MC94" s="195"/>
      <c r="MD94" s="195"/>
      <c r="ME94" s="195"/>
      <c r="MF94" s="195"/>
      <c r="MG94" s="195"/>
      <c r="MH94" s="195"/>
      <c r="MI94" s="195"/>
      <c r="MJ94" s="195"/>
      <c r="MK94" s="195"/>
      <c r="ML94" s="195"/>
      <c r="MM94" s="195"/>
      <c r="MN94" s="195">
        <v>27.405815829999998</v>
      </c>
      <c r="MO94" s="202"/>
      <c r="MP94" s="202"/>
      <c r="MQ94" s="202"/>
      <c r="MR94" s="202">
        <v>27.405815829999998</v>
      </c>
      <c r="MS94" s="202"/>
      <c r="MT94" s="202">
        <v>4.8630000000000001E-3</v>
      </c>
      <c r="MU94" s="202"/>
      <c r="MV94" s="202">
        <v>4.5265E-2</v>
      </c>
      <c r="MW94" s="202">
        <v>5.0127999999999999E-2</v>
      </c>
      <c r="MX94" s="202"/>
      <c r="MY94" s="202"/>
      <c r="MZ94" s="202"/>
      <c r="NA94" s="195">
        <v>27.455943829999999</v>
      </c>
      <c r="NB94" s="195"/>
      <c r="NC94" s="195"/>
      <c r="ND94" s="195"/>
      <c r="NE94" s="195"/>
      <c r="NF94" s="195"/>
      <c r="NG94" s="195"/>
      <c r="NH94" s="195"/>
      <c r="NI94" s="195"/>
      <c r="NJ94" s="195"/>
      <c r="NK94" s="195"/>
      <c r="NL94" s="195"/>
      <c r="NM94" s="195"/>
      <c r="NN94" s="195"/>
      <c r="NO94" s="195"/>
      <c r="NP94" s="195"/>
      <c r="NQ94" s="195"/>
      <c r="NR94" s="195"/>
      <c r="NS94" s="195"/>
      <c r="NT94" s="195"/>
      <c r="NU94" s="195"/>
      <c r="NV94" s="195"/>
      <c r="NW94" s="195"/>
      <c r="NX94" s="195"/>
      <c r="NY94" s="195"/>
      <c r="NZ94" s="195"/>
      <c r="OA94" s="195"/>
      <c r="OB94" s="195"/>
      <c r="OC94" s="195"/>
      <c r="OD94" s="195"/>
      <c r="OE94" s="195"/>
      <c r="OF94" s="195"/>
      <c r="OG94" s="195"/>
      <c r="OH94" s="195"/>
      <c r="OI94" s="195"/>
      <c r="OJ94" s="195"/>
      <c r="OK94" s="195"/>
      <c r="OL94" s="195"/>
      <c r="OM94" s="195"/>
      <c r="ON94" s="195"/>
      <c r="OO94" s="195"/>
      <c r="OP94" s="195"/>
      <c r="OQ94" s="195"/>
      <c r="OR94" s="195"/>
      <c r="OS94" s="195"/>
      <c r="OT94" s="195"/>
      <c r="OU94" s="195"/>
      <c r="OV94" s="195"/>
      <c r="OW94" s="195"/>
      <c r="OX94" s="195"/>
      <c r="OY94" s="195"/>
      <c r="OZ94" s="195"/>
      <c r="PA94" s="195"/>
      <c r="PB94" s="195"/>
      <c r="PC94" s="195"/>
      <c r="PD94" s="195"/>
      <c r="PE94" s="195"/>
      <c r="PF94" s="195"/>
      <c r="PG94" s="195"/>
      <c r="PH94" s="195"/>
      <c r="PI94" s="195"/>
      <c r="PJ94" s="195"/>
      <c r="PK94" s="195"/>
      <c r="PL94" s="195"/>
      <c r="PM94" s="195">
        <v>28.01160544</v>
      </c>
      <c r="PN94" s="195"/>
      <c r="PO94" s="195">
        <v>0.48450696999999998</v>
      </c>
      <c r="PP94" s="195"/>
      <c r="PQ94" s="195"/>
      <c r="PR94" s="195">
        <v>28.496112410000002</v>
      </c>
      <c r="PS94" s="195"/>
      <c r="PT94" s="195"/>
      <c r="PU94" s="195"/>
      <c r="PV94" s="195"/>
      <c r="PW94" s="195"/>
      <c r="PX94" s="195"/>
      <c r="PY94" s="195">
        <v>28.496112410000002</v>
      </c>
      <c r="PZ94" s="195"/>
      <c r="QA94" s="195"/>
      <c r="QB94" s="195"/>
      <c r="QC94" s="195"/>
      <c r="QD94" s="195"/>
      <c r="QE94" s="195"/>
      <c r="QF94" s="195"/>
      <c r="QG94" s="195"/>
      <c r="QH94" s="195"/>
      <c r="QI94" s="195"/>
      <c r="QJ94" s="195"/>
      <c r="QK94" s="195"/>
      <c r="QL94" s="195"/>
      <c r="QM94" s="195"/>
      <c r="QN94" s="195">
        <v>23</v>
      </c>
      <c r="QO94" s="195"/>
      <c r="QP94" s="195">
        <v>23</v>
      </c>
      <c r="QQ94" s="195"/>
      <c r="QR94" s="195"/>
      <c r="QS94" s="195"/>
      <c r="QT94" s="195">
        <v>0.33664746999999995</v>
      </c>
      <c r="QU94" s="195"/>
      <c r="QV94" s="195">
        <v>0.33664746999999995</v>
      </c>
      <c r="QW94" s="195"/>
      <c r="QX94" s="195"/>
      <c r="QY94" s="195"/>
      <c r="QZ94" s="195"/>
      <c r="RA94" s="195">
        <v>23.336647469999999</v>
      </c>
      <c r="RB94" s="195"/>
      <c r="RC94" s="195"/>
      <c r="RD94" s="195"/>
      <c r="RE94" s="195"/>
      <c r="RF94" s="195"/>
      <c r="RG94" s="195"/>
      <c r="RH94" s="195"/>
      <c r="RI94" s="195"/>
      <c r="RJ94" s="195"/>
      <c r="RK94" s="195"/>
      <c r="RL94" s="195"/>
      <c r="RM94" s="195"/>
      <c r="RN94" s="195"/>
      <c r="RO94" s="195"/>
      <c r="RP94" s="195"/>
      <c r="RQ94" s="195"/>
      <c r="RR94" s="195"/>
      <c r="RS94" s="195"/>
      <c r="RT94" s="195"/>
      <c r="RU94" s="195"/>
      <c r="RV94" s="195"/>
      <c r="RW94" s="195"/>
      <c r="RX94" s="195"/>
      <c r="RY94" s="195"/>
      <c r="RZ94" s="195"/>
      <c r="SA94" s="195"/>
      <c r="SB94" s="195"/>
      <c r="SC94" s="195"/>
      <c r="SD94" s="195"/>
      <c r="SE94" s="195"/>
      <c r="SF94" s="195"/>
      <c r="SG94" s="195"/>
      <c r="SH94" s="195"/>
      <c r="SI94" s="195"/>
      <c r="SJ94" s="195"/>
      <c r="SK94" s="195"/>
      <c r="SL94" s="195"/>
      <c r="SM94" s="195"/>
      <c r="SN94" s="195">
        <v>27.543910280000002</v>
      </c>
      <c r="SO94" s="195"/>
      <c r="SP94" s="195">
        <v>0.45072386999999997</v>
      </c>
      <c r="SQ94" s="195"/>
      <c r="SR94" s="196">
        <v>27.994634150000003</v>
      </c>
      <c r="SS94" s="195"/>
      <c r="ST94" s="195"/>
      <c r="SU94" s="195"/>
      <c r="SV94" s="195">
        <v>12.68694</v>
      </c>
      <c r="SW94" s="195"/>
      <c r="SX94" s="195">
        <v>12.68694</v>
      </c>
      <c r="SY94" s="195"/>
      <c r="SZ94" s="195"/>
      <c r="TA94" s="195">
        <v>40.681574149999996</v>
      </c>
      <c r="TB94" s="195"/>
      <c r="TC94" s="195"/>
      <c r="TD94" s="195"/>
      <c r="TE94" s="195"/>
      <c r="TF94" s="195"/>
      <c r="TG94" s="195"/>
      <c r="TH94" s="195"/>
      <c r="TI94" s="195"/>
      <c r="TJ94" s="195"/>
      <c r="TK94" s="195">
        <f t="shared" si="269"/>
        <v>0</v>
      </c>
      <c r="TL94" s="202"/>
      <c r="TM94" s="202"/>
      <c r="TN94" s="202"/>
      <c r="TO94" s="202"/>
      <c r="TP94" s="202"/>
      <c r="TQ94" s="202"/>
      <c r="TR94" s="202"/>
      <c r="TS94" s="202"/>
      <c r="TT94" s="202">
        <v>7.0913919999999991E-2</v>
      </c>
      <c r="TU94" s="202"/>
      <c r="TV94" s="202"/>
      <c r="TW94" s="202">
        <v>7.0913919999999991E-2</v>
      </c>
      <c r="TX94" s="202"/>
      <c r="TY94" s="202"/>
      <c r="TZ94" s="202"/>
      <c r="UA94" s="202"/>
      <c r="UB94" s="202"/>
      <c r="UC94" s="195">
        <v>7.0913919999999991E-2</v>
      </c>
      <c r="UD94" s="195"/>
      <c r="UE94" s="195"/>
      <c r="UF94" s="195"/>
      <c r="UG94" s="195"/>
      <c r="UH94" s="195"/>
      <c r="UI94" s="195"/>
      <c r="UJ94" s="195"/>
      <c r="UK94" s="195"/>
      <c r="UL94" s="195"/>
      <c r="UM94" s="195">
        <v>4.2806400000000005E-3</v>
      </c>
      <c r="UN94" s="195"/>
      <c r="UO94" s="195"/>
      <c r="UP94" s="195"/>
      <c r="UQ94" s="195">
        <v>4.2806400000000005E-3</v>
      </c>
      <c r="UR94" s="195"/>
      <c r="US94" s="195"/>
      <c r="UT94" s="195"/>
      <c r="UU94" s="195"/>
      <c r="UV94" s="195"/>
      <c r="UW94" s="195">
        <f t="shared" si="287"/>
        <v>0</v>
      </c>
      <c r="UX94" s="195"/>
      <c r="UY94" s="195"/>
      <c r="UZ94" s="195"/>
      <c r="VA94" s="195"/>
      <c r="VB94" s="195"/>
      <c r="VC94" s="195"/>
      <c r="VD94" s="195">
        <v>4.2806400000000005E-3</v>
      </c>
      <c r="VE94" s="195"/>
      <c r="VF94" s="195"/>
      <c r="VG94" s="195"/>
      <c r="VH94" s="195"/>
      <c r="VI94" s="195"/>
      <c r="VJ94" s="195"/>
      <c r="VK94" s="195"/>
      <c r="VL94" s="195"/>
      <c r="VM94" s="195"/>
      <c r="VN94" s="195"/>
      <c r="VO94" s="195"/>
      <c r="VP94" s="195"/>
      <c r="VQ94" s="195">
        <v>28.36272945</v>
      </c>
      <c r="VR94" s="195">
        <v>0.48045423999999998</v>
      </c>
      <c r="VS94" s="195"/>
      <c r="VT94" s="195"/>
      <c r="VU94" s="195"/>
      <c r="VV94" s="195">
        <v>28.84318369</v>
      </c>
      <c r="VW94" s="195"/>
      <c r="VX94" s="195"/>
      <c r="VY94" s="195"/>
      <c r="VZ94" s="195"/>
      <c r="WA94" s="195"/>
      <c r="WB94" s="195"/>
      <c r="WC94" s="195"/>
      <c r="WD94" s="195"/>
      <c r="WE94" s="195"/>
      <c r="WF94" s="195">
        <v>28.84318369</v>
      </c>
      <c r="WG94" s="195"/>
      <c r="WH94" s="195"/>
      <c r="WI94" s="195"/>
      <c r="WJ94" s="195"/>
      <c r="WK94" s="195"/>
      <c r="WL94" s="195"/>
      <c r="WM94" s="195"/>
      <c r="WN94" s="195"/>
      <c r="WO94" s="195"/>
      <c r="WP94" s="195"/>
      <c r="WQ94" s="195"/>
      <c r="WR94" s="195"/>
      <c r="WS94" s="195"/>
      <c r="WT94" s="195"/>
      <c r="WU94" s="195"/>
      <c r="WV94" s="195"/>
      <c r="WW94" s="195"/>
      <c r="WX94" s="195"/>
      <c r="WY94" s="195"/>
      <c r="WZ94" s="195"/>
      <c r="XA94" s="195"/>
      <c r="XB94" s="195"/>
      <c r="XC94" s="195"/>
      <c r="XD94" s="195"/>
      <c r="XE94" s="195"/>
      <c r="XF94" s="195"/>
      <c r="XG94" s="195"/>
      <c r="XH94" s="195"/>
      <c r="XI94" s="195"/>
      <c r="XJ94" s="195"/>
      <c r="XK94" s="195"/>
      <c r="XL94" s="195">
        <v>0.54972192000000009</v>
      </c>
      <c r="XM94" s="195"/>
      <c r="XN94" s="195"/>
      <c r="XO94" s="195">
        <v>0.54972192000000009</v>
      </c>
      <c r="XP94" s="195"/>
      <c r="XQ94" s="195"/>
      <c r="XR94" s="195"/>
      <c r="XS94" s="195"/>
      <c r="XT94" s="195"/>
      <c r="XU94" s="195"/>
      <c r="XV94" s="195"/>
      <c r="XW94" s="195"/>
      <c r="XX94" s="195">
        <v>16.232979889999999</v>
      </c>
      <c r="XY94" s="195"/>
      <c r="XZ94" s="195"/>
      <c r="YA94" s="195">
        <f t="shared" si="288"/>
        <v>16.232979889999999</v>
      </c>
      <c r="YB94" s="195"/>
      <c r="YC94" s="195">
        <v>0.1</v>
      </c>
      <c r="YD94" s="195">
        <v>4.1458089999999996E-2</v>
      </c>
      <c r="YE94" s="195">
        <v>220.60593465999992</v>
      </c>
      <c r="YF94" s="195">
        <f t="shared" si="289"/>
        <v>220.7473927499999</v>
      </c>
      <c r="YG94" s="195">
        <f t="shared" si="290"/>
        <v>237.5300945599999</v>
      </c>
      <c r="YH94" s="202">
        <f t="shared" si="291"/>
        <v>386.41875066999989</v>
      </c>
      <c r="YI94" s="202"/>
      <c r="YJ94" s="202"/>
      <c r="YK94" s="202"/>
      <c r="YL94" s="202"/>
      <c r="YM94" s="202">
        <f t="shared" si="292"/>
        <v>0</v>
      </c>
      <c r="YN94" s="202"/>
      <c r="YO94" s="202"/>
      <c r="YP94" s="202"/>
      <c r="YQ94" s="202"/>
      <c r="YR94" s="202"/>
      <c r="YS94" s="202"/>
      <c r="YT94" s="202"/>
      <c r="YU94" s="202">
        <v>4.7726111400000004</v>
      </c>
      <c r="YV94" s="202"/>
      <c r="YW94" s="202"/>
      <c r="YX94" s="202"/>
      <c r="YY94" s="202">
        <v>4.7726111400000004</v>
      </c>
      <c r="YZ94" s="202">
        <v>1.0318559999999999E-2</v>
      </c>
      <c r="ZA94" s="202"/>
      <c r="ZB94" s="202"/>
      <c r="ZC94" s="202"/>
      <c r="ZD94" s="202">
        <v>1.0318559999999999E-2</v>
      </c>
      <c r="ZE94" s="202"/>
      <c r="ZF94" s="202">
        <v>10.81050336</v>
      </c>
      <c r="ZG94" s="202"/>
      <c r="ZH94" s="202">
        <v>10.81050336</v>
      </c>
      <c r="ZI94" s="202">
        <v>15.593433060000001</v>
      </c>
      <c r="ZJ94" s="202">
        <v>4.9766404</v>
      </c>
      <c r="ZK94" s="202">
        <v>0.04</v>
      </c>
      <c r="ZL94" s="202">
        <v>5.0166404</v>
      </c>
      <c r="ZM94" s="202"/>
      <c r="ZN94" s="202"/>
      <c r="ZO94" s="202"/>
      <c r="ZP94" s="202"/>
      <c r="ZQ94" s="202"/>
      <c r="ZR94" s="202"/>
      <c r="ZS94" s="202"/>
      <c r="ZT94" s="202"/>
      <c r="ZU94" s="202"/>
      <c r="ZV94" s="202"/>
      <c r="ZW94" s="202"/>
      <c r="ZX94" s="202"/>
      <c r="ZY94" s="202"/>
      <c r="ZZ94" s="202"/>
      <c r="AAA94" s="202"/>
      <c r="AAB94" s="202"/>
      <c r="AAC94" s="202"/>
      <c r="AAD94" s="202"/>
      <c r="AAE94" s="202">
        <v>9.9362330399999994</v>
      </c>
      <c r="AAF94" s="202">
        <v>9.9362330399999994</v>
      </c>
      <c r="AAG94" s="202">
        <v>14.952873439999998</v>
      </c>
      <c r="AAH94" s="202"/>
      <c r="AAI94" s="202">
        <v>6.698E-3</v>
      </c>
      <c r="AAJ94" s="202">
        <v>6.698E-3</v>
      </c>
      <c r="AAK94" s="202">
        <v>3.4525000000000002E-4</v>
      </c>
      <c r="AAL94" s="202"/>
      <c r="AAM94" s="202"/>
      <c r="AAN94" s="202"/>
      <c r="AAO94" s="202"/>
      <c r="AAP94" s="202">
        <v>3.4525000000000002E-4</v>
      </c>
      <c r="AAQ94" s="202"/>
      <c r="AAR94" s="202"/>
      <c r="AAS94" s="202"/>
      <c r="AAT94" s="202"/>
      <c r="AAU94" s="202"/>
      <c r="AAV94" s="202"/>
      <c r="AAW94" s="202"/>
      <c r="AAX94" s="202"/>
      <c r="AAY94" s="202"/>
      <c r="AAZ94" s="202"/>
      <c r="ABA94" s="202"/>
      <c r="ABB94" s="202"/>
      <c r="ABC94" s="202"/>
      <c r="ABD94" s="202"/>
      <c r="ABE94" s="202"/>
      <c r="ABF94" s="202">
        <v>10.1493558</v>
      </c>
      <c r="ABG94" s="202">
        <v>10.1493558</v>
      </c>
      <c r="ABH94" s="202">
        <f t="shared" si="293"/>
        <v>20.610073459999999</v>
      </c>
      <c r="ABI94" s="202">
        <v>10.156399050000001</v>
      </c>
      <c r="ABJ94" s="202"/>
      <c r="ABK94" s="202"/>
      <c r="ABL94" s="202"/>
      <c r="ABM94" s="202"/>
      <c r="ABN94" s="202"/>
      <c r="ABO94" s="202"/>
      <c r="ABP94" s="202"/>
      <c r="ABQ94" s="202"/>
      <c r="ABR94" s="202"/>
      <c r="ABS94" s="202"/>
      <c r="ABT94" s="202"/>
      <c r="ABU94" s="202"/>
      <c r="ABV94" s="202">
        <v>4.1578663599999999</v>
      </c>
      <c r="ABW94" s="202">
        <v>0.56138790999999999</v>
      </c>
      <c r="ABX94" s="202"/>
      <c r="ABY94" s="202"/>
      <c r="ABZ94" s="202"/>
      <c r="ACA94" s="202">
        <v>4.7192542699999995</v>
      </c>
      <c r="ACB94" s="202"/>
      <c r="ACC94" s="202"/>
      <c r="ACD94" s="202"/>
      <c r="ACE94" s="202"/>
      <c r="ACF94" s="202"/>
      <c r="ACG94" s="202"/>
      <c r="ACH94" s="202">
        <v>3.5410481600000003</v>
      </c>
      <c r="ACI94" s="202">
        <v>3.5410481600000003</v>
      </c>
      <c r="ACJ94" s="202">
        <v>8.2603024299999994</v>
      </c>
      <c r="ACK94" s="202">
        <v>9.9681666</v>
      </c>
      <c r="ACL94" s="202"/>
      <c r="ACM94" s="202"/>
      <c r="ACN94" s="202">
        <v>9.9681666</v>
      </c>
      <c r="ACO94" s="202">
        <v>0.13857360999999999</v>
      </c>
      <c r="ACP94" s="202"/>
      <c r="ACQ94" s="202"/>
      <c r="ACR94" s="202">
        <v>0.16902006999999997</v>
      </c>
      <c r="ACS94" s="202"/>
      <c r="ACT94" s="202">
        <v>0.30759367999999998</v>
      </c>
      <c r="ACU94" s="202"/>
      <c r="ACV94" s="202">
        <v>1.61228E-2</v>
      </c>
      <c r="ACW94" s="202">
        <v>7.9698800000000004E-3</v>
      </c>
      <c r="ACX94" s="202"/>
      <c r="ACY94" s="202"/>
      <c r="ACZ94" s="202">
        <v>2.4092679999999998E-2</v>
      </c>
      <c r="ADA94" s="202"/>
      <c r="ADB94" s="202"/>
      <c r="ADC94" s="202"/>
      <c r="ADD94" s="202"/>
      <c r="ADE94" s="202"/>
      <c r="ADF94" s="202"/>
      <c r="ADG94" s="202"/>
      <c r="ADH94" s="202"/>
      <c r="ADI94" s="202">
        <v>9.8904725999999989</v>
      </c>
      <c r="ADJ94" s="202">
        <v>9.8904725999999989</v>
      </c>
      <c r="ADK94" s="202">
        <v>20.190325560000005</v>
      </c>
      <c r="ADL94" s="202"/>
      <c r="ADM94" s="202"/>
      <c r="ADN94" s="202"/>
      <c r="ADO94" s="202">
        <v>1.1499999999999999</v>
      </c>
      <c r="ADP94" s="202"/>
      <c r="ADQ94" s="202"/>
      <c r="ADR94" s="202"/>
      <c r="ADS94" s="202">
        <v>1.1499999999999999</v>
      </c>
      <c r="ADT94" s="202"/>
      <c r="ADU94" s="202"/>
      <c r="ADV94" s="202"/>
      <c r="ADW94" s="202">
        <v>42.676729999999999</v>
      </c>
      <c r="ADX94" s="202">
        <v>1.6073879999999999E-2</v>
      </c>
      <c r="ADY94" s="202">
        <v>42.69280388</v>
      </c>
      <c r="ADZ94" s="202"/>
      <c r="AEA94" s="202"/>
      <c r="AEB94" s="202"/>
      <c r="AEC94" s="202">
        <v>1.9543299999999998E-3</v>
      </c>
      <c r="AED94" s="202">
        <v>1.9543299999999998E-3</v>
      </c>
      <c r="AEE94" s="202"/>
      <c r="AEF94" s="202"/>
      <c r="AEG94" s="202"/>
      <c r="AEH94" s="202"/>
      <c r="AEI94" s="202"/>
      <c r="AEJ94" s="202"/>
      <c r="AEK94" s="202">
        <v>43.844758209999995</v>
      </c>
      <c r="AEL94" s="202">
        <v>11.470404720000001</v>
      </c>
      <c r="AEM94" s="202"/>
      <c r="AEN94" s="202"/>
      <c r="AEO94" s="202"/>
      <c r="AEP94" s="202"/>
      <c r="AEQ94" s="202">
        <v>11.470404720000001</v>
      </c>
      <c r="AER94" s="202"/>
      <c r="AES94" s="202"/>
      <c r="AET94" s="202"/>
      <c r="AEU94" s="202"/>
      <c r="AEV94" s="202"/>
      <c r="AEW94" s="202"/>
      <c r="AEX94" s="202">
        <v>4.65342097</v>
      </c>
      <c r="AEY94" s="202"/>
      <c r="AEZ94" s="202"/>
      <c r="AFA94" s="202"/>
      <c r="AFB94" s="202">
        <v>4.65342097</v>
      </c>
      <c r="AFC94" s="202"/>
      <c r="AFD94" s="202"/>
      <c r="AFE94" s="202"/>
      <c r="AFF94" s="202"/>
      <c r="AFG94" s="202"/>
      <c r="AFH94" s="202"/>
      <c r="AFI94" s="202"/>
      <c r="AFJ94" s="202">
        <v>10.57780344</v>
      </c>
      <c r="AFK94" s="202">
        <v>10.57780344</v>
      </c>
      <c r="AFL94" s="202">
        <v>26.701629130000001</v>
      </c>
      <c r="AFM94" s="202"/>
      <c r="AFN94" s="202">
        <v>9.7115251899999997</v>
      </c>
      <c r="AFO94" s="202"/>
      <c r="AFP94" s="202">
        <v>9.7115251899999997</v>
      </c>
      <c r="AFQ94" s="202"/>
      <c r="AFR94" s="202">
        <v>0.21</v>
      </c>
      <c r="AFS94" s="202"/>
      <c r="AFT94" s="202"/>
      <c r="AFU94" s="202">
        <v>0.21</v>
      </c>
      <c r="AFV94" s="202"/>
      <c r="AFW94" s="202"/>
      <c r="AFX94" s="202">
        <v>24.639050480000002</v>
      </c>
      <c r="AFY94" s="202"/>
      <c r="AFZ94" s="202"/>
      <c r="AGA94" s="202">
        <v>24.639050480000002</v>
      </c>
      <c r="AGB94" s="202"/>
      <c r="AGC94" s="202"/>
      <c r="AGD94" s="202"/>
      <c r="AGE94" s="202">
        <v>4.56538E-3</v>
      </c>
      <c r="AGF94" s="202"/>
      <c r="AGG94" s="202">
        <v>4.56538E-3</v>
      </c>
      <c r="AGH94" s="202"/>
      <c r="AGI94" s="202"/>
      <c r="AGJ94" s="202"/>
      <c r="AGK94" s="202">
        <v>11.933006039999999</v>
      </c>
      <c r="AGL94" s="202"/>
      <c r="AGM94" s="202">
        <v>11.933006039999999</v>
      </c>
      <c r="AGN94" s="202">
        <v>46.498147090000003</v>
      </c>
      <c r="AGO94" s="202"/>
      <c r="AGP94" s="202"/>
      <c r="AGQ94" s="202">
        <v>5.6175000000000003E-2</v>
      </c>
      <c r="AGR94" s="202">
        <v>18.95422537</v>
      </c>
      <c r="AGS94" s="202">
        <v>0.17757165999999999</v>
      </c>
      <c r="AGT94" s="202">
        <v>19.187972030000001</v>
      </c>
      <c r="AGU94" s="202"/>
      <c r="AGV94" s="202">
        <v>1.23400043</v>
      </c>
      <c r="AGW94" s="202"/>
      <c r="AGX94" s="202">
        <v>14.8312712</v>
      </c>
      <c r="AGY94" s="202">
        <v>2.9695542700000002</v>
      </c>
      <c r="AGZ94" s="202">
        <v>19.034825900000001</v>
      </c>
      <c r="AHA94" s="202"/>
      <c r="AHB94" s="202"/>
      <c r="AHC94" s="202"/>
      <c r="AHD94" s="202"/>
      <c r="AHE94" s="202"/>
      <c r="AHF94" s="202"/>
      <c r="AHG94" s="202"/>
      <c r="AHH94" s="202">
        <v>4.0000000000000003E-5</v>
      </c>
      <c r="AHI94" s="202"/>
      <c r="AHJ94" s="202"/>
      <c r="AHK94" s="202">
        <v>11.55004656</v>
      </c>
      <c r="AHL94" s="202">
        <v>11.55008656</v>
      </c>
      <c r="AHM94" s="202">
        <v>49.77288449000001</v>
      </c>
      <c r="AHN94" s="202"/>
      <c r="AHO94" s="202"/>
      <c r="AHP94" s="202">
        <v>2.2223676600000002</v>
      </c>
      <c r="AHQ94" s="202"/>
      <c r="AHR94" s="202">
        <v>2.0032630500000002</v>
      </c>
      <c r="AHS94" s="202">
        <v>4.2256307100000008</v>
      </c>
      <c r="AHT94" s="202"/>
      <c r="AHU94" s="202"/>
      <c r="AHV94" s="202"/>
      <c r="AHW94" s="202"/>
      <c r="AHX94" s="202"/>
      <c r="AHY94" s="202"/>
      <c r="AHZ94" s="202">
        <v>4.0351906499999997</v>
      </c>
      <c r="AIA94" s="202"/>
      <c r="AIB94" s="202"/>
      <c r="AIC94" s="202"/>
      <c r="AID94" s="202"/>
      <c r="AIE94" s="202">
        <v>4.0351906499999997</v>
      </c>
      <c r="AIF94" s="202"/>
      <c r="AIG94" s="202"/>
      <c r="AIH94" s="202"/>
      <c r="AII94" s="202">
        <v>4.4731479999999997E-2</v>
      </c>
      <c r="AIJ94" s="202"/>
      <c r="AIK94" s="202">
        <v>4.4731479999999997E-2</v>
      </c>
      <c r="AIL94" s="202">
        <v>0.32370732000000002</v>
      </c>
      <c r="AIM94" s="202">
        <v>12.713420279999999</v>
      </c>
      <c r="AIN94" s="202">
        <v>3.21678563</v>
      </c>
      <c r="AIO94" s="202">
        <v>16.253913229999998</v>
      </c>
      <c r="AIP94" s="202">
        <v>24.559466070000003</v>
      </c>
      <c r="AIQ94" s="202"/>
      <c r="AIR94" s="202"/>
      <c r="AIS94" s="202"/>
      <c r="AIT94" s="202">
        <v>8.3927299999999996E-2</v>
      </c>
      <c r="AIU94" s="202"/>
      <c r="AIV94" s="202"/>
      <c r="AIW94" s="202"/>
      <c r="AIX94" s="202">
        <v>8.3927299999999996E-2</v>
      </c>
      <c r="AIY94" s="202"/>
      <c r="AIZ94" s="202"/>
      <c r="AJA94" s="202"/>
      <c r="AJB94" s="202"/>
      <c r="AJC94" s="202">
        <v>0.45347999999999999</v>
      </c>
      <c r="AJD94" s="202">
        <v>0.45347999999999999</v>
      </c>
      <c r="AJE94" s="202"/>
      <c r="AJF94" s="202"/>
      <c r="AJG94" s="202">
        <v>0.68516478000000003</v>
      </c>
      <c r="AJH94" s="202"/>
      <c r="AJI94" s="202"/>
      <c r="AJJ94" s="202">
        <v>0.68516478000000003</v>
      </c>
      <c r="AJK94" s="202"/>
      <c r="AJL94" s="202"/>
      <c r="AJM94" s="202"/>
      <c r="AJN94" s="202"/>
      <c r="AJO94" s="202"/>
      <c r="AJP94" s="202"/>
      <c r="AJQ94" s="202">
        <v>1.2225720799999999</v>
      </c>
      <c r="AJR94" s="202">
        <v>8.4411399999999998E-3</v>
      </c>
      <c r="AJS94" s="202"/>
      <c r="AJT94" s="202"/>
      <c r="AJU94" s="202"/>
      <c r="AJV94" s="202">
        <v>2.911064E-2</v>
      </c>
      <c r="AJW94" s="202">
        <v>3.755178E-2</v>
      </c>
      <c r="AJX94" s="202"/>
      <c r="AJY94" s="202"/>
      <c r="AJZ94" s="202"/>
      <c r="AKA94" s="202">
        <v>0.93416465000000004</v>
      </c>
      <c r="AKB94" s="202"/>
      <c r="AKC94" s="202">
        <v>0.93416465000000004</v>
      </c>
      <c r="AKD94" s="202"/>
      <c r="AKE94" s="202">
        <v>1.5770200000000001</v>
      </c>
      <c r="AKF94" s="202"/>
      <c r="AKG94" s="202"/>
      <c r="AKH94" s="202"/>
      <c r="AKI94" s="202">
        <v>1.5770200000000001</v>
      </c>
      <c r="AKJ94" s="202"/>
      <c r="AKK94" s="202"/>
      <c r="AKL94" s="202"/>
      <c r="AKM94" s="202">
        <v>70.91344187</v>
      </c>
      <c r="AKN94" s="202">
        <v>70.91344187</v>
      </c>
      <c r="AKO94" s="202"/>
      <c r="AKP94" s="202"/>
      <c r="AKQ94" s="202">
        <v>73.462178300000005</v>
      </c>
      <c r="AKR94" s="202">
        <v>335.2149689100001</v>
      </c>
      <c r="AKS94" s="202"/>
      <c r="AKT94" s="202"/>
      <c r="AKU94" s="202">
        <v>1.3527889999999999E-2</v>
      </c>
      <c r="AKV94" s="202">
        <v>1.3527889999999999E-2</v>
      </c>
      <c r="AKW94" s="202"/>
      <c r="AKX94" s="202"/>
      <c r="AKY94" s="202">
        <v>8.0000000000000002E-3</v>
      </c>
      <c r="AKZ94" s="202"/>
      <c r="ALA94" s="202">
        <v>5.8549499999999997E-2</v>
      </c>
      <c r="ALB94" s="202">
        <v>6.6549499999999998E-2</v>
      </c>
      <c r="ALC94" s="202"/>
      <c r="ALD94" s="202">
        <v>4.0501997599999999</v>
      </c>
      <c r="ALE94" s="202">
        <v>0.54260955</v>
      </c>
      <c r="ALF94" s="202"/>
      <c r="ALG94" s="202"/>
      <c r="ALH94" s="202">
        <v>4.5928093099999998</v>
      </c>
      <c r="ALI94" s="202"/>
      <c r="ALJ94" s="202">
        <v>4.0217089999999997E-2</v>
      </c>
      <c r="ALK94" s="202"/>
      <c r="ALL94" s="202"/>
      <c r="ALM94" s="202">
        <v>4.0217089999999997E-2</v>
      </c>
      <c r="ALN94" s="202"/>
      <c r="ALO94" s="202"/>
      <c r="ALP94" s="202"/>
      <c r="ALQ94" s="202"/>
      <c r="ALR94" s="202"/>
      <c r="ALS94" s="202">
        <v>4.7131037899999999</v>
      </c>
      <c r="ALT94" s="202"/>
      <c r="ALU94" s="202"/>
      <c r="ALV94" s="202"/>
      <c r="ALW94" s="202"/>
      <c r="ALX94" s="202">
        <v>1.0399999999999999E-4</v>
      </c>
      <c r="ALY94" s="202"/>
      <c r="ALZ94" s="202"/>
      <c r="AMA94" s="202">
        <v>1.0399999999999999E-4</v>
      </c>
      <c r="AMB94" s="202"/>
      <c r="AMC94" s="202"/>
      <c r="AMD94" s="202"/>
      <c r="AME94" s="202"/>
      <c r="AMF94" s="202"/>
      <c r="AMG94" s="202"/>
      <c r="AMH94" s="202"/>
      <c r="AMI94" s="202"/>
      <c r="AMJ94" s="202"/>
      <c r="AMK94" s="202"/>
      <c r="AML94" s="202"/>
      <c r="AMM94" s="202"/>
      <c r="AMN94" s="202">
        <v>6.2663787400000004</v>
      </c>
      <c r="AMO94" s="202"/>
      <c r="AMP94" s="202"/>
      <c r="AMQ94" s="202"/>
      <c r="AMR94" s="202">
        <f t="shared" si="294"/>
        <v>6.2663787400000004</v>
      </c>
      <c r="AMS94" s="202">
        <f t="shared" si="295"/>
        <v>6.2664827400000007</v>
      </c>
      <c r="AMT94" s="202"/>
      <c r="AMU94" s="202"/>
      <c r="AMV94" s="202"/>
      <c r="AMW94" s="202"/>
      <c r="AMX94" s="202"/>
      <c r="AMY94" s="202"/>
      <c r="AMZ94" s="202"/>
      <c r="ANA94" s="202"/>
      <c r="ANB94" s="202">
        <v>5.336557</v>
      </c>
      <c r="ANC94" s="202"/>
      <c r="AND94" s="202"/>
      <c r="ANE94" s="202">
        <f t="shared" si="296"/>
        <v>5.336557</v>
      </c>
      <c r="ANF94" s="202">
        <v>7.4009239899999999</v>
      </c>
      <c r="ANG94" s="202"/>
      <c r="ANH94" s="202"/>
      <c r="ANI94" s="202"/>
      <c r="ANJ94" s="202"/>
      <c r="ANK94" s="202">
        <v>7.4009239899999999</v>
      </c>
      <c r="ANL94" s="202"/>
      <c r="ANM94" s="202"/>
      <c r="ANN94" s="202"/>
      <c r="ANO94" s="202">
        <v>2.0332028900000001</v>
      </c>
      <c r="ANP94" s="202"/>
      <c r="ANQ94" s="202">
        <v>2.0332028900000001</v>
      </c>
      <c r="ANR94" s="202">
        <f t="shared" si="297"/>
        <v>14.77068388</v>
      </c>
      <c r="ANS94" s="202"/>
      <c r="ANT94" s="202"/>
      <c r="ANU94" s="202"/>
      <c r="ANV94" s="202"/>
      <c r="ANW94" s="202"/>
      <c r="ANX94" s="202"/>
      <c r="ANY94" s="202"/>
      <c r="ANZ94" s="202"/>
      <c r="AOA94" s="202"/>
      <c r="AOB94" s="202"/>
      <c r="AOC94" s="202"/>
      <c r="AOD94" s="202"/>
      <c r="AOE94" s="202">
        <v>4.0435593399999998</v>
      </c>
      <c r="AOF94" s="202">
        <v>0.59320719999999993</v>
      </c>
      <c r="AOG94" s="202">
        <v>1.779768E-2</v>
      </c>
      <c r="AOH94" s="202">
        <v>3.9371830000000003E-2</v>
      </c>
      <c r="AOI94" s="202">
        <v>4.6939360500000005</v>
      </c>
      <c r="AOJ94" s="202"/>
      <c r="AOK94" s="202"/>
      <c r="AOL94" s="202"/>
      <c r="AOM94" s="202"/>
      <c r="AON94" s="202"/>
      <c r="AOO94" s="202"/>
      <c r="AOP94" s="202"/>
      <c r="AOQ94" s="202"/>
      <c r="AOR94" s="202"/>
      <c r="AOS94" s="202">
        <v>4.6939360500000005</v>
      </c>
      <c r="AOT94" s="202"/>
      <c r="AOU94" s="202"/>
      <c r="AOV94" s="202"/>
      <c r="AOW94" s="202"/>
      <c r="AOX94" s="202"/>
      <c r="AOY94" s="202"/>
      <c r="AOZ94" s="202">
        <v>3.2448630000000001</v>
      </c>
      <c r="APA94" s="202"/>
      <c r="APB94" s="202">
        <f t="shared" si="298"/>
        <v>3.2448630000000001</v>
      </c>
      <c r="APC94" s="202"/>
      <c r="APD94" s="202"/>
      <c r="APE94" s="202"/>
      <c r="APF94" s="202"/>
      <c r="APG94" s="202"/>
      <c r="APH94" s="202"/>
      <c r="API94" s="202"/>
      <c r="APJ94" s="202"/>
      <c r="APK94" s="202"/>
      <c r="APL94" s="202"/>
      <c r="APM94" s="202"/>
      <c r="APN94" s="202"/>
      <c r="APO94" s="202"/>
      <c r="APP94" s="202"/>
      <c r="APQ94" s="202"/>
      <c r="APR94" s="202"/>
      <c r="APS94" s="202"/>
      <c r="APT94" s="202"/>
      <c r="APU94" s="202">
        <f t="shared" si="299"/>
        <v>3.2448630000000001</v>
      </c>
      <c r="APV94" s="202"/>
      <c r="APW94" s="202"/>
      <c r="APX94" s="202"/>
      <c r="APY94" s="202"/>
      <c r="APZ94" s="202"/>
      <c r="AQA94" s="202"/>
      <c r="AQB94" s="202"/>
      <c r="AQC94" s="202"/>
      <c r="AQD94" s="202"/>
      <c r="AQE94" s="202"/>
      <c r="AQF94" s="202"/>
      <c r="AQG94" s="202"/>
      <c r="AQH94" s="202"/>
      <c r="AQI94" s="202"/>
      <c r="AQJ94" s="202"/>
      <c r="AQK94" s="202"/>
      <c r="AQL94" s="202"/>
      <c r="AQM94" s="202"/>
      <c r="AQN94" s="202"/>
      <c r="AQO94" s="202"/>
      <c r="AQP94" s="202"/>
      <c r="AQQ94" s="202"/>
      <c r="AQR94" s="202">
        <f t="shared" si="300"/>
        <v>0</v>
      </c>
      <c r="AQS94" s="202"/>
      <c r="AQT94" s="202"/>
      <c r="AQU94" s="202"/>
      <c r="AQV94" s="202">
        <v>8.3165200000000009E-3</v>
      </c>
      <c r="AQW94" s="202"/>
      <c r="AQX94" s="202">
        <v>8.3165200000000009E-3</v>
      </c>
      <c r="AQY94" s="202"/>
      <c r="AQZ94" s="202"/>
      <c r="ARA94" s="202"/>
      <c r="ARB94" s="202"/>
      <c r="ARC94" s="202"/>
      <c r="ARD94" s="202"/>
      <c r="ARE94" s="202">
        <v>4.0995947599999898</v>
      </c>
      <c r="ARF94" s="202"/>
      <c r="ARG94" s="202"/>
      <c r="ARH94" s="202"/>
      <c r="ARI94" s="202">
        <v>4.0995947599999898</v>
      </c>
      <c r="ARJ94" s="202"/>
      <c r="ARK94" s="202"/>
      <c r="ARL94" s="202"/>
      <c r="ARM94" s="202"/>
      <c r="ARN94" s="202">
        <v>0.29749999999999999</v>
      </c>
      <c r="ARO94" s="202">
        <v>0.29749999999999999</v>
      </c>
      <c r="ARP94" s="202"/>
      <c r="ARQ94" s="202"/>
      <c r="ARR94" s="202"/>
      <c r="ARS94" s="202"/>
      <c r="ART94" s="202">
        <v>4.4054112799999903</v>
      </c>
      <c r="ARU94" s="202"/>
      <c r="ARV94" s="202">
        <v>1.1474499999999999E-3</v>
      </c>
      <c r="ARW94" s="202">
        <v>1.1474499999999999E-3</v>
      </c>
      <c r="ARX94" s="202"/>
      <c r="ARY94" s="202"/>
      <c r="ARZ94" s="202"/>
      <c r="ASA94" s="202"/>
      <c r="ASB94" s="202"/>
      <c r="ASC94" s="202"/>
      <c r="ASD94" s="202"/>
      <c r="ASE94" s="202"/>
      <c r="ASF94" s="202">
        <v>1.2268101299999998</v>
      </c>
      <c r="ASG94" s="202"/>
      <c r="ASH94" s="202">
        <v>1.2268101299999998</v>
      </c>
      <c r="ASI94" s="202"/>
      <c r="ASJ94" s="202"/>
      <c r="ASK94" s="202"/>
      <c r="ASL94" s="202"/>
      <c r="ASM94" s="202"/>
      <c r="ASN94" s="202"/>
      <c r="ASO94" s="202"/>
      <c r="ASP94" s="202"/>
      <c r="ASQ94" s="202"/>
      <c r="ASR94" s="202"/>
      <c r="ASS94" s="202"/>
      <c r="AST94" s="202"/>
      <c r="ASU94" s="202">
        <v>1.2279575799999998</v>
      </c>
      <c r="ASV94" s="202"/>
      <c r="ASW94" s="202"/>
      <c r="ASX94" s="202"/>
      <c r="ASY94" s="202">
        <v>25.588525000000001</v>
      </c>
      <c r="ASZ94" s="202"/>
      <c r="ATA94" s="202">
        <v>25.588525000000001</v>
      </c>
      <c r="ATB94" s="202"/>
      <c r="ATC94" s="202"/>
      <c r="ATD94" s="202"/>
      <c r="ATE94" s="202"/>
      <c r="ATF94" s="202"/>
      <c r="ATG94" s="202"/>
      <c r="ATH94" s="202"/>
      <c r="ATI94" s="202"/>
      <c r="ATJ94" s="202"/>
      <c r="ATK94" s="202"/>
      <c r="ATL94" s="202"/>
      <c r="ATM94" s="202"/>
      <c r="ATN94" s="202"/>
      <c r="ATO94" s="202"/>
      <c r="ATP94" s="202"/>
      <c r="ATQ94" s="202"/>
      <c r="ATR94" s="202"/>
      <c r="ATS94" s="202"/>
      <c r="ATT94" s="202"/>
      <c r="ATU94" s="202"/>
      <c r="ATV94" s="202">
        <v>25.588525000000001</v>
      </c>
      <c r="ATW94" s="202"/>
      <c r="ATX94" s="202"/>
      <c r="ATY94" s="202"/>
      <c r="ATZ94" s="202"/>
      <c r="AUA94" s="202"/>
      <c r="AUB94" s="202"/>
      <c r="AUC94" s="202"/>
      <c r="AUD94" s="202"/>
      <c r="AUE94" s="202"/>
      <c r="AUF94" s="202"/>
      <c r="AUG94" s="202"/>
      <c r="AUH94" s="202"/>
      <c r="AUI94" s="202">
        <v>4.1684816200000006</v>
      </c>
      <c r="AUJ94" s="202"/>
      <c r="AUK94" s="202">
        <v>0.52148640999999896</v>
      </c>
      <c r="AUL94" s="202"/>
      <c r="AUM94" s="202">
        <v>4.6899680299999993</v>
      </c>
      <c r="AUN94" s="202"/>
      <c r="AUO94" s="202"/>
      <c r="AUP94" s="202"/>
      <c r="AUQ94" s="202"/>
      <c r="AUR94" s="202"/>
      <c r="AUS94" s="202"/>
      <c r="AUT94" s="202"/>
      <c r="AUU94" s="202"/>
      <c r="AUV94" s="202"/>
      <c r="AUW94" s="202"/>
      <c r="AUX94" s="202"/>
      <c r="AUY94" s="202">
        <v>4.6899680299999993</v>
      </c>
      <c r="AUZ94" s="202"/>
      <c r="AVA94" s="202"/>
      <c r="AVB94" s="202"/>
      <c r="AVC94" s="202"/>
      <c r="AVD94" s="202"/>
      <c r="AVE94" s="202"/>
      <c r="AVF94" s="202"/>
      <c r="AVG94" s="202"/>
      <c r="AVH94" s="202"/>
      <c r="AVI94" s="202"/>
      <c r="AVJ94" s="202"/>
      <c r="AVK94" s="202"/>
      <c r="AVL94" s="202"/>
      <c r="AVM94" s="202"/>
      <c r="AVN94" s="202"/>
      <c r="AVO94" s="202"/>
      <c r="AVP94" s="202"/>
      <c r="AVQ94" s="202"/>
      <c r="AVR94" s="202"/>
      <c r="AVS94" s="202"/>
      <c r="AVT94" s="202"/>
      <c r="AVU94" s="202"/>
      <c r="AVV94" s="202"/>
      <c r="AVW94" s="202"/>
      <c r="AVX94" s="202"/>
      <c r="AVY94" s="202"/>
      <c r="AVZ94" s="202"/>
      <c r="AWA94" s="202"/>
      <c r="AWB94" s="202"/>
      <c r="AWC94" s="202"/>
      <c r="AWD94" s="202"/>
      <c r="AWE94" s="202"/>
      <c r="AWF94" s="202"/>
      <c r="AWG94" s="202"/>
      <c r="AWH94" s="202"/>
      <c r="AWI94" s="202"/>
      <c r="AWJ94" s="202"/>
      <c r="AWK94" s="202"/>
      <c r="AWL94" s="202"/>
      <c r="AWM94" s="202"/>
      <c r="AWN94" s="202">
        <v>5.0057507288629732E-3</v>
      </c>
      <c r="AWO94" s="202"/>
      <c r="AWP94" s="202"/>
      <c r="AWQ94" s="202"/>
      <c r="AWR94" s="202">
        <f t="shared" si="301"/>
        <v>5.0057507288629732E-3</v>
      </c>
      <c r="AWS94" s="254"/>
      <c r="AWT94" s="254"/>
      <c r="AWU94" s="254"/>
      <c r="AWV94" s="254"/>
      <c r="AWW94" s="254">
        <f t="shared" si="302"/>
        <v>0</v>
      </c>
      <c r="AWX94" s="254">
        <v>0.30651322999999997</v>
      </c>
      <c r="AWY94" s="254"/>
      <c r="AWZ94" s="254">
        <f t="shared" si="303"/>
        <v>0.30651322999999997</v>
      </c>
      <c r="AXA94" s="254">
        <f t="shared" si="304"/>
        <v>0.31151898072886297</v>
      </c>
      <c r="AXB94" s="202">
        <f t="shared" si="305"/>
        <v>69.912450330728859</v>
      </c>
      <c r="AXC94" s="254"/>
      <c r="AXD94" s="254"/>
      <c r="AXE94" s="254">
        <f t="shared" si="306"/>
        <v>0</v>
      </c>
      <c r="AXF94" s="254"/>
      <c r="AXG94" s="254"/>
      <c r="AXH94" s="254"/>
      <c r="AXI94" s="254"/>
      <c r="AXJ94" s="254"/>
      <c r="AXK94" s="254">
        <f t="shared" si="307"/>
        <v>0</v>
      </c>
      <c r="AXL94" s="254"/>
      <c r="AXM94" s="254"/>
      <c r="AXN94" s="254">
        <v>4.2898248702623896</v>
      </c>
      <c r="AXO94" s="254"/>
      <c r="AXP94" s="254">
        <v>0.56673176967930028</v>
      </c>
      <c r="AXQ94" s="254">
        <f t="shared" si="308"/>
        <v>4.8565566399416902</v>
      </c>
      <c r="AXR94" s="254">
        <v>0</v>
      </c>
      <c r="AXS94" s="254">
        <v>2.7200080174927112E-2</v>
      </c>
      <c r="AXT94" s="254"/>
      <c r="AXU94" s="254"/>
      <c r="AXV94" s="254">
        <f t="shared" si="310"/>
        <v>2.7200080174927112E-2</v>
      </c>
      <c r="AXW94" s="254"/>
      <c r="AXX94" s="254"/>
      <c r="AXY94" s="254"/>
      <c r="AXZ94" s="254"/>
      <c r="AYA94" s="254"/>
      <c r="AYB94" s="254">
        <f t="shared" si="311"/>
        <v>0</v>
      </c>
      <c r="AYC94" s="254">
        <f t="shared" si="270"/>
        <v>4.883756720116617</v>
      </c>
      <c r="AYD94" s="254"/>
      <c r="AYE94" s="254"/>
      <c r="AYF94" s="254"/>
      <c r="AYG94" s="254"/>
      <c r="AYH94" s="254"/>
      <c r="AYI94" s="254">
        <f t="shared" si="313"/>
        <v>0</v>
      </c>
      <c r="AYJ94" s="254"/>
      <c r="AYK94" s="254"/>
      <c r="AYL94" s="254"/>
      <c r="AYM94" s="254"/>
      <c r="AYN94" s="254"/>
      <c r="AYO94" s="254">
        <f t="shared" si="314"/>
        <v>0</v>
      </c>
      <c r="AYP94" s="254"/>
      <c r="AYQ94" s="254"/>
      <c r="AYR94" s="254"/>
      <c r="AYS94" s="254"/>
      <c r="AYT94" s="254"/>
      <c r="AYU94" s="254">
        <f t="shared" si="315"/>
        <v>0</v>
      </c>
      <c r="AYV94" s="254"/>
      <c r="AYW94" s="254"/>
      <c r="AYX94" s="254"/>
      <c r="AYY94" s="254">
        <f t="shared" si="316"/>
        <v>0</v>
      </c>
      <c r="AYZ94" s="254">
        <f t="shared" si="317"/>
        <v>0</v>
      </c>
      <c r="AZA94" s="254"/>
      <c r="AZB94" s="254"/>
      <c r="AZC94" s="254"/>
      <c r="AZD94" s="254"/>
      <c r="AZE94" s="254"/>
      <c r="AZF94" s="254">
        <f t="shared" si="319"/>
        <v>0</v>
      </c>
      <c r="AZG94" s="254"/>
      <c r="AZH94" s="254"/>
      <c r="AZI94" s="254"/>
      <c r="AZJ94" s="254"/>
      <c r="AZK94" s="254"/>
      <c r="AZL94" s="254">
        <f t="shared" si="320"/>
        <v>0</v>
      </c>
      <c r="AZM94" s="254"/>
      <c r="AZN94" s="254"/>
      <c r="AZO94" s="254"/>
      <c r="AZP94" s="254"/>
      <c r="AZQ94" s="254"/>
      <c r="AZR94" s="254">
        <f t="shared" si="321"/>
        <v>0</v>
      </c>
      <c r="AZS94" s="254"/>
      <c r="AZT94" s="254"/>
      <c r="AZU94" s="254"/>
      <c r="AZV94" s="254"/>
      <c r="AZW94" s="254"/>
      <c r="AZX94" s="254">
        <f t="shared" si="322"/>
        <v>0</v>
      </c>
      <c r="AZY94" s="254"/>
      <c r="AZZ94" s="254"/>
      <c r="BAA94" s="254">
        <f t="shared" si="323"/>
        <v>0</v>
      </c>
      <c r="BAB94" s="254">
        <f t="shared" si="324"/>
        <v>0</v>
      </c>
      <c r="BAC94" s="254"/>
      <c r="BAD94" s="254"/>
      <c r="BAE94" s="254"/>
      <c r="BAF94" s="254">
        <f t="shared" si="326"/>
        <v>0</v>
      </c>
      <c r="BAG94" s="254"/>
      <c r="BAH94" s="254"/>
      <c r="BAI94" s="254"/>
      <c r="BAJ94" s="254"/>
      <c r="BAK94" s="254">
        <f t="shared" si="327"/>
        <v>0</v>
      </c>
      <c r="BAL94" s="254"/>
      <c r="BAM94" s="254"/>
      <c r="BAN94" s="254">
        <v>4.5290051195335277</v>
      </c>
      <c r="BAO94" s="254"/>
      <c r="BAP94" s="254"/>
      <c r="BAQ94" s="254">
        <f t="shared" si="328"/>
        <v>4.5290051195335277</v>
      </c>
      <c r="BAR94" s="254"/>
      <c r="BAS94" s="254"/>
      <c r="BAT94" s="254"/>
      <c r="BAU94" s="254"/>
      <c r="BAV94" s="254"/>
      <c r="BAW94" s="254">
        <f t="shared" si="329"/>
        <v>0</v>
      </c>
      <c r="BAX94" s="254">
        <v>0.29605965014577257</v>
      </c>
      <c r="BAY94" s="254"/>
      <c r="BAZ94" s="254"/>
      <c r="BBA94" s="254"/>
      <c r="BBB94" s="254">
        <f t="shared" si="330"/>
        <v>0.29605965014577257</v>
      </c>
      <c r="BBC94" s="254">
        <f t="shared" si="331"/>
        <v>4.8250647696793001</v>
      </c>
      <c r="BBD94" s="254"/>
      <c r="BBE94" s="254"/>
      <c r="BBF94" s="254"/>
      <c r="BBG94" s="254"/>
      <c r="BBH94" s="254"/>
      <c r="BBI94" s="254">
        <f t="shared" si="333"/>
        <v>0</v>
      </c>
      <c r="BBJ94" s="254"/>
      <c r="BBK94" s="254"/>
      <c r="BBL94" s="254"/>
      <c r="BBM94" s="254"/>
      <c r="BBN94" s="254"/>
      <c r="BBO94" s="254">
        <f t="shared" si="334"/>
        <v>0</v>
      </c>
      <c r="BBP94" s="254"/>
      <c r="BBQ94" s="254"/>
      <c r="BBR94" s="254"/>
      <c r="BBS94" s="254"/>
      <c r="BBT94" s="254"/>
      <c r="BBU94" s="254">
        <f t="shared" si="335"/>
        <v>0</v>
      </c>
      <c r="BBV94" s="254"/>
      <c r="BBW94" s="254"/>
      <c r="BBX94" s="254"/>
      <c r="BBY94" s="254">
        <v>0.1122735306122449</v>
      </c>
      <c r="BBZ94" s="254"/>
      <c r="BCA94" s="254">
        <f t="shared" si="336"/>
        <v>0.1122735306122449</v>
      </c>
      <c r="BCB94" s="254">
        <f t="shared" si="337"/>
        <v>0.1122735306122449</v>
      </c>
      <c r="BCC94" s="254"/>
      <c r="BCD94" s="254"/>
      <c r="BCE94" s="254"/>
      <c r="BCF94" s="254"/>
      <c r="BCG94" s="254"/>
      <c r="BCH94" s="254">
        <f t="shared" si="339"/>
        <v>0</v>
      </c>
      <c r="BCI94" s="254"/>
      <c r="BCJ94" s="254"/>
      <c r="BCK94" s="254"/>
      <c r="BCL94" s="254"/>
      <c r="BCM94" s="254">
        <f t="shared" si="271"/>
        <v>0</v>
      </c>
      <c r="BCN94" s="254">
        <v>5.9205E-4</v>
      </c>
      <c r="BCO94" s="254"/>
      <c r="BCP94" s="254"/>
      <c r="BCQ94" s="254"/>
      <c r="BCR94" s="254"/>
      <c r="BCS94" s="254">
        <f t="shared" si="340"/>
        <v>5.9205E-4</v>
      </c>
      <c r="BCT94" s="254"/>
      <c r="BCU94" s="254">
        <v>9.2356053399999993</v>
      </c>
      <c r="BCV94" s="254"/>
      <c r="BCW94" s="254"/>
      <c r="BCX94" s="254">
        <f t="shared" si="341"/>
        <v>9.2356053399999993</v>
      </c>
      <c r="BCY94" s="254"/>
      <c r="BCZ94" s="254"/>
      <c r="BDA94" s="254">
        <f t="shared" si="342"/>
        <v>0</v>
      </c>
      <c r="BDB94" s="254">
        <f t="shared" si="343"/>
        <v>9.2361973899999992</v>
      </c>
      <c r="BDC94" s="254"/>
      <c r="BDD94" s="254"/>
      <c r="BDE94" s="254"/>
      <c r="BDF94" s="254">
        <f t="shared" si="272"/>
        <v>0</v>
      </c>
      <c r="BDG94" s="254"/>
      <c r="BDH94" s="254"/>
      <c r="BDI94" s="254"/>
      <c r="BDJ94" s="254"/>
      <c r="BDK94" s="254"/>
      <c r="BDL94" s="254">
        <f t="shared" si="344"/>
        <v>0</v>
      </c>
      <c r="BDM94" s="254"/>
      <c r="BDN94" s="254"/>
      <c r="BDO94" s="254">
        <v>4.6002689100000005</v>
      </c>
      <c r="BDP94" s="254"/>
      <c r="BDQ94" s="254">
        <f t="shared" si="345"/>
        <v>4.6002689100000005</v>
      </c>
      <c r="BDR94" s="254"/>
      <c r="BDS94" s="254"/>
      <c r="BDT94" s="254"/>
      <c r="BDU94" s="254">
        <v>0.52675440087463554</v>
      </c>
      <c r="BDV94" s="254"/>
      <c r="BDW94" s="254">
        <f t="shared" si="346"/>
        <v>0.52675440087463554</v>
      </c>
      <c r="BDX94" s="254"/>
      <c r="BDY94" s="254">
        <v>0.22638382069970844</v>
      </c>
      <c r="BDZ94" s="254"/>
      <c r="BEA94" s="254"/>
      <c r="BEB94" s="254"/>
      <c r="BEC94" s="254">
        <f t="shared" si="347"/>
        <v>0.22638382069970844</v>
      </c>
      <c r="BED94" s="254">
        <f t="shared" si="348"/>
        <v>5.3534071315743441</v>
      </c>
      <c r="BEE94" s="254"/>
      <c r="BEF94" s="254"/>
      <c r="BEG94" s="254"/>
      <c r="BEH94" s="254"/>
      <c r="BEI94" s="254">
        <f t="shared" si="349"/>
        <v>0</v>
      </c>
      <c r="BEJ94" s="254"/>
      <c r="BEK94" s="254"/>
      <c r="BEL94" s="254"/>
      <c r="BEM94" s="254"/>
      <c r="BEN94" s="254"/>
      <c r="BEO94" s="254">
        <f t="shared" si="350"/>
        <v>0</v>
      </c>
      <c r="BEP94" s="254"/>
      <c r="BEQ94" s="254"/>
      <c r="BER94" s="254"/>
      <c r="BES94" s="254"/>
      <c r="BET94" s="254"/>
      <c r="BEU94" s="254">
        <f t="shared" si="273"/>
        <v>0</v>
      </c>
      <c r="BEV94" s="254"/>
      <c r="BEW94" s="254"/>
      <c r="BEX94" s="254"/>
      <c r="BEY94" s="254"/>
      <c r="BEZ94" s="254"/>
      <c r="BFA94" s="254">
        <f t="shared" si="351"/>
        <v>0</v>
      </c>
      <c r="BFB94" s="254"/>
      <c r="BFC94" s="254">
        <f t="shared" si="352"/>
        <v>0</v>
      </c>
      <c r="BFD94" s="254">
        <f t="shared" si="274"/>
        <v>0</v>
      </c>
      <c r="BFE94" s="254"/>
      <c r="BFF94" s="254"/>
      <c r="BFG94" s="254"/>
      <c r="BFH94" s="254"/>
      <c r="BFI94" s="254">
        <f t="shared" si="353"/>
        <v>0</v>
      </c>
      <c r="BFJ94" s="254"/>
      <c r="BFK94" s="254"/>
      <c r="BFL94" s="254"/>
      <c r="BFM94" s="254"/>
      <c r="BFN94" s="254"/>
      <c r="BFO94" s="254">
        <f t="shared" si="354"/>
        <v>0</v>
      </c>
      <c r="BFP94" s="254"/>
      <c r="BFQ94" s="254"/>
      <c r="BFR94" s="254"/>
      <c r="BFS94" s="254"/>
      <c r="BFT94" s="254"/>
      <c r="BFU94" s="254">
        <f t="shared" si="275"/>
        <v>0</v>
      </c>
      <c r="BFV94" s="254"/>
      <c r="BFW94" s="254"/>
      <c r="BFX94" s="254"/>
      <c r="BFY94" s="254"/>
      <c r="BFZ94" s="254"/>
      <c r="BGA94" s="254">
        <f t="shared" si="355"/>
        <v>0</v>
      </c>
      <c r="BGB94" s="254"/>
      <c r="BGC94" s="254"/>
      <c r="BGD94" s="254"/>
      <c r="BGE94" s="254">
        <f t="shared" si="356"/>
        <v>0</v>
      </c>
      <c r="BGF94" s="254">
        <f t="shared" si="276"/>
        <v>0</v>
      </c>
      <c r="BGG94" s="254"/>
      <c r="BGH94" s="254"/>
      <c r="BGI94" s="254">
        <f t="shared" si="357"/>
        <v>0</v>
      </c>
      <c r="BGJ94" s="254"/>
      <c r="BGK94" s="254"/>
      <c r="BGL94" s="254"/>
      <c r="BGM94" s="254"/>
      <c r="BGN94" s="254">
        <v>0.61164936413948046</v>
      </c>
      <c r="BGO94" s="254">
        <f t="shared" si="358"/>
        <v>0.61164936413948046</v>
      </c>
      <c r="BGP94" s="254"/>
      <c r="BGQ94" s="254"/>
      <c r="BGR94" s="254">
        <v>3.9923059621286865</v>
      </c>
      <c r="BGS94" s="254">
        <v>4.6958288002915447</v>
      </c>
      <c r="BGT94" s="254"/>
      <c r="BGU94" s="254">
        <f t="shared" si="359"/>
        <v>8.6881347624202316</v>
      </c>
      <c r="BGV94" s="254"/>
      <c r="BGW94" s="254"/>
      <c r="BGX94" s="254"/>
      <c r="BGY94" s="254"/>
      <c r="BGZ94" s="254"/>
      <c r="BHA94" s="254">
        <f t="shared" si="360"/>
        <v>0</v>
      </c>
      <c r="BHB94" s="254"/>
      <c r="BHC94" s="254"/>
      <c r="BHD94" s="254"/>
      <c r="BHE94" s="254"/>
      <c r="BHF94" s="254">
        <v>0.74120806997084543</v>
      </c>
      <c r="BHG94" s="254">
        <f t="shared" si="361"/>
        <v>0.74120806997084543</v>
      </c>
      <c r="BHH94" s="254">
        <f t="shared" si="362"/>
        <v>10.040992196530558</v>
      </c>
      <c r="BHI94" s="254"/>
      <c r="BHJ94" s="254"/>
      <c r="BHK94" s="254"/>
      <c r="BHL94" s="254"/>
      <c r="BHM94" s="254">
        <f t="shared" si="363"/>
        <v>0</v>
      </c>
      <c r="BHN94" s="254"/>
      <c r="BHO94" s="254"/>
      <c r="BHP94" s="254"/>
      <c r="BHQ94" s="254"/>
      <c r="BHR94" s="254"/>
      <c r="BHS94" s="254">
        <f t="shared" si="364"/>
        <v>0</v>
      </c>
      <c r="BHT94" s="254"/>
      <c r="BHU94" s="254"/>
      <c r="BHV94" s="254"/>
      <c r="BHW94" s="254"/>
      <c r="BHX94" s="254"/>
      <c r="BHY94" s="254">
        <f t="shared" si="365"/>
        <v>0</v>
      </c>
      <c r="BHZ94" s="254"/>
      <c r="BIA94" s="254"/>
      <c r="BIB94" s="254"/>
      <c r="BIC94" s="254"/>
      <c r="BID94" s="254">
        <v>7.9668221574344009E-4</v>
      </c>
      <c r="BIE94" s="254">
        <f t="shared" si="366"/>
        <v>7.9668221574344009E-4</v>
      </c>
      <c r="BIF94" s="254"/>
      <c r="BIG94" s="254">
        <f t="shared" si="367"/>
        <v>0</v>
      </c>
      <c r="BIH94" s="254">
        <f t="shared" si="368"/>
        <v>7.9668221574344009E-4</v>
      </c>
      <c r="BII94" s="254"/>
      <c r="BIJ94" s="254"/>
      <c r="BIK94" s="254"/>
      <c r="BIL94" s="254"/>
      <c r="BIM94" s="254">
        <f t="shared" si="369"/>
        <v>0</v>
      </c>
      <c r="BIN94" s="254"/>
      <c r="BIO94" s="254"/>
      <c r="BIP94" s="254"/>
      <c r="BIQ94" s="254"/>
      <c r="BIR94" s="254"/>
      <c r="BIS94" s="254">
        <f t="shared" si="370"/>
        <v>0</v>
      </c>
      <c r="BIT94" s="254"/>
      <c r="BIU94" s="254"/>
      <c r="BIV94" s="254"/>
      <c r="BIW94" s="254"/>
      <c r="BIX94" s="254"/>
      <c r="BIY94" s="254">
        <f t="shared" si="371"/>
        <v>0</v>
      </c>
      <c r="BIZ94" s="254"/>
      <c r="BJA94" s="254"/>
      <c r="BJB94" s="254"/>
      <c r="BJC94" s="254"/>
      <c r="BJD94" s="254">
        <f t="shared" si="372"/>
        <v>0</v>
      </c>
      <c r="BJE94" s="254"/>
      <c r="BJF94" s="254"/>
      <c r="BJG94" s="254"/>
      <c r="BJH94" s="254"/>
      <c r="BJI94" s="254">
        <f t="shared" si="373"/>
        <v>0</v>
      </c>
      <c r="BJJ94" s="254">
        <f t="shared" si="374"/>
        <v>0</v>
      </c>
      <c r="BJK94" s="254">
        <f t="shared" si="277"/>
        <v>34.452488420728805</v>
      </c>
      <c r="BJL94" s="254"/>
      <c r="BJM94" s="254"/>
      <c r="BJN94" s="254"/>
      <c r="BJO94" s="254"/>
      <c r="BJP94" s="254"/>
      <c r="BJQ94" s="254">
        <f t="shared" si="375"/>
        <v>0</v>
      </c>
      <c r="BJR94" s="254"/>
      <c r="BJS94" s="254"/>
      <c r="BJT94" s="254"/>
      <c r="BJU94" s="254"/>
      <c r="BJV94" s="254">
        <v>4.7197706501457732</v>
      </c>
      <c r="BJW94" s="254">
        <f t="shared" si="376"/>
        <v>4.7197706501457732</v>
      </c>
      <c r="BJX94" s="254"/>
      <c r="BJY94" s="254">
        <v>0.54080029008746355</v>
      </c>
      <c r="BJZ94" s="254"/>
      <c r="BKA94" s="254"/>
      <c r="BKB94" s="254">
        <f t="shared" si="377"/>
        <v>0.54080029008746355</v>
      </c>
      <c r="BKC94" s="254"/>
      <c r="BKD94" s="254"/>
      <c r="BKE94" s="254"/>
      <c r="BKF94" s="254"/>
      <c r="BKG94" s="254"/>
      <c r="BKH94" s="254">
        <f t="shared" si="378"/>
        <v>0</v>
      </c>
      <c r="BKI94" s="254">
        <f t="shared" si="379"/>
        <v>5.2605709402332366</v>
      </c>
      <c r="BKJ94" s="254"/>
      <c r="BKK94" s="254"/>
      <c r="BKL94" s="254"/>
      <c r="BKM94" s="254"/>
      <c r="BKN94" s="254"/>
      <c r="BKO94" s="254">
        <f t="shared" si="380"/>
        <v>0</v>
      </c>
      <c r="BKP94" s="254"/>
      <c r="BKQ94" s="254"/>
      <c r="BKR94" s="254"/>
      <c r="BKS94" s="254"/>
      <c r="BKT94" s="254">
        <v>346.26478224052477</v>
      </c>
      <c r="BKU94" s="254">
        <f t="shared" si="381"/>
        <v>346.26478224052477</v>
      </c>
      <c r="BKV94" s="254"/>
      <c r="BKW94" s="254"/>
      <c r="BKX94" s="254"/>
      <c r="BKY94" s="254">
        <f t="shared" si="382"/>
        <v>0</v>
      </c>
      <c r="BKZ94" s="254"/>
      <c r="BLA94" s="254"/>
      <c r="BLB94" s="254"/>
      <c r="BLC94" s="254"/>
      <c r="BLD94" s="254"/>
      <c r="BLE94" s="254">
        <f t="shared" si="383"/>
        <v>0</v>
      </c>
      <c r="BLF94" s="196">
        <f t="shared" si="384"/>
        <v>346.26478224052477</v>
      </c>
      <c r="BLG94" s="254"/>
      <c r="BLH94" s="254"/>
      <c r="BLI94" s="254"/>
      <c r="BLJ94" s="254"/>
      <c r="BLK94" s="254"/>
      <c r="BLL94" s="254">
        <f t="shared" si="385"/>
        <v>0</v>
      </c>
      <c r="BLM94" s="254"/>
      <c r="BLN94" s="254"/>
      <c r="BLO94" s="254"/>
      <c r="BLP94" s="254"/>
      <c r="BLQ94" s="254"/>
      <c r="BLR94" s="196">
        <f t="shared" si="386"/>
        <v>0</v>
      </c>
      <c r="BLS94" s="254"/>
      <c r="BLT94" s="254"/>
      <c r="BLU94" s="254"/>
      <c r="BLV94" s="254"/>
      <c r="BLW94" s="254"/>
      <c r="BLX94" s="196">
        <f t="shared" si="278"/>
        <v>0</v>
      </c>
      <c r="BLY94" s="254"/>
      <c r="BLZ94" s="254"/>
      <c r="BMA94" s="254"/>
      <c r="BMB94" s="254"/>
      <c r="BMC94" s="254"/>
      <c r="BMD94" s="196">
        <f t="shared" si="387"/>
        <v>0</v>
      </c>
      <c r="BME94" s="254">
        <v>3.3598742400000003</v>
      </c>
      <c r="BMF94" s="254"/>
      <c r="BMG94" s="254"/>
      <c r="BMH94" s="196">
        <f t="shared" si="388"/>
        <v>3.3598742400000003</v>
      </c>
      <c r="BMI94" s="196">
        <f t="shared" si="389"/>
        <v>3.3598742400000003</v>
      </c>
      <c r="BMJ94" s="254"/>
      <c r="BMK94" s="196">
        <f t="shared" si="390"/>
        <v>0</v>
      </c>
      <c r="BML94" s="254"/>
      <c r="BMM94" s="254"/>
      <c r="BMN94" s="254"/>
      <c r="BMO94" s="254"/>
      <c r="BMP94" s="254"/>
      <c r="BMQ94" s="196">
        <f t="shared" si="391"/>
        <v>0</v>
      </c>
      <c r="BMR94" s="254"/>
      <c r="BMS94" s="254"/>
      <c r="BMT94" s="254"/>
      <c r="BMU94" s="254">
        <v>4.8370664200000011</v>
      </c>
      <c r="BMV94" s="254">
        <v>0.53852994999999992</v>
      </c>
      <c r="BMW94" s="196">
        <f t="shared" si="392"/>
        <v>5.3755963700000011</v>
      </c>
      <c r="BMX94" s="254"/>
      <c r="BMY94" s="254"/>
      <c r="BMZ94" s="254"/>
      <c r="BNA94" s="254"/>
      <c r="BNB94" s="254"/>
      <c r="BNC94" s="196">
        <f t="shared" si="393"/>
        <v>0</v>
      </c>
      <c r="BND94" s="254">
        <v>2.7503600000000003E-3</v>
      </c>
      <c r="BNE94" s="254"/>
      <c r="BNF94" s="254"/>
      <c r="BNG94" s="254"/>
      <c r="BNH94" s="254"/>
      <c r="BNI94" s="196">
        <f t="shared" si="394"/>
        <v>2.7503600000000003E-3</v>
      </c>
      <c r="BNJ94" s="196">
        <f t="shared" si="395"/>
        <v>5.3783467300000014</v>
      </c>
      <c r="BNK94" s="254"/>
      <c r="BNL94" s="254"/>
      <c r="BNM94" s="254"/>
      <c r="BNN94" s="254"/>
      <c r="BNO94" s="254"/>
      <c r="BNP94" s="196">
        <f t="shared" si="396"/>
        <v>0</v>
      </c>
      <c r="BNQ94" s="254">
        <v>2.6E-7</v>
      </c>
      <c r="BNR94" s="254"/>
      <c r="BNS94" s="254"/>
      <c r="BNT94" s="254"/>
      <c r="BNU94" s="254">
        <v>1.9972387199999997</v>
      </c>
      <c r="BNV94" s="196">
        <f t="shared" si="397"/>
        <v>1.9972389799999997</v>
      </c>
      <c r="BNW94" s="254"/>
      <c r="BNX94" s="254"/>
      <c r="BNY94" s="254"/>
      <c r="BNZ94" s="254"/>
      <c r="BOA94" s="254"/>
      <c r="BOB94" s="196">
        <f t="shared" si="398"/>
        <v>0</v>
      </c>
      <c r="BOC94" s="254"/>
      <c r="BOD94" s="254">
        <v>5.064364000020305E-2</v>
      </c>
      <c r="BOE94" s="254"/>
      <c r="BOF94" s="254"/>
      <c r="BOG94" s="254"/>
      <c r="BOH94" s="196">
        <f t="shared" si="399"/>
        <v>5.064364000020305E-2</v>
      </c>
      <c r="BOI94" s="254"/>
      <c r="BOJ94" s="196">
        <f t="shared" si="400"/>
        <v>0</v>
      </c>
      <c r="BOK94" s="196">
        <f t="shared" si="401"/>
        <v>2.0478826200002027</v>
      </c>
      <c r="BOL94" s="254"/>
      <c r="BOM94" s="254"/>
      <c r="BON94" s="254"/>
      <c r="BOO94" s="196">
        <f t="shared" si="279"/>
        <v>0</v>
      </c>
      <c r="BOP94" s="196"/>
      <c r="BOQ94" s="196"/>
      <c r="BOR94" s="196"/>
      <c r="BOS94" s="196"/>
      <c r="BOT94" s="196"/>
      <c r="BOU94" s="196">
        <f t="shared" si="402"/>
        <v>0</v>
      </c>
      <c r="BOV94" s="196"/>
      <c r="BOW94" s="196"/>
      <c r="BOX94" s="196"/>
      <c r="BOY94" s="196"/>
      <c r="BOZ94" s="196"/>
      <c r="BPA94" s="196">
        <v>9.9999333258438128E-9</v>
      </c>
      <c r="BPB94" s="196">
        <f t="shared" si="403"/>
        <v>9.9999333258438128E-9</v>
      </c>
      <c r="BPC94" s="196"/>
      <c r="BPD94" s="196"/>
      <c r="BPE94" s="196"/>
      <c r="BPF94" s="196"/>
      <c r="BPG94" s="196">
        <f t="shared" si="404"/>
        <v>0</v>
      </c>
      <c r="BPH94" s="196"/>
      <c r="BPI94" s="196"/>
      <c r="BPJ94" s="196">
        <v>0</v>
      </c>
      <c r="BPK94" s="196">
        <f t="shared" si="405"/>
        <v>0</v>
      </c>
      <c r="BPL94" s="196">
        <f t="shared" si="406"/>
        <v>9.9999333258438128E-9</v>
      </c>
      <c r="BPM94" s="196"/>
      <c r="BPN94" s="196">
        <v>9.9997379265914788E-9</v>
      </c>
      <c r="BPO94" s="196">
        <f t="shared" si="407"/>
        <v>9.9997379265914788E-9</v>
      </c>
      <c r="BPP94" s="196"/>
      <c r="BPQ94" s="196"/>
      <c r="BPR94" s="196"/>
      <c r="BPS94" s="196"/>
      <c r="BPT94" s="196"/>
      <c r="BPU94" s="196">
        <f t="shared" si="408"/>
        <v>0</v>
      </c>
      <c r="BPV94" s="196"/>
      <c r="BPW94" s="196"/>
      <c r="BPX94" s="196"/>
      <c r="BPY94" s="196"/>
      <c r="BPZ94" s="196">
        <f t="shared" si="280"/>
        <v>0</v>
      </c>
      <c r="BQA94" s="196"/>
      <c r="BQB94" s="196"/>
      <c r="BQC94" s="196"/>
      <c r="BQD94" s="196"/>
      <c r="BQE94" s="196"/>
      <c r="BQF94" s="196">
        <f t="shared" si="409"/>
        <v>0</v>
      </c>
      <c r="BQG94" s="196"/>
      <c r="BQH94" s="196"/>
      <c r="BQI94" s="196"/>
      <c r="BQJ94" s="196"/>
      <c r="BQK94" s="196"/>
      <c r="BQL94" s="196">
        <f t="shared" si="410"/>
        <v>0</v>
      </c>
      <c r="BQM94" s="196">
        <f t="shared" si="281"/>
        <v>9.9997379265914788E-9</v>
      </c>
      <c r="BQN94" s="196"/>
      <c r="BQO94" s="196"/>
      <c r="BQP94" s="196"/>
      <c r="BQQ94" s="196"/>
      <c r="BQR94" s="196">
        <f t="shared" si="411"/>
        <v>0</v>
      </c>
      <c r="BQS94" s="196"/>
      <c r="BQT94" s="196"/>
      <c r="BQU94" s="196"/>
      <c r="BQV94" s="196"/>
      <c r="BQW94" s="196"/>
      <c r="BQX94" s="196">
        <f t="shared" si="412"/>
        <v>0</v>
      </c>
      <c r="BQY94" s="196">
        <v>9.9999688529806008E-9</v>
      </c>
      <c r="BQZ94" s="196"/>
      <c r="BRA94" s="196"/>
      <c r="BRB94" s="196"/>
      <c r="BRC94" s="196"/>
      <c r="BRD94" s="196">
        <f t="shared" si="413"/>
        <v>9.9999688529806008E-9</v>
      </c>
      <c r="BRE94" s="196"/>
      <c r="BRF94" s="196">
        <v>1.0000139383237183E-8</v>
      </c>
      <c r="BRG94" s="196"/>
      <c r="BRH94" s="196"/>
      <c r="BRI94" s="196"/>
      <c r="BRJ94" s="196">
        <f t="shared" si="414"/>
        <v>1.0000139383237183E-8</v>
      </c>
      <c r="BRK94" s="196"/>
      <c r="BRL94" s="196"/>
      <c r="BRM94" s="196">
        <f t="shared" si="415"/>
        <v>0</v>
      </c>
      <c r="BRN94" s="196">
        <f t="shared" si="262"/>
        <v>2.0000108236217784E-8</v>
      </c>
      <c r="BRO94" s="196"/>
      <c r="BRP94" s="196"/>
      <c r="BRQ94" s="196"/>
      <c r="BRR94" s="196">
        <f t="shared" si="416"/>
        <v>0</v>
      </c>
      <c r="BRS94" s="196"/>
      <c r="BRT94" s="196"/>
      <c r="BRU94" s="196"/>
      <c r="BRV94" s="196"/>
      <c r="BRW94" s="196">
        <v>0.98000001999987374</v>
      </c>
      <c r="BRX94" s="196">
        <f t="shared" si="417"/>
        <v>0.98000001999987374</v>
      </c>
      <c r="BRY94" s="196"/>
      <c r="BRZ94" s="196"/>
      <c r="BSA94" s="196"/>
      <c r="BSB94" s="196"/>
      <c r="BSC94" s="196"/>
      <c r="BSD94" s="196">
        <f t="shared" si="418"/>
        <v>0</v>
      </c>
      <c r="BSE94" s="196"/>
      <c r="BSF94" s="196"/>
      <c r="BSG94" s="196"/>
      <c r="BSH94" s="196">
        <v>1.1953999999999999E-2</v>
      </c>
      <c r="BSI94" s="196"/>
      <c r="BSJ94" s="196">
        <f t="shared" si="419"/>
        <v>1.1953999999999999E-2</v>
      </c>
      <c r="BSK94" s="196"/>
      <c r="BSL94" s="196"/>
      <c r="BSM94" s="196"/>
      <c r="BSN94" s="196"/>
      <c r="BSO94" s="196">
        <f t="shared" si="420"/>
        <v>0</v>
      </c>
      <c r="BSP94" s="196">
        <f t="shared" si="421"/>
        <v>0.99195401999987376</v>
      </c>
      <c r="BSQ94" s="196"/>
      <c r="BSR94" s="196">
        <f t="shared" si="422"/>
        <v>0</v>
      </c>
      <c r="BSS94" s="196"/>
      <c r="BST94" s="196">
        <v>0.14985000000000001</v>
      </c>
      <c r="BSU94" s="196"/>
      <c r="BSV94" s="196"/>
      <c r="BSW94" s="196"/>
      <c r="BSX94" s="196">
        <f t="shared" si="423"/>
        <v>0.14985000000000001</v>
      </c>
      <c r="BSY94" s="196"/>
      <c r="BSZ94" s="196">
        <v>0.34400999999999998</v>
      </c>
      <c r="BTA94" s="196">
        <v>9.9999724056942796E-9</v>
      </c>
      <c r="BTB94" s="196"/>
      <c r="BTC94" s="196">
        <v>4.9863978800000002</v>
      </c>
      <c r="BTD94" s="196">
        <f t="shared" si="424"/>
        <v>5.3304078899999725</v>
      </c>
      <c r="BTE94" s="196"/>
      <c r="BTF94" s="196">
        <v>0.59927756999999993</v>
      </c>
      <c r="BTG94" s="196"/>
      <c r="BTH94" s="196"/>
      <c r="BTI94" s="196">
        <v>9.9999342140222325E-9</v>
      </c>
      <c r="BTJ94" s="196">
        <f t="shared" si="425"/>
        <v>0.59927757999993414</v>
      </c>
      <c r="BTK94" s="196">
        <v>-9.9999901692626736E-9</v>
      </c>
      <c r="BTL94" s="196">
        <v>-1.0000139383237183E-8</v>
      </c>
      <c r="BTM94" s="196">
        <v>1.026609E-2</v>
      </c>
      <c r="BTN94" s="196"/>
      <c r="BTO94" s="196"/>
      <c r="BTP94" s="196">
        <f t="shared" si="426"/>
        <v>1.0266069999870448E-2</v>
      </c>
      <c r="BTQ94" s="196">
        <f t="shared" si="427"/>
        <v>6.0898015399997769</v>
      </c>
      <c r="BTR94" s="196"/>
      <c r="BTS94" s="196">
        <v>-9.9997574665167122E-9</v>
      </c>
      <c r="BTT94" s="196"/>
      <c r="BTU94" s="196"/>
      <c r="BTV94" s="196">
        <f t="shared" si="428"/>
        <v>-9.9997574665167122E-9</v>
      </c>
      <c r="BTW94" s="196"/>
      <c r="BTX94" s="196"/>
      <c r="BTY94" s="196"/>
      <c r="BTZ94" s="196"/>
      <c r="BUA94" s="196"/>
      <c r="BUB94" s="196">
        <f t="shared" si="429"/>
        <v>0</v>
      </c>
      <c r="BUC94" s="196">
        <v>9.999983063835316E-9</v>
      </c>
      <c r="BUD94" s="196"/>
      <c r="BUE94" s="196">
        <v>5.8961499999999993E-3</v>
      </c>
      <c r="BUF94" s="196">
        <v>8.3214199999999995E-3</v>
      </c>
      <c r="BUG94" s="196">
        <v>9.9999013514207036E-9</v>
      </c>
      <c r="BUH94" s="196">
        <f t="shared" si="430"/>
        <v>1.4217589999884414E-2</v>
      </c>
      <c r="BUI94" s="196">
        <v>3.3930389999759364E-2</v>
      </c>
      <c r="BUJ94" s="196"/>
      <c r="BUK94" s="196"/>
      <c r="BUL94" s="196"/>
      <c r="BUM94" s="196"/>
      <c r="BUN94" s="196">
        <f t="shared" si="431"/>
        <v>3.3930389999759364E-2</v>
      </c>
      <c r="BUO94" s="196">
        <v>-1.0000221095651796E-8</v>
      </c>
      <c r="BUP94" s="196"/>
      <c r="BUQ94" s="196">
        <f t="shared" si="432"/>
        <v>-1.0000221095651796E-8</v>
      </c>
      <c r="BUR94" s="196">
        <f t="shared" si="433"/>
        <v>4.8147959999665216E-2</v>
      </c>
      <c r="BUS94" s="196"/>
      <c r="BUT94" s="196"/>
      <c r="BUU94" s="196"/>
      <c r="BUV94" s="196">
        <f t="shared" si="434"/>
        <v>0</v>
      </c>
      <c r="BUW94" s="196"/>
      <c r="BUX94" s="196"/>
      <c r="BUY94" s="196"/>
      <c r="BUZ94" s="196">
        <v>1.0000064776249928E-8</v>
      </c>
      <c r="BVA94" s="196"/>
      <c r="BVB94" s="196">
        <f t="shared" si="435"/>
        <v>1.0000064776249928E-8</v>
      </c>
      <c r="BVC94" s="196">
        <v>9.999716610309406E-9</v>
      </c>
      <c r="BVD94" s="196"/>
      <c r="BVE94" s="196"/>
      <c r="BVF94" s="196">
        <v>1.0000034578183659E-8</v>
      </c>
      <c r="BVG94" s="196"/>
      <c r="BVH94" s="196">
        <f t="shared" si="436"/>
        <v>1.9999751188493065E-8</v>
      </c>
      <c r="BVI94" s="196"/>
      <c r="BVJ94" s="196"/>
      <c r="BVK94" s="196"/>
      <c r="BVL94" s="196">
        <v>16.40123956</v>
      </c>
      <c r="BVM94" s="196"/>
      <c r="BVN94" s="196">
        <f t="shared" si="437"/>
        <v>16.40123956</v>
      </c>
      <c r="BVO94" s="196"/>
      <c r="BVP94" s="196"/>
      <c r="BVQ94" s="196"/>
      <c r="BVR94" s="196"/>
      <c r="BVS94" s="196"/>
      <c r="BVT94" s="196">
        <f t="shared" si="438"/>
        <v>0</v>
      </c>
      <c r="BVU94" s="196">
        <f t="shared" si="439"/>
        <v>16.401239589999818</v>
      </c>
      <c r="BVV94" s="196">
        <f t="shared" si="282"/>
        <v>385.8425999207571</v>
      </c>
      <c r="BVW94" s="196"/>
      <c r="BVX94" s="196"/>
      <c r="BVY94" s="196"/>
      <c r="BVZ94" s="196"/>
      <c r="BWA94" s="196"/>
      <c r="BWB94" s="196">
        <f t="shared" si="283"/>
        <v>0</v>
      </c>
      <c r="BWC94" s="196"/>
      <c r="BWD94" s="196"/>
      <c r="BWE94" s="196"/>
      <c r="BWF94" s="196"/>
      <c r="BWG94" s="196"/>
      <c r="BWH94" s="196">
        <f t="shared" si="440"/>
        <v>0</v>
      </c>
      <c r="BWI94" s="196"/>
      <c r="BWJ94" s="196">
        <v>5.5602864300000006</v>
      </c>
      <c r="BWK94" s="196"/>
      <c r="BWL94" s="196"/>
      <c r="BWM94" s="196"/>
      <c r="BWN94" s="196">
        <f t="shared" si="441"/>
        <v>5.5602864300000006</v>
      </c>
      <c r="BWO94" s="196"/>
      <c r="BWP94" s="196"/>
      <c r="BWQ94" s="196"/>
      <c r="BWR94" s="196"/>
      <c r="BWS94" s="196"/>
      <c r="BWT94" s="196">
        <f t="shared" si="442"/>
        <v>0</v>
      </c>
      <c r="BWU94" s="196">
        <v>4.576475E-2</v>
      </c>
      <c r="BWV94" s="196">
        <f t="shared" si="284"/>
        <v>4.576475E-2</v>
      </c>
      <c r="BWW94" s="196">
        <f t="shared" si="285"/>
        <v>5.6060511800000006</v>
      </c>
      <c r="BWX94" s="196"/>
      <c r="BWY94" s="196"/>
      <c r="BWZ94" s="196"/>
      <c r="BXA94" s="196"/>
      <c r="BXB94" s="196">
        <f t="shared" si="443"/>
        <v>0</v>
      </c>
      <c r="BXC94" s="196"/>
      <c r="BXD94" s="196"/>
      <c r="BXE94" s="196"/>
      <c r="BXF94" s="196"/>
      <c r="BXG94" s="196"/>
      <c r="BXH94" s="196">
        <f t="shared" si="444"/>
        <v>0</v>
      </c>
      <c r="BXI94" s="196"/>
      <c r="BXJ94" s="196"/>
      <c r="BXK94" s="196"/>
      <c r="BXL94" s="196"/>
      <c r="BXM94" s="196"/>
      <c r="BXN94" s="196">
        <f t="shared" si="445"/>
        <v>0</v>
      </c>
      <c r="BXO94" s="196"/>
      <c r="BXP94" s="196"/>
      <c r="BXQ94" s="196"/>
      <c r="BXR94" s="196"/>
      <c r="BXS94" s="196"/>
      <c r="BXT94" s="196">
        <f t="shared" si="446"/>
        <v>0</v>
      </c>
      <c r="BXU94" s="196">
        <f t="shared" si="447"/>
        <v>0</v>
      </c>
      <c r="BXV94" s="196"/>
      <c r="BXW94" s="196"/>
      <c r="BXX94" s="196"/>
      <c r="BXY94" s="196">
        <f t="shared" si="448"/>
        <v>0</v>
      </c>
      <c r="BXZ94" s="196"/>
      <c r="BYA94" s="196"/>
      <c r="BYB94" s="196"/>
      <c r="BYC94" s="196"/>
      <c r="BYD94" s="196"/>
      <c r="BYE94" s="196">
        <f t="shared" si="449"/>
        <v>0</v>
      </c>
      <c r="BYF94" s="196"/>
      <c r="BYG94" s="196"/>
      <c r="BYH94" s="196"/>
      <c r="BYI94" s="196"/>
      <c r="BYJ94" s="196"/>
      <c r="BYK94" s="196">
        <f t="shared" si="450"/>
        <v>0</v>
      </c>
      <c r="BYL94" s="196"/>
      <c r="BYM94" s="196"/>
      <c r="BYN94" s="196"/>
      <c r="BYO94" s="196"/>
      <c r="BYP94" s="196"/>
      <c r="BYQ94" s="196">
        <f t="shared" si="451"/>
        <v>0</v>
      </c>
      <c r="BYR94" s="196"/>
      <c r="BYS94" s="196"/>
      <c r="BYT94" s="196"/>
      <c r="BYU94" s="196"/>
      <c r="BYV94" s="196">
        <f t="shared" si="452"/>
        <v>0</v>
      </c>
      <c r="BYW94" s="196">
        <f t="shared" si="453"/>
        <v>0</v>
      </c>
      <c r="BYX94" s="196"/>
      <c r="BYY94" s="196">
        <f t="shared" si="454"/>
        <v>0</v>
      </c>
      <c r="BYZ94" s="196"/>
      <c r="BZA94" s="196"/>
      <c r="BZB94" s="196"/>
      <c r="BZC94" s="196"/>
      <c r="BZD94" s="196"/>
      <c r="BZE94" s="196">
        <f t="shared" si="455"/>
        <v>0</v>
      </c>
      <c r="BZF94" s="196"/>
      <c r="BZG94" s="196"/>
      <c r="BZH94" s="196"/>
      <c r="BZI94" s="196"/>
      <c r="BZJ94" s="196">
        <f t="shared" si="456"/>
        <v>0</v>
      </c>
      <c r="BZK94" s="196">
        <v>4.9898111500000004</v>
      </c>
      <c r="BZL94" s="196">
        <v>0.66680933999999992</v>
      </c>
      <c r="BZM94" s="196"/>
      <c r="BZN94" s="196"/>
      <c r="BZO94" s="196"/>
      <c r="BZP94" s="196">
        <f t="shared" si="457"/>
        <v>5.6566204899999999</v>
      </c>
      <c r="BZQ94" s="196">
        <f t="shared" si="458"/>
        <v>5.6566204899999999</v>
      </c>
      <c r="BZR94" s="196">
        <f t="shared" si="459"/>
        <v>11.26267167</v>
      </c>
      <c r="BZS94" s="198"/>
      <c r="BZT94" s="198"/>
      <c r="BZU94" s="198"/>
      <c r="BZV94" s="198"/>
      <c r="BZW94" s="198"/>
      <c r="BZX94" s="198"/>
      <c r="BZY94" s="198"/>
      <c r="BZZ94" s="198"/>
      <c r="CAA94" s="198"/>
      <c r="CAB94" s="198"/>
      <c r="CAC94" s="198"/>
      <c r="CAD94" s="198"/>
      <c r="CAE94" s="198"/>
      <c r="CAF94" s="198"/>
      <c r="CAG94" s="198"/>
      <c r="CAH94" s="198"/>
      <c r="CAI94" s="198"/>
      <c r="CAJ94" s="198"/>
      <c r="CAK94" s="198"/>
      <c r="CAL94" s="198"/>
      <c r="CAM94" s="198"/>
      <c r="CAN94" s="198"/>
      <c r="CAO94" s="198"/>
      <c r="CAP94" s="198"/>
      <c r="CAQ94" s="198"/>
      <c r="CAR94" s="198"/>
      <c r="CAS94" s="198"/>
      <c r="CAT94" s="198"/>
      <c r="CAU94" s="198"/>
      <c r="CAV94" s="198"/>
      <c r="CAW94" s="198"/>
      <c r="CAX94" s="198"/>
      <c r="CAY94" s="198"/>
      <c r="CAZ94" s="198"/>
      <c r="CBA94" s="198"/>
      <c r="CBB94" s="198"/>
      <c r="CBC94" s="198"/>
      <c r="CBD94" s="198"/>
      <c r="CBE94" s="198"/>
      <c r="CBF94" s="198"/>
      <c r="CBG94" s="198"/>
      <c r="CBH94" s="198"/>
      <c r="CBI94" s="198"/>
      <c r="CBJ94" s="198"/>
      <c r="CBK94" s="198"/>
      <c r="CBL94" s="198"/>
      <c r="CBM94" s="198"/>
      <c r="CBN94" s="198"/>
      <c r="CBO94" s="198"/>
      <c r="CBP94" s="198"/>
      <c r="CBQ94" s="198"/>
      <c r="CBR94" s="198"/>
      <c r="CBS94" s="198"/>
      <c r="CBT94" s="198"/>
      <c r="CBU94" s="198"/>
      <c r="CBV94" s="198"/>
      <c r="CBW94" s="198"/>
      <c r="CBX94" s="198"/>
      <c r="CBY94" s="198"/>
      <c r="CBZ94" s="198"/>
      <c r="CCA94" s="198"/>
      <c r="CCB94" s="198"/>
      <c r="CCC94" s="198"/>
      <c r="CCD94" s="198"/>
      <c r="CCE94" s="198"/>
      <c r="CCF94" s="198"/>
      <c r="CCG94" s="198"/>
      <c r="CCH94" s="198"/>
      <c r="CCI94" s="198"/>
      <c r="CCJ94" s="198"/>
      <c r="CCK94" s="198"/>
      <c r="CCL94" s="198"/>
      <c r="CCM94" s="198"/>
      <c r="CCN94" s="198"/>
      <c r="CCO94" s="198"/>
      <c r="CCP94" s="198"/>
      <c r="CCQ94" s="198"/>
      <c r="CCR94" s="198"/>
      <c r="CCS94" s="198">
        <f t="shared" si="286"/>
        <v>-20.898556970000001</v>
      </c>
      <c r="CCT94" s="199"/>
    </row>
    <row r="95" spans="1:2126" s="200" customFormat="1" outlineLevel="1" x14ac:dyDescent="0.2">
      <c r="A95" s="202" t="s">
        <v>39</v>
      </c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202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  <c r="DO95" s="195"/>
      <c r="DP95" s="195"/>
      <c r="DQ95" s="195"/>
      <c r="DR95" s="195"/>
      <c r="DS95" s="195"/>
      <c r="DT95" s="195"/>
      <c r="DU95" s="195"/>
      <c r="DV95" s="195"/>
      <c r="DW95" s="195"/>
      <c r="DX95" s="195"/>
      <c r="DY95" s="195"/>
      <c r="DZ95" s="195"/>
      <c r="EA95" s="195"/>
      <c r="EB95" s="195"/>
      <c r="EC95" s="195"/>
      <c r="ED95" s="195"/>
      <c r="EE95" s="195"/>
      <c r="EF95" s="195"/>
      <c r="EG95" s="195"/>
      <c r="EH95" s="195"/>
      <c r="EI95" s="195"/>
      <c r="EJ95" s="195"/>
      <c r="EK95" s="195"/>
      <c r="EL95" s="195"/>
      <c r="EM95" s="195"/>
      <c r="EN95" s="195"/>
      <c r="EO95" s="195"/>
      <c r="EP95" s="195"/>
      <c r="EQ95" s="195"/>
      <c r="ER95" s="195"/>
      <c r="ES95" s="195"/>
      <c r="ET95" s="195"/>
      <c r="EU95" s="195"/>
      <c r="EV95" s="195"/>
      <c r="EW95" s="195"/>
      <c r="EX95" s="195"/>
      <c r="EY95" s="195"/>
      <c r="EZ95" s="195"/>
      <c r="FA95" s="195"/>
      <c r="FB95" s="195"/>
      <c r="FC95" s="195"/>
      <c r="FD95" s="195"/>
      <c r="FE95" s="195"/>
      <c r="FF95" s="195"/>
      <c r="FG95" s="195"/>
      <c r="FH95" s="195"/>
      <c r="FI95" s="195"/>
      <c r="FJ95" s="195"/>
      <c r="FK95" s="195"/>
      <c r="FL95" s="195"/>
      <c r="FM95" s="195"/>
      <c r="FN95" s="195"/>
      <c r="FO95" s="195"/>
      <c r="FP95" s="195"/>
      <c r="FQ95" s="195"/>
      <c r="FR95" s="195"/>
      <c r="FS95" s="195"/>
      <c r="FT95" s="195"/>
      <c r="FU95" s="195"/>
      <c r="FV95" s="195"/>
      <c r="FW95" s="195"/>
      <c r="FX95" s="195"/>
      <c r="FY95" s="195"/>
      <c r="FZ95" s="195"/>
      <c r="GA95" s="195"/>
      <c r="GB95" s="195"/>
      <c r="GC95" s="195"/>
      <c r="GD95" s="195"/>
      <c r="GE95" s="195"/>
      <c r="GF95" s="195"/>
      <c r="GG95" s="195"/>
      <c r="GH95" s="195"/>
      <c r="GI95" s="195"/>
      <c r="GJ95" s="195"/>
      <c r="GK95" s="195"/>
      <c r="GL95" s="195"/>
      <c r="GM95" s="195"/>
      <c r="GN95" s="195"/>
      <c r="GO95" s="195"/>
      <c r="GP95" s="195"/>
      <c r="GQ95" s="195"/>
      <c r="GR95" s="195"/>
      <c r="GS95" s="195"/>
      <c r="GT95" s="195"/>
      <c r="GU95" s="195"/>
      <c r="GV95" s="195"/>
      <c r="GW95" s="195"/>
      <c r="GX95" s="195"/>
      <c r="GY95" s="195"/>
      <c r="GZ95" s="195"/>
      <c r="HA95" s="195"/>
      <c r="HB95" s="195"/>
      <c r="HC95" s="195"/>
      <c r="HD95" s="195"/>
      <c r="HE95" s="195"/>
      <c r="HF95" s="195"/>
      <c r="HG95" s="195"/>
      <c r="HH95" s="195"/>
      <c r="HI95" s="195"/>
      <c r="HJ95" s="195"/>
      <c r="HK95" s="195"/>
      <c r="HL95" s="195"/>
      <c r="HM95" s="195"/>
      <c r="HN95" s="195"/>
      <c r="HO95" s="195"/>
      <c r="HP95" s="195"/>
      <c r="HQ95" s="195"/>
      <c r="HR95" s="195"/>
      <c r="HS95" s="195"/>
      <c r="HT95" s="195"/>
      <c r="HU95" s="195"/>
      <c r="HV95" s="195"/>
      <c r="HW95" s="195"/>
      <c r="HX95" s="195"/>
      <c r="HY95" s="195"/>
      <c r="HZ95" s="195"/>
      <c r="IA95" s="195"/>
      <c r="IB95" s="195"/>
      <c r="IC95" s="195"/>
      <c r="ID95" s="195"/>
      <c r="IE95" s="195"/>
      <c r="IF95" s="195"/>
      <c r="IG95" s="195"/>
      <c r="IH95" s="195"/>
      <c r="II95" s="195"/>
      <c r="IJ95" s="195"/>
      <c r="IK95" s="195"/>
      <c r="IL95" s="195"/>
      <c r="IM95" s="195"/>
      <c r="IN95" s="195"/>
      <c r="IO95" s="195"/>
      <c r="IP95" s="195"/>
      <c r="IQ95" s="195"/>
      <c r="IR95" s="195"/>
      <c r="IS95" s="195"/>
      <c r="IT95" s="195"/>
      <c r="IU95" s="195"/>
      <c r="IV95" s="195"/>
      <c r="IW95" s="195"/>
      <c r="IX95" s="195"/>
      <c r="IY95" s="195"/>
      <c r="IZ95" s="195"/>
      <c r="JA95" s="195"/>
      <c r="JB95" s="195"/>
      <c r="JC95" s="195"/>
      <c r="JD95" s="195"/>
      <c r="JE95" s="195"/>
      <c r="JF95" s="195"/>
      <c r="JG95" s="195"/>
      <c r="JH95" s="195"/>
      <c r="JI95" s="195"/>
      <c r="JJ95" s="195"/>
      <c r="JK95" s="195"/>
      <c r="JL95" s="195"/>
      <c r="JM95" s="195"/>
      <c r="JN95" s="195"/>
      <c r="JO95" s="195"/>
      <c r="JP95" s="195"/>
      <c r="JQ95" s="195"/>
      <c r="JR95" s="195"/>
      <c r="JS95" s="195"/>
      <c r="JT95" s="195"/>
      <c r="JU95" s="195"/>
      <c r="JV95" s="195"/>
      <c r="JW95" s="195"/>
      <c r="JX95" s="195"/>
      <c r="JY95" s="195"/>
      <c r="JZ95" s="195"/>
      <c r="KA95" s="195"/>
      <c r="KB95" s="195"/>
      <c r="KC95" s="195"/>
      <c r="KD95" s="195"/>
      <c r="KE95" s="195"/>
      <c r="KF95" s="195"/>
      <c r="KG95" s="195"/>
      <c r="KH95" s="195"/>
      <c r="KI95" s="195"/>
      <c r="KJ95" s="195"/>
      <c r="KK95" s="195"/>
      <c r="KL95" s="195"/>
      <c r="KM95" s="195"/>
      <c r="KN95" s="195"/>
      <c r="KO95" s="195"/>
      <c r="KP95" s="195"/>
      <c r="KQ95" s="195"/>
      <c r="KR95" s="195"/>
      <c r="KS95" s="195"/>
      <c r="KT95" s="195"/>
      <c r="KU95" s="195"/>
      <c r="KV95" s="195"/>
      <c r="KW95" s="195"/>
      <c r="KX95" s="195"/>
      <c r="KY95" s="195"/>
      <c r="KZ95" s="195"/>
      <c r="LA95" s="195"/>
      <c r="LB95" s="195"/>
      <c r="LC95" s="195"/>
      <c r="LD95" s="195"/>
      <c r="LE95" s="195"/>
      <c r="LF95" s="195"/>
      <c r="LG95" s="195"/>
      <c r="LH95" s="195"/>
      <c r="LI95" s="195"/>
      <c r="LJ95" s="195"/>
      <c r="LK95" s="195"/>
      <c r="LL95" s="195"/>
      <c r="LM95" s="195"/>
      <c r="LN95" s="195"/>
      <c r="LO95" s="195"/>
      <c r="LP95" s="195"/>
      <c r="LQ95" s="195"/>
      <c r="LR95" s="195"/>
      <c r="LS95" s="195"/>
      <c r="LT95" s="195"/>
      <c r="LU95" s="195"/>
      <c r="LV95" s="195"/>
      <c r="LW95" s="195"/>
      <c r="LX95" s="195"/>
      <c r="LY95" s="195"/>
      <c r="LZ95" s="195"/>
      <c r="MA95" s="195"/>
      <c r="MB95" s="195"/>
      <c r="MC95" s="195"/>
      <c r="MD95" s="195"/>
      <c r="ME95" s="195"/>
      <c r="MF95" s="195"/>
      <c r="MG95" s="195"/>
      <c r="MH95" s="195"/>
      <c r="MI95" s="195"/>
      <c r="MJ95" s="195"/>
      <c r="MK95" s="195"/>
      <c r="ML95" s="195"/>
      <c r="MM95" s="195"/>
      <c r="MN95" s="195"/>
      <c r="MO95" s="202"/>
      <c r="MP95" s="202"/>
      <c r="MQ95" s="202"/>
      <c r="MR95" s="202"/>
      <c r="MS95" s="202"/>
      <c r="MT95" s="202"/>
      <c r="MU95" s="202"/>
      <c r="MV95" s="202"/>
      <c r="MW95" s="202"/>
      <c r="MX95" s="202"/>
      <c r="MY95" s="202"/>
      <c r="MZ95" s="202"/>
      <c r="NA95" s="195"/>
      <c r="NB95" s="195"/>
      <c r="NC95" s="195"/>
      <c r="ND95" s="195"/>
      <c r="NE95" s="195"/>
      <c r="NF95" s="195"/>
      <c r="NG95" s="195"/>
      <c r="NH95" s="195"/>
      <c r="NI95" s="195"/>
      <c r="NJ95" s="195"/>
      <c r="NK95" s="195"/>
      <c r="NL95" s="195"/>
      <c r="NM95" s="195"/>
      <c r="NN95" s="195"/>
      <c r="NO95" s="195"/>
      <c r="NP95" s="195"/>
      <c r="NQ95" s="195"/>
      <c r="NR95" s="195"/>
      <c r="NS95" s="195"/>
      <c r="NT95" s="195"/>
      <c r="NU95" s="195"/>
      <c r="NV95" s="195"/>
      <c r="NW95" s="195"/>
      <c r="NX95" s="195"/>
      <c r="NY95" s="195"/>
      <c r="NZ95" s="195"/>
      <c r="OA95" s="195"/>
      <c r="OB95" s="195"/>
      <c r="OC95" s="195"/>
      <c r="OD95" s="195"/>
      <c r="OE95" s="195"/>
      <c r="OF95" s="195"/>
      <c r="OG95" s="195"/>
      <c r="OH95" s="195"/>
      <c r="OI95" s="195"/>
      <c r="OJ95" s="195"/>
      <c r="OK95" s="195"/>
      <c r="OL95" s="195"/>
      <c r="OM95" s="195"/>
      <c r="ON95" s="195"/>
      <c r="OO95" s="195"/>
      <c r="OP95" s="195"/>
      <c r="OQ95" s="195"/>
      <c r="OR95" s="195"/>
      <c r="OS95" s="195"/>
      <c r="OT95" s="195"/>
      <c r="OU95" s="195"/>
      <c r="OV95" s="195"/>
      <c r="OW95" s="195"/>
      <c r="OX95" s="195"/>
      <c r="OY95" s="195"/>
      <c r="OZ95" s="195"/>
      <c r="PA95" s="195"/>
      <c r="PB95" s="195"/>
      <c r="PC95" s="195"/>
      <c r="PD95" s="195"/>
      <c r="PE95" s="195"/>
      <c r="PF95" s="195"/>
      <c r="PG95" s="195"/>
      <c r="PH95" s="195"/>
      <c r="PI95" s="195"/>
      <c r="PJ95" s="195"/>
      <c r="PK95" s="195"/>
      <c r="PL95" s="195"/>
      <c r="PM95" s="195"/>
      <c r="PN95" s="195"/>
      <c r="PO95" s="195"/>
      <c r="PP95" s="195"/>
      <c r="PQ95" s="195"/>
      <c r="PR95" s="195"/>
      <c r="PS95" s="195"/>
      <c r="PT95" s="195"/>
      <c r="PU95" s="195"/>
      <c r="PV95" s="195"/>
      <c r="PW95" s="195"/>
      <c r="PX95" s="195"/>
      <c r="PY95" s="195"/>
      <c r="PZ95" s="195"/>
      <c r="QA95" s="195"/>
      <c r="QB95" s="195"/>
      <c r="QC95" s="195"/>
      <c r="QD95" s="195"/>
      <c r="QE95" s="195"/>
      <c r="QF95" s="195"/>
      <c r="QG95" s="195"/>
      <c r="QH95" s="195"/>
      <c r="QI95" s="195"/>
      <c r="QJ95" s="195"/>
      <c r="QK95" s="195"/>
      <c r="QL95" s="195"/>
      <c r="QM95" s="195"/>
      <c r="QN95" s="195"/>
      <c r="QO95" s="195"/>
      <c r="QP95" s="195"/>
      <c r="QQ95" s="195"/>
      <c r="QR95" s="195"/>
      <c r="QS95" s="195"/>
      <c r="QT95" s="195"/>
      <c r="QU95" s="195"/>
      <c r="QV95" s="195"/>
      <c r="QW95" s="195"/>
      <c r="QX95" s="195"/>
      <c r="QY95" s="195"/>
      <c r="QZ95" s="195"/>
      <c r="RA95" s="195"/>
      <c r="RB95" s="195"/>
      <c r="RC95" s="195"/>
      <c r="RD95" s="195"/>
      <c r="RE95" s="195"/>
      <c r="RF95" s="195"/>
      <c r="RG95" s="195"/>
      <c r="RH95" s="195"/>
      <c r="RI95" s="195"/>
      <c r="RJ95" s="195"/>
      <c r="RK95" s="195"/>
      <c r="RL95" s="195"/>
      <c r="RM95" s="195"/>
      <c r="RN95" s="195"/>
      <c r="RO95" s="195"/>
      <c r="RP95" s="195"/>
      <c r="RQ95" s="195"/>
      <c r="RR95" s="195"/>
      <c r="RS95" s="195"/>
      <c r="RT95" s="195"/>
      <c r="RU95" s="195"/>
      <c r="RV95" s="195"/>
      <c r="RW95" s="195"/>
      <c r="RX95" s="195"/>
      <c r="RY95" s="195"/>
      <c r="RZ95" s="195"/>
      <c r="SA95" s="195"/>
      <c r="SB95" s="195"/>
      <c r="SC95" s="195"/>
      <c r="SD95" s="195"/>
      <c r="SE95" s="195"/>
      <c r="SF95" s="195"/>
      <c r="SG95" s="195"/>
      <c r="SH95" s="195"/>
      <c r="SI95" s="195"/>
      <c r="SJ95" s="195"/>
      <c r="SK95" s="195"/>
      <c r="SL95" s="195"/>
      <c r="SM95" s="195"/>
      <c r="SN95" s="195"/>
      <c r="SO95" s="195"/>
      <c r="SP95" s="195"/>
      <c r="SQ95" s="195"/>
      <c r="SR95" s="196"/>
      <c r="SS95" s="195"/>
      <c r="ST95" s="195"/>
      <c r="SU95" s="195"/>
      <c r="SV95" s="195"/>
      <c r="SW95" s="195"/>
      <c r="SX95" s="195"/>
      <c r="SY95" s="195"/>
      <c r="SZ95" s="195"/>
      <c r="TA95" s="195"/>
      <c r="TB95" s="195"/>
      <c r="TC95" s="195"/>
      <c r="TD95" s="195"/>
      <c r="TE95" s="195"/>
      <c r="TF95" s="195"/>
      <c r="TG95" s="195"/>
      <c r="TH95" s="195"/>
      <c r="TI95" s="195"/>
      <c r="TJ95" s="195"/>
      <c r="TK95" s="195">
        <f t="shared" si="269"/>
        <v>0</v>
      </c>
      <c r="TL95" s="202"/>
      <c r="TM95" s="202"/>
      <c r="TN95" s="202"/>
      <c r="TO95" s="202"/>
      <c r="TP95" s="202"/>
      <c r="TQ95" s="202"/>
      <c r="TR95" s="202"/>
      <c r="TS95" s="202"/>
      <c r="TT95" s="202"/>
      <c r="TU95" s="202"/>
      <c r="TV95" s="202"/>
      <c r="TW95" s="202"/>
      <c r="TX95" s="202"/>
      <c r="TY95" s="202"/>
      <c r="TZ95" s="202"/>
      <c r="UA95" s="202"/>
      <c r="UB95" s="202"/>
      <c r="UC95" s="195"/>
      <c r="UD95" s="195"/>
      <c r="UE95" s="195"/>
      <c r="UF95" s="195"/>
      <c r="UG95" s="195"/>
      <c r="UH95" s="195"/>
      <c r="UI95" s="195"/>
      <c r="UJ95" s="195"/>
      <c r="UK95" s="195"/>
      <c r="UL95" s="195"/>
      <c r="UM95" s="195"/>
      <c r="UN95" s="195"/>
      <c r="UO95" s="195"/>
      <c r="UP95" s="195"/>
      <c r="UQ95" s="195"/>
      <c r="UR95" s="195"/>
      <c r="US95" s="195"/>
      <c r="UT95" s="195"/>
      <c r="UU95" s="195"/>
      <c r="UV95" s="195"/>
      <c r="UW95" s="195">
        <f t="shared" si="287"/>
        <v>0</v>
      </c>
      <c r="UX95" s="195"/>
      <c r="UY95" s="195"/>
      <c r="UZ95" s="195"/>
      <c r="VA95" s="195"/>
      <c r="VB95" s="195"/>
      <c r="VC95" s="195"/>
      <c r="VD95" s="195"/>
      <c r="VE95" s="195"/>
      <c r="VF95" s="195"/>
      <c r="VG95" s="195"/>
      <c r="VH95" s="195"/>
      <c r="VI95" s="195"/>
      <c r="VJ95" s="195"/>
      <c r="VK95" s="195"/>
      <c r="VL95" s="195"/>
      <c r="VM95" s="195"/>
      <c r="VN95" s="195"/>
      <c r="VO95" s="195"/>
      <c r="VP95" s="195"/>
      <c r="VQ95" s="195"/>
      <c r="VR95" s="195"/>
      <c r="VS95" s="195"/>
      <c r="VT95" s="195"/>
      <c r="VU95" s="195"/>
      <c r="VV95" s="195"/>
      <c r="VW95" s="195"/>
      <c r="VX95" s="195"/>
      <c r="VY95" s="195"/>
      <c r="VZ95" s="195"/>
      <c r="WA95" s="195"/>
      <c r="WB95" s="195"/>
      <c r="WC95" s="195"/>
      <c r="WD95" s="195"/>
      <c r="WE95" s="195"/>
      <c r="WF95" s="195"/>
      <c r="WG95" s="195"/>
      <c r="WH95" s="195"/>
      <c r="WI95" s="195"/>
      <c r="WJ95" s="195"/>
      <c r="WK95" s="195"/>
      <c r="WL95" s="195"/>
      <c r="WM95" s="195"/>
      <c r="WN95" s="195"/>
      <c r="WO95" s="195"/>
      <c r="WP95" s="195"/>
      <c r="WQ95" s="195"/>
      <c r="WR95" s="195"/>
      <c r="WS95" s="195"/>
      <c r="WT95" s="195"/>
      <c r="WU95" s="195"/>
      <c r="WV95" s="195"/>
      <c r="WW95" s="195"/>
      <c r="WX95" s="195"/>
      <c r="WY95" s="195"/>
      <c r="WZ95" s="195"/>
      <c r="XA95" s="195"/>
      <c r="XB95" s="195"/>
      <c r="XC95" s="195"/>
      <c r="XD95" s="195"/>
      <c r="XE95" s="195"/>
      <c r="XF95" s="195"/>
      <c r="XG95" s="195"/>
      <c r="XH95" s="195"/>
      <c r="XI95" s="195"/>
      <c r="XJ95" s="195"/>
      <c r="XK95" s="195"/>
      <c r="XL95" s="195"/>
      <c r="XM95" s="195"/>
      <c r="XN95" s="195"/>
      <c r="XO95" s="195"/>
      <c r="XP95" s="195"/>
      <c r="XQ95" s="195"/>
      <c r="XR95" s="195"/>
      <c r="XS95" s="195"/>
      <c r="XT95" s="195"/>
      <c r="XU95" s="195"/>
      <c r="XV95" s="195"/>
      <c r="XW95" s="195"/>
      <c r="XX95" s="195"/>
      <c r="XY95" s="195"/>
      <c r="XZ95" s="195"/>
      <c r="YA95" s="195">
        <f t="shared" si="288"/>
        <v>0</v>
      </c>
      <c r="YB95" s="195"/>
      <c r="YC95" s="195"/>
      <c r="YD95" s="195"/>
      <c r="YE95" s="195"/>
      <c r="YF95" s="195">
        <f t="shared" si="289"/>
        <v>0</v>
      </c>
      <c r="YG95" s="195">
        <f t="shared" si="290"/>
        <v>0</v>
      </c>
      <c r="YH95" s="202">
        <f t="shared" si="291"/>
        <v>0</v>
      </c>
      <c r="YI95" s="202"/>
      <c r="YJ95" s="202"/>
      <c r="YK95" s="202"/>
      <c r="YL95" s="202"/>
      <c r="YM95" s="202">
        <f t="shared" si="292"/>
        <v>0</v>
      </c>
      <c r="YN95" s="202"/>
      <c r="YO95" s="202"/>
      <c r="YP95" s="202"/>
      <c r="YQ95" s="202"/>
      <c r="YR95" s="202"/>
      <c r="YS95" s="202"/>
      <c r="YT95" s="202"/>
      <c r="YU95" s="202"/>
      <c r="YV95" s="202"/>
      <c r="YW95" s="202"/>
      <c r="YX95" s="202"/>
      <c r="YY95" s="202"/>
      <c r="YZ95" s="202"/>
      <c r="ZA95" s="202"/>
      <c r="ZB95" s="202"/>
      <c r="ZC95" s="202"/>
      <c r="ZD95" s="202"/>
      <c r="ZE95" s="202"/>
      <c r="ZF95" s="202"/>
      <c r="ZG95" s="202"/>
      <c r="ZH95" s="202"/>
      <c r="ZI95" s="202"/>
      <c r="ZJ95" s="202"/>
      <c r="ZK95" s="202"/>
      <c r="ZL95" s="202"/>
      <c r="ZM95" s="202"/>
      <c r="ZN95" s="202"/>
      <c r="ZO95" s="202"/>
      <c r="ZP95" s="202"/>
      <c r="ZQ95" s="202"/>
      <c r="ZR95" s="202"/>
      <c r="ZS95" s="202"/>
      <c r="ZT95" s="202"/>
      <c r="ZU95" s="202"/>
      <c r="ZV95" s="202"/>
      <c r="ZW95" s="202"/>
      <c r="ZX95" s="202"/>
      <c r="ZY95" s="202"/>
      <c r="ZZ95" s="202"/>
      <c r="AAA95" s="202"/>
      <c r="AAB95" s="202"/>
      <c r="AAC95" s="202"/>
      <c r="AAD95" s="202"/>
      <c r="AAE95" s="202"/>
      <c r="AAF95" s="202"/>
      <c r="AAG95" s="202"/>
      <c r="AAH95" s="202"/>
      <c r="AAI95" s="202"/>
      <c r="AAJ95" s="202"/>
      <c r="AAK95" s="202"/>
      <c r="AAL95" s="202"/>
      <c r="AAM95" s="202"/>
      <c r="AAN95" s="202"/>
      <c r="AAO95" s="202"/>
      <c r="AAP95" s="202"/>
      <c r="AAQ95" s="202"/>
      <c r="AAR95" s="202"/>
      <c r="AAS95" s="202"/>
      <c r="AAT95" s="202"/>
      <c r="AAU95" s="202"/>
      <c r="AAV95" s="202"/>
      <c r="AAW95" s="202"/>
      <c r="AAX95" s="202"/>
      <c r="AAY95" s="202"/>
      <c r="AAZ95" s="202"/>
      <c r="ABA95" s="202"/>
      <c r="ABB95" s="202"/>
      <c r="ABC95" s="202"/>
      <c r="ABD95" s="202"/>
      <c r="ABE95" s="202"/>
      <c r="ABF95" s="202"/>
      <c r="ABG95" s="202"/>
      <c r="ABH95" s="202">
        <f t="shared" si="293"/>
        <v>0</v>
      </c>
      <c r="ABI95" s="202"/>
      <c r="ABJ95" s="202"/>
      <c r="ABK95" s="202"/>
      <c r="ABL95" s="202"/>
      <c r="ABM95" s="202"/>
      <c r="ABN95" s="202"/>
      <c r="ABO95" s="202"/>
      <c r="ABP95" s="202"/>
      <c r="ABQ95" s="202"/>
      <c r="ABR95" s="202"/>
      <c r="ABS95" s="202"/>
      <c r="ABT95" s="202"/>
      <c r="ABU95" s="202"/>
      <c r="ABV95" s="202"/>
      <c r="ABW95" s="202"/>
      <c r="ABX95" s="202"/>
      <c r="ABY95" s="202"/>
      <c r="ABZ95" s="202"/>
      <c r="ACA95" s="202"/>
      <c r="ACB95" s="202"/>
      <c r="ACC95" s="202"/>
      <c r="ACD95" s="202"/>
      <c r="ACE95" s="202"/>
      <c r="ACF95" s="202"/>
      <c r="ACG95" s="202"/>
      <c r="ACH95" s="202"/>
      <c r="ACI95" s="202"/>
      <c r="ACJ95" s="202"/>
      <c r="ACK95" s="202"/>
      <c r="ACL95" s="202"/>
      <c r="ACM95" s="202"/>
      <c r="ACN95" s="202"/>
      <c r="ACO95" s="202"/>
      <c r="ACP95" s="202"/>
      <c r="ACQ95" s="202"/>
      <c r="ACR95" s="202"/>
      <c r="ACS95" s="202"/>
      <c r="ACT95" s="202"/>
      <c r="ACU95" s="202"/>
      <c r="ACV95" s="202"/>
      <c r="ACW95" s="202"/>
      <c r="ACX95" s="202"/>
      <c r="ACY95" s="202"/>
      <c r="ACZ95" s="202"/>
      <c r="ADA95" s="202"/>
      <c r="ADB95" s="202"/>
      <c r="ADC95" s="202"/>
      <c r="ADD95" s="202"/>
      <c r="ADE95" s="202"/>
      <c r="ADF95" s="202"/>
      <c r="ADG95" s="202"/>
      <c r="ADH95" s="202"/>
      <c r="ADI95" s="202"/>
      <c r="ADJ95" s="202"/>
      <c r="ADK95" s="202"/>
      <c r="ADL95" s="202"/>
      <c r="ADM95" s="202"/>
      <c r="ADN95" s="202"/>
      <c r="ADO95" s="202"/>
      <c r="ADP95" s="202"/>
      <c r="ADQ95" s="202"/>
      <c r="ADR95" s="202"/>
      <c r="ADS95" s="202"/>
      <c r="ADT95" s="202"/>
      <c r="ADU95" s="202"/>
      <c r="ADV95" s="202"/>
      <c r="ADW95" s="202"/>
      <c r="ADX95" s="202"/>
      <c r="ADY95" s="202"/>
      <c r="ADZ95" s="202"/>
      <c r="AEA95" s="202"/>
      <c r="AEB95" s="202"/>
      <c r="AEC95" s="202"/>
      <c r="AED95" s="202"/>
      <c r="AEE95" s="202"/>
      <c r="AEF95" s="202"/>
      <c r="AEG95" s="202"/>
      <c r="AEH95" s="202"/>
      <c r="AEI95" s="202"/>
      <c r="AEJ95" s="202"/>
      <c r="AEK95" s="202"/>
      <c r="AEL95" s="202"/>
      <c r="AEM95" s="202"/>
      <c r="AEN95" s="202"/>
      <c r="AEO95" s="202"/>
      <c r="AEP95" s="202"/>
      <c r="AEQ95" s="202"/>
      <c r="AER95" s="202"/>
      <c r="AES95" s="202"/>
      <c r="AET95" s="202"/>
      <c r="AEU95" s="202"/>
      <c r="AEV95" s="202"/>
      <c r="AEW95" s="202"/>
      <c r="AEX95" s="202"/>
      <c r="AEY95" s="202"/>
      <c r="AEZ95" s="202"/>
      <c r="AFA95" s="202"/>
      <c r="AFB95" s="202"/>
      <c r="AFC95" s="202"/>
      <c r="AFD95" s="202"/>
      <c r="AFE95" s="202"/>
      <c r="AFF95" s="202"/>
      <c r="AFG95" s="202"/>
      <c r="AFH95" s="202"/>
      <c r="AFI95" s="202"/>
      <c r="AFJ95" s="202"/>
      <c r="AFK95" s="202"/>
      <c r="AFL95" s="202"/>
      <c r="AFM95" s="202"/>
      <c r="AFN95" s="202"/>
      <c r="AFO95" s="202"/>
      <c r="AFP95" s="202"/>
      <c r="AFQ95" s="202"/>
      <c r="AFR95" s="202"/>
      <c r="AFS95" s="202"/>
      <c r="AFT95" s="202"/>
      <c r="AFU95" s="202"/>
      <c r="AFV95" s="202"/>
      <c r="AFW95" s="202"/>
      <c r="AFX95" s="202"/>
      <c r="AFY95" s="202"/>
      <c r="AFZ95" s="202"/>
      <c r="AGA95" s="202"/>
      <c r="AGB95" s="202"/>
      <c r="AGC95" s="202"/>
      <c r="AGD95" s="202"/>
      <c r="AGE95" s="202"/>
      <c r="AGF95" s="202"/>
      <c r="AGG95" s="202"/>
      <c r="AGH95" s="202"/>
      <c r="AGI95" s="202"/>
      <c r="AGJ95" s="202"/>
      <c r="AGK95" s="202"/>
      <c r="AGL95" s="202"/>
      <c r="AGM95" s="202"/>
      <c r="AGN95" s="202"/>
      <c r="AGO95" s="202"/>
      <c r="AGP95" s="202"/>
      <c r="AGQ95" s="202"/>
      <c r="AGR95" s="202"/>
      <c r="AGS95" s="202"/>
      <c r="AGT95" s="202"/>
      <c r="AGU95" s="202"/>
      <c r="AGV95" s="202"/>
      <c r="AGW95" s="202"/>
      <c r="AGX95" s="202"/>
      <c r="AGY95" s="202"/>
      <c r="AGZ95" s="202"/>
      <c r="AHA95" s="202"/>
      <c r="AHB95" s="202"/>
      <c r="AHC95" s="202"/>
      <c r="AHD95" s="202"/>
      <c r="AHE95" s="202"/>
      <c r="AHF95" s="202"/>
      <c r="AHG95" s="202"/>
      <c r="AHH95" s="202"/>
      <c r="AHI95" s="202"/>
      <c r="AHJ95" s="202"/>
      <c r="AHK95" s="202"/>
      <c r="AHL95" s="202"/>
      <c r="AHM95" s="202"/>
      <c r="AHN95" s="202"/>
      <c r="AHO95" s="202"/>
      <c r="AHP95" s="202"/>
      <c r="AHQ95" s="202"/>
      <c r="AHR95" s="202"/>
      <c r="AHS95" s="202"/>
      <c r="AHT95" s="202"/>
      <c r="AHU95" s="202"/>
      <c r="AHV95" s="202"/>
      <c r="AHW95" s="202"/>
      <c r="AHX95" s="202"/>
      <c r="AHY95" s="202"/>
      <c r="AHZ95" s="202"/>
      <c r="AIA95" s="202"/>
      <c r="AIB95" s="202"/>
      <c r="AIC95" s="202"/>
      <c r="AID95" s="202"/>
      <c r="AIE95" s="202"/>
      <c r="AIF95" s="202"/>
      <c r="AIG95" s="202"/>
      <c r="AIH95" s="202"/>
      <c r="AII95" s="202"/>
      <c r="AIJ95" s="202"/>
      <c r="AIK95" s="202"/>
      <c r="AIL95" s="202"/>
      <c r="AIM95" s="202"/>
      <c r="AIN95" s="202"/>
      <c r="AIO95" s="202"/>
      <c r="AIP95" s="202"/>
      <c r="AIQ95" s="202"/>
      <c r="AIR95" s="202"/>
      <c r="AIS95" s="202"/>
      <c r="AIT95" s="202"/>
      <c r="AIU95" s="202"/>
      <c r="AIV95" s="202"/>
      <c r="AIW95" s="202"/>
      <c r="AIX95" s="202"/>
      <c r="AIY95" s="202"/>
      <c r="AIZ95" s="202"/>
      <c r="AJA95" s="202"/>
      <c r="AJB95" s="202"/>
      <c r="AJC95" s="202"/>
      <c r="AJD95" s="202"/>
      <c r="AJE95" s="202"/>
      <c r="AJF95" s="202"/>
      <c r="AJG95" s="202"/>
      <c r="AJH95" s="202"/>
      <c r="AJI95" s="202"/>
      <c r="AJJ95" s="202"/>
      <c r="AJK95" s="202"/>
      <c r="AJL95" s="202"/>
      <c r="AJM95" s="202"/>
      <c r="AJN95" s="202"/>
      <c r="AJO95" s="202"/>
      <c r="AJP95" s="202"/>
      <c r="AJQ95" s="202"/>
      <c r="AJR95" s="202"/>
      <c r="AJS95" s="202"/>
      <c r="AJT95" s="202"/>
      <c r="AJU95" s="202"/>
      <c r="AJV95" s="202"/>
      <c r="AJW95" s="202"/>
      <c r="AJX95" s="202"/>
      <c r="AJY95" s="202"/>
      <c r="AJZ95" s="202"/>
      <c r="AKA95" s="202"/>
      <c r="AKB95" s="202"/>
      <c r="AKC95" s="202"/>
      <c r="AKD95" s="202"/>
      <c r="AKE95" s="202"/>
      <c r="AKF95" s="202"/>
      <c r="AKG95" s="202"/>
      <c r="AKH95" s="202"/>
      <c r="AKI95" s="202"/>
      <c r="AKJ95" s="202"/>
      <c r="AKK95" s="202"/>
      <c r="AKL95" s="202"/>
      <c r="AKM95" s="202"/>
      <c r="AKN95" s="202"/>
      <c r="AKO95" s="202"/>
      <c r="AKP95" s="202"/>
      <c r="AKQ95" s="202"/>
      <c r="AKR95" s="202"/>
      <c r="AKS95" s="202"/>
      <c r="AKT95" s="202"/>
      <c r="AKU95" s="202"/>
      <c r="AKV95" s="202"/>
      <c r="AKW95" s="202"/>
      <c r="AKX95" s="202"/>
      <c r="AKY95" s="202"/>
      <c r="AKZ95" s="202"/>
      <c r="ALA95" s="202"/>
      <c r="ALB95" s="202"/>
      <c r="ALC95" s="202"/>
      <c r="ALD95" s="202"/>
      <c r="ALE95" s="202"/>
      <c r="ALF95" s="202"/>
      <c r="ALG95" s="202"/>
      <c r="ALH95" s="202"/>
      <c r="ALI95" s="202"/>
      <c r="ALJ95" s="202"/>
      <c r="ALK95" s="202"/>
      <c r="ALL95" s="202"/>
      <c r="ALM95" s="202"/>
      <c r="ALN95" s="202"/>
      <c r="ALO95" s="202"/>
      <c r="ALP95" s="202"/>
      <c r="ALQ95" s="202"/>
      <c r="ALR95" s="202"/>
      <c r="ALS95" s="202"/>
      <c r="ALT95" s="202"/>
      <c r="ALU95" s="202"/>
      <c r="ALV95" s="202"/>
      <c r="ALW95" s="202"/>
      <c r="ALX95" s="202"/>
      <c r="ALY95" s="202"/>
      <c r="ALZ95" s="202"/>
      <c r="AMA95" s="202"/>
      <c r="AMB95" s="202"/>
      <c r="AMC95" s="202"/>
      <c r="AMD95" s="202"/>
      <c r="AME95" s="202"/>
      <c r="AMF95" s="202"/>
      <c r="AMG95" s="202"/>
      <c r="AMH95" s="202"/>
      <c r="AMI95" s="202"/>
      <c r="AMJ95" s="202"/>
      <c r="AMK95" s="202"/>
      <c r="AML95" s="202"/>
      <c r="AMM95" s="202"/>
      <c r="AMN95" s="202"/>
      <c r="AMO95" s="202"/>
      <c r="AMP95" s="202"/>
      <c r="AMQ95" s="202"/>
      <c r="AMR95" s="202">
        <f t="shared" si="294"/>
        <v>0</v>
      </c>
      <c r="AMS95" s="202">
        <f t="shared" si="295"/>
        <v>0</v>
      </c>
      <c r="AMT95" s="202"/>
      <c r="AMU95" s="202"/>
      <c r="AMV95" s="202"/>
      <c r="AMW95" s="202"/>
      <c r="AMX95" s="202"/>
      <c r="AMY95" s="202"/>
      <c r="AMZ95" s="202"/>
      <c r="ANA95" s="202"/>
      <c r="ANB95" s="202"/>
      <c r="ANC95" s="202"/>
      <c r="AND95" s="202"/>
      <c r="ANE95" s="202">
        <f t="shared" si="296"/>
        <v>0</v>
      </c>
      <c r="ANF95" s="202"/>
      <c r="ANG95" s="202"/>
      <c r="ANH95" s="202"/>
      <c r="ANI95" s="202"/>
      <c r="ANJ95" s="202"/>
      <c r="ANK95" s="202"/>
      <c r="ANL95" s="202"/>
      <c r="ANM95" s="202"/>
      <c r="ANN95" s="202"/>
      <c r="ANO95" s="202"/>
      <c r="ANP95" s="202"/>
      <c r="ANQ95" s="202"/>
      <c r="ANR95" s="202">
        <f t="shared" si="297"/>
        <v>0</v>
      </c>
      <c r="ANS95" s="202"/>
      <c r="ANT95" s="202"/>
      <c r="ANU95" s="202"/>
      <c r="ANV95" s="202"/>
      <c r="ANW95" s="202"/>
      <c r="ANX95" s="202"/>
      <c r="ANY95" s="202"/>
      <c r="ANZ95" s="202"/>
      <c r="AOA95" s="202"/>
      <c r="AOB95" s="202"/>
      <c r="AOC95" s="202"/>
      <c r="AOD95" s="202"/>
      <c r="AOE95" s="202"/>
      <c r="AOF95" s="202"/>
      <c r="AOG95" s="202"/>
      <c r="AOH95" s="202"/>
      <c r="AOI95" s="202"/>
      <c r="AOJ95" s="202"/>
      <c r="AOK95" s="202"/>
      <c r="AOL95" s="202"/>
      <c r="AOM95" s="202"/>
      <c r="AON95" s="202"/>
      <c r="AOO95" s="202"/>
      <c r="AOP95" s="202"/>
      <c r="AOQ95" s="202"/>
      <c r="AOR95" s="202"/>
      <c r="AOS95" s="202"/>
      <c r="AOT95" s="202"/>
      <c r="AOU95" s="202"/>
      <c r="AOV95" s="202"/>
      <c r="AOW95" s="202"/>
      <c r="AOX95" s="202"/>
      <c r="AOY95" s="202"/>
      <c r="AOZ95" s="202"/>
      <c r="APA95" s="202"/>
      <c r="APB95" s="202">
        <f t="shared" si="298"/>
        <v>0</v>
      </c>
      <c r="APC95" s="202"/>
      <c r="APD95" s="202"/>
      <c r="APE95" s="202"/>
      <c r="APF95" s="202"/>
      <c r="APG95" s="202"/>
      <c r="APH95" s="202"/>
      <c r="API95" s="202"/>
      <c r="APJ95" s="202"/>
      <c r="APK95" s="202"/>
      <c r="APL95" s="202"/>
      <c r="APM95" s="202"/>
      <c r="APN95" s="202"/>
      <c r="APO95" s="202"/>
      <c r="APP95" s="202"/>
      <c r="APQ95" s="202"/>
      <c r="APR95" s="202"/>
      <c r="APS95" s="202"/>
      <c r="APT95" s="202"/>
      <c r="APU95" s="202">
        <f t="shared" si="299"/>
        <v>0</v>
      </c>
      <c r="APV95" s="202"/>
      <c r="APW95" s="202"/>
      <c r="APX95" s="202"/>
      <c r="APY95" s="202"/>
      <c r="APZ95" s="202"/>
      <c r="AQA95" s="202"/>
      <c r="AQB95" s="202"/>
      <c r="AQC95" s="202"/>
      <c r="AQD95" s="202"/>
      <c r="AQE95" s="202"/>
      <c r="AQF95" s="202"/>
      <c r="AQG95" s="202"/>
      <c r="AQH95" s="202"/>
      <c r="AQI95" s="202"/>
      <c r="AQJ95" s="202"/>
      <c r="AQK95" s="202"/>
      <c r="AQL95" s="202"/>
      <c r="AQM95" s="202"/>
      <c r="AQN95" s="202"/>
      <c r="AQO95" s="202"/>
      <c r="AQP95" s="202"/>
      <c r="AQQ95" s="202"/>
      <c r="AQR95" s="202">
        <f t="shared" si="300"/>
        <v>0</v>
      </c>
      <c r="AQS95" s="202"/>
      <c r="AQT95" s="202"/>
      <c r="AQU95" s="202"/>
      <c r="AQV95" s="202"/>
      <c r="AQW95" s="202"/>
      <c r="AQX95" s="202"/>
      <c r="AQY95" s="202"/>
      <c r="AQZ95" s="202"/>
      <c r="ARA95" s="202"/>
      <c r="ARB95" s="202"/>
      <c r="ARC95" s="202"/>
      <c r="ARD95" s="202"/>
      <c r="ARE95" s="202"/>
      <c r="ARF95" s="202"/>
      <c r="ARG95" s="202"/>
      <c r="ARH95" s="202"/>
      <c r="ARI95" s="202"/>
      <c r="ARJ95" s="202"/>
      <c r="ARK95" s="202"/>
      <c r="ARL95" s="202"/>
      <c r="ARM95" s="202"/>
      <c r="ARN95" s="202"/>
      <c r="ARO95" s="202"/>
      <c r="ARP95" s="202"/>
      <c r="ARQ95" s="202"/>
      <c r="ARR95" s="202"/>
      <c r="ARS95" s="202"/>
      <c r="ART95" s="202"/>
      <c r="ARU95" s="202"/>
      <c r="ARV95" s="202"/>
      <c r="ARW95" s="202"/>
      <c r="ARX95" s="202"/>
      <c r="ARY95" s="202"/>
      <c r="ARZ95" s="202"/>
      <c r="ASA95" s="202"/>
      <c r="ASB95" s="202"/>
      <c r="ASC95" s="202"/>
      <c r="ASD95" s="202"/>
      <c r="ASE95" s="202"/>
      <c r="ASF95" s="202"/>
      <c r="ASG95" s="202"/>
      <c r="ASH95" s="202"/>
      <c r="ASI95" s="202"/>
      <c r="ASJ95" s="202"/>
      <c r="ASK95" s="202"/>
      <c r="ASL95" s="202"/>
      <c r="ASM95" s="202"/>
      <c r="ASN95" s="202"/>
      <c r="ASO95" s="202"/>
      <c r="ASP95" s="202"/>
      <c r="ASQ95" s="202"/>
      <c r="ASR95" s="202"/>
      <c r="ASS95" s="202"/>
      <c r="AST95" s="202"/>
      <c r="ASU95" s="202"/>
      <c r="ASV95" s="202"/>
      <c r="ASW95" s="202"/>
      <c r="ASX95" s="202"/>
      <c r="ASY95" s="202"/>
      <c r="ASZ95" s="202"/>
      <c r="ATA95" s="202"/>
      <c r="ATB95" s="202"/>
      <c r="ATC95" s="202"/>
      <c r="ATD95" s="202"/>
      <c r="ATE95" s="202"/>
      <c r="ATF95" s="202"/>
      <c r="ATG95" s="202"/>
      <c r="ATH95" s="202"/>
      <c r="ATI95" s="202"/>
      <c r="ATJ95" s="202"/>
      <c r="ATK95" s="202"/>
      <c r="ATL95" s="202"/>
      <c r="ATM95" s="202"/>
      <c r="ATN95" s="202"/>
      <c r="ATO95" s="202"/>
      <c r="ATP95" s="202"/>
      <c r="ATQ95" s="202"/>
      <c r="ATR95" s="202"/>
      <c r="ATS95" s="202"/>
      <c r="ATT95" s="202"/>
      <c r="ATU95" s="202"/>
      <c r="ATV95" s="202"/>
      <c r="ATW95" s="202"/>
      <c r="ATX95" s="202"/>
      <c r="ATY95" s="202"/>
      <c r="ATZ95" s="202"/>
      <c r="AUA95" s="202"/>
      <c r="AUB95" s="202"/>
      <c r="AUC95" s="202"/>
      <c r="AUD95" s="202"/>
      <c r="AUE95" s="202"/>
      <c r="AUF95" s="202"/>
      <c r="AUG95" s="202"/>
      <c r="AUH95" s="202"/>
      <c r="AUI95" s="202"/>
      <c r="AUJ95" s="202"/>
      <c r="AUK95" s="202"/>
      <c r="AUL95" s="202"/>
      <c r="AUM95" s="202"/>
      <c r="AUN95" s="202"/>
      <c r="AUO95" s="202"/>
      <c r="AUP95" s="202"/>
      <c r="AUQ95" s="202"/>
      <c r="AUR95" s="202"/>
      <c r="AUS95" s="202"/>
      <c r="AUT95" s="202"/>
      <c r="AUU95" s="202"/>
      <c r="AUV95" s="202"/>
      <c r="AUW95" s="202"/>
      <c r="AUX95" s="202"/>
      <c r="AUY95" s="202"/>
      <c r="AUZ95" s="202"/>
      <c r="AVA95" s="202"/>
      <c r="AVB95" s="202">
        <v>4.81236</v>
      </c>
      <c r="AVC95" s="202"/>
      <c r="AVD95" s="202"/>
      <c r="AVE95" s="202"/>
      <c r="AVF95" s="202"/>
      <c r="AVG95" s="202">
        <v>4.81236</v>
      </c>
      <c r="AVH95" s="202"/>
      <c r="AVI95" s="202"/>
      <c r="AVJ95" s="202"/>
      <c r="AVK95" s="202"/>
      <c r="AVL95" s="202"/>
      <c r="AVM95" s="202"/>
      <c r="AVN95" s="202"/>
      <c r="AVO95" s="202"/>
      <c r="AVP95" s="202"/>
      <c r="AVQ95" s="202"/>
      <c r="AVR95" s="202"/>
      <c r="AVS95" s="202"/>
      <c r="AVT95" s="202"/>
      <c r="AVU95" s="202"/>
      <c r="AVV95" s="202"/>
      <c r="AVW95" s="202"/>
      <c r="AVX95" s="202"/>
      <c r="AVY95" s="202"/>
      <c r="AVZ95" s="202">
        <v>4.81236</v>
      </c>
      <c r="AWA95" s="202"/>
      <c r="AWB95" s="202"/>
      <c r="AWC95" s="202"/>
      <c r="AWD95" s="202"/>
      <c r="AWE95" s="202"/>
      <c r="AWF95" s="202"/>
      <c r="AWG95" s="202"/>
      <c r="AWH95" s="202"/>
      <c r="AWI95" s="202"/>
      <c r="AWJ95" s="202"/>
      <c r="AWK95" s="202"/>
      <c r="AWL95" s="202"/>
      <c r="AWM95" s="202"/>
      <c r="AWN95" s="202"/>
      <c r="AWO95" s="202"/>
      <c r="AWP95" s="202"/>
      <c r="AWQ95" s="202"/>
      <c r="AWR95" s="202">
        <f t="shared" si="301"/>
        <v>0</v>
      </c>
      <c r="AWS95" s="254"/>
      <c r="AWT95" s="254"/>
      <c r="AWU95" s="254"/>
      <c r="AWV95" s="254"/>
      <c r="AWW95" s="254">
        <f t="shared" si="302"/>
        <v>0</v>
      </c>
      <c r="AWX95" s="254"/>
      <c r="AWY95" s="254"/>
      <c r="AWZ95" s="254">
        <f t="shared" si="303"/>
        <v>0</v>
      </c>
      <c r="AXA95" s="254">
        <f t="shared" si="304"/>
        <v>0</v>
      </c>
      <c r="AXB95" s="202">
        <f t="shared" si="305"/>
        <v>4.81236</v>
      </c>
      <c r="AXC95" s="254"/>
      <c r="AXD95" s="254"/>
      <c r="AXE95" s="254">
        <f t="shared" si="306"/>
        <v>0</v>
      </c>
      <c r="AXF95" s="254"/>
      <c r="AXG95" s="254"/>
      <c r="AXH95" s="254"/>
      <c r="AXI95" s="254"/>
      <c r="AXJ95" s="254"/>
      <c r="AXK95" s="254">
        <f t="shared" si="307"/>
        <v>0</v>
      </c>
      <c r="AXL95" s="254"/>
      <c r="AXM95" s="254"/>
      <c r="AXN95" s="254"/>
      <c r="AXO95" s="254"/>
      <c r="AXP95" s="254"/>
      <c r="AXQ95" s="254">
        <f t="shared" si="308"/>
        <v>0</v>
      </c>
      <c r="AXR95" s="254"/>
      <c r="AXS95" s="254"/>
      <c r="AXT95" s="254"/>
      <c r="AXU95" s="254"/>
      <c r="AXV95" s="254">
        <f t="shared" si="310"/>
        <v>0</v>
      </c>
      <c r="AXW95" s="254"/>
      <c r="AXX95" s="254"/>
      <c r="AXY95" s="254"/>
      <c r="AXZ95" s="254"/>
      <c r="AYA95" s="254"/>
      <c r="AYB95" s="254">
        <f t="shared" si="311"/>
        <v>0</v>
      </c>
      <c r="AYC95" s="254">
        <f t="shared" si="270"/>
        <v>0</v>
      </c>
      <c r="AYD95" s="254"/>
      <c r="AYE95" s="254"/>
      <c r="AYF95" s="254"/>
      <c r="AYG95" s="254"/>
      <c r="AYH95" s="254"/>
      <c r="AYI95" s="254">
        <f t="shared" si="313"/>
        <v>0</v>
      </c>
      <c r="AYJ95" s="254"/>
      <c r="AYK95" s="254"/>
      <c r="AYL95" s="254"/>
      <c r="AYM95" s="254"/>
      <c r="AYN95" s="254"/>
      <c r="AYO95" s="254">
        <f t="shared" si="314"/>
        <v>0</v>
      </c>
      <c r="AYP95" s="254"/>
      <c r="AYQ95" s="254"/>
      <c r="AYR95" s="254"/>
      <c r="AYS95" s="254"/>
      <c r="AYT95" s="254"/>
      <c r="AYU95" s="254">
        <f t="shared" si="315"/>
        <v>0</v>
      </c>
      <c r="AYV95" s="254"/>
      <c r="AYW95" s="254"/>
      <c r="AYX95" s="254"/>
      <c r="AYY95" s="254">
        <f t="shared" si="316"/>
        <v>0</v>
      </c>
      <c r="AYZ95" s="254">
        <f t="shared" si="317"/>
        <v>0</v>
      </c>
      <c r="AZA95" s="254"/>
      <c r="AZB95" s="254"/>
      <c r="AZC95" s="254"/>
      <c r="AZD95" s="254"/>
      <c r="AZE95" s="254"/>
      <c r="AZF95" s="254">
        <f t="shared" si="319"/>
        <v>0</v>
      </c>
      <c r="AZG95" s="254"/>
      <c r="AZH95" s="254"/>
      <c r="AZI95" s="254"/>
      <c r="AZJ95" s="254"/>
      <c r="AZK95" s="254"/>
      <c r="AZL95" s="254">
        <f t="shared" si="320"/>
        <v>0</v>
      </c>
      <c r="AZM95" s="254"/>
      <c r="AZN95" s="254"/>
      <c r="AZO95" s="254"/>
      <c r="AZP95" s="254"/>
      <c r="AZQ95" s="254"/>
      <c r="AZR95" s="254">
        <f t="shared" si="321"/>
        <v>0</v>
      </c>
      <c r="AZS95" s="254"/>
      <c r="AZT95" s="254"/>
      <c r="AZU95" s="254"/>
      <c r="AZV95" s="254"/>
      <c r="AZW95" s="254"/>
      <c r="AZX95" s="254">
        <f t="shared" si="322"/>
        <v>0</v>
      </c>
      <c r="AZY95" s="254"/>
      <c r="AZZ95" s="254"/>
      <c r="BAA95" s="254">
        <f t="shared" si="323"/>
        <v>0</v>
      </c>
      <c r="BAB95" s="254">
        <f t="shared" si="324"/>
        <v>0</v>
      </c>
      <c r="BAC95" s="254"/>
      <c r="BAD95" s="254"/>
      <c r="BAE95" s="254"/>
      <c r="BAF95" s="254">
        <f t="shared" si="326"/>
        <v>0</v>
      </c>
      <c r="BAG95" s="254"/>
      <c r="BAH95" s="254"/>
      <c r="BAI95" s="254"/>
      <c r="BAJ95" s="254"/>
      <c r="BAK95" s="254">
        <f t="shared" si="327"/>
        <v>0</v>
      </c>
      <c r="BAL95" s="254"/>
      <c r="BAM95" s="254"/>
      <c r="BAN95" s="254"/>
      <c r="BAO95" s="254"/>
      <c r="BAP95" s="254"/>
      <c r="BAQ95" s="254">
        <f t="shared" si="328"/>
        <v>0</v>
      </c>
      <c r="BAR95" s="254"/>
      <c r="BAS95" s="254"/>
      <c r="BAT95" s="254"/>
      <c r="BAU95" s="254"/>
      <c r="BAV95" s="254"/>
      <c r="BAW95" s="254">
        <f t="shared" si="329"/>
        <v>0</v>
      </c>
      <c r="BAX95" s="254"/>
      <c r="BAY95" s="254"/>
      <c r="BAZ95" s="254"/>
      <c r="BBA95" s="254"/>
      <c r="BBB95" s="254">
        <f t="shared" si="330"/>
        <v>0</v>
      </c>
      <c r="BBC95" s="254">
        <f t="shared" si="331"/>
        <v>0</v>
      </c>
      <c r="BBD95" s="254"/>
      <c r="BBE95" s="254"/>
      <c r="BBF95" s="254"/>
      <c r="BBG95" s="254"/>
      <c r="BBH95" s="254"/>
      <c r="BBI95" s="254">
        <f t="shared" si="333"/>
        <v>0</v>
      </c>
      <c r="BBJ95" s="254"/>
      <c r="BBK95" s="254"/>
      <c r="BBL95" s="254"/>
      <c r="BBM95" s="254"/>
      <c r="BBN95" s="254"/>
      <c r="BBO95" s="254">
        <f t="shared" si="334"/>
        <v>0</v>
      </c>
      <c r="BBP95" s="254"/>
      <c r="BBQ95" s="254"/>
      <c r="BBR95" s="254"/>
      <c r="BBS95" s="254"/>
      <c r="BBT95" s="254"/>
      <c r="BBU95" s="254">
        <f t="shared" si="335"/>
        <v>0</v>
      </c>
      <c r="BBV95" s="254"/>
      <c r="BBW95" s="254"/>
      <c r="BBX95" s="254"/>
      <c r="BBY95" s="254"/>
      <c r="BBZ95" s="254"/>
      <c r="BCA95" s="254">
        <f t="shared" si="336"/>
        <v>0</v>
      </c>
      <c r="BCB95" s="254">
        <f t="shared" si="337"/>
        <v>0</v>
      </c>
      <c r="BCC95" s="254"/>
      <c r="BCD95" s="254"/>
      <c r="BCE95" s="254"/>
      <c r="BCF95" s="254"/>
      <c r="BCG95" s="254"/>
      <c r="BCH95" s="254">
        <f t="shared" si="339"/>
        <v>0</v>
      </c>
      <c r="BCI95" s="254"/>
      <c r="BCJ95" s="254"/>
      <c r="BCK95" s="254"/>
      <c r="BCL95" s="254"/>
      <c r="BCM95" s="254">
        <f t="shared" si="271"/>
        <v>0</v>
      </c>
      <c r="BCN95" s="254"/>
      <c r="BCO95" s="254"/>
      <c r="BCP95" s="254"/>
      <c r="BCQ95" s="254"/>
      <c r="BCR95" s="254"/>
      <c r="BCS95" s="254">
        <f t="shared" si="340"/>
        <v>0</v>
      </c>
      <c r="BCT95" s="254"/>
      <c r="BCU95" s="254"/>
      <c r="BCV95" s="254"/>
      <c r="BCW95" s="254"/>
      <c r="BCX95" s="254">
        <f t="shared" si="341"/>
        <v>0</v>
      </c>
      <c r="BCY95" s="254"/>
      <c r="BCZ95" s="254"/>
      <c r="BDA95" s="254">
        <f t="shared" si="342"/>
        <v>0</v>
      </c>
      <c r="BDB95" s="254">
        <f t="shared" si="343"/>
        <v>0</v>
      </c>
      <c r="BDC95" s="254"/>
      <c r="BDD95" s="254"/>
      <c r="BDE95" s="254"/>
      <c r="BDF95" s="254">
        <f t="shared" si="272"/>
        <v>0</v>
      </c>
      <c r="BDG95" s="254"/>
      <c r="BDH95" s="254"/>
      <c r="BDI95" s="254"/>
      <c r="BDJ95" s="254"/>
      <c r="BDK95" s="254"/>
      <c r="BDL95" s="254">
        <f t="shared" si="344"/>
        <v>0</v>
      </c>
      <c r="BDM95" s="254"/>
      <c r="BDN95" s="254"/>
      <c r="BDO95" s="254"/>
      <c r="BDP95" s="254"/>
      <c r="BDQ95" s="254">
        <f t="shared" si="345"/>
        <v>0</v>
      </c>
      <c r="BDR95" s="254"/>
      <c r="BDS95" s="254"/>
      <c r="BDT95" s="254"/>
      <c r="BDU95" s="254"/>
      <c r="BDV95" s="254"/>
      <c r="BDW95" s="254">
        <f t="shared" si="346"/>
        <v>0</v>
      </c>
      <c r="BDX95" s="254"/>
      <c r="BDY95" s="254"/>
      <c r="BDZ95" s="254"/>
      <c r="BEA95" s="254"/>
      <c r="BEB95" s="254"/>
      <c r="BEC95" s="254">
        <f t="shared" si="347"/>
        <v>0</v>
      </c>
      <c r="BED95" s="254">
        <f t="shared" si="348"/>
        <v>0</v>
      </c>
      <c r="BEE95" s="254"/>
      <c r="BEF95" s="254"/>
      <c r="BEG95" s="254"/>
      <c r="BEH95" s="254"/>
      <c r="BEI95" s="254">
        <f t="shared" si="349"/>
        <v>0</v>
      </c>
      <c r="BEJ95" s="254"/>
      <c r="BEK95" s="254"/>
      <c r="BEL95" s="254"/>
      <c r="BEM95" s="254"/>
      <c r="BEN95" s="254"/>
      <c r="BEO95" s="254">
        <f t="shared" si="350"/>
        <v>0</v>
      </c>
      <c r="BEP95" s="254"/>
      <c r="BEQ95" s="254"/>
      <c r="BER95" s="254"/>
      <c r="BES95" s="254"/>
      <c r="BET95" s="254"/>
      <c r="BEU95" s="254">
        <f t="shared" si="273"/>
        <v>0</v>
      </c>
      <c r="BEV95" s="254"/>
      <c r="BEW95" s="254"/>
      <c r="BEX95" s="254"/>
      <c r="BEY95" s="254"/>
      <c r="BEZ95" s="254"/>
      <c r="BFA95" s="254">
        <f t="shared" si="351"/>
        <v>0</v>
      </c>
      <c r="BFB95" s="254"/>
      <c r="BFC95" s="254">
        <f t="shared" si="352"/>
        <v>0</v>
      </c>
      <c r="BFD95" s="254">
        <f t="shared" si="274"/>
        <v>0</v>
      </c>
      <c r="BFE95" s="254"/>
      <c r="BFF95" s="254"/>
      <c r="BFG95" s="254"/>
      <c r="BFH95" s="254"/>
      <c r="BFI95" s="254">
        <f t="shared" si="353"/>
        <v>0</v>
      </c>
      <c r="BFJ95" s="254"/>
      <c r="BFK95" s="254"/>
      <c r="BFL95" s="254"/>
      <c r="BFM95" s="254"/>
      <c r="BFN95" s="254"/>
      <c r="BFO95" s="254">
        <f t="shared" si="354"/>
        <v>0</v>
      </c>
      <c r="BFP95" s="254"/>
      <c r="BFQ95" s="254"/>
      <c r="BFR95" s="254"/>
      <c r="BFS95" s="254"/>
      <c r="BFT95" s="254"/>
      <c r="BFU95" s="254">
        <f t="shared" si="275"/>
        <v>0</v>
      </c>
      <c r="BFV95" s="254"/>
      <c r="BFW95" s="254"/>
      <c r="BFX95" s="254"/>
      <c r="BFY95" s="254"/>
      <c r="BFZ95" s="254"/>
      <c r="BGA95" s="254">
        <f t="shared" si="355"/>
        <v>0</v>
      </c>
      <c r="BGB95" s="254"/>
      <c r="BGC95" s="254"/>
      <c r="BGD95" s="254"/>
      <c r="BGE95" s="254">
        <f t="shared" si="356"/>
        <v>0</v>
      </c>
      <c r="BGF95" s="254">
        <f t="shared" si="276"/>
        <v>0</v>
      </c>
      <c r="BGG95" s="254"/>
      <c r="BGH95" s="254"/>
      <c r="BGI95" s="254">
        <f t="shared" si="357"/>
        <v>0</v>
      </c>
      <c r="BGJ95" s="254"/>
      <c r="BGK95" s="254"/>
      <c r="BGL95" s="254"/>
      <c r="BGM95" s="254"/>
      <c r="BGN95" s="254"/>
      <c r="BGO95" s="254">
        <f t="shared" si="358"/>
        <v>0</v>
      </c>
      <c r="BGP95" s="254"/>
      <c r="BGQ95" s="254"/>
      <c r="BGR95" s="254"/>
      <c r="BGS95" s="254"/>
      <c r="BGT95" s="254"/>
      <c r="BGU95" s="254">
        <f t="shared" si="359"/>
        <v>0</v>
      </c>
      <c r="BGV95" s="254"/>
      <c r="BGW95" s="254"/>
      <c r="BGX95" s="254"/>
      <c r="BGY95" s="254"/>
      <c r="BGZ95" s="254"/>
      <c r="BHA95" s="254">
        <f t="shared" si="360"/>
        <v>0</v>
      </c>
      <c r="BHB95" s="254"/>
      <c r="BHC95" s="254"/>
      <c r="BHD95" s="254"/>
      <c r="BHE95" s="254"/>
      <c r="BHF95" s="254"/>
      <c r="BHG95" s="254">
        <f t="shared" si="361"/>
        <v>0</v>
      </c>
      <c r="BHH95" s="254">
        <f t="shared" si="362"/>
        <v>0</v>
      </c>
      <c r="BHI95" s="254"/>
      <c r="BHJ95" s="254"/>
      <c r="BHK95" s="254"/>
      <c r="BHL95" s="254"/>
      <c r="BHM95" s="254">
        <f t="shared" si="363"/>
        <v>0</v>
      </c>
      <c r="BHN95" s="254"/>
      <c r="BHO95" s="254"/>
      <c r="BHP95" s="254"/>
      <c r="BHQ95" s="254"/>
      <c r="BHR95" s="254"/>
      <c r="BHS95" s="254">
        <f t="shared" si="364"/>
        <v>0</v>
      </c>
      <c r="BHT95" s="254"/>
      <c r="BHU95" s="254"/>
      <c r="BHV95" s="254"/>
      <c r="BHW95" s="254"/>
      <c r="BHX95" s="254"/>
      <c r="BHY95" s="254">
        <f t="shared" si="365"/>
        <v>0</v>
      </c>
      <c r="BHZ95" s="254"/>
      <c r="BIA95" s="254"/>
      <c r="BIB95" s="254"/>
      <c r="BIC95" s="254"/>
      <c r="BID95" s="254"/>
      <c r="BIE95" s="254">
        <f t="shared" si="366"/>
        <v>0</v>
      </c>
      <c r="BIF95" s="254"/>
      <c r="BIG95" s="254">
        <f t="shared" si="367"/>
        <v>0</v>
      </c>
      <c r="BIH95" s="254">
        <f t="shared" si="368"/>
        <v>0</v>
      </c>
      <c r="BII95" s="254"/>
      <c r="BIJ95" s="254"/>
      <c r="BIK95" s="254"/>
      <c r="BIL95" s="254"/>
      <c r="BIM95" s="254">
        <f t="shared" si="369"/>
        <v>0</v>
      </c>
      <c r="BIN95" s="254"/>
      <c r="BIO95" s="254"/>
      <c r="BIP95" s="254"/>
      <c r="BIQ95" s="254"/>
      <c r="BIR95" s="254"/>
      <c r="BIS95" s="254">
        <f t="shared" si="370"/>
        <v>0</v>
      </c>
      <c r="BIT95" s="254"/>
      <c r="BIU95" s="254"/>
      <c r="BIV95" s="254"/>
      <c r="BIW95" s="254"/>
      <c r="BIX95" s="254"/>
      <c r="BIY95" s="254">
        <f t="shared" si="371"/>
        <v>0</v>
      </c>
      <c r="BIZ95" s="254"/>
      <c r="BJA95" s="254"/>
      <c r="BJB95" s="254"/>
      <c r="BJC95" s="254"/>
      <c r="BJD95" s="254">
        <f t="shared" si="372"/>
        <v>0</v>
      </c>
      <c r="BJE95" s="254"/>
      <c r="BJF95" s="254"/>
      <c r="BJG95" s="254"/>
      <c r="BJH95" s="254"/>
      <c r="BJI95" s="254">
        <f t="shared" si="373"/>
        <v>0</v>
      </c>
      <c r="BJJ95" s="254">
        <f t="shared" si="374"/>
        <v>0</v>
      </c>
      <c r="BJK95" s="254">
        <f t="shared" si="277"/>
        <v>0</v>
      </c>
      <c r="BJL95" s="254"/>
      <c r="BJM95" s="254"/>
      <c r="BJN95" s="254"/>
      <c r="BJO95" s="254"/>
      <c r="BJP95" s="254"/>
      <c r="BJQ95" s="254">
        <f t="shared" si="375"/>
        <v>0</v>
      </c>
      <c r="BJR95" s="254"/>
      <c r="BJS95" s="254"/>
      <c r="BJT95" s="254"/>
      <c r="BJU95" s="254"/>
      <c r="BJV95" s="254"/>
      <c r="BJW95" s="254">
        <f t="shared" si="376"/>
        <v>0</v>
      </c>
      <c r="BJX95" s="254"/>
      <c r="BJY95" s="254"/>
      <c r="BJZ95" s="254"/>
      <c r="BKA95" s="254"/>
      <c r="BKB95" s="254">
        <f t="shared" si="377"/>
        <v>0</v>
      </c>
      <c r="BKC95" s="254"/>
      <c r="BKD95" s="254"/>
      <c r="BKE95" s="254"/>
      <c r="BKF95" s="254"/>
      <c r="BKG95" s="254"/>
      <c r="BKH95" s="254">
        <f t="shared" si="378"/>
        <v>0</v>
      </c>
      <c r="BKI95" s="254">
        <f t="shared" si="379"/>
        <v>0</v>
      </c>
      <c r="BKJ95" s="254"/>
      <c r="BKK95" s="254"/>
      <c r="BKL95" s="254"/>
      <c r="BKM95" s="254"/>
      <c r="BKN95" s="254"/>
      <c r="BKO95" s="254">
        <f t="shared" si="380"/>
        <v>0</v>
      </c>
      <c r="BKP95" s="254"/>
      <c r="BKQ95" s="254"/>
      <c r="BKR95" s="254"/>
      <c r="BKS95" s="254"/>
      <c r="BKT95" s="254"/>
      <c r="BKU95" s="254">
        <f t="shared" si="381"/>
        <v>0</v>
      </c>
      <c r="BKV95" s="254"/>
      <c r="BKW95" s="254"/>
      <c r="BKX95" s="254"/>
      <c r="BKY95" s="254">
        <f t="shared" si="382"/>
        <v>0</v>
      </c>
      <c r="BKZ95" s="254"/>
      <c r="BLA95" s="254"/>
      <c r="BLB95" s="254"/>
      <c r="BLC95" s="254"/>
      <c r="BLD95" s="254"/>
      <c r="BLE95" s="254">
        <f t="shared" si="383"/>
        <v>0</v>
      </c>
      <c r="BLF95" s="196">
        <f t="shared" si="384"/>
        <v>0</v>
      </c>
      <c r="BLG95" s="254"/>
      <c r="BLH95" s="254"/>
      <c r="BLI95" s="254"/>
      <c r="BLJ95" s="254"/>
      <c r="BLK95" s="254"/>
      <c r="BLL95" s="254">
        <f t="shared" si="385"/>
        <v>0</v>
      </c>
      <c r="BLM95" s="254"/>
      <c r="BLN95" s="254"/>
      <c r="BLO95" s="254"/>
      <c r="BLP95" s="254"/>
      <c r="BLQ95" s="254"/>
      <c r="BLR95" s="196">
        <f t="shared" si="386"/>
        <v>0</v>
      </c>
      <c r="BLS95" s="254"/>
      <c r="BLT95" s="254"/>
      <c r="BLU95" s="254"/>
      <c r="BLV95" s="254"/>
      <c r="BLW95" s="254"/>
      <c r="BLX95" s="196">
        <f t="shared" si="278"/>
        <v>0</v>
      </c>
      <c r="BLY95" s="254"/>
      <c r="BLZ95" s="254"/>
      <c r="BMA95" s="254"/>
      <c r="BMB95" s="254"/>
      <c r="BMC95" s="254"/>
      <c r="BMD95" s="196">
        <f t="shared" si="387"/>
        <v>0</v>
      </c>
      <c r="BME95" s="254"/>
      <c r="BMF95" s="254"/>
      <c r="BMG95" s="254"/>
      <c r="BMH95" s="196">
        <f t="shared" si="388"/>
        <v>0</v>
      </c>
      <c r="BMI95" s="196">
        <f t="shared" si="389"/>
        <v>0</v>
      </c>
      <c r="BMJ95" s="254"/>
      <c r="BMK95" s="196">
        <f t="shared" si="390"/>
        <v>0</v>
      </c>
      <c r="BML95" s="254"/>
      <c r="BMM95" s="254"/>
      <c r="BMN95" s="254"/>
      <c r="BMO95" s="254"/>
      <c r="BMP95" s="254"/>
      <c r="BMQ95" s="196">
        <f t="shared" si="391"/>
        <v>0</v>
      </c>
      <c r="BMR95" s="254"/>
      <c r="BMS95" s="254"/>
      <c r="BMT95" s="254"/>
      <c r="BMU95" s="254"/>
      <c r="BMV95" s="254"/>
      <c r="BMW95" s="196">
        <f t="shared" si="392"/>
        <v>0</v>
      </c>
      <c r="BMX95" s="254"/>
      <c r="BMY95" s="254"/>
      <c r="BMZ95" s="254"/>
      <c r="BNA95" s="254"/>
      <c r="BNB95" s="254"/>
      <c r="BNC95" s="196">
        <f t="shared" si="393"/>
        <v>0</v>
      </c>
      <c r="BND95" s="254"/>
      <c r="BNE95" s="254"/>
      <c r="BNF95" s="254"/>
      <c r="BNG95" s="254"/>
      <c r="BNH95" s="254"/>
      <c r="BNI95" s="196">
        <f t="shared" si="394"/>
        <v>0</v>
      </c>
      <c r="BNJ95" s="196">
        <f t="shared" si="395"/>
        <v>0</v>
      </c>
      <c r="BNK95" s="254"/>
      <c r="BNL95" s="254"/>
      <c r="BNM95" s="254"/>
      <c r="BNN95" s="254"/>
      <c r="BNO95" s="254"/>
      <c r="BNP95" s="196">
        <f t="shared" si="396"/>
        <v>0</v>
      </c>
      <c r="BNQ95" s="254"/>
      <c r="BNR95" s="254"/>
      <c r="BNS95" s="254"/>
      <c r="BNT95" s="254"/>
      <c r="BNU95" s="254"/>
      <c r="BNV95" s="196">
        <f t="shared" si="397"/>
        <v>0</v>
      </c>
      <c r="BNW95" s="254"/>
      <c r="BNX95" s="254"/>
      <c r="BNY95" s="254"/>
      <c r="BNZ95" s="254"/>
      <c r="BOA95" s="254"/>
      <c r="BOB95" s="196">
        <f t="shared" si="398"/>
        <v>0</v>
      </c>
      <c r="BOC95" s="254"/>
      <c r="BOD95" s="254"/>
      <c r="BOE95" s="254"/>
      <c r="BOF95" s="254"/>
      <c r="BOG95" s="254"/>
      <c r="BOH95" s="196">
        <f t="shared" si="399"/>
        <v>0</v>
      </c>
      <c r="BOI95" s="254"/>
      <c r="BOJ95" s="196">
        <f t="shared" si="400"/>
        <v>0</v>
      </c>
      <c r="BOK95" s="196">
        <f t="shared" si="401"/>
        <v>0</v>
      </c>
      <c r="BOL95" s="254"/>
      <c r="BOM95" s="254"/>
      <c r="BON95" s="254"/>
      <c r="BOO95" s="196">
        <f t="shared" si="279"/>
        <v>0</v>
      </c>
      <c r="BOP95" s="196"/>
      <c r="BOQ95" s="196"/>
      <c r="BOR95" s="196"/>
      <c r="BOS95" s="196"/>
      <c r="BOT95" s="196"/>
      <c r="BOU95" s="196">
        <f t="shared" si="402"/>
        <v>0</v>
      </c>
      <c r="BOV95" s="196"/>
      <c r="BOW95" s="196"/>
      <c r="BOX95" s="196"/>
      <c r="BOY95" s="196"/>
      <c r="BOZ95" s="196"/>
      <c r="BPA95" s="196"/>
      <c r="BPB95" s="196">
        <f t="shared" si="403"/>
        <v>0</v>
      </c>
      <c r="BPC95" s="196"/>
      <c r="BPD95" s="196"/>
      <c r="BPE95" s="196"/>
      <c r="BPF95" s="196"/>
      <c r="BPG95" s="196">
        <f t="shared" si="404"/>
        <v>0</v>
      </c>
      <c r="BPH95" s="196"/>
      <c r="BPI95" s="196"/>
      <c r="BPJ95" s="196"/>
      <c r="BPK95" s="196">
        <f t="shared" si="405"/>
        <v>0</v>
      </c>
      <c r="BPL95" s="196">
        <f t="shared" si="406"/>
        <v>0</v>
      </c>
      <c r="BPM95" s="196"/>
      <c r="BPN95" s="196"/>
      <c r="BPO95" s="196">
        <f t="shared" si="407"/>
        <v>0</v>
      </c>
      <c r="BPP95" s="196"/>
      <c r="BPQ95" s="196"/>
      <c r="BPR95" s="196"/>
      <c r="BPS95" s="196"/>
      <c r="BPT95" s="196"/>
      <c r="BPU95" s="196">
        <f t="shared" si="408"/>
        <v>0</v>
      </c>
      <c r="BPV95" s="196"/>
      <c r="BPW95" s="196"/>
      <c r="BPX95" s="196"/>
      <c r="BPY95" s="196"/>
      <c r="BPZ95" s="196">
        <f t="shared" si="280"/>
        <v>0</v>
      </c>
      <c r="BQA95" s="196"/>
      <c r="BQB95" s="196"/>
      <c r="BQC95" s="196"/>
      <c r="BQD95" s="196"/>
      <c r="BQE95" s="196"/>
      <c r="BQF95" s="196">
        <f t="shared" si="409"/>
        <v>0</v>
      </c>
      <c r="BQG95" s="196"/>
      <c r="BQH95" s="196"/>
      <c r="BQI95" s="196"/>
      <c r="BQJ95" s="196"/>
      <c r="BQK95" s="196"/>
      <c r="BQL95" s="196">
        <f t="shared" si="410"/>
        <v>0</v>
      </c>
      <c r="BQM95" s="196">
        <f t="shared" si="281"/>
        <v>0</v>
      </c>
      <c r="BQN95" s="196"/>
      <c r="BQO95" s="196"/>
      <c r="BQP95" s="196"/>
      <c r="BQQ95" s="196"/>
      <c r="BQR95" s="196">
        <f t="shared" si="411"/>
        <v>0</v>
      </c>
      <c r="BQS95" s="196"/>
      <c r="BQT95" s="196"/>
      <c r="BQU95" s="196"/>
      <c r="BQV95" s="196"/>
      <c r="BQW95" s="196"/>
      <c r="BQX95" s="196">
        <f t="shared" si="412"/>
        <v>0</v>
      </c>
      <c r="BQY95" s="196"/>
      <c r="BQZ95" s="196"/>
      <c r="BRA95" s="196"/>
      <c r="BRB95" s="196"/>
      <c r="BRC95" s="196"/>
      <c r="BRD95" s="196">
        <f t="shared" si="413"/>
        <v>0</v>
      </c>
      <c r="BRE95" s="196"/>
      <c r="BRF95" s="196"/>
      <c r="BRG95" s="196"/>
      <c r="BRH95" s="196"/>
      <c r="BRI95" s="196"/>
      <c r="BRJ95" s="196">
        <f t="shared" si="414"/>
        <v>0</v>
      </c>
      <c r="BRK95" s="196"/>
      <c r="BRL95" s="196"/>
      <c r="BRM95" s="196">
        <f t="shared" si="415"/>
        <v>0</v>
      </c>
      <c r="BRN95" s="196">
        <f t="shared" si="262"/>
        <v>0</v>
      </c>
      <c r="BRO95" s="196"/>
      <c r="BRP95" s="196"/>
      <c r="BRQ95" s="196"/>
      <c r="BRR95" s="196">
        <f t="shared" si="416"/>
        <v>0</v>
      </c>
      <c r="BRS95" s="196"/>
      <c r="BRT95" s="196"/>
      <c r="BRU95" s="196"/>
      <c r="BRV95" s="196"/>
      <c r="BRW95" s="196"/>
      <c r="BRX95" s="196">
        <f t="shared" si="417"/>
        <v>0</v>
      </c>
      <c r="BRY95" s="196"/>
      <c r="BRZ95" s="196"/>
      <c r="BSA95" s="196"/>
      <c r="BSB95" s="196"/>
      <c r="BSC95" s="196"/>
      <c r="BSD95" s="196">
        <f t="shared" si="418"/>
        <v>0</v>
      </c>
      <c r="BSE95" s="196"/>
      <c r="BSF95" s="196"/>
      <c r="BSG95" s="196"/>
      <c r="BSH95" s="196"/>
      <c r="BSI95" s="196"/>
      <c r="BSJ95" s="196">
        <f t="shared" si="419"/>
        <v>0</v>
      </c>
      <c r="BSK95" s="196"/>
      <c r="BSL95" s="196"/>
      <c r="BSM95" s="196"/>
      <c r="BSN95" s="196"/>
      <c r="BSO95" s="196">
        <f t="shared" si="420"/>
        <v>0</v>
      </c>
      <c r="BSP95" s="196">
        <f t="shared" si="421"/>
        <v>0</v>
      </c>
      <c r="BSQ95" s="196"/>
      <c r="BSR95" s="196">
        <f t="shared" si="422"/>
        <v>0</v>
      </c>
      <c r="BSS95" s="196"/>
      <c r="BST95" s="196"/>
      <c r="BSU95" s="196"/>
      <c r="BSV95" s="196"/>
      <c r="BSW95" s="196"/>
      <c r="BSX95" s="196">
        <f t="shared" si="423"/>
        <v>0</v>
      </c>
      <c r="BSY95" s="196"/>
      <c r="BSZ95" s="196"/>
      <c r="BTA95" s="196"/>
      <c r="BTB95" s="196"/>
      <c r="BTC95" s="196"/>
      <c r="BTD95" s="196">
        <f t="shared" si="424"/>
        <v>0</v>
      </c>
      <c r="BTE95" s="196"/>
      <c r="BTF95" s="196"/>
      <c r="BTG95" s="196"/>
      <c r="BTH95" s="196"/>
      <c r="BTI95" s="196"/>
      <c r="BTJ95" s="196">
        <f t="shared" si="425"/>
        <v>0</v>
      </c>
      <c r="BTK95" s="196"/>
      <c r="BTL95" s="196"/>
      <c r="BTM95" s="196"/>
      <c r="BTN95" s="196"/>
      <c r="BTO95" s="196"/>
      <c r="BTP95" s="196">
        <f t="shared" si="426"/>
        <v>0</v>
      </c>
      <c r="BTQ95" s="196">
        <f t="shared" si="427"/>
        <v>0</v>
      </c>
      <c r="BTR95" s="196"/>
      <c r="BTS95" s="196"/>
      <c r="BTT95" s="196"/>
      <c r="BTU95" s="196"/>
      <c r="BTV95" s="196">
        <f t="shared" si="428"/>
        <v>0</v>
      </c>
      <c r="BTW95" s="196"/>
      <c r="BTX95" s="196"/>
      <c r="BTY95" s="196"/>
      <c r="BTZ95" s="196"/>
      <c r="BUA95" s="196"/>
      <c r="BUB95" s="196">
        <f t="shared" si="429"/>
        <v>0</v>
      </c>
      <c r="BUC95" s="196"/>
      <c r="BUD95" s="196"/>
      <c r="BUE95" s="196"/>
      <c r="BUF95" s="196"/>
      <c r="BUG95" s="196"/>
      <c r="BUH95" s="196">
        <f t="shared" si="430"/>
        <v>0</v>
      </c>
      <c r="BUI95" s="196"/>
      <c r="BUJ95" s="196"/>
      <c r="BUK95" s="196"/>
      <c r="BUL95" s="196"/>
      <c r="BUM95" s="196"/>
      <c r="BUN95" s="196">
        <f t="shared" si="431"/>
        <v>0</v>
      </c>
      <c r="BUO95" s="196"/>
      <c r="BUP95" s="196"/>
      <c r="BUQ95" s="196">
        <f t="shared" si="432"/>
        <v>0</v>
      </c>
      <c r="BUR95" s="196">
        <f t="shared" si="433"/>
        <v>0</v>
      </c>
      <c r="BUS95" s="196"/>
      <c r="BUT95" s="196"/>
      <c r="BUU95" s="196"/>
      <c r="BUV95" s="196">
        <f t="shared" si="434"/>
        <v>0</v>
      </c>
      <c r="BUW95" s="196"/>
      <c r="BUX95" s="196"/>
      <c r="BUY95" s="196"/>
      <c r="BUZ95" s="196"/>
      <c r="BVA95" s="196"/>
      <c r="BVB95" s="196">
        <f t="shared" si="435"/>
        <v>0</v>
      </c>
      <c r="BVC95" s="196"/>
      <c r="BVD95" s="196"/>
      <c r="BVE95" s="196"/>
      <c r="BVF95" s="196"/>
      <c r="BVG95" s="196"/>
      <c r="BVH95" s="196">
        <f t="shared" si="436"/>
        <v>0</v>
      </c>
      <c r="BVI95" s="196"/>
      <c r="BVJ95" s="196"/>
      <c r="BVK95" s="196"/>
      <c r="BVL95" s="196"/>
      <c r="BVM95" s="196"/>
      <c r="BVN95" s="196">
        <f t="shared" si="437"/>
        <v>0</v>
      </c>
      <c r="BVO95" s="196"/>
      <c r="BVP95" s="196"/>
      <c r="BVQ95" s="196"/>
      <c r="BVR95" s="196"/>
      <c r="BVS95" s="196"/>
      <c r="BVT95" s="196">
        <f t="shared" si="438"/>
        <v>0</v>
      </c>
      <c r="BVU95" s="196">
        <f t="shared" si="439"/>
        <v>0</v>
      </c>
      <c r="BVV95" s="196">
        <f t="shared" si="282"/>
        <v>0</v>
      </c>
      <c r="BVW95" s="196"/>
      <c r="BVX95" s="196"/>
      <c r="BVY95" s="196"/>
      <c r="BVZ95" s="196"/>
      <c r="BWA95" s="196"/>
      <c r="BWB95" s="196">
        <f t="shared" si="283"/>
        <v>0</v>
      </c>
      <c r="BWC95" s="196"/>
      <c r="BWD95" s="196"/>
      <c r="BWE95" s="196"/>
      <c r="BWF95" s="196"/>
      <c r="BWG95" s="196"/>
      <c r="BWH95" s="196">
        <f t="shared" si="440"/>
        <v>0</v>
      </c>
      <c r="BWI95" s="196"/>
      <c r="BWJ95" s="196"/>
      <c r="BWK95" s="196"/>
      <c r="BWL95" s="196"/>
      <c r="BWM95" s="196"/>
      <c r="BWN95" s="196">
        <f t="shared" si="441"/>
        <v>0</v>
      </c>
      <c r="BWO95" s="196"/>
      <c r="BWP95" s="196"/>
      <c r="BWQ95" s="196"/>
      <c r="BWR95" s="196"/>
      <c r="BWS95" s="196"/>
      <c r="BWT95" s="196">
        <f t="shared" si="442"/>
        <v>0</v>
      </c>
      <c r="BWU95" s="196"/>
      <c r="BWV95" s="196">
        <f t="shared" si="284"/>
        <v>0</v>
      </c>
      <c r="BWW95" s="196">
        <f t="shared" si="285"/>
        <v>0</v>
      </c>
      <c r="BWX95" s="196"/>
      <c r="BWY95" s="196"/>
      <c r="BWZ95" s="196"/>
      <c r="BXA95" s="196"/>
      <c r="BXB95" s="196">
        <f t="shared" si="443"/>
        <v>0</v>
      </c>
      <c r="BXC95" s="196"/>
      <c r="BXD95" s="196"/>
      <c r="BXE95" s="196"/>
      <c r="BXF95" s="196"/>
      <c r="BXG95" s="196"/>
      <c r="BXH95" s="196">
        <f t="shared" si="444"/>
        <v>0</v>
      </c>
      <c r="BXI95" s="196"/>
      <c r="BXJ95" s="196"/>
      <c r="BXK95" s="196"/>
      <c r="BXL95" s="196"/>
      <c r="BXM95" s="196"/>
      <c r="BXN95" s="196">
        <f t="shared" si="445"/>
        <v>0</v>
      </c>
      <c r="BXO95" s="196"/>
      <c r="BXP95" s="196"/>
      <c r="BXQ95" s="196"/>
      <c r="BXR95" s="196"/>
      <c r="BXS95" s="196"/>
      <c r="BXT95" s="196">
        <f t="shared" si="446"/>
        <v>0</v>
      </c>
      <c r="BXU95" s="196">
        <f t="shared" si="447"/>
        <v>0</v>
      </c>
      <c r="BXV95" s="196"/>
      <c r="BXW95" s="196"/>
      <c r="BXX95" s="196"/>
      <c r="BXY95" s="196">
        <f t="shared" si="448"/>
        <v>0</v>
      </c>
      <c r="BXZ95" s="196"/>
      <c r="BYA95" s="196"/>
      <c r="BYB95" s="196"/>
      <c r="BYC95" s="196"/>
      <c r="BYD95" s="196"/>
      <c r="BYE95" s="196">
        <f t="shared" si="449"/>
        <v>0</v>
      </c>
      <c r="BYF95" s="196"/>
      <c r="BYG95" s="196"/>
      <c r="BYH95" s="196"/>
      <c r="BYI95" s="196"/>
      <c r="BYJ95" s="196"/>
      <c r="BYK95" s="196">
        <f t="shared" si="450"/>
        <v>0</v>
      </c>
      <c r="BYL95" s="196"/>
      <c r="BYM95" s="196"/>
      <c r="BYN95" s="196"/>
      <c r="BYO95" s="196"/>
      <c r="BYP95" s="196"/>
      <c r="BYQ95" s="196">
        <f t="shared" si="451"/>
        <v>0</v>
      </c>
      <c r="BYR95" s="196"/>
      <c r="BYS95" s="196"/>
      <c r="BYT95" s="196"/>
      <c r="BYU95" s="196"/>
      <c r="BYV95" s="196">
        <f t="shared" si="452"/>
        <v>0</v>
      </c>
      <c r="BYW95" s="196">
        <f t="shared" si="453"/>
        <v>0</v>
      </c>
      <c r="BYX95" s="196"/>
      <c r="BYY95" s="196">
        <f t="shared" si="454"/>
        <v>0</v>
      </c>
      <c r="BYZ95" s="196"/>
      <c r="BZA95" s="196"/>
      <c r="BZB95" s="196"/>
      <c r="BZC95" s="196"/>
      <c r="BZD95" s="196"/>
      <c r="BZE95" s="196">
        <f t="shared" si="455"/>
        <v>0</v>
      </c>
      <c r="BZF95" s="196"/>
      <c r="BZG95" s="196"/>
      <c r="BZH95" s="196"/>
      <c r="BZI95" s="196"/>
      <c r="BZJ95" s="196">
        <f t="shared" si="456"/>
        <v>0</v>
      </c>
      <c r="BZK95" s="196"/>
      <c r="BZL95" s="196"/>
      <c r="BZM95" s="196"/>
      <c r="BZN95" s="196"/>
      <c r="BZO95" s="196"/>
      <c r="BZP95" s="196">
        <f t="shared" si="457"/>
        <v>0</v>
      </c>
      <c r="BZQ95" s="196">
        <f t="shared" si="458"/>
        <v>0</v>
      </c>
      <c r="BZR95" s="196">
        <f t="shared" si="459"/>
        <v>0</v>
      </c>
      <c r="BZS95" s="198"/>
      <c r="BZT95" s="198"/>
      <c r="BZU95" s="198"/>
      <c r="BZV95" s="198"/>
      <c r="BZW95" s="198"/>
      <c r="BZX95" s="198"/>
      <c r="BZY95" s="198"/>
      <c r="BZZ95" s="198"/>
      <c r="CAA95" s="198"/>
      <c r="CAB95" s="198"/>
      <c r="CAC95" s="198"/>
      <c r="CAD95" s="198"/>
      <c r="CAE95" s="198"/>
      <c r="CAF95" s="198"/>
      <c r="CAG95" s="198"/>
      <c r="CAH95" s="198"/>
      <c r="CAI95" s="198"/>
      <c r="CAJ95" s="198"/>
      <c r="CAK95" s="198"/>
      <c r="CAL95" s="198"/>
      <c r="CAM95" s="198"/>
      <c r="CAN95" s="198"/>
      <c r="CAO95" s="198"/>
      <c r="CAP95" s="198"/>
      <c r="CAQ95" s="198"/>
      <c r="CAR95" s="198"/>
      <c r="CAS95" s="198"/>
      <c r="CAT95" s="198"/>
      <c r="CAU95" s="198"/>
      <c r="CAV95" s="198"/>
      <c r="CAW95" s="198"/>
      <c r="CAX95" s="198"/>
      <c r="CAY95" s="198"/>
      <c r="CAZ95" s="198"/>
      <c r="CBA95" s="198"/>
      <c r="CBB95" s="198"/>
      <c r="CBC95" s="198"/>
      <c r="CBD95" s="198"/>
      <c r="CBE95" s="198"/>
      <c r="CBF95" s="198"/>
      <c r="CBG95" s="198"/>
      <c r="CBH95" s="198"/>
      <c r="CBI95" s="198"/>
      <c r="CBJ95" s="198"/>
      <c r="CBK95" s="198"/>
      <c r="CBL95" s="198"/>
      <c r="CBM95" s="198"/>
      <c r="CBN95" s="198"/>
      <c r="CBO95" s="198"/>
      <c r="CBP95" s="198"/>
      <c r="CBQ95" s="198"/>
      <c r="CBR95" s="198"/>
      <c r="CBS95" s="198"/>
      <c r="CBT95" s="198"/>
      <c r="CBU95" s="198"/>
      <c r="CBV95" s="198"/>
      <c r="CBW95" s="198"/>
      <c r="CBX95" s="198"/>
      <c r="CBY95" s="198"/>
      <c r="CBZ95" s="198"/>
      <c r="CCA95" s="198"/>
      <c r="CCB95" s="198"/>
      <c r="CCC95" s="198"/>
      <c r="CCD95" s="198"/>
      <c r="CCE95" s="198"/>
      <c r="CCF95" s="198"/>
      <c r="CCG95" s="198"/>
      <c r="CCH95" s="198"/>
      <c r="CCI95" s="198"/>
      <c r="CCJ95" s="198"/>
      <c r="CCK95" s="198"/>
      <c r="CCL95" s="198"/>
      <c r="CCM95" s="198"/>
      <c r="CCN95" s="198"/>
      <c r="CCO95" s="198"/>
      <c r="CCP95" s="198"/>
      <c r="CCQ95" s="198"/>
      <c r="CCR95" s="198"/>
      <c r="CCS95" s="198">
        <f t="shared" si="286"/>
        <v>0</v>
      </c>
      <c r="CCT95" s="199"/>
    </row>
    <row r="96" spans="1:2126" s="200" customFormat="1" outlineLevel="1" x14ac:dyDescent="0.2">
      <c r="A96" s="195" t="s">
        <v>72</v>
      </c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  <c r="DO96" s="195"/>
      <c r="DP96" s="195"/>
      <c r="DQ96" s="195"/>
      <c r="DR96" s="195"/>
      <c r="DS96" s="195"/>
      <c r="DT96" s="195"/>
      <c r="DU96" s="195"/>
      <c r="DV96" s="195"/>
      <c r="DW96" s="195"/>
      <c r="DX96" s="195"/>
      <c r="DY96" s="195"/>
      <c r="DZ96" s="195"/>
      <c r="EA96" s="195"/>
      <c r="EB96" s="195"/>
      <c r="EC96" s="195"/>
      <c r="ED96" s="195"/>
      <c r="EE96" s="195"/>
      <c r="EF96" s="195"/>
      <c r="EG96" s="195"/>
      <c r="EH96" s="195"/>
      <c r="EI96" s="195"/>
      <c r="EJ96" s="195"/>
      <c r="EK96" s="195"/>
      <c r="EL96" s="195"/>
      <c r="EM96" s="195"/>
      <c r="EN96" s="195"/>
      <c r="EO96" s="195"/>
      <c r="EP96" s="195"/>
      <c r="EQ96" s="195"/>
      <c r="ER96" s="195"/>
      <c r="ES96" s="195"/>
      <c r="ET96" s="195"/>
      <c r="EU96" s="195"/>
      <c r="EV96" s="195"/>
      <c r="EW96" s="195"/>
      <c r="EX96" s="195"/>
      <c r="EY96" s="195"/>
      <c r="EZ96" s="195"/>
      <c r="FA96" s="195"/>
      <c r="FB96" s="195"/>
      <c r="FC96" s="195"/>
      <c r="FD96" s="195"/>
      <c r="FE96" s="195"/>
      <c r="FF96" s="195"/>
      <c r="FG96" s="195"/>
      <c r="FH96" s="195"/>
      <c r="FI96" s="195"/>
      <c r="FJ96" s="195"/>
      <c r="FK96" s="195"/>
      <c r="FL96" s="195"/>
      <c r="FM96" s="195"/>
      <c r="FN96" s="195"/>
      <c r="FO96" s="195"/>
      <c r="FP96" s="195"/>
      <c r="FQ96" s="195"/>
      <c r="FR96" s="195"/>
      <c r="FS96" s="195"/>
      <c r="FT96" s="195"/>
      <c r="FU96" s="195"/>
      <c r="FV96" s="195"/>
      <c r="FW96" s="195"/>
      <c r="FX96" s="195"/>
      <c r="FY96" s="195"/>
      <c r="FZ96" s="195"/>
      <c r="GA96" s="195"/>
      <c r="GB96" s="195"/>
      <c r="GC96" s="195"/>
      <c r="GD96" s="195"/>
      <c r="GE96" s="195"/>
      <c r="GF96" s="195"/>
      <c r="GG96" s="195"/>
      <c r="GH96" s="195"/>
      <c r="GI96" s="195"/>
      <c r="GJ96" s="195"/>
      <c r="GK96" s="195"/>
      <c r="GL96" s="195"/>
      <c r="GM96" s="195"/>
      <c r="GN96" s="195"/>
      <c r="GO96" s="195"/>
      <c r="GP96" s="195"/>
      <c r="GQ96" s="195"/>
      <c r="GR96" s="195"/>
      <c r="GS96" s="195"/>
      <c r="GT96" s="195"/>
      <c r="GU96" s="195"/>
      <c r="GV96" s="195"/>
      <c r="GW96" s="195"/>
      <c r="GX96" s="195"/>
      <c r="GY96" s="195"/>
      <c r="GZ96" s="195"/>
      <c r="HA96" s="195"/>
      <c r="HB96" s="195"/>
      <c r="HC96" s="195"/>
      <c r="HD96" s="195"/>
      <c r="HE96" s="195"/>
      <c r="HF96" s="195"/>
      <c r="HG96" s="195"/>
      <c r="HH96" s="195"/>
      <c r="HI96" s="195"/>
      <c r="HJ96" s="195"/>
      <c r="HK96" s="195"/>
      <c r="HL96" s="195"/>
      <c r="HM96" s="195"/>
      <c r="HN96" s="195"/>
      <c r="HO96" s="195"/>
      <c r="HP96" s="195"/>
      <c r="HQ96" s="195"/>
      <c r="HR96" s="195"/>
      <c r="HS96" s="195"/>
      <c r="HT96" s="195"/>
      <c r="HU96" s="195"/>
      <c r="HV96" s="195"/>
      <c r="HW96" s="195"/>
      <c r="HX96" s="195"/>
      <c r="HY96" s="195"/>
      <c r="HZ96" s="195"/>
      <c r="IA96" s="195"/>
      <c r="IB96" s="195"/>
      <c r="IC96" s="195"/>
      <c r="ID96" s="195"/>
      <c r="IE96" s="195"/>
      <c r="IF96" s="195"/>
      <c r="IG96" s="195"/>
      <c r="IH96" s="195"/>
      <c r="II96" s="195"/>
      <c r="IJ96" s="195"/>
      <c r="IK96" s="195"/>
      <c r="IL96" s="195"/>
      <c r="IM96" s="195"/>
      <c r="IN96" s="195"/>
      <c r="IO96" s="195"/>
      <c r="IP96" s="195"/>
      <c r="IQ96" s="195"/>
      <c r="IR96" s="195"/>
      <c r="IS96" s="195"/>
      <c r="IT96" s="195"/>
      <c r="IU96" s="195"/>
      <c r="IV96" s="195"/>
      <c r="IW96" s="195"/>
      <c r="IX96" s="195"/>
      <c r="IY96" s="195"/>
      <c r="IZ96" s="195"/>
      <c r="JA96" s="195"/>
      <c r="JB96" s="195"/>
      <c r="JC96" s="195"/>
      <c r="JD96" s="195"/>
      <c r="JE96" s="195"/>
      <c r="JF96" s="195"/>
      <c r="JG96" s="195"/>
      <c r="JH96" s="195"/>
      <c r="JI96" s="195"/>
      <c r="JJ96" s="195"/>
      <c r="JK96" s="195"/>
      <c r="JL96" s="195"/>
      <c r="JM96" s="195"/>
      <c r="JN96" s="195"/>
      <c r="JO96" s="195"/>
      <c r="JP96" s="195"/>
      <c r="JQ96" s="195"/>
      <c r="JR96" s="195"/>
      <c r="JS96" s="195"/>
      <c r="JT96" s="195"/>
      <c r="JU96" s="195"/>
      <c r="JV96" s="195"/>
      <c r="JW96" s="195"/>
      <c r="JX96" s="195"/>
      <c r="JY96" s="195"/>
      <c r="JZ96" s="195"/>
      <c r="KA96" s="195"/>
      <c r="KB96" s="195"/>
      <c r="KC96" s="195"/>
      <c r="KD96" s="195"/>
      <c r="KE96" s="195"/>
      <c r="KF96" s="195"/>
      <c r="KG96" s="195"/>
      <c r="KH96" s="195"/>
      <c r="KI96" s="195"/>
      <c r="KJ96" s="195"/>
      <c r="KK96" s="195"/>
      <c r="KL96" s="195"/>
      <c r="KM96" s="195"/>
      <c r="KN96" s="195"/>
      <c r="KO96" s="195"/>
      <c r="KP96" s="195"/>
      <c r="KQ96" s="195"/>
      <c r="KR96" s="195"/>
      <c r="KS96" s="195"/>
      <c r="KT96" s="195"/>
      <c r="KU96" s="195"/>
      <c r="KV96" s="195"/>
      <c r="KW96" s="195"/>
      <c r="KX96" s="195"/>
      <c r="KY96" s="195"/>
      <c r="KZ96" s="195"/>
      <c r="LA96" s="195"/>
      <c r="LB96" s="195"/>
      <c r="LC96" s="195"/>
      <c r="LD96" s="195"/>
      <c r="LE96" s="195"/>
      <c r="LF96" s="195"/>
      <c r="LG96" s="195"/>
      <c r="LH96" s="195"/>
      <c r="LI96" s="195"/>
      <c r="LJ96" s="195"/>
      <c r="LK96" s="195"/>
      <c r="LL96" s="195"/>
      <c r="LM96" s="195"/>
      <c r="LN96" s="195"/>
      <c r="LO96" s="195"/>
      <c r="LP96" s="195"/>
      <c r="LQ96" s="195"/>
      <c r="LR96" s="195"/>
      <c r="LS96" s="195"/>
      <c r="LT96" s="195"/>
      <c r="LU96" s="195"/>
      <c r="LV96" s="195"/>
      <c r="LW96" s="195"/>
      <c r="LX96" s="195"/>
      <c r="LY96" s="195"/>
      <c r="LZ96" s="195"/>
      <c r="MA96" s="195"/>
      <c r="MB96" s="195"/>
      <c r="MC96" s="195"/>
      <c r="MD96" s="195"/>
      <c r="ME96" s="195"/>
      <c r="MF96" s="195"/>
      <c r="MG96" s="195"/>
      <c r="MH96" s="195"/>
      <c r="MI96" s="195"/>
      <c r="MJ96" s="195"/>
      <c r="MK96" s="195"/>
      <c r="ML96" s="195"/>
      <c r="MM96" s="195"/>
      <c r="MN96" s="195"/>
      <c r="MO96" s="195"/>
      <c r="MP96" s="195"/>
      <c r="MQ96" s="195"/>
      <c r="MR96" s="195"/>
      <c r="MS96" s="195"/>
      <c r="MT96" s="195"/>
      <c r="MU96" s="195"/>
      <c r="MV96" s="195"/>
      <c r="MW96" s="195"/>
      <c r="MX96" s="195"/>
      <c r="MY96" s="195"/>
      <c r="MZ96" s="195"/>
      <c r="NA96" s="195"/>
      <c r="NB96" s="195"/>
      <c r="NC96" s="195"/>
      <c r="ND96" s="195"/>
      <c r="NE96" s="195"/>
      <c r="NF96" s="195"/>
      <c r="NG96" s="195"/>
      <c r="NH96" s="195"/>
      <c r="NI96" s="195"/>
      <c r="NJ96" s="195"/>
      <c r="NK96" s="195"/>
      <c r="NL96" s="195"/>
      <c r="NM96" s="195"/>
      <c r="NN96" s="195"/>
      <c r="NO96" s="195"/>
      <c r="NP96" s="195"/>
      <c r="NQ96" s="195"/>
      <c r="NR96" s="195"/>
      <c r="NS96" s="195"/>
      <c r="NT96" s="195"/>
      <c r="NU96" s="195"/>
      <c r="NV96" s="195"/>
      <c r="NW96" s="195"/>
      <c r="NX96" s="195"/>
      <c r="NY96" s="195"/>
      <c r="NZ96" s="195"/>
      <c r="OA96" s="195"/>
      <c r="OB96" s="195"/>
      <c r="OC96" s="195"/>
      <c r="OD96" s="195"/>
      <c r="OE96" s="195"/>
      <c r="OF96" s="195"/>
      <c r="OG96" s="195"/>
      <c r="OH96" s="195"/>
      <c r="OI96" s="195"/>
      <c r="OJ96" s="195"/>
      <c r="OK96" s="195"/>
      <c r="OL96" s="195"/>
      <c r="OM96" s="195"/>
      <c r="ON96" s="195"/>
      <c r="OO96" s="195"/>
      <c r="OP96" s="195"/>
      <c r="OQ96" s="195"/>
      <c r="OR96" s="195"/>
      <c r="OS96" s="195"/>
      <c r="OT96" s="195"/>
      <c r="OU96" s="195"/>
      <c r="OV96" s="195"/>
      <c r="OW96" s="195"/>
      <c r="OX96" s="195"/>
      <c r="OY96" s="195"/>
      <c r="OZ96" s="195"/>
      <c r="PA96" s="195"/>
      <c r="PB96" s="195"/>
      <c r="PC96" s="195"/>
      <c r="PD96" s="195"/>
      <c r="PE96" s="195"/>
      <c r="PF96" s="195"/>
      <c r="PG96" s="195"/>
      <c r="PH96" s="195"/>
      <c r="PI96" s="195"/>
      <c r="PJ96" s="195"/>
      <c r="PK96" s="195"/>
      <c r="PL96" s="195"/>
      <c r="PM96" s="195"/>
      <c r="PN96" s="195"/>
      <c r="PO96" s="195"/>
      <c r="PP96" s="195"/>
      <c r="PQ96" s="195"/>
      <c r="PR96" s="195"/>
      <c r="PS96" s="195"/>
      <c r="PT96" s="195"/>
      <c r="PU96" s="195"/>
      <c r="PV96" s="195"/>
      <c r="PW96" s="195"/>
      <c r="PX96" s="195"/>
      <c r="PY96" s="195"/>
      <c r="PZ96" s="195"/>
      <c r="QA96" s="195"/>
      <c r="QB96" s="195"/>
      <c r="QC96" s="195"/>
      <c r="QD96" s="195"/>
      <c r="QE96" s="195"/>
      <c r="QF96" s="195"/>
      <c r="QG96" s="195"/>
      <c r="QH96" s="195"/>
      <c r="QI96" s="195"/>
      <c r="QJ96" s="195"/>
      <c r="QK96" s="195"/>
      <c r="QL96" s="195"/>
      <c r="QM96" s="195"/>
      <c r="QN96" s="195"/>
      <c r="QO96" s="195"/>
      <c r="QP96" s="195"/>
      <c r="QQ96" s="195"/>
      <c r="QR96" s="195"/>
      <c r="QS96" s="195"/>
      <c r="QT96" s="195"/>
      <c r="QU96" s="195"/>
      <c r="QV96" s="195"/>
      <c r="QW96" s="195"/>
      <c r="QX96" s="195"/>
      <c r="QY96" s="195"/>
      <c r="QZ96" s="195"/>
      <c r="RA96" s="195"/>
      <c r="RB96" s="195"/>
      <c r="RC96" s="195"/>
      <c r="RD96" s="195"/>
      <c r="RE96" s="195"/>
      <c r="RF96" s="195"/>
      <c r="RG96" s="195"/>
      <c r="RH96" s="195"/>
      <c r="RI96" s="195"/>
      <c r="RJ96" s="195"/>
      <c r="RK96" s="195"/>
      <c r="RL96" s="195"/>
      <c r="RM96" s="195"/>
      <c r="RN96" s="195"/>
      <c r="RO96" s="195"/>
      <c r="RP96" s="195"/>
      <c r="RQ96" s="195"/>
      <c r="RR96" s="195"/>
      <c r="RS96" s="195"/>
      <c r="RT96" s="195"/>
      <c r="RU96" s="195"/>
      <c r="RV96" s="195"/>
      <c r="RW96" s="195"/>
      <c r="RX96" s="195"/>
      <c r="RY96" s="195"/>
      <c r="RZ96" s="195"/>
      <c r="SA96" s="195"/>
      <c r="SB96" s="195"/>
      <c r="SC96" s="195"/>
      <c r="SD96" s="195"/>
      <c r="SE96" s="195"/>
      <c r="SF96" s="195"/>
      <c r="SG96" s="195"/>
      <c r="SH96" s="195"/>
      <c r="SI96" s="195"/>
      <c r="SJ96" s="195"/>
      <c r="SK96" s="195"/>
      <c r="SL96" s="195"/>
      <c r="SM96" s="195"/>
      <c r="SN96" s="195"/>
      <c r="SO96" s="195"/>
      <c r="SP96" s="195"/>
      <c r="SQ96" s="195"/>
      <c r="SR96" s="196"/>
      <c r="SS96" s="195"/>
      <c r="ST96" s="195"/>
      <c r="SU96" s="195"/>
      <c r="SV96" s="195"/>
      <c r="SW96" s="195"/>
      <c r="SX96" s="195"/>
      <c r="SY96" s="195"/>
      <c r="SZ96" s="195"/>
      <c r="TA96" s="195"/>
      <c r="TB96" s="195"/>
      <c r="TC96" s="195"/>
      <c r="TD96" s="195"/>
      <c r="TE96" s="195"/>
      <c r="TF96" s="195"/>
      <c r="TG96" s="195"/>
      <c r="TH96" s="195"/>
      <c r="TI96" s="195"/>
      <c r="TJ96" s="195"/>
      <c r="TK96" s="195">
        <f t="shared" si="269"/>
        <v>0</v>
      </c>
      <c r="TL96" s="195"/>
      <c r="TM96" s="195"/>
      <c r="TN96" s="195"/>
      <c r="TO96" s="195"/>
      <c r="TP96" s="195"/>
      <c r="TQ96" s="195"/>
      <c r="TR96" s="195"/>
      <c r="TS96" s="195"/>
      <c r="TT96" s="195"/>
      <c r="TU96" s="195"/>
      <c r="TV96" s="195"/>
      <c r="TW96" s="195"/>
      <c r="TX96" s="195"/>
      <c r="TY96" s="195"/>
      <c r="TZ96" s="195"/>
      <c r="UA96" s="195"/>
      <c r="UB96" s="195"/>
      <c r="UC96" s="195"/>
      <c r="UD96" s="195"/>
      <c r="UE96" s="195"/>
      <c r="UF96" s="195"/>
      <c r="UG96" s="195"/>
      <c r="UH96" s="195"/>
      <c r="UI96" s="195"/>
      <c r="UJ96" s="195"/>
      <c r="UK96" s="195"/>
      <c r="UL96" s="195"/>
      <c r="UM96" s="195"/>
      <c r="UN96" s="195"/>
      <c r="UO96" s="195"/>
      <c r="UP96" s="195"/>
      <c r="UQ96" s="195"/>
      <c r="UR96" s="195"/>
      <c r="US96" s="195"/>
      <c r="UT96" s="195"/>
      <c r="UU96" s="195"/>
      <c r="UV96" s="195"/>
      <c r="UW96" s="195">
        <f t="shared" si="287"/>
        <v>0</v>
      </c>
      <c r="UX96" s="195"/>
      <c r="UY96" s="195"/>
      <c r="UZ96" s="195"/>
      <c r="VA96" s="195"/>
      <c r="VB96" s="195"/>
      <c r="VC96" s="195"/>
      <c r="VD96" s="195"/>
      <c r="VE96" s="195"/>
      <c r="VF96" s="195"/>
      <c r="VG96" s="195"/>
      <c r="VH96" s="195"/>
      <c r="VI96" s="195"/>
      <c r="VJ96" s="195"/>
      <c r="VK96" s="195"/>
      <c r="VL96" s="195"/>
      <c r="VM96" s="195"/>
      <c r="VN96" s="195"/>
      <c r="VO96" s="195"/>
      <c r="VP96" s="195"/>
      <c r="VQ96" s="195"/>
      <c r="VR96" s="195"/>
      <c r="VS96" s="195"/>
      <c r="VT96" s="195"/>
      <c r="VU96" s="195"/>
      <c r="VV96" s="195"/>
      <c r="VW96" s="195"/>
      <c r="VX96" s="195"/>
      <c r="VY96" s="195"/>
      <c r="VZ96" s="195"/>
      <c r="WA96" s="195"/>
      <c r="WB96" s="195"/>
      <c r="WC96" s="195"/>
      <c r="WD96" s="195"/>
      <c r="WE96" s="195"/>
      <c r="WF96" s="195"/>
      <c r="WG96" s="195"/>
      <c r="WH96" s="195"/>
      <c r="WI96" s="195"/>
      <c r="WJ96" s="195"/>
      <c r="WK96" s="195"/>
      <c r="WL96" s="195"/>
      <c r="WM96" s="195"/>
      <c r="WN96" s="195"/>
      <c r="WO96" s="195"/>
      <c r="WP96" s="195"/>
      <c r="WQ96" s="195"/>
      <c r="WR96" s="195"/>
      <c r="WS96" s="195"/>
      <c r="WT96" s="195"/>
      <c r="WU96" s="195"/>
      <c r="WV96" s="195"/>
      <c r="WW96" s="195"/>
      <c r="WX96" s="195"/>
      <c r="WY96" s="195"/>
      <c r="WZ96" s="195"/>
      <c r="XA96" s="195"/>
      <c r="XB96" s="195"/>
      <c r="XC96" s="195"/>
      <c r="XD96" s="195"/>
      <c r="XE96" s="195"/>
      <c r="XF96" s="195"/>
      <c r="XG96" s="195"/>
      <c r="XH96" s="195"/>
      <c r="XI96" s="195"/>
      <c r="XJ96" s="195"/>
      <c r="XK96" s="195"/>
      <c r="XL96" s="195"/>
      <c r="XM96" s="195"/>
      <c r="XN96" s="195"/>
      <c r="XO96" s="195"/>
      <c r="XP96" s="195"/>
      <c r="XQ96" s="195"/>
      <c r="XR96" s="195"/>
      <c r="XS96" s="195"/>
      <c r="XT96" s="195"/>
      <c r="XU96" s="195"/>
      <c r="XV96" s="195"/>
      <c r="XW96" s="195"/>
      <c r="XX96" s="195"/>
      <c r="XY96" s="195"/>
      <c r="XZ96" s="195"/>
      <c r="YA96" s="195">
        <f t="shared" si="288"/>
        <v>0</v>
      </c>
      <c r="YB96" s="195"/>
      <c r="YC96" s="195"/>
      <c r="YD96" s="195"/>
      <c r="YE96" s="195"/>
      <c r="YF96" s="195">
        <f t="shared" si="289"/>
        <v>0</v>
      </c>
      <c r="YG96" s="195">
        <f t="shared" si="290"/>
        <v>0</v>
      </c>
      <c r="YH96" s="195">
        <f t="shared" si="291"/>
        <v>0</v>
      </c>
      <c r="YI96" s="195"/>
      <c r="YJ96" s="195"/>
      <c r="YK96" s="195"/>
      <c r="YL96" s="195"/>
      <c r="YM96" s="195">
        <f t="shared" si="292"/>
        <v>0</v>
      </c>
      <c r="YN96" s="195"/>
      <c r="YO96" s="195"/>
      <c r="YP96" s="195"/>
      <c r="YQ96" s="195"/>
      <c r="YR96" s="195"/>
      <c r="YS96" s="195"/>
      <c r="YT96" s="195"/>
      <c r="YU96" s="195"/>
      <c r="YV96" s="195"/>
      <c r="YW96" s="195"/>
      <c r="YX96" s="195"/>
      <c r="YY96" s="195"/>
      <c r="YZ96" s="195"/>
      <c r="ZA96" s="195"/>
      <c r="ZB96" s="195"/>
      <c r="ZC96" s="195"/>
      <c r="ZD96" s="195"/>
      <c r="ZE96" s="195"/>
      <c r="ZF96" s="195"/>
      <c r="ZG96" s="195"/>
      <c r="ZH96" s="195"/>
      <c r="ZI96" s="195"/>
      <c r="ZJ96" s="195"/>
      <c r="ZK96" s="195"/>
      <c r="ZL96" s="195"/>
      <c r="ZM96" s="195"/>
      <c r="ZN96" s="195"/>
      <c r="ZO96" s="195"/>
      <c r="ZP96" s="195"/>
      <c r="ZQ96" s="195"/>
      <c r="ZR96" s="195"/>
      <c r="ZS96" s="195"/>
      <c r="ZT96" s="195"/>
      <c r="ZU96" s="195"/>
      <c r="ZV96" s="195"/>
      <c r="ZW96" s="195"/>
      <c r="ZX96" s="195"/>
      <c r="ZY96" s="195"/>
      <c r="ZZ96" s="195"/>
      <c r="AAA96" s="195"/>
      <c r="AAB96" s="195"/>
      <c r="AAC96" s="195"/>
      <c r="AAD96" s="195"/>
      <c r="AAE96" s="195"/>
      <c r="AAF96" s="195"/>
      <c r="AAG96" s="195"/>
      <c r="AAH96" s="195"/>
      <c r="AAI96" s="195"/>
      <c r="AAJ96" s="195"/>
      <c r="AAK96" s="195"/>
      <c r="AAL96" s="195"/>
      <c r="AAM96" s="195"/>
      <c r="AAN96" s="195"/>
      <c r="AAO96" s="195"/>
      <c r="AAP96" s="195"/>
      <c r="AAQ96" s="195"/>
      <c r="AAR96" s="195"/>
      <c r="AAS96" s="195"/>
      <c r="AAT96" s="195"/>
      <c r="AAU96" s="195"/>
      <c r="AAV96" s="195"/>
      <c r="AAW96" s="195"/>
      <c r="AAX96" s="195"/>
      <c r="AAY96" s="195"/>
      <c r="AAZ96" s="195"/>
      <c r="ABA96" s="195"/>
      <c r="ABB96" s="195"/>
      <c r="ABC96" s="195"/>
      <c r="ABD96" s="195"/>
      <c r="ABE96" s="195"/>
      <c r="ABF96" s="195"/>
      <c r="ABG96" s="195"/>
      <c r="ABH96" s="195">
        <f t="shared" si="293"/>
        <v>0</v>
      </c>
      <c r="ABI96" s="195"/>
      <c r="ABJ96" s="195"/>
      <c r="ABK96" s="195"/>
      <c r="ABL96" s="195"/>
      <c r="ABM96" s="195"/>
      <c r="ABN96" s="195"/>
      <c r="ABO96" s="195"/>
      <c r="ABP96" s="195"/>
      <c r="ABQ96" s="195"/>
      <c r="ABR96" s="195"/>
      <c r="ABS96" s="195"/>
      <c r="ABT96" s="195"/>
      <c r="ABU96" s="195"/>
      <c r="ABV96" s="195"/>
      <c r="ABW96" s="195"/>
      <c r="ABX96" s="195"/>
      <c r="ABY96" s="195"/>
      <c r="ABZ96" s="195"/>
      <c r="ACA96" s="195"/>
      <c r="ACB96" s="195"/>
      <c r="ACC96" s="195"/>
      <c r="ACD96" s="195"/>
      <c r="ACE96" s="195"/>
      <c r="ACF96" s="195"/>
      <c r="ACG96" s="195"/>
      <c r="ACH96" s="195"/>
      <c r="ACI96" s="195"/>
      <c r="ACJ96" s="195"/>
      <c r="ACK96" s="195"/>
      <c r="ACL96" s="195"/>
      <c r="ACM96" s="195"/>
      <c r="ACN96" s="195"/>
      <c r="ACO96" s="195"/>
      <c r="ACP96" s="195"/>
      <c r="ACQ96" s="195"/>
      <c r="ACR96" s="195"/>
      <c r="ACS96" s="195"/>
      <c r="ACT96" s="195"/>
      <c r="ACU96" s="195"/>
      <c r="ACV96" s="195"/>
      <c r="ACW96" s="195"/>
      <c r="ACX96" s="195"/>
      <c r="ACY96" s="195"/>
      <c r="ACZ96" s="195"/>
      <c r="ADA96" s="195"/>
      <c r="ADB96" s="195"/>
      <c r="ADC96" s="195"/>
      <c r="ADD96" s="195"/>
      <c r="ADE96" s="195"/>
      <c r="ADF96" s="195"/>
      <c r="ADG96" s="195"/>
      <c r="ADH96" s="195"/>
      <c r="ADI96" s="195"/>
      <c r="ADJ96" s="195"/>
      <c r="ADK96" s="195"/>
      <c r="ADL96" s="195"/>
      <c r="ADM96" s="195"/>
      <c r="ADN96" s="195"/>
      <c r="ADO96" s="195"/>
      <c r="ADP96" s="195"/>
      <c r="ADQ96" s="195"/>
      <c r="ADR96" s="195"/>
      <c r="ADS96" s="195"/>
      <c r="ADT96" s="195"/>
      <c r="ADU96" s="195"/>
      <c r="ADV96" s="195"/>
      <c r="ADW96" s="195"/>
      <c r="ADX96" s="195"/>
      <c r="ADY96" s="195"/>
      <c r="ADZ96" s="195"/>
      <c r="AEA96" s="195"/>
      <c r="AEB96" s="195"/>
      <c r="AEC96" s="195"/>
      <c r="AED96" s="195"/>
      <c r="AEE96" s="195"/>
      <c r="AEF96" s="195"/>
      <c r="AEG96" s="195"/>
      <c r="AEH96" s="195"/>
      <c r="AEI96" s="195"/>
      <c r="AEJ96" s="195"/>
      <c r="AEK96" s="195"/>
      <c r="AEL96" s="195"/>
      <c r="AEM96" s="195"/>
      <c r="AEN96" s="195"/>
      <c r="AEO96" s="195"/>
      <c r="AEP96" s="195"/>
      <c r="AEQ96" s="195"/>
      <c r="AER96" s="195"/>
      <c r="AES96" s="195"/>
      <c r="AET96" s="195"/>
      <c r="AEU96" s="195"/>
      <c r="AEV96" s="195"/>
      <c r="AEW96" s="195"/>
      <c r="AEX96" s="195"/>
      <c r="AEY96" s="195"/>
      <c r="AEZ96" s="195"/>
      <c r="AFA96" s="195"/>
      <c r="AFB96" s="195"/>
      <c r="AFC96" s="195"/>
      <c r="AFD96" s="195"/>
      <c r="AFE96" s="195"/>
      <c r="AFF96" s="195"/>
      <c r="AFG96" s="195"/>
      <c r="AFH96" s="195"/>
      <c r="AFI96" s="195"/>
      <c r="AFJ96" s="195"/>
      <c r="AFK96" s="195"/>
      <c r="AFL96" s="195"/>
      <c r="AFM96" s="195"/>
      <c r="AFN96" s="195"/>
      <c r="AFO96" s="195"/>
      <c r="AFP96" s="195"/>
      <c r="AFQ96" s="195"/>
      <c r="AFR96" s="195"/>
      <c r="AFS96" s="195"/>
      <c r="AFT96" s="195"/>
      <c r="AFU96" s="195"/>
      <c r="AFV96" s="195"/>
      <c r="AFW96" s="195"/>
      <c r="AFX96" s="195"/>
      <c r="AFY96" s="195"/>
      <c r="AFZ96" s="195"/>
      <c r="AGA96" s="195"/>
      <c r="AGB96" s="195"/>
      <c r="AGC96" s="195"/>
      <c r="AGD96" s="195"/>
      <c r="AGE96" s="195"/>
      <c r="AGF96" s="195"/>
      <c r="AGG96" s="195"/>
      <c r="AGH96" s="195"/>
      <c r="AGI96" s="195"/>
      <c r="AGJ96" s="195"/>
      <c r="AGK96" s="195"/>
      <c r="AGL96" s="195"/>
      <c r="AGM96" s="195"/>
      <c r="AGN96" s="195"/>
      <c r="AGO96" s="195"/>
      <c r="AGP96" s="195"/>
      <c r="AGQ96" s="195"/>
      <c r="AGR96" s="195"/>
      <c r="AGS96" s="195"/>
      <c r="AGT96" s="195"/>
      <c r="AGU96" s="195"/>
      <c r="AGV96" s="195"/>
      <c r="AGW96" s="195"/>
      <c r="AGX96" s="195"/>
      <c r="AGY96" s="195"/>
      <c r="AGZ96" s="195"/>
      <c r="AHA96" s="195"/>
      <c r="AHB96" s="195"/>
      <c r="AHC96" s="195"/>
      <c r="AHD96" s="195"/>
      <c r="AHE96" s="195"/>
      <c r="AHF96" s="195"/>
      <c r="AHG96" s="195"/>
      <c r="AHH96" s="195"/>
      <c r="AHI96" s="195"/>
      <c r="AHJ96" s="195"/>
      <c r="AHK96" s="195"/>
      <c r="AHL96" s="195"/>
      <c r="AHM96" s="195"/>
      <c r="AHN96" s="195"/>
      <c r="AHO96" s="195"/>
      <c r="AHP96" s="195"/>
      <c r="AHQ96" s="195"/>
      <c r="AHR96" s="195"/>
      <c r="AHS96" s="195"/>
      <c r="AHT96" s="195"/>
      <c r="AHU96" s="195"/>
      <c r="AHV96" s="195"/>
      <c r="AHW96" s="195"/>
      <c r="AHX96" s="195"/>
      <c r="AHY96" s="195"/>
      <c r="AHZ96" s="195"/>
      <c r="AIA96" s="195"/>
      <c r="AIB96" s="195"/>
      <c r="AIC96" s="195"/>
      <c r="AID96" s="195"/>
      <c r="AIE96" s="195"/>
      <c r="AIF96" s="195"/>
      <c r="AIG96" s="195"/>
      <c r="AIH96" s="195"/>
      <c r="AII96" s="195"/>
      <c r="AIJ96" s="195"/>
      <c r="AIK96" s="195"/>
      <c r="AIL96" s="195"/>
      <c r="AIM96" s="195"/>
      <c r="AIN96" s="195"/>
      <c r="AIO96" s="195"/>
      <c r="AIP96" s="195"/>
      <c r="AIQ96" s="195"/>
      <c r="AIR96" s="195"/>
      <c r="AIS96" s="195"/>
      <c r="AIT96" s="195"/>
      <c r="AIU96" s="195"/>
      <c r="AIV96" s="195"/>
      <c r="AIW96" s="195"/>
      <c r="AIX96" s="195"/>
      <c r="AIY96" s="195"/>
      <c r="AIZ96" s="195"/>
      <c r="AJA96" s="195"/>
      <c r="AJB96" s="195"/>
      <c r="AJC96" s="195"/>
      <c r="AJD96" s="195"/>
      <c r="AJE96" s="195"/>
      <c r="AJF96" s="195"/>
      <c r="AJG96" s="195"/>
      <c r="AJH96" s="195"/>
      <c r="AJI96" s="195"/>
      <c r="AJJ96" s="195"/>
      <c r="AJK96" s="195"/>
      <c r="AJL96" s="195"/>
      <c r="AJM96" s="195"/>
      <c r="AJN96" s="195"/>
      <c r="AJO96" s="195"/>
      <c r="AJP96" s="195"/>
      <c r="AJQ96" s="195"/>
      <c r="AJR96" s="195"/>
      <c r="AJS96" s="195"/>
      <c r="AJT96" s="195"/>
      <c r="AJU96" s="195"/>
      <c r="AJV96" s="195"/>
      <c r="AJW96" s="195"/>
      <c r="AJX96" s="195"/>
      <c r="AJY96" s="195"/>
      <c r="AJZ96" s="195"/>
      <c r="AKA96" s="195"/>
      <c r="AKB96" s="195"/>
      <c r="AKC96" s="195"/>
      <c r="AKD96" s="195"/>
      <c r="AKE96" s="195"/>
      <c r="AKF96" s="195"/>
      <c r="AKG96" s="195"/>
      <c r="AKH96" s="195"/>
      <c r="AKI96" s="195"/>
      <c r="AKJ96" s="195"/>
      <c r="AKK96" s="195"/>
      <c r="AKL96" s="195"/>
      <c r="AKM96" s="195"/>
      <c r="AKN96" s="195"/>
      <c r="AKO96" s="195"/>
      <c r="AKP96" s="195"/>
      <c r="AKQ96" s="195"/>
      <c r="AKR96" s="195"/>
      <c r="AKS96" s="195"/>
      <c r="AKT96" s="195"/>
      <c r="AKU96" s="195"/>
      <c r="AKV96" s="195"/>
      <c r="AKW96" s="195"/>
      <c r="AKX96" s="195"/>
      <c r="AKY96" s="195"/>
      <c r="AKZ96" s="195"/>
      <c r="ALA96" s="195"/>
      <c r="ALB96" s="195"/>
      <c r="ALC96" s="195"/>
      <c r="ALD96" s="195"/>
      <c r="ALE96" s="195"/>
      <c r="ALF96" s="195"/>
      <c r="ALG96" s="195"/>
      <c r="ALH96" s="195"/>
      <c r="ALI96" s="195"/>
      <c r="ALJ96" s="195"/>
      <c r="ALK96" s="195"/>
      <c r="ALL96" s="195"/>
      <c r="ALM96" s="195"/>
      <c r="ALN96" s="195"/>
      <c r="ALO96" s="195"/>
      <c r="ALP96" s="195"/>
      <c r="ALQ96" s="195"/>
      <c r="ALR96" s="195"/>
      <c r="ALS96" s="195"/>
      <c r="ALT96" s="195"/>
      <c r="ALU96" s="195"/>
      <c r="ALV96" s="195"/>
      <c r="ALW96" s="195"/>
      <c r="ALX96" s="195"/>
      <c r="ALY96" s="195"/>
      <c r="ALZ96" s="195"/>
      <c r="AMA96" s="195"/>
      <c r="AMB96" s="195"/>
      <c r="AMC96" s="195"/>
      <c r="AMD96" s="195"/>
      <c r="AME96" s="195"/>
      <c r="AMF96" s="195"/>
      <c r="AMG96" s="195"/>
      <c r="AMH96" s="195"/>
      <c r="AMI96" s="195"/>
      <c r="AMJ96" s="195"/>
      <c r="AMK96" s="195"/>
      <c r="AML96" s="195"/>
      <c r="AMM96" s="195"/>
      <c r="AMN96" s="195"/>
      <c r="AMO96" s="195"/>
      <c r="AMP96" s="195"/>
      <c r="AMQ96" s="195"/>
      <c r="AMR96" s="195">
        <f t="shared" si="294"/>
        <v>0</v>
      </c>
      <c r="AMS96" s="195">
        <f t="shared" si="295"/>
        <v>0</v>
      </c>
      <c r="AMT96" s="195"/>
      <c r="AMU96" s="195"/>
      <c r="AMV96" s="195"/>
      <c r="AMW96" s="195"/>
      <c r="AMX96" s="195"/>
      <c r="AMY96" s="195"/>
      <c r="AMZ96" s="195"/>
      <c r="ANA96" s="195"/>
      <c r="ANB96" s="195"/>
      <c r="ANC96" s="195"/>
      <c r="AND96" s="195"/>
      <c r="ANE96" s="195">
        <f t="shared" si="296"/>
        <v>0</v>
      </c>
      <c r="ANF96" s="195"/>
      <c r="ANG96" s="195"/>
      <c r="ANH96" s="195"/>
      <c r="ANI96" s="195"/>
      <c r="ANJ96" s="195"/>
      <c r="ANK96" s="195"/>
      <c r="ANL96" s="195"/>
      <c r="ANM96" s="195"/>
      <c r="ANN96" s="195"/>
      <c r="ANO96" s="195"/>
      <c r="ANP96" s="195"/>
      <c r="ANQ96" s="195"/>
      <c r="ANR96" s="195">
        <f t="shared" si="297"/>
        <v>0</v>
      </c>
      <c r="ANS96" s="195"/>
      <c r="ANT96" s="195"/>
      <c r="ANU96" s="195"/>
      <c r="ANV96" s="195"/>
      <c r="ANW96" s="195"/>
      <c r="ANX96" s="195"/>
      <c r="ANY96" s="195"/>
      <c r="ANZ96" s="195"/>
      <c r="AOA96" s="195"/>
      <c r="AOB96" s="195"/>
      <c r="AOC96" s="195"/>
      <c r="AOD96" s="195"/>
      <c r="AOE96" s="195"/>
      <c r="AOF96" s="195"/>
      <c r="AOG96" s="195"/>
      <c r="AOH96" s="195"/>
      <c r="AOI96" s="195"/>
      <c r="AOJ96" s="195"/>
      <c r="AOK96" s="195"/>
      <c r="AOL96" s="195"/>
      <c r="AOM96" s="195"/>
      <c r="AON96" s="195"/>
      <c r="AOO96" s="195"/>
      <c r="AOP96" s="195"/>
      <c r="AOQ96" s="195"/>
      <c r="AOR96" s="195"/>
      <c r="AOS96" s="195"/>
      <c r="AOT96" s="195"/>
      <c r="AOU96" s="195"/>
      <c r="AOV96" s="195"/>
      <c r="AOW96" s="195"/>
      <c r="AOX96" s="195"/>
      <c r="AOY96" s="195"/>
      <c r="AOZ96" s="195"/>
      <c r="APA96" s="195"/>
      <c r="APB96" s="195">
        <f t="shared" si="298"/>
        <v>0</v>
      </c>
      <c r="APC96" s="195"/>
      <c r="APD96" s="195"/>
      <c r="APE96" s="195"/>
      <c r="APF96" s="195"/>
      <c r="APG96" s="195"/>
      <c r="APH96" s="195"/>
      <c r="API96" s="195"/>
      <c r="APJ96" s="195"/>
      <c r="APK96" s="195"/>
      <c r="APL96" s="195"/>
      <c r="APM96" s="195"/>
      <c r="APN96" s="195"/>
      <c r="APO96" s="195"/>
      <c r="APP96" s="195"/>
      <c r="APQ96" s="195"/>
      <c r="APR96" s="195"/>
      <c r="APS96" s="195"/>
      <c r="APT96" s="195"/>
      <c r="APU96" s="195">
        <f t="shared" si="299"/>
        <v>0</v>
      </c>
      <c r="APV96" s="195"/>
      <c r="APW96" s="195"/>
      <c r="APX96" s="195"/>
      <c r="APY96" s="195"/>
      <c r="APZ96" s="195"/>
      <c r="AQA96" s="195"/>
      <c r="AQB96" s="195"/>
      <c r="AQC96" s="195"/>
      <c r="AQD96" s="195"/>
      <c r="AQE96" s="195"/>
      <c r="AQF96" s="195"/>
      <c r="AQG96" s="195"/>
      <c r="AQH96" s="195"/>
      <c r="AQI96" s="195"/>
      <c r="AQJ96" s="195"/>
      <c r="AQK96" s="195"/>
      <c r="AQL96" s="195"/>
      <c r="AQM96" s="195"/>
      <c r="AQN96" s="195"/>
      <c r="AQO96" s="195"/>
      <c r="AQP96" s="195"/>
      <c r="AQQ96" s="195"/>
      <c r="AQR96" s="195">
        <f t="shared" si="300"/>
        <v>0</v>
      </c>
      <c r="AQS96" s="195"/>
      <c r="AQT96" s="195"/>
      <c r="AQU96" s="195"/>
      <c r="AQV96" s="195"/>
      <c r="AQW96" s="195"/>
      <c r="AQX96" s="195"/>
      <c r="AQY96" s="195"/>
      <c r="AQZ96" s="195"/>
      <c r="ARA96" s="195"/>
      <c r="ARB96" s="195"/>
      <c r="ARC96" s="195"/>
      <c r="ARD96" s="195"/>
      <c r="ARE96" s="195"/>
      <c r="ARF96" s="195"/>
      <c r="ARG96" s="195"/>
      <c r="ARH96" s="195"/>
      <c r="ARI96" s="195"/>
      <c r="ARJ96" s="195"/>
      <c r="ARK96" s="195"/>
      <c r="ARL96" s="195"/>
      <c r="ARM96" s="195"/>
      <c r="ARN96" s="195"/>
      <c r="ARO96" s="195"/>
      <c r="ARP96" s="195"/>
      <c r="ARQ96" s="195"/>
      <c r="ARR96" s="195"/>
      <c r="ARS96" s="195"/>
      <c r="ART96" s="195"/>
      <c r="ARU96" s="195"/>
      <c r="ARV96" s="195"/>
      <c r="ARW96" s="195"/>
      <c r="ARX96" s="195"/>
      <c r="ARY96" s="195"/>
      <c r="ARZ96" s="195"/>
      <c r="ASA96" s="195"/>
      <c r="ASB96" s="195"/>
      <c r="ASC96" s="195"/>
      <c r="ASD96" s="195"/>
      <c r="ASE96" s="195"/>
      <c r="ASF96" s="195"/>
      <c r="ASG96" s="195"/>
      <c r="ASH96" s="195"/>
      <c r="ASI96" s="195"/>
      <c r="ASJ96" s="195"/>
      <c r="ASK96" s="195"/>
      <c r="ASL96" s="195"/>
      <c r="ASM96" s="195"/>
      <c r="ASN96" s="195"/>
      <c r="ASO96" s="195"/>
      <c r="ASP96" s="195"/>
      <c r="ASQ96" s="195"/>
      <c r="ASR96" s="195"/>
      <c r="ASS96" s="195"/>
      <c r="AST96" s="195"/>
      <c r="ASU96" s="195"/>
      <c r="ASV96" s="195"/>
      <c r="ASW96" s="195"/>
      <c r="ASX96" s="195"/>
      <c r="ASY96" s="195"/>
      <c r="ASZ96" s="195"/>
      <c r="ATA96" s="195"/>
      <c r="ATB96" s="195"/>
      <c r="ATC96" s="195"/>
      <c r="ATD96" s="195"/>
      <c r="ATE96" s="195"/>
      <c r="ATF96" s="195"/>
      <c r="ATG96" s="195"/>
      <c r="ATH96" s="195"/>
      <c r="ATI96" s="195"/>
      <c r="ATJ96" s="195"/>
      <c r="ATK96" s="195"/>
      <c r="ATL96" s="195"/>
      <c r="ATM96" s="195"/>
      <c r="ATN96" s="195"/>
      <c r="ATO96" s="195"/>
      <c r="ATP96" s="195"/>
      <c r="ATQ96" s="195"/>
      <c r="ATR96" s="195"/>
      <c r="ATS96" s="195"/>
      <c r="ATT96" s="195"/>
      <c r="ATU96" s="195"/>
      <c r="ATV96" s="195"/>
      <c r="ATW96" s="195"/>
      <c r="ATX96" s="195"/>
      <c r="ATY96" s="195"/>
      <c r="ATZ96" s="195"/>
      <c r="AUA96" s="195"/>
      <c r="AUB96" s="195"/>
      <c r="AUC96" s="195"/>
      <c r="AUD96" s="195"/>
      <c r="AUE96" s="195"/>
      <c r="AUF96" s="195"/>
      <c r="AUG96" s="195"/>
      <c r="AUH96" s="195"/>
      <c r="AUI96" s="195"/>
      <c r="AUJ96" s="195"/>
      <c r="AUK96" s="195"/>
      <c r="AUL96" s="195"/>
      <c r="AUM96" s="195"/>
      <c r="AUN96" s="195"/>
      <c r="AUO96" s="195"/>
      <c r="AUP96" s="195"/>
      <c r="AUQ96" s="195"/>
      <c r="AUR96" s="195"/>
      <c r="AUS96" s="195"/>
      <c r="AUT96" s="195"/>
      <c r="AUU96" s="195"/>
      <c r="AUV96" s="195"/>
      <c r="AUW96" s="195"/>
      <c r="AUX96" s="195"/>
      <c r="AUY96" s="195"/>
      <c r="AUZ96" s="195"/>
      <c r="AVA96" s="195"/>
      <c r="AVB96" s="195"/>
      <c r="AVC96" s="195"/>
      <c r="AVD96" s="195"/>
      <c r="AVE96" s="195"/>
      <c r="AVF96" s="195"/>
      <c r="AVG96" s="195"/>
      <c r="AVH96" s="195"/>
      <c r="AVI96" s="195"/>
      <c r="AVJ96" s="195"/>
      <c r="AVK96" s="195"/>
      <c r="AVL96" s="195"/>
      <c r="AVM96" s="195"/>
      <c r="AVN96" s="195"/>
      <c r="AVO96" s="195"/>
      <c r="AVP96" s="195"/>
      <c r="AVQ96" s="195"/>
      <c r="AVR96" s="195"/>
      <c r="AVS96" s="195"/>
      <c r="AVT96" s="195"/>
      <c r="AVU96" s="195"/>
      <c r="AVV96" s="195"/>
      <c r="AVW96" s="195"/>
      <c r="AVX96" s="195"/>
      <c r="AVY96" s="195"/>
      <c r="AVZ96" s="195"/>
      <c r="AWA96" s="195"/>
      <c r="AWB96" s="195"/>
      <c r="AWC96" s="195"/>
      <c r="AWD96" s="195"/>
      <c r="AWE96" s="195"/>
      <c r="AWF96" s="195"/>
      <c r="AWG96" s="195"/>
      <c r="AWH96" s="195"/>
      <c r="AWI96" s="195"/>
      <c r="AWJ96" s="195"/>
      <c r="AWK96" s="195"/>
      <c r="AWL96" s="195"/>
      <c r="AWM96" s="195"/>
      <c r="AWN96" s="195"/>
      <c r="AWO96" s="195"/>
      <c r="AWP96" s="195"/>
      <c r="AWQ96" s="195"/>
      <c r="AWR96" s="195">
        <f t="shared" si="301"/>
        <v>0</v>
      </c>
      <c r="AWS96" s="253"/>
      <c r="AWT96" s="253"/>
      <c r="AWU96" s="253"/>
      <c r="AWV96" s="253"/>
      <c r="AWW96" s="253">
        <f t="shared" si="302"/>
        <v>0</v>
      </c>
      <c r="AWX96" s="253"/>
      <c r="AWY96" s="253"/>
      <c r="AWZ96" s="253">
        <f t="shared" si="303"/>
        <v>0</v>
      </c>
      <c r="AXA96" s="253">
        <f t="shared" si="304"/>
        <v>0</v>
      </c>
      <c r="AXB96" s="195">
        <f t="shared" si="305"/>
        <v>0</v>
      </c>
      <c r="AXC96" s="253"/>
      <c r="AXD96" s="253"/>
      <c r="AXE96" s="253">
        <f t="shared" si="306"/>
        <v>0</v>
      </c>
      <c r="AXF96" s="253"/>
      <c r="AXG96" s="253"/>
      <c r="AXH96" s="253"/>
      <c r="AXI96" s="253"/>
      <c r="AXJ96" s="253"/>
      <c r="AXK96" s="253">
        <f t="shared" si="307"/>
        <v>0</v>
      </c>
      <c r="AXL96" s="253"/>
      <c r="AXM96" s="253"/>
      <c r="AXN96" s="253"/>
      <c r="AXO96" s="253"/>
      <c r="AXP96" s="253"/>
      <c r="AXQ96" s="253">
        <f t="shared" si="308"/>
        <v>0</v>
      </c>
      <c r="AXR96" s="253"/>
      <c r="AXS96" s="253"/>
      <c r="AXT96" s="253"/>
      <c r="AXU96" s="253"/>
      <c r="AXV96" s="253">
        <f t="shared" si="310"/>
        <v>0</v>
      </c>
      <c r="AXW96" s="253"/>
      <c r="AXX96" s="253"/>
      <c r="AXY96" s="253"/>
      <c r="AXZ96" s="253"/>
      <c r="AYA96" s="253"/>
      <c r="AYB96" s="253">
        <f t="shared" si="311"/>
        <v>0</v>
      </c>
      <c r="AYC96" s="253">
        <f t="shared" si="270"/>
        <v>0</v>
      </c>
      <c r="AYD96" s="253"/>
      <c r="AYE96" s="253"/>
      <c r="AYF96" s="253"/>
      <c r="AYG96" s="253"/>
      <c r="AYH96" s="253"/>
      <c r="AYI96" s="253">
        <f t="shared" si="313"/>
        <v>0</v>
      </c>
      <c r="AYJ96" s="253"/>
      <c r="AYK96" s="253"/>
      <c r="AYL96" s="253"/>
      <c r="AYM96" s="253"/>
      <c r="AYN96" s="253"/>
      <c r="AYO96" s="253">
        <f t="shared" si="314"/>
        <v>0</v>
      </c>
      <c r="AYP96" s="253"/>
      <c r="AYQ96" s="253"/>
      <c r="AYR96" s="253"/>
      <c r="AYS96" s="253"/>
      <c r="AYT96" s="253"/>
      <c r="AYU96" s="253">
        <f t="shared" si="315"/>
        <v>0</v>
      </c>
      <c r="AYV96" s="253"/>
      <c r="AYW96" s="253"/>
      <c r="AYX96" s="253"/>
      <c r="AYY96" s="253">
        <f t="shared" si="316"/>
        <v>0</v>
      </c>
      <c r="AYZ96" s="253">
        <f t="shared" si="317"/>
        <v>0</v>
      </c>
      <c r="AZA96" s="253"/>
      <c r="AZB96" s="253"/>
      <c r="AZC96" s="253"/>
      <c r="AZD96" s="253"/>
      <c r="AZE96" s="253"/>
      <c r="AZF96" s="253">
        <f t="shared" si="319"/>
        <v>0</v>
      </c>
      <c r="AZG96" s="253"/>
      <c r="AZH96" s="253"/>
      <c r="AZI96" s="253"/>
      <c r="AZJ96" s="253"/>
      <c r="AZK96" s="253"/>
      <c r="AZL96" s="253">
        <f t="shared" si="320"/>
        <v>0</v>
      </c>
      <c r="AZM96" s="253"/>
      <c r="AZN96" s="253"/>
      <c r="AZO96" s="253"/>
      <c r="AZP96" s="253"/>
      <c r="AZQ96" s="253"/>
      <c r="AZR96" s="253">
        <f t="shared" si="321"/>
        <v>0</v>
      </c>
      <c r="AZS96" s="253"/>
      <c r="AZT96" s="253"/>
      <c r="AZU96" s="253"/>
      <c r="AZV96" s="253"/>
      <c r="AZW96" s="253"/>
      <c r="AZX96" s="253">
        <f t="shared" si="322"/>
        <v>0</v>
      </c>
      <c r="AZY96" s="253"/>
      <c r="AZZ96" s="253"/>
      <c r="BAA96" s="253">
        <f t="shared" si="323"/>
        <v>0</v>
      </c>
      <c r="BAB96" s="253">
        <f t="shared" si="324"/>
        <v>0</v>
      </c>
      <c r="BAC96" s="253"/>
      <c r="BAD96" s="253"/>
      <c r="BAE96" s="253"/>
      <c r="BAF96" s="253">
        <f t="shared" si="326"/>
        <v>0</v>
      </c>
      <c r="BAG96" s="253"/>
      <c r="BAH96" s="253"/>
      <c r="BAI96" s="253"/>
      <c r="BAJ96" s="253"/>
      <c r="BAK96" s="253">
        <f t="shared" si="327"/>
        <v>0</v>
      </c>
      <c r="BAL96" s="253"/>
      <c r="BAM96" s="253"/>
      <c r="BAN96" s="253"/>
      <c r="BAO96" s="253"/>
      <c r="BAP96" s="253"/>
      <c r="BAQ96" s="253">
        <f t="shared" si="328"/>
        <v>0</v>
      </c>
      <c r="BAR96" s="253"/>
      <c r="BAS96" s="253"/>
      <c r="BAT96" s="253"/>
      <c r="BAU96" s="253"/>
      <c r="BAV96" s="253"/>
      <c r="BAW96" s="253">
        <f t="shared" si="329"/>
        <v>0</v>
      </c>
      <c r="BAX96" s="253"/>
      <c r="BAY96" s="253"/>
      <c r="BAZ96" s="253"/>
      <c r="BBA96" s="253"/>
      <c r="BBB96" s="253">
        <f t="shared" si="330"/>
        <v>0</v>
      </c>
      <c r="BBC96" s="253">
        <f t="shared" si="331"/>
        <v>0</v>
      </c>
      <c r="BBD96" s="253"/>
      <c r="BBE96" s="253"/>
      <c r="BBF96" s="253"/>
      <c r="BBG96" s="253"/>
      <c r="BBH96" s="253"/>
      <c r="BBI96" s="253">
        <f t="shared" si="333"/>
        <v>0</v>
      </c>
      <c r="BBJ96" s="253"/>
      <c r="BBK96" s="253"/>
      <c r="BBL96" s="253"/>
      <c r="BBM96" s="253"/>
      <c r="BBN96" s="253"/>
      <c r="BBO96" s="253">
        <f t="shared" si="334"/>
        <v>0</v>
      </c>
      <c r="BBP96" s="253"/>
      <c r="BBQ96" s="253"/>
      <c r="BBR96" s="253"/>
      <c r="BBS96" s="253"/>
      <c r="BBT96" s="253"/>
      <c r="BBU96" s="253">
        <f t="shared" si="335"/>
        <v>0</v>
      </c>
      <c r="BBV96" s="253"/>
      <c r="BBW96" s="253"/>
      <c r="BBX96" s="253"/>
      <c r="BBY96" s="253"/>
      <c r="BBZ96" s="253"/>
      <c r="BCA96" s="253">
        <f t="shared" si="336"/>
        <v>0</v>
      </c>
      <c r="BCB96" s="253">
        <f t="shared" si="337"/>
        <v>0</v>
      </c>
      <c r="BCC96" s="253"/>
      <c r="BCD96" s="253"/>
      <c r="BCE96" s="253"/>
      <c r="BCF96" s="253"/>
      <c r="BCG96" s="253"/>
      <c r="BCH96" s="253">
        <f t="shared" si="339"/>
        <v>0</v>
      </c>
      <c r="BCI96" s="253"/>
      <c r="BCJ96" s="253"/>
      <c r="BCK96" s="253"/>
      <c r="BCL96" s="253"/>
      <c r="BCM96" s="253">
        <f t="shared" si="271"/>
        <v>0</v>
      </c>
      <c r="BCN96" s="253"/>
      <c r="BCO96" s="253"/>
      <c r="BCP96" s="253"/>
      <c r="BCQ96" s="253"/>
      <c r="BCR96" s="253"/>
      <c r="BCS96" s="253">
        <f t="shared" si="340"/>
        <v>0</v>
      </c>
      <c r="BCT96" s="253"/>
      <c r="BCU96" s="253"/>
      <c r="BCV96" s="253"/>
      <c r="BCW96" s="253"/>
      <c r="BCX96" s="253">
        <f t="shared" si="341"/>
        <v>0</v>
      </c>
      <c r="BCY96" s="253"/>
      <c r="BCZ96" s="253"/>
      <c r="BDA96" s="253">
        <f t="shared" si="342"/>
        <v>0</v>
      </c>
      <c r="BDB96" s="253">
        <f t="shared" si="343"/>
        <v>0</v>
      </c>
      <c r="BDC96" s="253"/>
      <c r="BDD96" s="253"/>
      <c r="BDE96" s="253"/>
      <c r="BDF96" s="253">
        <f t="shared" si="272"/>
        <v>0</v>
      </c>
      <c r="BDG96" s="253"/>
      <c r="BDH96" s="253"/>
      <c r="BDI96" s="253"/>
      <c r="BDJ96" s="253"/>
      <c r="BDK96" s="253"/>
      <c r="BDL96" s="253">
        <f t="shared" si="344"/>
        <v>0</v>
      </c>
      <c r="BDM96" s="253"/>
      <c r="BDN96" s="253"/>
      <c r="BDO96" s="253"/>
      <c r="BDP96" s="253"/>
      <c r="BDQ96" s="253">
        <f t="shared" si="345"/>
        <v>0</v>
      </c>
      <c r="BDR96" s="253"/>
      <c r="BDS96" s="253"/>
      <c r="BDT96" s="253"/>
      <c r="BDU96" s="253"/>
      <c r="BDV96" s="253"/>
      <c r="BDW96" s="253">
        <f t="shared" si="346"/>
        <v>0</v>
      </c>
      <c r="BDX96" s="253"/>
      <c r="BDY96" s="253"/>
      <c r="BDZ96" s="253"/>
      <c r="BEA96" s="253"/>
      <c r="BEB96" s="253"/>
      <c r="BEC96" s="253">
        <f t="shared" si="347"/>
        <v>0</v>
      </c>
      <c r="BED96" s="253">
        <f t="shared" si="348"/>
        <v>0</v>
      </c>
      <c r="BEE96" s="253"/>
      <c r="BEF96" s="253"/>
      <c r="BEG96" s="253"/>
      <c r="BEH96" s="253"/>
      <c r="BEI96" s="253">
        <f t="shared" si="349"/>
        <v>0</v>
      </c>
      <c r="BEJ96" s="253"/>
      <c r="BEK96" s="253"/>
      <c r="BEL96" s="253"/>
      <c r="BEM96" s="253"/>
      <c r="BEN96" s="253"/>
      <c r="BEO96" s="253">
        <f t="shared" si="350"/>
        <v>0</v>
      </c>
      <c r="BEP96" s="253"/>
      <c r="BEQ96" s="253"/>
      <c r="BER96" s="253"/>
      <c r="BES96" s="253"/>
      <c r="BET96" s="253"/>
      <c r="BEU96" s="253">
        <f t="shared" si="273"/>
        <v>0</v>
      </c>
      <c r="BEV96" s="253"/>
      <c r="BEW96" s="253"/>
      <c r="BEX96" s="253"/>
      <c r="BEY96" s="253"/>
      <c r="BEZ96" s="253"/>
      <c r="BFA96" s="253">
        <f t="shared" si="351"/>
        <v>0</v>
      </c>
      <c r="BFB96" s="253"/>
      <c r="BFC96" s="253">
        <f t="shared" si="352"/>
        <v>0</v>
      </c>
      <c r="BFD96" s="253">
        <f t="shared" si="274"/>
        <v>0</v>
      </c>
      <c r="BFE96" s="253"/>
      <c r="BFF96" s="253"/>
      <c r="BFG96" s="253"/>
      <c r="BFH96" s="253"/>
      <c r="BFI96" s="253">
        <f t="shared" si="353"/>
        <v>0</v>
      </c>
      <c r="BFJ96" s="253"/>
      <c r="BFK96" s="253"/>
      <c r="BFL96" s="253"/>
      <c r="BFM96" s="253"/>
      <c r="BFN96" s="253"/>
      <c r="BFO96" s="253">
        <f t="shared" si="354"/>
        <v>0</v>
      </c>
      <c r="BFP96" s="253"/>
      <c r="BFQ96" s="253"/>
      <c r="BFR96" s="253"/>
      <c r="BFS96" s="253"/>
      <c r="BFT96" s="253"/>
      <c r="BFU96" s="253">
        <f t="shared" si="275"/>
        <v>0</v>
      </c>
      <c r="BFV96" s="253"/>
      <c r="BFW96" s="253"/>
      <c r="BFX96" s="253"/>
      <c r="BFY96" s="253"/>
      <c r="BFZ96" s="253"/>
      <c r="BGA96" s="253">
        <f t="shared" si="355"/>
        <v>0</v>
      </c>
      <c r="BGB96" s="253"/>
      <c r="BGC96" s="253"/>
      <c r="BGD96" s="253"/>
      <c r="BGE96" s="253">
        <f t="shared" si="356"/>
        <v>0</v>
      </c>
      <c r="BGF96" s="253">
        <f t="shared" si="276"/>
        <v>0</v>
      </c>
      <c r="BGG96" s="253"/>
      <c r="BGH96" s="253"/>
      <c r="BGI96" s="253">
        <f t="shared" si="357"/>
        <v>0</v>
      </c>
      <c r="BGJ96" s="253"/>
      <c r="BGK96" s="253"/>
      <c r="BGL96" s="253"/>
      <c r="BGM96" s="253"/>
      <c r="BGN96" s="253"/>
      <c r="BGO96" s="253">
        <f t="shared" si="358"/>
        <v>0</v>
      </c>
      <c r="BGP96" s="253"/>
      <c r="BGQ96" s="253"/>
      <c r="BGR96" s="253"/>
      <c r="BGS96" s="253"/>
      <c r="BGT96" s="253"/>
      <c r="BGU96" s="253">
        <f t="shared" si="359"/>
        <v>0</v>
      </c>
      <c r="BGV96" s="253"/>
      <c r="BGW96" s="253"/>
      <c r="BGX96" s="253"/>
      <c r="BGY96" s="253"/>
      <c r="BGZ96" s="253"/>
      <c r="BHA96" s="253">
        <f t="shared" si="360"/>
        <v>0</v>
      </c>
      <c r="BHB96" s="253"/>
      <c r="BHC96" s="253"/>
      <c r="BHD96" s="253"/>
      <c r="BHE96" s="253"/>
      <c r="BHF96" s="253"/>
      <c r="BHG96" s="253">
        <f t="shared" si="361"/>
        <v>0</v>
      </c>
      <c r="BHH96" s="253">
        <f t="shared" si="362"/>
        <v>0</v>
      </c>
      <c r="BHI96" s="253"/>
      <c r="BHJ96" s="253"/>
      <c r="BHK96" s="253"/>
      <c r="BHL96" s="253"/>
      <c r="BHM96" s="253">
        <f t="shared" si="363"/>
        <v>0</v>
      </c>
      <c r="BHN96" s="253"/>
      <c r="BHO96" s="253"/>
      <c r="BHP96" s="253"/>
      <c r="BHQ96" s="253"/>
      <c r="BHR96" s="253"/>
      <c r="BHS96" s="253">
        <f t="shared" si="364"/>
        <v>0</v>
      </c>
      <c r="BHT96" s="253"/>
      <c r="BHU96" s="253"/>
      <c r="BHV96" s="253"/>
      <c r="BHW96" s="253"/>
      <c r="BHX96" s="253"/>
      <c r="BHY96" s="253">
        <f t="shared" si="365"/>
        <v>0</v>
      </c>
      <c r="BHZ96" s="253"/>
      <c r="BIA96" s="253"/>
      <c r="BIB96" s="253"/>
      <c r="BIC96" s="253"/>
      <c r="BID96" s="253"/>
      <c r="BIE96" s="253">
        <f t="shared" si="366"/>
        <v>0</v>
      </c>
      <c r="BIF96" s="253"/>
      <c r="BIG96" s="253">
        <f t="shared" si="367"/>
        <v>0</v>
      </c>
      <c r="BIH96" s="253">
        <f t="shared" si="368"/>
        <v>0</v>
      </c>
      <c r="BII96" s="253"/>
      <c r="BIJ96" s="253"/>
      <c r="BIK96" s="253"/>
      <c r="BIL96" s="253"/>
      <c r="BIM96" s="253">
        <f t="shared" si="369"/>
        <v>0</v>
      </c>
      <c r="BIN96" s="253"/>
      <c r="BIO96" s="253"/>
      <c r="BIP96" s="253"/>
      <c r="BIQ96" s="253"/>
      <c r="BIR96" s="253"/>
      <c r="BIS96" s="253">
        <f t="shared" si="370"/>
        <v>0</v>
      </c>
      <c r="BIT96" s="253"/>
      <c r="BIU96" s="253"/>
      <c r="BIV96" s="253"/>
      <c r="BIW96" s="253"/>
      <c r="BIX96" s="253"/>
      <c r="BIY96" s="253">
        <f t="shared" si="371"/>
        <v>0</v>
      </c>
      <c r="BIZ96" s="253"/>
      <c r="BJA96" s="253"/>
      <c r="BJB96" s="253"/>
      <c r="BJC96" s="253"/>
      <c r="BJD96" s="253">
        <f t="shared" si="372"/>
        <v>0</v>
      </c>
      <c r="BJE96" s="253"/>
      <c r="BJF96" s="253"/>
      <c r="BJG96" s="253"/>
      <c r="BJH96" s="253"/>
      <c r="BJI96" s="253">
        <f t="shared" si="373"/>
        <v>0</v>
      </c>
      <c r="BJJ96" s="253">
        <f t="shared" si="374"/>
        <v>0</v>
      </c>
      <c r="BJK96" s="253">
        <f t="shared" si="277"/>
        <v>0</v>
      </c>
      <c r="BJL96" s="253"/>
      <c r="BJM96" s="253"/>
      <c r="BJN96" s="253"/>
      <c r="BJO96" s="253"/>
      <c r="BJP96" s="253"/>
      <c r="BJQ96" s="253">
        <f t="shared" si="375"/>
        <v>0</v>
      </c>
      <c r="BJR96" s="253"/>
      <c r="BJS96" s="253"/>
      <c r="BJT96" s="253"/>
      <c r="BJU96" s="253"/>
      <c r="BJV96" s="253"/>
      <c r="BJW96" s="253">
        <f t="shared" si="376"/>
        <v>0</v>
      </c>
      <c r="BJX96" s="253"/>
      <c r="BJY96" s="253"/>
      <c r="BJZ96" s="253"/>
      <c r="BKA96" s="253"/>
      <c r="BKB96" s="253">
        <f t="shared" si="377"/>
        <v>0</v>
      </c>
      <c r="BKC96" s="253"/>
      <c r="BKD96" s="253"/>
      <c r="BKE96" s="253"/>
      <c r="BKF96" s="253"/>
      <c r="BKG96" s="253"/>
      <c r="BKH96" s="253">
        <f t="shared" si="378"/>
        <v>0</v>
      </c>
      <c r="BKI96" s="253">
        <f t="shared" si="379"/>
        <v>0</v>
      </c>
      <c r="BKJ96" s="253"/>
      <c r="BKK96" s="253"/>
      <c r="BKL96" s="253"/>
      <c r="BKM96" s="253"/>
      <c r="BKN96" s="253"/>
      <c r="BKO96" s="253">
        <f t="shared" si="380"/>
        <v>0</v>
      </c>
      <c r="BKP96" s="253"/>
      <c r="BKQ96" s="253"/>
      <c r="BKR96" s="253"/>
      <c r="BKS96" s="253"/>
      <c r="BKT96" s="253"/>
      <c r="BKU96" s="253">
        <f t="shared" si="381"/>
        <v>0</v>
      </c>
      <c r="BKV96" s="253"/>
      <c r="BKW96" s="253"/>
      <c r="BKX96" s="253"/>
      <c r="BKY96" s="253">
        <f t="shared" si="382"/>
        <v>0</v>
      </c>
      <c r="BKZ96" s="253"/>
      <c r="BLA96" s="253"/>
      <c r="BLB96" s="253"/>
      <c r="BLC96" s="253"/>
      <c r="BLD96" s="253"/>
      <c r="BLE96" s="253">
        <f t="shared" si="383"/>
        <v>0</v>
      </c>
      <c r="BLF96" s="196">
        <f t="shared" si="384"/>
        <v>0</v>
      </c>
      <c r="BLG96" s="253"/>
      <c r="BLH96" s="253"/>
      <c r="BLI96" s="253"/>
      <c r="BLJ96" s="253"/>
      <c r="BLK96" s="253"/>
      <c r="BLL96" s="253">
        <f t="shared" si="385"/>
        <v>0</v>
      </c>
      <c r="BLM96" s="253"/>
      <c r="BLN96" s="253"/>
      <c r="BLO96" s="253"/>
      <c r="BLP96" s="253"/>
      <c r="BLQ96" s="253"/>
      <c r="BLR96" s="196">
        <f t="shared" si="386"/>
        <v>0</v>
      </c>
      <c r="BLS96" s="253"/>
      <c r="BLT96" s="253"/>
      <c r="BLU96" s="253"/>
      <c r="BLV96" s="253"/>
      <c r="BLW96" s="253"/>
      <c r="BLX96" s="196">
        <f t="shared" si="278"/>
        <v>0</v>
      </c>
      <c r="BLY96" s="253"/>
      <c r="BLZ96" s="253"/>
      <c r="BMA96" s="253"/>
      <c r="BMB96" s="253"/>
      <c r="BMC96" s="253"/>
      <c r="BMD96" s="196">
        <f t="shared" si="387"/>
        <v>0</v>
      </c>
      <c r="BME96" s="253"/>
      <c r="BMF96" s="253"/>
      <c r="BMG96" s="253"/>
      <c r="BMH96" s="196">
        <f t="shared" si="388"/>
        <v>0</v>
      </c>
      <c r="BMI96" s="196">
        <f t="shared" si="389"/>
        <v>0</v>
      </c>
      <c r="BMJ96" s="253"/>
      <c r="BMK96" s="196">
        <f t="shared" si="390"/>
        <v>0</v>
      </c>
      <c r="BML96" s="253"/>
      <c r="BMM96" s="253"/>
      <c r="BMN96" s="253"/>
      <c r="BMO96" s="253"/>
      <c r="BMP96" s="253"/>
      <c r="BMQ96" s="196">
        <f t="shared" si="391"/>
        <v>0</v>
      </c>
      <c r="BMR96" s="253"/>
      <c r="BMS96" s="253"/>
      <c r="BMT96" s="253"/>
      <c r="BMU96" s="253"/>
      <c r="BMV96" s="253"/>
      <c r="BMW96" s="196">
        <f t="shared" si="392"/>
        <v>0</v>
      </c>
      <c r="BMX96" s="253"/>
      <c r="BMY96" s="253"/>
      <c r="BMZ96" s="253"/>
      <c r="BNA96" s="253"/>
      <c r="BNB96" s="253"/>
      <c r="BNC96" s="196">
        <f t="shared" si="393"/>
        <v>0</v>
      </c>
      <c r="BND96" s="253"/>
      <c r="BNE96" s="253"/>
      <c r="BNF96" s="253"/>
      <c r="BNG96" s="253"/>
      <c r="BNH96" s="253"/>
      <c r="BNI96" s="196">
        <f t="shared" si="394"/>
        <v>0</v>
      </c>
      <c r="BNJ96" s="196">
        <f t="shared" si="395"/>
        <v>0</v>
      </c>
      <c r="BNK96" s="253"/>
      <c r="BNL96" s="253"/>
      <c r="BNM96" s="253"/>
      <c r="BNN96" s="253"/>
      <c r="BNO96" s="253"/>
      <c r="BNP96" s="196">
        <f t="shared" si="396"/>
        <v>0</v>
      </c>
      <c r="BNQ96" s="253"/>
      <c r="BNR96" s="253"/>
      <c r="BNS96" s="253"/>
      <c r="BNT96" s="253"/>
      <c r="BNU96" s="253"/>
      <c r="BNV96" s="196">
        <f t="shared" si="397"/>
        <v>0</v>
      </c>
      <c r="BNW96" s="253"/>
      <c r="BNX96" s="253"/>
      <c r="BNY96" s="253"/>
      <c r="BNZ96" s="253"/>
      <c r="BOA96" s="253"/>
      <c r="BOB96" s="196">
        <f t="shared" si="398"/>
        <v>0</v>
      </c>
      <c r="BOC96" s="253"/>
      <c r="BOD96" s="253"/>
      <c r="BOE96" s="253"/>
      <c r="BOF96" s="253"/>
      <c r="BOG96" s="253"/>
      <c r="BOH96" s="196">
        <f t="shared" si="399"/>
        <v>0</v>
      </c>
      <c r="BOI96" s="253"/>
      <c r="BOJ96" s="196">
        <f t="shared" si="400"/>
        <v>0</v>
      </c>
      <c r="BOK96" s="196">
        <f t="shared" si="401"/>
        <v>0</v>
      </c>
      <c r="BOL96" s="253"/>
      <c r="BOM96" s="253"/>
      <c r="BON96" s="253"/>
      <c r="BOO96" s="196">
        <f t="shared" si="279"/>
        <v>0</v>
      </c>
      <c r="BOP96" s="196"/>
      <c r="BOQ96" s="196"/>
      <c r="BOR96" s="196"/>
      <c r="BOS96" s="196"/>
      <c r="BOT96" s="196"/>
      <c r="BOU96" s="196">
        <f t="shared" si="402"/>
        <v>0</v>
      </c>
      <c r="BOV96" s="196"/>
      <c r="BOW96" s="196"/>
      <c r="BOX96" s="196"/>
      <c r="BOY96" s="196"/>
      <c r="BOZ96" s="196"/>
      <c r="BPA96" s="196"/>
      <c r="BPB96" s="196">
        <f t="shared" si="403"/>
        <v>0</v>
      </c>
      <c r="BPC96" s="196"/>
      <c r="BPD96" s="196"/>
      <c r="BPE96" s="196"/>
      <c r="BPF96" s="196"/>
      <c r="BPG96" s="196">
        <f t="shared" si="404"/>
        <v>0</v>
      </c>
      <c r="BPH96" s="196"/>
      <c r="BPI96" s="196"/>
      <c r="BPJ96" s="196"/>
      <c r="BPK96" s="196">
        <f t="shared" si="405"/>
        <v>0</v>
      </c>
      <c r="BPL96" s="196">
        <f t="shared" si="406"/>
        <v>0</v>
      </c>
      <c r="BPM96" s="196"/>
      <c r="BPN96" s="196"/>
      <c r="BPO96" s="196">
        <f t="shared" si="407"/>
        <v>0</v>
      </c>
      <c r="BPP96" s="196"/>
      <c r="BPQ96" s="196"/>
      <c r="BPR96" s="196"/>
      <c r="BPS96" s="196"/>
      <c r="BPT96" s="196"/>
      <c r="BPU96" s="196">
        <f t="shared" si="408"/>
        <v>0</v>
      </c>
      <c r="BPV96" s="196"/>
      <c r="BPW96" s="196"/>
      <c r="BPX96" s="196"/>
      <c r="BPY96" s="196"/>
      <c r="BPZ96" s="196">
        <f t="shared" si="280"/>
        <v>0</v>
      </c>
      <c r="BQA96" s="196"/>
      <c r="BQB96" s="196"/>
      <c r="BQC96" s="196"/>
      <c r="BQD96" s="196"/>
      <c r="BQE96" s="196"/>
      <c r="BQF96" s="196">
        <f t="shared" si="409"/>
        <v>0</v>
      </c>
      <c r="BQG96" s="196"/>
      <c r="BQH96" s="196"/>
      <c r="BQI96" s="196"/>
      <c r="BQJ96" s="196"/>
      <c r="BQK96" s="196"/>
      <c r="BQL96" s="196">
        <f t="shared" si="410"/>
        <v>0</v>
      </c>
      <c r="BQM96" s="196">
        <f t="shared" si="281"/>
        <v>0</v>
      </c>
      <c r="BQN96" s="196"/>
      <c r="BQO96" s="196"/>
      <c r="BQP96" s="196"/>
      <c r="BQQ96" s="196"/>
      <c r="BQR96" s="196">
        <f t="shared" si="411"/>
        <v>0</v>
      </c>
      <c r="BQS96" s="196"/>
      <c r="BQT96" s="196"/>
      <c r="BQU96" s="196"/>
      <c r="BQV96" s="196"/>
      <c r="BQW96" s="196"/>
      <c r="BQX96" s="196">
        <f t="shared" si="412"/>
        <v>0</v>
      </c>
      <c r="BQY96" s="196"/>
      <c r="BQZ96" s="196"/>
      <c r="BRA96" s="196"/>
      <c r="BRB96" s="196"/>
      <c r="BRC96" s="196"/>
      <c r="BRD96" s="196">
        <f t="shared" si="413"/>
        <v>0</v>
      </c>
      <c r="BRE96" s="196"/>
      <c r="BRF96" s="196"/>
      <c r="BRG96" s="196"/>
      <c r="BRH96" s="196"/>
      <c r="BRI96" s="196"/>
      <c r="BRJ96" s="196">
        <f t="shared" si="414"/>
        <v>0</v>
      </c>
      <c r="BRK96" s="196"/>
      <c r="BRL96" s="196"/>
      <c r="BRM96" s="196">
        <f t="shared" si="415"/>
        <v>0</v>
      </c>
      <c r="BRN96" s="196">
        <f t="shared" si="262"/>
        <v>0</v>
      </c>
      <c r="BRO96" s="196"/>
      <c r="BRP96" s="196"/>
      <c r="BRQ96" s="196"/>
      <c r="BRR96" s="196">
        <f t="shared" si="416"/>
        <v>0</v>
      </c>
      <c r="BRS96" s="196"/>
      <c r="BRT96" s="196"/>
      <c r="BRU96" s="196"/>
      <c r="BRV96" s="196"/>
      <c r="BRW96" s="196"/>
      <c r="BRX96" s="196">
        <f t="shared" si="417"/>
        <v>0</v>
      </c>
      <c r="BRY96" s="196"/>
      <c r="BRZ96" s="196"/>
      <c r="BSA96" s="196"/>
      <c r="BSB96" s="196"/>
      <c r="BSC96" s="196"/>
      <c r="BSD96" s="196">
        <f t="shared" si="418"/>
        <v>0</v>
      </c>
      <c r="BSE96" s="196"/>
      <c r="BSF96" s="196"/>
      <c r="BSG96" s="196"/>
      <c r="BSH96" s="196"/>
      <c r="BSI96" s="196"/>
      <c r="BSJ96" s="196">
        <f t="shared" si="419"/>
        <v>0</v>
      </c>
      <c r="BSK96" s="196"/>
      <c r="BSL96" s="196"/>
      <c r="BSM96" s="196"/>
      <c r="BSN96" s="196"/>
      <c r="BSO96" s="196">
        <f t="shared" si="420"/>
        <v>0</v>
      </c>
      <c r="BSP96" s="196">
        <f t="shared" si="421"/>
        <v>0</v>
      </c>
      <c r="BSQ96" s="196"/>
      <c r="BSR96" s="196">
        <f t="shared" si="422"/>
        <v>0</v>
      </c>
      <c r="BSS96" s="196"/>
      <c r="BST96" s="196"/>
      <c r="BSU96" s="196"/>
      <c r="BSV96" s="196"/>
      <c r="BSW96" s="196"/>
      <c r="BSX96" s="196">
        <f t="shared" si="423"/>
        <v>0</v>
      </c>
      <c r="BSY96" s="196"/>
      <c r="BSZ96" s="196"/>
      <c r="BTA96" s="196"/>
      <c r="BTB96" s="196"/>
      <c r="BTC96" s="196"/>
      <c r="BTD96" s="196">
        <f t="shared" si="424"/>
        <v>0</v>
      </c>
      <c r="BTE96" s="196"/>
      <c r="BTF96" s="196"/>
      <c r="BTG96" s="196"/>
      <c r="BTH96" s="196"/>
      <c r="BTI96" s="196"/>
      <c r="BTJ96" s="196">
        <f t="shared" si="425"/>
        <v>0</v>
      </c>
      <c r="BTK96" s="196"/>
      <c r="BTL96" s="196"/>
      <c r="BTM96" s="196"/>
      <c r="BTN96" s="196"/>
      <c r="BTO96" s="196"/>
      <c r="BTP96" s="196">
        <f t="shared" si="426"/>
        <v>0</v>
      </c>
      <c r="BTQ96" s="196">
        <f t="shared" si="427"/>
        <v>0</v>
      </c>
      <c r="BTR96" s="196"/>
      <c r="BTS96" s="196"/>
      <c r="BTT96" s="196"/>
      <c r="BTU96" s="196"/>
      <c r="BTV96" s="196">
        <f t="shared" si="428"/>
        <v>0</v>
      </c>
      <c r="BTW96" s="196"/>
      <c r="BTX96" s="196"/>
      <c r="BTY96" s="196"/>
      <c r="BTZ96" s="196"/>
      <c r="BUA96" s="196"/>
      <c r="BUB96" s="196">
        <f t="shared" si="429"/>
        <v>0</v>
      </c>
      <c r="BUC96" s="196"/>
      <c r="BUD96" s="196"/>
      <c r="BUE96" s="196"/>
      <c r="BUF96" s="196"/>
      <c r="BUG96" s="196"/>
      <c r="BUH96" s="196">
        <f t="shared" si="430"/>
        <v>0</v>
      </c>
      <c r="BUI96" s="196"/>
      <c r="BUJ96" s="196"/>
      <c r="BUK96" s="196"/>
      <c r="BUL96" s="196"/>
      <c r="BUM96" s="196"/>
      <c r="BUN96" s="196">
        <f t="shared" si="431"/>
        <v>0</v>
      </c>
      <c r="BUO96" s="196"/>
      <c r="BUP96" s="196"/>
      <c r="BUQ96" s="196">
        <f t="shared" si="432"/>
        <v>0</v>
      </c>
      <c r="BUR96" s="196">
        <f t="shared" si="433"/>
        <v>0</v>
      </c>
      <c r="BUS96" s="196"/>
      <c r="BUT96" s="196"/>
      <c r="BUU96" s="196"/>
      <c r="BUV96" s="196">
        <f t="shared" si="434"/>
        <v>0</v>
      </c>
      <c r="BUW96" s="196"/>
      <c r="BUX96" s="196"/>
      <c r="BUY96" s="196"/>
      <c r="BUZ96" s="196"/>
      <c r="BVA96" s="196"/>
      <c r="BVB96" s="196">
        <f t="shared" si="435"/>
        <v>0</v>
      </c>
      <c r="BVC96" s="196"/>
      <c r="BVD96" s="196"/>
      <c r="BVE96" s="196"/>
      <c r="BVF96" s="196"/>
      <c r="BVG96" s="196"/>
      <c r="BVH96" s="196">
        <f t="shared" si="436"/>
        <v>0</v>
      </c>
      <c r="BVI96" s="196"/>
      <c r="BVJ96" s="196"/>
      <c r="BVK96" s="196"/>
      <c r="BVL96" s="196"/>
      <c r="BVM96" s="196"/>
      <c r="BVN96" s="196">
        <f t="shared" si="437"/>
        <v>0</v>
      </c>
      <c r="BVO96" s="196"/>
      <c r="BVP96" s="196"/>
      <c r="BVQ96" s="196"/>
      <c r="BVR96" s="196"/>
      <c r="BVS96" s="196"/>
      <c r="BVT96" s="196">
        <f t="shared" si="438"/>
        <v>0</v>
      </c>
      <c r="BVU96" s="196">
        <f t="shared" si="439"/>
        <v>0</v>
      </c>
      <c r="BVV96" s="196">
        <f t="shared" si="282"/>
        <v>0</v>
      </c>
      <c r="BVW96" s="196"/>
      <c r="BVX96" s="196"/>
      <c r="BVY96" s="196"/>
      <c r="BVZ96" s="196"/>
      <c r="BWA96" s="196"/>
      <c r="BWB96" s="196">
        <f t="shared" si="283"/>
        <v>0</v>
      </c>
      <c r="BWC96" s="196"/>
      <c r="BWD96" s="196"/>
      <c r="BWE96" s="196"/>
      <c r="BWF96" s="196"/>
      <c r="BWG96" s="196"/>
      <c r="BWH96" s="196">
        <f t="shared" si="440"/>
        <v>0</v>
      </c>
      <c r="BWI96" s="196"/>
      <c r="BWJ96" s="196"/>
      <c r="BWK96" s="196"/>
      <c r="BWL96" s="196"/>
      <c r="BWM96" s="196"/>
      <c r="BWN96" s="196">
        <f t="shared" si="441"/>
        <v>0</v>
      </c>
      <c r="BWO96" s="196"/>
      <c r="BWP96" s="196"/>
      <c r="BWQ96" s="196"/>
      <c r="BWR96" s="196"/>
      <c r="BWS96" s="196"/>
      <c r="BWT96" s="196">
        <f t="shared" si="442"/>
        <v>0</v>
      </c>
      <c r="BWU96" s="196"/>
      <c r="BWV96" s="196">
        <f t="shared" si="284"/>
        <v>0</v>
      </c>
      <c r="BWW96" s="196">
        <f t="shared" si="285"/>
        <v>0</v>
      </c>
      <c r="BWX96" s="196"/>
      <c r="BWY96" s="196"/>
      <c r="BWZ96" s="196"/>
      <c r="BXA96" s="196"/>
      <c r="BXB96" s="196">
        <f t="shared" si="443"/>
        <v>0</v>
      </c>
      <c r="BXC96" s="196"/>
      <c r="BXD96" s="196"/>
      <c r="BXE96" s="196"/>
      <c r="BXF96" s="196"/>
      <c r="BXG96" s="196"/>
      <c r="BXH96" s="196">
        <f t="shared" si="444"/>
        <v>0</v>
      </c>
      <c r="BXI96" s="196"/>
      <c r="BXJ96" s="196"/>
      <c r="BXK96" s="196"/>
      <c r="BXL96" s="196"/>
      <c r="BXM96" s="196"/>
      <c r="BXN96" s="196">
        <f t="shared" si="445"/>
        <v>0</v>
      </c>
      <c r="BXO96" s="196"/>
      <c r="BXP96" s="196"/>
      <c r="BXQ96" s="196"/>
      <c r="BXR96" s="196"/>
      <c r="BXS96" s="196"/>
      <c r="BXT96" s="196">
        <f t="shared" si="446"/>
        <v>0</v>
      </c>
      <c r="BXU96" s="196">
        <f t="shared" si="447"/>
        <v>0</v>
      </c>
      <c r="BXV96" s="196"/>
      <c r="BXW96" s="196"/>
      <c r="BXX96" s="196"/>
      <c r="BXY96" s="196">
        <f t="shared" si="448"/>
        <v>0</v>
      </c>
      <c r="BXZ96" s="196"/>
      <c r="BYA96" s="196"/>
      <c r="BYB96" s="196"/>
      <c r="BYC96" s="196"/>
      <c r="BYD96" s="196"/>
      <c r="BYE96" s="196">
        <f t="shared" si="449"/>
        <v>0</v>
      </c>
      <c r="BYF96" s="196"/>
      <c r="BYG96" s="196"/>
      <c r="BYH96" s="196"/>
      <c r="BYI96" s="196"/>
      <c r="BYJ96" s="196"/>
      <c r="BYK96" s="196">
        <f t="shared" si="450"/>
        <v>0</v>
      </c>
      <c r="BYL96" s="196"/>
      <c r="BYM96" s="196"/>
      <c r="BYN96" s="196"/>
      <c r="BYO96" s="196"/>
      <c r="BYP96" s="196"/>
      <c r="BYQ96" s="196">
        <f t="shared" si="451"/>
        <v>0</v>
      </c>
      <c r="BYR96" s="196"/>
      <c r="BYS96" s="196"/>
      <c r="BYT96" s="196"/>
      <c r="BYU96" s="196"/>
      <c r="BYV96" s="196">
        <f t="shared" si="452"/>
        <v>0</v>
      </c>
      <c r="BYW96" s="196">
        <f t="shared" si="453"/>
        <v>0</v>
      </c>
      <c r="BYX96" s="196"/>
      <c r="BYY96" s="196">
        <f t="shared" si="454"/>
        <v>0</v>
      </c>
      <c r="BYZ96" s="196"/>
      <c r="BZA96" s="196"/>
      <c r="BZB96" s="196"/>
      <c r="BZC96" s="196"/>
      <c r="BZD96" s="196"/>
      <c r="BZE96" s="196">
        <f t="shared" si="455"/>
        <v>0</v>
      </c>
      <c r="BZF96" s="196"/>
      <c r="BZG96" s="196"/>
      <c r="BZH96" s="196"/>
      <c r="BZI96" s="196"/>
      <c r="BZJ96" s="196">
        <f t="shared" si="456"/>
        <v>0</v>
      </c>
      <c r="BZK96" s="196"/>
      <c r="BZL96" s="196"/>
      <c r="BZM96" s="196"/>
      <c r="BZN96" s="196"/>
      <c r="BZO96" s="196"/>
      <c r="BZP96" s="196">
        <f t="shared" si="457"/>
        <v>0</v>
      </c>
      <c r="BZQ96" s="196">
        <f t="shared" si="458"/>
        <v>0</v>
      </c>
      <c r="BZR96" s="196">
        <f t="shared" si="459"/>
        <v>0</v>
      </c>
      <c r="BZS96" s="197"/>
      <c r="BZT96" s="197"/>
      <c r="BZU96" s="197"/>
      <c r="BZV96" s="197"/>
      <c r="BZW96" s="197"/>
      <c r="BZX96" s="197"/>
      <c r="BZY96" s="197"/>
      <c r="BZZ96" s="197"/>
      <c r="CAA96" s="197"/>
      <c r="CAB96" s="197"/>
      <c r="CAC96" s="197"/>
      <c r="CAD96" s="197"/>
      <c r="CAE96" s="197"/>
      <c r="CAF96" s="197"/>
      <c r="CAG96" s="197"/>
      <c r="CAH96" s="197"/>
      <c r="CAI96" s="197"/>
      <c r="CAJ96" s="197"/>
      <c r="CAK96" s="197"/>
      <c r="CAL96" s="197"/>
      <c r="CAM96" s="197"/>
      <c r="CAN96" s="197"/>
      <c r="CAO96" s="197"/>
      <c r="CAP96" s="197"/>
      <c r="CAQ96" s="197"/>
      <c r="CAR96" s="197"/>
      <c r="CAS96" s="197"/>
      <c r="CAT96" s="197"/>
      <c r="CAU96" s="197"/>
      <c r="CAV96" s="197"/>
      <c r="CAW96" s="197"/>
      <c r="CAX96" s="197"/>
      <c r="CAY96" s="197"/>
      <c r="CAZ96" s="197"/>
      <c r="CBA96" s="197"/>
      <c r="CBB96" s="197"/>
      <c r="CBC96" s="197"/>
      <c r="CBD96" s="197"/>
      <c r="CBE96" s="197"/>
      <c r="CBF96" s="197"/>
      <c r="CBG96" s="197"/>
      <c r="CBH96" s="197"/>
      <c r="CBI96" s="197"/>
      <c r="CBJ96" s="197"/>
      <c r="CBK96" s="197"/>
      <c r="CBL96" s="197"/>
      <c r="CBM96" s="197"/>
      <c r="CBN96" s="197"/>
      <c r="CBO96" s="197"/>
      <c r="CBP96" s="197"/>
      <c r="CBQ96" s="197"/>
      <c r="CBR96" s="197"/>
      <c r="CBS96" s="197"/>
      <c r="CBT96" s="197"/>
      <c r="CBU96" s="197"/>
      <c r="CBV96" s="197"/>
      <c r="CBW96" s="197"/>
      <c r="CBX96" s="197"/>
      <c r="CBY96" s="197"/>
      <c r="CBZ96" s="197"/>
      <c r="CCA96" s="197"/>
      <c r="CCB96" s="197"/>
      <c r="CCC96" s="197"/>
      <c r="CCD96" s="197"/>
      <c r="CCE96" s="197"/>
      <c r="CCF96" s="197"/>
      <c r="CCG96" s="197"/>
      <c r="CCH96" s="197"/>
      <c r="CCI96" s="197"/>
      <c r="CCJ96" s="197"/>
      <c r="CCK96" s="197"/>
      <c r="CCL96" s="197"/>
      <c r="CCM96" s="197"/>
      <c r="CCN96" s="197"/>
      <c r="CCO96" s="197"/>
      <c r="CCP96" s="197"/>
      <c r="CCQ96" s="197"/>
      <c r="CCR96" s="198"/>
      <c r="CCS96" s="198">
        <f t="shared" si="286"/>
        <v>0</v>
      </c>
      <c r="CCT96" s="199"/>
    </row>
    <row r="97" spans="1:2126" s="200" customFormat="1" outlineLevel="1" x14ac:dyDescent="0.2">
      <c r="A97" s="195" t="s">
        <v>73</v>
      </c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  <c r="DO97" s="195"/>
      <c r="DP97" s="195"/>
      <c r="DQ97" s="195"/>
      <c r="DR97" s="195"/>
      <c r="DS97" s="195"/>
      <c r="DT97" s="195"/>
      <c r="DU97" s="195"/>
      <c r="DV97" s="195"/>
      <c r="DW97" s="195"/>
      <c r="DX97" s="195"/>
      <c r="DY97" s="195"/>
      <c r="DZ97" s="195"/>
      <c r="EA97" s="195"/>
      <c r="EB97" s="195"/>
      <c r="EC97" s="195"/>
      <c r="ED97" s="195"/>
      <c r="EE97" s="195"/>
      <c r="EF97" s="195"/>
      <c r="EG97" s="195"/>
      <c r="EH97" s="195"/>
      <c r="EI97" s="195"/>
      <c r="EJ97" s="195"/>
      <c r="EK97" s="195"/>
      <c r="EL97" s="195"/>
      <c r="EM97" s="195"/>
      <c r="EN97" s="195"/>
      <c r="EO97" s="195"/>
      <c r="EP97" s="195"/>
      <c r="EQ97" s="195"/>
      <c r="ER97" s="195"/>
      <c r="ES97" s="195"/>
      <c r="ET97" s="195"/>
      <c r="EU97" s="195"/>
      <c r="EV97" s="195"/>
      <c r="EW97" s="195"/>
      <c r="EX97" s="195"/>
      <c r="EY97" s="195"/>
      <c r="EZ97" s="195"/>
      <c r="FA97" s="195"/>
      <c r="FB97" s="195"/>
      <c r="FC97" s="195"/>
      <c r="FD97" s="195"/>
      <c r="FE97" s="195"/>
      <c r="FF97" s="195"/>
      <c r="FG97" s="195"/>
      <c r="FH97" s="195"/>
      <c r="FI97" s="195"/>
      <c r="FJ97" s="195"/>
      <c r="FK97" s="195"/>
      <c r="FL97" s="195"/>
      <c r="FM97" s="195"/>
      <c r="FN97" s="195"/>
      <c r="FO97" s="195"/>
      <c r="FP97" s="195"/>
      <c r="FQ97" s="195"/>
      <c r="FR97" s="195"/>
      <c r="FS97" s="195"/>
      <c r="FT97" s="195"/>
      <c r="FU97" s="195"/>
      <c r="FV97" s="195"/>
      <c r="FW97" s="195"/>
      <c r="FX97" s="195"/>
      <c r="FY97" s="195"/>
      <c r="FZ97" s="195"/>
      <c r="GA97" s="195"/>
      <c r="GB97" s="195"/>
      <c r="GC97" s="195"/>
      <c r="GD97" s="195"/>
      <c r="GE97" s="195"/>
      <c r="GF97" s="195"/>
      <c r="GG97" s="195"/>
      <c r="GH97" s="195"/>
      <c r="GI97" s="195"/>
      <c r="GJ97" s="195"/>
      <c r="GK97" s="195"/>
      <c r="GL97" s="195"/>
      <c r="GM97" s="195"/>
      <c r="GN97" s="195"/>
      <c r="GO97" s="195"/>
      <c r="GP97" s="195"/>
      <c r="GQ97" s="195"/>
      <c r="GR97" s="195"/>
      <c r="GS97" s="195"/>
      <c r="GT97" s="195"/>
      <c r="GU97" s="195"/>
      <c r="GV97" s="195"/>
      <c r="GW97" s="195"/>
      <c r="GX97" s="195"/>
      <c r="GY97" s="195"/>
      <c r="GZ97" s="195"/>
      <c r="HA97" s="195"/>
      <c r="HB97" s="195"/>
      <c r="HC97" s="195"/>
      <c r="HD97" s="195"/>
      <c r="HE97" s="195"/>
      <c r="HF97" s="195"/>
      <c r="HG97" s="195"/>
      <c r="HH97" s="195"/>
      <c r="HI97" s="195"/>
      <c r="HJ97" s="195"/>
      <c r="HK97" s="195"/>
      <c r="HL97" s="195"/>
      <c r="HM97" s="195"/>
      <c r="HN97" s="195"/>
      <c r="HO97" s="195"/>
      <c r="HP97" s="195"/>
      <c r="HQ97" s="195"/>
      <c r="HR97" s="195"/>
      <c r="HS97" s="195"/>
      <c r="HT97" s="195"/>
      <c r="HU97" s="195"/>
      <c r="HV97" s="195"/>
      <c r="HW97" s="195"/>
      <c r="HX97" s="195"/>
      <c r="HY97" s="195"/>
      <c r="HZ97" s="195"/>
      <c r="IA97" s="195"/>
      <c r="IB97" s="195"/>
      <c r="IC97" s="195"/>
      <c r="ID97" s="195"/>
      <c r="IE97" s="195"/>
      <c r="IF97" s="195"/>
      <c r="IG97" s="195"/>
      <c r="IH97" s="195"/>
      <c r="II97" s="195"/>
      <c r="IJ97" s="195"/>
      <c r="IK97" s="195"/>
      <c r="IL97" s="195"/>
      <c r="IM97" s="195"/>
      <c r="IN97" s="195"/>
      <c r="IO97" s="195"/>
      <c r="IP97" s="195"/>
      <c r="IQ97" s="195"/>
      <c r="IR97" s="195"/>
      <c r="IS97" s="195"/>
      <c r="IT97" s="195"/>
      <c r="IU97" s="195"/>
      <c r="IV97" s="195"/>
      <c r="IW97" s="195"/>
      <c r="IX97" s="195"/>
      <c r="IY97" s="195"/>
      <c r="IZ97" s="195"/>
      <c r="JA97" s="195"/>
      <c r="JB97" s="195"/>
      <c r="JC97" s="195"/>
      <c r="JD97" s="195"/>
      <c r="JE97" s="195"/>
      <c r="JF97" s="195"/>
      <c r="JG97" s="195"/>
      <c r="JH97" s="195"/>
      <c r="JI97" s="195"/>
      <c r="JJ97" s="195"/>
      <c r="JK97" s="195"/>
      <c r="JL97" s="195"/>
      <c r="JM97" s="195"/>
      <c r="JN97" s="195"/>
      <c r="JO97" s="195"/>
      <c r="JP97" s="195"/>
      <c r="JQ97" s="195"/>
      <c r="JR97" s="195"/>
      <c r="JS97" s="195"/>
      <c r="JT97" s="195"/>
      <c r="JU97" s="195"/>
      <c r="JV97" s="195"/>
      <c r="JW97" s="195"/>
      <c r="JX97" s="195"/>
      <c r="JY97" s="195"/>
      <c r="JZ97" s="195"/>
      <c r="KA97" s="195"/>
      <c r="KB97" s="195"/>
      <c r="KC97" s="195"/>
      <c r="KD97" s="195"/>
      <c r="KE97" s="195"/>
      <c r="KF97" s="195"/>
      <c r="KG97" s="195"/>
      <c r="KH97" s="195"/>
      <c r="KI97" s="195"/>
      <c r="KJ97" s="195"/>
      <c r="KK97" s="195"/>
      <c r="KL97" s="195"/>
      <c r="KM97" s="195"/>
      <c r="KN97" s="195"/>
      <c r="KO97" s="195"/>
      <c r="KP97" s="195"/>
      <c r="KQ97" s="195"/>
      <c r="KR97" s="195"/>
      <c r="KS97" s="195"/>
      <c r="KT97" s="195"/>
      <c r="KU97" s="195"/>
      <c r="KV97" s="195"/>
      <c r="KW97" s="195"/>
      <c r="KX97" s="195"/>
      <c r="KY97" s="195"/>
      <c r="KZ97" s="195"/>
      <c r="LA97" s="195"/>
      <c r="LB97" s="195"/>
      <c r="LC97" s="195"/>
      <c r="LD97" s="195"/>
      <c r="LE97" s="195"/>
      <c r="LF97" s="195"/>
      <c r="LG97" s="195"/>
      <c r="LH97" s="195"/>
      <c r="LI97" s="195"/>
      <c r="LJ97" s="195"/>
      <c r="LK97" s="195"/>
      <c r="LL97" s="195"/>
      <c r="LM97" s="195"/>
      <c r="LN97" s="195"/>
      <c r="LO97" s="195"/>
      <c r="LP97" s="195"/>
      <c r="LQ97" s="195"/>
      <c r="LR97" s="195"/>
      <c r="LS97" s="195"/>
      <c r="LT97" s="195"/>
      <c r="LU97" s="195"/>
      <c r="LV97" s="195"/>
      <c r="LW97" s="195"/>
      <c r="LX97" s="195"/>
      <c r="LY97" s="195"/>
      <c r="LZ97" s="195"/>
      <c r="MA97" s="195"/>
      <c r="MB97" s="195"/>
      <c r="MC97" s="195"/>
      <c r="MD97" s="195"/>
      <c r="ME97" s="195"/>
      <c r="MF97" s="195"/>
      <c r="MG97" s="195"/>
      <c r="MH97" s="195"/>
      <c r="MI97" s="195"/>
      <c r="MJ97" s="195"/>
      <c r="MK97" s="195"/>
      <c r="ML97" s="195"/>
      <c r="MM97" s="195"/>
      <c r="MN97" s="195"/>
      <c r="MO97" s="195"/>
      <c r="MP97" s="195"/>
      <c r="MQ97" s="195"/>
      <c r="MR97" s="195"/>
      <c r="MS97" s="195"/>
      <c r="MT97" s="195"/>
      <c r="MU97" s="195"/>
      <c r="MV97" s="195"/>
      <c r="MW97" s="195"/>
      <c r="MX97" s="195"/>
      <c r="MY97" s="195"/>
      <c r="MZ97" s="195"/>
      <c r="NA97" s="195"/>
      <c r="NB97" s="195"/>
      <c r="NC97" s="195"/>
      <c r="ND97" s="195"/>
      <c r="NE97" s="195"/>
      <c r="NF97" s="195"/>
      <c r="NG97" s="195"/>
      <c r="NH97" s="195"/>
      <c r="NI97" s="195"/>
      <c r="NJ97" s="195"/>
      <c r="NK97" s="195"/>
      <c r="NL97" s="195"/>
      <c r="NM97" s="195"/>
      <c r="NN97" s="195"/>
      <c r="NO97" s="195"/>
      <c r="NP97" s="195"/>
      <c r="NQ97" s="195"/>
      <c r="NR97" s="195"/>
      <c r="NS97" s="195"/>
      <c r="NT97" s="195"/>
      <c r="NU97" s="195"/>
      <c r="NV97" s="195"/>
      <c r="NW97" s="195"/>
      <c r="NX97" s="195"/>
      <c r="NY97" s="195"/>
      <c r="NZ97" s="195"/>
      <c r="OA97" s="195"/>
      <c r="OB97" s="195"/>
      <c r="OC97" s="195"/>
      <c r="OD97" s="195"/>
      <c r="OE97" s="195"/>
      <c r="OF97" s="195"/>
      <c r="OG97" s="195"/>
      <c r="OH97" s="195"/>
      <c r="OI97" s="195"/>
      <c r="OJ97" s="195"/>
      <c r="OK97" s="195"/>
      <c r="OL97" s="195"/>
      <c r="OM97" s="195"/>
      <c r="ON97" s="195"/>
      <c r="OO97" s="195"/>
      <c r="OP97" s="195"/>
      <c r="OQ97" s="195"/>
      <c r="OR97" s="195"/>
      <c r="OS97" s="195"/>
      <c r="OT97" s="195"/>
      <c r="OU97" s="195"/>
      <c r="OV97" s="195"/>
      <c r="OW97" s="195"/>
      <c r="OX97" s="195"/>
      <c r="OY97" s="195"/>
      <c r="OZ97" s="195"/>
      <c r="PA97" s="195"/>
      <c r="PB97" s="195"/>
      <c r="PC97" s="195"/>
      <c r="PD97" s="195"/>
      <c r="PE97" s="195"/>
      <c r="PF97" s="195"/>
      <c r="PG97" s="195"/>
      <c r="PH97" s="195"/>
      <c r="PI97" s="195"/>
      <c r="PJ97" s="195"/>
      <c r="PK97" s="195"/>
      <c r="PL97" s="195"/>
      <c r="PM97" s="195"/>
      <c r="PN97" s="195"/>
      <c r="PO97" s="195"/>
      <c r="PP97" s="195"/>
      <c r="PQ97" s="195"/>
      <c r="PR97" s="195"/>
      <c r="PS97" s="195"/>
      <c r="PT97" s="195"/>
      <c r="PU97" s="195"/>
      <c r="PV97" s="195"/>
      <c r="PW97" s="195"/>
      <c r="PX97" s="195"/>
      <c r="PY97" s="195"/>
      <c r="PZ97" s="195"/>
      <c r="QA97" s="195"/>
      <c r="QB97" s="195"/>
      <c r="QC97" s="195"/>
      <c r="QD97" s="195"/>
      <c r="QE97" s="195"/>
      <c r="QF97" s="195"/>
      <c r="QG97" s="195"/>
      <c r="QH97" s="195"/>
      <c r="QI97" s="195"/>
      <c r="QJ97" s="195"/>
      <c r="QK97" s="195"/>
      <c r="QL97" s="195"/>
      <c r="QM97" s="195"/>
      <c r="QN97" s="195"/>
      <c r="QO97" s="195"/>
      <c r="QP97" s="195"/>
      <c r="QQ97" s="195"/>
      <c r="QR97" s="195"/>
      <c r="QS97" s="195"/>
      <c r="QT97" s="195"/>
      <c r="QU97" s="195"/>
      <c r="QV97" s="195"/>
      <c r="QW97" s="195"/>
      <c r="QX97" s="195"/>
      <c r="QY97" s="195"/>
      <c r="QZ97" s="195"/>
      <c r="RA97" s="195"/>
      <c r="RB97" s="195"/>
      <c r="RC97" s="195"/>
      <c r="RD97" s="195"/>
      <c r="RE97" s="195"/>
      <c r="RF97" s="195"/>
      <c r="RG97" s="195"/>
      <c r="RH97" s="195"/>
      <c r="RI97" s="195"/>
      <c r="RJ97" s="195"/>
      <c r="RK97" s="195"/>
      <c r="RL97" s="195"/>
      <c r="RM97" s="195"/>
      <c r="RN97" s="195"/>
      <c r="RO97" s="195"/>
      <c r="RP97" s="195"/>
      <c r="RQ97" s="195"/>
      <c r="RR97" s="195"/>
      <c r="RS97" s="195"/>
      <c r="RT97" s="195"/>
      <c r="RU97" s="195"/>
      <c r="RV97" s="195"/>
      <c r="RW97" s="195"/>
      <c r="RX97" s="195"/>
      <c r="RY97" s="195"/>
      <c r="RZ97" s="195"/>
      <c r="SA97" s="195"/>
      <c r="SB97" s="195"/>
      <c r="SC97" s="195"/>
      <c r="SD97" s="195"/>
      <c r="SE97" s="195"/>
      <c r="SF97" s="195"/>
      <c r="SG97" s="195"/>
      <c r="SH97" s="195"/>
      <c r="SI97" s="195"/>
      <c r="SJ97" s="195"/>
      <c r="SK97" s="195"/>
      <c r="SL97" s="195"/>
      <c r="SM97" s="195"/>
      <c r="SN97" s="195"/>
      <c r="SO97" s="195"/>
      <c r="SP97" s="195"/>
      <c r="SQ97" s="195"/>
      <c r="SR97" s="196"/>
      <c r="SS97" s="195"/>
      <c r="ST97" s="195"/>
      <c r="SU97" s="195"/>
      <c r="SV97" s="195"/>
      <c r="SW97" s="195"/>
      <c r="SX97" s="195"/>
      <c r="SY97" s="195"/>
      <c r="SZ97" s="195"/>
      <c r="TA97" s="195"/>
      <c r="TB97" s="195"/>
      <c r="TC97" s="195"/>
      <c r="TD97" s="195"/>
      <c r="TE97" s="195"/>
      <c r="TF97" s="195"/>
      <c r="TG97" s="195"/>
      <c r="TH97" s="195"/>
      <c r="TI97" s="195"/>
      <c r="TJ97" s="195"/>
      <c r="TK97" s="195">
        <f t="shared" si="269"/>
        <v>0</v>
      </c>
      <c r="TL97" s="195"/>
      <c r="TM97" s="195"/>
      <c r="TN97" s="195"/>
      <c r="TO97" s="195"/>
      <c r="TP97" s="195"/>
      <c r="TQ97" s="195"/>
      <c r="TR97" s="195"/>
      <c r="TS97" s="195"/>
      <c r="TT97" s="195"/>
      <c r="TU97" s="195"/>
      <c r="TV97" s="195"/>
      <c r="TW97" s="195"/>
      <c r="TX97" s="195"/>
      <c r="TY97" s="195"/>
      <c r="TZ97" s="195"/>
      <c r="UA97" s="195"/>
      <c r="UB97" s="195"/>
      <c r="UC97" s="195"/>
      <c r="UD97" s="195"/>
      <c r="UE97" s="195"/>
      <c r="UF97" s="195"/>
      <c r="UG97" s="195"/>
      <c r="UH97" s="195"/>
      <c r="UI97" s="195"/>
      <c r="UJ97" s="195"/>
      <c r="UK97" s="195"/>
      <c r="UL97" s="195"/>
      <c r="UM97" s="195"/>
      <c r="UN97" s="195"/>
      <c r="UO97" s="195"/>
      <c r="UP97" s="195"/>
      <c r="UQ97" s="195"/>
      <c r="UR97" s="195"/>
      <c r="US97" s="195"/>
      <c r="UT97" s="195"/>
      <c r="UU97" s="195"/>
      <c r="UV97" s="195"/>
      <c r="UW97" s="195">
        <f t="shared" si="287"/>
        <v>0</v>
      </c>
      <c r="UX97" s="195"/>
      <c r="UY97" s="195"/>
      <c r="UZ97" s="195"/>
      <c r="VA97" s="195"/>
      <c r="VB97" s="195"/>
      <c r="VC97" s="195"/>
      <c r="VD97" s="195"/>
      <c r="VE97" s="195"/>
      <c r="VF97" s="195"/>
      <c r="VG97" s="195"/>
      <c r="VH97" s="195"/>
      <c r="VI97" s="195"/>
      <c r="VJ97" s="195"/>
      <c r="VK97" s="195"/>
      <c r="VL97" s="195"/>
      <c r="VM97" s="195"/>
      <c r="VN97" s="195"/>
      <c r="VO97" s="195"/>
      <c r="VP97" s="195"/>
      <c r="VQ97" s="195"/>
      <c r="VR97" s="195"/>
      <c r="VS97" s="195"/>
      <c r="VT97" s="195"/>
      <c r="VU97" s="195"/>
      <c r="VV97" s="195"/>
      <c r="VW97" s="195"/>
      <c r="VX97" s="195"/>
      <c r="VY97" s="195"/>
      <c r="VZ97" s="195"/>
      <c r="WA97" s="195"/>
      <c r="WB97" s="195"/>
      <c r="WC97" s="195"/>
      <c r="WD97" s="195"/>
      <c r="WE97" s="195"/>
      <c r="WF97" s="195"/>
      <c r="WG97" s="195"/>
      <c r="WH97" s="195"/>
      <c r="WI97" s="195"/>
      <c r="WJ97" s="195"/>
      <c r="WK97" s="195"/>
      <c r="WL97" s="195"/>
      <c r="WM97" s="195"/>
      <c r="WN97" s="195"/>
      <c r="WO97" s="195"/>
      <c r="WP97" s="195"/>
      <c r="WQ97" s="195"/>
      <c r="WR97" s="195"/>
      <c r="WS97" s="195"/>
      <c r="WT97" s="195"/>
      <c r="WU97" s="195"/>
      <c r="WV97" s="195"/>
      <c r="WW97" s="195"/>
      <c r="WX97" s="195"/>
      <c r="WY97" s="195"/>
      <c r="WZ97" s="195"/>
      <c r="XA97" s="195"/>
      <c r="XB97" s="195"/>
      <c r="XC97" s="195"/>
      <c r="XD97" s="195"/>
      <c r="XE97" s="195"/>
      <c r="XF97" s="195"/>
      <c r="XG97" s="195"/>
      <c r="XH97" s="195"/>
      <c r="XI97" s="195"/>
      <c r="XJ97" s="195"/>
      <c r="XK97" s="195"/>
      <c r="XL97" s="195"/>
      <c r="XM97" s="195"/>
      <c r="XN97" s="195"/>
      <c r="XO97" s="195"/>
      <c r="XP97" s="195"/>
      <c r="XQ97" s="195"/>
      <c r="XR97" s="195"/>
      <c r="XS97" s="195"/>
      <c r="XT97" s="195"/>
      <c r="XU97" s="195"/>
      <c r="XV97" s="195"/>
      <c r="XW97" s="195"/>
      <c r="XX97" s="195"/>
      <c r="XY97" s="195"/>
      <c r="XZ97" s="195"/>
      <c r="YA97" s="195">
        <f t="shared" si="288"/>
        <v>0</v>
      </c>
      <c r="YB97" s="195"/>
      <c r="YC97" s="195"/>
      <c r="YD97" s="195"/>
      <c r="YE97" s="195"/>
      <c r="YF97" s="195">
        <f t="shared" si="289"/>
        <v>0</v>
      </c>
      <c r="YG97" s="195">
        <f t="shared" si="290"/>
        <v>0</v>
      </c>
      <c r="YH97" s="195">
        <f t="shared" si="291"/>
        <v>0</v>
      </c>
      <c r="YI97" s="195"/>
      <c r="YJ97" s="195"/>
      <c r="YK97" s="195"/>
      <c r="YL97" s="195"/>
      <c r="YM97" s="195">
        <f t="shared" si="292"/>
        <v>0</v>
      </c>
      <c r="YN97" s="195"/>
      <c r="YO97" s="195"/>
      <c r="YP97" s="195"/>
      <c r="YQ97" s="195"/>
      <c r="YR97" s="195"/>
      <c r="YS97" s="195"/>
      <c r="YT97" s="195"/>
      <c r="YU97" s="195"/>
      <c r="YV97" s="195"/>
      <c r="YW97" s="195"/>
      <c r="YX97" s="195"/>
      <c r="YY97" s="195"/>
      <c r="YZ97" s="195"/>
      <c r="ZA97" s="195"/>
      <c r="ZB97" s="195"/>
      <c r="ZC97" s="195"/>
      <c r="ZD97" s="195"/>
      <c r="ZE97" s="195"/>
      <c r="ZF97" s="195"/>
      <c r="ZG97" s="195"/>
      <c r="ZH97" s="195"/>
      <c r="ZI97" s="195"/>
      <c r="ZJ97" s="195"/>
      <c r="ZK97" s="195"/>
      <c r="ZL97" s="195"/>
      <c r="ZM97" s="195"/>
      <c r="ZN97" s="195"/>
      <c r="ZO97" s="195"/>
      <c r="ZP97" s="195"/>
      <c r="ZQ97" s="195"/>
      <c r="ZR97" s="195"/>
      <c r="ZS97" s="195"/>
      <c r="ZT97" s="195"/>
      <c r="ZU97" s="195"/>
      <c r="ZV97" s="195"/>
      <c r="ZW97" s="195"/>
      <c r="ZX97" s="195"/>
      <c r="ZY97" s="195"/>
      <c r="ZZ97" s="195"/>
      <c r="AAA97" s="195"/>
      <c r="AAB97" s="195"/>
      <c r="AAC97" s="195"/>
      <c r="AAD97" s="195"/>
      <c r="AAE97" s="195"/>
      <c r="AAF97" s="195"/>
      <c r="AAG97" s="195"/>
      <c r="AAH97" s="195"/>
      <c r="AAI97" s="195"/>
      <c r="AAJ97" s="195"/>
      <c r="AAK97" s="195"/>
      <c r="AAL97" s="195"/>
      <c r="AAM97" s="195"/>
      <c r="AAN97" s="195"/>
      <c r="AAO97" s="195"/>
      <c r="AAP97" s="195"/>
      <c r="AAQ97" s="195"/>
      <c r="AAR97" s="195"/>
      <c r="AAS97" s="195"/>
      <c r="AAT97" s="195"/>
      <c r="AAU97" s="195"/>
      <c r="AAV97" s="195"/>
      <c r="AAW97" s="195"/>
      <c r="AAX97" s="195"/>
      <c r="AAY97" s="195"/>
      <c r="AAZ97" s="195"/>
      <c r="ABA97" s="195"/>
      <c r="ABB97" s="195"/>
      <c r="ABC97" s="195"/>
      <c r="ABD97" s="195"/>
      <c r="ABE97" s="195"/>
      <c r="ABF97" s="195"/>
      <c r="ABG97" s="195"/>
      <c r="ABH97" s="195">
        <f t="shared" si="293"/>
        <v>0</v>
      </c>
      <c r="ABI97" s="195"/>
      <c r="ABJ97" s="195"/>
      <c r="ABK97" s="195"/>
      <c r="ABL97" s="195"/>
      <c r="ABM97" s="195"/>
      <c r="ABN97" s="195"/>
      <c r="ABO97" s="195"/>
      <c r="ABP97" s="195"/>
      <c r="ABQ97" s="195"/>
      <c r="ABR97" s="195"/>
      <c r="ABS97" s="195"/>
      <c r="ABT97" s="195"/>
      <c r="ABU97" s="195"/>
      <c r="ABV97" s="195"/>
      <c r="ABW97" s="195"/>
      <c r="ABX97" s="195"/>
      <c r="ABY97" s="195"/>
      <c r="ABZ97" s="195"/>
      <c r="ACA97" s="195"/>
      <c r="ACB97" s="195"/>
      <c r="ACC97" s="195"/>
      <c r="ACD97" s="195"/>
      <c r="ACE97" s="195"/>
      <c r="ACF97" s="195"/>
      <c r="ACG97" s="195"/>
      <c r="ACH97" s="195"/>
      <c r="ACI97" s="195"/>
      <c r="ACJ97" s="195"/>
      <c r="ACK97" s="195"/>
      <c r="ACL97" s="195"/>
      <c r="ACM97" s="195"/>
      <c r="ACN97" s="195"/>
      <c r="ACO97" s="195"/>
      <c r="ACP97" s="195"/>
      <c r="ACQ97" s="195"/>
      <c r="ACR97" s="195"/>
      <c r="ACS97" s="195"/>
      <c r="ACT97" s="195"/>
      <c r="ACU97" s="195"/>
      <c r="ACV97" s="195"/>
      <c r="ACW97" s="195"/>
      <c r="ACX97" s="195"/>
      <c r="ACY97" s="195"/>
      <c r="ACZ97" s="195"/>
      <c r="ADA97" s="195"/>
      <c r="ADB97" s="195"/>
      <c r="ADC97" s="195"/>
      <c r="ADD97" s="195"/>
      <c r="ADE97" s="195"/>
      <c r="ADF97" s="195"/>
      <c r="ADG97" s="195"/>
      <c r="ADH97" s="195"/>
      <c r="ADI97" s="195"/>
      <c r="ADJ97" s="195"/>
      <c r="ADK97" s="195"/>
      <c r="ADL97" s="195"/>
      <c r="ADM97" s="195"/>
      <c r="ADN97" s="195"/>
      <c r="ADO97" s="195"/>
      <c r="ADP97" s="195"/>
      <c r="ADQ97" s="195"/>
      <c r="ADR97" s="195"/>
      <c r="ADS97" s="195"/>
      <c r="ADT97" s="195"/>
      <c r="ADU97" s="195"/>
      <c r="ADV97" s="195"/>
      <c r="ADW97" s="195"/>
      <c r="ADX97" s="195"/>
      <c r="ADY97" s="195"/>
      <c r="ADZ97" s="195"/>
      <c r="AEA97" s="195"/>
      <c r="AEB97" s="195"/>
      <c r="AEC97" s="195"/>
      <c r="AED97" s="195"/>
      <c r="AEE97" s="195"/>
      <c r="AEF97" s="195"/>
      <c r="AEG97" s="195"/>
      <c r="AEH97" s="195"/>
      <c r="AEI97" s="195"/>
      <c r="AEJ97" s="195"/>
      <c r="AEK97" s="195"/>
      <c r="AEL97" s="195"/>
      <c r="AEM97" s="195"/>
      <c r="AEN97" s="195"/>
      <c r="AEO97" s="195"/>
      <c r="AEP97" s="195"/>
      <c r="AEQ97" s="195"/>
      <c r="AER97" s="195"/>
      <c r="AES97" s="195"/>
      <c r="AET97" s="195"/>
      <c r="AEU97" s="195"/>
      <c r="AEV97" s="195"/>
      <c r="AEW97" s="195"/>
      <c r="AEX97" s="195"/>
      <c r="AEY97" s="195"/>
      <c r="AEZ97" s="195"/>
      <c r="AFA97" s="195"/>
      <c r="AFB97" s="195"/>
      <c r="AFC97" s="195"/>
      <c r="AFD97" s="195"/>
      <c r="AFE97" s="195"/>
      <c r="AFF97" s="195"/>
      <c r="AFG97" s="195"/>
      <c r="AFH97" s="195"/>
      <c r="AFI97" s="195"/>
      <c r="AFJ97" s="195"/>
      <c r="AFK97" s="195"/>
      <c r="AFL97" s="195"/>
      <c r="AFM97" s="195"/>
      <c r="AFN97" s="195"/>
      <c r="AFO97" s="195"/>
      <c r="AFP97" s="195"/>
      <c r="AFQ97" s="195"/>
      <c r="AFR97" s="195"/>
      <c r="AFS97" s="195"/>
      <c r="AFT97" s="195"/>
      <c r="AFU97" s="195"/>
      <c r="AFV97" s="195"/>
      <c r="AFW97" s="195"/>
      <c r="AFX97" s="195"/>
      <c r="AFY97" s="195"/>
      <c r="AFZ97" s="195"/>
      <c r="AGA97" s="195"/>
      <c r="AGB97" s="195"/>
      <c r="AGC97" s="195"/>
      <c r="AGD97" s="195"/>
      <c r="AGE97" s="195"/>
      <c r="AGF97" s="195"/>
      <c r="AGG97" s="195"/>
      <c r="AGH97" s="195"/>
      <c r="AGI97" s="195"/>
      <c r="AGJ97" s="195"/>
      <c r="AGK97" s="195"/>
      <c r="AGL97" s="195"/>
      <c r="AGM97" s="195"/>
      <c r="AGN97" s="195"/>
      <c r="AGO97" s="195"/>
      <c r="AGP97" s="195"/>
      <c r="AGQ97" s="195"/>
      <c r="AGR97" s="195"/>
      <c r="AGS97" s="195"/>
      <c r="AGT97" s="195"/>
      <c r="AGU97" s="195"/>
      <c r="AGV97" s="195"/>
      <c r="AGW97" s="195"/>
      <c r="AGX97" s="195"/>
      <c r="AGY97" s="195"/>
      <c r="AGZ97" s="195"/>
      <c r="AHA97" s="195"/>
      <c r="AHB97" s="195"/>
      <c r="AHC97" s="195"/>
      <c r="AHD97" s="195"/>
      <c r="AHE97" s="195"/>
      <c r="AHF97" s="195"/>
      <c r="AHG97" s="195"/>
      <c r="AHH97" s="195"/>
      <c r="AHI97" s="195"/>
      <c r="AHJ97" s="195"/>
      <c r="AHK97" s="195"/>
      <c r="AHL97" s="195"/>
      <c r="AHM97" s="195"/>
      <c r="AHN97" s="195"/>
      <c r="AHO97" s="195"/>
      <c r="AHP97" s="195"/>
      <c r="AHQ97" s="195"/>
      <c r="AHR97" s="195"/>
      <c r="AHS97" s="195"/>
      <c r="AHT97" s="195"/>
      <c r="AHU97" s="195"/>
      <c r="AHV97" s="195"/>
      <c r="AHW97" s="195"/>
      <c r="AHX97" s="195"/>
      <c r="AHY97" s="195"/>
      <c r="AHZ97" s="195"/>
      <c r="AIA97" s="195"/>
      <c r="AIB97" s="195"/>
      <c r="AIC97" s="195"/>
      <c r="AID97" s="195"/>
      <c r="AIE97" s="195"/>
      <c r="AIF97" s="195"/>
      <c r="AIG97" s="195"/>
      <c r="AIH97" s="195"/>
      <c r="AII97" s="195"/>
      <c r="AIJ97" s="195"/>
      <c r="AIK97" s="195"/>
      <c r="AIL97" s="195"/>
      <c r="AIM97" s="195"/>
      <c r="AIN97" s="195"/>
      <c r="AIO97" s="195"/>
      <c r="AIP97" s="195"/>
      <c r="AIQ97" s="195"/>
      <c r="AIR97" s="195"/>
      <c r="AIS97" s="195"/>
      <c r="AIT97" s="195"/>
      <c r="AIU97" s="195"/>
      <c r="AIV97" s="195"/>
      <c r="AIW97" s="195"/>
      <c r="AIX97" s="195"/>
      <c r="AIY97" s="195"/>
      <c r="AIZ97" s="195"/>
      <c r="AJA97" s="195"/>
      <c r="AJB97" s="195"/>
      <c r="AJC97" s="195"/>
      <c r="AJD97" s="195"/>
      <c r="AJE97" s="195"/>
      <c r="AJF97" s="195"/>
      <c r="AJG97" s="195"/>
      <c r="AJH97" s="195"/>
      <c r="AJI97" s="195"/>
      <c r="AJJ97" s="195"/>
      <c r="AJK97" s="195"/>
      <c r="AJL97" s="195"/>
      <c r="AJM97" s="195"/>
      <c r="AJN97" s="195"/>
      <c r="AJO97" s="195"/>
      <c r="AJP97" s="195"/>
      <c r="AJQ97" s="195"/>
      <c r="AJR97" s="195"/>
      <c r="AJS97" s="195"/>
      <c r="AJT97" s="195"/>
      <c r="AJU97" s="195"/>
      <c r="AJV97" s="195"/>
      <c r="AJW97" s="195"/>
      <c r="AJX97" s="195"/>
      <c r="AJY97" s="195"/>
      <c r="AJZ97" s="195"/>
      <c r="AKA97" s="195"/>
      <c r="AKB97" s="195"/>
      <c r="AKC97" s="195"/>
      <c r="AKD97" s="195"/>
      <c r="AKE97" s="195"/>
      <c r="AKF97" s="195"/>
      <c r="AKG97" s="195"/>
      <c r="AKH97" s="195"/>
      <c r="AKI97" s="195"/>
      <c r="AKJ97" s="195"/>
      <c r="AKK97" s="195"/>
      <c r="AKL97" s="195"/>
      <c r="AKM97" s="195"/>
      <c r="AKN97" s="195"/>
      <c r="AKO97" s="195"/>
      <c r="AKP97" s="195"/>
      <c r="AKQ97" s="195"/>
      <c r="AKR97" s="195"/>
      <c r="AKS97" s="195"/>
      <c r="AKT97" s="195"/>
      <c r="AKU97" s="195"/>
      <c r="AKV97" s="195"/>
      <c r="AKW97" s="195"/>
      <c r="AKX97" s="195"/>
      <c r="AKY97" s="195"/>
      <c r="AKZ97" s="195"/>
      <c r="ALA97" s="195"/>
      <c r="ALB97" s="195"/>
      <c r="ALC97" s="195"/>
      <c r="ALD97" s="195"/>
      <c r="ALE97" s="195"/>
      <c r="ALF97" s="195"/>
      <c r="ALG97" s="195"/>
      <c r="ALH97" s="195"/>
      <c r="ALI97" s="195"/>
      <c r="ALJ97" s="195"/>
      <c r="ALK97" s="195"/>
      <c r="ALL97" s="195"/>
      <c r="ALM97" s="195"/>
      <c r="ALN97" s="195"/>
      <c r="ALO97" s="195"/>
      <c r="ALP97" s="195"/>
      <c r="ALQ97" s="195"/>
      <c r="ALR97" s="195"/>
      <c r="ALS97" s="195"/>
      <c r="ALT97" s="195"/>
      <c r="ALU97" s="195"/>
      <c r="ALV97" s="195"/>
      <c r="ALW97" s="195"/>
      <c r="ALX97" s="195"/>
      <c r="ALY97" s="195"/>
      <c r="ALZ97" s="195"/>
      <c r="AMA97" s="195"/>
      <c r="AMB97" s="195"/>
      <c r="AMC97" s="195"/>
      <c r="AMD97" s="195"/>
      <c r="AME97" s="195"/>
      <c r="AMF97" s="195"/>
      <c r="AMG97" s="195"/>
      <c r="AMH97" s="195"/>
      <c r="AMI97" s="195"/>
      <c r="AMJ97" s="195"/>
      <c r="AMK97" s="195"/>
      <c r="AML97" s="195"/>
      <c r="AMM97" s="195"/>
      <c r="AMN97" s="195"/>
      <c r="AMO97" s="195"/>
      <c r="AMP97" s="195"/>
      <c r="AMQ97" s="195"/>
      <c r="AMR97" s="195">
        <f t="shared" si="294"/>
        <v>0</v>
      </c>
      <c r="AMS97" s="195">
        <f t="shared" si="295"/>
        <v>0</v>
      </c>
      <c r="AMT97" s="195"/>
      <c r="AMU97" s="195"/>
      <c r="AMV97" s="195"/>
      <c r="AMW97" s="195"/>
      <c r="AMX97" s="195"/>
      <c r="AMY97" s="195"/>
      <c r="AMZ97" s="195"/>
      <c r="ANA97" s="195"/>
      <c r="ANB97" s="195"/>
      <c r="ANC97" s="195"/>
      <c r="AND97" s="195"/>
      <c r="ANE97" s="195">
        <f t="shared" si="296"/>
        <v>0</v>
      </c>
      <c r="ANF97" s="195"/>
      <c r="ANG97" s="195"/>
      <c r="ANH97" s="195"/>
      <c r="ANI97" s="195"/>
      <c r="ANJ97" s="195"/>
      <c r="ANK97" s="195"/>
      <c r="ANL97" s="195"/>
      <c r="ANM97" s="195"/>
      <c r="ANN97" s="195"/>
      <c r="ANO97" s="195"/>
      <c r="ANP97" s="195"/>
      <c r="ANQ97" s="195"/>
      <c r="ANR97" s="195">
        <f t="shared" si="297"/>
        <v>0</v>
      </c>
      <c r="ANS97" s="195"/>
      <c r="ANT97" s="195"/>
      <c r="ANU97" s="195"/>
      <c r="ANV97" s="195"/>
      <c r="ANW97" s="195"/>
      <c r="ANX97" s="195"/>
      <c r="ANY97" s="195"/>
      <c r="ANZ97" s="195"/>
      <c r="AOA97" s="195"/>
      <c r="AOB97" s="195"/>
      <c r="AOC97" s="195"/>
      <c r="AOD97" s="195"/>
      <c r="AOE97" s="195"/>
      <c r="AOF97" s="195"/>
      <c r="AOG97" s="195"/>
      <c r="AOH97" s="195"/>
      <c r="AOI97" s="195"/>
      <c r="AOJ97" s="195"/>
      <c r="AOK97" s="195"/>
      <c r="AOL97" s="195"/>
      <c r="AOM97" s="195"/>
      <c r="AON97" s="195"/>
      <c r="AOO97" s="195"/>
      <c r="AOP97" s="195"/>
      <c r="AOQ97" s="195"/>
      <c r="AOR97" s="195"/>
      <c r="AOS97" s="195"/>
      <c r="AOT97" s="195"/>
      <c r="AOU97" s="195"/>
      <c r="AOV97" s="195"/>
      <c r="AOW97" s="195"/>
      <c r="AOX97" s="195"/>
      <c r="AOY97" s="195"/>
      <c r="AOZ97" s="195"/>
      <c r="APA97" s="195"/>
      <c r="APB97" s="195">
        <f t="shared" si="298"/>
        <v>0</v>
      </c>
      <c r="APC97" s="195"/>
      <c r="APD97" s="195"/>
      <c r="APE97" s="195"/>
      <c r="APF97" s="195"/>
      <c r="APG97" s="195"/>
      <c r="APH97" s="195"/>
      <c r="API97" s="195"/>
      <c r="APJ97" s="195"/>
      <c r="APK97" s="195"/>
      <c r="APL97" s="195"/>
      <c r="APM97" s="195"/>
      <c r="APN97" s="195"/>
      <c r="APO97" s="195"/>
      <c r="APP97" s="195"/>
      <c r="APQ97" s="195"/>
      <c r="APR97" s="195"/>
      <c r="APS97" s="195"/>
      <c r="APT97" s="195"/>
      <c r="APU97" s="195">
        <f t="shared" si="299"/>
        <v>0</v>
      </c>
      <c r="APV97" s="195"/>
      <c r="APW97" s="195"/>
      <c r="APX97" s="195"/>
      <c r="APY97" s="195"/>
      <c r="APZ97" s="195"/>
      <c r="AQA97" s="195"/>
      <c r="AQB97" s="195"/>
      <c r="AQC97" s="195"/>
      <c r="AQD97" s="195"/>
      <c r="AQE97" s="195"/>
      <c r="AQF97" s="195"/>
      <c r="AQG97" s="195"/>
      <c r="AQH97" s="195"/>
      <c r="AQI97" s="195"/>
      <c r="AQJ97" s="195"/>
      <c r="AQK97" s="195"/>
      <c r="AQL97" s="195"/>
      <c r="AQM97" s="195"/>
      <c r="AQN97" s="195"/>
      <c r="AQO97" s="195"/>
      <c r="AQP97" s="195"/>
      <c r="AQQ97" s="195"/>
      <c r="AQR97" s="195">
        <f t="shared" si="300"/>
        <v>0</v>
      </c>
      <c r="AQS97" s="195"/>
      <c r="AQT97" s="195"/>
      <c r="AQU97" s="195"/>
      <c r="AQV97" s="195"/>
      <c r="AQW97" s="195"/>
      <c r="AQX97" s="195"/>
      <c r="AQY97" s="195"/>
      <c r="AQZ97" s="195"/>
      <c r="ARA97" s="195"/>
      <c r="ARB97" s="195"/>
      <c r="ARC97" s="195"/>
      <c r="ARD97" s="195"/>
      <c r="ARE97" s="195"/>
      <c r="ARF97" s="195"/>
      <c r="ARG97" s="195"/>
      <c r="ARH97" s="195"/>
      <c r="ARI97" s="195"/>
      <c r="ARJ97" s="195"/>
      <c r="ARK97" s="195"/>
      <c r="ARL97" s="195"/>
      <c r="ARM97" s="195"/>
      <c r="ARN97" s="195"/>
      <c r="ARO97" s="195"/>
      <c r="ARP97" s="195"/>
      <c r="ARQ97" s="195"/>
      <c r="ARR97" s="195"/>
      <c r="ARS97" s="195"/>
      <c r="ART97" s="195"/>
      <c r="ARU97" s="195"/>
      <c r="ARV97" s="195"/>
      <c r="ARW97" s="195"/>
      <c r="ARX97" s="195"/>
      <c r="ARY97" s="195"/>
      <c r="ARZ97" s="195"/>
      <c r="ASA97" s="195"/>
      <c r="ASB97" s="195"/>
      <c r="ASC97" s="195"/>
      <c r="ASD97" s="195"/>
      <c r="ASE97" s="195"/>
      <c r="ASF97" s="195"/>
      <c r="ASG97" s="195"/>
      <c r="ASH97" s="195"/>
      <c r="ASI97" s="195"/>
      <c r="ASJ97" s="195"/>
      <c r="ASK97" s="195"/>
      <c r="ASL97" s="195"/>
      <c r="ASM97" s="195"/>
      <c r="ASN97" s="195"/>
      <c r="ASO97" s="195"/>
      <c r="ASP97" s="195"/>
      <c r="ASQ97" s="195"/>
      <c r="ASR97" s="195"/>
      <c r="ASS97" s="195"/>
      <c r="AST97" s="195"/>
      <c r="ASU97" s="195"/>
      <c r="ASV97" s="195"/>
      <c r="ASW97" s="195"/>
      <c r="ASX97" s="195"/>
      <c r="ASY97" s="195"/>
      <c r="ASZ97" s="195"/>
      <c r="ATA97" s="195"/>
      <c r="ATB97" s="195"/>
      <c r="ATC97" s="195"/>
      <c r="ATD97" s="195"/>
      <c r="ATE97" s="195"/>
      <c r="ATF97" s="195"/>
      <c r="ATG97" s="195"/>
      <c r="ATH97" s="195"/>
      <c r="ATI97" s="195"/>
      <c r="ATJ97" s="195"/>
      <c r="ATK97" s="195"/>
      <c r="ATL97" s="195"/>
      <c r="ATM97" s="195"/>
      <c r="ATN97" s="195"/>
      <c r="ATO97" s="195"/>
      <c r="ATP97" s="195"/>
      <c r="ATQ97" s="195"/>
      <c r="ATR97" s="195"/>
      <c r="ATS97" s="195"/>
      <c r="ATT97" s="195"/>
      <c r="ATU97" s="195"/>
      <c r="ATV97" s="195"/>
      <c r="ATW97" s="195"/>
      <c r="ATX97" s="195"/>
      <c r="ATY97" s="195"/>
      <c r="ATZ97" s="195"/>
      <c r="AUA97" s="195"/>
      <c r="AUB97" s="195"/>
      <c r="AUC97" s="195"/>
      <c r="AUD97" s="195"/>
      <c r="AUE97" s="195"/>
      <c r="AUF97" s="195"/>
      <c r="AUG97" s="195"/>
      <c r="AUH97" s="195"/>
      <c r="AUI97" s="195"/>
      <c r="AUJ97" s="195"/>
      <c r="AUK97" s="195"/>
      <c r="AUL97" s="195"/>
      <c r="AUM97" s="195"/>
      <c r="AUN97" s="195"/>
      <c r="AUO97" s="195"/>
      <c r="AUP97" s="195"/>
      <c r="AUQ97" s="195"/>
      <c r="AUR97" s="195"/>
      <c r="AUS97" s="195"/>
      <c r="AUT97" s="195"/>
      <c r="AUU97" s="195"/>
      <c r="AUV97" s="195"/>
      <c r="AUW97" s="195"/>
      <c r="AUX97" s="195"/>
      <c r="AUY97" s="195"/>
      <c r="AUZ97" s="195"/>
      <c r="AVA97" s="195"/>
      <c r="AVB97" s="195"/>
      <c r="AVC97" s="195"/>
      <c r="AVD97" s="195"/>
      <c r="AVE97" s="195"/>
      <c r="AVF97" s="195"/>
      <c r="AVG97" s="195"/>
      <c r="AVH97" s="195"/>
      <c r="AVI97" s="195"/>
      <c r="AVJ97" s="195"/>
      <c r="AVK97" s="195"/>
      <c r="AVL97" s="195"/>
      <c r="AVM97" s="195"/>
      <c r="AVN97" s="195"/>
      <c r="AVO97" s="195"/>
      <c r="AVP97" s="195"/>
      <c r="AVQ97" s="195"/>
      <c r="AVR97" s="195"/>
      <c r="AVS97" s="195"/>
      <c r="AVT97" s="195"/>
      <c r="AVU97" s="195"/>
      <c r="AVV97" s="195"/>
      <c r="AVW97" s="195"/>
      <c r="AVX97" s="195"/>
      <c r="AVY97" s="195"/>
      <c r="AVZ97" s="195"/>
      <c r="AWA97" s="195"/>
      <c r="AWB97" s="195"/>
      <c r="AWC97" s="195"/>
      <c r="AWD97" s="195"/>
      <c r="AWE97" s="195"/>
      <c r="AWF97" s="195"/>
      <c r="AWG97" s="195"/>
      <c r="AWH97" s="195"/>
      <c r="AWI97" s="195"/>
      <c r="AWJ97" s="195"/>
      <c r="AWK97" s="195"/>
      <c r="AWL97" s="195"/>
      <c r="AWM97" s="195"/>
      <c r="AWN97" s="195"/>
      <c r="AWO97" s="195"/>
      <c r="AWP97" s="195"/>
      <c r="AWQ97" s="195"/>
      <c r="AWR97" s="195">
        <f t="shared" si="301"/>
        <v>0</v>
      </c>
      <c r="AWS97" s="195"/>
      <c r="AWT97" s="253"/>
      <c r="AWU97" s="253"/>
      <c r="AWV97" s="253"/>
      <c r="AWW97" s="253">
        <f t="shared" si="302"/>
        <v>0</v>
      </c>
      <c r="AWX97" s="253"/>
      <c r="AWY97" s="253"/>
      <c r="AWZ97" s="253">
        <f t="shared" si="303"/>
        <v>0</v>
      </c>
      <c r="AXA97" s="253">
        <f t="shared" si="304"/>
        <v>0</v>
      </c>
      <c r="AXB97" s="195">
        <f t="shared" si="305"/>
        <v>0</v>
      </c>
      <c r="AXC97" s="253"/>
      <c r="AXD97" s="253"/>
      <c r="AXE97" s="253">
        <f t="shared" si="306"/>
        <v>0</v>
      </c>
      <c r="AXF97" s="253"/>
      <c r="AXG97" s="253"/>
      <c r="AXH97" s="253"/>
      <c r="AXI97" s="253"/>
      <c r="AXJ97" s="253"/>
      <c r="AXK97" s="253">
        <f t="shared" si="307"/>
        <v>0</v>
      </c>
      <c r="AXL97" s="253"/>
      <c r="AXM97" s="253"/>
      <c r="AXN97" s="253"/>
      <c r="AXO97" s="253"/>
      <c r="AXP97" s="253"/>
      <c r="AXQ97" s="253">
        <f t="shared" si="308"/>
        <v>0</v>
      </c>
      <c r="AXR97" s="253"/>
      <c r="AXS97" s="253"/>
      <c r="AXT97" s="253"/>
      <c r="AXU97" s="253"/>
      <c r="AXV97" s="253">
        <f t="shared" si="310"/>
        <v>0</v>
      </c>
      <c r="AXW97" s="253"/>
      <c r="AXX97" s="253"/>
      <c r="AXY97" s="253"/>
      <c r="AXZ97" s="253"/>
      <c r="AYA97" s="253"/>
      <c r="AYB97" s="253">
        <f t="shared" si="311"/>
        <v>0</v>
      </c>
      <c r="AYC97" s="253">
        <f t="shared" si="270"/>
        <v>0</v>
      </c>
      <c r="AYD97" s="253"/>
      <c r="AYE97" s="253"/>
      <c r="AYF97" s="253"/>
      <c r="AYG97" s="253"/>
      <c r="AYH97" s="253"/>
      <c r="AYI97" s="253">
        <f t="shared" si="313"/>
        <v>0</v>
      </c>
      <c r="AYJ97" s="253"/>
      <c r="AYK97" s="253"/>
      <c r="AYL97" s="253"/>
      <c r="AYM97" s="253"/>
      <c r="AYN97" s="253"/>
      <c r="AYO97" s="253">
        <f t="shared" si="314"/>
        <v>0</v>
      </c>
      <c r="AYP97" s="253"/>
      <c r="AYQ97" s="253"/>
      <c r="AYR97" s="253"/>
      <c r="AYS97" s="253"/>
      <c r="AYT97" s="253"/>
      <c r="AYU97" s="253">
        <f t="shared" si="315"/>
        <v>0</v>
      </c>
      <c r="AYV97" s="253"/>
      <c r="AYW97" s="253"/>
      <c r="AYX97" s="253"/>
      <c r="AYY97" s="253">
        <f t="shared" si="316"/>
        <v>0</v>
      </c>
      <c r="AYZ97" s="253">
        <f t="shared" si="317"/>
        <v>0</v>
      </c>
      <c r="AZA97" s="253"/>
      <c r="AZB97" s="253"/>
      <c r="AZC97" s="253"/>
      <c r="AZD97" s="253"/>
      <c r="AZE97" s="253"/>
      <c r="AZF97" s="253">
        <f t="shared" si="319"/>
        <v>0</v>
      </c>
      <c r="AZG97" s="253"/>
      <c r="AZH97" s="253"/>
      <c r="AZI97" s="253"/>
      <c r="AZJ97" s="253"/>
      <c r="AZK97" s="253"/>
      <c r="AZL97" s="253">
        <f t="shared" si="320"/>
        <v>0</v>
      </c>
      <c r="AZM97" s="253"/>
      <c r="AZN97" s="253"/>
      <c r="AZO97" s="253"/>
      <c r="AZP97" s="253"/>
      <c r="AZQ97" s="253"/>
      <c r="AZR97" s="253">
        <f t="shared" si="321"/>
        <v>0</v>
      </c>
      <c r="AZS97" s="253"/>
      <c r="AZT97" s="253"/>
      <c r="AZU97" s="253"/>
      <c r="AZV97" s="253"/>
      <c r="AZW97" s="253"/>
      <c r="AZX97" s="253">
        <f t="shared" si="322"/>
        <v>0</v>
      </c>
      <c r="AZY97" s="253"/>
      <c r="AZZ97" s="253"/>
      <c r="BAA97" s="253">
        <f t="shared" si="323"/>
        <v>0</v>
      </c>
      <c r="BAB97" s="253">
        <f t="shared" si="324"/>
        <v>0</v>
      </c>
      <c r="BAC97" s="253"/>
      <c r="BAD97" s="253"/>
      <c r="BAE97" s="253"/>
      <c r="BAF97" s="253">
        <f t="shared" si="326"/>
        <v>0</v>
      </c>
      <c r="BAG97" s="253"/>
      <c r="BAH97" s="253"/>
      <c r="BAI97" s="253"/>
      <c r="BAJ97" s="253"/>
      <c r="BAK97" s="253">
        <f t="shared" si="327"/>
        <v>0</v>
      </c>
      <c r="BAL97" s="253"/>
      <c r="BAM97" s="253"/>
      <c r="BAN97" s="253"/>
      <c r="BAO97" s="253"/>
      <c r="BAP97" s="253"/>
      <c r="BAQ97" s="253">
        <f t="shared" si="328"/>
        <v>0</v>
      </c>
      <c r="BAR97" s="253"/>
      <c r="BAS97" s="253"/>
      <c r="BAT97" s="253"/>
      <c r="BAU97" s="253"/>
      <c r="BAV97" s="253"/>
      <c r="BAW97" s="253">
        <f t="shared" si="329"/>
        <v>0</v>
      </c>
      <c r="BAX97" s="253"/>
      <c r="BAY97" s="253"/>
      <c r="BAZ97" s="253"/>
      <c r="BBA97" s="253"/>
      <c r="BBB97" s="253">
        <f t="shared" si="330"/>
        <v>0</v>
      </c>
      <c r="BBC97" s="253">
        <f t="shared" si="331"/>
        <v>0</v>
      </c>
      <c r="BBD97" s="253"/>
      <c r="BBE97" s="253"/>
      <c r="BBF97" s="253"/>
      <c r="BBG97" s="253"/>
      <c r="BBH97" s="253"/>
      <c r="BBI97" s="253">
        <f t="shared" si="333"/>
        <v>0</v>
      </c>
      <c r="BBJ97" s="253"/>
      <c r="BBK97" s="253"/>
      <c r="BBL97" s="253"/>
      <c r="BBM97" s="253"/>
      <c r="BBN97" s="253"/>
      <c r="BBO97" s="253">
        <f t="shared" si="334"/>
        <v>0</v>
      </c>
      <c r="BBP97" s="253"/>
      <c r="BBQ97" s="253"/>
      <c r="BBR97" s="253"/>
      <c r="BBS97" s="253"/>
      <c r="BBT97" s="253"/>
      <c r="BBU97" s="253">
        <f t="shared" si="335"/>
        <v>0</v>
      </c>
      <c r="BBV97" s="253"/>
      <c r="BBW97" s="253"/>
      <c r="BBX97" s="253"/>
      <c r="BBY97" s="253"/>
      <c r="BBZ97" s="253"/>
      <c r="BCA97" s="253">
        <f t="shared" si="336"/>
        <v>0</v>
      </c>
      <c r="BCB97" s="253">
        <f t="shared" si="337"/>
        <v>0</v>
      </c>
      <c r="BCC97" s="253"/>
      <c r="BCD97" s="253"/>
      <c r="BCE97" s="253"/>
      <c r="BCF97" s="253"/>
      <c r="BCG97" s="253"/>
      <c r="BCH97" s="253">
        <f t="shared" si="339"/>
        <v>0</v>
      </c>
      <c r="BCI97" s="253"/>
      <c r="BCJ97" s="253"/>
      <c r="BCK97" s="253"/>
      <c r="BCL97" s="253"/>
      <c r="BCM97" s="253">
        <f t="shared" si="271"/>
        <v>0</v>
      </c>
      <c r="BCN97" s="253"/>
      <c r="BCO97" s="253"/>
      <c r="BCP97" s="253"/>
      <c r="BCQ97" s="253"/>
      <c r="BCR97" s="253"/>
      <c r="BCS97" s="253">
        <f t="shared" si="340"/>
        <v>0</v>
      </c>
      <c r="BCT97" s="253"/>
      <c r="BCU97" s="253"/>
      <c r="BCV97" s="253"/>
      <c r="BCW97" s="253"/>
      <c r="BCX97" s="253">
        <f t="shared" si="341"/>
        <v>0</v>
      </c>
      <c r="BCY97" s="253"/>
      <c r="BCZ97" s="253"/>
      <c r="BDA97" s="253">
        <f t="shared" si="342"/>
        <v>0</v>
      </c>
      <c r="BDB97" s="253">
        <f t="shared" si="343"/>
        <v>0</v>
      </c>
      <c r="BDC97" s="253"/>
      <c r="BDD97" s="253"/>
      <c r="BDE97" s="253"/>
      <c r="BDF97" s="253">
        <f t="shared" si="272"/>
        <v>0</v>
      </c>
      <c r="BDG97" s="253"/>
      <c r="BDH97" s="253"/>
      <c r="BDI97" s="253"/>
      <c r="BDJ97" s="253"/>
      <c r="BDK97" s="253"/>
      <c r="BDL97" s="253">
        <f t="shared" si="344"/>
        <v>0</v>
      </c>
      <c r="BDM97" s="253"/>
      <c r="BDN97" s="253"/>
      <c r="BDO97" s="253"/>
      <c r="BDP97" s="253"/>
      <c r="BDQ97" s="253">
        <f t="shared" si="345"/>
        <v>0</v>
      </c>
      <c r="BDR97" s="253"/>
      <c r="BDS97" s="253"/>
      <c r="BDT97" s="253"/>
      <c r="BDU97" s="253"/>
      <c r="BDV97" s="253"/>
      <c r="BDW97" s="253">
        <f t="shared" si="346"/>
        <v>0</v>
      </c>
      <c r="BDX97" s="253"/>
      <c r="BDY97" s="253"/>
      <c r="BDZ97" s="253"/>
      <c r="BEA97" s="253"/>
      <c r="BEB97" s="253"/>
      <c r="BEC97" s="253">
        <f t="shared" si="347"/>
        <v>0</v>
      </c>
      <c r="BED97" s="253">
        <f t="shared" si="348"/>
        <v>0</v>
      </c>
      <c r="BEE97" s="253"/>
      <c r="BEF97" s="253"/>
      <c r="BEG97" s="253"/>
      <c r="BEH97" s="253"/>
      <c r="BEI97" s="253">
        <f t="shared" si="349"/>
        <v>0</v>
      </c>
      <c r="BEJ97" s="253"/>
      <c r="BEK97" s="253"/>
      <c r="BEL97" s="253"/>
      <c r="BEM97" s="253"/>
      <c r="BEN97" s="253"/>
      <c r="BEO97" s="253">
        <f t="shared" si="350"/>
        <v>0</v>
      </c>
      <c r="BEP97" s="253"/>
      <c r="BEQ97" s="253"/>
      <c r="BER97" s="253"/>
      <c r="BES97" s="253"/>
      <c r="BET97" s="253"/>
      <c r="BEU97" s="253">
        <f t="shared" si="273"/>
        <v>0</v>
      </c>
      <c r="BEV97" s="253"/>
      <c r="BEW97" s="253"/>
      <c r="BEX97" s="253"/>
      <c r="BEY97" s="253"/>
      <c r="BEZ97" s="253"/>
      <c r="BFA97" s="253">
        <f t="shared" si="351"/>
        <v>0</v>
      </c>
      <c r="BFB97" s="253"/>
      <c r="BFC97" s="253">
        <f t="shared" si="352"/>
        <v>0</v>
      </c>
      <c r="BFD97" s="253">
        <f t="shared" si="274"/>
        <v>0</v>
      </c>
      <c r="BFE97" s="253"/>
      <c r="BFF97" s="253"/>
      <c r="BFG97" s="253"/>
      <c r="BFH97" s="253"/>
      <c r="BFI97" s="253">
        <f t="shared" si="353"/>
        <v>0</v>
      </c>
      <c r="BFJ97" s="253"/>
      <c r="BFK97" s="253"/>
      <c r="BFL97" s="253"/>
      <c r="BFM97" s="253"/>
      <c r="BFN97" s="253"/>
      <c r="BFO97" s="253">
        <f t="shared" si="354"/>
        <v>0</v>
      </c>
      <c r="BFP97" s="253"/>
      <c r="BFQ97" s="253"/>
      <c r="BFR97" s="253"/>
      <c r="BFS97" s="253"/>
      <c r="BFT97" s="253"/>
      <c r="BFU97" s="253">
        <f t="shared" si="275"/>
        <v>0</v>
      </c>
      <c r="BFV97" s="253"/>
      <c r="BFW97" s="253"/>
      <c r="BFX97" s="253"/>
      <c r="BFY97" s="253"/>
      <c r="BFZ97" s="253"/>
      <c r="BGA97" s="253">
        <f t="shared" si="355"/>
        <v>0</v>
      </c>
      <c r="BGB97" s="253"/>
      <c r="BGC97" s="253"/>
      <c r="BGD97" s="253"/>
      <c r="BGE97" s="253">
        <f t="shared" si="356"/>
        <v>0</v>
      </c>
      <c r="BGF97" s="253">
        <f t="shared" si="276"/>
        <v>0</v>
      </c>
      <c r="BGG97" s="253"/>
      <c r="BGH97" s="253"/>
      <c r="BGI97" s="253">
        <f t="shared" si="357"/>
        <v>0</v>
      </c>
      <c r="BGJ97" s="253"/>
      <c r="BGK97" s="253"/>
      <c r="BGL97" s="253"/>
      <c r="BGM97" s="253"/>
      <c r="BGN97" s="253"/>
      <c r="BGO97" s="253">
        <f t="shared" si="358"/>
        <v>0</v>
      </c>
      <c r="BGP97" s="253"/>
      <c r="BGQ97" s="253"/>
      <c r="BGR97" s="253"/>
      <c r="BGS97" s="253"/>
      <c r="BGT97" s="253"/>
      <c r="BGU97" s="253">
        <f t="shared" si="359"/>
        <v>0</v>
      </c>
      <c r="BGV97" s="253"/>
      <c r="BGW97" s="253"/>
      <c r="BGX97" s="253"/>
      <c r="BGY97" s="253"/>
      <c r="BGZ97" s="253"/>
      <c r="BHA97" s="253">
        <f t="shared" si="360"/>
        <v>0</v>
      </c>
      <c r="BHB97" s="253"/>
      <c r="BHC97" s="253"/>
      <c r="BHD97" s="253"/>
      <c r="BHE97" s="253"/>
      <c r="BHF97" s="253"/>
      <c r="BHG97" s="253">
        <f t="shared" si="361"/>
        <v>0</v>
      </c>
      <c r="BHH97" s="253">
        <f t="shared" si="362"/>
        <v>0</v>
      </c>
      <c r="BHI97" s="253"/>
      <c r="BHJ97" s="253"/>
      <c r="BHK97" s="253"/>
      <c r="BHL97" s="253"/>
      <c r="BHM97" s="253">
        <f t="shared" si="363"/>
        <v>0</v>
      </c>
      <c r="BHN97" s="253"/>
      <c r="BHO97" s="253"/>
      <c r="BHP97" s="253"/>
      <c r="BHQ97" s="253"/>
      <c r="BHR97" s="253"/>
      <c r="BHS97" s="253">
        <f t="shared" si="364"/>
        <v>0</v>
      </c>
      <c r="BHT97" s="253"/>
      <c r="BHU97" s="253"/>
      <c r="BHV97" s="253"/>
      <c r="BHW97" s="253"/>
      <c r="BHX97" s="253"/>
      <c r="BHY97" s="253">
        <f t="shared" si="365"/>
        <v>0</v>
      </c>
      <c r="BHZ97" s="253"/>
      <c r="BIA97" s="253"/>
      <c r="BIB97" s="253"/>
      <c r="BIC97" s="253"/>
      <c r="BID97" s="253"/>
      <c r="BIE97" s="253">
        <f t="shared" si="366"/>
        <v>0</v>
      </c>
      <c r="BIF97" s="253"/>
      <c r="BIG97" s="253">
        <f t="shared" si="367"/>
        <v>0</v>
      </c>
      <c r="BIH97" s="253">
        <f t="shared" si="368"/>
        <v>0</v>
      </c>
      <c r="BII97" s="253"/>
      <c r="BIJ97" s="253"/>
      <c r="BIK97" s="253"/>
      <c r="BIL97" s="253"/>
      <c r="BIM97" s="253">
        <f t="shared" si="369"/>
        <v>0</v>
      </c>
      <c r="BIN97" s="253"/>
      <c r="BIO97" s="253"/>
      <c r="BIP97" s="253"/>
      <c r="BIQ97" s="253"/>
      <c r="BIR97" s="253"/>
      <c r="BIS97" s="253">
        <f t="shared" si="370"/>
        <v>0</v>
      </c>
      <c r="BIT97" s="253"/>
      <c r="BIU97" s="253"/>
      <c r="BIV97" s="253"/>
      <c r="BIW97" s="253"/>
      <c r="BIX97" s="253"/>
      <c r="BIY97" s="253">
        <f t="shared" si="371"/>
        <v>0</v>
      </c>
      <c r="BIZ97" s="253"/>
      <c r="BJA97" s="253"/>
      <c r="BJB97" s="253"/>
      <c r="BJC97" s="253"/>
      <c r="BJD97" s="253">
        <f t="shared" si="372"/>
        <v>0</v>
      </c>
      <c r="BJE97" s="253"/>
      <c r="BJF97" s="253"/>
      <c r="BJG97" s="253"/>
      <c r="BJH97" s="253"/>
      <c r="BJI97" s="253">
        <f t="shared" si="373"/>
        <v>0</v>
      </c>
      <c r="BJJ97" s="253">
        <f t="shared" si="374"/>
        <v>0</v>
      </c>
      <c r="BJK97" s="253">
        <f t="shared" si="277"/>
        <v>0</v>
      </c>
      <c r="BJL97" s="253"/>
      <c r="BJM97" s="253"/>
      <c r="BJN97" s="253"/>
      <c r="BJO97" s="253"/>
      <c r="BJP97" s="253"/>
      <c r="BJQ97" s="253">
        <f t="shared" si="375"/>
        <v>0</v>
      </c>
      <c r="BJR97" s="253"/>
      <c r="BJS97" s="253"/>
      <c r="BJT97" s="253"/>
      <c r="BJU97" s="253"/>
      <c r="BJV97" s="253"/>
      <c r="BJW97" s="253">
        <f t="shared" si="376"/>
        <v>0</v>
      </c>
      <c r="BJX97" s="253"/>
      <c r="BJY97" s="253"/>
      <c r="BJZ97" s="253"/>
      <c r="BKA97" s="253"/>
      <c r="BKB97" s="253">
        <f t="shared" si="377"/>
        <v>0</v>
      </c>
      <c r="BKC97" s="253"/>
      <c r="BKD97" s="253"/>
      <c r="BKE97" s="253"/>
      <c r="BKF97" s="253"/>
      <c r="BKG97" s="253"/>
      <c r="BKH97" s="253">
        <f t="shared" si="378"/>
        <v>0</v>
      </c>
      <c r="BKI97" s="253">
        <f t="shared" si="379"/>
        <v>0</v>
      </c>
      <c r="BKJ97" s="253"/>
      <c r="BKK97" s="253"/>
      <c r="BKL97" s="253"/>
      <c r="BKM97" s="253"/>
      <c r="BKN97" s="253"/>
      <c r="BKO97" s="253">
        <f t="shared" si="380"/>
        <v>0</v>
      </c>
      <c r="BKP97" s="253"/>
      <c r="BKQ97" s="253"/>
      <c r="BKR97" s="253"/>
      <c r="BKS97" s="253"/>
      <c r="BKT97" s="253"/>
      <c r="BKU97" s="253">
        <f t="shared" si="381"/>
        <v>0</v>
      </c>
      <c r="BKV97" s="253"/>
      <c r="BKW97" s="253"/>
      <c r="BKX97" s="253"/>
      <c r="BKY97" s="253">
        <f t="shared" si="382"/>
        <v>0</v>
      </c>
      <c r="BKZ97" s="253"/>
      <c r="BLA97" s="253"/>
      <c r="BLB97" s="253"/>
      <c r="BLC97" s="253"/>
      <c r="BLD97" s="253"/>
      <c r="BLE97" s="253">
        <f t="shared" si="383"/>
        <v>0</v>
      </c>
      <c r="BLF97" s="196">
        <f t="shared" si="384"/>
        <v>0</v>
      </c>
      <c r="BLG97" s="253"/>
      <c r="BLH97" s="253"/>
      <c r="BLI97" s="253"/>
      <c r="BLJ97" s="253"/>
      <c r="BLK97" s="253"/>
      <c r="BLL97" s="253">
        <f t="shared" si="385"/>
        <v>0</v>
      </c>
      <c r="BLM97" s="253"/>
      <c r="BLN97" s="253"/>
      <c r="BLO97" s="253"/>
      <c r="BLP97" s="253"/>
      <c r="BLQ97" s="253"/>
      <c r="BLR97" s="196">
        <f t="shared" si="386"/>
        <v>0</v>
      </c>
      <c r="BLS97" s="253"/>
      <c r="BLT97" s="253"/>
      <c r="BLU97" s="253"/>
      <c r="BLV97" s="253"/>
      <c r="BLW97" s="253"/>
      <c r="BLX97" s="196">
        <f t="shared" si="278"/>
        <v>0</v>
      </c>
      <c r="BLY97" s="253"/>
      <c r="BLZ97" s="253"/>
      <c r="BMA97" s="253"/>
      <c r="BMB97" s="253"/>
      <c r="BMC97" s="253"/>
      <c r="BMD97" s="196">
        <f t="shared" si="387"/>
        <v>0</v>
      </c>
      <c r="BME97" s="253"/>
      <c r="BMF97" s="253"/>
      <c r="BMG97" s="253"/>
      <c r="BMH97" s="196">
        <f t="shared" si="388"/>
        <v>0</v>
      </c>
      <c r="BMI97" s="196">
        <f t="shared" si="389"/>
        <v>0</v>
      </c>
      <c r="BMJ97" s="253"/>
      <c r="BMK97" s="196">
        <f t="shared" si="390"/>
        <v>0</v>
      </c>
      <c r="BML97" s="253"/>
      <c r="BMM97" s="253"/>
      <c r="BMN97" s="253"/>
      <c r="BMO97" s="253"/>
      <c r="BMP97" s="253"/>
      <c r="BMQ97" s="196">
        <f t="shared" si="391"/>
        <v>0</v>
      </c>
      <c r="BMR97" s="253"/>
      <c r="BMS97" s="253"/>
      <c r="BMT97" s="253"/>
      <c r="BMU97" s="253"/>
      <c r="BMV97" s="253"/>
      <c r="BMW97" s="196">
        <f t="shared" si="392"/>
        <v>0</v>
      </c>
      <c r="BMX97" s="253"/>
      <c r="BMY97" s="253"/>
      <c r="BMZ97" s="253"/>
      <c r="BNA97" s="253"/>
      <c r="BNB97" s="253"/>
      <c r="BNC97" s="196">
        <f t="shared" si="393"/>
        <v>0</v>
      </c>
      <c r="BND97" s="253"/>
      <c r="BNE97" s="253"/>
      <c r="BNF97" s="253"/>
      <c r="BNG97" s="253"/>
      <c r="BNH97" s="253"/>
      <c r="BNI97" s="196">
        <f t="shared" si="394"/>
        <v>0</v>
      </c>
      <c r="BNJ97" s="196">
        <f t="shared" si="395"/>
        <v>0</v>
      </c>
      <c r="BNK97" s="253"/>
      <c r="BNL97" s="253"/>
      <c r="BNM97" s="253"/>
      <c r="BNN97" s="253"/>
      <c r="BNO97" s="253"/>
      <c r="BNP97" s="196">
        <f t="shared" si="396"/>
        <v>0</v>
      </c>
      <c r="BNQ97" s="253"/>
      <c r="BNR97" s="253"/>
      <c r="BNS97" s="253"/>
      <c r="BNT97" s="253"/>
      <c r="BNU97" s="253"/>
      <c r="BNV97" s="196">
        <f t="shared" si="397"/>
        <v>0</v>
      </c>
      <c r="BNW97" s="253"/>
      <c r="BNX97" s="253"/>
      <c r="BNY97" s="253"/>
      <c r="BNZ97" s="253"/>
      <c r="BOA97" s="253"/>
      <c r="BOB97" s="196">
        <f t="shared" si="398"/>
        <v>0</v>
      </c>
      <c r="BOC97" s="253"/>
      <c r="BOD97" s="253"/>
      <c r="BOE97" s="253"/>
      <c r="BOF97" s="253"/>
      <c r="BOG97" s="253"/>
      <c r="BOH97" s="196">
        <f t="shared" si="399"/>
        <v>0</v>
      </c>
      <c r="BOI97" s="253"/>
      <c r="BOJ97" s="196">
        <f t="shared" si="400"/>
        <v>0</v>
      </c>
      <c r="BOK97" s="196">
        <f t="shared" si="401"/>
        <v>0</v>
      </c>
      <c r="BOL97" s="253"/>
      <c r="BOM97" s="253"/>
      <c r="BON97" s="253"/>
      <c r="BOO97" s="196">
        <f t="shared" si="279"/>
        <v>0</v>
      </c>
      <c r="BOP97" s="196"/>
      <c r="BOQ97" s="196"/>
      <c r="BOR97" s="196"/>
      <c r="BOS97" s="196"/>
      <c r="BOT97" s="196"/>
      <c r="BOU97" s="196">
        <f t="shared" si="402"/>
        <v>0</v>
      </c>
      <c r="BOV97" s="196"/>
      <c r="BOW97" s="196"/>
      <c r="BOX97" s="196"/>
      <c r="BOY97" s="196"/>
      <c r="BOZ97" s="196"/>
      <c r="BPA97" s="196"/>
      <c r="BPB97" s="196">
        <f t="shared" si="403"/>
        <v>0</v>
      </c>
      <c r="BPC97" s="196"/>
      <c r="BPD97" s="196"/>
      <c r="BPE97" s="196"/>
      <c r="BPF97" s="196"/>
      <c r="BPG97" s="196">
        <f t="shared" si="404"/>
        <v>0</v>
      </c>
      <c r="BPH97" s="196"/>
      <c r="BPI97" s="196"/>
      <c r="BPJ97" s="196"/>
      <c r="BPK97" s="196">
        <f t="shared" si="405"/>
        <v>0</v>
      </c>
      <c r="BPL97" s="196">
        <f t="shared" si="406"/>
        <v>0</v>
      </c>
      <c r="BPM97" s="196"/>
      <c r="BPN97" s="196"/>
      <c r="BPO97" s="196">
        <f t="shared" si="407"/>
        <v>0</v>
      </c>
      <c r="BPP97" s="196"/>
      <c r="BPQ97" s="196"/>
      <c r="BPR97" s="196"/>
      <c r="BPS97" s="196"/>
      <c r="BPT97" s="196"/>
      <c r="BPU97" s="196">
        <f t="shared" si="408"/>
        <v>0</v>
      </c>
      <c r="BPV97" s="196"/>
      <c r="BPW97" s="196"/>
      <c r="BPX97" s="196"/>
      <c r="BPY97" s="196"/>
      <c r="BPZ97" s="196">
        <f t="shared" si="280"/>
        <v>0</v>
      </c>
      <c r="BQA97" s="196"/>
      <c r="BQB97" s="196"/>
      <c r="BQC97" s="196"/>
      <c r="BQD97" s="196"/>
      <c r="BQE97" s="196"/>
      <c r="BQF97" s="196">
        <f t="shared" si="409"/>
        <v>0</v>
      </c>
      <c r="BQG97" s="196"/>
      <c r="BQH97" s="196"/>
      <c r="BQI97" s="196"/>
      <c r="BQJ97" s="196"/>
      <c r="BQK97" s="196"/>
      <c r="BQL97" s="196">
        <f t="shared" si="410"/>
        <v>0</v>
      </c>
      <c r="BQM97" s="196">
        <f t="shared" si="281"/>
        <v>0</v>
      </c>
      <c r="BQN97" s="196"/>
      <c r="BQO97" s="196"/>
      <c r="BQP97" s="196"/>
      <c r="BQQ97" s="196"/>
      <c r="BQR97" s="196">
        <f t="shared" si="411"/>
        <v>0</v>
      </c>
      <c r="BQS97" s="196"/>
      <c r="BQT97" s="196"/>
      <c r="BQU97" s="196"/>
      <c r="BQV97" s="196"/>
      <c r="BQW97" s="196"/>
      <c r="BQX97" s="196">
        <f t="shared" si="412"/>
        <v>0</v>
      </c>
      <c r="BQY97" s="196"/>
      <c r="BQZ97" s="196"/>
      <c r="BRA97" s="196"/>
      <c r="BRB97" s="196"/>
      <c r="BRC97" s="196"/>
      <c r="BRD97" s="196">
        <f t="shared" si="413"/>
        <v>0</v>
      </c>
      <c r="BRE97" s="196"/>
      <c r="BRF97" s="196"/>
      <c r="BRG97" s="196"/>
      <c r="BRH97" s="196"/>
      <c r="BRI97" s="196"/>
      <c r="BRJ97" s="196">
        <f t="shared" si="414"/>
        <v>0</v>
      </c>
      <c r="BRK97" s="196"/>
      <c r="BRL97" s="196"/>
      <c r="BRM97" s="196">
        <f t="shared" si="415"/>
        <v>0</v>
      </c>
      <c r="BRN97" s="196">
        <f t="shared" si="262"/>
        <v>0</v>
      </c>
      <c r="BRO97" s="196"/>
      <c r="BRP97" s="196"/>
      <c r="BRQ97" s="196"/>
      <c r="BRR97" s="196">
        <f t="shared" si="416"/>
        <v>0</v>
      </c>
      <c r="BRS97" s="196"/>
      <c r="BRT97" s="196"/>
      <c r="BRU97" s="196"/>
      <c r="BRV97" s="196"/>
      <c r="BRW97" s="196"/>
      <c r="BRX97" s="196">
        <f t="shared" si="417"/>
        <v>0</v>
      </c>
      <c r="BRY97" s="196"/>
      <c r="BRZ97" s="196"/>
      <c r="BSA97" s="196"/>
      <c r="BSB97" s="196"/>
      <c r="BSC97" s="196"/>
      <c r="BSD97" s="196">
        <f t="shared" si="418"/>
        <v>0</v>
      </c>
      <c r="BSE97" s="196"/>
      <c r="BSF97" s="196"/>
      <c r="BSG97" s="196"/>
      <c r="BSH97" s="196"/>
      <c r="BSI97" s="196"/>
      <c r="BSJ97" s="196">
        <f t="shared" si="419"/>
        <v>0</v>
      </c>
      <c r="BSK97" s="196"/>
      <c r="BSL97" s="196"/>
      <c r="BSM97" s="196"/>
      <c r="BSN97" s="196"/>
      <c r="BSO97" s="196">
        <f t="shared" si="420"/>
        <v>0</v>
      </c>
      <c r="BSP97" s="196">
        <f t="shared" si="421"/>
        <v>0</v>
      </c>
      <c r="BSQ97" s="196"/>
      <c r="BSR97" s="196">
        <f t="shared" si="422"/>
        <v>0</v>
      </c>
      <c r="BSS97" s="196"/>
      <c r="BST97" s="196"/>
      <c r="BSU97" s="196"/>
      <c r="BSV97" s="196"/>
      <c r="BSW97" s="196"/>
      <c r="BSX97" s="196">
        <f t="shared" si="423"/>
        <v>0</v>
      </c>
      <c r="BSY97" s="196"/>
      <c r="BSZ97" s="196"/>
      <c r="BTA97" s="196"/>
      <c r="BTB97" s="196"/>
      <c r="BTC97" s="196"/>
      <c r="BTD97" s="196">
        <f t="shared" si="424"/>
        <v>0</v>
      </c>
      <c r="BTE97" s="196"/>
      <c r="BTF97" s="196"/>
      <c r="BTG97" s="196"/>
      <c r="BTH97" s="196"/>
      <c r="BTI97" s="196"/>
      <c r="BTJ97" s="196">
        <f t="shared" si="425"/>
        <v>0</v>
      </c>
      <c r="BTK97" s="196"/>
      <c r="BTL97" s="196"/>
      <c r="BTM97" s="196"/>
      <c r="BTN97" s="196"/>
      <c r="BTO97" s="196"/>
      <c r="BTP97" s="196">
        <f t="shared" si="426"/>
        <v>0</v>
      </c>
      <c r="BTQ97" s="196">
        <f t="shared" si="427"/>
        <v>0</v>
      </c>
      <c r="BTR97" s="196"/>
      <c r="BTS97" s="196"/>
      <c r="BTT97" s="196"/>
      <c r="BTU97" s="196"/>
      <c r="BTV97" s="196">
        <f t="shared" si="428"/>
        <v>0</v>
      </c>
      <c r="BTW97" s="196"/>
      <c r="BTX97" s="196"/>
      <c r="BTY97" s="196"/>
      <c r="BTZ97" s="196"/>
      <c r="BUA97" s="196"/>
      <c r="BUB97" s="196">
        <f t="shared" si="429"/>
        <v>0</v>
      </c>
      <c r="BUC97" s="196"/>
      <c r="BUD97" s="196"/>
      <c r="BUE97" s="196"/>
      <c r="BUF97" s="196"/>
      <c r="BUG97" s="196"/>
      <c r="BUH97" s="196">
        <f t="shared" si="430"/>
        <v>0</v>
      </c>
      <c r="BUI97" s="196"/>
      <c r="BUJ97" s="196"/>
      <c r="BUK97" s="196"/>
      <c r="BUL97" s="196"/>
      <c r="BUM97" s="196"/>
      <c r="BUN97" s="196">
        <f t="shared" si="431"/>
        <v>0</v>
      </c>
      <c r="BUO97" s="196"/>
      <c r="BUP97" s="196"/>
      <c r="BUQ97" s="196">
        <f t="shared" si="432"/>
        <v>0</v>
      </c>
      <c r="BUR97" s="196">
        <f t="shared" si="433"/>
        <v>0</v>
      </c>
      <c r="BUS97" s="196"/>
      <c r="BUT97" s="196"/>
      <c r="BUU97" s="196"/>
      <c r="BUV97" s="196">
        <f t="shared" si="434"/>
        <v>0</v>
      </c>
      <c r="BUW97" s="196"/>
      <c r="BUX97" s="196"/>
      <c r="BUY97" s="196"/>
      <c r="BUZ97" s="196"/>
      <c r="BVA97" s="196"/>
      <c r="BVB97" s="196">
        <f t="shared" si="435"/>
        <v>0</v>
      </c>
      <c r="BVC97" s="196"/>
      <c r="BVD97" s="196"/>
      <c r="BVE97" s="196"/>
      <c r="BVF97" s="196"/>
      <c r="BVG97" s="196"/>
      <c r="BVH97" s="196">
        <f t="shared" si="436"/>
        <v>0</v>
      </c>
      <c r="BVI97" s="196"/>
      <c r="BVJ97" s="196"/>
      <c r="BVK97" s="196"/>
      <c r="BVL97" s="196"/>
      <c r="BVM97" s="196"/>
      <c r="BVN97" s="196">
        <f t="shared" si="437"/>
        <v>0</v>
      </c>
      <c r="BVO97" s="196"/>
      <c r="BVP97" s="196"/>
      <c r="BVQ97" s="196"/>
      <c r="BVR97" s="196"/>
      <c r="BVS97" s="196"/>
      <c r="BVT97" s="196">
        <f t="shared" si="438"/>
        <v>0</v>
      </c>
      <c r="BVU97" s="196">
        <f t="shared" si="439"/>
        <v>0</v>
      </c>
      <c r="BVV97" s="196">
        <f t="shared" si="282"/>
        <v>0</v>
      </c>
      <c r="BVW97" s="196"/>
      <c r="BVX97" s="196"/>
      <c r="BVY97" s="196"/>
      <c r="BVZ97" s="196"/>
      <c r="BWA97" s="196"/>
      <c r="BWB97" s="196">
        <f t="shared" si="283"/>
        <v>0</v>
      </c>
      <c r="BWC97" s="196"/>
      <c r="BWD97" s="196"/>
      <c r="BWE97" s="196"/>
      <c r="BWF97" s="196"/>
      <c r="BWG97" s="196"/>
      <c r="BWH97" s="196">
        <f t="shared" si="440"/>
        <v>0</v>
      </c>
      <c r="BWI97" s="196"/>
      <c r="BWJ97" s="196"/>
      <c r="BWK97" s="196"/>
      <c r="BWL97" s="196"/>
      <c r="BWM97" s="196"/>
      <c r="BWN97" s="196">
        <f t="shared" si="441"/>
        <v>0</v>
      </c>
      <c r="BWO97" s="196"/>
      <c r="BWP97" s="196"/>
      <c r="BWQ97" s="196"/>
      <c r="BWR97" s="196"/>
      <c r="BWS97" s="196"/>
      <c r="BWT97" s="196">
        <f t="shared" si="442"/>
        <v>0</v>
      </c>
      <c r="BWU97" s="196"/>
      <c r="BWV97" s="196">
        <f t="shared" si="284"/>
        <v>0</v>
      </c>
      <c r="BWW97" s="196">
        <f t="shared" si="285"/>
        <v>0</v>
      </c>
      <c r="BWX97" s="196"/>
      <c r="BWY97" s="196"/>
      <c r="BWZ97" s="196"/>
      <c r="BXA97" s="196"/>
      <c r="BXB97" s="196">
        <f t="shared" si="443"/>
        <v>0</v>
      </c>
      <c r="BXC97" s="196"/>
      <c r="BXD97" s="196"/>
      <c r="BXE97" s="196"/>
      <c r="BXF97" s="196"/>
      <c r="BXG97" s="196"/>
      <c r="BXH97" s="196">
        <f t="shared" si="444"/>
        <v>0</v>
      </c>
      <c r="BXI97" s="196"/>
      <c r="BXJ97" s="196"/>
      <c r="BXK97" s="196"/>
      <c r="BXL97" s="196"/>
      <c r="BXM97" s="196"/>
      <c r="BXN97" s="196">
        <f t="shared" si="445"/>
        <v>0</v>
      </c>
      <c r="BXO97" s="196"/>
      <c r="BXP97" s="196"/>
      <c r="BXQ97" s="196"/>
      <c r="BXR97" s="196"/>
      <c r="BXS97" s="196"/>
      <c r="BXT97" s="196">
        <f t="shared" si="446"/>
        <v>0</v>
      </c>
      <c r="BXU97" s="196">
        <f t="shared" si="447"/>
        <v>0</v>
      </c>
      <c r="BXV97" s="196"/>
      <c r="BXW97" s="196"/>
      <c r="BXX97" s="196"/>
      <c r="BXY97" s="196">
        <f t="shared" si="448"/>
        <v>0</v>
      </c>
      <c r="BXZ97" s="196"/>
      <c r="BYA97" s="196"/>
      <c r="BYB97" s="196"/>
      <c r="BYC97" s="196"/>
      <c r="BYD97" s="196"/>
      <c r="BYE97" s="196">
        <f t="shared" si="449"/>
        <v>0</v>
      </c>
      <c r="BYF97" s="196"/>
      <c r="BYG97" s="196"/>
      <c r="BYH97" s="196"/>
      <c r="BYI97" s="196"/>
      <c r="BYJ97" s="196"/>
      <c r="BYK97" s="196">
        <f t="shared" si="450"/>
        <v>0</v>
      </c>
      <c r="BYL97" s="196"/>
      <c r="BYM97" s="196"/>
      <c r="BYN97" s="196"/>
      <c r="BYO97" s="196"/>
      <c r="BYP97" s="196"/>
      <c r="BYQ97" s="196">
        <f t="shared" si="451"/>
        <v>0</v>
      </c>
      <c r="BYR97" s="196"/>
      <c r="BYS97" s="196"/>
      <c r="BYT97" s="196"/>
      <c r="BYU97" s="196"/>
      <c r="BYV97" s="196">
        <f t="shared" si="452"/>
        <v>0</v>
      </c>
      <c r="BYW97" s="196">
        <f t="shared" si="453"/>
        <v>0</v>
      </c>
      <c r="BYX97" s="196"/>
      <c r="BYY97" s="196">
        <f t="shared" si="454"/>
        <v>0</v>
      </c>
      <c r="BYZ97" s="196"/>
      <c r="BZA97" s="196"/>
      <c r="BZB97" s="196"/>
      <c r="BZC97" s="196"/>
      <c r="BZD97" s="196"/>
      <c r="BZE97" s="196">
        <f t="shared" si="455"/>
        <v>0</v>
      </c>
      <c r="BZF97" s="196"/>
      <c r="BZG97" s="196"/>
      <c r="BZH97" s="196"/>
      <c r="BZI97" s="196"/>
      <c r="BZJ97" s="196">
        <f t="shared" si="456"/>
        <v>0</v>
      </c>
      <c r="BZK97" s="196"/>
      <c r="BZL97" s="196"/>
      <c r="BZM97" s="196"/>
      <c r="BZN97" s="196"/>
      <c r="BZO97" s="196"/>
      <c r="BZP97" s="196">
        <f t="shared" si="457"/>
        <v>0</v>
      </c>
      <c r="BZQ97" s="196">
        <f t="shared" si="458"/>
        <v>0</v>
      </c>
      <c r="BZR97" s="196">
        <f t="shared" si="459"/>
        <v>0</v>
      </c>
      <c r="BZS97" s="197"/>
      <c r="BZT97" s="197"/>
      <c r="BZU97" s="197"/>
      <c r="BZV97" s="197"/>
      <c r="BZW97" s="197"/>
      <c r="BZX97" s="197"/>
      <c r="BZY97" s="197"/>
      <c r="BZZ97" s="197"/>
      <c r="CAA97" s="197"/>
      <c r="CAB97" s="197"/>
      <c r="CAC97" s="197"/>
      <c r="CAD97" s="197"/>
      <c r="CAE97" s="197"/>
      <c r="CAF97" s="197"/>
      <c r="CAG97" s="197"/>
      <c r="CAH97" s="197"/>
      <c r="CAI97" s="197"/>
      <c r="CAJ97" s="197"/>
      <c r="CAK97" s="197"/>
      <c r="CAL97" s="197"/>
      <c r="CAM97" s="197"/>
      <c r="CAN97" s="197"/>
      <c r="CAO97" s="197"/>
      <c r="CAP97" s="197"/>
      <c r="CAQ97" s="197"/>
      <c r="CAR97" s="197"/>
      <c r="CAS97" s="197"/>
      <c r="CAT97" s="197"/>
      <c r="CAU97" s="197"/>
      <c r="CAV97" s="197"/>
      <c r="CAW97" s="197"/>
      <c r="CAX97" s="197"/>
      <c r="CAY97" s="197"/>
      <c r="CAZ97" s="197"/>
      <c r="CBA97" s="197"/>
      <c r="CBB97" s="197"/>
      <c r="CBC97" s="197"/>
      <c r="CBD97" s="197"/>
      <c r="CBE97" s="197"/>
      <c r="CBF97" s="197"/>
      <c r="CBG97" s="197"/>
      <c r="CBH97" s="197"/>
      <c r="CBI97" s="197"/>
      <c r="CBJ97" s="197"/>
      <c r="CBK97" s="197"/>
      <c r="CBL97" s="197"/>
      <c r="CBM97" s="197"/>
      <c r="CBN97" s="197"/>
      <c r="CBO97" s="197"/>
      <c r="CBP97" s="197"/>
      <c r="CBQ97" s="197"/>
      <c r="CBR97" s="197"/>
      <c r="CBS97" s="197"/>
      <c r="CBT97" s="197"/>
      <c r="CBU97" s="197"/>
      <c r="CBV97" s="197"/>
      <c r="CBW97" s="197"/>
      <c r="CBX97" s="197"/>
      <c r="CBY97" s="197"/>
      <c r="CBZ97" s="197"/>
      <c r="CCA97" s="197"/>
      <c r="CCB97" s="197"/>
      <c r="CCC97" s="197"/>
      <c r="CCD97" s="197"/>
      <c r="CCE97" s="197"/>
      <c r="CCF97" s="197"/>
      <c r="CCG97" s="197"/>
      <c r="CCH97" s="197"/>
      <c r="CCI97" s="197"/>
      <c r="CCJ97" s="197"/>
      <c r="CCK97" s="197"/>
      <c r="CCL97" s="197"/>
      <c r="CCM97" s="197"/>
      <c r="CCN97" s="197"/>
      <c r="CCO97" s="197"/>
      <c r="CCP97" s="197"/>
      <c r="CCQ97" s="197"/>
      <c r="CCR97" s="198"/>
      <c r="CCS97" s="198">
        <f t="shared" si="286"/>
        <v>0</v>
      </c>
      <c r="CCT97" s="199"/>
    </row>
    <row r="98" spans="1:2126" s="200" customFormat="1" outlineLevel="1" x14ac:dyDescent="0.2">
      <c r="A98" s="195" t="s">
        <v>74</v>
      </c>
      <c r="B98" s="195">
        <v>48.344558169999999</v>
      </c>
      <c r="C98" s="195"/>
      <c r="D98" s="195"/>
      <c r="E98" s="195">
        <v>48.05898449</v>
      </c>
      <c r="F98" s="195">
        <v>0.1848166</v>
      </c>
      <c r="G98" s="195">
        <v>19.254713979999998</v>
      </c>
      <c r="H98" s="195">
        <v>44.793008700000001</v>
      </c>
      <c r="I98" s="195">
        <v>2.2315398499999999</v>
      </c>
      <c r="J98" s="195">
        <v>19.338364389999999</v>
      </c>
      <c r="K98" s="195">
        <v>24.258520799999999</v>
      </c>
      <c r="L98" s="195">
        <v>42.262131529999991</v>
      </c>
      <c r="M98" s="195">
        <v>33.950724259999994</v>
      </c>
      <c r="N98" s="195">
        <v>28.004552069999995</v>
      </c>
      <c r="O98" s="195">
        <v>262.33735666999996</v>
      </c>
      <c r="P98" s="195"/>
      <c r="Q98" s="195"/>
      <c r="R98" s="195"/>
      <c r="S98" s="195"/>
      <c r="T98" s="195"/>
      <c r="U98" s="195"/>
      <c r="V98" s="195">
        <v>19.213007330000007</v>
      </c>
      <c r="W98" s="195"/>
      <c r="X98" s="195"/>
      <c r="Y98" s="195"/>
      <c r="Z98" s="195"/>
      <c r="AA98" s="195">
        <v>19.213007330000007</v>
      </c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>
        <v>19.213007330000007</v>
      </c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>
        <v>0.11889751000000001</v>
      </c>
      <c r="BH98" s="195"/>
      <c r="BI98" s="195">
        <v>0.11889751000000001</v>
      </c>
      <c r="BJ98" s="195"/>
      <c r="BK98" s="195"/>
      <c r="BL98" s="195">
        <v>0.11889751000000001</v>
      </c>
      <c r="BM98" s="195"/>
      <c r="BN98" s="195"/>
      <c r="BO98" s="195"/>
      <c r="BP98" s="195">
        <v>20.674404070000001</v>
      </c>
      <c r="BQ98" s="195">
        <v>20.674404070000001</v>
      </c>
      <c r="BR98" s="195">
        <v>0.17788126000000001</v>
      </c>
      <c r="BS98" s="195"/>
      <c r="BT98" s="195"/>
      <c r="BU98" s="195"/>
      <c r="BV98" s="195"/>
      <c r="BW98" s="195">
        <v>0.17788126000000001</v>
      </c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>
        <v>20.852285330000001</v>
      </c>
      <c r="CO98" s="195"/>
      <c r="CP98" s="195"/>
      <c r="CQ98" s="195">
        <v>19.311819220000004</v>
      </c>
      <c r="CR98" s="195"/>
      <c r="CS98" s="195"/>
      <c r="CT98" s="195"/>
      <c r="CU98" s="195"/>
      <c r="CV98" s="195">
        <v>19.311819220000004</v>
      </c>
      <c r="CW98" s="195"/>
      <c r="CX98" s="195">
        <v>19.644781050000006</v>
      </c>
      <c r="CY98" s="195"/>
      <c r="CZ98" s="195"/>
      <c r="DA98" s="195"/>
      <c r="DB98" s="195">
        <v>19.644781050000006</v>
      </c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  <c r="DO98" s="195">
        <v>38.95660027000001</v>
      </c>
      <c r="DP98" s="195"/>
      <c r="DQ98" s="195"/>
      <c r="DR98" s="195"/>
      <c r="DS98" s="195"/>
      <c r="DT98" s="195"/>
      <c r="DU98" s="195"/>
      <c r="DV98" s="195"/>
      <c r="DW98" s="195"/>
      <c r="DX98" s="195"/>
      <c r="DY98" s="195">
        <v>3.10543097</v>
      </c>
      <c r="DZ98" s="195">
        <v>3.10543097</v>
      </c>
      <c r="EA98" s="195">
        <v>18.25262523</v>
      </c>
      <c r="EB98" s="195"/>
      <c r="EC98" s="195"/>
      <c r="ED98" s="195"/>
      <c r="EE98" s="195"/>
      <c r="EF98" s="195">
        <v>18.25262523</v>
      </c>
      <c r="EG98" s="195"/>
      <c r="EH98" s="195"/>
      <c r="EI98" s="195"/>
      <c r="EJ98" s="195"/>
      <c r="EK98" s="195"/>
      <c r="EL98" s="195"/>
      <c r="EM98" s="195"/>
      <c r="EN98" s="195"/>
      <c r="EO98" s="195">
        <v>21.3580562</v>
      </c>
      <c r="EP98" s="195"/>
      <c r="EQ98" s="195"/>
      <c r="ER98" s="195"/>
      <c r="ES98" s="195"/>
      <c r="ET98" s="195"/>
      <c r="EU98" s="195"/>
      <c r="EV98" s="195"/>
      <c r="EW98" s="195"/>
      <c r="EX98" s="195"/>
      <c r="EY98" s="195"/>
      <c r="EZ98" s="195"/>
      <c r="FA98" s="195"/>
      <c r="FB98" s="195"/>
      <c r="FC98" s="195"/>
      <c r="FD98" s="195"/>
      <c r="FE98" s="195"/>
      <c r="FF98" s="195"/>
      <c r="FG98" s="195"/>
      <c r="FH98" s="195"/>
      <c r="FI98" s="195"/>
      <c r="FJ98" s="195"/>
      <c r="FK98" s="195"/>
      <c r="FL98" s="195"/>
      <c r="FM98" s="195"/>
      <c r="FN98" s="195"/>
      <c r="FO98" s="195"/>
      <c r="FP98" s="195"/>
      <c r="FQ98" s="195"/>
      <c r="FR98" s="195"/>
      <c r="FS98" s="195"/>
      <c r="FT98" s="195"/>
      <c r="FU98" s="195"/>
      <c r="FV98" s="195">
        <v>20.059646900000001</v>
      </c>
      <c r="FW98" s="195"/>
      <c r="FX98" s="195">
        <v>20.059646900000001</v>
      </c>
      <c r="FY98" s="195"/>
      <c r="FZ98" s="195"/>
      <c r="GA98" s="195">
        <v>3.2677479999999995E-2</v>
      </c>
      <c r="GB98" s="195"/>
      <c r="GC98" s="195"/>
      <c r="GD98" s="195">
        <v>3.2677479999999995E-2</v>
      </c>
      <c r="GE98" s="195"/>
      <c r="GF98" s="195"/>
      <c r="GG98" s="195"/>
      <c r="GH98" s="195"/>
      <c r="GI98" s="195"/>
      <c r="GJ98" s="195"/>
      <c r="GK98" s="195"/>
      <c r="GL98" s="195"/>
      <c r="GM98" s="195"/>
      <c r="GN98" s="195"/>
      <c r="GO98" s="195"/>
      <c r="GP98" s="195"/>
      <c r="GQ98" s="195">
        <v>20.092324380000001</v>
      </c>
      <c r="GR98" s="195"/>
      <c r="GS98" s="195">
        <v>20.431582760000001</v>
      </c>
      <c r="GT98" s="195"/>
      <c r="GU98" s="195"/>
      <c r="GV98" s="195"/>
      <c r="GW98" s="195">
        <v>20.431582760000001</v>
      </c>
      <c r="GX98" s="195"/>
      <c r="GY98" s="195"/>
      <c r="GZ98" s="195"/>
      <c r="HA98" s="195">
        <v>20.516124850000001</v>
      </c>
      <c r="HB98" s="195"/>
      <c r="HC98" s="195">
        <v>20.516124850000001</v>
      </c>
      <c r="HD98" s="195"/>
      <c r="HE98" s="195">
        <v>23.63413641</v>
      </c>
      <c r="HF98" s="195"/>
      <c r="HG98" s="195"/>
      <c r="HH98" s="195"/>
      <c r="HI98" s="195">
        <v>23.63413641</v>
      </c>
      <c r="HJ98" s="195"/>
      <c r="HK98" s="195">
        <v>1.8568330200000001</v>
      </c>
      <c r="HL98" s="195"/>
      <c r="HM98" s="195"/>
      <c r="HN98" s="195"/>
      <c r="HO98" s="195">
        <v>1.8568330200000001</v>
      </c>
      <c r="HP98" s="195"/>
      <c r="HQ98" s="195"/>
      <c r="HR98" s="195"/>
      <c r="HS98" s="195"/>
      <c r="HT98" s="195">
        <v>66.438677040000002</v>
      </c>
      <c r="HU98" s="195"/>
      <c r="HV98" s="195"/>
      <c r="HW98" s="195"/>
      <c r="HX98" s="195"/>
      <c r="HY98" s="195"/>
      <c r="HZ98" s="195"/>
      <c r="IA98" s="195"/>
      <c r="IB98" s="195"/>
      <c r="IC98" s="195"/>
      <c r="ID98" s="195"/>
      <c r="IE98" s="195"/>
      <c r="IF98" s="195"/>
      <c r="IG98" s="195"/>
      <c r="IH98" s="195"/>
      <c r="II98" s="195"/>
      <c r="IJ98" s="195"/>
      <c r="IK98" s="195">
        <v>23.647165210000004</v>
      </c>
      <c r="IL98" s="195"/>
      <c r="IM98" s="195"/>
      <c r="IN98" s="195">
        <v>28.191207029999994</v>
      </c>
      <c r="IO98" s="195">
        <v>51.838372239999998</v>
      </c>
      <c r="IP98" s="195"/>
      <c r="IQ98" s="195"/>
      <c r="IR98" s="195"/>
      <c r="IS98" s="195"/>
      <c r="IT98" s="195"/>
      <c r="IU98" s="195"/>
      <c r="IV98" s="195">
        <v>51.838372239999998</v>
      </c>
      <c r="IW98" s="195"/>
      <c r="IX98" s="195"/>
      <c r="IY98" s="195"/>
      <c r="IZ98" s="195"/>
      <c r="JA98" s="195"/>
      <c r="JB98" s="195"/>
      <c r="JC98" s="195"/>
      <c r="JD98" s="195"/>
      <c r="JE98" s="195"/>
      <c r="JF98" s="195"/>
      <c r="JG98" s="195"/>
      <c r="JH98" s="195"/>
      <c r="JI98" s="195"/>
      <c r="JJ98" s="195"/>
      <c r="JK98" s="195"/>
      <c r="JL98" s="195"/>
      <c r="JM98" s="195"/>
      <c r="JN98" s="195"/>
      <c r="JO98" s="195"/>
      <c r="JP98" s="195"/>
      <c r="JQ98" s="195"/>
      <c r="JR98" s="195"/>
      <c r="JS98" s="195"/>
      <c r="JT98" s="195"/>
      <c r="JU98" s="195"/>
      <c r="JV98" s="195"/>
      <c r="JW98" s="195"/>
      <c r="JX98" s="195"/>
      <c r="JY98" s="195"/>
      <c r="JZ98" s="195"/>
      <c r="KA98" s="195"/>
      <c r="KB98" s="195"/>
      <c r="KC98" s="195">
        <v>10.895696880000001</v>
      </c>
      <c r="KD98" s="195">
        <v>13.13691979</v>
      </c>
      <c r="KE98" s="195"/>
      <c r="KF98" s="195"/>
      <c r="KG98" s="195">
        <v>24.032616670000003</v>
      </c>
      <c r="KH98" s="195"/>
      <c r="KI98" s="195"/>
      <c r="KJ98" s="195"/>
      <c r="KK98" s="195"/>
      <c r="KL98" s="195"/>
      <c r="KM98" s="195"/>
      <c r="KN98" s="195"/>
      <c r="KO98" s="195"/>
      <c r="KP98" s="195"/>
      <c r="KQ98" s="195"/>
      <c r="KR98" s="195"/>
      <c r="KS98" s="195"/>
      <c r="KT98" s="195"/>
      <c r="KU98" s="195"/>
      <c r="KV98" s="195"/>
      <c r="KW98" s="195"/>
      <c r="KX98" s="195">
        <v>24.032616670000003</v>
      </c>
      <c r="KY98" s="195"/>
      <c r="KZ98" s="195"/>
      <c r="LA98" s="195"/>
      <c r="LB98" s="195"/>
      <c r="LC98" s="195"/>
      <c r="LD98" s="195"/>
      <c r="LE98" s="195"/>
      <c r="LF98" s="195"/>
      <c r="LG98" s="195"/>
      <c r="LH98" s="195"/>
      <c r="LI98" s="195"/>
      <c r="LJ98" s="195"/>
      <c r="LK98" s="195"/>
      <c r="LL98" s="195">
        <v>1.7969339099999999</v>
      </c>
      <c r="LM98" s="195">
        <v>1.7969339099999999</v>
      </c>
      <c r="LN98" s="195"/>
      <c r="LO98" s="195"/>
      <c r="LP98" s="195">
        <v>3.0158029999999999E-2</v>
      </c>
      <c r="LQ98" s="195"/>
      <c r="LR98" s="195">
        <v>46.676579660000009</v>
      </c>
      <c r="LS98" s="195">
        <v>46.706737690000011</v>
      </c>
      <c r="LT98" s="195">
        <v>8.4248708299999997</v>
      </c>
      <c r="LU98" s="195"/>
      <c r="LV98" s="195">
        <v>3.3672599999999997E-2</v>
      </c>
      <c r="LW98" s="195"/>
      <c r="LX98" s="195"/>
      <c r="LY98" s="195">
        <v>8.4585434299999989</v>
      </c>
      <c r="LZ98" s="195">
        <v>56.96221503000001</v>
      </c>
      <c r="MA98" s="195">
        <v>319.86305200000004</v>
      </c>
      <c r="MB98" s="195"/>
      <c r="MC98" s="195"/>
      <c r="MD98" s="195"/>
      <c r="ME98" s="195"/>
      <c r="MF98" s="195"/>
      <c r="MG98" s="195"/>
      <c r="MH98" s="195"/>
      <c r="MI98" s="195"/>
      <c r="MJ98" s="195">
        <v>5.55</v>
      </c>
      <c r="MK98" s="195"/>
      <c r="ML98" s="195">
        <v>5.55</v>
      </c>
      <c r="MM98" s="195"/>
      <c r="MN98" s="195"/>
      <c r="MO98" s="195"/>
      <c r="MP98" s="195"/>
      <c r="MQ98" s="195">
        <v>1.8568330200000001</v>
      </c>
      <c r="MR98" s="195">
        <v>1.8568330200000001</v>
      </c>
      <c r="MS98" s="195"/>
      <c r="MT98" s="195"/>
      <c r="MU98" s="195"/>
      <c r="MV98" s="195"/>
      <c r="MW98" s="195"/>
      <c r="MX98" s="195"/>
      <c r="MY98" s="195"/>
      <c r="MZ98" s="195"/>
      <c r="NA98" s="195">
        <v>7.4068330199999997</v>
      </c>
      <c r="NB98" s="195"/>
      <c r="NC98" s="195"/>
      <c r="ND98" s="195"/>
      <c r="NE98" s="195"/>
      <c r="NF98" s="195"/>
      <c r="NG98" s="195"/>
      <c r="NH98" s="195"/>
      <c r="NI98" s="195"/>
      <c r="NJ98" s="195"/>
      <c r="NK98" s="195"/>
      <c r="NL98" s="195"/>
      <c r="NM98" s="195"/>
      <c r="NN98" s="195"/>
      <c r="NO98" s="195"/>
      <c r="NP98" s="195">
        <v>25.651342040000003</v>
      </c>
      <c r="NQ98" s="195">
        <v>25.651342040000003</v>
      </c>
      <c r="NR98" s="195"/>
      <c r="NS98" s="195"/>
      <c r="NT98" s="195"/>
      <c r="NU98" s="195"/>
      <c r="NV98" s="195"/>
      <c r="NW98" s="195"/>
      <c r="NX98" s="195">
        <v>25.651342040000003</v>
      </c>
      <c r="NY98" s="195"/>
      <c r="NZ98" s="195"/>
      <c r="OA98" s="195"/>
      <c r="OB98" s="195"/>
      <c r="OC98" s="195"/>
      <c r="OD98" s="195"/>
      <c r="OE98" s="195"/>
      <c r="OF98" s="195"/>
      <c r="OG98" s="195"/>
      <c r="OH98" s="195"/>
      <c r="OI98" s="195"/>
      <c r="OJ98" s="195"/>
      <c r="OK98" s="195"/>
      <c r="OL98" s="195"/>
      <c r="OM98" s="195"/>
      <c r="ON98" s="195"/>
      <c r="OO98" s="195"/>
      <c r="OP98" s="195"/>
      <c r="OQ98" s="195">
        <v>1.6771356899999998</v>
      </c>
      <c r="OR98" s="195"/>
      <c r="OS98" s="195"/>
      <c r="OT98" s="195">
        <v>1.6771356899999998</v>
      </c>
      <c r="OU98" s="195"/>
      <c r="OV98" s="195"/>
      <c r="OW98" s="195">
        <v>24.766158409999999</v>
      </c>
      <c r="OX98" s="195"/>
      <c r="OY98" s="195"/>
      <c r="OZ98" s="195">
        <v>24.766158409999999</v>
      </c>
      <c r="PA98" s="195">
        <v>26.443294099999999</v>
      </c>
      <c r="PB98" s="195"/>
      <c r="PC98" s="195"/>
      <c r="PD98" s="195"/>
      <c r="PE98" s="195"/>
      <c r="PF98" s="195"/>
      <c r="PG98" s="195"/>
      <c r="PH98" s="195"/>
      <c r="PI98" s="195"/>
      <c r="PJ98" s="195"/>
      <c r="PK98" s="195"/>
      <c r="PL98" s="195"/>
      <c r="PM98" s="195"/>
      <c r="PN98" s="195"/>
      <c r="PO98" s="195"/>
      <c r="PP98" s="195"/>
      <c r="PQ98" s="195"/>
      <c r="PR98" s="195"/>
      <c r="PS98" s="195"/>
      <c r="PT98" s="195"/>
      <c r="PU98" s="195"/>
      <c r="PV98" s="195"/>
      <c r="PW98" s="195"/>
      <c r="PX98" s="195"/>
      <c r="PY98" s="195"/>
      <c r="PZ98" s="195"/>
      <c r="QA98" s="195"/>
      <c r="QB98" s="195"/>
      <c r="QC98" s="195"/>
      <c r="QD98" s="195"/>
      <c r="QE98" s="195"/>
      <c r="QF98" s="195"/>
      <c r="QG98" s="195"/>
      <c r="QH98" s="195"/>
      <c r="QI98" s="195"/>
      <c r="QJ98" s="195"/>
      <c r="QK98" s="195">
        <v>16.132735660000002</v>
      </c>
      <c r="QL98" s="195">
        <v>1.4315221400000002</v>
      </c>
      <c r="QM98" s="195"/>
      <c r="QN98" s="195"/>
      <c r="QO98" s="195"/>
      <c r="QP98" s="195">
        <v>17.5642578</v>
      </c>
      <c r="QQ98" s="195">
        <v>3.87515638</v>
      </c>
      <c r="QR98" s="195"/>
      <c r="QS98" s="195"/>
      <c r="QT98" s="195">
        <v>20.233727950000006</v>
      </c>
      <c r="QU98" s="195"/>
      <c r="QV98" s="195">
        <v>24.108884330000006</v>
      </c>
      <c r="QW98" s="195"/>
      <c r="QX98" s="195">
        <v>0.64653437000000002</v>
      </c>
      <c r="QY98" s="195"/>
      <c r="QZ98" s="195">
        <v>0.64653437000000002</v>
      </c>
      <c r="RA98" s="195">
        <v>42.319676500000014</v>
      </c>
      <c r="RB98" s="195"/>
      <c r="RC98" s="195"/>
      <c r="RD98" s="195"/>
      <c r="RE98" s="195">
        <v>18.224348980000002</v>
      </c>
      <c r="RF98" s="195">
        <v>0.93009530000000007</v>
      </c>
      <c r="RG98" s="195"/>
      <c r="RH98" s="195"/>
      <c r="RI98" s="195"/>
      <c r="RJ98" s="195">
        <v>19.154444280000003</v>
      </c>
      <c r="RK98" s="195"/>
      <c r="RL98" s="195"/>
      <c r="RM98" s="195"/>
      <c r="RN98" s="195"/>
      <c r="RO98" s="195"/>
      <c r="RP98" s="195"/>
      <c r="RQ98" s="195"/>
      <c r="RR98" s="195"/>
      <c r="RS98" s="195"/>
      <c r="RT98" s="195"/>
      <c r="RU98" s="195"/>
      <c r="RV98" s="195"/>
      <c r="RW98" s="195"/>
      <c r="RX98" s="195"/>
      <c r="RY98" s="195"/>
      <c r="RZ98" s="195"/>
      <c r="SA98" s="195">
        <v>19.154444280000003</v>
      </c>
      <c r="SB98" s="195"/>
      <c r="SC98" s="195"/>
      <c r="SD98" s="195"/>
      <c r="SE98" s="195"/>
      <c r="SF98" s="195"/>
      <c r="SG98" s="195"/>
      <c r="SH98" s="195"/>
      <c r="SI98" s="195"/>
      <c r="SJ98" s="195"/>
      <c r="SK98" s="195"/>
      <c r="SL98" s="195"/>
      <c r="SM98" s="195"/>
      <c r="SN98" s="195"/>
      <c r="SO98" s="195"/>
      <c r="SP98" s="195"/>
      <c r="SQ98" s="195">
        <v>23.763883180000001</v>
      </c>
      <c r="SR98" s="196">
        <v>23.763883180000001</v>
      </c>
      <c r="SS98" s="195"/>
      <c r="ST98" s="195"/>
      <c r="SU98" s="195"/>
      <c r="SV98" s="195"/>
      <c r="SW98" s="195"/>
      <c r="SX98" s="195"/>
      <c r="SY98" s="195"/>
      <c r="SZ98" s="195"/>
      <c r="TA98" s="195">
        <v>23.763883180000001</v>
      </c>
      <c r="TB98" s="195"/>
      <c r="TC98" s="195"/>
      <c r="TD98" s="195"/>
      <c r="TE98" s="195"/>
      <c r="TF98" s="195"/>
      <c r="TG98" s="195"/>
      <c r="TH98" s="195"/>
      <c r="TI98" s="195"/>
      <c r="TJ98" s="195"/>
      <c r="TK98" s="195">
        <f t="shared" si="269"/>
        <v>0</v>
      </c>
      <c r="TL98" s="195"/>
      <c r="TM98" s="195"/>
      <c r="TN98" s="195"/>
      <c r="TO98" s="195"/>
      <c r="TP98" s="195"/>
      <c r="TQ98" s="195"/>
      <c r="TR98" s="195"/>
      <c r="TS98" s="195"/>
      <c r="TT98" s="195"/>
      <c r="TU98" s="195"/>
      <c r="TV98" s="195"/>
      <c r="TW98" s="195"/>
      <c r="TX98" s="195"/>
      <c r="TY98" s="195"/>
      <c r="TZ98" s="195"/>
      <c r="UA98" s="195"/>
      <c r="UB98" s="195"/>
      <c r="UC98" s="195"/>
      <c r="UD98" s="195"/>
      <c r="UE98" s="195"/>
      <c r="UF98" s="195"/>
      <c r="UG98" s="195"/>
      <c r="UH98" s="195"/>
      <c r="UI98" s="195"/>
      <c r="UJ98" s="195"/>
      <c r="UK98" s="195"/>
      <c r="UL98" s="195"/>
      <c r="UM98" s="195"/>
      <c r="UN98" s="195"/>
      <c r="UO98" s="195"/>
      <c r="UP98" s="195"/>
      <c r="UQ98" s="195"/>
      <c r="UR98" s="195"/>
      <c r="US98" s="195"/>
      <c r="UT98" s="195"/>
      <c r="UU98" s="195">
        <v>21.457763480000001</v>
      </c>
      <c r="UV98" s="195"/>
      <c r="UW98" s="195">
        <f t="shared" si="287"/>
        <v>21.457763480000001</v>
      </c>
      <c r="UX98" s="195"/>
      <c r="UY98" s="195"/>
      <c r="UZ98" s="195"/>
      <c r="VA98" s="195"/>
      <c r="VB98" s="195"/>
      <c r="VC98" s="195"/>
      <c r="VD98" s="195">
        <v>21.457763480000001</v>
      </c>
      <c r="VE98" s="195"/>
      <c r="VF98" s="195"/>
      <c r="VG98" s="195"/>
      <c r="VH98" s="195"/>
      <c r="VI98" s="195"/>
      <c r="VJ98" s="195"/>
      <c r="VK98" s="195"/>
      <c r="VL98" s="195">
        <v>1.7607298900000001</v>
      </c>
      <c r="VM98" s="195">
        <v>15.065804999999999</v>
      </c>
      <c r="VN98" s="195"/>
      <c r="VO98" s="195"/>
      <c r="VP98" s="195">
        <v>16.826534889999998</v>
      </c>
      <c r="VQ98" s="195">
        <v>3.5190923299999999</v>
      </c>
      <c r="VR98" s="195"/>
      <c r="VS98" s="195"/>
      <c r="VT98" s="195"/>
      <c r="VU98" s="195"/>
      <c r="VV98" s="195">
        <v>3.5190923299999999</v>
      </c>
      <c r="VW98" s="195"/>
      <c r="VX98" s="195"/>
      <c r="VY98" s="195"/>
      <c r="VZ98" s="195"/>
      <c r="WA98" s="195">
        <v>4.1296839999999994E-2</v>
      </c>
      <c r="WB98" s="195">
        <v>4.1296839999999994E-2</v>
      </c>
      <c r="WC98" s="195"/>
      <c r="WD98" s="195"/>
      <c r="WE98" s="195"/>
      <c r="WF98" s="195">
        <v>20.386924059999998</v>
      </c>
      <c r="WG98" s="195"/>
      <c r="WH98" s="195"/>
      <c r="WI98" s="195"/>
      <c r="WJ98" s="195"/>
      <c r="WK98" s="195"/>
      <c r="WL98" s="195">
        <v>21.888833819999995</v>
      </c>
      <c r="WM98" s="195"/>
      <c r="WN98" s="195"/>
      <c r="WO98" s="195">
        <v>21.888833819999995</v>
      </c>
      <c r="WP98" s="195"/>
      <c r="WQ98" s="195"/>
      <c r="WR98" s="195"/>
      <c r="WS98" s="195"/>
      <c r="WT98" s="195"/>
      <c r="WU98" s="195"/>
      <c r="WV98" s="195"/>
      <c r="WW98" s="195"/>
      <c r="WX98" s="195"/>
      <c r="WY98" s="195"/>
      <c r="WZ98" s="195"/>
      <c r="XA98" s="195"/>
      <c r="XB98" s="195"/>
      <c r="XC98" s="195"/>
      <c r="XD98" s="195">
        <v>21.593736639999999</v>
      </c>
      <c r="XE98" s="195">
        <v>0.26634583999999994</v>
      </c>
      <c r="XF98" s="195">
        <v>21.860082479999999</v>
      </c>
      <c r="XG98" s="195">
        <v>43.748916299999991</v>
      </c>
      <c r="XH98" s="195"/>
      <c r="XI98" s="195"/>
      <c r="XJ98" s="195"/>
      <c r="XK98" s="195"/>
      <c r="XL98" s="195">
        <v>0.12948054000000001</v>
      </c>
      <c r="XM98" s="195">
        <v>19.364086530000002</v>
      </c>
      <c r="XN98" s="195"/>
      <c r="XO98" s="195">
        <v>19.493567070000001</v>
      </c>
      <c r="XP98" s="195"/>
      <c r="XQ98" s="195"/>
      <c r="XR98" s="195"/>
      <c r="XS98" s="195"/>
      <c r="XT98" s="195"/>
      <c r="XU98" s="195"/>
      <c r="XV98" s="195"/>
      <c r="XW98" s="195"/>
      <c r="XX98" s="195"/>
      <c r="XY98" s="195"/>
      <c r="XZ98" s="195"/>
      <c r="YA98" s="195">
        <f t="shared" si="288"/>
        <v>0</v>
      </c>
      <c r="YB98" s="195"/>
      <c r="YC98" s="195">
        <v>0.57141879000000007</v>
      </c>
      <c r="YD98" s="195">
        <v>20.379145999999999</v>
      </c>
      <c r="YE98" s="195"/>
      <c r="YF98" s="195">
        <f t="shared" si="289"/>
        <v>20.950564789999998</v>
      </c>
      <c r="YG98" s="195">
        <f t="shared" si="290"/>
        <v>40.444131859999999</v>
      </c>
      <c r="YH98" s="195">
        <f t="shared" si="291"/>
        <v>270.77720882</v>
      </c>
      <c r="YI98" s="195"/>
      <c r="YJ98" s="195"/>
      <c r="YK98" s="195"/>
      <c r="YL98" s="195"/>
      <c r="YM98" s="195">
        <f t="shared" si="292"/>
        <v>0</v>
      </c>
      <c r="YN98" s="195"/>
      <c r="YO98" s="195"/>
      <c r="YP98" s="195"/>
      <c r="YQ98" s="195"/>
      <c r="YR98" s="195"/>
      <c r="YS98" s="195"/>
      <c r="YT98" s="195"/>
      <c r="YU98" s="195"/>
      <c r="YV98" s="195"/>
      <c r="YW98" s="195"/>
      <c r="YX98" s="195"/>
      <c r="YY98" s="195"/>
      <c r="YZ98" s="195"/>
      <c r="ZA98" s="195"/>
      <c r="ZB98" s="195"/>
      <c r="ZC98" s="195"/>
      <c r="ZD98" s="195"/>
      <c r="ZE98" s="195"/>
      <c r="ZF98" s="195"/>
      <c r="ZG98" s="195"/>
      <c r="ZH98" s="195"/>
      <c r="ZI98" s="195"/>
      <c r="ZJ98" s="195"/>
      <c r="ZK98" s="195"/>
      <c r="ZL98" s="195"/>
      <c r="ZM98" s="195">
        <v>21.289660639999997</v>
      </c>
      <c r="ZN98" s="195"/>
      <c r="ZO98" s="195"/>
      <c r="ZP98" s="195"/>
      <c r="ZQ98" s="195"/>
      <c r="ZR98" s="195">
        <v>21.289660639999997</v>
      </c>
      <c r="ZS98" s="195"/>
      <c r="ZT98" s="195"/>
      <c r="ZU98" s="195"/>
      <c r="ZV98" s="195"/>
      <c r="ZW98" s="195"/>
      <c r="ZX98" s="195"/>
      <c r="ZY98" s="195"/>
      <c r="ZZ98" s="195"/>
      <c r="AAA98" s="195">
        <v>5.8894265400000005</v>
      </c>
      <c r="AAB98" s="195">
        <v>5.8894265400000005</v>
      </c>
      <c r="AAC98" s="195"/>
      <c r="AAD98" s="195"/>
      <c r="AAE98" s="195"/>
      <c r="AAF98" s="195"/>
      <c r="AAG98" s="195">
        <v>27.179087179999996</v>
      </c>
      <c r="AAH98" s="195"/>
      <c r="AAI98" s="195"/>
      <c r="AAJ98" s="195"/>
      <c r="AAK98" s="195"/>
      <c r="AAL98" s="195"/>
      <c r="AAM98" s="195"/>
      <c r="AAN98" s="195"/>
      <c r="AAO98" s="195"/>
      <c r="AAP98" s="195"/>
      <c r="AAQ98" s="195"/>
      <c r="AAR98" s="195"/>
      <c r="AAS98" s="195"/>
      <c r="AAT98" s="195">
        <v>23.243184079999999</v>
      </c>
      <c r="AAU98" s="195"/>
      <c r="AAV98" s="195">
        <v>23.243184079999999</v>
      </c>
      <c r="AAW98" s="195"/>
      <c r="AAX98" s="195"/>
      <c r="AAY98" s="195"/>
      <c r="AAZ98" s="195"/>
      <c r="ABA98" s="195"/>
      <c r="ABB98" s="195"/>
      <c r="ABC98" s="195"/>
      <c r="ABD98" s="195"/>
      <c r="ABE98" s="195"/>
      <c r="ABF98" s="195"/>
      <c r="ABG98" s="195"/>
      <c r="ABH98" s="195">
        <f t="shared" si="293"/>
        <v>21.289660639999994</v>
      </c>
      <c r="ABI98" s="195">
        <v>23.243184079999999</v>
      </c>
      <c r="ABJ98" s="195"/>
      <c r="ABK98" s="195"/>
      <c r="ABL98" s="195"/>
      <c r="ABM98" s="195"/>
      <c r="ABN98" s="195"/>
      <c r="ABO98" s="195"/>
      <c r="ABP98" s="195"/>
      <c r="ABQ98" s="195"/>
      <c r="ABR98" s="195"/>
      <c r="ABS98" s="195"/>
      <c r="ABT98" s="195"/>
      <c r="ABU98" s="195"/>
      <c r="ABV98" s="195"/>
      <c r="ABW98" s="195"/>
      <c r="ABX98" s="195"/>
      <c r="ABY98" s="195"/>
      <c r="ABZ98" s="195"/>
      <c r="ACA98" s="195"/>
      <c r="ACB98" s="195"/>
      <c r="ACC98" s="195"/>
      <c r="ACD98" s="195"/>
      <c r="ACE98" s="195"/>
      <c r="ACF98" s="195">
        <v>22.27040745</v>
      </c>
      <c r="ACG98" s="195">
        <v>22.27040745</v>
      </c>
      <c r="ACH98" s="195"/>
      <c r="ACI98" s="195"/>
      <c r="ACJ98" s="195">
        <v>22.27040745</v>
      </c>
      <c r="ACK98" s="195"/>
      <c r="ACL98" s="195"/>
      <c r="ACM98" s="195"/>
      <c r="ACN98" s="195"/>
      <c r="ACO98" s="195"/>
      <c r="ACP98" s="195"/>
      <c r="ACQ98" s="195"/>
      <c r="ACR98" s="195"/>
      <c r="ACS98" s="195"/>
      <c r="ACT98" s="195"/>
      <c r="ACU98" s="195"/>
      <c r="ACV98" s="195"/>
      <c r="ACW98" s="195"/>
      <c r="ACX98" s="195"/>
      <c r="ACY98" s="195"/>
      <c r="ACZ98" s="195"/>
      <c r="ADA98" s="195"/>
      <c r="ADB98" s="195"/>
      <c r="ADC98" s="195"/>
      <c r="ADD98" s="195"/>
      <c r="ADE98" s="195"/>
      <c r="ADF98" s="195"/>
      <c r="ADG98" s="195"/>
      <c r="ADH98" s="195">
        <v>4.9643779999999998E-2</v>
      </c>
      <c r="ADI98" s="195"/>
      <c r="ADJ98" s="195">
        <v>4.9643779999999998E-2</v>
      </c>
      <c r="ADK98" s="195">
        <v>4.9643779999999998E-2</v>
      </c>
      <c r="ADL98" s="195"/>
      <c r="ADM98" s="195"/>
      <c r="ADN98" s="195"/>
      <c r="ADO98" s="195"/>
      <c r="ADP98" s="195">
        <v>21.538185409999997</v>
      </c>
      <c r="ADQ98" s="195"/>
      <c r="ADR98" s="195"/>
      <c r="ADS98" s="195">
        <v>21.538185409999997</v>
      </c>
      <c r="ADT98" s="195"/>
      <c r="ADU98" s="195"/>
      <c r="ADV98" s="195"/>
      <c r="ADW98" s="195"/>
      <c r="ADX98" s="195"/>
      <c r="ADY98" s="195"/>
      <c r="ADZ98" s="195"/>
      <c r="AEA98" s="195"/>
      <c r="AEB98" s="195"/>
      <c r="AEC98" s="195"/>
      <c r="AED98" s="195"/>
      <c r="AEE98" s="195"/>
      <c r="AEF98" s="195"/>
      <c r="AEG98" s="195"/>
      <c r="AEH98" s="195"/>
      <c r="AEI98" s="195"/>
      <c r="AEJ98" s="195"/>
      <c r="AEK98" s="195">
        <v>21.538185409999997</v>
      </c>
      <c r="AEL98" s="195"/>
      <c r="AEM98" s="195">
        <v>18.018425689999972</v>
      </c>
      <c r="AEN98" s="195"/>
      <c r="AEO98" s="195">
        <v>0.55659729000000002</v>
      </c>
      <c r="AEP98" s="195"/>
      <c r="AEQ98" s="195">
        <v>18.575022979999972</v>
      </c>
      <c r="AER98" s="195"/>
      <c r="AES98" s="195"/>
      <c r="AET98" s="195"/>
      <c r="AEU98" s="195"/>
      <c r="AEV98" s="195"/>
      <c r="AEW98" s="195"/>
      <c r="AEX98" s="195"/>
      <c r="AEY98" s="195"/>
      <c r="AEZ98" s="195"/>
      <c r="AFA98" s="195"/>
      <c r="AFB98" s="195"/>
      <c r="AFC98" s="195"/>
      <c r="AFD98" s="195"/>
      <c r="AFE98" s="195"/>
      <c r="AFF98" s="195"/>
      <c r="AFG98" s="195"/>
      <c r="AFH98" s="195"/>
      <c r="AFI98" s="195"/>
      <c r="AFJ98" s="195"/>
      <c r="AFK98" s="195"/>
      <c r="AFL98" s="195">
        <v>18.575022979999972</v>
      </c>
      <c r="AFM98" s="195"/>
      <c r="AFN98" s="195"/>
      <c r="AFO98" s="195">
        <v>20.822150870000002</v>
      </c>
      <c r="AFP98" s="195">
        <v>20.822150870000002</v>
      </c>
      <c r="AFQ98" s="195"/>
      <c r="AFR98" s="195"/>
      <c r="AFS98" s="195"/>
      <c r="AFT98" s="195"/>
      <c r="AFU98" s="195"/>
      <c r="AFV98" s="195"/>
      <c r="AFW98" s="195"/>
      <c r="AFX98" s="195"/>
      <c r="AFY98" s="195"/>
      <c r="AFZ98" s="195"/>
      <c r="AGA98" s="195"/>
      <c r="AGB98" s="195"/>
      <c r="AGC98" s="195"/>
      <c r="AGD98" s="195"/>
      <c r="AGE98" s="195"/>
      <c r="AGF98" s="195"/>
      <c r="AGG98" s="195"/>
      <c r="AGH98" s="195"/>
      <c r="AGI98" s="195"/>
      <c r="AGJ98" s="195"/>
      <c r="AGK98" s="195"/>
      <c r="AGL98" s="195"/>
      <c r="AGM98" s="195"/>
      <c r="AGN98" s="195">
        <v>20.822150870000002</v>
      </c>
      <c r="AGO98" s="195"/>
      <c r="AGP98" s="195">
        <v>19.571173469999998</v>
      </c>
      <c r="AGQ98" s="195"/>
      <c r="AGR98" s="195"/>
      <c r="AGS98" s="195"/>
      <c r="AGT98" s="195">
        <v>19.571173469999998</v>
      </c>
      <c r="AGU98" s="195"/>
      <c r="AGV98" s="195"/>
      <c r="AGW98" s="195"/>
      <c r="AGX98" s="195"/>
      <c r="AGY98" s="195"/>
      <c r="AGZ98" s="195"/>
      <c r="AHA98" s="195"/>
      <c r="AHB98" s="195"/>
      <c r="AHC98" s="195"/>
      <c r="AHD98" s="195"/>
      <c r="AHE98" s="195"/>
      <c r="AHF98" s="195"/>
      <c r="AHG98" s="195"/>
      <c r="AHH98" s="195"/>
      <c r="AHI98" s="195"/>
      <c r="AHJ98" s="195"/>
      <c r="AHK98" s="195"/>
      <c r="AHL98" s="195"/>
      <c r="AHM98" s="195">
        <v>19.571173469999998</v>
      </c>
      <c r="AHN98" s="195">
        <v>20.603191029999998</v>
      </c>
      <c r="AHO98" s="195"/>
      <c r="AHP98" s="195"/>
      <c r="AHQ98" s="195"/>
      <c r="AHR98" s="195"/>
      <c r="AHS98" s="195">
        <v>20.603191029999998</v>
      </c>
      <c r="AHT98" s="195"/>
      <c r="AHU98" s="195"/>
      <c r="AHV98" s="195"/>
      <c r="AHW98" s="195"/>
      <c r="AHX98" s="195"/>
      <c r="AHY98" s="195"/>
      <c r="AHZ98" s="195"/>
      <c r="AIA98" s="195"/>
      <c r="AIB98" s="195"/>
      <c r="AIC98" s="195"/>
      <c r="AID98" s="195"/>
      <c r="AIE98" s="195"/>
      <c r="AIF98" s="195"/>
      <c r="AIG98" s="195"/>
      <c r="AIH98" s="195"/>
      <c r="AII98" s="195"/>
      <c r="AIJ98" s="195"/>
      <c r="AIK98" s="195"/>
      <c r="AIL98" s="195"/>
      <c r="AIM98" s="195"/>
      <c r="AIN98" s="195">
        <v>20.024535069999999</v>
      </c>
      <c r="AIO98" s="195">
        <v>20.024535069999999</v>
      </c>
      <c r="AIP98" s="195">
        <v>40.627726099999997</v>
      </c>
      <c r="AIQ98" s="195"/>
      <c r="AIR98" s="195"/>
      <c r="AIS98" s="195"/>
      <c r="AIT98" s="195"/>
      <c r="AIU98" s="195"/>
      <c r="AIV98" s="195"/>
      <c r="AIW98" s="195"/>
      <c r="AIX98" s="195"/>
      <c r="AIY98" s="195"/>
      <c r="AIZ98" s="195">
        <v>20.04583457</v>
      </c>
      <c r="AJA98" s="195"/>
      <c r="AJB98" s="195"/>
      <c r="AJC98" s="195"/>
      <c r="AJD98" s="195">
        <v>20.04583457</v>
      </c>
      <c r="AJE98" s="195"/>
      <c r="AJF98" s="195"/>
      <c r="AJG98" s="195"/>
      <c r="AJH98" s="195"/>
      <c r="AJI98" s="195"/>
      <c r="AJJ98" s="195"/>
      <c r="AJK98" s="195"/>
      <c r="AJL98" s="195"/>
      <c r="AJM98" s="195"/>
      <c r="AJN98" s="195"/>
      <c r="AJO98" s="195"/>
      <c r="AJP98" s="195"/>
      <c r="AJQ98" s="195">
        <v>20.04583457</v>
      </c>
      <c r="AJR98" s="195"/>
      <c r="AJS98" s="195"/>
      <c r="AJT98" s="195"/>
      <c r="AJU98" s="195"/>
      <c r="AJV98" s="195"/>
      <c r="AJW98" s="195"/>
      <c r="AJX98" s="195"/>
      <c r="AJY98" s="195"/>
      <c r="AJZ98" s="195"/>
      <c r="AKA98" s="195">
        <v>22.669507900000003</v>
      </c>
      <c r="AKB98" s="195"/>
      <c r="AKC98" s="195">
        <v>22.669507900000003</v>
      </c>
      <c r="AKD98" s="195"/>
      <c r="AKE98" s="195"/>
      <c r="AKF98" s="195"/>
      <c r="AKG98" s="195"/>
      <c r="AKH98" s="195"/>
      <c r="AKI98" s="195"/>
      <c r="AKJ98" s="195"/>
      <c r="AKK98" s="195"/>
      <c r="AKL98" s="195"/>
      <c r="AKM98" s="195">
        <v>24.218967330000005</v>
      </c>
      <c r="AKN98" s="195">
        <v>24.218967330000005</v>
      </c>
      <c r="AKO98" s="195"/>
      <c r="AKP98" s="195"/>
      <c r="AKQ98" s="195">
        <v>46.888475230000012</v>
      </c>
      <c r="AKR98" s="195">
        <v>260.81089111999995</v>
      </c>
      <c r="AKS98" s="195"/>
      <c r="AKT98" s="195"/>
      <c r="AKU98" s="195"/>
      <c r="AKV98" s="195"/>
      <c r="AKW98" s="195"/>
      <c r="AKX98" s="195"/>
      <c r="AKY98" s="195"/>
      <c r="AKZ98" s="195"/>
      <c r="ALA98" s="195"/>
      <c r="ALB98" s="195"/>
      <c r="ALC98" s="195"/>
      <c r="ALD98" s="195"/>
      <c r="ALE98" s="195"/>
      <c r="ALF98" s="195"/>
      <c r="ALG98" s="195"/>
      <c r="ALH98" s="195"/>
      <c r="ALI98" s="195"/>
      <c r="ALJ98" s="195"/>
      <c r="ALK98" s="195"/>
      <c r="ALL98" s="195"/>
      <c r="ALM98" s="195"/>
      <c r="ALN98" s="195"/>
      <c r="ALO98" s="195"/>
      <c r="ALP98" s="195"/>
      <c r="ALQ98" s="195"/>
      <c r="ALR98" s="195"/>
      <c r="ALS98" s="195"/>
      <c r="ALT98" s="195"/>
      <c r="ALU98" s="195"/>
      <c r="ALV98" s="195"/>
      <c r="ALW98" s="195"/>
      <c r="ALX98" s="195"/>
      <c r="ALY98" s="195"/>
      <c r="ALZ98" s="195"/>
      <c r="AMA98" s="195"/>
      <c r="AMB98" s="195"/>
      <c r="AMC98" s="195"/>
      <c r="AMD98" s="195"/>
      <c r="AME98" s="195"/>
      <c r="AMF98" s="195"/>
      <c r="AMG98" s="195"/>
      <c r="AMH98" s="195"/>
      <c r="AMI98" s="195"/>
      <c r="AMJ98" s="195"/>
      <c r="AMK98" s="195"/>
      <c r="AML98" s="195"/>
      <c r="AMM98" s="195"/>
      <c r="AMN98" s="195"/>
      <c r="AMO98" s="195"/>
      <c r="AMP98" s="195"/>
      <c r="AMQ98" s="195"/>
      <c r="AMR98" s="195">
        <f t="shared" si="294"/>
        <v>0</v>
      </c>
      <c r="AMS98" s="195">
        <f t="shared" si="295"/>
        <v>0</v>
      </c>
      <c r="AMT98" s="195"/>
      <c r="AMU98" s="195"/>
      <c r="AMV98" s="195"/>
      <c r="AMW98" s="195"/>
      <c r="AMX98" s="195"/>
      <c r="AMY98" s="195"/>
      <c r="AMZ98" s="195"/>
      <c r="ANA98" s="195"/>
      <c r="ANB98" s="195"/>
      <c r="ANC98" s="195"/>
      <c r="AND98" s="195"/>
      <c r="ANE98" s="195">
        <f t="shared" si="296"/>
        <v>0</v>
      </c>
      <c r="ANF98" s="195"/>
      <c r="ANG98" s="195"/>
      <c r="ANH98" s="195"/>
      <c r="ANI98" s="195"/>
      <c r="ANJ98" s="195"/>
      <c r="ANK98" s="195"/>
      <c r="ANL98" s="195"/>
      <c r="ANM98" s="195"/>
      <c r="ANN98" s="195"/>
      <c r="ANO98" s="195"/>
      <c r="ANP98" s="195"/>
      <c r="ANQ98" s="195"/>
      <c r="ANR98" s="195">
        <f t="shared" si="297"/>
        <v>0</v>
      </c>
      <c r="ANS98" s="195"/>
      <c r="ANT98" s="195"/>
      <c r="ANU98" s="195"/>
      <c r="ANV98" s="195"/>
      <c r="ANW98" s="195"/>
      <c r="ANX98" s="195"/>
      <c r="ANY98" s="195"/>
      <c r="ANZ98" s="195"/>
      <c r="AOA98" s="195">
        <v>4.0062405400000003</v>
      </c>
      <c r="AOB98" s="195"/>
      <c r="AOC98" s="195">
        <v>4.6954455199999998</v>
      </c>
      <c r="AOD98" s="195">
        <v>8.7016860600000001</v>
      </c>
      <c r="AOE98" s="195">
        <v>9.9916545100000018</v>
      </c>
      <c r="AOF98" s="195"/>
      <c r="AOG98" s="195">
        <v>9.6567910000000007E-2</v>
      </c>
      <c r="AOH98" s="195"/>
      <c r="AOI98" s="195">
        <v>10.088222420000001</v>
      </c>
      <c r="AOJ98" s="195"/>
      <c r="AOK98" s="195"/>
      <c r="AOL98" s="195">
        <v>12.6201952</v>
      </c>
      <c r="AOM98" s="195">
        <v>3.4605422999999997</v>
      </c>
      <c r="AON98" s="195"/>
      <c r="AOO98" s="195">
        <v>16.080737499999998</v>
      </c>
      <c r="AOP98" s="195"/>
      <c r="AOQ98" s="195"/>
      <c r="AOR98" s="195"/>
      <c r="AOS98" s="195">
        <v>34.870645980000006</v>
      </c>
      <c r="AOT98" s="195"/>
      <c r="AOU98" s="195"/>
      <c r="AOV98" s="195"/>
      <c r="AOW98" s="195"/>
      <c r="AOX98" s="195"/>
      <c r="AOY98" s="195"/>
      <c r="AOZ98" s="195"/>
      <c r="APA98" s="195"/>
      <c r="APB98" s="195">
        <f t="shared" si="298"/>
        <v>0</v>
      </c>
      <c r="APC98" s="195"/>
      <c r="APD98" s="195"/>
      <c r="APE98" s="195"/>
      <c r="APF98" s="195"/>
      <c r="APG98" s="195"/>
      <c r="APH98" s="195"/>
      <c r="API98" s="195"/>
      <c r="APJ98" s="195"/>
      <c r="APK98" s="195"/>
      <c r="APL98" s="195"/>
      <c r="APM98" s="195"/>
      <c r="APN98" s="195"/>
      <c r="APO98" s="195"/>
      <c r="APP98" s="195"/>
      <c r="APQ98" s="195"/>
      <c r="APR98" s="195"/>
      <c r="APS98" s="195">
        <v>15.544499650000001</v>
      </c>
      <c r="APT98" s="195">
        <v>15.544499650000001</v>
      </c>
      <c r="APU98" s="195">
        <f t="shared" si="299"/>
        <v>15.544499650000001</v>
      </c>
      <c r="APV98" s="195"/>
      <c r="APW98" s="195"/>
      <c r="APX98" s="195">
        <v>4.9698021499999996</v>
      </c>
      <c r="APY98" s="195">
        <v>10.96970187</v>
      </c>
      <c r="APZ98" s="195"/>
      <c r="AQA98" s="195">
        <v>15.939504019999999</v>
      </c>
      <c r="AQB98" s="195"/>
      <c r="AQC98" s="195"/>
      <c r="AQD98" s="195"/>
      <c r="AQE98" s="195"/>
      <c r="AQF98" s="195">
        <v>3.72487491</v>
      </c>
      <c r="AQG98" s="195">
        <v>3.72487491</v>
      </c>
      <c r="AQH98" s="195">
        <v>13.748181560000001</v>
      </c>
      <c r="AQI98" s="195"/>
      <c r="AQJ98" s="195"/>
      <c r="AQK98" s="195">
        <v>13.748181560000001</v>
      </c>
      <c r="AQL98" s="195">
        <v>1.91525945</v>
      </c>
      <c r="AQM98" s="195"/>
      <c r="AQN98" s="195"/>
      <c r="AQO98" s="195"/>
      <c r="AQP98" s="195"/>
      <c r="AQQ98" s="195">
        <v>1.91525945</v>
      </c>
      <c r="AQR98" s="195">
        <f t="shared" si="300"/>
        <v>35.327819939999998</v>
      </c>
      <c r="AQS98" s="195"/>
      <c r="AQT98" s="195"/>
      <c r="AQU98" s="195"/>
      <c r="AQV98" s="195"/>
      <c r="AQW98" s="195">
        <v>19.181495819999959</v>
      </c>
      <c r="AQX98" s="195">
        <v>19.181495819999959</v>
      </c>
      <c r="AQY98" s="195"/>
      <c r="AQZ98" s="195"/>
      <c r="ARA98" s="195"/>
      <c r="ARB98" s="195"/>
      <c r="ARC98" s="195"/>
      <c r="ARD98" s="195"/>
      <c r="ARE98" s="195"/>
      <c r="ARF98" s="195"/>
      <c r="ARG98" s="195"/>
      <c r="ARH98" s="195"/>
      <c r="ARI98" s="195"/>
      <c r="ARJ98" s="195"/>
      <c r="ARK98" s="195"/>
      <c r="ARL98" s="195"/>
      <c r="ARM98" s="195"/>
      <c r="ARN98" s="195"/>
      <c r="ARO98" s="195"/>
      <c r="ARP98" s="195"/>
      <c r="ARQ98" s="195">
        <v>28.874743589999987</v>
      </c>
      <c r="ARR98" s="195"/>
      <c r="ARS98" s="195">
        <v>28.874743589999987</v>
      </c>
      <c r="ART98" s="195">
        <v>48.056239409999947</v>
      </c>
      <c r="ARU98" s="195">
        <v>1.6373391799999999</v>
      </c>
      <c r="ARV98" s="195"/>
      <c r="ARW98" s="195">
        <v>1.6373391799999999</v>
      </c>
      <c r="ARX98" s="195"/>
      <c r="ARY98" s="195"/>
      <c r="ARZ98" s="195"/>
      <c r="ASA98" s="195"/>
      <c r="ASB98" s="195"/>
      <c r="ASC98" s="195"/>
      <c r="ASD98" s="195"/>
      <c r="ASE98" s="195"/>
      <c r="ASF98" s="195"/>
      <c r="ASG98" s="195"/>
      <c r="ASH98" s="195"/>
      <c r="ASI98" s="195"/>
      <c r="ASJ98" s="195"/>
      <c r="ASK98" s="195"/>
      <c r="ASL98" s="195"/>
      <c r="ASM98" s="195">
        <v>15.691814170000002</v>
      </c>
      <c r="ASN98" s="195">
        <v>15.691814170000002</v>
      </c>
      <c r="ASO98" s="195"/>
      <c r="ASP98" s="195"/>
      <c r="ASQ98" s="195"/>
      <c r="ASR98" s="195"/>
      <c r="ASS98" s="195"/>
      <c r="AST98" s="195"/>
      <c r="ASU98" s="195">
        <v>17.329153350000002</v>
      </c>
      <c r="ASV98" s="195"/>
      <c r="ASW98" s="195"/>
      <c r="ASX98" s="195"/>
      <c r="ASY98" s="195"/>
      <c r="ASZ98" s="195"/>
      <c r="ATA98" s="195"/>
      <c r="ATB98" s="195"/>
      <c r="ATC98" s="195"/>
      <c r="ATD98" s="195"/>
      <c r="ATE98" s="195"/>
      <c r="ATF98" s="195"/>
      <c r="ATG98" s="195"/>
      <c r="ATH98" s="195"/>
      <c r="ATI98" s="195"/>
      <c r="ATJ98" s="195"/>
      <c r="ATK98" s="195"/>
      <c r="ATL98" s="195"/>
      <c r="ATM98" s="195"/>
      <c r="ATN98" s="195"/>
      <c r="ATO98" s="195"/>
      <c r="ATP98" s="195"/>
      <c r="ATQ98" s="195"/>
      <c r="ATR98" s="195"/>
      <c r="ATS98" s="195"/>
      <c r="ATT98" s="195"/>
      <c r="ATU98" s="195"/>
      <c r="ATV98" s="195"/>
      <c r="ATW98" s="195"/>
      <c r="ATX98" s="195"/>
      <c r="ATY98" s="195"/>
      <c r="ATZ98" s="195"/>
      <c r="AUA98" s="195"/>
      <c r="AUB98" s="195"/>
      <c r="AUC98" s="195"/>
      <c r="AUD98" s="195"/>
      <c r="AUE98" s="195"/>
      <c r="AUF98" s="195">
        <v>0.24987410999999998</v>
      </c>
      <c r="AUG98" s="195">
        <v>0.24987410999999998</v>
      </c>
      <c r="AUH98" s="195"/>
      <c r="AUI98" s="195">
        <v>11.735340390000001</v>
      </c>
      <c r="AUJ98" s="195"/>
      <c r="AUK98" s="195">
        <v>6.6378964999999903</v>
      </c>
      <c r="AUL98" s="195"/>
      <c r="AUM98" s="195">
        <v>18.37323688999999</v>
      </c>
      <c r="AUN98" s="195"/>
      <c r="AUO98" s="195"/>
      <c r="AUP98" s="195"/>
      <c r="AUQ98" s="195"/>
      <c r="AUR98" s="195"/>
      <c r="AUS98" s="195"/>
      <c r="AUT98" s="195"/>
      <c r="AUU98" s="195"/>
      <c r="AUV98" s="195"/>
      <c r="AUW98" s="195"/>
      <c r="AUX98" s="195"/>
      <c r="AUY98" s="195">
        <v>18.623110999999991</v>
      </c>
      <c r="AUZ98" s="195"/>
      <c r="AVA98" s="195"/>
      <c r="AVB98" s="195">
        <v>9.1698708900000003</v>
      </c>
      <c r="AVC98" s="195">
        <v>2.9848942999999899</v>
      </c>
      <c r="AVD98" s="195"/>
      <c r="AVE98" s="195"/>
      <c r="AVF98" s="195"/>
      <c r="AVG98" s="195">
        <v>12.15476518999999</v>
      </c>
      <c r="AVH98" s="195"/>
      <c r="AVI98" s="195"/>
      <c r="AVJ98" s="195"/>
      <c r="AVK98" s="195"/>
      <c r="AVL98" s="195"/>
      <c r="AVM98" s="195"/>
      <c r="AVN98" s="195"/>
      <c r="AVO98" s="195"/>
      <c r="AVP98" s="195"/>
      <c r="AVQ98" s="195"/>
      <c r="AVR98" s="195"/>
      <c r="AVS98" s="195"/>
      <c r="AVT98" s="195">
        <v>3.6615845299999901</v>
      </c>
      <c r="AVU98" s="195">
        <v>1.37809425</v>
      </c>
      <c r="AVV98" s="195"/>
      <c r="AVW98" s="195"/>
      <c r="AVX98" s="195"/>
      <c r="AVY98" s="195">
        <v>5.0396787799999903</v>
      </c>
      <c r="AVZ98" s="195">
        <v>17.19444396999998</v>
      </c>
      <c r="AWA98" s="195"/>
      <c r="AWB98" s="195"/>
      <c r="AWC98" s="195"/>
      <c r="AWD98" s="195"/>
      <c r="AWE98" s="195"/>
      <c r="AWF98" s="195"/>
      <c r="AWG98" s="195"/>
      <c r="AWH98" s="195"/>
      <c r="AWI98" s="195"/>
      <c r="AWJ98" s="195"/>
      <c r="AWK98" s="195"/>
      <c r="AWL98" s="195"/>
      <c r="AWM98" s="195">
        <v>36.772987769999958</v>
      </c>
      <c r="AWN98" s="195">
        <v>17.756242669096206</v>
      </c>
      <c r="AWO98" s="195"/>
      <c r="AWP98" s="195"/>
      <c r="AWQ98" s="195"/>
      <c r="AWR98" s="195">
        <f t="shared" si="301"/>
        <v>54.529230439096168</v>
      </c>
      <c r="AWS98" s="195"/>
      <c r="AWT98" s="253"/>
      <c r="AWU98" s="253"/>
      <c r="AWV98" s="253">
        <f>+CDU36</f>
        <v>3.3015569008746355</v>
      </c>
      <c r="AWW98" s="253">
        <f t="shared" si="302"/>
        <v>3.3015569008746355</v>
      </c>
      <c r="AWX98" s="253">
        <v>54.580829549999983</v>
      </c>
      <c r="AWY98" s="253"/>
      <c r="AWZ98" s="253">
        <f t="shared" si="303"/>
        <v>54.580829549999983</v>
      </c>
      <c r="AXA98" s="253">
        <f t="shared" si="304"/>
        <v>112.41161688997079</v>
      </c>
      <c r="AXB98" s="195">
        <f t="shared" si="305"/>
        <v>299.3575301899707</v>
      </c>
      <c r="AXC98" s="253"/>
      <c r="AXD98" s="253"/>
      <c r="AXE98" s="253">
        <f t="shared" si="306"/>
        <v>0</v>
      </c>
      <c r="AXF98" s="253"/>
      <c r="AXG98" s="253"/>
      <c r="AXH98" s="253"/>
      <c r="AXI98" s="253"/>
      <c r="AXJ98" s="253"/>
      <c r="AXK98" s="253">
        <f t="shared" si="307"/>
        <v>0</v>
      </c>
      <c r="AXL98" s="253"/>
      <c r="AXM98" s="253"/>
      <c r="AXN98" s="253"/>
      <c r="AXO98" s="253"/>
      <c r="AXP98" s="253"/>
      <c r="AXQ98" s="253">
        <f t="shared" si="308"/>
        <v>0</v>
      </c>
      <c r="AXR98" s="253"/>
      <c r="AXS98" s="253"/>
      <c r="AXT98" s="253"/>
      <c r="AXU98" s="253"/>
      <c r="AXV98" s="253">
        <f t="shared" si="310"/>
        <v>0</v>
      </c>
      <c r="AXW98" s="253"/>
      <c r="AXX98" s="253"/>
      <c r="AXY98" s="253"/>
      <c r="AXZ98" s="253"/>
      <c r="AYA98" s="253"/>
      <c r="AYB98" s="253">
        <f t="shared" si="311"/>
        <v>0</v>
      </c>
      <c r="AYC98" s="253">
        <f t="shared" si="270"/>
        <v>0</v>
      </c>
      <c r="AYD98" s="253"/>
      <c r="AYE98" s="253"/>
      <c r="AYF98" s="253"/>
      <c r="AYG98" s="253">
        <v>33.968295303207</v>
      </c>
      <c r="AYH98" s="253"/>
      <c r="AYI98" s="253">
        <f t="shared" si="313"/>
        <v>33.968295303207</v>
      </c>
      <c r="AYJ98" s="253"/>
      <c r="AYK98" s="253"/>
      <c r="AYL98" s="253"/>
      <c r="AYM98" s="253"/>
      <c r="AYN98" s="253"/>
      <c r="AYO98" s="253">
        <f t="shared" si="314"/>
        <v>0</v>
      </c>
      <c r="AYP98" s="253"/>
      <c r="AYQ98" s="253">
        <v>4.567811953352769E-2</v>
      </c>
      <c r="AYR98" s="253">
        <v>17.576367529154524</v>
      </c>
      <c r="AYS98" s="253">
        <v>17.442187580174924</v>
      </c>
      <c r="AYT98" s="253"/>
      <c r="AYU98" s="253">
        <f t="shared" si="315"/>
        <v>35.064233228862975</v>
      </c>
      <c r="AYV98" s="253"/>
      <c r="AYW98" s="253"/>
      <c r="AYX98" s="253">
        <v>16.048324099125363</v>
      </c>
      <c r="AYY98" s="253">
        <f t="shared" si="316"/>
        <v>16.048324099125363</v>
      </c>
      <c r="AYZ98" s="253">
        <f t="shared" si="317"/>
        <v>85.080852631195341</v>
      </c>
      <c r="AZA98" s="253">
        <v>25.728768539358597</v>
      </c>
      <c r="AZB98" s="253"/>
      <c r="AZC98" s="253"/>
      <c r="AZD98" s="253"/>
      <c r="AZE98" s="253"/>
      <c r="AZF98" s="253">
        <f t="shared" si="319"/>
        <v>25.728768539358597</v>
      </c>
      <c r="AZG98" s="253"/>
      <c r="AZH98" s="253">
        <v>1.2292941122448977</v>
      </c>
      <c r="AZI98" s="253">
        <v>2.6606916005830898</v>
      </c>
      <c r="AZJ98" s="253"/>
      <c r="AZK98" s="253">
        <v>1.3964965306122448</v>
      </c>
      <c r="AZL98" s="253">
        <f t="shared" si="320"/>
        <v>5.2864822434402328</v>
      </c>
      <c r="AZM98" s="253"/>
      <c r="AZN98" s="253">
        <v>3.8514190306122451</v>
      </c>
      <c r="AZO98" s="253">
        <v>5.2905631603498549</v>
      </c>
      <c r="AZP98" s="253">
        <v>3.6913228396501458</v>
      </c>
      <c r="AZQ98" s="253"/>
      <c r="AZR98" s="253">
        <f t="shared" si="321"/>
        <v>12.833305030612246</v>
      </c>
      <c r="AZS98" s="253"/>
      <c r="AZT98" s="253">
        <v>0.27662094897959183</v>
      </c>
      <c r="AZU98" s="253">
        <v>7.6499279081632636</v>
      </c>
      <c r="AZV98" s="253">
        <v>5.1019622609329449</v>
      </c>
      <c r="AZW98" s="253">
        <v>3.150010059766764</v>
      </c>
      <c r="AZX98" s="253">
        <f t="shared" si="322"/>
        <v>16.178521177842565</v>
      </c>
      <c r="AZY98" s="253"/>
      <c r="AZZ98" s="253">
        <v>33.843043419825079</v>
      </c>
      <c r="BAA98" s="253">
        <f t="shared" si="323"/>
        <v>33.843043419825079</v>
      </c>
      <c r="BAB98" s="253">
        <f t="shared" si="324"/>
        <v>93.870120411078716</v>
      </c>
      <c r="BAC98" s="253"/>
      <c r="BAD98" s="253">
        <v>21.388808173469382</v>
      </c>
      <c r="BAE98" s="253"/>
      <c r="BAF98" s="253">
        <f t="shared" si="326"/>
        <v>21.388808173469382</v>
      </c>
      <c r="BAG98" s="253"/>
      <c r="BAH98" s="253"/>
      <c r="BAI98" s="253"/>
      <c r="BAJ98" s="253"/>
      <c r="BAK98" s="253">
        <f t="shared" si="327"/>
        <v>0</v>
      </c>
      <c r="BAL98" s="253">
        <v>3.7814579300291542</v>
      </c>
      <c r="BAM98" s="253">
        <v>0.29207822886297369</v>
      </c>
      <c r="BAN98" s="253"/>
      <c r="BAO98" s="253"/>
      <c r="BAP98" s="253"/>
      <c r="BAQ98" s="253">
        <f t="shared" si="328"/>
        <v>4.0735361588921277</v>
      </c>
      <c r="BAR98" s="253"/>
      <c r="BAS98" s="253"/>
      <c r="BAT98" s="253"/>
      <c r="BAU98" s="253"/>
      <c r="BAV98" s="253"/>
      <c r="BAW98" s="253">
        <f t="shared" si="329"/>
        <v>0</v>
      </c>
      <c r="BAX98" s="253"/>
      <c r="BAY98" s="253"/>
      <c r="BAZ98" s="253"/>
      <c r="BBA98" s="253"/>
      <c r="BBB98" s="253">
        <f t="shared" si="330"/>
        <v>0</v>
      </c>
      <c r="BBC98" s="253">
        <f t="shared" si="331"/>
        <v>25.462344332361511</v>
      </c>
      <c r="BBD98" s="253"/>
      <c r="BBE98" s="253">
        <v>17.655229827988343</v>
      </c>
      <c r="BBF98" s="253"/>
      <c r="BBG98" s="253"/>
      <c r="BBH98" s="253"/>
      <c r="BBI98" s="253">
        <f t="shared" si="333"/>
        <v>17.655229827988343</v>
      </c>
      <c r="BBJ98" s="253"/>
      <c r="BBK98" s="253"/>
      <c r="BBL98" s="253"/>
      <c r="BBM98" s="253"/>
      <c r="BBN98" s="253"/>
      <c r="BBO98" s="253">
        <f t="shared" si="334"/>
        <v>0</v>
      </c>
      <c r="BBP98" s="253"/>
      <c r="BBQ98" s="253">
        <v>44.477723658892117</v>
      </c>
      <c r="BBR98" s="253"/>
      <c r="BBS98" s="253"/>
      <c r="BBT98" s="253"/>
      <c r="BBU98" s="253">
        <f t="shared" si="335"/>
        <v>44.477723658892117</v>
      </c>
      <c r="BBV98" s="253"/>
      <c r="BBW98" s="253"/>
      <c r="BBX98" s="253"/>
      <c r="BBY98" s="253"/>
      <c r="BBZ98" s="253">
        <v>56.146236189504371</v>
      </c>
      <c r="BCA98" s="253">
        <f t="shared" si="336"/>
        <v>56.146236189504371</v>
      </c>
      <c r="BCB98" s="253">
        <f t="shared" si="337"/>
        <v>118.27918967638483</v>
      </c>
      <c r="BCC98" s="253"/>
      <c r="BCD98" s="253"/>
      <c r="BCE98" s="253"/>
      <c r="BCF98" s="253"/>
      <c r="BCG98" s="253"/>
      <c r="BCH98" s="253">
        <f t="shared" si="339"/>
        <v>0</v>
      </c>
      <c r="BCI98" s="253"/>
      <c r="BCJ98" s="253"/>
      <c r="BCK98" s="253"/>
      <c r="BCL98" s="253"/>
      <c r="BCM98" s="253">
        <f t="shared" si="271"/>
        <v>0</v>
      </c>
      <c r="BCN98" s="253">
        <v>0.46903454999999999</v>
      </c>
      <c r="BCO98" s="253"/>
      <c r="BCP98" s="253"/>
      <c r="BCQ98" s="253"/>
      <c r="BCR98" s="253"/>
      <c r="BCS98" s="253">
        <f t="shared" si="340"/>
        <v>0.46903454999999999</v>
      </c>
      <c r="BCT98" s="253"/>
      <c r="BCU98" s="253"/>
      <c r="BCV98" s="253"/>
      <c r="BCW98" s="253"/>
      <c r="BCX98" s="253">
        <f t="shared" si="341"/>
        <v>0</v>
      </c>
      <c r="BCY98" s="253"/>
      <c r="BCZ98" s="253">
        <v>19.47796426</v>
      </c>
      <c r="BDA98" s="253">
        <f t="shared" si="342"/>
        <v>19.47796426</v>
      </c>
      <c r="BDB98" s="253">
        <f t="shared" si="343"/>
        <v>19.94699881</v>
      </c>
      <c r="BDC98" s="253"/>
      <c r="BDD98" s="253"/>
      <c r="BDE98" s="253"/>
      <c r="BDF98" s="253">
        <f t="shared" si="272"/>
        <v>0</v>
      </c>
      <c r="BDG98" s="253"/>
      <c r="BDH98" s="253"/>
      <c r="BDI98" s="253">
        <v>36.95043128999999</v>
      </c>
      <c r="BDJ98" s="253"/>
      <c r="BDK98" s="253"/>
      <c r="BDL98" s="253">
        <f t="shared" si="344"/>
        <v>36.95043128999999</v>
      </c>
      <c r="BDM98" s="253"/>
      <c r="BDN98" s="253"/>
      <c r="BDO98" s="253"/>
      <c r="BDP98" s="253"/>
      <c r="BDQ98" s="253">
        <f t="shared" si="345"/>
        <v>0</v>
      </c>
      <c r="BDR98" s="253"/>
      <c r="BDS98" s="253"/>
      <c r="BDT98" s="253"/>
      <c r="BDU98" s="253"/>
      <c r="BDV98" s="253"/>
      <c r="BDW98" s="253">
        <f t="shared" si="346"/>
        <v>0</v>
      </c>
      <c r="BDX98" s="253"/>
      <c r="BDY98" s="253"/>
      <c r="BDZ98" s="253"/>
      <c r="BEA98" s="253"/>
      <c r="BEB98" s="253">
        <v>45.296840641399413</v>
      </c>
      <c r="BEC98" s="253">
        <f t="shared" si="347"/>
        <v>45.296840641399413</v>
      </c>
      <c r="BED98" s="253">
        <f t="shared" si="348"/>
        <v>82.247271931399411</v>
      </c>
      <c r="BEE98" s="253"/>
      <c r="BEF98" s="253"/>
      <c r="BEG98" s="253"/>
      <c r="BEH98" s="253"/>
      <c r="BEI98" s="253">
        <f t="shared" si="349"/>
        <v>0</v>
      </c>
      <c r="BEJ98" s="253"/>
      <c r="BEK98" s="253"/>
      <c r="BEL98" s="253"/>
      <c r="BEM98" s="253"/>
      <c r="BEN98" s="253"/>
      <c r="BEO98" s="253">
        <f t="shared" si="350"/>
        <v>0</v>
      </c>
      <c r="BEP98" s="253"/>
      <c r="BEQ98" s="253"/>
      <c r="BER98" s="253"/>
      <c r="BES98" s="253"/>
      <c r="BET98" s="253"/>
      <c r="BEU98" s="253">
        <f t="shared" si="273"/>
        <v>0</v>
      </c>
      <c r="BEV98" s="253"/>
      <c r="BEW98" s="253"/>
      <c r="BEX98" s="253"/>
      <c r="BEY98" s="253"/>
      <c r="BEZ98" s="253">
        <v>18.386472827988335</v>
      </c>
      <c r="BFA98" s="253">
        <f t="shared" si="351"/>
        <v>18.386472827988335</v>
      </c>
      <c r="BFB98" s="253"/>
      <c r="BFC98" s="253">
        <f t="shared" si="352"/>
        <v>0</v>
      </c>
      <c r="BFD98" s="253">
        <f t="shared" si="274"/>
        <v>18.386472827988335</v>
      </c>
      <c r="BFE98" s="253"/>
      <c r="BFF98" s="253"/>
      <c r="BFG98" s="253"/>
      <c r="BFH98" s="253"/>
      <c r="BFI98" s="253">
        <f t="shared" si="353"/>
        <v>0</v>
      </c>
      <c r="BFJ98" s="253"/>
      <c r="BFK98" s="253"/>
      <c r="BFL98" s="253"/>
      <c r="BFM98" s="253">
        <v>2.2186924314868803</v>
      </c>
      <c r="BFN98" s="253"/>
      <c r="BFO98" s="253">
        <f t="shared" si="354"/>
        <v>2.2186924314868803</v>
      </c>
      <c r="BFP98" s="253"/>
      <c r="BFQ98" s="253"/>
      <c r="BFR98" s="253"/>
      <c r="BFS98" s="253"/>
      <c r="BFT98" s="253"/>
      <c r="BFU98" s="253">
        <f t="shared" si="275"/>
        <v>0</v>
      </c>
      <c r="BFV98" s="253"/>
      <c r="BFW98" s="253"/>
      <c r="BFX98" s="253"/>
      <c r="BFY98" s="253"/>
      <c r="BFZ98" s="253"/>
      <c r="BGA98" s="253">
        <f t="shared" si="355"/>
        <v>0</v>
      </c>
      <c r="BGB98" s="253"/>
      <c r="BGC98" s="253"/>
      <c r="BGD98" s="253"/>
      <c r="BGE98" s="253">
        <f t="shared" si="356"/>
        <v>0</v>
      </c>
      <c r="BGF98" s="253">
        <f t="shared" si="276"/>
        <v>2.2186924314868803</v>
      </c>
      <c r="BGG98" s="253"/>
      <c r="BGH98" s="253"/>
      <c r="BGI98" s="253">
        <f t="shared" si="357"/>
        <v>0</v>
      </c>
      <c r="BGJ98" s="253"/>
      <c r="BGK98" s="253"/>
      <c r="BGL98" s="253">
        <v>2.1775181384839648</v>
      </c>
      <c r="BGM98" s="253"/>
      <c r="BGN98" s="253">
        <v>7.0197817813411065</v>
      </c>
      <c r="BGO98" s="253">
        <f t="shared" si="358"/>
        <v>9.1972999198250704</v>
      </c>
      <c r="BGP98" s="253"/>
      <c r="BGQ98" s="253">
        <v>12.864670839650147</v>
      </c>
      <c r="BGR98" s="253"/>
      <c r="BGS98" s="253"/>
      <c r="BGT98" s="253"/>
      <c r="BGU98" s="253">
        <f t="shared" si="359"/>
        <v>12.864670839650147</v>
      </c>
      <c r="BGV98" s="253"/>
      <c r="BGW98" s="253">
        <v>48.34172769970845</v>
      </c>
      <c r="BGX98" s="253"/>
      <c r="BGY98" s="253"/>
      <c r="BGZ98" s="253"/>
      <c r="BHA98" s="253">
        <f t="shared" si="360"/>
        <v>48.34172769970845</v>
      </c>
      <c r="BHB98" s="253">
        <v>15.924580317784256</v>
      </c>
      <c r="BHC98" s="253"/>
      <c r="BHD98" s="253"/>
      <c r="BHE98" s="253"/>
      <c r="BHF98" s="253">
        <v>0.85264899999999988</v>
      </c>
      <c r="BHG98" s="253">
        <f t="shared" si="361"/>
        <v>16.777229317784258</v>
      </c>
      <c r="BHH98" s="253">
        <f t="shared" si="362"/>
        <v>87.18092777696792</v>
      </c>
      <c r="BHI98" s="253">
        <v>9.5817249096209913</v>
      </c>
      <c r="BHJ98" s="253"/>
      <c r="BHK98" s="253"/>
      <c r="BHL98" s="253">
        <v>53.752777360058296</v>
      </c>
      <c r="BHM98" s="253">
        <f t="shared" si="363"/>
        <v>63.334502269679291</v>
      </c>
      <c r="BHN98" s="253">
        <v>45.237214689504377</v>
      </c>
      <c r="BHO98" s="253"/>
      <c r="BHP98" s="253"/>
      <c r="BHQ98" s="253">
        <v>11.572993979591836</v>
      </c>
      <c r="BHR98" s="253"/>
      <c r="BHS98" s="253">
        <f t="shared" si="364"/>
        <v>56.810208669096212</v>
      </c>
      <c r="BHT98" s="253"/>
      <c r="BHU98" s="253"/>
      <c r="BHV98" s="253"/>
      <c r="BHW98" s="253"/>
      <c r="BHX98" s="253">
        <v>15.062492667638486</v>
      </c>
      <c r="BHY98" s="253">
        <f t="shared" si="365"/>
        <v>15.062492667638486</v>
      </c>
      <c r="BHZ98" s="253"/>
      <c r="BIA98" s="253"/>
      <c r="BIB98" s="253"/>
      <c r="BIC98" s="253"/>
      <c r="BID98" s="253">
        <v>16.911662460641402</v>
      </c>
      <c r="BIE98" s="253">
        <f t="shared" si="366"/>
        <v>16.911662460641402</v>
      </c>
      <c r="BIF98" s="253"/>
      <c r="BIG98" s="253">
        <f t="shared" si="367"/>
        <v>0</v>
      </c>
      <c r="BIH98" s="253">
        <f t="shared" si="368"/>
        <v>152.11886606705539</v>
      </c>
      <c r="BII98" s="253"/>
      <c r="BIJ98" s="253"/>
      <c r="BIK98" s="253">
        <v>1.4886516501457727</v>
      </c>
      <c r="BIL98" s="253"/>
      <c r="BIM98" s="253">
        <f t="shared" si="369"/>
        <v>1.4886516501457727</v>
      </c>
      <c r="BIN98" s="253">
        <v>59.483334670553944</v>
      </c>
      <c r="BIO98" s="253"/>
      <c r="BIP98" s="253"/>
      <c r="BIQ98" s="253"/>
      <c r="BIR98" s="253"/>
      <c r="BIS98" s="253">
        <f t="shared" si="370"/>
        <v>59.483334670553944</v>
      </c>
      <c r="BIT98" s="253"/>
      <c r="BIU98" s="253"/>
      <c r="BIV98" s="253"/>
      <c r="BIW98" s="253">
        <v>6.7454119533527701E-2</v>
      </c>
      <c r="BIX98" s="253"/>
      <c r="BIY98" s="253">
        <f t="shared" si="371"/>
        <v>6.7454119533527701E-2</v>
      </c>
      <c r="BIZ98" s="253"/>
      <c r="BJA98" s="253"/>
      <c r="BJB98" s="253"/>
      <c r="BJC98" s="253"/>
      <c r="BJD98" s="253">
        <f t="shared" si="372"/>
        <v>0</v>
      </c>
      <c r="BJE98" s="253">
        <v>22.601216848396493</v>
      </c>
      <c r="BJF98" s="253">
        <v>31.500929418367345</v>
      </c>
      <c r="BJG98" s="253"/>
      <c r="BJH98" s="253"/>
      <c r="BJI98" s="253">
        <f t="shared" si="373"/>
        <v>54.102146266763839</v>
      </c>
      <c r="BJJ98" s="253">
        <f t="shared" si="374"/>
        <v>115.14158670699709</v>
      </c>
      <c r="BJK98" s="253">
        <f t="shared" si="277"/>
        <v>799.93332360291538</v>
      </c>
      <c r="BJL98" s="253"/>
      <c r="BJM98" s="253"/>
      <c r="BJN98" s="253"/>
      <c r="BJO98" s="253"/>
      <c r="BJP98" s="253"/>
      <c r="BJQ98" s="253">
        <f t="shared" si="375"/>
        <v>0</v>
      </c>
      <c r="BJR98" s="253"/>
      <c r="BJS98" s="253"/>
      <c r="BJT98" s="253"/>
      <c r="BJU98" s="253"/>
      <c r="BJV98" s="253"/>
      <c r="BJW98" s="253">
        <f t="shared" si="376"/>
        <v>0</v>
      </c>
      <c r="BJX98" s="253"/>
      <c r="BJY98" s="253"/>
      <c r="BJZ98" s="253"/>
      <c r="BKA98" s="253"/>
      <c r="BKB98" s="253">
        <f t="shared" si="377"/>
        <v>0</v>
      </c>
      <c r="BKC98" s="253"/>
      <c r="BKD98" s="253"/>
      <c r="BKE98" s="253"/>
      <c r="BKF98" s="253"/>
      <c r="BKG98" s="253">
        <v>30.832316408163262</v>
      </c>
      <c r="BKH98" s="253">
        <f t="shared" si="378"/>
        <v>30.832316408163262</v>
      </c>
      <c r="BKI98" s="253">
        <f t="shared" si="379"/>
        <v>30.832316408163262</v>
      </c>
      <c r="BKJ98" s="253">
        <v>21.098796158892121</v>
      </c>
      <c r="BKK98" s="253"/>
      <c r="BKL98" s="253"/>
      <c r="BKM98" s="253"/>
      <c r="BKN98" s="253"/>
      <c r="BKO98" s="253">
        <f t="shared" si="380"/>
        <v>21.098796158892121</v>
      </c>
      <c r="BKP98" s="253"/>
      <c r="BKQ98" s="253"/>
      <c r="BKR98" s="253"/>
      <c r="BKS98" s="253"/>
      <c r="BKT98" s="253"/>
      <c r="BKU98" s="253">
        <f t="shared" si="381"/>
        <v>0</v>
      </c>
      <c r="BKV98" s="253"/>
      <c r="BKW98" s="253"/>
      <c r="BKX98" s="253"/>
      <c r="BKY98" s="253">
        <f t="shared" si="382"/>
        <v>0</v>
      </c>
      <c r="BKZ98" s="253"/>
      <c r="BLA98" s="253"/>
      <c r="BLB98" s="253"/>
      <c r="BLC98" s="253"/>
      <c r="BLD98" s="253">
        <v>26.539592040816327</v>
      </c>
      <c r="BLE98" s="253">
        <f t="shared" si="383"/>
        <v>26.539592040816327</v>
      </c>
      <c r="BLF98" s="196">
        <f t="shared" si="384"/>
        <v>47.638388199708444</v>
      </c>
      <c r="BLG98" s="253">
        <v>6.8185271516034991</v>
      </c>
      <c r="BLH98" s="253"/>
      <c r="BLI98" s="253"/>
      <c r="BLJ98" s="253"/>
      <c r="BLK98" s="253"/>
      <c r="BLL98" s="253">
        <f t="shared" si="385"/>
        <v>6.8185271516034991</v>
      </c>
      <c r="BLM98" s="253"/>
      <c r="BLN98" s="253"/>
      <c r="BLO98" s="253"/>
      <c r="BLP98" s="253"/>
      <c r="BLQ98" s="253">
        <v>35.977996190000006</v>
      </c>
      <c r="BLR98" s="196">
        <f t="shared" si="386"/>
        <v>35.977996190000006</v>
      </c>
      <c r="BLS98" s="253"/>
      <c r="BLT98" s="253"/>
      <c r="BLU98" s="253"/>
      <c r="BLV98" s="253"/>
      <c r="BLW98" s="253"/>
      <c r="BLX98" s="196">
        <f t="shared" si="278"/>
        <v>0</v>
      </c>
      <c r="BLY98" s="253"/>
      <c r="BLZ98" s="253"/>
      <c r="BMA98" s="253"/>
      <c r="BMB98" s="253"/>
      <c r="BMC98" s="253"/>
      <c r="BMD98" s="196">
        <f t="shared" si="387"/>
        <v>0</v>
      </c>
      <c r="BME98" s="253"/>
      <c r="BMF98" s="253"/>
      <c r="BMG98" s="253"/>
      <c r="BMH98" s="196">
        <f t="shared" si="388"/>
        <v>0</v>
      </c>
      <c r="BMI98" s="196">
        <f t="shared" si="389"/>
        <v>42.796523341603503</v>
      </c>
      <c r="BMJ98" s="253"/>
      <c r="BMK98" s="196">
        <f t="shared" si="390"/>
        <v>0</v>
      </c>
      <c r="BML98" s="253">
        <v>61.208966130000007</v>
      </c>
      <c r="BMM98" s="253"/>
      <c r="BMN98" s="253"/>
      <c r="BMO98" s="253"/>
      <c r="BMP98" s="253"/>
      <c r="BMQ98" s="196">
        <f t="shared" si="391"/>
        <v>61.208966130000007</v>
      </c>
      <c r="BMR98" s="253"/>
      <c r="BMS98" s="253"/>
      <c r="BMT98" s="253"/>
      <c r="BMU98" s="253"/>
      <c r="BMV98" s="253"/>
      <c r="BMW98" s="196">
        <f t="shared" si="392"/>
        <v>0</v>
      </c>
      <c r="BMX98" s="253"/>
      <c r="BMY98" s="253"/>
      <c r="BMZ98" s="253"/>
      <c r="BNA98" s="253"/>
      <c r="BNB98" s="253"/>
      <c r="BNC98" s="196">
        <f t="shared" si="393"/>
        <v>0</v>
      </c>
      <c r="BND98" s="253"/>
      <c r="BNE98" s="253"/>
      <c r="BNF98" s="253"/>
      <c r="BNG98" s="253"/>
      <c r="BNH98" s="253">
        <v>32.409209599999997</v>
      </c>
      <c r="BNI98" s="196">
        <f t="shared" si="394"/>
        <v>32.409209599999997</v>
      </c>
      <c r="BNJ98" s="196">
        <f t="shared" si="395"/>
        <v>93.618175730000004</v>
      </c>
      <c r="BNK98" s="253">
        <v>15.237578600000003</v>
      </c>
      <c r="BNL98" s="253"/>
      <c r="BNM98" s="253"/>
      <c r="BNN98" s="253">
        <v>3.0623704799999998</v>
      </c>
      <c r="BNO98" s="253"/>
      <c r="BNP98" s="196">
        <f t="shared" si="396"/>
        <v>18.299949080000001</v>
      </c>
      <c r="BNQ98" s="253"/>
      <c r="BNR98" s="253"/>
      <c r="BNS98" s="253"/>
      <c r="BNT98" s="253"/>
      <c r="BNU98" s="253"/>
      <c r="BNV98" s="196">
        <f t="shared" si="397"/>
        <v>0</v>
      </c>
      <c r="BNW98" s="253"/>
      <c r="BNX98" s="253"/>
      <c r="BNY98" s="253"/>
      <c r="BNZ98" s="253"/>
      <c r="BOA98" s="253"/>
      <c r="BOB98" s="196">
        <f t="shared" si="398"/>
        <v>0</v>
      </c>
      <c r="BOC98" s="253"/>
      <c r="BOD98" s="253"/>
      <c r="BOE98" s="253"/>
      <c r="BOF98" s="253"/>
      <c r="BOG98" s="253"/>
      <c r="BOH98" s="196">
        <f t="shared" si="399"/>
        <v>0</v>
      </c>
      <c r="BOI98" s="253"/>
      <c r="BOJ98" s="196">
        <f t="shared" si="400"/>
        <v>0</v>
      </c>
      <c r="BOK98" s="196">
        <f t="shared" si="401"/>
        <v>18.299949080000001</v>
      </c>
      <c r="BOL98" s="253">
        <v>45.892709830000001</v>
      </c>
      <c r="BOM98" s="253"/>
      <c r="BON98" s="253"/>
      <c r="BOO98" s="196">
        <f t="shared" si="279"/>
        <v>45.892709830000001</v>
      </c>
      <c r="BOP98" s="196"/>
      <c r="BOQ98" s="196"/>
      <c r="BOR98" s="196"/>
      <c r="BOS98" s="196"/>
      <c r="BOT98" s="196"/>
      <c r="BOU98" s="196">
        <f t="shared" si="402"/>
        <v>0</v>
      </c>
      <c r="BOV98" s="196"/>
      <c r="BOW98" s="196"/>
      <c r="BOX98" s="196"/>
      <c r="BOY98" s="196"/>
      <c r="BOZ98" s="196"/>
      <c r="BPA98" s="196"/>
      <c r="BPB98" s="196">
        <f t="shared" si="403"/>
        <v>0</v>
      </c>
      <c r="BPC98" s="196"/>
      <c r="BPD98" s="196"/>
      <c r="BPE98" s="196"/>
      <c r="BPF98" s="196"/>
      <c r="BPG98" s="196">
        <f t="shared" si="404"/>
        <v>0</v>
      </c>
      <c r="BPH98" s="196"/>
      <c r="BPI98" s="196"/>
      <c r="BPJ98" s="196">
        <v>40.836488159999995</v>
      </c>
      <c r="BPK98" s="196">
        <f t="shared" si="405"/>
        <v>40.836488159999995</v>
      </c>
      <c r="BPL98" s="196">
        <f t="shared" si="406"/>
        <v>86.729197989999989</v>
      </c>
      <c r="BPM98" s="196"/>
      <c r="BPN98" s="196"/>
      <c r="BPO98" s="196">
        <f t="shared" si="407"/>
        <v>0</v>
      </c>
      <c r="BPP98" s="196"/>
      <c r="BPQ98" s="196"/>
      <c r="BPR98" s="196"/>
      <c r="BPS98" s="196"/>
      <c r="BPT98" s="196"/>
      <c r="BPU98" s="196">
        <f t="shared" si="408"/>
        <v>0</v>
      </c>
      <c r="BPV98" s="196">
        <v>16.04662905</v>
      </c>
      <c r="BPW98" s="196"/>
      <c r="BPX98" s="196"/>
      <c r="BPY98" s="196"/>
      <c r="BPZ98" s="196">
        <f t="shared" si="280"/>
        <v>16.04662905</v>
      </c>
      <c r="BQA98" s="196"/>
      <c r="BQB98" s="196">
        <v>19.390634319999997</v>
      </c>
      <c r="BQC98" s="196"/>
      <c r="BQD98" s="196"/>
      <c r="BQE98" s="196"/>
      <c r="BQF98" s="196">
        <f t="shared" si="409"/>
        <v>19.390634319999997</v>
      </c>
      <c r="BQG98" s="196"/>
      <c r="BQH98" s="196"/>
      <c r="BQI98" s="196"/>
      <c r="BQJ98" s="196"/>
      <c r="BQK98" s="196">
        <v>42.416545840000012</v>
      </c>
      <c r="BQL98" s="196">
        <f t="shared" si="410"/>
        <v>42.416545840000012</v>
      </c>
      <c r="BQM98" s="196">
        <f t="shared" si="281"/>
        <v>77.853809210000009</v>
      </c>
      <c r="BQN98" s="196"/>
      <c r="BQO98" s="196"/>
      <c r="BQP98" s="196">
        <v>5.9360075400000012</v>
      </c>
      <c r="BQQ98" s="196"/>
      <c r="BQR98" s="196">
        <f t="shared" si="411"/>
        <v>5.9360075400000012</v>
      </c>
      <c r="BQS98" s="196"/>
      <c r="BQT98" s="196">
        <v>9.9620135600000008</v>
      </c>
      <c r="BQU98" s="196"/>
      <c r="BQV98" s="196"/>
      <c r="BQW98" s="196"/>
      <c r="BQX98" s="196">
        <f t="shared" si="412"/>
        <v>9.9620135600000008</v>
      </c>
      <c r="BQY98" s="196"/>
      <c r="BQZ98" s="196"/>
      <c r="BRA98" s="196"/>
      <c r="BRB98" s="196"/>
      <c r="BRC98" s="196"/>
      <c r="BRD98" s="196">
        <f t="shared" si="413"/>
        <v>0</v>
      </c>
      <c r="BRE98" s="196"/>
      <c r="BRF98" s="196"/>
      <c r="BRG98" s="196"/>
      <c r="BRH98" s="196"/>
      <c r="BRI98" s="196"/>
      <c r="BRJ98" s="196">
        <f t="shared" si="414"/>
        <v>0</v>
      </c>
      <c r="BRK98" s="196"/>
      <c r="BRL98" s="196">
        <v>39.411703609999996</v>
      </c>
      <c r="BRM98" s="196">
        <f t="shared" si="415"/>
        <v>39.411703609999996</v>
      </c>
      <c r="BRN98" s="196">
        <f t="shared" si="262"/>
        <v>55.309724709999998</v>
      </c>
      <c r="BRO98" s="196"/>
      <c r="BRP98" s="196"/>
      <c r="BRQ98" s="196"/>
      <c r="BRR98" s="196">
        <f t="shared" si="416"/>
        <v>0</v>
      </c>
      <c r="BRS98" s="196"/>
      <c r="BRT98" s="196"/>
      <c r="BRU98" s="196"/>
      <c r="BRV98" s="196"/>
      <c r="BRW98" s="196"/>
      <c r="BRX98" s="196">
        <f t="shared" si="417"/>
        <v>0</v>
      </c>
      <c r="BRY98" s="196">
        <v>14.99216122</v>
      </c>
      <c r="BRZ98" s="196"/>
      <c r="BSA98" s="196"/>
      <c r="BSB98" s="196"/>
      <c r="BSC98" s="196"/>
      <c r="BSD98" s="196">
        <f t="shared" si="418"/>
        <v>14.99216122</v>
      </c>
      <c r="BSE98" s="196"/>
      <c r="BSF98" s="196"/>
      <c r="BSG98" s="196"/>
      <c r="BSH98" s="196"/>
      <c r="BSI98" s="196"/>
      <c r="BSJ98" s="196">
        <f t="shared" si="419"/>
        <v>0</v>
      </c>
      <c r="BSK98" s="196"/>
      <c r="BSL98" s="196"/>
      <c r="BSM98" s="196">
        <v>46.456017579999994</v>
      </c>
      <c r="BSN98" s="196"/>
      <c r="BSO98" s="196">
        <f t="shared" si="420"/>
        <v>46.456017579999994</v>
      </c>
      <c r="BSP98" s="196">
        <f t="shared" si="421"/>
        <v>61.448178799999994</v>
      </c>
      <c r="BSQ98" s="196"/>
      <c r="BSR98" s="196">
        <f t="shared" si="422"/>
        <v>0</v>
      </c>
      <c r="BSS98" s="196"/>
      <c r="BST98" s="196">
        <v>2.196853E-2</v>
      </c>
      <c r="BSU98" s="196"/>
      <c r="BSV98" s="196"/>
      <c r="BSW98" s="196"/>
      <c r="BSX98" s="196">
        <f t="shared" si="423"/>
        <v>2.196853E-2</v>
      </c>
      <c r="BSY98" s="196"/>
      <c r="BSZ98" s="196">
        <v>14.556658070000001</v>
      </c>
      <c r="BTA98" s="196"/>
      <c r="BTB98" s="196"/>
      <c r="BTC98" s="196"/>
      <c r="BTD98" s="196">
        <f t="shared" si="424"/>
        <v>14.556658070000001</v>
      </c>
      <c r="BTE98" s="196"/>
      <c r="BTF98" s="196"/>
      <c r="BTG98" s="196"/>
      <c r="BTH98" s="196"/>
      <c r="BTI98" s="196"/>
      <c r="BTJ98" s="196">
        <f t="shared" si="425"/>
        <v>0</v>
      </c>
      <c r="BTK98" s="196"/>
      <c r="BTL98" s="196"/>
      <c r="BTM98" s="196"/>
      <c r="BTN98" s="196"/>
      <c r="BTO98" s="196"/>
      <c r="BTP98" s="196">
        <f t="shared" si="426"/>
        <v>0</v>
      </c>
      <c r="BTQ98" s="196">
        <f t="shared" si="427"/>
        <v>14.578626600000002</v>
      </c>
      <c r="BTR98" s="196"/>
      <c r="BTS98" s="196"/>
      <c r="BTT98" s="196"/>
      <c r="BTU98" s="196"/>
      <c r="BTV98" s="196">
        <f t="shared" si="428"/>
        <v>0</v>
      </c>
      <c r="BTW98" s="196">
        <v>42.283496119999995</v>
      </c>
      <c r="BTX98" s="196"/>
      <c r="BTY98" s="196"/>
      <c r="BTZ98" s="196"/>
      <c r="BUA98" s="196"/>
      <c r="BUB98" s="196">
        <f t="shared" si="429"/>
        <v>42.283496119999995</v>
      </c>
      <c r="BUC98" s="196"/>
      <c r="BUD98" s="196"/>
      <c r="BUE98" s="196"/>
      <c r="BUF98" s="196"/>
      <c r="BUG98" s="196"/>
      <c r="BUH98" s="196">
        <f t="shared" si="430"/>
        <v>0</v>
      </c>
      <c r="BUI98" s="196"/>
      <c r="BUJ98" s="196"/>
      <c r="BUK98" s="196"/>
      <c r="BUL98" s="196"/>
      <c r="BUM98" s="196"/>
      <c r="BUN98" s="196">
        <f t="shared" si="431"/>
        <v>0</v>
      </c>
      <c r="BUO98" s="196"/>
      <c r="BUP98" s="196">
        <v>14.403029169999998</v>
      </c>
      <c r="BUQ98" s="196">
        <f t="shared" si="432"/>
        <v>14.403029169999998</v>
      </c>
      <c r="BUR98" s="196">
        <f t="shared" si="433"/>
        <v>56.686525289999992</v>
      </c>
      <c r="BUS98" s="196"/>
      <c r="BUT98" s="196"/>
      <c r="BUU98" s="196"/>
      <c r="BUV98" s="196">
        <f t="shared" si="434"/>
        <v>0</v>
      </c>
      <c r="BUW98" s="196"/>
      <c r="BUX98" s="196"/>
      <c r="BUY98" s="196"/>
      <c r="BUZ98" s="196"/>
      <c r="BVA98" s="196">
        <v>34.571773399999998</v>
      </c>
      <c r="BVB98" s="196">
        <f t="shared" si="435"/>
        <v>34.571773399999998</v>
      </c>
      <c r="BVC98" s="196">
        <v>11.853461790000001</v>
      </c>
      <c r="BVD98" s="196"/>
      <c r="BVE98" s="196">
        <v>2.5375829299999997</v>
      </c>
      <c r="BVF98" s="196"/>
      <c r="BVG98" s="196"/>
      <c r="BVH98" s="196">
        <f t="shared" si="436"/>
        <v>14.39104472</v>
      </c>
      <c r="BVI98" s="196"/>
      <c r="BVJ98" s="196"/>
      <c r="BVK98" s="196"/>
      <c r="BVL98" s="196"/>
      <c r="BVM98" s="196"/>
      <c r="BVN98" s="196">
        <f t="shared" si="437"/>
        <v>0</v>
      </c>
      <c r="BVO98" s="196"/>
      <c r="BVP98" s="196"/>
      <c r="BVQ98" s="196">
        <v>51.185802949999967</v>
      </c>
      <c r="BVR98" s="196"/>
      <c r="BVS98" s="196"/>
      <c r="BVT98" s="196">
        <f t="shared" si="438"/>
        <v>51.185802949999967</v>
      </c>
      <c r="BVU98" s="196">
        <f t="shared" si="439"/>
        <v>100.14862106999996</v>
      </c>
      <c r="BVV98" s="196">
        <f t="shared" si="282"/>
        <v>685.94003642947519</v>
      </c>
      <c r="BVW98" s="196"/>
      <c r="BVX98" s="196"/>
      <c r="BVY98" s="196"/>
      <c r="BVZ98" s="196"/>
      <c r="BWA98" s="196"/>
      <c r="BWB98" s="196">
        <f t="shared" si="283"/>
        <v>0</v>
      </c>
      <c r="BWC98" s="196"/>
      <c r="BWD98" s="196"/>
      <c r="BWE98" s="196"/>
      <c r="BWF98" s="196"/>
      <c r="BWG98" s="196"/>
      <c r="BWH98" s="196">
        <f t="shared" si="440"/>
        <v>0</v>
      </c>
      <c r="BWI98" s="196"/>
      <c r="BWJ98" s="196"/>
      <c r="BWK98" s="196"/>
      <c r="BWL98" s="196"/>
      <c r="BWM98" s="196"/>
      <c r="BWN98" s="196">
        <f t="shared" si="441"/>
        <v>0</v>
      </c>
      <c r="BWO98" s="196"/>
      <c r="BWP98" s="196"/>
      <c r="BWQ98" s="196"/>
      <c r="BWR98" s="196"/>
      <c r="BWS98" s="196"/>
      <c r="BWT98" s="196">
        <f t="shared" si="442"/>
        <v>0</v>
      </c>
      <c r="BWU98" s="196"/>
      <c r="BWV98" s="196">
        <f t="shared" si="284"/>
        <v>0</v>
      </c>
      <c r="BWW98" s="196">
        <f t="shared" si="285"/>
        <v>0</v>
      </c>
      <c r="BWX98" s="196">
        <v>33.984239549999934</v>
      </c>
      <c r="BWY98" s="196"/>
      <c r="BWZ98" s="196"/>
      <c r="BXA98" s="196"/>
      <c r="BXB98" s="196">
        <f t="shared" si="443"/>
        <v>33.984239549999934</v>
      </c>
      <c r="BXC98" s="196"/>
      <c r="BXD98" s="196"/>
      <c r="BXE98" s="196"/>
      <c r="BXF98" s="196"/>
      <c r="BXG98" s="196"/>
      <c r="BXH98" s="196">
        <f t="shared" si="444"/>
        <v>0</v>
      </c>
      <c r="BXI98" s="196"/>
      <c r="BXJ98" s="196"/>
      <c r="BXK98" s="196"/>
      <c r="BXL98" s="196"/>
      <c r="BXM98" s="196"/>
      <c r="BXN98" s="196">
        <f t="shared" si="445"/>
        <v>0</v>
      </c>
      <c r="BXO98" s="196"/>
      <c r="BXP98" s="196"/>
      <c r="BXQ98" s="196"/>
      <c r="BXR98" s="196"/>
      <c r="BXS98" s="196"/>
      <c r="BXT98" s="196">
        <f t="shared" si="446"/>
        <v>0</v>
      </c>
      <c r="BXU98" s="196">
        <f t="shared" si="447"/>
        <v>33.984239549999934</v>
      </c>
      <c r="BXV98" s="196"/>
      <c r="BXW98" s="196">
        <v>13.484925399999998</v>
      </c>
      <c r="BXX98" s="196">
        <v>39.898492879999999</v>
      </c>
      <c r="BXY98" s="196">
        <f t="shared" si="448"/>
        <v>53.383418280000001</v>
      </c>
      <c r="BXZ98" s="196"/>
      <c r="BYA98" s="196"/>
      <c r="BYB98" s="196"/>
      <c r="BYC98" s="196"/>
      <c r="BYD98" s="196"/>
      <c r="BYE98" s="196">
        <f t="shared" si="449"/>
        <v>0</v>
      </c>
      <c r="BYF98" s="196">
        <v>16.179737419999999</v>
      </c>
      <c r="BYG98" s="196"/>
      <c r="BYH98" s="196"/>
      <c r="BYI98" s="196"/>
      <c r="BYJ98" s="196"/>
      <c r="BYK98" s="196">
        <f t="shared" si="450"/>
        <v>16.179737419999999</v>
      </c>
      <c r="BYL98" s="196"/>
      <c r="BYM98" s="196"/>
      <c r="BYN98" s="196"/>
      <c r="BYO98" s="196"/>
      <c r="BYP98" s="196"/>
      <c r="BYQ98" s="196">
        <f t="shared" si="451"/>
        <v>0</v>
      </c>
      <c r="BYR98" s="196"/>
      <c r="BYS98" s="196"/>
      <c r="BYT98" s="196">
        <v>15.389760109999999</v>
      </c>
      <c r="BYU98" s="196">
        <v>40.735036870000002</v>
      </c>
      <c r="BYV98" s="196">
        <f t="shared" si="452"/>
        <v>56.124796979999999</v>
      </c>
      <c r="BYW98" s="196">
        <f t="shared" si="453"/>
        <v>125.68795268</v>
      </c>
      <c r="BYX98" s="196"/>
      <c r="BYY98" s="196">
        <f t="shared" si="454"/>
        <v>0</v>
      </c>
      <c r="BYZ98" s="196"/>
      <c r="BZA98" s="196"/>
      <c r="BZB98" s="196"/>
      <c r="BZC98" s="196"/>
      <c r="BZD98" s="196"/>
      <c r="BZE98" s="196">
        <f t="shared" si="455"/>
        <v>0</v>
      </c>
      <c r="BZF98" s="196"/>
      <c r="BZG98" s="196"/>
      <c r="BZH98" s="196"/>
      <c r="BZI98" s="196"/>
      <c r="BZJ98" s="196">
        <f t="shared" si="456"/>
        <v>0</v>
      </c>
      <c r="BZK98" s="196"/>
      <c r="BZL98" s="196"/>
      <c r="BZM98" s="196"/>
      <c r="BZN98" s="196">
        <v>0.54196994999999992</v>
      </c>
      <c r="BZO98" s="196"/>
      <c r="BZP98" s="196">
        <f t="shared" si="457"/>
        <v>0.54196994999999992</v>
      </c>
      <c r="BZQ98" s="196">
        <f t="shared" si="458"/>
        <v>0.54196994999999992</v>
      </c>
      <c r="BZR98" s="196">
        <f t="shared" si="459"/>
        <v>160.21416217999993</v>
      </c>
      <c r="BZS98" s="197"/>
      <c r="BZT98" s="197"/>
      <c r="BZU98" s="197"/>
      <c r="BZV98" s="197"/>
      <c r="BZW98" s="197"/>
      <c r="BZX98" s="197"/>
      <c r="BZY98" s="197"/>
      <c r="BZZ98" s="197"/>
      <c r="CAA98" s="197"/>
      <c r="CAB98" s="197"/>
      <c r="CAC98" s="197"/>
      <c r="CAD98" s="197"/>
      <c r="CAE98" s="197"/>
      <c r="CAF98" s="197"/>
      <c r="CAG98" s="197"/>
      <c r="CAH98" s="197"/>
      <c r="CAI98" s="197"/>
      <c r="CAJ98" s="197"/>
      <c r="CAK98" s="197"/>
      <c r="CAL98" s="197"/>
      <c r="CAM98" s="197"/>
      <c r="CAN98" s="197"/>
      <c r="CAO98" s="197"/>
      <c r="CAP98" s="197"/>
      <c r="CAQ98" s="197"/>
      <c r="CAR98" s="197"/>
      <c r="CAS98" s="197"/>
      <c r="CAT98" s="197"/>
      <c r="CAU98" s="197"/>
      <c r="CAV98" s="197"/>
      <c r="CAW98" s="197"/>
      <c r="CAX98" s="197"/>
      <c r="CAY98" s="197"/>
      <c r="CAZ98" s="197"/>
      <c r="CBA98" s="197"/>
      <c r="CBB98" s="197"/>
      <c r="CBC98" s="197"/>
      <c r="CBD98" s="197"/>
      <c r="CBE98" s="197"/>
      <c r="CBF98" s="197"/>
      <c r="CBG98" s="197"/>
      <c r="CBH98" s="197"/>
      <c r="CBI98" s="197"/>
      <c r="CBJ98" s="197"/>
      <c r="CBK98" s="197"/>
      <c r="CBL98" s="197"/>
      <c r="CBM98" s="197"/>
      <c r="CBN98" s="197"/>
      <c r="CBO98" s="197"/>
      <c r="CBP98" s="197"/>
      <c r="CBQ98" s="197"/>
      <c r="CBR98" s="197"/>
      <c r="CBS98" s="197"/>
      <c r="CBT98" s="197"/>
      <c r="CBU98" s="197"/>
      <c r="CBV98" s="197"/>
      <c r="CBW98" s="197"/>
      <c r="CBX98" s="197"/>
      <c r="CBY98" s="197"/>
      <c r="CBZ98" s="197"/>
      <c r="CCA98" s="197"/>
      <c r="CCB98" s="197"/>
      <c r="CCC98" s="197"/>
      <c r="CCD98" s="197"/>
      <c r="CCE98" s="197"/>
      <c r="CCF98" s="197"/>
      <c r="CCG98" s="197"/>
      <c r="CCH98" s="197"/>
      <c r="CCI98" s="197"/>
      <c r="CCJ98" s="197"/>
      <c r="CCK98" s="197"/>
      <c r="CCL98" s="197"/>
      <c r="CCM98" s="197"/>
      <c r="CCN98" s="197"/>
      <c r="CCO98" s="197"/>
      <c r="CCP98" s="197"/>
      <c r="CCQ98" s="197"/>
      <c r="CCR98" s="198"/>
      <c r="CCS98" s="198">
        <f t="shared" si="286"/>
        <v>18.623110999999991</v>
      </c>
      <c r="CCT98" s="199"/>
    </row>
    <row r="99" spans="1:2126" x14ac:dyDescent="0.2">
      <c r="A99" s="190" t="s">
        <v>75</v>
      </c>
      <c r="B99" s="190">
        <v>-359.14945109999996</v>
      </c>
      <c r="C99" s="190">
        <v>-109.07565213999997</v>
      </c>
      <c r="D99" s="190">
        <v>125.19643534999999</v>
      </c>
      <c r="E99" s="190">
        <v>-142.45322994000003</v>
      </c>
      <c r="F99" s="190">
        <v>-155.83660169000007</v>
      </c>
      <c r="G99" s="190">
        <v>-167.92268268000001</v>
      </c>
      <c r="H99" s="190">
        <v>68.932202210000497</v>
      </c>
      <c r="I99" s="190">
        <v>-95.888820439999961</v>
      </c>
      <c r="J99" s="190">
        <v>-198.16719287000001</v>
      </c>
      <c r="K99" s="190">
        <v>-112.95723970000144</v>
      </c>
      <c r="L99" s="190">
        <v>-287.33945281000001</v>
      </c>
      <c r="M99" s="190">
        <v>-314.00205998000001</v>
      </c>
      <c r="N99" s="190">
        <v>-479.57028871017161</v>
      </c>
      <c r="O99" s="190">
        <v>-1868.7574358501729</v>
      </c>
      <c r="P99" s="190">
        <v>-18.863831809999997</v>
      </c>
      <c r="Q99" s="190">
        <v>-5.1152251999999976</v>
      </c>
      <c r="R99" s="190">
        <v>-27.557630650000004</v>
      </c>
      <c r="S99" s="190">
        <v>-23.94250254</v>
      </c>
      <c r="T99" s="190">
        <v>3.4218589399999928</v>
      </c>
      <c r="U99" s="190">
        <v>-72.057331260000012</v>
      </c>
      <c r="V99" s="190">
        <v>43.020650019999977</v>
      </c>
      <c r="W99" s="190">
        <v>-20.502320529999992</v>
      </c>
      <c r="X99" s="190">
        <v>-34.404225600000004</v>
      </c>
      <c r="Y99" s="190">
        <v>-12.263348280000013</v>
      </c>
      <c r="Z99" s="190">
        <v>-29.057906490000001</v>
      </c>
      <c r="AA99" s="190">
        <v>-53.207150880000029</v>
      </c>
      <c r="AB99" s="190">
        <v>-15.15128835</v>
      </c>
      <c r="AC99" s="190">
        <v>-17.906542539999997</v>
      </c>
      <c r="AD99" s="190">
        <v>-9.4028381500000009</v>
      </c>
      <c r="AE99" s="190">
        <v>-2.9208525799999965</v>
      </c>
      <c r="AF99" s="190">
        <v>-45.381521619999994</v>
      </c>
      <c r="AG99" s="190">
        <v>-38.829606230000003</v>
      </c>
      <c r="AH99" s="190">
        <v>-18.484630550000006</v>
      </c>
      <c r="AI99" s="190">
        <v>-4.7231352499999986</v>
      </c>
      <c r="AJ99" s="190">
        <v>-47.104564549999999</v>
      </c>
      <c r="AK99" s="190">
        <v>-30.942658780000002</v>
      </c>
      <c r="AL99" s="190">
        <v>-140.08459536000004</v>
      </c>
      <c r="AM99" s="190">
        <v>-310.73059912000002</v>
      </c>
      <c r="AN99" s="190">
        <v>-23.888973469999993</v>
      </c>
      <c r="AO99" s="190">
        <v>-19.859354560000028</v>
      </c>
      <c r="AP99" s="190">
        <v>-28.380283779999999</v>
      </c>
      <c r="AQ99" s="190">
        <v>-16.177392949999998</v>
      </c>
      <c r="AR99" s="190">
        <v>100.77921232</v>
      </c>
      <c r="AS99" s="190">
        <v>12.473207559999977</v>
      </c>
      <c r="AT99" s="190">
        <v>-11.98873514000001</v>
      </c>
      <c r="AU99" s="190">
        <v>-4.192597499999998</v>
      </c>
      <c r="AV99" s="190">
        <v>-3.0719618899999972</v>
      </c>
      <c r="AW99" s="190">
        <v>-19.253294530000005</v>
      </c>
      <c r="AX99" s="190">
        <v>-6.4651295000000015</v>
      </c>
      <c r="AY99" s="190">
        <v>-33.679498020000011</v>
      </c>
      <c r="AZ99" s="190">
        <v>-4.9067164600000002</v>
      </c>
      <c r="BA99" s="190">
        <v>-10.716935549999999</v>
      </c>
      <c r="BB99" s="190">
        <v>-54.702787999999998</v>
      </c>
      <c r="BC99" s="190">
        <v>-110.47106753000001</v>
      </c>
      <c r="BD99" s="190">
        <v>-13.636124160000001</v>
      </c>
      <c r="BE99" s="190">
        <v>-16.707843890000003</v>
      </c>
      <c r="BF99" s="190">
        <v>0.68255433999999759</v>
      </c>
      <c r="BG99" s="190">
        <v>-5.5478345999999998</v>
      </c>
      <c r="BH99" s="190">
        <v>-10.022044519999998</v>
      </c>
      <c r="BI99" s="190">
        <v>-45.231292830000008</v>
      </c>
      <c r="BJ99" s="190">
        <v>-19.682080749999997</v>
      </c>
      <c r="BK99" s="190">
        <v>-19.682080749999997</v>
      </c>
      <c r="BL99" s="190">
        <v>-182.16452808000003</v>
      </c>
      <c r="BM99" s="190">
        <v>-15.210799039999998</v>
      </c>
      <c r="BN99" s="190">
        <v>-7.9726340799999953</v>
      </c>
      <c r="BO99" s="190">
        <v>-7.3284101900000032</v>
      </c>
      <c r="BP99" s="190">
        <v>-38.884201320000003</v>
      </c>
      <c r="BQ99" s="190">
        <v>-69.396044630000006</v>
      </c>
      <c r="BR99" s="190">
        <v>-9.6662832200000004</v>
      </c>
      <c r="BS99" s="190">
        <v>46.368767910000003</v>
      </c>
      <c r="BT99" s="190">
        <v>3.4335220900000003</v>
      </c>
      <c r="BU99" s="190">
        <v>-9.5927351510677568</v>
      </c>
      <c r="BV99" s="190">
        <v>6.1360410100000031</v>
      </c>
      <c r="BW99" s="190">
        <v>36.679312638932245</v>
      </c>
      <c r="BX99" s="190">
        <v>-1.2818520699999958</v>
      </c>
      <c r="BY99" s="190">
        <v>-78.062178520000018</v>
      </c>
      <c r="BZ99" s="190">
        <v>-49.149298079999994</v>
      </c>
      <c r="CA99" s="190">
        <v>-12.66615082000002</v>
      </c>
      <c r="CB99" s="190">
        <v>-17.245101939999977</v>
      </c>
      <c r="CC99" s="190">
        <v>-158.40458143000001</v>
      </c>
      <c r="CD99" s="190">
        <v>-21.515770410000002</v>
      </c>
      <c r="CE99" s="190">
        <v>-0.43630278999999916</v>
      </c>
      <c r="CF99" s="190">
        <v>-7.2620286599999968</v>
      </c>
      <c r="CG99" s="190">
        <v>-8.897048379999994</v>
      </c>
      <c r="CH99" s="190">
        <v>-38.111150239999994</v>
      </c>
      <c r="CI99" s="190">
        <v>-33.499139360000008</v>
      </c>
      <c r="CJ99" s="190">
        <v>-11.460247870000002</v>
      </c>
      <c r="CK99" s="190">
        <v>-1.540021540000005</v>
      </c>
      <c r="CL99" s="190">
        <v>-32.484523889999991</v>
      </c>
      <c r="CM99" s="190">
        <v>-78.983932660000008</v>
      </c>
      <c r="CN99" s="190">
        <v>-308.21639632106775</v>
      </c>
      <c r="CO99" s="190">
        <v>3.4484399700000017</v>
      </c>
      <c r="CP99" s="190">
        <v>3.4484399700000017</v>
      </c>
      <c r="CQ99" s="190">
        <v>-57.786791050000005</v>
      </c>
      <c r="CR99" s="190">
        <v>-43.260085910000001</v>
      </c>
      <c r="CS99" s="190">
        <v>-16.12558546</v>
      </c>
      <c r="CT99" s="190">
        <v>-7.3968082699999993</v>
      </c>
      <c r="CU99" s="190">
        <v>-58.803253300000009</v>
      </c>
      <c r="CV99" s="190">
        <v>-183.37252399000002</v>
      </c>
      <c r="CW99" s="190">
        <v>-3.0412226899999979</v>
      </c>
      <c r="CX99" s="190">
        <v>97.525493089999998</v>
      </c>
      <c r="CY99" s="190">
        <v>-8.4362434000000004</v>
      </c>
      <c r="CZ99" s="190">
        <v>-13.974235269999987</v>
      </c>
      <c r="DA99" s="190">
        <v>-34.993055330000004</v>
      </c>
      <c r="DB99" s="190">
        <v>37.080736400000006</v>
      </c>
      <c r="DC99" s="190">
        <v>-12.02611695</v>
      </c>
      <c r="DD99" s="190">
        <v>-75.405800439999993</v>
      </c>
      <c r="DE99" s="190">
        <v>-12.566974349999999</v>
      </c>
      <c r="DF99" s="190">
        <v>-17.593572570000003</v>
      </c>
      <c r="DG99" s="190">
        <v>-12.031358520000001</v>
      </c>
      <c r="DH99" s="190">
        <v>-129.62382282999999</v>
      </c>
      <c r="DI99" s="190">
        <v>-23.078209629999993</v>
      </c>
      <c r="DJ99" s="190">
        <v>-19.369931179999998</v>
      </c>
      <c r="DK99" s="190">
        <v>31.395761299999993</v>
      </c>
      <c r="DL99" s="190">
        <v>-29.428248500000006</v>
      </c>
      <c r="DM99" s="190">
        <v>6.5557689500000045</v>
      </c>
      <c r="DN99" s="190">
        <v>-33.924859060000003</v>
      </c>
      <c r="DO99" s="190">
        <v>-306.39202950999999</v>
      </c>
      <c r="DP99" s="190">
        <v>-11.30244106</v>
      </c>
      <c r="DQ99" s="190">
        <v>-30.725542159999993</v>
      </c>
      <c r="DR99" s="190">
        <v>-17.864738559999996</v>
      </c>
      <c r="DS99" s="190">
        <v>-25.762115110000003</v>
      </c>
      <c r="DT99" s="190">
        <v>-85.654836889999984</v>
      </c>
      <c r="DU99" s="190">
        <v>69.203763820000006</v>
      </c>
      <c r="DV99" s="190">
        <v>-0.53996523999999724</v>
      </c>
      <c r="DW99" s="190">
        <v>9.048347739999997</v>
      </c>
      <c r="DX99" s="190">
        <v>-4.0176119999999926E-2</v>
      </c>
      <c r="DY99" s="190">
        <v>-22.569699020000002</v>
      </c>
      <c r="DZ99" s="190">
        <v>55.102271180000002</v>
      </c>
      <c r="EA99" s="190">
        <v>-49.130973330000003</v>
      </c>
      <c r="EB99" s="190">
        <v>-8.3826147100000004</v>
      </c>
      <c r="EC99" s="190">
        <v>-5.3916112600000012</v>
      </c>
      <c r="ED99" s="190">
        <v>-34.177606179999998</v>
      </c>
      <c r="EE99" s="190">
        <v>-15.852332879999999</v>
      </c>
      <c r="EF99" s="190">
        <v>-112.93513836</v>
      </c>
      <c r="EG99" s="190">
        <v>-21.397384360000004</v>
      </c>
      <c r="EH99" s="190">
        <v>-125.40851056000001</v>
      </c>
      <c r="EI99" s="190">
        <v>-107.79008649999999</v>
      </c>
      <c r="EJ99" s="190">
        <v>20.010848070000002</v>
      </c>
      <c r="EK99" s="190">
        <v>-234.58513334999998</v>
      </c>
      <c r="EL99" s="190">
        <v>-6.3541789900000003</v>
      </c>
      <c r="EM99" s="190">
        <v>-38.759673479999996</v>
      </c>
      <c r="EN99" s="190">
        <v>-45.113852469999998</v>
      </c>
      <c r="EO99" s="190">
        <v>-423.18668988999991</v>
      </c>
      <c r="EP99" s="190">
        <v>-4.5271761800000005</v>
      </c>
      <c r="EQ99" s="190">
        <v>2.3270624700000013</v>
      </c>
      <c r="ER99" s="190">
        <v>-33.61220634</v>
      </c>
      <c r="ES99" s="190">
        <v>-35.812320049999997</v>
      </c>
      <c r="ET99" s="190">
        <v>12.693412230000007</v>
      </c>
      <c r="EU99" s="190">
        <v>31.967754530000008</v>
      </c>
      <c r="EV99" s="190">
        <v>-0.36004374000000006</v>
      </c>
      <c r="EW99" s="190">
        <v>0.64864996000000374</v>
      </c>
      <c r="EX99" s="190">
        <v>-40.362293319999999</v>
      </c>
      <c r="EY99" s="190">
        <v>4.5874796600000174</v>
      </c>
      <c r="EZ99" s="190">
        <v>-10.443745780000002</v>
      </c>
      <c r="FA99" s="190">
        <v>19.684520989999989</v>
      </c>
      <c r="FB99" s="190">
        <v>-11.633480969999994</v>
      </c>
      <c r="FC99" s="190">
        <v>5.4064400000015667E-3</v>
      </c>
      <c r="FD99" s="190">
        <v>-2.9365977400000212</v>
      </c>
      <c r="FE99" s="190">
        <v>-5.3238970600000268</v>
      </c>
      <c r="FF99" s="190">
        <v>-31.816730860000007</v>
      </c>
      <c r="FG99" s="190">
        <v>-26.128372449999993</v>
      </c>
      <c r="FH99" s="190">
        <v>-14.73557368</v>
      </c>
      <c r="FI99" s="190">
        <v>0.13947727999999948</v>
      </c>
      <c r="FJ99" s="190">
        <v>-72.541199710000001</v>
      </c>
      <c r="FK99" s="190">
        <v>-34.703911219999995</v>
      </c>
      <c r="FL99" s="190">
        <v>-115.37809853999998</v>
      </c>
      <c r="FM99" s="190">
        <v>-6.7683358500000015</v>
      </c>
      <c r="FN99" s="190">
        <v>-10.689814009999999</v>
      </c>
      <c r="FO99" s="190">
        <v>-167.54015961999997</v>
      </c>
      <c r="FP99" s="190">
        <v>-276.63009678000003</v>
      </c>
      <c r="FQ99" s="190">
        <v>-14.505275490000002</v>
      </c>
      <c r="FR99" s="190">
        <v>-14.505275490000002</v>
      </c>
      <c r="FS99" s="190">
        <v>6.7111421300000007</v>
      </c>
      <c r="FT99" s="190">
        <v>-5.2133923099999997</v>
      </c>
      <c r="FU99" s="190">
        <v>-34.609727509999999</v>
      </c>
      <c r="FV99" s="190">
        <v>-9.6865846899999966</v>
      </c>
      <c r="FW99" s="190">
        <v>-31.960409020000014</v>
      </c>
      <c r="FX99" s="190">
        <v>-74.758971400000021</v>
      </c>
      <c r="FY99" s="190">
        <v>55.336332810000002</v>
      </c>
      <c r="FZ99" s="190">
        <v>-15.392278960000002</v>
      </c>
      <c r="GA99" s="190">
        <v>90.608027509999985</v>
      </c>
      <c r="GB99" s="190">
        <v>9.8266873300000022</v>
      </c>
      <c r="GC99" s="190">
        <v>-48.817443359999999</v>
      </c>
      <c r="GD99" s="190">
        <v>91.561325329999988</v>
      </c>
      <c r="GE99" s="190">
        <v>-2.2473236800000027</v>
      </c>
      <c r="GF99" s="190">
        <v>-2.8583921999999831</v>
      </c>
      <c r="GG99" s="190">
        <v>-29.910858160000004</v>
      </c>
      <c r="GH99" s="190">
        <v>-4.3492235600000013</v>
      </c>
      <c r="GI99" s="190">
        <v>-8.4296642499999983</v>
      </c>
      <c r="GJ99" s="190">
        <v>-47.795461849999981</v>
      </c>
      <c r="GK99" s="190">
        <v>-38.822094490000005</v>
      </c>
      <c r="GL99" s="190">
        <v>-9.4905610799999955</v>
      </c>
      <c r="GM99" s="190">
        <v>-6.2974780300000006</v>
      </c>
      <c r="GN99" s="190">
        <v>17.240314189999999</v>
      </c>
      <c r="GO99" s="190">
        <v>9.9209270000001126E-2</v>
      </c>
      <c r="GP99" s="190">
        <v>-37.270610140000002</v>
      </c>
      <c r="GQ99" s="190">
        <v>-82.768993550000033</v>
      </c>
      <c r="GR99" s="190">
        <v>-1.8354680800000054</v>
      </c>
      <c r="GS99" s="190">
        <v>-31.069739050000006</v>
      </c>
      <c r="GT99" s="190">
        <v>5.0976015000000006</v>
      </c>
      <c r="GU99" s="190">
        <v>-12.850895100000002</v>
      </c>
      <c r="GV99" s="190">
        <v>0.82072831000000068</v>
      </c>
      <c r="GW99" s="190">
        <v>-39.837772420000015</v>
      </c>
      <c r="GX99" s="190">
        <v>-0.87343932000000279</v>
      </c>
      <c r="GY99" s="190">
        <v>-13.90609671</v>
      </c>
      <c r="GZ99" s="190">
        <v>4.1108276300000028</v>
      </c>
      <c r="HA99" s="190">
        <v>-12.321317150000002</v>
      </c>
      <c r="HB99" s="190">
        <v>-24.787906450000008</v>
      </c>
      <c r="HC99" s="190">
        <v>-47.777932000000007</v>
      </c>
      <c r="HD99" s="190">
        <v>-20.872798949999996</v>
      </c>
      <c r="HE99" s="190">
        <v>-16.846522320000005</v>
      </c>
      <c r="HF99" s="190">
        <v>5.56602044</v>
      </c>
      <c r="HG99" s="190">
        <v>-8.0517086200000012</v>
      </c>
      <c r="HH99" s="190">
        <v>-7.1557054499999992</v>
      </c>
      <c r="HI99" s="190">
        <v>-47.360714899999998</v>
      </c>
      <c r="HJ99" s="190">
        <v>-32.376803109999997</v>
      </c>
      <c r="HK99" s="190">
        <v>9.4661931299999971</v>
      </c>
      <c r="HL99" s="190">
        <v>1.7111000899999986</v>
      </c>
      <c r="HM99" s="190">
        <v>-26.415058469999998</v>
      </c>
      <c r="HN99" s="190">
        <v>-12.05000624</v>
      </c>
      <c r="HO99" s="190">
        <v>-59.664574600000002</v>
      </c>
      <c r="HP99" s="190">
        <v>-9.0326572299999999</v>
      </c>
      <c r="HQ99" s="190">
        <v>-36.389702540000002</v>
      </c>
      <c r="HR99" s="190">
        <v>-17.079875920000003</v>
      </c>
      <c r="HS99" s="190">
        <v>-62.502235690000006</v>
      </c>
      <c r="HT99" s="190">
        <v>-257.14322960999999</v>
      </c>
      <c r="HU99" s="190">
        <v>-19.197995259999999</v>
      </c>
      <c r="HV99" s="190">
        <v>3.5735740300000005</v>
      </c>
      <c r="HW99" s="190">
        <v>-15.624421229999999</v>
      </c>
      <c r="HX99" s="190">
        <v>-2.0423701899999998</v>
      </c>
      <c r="HY99" s="190">
        <v>-12.351617259999999</v>
      </c>
      <c r="HZ99" s="190">
        <v>4.111370820000003</v>
      </c>
      <c r="IA99" s="190">
        <v>-3.2931113099999996</v>
      </c>
      <c r="IB99" s="190">
        <v>44.905198259999992</v>
      </c>
      <c r="IC99" s="190">
        <v>31.329470319999999</v>
      </c>
      <c r="ID99" s="190">
        <v>-13.455924220000002</v>
      </c>
      <c r="IE99" s="190">
        <v>-35.392049239999999</v>
      </c>
      <c r="IF99" s="190">
        <v>-5.3679576600000001</v>
      </c>
      <c r="IG99" s="190">
        <v>5.6931326500000008</v>
      </c>
      <c r="IH99" s="190">
        <v>4.5105337799999994</v>
      </c>
      <c r="II99" s="190">
        <v>-44.012264689999995</v>
      </c>
      <c r="IJ99" s="190">
        <v>-9.6419711300000017</v>
      </c>
      <c r="IK99" s="190">
        <v>-52.106231470000004</v>
      </c>
      <c r="IL99" s="190">
        <v>-25.9931467</v>
      </c>
      <c r="IM99" s="190">
        <v>13.711493310000003</v>
      </c>
      <c r="IN99" s="190">
        <v>-20.703003699999996</v>
      </c>
      <c r="IO99" s="190">
        <v>-94.732859689999998</v>
      </c>
      <c r="IP99" s="190">
        <v>-12.874777679999999</v>
      </c>
      <c r="IQ99" s="190">
        <v>-12.257544340000001</v>
      </c>
      <c r="IR99" s="190">
        <v>-26.395917839999999</v>
      </c>
      <c r="IS99" s="190">
        <v>-49.443938969999991</v>
      </c>
      <c r="IT99" s="190">
        <v>-10.671063429999997</v>
      </c>
      <c r="IU99" s="190">
        <v>-111.64324225999999</v>
      </c>
      <c r="IV99" s="190">
        <v>-234.68331754999997</v>
      </c>
      <c r="IW99" s="190">
        <v>-18.42278112999999</v>
      </c>
      <c r="IX99" s="190">
        <v>-1.8108437199999994</v>
      </c>
      <c r="IY99" s="190">
        <v>-13.29507813</v>
      </c>
      <c r="IZ99" s="190">
        <v>-0.96646775999999868</v>
      </c>
      <c r="JA99" s="190">
        <v>-10.30292491</v>
      </c>
      <c r="JB99" s="190">
        <v>-44.798095649999993</v>
      </c>
      <c r="JC99" s="190">
        <v>4.25348142</v>
      </c>
      <c r="JD99" s="190">
        <v>14.083807850000007</v>
      </c>
      <c r="JE99" s="190">
        <v>-7.0839149099999918</v>
      </c>
      <c r="JF99" s="190">
        <v>-48.774562780000011</v>
      </c>
      <c r="JG99" s="190">
        <v>11.69433076</v>
      </c>
      <c r="JH99" s="190">
        <v>-25.826857659999995</v>
      </c>
      <c r="JI99" s="190">
        <v>-48.840911240000004</v>
      </c>
      <c r="JJ99" s="190">
        <v>-1.1137239099999992</v>
      </c>
      <c r="JK99" s="190">
        <v>-18.062368629999998</v>
      </c>
      <c r="JL99" s="190">
        <v>-26.042293869999995</v>
      </c>
      <c r="JM99" s="190">
        <v>-22.406161119999997</v>
      </c>
      <c r="JN99" s="190">
        <v>-116.46545876999998</v>
      </c>
      <c r="JO99" s="190">
        <v>-17.331020758499999</v>
      </c>
      <c r="JP99" s="190">
        <v>-0.99557439999999353</v>
      </c>
      <c r="JQ99" s="190">
        <v>-2.5771841900000005</v>
      </c>
      <c r="JR99" s="190">
        <v>-2.2976945799999999</v>
      </c>
      <c r="JS99" s="190">
        <v>-41.458684259999984</v>
      </c>
      <c r="JT99" s="190">
        <v>-64.660158188499977</v>
      </c>
      <c r="JU99" s="190">
        <v>-25.333092030000003</v>
      </c>
      <c r="JV99" s="190">
        <v>-25.333092030000003</v>
      </c>
      <c r="JW99" s="190">
        <v>-277.08366229849992</v>
      </c>
      <c r="JX99" s="190">
        <v>-31.746459770000001</v>
      </c>
      <c r="JY99" s="190">
        <v>2.3974287499999996</v>
      </c>
      <c r="JZ99" s="190">
        <v>-3.5449752200000013</v>
      </c>
      <c r="KA99" s="190">
        <v>-32.894006240000003</v>
      </c>
      <c r="KB99" s="190">
        <v>-3.8318378600000003</v>
      </c>
      <c r="KC99" s="190">
        <v>37.45945944999999</v>
      </c>
      <c r="KD99" s="190">
        <v>-25.48393694</v>
      </c>
      <c r="KE99" s="190">
        <v>-11.043498720000009</v>
      </c>
      <c r="KF99" s="190">
        <v>-9.6870206200000002</v>
      </c>
      <c r="KG99" s="190">
        <v>-12.586834690000018</v>
      </c>
      <c r="KH99" s="190">
        <v>6.4759958900000036</v>
      </c>
      <c r="KI99" s="190">
        <v>-12.448791789999998</v>
      </c>
      <c r="KJ99" s="190">
        <v>30.778812920000007</v>
      </c>
      <c r="KK99" s="190">
        <v>-7.0223649999999083E-2</v>
      </c>
      <c r="KL99" s="190">
        <v>-13.631765590000004</v>
      </c>
      <c r="KM99" s="190">
        <v>11.10402778000001</v>
      </c>
      <c r="KN99" s="190">
        <v>-20.686832990000003</v>
      </c>
      <c r="KO99" s="190">
        <v>-31.95025802</v>
      </c>
      <c r="KP99" s="190">
        <v>-25.201209850000001</v>
      </c>
      <c r="KQ99" s="190">
        <v>-17.832475799999997</v>
      </c>
      <c r="KR99" s="190">
        <v>-29.377903009999997</v>
      </c>
      <c r="KS99" s="190">
        <v>-125.04867967</v>
      </c>
      <c r="KT99" s="190">
        <v>-39.226614520000012</v>
      </c>
      <c r="KU99" s="190">
        <v>8.8025713900000007</v>
      </c>
      <c r="KV99" s="190">
        <v>-31.00702802</v>
      </c>
      <c r="KW99" s="190">
        <v>-61.431071150000008</v>
      </c>
      <c r="KX99" s="190">
        <v>-220.85656397000002</v>
      </c>
      <c r="KY99" s="190">
        <v>-37.120393319999998</v>
      </c>
      <c r="KZ99" s="190">
        <v>-28.964426740000007</v>
      </c>
      <c r="LA99" s="190">
        <v>-66.084820059999998</v>
      </c>
      <c r="LB99" s="190">
        <v>-15.881299679999998</v>
      </c>
      <c r="LC99" s="190">
        <v>0.4390231399999962</v>
      </c>
      <c r="LD99" s="190">
        <v>-11.976390779999997</v>
      </c>
      <c r="LE99" s="190">
        <v>-43.270218610000001</v>
      </c>
      <c r="LF99" s="190">
        <v>41.455121919999989</v>
      </c>
      <c r="LG99" s="190">
        <v>-29.233764010000009</v>
      </c>
      <c r="LH99" s="190">
        <v>-17.297813919999999</v>
      </c>
      <c r="LI99" s="190">
        <v>11.209592409999996</v>
      </c>
      <c r="LJ99" s="190">
        <v>28.478759920000002</v>
      </c>
      <c r="LK99" s="190">
        <v>-5.7266102499999967</v>
      </c>
      <c r="LL99" s="190">
        <v>-74.617624819999989</v>
      </c>
      <c r="LM99" s="190">
        <v>-57.953696659999991</v>
      </c>
      <c r="LN99" s="190">
        <v>8.0177635600000059</v>
      </c>
      <c r="LO99" s="190">
        <v>14.940753010000002</v>
      </c>
      <c r="LP99" s="190">
        <v>30.878398820000001</v>
      </c>
      <c r="LQ99" s="190">
        <v>-50.268864979999989</v>
      </c>
      <c r="LR99" s="190">
        <v>-52.744864540000009</v>
      </c>
      <c r="LS99" s="190">
        <v>-49.17681412999999</v>
      </c>
      <c r="LT99" s="190">
        <v>-22.666387369999999</v>
      </c>
      <c r="LU99" s="190">
        <v>3.9952154300000018</v>
      </c>
      <c r="LV99" s="190">
        <v>-15.421234999999998</v>
      </c>
      <c r="LW99" s="190">
        <v>10.268259610000001</v>
      </c>
      <c r="LX99" s="190">
        <v>5.412399999995543E-4</v>
      </c>
      <c r="LY99" s="190">
        <v>-23.823606089999995</v>
      </c>
      <c r="LZ99" s="190">
        <v>-226.27270094999997</v>
      </c>
      <c r="MA99" s="190">
        <v>-3106.1288076295696</v>
      </c>
      <c r="MB99" s="190">
        <v>-109.86842525</v>
      </c>
      <c r="MC99" s="190">
        <v>-38.300659829999994</v>
      </c>
      <c r="MD99" s="190">
        <v>9.823446409999999</v>
      </c>
      <c r="ME99" s="190">
        <v>3.0948195000000069</v>
      </c>
      <c r="MF99" s="190">
        <v>-135.25081917</v>
      </c>
      <c r="MG99" s="190">
        <v>33.313560719999998</v>
      </c>
      <c r="MH99" s="190">
        <v>0.78701454000000126</v>
      </c>
      <c r="MI99" s="190">
        <v>1.7984099800000042</v>
      </c>
      <c r="MJ99" s="190">
        <v>-31.129510379999999</v>
      </c>
      <c r="MK99" s="190">
        <v>40.158915069999999</v>
      </c>
      <c r="ML99" s="190">
        <v>44.928389930000009</v>
      </c>
      <c r="MM99" s="190">
        <v>-3.2568533599999991</v>
      </c>
      <c r="MN99" s="190">
        <v>-41.319134449999993</v>
      </c>
      <c r="MO99" s="190">
        <v>13.124511489999996</v>
      </c>
      <c r="MP99" s="190">
        <v>-21.53365196</v>
      </c>
      <c r="MQ99" s="190">
        <v>-12.0095648</v>
      </c>
      <c r="MR99" s="190">
        <v>-64.99469307999999</v>
      </c>
      <c r="MS99" s="190">
        <v>3.8544809999999998</v>
      </c>
      <c r="MT99" s="190">
        <v>-6.4807891799999986</v>
      </c>
      <c r="MU99" s="190">
        <v>-40.855906569999995</v>
      </c>
      <c r="MV99" s="190">
        <v>-27.945829630000006</v>
      </c>
      <c r="MW99" s="190">
        <v>-71.428044380000003</v>
      </c>
      <c r="MX99" s="190">
        <v>-68.791773549999988</v>
      </c>
      <c r="MY99" s="190">
        <v>-25.885903450000001</v>
      </c>
      <c r="MZ99" s="190">
        <v>-94.677676999999989</v>
      </c>
      <c r="NA99" s="190">
        <v>-321.42284369999993</v>
      </c>
      <c r="NB99" s="190">
        <v>-5.680592039999997</v>
      </c>
      <c r="NC99" s="190">
        <v>-35.998422959999999</v>
      </c>
      <c r="ND99" s="190">
        <v>8.1641297100000028</v>
      </c>
      <c r="NE99" s="190">
        <v>-33.514885289999988</v>
      </c>
      <c r="NF99" s="190">
        <v>-6.7868031500000008</v>
      </c>
      <c r="NG99" s="190">
        <v>-23.666083750000002</v>
      </c>
      <c r="NH99" s="190">
        <v>-19.662254939999997</v>
      </c>
      <c r="NI99" s="190">
        <v>-33.942205029999997</v>
      </c>
      <c r="NJ99" s="190">
        <v>47.49186246</v>
      </c>
      <c r="NK99" s="190">
        <v>-36.565484409999996</v>
      </c>
      <c r="NL99" s="190">
        <v>-10.413917580000003</v>
      </c>
      <c r="NM99" s="190">
        <v>-24.8804579</v>
      </c>
      <c r="NN99" s="190">
        <v>-14.309143230000004</v>
      </c>
      <c r="NO99" s="190">
        <v>-1.6017676500000011</v>
      </c>
      <c r="NP99" s="190">
        <v>-5.2290365499999965</v>
      </c>
      <c r="NQ99" s="190">
        <v>-56.434322909999999</v>
      </c>
      <c r="NR99" s="190">
        <v>-7.6005461299999979</v>
      </c>
      <c r="NS99" s="190">
        <v>-25.431123410000005</v>
      </c>
      <c r="NT99" s="190">
        <v>-24.142255339999998</v>
      </c>
      <c r="NU99" s="190">
        <v>-9.602244559999999</v>
      </c>
      <c r="NV99" s="190">
        <v>88.476785329999998</v>
      </c>
      <c r="NW99" s="190">
        <v>21.700615889999998</v>
      </c>
      <c r="NX99" s="190">
        <v>-104.81407672</v>
      </c>
      <c r="NY99" s="190">
        <v>-23.371634629999999</v>
      </c>
      <c r="NZ99" s="190">
        <v>-30.791054380000006</v>
      </c>
      <c r="OA99" s="190">
        <v>-33.442510769999998</v>
      </c>
      <c r="OB99" s="190">
        <v>-87.605199780000007</v>
      </c>
      <c r="OC99" s="190">
        <v>-8.8870950500000028</v>
      </c>
      <c r="OD99" s="190">
        <v>-0.54570653000000036</v>
      </c>
      <c r="OE99" s="190">
        <v>-24.57101711</v>
      </c>
      <c r="OF99" s="190">
        <v>-12.495327</v>
      </c>
      <c r="OG99" s="190">
        <v>-7.1513795799999844</v>
      </c>
      <c r="OH99" s="190">
        <v>-53.650525269999989</v>
      </c>
      <c r="OI99" s="190">
        <v>40.28777814</v>
      </c>
      <c r="OJ99" s="190">
        <v>-20.639028859999996</v>
      </c>
      <c r="OK99" s="190">
        <v>-62.602138389999993</v>
      </c>
      <c r="OL99" s="190">
        <v>-52.797153950000009</v>
      </c>
      <c r="OM99" s="190">
        <v>-84.692620960000013</v>
      </c>
      <c r="ON99" s="190">
        <v>-180.44316402000001</v>
      </c>
      <c r="OO99" s="190">
        <v>944.99600968999994</v>
      </c>
      <c r="OP99" s="190">
        <v>-26.876560740000006</v>
      </c>
      <c r="OQ99" s="190">
        <v>15.126554979999995</v>
      </c>
      <c r="OR99" s="190">
        <v>-15.563341960000001</v>
      </c>
      <c r="OS99" s="190">
        <v>13.617502580000011</v>
      </c>
      <c r="OT99" s="190">
        <v>931.30016454999998</v>
      </c>
      <c r="OU99" s="190">
        <v>-22.052973370000004</v>
      </c>
      <c r="OV99" s="190">
        <v>-1.8051802399999985</v>
      </c>
      <c r="OW99" s="190">
        <v>-46.16954947</v>
      </c>
      <c r="OX99" s="190">
        <v>-45.40094148</v>
      </c>
      <c r="OY99" s="190">
        <v>-31.426099479999998</v>
      </c>
      <c r="OZ99" s="190">
        <v>-146.85474404000001</v>
      </c>
      <c r="PA99" s="190">
        <v>462.74653143999979</v>
      </c>
      <c r="PB99" s="190">
        <v>-30.312908670000006</v>
      </c>
      <c r="PC99" s="190">
        <v>-28.209424689999999</v>
      </c>
      <c r="PD99" s="190">
        <v>-2.091805830000002</v>
      </c>
      <c r="PE99" s="190">
        <v>-34.515384439999998</v>
      </c>
      <c r="PF99" s="190">
        <v>-50.800368219999996</v>
      </c>
      <c r="PG99" s="190">
        <v>-145.92989184999999</v>
      </c>
      <c r="PH99" s="190">
        <v>-41.953448829999999</v>
      </c>
      <c r="PI99" s="190">
        <v>-18.932597690000005</v>
      </c>
      <c r="PJ99" s="190">
        <v>12.413652030000002</v>
      </c>
      <c r="PK99" s="190">
        <v>-13.61144882</v>
      </c>
      <c r="PL99" s="190">
        <v>-62.083843310000006</v>
      </c>
      <c r="PM99" s="190">
        <v>7.7338325899999916</v>
      </c>
      <c r="PN99" s="190">
        <v>10.965122209999999</v>
      </c>
      <c r="PO99" s="190">
        <v>10.45875336999999</v>
      </c>
      <c r="PP99" s="190">
        <v>-27.414825109999995</v>
      </c>
      <c r="PQ99" s="190">
        <v>-1.8687822600000006</v>
      </c>
      <c r="PR99" s="190">
        <v>-0.12589920000001698</v>
      </c>
      <c r="PS99" s="190">
        <v>-8.9389748799999964</v>
      </c>
      <c r="PT99" s="190">
        <v>14.98996865</v>
      </c>
      <c r="PU99" s="190">
        <v>1.8931409200000004</v>
      </c>
      <c r="PV99" s="190">
        <v>-41.819526569999994</v>
      </c>
      <c r="PW99" s="190">
        <v>-22.344199029999999</v>
      </c>
      <c r="PX99" s="190">
        <v>-56.219590909999987</v>
      </c>
      <c r="PY99" s="190">
        <v>-264.35922526999997</v>
      </c>
      <c r="PZ99" s="190">
        <v>0.2243008799999977</v>
      </c>
      <c r="QA99" s="190">
        <v>-63.094730349999992</v>
      </c>
      <c r="QB99" s="190">
        <v>-22.215833479999997</v>
      </c>
      <c r="QC99" s="190">
        <v>-5.4261528299999995</v>
      </c>
      <c r="QD99" s="190">
        <v>-90.512415779999998</v>
      </c>
      <c r="QE99" s="190">
        <v>-4.8446502499999982</v>
      </c>
      <c r="QF99" s="190">
        <v>5.3814646899999978</v>
      </c>
      <c r="QG99" s="190">
        <v>-14.991353989999997</v>
      </c>
      <c r="QH99" s="190">
        <v>-34.254838259999993</v>
      </c>
      <c r="QI99" s="190">
        <v>2.2101690799999982</v>
      </c>
      <c r="QJ99" s="190">
        <v>-46.499208729999992</v>
      </c>
      <c r="QK99" s="190">
        <v>10.904188189999992</v>
      </c>
      <c r="QL99" s="190">
        <v>34.340390869999993</v>
      </c>
      <c r="QM99" s="190">
        <v>85.388189960000005</v>
      </c>
      <c r="QN99" s="190">
        <v>-0.85882224000000207</v>
      </c>
      <c r="QO99" s="190">
        <v>17.374312340000003</v>
      </c>
      <c r="QP99" s="190">
        <v>147.14825911999998</v>
      </c>
      <c r="QQ99" s="190">
        <v>1.507441969999995</v>
      </c>
      <c r="QR99" s="190">
        <v>-76.031139589999995</v>
      </c>
      <c r="QS99" s="190">
        <v>-19.256178009999999</v>
      </c>
      <c r="QT99" s="190">
        <v>-24.247999970000009</v>
      </c>
      <c r="QU99" s="190">
        <v>-13.099969889999997</v>
      </c>
      <c r="QV99" s="190">
        <v>-131.12784549</v>
      </c>
      <c r="QW99" s="190">
        <v>-0.89777529000000111</v>
      </c>
      <c r="QX99" s="190">
        <v>352.68563439000002</v>
      </c>
      <c r="QY99" s="190">
        <v>-2.1962099200000003</v>
      </c>
      <c r="QZ99" s="190">
        <v>349.59164917999999</v>
      </c>
      <c r="RA99" s="190">
        <v>228.60043829999995</v>
      </c>
      <c r="RB99" s="190">
        <v>2.3338065800000045</v>
      </c>
      <c r="RC99" s="190">
        <v>74.251909599999991</v>
      </c>
      <c r="RD99" s="190">
        <v>76.585716179999991</v>
      </c>
      <c r="RE99" s="190">
        <v>-8.2080451200000013</v>
      </c>
      <c r="RF99" s="190">
        <v>-0.50054852000000061</v>
      </c>
      <c r="RG99" s="190">
        <v>0.20930270999999934</v>
      </c>
      <c r="RH99" s="190">
        <v>-13.826784030000001</v>
      </c>
      <c r="RI99" s="190">
        <v>-15.98166264</v>
      </c>
      <c r="RJ99" s="190">
        <v>-38.30773760000001</v>
      </c>
      <c r="RK99" s="190">
        <v>56.263592840000001</v>
      </c>
      <c r="RL99" s="190">
        <v>-13.554638699999998</v>
      </c>
      <c r="RM99" s="190">
        <v>-10.406606740000001</v>
      </c>
      <c r="RN99" s="190">
        <v>37.840728249999998</v>
      </c>
      <c r="RO99" s="190">
        <f>+RO9-RO52</f>
        <v>70.143075649999986</v>
      </c>
      <c r="RP99" s="190">
        <v>-3.1351846100000031</v>
      </c>
      <c r="RQ99" s="190">
        <v>-53.55300699</v>
      </c>
      <c r="RR99" s="190">
        <v>-2.3846847799999971</v>
      </c>
      <c r="RS99" s="190">
        <v>-8.5174957199999994</v>
      </c>
      <c r="RT99" s="190">
        <v>-67.590372099999996</v>
      </c>
      <c r="RU99" s="190">
        <v>26.917896810000002</v>
      </c>
      <c r="RV99" s="190">
        <v>-14.050248490000001</v>
      </c>
      <c r="RW99" s="190">
        <v>16.052444650000002</v>
      </c>
      <c r="RX99" s="190">
        <v>-11.879740380000003</v>
      </c>
      <c r="RY99" s="190">
        <v>15.508615830000002</v>
      </c>
      <c r="RZ99" s="190">
        <v>32.548968420000001</v>
      </c>
      <c r="SA99" s="190">
        <f>+SA9-SA52</f>
        <v>73.379650549999781</v>
      </c>
      <c r="SB99" s="190">
        <v>3.8660529399999994</v>
      </c>
      <c r="SC99" s="190">
        <v>-8.2977366899999989</v>
      </c>
      <c r="SD99" s="190">
        <v>-15.663421380000001</v>
      </c>
      <c r="SE99" s="190">
        <v>-15.397412970000001</v>
      </c>
      <c r="SF99" s="190">
        <v>16.393370489999999</v>
      </c>
      <c r="SG99" s="190">
        <v>-19.099147609999999</v>
      </c>
      <c r="SH99" s="190">
        <v>77.60854851000002</v>
      </c>
      <c r="SI99" s="190">
        <v>-12.458583309999998</v>
      </c>
      <c r="SJ99" s="190">
        <v>2.3887877400000015</v>
      </c>
      <c r="SK99" s="190">
        <v>-8.2347341299999961</v>
      </c>
      <c r="SL99" s="190">
        <v>4.8084301900000002</v>
      </c>
      <c r="SM99" s="190">
        <v>64.112449000000026</v>
      </c>
      <c r="SN99" s="190">
        <v>-22.693429540000007</v>
      </c>
      <c r="SO99" s="190">
        <v>1.6180534199999919</v>
      </c>
      <c r="SP99" s="190">
        <v>1.902403850000006</v>
      </c>
      <c r="SQ99" s="190">
        <v>18.064062410000012</v>
      </c>
      <c r="SR99" s="190">
        <v>-1.1089098599999971</v>
      </c>
      <c r="SS99" s="190">
        <v>-9.4087269400000011</v>
      </c>
      <c r="ST99" s="190">
        <v>-4.3452811900000015</v>
      </c>
      <c r="SU99" s="190">
        <v>-9.4444634099999991</v>
      </c>
      <c r="SV99" s="190">
        <v>7.2591044299999972</v>
      </c>
      <c r="SW99" s="190">
        <v>-23.929032390000003</v>
      </c>
      <c r="SX99" s="190">
        <v>-39.86839950000001</v>
      </c>
      <c r="SY99" s="190">
        <v>11.755999009999989</v>
      </c>
      <c r="SZ99" s="190">
        <v>11.755999009999989</v>
      </c>
      <c r="TA99" s="190">
        <v>15.791991040000021</v>
      </c>
      <c r="TB99" s="190">
        <v>2.0468533399999984</v>
      </c>
      <c r="TC99" s="190">
        <v>1.5801689999999979</v>
      </c>
      <c r="TD99" s="190">
        <v>-7.0008426099999994</v>
      </c>
      <c r="TE99" s="190">
        <v>-2.7837952000000001</v>
      </c>
      <c r="TF99" s="190">
        <v>-6.1576154700000032</v>
      </c>
      <c r="TG99" s="190">
        <v>-8.3440590899999982</v>
      </c>
      <c r="TH99" s="190">
        <v>10.787373799999997</v>
      </c>
      <c r="TI99" s="190">
        <v>-6.9150052400000002</v>
      </c>
      <c r="TJ99" s="190">
        <v>41.672655559999988</v>
      </c>
      <c r="TK99" s="190">
        <f t="shared" si="269"/>
        <v>37.200965029999985</v>
      </c>
      <c r="TL99" s="190">
        <v>-5.4771063100000035</v>
      </c>
      <c r="TM99" s="190">
        <v>19.626924060000015</v>
      </c>
      <c r="TN99" s="190">
        <v>-8.0428522999999998</v>
      </c>
      <c r="TO99" s="190">
        <v>-13.589281970000009</v>
      </c>
      <c r="TP99" s="190">
        <v>44.124834269999994</v>
      </c>
      <c r="TQ99" s="190">
        <v>36.642517749999996</v>
      </c>
      <c r="TR99" s="190">
        <v>-29.364833540000003</v>
      </c>
      <c r="TS99" s="190">
        <v>10.249348169999999</v>
      </c>
      <c r="TT99" s="190">
        <v>-9.4343999000000007</v>
      </c>
      <c r="TU99" s="190">
        <v>6.7224045200000013</v>
      </c>
      <c r="TV99" s="190">
        <v>1.3531767199999987</v>
      </c>
      <c r="TW99" s="190">
        <v>-20.474304030000006</v>
      </c>
      <c r="TX99" s="190">
        <v>1.6972550599999998</v>
      </c>
      <c r="TY99" s="190">
        <v>29.302621920000007</v>
      </c>
      <c r="TZ99" s="190">
        <v>-4.4269345599999994</v>
      </c>
      <c r="UA99" s="190">
        <v>-34.358308479999998</v>
      </c>
      <c r="UB99" s="190">
        <v>-7.7853660599999905</v>
      </c>
      <c r="UC99" s="190">
        <v>39.426197219999985</v>
      </c>
      <c r="UD99" s="190">
        <v>-26.95859866</v>
      </c>
      <c r="UE99" s="190">
        <v>-26.95859866</v>
      </c>
      <c r="UF99" s="190">
        <v>6.1830342300000005</v>
      </c>
      <c r="UG99" s="190">
        <v>-21.626978149999999</v>
      </c>
      <c r="UH99" s="190">
        <v>-10.10272119</v>
      </c>
      <c r="UI99" s="190">
        <v>-1.1525403299999972</v>
      </c>
      <c r="UJ99" s="190">
        <v>-16.278723539999998</v>
      </c>
      <c r="UK99" s="190">
        <v>-42.977928979999987</v>
      </c>
      <c r="UL99" s="190">
        <v>40.346930110000002</v>
      </c>
      <c r="UM99" s="190">
        <v>-34.136480480000003</v>
      </c>
      <c r="UN99" s="190">
        <v>-6.4326528300000021</v>
      </c>
      <c r="UO99" s="190">
        <v>-16.233639229999998</v>
      </c>
      <c r="UP99" s="190">
        <v>-30.467039790000001</v>
      </c>
      <c r="UQ99" s="190">
        <v>-46.922882219999998</v>
      </c>
      <c r="UR99" s="190">
        <v>9.4391269600000012</v>
      </c>
      <c r="US99" s="190">
        <v>-54.377401129999996</v>
      </c>
      <c r="UT99" s="190">
        <v>-9.411934539999999</v>
      </c>
      <c r="UU99" s="190">
        <v>-47.94924906</v>
      </c>
      <c r="UV99" s="190">
        <v>42.171964680000016</v>
      </c>
      <c r="UW99" s="190">
        <f t="shared" si="287"/>
        <v>-60.12749308999998</v>
      </c>
      <c r="UX99" s="190">
        <v>-3.9158707100000125</v>
      </c>
      <c r="UY99" s="190">
        <v>-20.501856780000097</v>
      </c>
      <c r="UZ99" s="190">
        <v>-51.689128910000001</v>
      </c>
      <c r="VA99" s="190">
        <v>-37.025316369999999</v>
      </c>
      <c r="VB99" s="190">
        <v>-2.008666880000014</v>
      </c>
      <c r="VC99" s="190">
        <v>-115.14083965000012</v>
      </c>
      <c r="VD99" s="190">
        <v>-292.12774260000009</v>
      </c>
      <c r="VE99" s="190">
        <v>-4.8651519899999993</v>
      </c>
      <c r="VF99" s="190">
        <v>-44.218992150000005</v>
      </c>
      <c r="VG99" s="190">
        <v>11.298047220000008</v>
      </c>
      <c r="VH99" s="190">
        <v>-2.4392119799999996</v>
      </c>
      <c r="VI99" s="190">
        <v>-8.4453102199999961</v>
      </c>
      <c r="VJ99" s="190">
        <v>-48.670619119999998</v>
      </c>
      <c r="VK99" s="190">
        <v>-6.2375384199999999</v>
      </c>
      <c r="VL99" s="190">
        <v>-8.3422027599999993</v>
      </c>
      <c r="VM99" s="190">
        <v>-46.507865719999998</v>
      </c>
      <c r="VN99" s="190">
        <v>-28.484991090000001</v>
      </c>
      <c r="VO99" s="190">
        <v>-1.4464672000000025</v>
      </c>
      <c r="VP99" s="190">
        <v>-91.019065189999992</v>
      </c>
      <c r="VQ99" s="190">
        <v>30.406983270000012</v>
      </c>
      <c r="VR99" s="190">
        <v>-9.7209700900000016</v>
      </c>
      <c r="VS99" s="190">
        <v>-7.8523814700000001</v>
      </c>
      <c r="VT99" s="190">
        <v>12.13548634</v>
      </c>
      <c r="VU99" s="190">
        <v>55.660744240000007</v>
      </c>
      <c r="VV99" s="190">
        <v>80.62986229000002</v>
      </c>
      <c r="VW99" s="190">
        <v>-2.293547659999998</v>
      </c>
      <c r="VX99" s="190">
        <v>1.0760897700000029</v>
      </c>
      <c r="VY99" s="190">
        <v>9.1377130199999996</v>
      </c>
      <c r="VZ99" s="190">
        <v>-29.015366750000005</v>
      </c>
      <c r="WA99" s="190">
        <v>-34.419305230000006</v>
      </c>
      <c r="WB99" s="190">
        <v>-55.514416850000003</v>
      </c>
      <c r="WC99" s="190">
        <v>-43.663163229999995</v>
      </c>
      <c r="WD99" s="190">
        <v>-20.466323469999999</v>
      </c>
      <c r="WE99" s="190">
        <v>-64.129486700000001</v>
      </c>
      <c r="WF99" s="190">
        <v>-178.70372556999993</v>
      </c>
      <c r="WG99" s="190">
        <v>-10.558464349999998</v>
      </c>
      <c r="WH99" s="190">
        <v>3.9633618700000017</v>
      </c>
      <c r="WI99" s="190">
        <v>-6.595102479999996</v>
      </c>
      <c r="WJ99" s="190">
        <v>2.8949080099999982</v>
      </c>
      <c r="WK99" s="190">
        <v>-9.240627049999997</v>
      </c>
      <c r="WL99" s="190">
        <v>-34.315166199999993</v>
      </c>
      <c r="WM99" s="190">
        <v>-15.134834470000003</v>
      </c>
      <c r="WN99" s="190">
        <v>2.3057284200000012</v>
      </c>
      <c r="WO99" s="190">
        <v>-53.489991289999999</v>
      </c>
      <c r="WP99" s="190">
        <v>-7.9257134999999987</v>
      </c>
      <c r="WQ99" s="190">
        <v>-7.2242238599999968</v>
      </c>
      <c r="WR99" s="190">
        <v>652.67332996000005</v>
      </c>
      <c r="WS99" s="190">
        <v>1.7482186799999972</v>
      </c>
      <c r="WT99" s="190">
        <v>113.29131095999999</v>
      </c>
      <c r="WU99" s="190">
        <v>752.56292224000003</v>
      </c>
      <c r="WV99" s="190">
        <v>3.9728815100000023</v>
      </c>
      <c r="WW99" s="190">
        <v>-24.575131480000003</v>
      </c>
      <c r="WX99" s="190">
        <v>123.21598363000001</v>
      </c>
      <c r="WY99" s="190">
        <v>11.547631220000001</v>
      </c>
      <c r="WZ99" s="190">
        <v>-21.377159310000003</v>
      </c>
      <c r="XA99" s="190">
        <v>92.784205570000012</v>
      </c>
      <c r="XB99" s="190">
        <v>-12.991818800000004</v>
      </c>
      <c r="XC99" s="190">
        <v>-16.496399359999998</v>
      </c>
      <c r="XD99" s="190">
        <v>-67.056727350000003</v>
      </c>
      <c r="XE99" s="190">
        <v>-6.6255595500000055</v>
      </c>
      <c r="XF99" s="190">
        <v>-103.17050506000001</v>
      </c>
      <c r="XG99" s="190">
        <v>682.09152897999991</v>
      </c>
      <c r="XH99" s="190">
        <v>-4.1380282300000033</v>
      </c>
      <c r="XI99" s="190">
        <v>-4.1380282300000033</v>
      </c>
      <c r="XJ99" s="190">
        <v>-27.129531229999998</v>
      </c>
      <c r="XK99" s="190">
        <v>-15.2814444</v>
      </c>
      <c r="XL99" s="190">
        <v>-34.078922980000009</v>
      </c>
      <c r="XM99" s="190">
        <v>-23.934683560000007</v>
      </c>
      <c r="XN99" s="190">
        <v>-35.633718649999992</v>
      </c>
      <c r="XO99" s="190">
        <v>-136.05830082</v>
      </c>
      <c r="XP99" s="190">
        <v>23.813070509999989</v>
      </c>
      <c r="XQ99" s="190">
        <v>-34.940707100000012</v>
      </c>
      <c r="XR99" s="190">
        <v>-44.320578000000012</v>
      </c>
      <c r="XS99" s="190">
        <v>-2.2748703900000002</v>
      </c>
      <c r="XT99" s="190">
        <v>-9.3936892099999998</v>
      </c>
      <c r="XU99" s="190">
        <v>-67.116774190000029</v>
      </c>
      <c r="XV99" s="190">
        <v>-25.543485889999999</v>
      </c>
      <c r="XW99" s="190">
        <v>50.180531659999993</v>
      </c>
      <c r="XX99" s="190">
        <v>-64.687407689999986</v>
      </c>
      <c r="XY99" s="190">
        <v>119.71562563999998</v>
      </c>
      <c r="XZ99" s="190">
        <v>36.321558030000006</v>
      </c>
      <c r="YA99" s="190">
        <f t="shared" si="288"/>
        <v>115.98682174999999</v>
      </c>
      <c r="YB99" s="190">
        <v>-11.101838769999999</v>
      </c>
      <c r="YC99" s="190">
        <v>-12.407595219999989</v>
      </c>
      <c r="YD99" s="190">
        <v>-73.239450410000018</v>
      </c>
      <c r="YE99" s="190">
        <v>-204.57057870999992</v>
      </c>
      <c r="YF99" s="190">
        <f t="shared" si="289"/>
        <v>-301.3194631099999</v>
      </c>
      <c r="YG99" s="190">
        <f>+XI99+XO99+XU99+YA99+YF99</f>
        <v>-392.64574459999994</v>
      </c>
      <c r="YH99" s="190">
        <f t="shared" si="291"/>
        <v>-52.037020930000438</v>
      </c>
      <c r="YI99" s="190">
        <v>-34.82505561</v>
      </c>
      <c r="YJ99" s="190">
        <v>-4.96426414</v>
      </c>
      <c r="YK99" s="190">
        <v>-12.84147639</v>
      </c>
      <c r="YL99" s="190">
        <v>-3.8055326500000124</v>
      </c>
      <c r="YM99" s="190">
        <f t="shared" si="292"/>
        <v>-56.436328790000012</v>
      </c>
      <c r="YN99" s="190">
        <v>-9.0104922000000034</v>
      </c>
      <c r="YO99" s="190">
        <v>-18.42722036</v>
      </c>
      <c r="YP99" s="190">
        <v>-23.336779659999969</v>
      </c>
      <c r="YQ99" s="190">
        <v>-5.5404277000000164</v>
      </c>
      <c r="YR99" s="190">
        <v>-3.0762127000000099</v>
      </c>
      <c r="YS99" s="190">
        <v>-59.391132619999993</v>
      </c>
      <c r="YT99" s="190">
        <v>15.111665949999997</v>
      </c>
      <c r="YU99" s="190">
        <v>62.978899610000006</v>
      </c>
      <c r="YV99" s="190">
        <v>-9.8705583100000016</v>
      </c>
      <c r="YW99" s="190">
        <v>-21.878822200000002</v>
      </c>
      <c r="YX99" s="190">
        <v>34.962084539999992</v>
      </c>
      <c r="YY99" s="190">
        <v>81.303269589999985</v>
      </c>
      <c r="YZ99" s="190">
        <v>-20.568793300000003</v>
      </c>
      <c r="ZA99" s="190">
        <v>9.6441942599999848</v>
      </c>
      <c r="ZB99" s="190">
        <v>2.2318119700000025</v>
      </c>
      <c r="ZC99" s="190">
        <v>-31.52841291</v>
      </c>
      <c r="ZD99" s="190">
        <v>-40.221199980000016</v>
      </c>
      <c r="ZE99" s="190">
        <v>-12.70040204</v>
      </c>
      <c r="ZF99" s="190">
        <v>-25.975109430000003</v>
      </c>
      <c r="ZG99" s="190">
        <v>9.5242640900000026</v>
      </c>
      <c r="ZH99" s="190">
        <v>-29.151247380000001</v>
      </c>
      <c r="ZI99" s="190">
        <v>-103.89663918000004</v>
      </c>
      <c r="ZJ99" s="190">
        <v>-15.161287789999999</v>
      </c>
      <c r="ZK99" s="190">
        <v>-4.8197626100000015</v>
      </c>
      <c r="ZL99" s="190">
        <v>-19.981050400000001</v>
      </c>
      <c r="ZM99" s="190">
        <v>-48.199591949999999</v>
      </c>
      <c r="ZN99" s="190">
        <v>-21.148136110000003</v>
      </c>
      <c r="ZO99" s="190">
        <v>-8.1923350400000015</v>
      </c>
      <c r="ZP99" s="190">
        <v>-54.644621669999992</v>
      </c>
      <c r="ZQ99" s="190">
        <v>-5.3202429599999732</v>
      </c>
      <c r="ZR99" s="190">
        <v>-137.50492772999996</v>
      </c>
      <c r="ZS99" s="190">
        <v>-3.1071121400000052</v>
      </c>
      <c r="ZT99" s="190">
        <v>9.556871049999927</v>
      </c>
      <c r="ZU99" s="190">
        <v>27.469597209999989</v>
      </c>
      <c r="ZV99" s="190">
        <v>33.919356119999911</v>
      </c>
      <c r="ZW99" s="190">
        <v>-10.499096249999997</v>
      </c>
      <c r="ZX99" s="190">
        <v>-17.459652299999998</v>
      </c>
      <c r="ZY99" s="190">
        <v>-45.754856150000009</v>
      </c>
      <c r="ZZ99" s="190">
        <v>32.415015739999994</v>
      </c>
      <c r="AAA99" s="190">
        <v>-7.0877907099999966</v>
      </c>
      <c r="AAB99" s="190">
        <v>-48.386379630000008</v>
      </c>
      <c r="AAC99" s="190">
        <v>-10.04230424</v>
      </c>
      <c r="AAD99" s="190">
        <v>4.6154603999999981</v>
      </c>
      <c r="AAE99" s="190">
        <v>-50.978307509999993</v>
      </c>
      <c r="AAF99" s="190">
        <v>-56.405151349999997</v>
      </c>
      <c r="AAG99" s="190">
        <v>-228.35815299000004</v>
      </c>
      <c r="AAH99" s="190">
        <v>-34.972695039999998</v>
      </c>
      <c r="AAI99" s="190">
        <v>-2.0978765100000025</v>
      </c>
      <c r="AAJ99" s="190">
        <v>-37.070571549999997</v>
      </c>
      <c r="AAK99" s="190">
        <v>-4.3123160200000008</v>
      </c>
      <c r="AAL99" s="190">
        <v>-21.074285420000002</v>
      </c>
      <c r="AAM99" s="190">
        <v>-10.812908279999997</v>
      </c>
      <c r="AAN99" s="190">
        <v>-6.322904519999998</v>
      </c>
      <c r="AAO99" s="190">
        <v>-13.117357059999994</v>
      </c>
      <c r="AAP99" s="190">
        <v>-55.639771299999985</v>
      </c>
      <c r="AAQ99" s="190">
        <v>72.632644540000015</v>
      </c>
      <c r="AAR99" s="190">
        <v>-21.902319540000001</v>
      </c>
      <c r="AAS99" s="190">
        <v>-7.8136853100000048</v>
      </c>
      <c r="AAT99" s="190">
        <v>-22.863334369999997</v>
      </c>
      <c r="AAU99" s="190">
        <v>-16.576105739999999</v>
      </c>
      <c r="AAV99" s="190">
        <v>3.4771995800000148</v>
      </c>
      <c r="AAW99" s="190">
        <v>-35.344980410000005</v>
      </c>
      <c r="AAX99" s="190">
        <v>5.3891367200000015</v>
      </c>
      <c r="AAY99" s="190">
        <v>21.259184980000015</v>
      </c>
      <c r="AAZ99" s="190">
        <v>39.722597589999992</v>
      </c>
      <c r="ABA99" s="190">
        <v>-7.1431002399999937</v>
      </c>
      <c r="ABB99" s="190">
        <v>23.88283864000001</v>
      </c>
      <c r="ABC99" s="190">
        <v>-33.993254390000004</v>
      </c>
      <c r="ABD99" s="190">
        <v>-12.32579939</v>
      </c>
      <c r="ABE99" s="190">
        <v>-18.490384599999999</v>
      </c>
      <c r="ABF99" s="190">
        <v>-40.820938690000006</v>
      </c>
      <c r="ABG99" s="190">
        <v>-105.63037707000001</v>
      </c>
      <c r="ABH99" s="190">
        <f t="shared" si="293"/>
        <v>-237.96235740000009</v>
      </c>
      <c r="ABI99" s="190">
        <v>-170.98068169999996</v>
      </c>
      <c r="ABJ99" s="190">
        <v>-8.7698353900000008</v>
      </c>
      <c r="ABK99" s="190">
        <v>-56.570079239999991</v>
      </c>
      <c r="ABL99" s="190">
        <v>-31.001124510000007</v>
      </c>
      <c r="ABM99" s="190">
        <v>-0.55720148000000425</v>
      </c>
      <c r="ABN99" s="190">
        <v>-24.688929030000001</v>
      </c>
      <c r="ABO99" s="190">
        <v>-121.58716964999999</v>
      </c>
      <c r="ABP99" s="190">
        <v>-2.4362599799999991</v>
      </c>
      <c r="ABQ99" s="190">
        <v>19.931367110000004</v>
      </c>
      <c r="ABR99" s="190">
        <v>1.5051352400000031</v>
      </c>
      <c r="ABS99" s="190">
        <v>13.475317879999999</v>
      </c>
      <c r="ABT99" s="190">
        <v>27.187661590000005</v>
      </c>
      <c r="ABU99" s="190">
        <v>59.663221840000013</v>
      </c>
      <c r="ABV99" s="190">
        <v>46.249211730000006</v>
      </c>
      <c r="ABW99" s="190">
        <v>-3.1657280000002785E-2</v>
      </c>
      <c r="ABX99" s="190">
        <v>-3.1969815400000012</v>
      </c>
      <c r="ABY99" s="190">
        <v>0.25386033000000019</v>
      </c>
      <c r="ABZ99" s="190">
        <v>-27.047625780000011</v>
      </c>
      <c r="ACA99" s="190">
        <v>16.226807459999989</v>
      </c>
      <c r="ACB99" s="190">
        <v>-15.916012780000001</v>
      </c>
      <c r="ACC99" s="190">
        <v>-12.856640779999999</v>
      </c>
      <c r="ACD99" s="190">
        <v>1.1137882199999991</v>
      </c>
      <c r="ACE99" s="190">
        <v>-11.994048179999998</v>
      </c>
      <c r="ACF99" s="190">
        <v>-117.77210629000001</v>
      </c>
      <c r="ACG99" s="190">
        <v>-157.42501981000001</v>
      </c>
      <c r="ACH99" s="190">
        <v>6.9737119400000012</v>
      </c>
      <c r="ACI99" s="190">
        <v>6.9737119400000012</v>
      </c>
      <c r="ACJ99" s="190">
        <v>-196.14844821999995</v>
      </c>
      <c r="ACK99" s="190">
        <v>336.84927754</v>
      </c>
      <c r="ACL99" s="190">
        <v>-30.572408029999998</v>
      </c>
      <c r="ACM99" s="190">
        <v>6.5353069599999971</v>
      </c>
      <c r="ACN99" s="190">
        <v>312.81217647</v>
      </c>
      <c r="ACO99" s="190">
        <v>-13.33699721</v>
      </c>
      <c r="ACP99" s="190">
        <v>39.191430969999999</v>
      </c>
      <c r="ACQ99" s="190">
        <v>-15.907720730000001</v>
      </c>
      <c r="ACR99" s="190">
        <v>-6.3132447799999989</v>
      </c>
      <c r="ACS99" s="190">
        <v>-11.364407019999991</v>
      </c>
      <c r="ACT99" s="190">
        <v>-7.7309387699999874</v>
      </c>
      <c r="ACU99" s="190">
        <v>-6.4644637699999992</v>
      </c>
      <c r="ACV99" s="190">
        <v>14.952099530000002</v>
      </c>
      <c r="ACW99" s="190">
        <v>-29.084602340000004</v>
      </c>
      <c r="ACX99" s="190">
        <v>9.8400346199999955</v>
      </c>
      <c r="ACY99" s="190">
        <v>17.823731959999989</v>
      </c>
      <c r="ACZ99" s="190">
        <v>7.0667999999999846</v>
      </c>
      <c r="ADA99" s="190">
        <v>-25.082209600000002</v>
      </c>
      <c r="ADB99" s="190">
        <v>-3.5951829699999998</v>
      </c>
      <c r="ADC99" s="190">
        <v>7.4560950200000011</v>
      </c>
      <c r="ADD99" s="190">
        <v>-9.1316825699999988</v>
      </c>
      <c r="ADE99" s="190">
        <v>-3.005772529999998</v>
      </c>
      <c r="ADF99" s="190">
        <v>-33.35875265</v>
      </c>
      <c r="ADG99" s="190">
        <v>-11.507289119999998</v>
      </c>
      <c r="ADH99" s="190">
        <v>-30.156368210000007</v>
      </c>
      <c r="ADI99" s="190">
        <v>-42.843780080000002</v>
      </c>
      <c r="ADJ99" s="190">
        <v>-84.507437410000009</v>
      </c>
      <c r="ADK99" s="190">
        <v>194.28184764000002</v>
      </c>
      <c r="ADL99" s="190">
        <v>21.662680229999999</v>
      </c>
      <c r="ADM99" s="190">
        <v>21.662680229999999</v>
      </c>
      <c r="ADN99" s="190">
        <v>-16.073262800000002</v>
      </c>
      <c r="ADO99" s="190">
        <v>6.1761299199999993</v>
      </c>
      <c r="ADP99" s="190">
        <v>-15.099452110000001</v>
      </c>
      <c r="ADQ99" s="190">
        <v>-33.920120370000006</v>
      </c>
      <c r="ADR99" s="190">
        <v>89.579318299999983</v>
      </c>
      <c r="ADS99" s="190">
        <v>30.662612939999981</v>
      </c>
      <c r="ADT99" s="190">
        <v>-6.1119216600000001</v>
      </c>
      <c r="ADU99" s="190">
        <v>-4.1239609500000016</v>
      </c>
      <c r="ADV99" s="190">
        <v>-13.660918540000001</v>
      </c>
      <c r="ADW99" s="190">
        <v>-63.041495960000006</v>
      </c>
      <c r="ADX99" s="190">
        <v>-26.039810739999993</v>
      </c>
      <c r="ADY99" s="190">
        <v>-112.97810785</v>
      </c>
      <c r="ADZ99" s="190">
        <v>-18.675661489999996</v>
      </c>
      <c r="AEA99" s="190">
        <v>-11.214569380000002</v>
      </c>
      <c r="AEB99" s="190">
        <v>-25.539473420000004</v>
      </c>
      <c r="AEC99" s="190">
        <v>14.114918250000004</v>
      </c>
      <c r="AED99" s="190">
        <v>-41.314786039999994</v>
      </c>
      <c r="AEE99" s="190">
        <v>-2.0130309400000037</v>
      </c>
      <c r="AEF99" s="190">
        <v>-27.29202896</v>
      </c>
      <c r="AEG99" s="190">
        <v>-19.695870540000005</v>
      </c>
      <c r="AEH99" s="190">
        <v>-25.072953609999995</v>
      </c>
      <c r="AEI99" s="190">
        <v>11.423226880000016</v>
      </c>
      <c r="AEJ99" s="190">
        <v>-62.650657169999988</v>
      </c>
      <c r="AEK99" s="190">
        <v>-164.61825789000005</v>
      </c>
      <c r="AEL99" s="190">
        <v>-21.682457769999999</v>
      </c>
      <c r="AEM99" s="190">
        <v>-30.785366049999976</v>
      </c>
      <c r="AEN99" s="190">
        <v>7.3830099099999993</v>
      </c>
      <c r="AEO99" s="190">
        <v>-71.05133545999999</v>
      </c>
      <c r="AEP99" s="190">
        <v>7.4641541199999999</v>
      </c>
      <c r="AEQ99" s="190">
        <v>-108.67199524999997</v>
      </c>
      <c r="AER99" s="190">
        <v>61.337906360000005</v>
      </c>
      <c r="AES99" s="190">
        <v>3.0228867699999986</v>
      </c>
      <c r="AET99" s="190">
        <v>-1.1961371900000017</v>
      </c>
      <c r="AEU99" s="190">
        <v>-21.109611989999998</v>
      </c>
      <c r="AEV99" s="190">
        <v>1.0351976899999942</v>
      </c>
      <c r="AEW99" s="190">
        <v>43.090241640000002</v>
      </c>
      <c r="AEX99" s="190">
        <v>-13.777038390000001</v>
      </c>
      <c r="AEY99" s="190">
        <v>-8.4457294199999993</v>
      </c>
      <c r="AEZ99" s="190">
        <v>-17.090044169999999</v>
      </c>
      <c r="AFA99" s="190">
        <v>-6.4724367099999913</v>
      </c>
      <c r="AFB99" s="190">
        <v>-45.785248689999989</v>
      </c>
      <c r="AFC99" s="190">
        <v>3.6322301099999983</v>
      </c>
      <c r="AFD99" s="190">
        <v>-11.28232302</v>
      </c>
      <c r="AFE99" s="190">
        <v>-31.211666140000005</v>
      </c>
      <c r="AFF99" s="190">
        <v>-54.690781380000004</v>
      </c>
      <c r="AFG99" s="190">
        <v>-46.821002100000008</v>
      </c>
      <c r="AFH99" s="190">
        <v>-140.37354253000004</v>
      </c>
      <c r="AFI99" s="190">
        <v>41.912276399999989</v>
      </c>
      <c r="AFJ99" s="190">
        <v>-19.095644249999999</v>
      </c>
      <c r="AFK99" s="190">
        <v>22.81663214999999</v>
      </c>
      <c r="AFL99" s="190">
        <v>-228.92391268000003</v>
      </c>
      <c r="AFM99" s="190">
        <v>-7.5127776600000065</v>
      </c>
      <c r="AFN99" s="190">
        <v>-21.32275284</v>
      </c>
      <c r="AFO99" s="190">
        <v>-25.300875460000007</v>
      </c>
      <c r="AFP99" s="190">
        <v>-54.136405960000012</v>
      </c>
      <c r="AFQ99" s="190">
        <v>5.6093233900000001</v>
      </c>
      <c r="AFR99" s="190">
        <v>-1.6982351700000002</v>
      </c>
      <c r="AFS99" s="190">
        <v>-10.56692694</v>
      </c>
      <c r="AFT99" s="190">
        <v>-6.6415644599999961</v>
      </c>
      <c r="AFU99" s="190">
        <v>-13.297403179999996</v>
      </c>
      <c r="AFV99" s="190">
        <v>77.285856260000003</v>
      </c>
      <c r="AFW99" s="190">
        <v>-5.169019969999999</v>
      </c>
      <c r="AFX99" s="190">
        <v>-48.135850569999995</v>
      </c>
      <c r="AFY99" s="190">
        <v>-22.499385779999997</v>
      </c>
      <c r="AFZ99" s="190">
        <v>-46.379015680000009</v>
      </c>
      <c r="AGA99" s="190">
        <v>-44.89741574</v>
      </c>
      <c r="AGB99" s="190">
        <v>-5.5037106000000016</v>
      </c>
      <c r="AGC99" s="190">
        <v>-27.6824461</v>
      </c>
      <c r="AGD99" s="190">
        <v>11.357526889999999</v>
      </c>
      <c r="AGE99" s="190">
        <v>9.5412670399999975</v>
      </c>
      <c r="AGF99" s="190">
        <v>-46.898817310000005</v>
      </c>
      <c r="AGG99" s="190">
        <v>-59.186180080000014</v>
      </c>
      <c r="AGH99" s="190">
        <v>11.04331724</v>
      </c>
      <c r="AGI99" s="190">
        <v>66.061758089999998</v>
      </c>
      <c r="AGJ99" s="190">
        <v>-6.5523983499999989</v>
      </c>
      <c r="AGK99" s="190">
        <v>-29.95243713</v>
      </c>
      <c r="AGL99" s="190">
        <v>-15.099640080000002</v>
      </c>
      <c r="AGM99" s="190">
        <v>25.500599770000001</v>
      </c>
      <c r="AGN99" s="190">
        <v>-146.01680519000001</v>
      </c>
      <c r="AGO99" s="190">
        <v>-10.860378430000001</v>
      </c>
      <c r="AGP99" s="190">
        <v>-29.448089209999992</v>
      </c>
      <c r="AGQ99" s="190">
        <v>-43.782654820000012</v>
      </c>
      <c r="AGR99" s="190">
        <v>-17.241501109999998</v>
      </c>
      <c r="AGS99" s="190">
        <v>11.195601830000012</v>
      </c>
      <c r="AGT99" s="190">
        <v>-90.137021739999994</v>
      </c>
      <c r="AGU99" s="190">
        <v>20.655837689999991</v>
      </c>
      <c r="AGV99" s="190">
        <v>-9.6672156700000116</v>
      </c>
      <c r="AGW99" s="190">
        <v>-10.96585484</v>
      </c>
      <c r="AGX99" s="190">
        <v>-41.986863499999998</v>
      </c>
      <c r="AGY99" s="190">
        <v>1.4179655899999997</v>
      </c>
      <c r="AGZ99" s="190">
        <v>-40.546130730000016</v>
      </c>
      <c r="AHA99" s="190">
        <v>-8.6074117300000026</v>
      </c>
      <c r="AHB99" s="190">
        <v>-3.7043530899999979</v>
      </c>
      <c r="AHC99" s="190">
        <v>-42.467828280000006</v>
      </c>
      <c r="AHD99" s="190">
        <v>38.738291000000004</v>
      </c>
      <c r="AHE99" s="190">
        <v>-36.334738670000007</v>
      </c>
      <c r="AHF99" s="190">
        <v>-52.37604077000001</v>
      </c>
      <c r="AHG99" s="190">
        <v>-17.988580280000001</v>
      </c>
      <c r="AHH99" s="190">
        <v>-12.138946880000001</v>
      </c>
      <c r="AHI99" s="190">
        <v>-8.1598231999999982</v>
      </c>
      <c r="AHJ99" s="190">
        <v>-34.155141729999997</v>
      </c>
      <c r="AHK99" s="190">
        <v>-72.720214150000004</v>
      </c>
      <c r="AHL99" s="190">
        <v>-145.16270624000001</v>
      </c>
      <c r="AHM99" s="190">
        <v>-328.22189948000005</v>
      </c>
      <c r="AHN99" s="190">
        <v>-46.831061279999993</v>
      </c>
      <c r="AHO99" s="190">
        <v>-7.2613629000000017</v>
      </c>
      <c r="AHP99" s="190">
        <v>-23.979274759999988</v>
      </c>
      <c r="AHQ99" s="190">
        <v>-24.787142850000002</v>
      </c>
      <c r="AHR99" s="190">
        <v>-3.9871615599999979</v>
      </c>
      <c r="AHS99" s="190">
        <v>-106.84600334999999</v>
      </c>
      <c r="AHT99" s="190">
        <v>-1.6925483799999999</v>
      </c>
      <c r="AHU99" s="190">
        <v>80.303400419999988</v>
      </c>
      <c r="AHV99" s="190">
        <v>0.8245318699999995</v>
      </c>
      <c r="AHW99" s="190">
        <v>15.366985240000002</v>
      </c>
      <c r="AHX99" s="190">
        <v>-6.9895842299999984</v>
      </c>
      <c r="AHY99" s="190">
        <v>87.812784919999984</v>
      </c>
      <c r="AHZ99" s="190">
        <v>-32.860381119999992</v>
      </c>
      <c r="AIA99" s="190">
        <v>-9.826811990000003</v>
      </c>
      <c r="AIB99" s="190">
        <v>8.245966000000049E-2</v>
      </c>
      <c r="AIC99" s="190">
        <v>-31.78585168</v>
      </c>
      <c r="AID99" s="190">
        <v>18.476606329999996</v>
      </c>
      <c r="AIE99" s="190">
        <v>-55.913978800000002</v>
      </c>
      <c r="AIF99" s="190">
        <v>-9.7184920699999964</v>
      </c>
      <c r="AIG99" s="190">
        <v>-26.175993539999993</v>
      </c>
      <c r="AIH99" s="190">
        <v>2.9686568300000005</v>
      </c>
      <c r="AII99" s="190">
        <v>5.4114305199999997</v>
      </c>
      <c r="AIJ99" s="190">
        <v>-61.349091109999996</v>
      </c>
      <c r="AIK99" s="190">
        <v>-88.863489369999982</v>
      </c>
      <c r="AIL99" s="190">
        <v>-46.591051430000007</v>
      </c>
      <c r="AIM99" s="190">
        <v>-14.796161319999992</v>
      </c>
      <c r="AIN99" s="190">
        <v>-48.429870089999994</v>
      </c>
      <c r="AIO99" s="190">
        <v>-109.81708284</v>
      </c>
      <c r="AIP99" s="190">
        <v>-273.62776944000001</v>
      </c>
      <c r="AIQ99" s="190">
        <v>-51.08352489</v>
      </c>
      <c r="AIR99" s="190">
        <v>-51.08352489</v>
      </c>
      <c r="AIS99" s="190">
        <v>6.2097380400000013</v>
      </c>
      <c r="AIT99" s="190">
        <v>-7.8563477299999924</v>
      </c>
      <c r="AIU99" s="190">
        <v>-7.8948153999999953</v>
      </c>
      <c r="AIV99" s="190">
        <v>9.3984857599999998</v>
      </c>
      <c r="AIW99" s="190">
        <v>223.97924047999996</v>
      </c>
      <c r="AIX99" s="190">
        <v>223.83630114999997</v>
      </c>
      <c r="AIY99" s="190">
        <v>-31.73398418</v>
      </c>
      <c r="AIZ99" s="190">
        <v>-48.888123180000001</v>
      </c>
      <c r="AJA99" s="190">
        <v>-60.320734160000008</v>
      </c>
      <c r="AJB99" s="190">
        <v>-0.89800375999999638</v>
      </c>
      <c r="AJC99" s="190">
        <v>-22.162123229999999</v>
      </c>
      <c r="AJD99" s="190">
        <v>-164.00296850999999</v>
      </c>
      <c r="AJE99" s="190">
        <v>-26.536321900000001</v>
      </c>
      <c r="AJF99" s="190">
        <v>-4.1704290000000199E-2</v>
      </c>
      <c r="AJG99" s="190">
        <v>-28.397207040000001</v>
      </c>
      <c r="AJH99" s="190">
        <v>-2.3093994799999997</v>
      </c>
      <c r="AJI99" s="190">
        <v>-21.582439889999993</v>
      </c>
      <c r="AJJ99" s="190">
        <v>-78.867072599999986</v>
      </c>
      <c r="AJK99" s="190">
        <v>308.49497437999997</v>
      </c>
      <c r="AJL99" s="190">
        <v>12.102005640000002</v>
      </c>
      <c r="AJM99" s="190">
        <v>-11.977415020000002</v>
      </c>
      <c r="AJN99" s="190">
        <v>10.766422840000002</v>
      </c>
      <c r="AJO99" s="190">
        <v>-17.178632629999996</v>
      </c>
      <c r="AJP99" s="190">
        <v>302.20735521</v>
      </c>
      <c r="AJQ99" s="190">
        <v>232.09009036</v>
      </c>
      <c r="AJR99" s="190">
        <v>-47.651891969999994</v>
      </c>
      <c r="AJS99" s="190">
        <v>-8.8137985799999985</v>
      </c>
      <c r="AJT99" s="190">
        <v>-91.92452806999998</v>
      </c>
      <c r="AJU99" s="190">
        <v>-12.244525649999998</v>
      </c>
      <c r="AJV99" s="190">
        <v>-25.391576710000002</v>
      </c>
      <c r="AJW99" s="190">
        <v>-186.02632097999995</v>
      </c>
      <c r="AJX99" s="190">
        <v>95.321310860000025</v>
      </c>
      <c r="AJY99" s="190">
        <v>-18.863486530000003</v>
      </c>
      <c r="AJZ99" s="190">
        <v>-9.3678299099999958</v>
      </c>
      <c r="AKA99" s="190">
        <v>-14.758885470000006</v>
      </c>
      <c r="AKB99" s="190">
        <v>-2.0928037200000027</v>
      </c>
      <c r="AKC99" s="190">
        <v>50.238305230000009</v>
      </c>
      <c r="AKD99" s="190">
        <v>-25.693877330000003</v>
      </c>
      <c r="AKE99" s="190">
        <v>-9.2920063599999985</v>
      </c>
      <c r="AKF99" s="190">
        <v>-18.765829339999993</v>
      </c>
      <c r="AKG99" s="190">
        <v>30.455192119999992</v>
      </c>
      <c r="AKH99" s="190">
        <v>-30.080806380000013</v>
      </c>
      <c r="AKI99" s="190">
        <v>-53.377327290000011</v>
      </c>
      <c r="AKJ99" s="190">
        <v>358.12229557000001</v>
      </c>
      <c r="AKK99" s="190">
        <v>-11.971524279999999</v>
      </c>
      <c r="AKL99" s="190">
        <v>155.36078134000002</v>
      </c>
      <c r="AKM99" s="190">
        <v>-172.35941327</v>
      </c>
      <c r="AKN99" s="190">
        <v>329.15213936000004</v>
      </c>
      <c r="AKO99" s="190">
        <v>-15.427389579999998</v>
      </c>
      <c r="AKP99" s="190">
        <v>-15.427389579999998</v>
      </c>
      <c r="AKQ99" s="190">
        <v>124.55940674000007</v>
      </c>
      <c r="AKR99" s="190">
        <v>-1289.8612220300008</v>
      </c>
      <c r="AKS99" s="190">
        <v>-39.197311450000001</v>
      </c>
      <c r="AKT99" s="190">
        <v>-25.258226460000003</v>
      </c>
      <c r="AKU99" s="190">
        <v>6.5638367399999993</v>
      </c>
      <c r="AKV99" s="190">
        <v>-57.891701170000005</v>
      </c>
      <c r="AKW99" s="190">
        <v>-10.504001349999999</v>
      </c>
      <c r="AKX99" s="190">
        <v>93.955005849999978</v>
      </c>
      <c r="AKY99" s="190">
        <v>-21.110560489999997</v>
      </c>
      <c r="AKZ99" s="190">
        <v>-8.5866657800000006</v>
      </c>
      <c r="ALA99" s="190">
        <v>-25.49779873</v>
      </c>
      <c r="ALB99" s="190">
        <v>28.255979499999981</v>
      </c>
      <c r="ALC99" s="190">
        <v>-8.2092298699999997</v>
      </c>
      <c r="ALD99" s="190">
        <v>-45.880448769999994</v>
      </c>
      <c r="ALE99" s="190">
        <v>18.687200019999995</v>
      </c>
      <c r="ALF99" s="190">
        <v>-21.672846110000002</v>
      </c>
      <c r="ALG99" s="190">
        <v>-10.924996960000009</v>
      </c>
      <c r="ALH99" s="190">
        <v>-68.000321690000021</v>
      </c>
      <c r="ALI99" s="190">
        <v>-14.326920679999999</v>
      </c>
      <c r="ALJ99" s="190">
        <v>-13.214407909999995</v>
      </c>
      <c r="ALK99" s="190">
        <v>-21.053548019999997</v>
      </c>
      <c r="ALL99" s="190">
        <v>-32.776990550000001</v>
      </c>
      <c r="ALM99" s="190">
        <v>-81.371867159999994</v>
      </c>
      <c r="ALN99" s="190">
        <v>-5.9959151099999985</v>
      </c>
      <c r="ALO99" s="190">
        <v>-41.050037660000001</v>
      </c>
      <c r="ALP99" s="190">
        <v>-31.776229130000001</v>
      </c>
      <c r="ALQ99" s="190">
        <v>-21.61696036</v>
      </c>
      <c r="ALR99" s="190">
        <v>-100.43914226</v>
      </c>
      <c r="ALS99" s="190">
        <v>-279.44705278000009</v>
      </c>
      <c r="ALT99" s="190">
        <v>-30.253010549999999</v>
      </c>
      <c r="ALU99" s="190">
        <v>-30.253010549999999</v>
      </c>
      <c r="ALV99" s="190">
        <v>-32.890580450000002</v>
      </c>
      <c r="ALW99" s="190">
        <v>-17.406976519999994</v>
      </c>
      <c r="ALX99" s="190">
        <v>-11.907645819999999</v>
      </c>
      <c r="ALY99" s="190">
        <v>-25.494528150000001</v>
      </c>
      <c r="ALZ99" s="190">
        <v>-29.319659010000002</v>
      </c>
      <c r="AMA99" s="190">
        <f>+AMA9-AMA52</f>
        <v>-117.01938995</v>
      </c>
      <c r="AMB99" s="190">
        <v>47.41160691999999</v>
      </c>
      <c r="AMC99" s="190">
        <v>-25.446876470000003</v>
      </c>
      <c r="AMD99" s="190">
        <v>-0.28978697999999881</v>
      </c>
      <c r="AME99" s="190">
        <v>-18.12369331</v>
      </c>
      <c r="AMF99" s="190">
        <v>-15.129386719999994</v>
      </c>
      <c r="AMG99" s="190">
        <f>+AMG9-AMG52</f>
        <v>-11.578136559999976</v>
      </c>
      <c r="AMH99" s="190">
        <v>-9.3720934100000015</v>
      </c>
      <c r="AMI99" s="190">
        <v>-0.42895801999999605</v>
      </c>
      <c r="AMJ99" s="190">
        <v>-3.4461234699999999</v>
      </c>
      <c r="AMK99" s="190">
        <v>-34.873275890000002</v>
      </c>
      <c r="AML99" s="190">
        <v>-19.730487700000001</v>
      </c>
      <c r="AMM99" s="190">
        <f>+AMM9-AMM52</f>
        <v>-67.850938489999976</v>
      </c>
      <c r="AMN99" s="190">
        <v>-7.0479072299999999</v>
      </c>
      <c r="AMO99" s="190">
        <v>-14.401177429999997</v>
      </c>
      <c r="AMP99" s="190">
        <v>-2.5206481699999976</v>
      </c>
      <c r="AMQ99" s="190">
        <v>3.71468928</v>
      </c>
      <c r="AMR99" s="190">
        <f t="shared" si="294"/>
        <v>-20.255043549999996</v>
      </c>
      <c r="AMS99" s="190">
        <f t="shared" si="295"/>
        <v>-246.95651909999995</v>
      </c>
      <c r="AMT99" s="190">
        <v>-47.464397359999985</v>
      </c>
      <c r="AMU99" s="190">
        <v>-47.464397359999985</v>
      </c>
      <c r="AMV99" s="190">
        <v>-38.813688109999987</v>
      </c>
      <c r="AMW99" s="190">
        <v>-51.684632879999967</v>
      </c>
      <c r="AMX99" s="190">
        <v>-23.196864080000005</v>
      </c>
      <c r="AMY99" s="190">
        <f>+AMY9-AMY52</f>
        <v>-113.69518506999995</v>
      </c>
      <c r="AMZ99" s="190">
        <v>46.406819940000013</v>
      </c>
      <c r="ANA99" s="190">
        <v>-6.8962532699999981</v>
      </c>
      <c r="ANB99" s="190">
        <v>-7.1835830099999995</v>
      </c>
      <c r="ANC99" s="190">
        <v>-6.4392829299999974</v>
      </c>
      <c r="AND99" s="190">
        <v>-47.373213359999994</v>
      </c>
      <c r="ANE99" s="190">
        <f t="shared" si="296"/>
        <v>-21.485512629999974</v>
      </c>
      <c r="ANF99" s="190">
        <v>-34.282061339999998</v>
      </c>
      <c r="ANG99" s="190">
        <v>-135.60283084999998</v>
      </c>
      <c r="ANH99" s="190">
        <v>-2.1080458400000008</v>
      </c>
      <c r="ANI99" s="190">
        <v>44.508076620000011</v>
      </c>
      <c r="ANJ99" s="190">
        <v>-25.238254019999999</v>
      </c>
      <c r="ANK99" s="190">
        <f>+ANK9-ANK52</f>
        <v>-152.72311542999995</v>
      </c>
      <c r="ANL99" s="190">
        <v>-36.928761019999996</v>
      </c>
      <c r="ANM99" s="190">
        <v>-61.513221499999986</v>
      </c>
      <c r="ANN99" s="190">
        <v>-26.372013410000001</v>
      </c>
      <c r="ANO99" s="190">
        <v>-40.593398829999998</v>
      </c>
      <c r="ANP99" s="190">
        <v>13.264678620000005</v>
      </c>
      <c r="ANQ99" s="190">
        <f>+ANQ9-ANQ52</f>
        <v>-152.14271614000003</v>
      </c>
      <c r="ANR99" s="190">
        <f t="shared" si="297"/>
        <v>-487.5109266299998</v>
      </c>
      <c r="ANS99" s="190">
        <v>-19.862320609999998</v>
      </c>
      <c r="ANT99" s="190">
        <v>-15.473311159999998</v>
      </c>
      <c r="ANU99" s="190">
        <v>66.810402899999985</v>
      </c>
      <c r="ANV99" s="190">
        <v>-22.085639789999998</v>
      </c>
      <c r="ANW99" s="190">
        <v>-36.061209460000001</v>
      </c>
      <c r="ANX99" s="190">
        <f>+ANX9-ANX52</f>
        <v>-26.672078119999966</v>
      </c>
      <c r="ANY99" s="190">
        <v>-14.245439600000001</v>
      </c>
      <c r="ANZ99" s="190">
        <v>69.216192210000003</v>
      </c>
      <c r="AOA99" s="190">
        <v>-32.176812460000001</v>
      </c>
      <c r="AOB99" s="190">
        <v>-6.3457769699999966</v>
      </c>
      <c r="AOC99" s="190">
        <v>-20.300420430000003</v>
      </c>
      <c r="AOD99" s="190">
        <f>+AOD9-AOD52</f>
        <v>-3.8522572499999939</v>
      </c>
      <c r="AOE99" s="190">
        <v>-21.661217110000003</v>
      </c>
      <c r="AOF99" s="190">
        <v>487.00647189</v>
      </c>
      <c r="AOG99" s="190">
        <v>58.284576129999998</v>
      </c>
      <c r="AOH99" s="190">
        <v>-13.894765939999997</v>
      </c>
      <c r="AOI99" s="190">
        <f>+AOI9-AOI52</f>
        <v>509.73506496999971</v>
      </c>
      <c r="AOJ99" s="190">
        <v>-33.864961720000004</v>
      </c>
      <c r="AOK99" s="190">
        <v>10.732386980000001</v>
      </c>
      <c r="AOL99" s="190">
        <v>-19.367680010000001</v>
      </c>
      <c r="AOM99" s="190">
        <v>29.82948369999999</v>
      </c>
      <c r="AON99" s="190">
        <v>-20.102673149999994</v>
      </c>
      <c r="AOO99" s="190">
        <f>+AOO9-AOO52</f>
        <v>-32.773444200000029</v>
      </c>
      <c r="AOP99" s="190">
        <v>15.751713070000001</v>
      </c>
      <c r="AOQ99" s="190">
        <v>16.769996200000001</v>
      </c>
      <c r="AOR99" s="190">
        <f>+AOR9-AOR52</f>
        <v>32.521709270000009</v>
      </c>
      <c r="AOS99" s="190">
        <f>+AOS9-AOS52</f>
        <v>478.95899467000004</v>
      </c>
      <c r="AOT99" s="190">
        <v>0.64661183000000477</v>
      </c>
      <c r="AOU99" s="190">
        <v>-5.3179910900000031</v>
      </c>
      <c r="AOV99" s="190">
        <f>+AOV9-AOV52</f>
        <v>-4.6713792600000019</v>
      </c>
      <c r="AOW99" s="190">
        <v>3.7558114600000003</v>
      </c>
      <c r="AOX99" s="190">
        <v>-11.180560249999997</v>
      </c>
      <c r="AOY99" s="190">
        <v>-79.678722969999995</v>
      </c>
      <c r="AOZ99" s="190">
        <v>-17.404149879999888</v>
      </c>
      <c r="APA99" s="190">
        <v>-0.49872543000000036</v>
      </c>
      <c r="APB99" s="190">
        <f t="shared" si="298"/>
        <v>-105.00634706999989</v>
      </c>
      <c r="APC99" s="190">
        <v>76.747903330000014</v>
      </c>
      <c r="APD99" s="190">
        <v>-13.330466719999995</v>
      </c>
      <c r="APE99" s="190">
        <v>-22.965492060000003</v>
      </c>
      <c r="APF99" s="190">
        <v>-11.212747529999998</v>
      </c>
      <c r="APG99" s="190">
        <v>-49.092608239999983</v>
      </c>
      <c r="APH99" s="190">
        <f>+APH9-APH52</f>
        <v>-19.85341121999997</v>
      </c>
      <c r="API99" s="190">
        <v>-0.74591864999999835</v>
      </c>
      <c r="APJ99" s="190">
        <v>-5.7015776500000008</v>
      </c>
      <c r="APK99" s="190">
        <v>14.823000239999999</v>
      </c>
      <c r="APL99" s="190">
        <v>8.2559388800000004</v>
      </c>
      <c r="APM99" s="190">
        <v>14.640188609999999</v>
      </c>
      <c r="APN99" s="190">
        <f>+APN9-APN52</f>
        <v>31.271631429999985</v>
      </c>
      <c r="APO99" s="190">
        <v>2.5305645300000021</v>
      </c>
      <c r="APP99" s="190">
        <v>1.8034376200000146</v>
      </c>
      <c r="APQ99" s="190">
        <v>-2.5298690400000003</v>
      </c>
      <c r="APR99" s="190">
        <v>-44.369505159999996</v>
      </c>
      <c r="APS99" s="190">
        <v>-25.9107995</v>
      </c>
      <c r="APT99" s="190">
        <f>+APT9-APT52</f>
        <v>-68.476171550000032</v>
      </c>
      <c r="APU99" s="190">
        <f t="shared" si="299"/>
        <v>-166.73567766999992</v>
      </c>
      <c r="APV99" s="190">
        <v>-19.044267229999988</v>
      </c>
      <c r="APW99" s="190">
        <v>16.729470839999998</v>
      </c>
      <c r="APX99" s="190">
        <v>-17.117881610000005</v>
      </c>
      <c r="APY99" s="190">
        <v>-39.778996150000005</v>
      </c>
      <c r="APZ99" s="190">
        <v>-7.375801390000003</v>
      </c>
      <c r="AQA99" s="190">
        <f>+AQA9-AQA52</f>
        <v>-66.5874755399999</v>
      </c>
      <c r="AQB99" s="190">
        <v>78.697476999999992</v>
      </c>
      <c r="AQC99" s="190">
        <v>-51.028567049999992</v>
      </c>
      <c r="AQD99" s="190">
        <v>-18.998194730000002</v>
      </c>
      <c r="AQE99" s="190">
        <v>-54.700335849999995</v>
      </c>
      <c r="AQF99" s="190">
        <v>-17.515779150000004</v>
      </c>
      <c r="AQG99" s="190">
        <f>+AQG9-AQG52</f>
        <v>-63.545399780000011</v>
      </c>
      <c r="AQH99" s="190">
        <v>-43.89578705000001</v>
      </c>
      <c r="AQI99" s="190">
        <v>-3.6647530099999965</v>
      </c>
      <c r="AQJ99" s="190">
        <v>14.890432679999975</v>
      </c>
      <c r="AQK99" s="190">
        <f>+AQK9-AQK52</f>
        <v>-32.670107380000019</v>
      </c>
      <c r="AQL99" s="190">
        <v>-30.680760190000008</v>
      </c>
      <c r="AQM99" s="190">
        <v>15.818688739999994</v>
      </c>
      <c r="AQN99" s="190">
        <v>-49.963335089999994</v>
      </c>
      <c r="AQO99" s="190">
        <v>0.33992924000000002</v>
      </c>
      <c r="AQP99" s="190">
        <v>122.8163169844477</v>
      </c>
      <c r="AQQ99" s="190">
        <f>+AQQ9-AQQ52</f>
        <v>58.330839684447767</v>
      </c>
      <c r="AQR99" s="190">
        <f t="shared" si="300"/>
        <v>-104.47214301555218</v>
      </c>
      <c r="AQS99" s="190">
        <v>-12.392224229999998</v>
      </c>
      <c r="AQT99" s="190">
        <v>-44.116539449999998</v>
      </c>
      <c r="AQU99" s="190">
        <v>-8.1363938899999937</v>
      </c>
      <c r="AQV99" s="190">
        <v>-0.79522622999999992</v>
      </c>
      <c r="AQW99" s="190">
        <v>-35.71203691999996</v>
      </c>
      <c r="AQX99" s="190">
        <v>-101.15242071999994</v>
      </c>
      <c r="AQY99" s="190">
        <v>25.375616060000013</v>
      </c>
      <c r="AQZ99" s="190">
        <v>-39.380752459999989</v>
      </c>
      <c r="ARA99" s="190">
        <v>-21.356631929999999</v>
      </c>
      <c r="ARB99" s="190">
        <v>7.0797508299999867</v>
      </c>
      <c r="ARC99" s="190">
        <v>6.2210138799999841</v>
      </c>
      <c r="ARD99" s="190">
        <v>-22.061003620000005</v>
      </c>
      <c r="ARE99" s="190">
        <v>-29.225054439999987</v>
      </c>
      <c r="ARF99" s="190">
        <v>-12.666668629999988</v>
      </c>
      <c r="ARG99" s="190">
        <v>-32.067966659999982</v>
      </c>
      <c r="ARH99" s="190">
        <v>39.533085359999909</v>
      </c>
      <c r="ARI99" s="190">
        <v>-34.426604370000042</v>
      </c>
      <c r="ARJ99" s="190">
        <v>-42.388126</v>
      </c>
      <c r="ARK99" s="190">
        <v>-22.695400309999993</v>
      </c>
      <c r="ARL99" s="190">
        <v>-8.7647652400000133</v>
      </c>
      <c r="ARM99" s="190">
        <v>-7.4557983799998953</v>
      </c>
      <c r="ARN99" s="190">
        <v>-2.4338012599999885</v>
      </c>
      <c r="ARO99" s="190">
        <v>-83.737891189999885</v>
      </c>
      <c r="ARP99" s="190">
        <v>-26.733001739999978</v>
      </c>
      <c r="ARQ99" s="190">
        <v>-20.094499849999998</v>
      </c>
      <c r="ARR99" s="190">
        <v>-9.8779090300001897</v>
      </c>
      <c r="ARS99" s="190">
        <v>-56.705410620000166</v>
      </c>
      <c r="ART99" s="190">
        <v>-298.08333052</v>
      </c>
      <c r="ARU99" s="190">
        <v>-31.256718579999962</v>
      </c>
      <c r="ARV99" s="190">
        <v>-23.261066830000008</v>
      </c>
      <c r="ARW99" s="190">
        <v>-54.517785409999973</v>
      </c>
      <c r="ARX99" s="190">
        <v>-20.540843579999994</v>
      </c>
      <c r="ARY99" s="190">
        <v>0.61754377999999122</v>
      </c>
      <c r="ARZ99" s="190">
        <v>-19.83402577</v>
      </c>
      <c r="ASA99" s="190">
        <v>80.199743429999984</v>
      </c>
      <c r="ASB99" s="190">
        <v>40.442417859999978</v>
      </c>
      <c r="ASC99" s="190">
        <v>-26.55598019</v>
      </c>
      <c r="ASD99" s="190">
        <v>-29.645879409999999</v>
      </c>
      <c r="ASE99" s="190">
        <v>15.114803139999998</v>
      </c>
      <c r="ASF99" s="190">
        <v>-38.379640809999998</v>
      </c>
      <c r="ASG99" s="190">
        <v>35.505306249999997</v>
      </c>
      <c r="ASH99" s="190">
        <v>-43.961391020000001</v>
      </c>
      <c r="ASI99" s="190">
        <v>73.760734989999989</v>
      </c>
      <c r="ASJ99" s="190">
        <v>2.007254200000002</v>
      </c>
      <c r="ASK99" s="190">
        <v>-16.810397820000006</v>
      </c>
      <c r="ASL99" s="190">
        <v>7.6648767000000078</v>
      </c>
      <c r="ASM99" s="190">
        <v>-50.349143939999998</v>
      </c>
      <c r="ASN99" s="190">
        <v>16.273324129999995</v>
      </c>
      <c r="ASO99" s="190">
        <v>1.0528936900000012</v>
      </c>
      <c r="ASP99" s="190">
        <v>-58.484201589999998</v>
      </c>
      <c r="ASQ99" s="190">
        <v>-25.079763870000001</v>
      </c>
      <c r="ASR99" s="190">
        <v>-19.09230647</v>
      </c>
      <c r="ASS99" s="190">
        <v>-8.2544840300000004</v>
      </c>
      <c r="AST99" s="190">
        <v>-109.85786226999998</v>
      </c>
      <c r="ASU99" s="190">
        <v>-151.62129671</v>
      </c>
      <c r="ASV99" s="190">
        <v>-18.588834119999998</v>
      </c>
      <c r="ASW99" s="190">
        <v>-64.271121899999997</v>
      </c>
      <c r="ASX99" s="190">
        <v>-13.334795749999996</v>
      </c>
      <c r="ASY99" s="190">
        <v>-43.210964869999998</v>
      </c>
      <c r="ASZ99" s="190">
        <v>0.9944034600000009</v>
      </c>
      <c r="ATA99" s="190">
        <v>-138.41131317999998</v>
      </c>
      <c r="ATB99" s="190">
        <v>27.023756300000002</v>
      </c>
      <c r="ATC99" s="190">
        <v>15.212266849999999</v>
      </c>
      <c r="ATD99" s="190">
        <v>-11.973594720000001</v>
      </c>
      <c r="ATE99" s="190">
        <v>-23.329299519999999</v>
      </c>
      <c r="ATF99" s="190">
        <v>-14.13072564</v>
      </c>
      <c r="ATG99" s="190">
        <v>-7.1975967300000008</v>
      </c>
      <c r="ATH99" s="190">
        <v>-26.188243929999999</v>
      </c>
      <c r="ATI99" s="190">
        <v>-28.347324359999998</v>
      </c>
      <c r="ATJ99" s="190">
        <v>-6.4580021599999995</v>
      </c>
      <c r="ATK99" s="190">
        <v>45.020840269999994</v>
      </c>
      <c r="ATL99" s="190">
        <v>-31.142677480000003</v>
      </c>
      <c r="ATM99" s="190">
        <v>-47.11540766000001</v>
      </c>
      <c r="ATN99" s="190">
        <v>-40.357556819999999</v>
      </c>
      <c r="ATO99" s="190">
        <v>-22.345036749999998</v>
      </c>
      <c r="ATP99" s="190">
        <v>-14.045251469999998</v>
      </c>
      <c r="ATQ99" s="190">
        <v>-33.928451490000008</v>
      </c>
      <c r="ATR99" s="190">
        <v>-36.474772220000006</v>
      </c>
      <c r="ATS99" s="190">
        <v>-147.15106875000001</v>
      </c>
      <c r="ATT99" s="190">
        <v>4.1310389299999954</v>
      </c>
      <c r="ATU99" s="190">
        <v>4.1310389299999954</v>
      </c>
      <c r="ATV99" s="190">
        <v>-335.74434739000003</v>
      </c>
      <c r="ATW99" s="190">
        <v>-41.271851139999995</v>
      </c>
      <c r="ATX99" s="190">
        <v>-36.373681640000001</v>
      </c>
      <c r="ATY99" s="190">
        <v>-5.2333607500000028</v>
      </c>
      <c r="ATZ99" s="190">
        <v>-77.993094710000008</v>
      </c>
      <c r="AUA99" s="190">
        <v>-160.87198824000001</v>
      </c>
      <c r="AUB99" s="190">
        <v>-20.51131122</v>
      </c>
      <c r="AUC99" s="190">
        <v>60.540754950000014</v>
      </c>
      <c r="AUD99" s="190">
        <v>-51.646152610000001</v>
      </c>
      <c r="AUE99" s="190">
        <v>-20.897760260000005</v>
      </c>
      <c r="AUF99" s="190">
        <v>-19.634604490000005</v>
      </c>
      <c r="AUG99" s="190">
        <v>-52.149073630000004</v>
      </c>
      <c r="AUH99" s="190">
        <v>-24.433512029999999</v>
      </c>
      <c r="AUI99" s="190">
        <v>-37.163411010000004</v>
      </c>
      <c r="AUJ99" s="190">
        <v>-44.568958910000006</v>
      </c>
      <c r="AUK99" s="190">
        <v>-65.115890890000003</v>
      </c>
      <c r="AUL99" s="190">
        <v>5.0508338999998728</v>
      </c>
      <c r="AUM99" s="190">
        <v>-166.23093894000016</v>
      </c>
      <c r="AUN99" s="190">
        <v>-37.907958649999905</v>
      </c>
      <c r="AUO99" s="190">
        <v>-137.71465077999997</v>
      </c>
      <c r="AUP99" s="190">
        <v>-77.225025469999878</v>
      </c>
      <c r="AUQ99" s="190">
        <v>-33.823147070000005</v>
      </c>
      <c r="AUR99" s="190">
        <v>-52.746314049999881</v>
      </c>
      <c r="AUS99" s="190">
        <v>-339.41709601999963</v>
      </c>
      <c r="AUT99" s="190">
        <v>-57.336727610000104</v>
      </c>
      <c r="AUU99" s="190">
        <v>-5.5499650799999998</v>
      </c>
      <c r="AUV99" s="190">
        <v>-27.349944889999911</v>
      </c>
      <c r="AUW99" s="190">
        <v>-11.839187140000099</v>
      </c>
      <c r="AUX99" s="190">
        <v>-102.0758247200001</v>
      </c>
      <c r="AUY99" s="190">
        <v>-820.74492155000007</v>
      </c>
      <c r="AUZ99" s="190">
        <v>-11.89385328</v>
      </c>
      <c r="AVA99" s="190">
        <v>-11.89385328</v>
      </c>
      <c r="AVB99" s="190">
        <v>-61.167446310000003</v>
      </c>
      <c r="AVC99" s="190">
        <v>-30.539005839999984</v>
      </c>
      <c r="AVD99" s="190">
        <v>-27.335811070000002</v>
      </c>
      <c r="AVE99" s="190">
        <v>-26.233367449999996</v>
      </c>
      <c r="AVF99" s="190">
        <v>75.773823399999799</v>
      </c>
      <c r="AVG99" s="190">
        <v>-69.501807270000185</v>
      </c>
      <c r="AVH99" s="190">
        <v>-5.2750689799999986</v>
      </c>
      <c r="AVI99" s="190">
        <v>15.480871229999982</v>
      </c>
      <c r="AVJ99" s="190">
        <v>-50.478919630000007</v>
      </c>
      <c r="AVK99" s="190">
        <v>-10.473056600000003</v>
      </c>
      <c r="AVL99" s="190">
        <v>-41.769206400000002</v>
      </c>
      <c r="AVM99" s="190">
        <v>-92.515380380000025</v>
      </c>
      <c r="AVN99" s="190">
        <v>-40.351096940000005</v>
      </c>
      <c r="AVO99" s="190">
        <v>-55.532584970000102</v>
      </c>
      <c r="AVP99" s="190">
        <v>52.217962490000019</v>
      </c>
      <c r="AVQ99" s="190">
        <v>-1.688820169999989</v>
      </c>
      <c r="AVR99" s="190">
        <v>-49.528897450000223</v>
      </c>
      <c r="AVS99" s="190">
        <v>-94.883437040000302</v>
      </c>
      <c r="AVT99" s="190">
        <v>15.528776280000031</v>
      </c>
      <c r="AVU99" s="190">
        <v>-19.1234422</v>
      </c>
      <c r="AVV99" s="190">
        <v>-28.335055260000001</v>
      </c>
      <c r="AVW99" s="190">
        <v>-0.56788259999999879</v>
      </c>
      <c r="AVX99" s="190">
        <v>-15.164590950000001</v>
      </c>
      <c r="AVY99" s="190">
        <v>-47.662194729999968</v>
      </c>
      <c r="AVZ99" s="190">
        <v>-316.45667270000041</v>
      </c>
      <c r="AWA99" s="190">
        <v>-53.343987689999977</v>
      </c>
      <c r="AWB99" s="190">
        <v>10.247152629999988</v>
      </c>
      <c r="AWC99" s="190">
        <v>-12.22740606999999</v>
      </c>
      <c r="AWD99" s="190">
        <v>-19.573695530000002</v>
      </c>
      <c r="AWE99" s="190">
        <v>-44.192761179999998</v>
      </c>
      <c r="AWF99" s="190">
        <v>-119.09069783999998</v>
      </c>
      <c r="AWG99" s="190">
        <v>68.666814609999932</v>
      </c>
      <c r="AWH99" s="190">
        <v>2.0792153500000019</v>
      </c>
      <c r="AWI99" s="190">
        <v>-1.8460932000000199</v>
      </c>
      <c r="AWJ99" s="190">
        <v>0.93747112999999516</v>
      </c>
      <c r="AWK99" s="190">
        <v>17.744994209999973</v>
      </c>
      <c r="AWL99" s="190">
        <v>87.582402099999882</v>
      </c>
      <c r="AWM99" s="190">
        <v>-42.960505479999867</v>
      </c>
      <c r="AWN99" s="190">
        <f>+AWN9-AWN52</f>
        <v>-0.49038887387754215</v>
      </c>
      <c r="AWO99" s="190">
        <v>22.586550955918369</v>
      </c>
      <c r="AWP99" s="190">
        <v>15.360533600087463</v>
      </c>
      <c r="AWQ99" s="190">
        <f>+AWQ9-AWQ52</f>
        <v>1.0790854005247681</v>
      </c>
      <c r="AWR99" s="190">
        <f t="shared" si="301"/>
        <v>-4.4247243973468091</v>
      </c>
      <c r="AWS99" s="190">
        <v>91.358630246355659</v>
      </c>
      <c r="AWT99" s="190">
        <v>-45.791738962099132</v>
      </c>
      <c r="AWU99" s="190">
        <f>+AWU9-AWU52</f>
        <v>22.453062848396502</v>
      </c>
      <c r="AWV99" s="190">
        <f>+AWV9-AWV52</f>
        <v>0.18441314139940346</v>
      </c>
      <c r="AWW99" s="190">
        <f t="shared" si="302"/>
        <v>68.20436727405243</v>
      </c>
      <c r="AWX99" s="190">
        <f>+AWX9-AWX52</f>
        <v>-75.379126504110104</v>
      </c>
      <c r="AWY99" s="190">
        <f>+AWY9-AWY52</f>
        <v>-30.867546950437323</v>
      </c>
      <c r="AWZ99" s="190">
        <f t="shared" si="303"/>
        <v>-106.24667345454742</v>
      </c>
      <c r="AXA99" s="190">
        <f t="shared" si="304"/>
        <v>-73.97532631784189</v>
      </c>
      <c r="AXB99" s="190">
        <f t="shared" si="305"/>
        <v>-2802.7892197133947</v>
      </c>
      <c r="AXC99" s="190">
        <f>+AXC9-AXC52</f>
        <v>32.299349094752188</v>
      </c>
      <c r="AXD99" s="190">
        <f>+AXD9-AXD52</f>
        <v>-18.264631922011638</v>
      </c>
      <c r="AXE99" s="190">
        <f t="shared" si="306"/>
        <v>14.03471717274055</v>
      </c>
      <c r="AXF99" s="190">
        <f>+AXF9-AXF52</f>
        <v>-26.779868271137026</v>
      </c>
      <c r="AXG99" s="190">
        <f>+AXG9-AXG52</f>
        <v>-33.661870112827984</v>
      </c>
      <c r="AXH99" s="190">
        <f>+AXH9-AXH52</f>
        <v>-16.752452327434401</v>
      </c>
      <c r="AXI99" s="190">
        <f>+AXI9-AXI52</f>
        <v>-28.696217967842568</v>
      </c>
      <c r="AXJ99" s="190">
        <f>+AXJ9-AXJ52</f>
        <v>16.998191250728862</v>
      </c>
      <c r="AXK99" s="190">
        <f t="shared" si="307"/>
        <v>-88.892217428513121</v>
      </c>
      <c r="AXL99" s="190">
        <f>+AXL9-AXL52</f>
        <v>70.939798676384825</v>
      </c>
      <c r="AXM99" s="190">
        <f>+AXM9-AXM52</f>
        <v>-16.535872126822156</v>
      </c>
      <c r="AXN99" s="190">
        <f>+AXN9-AXN52</f>
        <v>-34.132839180787165</v>
      </c>
      <c r="AXO99" s="190">
        <f>+AXO9-AXO52</f>
        <v>-2.9501419821574189</v>
      </c>
      <c r="AXP99" s="190">
        <f>+AXP9-AXP52</f>
        <v>-12.22473074052477</v>
      </c>
      <c r="AXQ99" s="190">
        <f t="shared" si="308"/>
        <v>5.0962146460933155</v>
      </c>
      <c r="AXR99" s="190">
        <f>+AXR9-AXR52</f>
        <v>-9.349022037900875</v>
      </c>
      <c r="AXS99" s="190">
        <f>+AXS9-AXS52</f>
        <v>-6.9929683525947581</v>
      </c>
      <c r="AXT99" s="190">
        <f>+AXT9-AXT52</f>
        <v>2.0256759504372432</v>
      </c>
      <c r="AXU99" s="190">
        <f>+AXU9-AXU52</f>
        <v>-17.876975915451894</v>
      </c>
      <c r="AXV99" s="190">
        <f t="shared" si="310"/>
        <v>-32.193290355510285</v>
      </c>
      <c r="AXW99" s="190">
        <f>+AXW9-AXW52</f>
        <v>-17.34063010912536</v>
      </c>
      <c r="AXX99" s="190">
        <f>+AXX9-AXX52</f>
        <v>13.861694531282794</v>
      </c>
      <c r="AXY99" s="190">
        <f>+AXY9-AXY52</f>
        <v>-33.779357091836729</v>
      </c>
      <c r="AXZ99" s="190">
        <f>+AXZ9-AXZ52</f>
        <v>-27.410987549562698</v>
      </c>
      <c r="AYA99" s="190">
        <f>+AYA9-AYA52</f>
        <v>-13.305283052798831</v>
      </c>
      <c r="AYB99" s="190">
        <f t="shared" si="311"/>
        <v>-77.974563272040811</v>
      </c>
      <c r="AYC99" s="190">
        <f t="shared" si="270"/>
        <v>-179.92913923723034</v>
      </c>
      <c r="AYD99" s="190">
        <f>+AYD9-AYD52</f>
        <v>-20.439801503586004</v>
      </c>
      <c r="AYE99" s="190">
        <f>+AYE9-AYE52</f>
        <v>-41.328006093294462</v>
      </c>
      <c r="AYF99" s="190">
        <f>+AYF9-AYF52</f>
        <v>-26.244958119533528</v>
      </c>
      <c r="AYG99" s="190">
        <f>+AYG9-AYG52</f>
        <v>-55.867593829154529</v>
      </c>
      <c r="AYH99" s="190">
        <f>+AYH9-AYH52</f>
        <v>-0.47676813265303331</v>
      </c>
      <c r="AYI99" s="190">
        <f t="shared" si="313"/>
        <v>-144.35712767822156</v>
      </c>
      <c r="AYJ99" s="190">
        <f>+AYJ9-AYJ52</f>
        <v>37.010006938046644</v>
      </c>
      <c r="AYK99" s="190">
        <f>+AYK9-AYK52</f>
        <v>-19.333782805889214</v>
      </c>
      <c r="AYL99" s="190">
        <f>+AYL9-AYL52</f>
        <v>9.9210530335277625</v>
      </c>
      <c r="AYM99" s="190">
        <f>+AYM9-AYM52</f>
        <v>-5.6536972084548065</v>
      </c>
      <c r="AYN99" s="190">
        <f>+AYN9-AYN52</f>
        <v>31.164977634110784</v>
      </c>
      <c r="AYO99" s="190">
        <f t="shared" si="314"/>
        <v>53.108557591341167</v>
      </c>
      <c r="AYP99" s="190">
        <f>+AYP9-AYP52</f>
        <v>-6.015579422740525</v>
      </c>
      <c r="AYQ99" s="190">
        <f>+AYQ9-AYQ52</f>
        <v>6.8136816673761089</v>
      </c>
      <c r="AYR99" s="190">
        <f>+AYR9-AYR52</f>
        <v>27.795297192769667</v>
      </c>
      <c r="AYS99" s="190">
        <f>+AYS9-AYS52</f>
        <v>-21.749824849854225</v>
      </c>
      <c r="AYT99" s="190">
        <f>+AYT9-AYT52</f>
        <v>-39.660833552536445</v>
      </c>
      <c r="AYU99" s="190">
        <f t="shared" si="315"/>
        <v>-32.81725896498542</v>
      </c>
      <c r="AYV99" s="190">
        <f>+AYV9-AYV52</f>
        <v>-18.163946451895043</v>
      </c>
      <c r="AYW99" s="190">
        <f>+AYW9-AYW52</f>
        <v>0.74572050134110768</v>
      </c>
      <c r="AYX99" s="190">
        <f>+AYX9-AYX52</f>
        <v>-7.9461451137026238</v>
      </c>
      <c r="AYY99" s="190">
        <f t="shared" si="316"/>
        <v>-25.364371064256559</v>
      </c>
      <c r="AYZ99" s="190">
        <f t="shared" si="317"/>
        <v>-149.43020011612236</v>
      </c>
      <c r="AZA99" s="190">
        <f>+AZA9-AZA52</f>
        <v>-31.528263749679297</v>
      </c>
      <c r="AZB99" s="190">
        <f>+AZB9-AZB52</f>
        <v>2.0308902084548528</v>
      </c>
      <c r="AZC99" s="190">
        <f>+AZC9-AZC52</f>
        <v>3.7953767603206989</v>
      </c>
      <c r="AZD99" s="190">
        <f>+AZD9-AZD52</f>
        <v>-6.2826049324489794</v>
      </c>
      <c r="AZE99" s="190">
        <f>+AZE9-AZE52</f>
        <v>-6.5208013061224506</v>
      </c>
      <c r="AZF99" s="190">
        <f t="shared" si="319"/>
        <v>-38.505403019475175</v>
      </c>
      <c r="AZG99" s="190">
        <f>+AZG9-AZG52</f>
        <v>-3.8215089708454784</v>
      </c>
      <c r="AZH99" s="190">
        <f>+AZH9-AZH52</f>
        <v>42.427036844726523</v>
      </c>
      <c r="AZI99" s="190">
        <f>+AZI9-AZI52</f>
        <v>-0.26510341690963202</v>
      </c>
      <c r="AZJ99" s="190">
        <f>+AZJ9-AZJ52</f>
        <v>-11.864654412536449</v>
      </c>
      <c r="AZK99" s="190">
        <f>+AZK9-AZK52</f>
        <v>-27.104713217201166</v>
      </c>
      <c r="AZL99" s="190">
        <f t="shared" si="320"/>
        <v>-0.62894317276620271</v>
      </c>
      <c r="AZM99" s="190">
        <f>+AZM9-AZM52</f>
        <v>-10.871599930641395</v>
      </c>
      <c r="AZN99" s="190">
        <f>+AZN9-AZN52</f>
        <v>-3.1511540559183651</v>
      </c>
      <c r="AZO99" s="190">
        <f>+AZO9-AZO52</f>
        <v>-44.08132922970843</v>
      </c>
      <c r="AZP99" s="190">
        <f>+AZP9-AZP52</f>
        <v>-33.584527931486889</v>
      </c>
      <c r="AZQ99" s="190">
        <f>+AZQ9-AZQ52</f>
        <v>-25.680849341078719</v>
      </c>
      <c r="AZR99" s="190">
        <f t="shared" si="321"/>
        <v>-117.36946048883379</v>
      </c>
      <c r="AZS99" s="190">
        <f>+AZS9-AZS52</f>
        <v>-18.936503011807584</v>
      </c>
      <c r="AZT99" s="190">
        <f>+AZT9-AZT52</f>
        <v>-5.0599698469387775</v>
      </c>
      <c r="AZU99" s="190">
        <f>+AZU9-AZU52</f>
        <v>4.0781362200291564</v>
      </c>
      <c r="AZV99" s="190">
        <f>+AZV9-AZV52</f>
        <v>54.279985866472295</v>
      </c>
      <c r="AZW99" s="190">
        <f>+AZW9-AZW52</f>
        <v>-0.64808756061224493</v>
      </c>
      <c r="AZX99" s="190">
        <f t="shared" si="322"/>
        <v>33.713561667142841</v>
      </c>
      <c r="AZY99" s="190">
        <f>+AZY9-AZY52</f>
        <v>-11.246689104285716</v>
      </c>
      <c r="AZZ99" s="190">
        <f>+AZZ9-AZZ52</f>
        <v>-55.442034404462156</v>
      </c>
      <c r="BAA99" s="190">
        <f t="shared" si="323"/>
        <v>-66.68872350874787</v>
      </c>
      <c r="BAB99" s="190">
        <f t="shared" si="324"/>
        <v>-189.47896852268019</v>
      </c>
      <c r="BAC99" s="190">
        <f>+BAC9-BAC52</f>
        <v>6.950300592303206</v>
      </c>
      <c r="BAD99" s="190">
        <f>+BAD9-BAD52</f>
        <v>-27.317410989795913</v>
      </c>
      <c r="BAE99" s="190">
        <f>+BAE9-BAE52</f>
        <v>-4.4184764635568525</v>
      </c>
      <c r="BAF99" s="190">
        <f t="shared" si="326"/>
        <v>-24.785586861049563</v>
      </c>
      <c r="BAG99" s="190">
        <f>+BAG9-BAG52</f>
        <v>-10.216720257784257</v>
      </c>
      <c r="BAH99" s="190">
        <f>+BAH9-BAH52</f>
        <v>7.5379094110787168</v>
      </c>
      <c r="BAI99" s="190">
        <f>+BAI9-BAI52</f>
        <v>26.197605390670549</v>
      </c>
      <c r="BAJ99" s="190">
        <f>+BAJ9-BAJ52</f>
        <v>-8.6060526225364438</v>
      </c>
      <c r="BAK99" s="190">
        <f t="shared" si="327"/>
        <v>14.912741921428564</v>
      </c>
      <c r="BAL99" s="190">
        <f t="shared" ref="BAL99:BBB99" si="460">+BAL9-BAL52</f>
        <v>81.977114094839635</v>
      </c>
      <c r="BAM99" s="190">
        <f t="shared" si="460"/>
        <v>12.574166</v>
      </c>
      <c r="BAN99" s="190">
        <f t="shared" si="460"/>
        <v>0.93157547577259336</v>
      </c>
      <c r="BAO99" s="190">
        <f t="shared" si="460"/>
        <v>12.034900871720119</v>
      </c>
      <c r="BAP99" s="190">
        <f t="shared" si="460"/>
        <v>1.0281469504373177</v>
      </c>
      <c r="BAQ99" s="190">
        <f t="shared" si="460"/>
        <v>108.54590339276965</v>
      </c>
      <c r="BAR99" s="190">
        <f t="shared" si="460"/>
        <v>-17.585322409358596</v>
      </c>
      <c r="BAS99" s="190">
        <f t="shared" si="460"/>
        <v>323.39531718221576</v>
      </c>
      <c r="BAT99" s="190">
        <f t="shared" si="460"/>
        <v>-3.1770983545772595</v>
      </c>
      <c r="BAU99" s="190">
        <f t="shared" si="460"/>
        <v>-31.613070899416901</v>
      </c>
      <c r="BAV99" s="190">
        <f t="shared" si="460"/>
        <v>-0.97501576198712625</v>
      </c>
      <c r="BAW99" s="190">
        <f t="shared" si="460"/>
        <v>270.04480975687579</v>
      </c>
      <c r="BAX99" s="190">
        <f t="shared" si="460"/>
        <v>-3.5810053680466472</v>
      </c>
      <c r="BAY99" s="190">
        <f t="shared" si="460"/>
        <v>-11.467104683673471</v>
      </c>
      <c r="BAZ99" s="190">
        <f t="shared" si="460"/>
        <v>8.2369755102037923E-2</v>
      </c>
      <c r="BBA99" s="190">
        <f t="shared" si="460"/>
        <v>-23.333215016034988</v>
      </c>
      <c r="BBB99" s="190">
        <f t="shared" si="460"/>
        <v>-38.298955312653071</v>
      </c>
      <c r="BBC99" s="190">
        <f t="shared" si="331"/>
        <v>330.4189128973714</v>
      </c>
      <c r="BBD99" s="190">
        <f t="shared" ref="BBD99:BBT99" si="461">+BBD9-BBD52</f>
        <v>-26.762769516967928</v>
      </c>
      <c r="BBE99" s="190">
        <f t="shared" si="461"/>
        <v>-23.775140839650152</v>
      </c>
      <c r="BBF99" s="190">
        <f t="shared" si="461"/>
        <v>-21.01141228285714</v>
      </c>
      <c r="BBG99" s="190">
        <f t="shared" si="461"/>
        <v>-6.053805778425656</v>
      </c>
      <c r="BBH99" s="190">
        <f t="shared" si="461"/>
        <v>0.74153277927113681</v>
      </c>
      <c r="BBI99" s="190">
        <f t="shared" si="461"/>
        <v>-76.861595638629723</v>
      </c>
      <c r="BBJ99" s="190">
        <f t="shared" si="461"/>
        <v>5.4144192449271147</v>
      </c>
      <c r="BBK99" s="190">
        <f t="shared" si="461"/>
        <v>41.57413029008746</v>
      </c>
      <c r="BBL99" s="190">
        <f t="shared" si="461"/>
        <v>-4.5653827851894881</v>
      </c>
      <c r="BBM99" s="190">
        <f t="shared" si="461"/>
        <v>-13.78731563265306</v>
      </c>
      <c r="BBN99" s="190">
        <f t="shared" si="461"/>
        <v>-11.653085655911223</v>
      </c>
      <c r="BBO99" s="190">
        <f t="shared" si="461"/>
        <v>16.982765461260797</v>
      </c>
      <c r="BBP99" s="190">
        <f t="shared" si="461"/>
        <v>48.97243581</v>
      </c>
      <c r="BBQ99" s="190">
        <f t="shared" si="461"/>
        <v>-12.372233698985873</v>
      </c>
      <c r="BBR99" s="190">
        <f t="shared" si="461"/>
        <v>10.435582288804685</v>
      </c>
      <c r="BBS99" s="190">
        <f t="shared" si="461"/>
        <v>-4.273077575801751</v>
      </c>
      <c r="BBT99" s="190">
        <f t="shared" si="461"/>
        <v>-7.4907117326239057</v>
      </c>
      <c r="BBU99" s="190">
        <f t="shared" si="335"/>
        <v>35.271995091393151</v>
      </c>
      <c r="BBV99" s="190">
        <f t="shared" ref="BBV99:BCL99" si="462">+BBV9-BBV52</f>
        <v>-6.8412634168221578</v>
      </c>
      <c r="BBW99" s="190">
        <f t="shared" si="462"/>
        <v>-40.185478688804665</v>
      </c>
      <c r="BBX99" s="190">
        <f t="shared" si="462"/>
        <v>-15.449267787784251</v>
      </c>
      <c r="BBY99" s="190">
        <f t="shared" si="462"/>
        <v>-6.4241166867346928</v>
      </c>
      <c r="BBZ99" s="190">
        <f t="shared" si="462"/>
        <v>-71.013440330903791</v>
      </c>
      <c r="BCA99" s="190">
        <f t="shared" si="462"/>
        <v>-139.91356691104954</v>
      </c>
      <c r="BCB99" s="190">
        <f t="shared" si="462"/>
        <v>-164.52040199702529</v>
      </c>
      <c r="BCC99" s="190">
        <f t="shared" si="462"/>
        <v>-25.639153710903791</v>
      </c>
      <c r="BCD99" s="190">
        <f t="shared" si="462"/>
        <v>-15.099291309795923</v>
      </c>
      <c r="BCE99" s="190">
        <f t="shared" si="462"/>
        <v>-4.2415487376093299</v>
      </c>
      <c r="BCF99" s="190">
        <f t="shared" si="462"/>
        <v>-21.608980983965015</v>
      </c>
      <c r="BCG99" s="190">
        <f t="shared" si="462"/>
        <v>-8.5934477608163284</v>
      </c>
      <c r="BCH99" s="190">
        <f t="shared" si="462"/>
        <v>-75.182422503090393</v>
      </c>
      <c r="BCI99" s="190">
        <f t="shared" si="462"/>
        <v>-19.595361291399421</v>
      </c>
      <c r="BCJ99" s="190">
        <f t="shared" si="462"/>
        <v>26.914017085276974</v>
      </c>
      <c r="BCK99" s="190">
        <f t="shared" si="462"/>
        <v>-2.1518337784256563</v>
      </c>
      <c r="BCL99" s="190">
        <f t="shared" si="462"/>
        <v>-9.7225134271136966</v>
      </c>
      <c r="BCM99" s="190">
        <f t="shared" si="271"/>
        <v>-4.5556914116617993</v>
      </c>
      <c r="BCN99" s="190">
        <v>-26.326126290000012</v>
      </c>
      <c r="BCO99" s="190">
        <v>-6.1703265099999989</v>
      </c>
      <c r="BCP99" s="190">
        <v>-2.8338601499999996</v>
      </c>
      <c r="BCQ99" s="190">
        <v>-8.195101999999995</v>
      </c>
      <c r="BCR99" s="190">
        <v>-2.2369973699999974</v>
      </c>
      <c r="BCS99" s="190">
        <f t="shared" si="340"/>
        <v>-45.76241232000001</v>
      </c>
      <c r="BCT99" s="190">
        <v>-12.39188815</v>
      </c>
      <c r="BCU99" s="190">
        <v>-3.27895351</v>
      </c>
      <c r="BCV99" s="190">
        <v>-4.64958458</v>
      </c>
      <c r="BCW99" s="190">
        <v>-10.06651065</v>
      </c>
      <c r="BCX99" s="190">
        <f t="shared" si="341"/>
        <v>-30.386936890000001</v>
      </c>
      <c r="BCY99" s="190">
        <v>-3.2200823000000001</v>
      </c>
      <c r="BCZ99" s="190">
        <v>-32.976020550000001</v>
      </c>
      <c r="BDA99" s="190">
        <f t="shared" si="342"/>
        <v>-36.196102850000003</v>
      </c>
      <c r="BDB99" s="190">
        <f t="shared" si="343"/>
        <v>-192.08356597475222</v>
      </c>
      <c r="BDC99" s="190">
        <v>-13.757735000000002</v>
      </c>
      <c r="BDD99" s="190">
        <v>-7.8602929899999996</v>
      </c>
      <c r="BDE99" s="190">
        <v>-4.8541665000000016</v>
      </c>
      <c r="BDF99" s="190">
        <f t="shared" si="272"/>
        <v>-26.472194490000003</v>
      </c>
      <c r="BDG99" s="190">
        <v>-12.86151432</v>
      </c>
      <c r="BDH99" s="190">
        <v>275.48123435999992</v>
      </c>
      <c r="BDI99" s="190">
        <v>-59.166439509999989</v>
      </c>
      <c r="BDJ99" s="190">
        <v>-8.8165366100000018</v>
      </c>
      <c r="BDK99" s="190">
        <v>-6.4228233500000016</v>
      </c>
      <c r="BDL99" s="190">
        <f t="shared" si="344"/>
        <v>188.21392056999991</v>
      </c>
      <c r="BDM99" s="190">
        <v>-15.103716990000002</v>
      </c>
      <c r="BDN99" s="190">
        <v>63.298784609999998</v>
      </c>
      <c r="BDO99" s="190">
        <v>-4.1809167200000061</v>
      </c>
      <c r="BDP99" s="190">
        <v>1.9517397599999995</v>
      </c>
      <c r="BDQ99" s="190">
        <f t="shared" si="345"/>
        <v>45.965890659999992</v>
      </c>
      <c r="BDR99" s="190">
        <v>21.184593969999998</v>
      </c>
      <c r="BDS99" s="190">
        <v>-19.430382750000341</v>
      </c>
      <c r="BDT99" s="190">
        <v>-3.0676331399995824</v>
      </c>
      <c r="BDU99" s="190">
        <v>-0.92296951000020044</v>
      </c>
      <c r="BDV99" s="190">
        <v>-1.8221180300001834</v>
      </c>
      <c r="BDW99" s="190">
        <f t="shared" si="346"/>
        <v>-4.0585094600003089</v>
      </c>
      <c r="BDX99" s="190">
        <v>-40.962940349999819</v>
      </c>
      <c r="BDY99" s="190">
        <v>14.686663639999926</v>
      </c>
      <c r="BDZ99" s="190">
        <v>-34.128525590000201</v>
      </c>
      <c r="BEA99" s="190">
        <v>-2.4938975800000658</v>
      </c>
      <c r="BEB99" s="190">
        <v>-53.489617999999794</v>
      </c>
      <c r="BEC99" s="190">
        <f t="shared" si="347"/>
        <v>-116.38831787999996</v>
      </c>
      <c r="BED99" s="190">
        <f t="shared" si="348"/>
        <v>87.260789399999652</v>
      </c>
      <c r="BEE99" s="190">
        <v>-34.766385509999509</v>
      </c>
      <c r="BEF99" s="190">
        <v>-10.398247330000158</v>
      </c>
      <c r="BEG99" s="190">
        <v>-12.350063649999814</v>
      </c>
      <c r="BEH99" s="190">
        <v>8.6733380000005127</v>
      </c>
      <c r="BEI99" s="190">
        <f t="shared" si="349"/>
        <v>-48.841358489998967</v>
      </c>
      <c r="BEJ99" s="190">
        <v>-2.4747948200003975</v>
      </c>
      <c r="BEK99" s="190">
        <v>-20.320944400000826</v>
      </c>
      <c r="BEL99" s="190">
        <v>18.425476750000382</v>
      </c>
      <c r="BEM99" s="190">
        <v>37.806942809999917</v>
      </c>
      <c r="BEN99" s="190">
        <v>18.965236189999622</v>
      </c>
      <c r="BEO99" s="190">
        <f t="shared" si="350"/>
        <v>52.401916529998694</v>
      </c>
      <c r="BEP99" s="190">
        <v>-14.010447829999498</v>
      </c>
      <c r="BEQ99" s="190">
        <v>4.7443541100001383</v>
      </c>
      <c r="BER99" s="190">
        <v>22.008456300000194</v>
      </c>
      <c r="BES99" s="190">
        <v>14.280454659999819</v>
      </c>
      <c r="BET99" s="190">
        <v>46.874950700000397</v>
      </c>
      <c r="BEU99" s="190">
        <f>+SUM(BEP99:BET99)</f>
        <v>73.897767940001046</v>
      </c>
      <c r="BEV99" s="190">
        <v>-3.2931858900003128</v>
      </c>
      <c r="BEW99" s="190">
        <v>5.8121771499998856</v>
      </c>
      <c r="BEX99" s="190">
        <v>-0.91673746999958494</v>
      </c>
      <c r="BEY99" s="190">
        <v>-25.05684712000005</v>
      </c>
      <c r="BEZ99" s="190">
        <v>-27.142705370000385</v>
      </c>
      <c r="BFA99" s="190">
        <f t="shared" si="351"/>
        <v>-50.597298700000451</v>
      </c>
      <c r="BFB99" s="190">
        <v>-25.179686240000144</v>
      </c>
      <c r="BFC99" s="190">
        <f t="shared" si="352"/>
        <v>-25.179686240000144</v>
      </c>
      <c r="BFD99" s="190">
        <f t="shared" si="274"/>
        <v>1.6813410400001843</v>
      </c>
      <c r="BFE99" s="190">
        <v>-26.017777139999914</v>
      </c>
      <c r="BFF99" s="190">
        <v>-7.1495150500000442</v>
      </c>
      <c r="BFG99" s="190">
        <v>16.016170049999843</v>
      </c>
      <c r="BFH99" s="190">
        <v>8.126640820000322</v>
      </c>
      <c r="BFI99" s="190">
        <f t="shared" si="353"/>
        <v>-9.02448131999979</v>
      </c>
      <c r="BFJ99" s="190">
        <v>-18.853308170000219</v>
      </c>
      <c r="BFK99" s="190">
        <v>15.954701959999742</v>
      </c>
      <c r="BFL99" s="190">
        <v>2.0038721900000311</v>
      </c>
      <c r="BFM99" s="190">
        <v>-2.5115316199999143</v>
      </c>
      <c r="BFN99" s="190">
        <v>12.788608560000082</v>
      </c>
      <c r="BFO99" s="190">
        <f t="shared" si="354"/>
        <v>9.3823429199997221</v>
      </c>
      <c r="BFP99" s="190">
        <v>14.462584780000148</v>
      </c>
      <c r="BFQ99" s="190">
        <v>6.0650990188921305</v>
      </c>
      <c r="BFR99" s="190">
        <v>-37.398224850000346</v>
      </c>
      <c r="BFS99" s="190">
        <v>-24.827420829999728</v>
      </c>
      <c r="BFT99" s="190">
        <v>-56.354616369999931</v>
      </c>
      <c r="BFU99" s="190">
        <f t="shared" si="275"/>
        <v>-98.052578251107732</v>
      </c>
      <c r="BFV99" s="190">
        <v>-24.751743410000572</v>
      </c>
      <c r="BFW99" s="190">
        <v>-19.255789657405252</v>
      </c>
      <c r="BFX99" s="190">
        <v>2.6202566499998774</v>
      </c>
      <c r="BFY99" s="190">
        <v>10.140065159999764</v>
      </c>
      <c r="BFZ99" s="190">
        <v>-0.34105755000002702</v>
      </c>
      <c r="BGA99" s="190">
        <f t="shared" si="355"/>
        <v>-31.588268807406205</v>
      </c>
      <c r="BGB99" s="190">
        <v>-38.375707279999737</v>
      </c>
      <c r="BGC99" s="190">
        <v>-13.335171863906707</v>
      </c>
      <c r="BGD99" s="190">
        <v>-4.2117984599997289</v>
      </c>
      <c r="BGE99" s="190">
        <f t="shared" si="356"/>
        <v>-55.922677603906173</v>
      </c>
      <c r="BGF99" s="190">
        <f>+BFI99+BFO99+BFU99+BGA99+BGE99</f>
        <v>-185.20566306242017</v>
      </c>
      <c r="BGG99" s="190">
        <v>-24.846065230000299</v>
      </c>
      <c r="BGH99" s="190">
        <v>-21.26450336000044</v>
      </c>
      <c r="BGI99" s="190">
        <f t="shared" si="357"/>
        <v>-46.110568590000739</v>
      </c>
      <c r="BGJ99" s="190">
        <v>-36.632683510000788</v>
      </c>
      <c r="BGK99" s="190">
        <v>-14.140794240000197</v>
      </c>
      <c r="BGL99" s="190">
        <v>-21.226583839999506</v>
      </c>
      <c r="BGM99" s="190">
        <v>-2.4846157000008997</v>
      </c>
      <c r="BGN99" s="190">
        <v>8.0701236600005011</v>
      </c>
      <c r="BGO99" s="190">
        <f t="shared" si="358"/>
        <v>-66.414553630000881</v>
      </c>
      <c r="BGP99" s="190">
        <v>2.7316526999999802</v>
      </c>
      <c r="BGQ99" s="190">
        <v>-64.695828314285706</v>
      </c>
      <c r="BGR99" s="190">
        <v>-45.022172570000393</v>
      </c>
      <c r="BGS99" s="190">
        <v>-69.060656469999813</v>
      </c>
      <c r="BGT99" s="190">
        <v>-38.740540060000029</v>
      </c>
      <c r="BGU99" s="190">
        <f t="shared" si="359"/>
        <v>-214.78754471428596</v>
      </c>
      <c r="BGV99" s="190">
        <v>-55.322721549999898</v>
      </c>
      <c r="BGW99" s="190">
        <v>-27.381667219999716</v>
      </c>
      <c r="BGX99" s="190">
        <v>-32.015256350000385</v>
      </c>
      <c r="BGY99" s="190">
        <v>-21.667845019999898</v>
      </c>
      <c r="BGZ99" s="190">
        <v>-29.40541889000032</v>
      </c>
      <c r="BHA99" s="190">
        <f t="shared" si="360"/>
        <v>-165.7929090300002</v>
      </c>
      <c r="BHB99" s="190">
        <v>-62.56732331999951</v>
      </c>
      <c r="BHC99" s="190">
        <v>-32.924163591836738</v>
      </c>
      <c r="BHD99" s="190">
        <v>-63.068524700000417</v>
      </c>
      <c r="BHE99" s="190">
        <v>-31.090405109999708</v>
      </c>
      <c r="BHF99" s="190">
        <v>-58.487348000000225</v>
      </c>
      <c r="BHG99" s="190">
        <f t="shared" si="361"/>
        <v>-248.13776472183662</v>
      </c>
      <c r="BHH99" s="190">
        <f t="shared" si="362"/>
        <v>-741.24334068612438</v>
      </c>
      <c r="BHI99" s="190">
        <v>-73.991511759999668</v>
      </c>
      <c r="BHJ99" s="190">
        <v>-58.353572100000456</v>
      </c>
      <c r="BHK99" s="190">
        <v>-53.901465499999929</v>
      </c>
      <c r="BHL99" s="190">
        <v>-71.568084489999805</v>
      </c>
      <c r="BHM99" s="190">
        <f t="shared" si="363"/>
        <v>-257.81463384999989</v>
      </c>
      <c r="BHN99" s="190">
        <v>-67.740580870000173</v>
      </c>
      <c r="BHO99" s="190">
        <v>-68.219084949999797</v>
      </c>
      <c r="BHP99" s="190">
        <v>-29.458546199999748</v>
      </c>
      <c r="BHQ99" s="190">
        <v>-40.504842480000107</v>
      </c>
      <c r="BHR99" s="190">
        <v>27.955233660000381</v>
      </c>
      <c r="BHS99" s="190">
        <f t="shared" si="364"/>
        <v>-177.96782083999943</v>
      </c>
      <c r="BHT99" s="190">
        <v>-10.644783930000383</v>
      </c>
      <c r="BHU99" s="190">
        <v>-21.652244150000165</v>
      </c>
      <c r="BHV99" s="190">
        <v>-7.0449673699997462</v>
      </c>
      <c r="BHW99" s="190">
        <v>12.925764409999829</v>
      </c>
      <c r="BHX99" s="190">
        <v>-22.927511369999962</v>
      </c>
      <c r="BHY99" s="190">
        <f t="shared" si="365"/>
        <v>-49.343742410000424</v>
      </c>
      <c r="BHZ99" s="190">
        <v>-8.3268043399998</v>
      </c>
      <c r="BIA99" s="190">
        <v>-2.6238260600003436</v>
      </c>
      <c r="BIB99" s="190">
        <v>397.7124471200006</v>
      </c>
      <c r="BIC99" s="190">
        <v>-8.1573593200007455</v>
      </c>
      <c r="BID99" s="190">
        <v>-48.502373329999848</v>
      </c>
      <c r="BIE99" s="190">
        <f t="shared" si="366"/>
        <v>330.10208406999988</v>
      </c>
      <c r="BIF99" s="190">
        <v>-21.305045789999888</v>
      </c>
      <c r="BIG99" s="190">
        <f t="shared" si="367"/>
        <v>-21.305045789999888</v>
      </c>
      <c r="BIH99" s="190">
        <f t="shared" si="368"/>
        <v>-176.32915881999975</v>
      </c>
      <c r="BII99" s="190">
        <v>-31.52133440999966</v>
      </c>
      <c r="BIJ99" s="190">
        <v>-25.501283030000515</v>
      </c>
      <c r="BIK99" s="190">
        <v>-4.6778487899997288</v>
      </c>
      <c r="BIL99" s="190">
        <v>-7.7358830999997448</v>
      </c>
      <c r="BIM99" s="190">
        <f t="shared" si="369"/>
        <v>-69.436349329999643</v>
      </c>
      <c r="BIN99" s="190">
        <v>-71.385336230000476</v>
      </c>
      <c r="BIO99" s="190">
        <v>17.905983787172012</v>
      </c>
      <c r="BIP99" s="190">
        <v>39.843576340000148</v>
      </c>
      <c r="BIQ99" s="190">
        <v>177.38695583000037</v>
      </c>
      <c r="BIR99" s="190">
        <v>-42.235555480000571</v>
      </c>
      <c r="BIS99" s="190">
        <f t="shared" si="370"/>
        <v>121.51562424717149</v>
      </c>
      <c r="BIT99" s="190">
        <v>-1.843820349999703</v>
      </c>
      <c r="BIU99" s="190">
        <v>10.230022794489791</v>
      </c>
      <c r="BIV99" s="190">
        <v>-33.158906589999802</v>
      </c>
      <c r="BIW99" s="190">
        <v>-5.0603915499998209</v>
      </c>
      <c r="BIX99" s="190">
        <v>-13.779681169358597</v>
      </c>
      <c r="BIY99" s="190">
        <f t="shared" si="371"/>
        <v>-43.612776864868131</v>
      </c>
      <c r="BIZ99" s="190">
        <v>0.78190923842565496</v>
      </c>
      <c r="BJA99" s="190">
        <v>15.774939752186594</v>
      </c>
      <c r="BJB99" s="190">
        <v>-10.895408935860051</v>
      </c>
      <c r="BJC99" s="190">
        <v>-24.84593645000038</v>
      </c>
      <c r="BJD99" s="190">
        <f t="shared" si="372"/>
        <v>-19.184496395248182</v>
      </c>
      <c r="BJE99" s="190">
        <v>-76.056242370000078</v>
      </c>
      <c r="BJF99" s="190">
        <v>-47.887270274052469</v>
      </c>
      <c r="BJG99" s="190">
        <v>-25.09863124000001</v>
      </c>
      <c r="BJH99" s="190">
        <v>-1.8611796900001352</v>
      </c>
      <c r="BJI99" s="190">
        <f t="shared" si="373"/>
        <v>-150.90332357405271</v>
      </c>
      <c r="BJJ99" s="190">
        <f t="shared" si="374"/>
        <v>-161.62132191699718</v>
      </c>
      <c r="BJK99" s="190">
        <f t="shared" si="277"/>
        <v>-1720.4807169959806</v>
      </c>
      <c r="BJL99" s="190">
        <v>-6.7564350009038954</v>
      </c>
      <c r="BJM99" s="190">
        <v>-30.922169352769682</v>
      </c>
      <c r="BJN99" s="190">
        <v>-9.2363215568513048</v>
      </c>
      <c r="BJO99" s="190">
        <v>-10.325955408746356</v>
      </c>
      <c r="BJP99" s="190">
        <v>-12.556943728571429</v>
      </c>
      <c r="BJQ99" s="190">
        <f t="shared" si="375"/>
        <v>-69.797825047842665</v>
      </c>
      <c r="BJR99" s="190">
        <v>15.403221518134117</v>
      </c>
      <c r="BJS99" s="190">
        <v>30.535501822157435</v>
      </c>
      <c r="BJT99" s="190">
        <v>27.336813657434398</v>
      </c>
      <c r="BJU99" s="190">
        <v>-21.353457438775507</v>
      </c>
      <c r="BJV99" s="190">
        <v>-35.18840753137026</v>
      </c>
      <c r="BJW99" s="241">
        <f t="shared" si="376"/>
        <v>16.733672027580184</v>
      </c>
      <c r="BJX99" s="190">
        <v>-4.8200694591836761</v>
      </c>
      <c r="BJY99" s="190">
        <v>9.5902621020449885E-2</v>
      </c>
      <c r="BJZ99" s="190">
        <v>-8.6442140597667709</v>
      </c>
      <c r="BKA99" s="190">
        <v>-53.147926160349847</v>
      </c>
      <c r="BKB99" s="241">
        <f t="shared" si="377"/>
        <v>-66.51630705827985</v>
      </c>
      <c r="BKC99" s="190">
        <v>-7.9442786493586031</v>
      </c>
      <c r="BKD99" s="190">
        <v>-17.735579942944607</v>
      </c>
      <c r="BKE99" s="190">
        <v>-22.740673689591841</v>
      </c>
      <c r="BKF99" s="190">
        <v>-12.439692370874635</v>
      </c>
      <c r="BKG99" s="190">
        <v>-61.479521026239055</v>
      </c>
      <c r="BKH99" s="241">
        <f t="shared" si="378"/>
        <v>-122.33974567900874</v>
      </c>
      <c r="BKI99" s="190">
        <f>+BJQ99+BJW99+BKB99+BKH99</f>
        <v>-241.92020575755106</v>
      </c>
      <c r="BKJ99" s="190">
        <v>-38.987848873177839</v>
      </c>
      <c r="BKK99" s="190">
        <v>-4.2590509999999995</v>
      </c>
      <c r="BKL99" s="190">
        <v>76.467120960437327</v>
      </c>
      <c r="BKM99" s="190">
        <v>34.824670215743438</v>
      </c>
      <c r="BKN99" s="190">
        <v>0.44132056268221476</v>
      </c>
      <c r="BKO99" s="241">
        <f t="shared" si="380"/>
        <v>68.486211865685135</v>
      </c>
      <c r="BKP99" s="190">
        <v>-8.4522516606997051</v>
      </c>
      <c r="BKQ99" s="190">
        <v>-15.356984686530609</v>
      </c>
      <c r="BKR99" s="190">
        <v>-3.0214400420991012</v>
      </c>
      <c r="BKS99" s="190">
        <v>28.622258221749313</v>
      </c>
      <c r="BKT99" s="190">
        <v>-370.92412266326534</v>
      </c>
      <c r="BKU99" s="241">
        <f t="shared" si="381"/>
        <v>-369.13254083084541</v>
      </c>
      <c r="BKV99" s="190">
        <v>-24.276167042478132</v>
      </c>
      <c r="BKW99" s="190">
        <v>-4.5586698901749259</v>
      </c>
      <c r="BKX99" s="190">
        <v>-7.6656405839067077</v>
      </c>
      <c r="BKY99" s="241">
        <f t="shared" si="382"/>
        <v>-36.500477516559769</v>
      </c>
      <c r="BKZ99" s="190">
        <v>-15.990633471341106</v>
      </c>
      <c r="BLA99" s="190">
        <v>324.98580985714284</v>
      </c>
      <c r="BLB99" s="190">
        <v>-2.0096974976967932</v>
      </c>
      <c r="BLC99" s="190">
        <v>-20.235640061224487</v>
      </c>
      <c r="BLD99" s="190">
        <v>-57.566125786618073</v>
      </c>
      <c r="BLE99" s="241">
        <f t="shared" si="383"/>
        <v>229.1837130402624</v>
      </c>
      <c r="BLF99" s="192">
        <f t="shared" si="384"/>
        <v>-107.96309344145763</v>
      </c>
      <c r="BLG99" s="190">
        <v>-29.479626739416908</v>
      </c>
      <c r="BLH99" s="190">
        <v>32.036651618075794</v>
      </c>
      <c r="BLI99" s="190">
        <v>-0.45781928279883743</v>
      </c>
      <c r="BLJ99" s="190">
        <v>-17.565194592303207</v>
      </c>
      <c r="BLK99" s="190">
        <v>-14.345111459708454</v>
      </c>
      <c r="BLL99" s="241">
        <f t="shared" si="385"/>
        <v>-29.811100456151614</v>
      </c>
      <c r="BLM99" s="241">
        <v>-7.8545922700000013</v>
      </c>
      <c r="BLN99" s="241">
        <v>26.533064839999994</v>
      </c>
      <c r="BLO99" s="241">
        <v>4.3733762899999995</v>
      </c>
      <c r="BLP99" s="241">
        <v>12.925936050000002</v>
      </c>
      <c r="BLQ99" s="241">
        <v>-33.182847190000011</v>
      </c>
      <c r="BLR99" s="192">
        <f t="shared" si="386"/>
        <v>2.7949377199999859</v>
      </c>
      <c r="BLS99" s="241">
        <v>-21.469570780000002</v>
      </c>
      <c r="BLT99" s="241">
        <v>-14.901770110000001</v>
      </c>
      <c r="BLU99" s="241">
        <v>18.587204199999999</v>
      </c>
      <c r="BLV99" s="241">
        <v>-15.16754321</v>
      </c>
      <c r="BLW99" s="241">
        <v>-42.06247178000001</v>
      </c>
      <c r="BLX99" s="192">
        <f t="shared" si="278"/>
        <v>-75.014151680000012</v>
      </c>
      <c r="BLY99" s="241">
        <v>30.291834090000002</v>
      </c>
      <c r="BLZ99" s="241">
        <v>-1.0627557400000036</v>
      </c>
      <c r="BMA99" s="241">
        <v>-22.145874880000001</v>
      </c>
      <c r="BMB99" s="241">
        <v>-1.1238529400000008</v>
      </c>
      <c r="BMC99" s="241">
        <v>47.477752200000005</v>
      </c>
      <c r="BMD99" s="192">
        <f t="shared" si="387"/>
        <v>53.437102729999999</v>
      </c>
      <c r="BME99" s="241">
        <v>-28.69929753000001</v>
      </c>
      <c r="BMF99" s="241">
        <v>-12.303356400000004</v>
      </c>
      <c r="BMG99" s="241">
        <v>-18.161909829999999</v>
      </c>
      <c r="BMH99" s="192">
        <f t="shared" si="388"/>
        <v>-59.164563760000014</v>
      </c>
      <c r="BMI99" s="192">
        <f t="shared" si="389"/>
        <v>-107.75777544615165</v>
      </c>
      <c r="BMJ99" s="241">
        <v>-15.910988700000001</v>
      </c>
      <c r="BMK99" s="192">
        <f t="shared" si="390"/>
        <v>-15.910988700000001</v>
      </c>
      <c r="BML99" s="241">
        <v>-66.851435040000013</v>
      </c>
      <c r="BMM99" s="241">
        <v>6.3555165100000011</v>
      </c>
      <c r="BMN99" s="241">
        <v>16.955593200000003</v>
      </c>
      <c r="BMO99" s="241">
        <v>0.55494679000000158</v>
      </c>
      <c r="BMP99" s="241">
        <v>6.3482539999999998</v>
      </c>
      <c r="BMQ99" s="192">
        <f t="shared" si="391"/>
        <v>-36.637124540000009</v>
      </c>
      <c r="BMR99" s="241">
        <v>38.962344070000015</v>
      </c>
      <c r="BMS99" s="241">
        <v>19.224438039999995</v>
      </c>
      <c r="BMT99" s="241">
        <v>20.004986810000005</v>
      </c>
      <c r="BMU99" s="241">
        <v>4.3821177599999963</v>
      </c>
      <c r="BMV99" s="241">
        <v>-0.93343728999999342</v>
      </c>
      <c r="BMW99" s="192">
        <f t="shared" si="392"/>
        <v>81.640449390000015</v>
      </c>
      <c r="BMX99" s="241">
        <v>8.7771672299999928</v>
      </c>
      <c r="BMY99" s="241">
        <v>-5.4401424699999961</v>
      </c>
      <c r="BMZ99" s="241">
        <v>-5.2079940300000001</v>
      </c>
      <c r="BNA99" s="241">
        <v>20.310037629999993</v>
      </c>
      <c r="BNB99" s="241">
        <v>-20.382017879999999</v>
      </c>
      <c r="BNC99" s="192">
        <f t="shared" si="393"/>
        <v>-1.9429495200000098</v>
      </c>
      <c r="BND99" s="241">
        <v>-26.105009540000001</v>
      </c>
      <c r="BNE99" s="241">
        <v>30.034432340000009</v>
      </c>
      <c r="BNF99" s="241">
        <v>-10.872289940000009</v>
      </c>
      <c r="BNG99" s="241">
        <v>1.3641313099999977</v>
      </c>
      <c r="BNH99" s="241">
        <v>-46.873046259999995</v>
      </c>
      <c r="BNI99" s="192">
        <f t="shared" si="394"/>
        <v>-52.451782089999995</v>
      </c>
      <c r="BNJ99" s="192">
        <f t="shared" si="395"/>
        <v>-25.302395459999996</v>
      </c>
      <c r="BNK99" s="241">
        <v>-7.6565942600000021</v>
      </c>
      <c r="BNL99" s="241">
        <v>17.754600519999997</v>
      </c>
      <c r="BNM99" s="241">
        <v>1.2195001299999999</v>
      </c>
      <c r="BNN99" s="241">
        <v>-25.004468559999999</v>
      </c>
      <c r="BNO99" s="241">
        <v>31.424449460000005</v>
      </c>
      <c r="BNP99" s="192">
        <f t="shared" si="396"/>
        <v>17.737487290000001</v>
      </c>
      <c r="BNQ99" s="241">
        <v>24.310847639999995</v>
      </c>
      <c r="BNR99" s="241">
        <v>49.431882329999993</v>
      </c>
      <c r="BNS99" s="241">
        <v>8.0448428199999995</v>
      </c>
      <c r="BNT99" s="241">
        <v>-50.478246570000003</v>
      </c>
      <c r="BNU99" s="241">
        <v>12.728008480000002</v>
      </c>
      <c r="BNV99" s="192">
        <f t="shared" si="397"/>
        <v>44.037334699999981</v>
      </c>
      <c r="BNW99" s="241">
        <v>-17.379139240000001</v>
      </c>
      <c r="BNX99" s="241">
        <v>-19.099061689999999</v>
      </c>
      <c r="BNY99" s="241">
        <v>1.6059692000000005</v>
      </c>
      <c r="BNZ99" s="241">
        <v>50.081415910000004</v>
      </c>
      <c r="BOA99" s="241">
        <v>10.17901462999999</v>
      </c>
      <c r="BOB99" s="192">
        <f t="shared" si="398"/>
        <v>25.388198809999999</v>
      </c>
      <c r="BOC99" s="241">
        <v>-7.3898224300000006</v>
      </c>
      <c r="BOD99" s="241">
        <v>-31.197587360000199</v>
      </c>
      <c r="BOE99" s="241">
        <v>6.7661123500000002</v>
      </c>
      <c r="BOF99" s="241">
        <v>19.314452160000005</v>
      </c>
      <c r="BOG99" s="241">
        <v>8.7866622699999972</v>
      </c>
      <c r="BOH99" s="192">
        <f>SUM(BOC99:BOG99)</f>
        <v>-3.7201830100001985</v>
      </c>
      <c r="BOI99" s="241">
        <v>-6.6325581699999994</v>
      </c>
      <c r="BOJ99" s="192">
        <f t="shared" si="400"/>
        <v>-6.6325581699999994</v>
      </c>
      <c r="BOK99" s="192">
        <f t="shared" si="401"/>
        <v>76.810279619999775</v>
      </c>
      <c r="BOL99" s="241">
        <v>-71.77438097000001</v>
      </c>
      <c r="BOM99" s="241">
        <v>1.6465875700000012</v>
      </c>
      <c r="BON99" s="241">
        <v>14.626970060000001</v>
      </c>
      <c r="BOO99" s="192">
        <f t="shared" si="279"/>
        <v>-55.500823339999997</v>
      </c>
      <c r="BOP99" s="192">
        <f>+BOP9-BOP52</f>
        <v>23.802086849999849</v>
      </c>
      <c r="BOQ99" s="192">
        <v>31.125059</v>
      </c>
      <c r="BOR99" s="192">
        <v>13.604581759999995</v>
      </c>
      <c r="BOS99" s="192">
        <v>22.26119396</v>
      </c>
      <c r="BOT99" s="192">
        <v>3.1837294600000003</v>
      </c>
      <c r="BOU99" s="192">
        <f t="shared" si="402"/>
        <v>93.976651029999843</v>
      </c>
      <c r="BOV99" s="192">
        <v>-29.37660601999999</v>
      </c>
      <c r="BOW99" s="192">
        <v>-2.853193680000004</v>
      </c>
      <c r="BOX99" s="192">
        <v>-39.559697159999999</v>
      </c>
      <c r="BOY99" s="192">
        <v>-12.56684345</v>
      </c>
      <c r="BOZ99" s="192"/>
      <c r="BPA99" s="192">
        <f>+BPA9-BPA52</f>
        <v>-22.866639209999931</v>
      </c>
      <c r="BPB99" s="192">
        <f t="shared" si="403"/>
        <v>-107.22297951999991</v>
      </c>
      <c r="BPC99" s="192">
        <v>10.261258809999998</v>
      </c>
      <c r="BPD99" s="192">
        <v>-18.559688729999998</v>
      </c>
      <c r="BPE99" s="192">
        <v>31.15344859</v>
      </c>
      <c r="BPF99" s="192">
        <v>11.118363040000006</v>
      </c>
      <c r="BPG99" s="192">
        <f t="shared" si="404"/>
        <v>33.973381710000005</v>
      </c>
      <c r="BPH99" s="192">
        <v>30.2093816</v>
      </c>
      <c r="BPI99" s="192">
        <v>-4.082711149999998</v>
      </c>
      <c r="BPJ99" s="192">
        <v>-58.100492489999901</v>
      </c>
      <c r="BPK99" s="192">
        <f t="shared" si="405"/>
        <v>-31.973822039999899</v>
      </c>
      <c r="BPL99" s="192">
        <f t="shared" si="406"/>
        <v>-66.747592159999954</v>
      </c>
      <c r="BPM99" s="192">
        <v>27.832771279999999</v>
      </c>
      <c r="BPN99" s="192">
        <v>9.9170315900002599</v>
      </c>
      <c r="BPO99" s="192">
        <f t="shared" si="407"/>
        <v>37.749802870000259</v>
      </c>
      <c r="BPP99" s="192">
        <v>2.2965110499999994</v>
      </c>
      <c r="BPQ99" s="192">
        <v>-24.787105410000002</v>
      </c>
      <c r="BPR99" s="192">
        <v>-4.8828173800000023</v>
      </c>
      <c r="BPS99" s="192">
        <v>2.7829999400000034</v>
      </c>
      <c r="BPT99" s="192">
        <v>63.280133269999986</v>
      </c>
      <c r="BPU99" s="192">
        <f>SUM(BPP99:BPT99)</f>
        <v>38.689721469999981</v>
      </c>
      <c r="BPV99" s="192">
        <v>4.9744885200000066</v>
      </c>
      <c r="BPW99" s="192">
        <v>20.955222580000001</v>
      </c>
      <c r="BPX99" s="192">
        <v>25.00701707</v>
      </c>
      <c r="BPY99" s="192">
        <v>2.6933606699999899</v>
      </c>
      <c r="BPZ99" s="192">
        <f t="shared" si="280"/>
        <v>53.630088839999999</v>
      </c>
      <c r="BQA99" s="192">
        <v>7.1815501300000051</v>
      </c>
      <c r="BQB99" s="192">
        <v>3.0693498600000098</v>
      </c>
      <c r="BQC99" s="192">
        <v>-22.012856939999995</v>
      </c>
      <c r="BQD99" s="192">
        <v>-29.410221100000001</v>
      </c>
      <c r="BQE99" s="192">
        <v>14.194281450000002</v>
      </c>
      <c r="BQF99" s="192">
        <f>SUM(BQA99:BQE99)</f>
        <v>-26.977896599999983</v>
      </c>
      <c r="BQG99" s="192">
        <v>-18.816338039999998</v>
      </c>
      <c r="BQH99" s="192">
        <v>2.556196490000012</v>
      </c>
      <c r="BQI99" s="192">
        <v>-18.493193860000005</v>
      </c>
      <c r="BQJ99" s="192">
        <v>10.333512279999987</v>
      </c>
      <c r="BQK99" s="192">
        <v>-52.974252830000012</v>
      </c>
      <c r="BQL99" s="192">
        <f>SUM(BQG99:BQK99)</f>
        <v>-77.394075960000009</v>
      </c>
      <c r="BQM99" s="192">
        <f>+BPO99+BPU99+BPZ99+BQF99+BQL99</f>
        <v>25.697640620000271</v>
      </c>
      <c r="BQN99" s="192">
        <v>-17.485506040000001</v>
      </c>
      <c r="BQO99" s="192">
        <v>49.733042889999979</v>
      </c>
      <c r="BQP99" s="192">
        <v>23.844792589999994</v>
      </c>
      <c r="BQQ99" s="192">
        <v>-1.6914232800000022</v>
      </c>
      <c r="BQR99" s="192">
        <f>SUM(BQN99:BQQ99)</f>
        <v>54.40090615999997</v>
      </c>
      <c r="BQS99" s="192">
        <v>36.660338789999983</v>
      </c>
      <c r="BQT99" s="192">
        <v>13.941012630000003</v>
      </c>
      <c r="BQU99" s="192">
        <v>-81.320481470000004</v>
      </c>
      <c r="BQV99" s="192">
        <v>16.008854770000003</v>
      </c>
      <c r="BQW99" s="192">
        <f>+BQW9-BQW52</f>
        <v>17.260387160000157</v>
      </c>
      <c r="BQX99" s="192">
        <f>+SUM(BQS99:BQW99)</f>
        <v>2.5501118800001414</v>
      </c>
      <c r="BQY99" s="192">
        <f>+BQY9-BQY52</f>
        <v>-28.76273962999997</v>
      </c>
      <c r="BQZ99" s="192">
        <v>-5.0239389600000024</v>
      </c>
      <c r="BRA99" s="192">
        <v>-23.959773929999997</v>
      </c>
      <c r="BRB99" s="192">
        <v>-3.6541202600000027</v>
      </c>
      <c r="BRC99" s="192">
        <v>-39.505106580000003</v>
      </c>
      <c r="BRD99" s="192">
        <f t="shared" si="413"/>
        <v>-100.90567935999998</v>
      </c>
      <c r="BRE99" s="192">
        <v>-21.667918930000003</v>
      </c>
      <c r="BRF99" s="192">
        <f>+BRF9-BRF52</f>
        <v>30.444020499999873</v>
      </c>
      <c r="BRG99" s="192">
        <v>100.19314381000004</v>
      </c>
      <c r="BRH99" s="192">
        <v>41.596697709999994</v>
      </c>
      <c r="BRI99" s="192">
        <v>-12.919520630000001</v>
      </c>
      <c r="BRJ99" s="192">
        <f t="shared" si="414"/>
        <v>137.64642245999991</v>
      </c>
      <c r="BRK99" s="192">
        <v>18.811183239999998</v>
      </c>
      <c r="BRL99" s="192">
        <v>-42.353691489999989</v>
      </c>
      <c r="BRM99" s="192">
        <f t="shared" si="415"/>
        <v>-23.54250824999999</v>
      </c>
      <c r="BRN99" s="192">
        <f t="shared" si="262"/>
        <v>70.149252890000042</v>
      </c>
      <c r="BRO99" s="192">
        <f>+BRO9-BRO52</f>
        <v>-11.011854709999868</v>
      </c>
      <c r="BRP99" s="192">
        <v>-13.260083169999994</v>
      </c>
      <c r="BRQ99" s="192">
        <v>12.800616690000002</v>
      </c>
      <c r="BRR99" s="192">
        <f t="shared" si="416"/>
        <v>-11.471321189999859</v>
      </c>
      <c r="BRS99" s="192">
        <v>0.95983856000000012</v>
      </c>
      <c r="BRT99" s="192">
        <v>-10.959045580000002</v>
      </c>
      <c r="BRU99" s="192">
        <v>62.225148999999988</v>
      </c>
      <c r="BRV99" s="192">
        <v>-8.9722147500000062</v>
      </c>
      <c r="BRW99" s="192">
        <f>+BRW9-BRW52</f>
        <v>-20.21600982999988</v>
      </c>
      <c r="BRX99" s="192">
        <f t="shared" si="417"/>
        <v>23.037717400000101</v>
      </c>
      <c r="BRY99" s="192">
        <v>-9.3396048599999979</v>
      </c>
      <c r="BRZ99" s="192">
        <v>14.378970759999998</v>
      </c>
      <c r="BSA99" s="192">
        <v>6.3079280700000027</v>
      </c>
      <c r="BSB99" s="192">
        <v>-29.181360039999994</v>
      </c>
      <c r="BSC99" s="192">
        <v>-68.067149979999996</v>
      </c>
      <c r="BSD99" s="192">
        <f t="shared" si="418"/>
        <v>-85.901216049999988</v>
      </c>
      <c r="BSE99" s="192">
        <v>-10.820134790000001</v>
      </c>
      <c r="BSF99" s="192">
        <v>-13.526462019999997</v>
      </c>
      <c r="BSG99" s="192">
        <v>10.173448759999999</v>
      </c>
      <c r="BSH99" s="192">
        <v>-49.40849114000001</v>
      </c>
      <c r="BSI99" s="192">
        <v>69.642717620000013</v>
      </c>
      <c r="BSJ99" s="192">
        <f t="shared" si="419"/>
        <v>6.0610784300000091</v>
      </c>
      <c r="BSK99" s="192">
        <v>-26.756348580000001</v>
      </c>
      <c r="BSL99" s="192">
        <v>20.631701459999999</v>
      </c>
      <c r="BSM99" s="192">
        <f>+BSM9-BSM52</f>
        <v>-50.464819490000139</v>
      </c>
      <c r="BSN99" s="192">
        <f>+BSN9-BSN52</f>
        <v>-37.783420380000024</v>
      </c>
      <c r="BSO99" s="192">
        <f t="shared" si="420"/>
        <v>-94.372886990000168</v>
      </c>
      <c r="BSP99" s="192">
        <f t="shared" si="421"/>
        <v>-162.64662839999988</v>
      </c>
      <c r="BSQ99" s="192">
        <v>5.6484971000000002</v>
      </c>
      <c r="BSR99" s="192">
        <f t="shared" si="422"/>
        <v>5.6484971000000002</v>
      </c>
      <c r="BSS99" s="192">
        <v>-1.7293258999999992</v>
      </c>
      <c r="BST99" s="192">
        <v>-0.18696768999999946</v>
      </c>
      <c r="BSU99" s="192">
        <v>5.3629682299999981</v>
      </c>
      <c r="BSV99" s="192">
        <v>13.547198030000004</v>
      </c>
      <c r="BSW99" s="192">
        <f>+BSW9-BSW52</f>
        <v>59.974045540000077</v>
      </c>
      <c r="BSX99" s="192">
        <f t="shared" si="423"/>
        <v>76.967918210000079</v>
      </c>
      <c r="BSY99" s="192">
        <v>1.8402529600000008</v>
      </c>
      <c r="BSZ99" s="192">
        <v>-67.608508999999998</v>
      </c>
      <c r="BTA99" s="192">
        <f>+BTA9-BTA52</f>
        <v>61.138545380000025</v>
      </c>
      <c r="BTB99" s="192">
        <v>46.118518629999997</v>
      </c>
      <c r="BTC99" s="192">
        <v>-23.398746450000001</v>
      </c>
      <c r="BTD99" s="192">
        <f t="shared" si="424"/>
        <v>18.090061520000024</v>
      </c>
      <c r="BTE99" s="192">
        <v>-27.426665010000004</v>
      </c>
      <c r="BTF99" s="192">
        <v>-33.428324799999999</v>
      </c>
      <c r="BTG99" s="192">
        <v>-17.666852760000001</v>
      </c>
      <c r="BTH99" s="192">
        <v>-13.857692070000001</v>
      </c>
      <c r="BTI99" s="192">
        <f>+BTI9-BTI52</f>
        <v>-4.6894257499999359</v>
      </c>
      <c r="BTJ99" s="192">
        <f t="shared" si="425"/>
        <v>-97.068960389999944</v>
      </c>
      <c r="BTK99" s="192">
        <f>+BTK9-BTK52</f>
        <v>-20.175676830000015</v>
      </c>
      <c r="BTL99" s="192">
        <f>+BTL9-BTL52</f>
        <v>11.920987390000141</v>
      </c>
      <c r="BTM99" s="192">
        <v>-33.041243030000004</v>
      </c>
      <c r="BTN99" s="192">
        <v>5.4010495399999989</v>
      </c>
      <c r="BTO99" s="192">
        <v>-10.280767130000001</v>
      </c>
      <c r="BTP99" s="192">
        <f t="shared" si="426"/>
        <v>-46.175650059999882</v>
      </c>
      <c r="BTQ99" s="192">
        <f t="shared" si="427"/>
        <v>-42.538133619999726</v>
      </c>
      <c r="BTR99" s="192">
        <v>-35.057920289999998</v>
      </c>
      <c r="BTS99" s="192">
        <f>+BTS9-BTS52</f>
        <v>9.5145832899997487</v>
      </c>
      <c r="BTT99" s="192">
        <v>0.8065774999999995</v>
      </c>
      <c r="BTU99" s="192">
        <v>-0.25093133000000023</v>
      </c>
      <c r="BTV99" s="192">
        <f t="shared" si="428"/>
        <v>-24.98769083000025</v>
      </c>
      <c r="BTW99" s="192">
        <v>8.0633011400000072</v>
      </c>
      <c r="BTX99" s="192">
        <v>26.612125630000001</v>
      </c>
      <c r="BTY99" s="192">
        <v>66.068916240000036</v>
      </c>
      <c r="BTZ99" s="192">
        <v>-32.62161974</v>
      </c>
      <c r="BUA99" s="192">
        <v>-2.1371139300000053</v>
      </c>
      <c r="BUB99" s="192">
        <f t="shared" si="429"/>
        <v>65.985609340000053</v>
      </c>
      <c r="BUC99" s="192">
        <f>+BUC9-BUC52</f>
        <v>-27.988118239999977</v>
      </c>
      <c r="BUD99" s="192">
        <v>-11.254804839999998</v>
      </c>
      <c r="BUE99" s="192">
        <v>-22.340865039999997</v>
      </c>
      <c r="BUF99" s="192">
        <v>29.236794670000002</v>
      </c>
      <c r="BUG99" s="192">
        <f>+BUG9-BUG52</f>
        <v>14.738616360000101</v>
      </c>
      <c r="BUH99" s="192">
        <f t="shared" si="430"/>
        <v>-17.60837708999987</v>
      </c>
      <c r="BUI99" s="192">
        <f>+BUI9-BUI52</f>
        <v>-12.186956089999757</v>
      </c>
      <c r="BUJ99" s="192">
        <v>15.669027370000004</v>
      </c>
      <c r="BUK99" s="192">
        <v>18.476934319999998</v>
      </c>
      <c r="BUL99" s="192">
        <v>-3.0398864199999998</v>
      </c>
      <c r="BUM99" s="192">
        <v>-77.246909860000002</v>
      </c>
      <c r="BUN99" s="192">
        <f t="shared" si="431"/>
        <v>-58.327790679999751</v>
      </c>
      <c r="BUO99" s="192">
        <f>+BUO9-BUO52</f>
        <v>-27.434523729999782</v>
      </c>
      <c r="BUP99" s="192">
        <v>-37.253965789999995</v>
      </c>
      <c r="BUQ99" s="192">
        <f t="shared" si="432"/>
        <v>-64.688489519999777</v>
      </c>
      <c r="BUR99" s="192">
        <f t="shared" si="433"/>
        <v>-99.626738779999584</v>
      </c>
      <c r="BUS99" s="192">
        <f>+BUS9-BUS52</f>
        <v>-42.979201829999688</v>
      </c>
      <c r="BUT99" s="192">
        <v>15.757109800000002</v>
      </c>
      <c r="BUU99" s="192">
        <v>10.374790960000002</v>
      </c>
      <c r="BUV99" s="192">
        <f t="shared" si="434"/>
        <v>-16.847301069999684</v>
      </c>
      <c r="BUW99" s="192">
        <v>51.89525956</v>
      </c>
      <c r="BUX99" s="192">
        <v>-1.546918459999997</v>
      </c>
      <c r="BUY99" s="192">
        <v>-3.3528716499999902</v>
      </c>
      <c r="BUZ99" s="192">
        <f>+BUZ9-BUZ52</f>
        <v>34.671693789999935</v>
      </c>
      <c r="BVA99" s="192">
        <v>-26.836973839999992</v>
      </c>
      <c r="BVB99" s="192">
        <f>+SUM(BUW99:BVA99)</f>
        <v>54.830189399999959</v>
      </c>
      <c r="BVC99" s="192">
        <f>+BVC9-BVC52</f>
        <v>-63.606149729999707</v>
      </c>
      <c r="BVD99" s="192">
        <v>19.502487969999997</v>
      </c>
      <c r="BVE99" s="192">
        <f>-52.02333034-9.99970239945469E-09</f>
        <v>-52.023330349999704</v>
      </c>
      <c r="BVF99" s="192">
        <f>+BVF9-BVF52</f>
        <v>-10.320090820000043</v>
      </c>
      <c r="BVG99" s="192">
        <v>27.316165969999993</v>
      </c>
      <c r="BVH99" s="192">
        <f>+SUM(BVC99:BVG99)</f>
        <v>-79.130916959999468</v>
      </c>
      <c r="BVI99" s="192">
        <v>-6.5728243699999922</v>
      </c>
      <c r="BVJ99" s="192">
        <v>10.86719613999999</v>
      </c>
      <c r="BVK99" s="192">
        <v>89.387414509999999</v>
      </c>
      <c r="BVL99" s="192">
        <f>-22.48529472+5.04485342389671E-13</f>
        <v>-22.485294719999494</v>
      </c>
      <c r="BVM99" s="192">
        <v>33.256494099999998</v>
      </c>
      <c r="BVN99" s="192">
        <f>+SUM(BVI99:BVM99)</f>
        <v>104.45298566000051</v>
      </c>
      <c r="BVO99" s="192">
        <v>-36.018517039999999</v>
      </c>
      <c r="BVP99" s="192">
        <v>-12.910715429999996</v>
      </c>
      <c r="BVQ99" s="192">
        <v>-63.872207339999974</v>
      </c>
      <c r="BVR99" s="192">
        <v>-15.039998579999995</v>
      </c>
      <c r="BVS99" s="192">
        <v>7.9476406499999968</v>
      </c>
      <c r="BVT99" s="192">
        <f t="shared" si="438"/>
        <v>-119.89379773999998</v>
      </c>
      <c r="BVU99" s="192">
        <f>+BUV99+BVB99+BVH99+BVN99+BVT99</f>
        <v>-56.588840709998664</v>
      </c>
      <c r="BVV99" s="192">
        <f t="shared" si="282"/>
        <v>-738.43423064515798</v>
      </c>
      <c r="BVW99" s="192">
        <v>-17.230073049999998</v>
      </c>
      <c r="BVX99" s="192">
        <v>-26.578863400000014</v>
      </c>
      <c r="BVY99" s="192">
        <v>-19.639674899999999</v>
      </c>
      <c r="BVZ99" s="192">
        <v>-17.147315200000001</v>
      </c>
      <c r="BWA99" s="192">
        <v>20.89226206</v>
      </c>
      <c r="BWB99" s="192">
        <f t="shared" si="283"/>
        <v>-59.703664490000001</v>
      </c>
      <c r="BWC99" s="192">
        <v>40.46598771</v>
      </c>
      <c r="BWD99" s="192">
        <v>8.2567579499999937</v>
      </c>
      <c r="BWE99" s="192">
        <v>-0.20851628000000488</v>
      </c>
      <c r="BWF99" s="192">
        <v>10.812166210000001</v>
      </c>
      <c r="BWG99" s="269">
        <f>17.8446523+0.000819699999841106</f>
        <v>17.845471999999841</v>
      </c>
      <c r="BWH99" s="192">
        <f>+SUM(BWC99:BWG99)</f>
        <v>77.171867589999835</v>
      </c>
      <c r="BWI99" s="192">
        <v>-45.584535439999996</v>
      </c>
      <c r="BWJ99" s="192">
        <v>53.034373569999993</v>
      </c>
      <c r="BWK99" s="192">
        <v>-7.656769360000002</v>
      </c>
      <c r="BWL99" s="192">
        <v>-6.6347181000000006</v>
      </c>
      <c r="BWM99" s="192">
        <v>-84.506562790000004</v>
      </c>
      <c r="BWN99" s="192">
        <f>+SUM(BWI99:BWM99)</f>
        <v>-91.348212120000014</v>
      </c>
      <c r="BWO99" s="192">
        <v>-60.966277299999987</v>
      </c>
      <c r="BWP99" s="192">
        <v>-9.2978692400000007</v>
      </c>
      <c r="BWQ99" s="192">
        <f>-32.91668613-9.99992266770278E-09</f>
        <v>-32.916686139999925</v>
      </c>
      <c r="BWR99" s="269">
        <f>-6.03324684-0.00000001</f>
        <v>-6.0332468500000003</v>
      </c>
      <c r="BWS99" s="192">
        <v>-23.852516319999999</v>
      </c>
      <c r="BWT99" s="192">
        <f>+SUM(BWO99:BWS99)</f>
        <v>-133.06659584999991</v>
      </c>
      <c r="BWU99" s="192">
        <v>-18.126271589999998</v>
      </c>
      <c r="BWV99" s="192">
        <f t="shared" si="284"/>
        <v>-18.126271589999998</v>
      </c>
      <c r="BWW99" s="192">
        <f t="shared" si="285"/>
        <v>-225.07287646000009</v>
      </c>
      <c r="BWX99" s="192">
        <v>-29.950789889999925</v>
      </c>
      <c r="BWY99" s="192">
        <v>-61.018742649999993</v>
      </c>
      <c r="BWZ99" s="192">
        <v>-9.5653619499999891</v>
      </c>
      <c r="BXA99" s="192">
        <v>14.220444570000003</v>
      </c>
      <c r="BXB99" s="192">
        <f>+SUM(BWX99:BXA99)</f>
        <v>-86.314449919999916</v>
      </c>
      <c r="BXC99" s="192">
        <v>-2.2769670499999997</v>
      </c>
      <c r="BXD99" s="192">
        <v>-26.112824980000006</v>
      </c>
      <c r="BXE99" s="269">
        <f>84.3099325+0.00000001</f>
        <v>84.309932509999996</v>
      </c>
      <c r="BXF99" s="192">
        <v>-61.486968740000009</v>
      </c>
      <c r="BXG99" s="269">
        <f>19.21969704-0.00000001</f>
        <v>19.219697029999999</v>
      </c>
      <c r="BXH99" s="192">
        <f>+SUM(BXC99:BXG99)</f>
        <v>13.652868769999976</v>
      </c>
      <c r="BXI99" s="192">
        <v>-50.437512910000009</v>
      </c>
      <c r="BXJ99" s="192">
        <v>48.42831065999998</v>
      </c>
      <c r="BXK99" s="192">
        <v>23.451386159999995</v>
      </c>
      <c r="BXL99" s="192">
        <v>-34.611389709999969</v>
      </c>
      <c r="BXM99" s="192">
        <v>-23.009455380000006</v>
      </c>
      <c r="BXN99" s="192">
        <f>+SUM(BXI99:BXM99)</f>
        <v>-36.178661180000006</v>
      </c>
      <c r="BXO99" s="192">
        <v>-1.3604708899999984</v>
      </c>
      <c r="BXP99" s="192">
        <v>-67.886566250000001</v>
      </c>
      <c r="BXQ99" s="269">
        <f>-36.15541037+0.00000001</f>
        <v>-36.155410359999998</v>
      </c>
      <c r="BXR99" s="192">
        <v>14.3340414</v>
      </c>
      <c r="BXS99" s="269">
        <f>-19.3549731+0.00000002</f>
        <v>-19.354973079999997</v>
      </c>
      <c r="BXT99" s="192">
        <f t="shared" si="446"/>
        <v>-110.42337917999998</v>
      </c>
      <c r="BXU99" s="192">
        <f>+BXB99+BXH99+BXN99+BXT99</f>
        <v>-219.26362150999992</v>
      </c>
      <c r="BXV99" s="192">
        <v>49.935488120000009</v>
      </c>
      <c r="BXW99" s="192">
        <v>18.603224099999991</v>
      </c>
      <c r="BXX99" s="192">
        <v>-79.669245169999982</v>
      </c>
      <c r="BXY99" s="192">
        <f t="shared" si="448"/>
        <v>-11.130532949999974</v>
      </c>
      <c r="BXZ99" s="192">
        <v>-7.2200762699999999</v>
      </c>
      <c r="BYA99" s="192">
        <v>33.804883290000006</v>
      </c>
      <c r="BYB99" s="269">
        <f>-47.35680162+0.00000001</f>
        <v>-47.356801609999998</v>
      </c>
      <c r="BYC99" s="192">
        <v>31.139970250000005</v>
      </c>
      <c r="BYD99" s="192">
        <v>21.051711999999998</v>
      </c>
      <c r="BYE99" s="192">
        <f>+SUM(BXZ99:BYD99)</f>
        <v>31.419687660000012</v>
      </c>
      <c r="BYF99" s="192">
        <v>39.907824340000005</v>
      </c>
      <c r="BYG99" s="192">
        <v>20.98789202999999</v>
      </c>
      <c r="BYH99" s="269">
        <f>46.82243987+0.00000001</f>
        <v>46.822439879999997</v>
      </c>
      <c r="BYI99" s="192">
        <v>19.524942929999998</v>
      </c>
      <c r="BYJ99" s="269">
        <f>-27.28921993+0.00000001</f>
        <v>-27.289219920000001</v>
      </c>
      <c r="BYK99" s="192">
        <f>+SUM(BYF99:BYJ99)</f>
        <v>99.953879259999979</v>
      </c>
      <c r="BYL99" s="192">
        <v>5.2547019200000165</v>
      </c>
      <c r="BYM99" s="192">
        <v>-3.0761990800000003</v>
      </c>
      <c r="BYN99" s="192">
        <v>-4.9531404999999999</v>
      </c>
      <c r="BYO99" s="192">
        <v>9.2210949999994796E-2</v>
      </c>
      <c r="BYP99" s="192">
        <v>25.970969780000001</v>
      </c>
      <c r="BYQ99" s="192">
        <f>+SUM(BYL99:BYP99)</f>
        <v>23.28854307000001</v>
      </c>
      <c r="BYR99" s="192">
        <v>19.708324899999994</v>
      </c>
      <c r="BYS99" s="192">
        <v>16.591874970000003</v>
      </c>
      <c r="BYT99" s="192">
        <v>15.757320220000004</v>
      </c>
      <c r="BYU99" s="192">
        <v>-63.300303970000002</v>
      </c>
      <c r="BYV99" s="192">
        <f>+SUM(BYR99:BYU99)</f>
        <v>-11.242783879999998</v>
      </c>
      <c r="BYW99" s="192">
        <f>+BXY99+BYE99+BYK99+BYQ99+BYV99</f>
        <v>132.28879316000004</v>
      </c>
      <c r="BYX99" s="192">
        <v>13.969368500000002</v>
      </c>
      <c r="BYY99" s="192">
        <f>+BYX99</f>
        <v>13.969368500000002</v>
      </c>
      <c r="BYZ99" s="192">
        <v>-4.7745117000000015</v>
      </c>
      <c r="BZA99" s="192">
        <v>3.9003594600000007</v>
      </c>
      <c r="BZB99" s="192">
        <v>6.5493533900000003</v>
      </c>
      <c r="BZC99" s="192">
        <v>-29.315262370000006</v>
      </c>
      <c r="BZD99" s="192">
        <v>41.999426509999999</v>
      </c>
      <c r="BZE99" s="192">
        <f>+SUM(BYZ99:BZD99)</f>
        <v>18.359365289999992</v>
      </c>
      <c r="BZF99" s="192">
        <v>2.766685509999995</v>
      </c>
      <c r="BZG99" s="192">
        <v>48.248334659999983</v>
      </c>
      <c r="BZH99" s="192">
        <v>6.2694153200000002</v>
      </c>
      <c r="BZI99" s="192">
        <v>23.384962749999996</v>
      </c>
      <c r="BZJ99" s="192">
        <f>+SUM(BZF99:BZI99)</f>
        <v>80.669398239999978</v>
      </c>
      <c r="BZK99" s="192">
        <v>-73.045651550000002</v>
      </c>
      <c r="BZL99" s="192">
        <v>61.01896819000001</v>
      </c>
      <c r="BZM99" s="192">
        <v>-0.59881641000000485</v>
      </c>
      <c r="BZN99" s="192">
        <v>29.644051259999998</v>
      </c>
      <c r="BZO99" s="192"/>
      <c r="BZP99" s="192">
        <f>+SUM(BZK99:BZO99)</f>
        <v>17.01855149</v>
      </c>
      <c r="BZQ99" s="192">
        <f>+BYY99+BZE99+BZJ99+BZP99</f>
        <v>130.01668351999996</v>
      </c>
      <c r="BZR99" s="192">
        <f>+BWW99+BXU99+BYW99+BZQ99</f>
        <v>-182.03102128999996</v>
      </c>
      <c r="BZS99" s="280"/>
      <c r="BZT99" s="280"/>
      <c r="BZU99" s="280"/>
      <c r="BZV99" s="280"/>
      <c r="BZW99" s="280"/>
      <c r="BZX99" s="280"/>
      <c r="BZY99" s="280"/>
      <c r="BZZ99" s="280"/>
      <c r="CAA99" s="280"/>
      <c r="CAB99" s="280"/>
      <c r="CAC99" s="280"/>
      <c r="CAD99" s="280"/>
      <c r="CAE99" s="280"/>
      <c r="CAF99" s="280"/>
      <c r="CAG99" s="280"/>
      <c r="CAH99" s="280"/>
      <c r="CAI99" s="280"/>
      <c r="CAJ99" s="280"/>
      <c r="CAK99" s="280"/>
      <c r="CAL99" s="280"/>
      <c r="CAM99" s="280"/>
      <c r="CAN99" s="280"/>
      <c r="CAO99" s="280"/>
      <c r="CAP99" s="280"/>
      <c r="CAQ99" s="280"/>
      <c r="CAR99" s="280"/>
      <c r="CAS99" s="280"/>
      <c r="CAT99" s="280"/>
      <c r="CAU99" s="280"/>
      <c r="CAV99" s="280"/>
      <c r="CAW99" s="280"/>
      <c r="CAX99" s="280"/>
      <c r="CAY99" s="280"/>
      <c r="CAZ99" s="280"/>
      <c r="CBA99" s="245"/>
      <c r="CBB99" s="245"/>
      <c r="CBC99" s="245"/>
      <c r="CBD99" s="245"/>
      <c r="CBE99" s="245"/>
      <c r="CBF99" s="245"/>
      <c r="CBG99" s="245"/>
      <c r="CBH99" s="245"/>
      <c r="CBI99" s="245"/>
      <c r="CBJ99" s="245"/>
      <c r="CBK99" s="245"/>
      <c r="CBL99" s="245"/>
      <c r="CBM99" s="245"/>
      <c r="CBN99" s="245"/>
      <c r="CBO99" s="245"/>
      <c r="CBP99" s="245"/>
      <c r="CBQ99" s="245"/>
      <c r="CBR99" s="245"/>
      <c r="CBS99" s="245"/>
      <c r="CBT99" s="245"/>
      <c r="CBU99" s="245"/>
      <c r="CBV99" s="245"/>
      <c r="CBW99" s="245"/>
      <c r="CBX99" s="245"/>
      <c r="CBY99" s="245"/>
      <c r="CBZ99" s="245"/>
      <c r="CCA99" s="245"/>
      <c r="CCB99" s="245"/>
      <c r="CCC99" s="245"/>
      <c r="CCD99" s="245"/>
      <c r="CCE99" s="245"/>
      <c r="CCF99" s="245"/>
      <c r="CCG99" s="245"/>
      <c r="CCH99" s="245"/>
      <c r="CCI99" s="245"/>
      <c r="CCJ99" s="245"/>
      <c r="CCK99" s="245"/>
      <c r="CCL99" s="245"/>
      <c r="CCM99" s="245"/>
      <c r="CCN99" s="245"/>
      <c r="CCO99" s="245"/>
      <c r="CCP99" s="245"/>
      <c r="CCQ99" s="245"/>
      <c r="CCR99" s="165"/>
      <c r="CCS99" s="165">
        <f t="shared" si="286"/>
        <v>-485.00057416000004</v>
      </c>
    </row>
    <row r="100" spans="1:2126" s="200" customFormat="1" x14ac:dyDescent="0.2">
      <c r="ASF100" s="286"/>
      <c r="ASG100" s="286"/>
      <c r="ASI100" s="286"/>
      <c r="ASJ100" s="286"/>
      <c r="ASK100" s="286"/>
      <c r="ASL100" s="286"/>
      <c r="ASM100" s="286"/>
      <c r="ATV100" s="284"/>
      <c r="ATW100" s="284"/>
      <c r="ATX100" s="284"/>
      <c r="ATY100" s="284"/>
      <c r="ATZ100" s="284"/>
      <c r="AUA100" s="284"/>
      <c r="AUB100" s="284"/>
      <c r="AUC100" s="284"/>
      <c r="AUD100" s="284"/>
      <c r="AUE100" s="284"/>
      <c r="AUF100" s="284"/>
      <c r="AUG100" s="284"/>
      <c r="AUH100" s="284"/>
      <c r="AUI100" s="284"/>
      <c r="AUJ100" s="284"/>
      <c r="AUK100" s="284"/>
      <c r="AUL100" s="284"/>
      <c r="AUM100" s="284"/>
      <c r="AUN100" s="284"/>
      <c r="AUO100" s="284"/>
      <c r="AUP100" s="284"/>
      <c r="AUQ100" s="284"/>
      <c r="AUR100" s="284"/>
      <c r="AUS100" s="284"/>
      <c r="AUT100" s="284"/>
      <c r="AUU100" s="284"/>
      <c r="AUV100" s="284"/>
      <c r="AUW100" s="284"/>
      <c r="AUX100" s="284"/>
      <c r="AUY100" s="284"/>
      <c r="AUZ100" s="284"/>
      <c r="AVA100" s="284"/>
      <c r="AVB100" s="284"/>
      <c r="AVC100" s="284"/>
      <c r="AVD100" s="284"/>
      <c r="AVE100" s="284"/>
      <c r="AVF100" s="284"/>
      <c r="AVG100" s="284"/>
      <c r="AVH100" s="284"/>
      <c r="AVI100" s="284"/>
      <c r="AVJ100" s="284"/>
      <c r="AVK100" s="284"/>
      <c r="AVL100" s="284"/>
      <c r="AVM100" s="284"/>
      <c r="AVN100" s="284"/>
      <c r="AVO100" s="284"/>
      <c r="AVP100" s="284"/>
      <c r="AVQ100" s="284"/>
      <c r="AVR100" s="284"/>
      <c r="AVS100" s="284"/>
      <c r="AVT100" s="284"/>
      <c r="AVU100" s="284"/>
      <c r="AVV100" s="284"/>
      <c r="AVW100" s="284"/>
      <c r="AVX100" s="284"/>
      <c r="AVY100" s="284"/>
      <c r="AVZ100" s="284"/>
      <c r="AWA100" s="284"/>
      <c r="AWB100" s="284"/>
      <c r="AWC100" s="284"/>
      <c r="AWD100" s="284"/>
      <c r="AWE100" s="284"/>
      <c r="AWF100" s="284"/>
      <c r="AWG100" s="284"/>
      <c r="AWH100" s="284"/>
      <c r="AWI100" s="284"/>
      <c r="AWJ100" s="284"/>
      <c r="AWK100" s="284"/>
      <c r="AWL100" s="284"/>
      <c r="AWM100" s="284"/>
      <c r="AWN100" s="284"/>
      <c r="AWO100" s="284"/>
      <c r="AWP100" s="284"/>
      <c r="AWQ100" s="284"/>
      <c r="AWR100" s="284"/>
      <c r="AWS100" s="284"/>
      <c r="AWT100" s="284"/>
      <c r="AWU100" s="284"/>
      <c r="AWV100" s="284"/>
      <c r="AWW100" s="284"/>
      <c r="AWX100" s="284"/>
      <c r="AWY100" s="284"/>
      <c r="AWZ100" s="284"/>
      <c r="AXA100" s="284"/>
      <c r="AXB100" s="281"/>
      <c r="AXC100" s="281"/>
      <c r="AXD100" s="281"/>
      <c r="AXE100" s="281"/>
      <c r="AXF100" s="281"/>
      <c r="AXG100" s="281"/>
      <c r="AXH100" s="281"/>
      <c r="AXI100" s="281"/>
      <c r="AXJ100" s="281"/>
      <c r="AXK100" s="281"/>
      <c r="AXL100" s="281"/>
      <c r="AXM100" s="281"/>
      <c r="AXN100" s="281"/>
      <c r="AXO100" s="281"/>
      <c r="AXP100" s="281"/>
      <c r="AXQ100" s="281"/>
      <c r="AXR100" s="281"/>
      <c r="AXS100" s="281"/>
      <c r="AXT100" s="281"/>
      <c r="AXU100" s="281"/>
      <c r="AXV100" s="281"/>
      <c r="AXW100" s="281"/>
      <c r="AXX100" s="281"/>
      <c r="AXY100" s="281"/>
      <c r="AXZ100" s="281"/>
      <c r="AYA100" s="281"/>
      <c r="AYB100" s="281"/>
      <c r="AYC100" s="281"/>
      <c r="AYD100" s="281"/>
      <c r="AYE100" s="281"/>
      <c r="AYF100" s="281"/>
      <c r="AYG100" s="281"/>
      <c r="AYH100" s="281"/>
      <c r="AYI100" s="281"/>
      <c r="AYJ100" s="281"/>
      <c r="AYK100" s="281"/>
      <c r="AYL100" s="281"/>
      <c r="AYM100" s="281"/>
      <c r="AYN100" s="281"/>
      <c r="AYO100" s="281"/>
      <c r="AYP100" s="281"/>
      <c r="AYQ100" s="281"/>
      <c r="AYR100" s="281"/>
      <c r="AYS100" s="281"/>
      <c r="AYT100" s="281"/>
      <c r="AYU100" s="281"/>
      <c r="AYV100" s="281"/>
      <c r="AYW100" s="281"/>
      <c r="AYX100" s="281"/>
      <c r="AYY100" s="281"/>
      <c r="AYZ100" s="281"/>
      <c r="AZA100" s="281"/>
      <c r="AZB100" s="281"/>
      <c r="AZC100" s="281"/>
      <c r="AZD100" s="281"/>
      <c r="AZE100" s="281"/>
      <c r="AZF100" s="281"/>
      <c r="AZG100" s="281"/>
      <c r="AZH100" s="281"/>
      <c r="AZI100" s="281"/>
      <c r="AZJ100" s="281"/>
      <c r="AZK100" s="281"/>
      <c r="AZL100" s="281"/>
      <c r="AZM100" s="281"/>
      <c r="AZN100" s="281"/>
      <c r="AZO100" s="281"/>
      <c r="AZP100" s="281"/>
      <c r="AZQ100" s="281"/>
      <c r="AZR100" s="281"/>
      <c r="AZS100" s="281"/>
      <c r="AZT100" s="281"/>
      <c r="AZU100" s="281"/>
      <c r="AZV100" s="281"/>
      <c r="AZW100" s="281"/>
      <c r="AZX100" s="281"/>
      <c r="AZY100" s="281"/>
      <c r="AZZ100" s="281"/>
      <c r="BAA100" s="281"/>
      <c r="BAB100" s="281"/>
      <c r="BAC100" s="281"/>
      <c r="BAD100" s="281"/>
      <c r="BAE100" s="281"/>
      <c r="BAF100" s="281"/>
      <c r="BAG100" s="281"/>
      <c r="BAH100" s="281"/>
      <c r="BAI100" s="281"/>
      <c r="BAJ100" s="281"/>
      <c r="BAK100" s="281"/>
      <c r="BAL100" s="281"/>
      <c r="BAM100" s="281"/>
      <c r="BAN100" s="281"/>
      <c r="BAO100" s="281"/>
      <c r="BAP100" s="281"/>
      <c r="BAQ100" s="281"/>
      <c r="BAR100" s="281"/>
      <c r="BAS100" s="281"/>
      <c r="BAT100" s="281"/>
      <c r="BAU100" s="281"/>
      <c r="BAV100" s="281"/>
      <c r="BAW100" s="281"/>
      <c r="BAX100" s="281"/>
      <c r="BAY100" s="281"/>
      <c r="BAZ100" s="281"/>
      <c r="BBA100" s="281"/>
      <c r="BBB100" s="281"/>
      <c r="BBC100" s="281"/>
      <c r="BBD100" s="281"/>
      <c r="BBE100" s="281"/>
      <c r="BBF100" s="281"/>
      <c r="BBG100" s="281"/>
      <c r="BBH100" s="281"/>
      <c r="BBI100" s="281"/>
      <c r="BBJ100" s="281"/>
      <c r="BBK100" s="281"/>
      <c r="BBL100" s="281"/>
      <c r="BBM100" s="281"/>
      <c r="BBN100" s="281"/>
      <c r="BBO100" s="281"/>
      <c r="BBP100" s="281"/>
      <c r="BBQ100" s="281"/>
      <c r="BBR100" s="281"/>
      <c r="BBS100" s="281"/>
      <c r="BBT100" s="281"/>
      <c r="BBU100" s="281"/>
      <c r="BBV100" s="281"/>
      <c r="BBW100" s="281"/>
      <c r="BBX100" s="281"/>
      <c r="BBY100" s="281"/>
      <c r="BBZ100" s="281"/>
      <c r="BCA100" s="281"/>
      <c r="BCB100" s="281"/>
      <c r="BCC100" s="281"/>
      <c r="BCD100" s="281"/>
      <c r="BCE100" s="281"/>
      <c r="BCF100" s="281"/>
      <c r="BCG100" s="281"/>
      <c r="BCH100" s="281"/>
      <c r="BCI100" s="281"/>
      <c r="BCJ100" s="281"/>
      <c r="BCK100" s="281"/>
      <c r="BCL100" s="281"/>
      <c r="BCM100" s="281"/>
      <c r="BCN100" s="281"/>
      <c r="BCO100" s="281"/>
      <c r="BCP100" s="281"/>
      <c r="BCQ100" s="281"/>
      <c r="BCR100" s="281"/>
      <c r="BCS100" s="287"/>
      <c r="BCT100" s="281"/>
      <c r="BCU100" s="281"/>
      <c r="BCV100" s="281"/>
      <c r="BCW100" s="281"/>
      <c r="BCX100" s="287"/>
      <c r="BCY100" s="287"/>
      <c r="BCZ100" s="287"/>
      <c r="BDA100" s="287">
        <f t="shared" si="342"/>
        <v>0</v>
      </c>
      <c r="BDB100" s="281"/>
      <c r="BDC100" s="281"/>
      <c r="BDD100" s="281"/>
      <c r="BDE100" s="281"/>
      <c r="BDF100" s="287">
        <f t="shared" si="272"/>
        <v>0</v>
      </c>
      <c r="BDG100" s="287"/>
      <c r="BDH100" s="287"/>
      <c r="BDI100" s="287"/>
      <c r="BDJ100" s="287"/>
      <c r="BDK100" s="287"/>
      <c r="BDL100" s="287">
        <f t="shared" si="344"/>
        <v>0</v>
      </c>
      <c r="BDM100" s="287"/>
      <c r="BDN100" s="287"/>
      <c r="BDO100" s="287"/>
      <c r="BDP100" s="287"/>
      <c r="BDQ100" s="287">
        <f t="shared" si="345"/>
        <v>0</v>
      </c>
      <c r="BDR100" s="287"/>
      <c r="BDS100" s="287"/>
      <c r="BDT100" s="287"/>
      <c r="BDU100" s="288"/>
      <c r="BDV100" s="288"/>
      <c r="BDW100" s="287"/>
      <c r="BDX100" s="288"/>
      <c r="BDY100" s="288"/>
      <c r="BDZ100" s="288"/>
      <c r="BEA100" s="288"/>
      <c r="BEB100" s="288"/>
      <c r="BEC100" s="288"/>
      <c r="BED100" s="281"/>
      <c r="BEE100" s="288"/>
      <c r="BEF100" s="288"/>
      <c r="BEG100" s="288"/>
      <c r="BEH100" s="288"/>
      <c r="BEI100" s="288"/>
      <c r="BEJ100" s="288"/>
      <c r="BEK100" s="288"/>
      <c r="BEL100" s="288"/>
      <c r="BEM100" s="288"/>
      <c r="BEN100" s="288"/>
      <c r="BEO100" s="288"/>
      <c r="BEP100" s="288"/>
      <c r="BEQ100" s="288"/>
      <c r="BER100" s="288"/>
      <c r="BES100" s="288"/>
      <c r="BET100" s="288"/>
      <c r="BEU100" s="288"/>
      <c r="BEV100" s="288"/>
      <c r="BEW100" s="288"/>
      <c r="BEX100" s="288"/>
      <c r="BEY100" s="288"/>
      <c r="BEZ100" s="288"/>
      <c r="BFA100" s="288"/>
      <c r="BFB100" s="288"/>
      <c r="BFC100" s="288"/>
      <c r="BFD100" s="281"/>
      <c r="BFE100" s="281"/>
      <c r="BFF100" s="281"/>
      <c r="BFG100" s="281"/>
      <c r="BFH100" s="281"/>
      <c r="BFI100" s="281"/>
      <c r="BFJ100" s="281"/>
      <c r="BFK100" s="281"/>
      <c r="BFL100" s="281"/>
      <c r="BFM100" s="281"/>
      <c r="BFN100" s="281"/>
      <c r="BFO100" s="281"/>
      <c r="BFP100" s="281"/>
      <c r="BFQ100" s="281"/>
      <c r="BFR100" s="281"/>
      <c r="BFS100" s="281"/>
      <c r="BFT100" s="281"/>
      <c r="BFU100" s="281"/>
      <c r="BFV100" s="281"/>
      <c r="BFW100" s="281"/>
      <c r="BFX100" s="281"/>
      <c r="BFY100" s="281"/>
      <c r="BFZ100" s="281"/>
      <c r="BGA100" s="281"/>
      <c r="BGB100" s="281"/>
      <c r="BGC100" s="281"/>
      <c r="BGD100" s="281"/>
      <c r="BGE100" s="281"/>
      <c r="BGF100" s="281"/>
      <c r="BGG100" s="281"/>
      <c r="BGH100" s="281"/>
      <c r="BGI100" s="281"/>
      <c r="BGJ100" s="281"/>
      <c r="BGK100" s="281"/>
      <c r="BGL100" s="281"/>
      <c r="BGM100" s="281"/>
      <c r="BGN100" s="281"/>
      <c r="BGO100" s="281"/>
      <c r="BGP100" s="281"/>
      <c r="BGQ100" s="281"/>
      <c r="BGR100" s="281"/>
      <c r="BGS100" s="281"/>
      <c r="BGT100" s="281"/>
      <c r="BGU100" s="281"/>
      <c r="BGV100" s="281"/>
      <c r="BGW100" s="281"/>
      <c r="BGX100" s="281"/>
      <c r="BGY100" s="281"/>
      <c r="BGZ100" s="281"/>
      <c r="BHA100" s="281"/>
      <c r="BHB100" s="281"/>
      <c r="BHC100" s="281"/>
      <c r="BHD100" s="281"/>
      <c r="BHE100" s="281"/>
      <c r="BHF100" s="281"/>
      <c r="BHG100" s="281"/>
      <c r="BHH100" s="281"/>
      <c r="BHI100" s="281"/>
      <c r="BHJ100" s="281"/>
      <c r="BHK100" s="281"/>
      <c r="BHL100" s="281"/>
      <c r="BHM100" s="281"/>
      <c r="BHN100" s="281"/>
      <c r="BHO100" s="281"/>
      <c r="BHP100" s="281"/>
      <c r="BHQ100" s="281"/>
      <c r="BHR100" s="281"/>
      <c r="BHS100" s="281"/>
      <c r="BHT100" s="281"/>
      <c r="BHU100" s="281"/>
      <c r="BHV100" s="281"/>
      <c r="BHW100" s="281"/>
      <c r="BHX100" s="281"/>
      <c r="BHY100" s="281"/>
      <c r="BHZ100" s="281"/>
      <c r="BIA100" s="281"/>
      <c r="BIB100" s="281"/>
      <c r="BIC100" s="281"/>
      <c r="BID100" s="281"/>
      <c r="BIE100" s="281"/>
      <c r="BIF100" s="281"/>
      <c r="BIG100" s="281"/>
      <c r="BIH100" s="281"/>
      <c r="BII100" s="281"/>
      <c r="BIJ100" s="281"/>
      <c r="BIK100" s="281"/>
      <c r="BIL100" s="281"/>
      <c r="BIM100" s="281"/>
      <c r="BIN100" s="281"/>
      <c r="BIO100" s="281"/>
      <c r="BIP100" s="281"/>
      <c r="BIQ100" s="281"/>
      <c r="BIR100" s="281"/>
      <c r="BIS100" s="281"/>
      <c r="BIT100" s="281"/>
      <c r="BIU100" s="281"/>
      <c r="BIV100" s="281"/>
      <c r="BIW100" s="281"/>
      <c r="BIX100" s="281"/>
      <c r="BIY100" s="281"/>
      <c r="BIZ100" s="281"/>
      <c r="BJA100" s="281"/>
      <c r="BJB100" s="281"/>
      <c r="BJC100" s="281"/>
      <c r="BJD100" s="281"/>
      <c r="BJE100" s="281"/>
      <c r="BJF100" s="281"/>
      <c r="BJG100" s="281"/>
      <c r="BJH100" s="281"/>
      <c r="BJI100" s="281"/>
      <c r="BJJ100" s="281"/>
      <c r="BJK100" s="281"/>
      <c r="BJL100" s="281"/>
      <c r="BJM100" s="281"/>
      <c r="BJN100" s="281"/>
      <c r="BJO100" s="281"/>
      <c r="BJP100" s="281"/>
      <c r="BJQ100" s="281"/>
      <c r="BJR100" s="281"/>
      <c r="BJS100" s="281"/>
      <c r="BJT100" s="281"/>
      <c r="BJU100" s="281"/>
      <c r="BJV100" s="281"/>
      <c r="BJW100" s="281"/>
      <c r="BJX100" s="281"/>
      <c r="BJY100" s="281"/>
      <c r="BJZ100" s="281"/>
      <c r="BKA100" s="281"/>
      <c r="BKB100" s="281"/>
      <c r="BKC100" s="281"/>
      <c r="BKD100" s="281"/>
      <c r="BKE100" s="281"/>
      <c r="BKF100" s="281"/>
      <c r="BKG100" s="281"/>
      <c r="BKH100" s="281"/>
      <c r="BKI100" s="281"/>
      <c r="BKJ100" s="281"/>
      <c r="BKK100" s="281"/>
      <c r="BKL100" s="281"/>
      <c r="BKM100" s="281"/>
      <c r="BKN100" s="281"/>
      <c r="BKO100" s="281"/>
      <c r="BKP100" s="281"/>
      <c r="BKQ100" s="281"/>
      <c r="BKR100" s="281"/>
      <c r="BKS100" s="281"/>
      <c r="BKT100" s="281"/>
      <c r="BKU100" s="281"/>
      <c r="BKV100" s="281"/>
      <c r="BKW100" s="281"/>
      <c r="BKX100" s="281"/>
      <c r="BKY100" s="281"/>
      <c r="BKZ100" s="281"/>
      <c r="BLA100" s="281"/>
      <c r="BLB100" s="281"/>
      <c r="BLC100" s="281"/>
      <c r="BLD100" s="281"/>
      <c r="BLE100" s="281"/>
      <c r="BLF100" s="281"/>
      <c r="BLG100" s="281"/>
      <c r="BLH100" s="281"/>
      <c r="BLI100" s="281"/>
      <c r="BLJ100" s="281"/>
      <c r="BLK100" s="281"/>
      <c r="BLL100" s="281"/>
      <c r="BLM100" s="281"/>
      <c r="BLN100" s="281"/>
      <c r="BLO100" s="281"/>
      <c r="BLP100" s="281"/>
      <c r="BLQ100" s="281"/>
      <c r="BLR100" s="281"/>
      <c r="BLS100" s="281"/>
      <c r="BLT100" s="281"/>
      <c r="BLU100" s="281"/>
      <c r="BLV100" s="281"/>
      <c r="BLW100" s="281"/>
      <c r="BLX100" s="281"/>
      <c r="BLY100" s="281"/>
      <c r="BLZ100" s="281"/>
      <c r="BMA100" s="281"/>
      <c r="BMB100" s="281"/>
      <c r="BMC100" s="281"/>
      <c r="BMD100" s="281"/>
      <c r="BME100" s="281"/>
      <c r="BMF100" s="281"/>
      <c r="BMG100" s="281"/>
      <c r="BMH100" s="281"/>
      <c r="BMI100" s="281"/>
      <c r="BMJ100" s="281"/>
      <c r="BMK100" s="281"/>
      <c r="BML100" s="281"/>
      <c r="BMM100" s="281"/>
      <c r="BMN100" s="281"/>
      <c r="BMO100" s="281"/>
      <c r="BMP100" s="281"/>
      <c r="BMQ100" s="281"/>
      <c r="BMR100" s="281"/>
      <c r="BMS100" s="281"/>
      <c r="BMT100" s="281"/>
      <c r="BMU100" s="281"/>
      <c r="BMV100" s="281"/>
      <c r="BMW100" s="281"/>
      <c r="BMX100" s="281"/>
      <c r="BMY100" s="281"/>
      <c r="BMZ100" s="281"/>
      <c r="BNA100" s="281"/>
      <c r="BNB100" s="281"/>
      <c r="BNC100" s="281"/>
      <c r="BND100" s="281"/>
      <c r="BNE100" s="281"/>
      <c r="BNF100" s="281"/>
      <c r="BNG100" s="281"/>
      <c r="BNH100" s="281"/>
      <c r="BNI100" s="281"/>
      <c r="BNJ100" s="281"/>
      <c r="BNK100" s="281"/>
      <c r="BNL100" s="281"/>
      <c r="BNM100" s="281"/>
      <c r="BNN100" s="281"/>
      <c r="BNO100" s="281"/>
      <c r="BNP100" s="281"/>
      <c r="BNQ100" s="281"/>
      <c r="BNR100" s="281"/>
      <c r="BNS100" s="281"/>
      <c r="BNT100" s="281"/>
      <c r="BNU100" s="281"/>
      <c r="BNV100" s="281"/>
      <c r="BNW100" s="281"/>
      <c r="BNX100" s="281"/>
      <c r="BNY100" s="281"/>
      <c r="BNZ100" s="281"/>
      <c r="BOA100" s="281"/>
      <c r="BOB100" s="281"/>
      <c r="BOC100" s="281"/>
      <c r="BOD100" s="281"/>
      <c r="BOE100" s="281"/>
      <c r="BOF100" s="281"/>
      <c r="BOG100" s="281"/>
      <c r="BOH100" s="281"/>
      <c r="BOI100" s="281"/>
      <c r="BOJ100" s="281"/>
      <c r="BOK100" s="281"/>
      <c r="BOL100" s="281"/>
      <c r="BOM100" s="281"/>
      <c r="BON100" s="281"/>
      <c r="BOO100" s="281"/>
      <c r="BOP100" s="281"/>
      <c r="BOQ100" s="281"/>
      <c r="BOR100" s="281"/>
      <c r="BOS100" s="281"/>
      <c r="BOT100" s="281"/>
      <c r="BOU100" s="281"/>
      <c r="BOV100" s="281"/>
      <c r="BOW100" s="281"/>
      <c r="BOX100" s="281"/>
      <c r="BOY100" s="281"/>
      <c r="BOZ100" s="281"/>
      <c r="BPA100" s="281"/>
      <c r="BPB100" s="281"/>
      <c r="BPC100" s="281"/>
      <c r="BPD100" s="281"/>
      <c r="BPE100" s="281"/>
      <c r="BPF100" s="281"/>
      <c r="BPG100" s="281"/>
      <c r="BPH100" s="281"/>
      <c r="BPI100" s="281"/>
      <c r="BPJ100" s="281"/>
      <c r="BPK100" s="281"/>
      <c r="BPL100" s="281"/>
      <c r="BPM100" s="281"/>
      <c r="BPN100" s="281"/>
      <c r="BPO100" s="281"/>
      <c r="BPP100" s="281"/>
      <c r="BPQ100" s="281"/>
      <c r="BPR100" s="281"/>
      <c r="BPS100" s="281"/>
      <c r="BPT100" s="281"/>
      <c r="BPU100" s="281"/>
      <c r="BPV100" s="281"/>
      <c r="BPW100" s="281"/>
      <c r="BPX100" s="281"/>
      <c r="BPY100" s="281"/>
      <c r="BPZ100" s="281"/>
      <c r="BQA100" s="281"/>
      <c r="BQB100" s="281"/>
      <c r="BQC100" s="281"/>
      <c r="BQD100" s="281"/>
      <c r="BQE100" s="281"/>
      <c r="BQF100" s="281"/>
      <c r="BQG100" s="281"/>
      <c r="BQH100" s="281"/>
      <c r="BQI100" s="281"/>
      <c r="BQJ100" s="281"/>
      <c r="BQK100" s="281"/>
      <c r="BQL100" s="281"/>
      <c r="BQM100" s="281"/>
      <c r="BQN100" s="281"/>
      <c r="BQO100" s="281"/>
      <c r="BQP100" s="281"/>
      <c r="BQQ100" s="281"/>
      <c r="BQR100" s="281"/>
      <c r="BQS100" s="281"/>
      <c r="BQT100" s="281"/>
      <c r="BQU100" s="281"/>
      <c r="BQV100" s="281"/>
      <c r="BQW100" s="281"/>
      <c r="BQX100" s="281"/>
      <c r="BQY100" s="281"/>
      <c r="BQZ100" s="281"/>
      <c r="BRA100" s="281"/>
      <c r="BRB100" s="281"/>
      <c r="BRC100" s="281"/>
      <c r="BRD100" s="281"/>
      <c r="BRE100" s="281"/>
      <c r="BRF100" s="281"/>
      <c r="BRG100" s="281"/>
      <c r="BRH100" s="281"/>
      <c r="BRI100" s="281"/>
      <c r="BRJ100" s="281"/>
      <c r="BRK100" s="281"/>
      <c r="BRL100" s="281"/>
      <c r="BRM100" s="281"/>
      <c r="BRN100" s="281">
        <f>+BRN9-BRN52</f>
        <v>70.149252890000184</v>
      </c>
      <c r="BRO100" s="281"/>
      <c r="BRP100" s="281"/>
      <c r="BRQ100" s="281"/>
      <c r="BRR100" s="281"/>
      <c r="BRS100" s="281"/>
      <c r="BRT100" s="281"/>
      <c r="BRU100" s="281"/>
      <c r="BRV100" s="281"/>
      <c r="BRW100" s="281"/>
      <c r="BRX100" s="281"/>
      <c r="BRY100" s="281"/>
      <c r="BRZ100" s="281"/>
      <c r="BSA100" s="281"/>
      <c r="BSB100" s="281"/>
      <c r="BSC100" s="281"/>
      <c r="BSD100" s="281"/>
      <c r="BSE100" s="281"/>
      <c r="BSF100" s="281"/>
      <c r="BSG100" s="281"/>
      <c r="BSH100" s="281"/>
      <c r="BSI100" s="281"/>
      <c r="BSJ100" s="281"/>
      <c r="BSK100" s="281"/>
      <c r="BSL100" s="281"/>
      <c r="BSM100" s="281"/>
      <c r="BSN100" s="281"/>
      <c r="BSO100" s="281"/>
      <c r="BSP100" s="281"/>
      <c r="BSQ100" s="281"/>
      <c r="BSR100" s="281"/>
      <c r="BSS100" s="281"/>
      <c r="BST100" s="281"/>
      <c r="BSU100" s="281"/>
      <c r="BSV100" s="281"/>
      <c r="BSW100" s="281"/>
      <c r="BSX100" s="281"/>
      <c r="BSY100" s="281"/>
      <c r="BSZ100" s="281"/>
      <c r="BTA100" s="281"/>
      <c r="BTB100" s="281"/>
      <c r="BTC100" s="281"/>
      <c r="BTD100" s="281"/>
      <c r="BTE100" s="281"/>
      <c r="BTF100" s="281"/>
      <c r="BTG100" s="281"/>
      <c r="BTH100" s="281"/>
      <c r="BTI100" s="281"/>
      <c r="BTJ100" s="281"/>
      <c r="BTK100" s="281"/>
      <c r="BTL100" s="281"/>
      <c r="BTM100" s="281"/>
      <c r="BTN100" s="281"/>
      <c r="BTO100" s="281"/>
      <c r="BTP100" s="281"/>
      <c r="BTQ100" s="281"/>
      <c r="BTR100" s="281"/>
      <c r="BTS100" s="281"/>
      <c r="BTT100" s="281"/>
      <c r="BTU100" s="281"/>
      <c r="BTV100" s="281"/>
      <c r="BTW100" s="281"/>
      <c r="BTX100" s="281"/>
      <c r="BTY100" s="281"/>
      <c r="BTZ100" s="281"/>
      <c r="BUA100" s="281"/>
      <c r="BUB100" s="281"/>
      <c r="BUC100" s="281"/>
      <c r="BUD100" s="281"/>
      <c r="BUE100" s="281"/>
      <c r="BUF100" s="281"/>
      <c r="BUG100" s="281"/>
      <c r="BUH100" s="281"/>
      <c r="BUI100" s="281"/>
      <c r="BUJ100" s="281"/>
      <c r="BUK100" s="281"/>
      <c r="BUL100" s="281"/>
      <c r="BUM100" s="281"/>
      <c r="BUN100" s="281"/>
      <c r="BUO100" s="281"/>
      <c r="BUP100" s="281"/>
      <c r="BUQ100" s="281"/>
      <c r="BUR100" s="281"/>
      <c r="BUS100" s="281"/>
      <c r="BUT100" s="281"/>
      <c r="BUU100" s="281"/>
      <c r="BUV100" s="281"/>
      <c r="BUW100" s="281"/>
      <c r="BUX100" s="281"/>
      <c r="BUY100" s="281"/>
      <c r="BUZ100" s="281"/>
      <c r="BVA100" s="281"/>
      <c r="BVB100" s="281"/>
      <c r="BVC100" s="281"/>
      <c r="BVD100" s="281"/>
      <c r="BVE100" s="281"/>
      <c r="BVF100" s="281" t="s">
        <v>168</v>
      </c>
      <c r="BVG100" s="281"/>
      <c r="BVH100" s="281"/>
      <c r="BVI100" s="281"/>
      <c r="BVJ100" s="281"/>
      <c r="BVK100" s="281"/>
      <c r="BVL100" s="281"/>
      <c r="BVM100" s="281"/>
      <c r="BVN100" s="281"/>
      <c r="BVO100" s="281"/>
      <c r="BVP100" s="281"/>
      <c r="BVQ100" s="281"/>
      <c r="BVR100" s="281"/>
      <c r="BVS100" s="281"/>
      <c r="BVT100" s="281"/>
      <c r="BVU100" s="281"/>
      <c r="BVV100" s="281"/>
      <c r="BVW100" s="281"/>
      <c r="BVX100" s="281"/>
      <c r="BVY100" s="281"/>
      <c r="BVZ100" s="281"/>
      <c r="BWA100" s="281"/>
      <c r="BWB100" s="281"/>
      <c r="BWC100" s="281"/>
      <c r="BWD100" s="281"/>
      <c r="BWE100" s="281"/>
      <c r="BWF100" s="281"/>
      <c r="BWG100" s="281"/>
      <c r="BWH100" s="281"/>
      <c r="BWI100" s="281"/>
      <c r="BWJ100" s="281"/>
      <c r="BWK100" s="281"/>
      <c r="BWL100" s="281"/>
      <c r="BWM100" s="281"/>
      <c r="BWN100" s="281"/>
      <c r="BWO100" s="281"/>
      <c r="BWP100" s="281"/>
      <c r="BWQ100" s="281"/>
      <c r="BWR100" s="281"/>
      <c r="BWS100" s="281"/>
      <c r="BWT100" s="281"/>
      <c r="BWU100" s="281"/>
      <c r="BWV100" s="281"/>
      <c r="BWW100" s="281"/>
      <c r="BWX100" s="281"/>
      <c r="BWY100" s="281"/>
      <c r="BWZ100" s="281"/>
      <c r="BXA100" s="281"/>
      <c r="BXB100" s="281"/>
      <c r="BXC100" s="281"/>
      <c r="BXD100" s="281"/>
      <c r="BXE100" s="281"/>
      <c r="BXF100" s="281"/>
      <c r="BXG100" s="281"/>
      <c r="BXH100" s="281"/>
      <c r="BXI100" s="281"/>
      <c r="BXJ100" s="281"/>
      <c r="BXK100" s="281"/>
      <c r="BXL100" s="281"/>
      <c r="BXM100" s="281"/>
      <c r="BXN100" s="281"/>
      <c r="BXO100" s="281"/>
      <c r="BXP100" s="281"/>
      <c r="BXQ100" s="281"/>
      <c r="BXR100" s="281"/>
      <c r="BXS100" s="281"/>
      <c r="BXT100" s="281"/>
      <c r="BXU100" s="281"/>
      <c r="BXV100" s="281"/>
      <c r="BXW100" s="281"/>
      <c r="BXX100" s="281"/>
      <c r="BXY100" s="281"/>
      <c r="BXZ100" s="281"/>
      <c r="BYA100" s="281"/>
      <c r="BYB100" s="281"/>
      <c r="BYC100" s="281"/>
      <c r="BYD100" s="281"/>
      <c r="BYE100" s="281"/>
      <c r="BYF100" s="281"/>
      <c r="BYG100" s="281"/>
      <c r="BYH100" s="281"/>
      <c r="BYI100" s="281"/>
      <c r="BYJ100" s="281"/>
      <c r="BYK100" s="281"/>
      <c r="BYL100" s="281"/>
      <c r="BYM100" s="281"/>
      <c r="BYN100" s="281"/>
      <c r="BYO100" s="281"/>
      <c r="BYP100" s="281"/>
      <c r="BYQ100" s="281"/>
      <c r="BYR100" s="281"/>
      <c r="BYS100" s="281"/>
      <c r="BYT100" s="281"/>
      <c r="BYU100" s="281"/>
      <c r="BYV100" s="281"/>
      <c r="BYW100" s="281"/>
      <c r="BYX100" s="281"/>
      <c r="BYY100" s="281"/>
      <c r="BYZ100" s="281"/>
      <c r="BZA100" s="281"/>
      <c r="BZB100" s="281"/>
      <c r="BZC100" s="281"/>
      <c r="BZD100" s="281"/>
      <c r="BZE100" s="281"/>
      <c r="BZF100" s="281"/>
      <c r="BZG100" s="281"/>
      <c r="BZH100" s="281"/>
      <c r="BZI100" s="281"/>
      <c r="BZJ100" s="281"/>
      <c r="BZK100" s="281"/>
      <c r="BZL100" s="281"/>
      <c r="BZM100" s="281"/>
      <c r="BZN100" s="281"/>
      <c r="BZO100" s="281"/>
      <c r="BZP100" s="281"/>
      <c r="BZQ100" s="281"/>
      <c r="BZR100" s="281"/>
      <c r="BZS100" s="281"/>
      <c r="BZT100" s="281"/>
      <c r="BZU100" s="281"/>
      <c r="BZV100" s="281"/>
      <c r="BZW100" s="281"/>
      <c r="BZX100" s="281"/>
      <c r="BZY100" s="281"/>
      <c r="BZZ100" s="281"/>
      <c r="CAA100" s="281"/>
      <c r="CAB100" s="281"/>
      <c r="CAC100" s="281"/>
      <c r="CAD100" s="281"/>
      <c r="CAE100" s="281"/>
      <c r="CAF100" s="281"/>
      <c r="CAG100" s="281"/>
      <c r="CAH100" s="281"/>
      <c r="CAI100" s="281"/>
      <c r="CAJ100" s="281"/>
      <c r="CAK100" s="281"/>
      <c r="CAL100" s="281"/>
      <c r="CAM100" s="281"/>
      <c r="CAN100" s="281"/>
      <c r="CAO100" s="281"/>
      <c r="CAP100" s="281"/>
      <c r="CAQ100" s="281"/>
      <c r="CAR100" s="281"/>
      <c r="CAS100" s="281"/>
      <c r="CAT100" s="281"/>
      <c r="CAU100" s="281"/>
      <c r="CAV100" s="281"/>
      <c r="CAW100" s="281"/>
      <c r="CAX100" s="281"/>
      <c r="CAY100" s="281"/>
      <c r="CAZ100" s="281"/>
      <c r="CBA100" s="281"/>
      <c r="CBB100" s="281"/>
      <c r="CBC100" s="281"/>
      <c r="CBD100" s="281"/>
      <c r="CBE100" s="281"/>
      <c r="CBF100" s="281"/>
      <c r="CBG100" s="281"/>
      <c r="CBH100" s="281"/>
      <c r="CBI100" s="281"/>
      <c r="CBJ100" s="281"/>
      <c r="CBK100" s="281"/>
      <c r="CBL100" s="281"/>
      <c r="CBM100" s="281"/>
      <c r="CBN100" s="281"/>
      <c r="CBO100" s="281"/>
      <c r="CBP100" s="281"/>
      <c r="CBQ100" s="281"/>
      <c r="CBR100" s="281"/>
      <c r="CBS100" s="281"/>
      <c r="CBT100" s="281"/>
      <c r="CBU100" s="281"/>
      <c r="CBV100" s="281"/>
      <c r="CBW100" s="281"/>
      <c r="CBX100" s="281"/>
      <c r="CBY100" s="281"/>
      <c r="CBZ100" s="281"/>
      <c r="CCA100" s="281"/>
      <c r="CCB100" s="281"/>
      <c r="CCC100" s="281"/>
      <c r="CCD100" s="281"/>
      <c r="CCE100" s="281"/>
      <c r="CCF100" s="281"/>
      <c r="CCG100" s="281"/>
      <c r="CCH100" s="281"/>
      <c r="CCI100" s="281"/>
      <c r="CCJ100" s="281"/>
      <c r="CCK100" s="281"/>
      <c r="CCL100" s="281"/>
      <c r="CCM100" s="281"/>
      <c r="CCN100" s="281"/>
      <c r="CCO100" s="281"/>
      <c r="CCP100" s="281"/>
      <c r="CCQ100" s="281"/>
      <c r="CCR100" s="198"/>
      <c r="CCS100" s="199"/>
      <c r="CCT100" s="199"/>
    </row>
    <row r="101" spans="1:2126" s="200" customFormat="1" x14ac:dyDescent="0.2">
      <c r="A101" s="197" t="s">
        <v>79</v>
      </c>
      <c r="O101" s="209"/>
      <c r="P101" s="200">
        <v>-18.863831810001372</v>
      </c>
      <c r="Q101" s="200">
        <v>-5.1152252000007632</v>
      </c>
      <c r="R101" s="200">
        <v>-27.557630689998625</v>
      </c>
      <c r="S101" s="200">
        <v>-23.942502540000916</v>
      </c>
      <c r="T101" s="200">
        <v>3.4218589400005341</v>
      </c>
      <c r="V101" s="200">
        <v>43.02065002000046</v>
      </c>
      <c r="W101" s="200">
        <v>-20.502320530000688</v>
      </c>
      <c r="X101" s="200">
        <v>-34.404225610000609</v>
      </c>
      <c r="Y101" s="200">
        <v>-12.263348279998779</v>
      </c>
      <c r="Z101" s="200">
        <v>-29.057906490001677</v>
      </c>
      <c r="AB101" s="200">
        <v>-15.151288349998474</v>
      </c>
      <c r="AC101" s="200">
        <v>-17.906542540000917</v>
      </c>
      <c r="AD101" s="200">
        <v>-9.402838149999619</v>
      </c>
      <c r="AE101" s="200">
        <v>-2.9208524800014497</v>
      </c>
      <c r="AG101" s="200">
        <v>-38.829606229997637</v>
      </c>
      <c r="AH101" s="200">
        <v>-18.484630550001146</v>
      </c>
      <c r="AI101" s="200">
        <v>-4.7231352500000003</v>
      </c>
      <c r="AJ101" s="200">
        <v>-47.104564549999239</v>
      </c>
      <c r="AK101" s="200">
        <v>-30.942658780000688</v>
      </c>
      <c r="AM101" s="262">
        <v>-310.73059907000101</v>
      </c>
      <c r="AN101" s="200">
        <v>-23.888973470001222</v>
      </c>
      <c r="AO101" s="200">
        <v>-19.859354559999467</v>
      </c>
      <c r="AP101" s="200">
        <v>-28.380283779998781</v>
      </c>
      <c r="AQ101" s="200">
        <v>-16.177392950000762</v>
      </c>
      <c r="AR101" s="200">
        <v>100.77921231000137</v>
      </c>
      <c r="AT101" s="200">
        <v>-11.988735130001068</v>
      </c>
      <c r="AU101" s="200">
        <v>-4.1925974999999998</v>
      </c>
      <c r="AV101" s="200">
        <v>-3.0719619099998474</v>
      </c>
      <c r="AX101" s="200">
        <v>-6.4651294999999998</v>
      </c>
      <c r="AY101" s="200">
        <v>-33.679498020000459</v>
      </c>
      <c r="AZ101" s="200">
        <v>-4.9067164600009923</v>
      </c>
      <c r="BA101" s="200">
        <v>-10.716935549999237</v>
      </c>
      <c r="BB101" s="200">
        <v>-54.702787999998094</v>
      </c>
      <c r="BD101" s="200">
        <v>-13.636124160001755</v>
      </c>
      <c r="BE101" s="200">
        <v>-16.707843889999388</v>
      </c>
      <c r="BF101" s="200">
        <v>0.68255434000015258</v>
      </c>
      <c r="BG101" s="200">
        <v>-5.5478345900001527</v>
      </c>
      <c r="BH101" s="200">
        <v>-10.022044520000458</v>
      </c>
      <c r="BJ101" s="200">
        <v>-19.6820807499981</v>
      </c>
      <c r="BL101" s="262">
        <v>-182.16452809</v>
      </c>
      <c r="BM101" s="200">
        <v>-15.210799040002822</v>
      </c>
      <c r="BN101" s="200">
        <v>-7.9726340699996951</v>
      </c>
      <c r="BO101" s="200">
        <v>-7.3284101900005343</v>
      </c>
      <c r="BP101" s="200">
        <v>-38.884201319997786</v>
      </c>
      <c r="BQ101" s="262"/>
      <c r="BR101" s="200">
        <v>-9.666283230001449</v>
      </c>
      <c r="BS101" s="200">
        <v>46.368767909999846</v>
      </c>
      <c r="BT101" s="200">
        <v>3.4335220900001526</v>
      </c>
      <c r="BU101" s="200">
        <v>-9.5927352299995423</v>
      </c>
      <c r="BV101" s="200">
        <v>6.1360410100002287</v>
      </c>
      <c r="BW101" s="262"/>
      <c r="BX101" s="200">
        <v>-1.2818520699996949</v>
      </c>
      <c r="BY101" s="200">
        <v>-78.062178520000458</v>
      </c>
      <c r="BZ101" s="200">
        <v>-49.149298079999923</v>
      </c>
      <c r="CA101" s="200">
        <v>-12.666150819999695</v>
      </c>
      <c r="CB101" s="200">
        <v>-17.245101940000534</v>
      </c>
      <c r="CC101" s="262"/>
      <c r="CD101" s="200">
        <v>-21.515770390001297</v>
      </c>
      <c r="CE101" s="200">
        <v>-0.43630278999900818</v>
      </c>
      <c r="CF101" s="200">
        <v>-7.2620286599998476</v>
      </c>
      <c r="CG101" s="200">
        <v>-8.8970484099979394</v>
      </c>
      <c r="CH101" s="262"/>
      <c r="CI101" s="200">
        <v>-33.499139360000612</v>
      </c>
      <c r="CJ101" s="200">
        <v>-11.46024787000084</v>
      </c>
      <c r="CK101" s="200">
        <v>-1.5400215399990083</v>
      </c>
      <c r="CL101" s="200">
        <v>-32.484523890001299</v>
      </c>
      <c r="CM101" s="262"/>
      <c r="CN101" s="262"/>
      <c r="CO101" s="200">
        <v>3.4484399699993133</v>
      </c>
      <c r="CP101" s="262"/>
      <c r="CQ101" s="262">
        <v>-57.786791049999238</v>
      </c>
      <c r="CR101" s="262">
        <v>-43.260085909999844</v>
      </c>
      <c r="CS101" s="262">
        <v>-16.125585430000307</v>
      </c>
      <c r="CT101" s="262">
        <v>-7.3968082700004576</v>
      </c>
      <c r="CU101" s="262">
        <v>-58.803253299999234</v>
      </c>
      <c r="CV101" s="262"/>
      <c r="CW101" s="262">
        <v>-3.0412226899986265</v>
      </c>
      <c r="CX101" s="262">
        <v>97.52549308999825</v>
      </c>
      <c r="CY101" s="262">
        <v>-8.4362433999996185</v>
      </c>
      <c r="CZ101" s="262">
        <v>-13.974235280000686</v>
      </c>
      <c r="DA101" s="262">
        <v>-34.993055329998015</v>
      </c>
      <c r="DB101" s="262"/>
      <c r="DC101" s="262">
        <v>-12.02611695000267</v>
      </c>
      <c r="DD101" s="262">
        <v>-75.405800440000533</v>
      </c>
      <c r="DE101" s="262">
        <v>-12.566974359998703</v>
      </c>
      <c r="DF101" s="262">
        <v>-17.593572569999694</v>
      </c>
      <c r="DG101" s="262">
        <v>-12.031358520000458</v>
      </c>
      <c r="DH101" s="262"/>
      <c r="DI101" s="262">
        <v>-23.078209629999161</v>
      </c>
      <c r="DJ101" s="262">
        <v>-19.369931180000304</v>
      </c>
      <c r="DK101" s="262">
        <v>31.395761300001144</v>
      </c>
      <c r="DL101" s="262">
        <v>-29.428248499999999</v>
      </c>
      <c r="DM101" s="262">
        <v>6.555768939998627</v>
      </c>
      <c r="DN101" s="262"/>
      <c r="DO101" s="262">
        <v>-306.39202951000101</v>
      </c>
      <c r="DP101" s="262">
        <v>-11.302441059999467</v>
      </c>
      <c r="DQ101" s="262">
        <v>-30.725542159999847</v>
      </c>
      <c r="DR101" s="262">
        <v>-17.864738500001906</v>
      </c>
      <c r="DS101" s="262">
        <v>-25.762115109998703</v>
      </c>
      <c r="DT101" s="262"/>
      <c r="DU101" s="262">
        <v>69.203763819999693</v>
      </c>
      <c r="DV101" s="262">
        <v>-0.53996523999977108</v>
      </c>
      <c r="DW101" s="262">
        <v>9.0483477399997714</v>
      </c>
      <c r="DX101" s="262">
        <v>-4.0176119998931885E-2</v>
      </c>
      <c r="DY101" s="262">
        <v>-22.569699020000456</v>
      </c>
      <c r="DZ101" s="262"/>
      <c r="EA101" s="262">
        <v>-49.130973329999925</v>
      </c>
      <c r="EB101" s="262">
        <v>-8.3826147199993137</v>
      </c>
      <c r="EC101" s="262">
        <v>-5.3916113199996945</v>
      </c>
      <c r="ED101" s="262">
        <v>-34.177606180002215</v>
      </c>
      <c r="EE101" s="262">
        <v>-15.85233287999916</v>
      </c>
      <c r="EF101" s="262"/>
      <c r="EG101" s="262">
        <v>-21.397384360000611</v>
      </c>
      <c r="EH101" s="262">
        <v>-125.40851055999947</v>
      </c>
      <c r="EI101" s="262">
        <v>-107.79008646999931</v>
      </c>
      <c r="EJ101" s="262">
        <v>20.010848069999696</v>
      </c>
      <c r="EK101" s="262"/>
      <c r="EL101" s="262">
        <v>-6.3541789899997712</v>
      </c>
      <c r="EM101" s="262">
        <v>-38.759673479999542</v>
      </c>
      <c r="EN101" s="262"/>
      <c r="EO101" s="262">
        <v>-423.18668987000001</v>
      </c>
      <c r="EP101" s="262">
        <v>-4.5271761599984002</v>
      </c>
      <c r="EQ101" s="262">
        <v>2.32706247000023</v>
      </c>
      <c r="ER101" s="262">
        <v>-33.612206340001798</v>
      </c>
      <c r="ES101" s="262"/>
      <c r="ET101" s="262">
        <v>12.693412229999799</v>
      </c>
      <c r="EU101" s="262">
        <v>31.9677545299995</v>
      </c>
      <c r="EV101" s="262">
        <v>-0.36004373999871297</v>
      </c>
      <c r="EW101" s="262">
        <v>0.64864996000006703</v>
      </c>
      <c r="EX101" s="262">
        <v>-40.362293330000703</v>
      </c>
      <c r="EY101" s="262"/>
      <c r="EZ101" s="262">
        <v>-10.44374577999878</v>
      </c>
      <c r="FA101" s="262">
        <v>19.684520940000102</v>
      </c>
      <c r="FB101" s="262">
        <v>-11.633480970000848</v>
      </c>
      <c r="FC101" s="262">
        <v>5.406439998626709E-3</v>
      </c>
      <c r="FD101" s="262">
        <v>-2.9365977399997711</v>
      </c>
      <c r="FE101" s="262"/>
      <c r="FF101" s="262">
        <v>-31.81673086</v>
      </c>
      <c r="FG101" s="262">
        <v>-26.128372450001539</v>
      </c>
      <c r="FH101" s="262">
        <v>-14.735573679998517</v>
      </c>
      <c r="FI101" s="262">
        <v>0.13947728000022472</v>
      </c>
      <c r="FJ101" s="262"/>
      <c r="FK101" s="262">
        <v>-34.703911220001054</v>
      </c>
      <c r="FL101" s="262">
        <v>-115.37809853999998</v>
      </c>
      <c r="FM101" s="262">
        <v>-6.7683358500003798</v>
      </c>
      <c r="FN101" s="262">
        <v>-10.6898140099998</v>
      </c>
      <c r="FO101" s="262"/>
      <c r="FP101" s="262">
        <v>-276.63009681999898</v>
      </c>
      <c r="FQ101" s="262">
        <v>-14.5052754900008</v>
      </c>
      <c r="FR101" s="262"/>
      <c r="FS101" s="262">
        <v>6.7111421300005096</v>
      </c>
      <c r="FT101" s="262">
        <v>-5.2133923500003814</v>
      </c>
      <c r="FU101" s="262">
        <v>-34.609727509999999</v>
      </c>
      <c r="FV101" s="262">
        <v>-9.6865846899989894</v>
      </c>
      <c r="FW101" s="262">
        <v>-31.960409020000998</v>
      </c>
      <c r="FX101" s="262"/>
      <c r="FY101" s="262">
        <v>55.336332810001402</v>
      </c>
      <c r="FZ101" s="262">
        <v>-15.392278960000992</v>
      </c>
      <c r="GA101" s="262">
        <v>90.608027499999906</v>
      </c>
      <c r="GB101" s="262">
        <v>9.8266873300000999</v>
      </c>
      <c r="GC101" s="262">
        <v>-48.81744336000061</v>
      </c>
      <c r="GD101" s="262"/>
      <c r="GE101" s="262">
        <v>-2.2473236800003797</v>
      </c>
      <c r="GF101" s="262">
        <v>-2.8583922000005839</v>
      </c>
      <c r="GG101" s="262">
        <v>-29.910858160000295</v>
      </c>
      <c r="GH101" s="262">
        <v>-4.3492236000001432</v>
      </c>
      <c r="GI101" s="262">
        <v>-8.4296642499994494</v>
      </c>
      <c r="GJ101" s="262"/>
      <c r="GK101" s="262">
        <v>-38.822094490001682</v>
      </c>
      <c r="GL101" s="262">
        <v>-9.4905610699996945</v>
      </c>
      <c r="GM101" s="262">
        <v>-6.2974780299998816</v>
      </c>
      <c r="GN101" s="262">
        <v>17.240314189998433</v>
      </c>
      <c r="GO101" s="262">
        <v>9.9209270000457761E-2</v>
      </c>
      <c r="GP101" s="262"/>
      <c r="GQ101" s="262">
        <v>-82.768993630001319</v>
      </c>
      <c r="GR101" s="262">
        <v>-1.8354680799990892</v>
      </c>
      <c r="GS101" s="262">
        <v>-31.069739049999239</v>
      </c>
      <c r="GT101" s="262">
        <v>5.0976015000008044</v>
      </c>
      <c r="GU101" s="262">
        <v>-12.850895100000381</v>
      </c>
      <c r="GV101" s="262">
        <v>0.82072831000015145</v>
      </c>
      <c r="GW101" s="262"/>
      <c r="GX101" s="262">
        <v>-0.87343932000175117</v>
      </c>
      <c r="GY101" s="262">
        <v>-13.906096679998562</v>
      </c>
      <c r="GZ101" s="262">
        <v>4.1108276300001894</v>
      </c>
      <c r="HA101" s="262">
        <v>-12.321317160001025</v>
      </c>
      <c r="HB101" s="262">
        <v>-24.787906460000201</v>
      </c>
      <c r="HC101" s="262"/>
      <c r="HD101" s="262">
        <v>-20.872798949999734</v>
      </c>
      <c r="HE101" s="262">
        <v>-16.846522320000453</v>
      </c>
      <c r="HF101" s="262">
        <v>5.5660204400005338</v>
      </c>
      <c r="HG101" s="262">
        <v>-8.0517086200000012</v>
      </c>
      <c r="HH101" s="262">
        <v>-7.1557054499988553</v>
      </c>
      <c r="HI101" s="262"/>
      <c r="HJ101" s="262">
        <v>-32.376803109999749</v>
      </c>
      <c r="HK101" s="262">
        <f>9466193.13/1000000</f>
        <v>9.4661931300000006</v>
      </c>
      <c r="HL101" s="262">
        <v>1.7111000900007785</v>
      </c>
      <c r="HM101" s="262">
        <v>-26.415058439999818</v>
      </c>
      <c r="HN101" s="262">
        <v>-12.050006240000949</v>
      </c>
      <c r="HO101" s="262"/>
      <c r="HP101" s="262">
        <v>-9.0326572299990797</v>
      </c>
      <c r="HQ101" s="262">
        <v>-36.389702540000897</v>
      </c>
      <c r="HR101" s="262">
        <v>-17.079875919999555</v>
      </c>
      <c r="HS101" s="262"/>
      <c r="HT101" s="262">
        <v>-257.14322956999951</v>
      </c>
      <c r="HU101" s="262"/>
      <c r="HV101" s="262">
        <f>3573.57403000071/1000</f>
        <v>3.5735740300007102</v>
      </c>
      <c r="HW101" s="262">
        <v>-15.624421229999513</v>
      </c>
      <c r="HX101" s="262">
        <v>-2.0423701900001614</v>
      </c>
      <c r="HY101" s="262">
        <v>-12.351617260000229</v>
      </c>
      <c r="HZ101" s="262">
        <v>4.1113707699999216</v>
      </c>
      <c r="IA101" s="262">
        <v>-3.2931113099995999</v>
      </c>
      <c r="IB101" s="200">
        <v>44.905198259999977</v>
      </c>
      <c r="IC101" s="262"/>
      <c r="ID101" s="200">
        <v>-13.455924220001325</v>
      </c>
      <c r="IE101" s="200">
        <v>-35.392049239998684</v>
      </c>
      <c r="IF101" s="200">
        <v>-5.3679576599999965</v>
      </c>
      <c r="IG101" s="200">
        <v>5.6931326500009742</v>
      </c>
      <c r="IH101" s="200">
        <v>4.5105337699986991</v>
      </c>
      <c r="IJ101" s="200">
        <v>-9.6419711299985646</v>
      </c>
      <c r="IK101" s="200">
        <v>-52.106231469999997</v>
      </c>
      <c r="IL101" s="200">
        <v>-25.993146700000391</v>
      </c>
      <c r="IM101" s="200">
        <v>13.711493309998884</v>
      </c>
      <c r="IN101" s="200">
        <f>-20703.0036900006/1000</f>
        <v>-20.703003690000603</v>
      </c>
      <c r="IP101" s="200">
        <v>-12.874777679998427</v>
      </c>
      <c r="IQ101" s="200">
        <v>-12.257544339999557</v>
      </c>
      <c r="IR101" s="200">
        <v>-26.395917890001087</v>
      </c>
      <c r="IS101" s="200">
        <v>-49.44393896999955</v>
      </c>
      <c r="IT101" s="200">
        <v>-10.671063440000639</v>
      </c>
      <c r="IV101" s="200">
        <v>-234.68331766000017</v>
      </c>
      <c r="IW101" s="200">
        <v>-18.422781129999088</v>
      </c>
      <c r="IX101" s="200">
        <v>-1.810843710001558</v>
      </c>
      <c r="IY101" s="209">
        <v>-13.295078129999339</v>
      </c>
      <c r="IZ101" s="209">
        <v>-0.96646776000037793</v>
      </c>
      <c r="JA101" s="209">
        <v>-10.302924909999595</v>
      </c>
      <c r="JC101" s="209">
        <v>4.2534814200010151</v>
      </c>
      <c r="JD101" s="209">
        <v>14.083807849999518</v>
      </c>
      <c r="JE101" s="209">
        <v>-7.0839148900005968</v>
      </c>
      <c r="JF101" s="209">
        <v>-48.774562780000267</v>
      </c>
      <c r="JG101" s="209">
        <v>11.694330760000273</v>
      </c>
      <c r="JI101" s="209">
        <v>-48.840911240000281</v>
      </c>
      <c r="JJ101" s="209">
        <v>-1.1137239100001752</v>
      </c>
      <c r="JK101" s="209">
        <f>-18062.3686299994/1000</f>
        <v>-18.062368629999401</v>
      </c>
      <c r="JL101" s="200">
        <v>-26.04229388000071</v>
      </c>
      <c r="JM101" s="200">
        <v>-22.406161119999364</v>
      </c>
      <c r="JO101" s="209">
        <v>-17.331020759999753</v>
      </c>
      <c r="JP101" s="209">
        <v>-0.99557440000027397</v>
      </c>
      <c r="JQ101" s="209">
        <v>-2.5771841899994699</v>
      </c>
      <c r="JR101" s="209">
        <v>-2.2976945799998938</v>
      </c>
      <c r="JS101" s="209">
        <v>-41.458684259999544</v>
      </c>
      <c r="JU101" s="209">
        <v>-25.333092070000244</v>
      </c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H101" s="286"/>
      <c r="KI101" s="286"/>
      <c r="KJ101" s="286"/>
      <c r="KK101" s="209"/>
      <c r="KL101" s="209"/>
      <c r="KN101" s="209"/>
      <c r="KO101" s="209"/>
      <c r="KP101" s="209"/>
      <c r="KQ101" s="209"/>
      <c r="KR101" s="209"/>
      <c r="KT101" s="209"/>
      <c r="KU101" s="209"/>
      <c r="KV101" s="209"/>
      <c r="LI101" s="223"/>
      <c r="LJ101" s="223"/>
      <c r="LL101" s="289"/>
      <c r="MB101" s="286"/>
      <c r="MX101" s="200">
        <v>-68.791773539999497</v>
      </c>
      <c r="MY101" s="200">
        <v>-25.885903450000001</v>
      </c>
      <c r="NA101" s="284">
        <v>-321.42284361999947</v>
      </c>
      <c r="NB101" s="284">
        <v>-5.6805920299999402</v>
      </c>
      <c r="NC101" s="284">
        <v>-35.998422969999702</v>
      </c>
      <c r="ND101" s="284">
        <v>8.1641297099990702</v>
      </c>
      <c r="NE101" s="284"/>
      <c r="NF101" s="284">
        <v>-6.7868031500000496</v>
      </c>
      <c r="NG101" s="284">
        <v>-23.666083750000002</v>
      </c>
      <c r="NH101" s="284">
        <v>-19.6622549399994</v>
      </c>
      <c r="NI101" s="284">
        <v>-33.942205029999798</v>
      </c>
      <c r="NJ101" s="284">
        <v>47.491862460000398</v>
      </c>
      <c r="NK101" s="284"/>
      <c r="NL101" s="284">
        <v>-10.413917590000599</v>
      </c>
      <c r="NM101" s="284">
        <v>-24.8804579</v>
      </c>
      <c r="NN101" s="284">
        <f>-14309.1432300005/1000</f>
        <v>-14.309143230000499</v>
      </c>
      <c r="NO101" s="284">
        <f>-1601.76765000075/1000</f>
        <v>-1.6017676500007501</v>
      </c>
      <c r="NP101" s="284">
        <v>-5.22903655999992</v>
      </c>
      <c r="NQ101" s="284"/>
      <c r="NR101" s="284">
        <v>-7.6005461299996826</v>
      </c>
      <c r="NS101" s="284">
        <v>-25.431123420001008</v>
      </c>
      <c r="NT101" s="284">
        <v>-24.142255339999998</v>
      </c>
      <c r="NU101" s="284">
        <v>-9.6022445600014183</v>
      </c>
      <c r="NV101" s="284">
        <v>88.47678533000034</v>
      </c>
      <c r="NW101" s="284"/>
      <c r="NX101" s="284">
        <v>-104.81407677000016</v>
      </c>
      <c r="NY101" s="284">
        <v>-23.371634619998744</v>
      </c>
      <c r="NZ101" s="284">
        <v>-30.791054399999791</v>
      </c>
      <c r="OA101" s="284">
        <v>-33.442510770001448</v>
      </c>
      <c r="OB101" s="284"/>
      <c r="OC101" s="284">
        <v>-8.8870950599983338</v>
      </c>
      <c r="OD101" s="284">
        <v>-0.54570653000000036</v>
      </c>
      <c r="OE101" s="284">
        <v>-24.571017109999435</v>
      </c>
      <c r="OF101" s="284">
        <v>-12.495327</v>
      </c>
      <c r="OG101" s="284">
        <v>-7.1513795799994844</v>
      </c>
      <c r="OH101" s="284"/>
      <c r="OI101" s="284">
        <v>40.287778149999681</v>
      </c>
      <c r="OJ101" s="284">
        <v>-20.639028859999961</v>
      </c>
      <c r="OK101" s="284">
        <v>-62.60213840000052</v>
      </c>
      <c r="OL101" s="284">
        <v>-52.797153949999249</v>
      </c>
      <c r="OM101" s="284">
        <v>-84.692620950001299</v>
      </c>
      <c r="ON101" s="284"/>
      <c r="OO101" s="284">
        <v>944.99600969000164</v>
      </c>
      <c r="OP101" s="284">
        <v>-26.876560740000006</v>
      </c>
      <c r="OQ101" s="284">
        <v>15.126554979999995</v>
      </c>
      <c r="OR101" s="284">
        <v>-15.563341979999095</v>
      </c>
      <c r="OS101" s="284">
        <v>13.617502569999546</v>
      </c>
      <c r="OT101" s="284"/>
      <c r="OU101" s="284">
        <v>-22.052973360000177</v>
      </c>
      <c r="OV101" s="284">
        <v>-1.8051802500002085</v>
      </c>
      <c r="OW101" s="284">
        <v>-46.169549480000512</v>
      </c>
      <c r="OX101" s="284">
        <v>-45.40094148</v>
      </c>
      <c r="OY101" s="284">
        <v>-31.426099479999394</v>
      </c>
      <c r="OZ101" s="284"/>
      <c r="PA101" s="284">
        <v>462.74653139000014</v>
      </c>
      <c r="PB101" s="284">
        <v>-30.312908670000731</v>
      </c>
      <c r="PC101" s="284">
        <v>-28.209424689999999</v>
      </c>
      <c r="PD101" s="284">
        <v>-2.0918058299999682</v>
      </c>
      <c r="PE101" s="284">
        <v>-34.515384430000559</v>
      </c>
      <c r="PF101" s="284">
        <v>-50.800368209999057</v>
      </c>
      <c r="PG101" s="284"/>
      <c r="PH101" s="284">
        <v>-41.953448840000668</v>
      </c>
      <c r="PI101" s="284">
        <v>-18.932597690000005</v>
      </c>
      <c r="PJ101" s="284">
        <v>12.413652040000073</v>
      </c>
      <c r="PK101" s="284">
        <v>-13.611448829999199</v>
      </c>
      <c r="PL101" s="284"/>
      <c r="PM101" s="284">
        <v>7.7338325899997722</v>
      </c>
      <c r="PN101" s="284">
        <v>10.965122200000099</v>
      </c>
      <c r="PO101" s="284">
        <v>10.45875337000005</v>
      </c>
      <c r="PP101" s="284">
        <v>-27.414825110000557</v>
      </c>
      <c r="PQ101" s="284">
        <v>-1.8687822599997743</v>
      </c>
      <c r="PR101" s="284"/>
      <c r="PS101" s="284">
        <v>-8.9389748799999964</v>
      </c>
      <c r="PT101" s="284">
        <v>14.989968639999628</v>
      </c>
      <c r="PU101" s="284">
        <v>1.8931409200001508</v>
      </c>
      <c r="PV101" s="284">
        <v>-41.819526580000293</v>
      </c>
      <c r="PW101" s="284">
        <v>-22.344199029999785</v>
      </c>
      <c r="PX101" s="284"/>
      <c r="PY101" s="284">
        <v>-264.35922530000096</v>
      </c>
      <c r="PZ101" s="200">
        <v>0.22430088000092654</v>
      </c>
      <c r="QA101" s="200">
        <v>-63.094730339999309</v>
      </c>
      <c r="QB101" s="200">
        <v>-22.215833490001039</v>
      </c>
      <c r="QC101" s="200">
        <v>-5.4261528300000359</v>
      </c>
      <c r="QE101" s="200">
        <v>-4.8446502599995585</v>
      </c>
      <c r="QF101" s="200">
        <v>5.3814646900007501</v>
      </c>
      <c r="QG101" s="200">
        <v>-14.991353990000672</v>
      </c>
      <c r="QH101" s="200">
        <v>-34.254838270000185</v>
      </c>
      <c r="QI101" s="200">
        <v>2.2101690699998291</v>
      </c>
      <c r="QK101" s="200">
        <v>10.904188209999353</v>
      </c>
      <c r="QL101" s="200">
        <v>34.340390870001166</v>
      </c>
      <c r="QM101" s="200">
        <v>85.388189959999167</v>
      </c>
      <c r="QN101" s="200">
        <v>-0.85882223000004887</v>
      </c>
      <c r="QO101" s="200">
        <v>17.374312330000102</v>
      </c>
      <c r="QQ101" s="200">
        <v>1.5074419700000434</v>
      </c>
      <c r="QR101" s="200">
        <v>-76.031139600000344</v>
      </c>
      <c r="QS101" s="200">
        <v>-19.256178009999918</v>
      </c>
      <c r="QT101" s="200">
        <v>-24.247999969999306</v>
      </c>
      <c r="QU101" s="200">
        <v>-13.099969890000299</v>
      </c>
      <c r="QW101" s="284">
        <v>-0.89777529000118372</v>
      </c>
      <c r="QX101" s="284">
        <v>352.68563437000103</v>
      </c>
      <c r="QY101" s="284">
        <v>-2.196209900001064</v>
      </c>
      <c r="RA101" s="284">
        <v>228.60043827999942</v>
      </c>
      <c r="RB101" s="284">
        <v>2.3338065800014882</v>
      </c>
      <c r="RC101" s="284">
        <v>74.251909599999891</v>
      </c>
      <c r="RD101" s="284"/>
      <c r="RE101" s="284">
        <v>-8.2080451100012279</v>
      </c>
      <c r="RF101" s="284">
        <v>-0.5005485199987888</v>
      </c>
      <c r="RG101" s="284">
        <v>0.20930269999988377</v>
      </c>
      <c r="RH101" s="284">
        <v>-13.826784020001069</v>
      </c>
      <c r="RI101" s="284">
        <v>-15.981662629999221</v>
      </c>
      <c r="RJ101" s="284"/>
      <c r="RK101" s="284">
        <v>56.263592840000058</v>
      </c>
      <c r="RL101" s="284">
        <v>-13.554638689999468</v>
      </c>
      <c r="RM101" s="290">
        <v>-10.406606739999727</v>
      </c>
      <c r="RN101" s="290">
        <v>37.84072827999946</v>
      </c>
      <c r="RO101" s="284"/>
      <c r="RP101" s="290">
        <v>-3.1351846099998801</v>
      </c>
      <c r="RQ101" s="290">
        <v>-53.553006989999673</v>
      </c>
      <c r="RR101" s="290">
        <v>-2.3846847900003194</v>
      </c>
      <c r="RS101" s="290">
        <v>-8.5174957100003965</v>
      </c>
      <c r="RT101" s="290"/>
      <c r="RU101" s="290">
        <v>26.917896810000762</v>
      </c>
      <c r="RV101" s="290">
        <v>-14.050248500000686</v>
      </c>
      <c r="RW101" s="290">
        <v>16.052444639999418</v>
      </c>
      <c r="RX101" s="290">
        <v>-11.879740379999392</v>
      </c>
      <c r="RY101" s="290">
        <v>15.5086158400001</v>
      </c>
      <c r="RZ101" s="290"/>
      <c r="SA101" s="284">
        <v>73.379650600001213</v>
      </c>
      <c r="SB101" s="290">
        <v>3.8660529399998484</v>
      </c>
      <c r="SC101" s="290">
        <v>-8.2977366900006313</v>
      </c>
      <c r="SD101" s="290">
        <v>-15.663421379998326</v>
      </c>
      <c r="SE101" s="290">
        <v>-15.39741297000181</v>
      </c>
      <c r="SF101" s="290">
        <v>16.393370480000041</v>
      </c>
      <c r="SG101" s="284"/>
      <c r="SH101" s="290">
        <v>77.608548520000653</v>
      </c>
      <c r="SI101" s="290">
        <v>-12.458583309999668</v>
      </c>
      <c r="SJ101" s="290">
        <v>2.3887877299990503</v>
      </c>
      <c r="SK101" s="290">
        <v>-8.2347341299997634</v>
      </c>
      <c r="SL101" s="290">
        <v>4.8084302000012249</v>
      </c>
      <c r="SM101" s="284"/>
      <c r="SN101" s="284">
        <v>-22.693429539999926</v>
      </c>
      <c r="SO101" s="284">
        <v>1.6180534399989901</v>
      </c>
      <c r="SP101" s="284">
        <v>1.9024038500003517</v>
      </c>
      <c r="SQ101" s="284">
        <v>18.064062419999392</v>
      </c>
      <c r="SR101" s="284"/>
      <c r="SS101" s="284">
        <v>-9.4087269399994984</v>
      </c>
      <c r="ST101" s="284">
        <v>-4.3452811900004749</v>
      </c>
      <c r="SU101" s="284">
        <v>-9.4444634100003171</v>
      </c>
      <c r="SV101" s="284">
        <v>7.2591044300002974</v>
      </c>
      <c r="SW101" s="284">
        <v>-23.929032389999367</v>
      </c>
      <c r="SX101" s="284"/>
      <c r="SY101" s="284">
        <v>11.755999010000378</v>
      </c>
      <c r="SZ101" s="284"/>
      <c r="TA101" s="284">
        <v>15.791991070000455</v>
      </c>
      <c r="TB101" s="284">
        <v>2.0468533500004602</v>
      </c>
      <c r="TC101" s="284">
        <v>1.5801690499987453</v>
      </c>
      <c r="TD101" s="284">
        <v>-7.00084259000048</v>
      </c>
      <c r="TE101" s="284">
        <v>-2.7837951899990441</v>
      </c>
      <c r="TF101" s="284"/>
      <c r="TG101" s="284">
        <v>-8.3440590899996465</v>
      </c>
      <c r="TH101" s="284">
        <v>10.787373809999787</v>
      </c>
      <c r="TI101" s="284">
        <v>-6.9150052399998527</v>
      </c>
      <c r="TJ101" s="284">
        <v>41.672655559998937</v>
      </c>
      <c r="TK101" s="284"/>
      <c r="TL101" s="284">
        <v>-5.4771062899995595</v>
      </c>
      <c r="TM101" s="284">
        <v>19.626924049999566</v>
      </c>
      <c r="TN101" s="284">
        <v>-8.0428523000003764</v>
      </c>
      <c r="TO101" s="284">
        <v>-13.589281969998963</v>
      </c>
      <c r="TP101" s="284">
        <v>44.124834269999525</v>
      </c>
      <c r="TQ101" s="284"/>
      <c r="TR101" s="284">
        <v>-29.364833540000021</v>
      </c>
      <c r="TS101" s="284">
        <v>10.24934817000106</v>
      </c>
      <c r="TT101" s="284">
        <v>-9.4343999100010834</v>
      </c>
      <c r="TU101" s="284">
        <v>6.7224045199994</v>
      </c>
      <c r="TV101" s="284">
        <v>1.3531767100011929</v>
      </c>
      <c r="TW101" s="284"/>
      <c r="TX101" s="284">
        <v>1.6972550499988719</v>
      </c>
      <c r="TY101" s="284">
        <v>29.30262192000076</v>
      </c>
      <c r="TZ101" s="284">
        <v>-4.426934559999034</v>
      </c>
      <c r="UA101" s="284">
        <v>-34.358308480001057</v>
      </c>
      <c r="UB101" s="284"/>
      <c r="UC101" s="284">
        <v>39.426197299999188</v>
      </c>
      <c r="UD101" s="284">
        <v>-26.958598659998739</v>
      </c>
      <c r="UE101" s="284"/>
      <c r="UF101" s="284">
        <v>6.1830342299994081</v>
      </c>
      <c r="UG101" s="284">
        <v>-21.626978170000001</v>
      </c>
      <c r="UH101" s="284">
        <v>-10.102721180000342</v>
      </c>
      <c r="UI101" s="284">
        <v>-1.1525403300002217</v>
      </c>
      <c r="UJ101" s="284">
        <v>-16.278723530000075</v>
      </c>
      <c r="UK101" s="284"/>
      <c r="UL101" s="284">
        <v>40.346930110000073</v>
      </c>
      <c r="UM101" s="284">
        <v>-34.136480480000003</v>
      </c>
      <c r="UN101" s="284">
        <v>-6.4326528399996459</v>
      </c>
      <c r="UO101" s="284">
        <v>-16.233639230000787</v>
      </c>
      <c r="UP101" s="284">
        <v>-30.467039779999293</v>
      </c>
      <c r="UQ101" s="284"/>
      <c r="UR101" s="284">
        <v>9.439126939998939</v>
      </c>
      <c r="US101" s="284">
        <v>-54.377401119998659</v>
      </c>
      <c r="UT101" s="284">
        <v>-9.4119345500003551</v>
      </c>
      <c r="UU101" s="284">
        <v>-47.949249060000298</v>
      </c>
      <c r="UV101" s="284">
        <v>42.171964680000208</v>
      </c>
      <c r="UW101" s="284"/>
      <c r="UX101" s="284">
        <v>-3.9158706900002436</v>
      </c>
      <c r="UY101" s="284">
        <v>-20.501856780000033</v>
      </c>
      <c r="UZ101" s="284">
        <v>-51.689128910000434</v>
      </c>
      <c r="VA101" s="284">
        <v>-37.025316379998813</v>
      </c>
      <c r="VB101" s="284">
        <v>-2.0086668800013139</v>
      </c>
      <c r="VC101" s="284"/>
      <c r="VD101" s="284">
        <v>-292.1277426100001</v>
      </c>
      <c r="VE101" s="284">
        <v>-4.8651519899992275</v>
      </c>
      <c r="VF101" s="284">
        <v>-44.218992159999907</v>
      </c>
      <c r="VG101" s="284">
        <v>11.298047219999134</v>
      </c>
      <c r="VH101" s="284">
        <v>-2.4392119800001382</v>
      </c>
      <c r="VI101" s="284">
        <v>-8.4453102199994028</v>
      </c>
      <c r="VJ101" s="284"/>
      <c r="VK101" s="284">
        <v>-6.2375384199991819</v>
      </c>
      <c r="VL101" s="284">
        <v>-8.3422027400005607</v>
      </c>
      <c r="VM101" s="284">
        <v>-46.507865720000119</v>
      </c>
      <c r="VN101" s="284">
        <v>-28.484991100000219</v>
      </c>
      <c r="VO101" s="284">
        <v>-1.4464672000000025</v>
      </c>
      <c r="VP101" s="284"/>
      <c r="VQ101" s="284">
        <v>30.406983269999735</v>
      </c>
      <c r="VR101" s="284">
        <v>-9.7209700899999589</v>
      </c>
      <c r="VS101" s="284">
        <v>-7.8523814699994396</v>
      </c>
      <c r="VT101" s="284">
        <v>12.135486339999362</v>
      </c>
      <c r="VU101" s="284">
        <v>55.660744250000455</v>
      </c>
      <c r="VV101" s="284"/>
      <c r="VW101" s="284">
        <v>-2.2935476700002329</v>
      </c>
      <c r="VX101" s="284">
        <v>1.0760897800000384</v>
      </c>
      <c r="VY101" s="284">
        <v>9.1377130199996763</v>
      </c>
      <c r="VZ101" s="284">
        <v>-29.015366750000005</v>
      </c>
      <c r="WA101" s="284">
        <v>-34.419305250000207</v>
      </c>
      <c r="WB101" s="284"/>
      <c r="WC101" s="284">
        <v>-43.663163239999676</v>
      </c>
      <c r="WD101" s="284">
        <v>-20.466323460000567</v>
      </c>
      <c r="WE101" s="284"/>
      <c r="WF101" s="284">
        <v>-178.70372556999993</v>
      </c>
      <c r="WG101" s="284">
        <v>-10.558464350000024</v>
      </c>
      <c r="WH101" s="284">
        <v>3.963361870000139</v>
      </c>
      <c r="WI101" s="284"/>
      <c r="WJ101" s="284">
        <v>2.8949080099999982</v>
      </c>
      <c r="WK101" s="284">
        <v>-9.2406270499993113</v>
      </c>
      <c r="WL101" s="284">
        <v>-34.315166199999858</v>
      </c>
      <c r="WM101" s="284">
        <v>-15.134834470001049</v>
      </c>
      <c r="WN101" s="284">
        <v>2.3057284200005235</v>
      </c>
      <c r="WO101" s="284"/>
      <c r="WP101" s="284">
        <v>-7.9257135000005361</v>
      </c>
      <c r="WQ101" s="284">
        <v>-7.2242238599999968</v>
      </c>
      <c r="WR101" s="284">
        <v>652.67332996000005</v>
      </c>
      <c r="WS101" s="284">
        <v>1.7482186900004744</v>
      </c>
      <c r="WT101" s="284">
        <v>113.29131097000092</v>
      </c>
      <c r="WU101" s="284"/>
      <c r="WV101" s="284">
        <v>3.9728815199993552</v>
      </c>
      <c r="WW101" s="284">
        <v>-24.575131480000913</v>
      </c>
      <c r="WX101" s="284">
        <v>123.21598363000155</v>
      </c>
      <c r="WY101" s="284">
        <v>11.547631209999324</v>
      </c>
      <c r="WZ101" s="284">
        <v>-21.377159310000017</v>
      </c>
      <c r="XA101" s="284"/>
      <c r="XB101" s="284">
        <v>-12.991818789999932</v>
      </c>
      <c r="XC101" s="284">
        <v>-16.496399359999224</v>
      </c>
      <c r="XD101" s="284">
        <v>-67.056727350000287</v>
      </c>
      <c r="XE101" s="284">
        <v>-6.6255595500003546</v>
      </c>
      <c r="XF101" s="284"/>
      <c r="XG101" s="284">
        <v>682.09152899000048</v>
      </c>
      <c r="XH101" s="284">
        <v>-4.13802823000215</v>
      </c>
      <c r="XI101" s="284"/>
      <c r="XJ101" s="284">
        <v>-27.129531249998138</v>
      </c>
      <c r="XK101" s="284">
        <v>-15.281444409999997</v>
      </c>
      <c r="XL101" s="284">
        <v>-34.078922979999334</v>
      </c>
      <c r="XM101" s="284">
        <v>-23.934683550000191</v>
      </c>
      <c r="XN101" s="284">
        <v>-35.633718650000169</v>
      </c>
      <c r="XO101" s="284"/>
      <c r="XP101" s="284">
        <v>23.813070509999992</v>
      </c>
      <c r="XQ101" s="284">
        <v>-34.940707110000773</v>
      </c>
      <c r="XR101" s="284">
        <v>-44.320577989999208</v>
      </c>
      <c r="XS101" s="284">
        <v>-2.2748703899998217</v>
      </c>
      <c r="XT101" s="284">
        <v>-9.3936892099995166</v>
      </c>
      <c r="XU101" s="284"/>
      <c r="XV101" s="284">
        <v>-25.543485900000668</v>
      </c>
      <c r="XW101" s="284">
        <v>50.180531660000796</v>
      </c>
      <c r="XX101" s="284">
        <v>-64.687407700000335</v>
      </c>
      <c r="XY101" s="284">
        <v>119.71562564999982</v>
      </c>
      <c r="XZ101" s="284">
        <v>36.321558019999415</v>
      </c>
      <c r="YA101" s="284"/>
      <c r="YB101" s="284"/>
      <c r="YC101" s="284">
        <v>-12.407595219999552</v>
      </c>
      <c r="YD101" s="284">
        <v>-73.239450419999656</v>
      </c>
      <c r="YE101" s="284">
        <v>-204.57057872000058</v>
      </c>
      <c r="YF101" s="284"/>
      <c r="YG101" s="284">
        <v>-392.64574466000033</v>
      </c>
      <c r="YH101" s="284">
        <v>-52.037020899999888</v>
      </c>
      <c r="YI101" s="284">
        <v>-34.825055619999766</v>
      </c>
      <c r="YJ101" s="284">
        <v>-4.9642641300009567</v>
      </c>
      <c r="YK101" s="284">
        <v>-12.841476389999501</v>
      </c>
      <c r="YL101" s="284">
        <v>-3.8055326500004156</v>
      </c>
      <c r="YM101" s="284">
        <v>-56.436328790000637</v>
      </c>
      <c r="YN101" s="284">
        <v>-9.0104922299990431</v>
      </c>
      <c r="YO101" s="284">
        <v>-18.427220350000077</v>
      </c>
      <c r="YP101" s="284">
        <v>-23.336779660001397</v>
      </c>
      <c r="YQ101" s="284">
        <v>-5.5404276999980215</v>
      </c>
      <c r="YR101" s="284">
        <v>-3.0762127100005747</v>
      </c>
      <c r="YS101" s="284"/>
      <c r="YT101" s="284">
        <v>15.111665949999354</v>
      </c>
      <c r="YU101" s="284">
        <v>62.97889962000027</v>
      </c>
      <c r="YV101" s="284">
        <v>-9.8705583100002254</v>
      </c>
      <c r="YW101" s="284">
        <v>-21.878822200000286</v>
      </c>
      <c r="YX101" s="284">
        <v>34.962084540001115</v>
      </c>
      <c r="YY101" s="284"/>
      <c r="YZ101" s="284">
        <v>-20.568793290000407</v>
      </c>
      <c r="ZA101" s="284">
        <v>9.6441942499997086</v>
      </c>
      <c r="ZB101" s="284">
        <v>2.2318119799997658</v>
      </c>
      <c r="ZC101" s="284">
        <v>-31.528412910000419</v>
      </c>
      <c r="ZD101" s="284"/>
      <c r="ZE101" s="284">
        <v>-12.700402049999685</v>
      </c>
      <c r="ZF101" s="284">
        <v>-25.975109419999644</v>
      </c>
      <c r="ZG101" s="284">
        <v>9.5242641100008036</v>
      </c>
      <c r="ZH101" s="284"/>
      <c r="ZI101" s="284">
        <v>-103.8966391699994</v>
      </c>
      <c r="ZJ101" s="284">
        <v>-15.161287790000438</v>
      </c>
      <c r="ZK101" s="284">
        <v>-4.8197626100005584</v>
      </c>
      <c r="ZL101" s="284"/>
      <c r="ZM101" s="284">
        <v>-48.199591959998941</v>
      </c>
      <c r="ZN101" s="284">
        <v>-21.148136110001243</v>
      </c>
      <c r="ZO101" s="284">
        <v>-8.1923350399993353</v>
      </c>
      <c r="ZP101" s="284">
        <v>-54.644621680000796</v>
      </c>
      <c r="ZQ101" s="284">
        <v>-5.3202429699990894</v>
      </c>
      <c r="ZR101" s="284"/>
      <c r="ZS101" s="284">
        <v>-3.1071121500004084</v>
      </c>
      <c r="ZT101" s="284">
        <v>9.5568710500011225</v>
      </c>
      <c r="ZU101" s="284">
        <v>27.469597189998254</v>
      </c>
      <c r="ZV101" s="284"/>
      <c r="ZW101" s="284">
        <v>-10.499096249999479</v>
      </c>
      <c r="ZX101" s="284">
        <v>-17.4596523099998</v>
      </c>
      <c r="ZY101" s="284">
        <v>-45.754856149999426</v>
      </c>
      <c r="ZZ101" s="284">
        <v>32.41501575999893</v>
      </c>
      <c r="AAA101" s="284">
        <v>-7.08779070999939</v>
      </c>
      <c r="AAB101" s="284"/>
      <c r="AAC101" s="284">
        <v>-10.042304239999503</v>
      </c>
      <c r="AAD101" s="284">
        <v>4.6154603999992831</v>
      </c>
      <c r="AAE101" s="284">
        <v>-50.978307510000654</v>
      </c>
      <c r="AAF101" s="284"/>
      <c r="AAG101" s="284">
        <v>-228.35815308000147</v>
      </c>
      <c r="AAH101" s="284">
        <v>-34.972695030000061</v>
      </c>
      <c r="AAI101" s="284">
        <v>-2.0978765199994669</v>
      </c>
      <c r="AAJ101" s="284"/>
      <c r="AAK101" s="284">
        <v>-4.3123160199997947</v>
      </c>
      <c r="AAL101" s="284">
        <v>-21.074285420000553</v>
      </c>
      <c r="AAM101" s="284">
        <v>-10.81290827999916</v>
      </c>
      <c r="AAN101" s="284">
        <v>-6.3229045200003311</v>
      </c>
      <c r="AAO101" s="284">
        <v>-13.117357059999369</v>
      </c>
      <c r="AAP101" s="284"/>
      <c r="AAQ101" s="284">
        <v>72.632644539999774</v>
      </c>
      <c r="AAR101" s="284">
        <v>-21.902319539999588</v>
      </c>
      <c r="AAS101" s="284">
        <v>-7.8136853000000119</v>
      </c>
      <c r="AAT101" s="284">
        <v>-22.8633341000005</v>
      </c>
      <c r="AAU101" s="284">
        <v>-16.576105730000883</v>
      </c>
      <c r="AAV101" s="284"/>
      <c r="AAW101" s="284">
        <v>-35.34498040999938</v>
      </c>
      <c r="AAX101" s="284">
        <v>5.3891367200007663</v>
      </c>
      <c r="AAY101" s="284">
        <v>21.259184979999439</v>
      </c>
      <c r="AAZ101" s="284">
        <v>39.722597590000369</v>
      </c>
      <c r="ABA101" s="284">
        <v>-7.1431002400005239</v>
      </c>
      <c r="ABB101" s="284"/>
      <c r="ABC101" s="291">
        <v>-33.993254389999436</v>
      </c>
      <c r="ABD101" s="291">
        <v>-12.325799399999902</v>
      </c>
      <c r="ABE101" s="291">
        <v>-18.490384610000998</v>
      </c>
      <c r="ABF101" s="291">
        <v>-40.820938690000212</v>
      </c>
      <c r="ABG101" s="284"/>
      <c r="ABH101" s="284"/>
      <c r="ABI101" s="284">
        <v>-170.98068169999962</v>
      </c>
      <c r="ABJ101" s="291">
        <v>-8.7698353899987413</v>
      </c>
      <c r="ABK101" s="291">
        <v>-56.570079250001349</v>
      </c>
      <c r="ABL101" s="291">
        <v>-31.001124509998597</v>
      </c>
      <c r="ABM101" s="291">
        <v>-0.55720149000082164</v>
      </c>
      <c r="ABN101" s="291">
        <v>-24.688929039999842</v>
      </c>
      <c r="ABO101" s="284"/>
      <c r="ABP101" s="291">
        <v>-2.4362599700000138</v>
      </c>
      <c r="ABQ101" s="291">
        <v>19.931367109999993</v>
      </c>
      <c r="ABR101" s="291">
        <v>1.5051352399997413</v>
      </c>
      <c r="ABS101" s="291">
        <v>13.475317880000919</v>
      </c>
      <c r="ABT101" s="291">
        <v>27.187661589998751</v>
      </c>
      <c r="ABU101" s="291"/>
      <c r="ABV101" s="291">
        <v>46.24921172000095</v>
      </c>
      <c r="ABW101" s="291">
        <v>-3.1657280000858011E-2</v>
      </c>
      <c r="ABX101" s="291">
        <v>-3.1969815399991348</v>
      </c>
      <c r="ABY101" s="291">
        <v>0.25386032999958841</v>
      </c>
      <c r="ABZ101" s="291">
        <v>-27.047625780000352</v>
      </c>
      <c r="ACA101" s="291"/>
      <c r="ACB101" s="284">
        <v>-15.916012769999913</v>
      </c>
      <c r="ACC101" s="284">
        <v>-12.856640759999864</v>
      </c>
      <c r="ACD101" s="284">
        <v>1.1137882199995219</v>
      </c>
      <c r="ACE101" s="284">
        <v>-11.994048179998995</v>
      </c>
      <c r="ACF101" s="284">
        <v>-117.77210627999995</v>
      </c>
      <c r="ACG101" s="284"/>
      <c r="ACH101" s="284">
        <v>6.9737119400000012</v>
      </c>
      <c r="ACI101" s="284"/>
      <c r="ACJ101" s="284">
        <v>-196.14844821999995</v>
      </c>
      <c r="ACK101" s="284">
        <v>336.84927754999978</v>
      </c>
      <c r="ACL101" s="284">
        <v>-30.572408029999583</v>
      </c>
      <c r="ACM101" s="284">
        <v>6.5353069699993354</v>
      </c>
      <c r="ACN101" s="284"/>
      <c r="ACO101" s="284">
        <v>-13.33699720999971</v>
      </c>
      <c r="ACP101" s="284">
        <v>39.191430979999716</v>
      </c>
      <c r="ACQ101" s="284">
        <v>-15.907720729999244</v>
      </c>
      <c r="ACR101" s="284">
        <v>-6.3132447700006891</v>
      </c>
      <c r="ACS101" s="284">
        <v>-11.364407009999267</v>
      </c>
      <c r="ACT101" s="284"/>
      <c r="ACU101" s="284">
        <v>-6.4644637799998748</v>
      </c>
      <c r="ACV101" s="284">
        <v>14.9520995399998</v>
      </c>
      <c r="ACW101" s="284">
        <v>-29.084602339999751</v>
      </c>
      <c r="ACX101" s="284">
        <v>9.8400346200000488</v>
      </c>
      <c r="ACY101" s="284">
        <v>17.823731970000082</v>
      </c>
      <c r="ACZ101" s="284"/>
      <c r="ADA101" s="284">
        <v>-25.082209599999711</v>
      </c>
      <c r="ADB101" s="284">
        <v>-3.5951829699994997</v>
      </c>
      <c r="ADC101" s="284">
        <v>7.4560950199989602</v>
      </c>
      <c r="ADD101" s="284">
        <v>-9.1316825700001782</v>
      </c>
      <c r="ADE101" s="284">
        <v>-3.0057725299987941</v>
      </c>
      <c r="ADF101" s="284"/>
      <c r="ADG101" s="284">
        <v>-11.507289130000398</v>
      </c>
      <c r="ADH101" s="284">
        <v>-30.156368220000527</v>
      </c>
      <c r="ADI101" s="284">
        <v>-42.843780079999938</v>
      </c>
      <c r="ADJ101" s="284"/>
      <c r="ADK101" s="284">
        <v>194.28184767999966</v>
      </c>
      <c r="ADL101" s="284">
        <v>21.662680250000207</v>
      </c>
      <c r="ADM101" s="284"/>
      <c r="ADN101" s="284">
        <v>-16.073262799999675</v>
      </c>
      <c r="ADO101" s="284">
        <v>6.176129919999279</v>
      </c>
      <c r="ADP101" s="284">
        <v>-15.099452099999413</v>
      </c>
      <c r="ADQ101" s="284">
        <v>-33.920120360000062</v>
      </c>
      <c r="ADR101" s="284">
        <v>89.579318299999457</v>
      </c>
      <c r="ADS101" s="284"/>
      <c r="ADT101" s="284">
        <v>-6.1119216599995267</v>
      </c>
      <c r="ADU101" s="284">
        <v>-4.1239609399996695</v>
      </c>
      <c r="ADV101" s="284">
        <v>-13.660918540000916</v>
      </c>
      <c r="ADW101" s="284">
        <v>-63.04149595999904</v>
      </c>
      <c r="ADX101" s="284">
        <v>-26.039810750000179</v>
      </c>
      <c r="ADY101" s="284"/>
      <c r="ADZ101" s="284">
        <v>-18.675661490000785</v>
      </c>
      <c r="AEA101" s="284">
        <v>-11.214569389999845</v>
      </c>
      <c r="AEB101" s="284">
        <v>-25.539473419999705</v>
      </c>
      <c r="AEC101" s="284">
        <v>14.114918259999715</v>
      </c>
      <c r="AED101" s="284"/>
      <c r="AEE101" s="284">
        <v>-2.0130309399999677</v>
      </c>
      <c r="AEF101" s="284">
        <v>-27.292028959999794</v>
      </c>
      <c r="AEG101" s="284">
        <v>-19.695870539999568</v>
      </c>
      <c r="AEH101" s="284">
        <v>-25.072953610000202</v>
      </c>
      <c r="AEI101" s="284">
        <v>11.423226879999973</v>
      </c>
      <c r="AEJ101" s="284"/>
      <c r="AEK101" s="284">
        <v>-164.61825784999971</v>
      </c>
      <c r="AEL101" s="284">
        <v>-21.682457760000602</v>
      </c>
      <c r="AEM101" s="284">
        <v>-30.785366049999372</v>
      </c>
      <c r="AEN101" s="284">
        <v>7.383009909999557</v>
      </c>
      <c r="AEO101" s="284">
        <v>-71.051335450000124</v>
      </c>
      <c r="AEP101" s="284">
        <v>7.4641541200000789</v>
      </c>
      <c r="AEQ101" s="284"/>
      <c r="AER101" s="284">
        <v>61.337906360000297</v>
      </c>
      <c r="AES101" s="284">
        <v>3.0228867700006812</v>
      </c>
      <c r="AET101" s="284">
        <v>-1.1961371900010853</v>
      </c>
      <c r="AEU101" s="284">
        <v>-21.109611999999732</v>
      </c>
      <c r="AEV101" s="284">
        <v>1.0351976899998263</v>
      </c>
      <c r="AEW101" s="284"/>
      <c r="AEX101" s="284">
        <v>-13.777038389999419</v>
      </c>
      <c r="AEY101" s="284">
        <v>-8.4457294200006867</v>
      </c>
      <c r="AEZ101" s="284">
        <v>-17.090044169999658</v>
      </c>
      <c r="AFA101" s="284">
        <v>-6.4724367100000384</v>
      </c>
      <c r="AFB101" s="284"/>
      <c r="AFC101" s="284">
        <v>3.632230099999346</v>
      </c>
      <c r="AFD101" s="284">
        <v>-11.28232301999908</v>
      </c>
      <c r="AFE101" s="284">
        <v>-31.211666159999556</v>
      </c>
      <c r="AFF101" s="284">
        <v>-54.690781380000523</v>
      </c>
      <c r="AFG101" s="284">
        <v>-46.821002109999768</v>
      </c>
      <c r="AFH101" s="284"/>
      <c r="AFI101" s="284">
        <v>41.912276400000003</v>
      </c>
      <c r="AFJ101" s="284">
        <v>-19.095644250000827</v>
      </c>
      <c r="AFK101" s="284"/>
      <c r="AFL101" s="284">
        <v>-228.92391270000022</v>
      </c>
      <c r="AFM101" s="284">
        <v>-7.5127776199998335</v>
      </c>
      <c r="AFN101" s="284">
        <v>-21.322752839999275</v>
      </c>
      <c r="AFO101" s="284">
        <v>-25.300875470000321</v>
      </c>
      <c r="AFP101" s="284"/>
      <c r="AFQ101" s="284">
        <v>5.6093233900005002</v>
      </c>
      <c r="AFR101" s="284">
        <v>-1.6982351700002327</v>
      </c>
      <c r="AFS101" s="284">
        <v>-10.566926940000616</v>
      </c>
      <c r="AFT101" s="284">
        <v>-6.6415644600000237</v>
      </c>
      <c r="AFU101" s="284"/>
      <c r="AFV101" s="284">
        <v>77.285856259999804</v>
      </c>
      <c r="AFW101" s="284">
        <v>-5.1690199699997903</v>
      </c>
      <c r="AFX101" s="284">
        <v>-48.135850569999775</v>
      </c>
      <c r="AFY101" s="284">
        <v>-22.499385789999739</v>
      </c>
      <c r="AFZ101" s="284">
        <v>-46.379015680000187</v>
      </c>
      <c r="AGA101" s="284"/>
      <c r="AGB101" s="284">
        <v>-5.5037106100004163</v>
      </c>
      <c r="AGC101" s="284">
        <v>-27.682446109999901</v>
      </c>
      <c r="AGD101" s="284">
        <v>11.357526879999787</v>
      </c>
      <c r="AGE101" s="284">
        <v>9.5412670399993651</v>
      </c>
      <c r="AGF101" s="284">
        <v>-46.898817299999294</v>
      </c>
      <c r="AGG101" s="284"/>
      <c r="AGH101" s="284">
        <v>11.043317259999924</v>
      </c>
      <c r="AGI101" s="284">
        <v>66.061758090000595</v>
      </c>
      <c r="AGJ101" s="284">
        <v>-6.5523983300002291</v>
      </c>
      <c r="AGK101" s="284">
        <v>-29.952437130000444</v>
      </c>
      <c r="AGL101" s="284">
        <v>-15.099640089999884</v>
      </c>
      <c r="AGM101" s="284"/>
      <c r="AGN101" s="284">
        <v>-146.01680515999999</v>
      </c>
      <c r="AGO101" s="284">
        <v>-10.860378419999964</v>
      </c>
      <c r="AGP101" s="284">
        <v>-29.448089209999889</v>
      </c>
      <c r="AGQ101" s="284">
        <v>-43.782654830000361</v>
      </c>
      <c r="AGR101" s="284">
        <v>-17.241501109999604</v>
      </c>
      <c r="AGS101" s="284">
        <v>11.195601839999668</v>
      </c>
      <c r="AGT101" s="284"/>
      <c r="AGU101" s="284">
        <v>20.655837700000031</v>
      </c>
      <c r="AGV101" s="284">
        <v>-9.6672156299995251</v>
      </c>
      <c r="AGW101" s="284">
        <v>-10.96585484000016</v>
      </c>
      <c r="AGX101" s="284">
        <v>-41.986863509999587</v>
      </c>
      <c r="AGY101" s="284">
        <v>1.4179655799996107</v>
      </c>
      <c r="AGZ101" s="284"/>
      <c r="AHA101" s="284">
        <v>-8.6074117200002078</v>
      </c>
      <c r="AHB101" s="284">
        <v>-3.7043530899994077</v>
      </c>
      <c r="AHC101" s="284">
        <v>-42.467828270001334</v>
      </c>
      <c r="AHD101" s="284">
        <v>38.738291010000744</v>
      </c>
      <c r="AHE101" s="284">
        <v>-36.334738669999872</v>
      </c>
      <c r="AHF101" s="284"/>
      <c r="AHG101" s="284">
        <v>-17.988580289999955</v>
      </c>
      <c r="AHH101" s="284">
        <v>-12.138946879999713</v>
      </c>
      <c r="AHI101" s="284">
        <v>-8.1598231899999085</v>
      </c>
      <c r="AHJ101" s="284">
        <v>-34.155141719999726</v>
      </c>
      <c r="AHK101" s="284">
        <v>-72.720214160000907</v>
      </c>
      <c r="AHL101" s="284"/>
      <c r="AHM101" s="284">
        <v>-328.22189941000005</v>
      </c>
      <c r="AHN101" s="284">
        <v>-46.831061279999091</v>
      </c>
      <c r="AHO101" s="292">
        <v>-7.2613629000009965</v>
      </c>
      <c r="AHP101" s="292">
        <v>-23.979274769999087</v>
      </c>
      <c r="AHQ101" s="292">
        <v>-24.787142850000411</v>
      </c>
      <c r="AHR101" s="292">
        <v>-3.9871615599999206</v>
      </c>
      <c r="AHS101" s="284"/>
      <c r="AHT101" s="292">
        <v>-1.6925483799995855</v>
      </c>
      <c r="AHU101" s="292">
        <v>80.303400419999846</v>
      </c>
      <c r="AHV101" s="292">
        <v>0.82453185999952261</v>
      </c>
      <c r="AHW101" s="292">
        <v>15.366985239999369</v>
      </c>
      <c r="AHX101" s="292">
        <v>-6.9895842299992221</v>
      </c>
      <c r="AHY101" s="284"/>
      <c r="AHZ101" s="292">
        <v>-32.860381120000035</v>
      </c>
      <c r="AIA101" s="292">
        <v>-9.8268119999999186</v>
      </c>
      <c r="AIB101" s="292">
        <v>8.2459660000167787E-2</v>
      </c>
      <c r="AIC101" s="292">
        <v>-31.785851680000313</v>
      </c>
      <c r="AID101" s="292">
        <v>18.476606329999864</v>
      </c>
      <c r="AIE101" s="284"/>
      <c r="AIF101" s="292">
        <v>-9.7184920699996873</v>
      </c>
      <c r="AIG101" s="292">
        <v>-26.175993540000171</v>
      </c>
      <c r="AIH101" s="293">
        <v>2.9686568400003015</v>
      </c>
      <c r="AII101" s="293">
        <v>5.4114304899992423</v>
      </c>
      <c r="AIJ101" s="293">
        <v>-61.349091119999066</v>
      </c>
      <c r="AIK101" s="284"/>
      <c r="AIL101" s="293">
        <v>-46.591051429999993</v>
      </c>
      <c r="AIM101" s="293">
        <v>-14.796161320000888</v>
      </c>
      <c r="AIN101" s="293">
        <v>-48.429870099999903</v>
      </c>
      <c r="AIO101" s="284"/>
      <c r="AIP101" s="284">
        <v>-273.62776951000001</v>
      </c>
      <c r="AIQ101" s="293">
        <v>-51.08352489</v>
      </c>
      <c r="AIR101" s="284"/>
      <c r="AIS101" s="293">
        <v>6.2097380400002002</v>
      </c>
      <c r="AIT101" s="293">
        <v>-7.8563477299995723</v>
      </c>
      <c r="AIU101" s="293">
        <v>-7.8948153999997306</v>
      </c>
      <c r="AIV101" s="293">
        <v>9.3984857699992137</v>
      </c>
      <c r="AIW101" s="293">
        <v>223.97924049000071</v>
      </c>
      <c r="AIX101" s="284"/>
      <c r="AIY101" s="293">
        <v>-31.73398417999968</v>
      </c>
      <c r="AIZ101" s="293">
        <v>-48.888123180000115</v>
      </c>
      <c r="AJA101" s="293">
        <v>-60.320734160000455</v>
      </c>
      <c r="AJB101" s="293">
        <v>-0.89800376999936993</v>
      </c>
      <c r="AJC101" s="293">
        <v>-22.162123230000958</v>
      </c>
      <c r="AJD101" s="284"/>
      <c r="AJE101" s="293">
        <v>-26.536321899998931</v>
      </c>
      <c r="AJF101" s="293">
        <v>-4.170429000072181E-2</v>
      </c>
      <c r="AJG101" s="293">
        <v>-28.397207029999233</v>
      </c>
      <c r="AJH101" s="293">
        <v>-2.3093994800010695</v>
      </c>
      <c r="AJI101" s="293">
        <v>-21.582439899999649</v>
      </c>
      <c r="AJJ101" s="284"/>
      <c r="AJK101" s="293">
        <v>308.49497440000067</v>
      </c>
      <c r="AJL101" s="293">
        <v>12.102005629999564</v>
      </c>
      <c r="AJM101" s="293">
        <v>-11.977415020000189</v>
      </c>
      <c r="AJN101" s="293">
        <v>10.76642284999974</v>
      </c>
      <c r="AJO101" s="293">
        <v>-17.178632629999893</v>
      </c>
      <c r="AJP101" s="284"/>
      <c r="AJQ101" s="284">
        <v>232.09009036</v>
      </c>
      <c r="AJR101" s="293">
        <v>-47.651891959999688</v>
      </c>
      <c r="AJS101" s="293">
        <v>-8.8137985800001779</v>
      </c>
      <c r="AJT101" s="293">
        <v>-91.924528069999994</v>
      </c>
      <c r="AJU101" s="293">
        <v>-12.244525670000352</v>
      </c>
      <c r="AJV101" s="293">
        <v>-25.391576719999314</v>
      </c>
      <c r="AJW101" s="284"/>
      <c r="AJX101" s="293">
        <v>95.321310859999613</v>
      </c>
      <c r="AJY101" s="293">
        <v>-18.863486549999564</v>
      </c>
      <c r="AJZ101" s="293">
        <v>-9.3678299100007862</v>
      </c>
      <c r="AKA101" s="293">
        <v>-14.758885459999554</v>
      </c>
      <c r="AKB101" s="293">
        <v>-2.0928037300007416</v>
      </c>
      <c r="AKC101" s="284"/>
      <c r="AKD101" s="293">
        <v>-25.69387733999919</v>
      </c>
      <c r="AKE101" s="293">
        <v>-9.2920063600000002</v>
      </c>
      <c r="AKF101" s="293">
        <v>-18.765829339999705</v>
      </c>
      <c r="AKG101" s="293">
        <v>30.45519211999979</v>
      </c>
      <c r="AKH101" s="293">
        <v>-30.080806390000507</v>
      </c>
      <c r="AKI101" s="284"/>
      <c r="AKJ101" s="293">
        <v>358.12229557000006</v>
      </c>
      <c r="AKK101" s="293">
        <v>-11.971524290000088</v>
      </c>
      <c r="AKL101" s="293">
        <v>155.36078135000076</v>
      </c>
      <c r="AKM101" s="293">
        <v>-172.35941323000006</v>
      </c>
      <c r="AKN101" s="284"/>
      <c r="AKO101" s="293">
        <v>-15.427390490000136</v>
      </c>
      <c r="AKP101" s="284"/>
      <c r="AKQ101" s="284">
        <v>124.55940581000037</v>
      </c>
      <c r="AKR101" s="294">
        <v>-1289.8612228899999</v>
      </c>
      <c r="AKS101" s="294"/>
      <c r="AKT101" s="294"/>
      <c r="AKU101" s="294"/>
      <c r="AKV101" s="293">
        <v>-39.197311440000313</v>
      </c>
      <c r="AKW101" s="293"/>
      <c r="AKX101" s="293"/>
      <c r="AKY101" s="293"/>
      <c r="AKZ101" s="293">
        <v>-8.5866657799994606</v>
      </c>
      <c r="ALA101" s="293">
        <v>-25.497798730000898</v>
      </c>
      <c r="ALB101" s="293"/>
      <c r="ALC101" s="293">
        <v>-8.2092298699999233</v>
      </c>
      <c r="ALD101" s="293">
        <v>-45.880448769999667</v>
      </c>
      <c r="ALE101" s="293">
        <v>18.68720002999995</v>
      </c>
      <c r="ALF101" s="293">
        <v>-21.672846110000275</v>
      </c>
      <c r="ALG101" s="293">
        <v>-10.924996960000135</v>
      </c>
      <c r="ALH101" s="293"/>
      <c r="ALI101" s="293">
        <v>-14.326920679999516</v>
      </c>
      <c r="ALJ101" s="293">
        <v>-13.214407910000533</v>
      </c>
      <c r="ALK101" s="293">
        <v>-21.053548009999098</v>
      </c>
      <c r="ALL101" s="293">
        <v>-32.776990550000221</v>
      </c>
      <c r="ALM101" s="293"/>
      <c r="ALN101" s="293">
        <v>-5.9959151100004089</v>
      </c>
      <c r="ALO101" s="293">
        <v>-41.050037689999677</v>
      </c>
      <c r="ALP101" s="293">
        <v>-31.776229129999876</v>
      </c>
      <c r="ALQ101" s="284">
        <v>-21.616960359999911</v>
      </c>
      <c r="ALR101" s="293"/>
      <c r="ALS101" s="284">
        <v>-279.44705276999997</v>
      </c>
      <c r="ALT101" s="284">
        <v>-30.253010549999775</v>
      </c>
      <c r="ALU101" s="284"/>
      <c r="ALV101" s="284">
        <v>-32.890580440000633</v>
      </c>
      <c r="ALW101" s="284">
        <v>-17.406976520000025</v>
      </c>
      <c r="ALX101" s="284">
        <v>-11.9076458199992</v>
      </c>
      <c r="ALY101" s="284">
        <f>-25494.5281500006/1000</f>
        <v>-25.494528150000598</v>
      </c>
      <c r="ALZ101" s="292">
        <v>-29.319659000000001</v>
      </c>
      <c r="AMA101" s="284"/>
      <c r="AMB101" s="284">
        <v>47.411606920000168</v>
      </c>
      <c r="AMC101" s="284">
        <v>-25.446876469999999</v>
      </c>
      <c r="AMD101" s="284">
        <v>-0.28978698999900371</v>
      </c>
      <c r="AME101" s="284">
        <v>-18.12369331</v>
      </c>
      <c r="AMF101" s="295">
        <v>-15.129386719999834</v>
      </c>
      <c r="AMG101" s="284"/>
      <c r="AMH101" s="284">
        <v>-9.3720934100002058</v>
      </c>
      <c r="AMI101" s="296">
        <v>-0.42895804000087084</v>
      </c>
      <c r="AMJ101" s="284">
        <v>-3.4461234599985184</v>
      </c>
      <c r="AMK101" s="198">
        <v>-34.873275890000166</v>
      </c>
      <c r="AML101" s="198">
        <v>-19.730487700000406</v>
      </c>
      <c r="AMM101" s="284"/>
      <c r="AMN101" s="284">
        <v>-7.0479072300000114</v>
      </c>
      <c r="AMO101" s="284">
        <v>-14.401177429999997</v>
      </c>
      <c r="AMP101" s="284"/>
      <c r="AMQ101" s="284">
        <v>3.7146892800005151</v>
      </c>
      <c r="AMR101" s="284"/>
      <c r="AMS101" s="297">
        <v>-246.95651910999976</v>
      </c>
      <c r="AMT101" s="297">
        <v>-47.46439736000076</v>
      </c>
      <c r="AMU101" s="297">
        <v>-47.46439736000076</v>
      </c>
      <c r="AMV101" s="297"/>
      <c r="AMW101" s="298">
        <v>-51.6846328800004</v>
      </c>
      <c r="AMX101" s="297">
        <v>-23.196864069999197</v>
      </c>
      <c r="AMY101" s="298"/>
      <c r="AMZ101" s="298">
        <v>46.406819949999452</v>
      </c>
      <c r="ANA101" s="298">
        <v>-6.8962532700002193</v>
      </c>
      <c r="ANB101" s="298">
        <v>-7.1835830100000004</v>
      </c>
      <c r="ANC101" s="298">
        <v>-6.4392829099996014</v>
      </c>
      <c r="AND101" s="298">
        <v>-47.373213360000399</v>
      </c>
      <c r="ANE101" s="297"/>
      <c r="ANF101" s="299">
        <v>-34.282061339999551</v>
      </c>
      <c r="ANG101" s="298">
        <v>-135.6028308600001</v>
      </c>
      <c r="ANH101" s="300">
        <v>-2.1080458300001919</v>
      </c>
      <c r="ANI101" s="300">
        <v>44.508076619999486</v>
      </c>
      <c r="ANJ101" s="300">
        <v>-25.238254019999875</v>
      </c>
      <c r="ANK101" s="297"/>
      <c r="ANL101" s="284">
        <v>-36.928761019999165</v>
      </c>
      <c r="ANM101" s="284">
        <v>-61.513221490000376</v>
      </c>
      <c r="ANN101" s="284">
        <v>-26.372013429999352</v>
      </c>
      <c r="ANO101" s="284">
        <v>-40.593398840000852</v>
      </c>
      <c r="ANP101" s="284">
        <v>13.264678629999981</v>
      </c>
      <c r="ANQ101" s="297"/>
      <c r="ANR101" s="198">
        <v>-487.5109266000008</v>
      </c>
      <c r="ANS101" s="284">
        <v>-19.86232060999982</v>
      </c>
      <c r="ANT101" s="284">
        <v>-15.473311160000041</v>
      </c>
      <c r="ANU101" s="198">
        <v>66.810402890000489</v>
      </c>
      <c r="ANV101" s="284">
        <v>-22.085639770000242</v>
      </c>
      <c r="ANW101" s="301">
        <v>-36.061209449999964</v>
      </c>
      <c r="ANX101" s="283">
        <v>-26.672078099999577</v>
      </c>
      <c r="ANY101" s="284">
        <v>-14.245439600000157</v>
      </c>
      <c r="ANZ101" s="284">
        <v>69.216192199999469</v>
      </c>
      <c r="AOA101" s="283">
        <v>-32.176812450000085</v>
      </c>
      <c r="AOB101" s="284">
        <v>-6.3457769499989229</v>
      </c>
      <c r="AOC101" s="284">
        <v>-20.300420420000329</v>
      </c>
      <c r="AOD101" s="284">
        <v>-3.8522572499999939</v>
      </c>
      <c r="AOE101" s="199">
        <v>-21.661217100000009</v>
      </c>
      <c r="AOF101" s="283">
        <v>487.00647188999972</v>
      </c>
      <c r="AOG101" s="198">
        <v>58.284576120000331</v>
      </c>
      <c r="AOH101" s="284">
        <v>-13.894765930000693</v>
      </c>
      <c r="AOI101" s="284">
        <v>509.73506496999971</v>
      </c>
      <c r="AOJ101" s="284">
        <v>-33.864961719999087</v>
      </c>
      <c r="AOK101" s="284">
        <v>10.732386939999648</v>
      </c>
      <c r="AOL101" s="284">
        <v>-19.367679999999702</v>
      </c>
      <c r="AOM101" s="284">
        <v>29.829483699999749</v>
      </c>
      <c r="AON101" s="284">
        <v>-20.102673150000161</v>
      </c>
      <c r="AOO101" s="284">
        <v>-32.773444200000029</v>
      </c>
      <c r="AOP101" s="284">
        <v>15.751713050000369</v>
      </c>
      <c r="AOQ101" s="283">
        <v>16.769996220000088</v>
      </c>
      <c r="AOR101" s="284"/>
      <c r="AOS101" s="283">
        <v>478.95899470000063</v>
      </c>
      <c r="AOT101" s="198">
        <v>0.64661183999944483</v>
      </c>
      <c r="AOU101" s="284">
        <v>-5.3179911000002171</v>
      </c>
      <c r="AOV101" s="198">
        <v>-4.6713792600007729</v>
      </c>
      <c r="AOW101" s="283">
        <v>3.7558114700010048</v>
      </c>
      <c r="AOX101" s="283">
        <v>-11.180560249999997</v>
      </c>
      <c r="AOY101" s="284">
        <v>-79.678722970000464</v>
      </c>
      <c r="AOZ101" s="301">
        <v>-17.404149859999308</v>
      </c>
      <c r="APA101" s="283">
        <v>-0.49872543000150471</v>
      </c>
      <c r="APB101" s="198"/>
      <c r="APC101" s="284">
        <v>76.747903340000661</v>
      </c>
      <c r="APD101" s="293">
        <v>-13.33046671999991</v>
      </c>
      <c r="APE101" s="284">
        <v>-22.965492070000618</v>
      </c>
      <c r="APF101" s="284">
        <v>-11.212747539998963</v>
      </c>
      <c r="APG101" s="284">
        <v>-49.092608260000127</v>
      </c>
      <c r="APH101" s="284">
        <v>-19.85341121999997</v>
      </c>
      <c r="API101" s="284">
        <v>-0.74591865000035618</v>
      </c>
      <c r="APJ101" s="284">
        <v>-5.7015776399997993</v>
      </c>
      <c r="APK101" s="284">
        <v>14.823000229999423</v>
      </c>
      <c r="APL101" s="284">
        <v>8.2559388800002633</v>
      </c>
      <c r="APM101" s="284"/>
      <c r="APN101" s="284">
        <v>8.37550394000003</v>
      </c>
      <c r="APO101" s="284">
        <v>2.5305645300000905</v>
      </c>
      <c r="APP101" s="284">
        <v>1.8034376400001346</v>
      </c>
      <c r="APQ101" s="301">
        <v>-2.5298690600004048</v>
      </c>
      <c r="APR101" s="284">
        <v>-44.369505179999393</v>
      </c>
      <c r="APS101" s="284">
        <v>-25.910799500000664</v>
      </c>
      <c r="APT101" s="284">
        <v>-68.476171550000032</v>
      </c>
      <c r="APU101" s="284">
        <v>-166.73567768000066</v>
      </c>
      <c r="APV101" s="293">
        <v>-19.044267219998872</v>
      </c>
      <c r="APW101" s="284">
        <v>16.729470859998838</v>
      </c>
      <c r="APX101" s="284">
        <v>-17.117881599999034</v>
      </c>
      <c r="APY101" s="284">
        <v>-39.77899616000056</v>
      </c>
      <c r="APZ101" s="284">
        <v>-7.3758013899996877</v>
      </c>
      <c r="AQA101" s="198">
        <v>-66.587475509999322</v>
      </c>
      <c r="AQB101" s="283">
        <v>78.697476990000339</v>
      </c>
      <c r="AQC101" s="198">
        <v>-51.028567060001194</v>
      </c>
      <c r="AQD101" s="283">
        <v>-18.998194729999639</v>
      </c>
      <c r="AQE101" s="284">
        <v>-54.700335839999838</v>
      </c>
      <c r="AQF101" s="284">
        <v>-17.51577914999984</v>
      </c>
      <c r="AQG101" s="283">
        <v>-63.545399780000011</v>
      </c>
      <c r="AQH101" s="283">
        <v>-43.895787060000004</v>
      </c>
      <c r="AQI101" s="284">
        <v>-3.6647530000004918</v>
      </c>
      <c r="AQJ101" s="284">
        <v>14.890432680000551</v>
      </c>
      <c r="AQK101" s="283">
        <v>-32.670107380000019</v>
      </c>
      <c r="AQL101" s="284">
        <v>-30.680760180000217</v>
      </c>
      <c r="AQM101" s="302">
        <v>15.818688730000519</v>
      </c>
      <c r="AQN101" s="283">
        <v>-49.963335090000186</v>
      </c>
      <c r="AQO101" s="284">
        <v>0.33992922999989239</v>
      </c>
      <c r="AQP101" s="284">
        <v>122.81631697000005</v>
      </c>
      <c r="AQQ101" s="284">
        <v>58.330839684447767</v>
      </c>
      <c r="AQR101" s="198">
        <v>-104.47214301999938</v>
      </c>
      <c r="AQS101" s="284">
        <v>-12.392224220000207</v>
      </c>
      <c r="AQT101" s="284">
        <v>-44.11653945000004</v>
      </c>
      <c r="AQU101" s="284">
        <v>-8.1363938899999493</v>
      </c>
      <c r="AQV101" s="284">
        <v>-0.79522622000053522</v>
      </c>
      <c r="AQW101" s="284">
        <v>-35.712036849999798</v>
      </c>
      <c r="AQX101" s="284"/>
      <c r="AQY101" s="284">
        <v>25.375616050000303</v>
      </c>
      <c r="AQZ101" s="284">
        <v>-39.380752469999713</v>
      </c>
      <c r="ARA101" s="284">
        <v>-21.356631930000148</v>
      </c>
      <c r="ARB101" s="284">
        <v>7.0797508199997248</v>
      </c>
      <c r="ARC101" s="284">
        <v>6.2210138900000604</v>
      </c>
      <c r="ARD101" s="284"/>
      <c r="ARE101" s="284">
        <v>-29.225054440000093</v>
      </c>
      <c r="ARF101" s="284">
        <v>-12.666668639999815</v>
      </c>
      <c r="ARG101" s="284">
        <v>-32.067966669999997</v>
      </c>
      <c r="ARH101" s="284">
        <v>39.533085359999909</v>
      </c>
      <c r="ARI101" s="284"/>
      <c r="ARJ101" s="284">
        <v>-42.388126000000163</v>
      </c>
      <c r="ARK101" s="284">
        <v>-22.695400309999474</v>
      </c>
      <c r="ARL101" s="284">
        <v>-8.7647652400005605</v>
      </c>
      <c r="ARM101" s="284">
        <v>-7.4557983799995853</v>
      </c>
      <c r="ARN101" s="284">
        <v>-2.4338012600000947</v>
      </c>
      <c r="ARO101" s="284"/>
      <c r="ARP101" s="284">
        <v>-26.733001749999822</v>
      </c>
      <c r="ARQ101" s="284">
        <v>-20.094499840000644</v>
      </c>
      <c r="ARR101" s="284">
        <v>-9.8779090199992066</v>
      </c>
      <c r="ARS101" s="284"/>
      <c r="ART101" s="284">
        <v>-298.08333045999984</v>
      </c>
      <c r="ARU101" s="284">
        <v>-31.256718580001035</v>
      </c>
      <c r="ARV101" s="198">
        <v>-23.261066819999368</v>
      </c>
      <c r="ARW101" s="301">
        <v>-54.517785400000399</v>
      </c>
      <c r="ARX101" s="284">
        <v>-20.540843589999714</v>
      </c>
      <c r="ARY101" s="301">
        <v>0.61754377999994903</v>
      </c>
      <c r="ARZ101" s="198">
        <v>-19.834025790000336</v>
      </c>
      <c r="ASA101" s="284">
        <v>80.199743440000347</v>
      </c>
      <c r="ASB101" s="284">
        <v>40.442417859999978</v>
      </c>
      <c r="ASC101" s="284">
        <v>-26.555980200001038</v>
      </c>
      <c r="ASD101" s="198">
        <v>-29.645879419999197</v>
      </c>
      <c r="ASE101" s="284">
        <v>15.11480315000005</v>
      </c>
      <c r="ASF101" s="292">
        <v>-38.379640800000168</v>
      </c>
      <c r="ASG101" s="198">
        <v>35.505306239999832</v>
      </c>
      <c r="ASH101" s="284">
        <v>-79.466697270000012</v>
      </c>
      <c r="ASI101" s="198">
        <v>73.76073497000057</v>
      </c>
      <c r="ASJ101" s="284">
        <v>2.0072541899997742</v>
      </c>
      <c r="ASK101" s="284">
        <v>-16.810397820000535</v>
      </c>
      <c r="ASL101" s="284">
        <v>7.6648766900002956</v>
      </c>
      <c r="ASM101" s="284">
        <v>-50.349143939999863</v>
      </c>
      <c r="ASN101" s="284">
        <v>16.273324129999995</v>
      </c>
      <c r="ASO101" s="198">
        <v>1.0528936899993568</v>
      </c>
      <c r="ASP101" s="198">
        <v>-58.48420157999918</v>
      </c>
      <c r="ASQ101" s="284">
        <v>-25.079763869999908</v>
      </c>
      <c r="ASR101" s="284">
        <v>-19.092306470000185</v>
      </c>
      <c r="ASS101" s="284">
        <v>-8.2544840200003229</v>
      </c>
      <c r="AST101" s="198">
        <v>-109.85786226999998</v>
      </c>
      <c r="ASU101" s="284">
        <v>-151.62129675000068</v>
      </c>
      <c r="ASV101" s="284">
        <v>-18.58883409999963</v>
      </c>
      <c r="ASW101" s="284">
        <v>-64.271121890000074</v>
      </c>
      <c r="ASX101" s="284">
        <v>-13.334795750000515</v>
      </c>
      <c r="ASY101" s="284">
        <v>-43.210964859999713</v>
      </c>
      <c r="ASZ101" s="284">
        <v>0.99440346999932083</v>
      </c>
      <c r="ATA101" s="198"/>
      <c r="ATB101" s="284">
        <v>27.023756310000085</v>
      </c>
      <c r="ATC101" s="281">
        <v>15.212266840000638</v>
      </c>
      <c r="ATD101" s="284">
        <v>-11.97359471999947</v>
      </c>
      <c r="ATE101" s="284">
        <v>-23.329299530000426</v>
      </c>
      <c r="ATF101" s="284">
        <v>-14.130725630000233</v>
      </c>
      <c r="ATG101" s="284">
        <f>+SUM(ATB99:ATF99)</f>
        <v>-7.197596729999999</v>
      </c>
      <c r="ATH101" s="284">
        <v>-26.188243929999881</v>
      </c>
      <c r="ATI101" s="284">
        <v>-28.34732435999997</v>
      </c>
      <c r="ATJ101" s="281">
        <v>-6.458002170000225</v>
      </c>
      <c r="ATK101" s="281">
        <v>45.020840269999582</v>
      </c>
      <c r="ATL101" s="284">
        <v>-31.14267748999875</v>
      </c>
      <c r="ATM101" s="284">
        <f>+SUM(ATH99:ATL99)</f>
        <v>-47.11540766000001</v>
      </c>
      <c r="ATN101" s="198">
        <v>-40.357556820000525</v>
      </c>
      <c r="ATO101" s="284">
        <v>-22.345036700000055</v>
      </c>
      <c r="ATP101" s="281">
        <v>-14.045251480000093</v>
      </c>
      <c r="ATQ101" s="284">
        <v>-33.928451489998956</v>
      </c>
      <c r="ATR101" s="284">
        <v>-36.47477172000054</v>
      </c>
      <c r="ATS101" s="198"/>
      <c r="ATT101" s="284">
        <v>4.1310389199992601</v>
      </c>
      <c r="ATU101" s="198"/>
      <c r="ATV101" s="284">
        <v>-335.74434682999998</v>
      </c>
      <c r="ATW101" s="284">
        <v>-41.271851139999903</v>
      </c>
      <c r="ATX101" s="284">
        <v>-36.373681639999099</v>
      </c>
      <c r="ATY101" s="283">
        <v>-5.2333607400003821</v>
      </c>
      <c r="ATZ101" s="283">
        <v>-77.993094709999866</v>
      </c>
      <c r="AUA101" s="284"/>
      <c r="AUB101" s="198">
        <v>-20.511311220000497</v>
      </c>
      <c r="AUC101" s="284">
        <v>60.540754960000513</v>
      </c>
      <c r="AUD101" s="284">
        <v>-51.646152620000763</v>
      </c>
      <c r="AUE101" s="284">
        <v>-20.897760259998961</v>
      </c>
      <c r="AUF101" s="284">
        <v>-19.634604489999823</v>
      </c>
      <c r="AUG101" s="198">
        <f>+SUM(AUB99:AUF99)</f>
        <v>-52.149073630000004</v>
      </c>
      <c r="AUH101" s="284">
        <v>-24.433512030000799</v>
      </c>
      <c r="AUI101" s="284">
        <v>-37.163411000000316</v>
      </c>
      <c r="AUJ101" s="284">
        <v>-44.56895890999958</v>
      </c>
      <c r="AUK101" s="284">
        <v>-65.115890890000387</v>
      </c>
      <c r="AUL101" s="198">
        <v>5.0508338999999687</v>
      </c>
      <c r="AUM101" s="284">
        <f>+AUH99+AUI99+AUJ99+AUK99+AUL99</f>
        <v>-166.23093894000016</v>
      </c>
      <c r="AUN101" s="198">
        <v>-37.907958669999616</v>
      </c>
      <c r="AUO101" s="284">
        <v>-137.7146507799998</v>
      </c>
      <c r="AUP101" s="281">
        <v>-77.225025470000688</v>
      </c>
      <c r="AUQ101" s="284">
        <v>-33.823147079999558</v>
      </c>
      <c r="AUR101" s="198">
        <v>-52.746314070000317</v>
      </c>
      <c r="AUS101" s="303">
        <f>+SUM(AUN99:AUR99)</f>
        <v>-339.41709601999969</v>
      </c>
      <c r="AUT101" s="284">
        <v>-57.336727620000019</v>
      </c>
      <c r="AUU101" s="284">
        <v>-5.5499650999996808</v>
      </c>
      <c r="AUV101" s="284">
        <v>-27.349944889999925</v>
      </c>
      <c r="AUW101" s="283">
        <v>-11.839187140000053</v>
      </c>
      <c r="AUX101" s="284">
        <f>+SUM(AUT99:AUW99)</f>
        <v>-102.0758247200001</v>
      </c>
      <c r="AUY101" s="284">
        <v>-820.74492160999966</v>
      </c>
      <c r="AUZ101" s="284">
        <v>-11.893853280000389</v>
      </c>
      <c r="AVA101" s="284">
        <v>-11.893853280000389</v>
      </c>
      <c r="AVB101" s="284">
        <v>-61.167446309999562</v>
      </c>
      <c r="AVC101" s="284">
        <v>-30.539005819999613</v>
      </c>
      <c r="AVD101" s="284">
        <v>-27.335811080000362</v>
      </c>
      <c r="AVE101" s="281">
        <v>-26.233367449999786</v>
      </c>
      <c r="AVF101" s="281">
        <v>75.773823400000111</v>
      </c>
      <c r="AVG101" s="284">
        <f>+SUM(AVB99:AVF99)</f>
        <v>-69.501807270000199</v>
      </c>
      <c r="AVH101" s="284">
        <v>-5.2750689799999817</v>
      </c>
      <c r="AVI101" s="198">
        <v>15.480871229999698</v>
      </c>
      <c r="AVJ101" s="284">
        <v>-50.47891963000037</v>
      </c>
      <c r="AVK101" s="198">
        <v>-10.473056599999778</v>
      </c>
      <c r="AVL101" s="198">
        <v>-41.769206389999951</v>
      </c>
      <c r="AVM101" s="284">
        <f>+SUM(AVH99:AVL99)</f>
        <v>-92.515380380000025</v>
      </c>
      <c r="AVN101" s="284">
        <v>-40.351096939999607</v>
      </c>
      <c r="AVO101" s="284">
        <v>-55.532584960000591</v>
      </c>
      <c r="AVP101" s="284">
        <v>52.217962489999827</v>
      </c>
      <c r="AVQ101" s="284">
        <v>-1.6888201599996537</v>
      </c>
      <c r="AVR101" s="284">
        <v>-49.528897420000284</v>
      </c>
      <c r="AVS101" s="284">
        <f>+SUM(AVN99:AVR99)</f>
        <v>-94.883437040000302</v>
      </c>
      <c r="AVT101" s="284">
        <v>15.528776280000805</v>
      </c>
      <c r="AVU101" s="284">
        <v>-19.123442200000397</v>
      </c>
      <c r="AVV101" s="284">
        <v>-28.33505525999982</v>
      </c>
      <c r="AVW101" s="284">
        <v>-0.56788260000012813</v>
      </c>
      <c r="AVX101" s="284">
        <v>-15.164590960000176</v>
      </c>
      <c r="AVY101" s="284"/>
      <c r="AVZ101" s="284">
        <v>-316.45667264000002</v>
      </c>
      <c r="AWA101" s="284">
        <v>-53.34398728</v>
      </c>
      <c r="AWB101" s="284">
        <v>10.24715262999991</v>
      </c>
      <c r="AWC101" s="284">
        <v>-12.227406079999637</v>
      </c>
      <c r="AWD101" s="284">
        <v>-19.573695530000144</v>
      </c>
      <c r="AWE101" s="284">
        <v>-44.192761179999913</v>
      </c>
      <c r="AWF101" s="284">
        <v>-119.09069743999979</v>
      </c>
      <c r="AWG101" s="198">
        <v>68.666814609999761</v>
      </c>
      <c r="AWH101" s="198">
        <v>2.0792153500001875</v>
      </c>
      <c r="AWI101" s="281">
        <v>-1.846093200000003</v>
      </c>
      <c r="AWJ101" s="283">
        <v>0.93747114000003784</v>
      </c>
      <c r="AWK101" s="284">
        <v>17.744994209999685</v>
      </c>
      <c r="AWL101" s="198">
        <f>+SUM(AWG99:AWK99)</f>
        <v>87.582402099999882</v>
      </c>
      <c r="AWM101" s="284">
        <v>-42.960505469999745</v>
      </c>
      <c r="AWN101" s="284">
        <v>-0.49038887999998404</v>
      </c>
      <c r="AWO101" s="283">
        <v>22.586550960000139</v>
      </c>
      <c r="AWP101" s="283">
        <v>15.360533599999734</v>
      </c>
      <c r="AWQ101" s="199">
        <v>1.0790854000002146</v>
      </c>
      <c r="AWR101" s="284">
        <f>+SUM(AWM99:AWQ99)</f>
        <v>-4.4247243973468091</v>
      </c>
      <c r="AWS101" s="284">
        <v>91.358630239999854</v>
      </c>
      <c r="AWT101" s="199">
        <v>-45.791738960000224</v>
      </c>
      <c r="AWU101" s="199">
        <v>22.453062850000801</v>
      </c>
      <c r="AWV101" s="199">
        <v>0.18441313999984413</v>
      </c>
      <c r="AWW101" s="284">
        <f>+SUM(AWS99:AWV99)</f>
        <v>68.20436727405243</v>
      </c>
      <c r="AWX101" s="199">
        <v>-75.379126510000788</v>
      </c>
      <c r="AWY101" s="281">
        <v>-30.867546949999873</v>
      </c>
      <c r="AWZ101" s="198">
        <f>+SUM(AWX99:AWY99)</f>
        <v>-106.24667345454742</v>
      </c>
      <c r="AXA101" s="283">
        <v>-73.975325910000137</v>
      </c>
      <c r="AXB101" s="199">
        <v>-2802.7892186800004</v>
      </c>
      <c r="AXC101" s="199">
        <v>32.299349090000149</v>
      </c>
      <c r="AXD101" s="255">
        <v>-18.264631920000074</v>
      </c>
      <c r="AXE101" s="198">
        <f>+SUM(AXC99:AXD99)</f>
        <v>14.03471717274055</v>
      </c>
      <c r="AXF101" s="199">
        <v>-26.779868269999977</v>
      </c>
      <c r="AXG101" s="255">
        <v>-33.661870110000017</v>
      </c>
      <c r="AXH101" s="255">
        <v>-16.752452330000231</v>
      </c>
      <c r="AXI101" s="255">
        <v>-28.696217969999648</v>
      </c>
      <c r="AXJ101" s="283">
        <v>16.998191250000151</v>
      </c>
      <c r="AXK101" s="198">
        <f>+SUM(AXF99:AXJ99)</f>
        <v>-88.892217428513121</v>
      </c>
      <c r="AXL101" s="285">
        <v>70.93979868000001</v>
      </c>
      <c r="AXM101" s="199">
        <v>-16.535872130000033</v>
      </c>
      <c r="AXN101" s="283">
        <v>-34.132839180000126</v>
      </c>
      <c r="AXO101" s="304">
        <v>-2.9501419800003061</v>
      </c>
      <c r="AXP101" s="255">
        <v>-12.224730740000028</v>
      </c>
      <c r="AXQ101" s="285">
        <f>+SUM(AXL99:AXP99)</f>
        <v>5.0962146460933155</v>
      </c>
      <c r="AXR101" s="199">
        <v>-9.3490220399992534</v>
      </c>
      <c r="AXS101" s="199">
        <v>-6.9929683500006794</v>
      </c>
      <c r="AXT101" s="199">
        <v>2.0256759500000627</v>
      </c>
      <c r="AXU101" s="285">
        <v>-17.876975919999648</v>
      </c>
      <c r="AXV101" s="285">
        <f>+SUM(AXR99:AXU99)</f>
        <v>-32.193290355510285</v>
      </c>
      <c r="AXW101" s="255">
        <v>-17.340630110000259</v>
      </c>
      <c r="AXX101" s="199">
        <v>13.861694529999978</v>
      </c>
      <c r="AXY101" s="255">
        <v>-33.7793570899996</v>
      </c>
      <c r="AXZ101" s="285">
        <v>-27.410987550000193</v>
      </c>
      <c r="AYA101" s="283">
        <v>-13.305283050000202</v>
      </c>
      <c r="AYB101" s="255">
        <f>+SUM(AXW99:AYA99)</f>
        <v>-77.974563272040811</v>
      </c>
      <c r="AYC101" s="255">
        <v>-179.92913923999993</v>
      </c>
      <c r="AYD101" s="255">
        <v>-20.439801509999668</v>
      </c>
      <c r="AYE101" s="198">
        <v>-41.328006090000272</v>
      </c>
      <c r="AYF101" s="255">
        <v>-26.244958119999616</v>
      </c>
      <c r="AYG101" s="199">
        <v>-55.867593830000608</v>
      </c>
      <c r="AYH101" s="255">
        <v>-0.47676812999974938</v>
      </c>
      <c r="AYI101" s="199">
        <v>-144.35712767999991</v>
      </c>
      <c r="AYJ101" s="198">
        <v>37.010006930000152</v>
      </c>
      <c r="AYK101" s="199">
        <v>-19.333782800000161</v>
      </c>
      <c r="AYL101" s="285">
        <v>9.9210530300000688</v>
      </c>
      <c r="AYM101" s="283">
        <v>-5.6536972099998968</v>
      </c>
      <c r="AYN101" s="283">
        <v>31.164977639999705</v>
      </c>
      <c r="AYO101" s="198">
        <f>+SUM(AYJ99:AYN99)</f>
        <v>53.108557591341167</v>
      </c>
      <c r="AYP101" s="283">
        <v>-6.0155794199998489</v>
      </c>
      <c r="AYQ101" s="199">
        <v>6.8136816599997694</v>
      </c>
      <c r="AYR101" s="285">
        <v>27.795297189999836</v>
      </c>
      <c r="AYS101" s="285">
        <v>-21.749824849999509</v>
      </c>
      <c r="AYT101" s="285">
        <v>-39.660833550000099</v>
      </c>
      <c r="AYU101" s="283">
        <f>+SUM(AYP99:AYT99)</f>
        <v>-32.81725896498542</v>
      </c>
      <c r="AYV101" s="285">
        <v>-18.163946450000164</v>
      </c>
      <c r="AYW101" s="285">
        <v>0.74572050000028689</v>
      </c>
      <c r="AYX101" s="285">
        <v>-7.9461451099999252</v>
      </c>
      <c r="AYY101" s="285">
        <f>+SUM(AYV99:AYX99)</f>
        <v>-25.364371064256559</v>
      </c>
      <c r="AYZ101" s="285">
        <v>-149.43020011999971</v>
      </c>
      <c r="AZA101" s="285">
        <v>-31.528263749999926</v>
      </c>
      <c r="AZB101" s="285">
        <v>2.0308902099998667</v>
      </c>
      <c r="AZC101" s="285">
        <v>3.7953767599998973</v>
      </c>
      <c r="AZD101" s="285">
        <v>-6.2826049299999136</v>
      </c>
      <c r="AZE101" s="285">
        <v>-6.5208013099995439</v>
      </c>
      <c r="AZF101" s="285">
        <v>-38.505403019999619</v>
      </c>
      <c r="AZG101" s="285">
        <v>-3.8215089700007812</v>
      </c>
      <c r="AZH101" s="285">
        <v>42.427036850000263</v>
      </c>
      <c r="AZI101" s="285">
        <v>-0.26510342000005765</v>
      </c>
      <c r="AZJ101" s="285">
        <v>-11.864654409999959</v>
      </c>
      <c r="AZK101" s="285">
        <v>-27.104713220000267</v>
      </c>
      <c r="AZL101" s="285">
        <f>+SUM(AZG99:AZK99)</f>
        <v>-0.62894317276620271</v>
      </c>
      <c r="AZM101" s="285">
        <v>-10.87159992999956</v>
      </c>
      <c r="AZN101" s="285">
        <v>-3.1511540600005539</v>
      </c>
      <c r="AZO101" s="285">
        <v>-44.081329229999803</v>
      </c>
      <c r="AZP101" s="285">
        <v>-33.584527929999865</v>
      </c>
      <c r="AZQ101" s="285">
        <v>-25.68084934000019</v>
      </c>
      <c r="AZR101" s="285">
        <f>+SUM(AZM99:AZQ99)</f>
        <v>-117.36946048883379</v>
      </c>
      <c r="AZS101" s="285">
        <v>-18.936503009999637</v>
      </c>
      <c r="AZT101" s="285">
        <v>-5.0599698499999937</v>
      </c>
      <c r="AZU101" s="285">
        <v>4.0781362199997533</v>
      </c>
      <c r="AZV101" s="285">
        <v>54.279985869999976</v>
      </c>
      <c r="AZW101" s="285">
        <v>-0.64808755999989809</v>
      </c>
      <c r="AZX101" s="285">
        <f>+SUM(AZS99:AZW99)</f>
        <v>33.713561667142841</v>
      </c>
      <c r="AZY101" s="285">
        <v>-11.246689110000153</v>
      </c>
      <c r="AZZ101" s="285">
        <v>-55.442034400000239</v>
      </c>
      <c r="BAA101" s="285">
        <f>+SUM(AZY99:AZZ99)</f>
        <v>-66.68872350874787</v>
      </c>
      <c r="BAB101" s="285">
        <v>-189.47896852000056</v>
      </c>
      <c r="BAC101" s="285">
        <v>6.9503005900005812</v>
      </c>
      <c r="BAD101" s="285">
        <v>-27.317410990000237</v>
      </c>
      <c r="BAE101" s="285">
        <v>-4.4184764600000346</v>
      </c>
      <c r="BAF101" s="285">
        <v>-24.78558685999969</v>
      </c>
      <c r="BAG101" s="285">
        <v>-10.216720259999857</v>
      </c>
      <c r="BAH101" s="285">
        <v>7.5379094099998474</v>
      </c>
      <c r="BAI101" s="285">
        <v>26.197605390000156</v>
      </c>
      <c r="BAJ101" s="285">
        <v>-8.6060526200002059</v>
      </c>
      <c r="BAK101" s="285">
        <f>+SUM(BAG99:BAJ99)</f>
        <v>14.912741921428564</v>
      </c>
      <c r="BAL101" s="285">
        <v>81.977114090000285</v>
      </c>
      <c r="BAM101" s="285">
        <v>12.574166000000201</v>
      </c>
      <c r="BAN101" s="265">
        <v>0.93157547999965029</v>
      </c>
      <c r="BAO101" s="265">
        <v>12.034900870000012</v>
      </c>
      <c r="BAP101" s="265">
        <v>1.0281469500004314</v>
      </c>
      <c r="BAQ101" s="265">
        <f>+SUM(BAL99:BAP99)</f>
        <v>108.54590339276966</v>
      </c>
      <c r="BAR101" s="285">
        <v>-17.585322410000487</v>
      </c>
      <c r="BAS101" s="285">
        <v>323.39531718000023</v>
      </c>
      <c r="BAT101" s="285">
        <v>-3.1770983500001022</v>
      </c>
      <c r="BAU101" s="285">
        <v>-31.613070900000167</v>
      </c>
      <c r="BAV101" s="285">
        <v>-0.97501575999986378</v>
      </c>
      <c r="BAW101" s="285">
        <f>+SUM(BAR99:BAV99)</f>
        <v>270.04480975687585</v>
      </c>
      <c r="BAX101" s="285">
        <v>-3.5810053699999118</v>
      </c>
      <c r="BAY101" s="285">
        <v>-11.46710468000034</v>
      </c>
      <c r="BAZ101" s="285">
        <v>8.2369750000070782E-2</v>
      </c>
      <c r="BBA101" s="285">
        <v>-23.333215009999925</v>
      </c>
      <c r="BBB101" s="285">
        <f>+SUM(BAX99:BBA99)</f>
        <v>-38.298955312653064</v>
      </c>
      <c r="BBC101" s="285">
        <v>330.41891290000035</v>
      </c>
      <c r="BBD101" s="285">
        <v>-26.762769519999623</v>
      </c>
      <c r="BBE101" s="285">
        <v>-23.775140840000471</v>
      </c>
      <c r="BBF101" s="285">
        <v>-21.011412279999814</v>
      </c>
      <c r="BBG101" s="285">
        <v>-6.0538057800000535</v>
      </c>
      <c r="BBH101" s="285">
        <v>0.74153278000000866</v>
      </c>
      <c r="BBI101" s="285">
        <v>-76.861595639999962</v>
      </c>
      <c r="BBJ101" s="285">
        <v>5.4144192399997264</v>
      </c>
      <c r="BBK101" s="285">
        <v>41.574130290000234</v>
      </c>
      <c r="BBL101" s="285">
        <v>-4.565382779999636</v>
      </c>
      <c r="BBM101" s="285">
        <v>-13.787315630000085</v>
      </c>
      <c r="BBN101" s="285">
        <v>-11.653085660000333</v>
      </c>
      <c r="BBO101" s="285">
        <f>+SUM(BBJ99:BBN99)</f>
        <v>16.982765461260801</v>
      </c>
      <c r="BBP101" s="285">
        <v>48.972435810000171</v>
      </c>
      <c r="BBQ101" s="285">
        <v>-12.372233700000216</v>
      </c>
      <c r="BBR101" s="285">
        <v>10.435582289999816</v>
      </c>
      <c r="BBS101" s="285">
        <v>-4.2730775799993426</v>
      </c>
      <c r="BBT101" s="285">
        <v>-7.4907117300000969</v>
      </c>
      <c r="BBU101" s="285">
        <f>+SUM(BBP99:BBT99)</f>
        <v>35.271995091393151</v>
      </c>
      <c r="BBV101" s="285">
        <v>-6.8412634200002067</v>
      </c>
      <c r="BBW101" s="285">
        <v>-40.185478680000173</v>
      </c>
      <c r="BBX101" s="285">
        <v>-15.449267789999489</v>
      </c>
      <c r="BBY101" s="285">
        <v>-6.4943263900005261</v>
      </c>
      <c r="BBZ101" s="285">
        <v>-71.013440329999668</v>
      </c>
      <c r="BCA101" s="285">
        <f>+SUM(BBV99:BBZ99)</f>
        <v>-139.91356691104954</v>
      </c>
      <c r="BCB101" s="285">
        <v>-164.59061169999978</v>
      </c>
      <c r="BCC101" s="285">
        <v>-25.63915370999975</v>
      </c>
      <c r="BCD101" s="285">
        <v>-15.099291310000233</v>
      </c>
      <c r="BCE101" s="285">
        <v>-4.2415487400004643</v>
      </c>
      <c r="BCF101" s="285">
        <v>-21.608980979999526</v>
      </c>
      <c r="BCG101" s="285">
        <v>-8.5934477600003589</v>
      </c>
      <c r="BCH101" s="285">
        <v>-75.182422500000342</v>
      </c>
      <c r="BCI101" s="285">
        <v>-19.595361289999914</v>
      </c>
      <c r="BCJ101" s="285">
        <v>26.914017090000211</v>
      </c>
      <c r="BCK101" s="285">
        <v>-2.1518338000001385</v>
      </c>
      <c r="BCL101" s="285">
        <v>-9.7225134299998164</v>
      </c>
      <c r="BCM101" s="285">
        <f>+SUM(BCI99:BCL99)</f>
        <v>-4.5556914116617993</v>
      </c>
      <c r="BCN101" s="305">
        <v>-26.326126310000195</v>
      </c>
      <c r="BCO101" s="305">
        <v>-6.1703265100000424</v>
      </c>
      <c r="BCP101" s="305">
        <v>-2.833860149999615</v>
      </c>
      <c r="BCQ101" s="305">
        <v>-8.1951019999999559</v>
      </c>
      <c r="BCR101" s="305">
        <v>-2.2369973700004628</v>
      </c>
      <c r="BCS101" s="285"/>
      <c r="BCT101" s="305">
        <v>-12.391888149999549</v>
      </c>
      <c r="BCU101" s="305">
        <v>-3.2789535100003704</v>
      </c>
      <c r="BCV101" s="305">
        <v>-4.6495845800000239</v>
      </c>
      <c r="BCW101" s="305">
        <v>-10.066510650000069</v>
      </c>
      <c r="BCX101" s="285"/>
      <c r="BCY101" s="305">
        <v>-3.2200823099999689</v>
      </c>
      <c r="BCZ101" s="305">
        <v>-32.976020550000015</v>
      </c>
      <c r="BDA101" s="285"/>
      <c r="BDB101" s="285">
        <v>-192.08356602000026</v>
      </c>
      <c r="BDC101" s="305">
        <v>-13.757734999999869</v>
      </c>
      <c r="BDD101" s="305">
        <v>-7.8602929899999872</v>
      </c>
      <c r="BDE101" s="305">
        <v>-4.8541664999998178</v>
      </c>
      <c r="BDF101" s="285"/>
      <c r="BDG101" s="305">
        <v>-12.861514320000074</v>
      </c>
      <c r="BDH101" s="305">
        <v>275.48123435999963</v>
      </c>
      <c r="BDI101" s="305">
        <v>-59.16643950999994</v>
      </c>
      <c r="BDJ101" s="305">
        <v>-8.8165366099998348</v>
      </c>
      <c r="BDK101" s="305">
        <v>-6.4228233499997298</v>
      </c>
      <c r="BDL101" s="285"/>
      <c r="BDM101" s="305">
        <v>-15.103716990000569</v>
      </c>
      <c r="BDN101" s="305">
        <v>63.298784610000439</v>
      </c>
      <c r="BDO101" s="305">
        <v>-4.1809167200000958</v>
      </c>
      <c r="BDP101" s="305">
        <v>1.9517397600002586</v>
      </c>
      <c r="BDQ101" s="285">
        <f t="shared" si="345"/>
        <v>45.965890660000028</v>
      </c>
      <c r="BDR101" s="305">
        <v>21.184593969999813</v>
      </c>
      <c r="BDS101" s="305">
        <v>-19.430382750000341</v>
      </c>
      <c r="BDT101" s="305">
        <v>-3.0676331399995833</v>
      </c>
      <c r="BDU101" s="276">
        <v>-0.92296951000019911</v>
      </c>
      <c r="BDV101" s="306">
        <v>-1.8221180300000124</v>
      </c>
      <c r="BDW101" s="306">
        <f>+SUM(BDR99:BDV99)</f>
        <v>-4.0585094600003089</v>
      </c>
      <c r="BDX101" s="276">
        <v>-40.962940349999812</v>
      </c>
      <c r="BDY101" s="276">
        <v>14.686663639999926</v>
      </c>
      <c r="BDZ101" s="276">
        <v>-34.128525590000208</v>
      </c>
      <c r="BEA101" s="306">
        <v>-2.4938975800001062</v>
      </c>
      <c r="BEB101" s="285">
        <v>-53.489617999999787</v>
      </c>
      <c r="BEC101" s="306">
        <f>+SUM(BDX99:BEB99)</f>
        <v>-116.38831787999996</v>
      </c>
      <c r="BED101" s="304">
        <v>87.260789400000121</v>
      </c>
      <c r="BEE101" s="304">
        <v>-34.766385509999935</v>
      </c>
      <c r="BEF101" s="307">
        <v>-10.398247330000158</v>
      </c>
      <c r="BEG101" s="307">
        <v>-12.350063649999811</v>
      </c>
      <c r="BEH101" s="304">
        <v>8.6733380000004541</v>
      </c>
      <c r="BEI101" s="304">
        <v>-48.84135848999955</v>
      </c>
      <c r="BEJ101" s="302">
        <v>-2.4747948200004175</v>
      </c>
      <c r="BEK101" s="285">
        <v>-20.320944400000386</v>
      </c>
      <c r="BEL101" s="285">
        <v>18.425476750000382</v>
      </c>
      <c r="BEM101" s="285">
        <v>37.806942809999917</v>
      </c>
      <c r="BEN101" s="265">
        <v>18.965236189999619</v>
      </c>
      <c r="BEO101" s="265">
        <f>+SUM(BEJ99:BEN99)</f>
        <v>52.401916529998694</v>
      </c>
      <c r="BEP101" s="265">
        <v>-14.010447829999496</v>
      </c>
      <c r="BEQ101" s="265">
        <v>4.7443541099997235</v>
      </c>
      <c r="BER101" s="276">
        <v>22.008456300000194</v>
      </c>
      <c r="BES101" s="276">
        <v>14.280454659999814</v>
      </c>
      <c r="BET101" s="302">
        <v>46.874950700000397</v>
      </c>
      <c r="BEU101" s="304">
        <f>+SUM(BEP99:BET99)</f>
        <v>73.897767940001046</v>
      </c>
      <c r="BEV101" s="302">
        <v>-3.2931858900003137</v>
      </c>
      <c r="BEW101" s="285">
        <v>5.8121771499998864</v>
      </c>
      <c r="BEX101" s="285">
        <v>-0.91673746999958527</v>
      </c>
      <c r="BEY101" s="285">
        <v>-25.05684712000005</v>
      </c>
      <c r="BEZ101" s="285">
        <v>-27.142705368804659</v>
      </c>
      <c r="BFA101" s="302">
        <f>+SUM(BEV99:BEZ99)</f>
        <v>-50.597298700000451</v>
      </c>
      <c r="BFB101" s="285">
        <v>-25.179686240524781</v>
      </c>
      <c r="BFC101" s="285">
        <v>-25.179686240524781</v>
      </c>
      <c r="BFD101" s="285">
        <v>1.6813410394755479</v>
      </c>
      <c r="BFE101" s="285">
        <v>-26.017777140000369</v>
      </c>
      <c r="BFF101" s="285">
        <v>-7.1495150500000451</v>
      </c>
      <c r="BFG101" s="285">
        <v>16.01617004999984</v>
      </c>
      <c r="BFH101" s="285">
        <v>8.1266408200003202</v>
      </c>
      <c r="BFI101" s="285">
        <v>-9.0244813200002536</v>
      </c>
      <c r="BFJ101" s="285">
        <v>-18.853308170000219</v>
      </c>
      <c r="BFK101" s="285">
        <v>15.954701959999744</v>
      </c>
      <c r="BFL101" s="285">
        <v>2.0038721900000236</v>
      </c>
      <c r="BFM101" s="285">
        <v>-2.5115316199999143</v>
      </c>
      <c r="BFN101" s="285">
        <v>12.78860856000008</v>
      </c>
      <c r="BFO101" s="285">
        <f>+SUM(BFJ99:BFN99)</f>
        <v>9.3823429199997221</v>
      </c>
      <c r="BFP101" s="285">
        <v>14.462584780000149</v>
      </c>
      <c r="BFQ101" s="285">
        <v>6.0650990188921305</v>
      </c>
      <c r="BFR101" s="285">
        <v>-37.398224850000346</v>
      </c>
      <c r="BFS101" s="285">
        <v>-24.827420829999728</v>
      </c>
      <c r="BFT101" s="285">
        <v>-56.354616369999945</v>
      </c>
      <c r="BFU101" s="302">
        <f>+SUM(BFP99:BFT99)</f>
        <v>-98.052578251107732</v>
      </c>
      <c r="BFV101" s="285">
        <v>-24.751743410000579</v>
      </c>
      <c r="BFW101" s="285">
        <v>-19.255789659999312</v>
      </c>
      <c r="BFX101" s="285">
        <v>2.6202566499998792</v>
      </c>
      <c r="BFY101" s="285">
        <v>10.140065159999766</v>
      </c>
      <c r="BFZ101" s="285">
        <v>-0.3410575500000268</v>
      </c>
      <c r="BGA101" s="285">
        <f>+SUM(BFV99:BFZ99)</f>
        <v>-31.588268807406205</v>
      </c>
      <c r="BGB101" s="285">
        <v>-38.375707279999737</v>
      </c>
      <c r="BGC101" s="285">
        <v>-13.335171863906707</v>
      </c>
      <c r="BGD101" s="285">
        <v>-4.2117984599997289</v>
      </c>
      <c r="BGE101" s="285">
        <f>+SUM(BGB99:BGD99)</f>
        <v>-55.922677603906173</v>
      </c>
      <c r="BGF101" s="285">
        <v>-185.20566305000008</v>
      </c>
      <c r="BGG101" s="209">
        <v>-24.846065230000299</v>
      </c>
      <c r="BGH101" s="209">
        <v>-21.26450336000044</v>
      </c>
      <c r="BGI101" s="285">
        <v>-46.110568590000739</v>
      </c>
      <c r="BGJ101" s="209">
        <v>-36.632683509999417</v>
      </c>
      <c r="BGK101" s="209">
        <v>-14.140794240000192</v>
      </c>
      <c r="BGL101" s="209">
        <v>-21.226583839999513</v>
      </c>
      <c r="BGM101" s="209">
        <v>-2.484615700000897</v>
      </c>
      <c r="BGN101" s="209">
        <v>8.0701236600005064</v>
      </c>
      <c r="BGO101" s="285">
        <f>+SUM(BGJ99:BGN99)</f>
        <v>-66.414553630000881</v>
      </c>
      <c r="BGP101" s="209">
        <v>2.7316526999999771</v>
      </c>
      <c r="BGQ101" s="209">
        <v>-64.695828314285706</v>
      </c>
      <c r="BGR101" s="209">
        <v>-45.0221725700004</v>
      </c>
      <c r="BGS101" s="209">
        <v>-69.060656469999813</v>
      </c>
      <c r="BGT101" s="209">
        <v>-38.740540060000029</v>
      </c>
      <c r="BGU101" s="209">
        <f>+SUM(BGP99:BGT99)</f>
        <v>-214.78754471428596</v>
      </c>
      <c r="BGV101" s="209">
        <v>-55.322721549999898</v>
      </c>
      <c r="BGW101" s="209">
        <v>-27.381667219999713</v>
      </c>
      <c r="BGX101" s="209">
        <v>-32.015256350000392</v>
      </c>
      <c r="BGY101" s="209">
        <v>-21.667845019999891</v>
      </c>
      <c r="BGZ101" s="285">
        <v>-29.40541889000032</v>
      </c>
      <c r="BHA101" s="209">
        <f>+SUM(BGV99:BGY99)</f>
        <v>-136.3874901399999</v>
      </c>
      <c r="BHB101" s="209">
        <v>-62.567323319999502</v>
      </c>
      <c r="BHC101" s="209">
        <v>-32.924163591836738</v>
      </c>
      <c r="BHD101" s="209">
        <v>-63.068524700000417</v>
      </c>
      <c r="BHE101" s="209">
        <v>-31.090405109999701</v>
      </c>
      <c r="BHF101" s="209">
        <v>-58.487348000000232</v>
      </c>
      <c r="BHG101" s="209">
        <f>+SUM(BHB99:BHF99)</f>
        <v>-248.13776472183662</v>
      </c>
      <c r="BHH101" s="285">
        <v>-741.24334068000041</v>
      </c>
      <c r="BHI101" s="285">
        <v>-73.991511759999668</v>
      </c>
      <c r="BHJ101" s="209">
        <v>-58.353572100000456</v>
      </c>
      <c r="BHK101" s="209">
        <v>-53.901465499999929</v>
      </c>
      <c r="BHL101" s="209">
        <v>-71.568084489999805</v>
      </c>
      <c r="BHM101" s="285">
        <v>-257.81463384999989</v>
      </c>
      <c r="BHN101" s="209">
        <v>-67.740580870000173</v>
      </c>
      <c r="BHO101" s="209">
        <v>-68.219084949999797</v>
      </c>
      <c r="BHP101" s="209">
        <v>-29.458546199999748</v>
      </c>
      <c r="BHQ101" s="209">
        <v>-40.504842480000107</v>
      </c>
      <c r="BHR101" s="285">
        <v>27.955233660000378</v>
      </c>
      <c r="BHS101" s="209">
        <f>+SUM(BHN99:BHR99)</f>
        <v>-177.96782083999943</v>
      </c>
      <c r="BHT101" s="209">
        <v>-10.644783930000383</v>
      </c>
      <c r="BHU101" s="285">
        <v>-21.652244150000158</v>
      </c>
      <c r="BHV101" s="285">
        <v>-7.0449673699997364</v>
      </c>
      <c r="BHW101" s="285">
        <v>12.925764409999829</v>
      </c>
      <c r="BHX101" s="285">
        <v>-22.927511369999962</v>
      </c>
      <c r="BHY101" s="308">
        <f>+SUM(BHT99:BHX99)</f>
        <v>-49.343742410000424</v>
      </c>
      <c r="BHZ101" s="285">
        <v>-8.3268043399997982</v>
      </c>
      <c r="BIA101" s="285">
        <v>-2.6238260600003414</v>
      </c>
      <c r="BIB101" s="285">
        <v>397.7124471200006</v>
      </c>
      <c r="BIC101" s="285">
        <v>-8.1573593200007455</v>
      </c>
      <c r="BID101" s="285">
        <v>-48.502373329999855</v>
      </c>
      <c r="BIE101" s="309">
        <f>+SUM(BHZ99:BID99)</f>
        <v>330.10208406999988</v>
      </c>
      <c r="BIF101" s="285">
        <v>-21.305045789999888</v>
      </c>
      <c r="BIG101" s="285">
        <v>-21.305045789999888</v>
      </c>
      <c r="BIH101" s="285">
        <v>-176.32915882</v>
      </c>
      <c r="BII101" s="285">
        <v>-31.52133440999966</v>
      </c>
      <c r="BIJ101" s="209">
        <v>-25.501283030000515</v>
      </c>
      <c r="BIK101" s="209">
        <v>-4.677848789999727</v>
      </c>
      <c r="BIL101" s="209">
        <v>-7.7358830999997448</v>
      </c>
      <c r="BIM101" s="285">
        <v>-69.436349329999643</v>
      </c>
      <c r="BIN101" s="209">
        <v>-71.385336230000476</v>
      </c>
      <c r="BIO101" s="209">
        <v>17.905983787172012</v>
      </c>
      <c r="BIP101" s="209">
        <v>39.843576340000148</v>
      </c>
      <c r="BIQ101" s="209">
        <v>177.38695583000035</v>
      </c>
      <c r="BIR101" s="209">
        <v>-42.235555480000563</v>
      </c>
      <c r="BIS101" s="209">
        <f>+SUM(BIN99:BIR99)</f>
        <v>121.51562424717149</v>
      </c>
      <c r="BIT101" s="209">
        <v>-1.8438203499997035</v>
      </c>
      <c r="BIU101" s="310">
        <v>10.230022794489791</v>
      </c>
      <c r="BIV101" s="209">
        <v>-33.158906589999795</v>
      </c>
      <c r="BIW101" s="209">
        <v>-5.0603915499998253</v>
      </c>
      <c r="BIX101" s="209">
        <v>-13.779681170000229</v>
      </c>
      <c r="BIY101" s="310">
        <f>+SUM(BIT99:BIX99)</f>
        <v>-43.612776864868131</v>
      </c>
      <c r="BIZ101" s="311">
        <v>0.78190923842565496</v>
      </c>
      <c r="BJA101" s="209">
        <v>15.774939750000369</v>
      </c>
      <c r="BJB101" s="209">
        <v>-10.895408929999919</v>
      </c>
      <c r="BJC101" s="209">
        <v>-24.845936450000387</v>
      </c>
      <c r="BJD101" s="310">
        <f>+SUM(BIZ99:BJC99)</f>
        <v>-19.184496395248182</v>
      </c>
      <c r="BJE101" s="209">
        <v>-76.056242370000106</v>
      </c>
      <c r="BJF101" s="312">
        <v>-47.887270274052469</v>
      </c>
      <c r="BJG101" s="209">
        <v>-25.098631240000017</v>
      </c>
      <c r="BJH101" s="209">
        <v>-1.8611796900001354</v>
      </c>
      <c r="BJI101" s="209">
        <f>+SUM(BJE99:BJH99)</f>
        <v>-150.90332357405271</v>
      </c>
      <c r="BJJ101" s="285">
        <v>-161.62132190999995</v>
      </c>
      <c r="BJK101" s="285">
        <v>-1720.5509267199998</v>
      </c>
      <c r="BJL101" s="209">
        <v>-6.7564350000000557</v>
      </c>
      <c r="BJM101" s="209">
        <v>-30.922169352769682</v>
      </c>
      <c r="BJN101" s="285">
        <v>-9.2363215599996042</v>
      </c>
      <c r="BJO101" s="285">
        <v>-10.325955410000402</v>
      </c>
      <c r="BJP101" s="285">
        <v>-12.556943728571429</v>
      </c>
      <c r="BJQ101" s="285">
        <v>-69.797825047842665</v>
      </c>
      <c r="BJR101" s="285">
        <v>15.403221519999672</v>
      </c>
      <c r="BJS101" s="285">
        <v>30.535501822157435</v>
      </c>
      <c r="BJT101" s="285">
        <v>27.336813657434398</v>
      </c>
      <c r="BJU101" s="285">
        <v>-21.353457438775507</v>
      </c>
      <c r="BJV101" s="285">
        <v>-35.18840753137026</v>
      </c>
      <c r="BJW101" s="313">
        <v>16.733672027580184</v>
      </c>
      <c r="BJX101" s="209">
        <v>-4.8200694599999112</v>
      </c>
      <c r="BJY101" s="209">
        <v>9.5902621020449885E-2</v>
      </c>
      <c r="BJZ101" s="209">
        <v>-8.644214059999678</v>
      </c>
      <c r="BKA101" s="209">
        <v>-53.147926160000267</v>
      </c>
      <c r="BKB101" s="209">
        <f>+SUM(BJX99:BKA99)</f>
        <v>-66.51630705827985</v>
      </c>
      <c r="BKC101" s="209">
        <v>-7.9442786499997604</v>
      </c>
      <c r="BKD101" s="314">
        <v>-17.735579942944607</v>
      </c>
      <c r="BKE101" s="314">
        <v>-22.740673689591841</v>
      </c>
      <c r="BKF101" s="285">
        <v>-12.439692370000296</v>
      </c>
      <c r="BKG101" s="285">
        <v>-61.479521029999482</v>
      </c>
      <c r="BKH101" s="314">
        <f>+SUM(BKC99:BKG99)</f>
        <v>-122.33974567900874</v>
      </c>
      <c r="BKI101" s="285">
        <v>-241.92020575999982</v>
      </c>
      <c r="BKJ101" s="285">
        <v>-38.987848869999873</v>
      </c>
      <c r="BKK101" s="285">
        <v>-4.2590510000004436</v>
      </c>
      <c r="BKL101" s="285">
        <v>76.467120960000443</v>
      </c>
      <c r="BKM101" s="285">
        <v>34.824670219999739</v>
      </c>
      <c r="BKN101" s="285">
        <v>0.44132055999990555</v>
      </c>
      <c r="BKO101" s="285">
        <f>+SUM(BKJ99:BKN99)</f>
        <v>68.486211865685135</v>
      </c>
      <c r="BKP101" s="315">
        <v>-8.4522516600000603</v>
      </c>
      <c r="BKQ101" s="313">
        <v>-15.356984689999837</v>
      </c>
      <c r="BKR101" s="209">
        <v>-3.0214400399997832</v>
      </c>
      <c r="BKS101" s="209">
        <v>28.622258219999726</v>
      </c>
      <c r="BKT101" s="209">
        <v>-370.92412266326534</v>
      </c>
      <c r="BKU101" s="313">
        <v>-369.13254083084541</v>
      </c>
      <c r="BKV101" s="209">
        <v>-24.276167040000203</v>
      </c>
      <c r="BKW101" s="209">
        <v>-4.5586698900000195</v>
      </c>
      <c r="BKX101" s="209">
        <v>-7.665640589999966</v>
      </c>
      <c r="BKY101" s="209">
        <f>+SUM(BKV99:BKX99)</f>
        <v>-36.500477516559769</v>
      </c>
      <c r="BKZ101" s="209">
        <v>-15.990633469999768</v>
      </c>
      <c r="BLA101" s="209">
        <v>324.98580985714284</v>
      </c>
      <c r="BLB101" s="209">
        <v>-2.0096974999997763</v>
      </c>
      <c r="BLC101" s="209">
        <v>-20.235640061224487</v>
      </c>
      <c r="BLD101" s="296">
        <v>-57.566125790000193</v>
      </c>
      <c r="BLE101" s="209">
        <f>+SUM(BKZ99:BLD99)</f>
        <v>229.1837130402624</v>
      </c>
      <c r="BLF101" s="209">
        <v>-107.96309344000021</v>
      </c>
      <c r="BLG101" s="209">
        <v>-29.479626739999979</v>
      </c>
      <c r="BLH101" s="209">
        <v>32.036651618075794</v>
      </c>
      <c r="BLI101" s="209">
        <v>-0.45781928279883743</v>
      </c>
      <c r="BLJ101" s="209">
        <v>-17.565194599999813</v>
      </c>
      <c r="BLK101" s="209">
        <v>-14.345111460000044</v>
      </c>
      <c r="BLL101" s="209">
        <v>-29.811100449999795</v>
      </c>
      <c r="BLM101" s="209">
        <v>-7.8545922600000599</v>
      </c>
      <c r="BLN101" s="209">
        <v>26.533064839999891</v>
      </c>
      <c r="BLO101" s="209">
        <v>4.3733762900000439</v>
      </c>
      <c r="BLP101" s="209">
        <v>12.925936049999901</v>
      </c>
      <c r="BLQ101" s="209">
        <v>-33.182847189999883</v>
      </c>
      <c r="BLR101" s="209"/>
      <c r="BLS101" s="209">
        <v>-21.469570779999952</v>
      </c>
      <c r="BLT101" s="209">
        <v>-14.901770109999925</v>
      </c>
      <c r="BLU101" s="209">
        <v>18.587204199999803</v>
      </c>
      <c r="BLV101" s="209">
        <v>-15.167543210000032</v>
      </c>
      <c r="BLW101" s="209">
        <v>-42.06247177999979</v>
      </c>
      <c r="BLX101" s="209"/>
      <c r="BLY101" s="209">
        <v>30.29183409000002</v>
      </c>
      <c r="BLZ101" s="209">
        <v>-1.0627557400001679</v>
      </c>
      <c r="BMA101" s="209">
        <v>-22.145874880000001</v>
      </c>
      <c r="BMB101" s="209">
        <v>-1.1238529499999712</v>
      </c>
      <c r="BMC101" s="209">
        <v>47.477752199999991</v>
      </c>
      <c r="BMD101" s="209"/>
      <c r="BME101" s="209">
        <v>-28.699297530000099</v>
      </c>
      <c r="BMF101" s="209">
        <v>-12.303356409999775</v>
      </c>
      <c r="BMG101" s="209">
        <v>-18.161909840000096</v>
      </c>
      <c r="BMH101" s="209"/>
      <c r="BMI101" s="209">
        <v>-107.75777545999992</v>
      </c>
      <c r="BMJ101" s="209">
        <v>-15.910988700000104</v>
      </c>
      <c r="BMK101" s="209"/>
      <c r="BML101" s="209">
        <v>-66.851435049999978</v>
      </c>
      <c r="BMM101" s="209">
        <v>6.3555165099999869</v>
      </c>
      <c r="BMN101" s="209">
        <v>16.955593210000078</v>
      </c>
      <c r="BMO101" s="209">
        <v>0.55494679000019098</v>
      </c>
      <c r="BMP101" s="209">
        <v>6.3482540099998008</v>
      </c>
      <c r="BMQ101" s="209"/>
      <c r="BMR101" s="209">
        <v>38.962344070000107</v>
      </c>
      <c r="BMS101" s="209">
        <v>19.224438039999921</v>
      </c>
      <c r="BMT101" s="209">
        <v>20.004986809999913</v>
      </c>
      <c r="BMU101" s="209">
        <v>4.3821177599998187</v>
      </c>
      <c r="BMV101" s="209">
        <v>-0.93343727999972181</v>
      </c>
      <c r="BMW101" s="209"/>
      <c r="BMX101" s="209">
        <v>8.7771672399998639</v>
      </c>
      <c r="BMY101" s="209">
        <v>-5.440142469999846</v>
      </c>
      <c r="BMZ101" s="209">
        <v>-5.2079940300001759</v>
      </c>
      <c r="BNA101" s="209">
        <v>20.310037630000153</v>
      </c>
      <c r="BNB101" s="209">
        <v>-20.382017879999943</v>
      </c>
      <c r="BNC101" s="209"/>
      <c r="BND101" s="209">
        <v>-26.105009540000232</v>
      </c>
      <c r="BNE101" s="209">
        <v>30.03443232999998</v>
      </c>
      <c r="BNF101" s="209">
        <v>-10.872289949999889</v>
      </c>
      <c r="BNG101" s="209">
        <v>1.3641313100000843</v>
      </c>
      <c r="BNH101" s="209">
        <v>-46.873046260000208</v>
      </c>
      <c r="BNI101" s="209"/>
      <c r="BNJ101" s="209">
        <v>-25.302395450000187</v>
      </c>
      <c r="BNK101" s="283">
        <v>-7.6565942599996921</v>
      </c>
      <c r="BNL101" s="283">
        <v>17.754600519999862</v>
      </c>
      <c r="BNM101" s="283">
        <v>1.2195001300000585</v>
      </c>
      <c r="BNN101" s="283">
        <v>-25.004468560000184</v>
      </c>
      <c r="BNO101" s="283">
        <v>31.424449460000034</v>
      </c>
      <c r="BNP101" s="283">
        <v>0</v>
      </c>
      <c r="BNQ101" s="283">
        <v>24.310847640000052</v>
      </c>
      <c r="BNR101" s="283">
        <v>49.431882330000171</v>
      </c>
      <c r="BNS101" s="283">
        <v>8.0448428199999036</v>
      </c>
      <c r="BNT101" s="283">
        <v>-50.478246569999961</v>
      </c>
      <c r="BNU101" s="283">
        <v>12.728008479999843</v>
      </c>
      <c r="BNV101" s="283">
        <v>0</v>
      </c>
      <c r="BNW101" s="283">
        <v>-17.37913923999993</v>
      </c>
      <c r="BNX101" s="283">
        <v>-19.099061689999886</v>
      </c>
      <c r="BNY101" s="283">
        <v>1.6059691999999341</v>
      </c>
      <c r="BNZ101" s="283">
        <v>50.081415909999983</v>
      </c>
      <c r="BOA101" s="283">
        <v>10.179014629999875</v>
      </c>
      <c r="BOB101" s="283">
        <v>0</v>
      </c>
      <c r="BOC101" s="283">
        <v>-7.3898224299997093</v>
      </c>
      <c r="BOD101" s="283">
        <v>-31.197587360000238</v>
      </c>
      <c r="BOE101" s="283">
        <v>6.7661123500000686</v>
      </c>
      <c r="BOF101" s="283">
        <v>19.31445215999987</v>
      </c>
      <c r="BOG101" s="283">
        <v>8.7866622700002051</v>
      </c>
      <c r="BOH101" s="283">
        <v>0</v>
      </c>
      <c r="BOI101" s="283">
        <v>-6.6325581700000908</v>
      </c>
      <c r="BOJ101" s="209"/>
      <c r="BOK101" s="209">
        <v>76.810279620000159</v>
      </c>
      <c r="BOL101" s="283">
        <v>-71.774380969999825</v>
      </c>
      <c r="BOM101" s="283">
        <v>1.6465875699997414</v>
      </c>
      <c r="BON101" s="283">
        <v>14.626970060000197</v>
      </c>
      <c r="BOO101" s="209"/>
      <c r="BOP101" s="283">
        <v>23.802086849999846</v>
      </c>
      <c r="BOQ101" s="283">
        <v>31.125058999999894</v>
      </c>
      <c r="BOR101" s="283">
        <v>13.604581760000205</v>
      </c>
      <c r="BOS101" s="283">
        <v>22.261193959999829</v>
      </c>
      <c r="BOT101" s="209">
        <v>3.1837294600002934</v>
      </c>
      <c r="BOU101" s="209"/>
      <c r="BOV101" s="209">
        <v>-29.376606020000299</v>
      </c>
      <c r="BOW101" s="209">
        <v>-2.8531936800000257</v>
      </c>
      <c r="BOX101" s="209">
        <v>-39.559697159999985</v>
      </c>
      <c r="BOY101" s="209">
        <v>-12.56684344999981</v>
      </c>
      <c r="BOZ101" s="209"/>
      <c r="BPA101" s="209">
        <v>-22.866639209999935</v>
      </c>
      <c r="BPB101" s="209"/>
      <c r="BPC101" s="209">
        <v>10.261258809999795</v>
      </c>
      <c r="BPD101" s="209">
        <v>-18.55968872999982</v>
      </c>
      <c r="BPE101" s="209">
        <v>31.153448589999694</v>
      </c>
      <c r="BPF101" s="209">
        <v>11.118363040000201</v>
      </c>
      <c r="BPG101" s="209"/>
      <c r="BPH101" s="209">
        <v>30.209381599999965</v>
      </c>
      <c r="BPI101" s="209">
        <v>-4.0827111500001045</v>
      </c>
      <c r="BPJ101" s="209">
        <v>-58.100492489999858</v>
      </c>
      <c r="BPK101" s="209"/>
      <c r="BPL101" s="283">
        <v>-66.747592159999996</v>
      </c>
      <c r="BPM101" s="209">
        <v>27.832771279999985</v>
      </c>
      <c r="BPN101" s="209">
        <v>9.9170315900002599</v>
      </c>
      <c r="BPO101" s="209"/>
      <c r="BPP101" s="209">
        <v>2.2965110499998556</v>
      </c>
      <c r="BPQ101" s="209">
        <v>-24.787105410000077</v>
      </c>
      <c r="BPR101" s="209">
        <v>-4.88281738000014</v>
      </c>
      <c r="BPS101" s="209">
        <v>2.7829999400000101</v>
      </c>
      <c r="BPT101" s="209">
        <v>63.280133270000107</v>
      </c>
      <c r="BPU101" s="209"/>
      <c r="BPV101" s="209">
        <v>4.9744885199998974</v>
      </c>
      <c r="BPW101" s="209">
        <v>20.955222580000061</v>
      </c>
      <c r="BPX101" s="209">
        <v>25.007017070000099</v>
      </c>
      <c r="BPY101" s="209">
        <v>2.6933606699998491</v>
      </c>
      <c r="BPZ101" s="209"/>
      <c r="BQA101" s="209">
        <v>7.1815501300001054</v>
      </c>
      <c r="BQB101" s="209">
        <v>3.0693498600001914</v>
      </c>
      <c r="BQC101" s="209">
        <v>-22.012856940000084</v>
      </c>
      <c r="BQD101" s="209">
        <v>-29.4102211000002</v>
      </c>
      <c r="BQE101" s="209">
        <v>14.194281449999893</v>
      </c>
      <c r="BQF101" s="209"/>
      <c r="BQG101" s="209">
        <v>-18.816338039999827</v>
      </c>
      <c r="BQH101" s="209">
        <v>2.556196490000235</v>
      </c>
      <c r="BQI101" s="209">
        <v>-18.493193860000233</v>
      </c>
      <c r="BQJ101" s="209">
        <v>10.333512280000141</v>
      </c>
      <c r="BQK101" s="209">
        <v>-52.974252829999898</v>
      </c>
      <c r="BQL101" s="209"/>
      <c r="BQM101" s="283">
        <v>25.697640620000193</v>
      </c>
      <c r="BQN101" s="283">
        <v>-17.485506040000356</v>
      </c>
      <c r="BQO101" s="283">
        <v>49.733042890000156</v>
      </c>
      <c r="BQP101" s="283">
        <v>23.8447925900002</v>
      </c>
      <c r="BQQ101" s="283">
        <v>-1.6914232800002209</v>
      </c>
      <c r="BQR101" s="209"/>
      <c r="BQS101" s="209">
        <v>36.660338789999948</v>
      </c>
      <c r="BQT101" s="209">
        <v>13.941012630000012</v>
      </c>
      <c r="BQU101" s="209">
        <v>-81.320481470000004</v>
      </c>
      <c r="BQV101" s="209">
        <v>16.008854769999861</v>
      </c>
      <c r="BQW101" s="209">
        <v>17.260387160000157</v>
      </c>
      <c r="BQX101" s="209"/>
      <c r="BQY101" s="209">
        <v>-28.762739629999967</v>
      </c>
      <c r="BQZ101" s="209">
        <v>-5.0239389599999411</v>
      </c>
      <c r="BRA101" s="209">
        <v>-23.959773929999908</v>
      </c>
      <c r="BRB101" s="209">
        <v>-3.6541202600002287</v>
      </c>
      <c r="BRC101" s="209">
        <v>-39.505106579999904</v>
      </c>
      <c r="BRD101" s="209"/>
      <c r="BRE101" s="209">
        <v>-21.667918929999928</v>
      </c>
      <c r="BRF101" s="209">
        <v>30.444020499999869</v>
      </c>
      <c r="BRG101" s="209">
        <v>100.19314381000004</v>
      </c>
      <c r="BRH101" s="209">
        <v>41.59669770999998</v>
      </c>
      <c r="BRI101" s="209">
        <v>-12.919520629999926</v>
      </c>
      <c r="BRJ101" s="209"/>
      <c r="BRK101" s="209">
        <v>18.811183239999927</v>
      </c>
      <c r="BRL101" s="209">
        <v>-42.353691490000116</v>
      </c>
      <c r="BRM101" s="209"/>
      <c r="BRN101" s="283"/>
      <c r="BRO101" s="209">
        <v>-11.011854709999868</v>
      </c>
      <c r="BRP101" s="209">
        <v>-13.260083169999998</v>
      </c>
      <c r="BRQ101" s="209">
        <v>12.800616689999799</v>
      </c>
      <c r="BRR101" s="209"/>
      <c r="BRS101" s="209">
        <v>0.95983856000006196</v>
      </c>
      <c r="BRT101" s="209">
        <v>-10.959045579999685</v>
      </c>
      <c r="BRU101" s="209">
        <v>62.225148999999746</v>
      </c>
      <c r="BRV101" s="209">
        <v>-8.9722147500000435</v>
      </c>
      <c r="BRW101" s="209">
        <v>-20.21600982999988</v>
      </c>
      <c r="BRX101" s="209"/>
      <c r="BRY101" s="209">
        <v>-9.3396048600000796</v>
      </c>
      <c r="BRZ101" s="209">
        <v>14.378970759999937</v>
      </c>
      <c r="BSA101" s="209">
        <v>6.3079280700001403</v>
      </c>
      <c r="BSB101" s="209">
        <v>-29.181360039999941</v>
      </c>
      <c r="BSC101" s="209">
        <v>-68.067149980000224</v>
      </c>
      <c r="BSD101" s="209"/>
      <c r="BSE101" s="209">
        <v>-10.820134789999807</v>
      </c>
      <c r="BSF101" s="209">
        <v>-13.526462019999977</v>
      </c>
      <c r="BSG101" s="209">
        <v>10.173448759999825</v>
      </c>
      <c r="BSH101" s="209">
        <v>-49.408491139999825</v>
      </c>
      <c r="BSI101" s="209">
        <v>69.642717620000013</v>
      </c>
      <c r="BSJ101" s="209"/>
      <c r="BSK101" s="209">
        <v>-26.75634857999999</v>
      </c>
      <c r="BSL101" s="209">
        <v>20.631701460000127</v>
      </c>
      <c r="BSM101" s="209">
        <v>-50.464819490000139</v>
      </c>
      <c r="BSN101" s="209">
        <v>-37.783420380000024</v>
      </c>
      <c r="BSO101" s="209"/>
      <c r="BSP101" s="283">
        <v>-162.6466283999998</v>
      </c>
      <c r="BSQ101" s="209">
        <v>5.6484970999998039</v>
      </c>
      <c r="BSR101" s="209"/>
      <c r="BSS101" s="209">
        <v>-1.7293258999998216</v>
      </c>
      <c r="BST101" s="209">
        <v>-0.18696769000007771</v>
      </c>
      <c r="BSU101" s="209">
        <v>5.362968229999999</v>
      </c>
      <c r="BSV101" s="209">
        <v>13.547198030000088</v>
      </c>
      <c r="BSW101" s="209">
        <v>59.974045540000077</v>
      </c>
      <c r="BSX101" s="209"/>
      <c r="BSY101" s="209">
        <v>1.8402529599997215</v>
      </c>
      <c r="BSZ101" s="209">
        <v>-67.608508999999842</v>
      </c>
      <c r="BTA101" s="209">
        <v>61.138545380000025</v>
      </c>
      <c r="BTB101" s="209">
        <v>46.118518630000061</v>
      </c>
      <c r="BTC101" s="209">
        <v>-23.398746449999976</v>
      </c>
      <c r="BTD101" s="209"/>
      <c r="BTE101" s="209">
        <v>-27.426665010000114</v>
      </c>
      <c r="BTF101" s="209">
        <v>-33.428324800000063</v>
      </c>
      <c r="BTG101" s="209">
        <v>-17.666852760000154</v>
      </c>
      <c r="BTH101" s="209">
        <v>-13.857692069999874</v>
      </c>
      <c r="BTI101" s="209">
        <v>-4.6894257499999368</v>
      </c>
      <c r="BTJ101" s="209"/>
      <c r="BTK101" s="209">
        <v>-20.175676830000011</v>
      </c>
      <c r="BTL101" s="209">
        <v>11.920987390000141</v>
      </c>
      <c r="BTM101" s="209">
        <v>-33.041243030000011</v>
      </c>
      <c r="BTN101" s="209">
        <v>5.4010495400000362</v>
      </c>
      <c r="BTO101" s="209">
        <v>-10.280767130000051</v>
      </c>
      <c r="BTP101" s="209"/>
      <c r="BTQ101" s="283">
        <v>-42.538133619999982</v>
      </c>
      <c r="BTR101" s="209">
        <v>-35.057920290000041</v>
      </c>
      <c r="BTS101" s="209">
        <v>9.5145832899997469</v>
      </c>
      <c r="BTT101" s="209">
        <v>0.8065775000001304</v>
      </c>
      <c r="BTU101" s="209">
        <v>-0.25093133000005036</v>
      </c>
      <c r="BTV101" s="209"/>
      <c r="BTW101" s="209">
        <v>8.063301140000112</v>
      </c>
      <c r="BTX101" s="209">
        <v>26.61212563000014</v>
      </c>
      <c r="BTY101" s="209">
        <v>66.068916239999695</v>
      </c>
      <c r="BTZ101" s="209">
        <v>-32.621619739999758</v>
      </c>
      <c r="BUA101" s="209">
        <v>-2.1371139299999924</v>
      </c>
      <c r="BUB101" s="209"/>
      <c r="BUC101" s="209">
        <v>-27.988118239999981</v>
      </c>
      <c r="BUD101" s="209">
        <v>-11.254804840000114</v>
      </c>
      <c r="BUE101" s="209">
        <v>-22.34086503999983</v>
      </c>
      <c r="BUF101" s="209">
        <v>29.236794669999743</v>
      </c>
      <c r="BUG101" s="209">
        <v>14.738616360000101</v>
      </c>
      <c r="BUH101" s="209"/>
      <c r="BUI101" s="209">
        <v>-12.186956089999759</v>
      </c>
      <c r="BUJ101" s="209">
        <v>15.669027369999792</v>
      </c>
      <c r="BUK101" s="209">
        <v>18.476934320000002</v>
      </c>
      <c r="BUL101" s="209">
        <v>-3.039886419999879</v>
      </c>
      <c r="BUM101" s="209">
        <v>-77.246909860000244</v>
      </c>
      <c r="BUN101" s="209"/>
      <c r="BUO101" s="209">
        <v>-27.434523729999782</v>
      </c>
      <c r="BUP101" s="209">
        <v>-37.253965790000279</v>
      </c>
      <c r="BUQ101" s="209"/>
      <c r="BUR101" s="283">
        <v>-99.626738780000252</v>
      </c>
      <c r="BUS101" s="285">
        <v>-42.979201829999688</v>
      </c>
      <c r="BUT101" s="285">
        <v>15.757109799999744</v>
      </c>
      <c r="BUU101" s="285">
        <v>10.37479096000013</v>
      </c>
      <c r="BUV101" s="209"/>
      <c r="BUW101" s="209">
        <v>51.895259559999921</v>
      </c>
      <c r="BUX101" s="209">
        <v>-1.5469184599998407</v>
      </c>
      <c r="BUY101" s="209">
        <v>-3.352871650000103</v>
      </c>
      <c r="BUZ101" s="209">
        <v>34.671693789999935</v>
      </c>
      <c r="BVA101" s="209">
        <v>-26.836973840000109</v>
      </c>
      <c r="BVB101" s="209"/>
      <c r="BVC101" s="209">
        <v>-63.606149729999714</v>
      </c>
      <c r="BVD101" s="209">
        <v>19.502487969999667</v>
      </c>
      <c r="BVE101" s="209">
        <v>-52.023330349999704</v>
      </c>
      <c r="BVF101" s="209">
        <v>-10.320090820000042</v>
      </c>
      <c r="BVG101" s="209">
        <v>27.316165969999741</v>
      </c>
      <c r="BVH101" s="209"/>
      <c r="BVI101" s="209">
        <v>-6.5728243699998128</v>
      </c>
      <c r="BVJ101" s="209">
        <v>10.867196139999898</v>
      </c>
      <c r="BVK101" s="209">
        <v>89.387414509999871</v>
      </c>
      <c r="BVL101" s="209">
        <v>-22.485294719999501</v>
      </c>
      <c r="BVM101" s="209">
        <v>33.2564940999996</v>
      </c>
      <c r="BVN101" s="209"/>
      <c r="BVO101" s="209">
        <v>-36.018517039999779</v>
      </c>
      <c r="BVP101" s="209">
        <v>-12.910715430000209</v>
      </c>
      <c r="BVQ101" s="209">
        <v>-63.872207339999733</v>
      </c>
      <c r="BVR101" s="209">
        <v>-15.039998579999898</v>
      </c>
      <c r="BVS101" s="209">
        <v>7.9476406499999577</v>
      </c>
      <c r="BVT101" s="209"/>
      <c r="BVU101" s="285">
        <v>-56.588840709999673</v>
      </c>
      <c r="BVV101" s="285">
        <v>-738.43423064999979</v>
      </c>
      <c r="BVW101" s="209">
        <v>-17.230073050000328</v>
      </c>
      <c r="BVX101" s="209">
        <v>-26.578863399999818</v>
      </c>
      <c r="BVY101" s="209">
        <v>-19.639674899999818</v>
      </c>
      <c r="BVZ101" s="209">
        <v>-17.147315200000094</v>
      </c>
      <c r="BWA101" s="209">
        <v>20.892262059999666</v>
      </c>
      <c r="BWB101" s="209"/>
      <c r="BWC101" s="209">
        <v>40.465987710000036</v>
      </c>
      <c r="BWD101" s="209">
        <v>8.2567579499998374</v>
      </c>
      <c r="BWE101" s="209">
        <v>-0.20851627999968514</v>
      </c>
      <c r="BWF101" s="209">
        <v>10.812166209999987</v>
      </c>
      <c r="BWG101" s="209">
        <v>17.845471999999972</v>
      </c>
      <c r="BWH101" s="209"/>
      <c r="BWI101" s="209">
        <v>-45.584535440000082</v>
      </c>
      <c r="BWJ101" s="209">
        <v>53.034373570000071</v>
      </c>
      <c r="BWK101" s="209">
        <v>-7.6567693599999984</v>
      </c>
      <c r="BWL101" s="209">
        <v>-6.6347180999998727</v>
      </c>
      <c r="BWM101" s="209">
        <v>-84.506562790000316</v>
      </c>
      <c r="BWN101" s="209"/>
      <c r="BWO101" s="209">
        <v>-60.966277299999774</v>
      </c>
      <c r="BWP101" s="209">
        <v>-9.2978692400001819</v>
      </c>
      <c r="BWQ101" s="209">
        <v>-32.916686139999911</v>
      </c>
      <c r="BWR101" s="209">
        <v>-6.0332468499998413</v>
      </c>
      <c r="BWS101" s="209">
        <v>-23.852516320000177</v>
      </c>
      <c r="BWT101" s="209"/>
      <c r="BWU101" s="209">
        <v>-18.12627159000002</v>
      </c>
      <c r="BWV101" s="209"/>
      <c r="BWW101" s="285">
        <v>-225.07287646000032</v>
      </c>
      <c r="BWX101" s="209">
        <v>-29.950789889999896</v>
      </c>
      <c r="BWY101" s="209">
        <v>-61.018742650000149</v>
      </c>
      <c r="BWZ101" s="209">
        <v>-9.5653619499998968</v>
      </c>
      <c r="BXA101" s="209">
        <v>14.220444569999927</v>
      </c>
      <c r="BXB101" s="209"/>
      <c r="BXC101" s="209">
        <v>-2.2769670499999393</v>
      </c>
      <c r="BXD101" s="209">
        <v>-26.112824979999914</v>
      </c>
      <c r="BXE101" s="209">
        <v>84.309932509999953</v>
      </c>
      <c r="BXF101" s="209">
        <v>-61.486968740000066</v>
      </c>
      <c r="BXG101" s="209">
        <v>19.219697029999907</v>
      </c>
      <c r="BXH101" s="209"/>
      <c r="BXI101" s="209">
        <v>-50.437512909999668</v>
      </c>
      <c r="BXJ101" s="209">
        <v>48.428310659999852</v>
      </c>
      <c r="BXK101" s="209">
        <v>23.451386159999856</v>
      </c>
      <c r="BXL101" s="209">
        <v>-34.611389709999685</v>
      </c>
      <c r="BXM101" s="209">
        <v>-23.00945538000019</v>
      </c>
      <c r="BXN101" s="209"/>
      <c r="BXO101" s="209">
        <v>-1.3604708899999969</v>
      </c>
      <c r="BXP101" s="209">
        <v>-67.886566249999916</v>
      </c>
      <c r="BXQ101" s="209">
        <v>-36.155410360000097</v>
      </c>
      <c r="BXR101" s="209">
        <v>14.334041399999988</v>
      </c>
      <c r="BXS101" s="209">
        <v>-19.354973079999908</v>
      </c>
      <c r="BXT101" s="209"/>
      <c r="BXU101" s="285">
        <v>-219.26362150999989</v>
      </c>
      <c r="BXV101" s="285">
        <v>49.935488120000173</v>
      </c>
      <c r="BXW101" s="285">
        <v>18.603224099999579</v>
      </c>
      <c r="BXX101" s="285">
        <v>-79.66924516999984</v>
      </c>
      <c r="BXY101" s="285"/>
      <c r="BXZ101" s="285">
        <v>-7.220076270000078</v>
      </c>
      <c r="BYA101" s="285">
        <v>33.804883290000262</v>
      </c>
      <c r="BYB101" s="285">
        <v>-47.356801609999962</v>
      </c>
      <c r="BYC101" s="285">
        <v>31.139970249999781</v>
      </c>
      <c r="BYD101" s="285">
        <v>21.05171200000029</v>
      </c>
      <c r="BYE101" s="285"/>
      <c r="BYF101" s="285">
        <v>39.907824339999934</v>
      </c>
      <c r="BYG101" s="285">
        <v>20.987892030000012</v>
      </c>
      <c r="BYH101" s="285">
        <v>46.822439880000047</v>
      </c>
      <c r="BYI101" s="285">
        <v>19.524942929999952</v>
      </c>
      <c r="BYJ101" s="285">
        <v>-27.289219920000061</v>
      </c>
      <c r="BYK101" s="285"/>
      <c r="BYL101" s="285">
        <v>5.2547019199999045</v>
      </c>
      <c r="BYM101" s="285">
        <v>-3.0761990799997001</v>
      </c>
      <c r="BYN101" s="285">
        <v>-4.9531405000002122</v>
      </c>
      <c r="BYO101" s="285">
        <v>9.2210959999822081E-2</v>
      </c>
      <c r="BYP101" s="285">
        <v>25.970969780000392</v>
      </c>
      <c r="BYQ101" s="285"/>
      <c r="BYR101" s="285">
        <v>19.708324899999891</v>
      </c>
      <c r="BYS101" s="285">
        <v>16.591874970000003</v>
      </c>
      <c r="BYT101" s="285">
        <v>15.757320219999878</v>
      </c>
      <c r="BYU101" s="285"/>
      <c r="BYV101" s="285"/>
      <c r="BYW101" s="285">
        <v>132.28879316000013</v>
      </c>
      <c r="BYX101" s="285">
        <v>13.969368499999867</v>
      </c>
      <c r="BYY101" s="285"/>
      <c r="BYZ101" s="285">
        <v>-4.774511700000148</v>
      </c>
      <c r="BZA101" s="285">
        <v>3.9003594600001814</v>
      </c>
      <c r="BZB101" s="285">
        <v>6.5493533900000624</v>
      </c>
      <c r="BZC101" s="285">
        <v>-29.315262380000203</v>
      </c>
      <c r="BZD101" s="285">
        <v>41.999426509999999</v>
      </c>
      <c r="BZE101" s="285"/>
      <c r="BZF101" s="285">
        <v>2.7666855099999812</v>
      </c>
      <c r="BZG101" s="285">
        <v>48.248334659999934</v>
      </c>
      <c r="BZH101" s="285">
        <v>6.2694153200000002</v>
      </c>
      <c r="BZI101" s="285">
        <v>23.384962739999871</v>
      </c>
      <c r="BZJ101" s="285"/>
      <c r="BZK101" s="285">
        <v>-73.045651550000073</v>
      </c>
      <c r="BZL101" s="285">
        <v>61.018968189999924</v>
      </c>
      <c r="BZM101" s="285">
        <v>-0.59881640999997032</v>
      </c>
      <c r="BZN101" s="285">
        <v>29.644051260000094</v>
      </c>
      <c r="BZO101" s="285"/>
      <c r="BZP101" s="285"/>
      <c r="BZQ101" s="285">
        <v>100.3726322499998</v>
      </c>
      <c r="BZR101" s="285">
        <v>-211.67507256000025</v>
      </c>
      <c r="BZS101" s="199"/>
      <c r="BZT101" s="199"/>
      <c r="BZU101" s="199"/>
      <c r="BZV101" s="199"/>
      <c r="BZW101" s="199"/>
      <c r="BZX101" s="199"/>
      <c r="BZY101" s="199"/>
      <c r="BZZ101" s="199"/>
      <c r="CAA101" s="199"/>
      <c r="CAB101" s="199"/>
      <c r="CAC101" s="199"/>
      <c r="CAD101" s="199"/>
      <c r="CAE101" s="199"/>
      <c r="CAF101" s="199"/>
      <c r="CAG101" s="199"/>
      <c r="CAH101" s="199"/>
      <c r="CAI101" s="199"/>
      <c r="CAJ101" s="199"/>
      <c r="CAK101" s="199"/>
      <c r="CAL101" s="199"/>
      <c r="CAM101" s="199"/>
      <c r="CAN101" s="199"/>
      <c r="CAO101" s="199"/>
      <c r="CAP101" s="199"/>
      <c r="CAQ101" s="199"/>
      <c r="CAR101" s="199"/>
      <c r="CAS101" s="199"/>
      <c r="CAT101" s="199"/>
      <c r="CAU101" s="199"/>
      <c r="CAV101" s="199"/>
      <c r="CAW101" s="199"/>
      <c r="CAX101" s="199"/>
      <c r="CAY101" s="199"/>
      <c r="CAZ101" s="199"/>
      <c r="CBA101" s="199"/>
      <c r="CBB101" s="199"/>
      <c r="CBC101" s="199"/>
      <c r="CBD101" s="199"/>
      <c r="CBE101" s="199"/>
      <c r="CBF101" s="199"/>
      <c r="CBG101" s="199"/>
      <c r="CBH101" s="199"/>
      <c r="CBI101" s="199"/>
      <c r="CBJ101" s="199"/>
      <c r="CBK101" s="199"/>
      <c r="CBL101" s="199"/>
      <c r="CBM101" s="199"/>
      <c r="CBN101" s="199"/>
      <c r="CBO101" s="199"/>
      <c r="CBP101" s="199"/>
      <c r="CBQ101" s="199"/>
      <c r="CBR101" s="199"/>
      <c r="CBS101" s="199"/>
      <c r="CBT101" s="199"/>
      <c r="CBU101" s="199"/>
      <c r="CBV101" s="199"/>
      <c r="CBW101" s="199"/>
      <c r="CBX101" s="199"/>
      <c r="CBY101" s="199"/>
      <c r="CBZ101" s="199"/>
      <c r="CCA101" s="199"/>
      <c r="CCB101" s="199"/>
      <c r="CCC101" s="199"/>
      <c r="CCD101" s="199"/>
      <c r="CCE101" s="199"/>
      <c r="CCF101" s="199"/>
      <c r="CCG101" s="199"/>
      <c r="CCH101" s="199"/>
      <c r="CCI101" s="199"/>
      <c r="CCJ101" s="199"/>
      <c r="CCK101" s="199"/>
      <c r="CCL101" s="199"/>
      <c r="CCM101" s="199"/>
      <c r="CCN101" s="199"/>
      <c r="CCO101" s="199"/>
      <c r="CCP101" s="199"/>
      <c r="CCQ101" s="199"/>
      <c r="CCR101" s="284"/>
      <c r="CCS101" s="199"/>
      <c r="CCT101" s="199"/>
    </row>
    <row r="102" spans="1:2126" s="200" customFormat="1" x14ac:dyDescent="0.2">
      <c r="A102" s="197" t="s">
        <v>80</v>
      </c>
      <c r="F102" s="209"/>
      <c r="G102" s="209"/>
      <c r="H102" s="209"/>
      <c r="I102" s="209"/>
      <c r="J102" s="209"/>
      <c r="K102" s="209"/>
      <c r="L102" s="209"/>
      <c r="M102" s="209"/>
      <c r="N102" s="209"/>
      <c r="P102" s="286">
        <f>P99-P101</f>
        <v>1.3749001936957939E-12</v>
      </c>
      <c r="Q102" s="286">
        <f>Q99-Q101</f>
        <v>7.6560979778150795E-13</v>
      </c>
      <c r="R102" s="286">
        <f>R99-R101</f>
        <v>3.9998621303993787E-8</v>
      </c>
      <c r="S102" s="286">
        <f>S99-S101</f>
        <v>9.1660012913052924E-13</v>
      </c>
      <c r="T102" s="286">
        <f>T99-T101</f>
        <v>-5.4134474680722633E-13</v>
      </c>
      <c r="U102" s="286"/>
      <c r="V102" s="286">
        <f>V99-V101</f>
        <v>-4.8316906031686813E-13</v>
      </c>
      <c r="W102" s="286">
        <f>W99-W101</f>
        <v>6.9633188104489818E-13</v>
      </c>
      <c r="X102" s="286">
        <f>X99-X101</f>
        <v>1.0000604788729106E-8</v>
      </c>
      <c r="Y102" s="286">
        <f>Y99-Y101</f>
        <v>-1.2345680033831741E-12</v>
      </c>
      <c r="Z102" s="286">
        <f>Z99-Z101</f>
        <v>1.6768808563938364E-12</v>
      </c>
      <c r="AA102" s="286"/>
      <c r="AB102" s="286">
        <f>AB99-AB101</f>
        <v>-1.5258905250448151E-12</v>
      </c>
      <c r="AC102" s="286">
        <f>AC99-AC101</f>
        <v>9.2015284280932974E-13</v>
      </c>
      <c r="AD102" s="286">
        <f>AD99-AD101</f>
        <v>-3.8191672047105385E-13</v>
      </c>
      <c r="AE102" s="286">
        <f>AE99-AE101</f>
        <v>-9.9998546776447483E-8</v>
      </c>
      <c r="AF102" s="286"/>
      <c r="AG102" s="286">
        <f>AG99-AG101</f>
        <v>-2.3661073100811336E-12</v>
      </c>
      <c r="AH102" s="286">
        <f>AH99-AH101</f>
        <v>1.1404210908949608E-12</v>
      </c>
      <c r="AI102" s="286">
        <f>AI99-AI101</f>
        <v>0</v>
      </c>
      <c r="AJ102" s="286">
        <f>AJ99-AJ101</f>
        <v>-7.602807272633072E-13</v>
      </c>
      <c r="AK102" s="286">
        <f>AK99-AK101</f>
        <v>6.8567374000849668E-13</v>
      </c>
      <c r="AL102" s="286"/>
      <c r="AM102" s="316">
        <f t="shared" ref="AM102:AR102" si="463">AM99-AM101</f>
        <v>-4.9999016482615843E-8</v>
      </c>
      <c r="AN102" s="286">
        <f t="shared" si="463"/>
        <v>1.2292389328649733E-12</v>
      </c>
      <c r="AO102" s="286">
        <f t="shared" si="463"/>
        <v>-5.6132876125047915E-13</v>
      </c>
      <c r="AP102" s="286">
        <f t="shared" si="463"/>
        <v>-1.2185807918285718E-12</v>
      </c>
      <c r="AQ102" s="286">
        <f t="shared" si="463"/>
        <v>7.638334409421077E-13</v>
      </c>
      <c r="AR102" s="286">
        <f t="shared" si="463"/>
        <v>9.998629479923693E-9</v>
      </c>
      <c r="AS102" s="286"/>
      <c r="AT102" s="286">
        <f>AT99-AT101</f>
        <v>-9.9989421187274274E-9</v>
      </c>
      <c r="AU102" s="286">
        <f>AU99-AU101</f>
        <v>0</v>
      </c>
      <c r="AV102" s="286">
        <f>AV99-AV101</f>
        <v>1.9999850220386861E-8</v>
      </c>
      <c r="AW102" s="286"/>
      <c r="AX102" s="286">
        <f>AX99-AX101</f>
        <v>0</v>
      </c>
      <c r="AY102" s="286">
        <f>AY99-AY101</f>
        <v>4.4764192352886312E-13</v>
      </c>
      <c r="AZ102" s="286">
        <f>AZ99-AZ101</f>
        <v>9.9209529480503988E-13</v>
      </c>
      <c r="BA102" s="286">
        <f>BA99-BA101</f>
        <v>-7.6205708410270745E-13</v>
      </c>
      <c r="BB102" s="286">
        <f>BB99-BB101</f>
        <v>-1.9042545318370685E-12</v>
      </c>
      <c r="BC102" s="286"/>
      <c r="BD102" s="286">
        <f>BD99-BD101</f>
        <v>1.7532642004880472E-12</v>
      </c>
      <c r="BE102" s="286">
        <f>BE99-BE101</f>
        <v>-6.1461946643248666E-13</v>
      </c>
      <c r="BF102" s="286">
        <f>BF99-BF101</f>
        <v>-1.5498713423767185E-13</v>
      </c>
      <c r="BG102" s="286">
        <f>BG99-BG101</f>
        <v>-9.9998471725371019E-9</v>
      </c>
      <c r="BH102" s="286">
        <f>BH99-BH101</f>
        <v>4.6007642140466487E-13</v>
      </c>
      <c r="BI102" s="286"/>
      <c r="BJ102" s="286">
        <f>BJ99-BJ101</f>
        <v>-1.8971491044794675E-12</v>
      </c>
      <c r="BK102" s="286"/>
      <c r="BL102" s="316">
        <f>BL99-BL101</f>
        <v>9.9999795111216372E-9</v>
      </c>
      <c r="BM102" s="286">
        <f>BM99-BM101</f>
        <v>2.8244073746463982E-12</v>
      </c>
      <c r="BN102" s="286">
        <f>BN99-BN101</f>
        <v>-1.0000300143531149E-8</v>
      </c>
      <c r="BO102" s="286">
        <f>BO99-BO101</f>
        <v>5.3113069498067489E-13</v>
      </c>
      <c r="BP102" s="286">
        <f>BP99-BP101</f>
        <v>-2.2168933355715126E-12</v>
      </c>
      <c r="BQ102" s="316"/>
      <c r="BR102" s="286">
        <f>BR99-BR101</f>
        <v>1.0001448558227821E-8</v>
      </c>
      <c r="BS102" s="286">
        <f>BS99-BS101</f>
        <v>1.5631940186722204E-13</v>
      </c>
      <c r="BT102" s="286">
        <f>BT99-BT101</f>
        <v>-1.5232259897857148E-13</v>
      </c>
      <c r="BU102" s="286">
        <f>BU99-BU101</f>
        <v>7.8931785552072142E-8</v>
      </c>
      <c r="BV102" s="286">
        <f>BV99-BV101</f>
        <v>-2.2559731860383181E-13</v>
      </c>
      <c r="BW102" s="316"/>
      <c r="BX102" s="286">
        <f>BX99-BX101</f>
        <v>-3.0087043967341742E-13</v>
      </c>
      <c r="BY102" s="286">
        <f>BY99-BY101</f>
        <v>4.4053649617126212E-13</v>
      </c>
      <c r="BZ102" s="286">
        <f>BZ99-BZ101</f>
        <v>-7.1054273576010019E-14</v>
      </c>
      <c r="CA102" s="286">
        <f>CA99-CA101</f>
        <v>-3.2507330161024584E-13</v>
      </c>
      <c r="CB102" s="286">
        <f>CB99-CB101</f>
        <v>5.5777604757167865E-13</v>
      </c>
      <c r="CC102" s="316"/>
      <c r="CD102" s="286">
        <f>CD99-CD101</f>
        <v>-1.9998704914314658E-8</v>
      </c>
      <c r="CE102" s="286">
        <f>CE99-CE101</f>
        <v>-9.9098507178041473E-13</v>
      </c>
      <c r="CF102" s="286">
        <f>CF99-CF101</f>
        <v>-1.4921397450962104E-13</v>
      </c>
      <c r="CG102" s="286">
        <f>CG99-CG101</f>
        <v>2.9997945460991104E-8</v>
      </c>
      <c r="CH102" s="316"/>
      <c r="CI102" s="286">
        <f>CI99-CI101</f>
        <v>6.0396132539608516E-13</v>
      </c>
      <c r="CJ102" s="286">
        <f>CJ99-CJ101</f>
        <v>8.3844042819691822E-13</v>
      </c>
      <c r="CK102" s="286">
        <f>CK99-CK101</f>
        <v>-9.9675823150846554E-13</v>
      </c>
      <c r="CL102" s="286">
        <f>CL99-CL101</f>
        <v>1.3073986337985843E-12</v>
      </c>
      <c r="CM102" s="316"/>
      <c r="CN102" s="316"/>
      <c r="CO102" s="286">
        <f>CO99-CO101</f>
        <v>6.8833827526759706E-13</v>
      </c>
      <c r="CP102" s="316"/>
      <c r="CQ102" s="286">
        <f>CQ99-CQ101</f>
        <v>-7.673861546209082E-13</v>
      </c>
      <c r="CR102" s="286">
        <f>CR99-CR101</f>
        <v>-1.5631940186722204E-13</v>
      </c>
      <c r="CS102" s="286">
        <f>CS99-CS101</f>
        <v>-2.9999693396121074E-8</v>
      </c>
      <c r="CT102" s="286">
        <f>CT99-CT101</f>
        <v>4.5830006456526462E-13</v>
      </c>
      <c r="CU102" s="286">
        <f>CU99-CU101</f>
        <v>-7.744915819785092E-13</v>
      </c>
      <c r="CV102" s="316"/>
      <c r="CW102" s="286">
        <f>CW99-CW101</f>
        <v>-1.3713474800169934E-12</v>
      </c>
      <c r="CX102" s="286">
        <f>CX99-CX101</f>
        <v>1.7479351299698465E-12</v>
      </c>
      <c r="CY102" s="286">
        <f>CY99-CY101</f>
        <v>-3.8191672047105385E-13</v>
      </c>
      <c r="CZ102" s="286">
        <f>CZ99-CZ101</f>
        <v>1.0000698935641594E-8</v>
      </c>
      <c r="DA102" s="286">
        <f>DA99-DA101</f>
        <v>-1.9895196601282805E-12</v>
      </c>
      <c r="DB102" s="316"/>
      <c r="DC102" s="286">
        <f>DC99-DC101</f>
        <v>2.6698643296185764E-12</v>
      </c>
      <c r="DD102" s="286">
        <f>DD99-DD101</f>
        <v>5.4001247917767614E-13</v>
      </c>
      <c r="DE102" s="286">
        <f>DE99-DE101</f>
        <v>9.9987040869109478E-9</v>
      </c>
      <c r="DF102" s="286">
        <f>DF99-DF101</f>
        <v>-3.0908609005564358E-13</v>
      </c>
      <c r="DG102" s="286">
        <f>DG99-DG101</f>
        <v>4.5652370772586437E-13</v>
      </c>
      <c r="DH102" s="316"/>
      <c r="DI102" s="286">
        <f>+DI101-DI99</f>
        <v>8.3133500083931722E-13</v>
      </c>
      <c r="DJ102" s="286">
        <f>+DJ101-DJ99</f>
        <v>-3.0553337637684308E-13</v>
      </c>
      <c r="DK102" s="286">
        <f>+DK101-DK99</f>
        <v>1.1510792319313623E-12</v>
      </c>
      <c r="DL102" s="286">
        <f>+DL101-DL99</f>
        <v>0</v>
      </c>
      <c r="DM102" s="286">
        <f>+DM101-DM99</f>
        <v>-1.0001377503954245E-8</v>
      </c>
      <c r="DN102" s="316"/>
      <c r="DO102" s="286">
        <f>+DO101-DO99</f>
        <v>-1.0231815394945443E-12</v>
      </c>
      <c r="DP102" s="286">
        <f>+DP101-DP99</f>
        <v>5.3290705182007514E-13</v>
      </c>
      <c r="DQ102" s="286">
        <f>+DQ101-DQ99</f>
        <v>1.4566126083082054E-13</v>
      </c>
      <c r="DR102" s="286">
        <f>+DR101-DR99</f>
        <v>5.9998090051749386E-8</v>
      </c>
      <c r="DS102" s="286">
        <f>+DS101-DS99</f>
        <v>1.3002932064409833E-12</v>
      </c>
      <c r="DT102" s="286"/>
      <c r="DU102" s="286">
        <f>+DU101-DU99</f>
        <v>-3.1263880373444408E-13</v>
      </c>
      <c r="DV102" s="286">
        <f>+DV101-DV99</f>
        <v>2.2615243011614439E-13</v>
      </c>
      <c r="DW102" s="286">
        <f>+DW101-DW99</f>
        <v>-2.2559731860383181E-13</v>
      </c>
      <c r="DX102" s="286">
        <f>+DX101-DX99</f>
        <v>1.0680414885833045E-12</v>
      </c>
      <c r="DY102" s="286">
        <f>+DY101-DY99</f>
        <v>-4.5474735088646412E-13</v>
      </c>
      <c r="DZ102" s="286"/>
      <c r="EA102" s="286">
        <f>+EA101-EA99</f>
        <v>7.815970093361102E-14</v>
      </c>
      <c r="EB102" s="286">
        <f>+EB101-EB99</f>
        <v>-9.9993133773068621E-9</v>
      </c>
      <c r="EC102" s="286">
        <f>+EC101-EC99</f>
        <v>-5.9999693213796945E-8</v>
      </c>
      <c r="ED102" s="286">
        <f>+ED101-ED99</f>
        <v>-2.2168933355715126E-12</v>
      </c>
      <c r="EE102" s="286">
        <f>+EE101-EE99</f>
        <v>8.3844042819691822E-13</v>
      </c>
      <c r="EF102" s="286"/>
      <c r="EG102" s="286">
        <f>+EG101-EG99</f>
        <v>-6.0751403907488566E-13</v>
      </c>
      <c r="EH102" s="286">
        <f>+EH101-EH99</f>
        <v>5.4001247917767614E-13</v>
      </c>
      <c r="EI102" s="286">
        <f>+EI101-EI99</f>
        <v>3.0000677497810102E-8</v>
      </c>
      <c r="EJ102" s="286">
        <f>+EJ101-EJ99</f>
        <v>-3.0553337637684308E-13</v>
      </c>
      <c r="EK102" s="286"/>
      <c r="EL102" s="286">
        <f>+EL101-EL99</f>
        <v>2.2915003228263231E-13</v>
      </c>
      <c r="EM102" s="286">
        <f>+EM101-EM99</f>
        <v>4.5474735088646412E-13</v>
      </c>
      <c r="EN102" s="286"/>
      <c r="EO102" s="286">
        <f>+EO101-EO99</f>
        <v>1.9999902178824414E-8</v>
      </c>
      <c r="EP102" s="286">
        <f>+EP101-EP99</f>
        <v>2.000160037596288E-8</v>
      </c>
      <c r="EQ102" s="286">
        <f>+EQ101-EQ99</f>
        <v>2.2870594307278225E-13</v>
      </c>
      <c r="ER102" s="286">
        <f>+ER101-ER99</f>
        <v>-1.7976731214730535E-12</v>
      </c>
      <c r="ES102" s="286"/>
      <c r="ET102" s="286">
        <f>+ET101-ET99</f>
        <v>-2.078337502098293E-13</v>
      </c>
      <c r="EU102" s="286">
        <f>+EU101-EU99</f>
        <v>-5.0803805606847163E-13</v>
      </c>
      <c r="EV102" s="286">
        <f>+EV101-EV99</f>
        <v>1.287081552447944E-12</v>
      </c>
      <c r="EW102" s="286">
        <f>+EW101-EW99</f>
        <v>6.3282712403633923E-14</v>
      </c>
      <c r="EX102" s="286">
        <f>+EX101-EX99</f>
        <v>-1.0000704264712112E-8</v>
      </c>
      <c r="EY102" s="286"/>
      <c r="EZ102" s="286">
        <f>+EZ101-EZ99</f>
        <v>1.2221335055073723E-12</v>
      </c>
      <c r="FA102" s="286">
        <f>+FA101-FA99</f>
        <v>-4.999988689746715E-8</v>
      </c>
      <c r="FB102" s="286">
        <f>+FB101-FB99</f>
        <v>-8.5442763975152047E-13</v>
      </c>
      <c r="FC102" s="286">
        <f>+FC101-FC99</f>
        <v>-1.3748576929706324E-12</v>
      </c>
      <c r="FD102" s="286">
        <f>+FD101-FD99</f>
        <v>2.5002222514558525E-13</v>
      </c>
      <c r="FE102" s="286"/>
      <c r="FF102" s="286">
        <f>+FF101-FF99</f>
        <v>0</v>
      </c>
      <c r="FG102" s="286">
        <f>+FG101-FG99</f>
        <v>-1.5454304502782179E-12</v>
      </c>
      <c r="FH102" s="286">
        <f>+FH101-FH99</f>
        <v>1.4832579608992091E-12</v>
      </c>
      <c r="FI102" s="286">
        <f>+FI101-FI99</f>
        <v>2.2523649612082863E-13</v>
      </c>
      <c r="FJ102" s="286"/>
      <c r="FK102" s="286">
        <f>+FK101-FK99</f>
        <v>-1.0587086762825493E-12</v>
      </c>
      <c r="FL102" s="286">
        <f>+FL101-FL99</f>
        <v>0</v>
      </c>
      <c r="FM102" s="286">
        <f>+FM101-FM99</f>
        <v>-3.7836400679225335E-13</v>
      </c>
      <c r="FN102" s="286">
        <f>+FN101-FN99</f>
        <v>1.9895196601282805E-13</v>
      </c>
      <c r="FO102" s="286"/>
      <c r="FP102" s="286">
        <f>+FP101-FP99</f>
        <v>-3.9998951706365915E-8</v>
      </c>
      <c r="FQ102" s="286">
        <f>+FQ101-FQ99</f>
        <v>-7.9758422089071246E-13</v>
      </c>
      <c r="FR102" s="286"/>
      <c r="FS102" s="286">
        <f>+FS101-FS99</f>
        <v>5.0892623448817176E-13</v>
      </c>
      <c r="FT102" s="286">
        <f>+FT101-FT99</f>
        <v>-4.0000381673621632E-8</v>
      </c>
      <c r="FU102" s="286">
        <f>+FU101-FU99</f>
        <v>0</v>
      </c>
      <c r="FV102" s="286">
        <f>+FV101-FV99</f>
        <v>1.007194327939942E-12</v>
      </c>
      <c r="FW102" s="286">
        <f>+FW101-FW99</f>
        <v>-9.8410168902773876E-13</v>
      </c>
      <c r="FX102" s="286"/>
      <c r="FY102" s="286">
        <f>+FY101-FY99</f>
        <v>1.3997691894473974E-12</v>
      </c>
      <c r="FZ102" s="286">
        <f>+FZ101-FZ99</f>
        <v>-9.8943075954593951E-13</v>
      </c>
      <c r="GA102" s="286">
        <f>+GA101-GA99</f>
        <v>-1.0000078987104644E-8</v>
      </c>
      <c r="GB102" s="286">
        <f>+GB101-GB99</f>
        <v>9.7699626167013776E-14</v>
      </c>
      <c r="GC102" s="286">
        <f>+GC101-GC99</f>
        <v>-6.1106675275368616E-13</v>
      </c>
      <c r="GD102" s="286"/>
      <c r="GE102" s="286">
        <f>+GE101-GE99</f>
        <v>-3.7703173916270316E-13</v>
      </c>
      <c r="GF102" s="286">
        <f>+GF101-GF99</f>
        <v>-6.0085270092713472E-13</v>
      </c>
      <c r="GG102" s="286">
        <f>+GG101-GG99</f>
        <v>-2.9132252166164108E-13</v>
      </c>
      <c r="GH102" s="286">
        <f>+GH101-GH99</f>
        <v>-4.0000141865448313E-8</v>
      </c>
      <c r="GI102" s="286">
        <f>+GI101-GI99</f>
        <v>5.4889426337467739E-13</v>
      </c>
      <c r="GJ102" s="286"/>
      <c r="GK102" s="286">
        <f>+GK101-GK99</f>
        <v>-1.6768808563938364E-12</v>
      </c>
      <c r="GL102" s="286">
        <f>+GL101-GL99</f>
        <v>1.0000301031709569E-8</v>
      </c>
      <c r="GM102" s="286">
        <f>+GM101-GM99</f>
        <v>1.1901590823981678E-13</v>
      </c>
      <c r="GN102" s="286">
        <f>+GN101-GN99</f>
        <v>-1.5667467323510209E-12</v>
      </c>
      <c r="GO102" s="286">
        <f>+GO101-GO99</f>
        <v>4.5663473002832689E-13</v>
      </c>
      <c r="GP102" s="286"/>
      <c r="GQ102" s="286">
        <f t="shared" ref="GQ102:GV102" si="464">+GQ101-GQ99</f>
        <v>-8.0001285596154048E-8</v>
      </c>
      <c r="GR102" s="286">
        <f t="shared" si="464"/>
        <v>9.1615603992067918E-13</v>
      </c>
      <c r="GS102" s="286">
        <f t="shared" si="464"/>
        <v>7.673861546209082E-13</v>
      </c>
      <c r="GT102" s="286">
        <f t="shared" si="464"/>
        <v>8.0380146982861334E-13</v>
      </c>
      <c r="GU102" s="286">
        <f t="shared" si="464"/>
        <v>-3.7836400679225335E-13</v>
      </c>
      <c r="GV102" s="286">
        <f t="shared" si="464"/>
        <v>1.5076828674409626E-13</v>
      </c>
      <c r="GW102" s="286"/>
      <c r="GX102" s="286">
        <f>+GX101-GX99</f>
        <v>-1.7483792191796965E-12</v>
      </c>
      <c r="GY102" s="286">
        <f>+GY101-GY99</f>
        <v>3.0001437778537365E-8</v>
      </c>
      <c r="GZ102" s="286">
        <f>+GZ101-GZ99</f>
        <v>1.865174681370263E-13</v>
      </c>
      <c r="HA102" s="286">
        <f>+HA101-HA99</f>
        <v>-1.0001022232586365E-8</v>
      </c>
      <c r="HB102" s="286">
        <f>+HB101-HB99</f>
        <v>-1.0000192673942365E-8</v>
      </c>
      <c r="HC102" s="286"/>
      <c r="HD102" s="286">
        <f>+HD101-HD99</f>
        <v>2.6290081223123707E-13</v>
      </c>
      <c r="HE102" s="286">
        <f>+HE101-HE99</f>
        <v>-4.4764192352886312E-13</v>
      </c>
      <c r="HF102" s="286">
        <f>+HF101-HF99</f>
        <v>5.3379523023977526E-13</v>
      </c>
      <c r="HG102" s="286">
        <f>+HG101-HG99</f>
        <v>0</v>
      </c>
      <c r="HH102" s="286">
        <f>+HH101-HH99</f>
        <v>1.1439738045737613E-12</v>
      </c>
      <c r="HI102" s="286"/>
      <c r="HJ102" s="286">
        <f>+HJ101-HJ99</f>
        <v>2.4868995751603507E-13</v>
      </c>
      <c r="HK102" s="286">
        <f>+HK101-HK99</f>
        <v>0</v>
      </c>
      <c r="HL102" s="286">
        <f>+HL101-HL99</f>
        <v>7.7982065249670995E-13</v>
      </c>
      <c r="HM102" s="286">
        <f>+HM101-HM99</f>
        <v>3.000018011789507E-8</v>
      </c>
      <c r="HN102" s="286">
        <f>+HN101-HN99</f>
        <v>-9.4857455223973375E-13</v>
      </c>
      <c r="HO102" s="286"/>
      <c r="HP102" s="286">
        <f>+HP101-HP99</f>
        <v>9.2015284280932974E-13</v>
      </c>
      <c r="HQ102" s="286">
        <f>+HQ101-HQ99</f>
        <v>-8.9528384705772623E-13</v>
      </c>
      <c r="HR102" s="286">
        <f>+HR101-HR99</f>
        <v>4.4764192352886312E-13</v>
      </c>
      <c r="HS102" s="286"/>
      <c r="HT102" s="286">
        <f>+HT101-HT99</f>
        <v>4.0000486478675157E-8</v>
      </c>
      <c r="HU102" s="286"/>
      <c r="HV102" s="286">
        <f t="shared" ref="HV102:IB102" si="465">+HV99-HV101</f>
        <v>-7.0965455734040006E-13</v>
      </c>
      <c r="HW102" s="286">
        <f t="shared" si="465"/>
        <v>-4.8672177399566863E-13</v>
      </c>
      <c r="HX102" s="286">
        <f t="shared" si="465"/>
        <v>1.6164847238542279E-13</v>
      </c>
      <c r="HY102" s="286">
        <f t="shared" si="465"/>
        <v>2.2915003228263231E-13</v>
      </c>
      <c r="HZ102" s="286">
        <f t="shared" si="465"/>
        <v>5.0000081408541064E-8</v>
      </c>
      <c r="IA102" s="286">
        <f t="shared" si="465"/>
        <v>-3.9968028886505635E-13</v>
      </c>
      <c r="IB102" s="286">
        <f t="shared" si="465"/>
        <v>0</v>
      </c>
      <c r="IC102" s="286"/>
      <c r="ID102" s="286">
        <f>+ID99-ID101</f>
        <v>1.3233858453531866E-12</v>
      </c>
      <c r="IE102" s="286">
        <f>+IE99-IE101</f>
        <v>-1.3145040611561853E-12</v>
      </c>
      <c r="IF102" s="286">
        <f>+IF99-IF101</f>
        <v>0</v>
      </c>
      <c r="IG102" s="286">
        <f>+IG99-IG101</f>
        <v>-9.7344354799133725E-13</v>
      </c>
      <c r="IH102" s="286">
        <f>+IH99-IH101</f>
        <v>1.0001300232431731E-8</v>
      </c>
      <c r="II102" s="286"/>
      <c r="IJ102" s="286">
        <f>+IJ99-IJ101</f>
        <v>-1.4370726830748026E-12</v>
      </c>
      <c r="IK102" s="286">
        <f>+IK99-IK101</f>
        <v>0</v>
      </c>
      <c r="IL102" s="286">
        <f>+IL99-IL101</f>
        <v>3.907985046680551E-13</v>
      </c>
      <c r="IM102" s="286">
        <f>+IM99-IM101</f>
        <v>1.1191048088221578E-12</v>
      </c>
      <c r="IN102" s="286">
        <f>+IN99-IN101</f>
        <v>-9.9993933133646351E-9</v>
      </c>
      <c r="IO102" s="286"/>
      <c r="IP102" s="286">
        <f>+IP99-IP101</f>
        <v>-1.5720758028692217E-12</v>
      </c>
      <c r="IQ102" s="286">
        <f>+IQ99-IQ101</f>
        <v>-4.4408920985006262E-13</v>
      </c>
      <c r="IR102" s="286">
        <f>+IR99-IR101</f>
        <v>5.0001087714690584E-8</v>
      </c>
      <c r="IS102" s="286">
        <f>+IS99-IS101</f>
        <v>-4.4053649617126212E-13</v>
      </c>
      <c r="IT102" s="286">
        <f>+IT99-IT101</f>
        <v>1.0000642092222733E-8</v>
      </c>
      <c r="IU102" s="286"/>
      <c r="IV102" s="286">
        <f t="shared" ref="IV102:JA102" si="466">+IV99-IV101</f>
        <v>1.1000020094797947E-7</v>
      </c>
      <c r="IW102" s="286">
        <f t="shared" si="466"/>
        <v>-9.0238927441532724E-13</v>
      </c>
      <c r="IX102" s="286">
        <f t="shared" si="466"/>
        <v>-9.9984414081433215E-9</v>
      </c>
      <c r="IY102" s="286">
        <f t="shared" si="466"/>
        <v>-6.6080474425689317E-13</v>
      </c>
      <c r="IZ102" s="286">
        <f t="shared" si="466"/>
        <v>3.7925218521195347E-13</v>
      </c>
      <c r="JA102" s="286">
        <f t="shared" si="466"/>
        <v>-4.0500935938325711E-13</v>
      </c>
      <c r="JB102" s="286"/>
      <c r="JC102" s="286">
        <f>+JC99-JC101</f>
        <v>-1.0151879337172431E-12</v>
      </c>
      <c r="JD102" s="286">
        <f>+JD99-JD101</f>
        <v>4.8849813083506888E-13</v>
      </c>
      <c r="JE102" s="286">
        <f>+JE99-JE101</f>
        <v>-1.9999395028946765E-8</v>
      </c>
      <c r="JF102" s="286">
        <f>+JF99-JF101</f>
        <v>2.5579538487363607E-13</v>
      </c>
      <c r="JG102" s="286">
        <f>+JG99-JG101</f>
        <v>-2.7355895326763857E-13</v>
      </c>
      <c r="JH102" s="286"/>
      <c r="JI102" s="286">
        <f>+JI99-JI101</f>
        <v>2.7711166694643907E-13</v>
      </c>
      <c r="JJ102" s="286">
        <f t="shared" ref="JJ102:JO102" si="467">+JJ99-JJ101</f>
        <v>1.7608137170554983E-13</v>
      </c>
      <c r="JK102" s="286">
        <f t="shared" si="467"/>
        <v>-5.9685589803848416E-13</v>
      </c>
      <c r="JL102" s="286">
        <f t="shared" si="467"/>
        <v>1.0000714922853149E-8</v>
      </c>
      <c r="JM102" s="286">
        <f t="shared" si="467"/>
        <v>-6.3238303482648917E-13</v>
      </c>
      <c r="JN102" s="286"/>
      <c r="JO102" s="286">
        <f t="shared" si="467"/>
        <v>1.4997532105098799E-9</v>
      </c>
      <c r="JP102" s="286">
        <f>+JP99-JP101</f>
        <v>2.8044233602031454E-13</v>
      </c>
      <c r="JQ102" s="286">
        <f>+JQ99-JQ101</f>
        <v>-5.3068660577082483E-13</v>
      </c>
      <c r="JR102" s="286">
        <f>+JR99-JR101</f>
        <v>-1.0613732115416497E-13</v>
      </c>
      <c r="JS102" s="286">
        <f>+JS99-JS101</f>
        <v>-4.4053649617126212E-13</v>
      </c>
      <c r="JT102" s="286"/>
      <c r="JU102" s="286">
        <f>+JU99-JU101</f>
        <v>4.000024134143132E-8</v>
      </c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317"/>
      <c r="LI102" s="317"/>
      <c r="LJ102" s="317"/>
      <c r="LK102" s="318"/>
      <c r="LL102" s="319"/>
      <c r="LM102" s="286"/>
      <c r="LN102" s="319"/>
      <c r="LO102" s="319"/>
      <c r="LP102" s="319"/>
      <c r="LQ102" s="319"/>
      <c r="LR102" s="319"/>
      <c r="LS102" s="320"/>
      <c r="LT102" s="320"/>
      <c r="LU102" s="320"/>
      <c r="LV102" s="319"/>
      <c r="LW102" s="319"/>
      <c r="LX102" s="321"/>
      <c r="LY102" s="321"/>
      <c r="LZ102" s="321"/>
      <c r="MA102" s="321">
        <f>+MA85*0.83</f>
        <v>2120.4523417332994</v>
      </c>
      <c r="MB102" s="286"/>
      <c r="MC102" s="321"/>
      <c r="MD102" s="321"/>
      <c r="ME102" s="321"/>
      <c r="MF102" s="321"/>
      <c r="MG102" s="321"/>
      <c r="MH102" s="321"/>
      <c r="MI102" s="321"/>
      <c r="MJ102" s="321"/>
      <c r="MK102" s="321"/>
      <c r="ML102" s="321"/>
      <c r="MM102" s="321"/>
      <c r="MN102" s="321"/>
      <c r="MO102" s="321"/>
      <c r="MP102" s="321"/>
      <c r="MQ102" s="321"/>
      <c r="MR102" s="321"/>
      <c r="MS102" s="321"/>
      <c r="MT102" s="321"/>
      <c r="MU102" s="286"/>
      <c r="MV102" s="286"/>
      <c r="MW102" s="286"/>
      <c r="MX102" s="286">
        <f>+MX101-MX99</f>
        <v>1.0000491101891384E-8</v>
      </c>
      <c r="MY102" s="286">
        <f>+MY101-MY99</f>
        <v>0</v>
      </c>
      <c r="MZ102" s="286"/>
      <c r="NA102" s="286">
        <f>+NA101-NA99</f>
        <v>8.0000461366580566E-8</v>
      </c>
      <c r="NB102" s="286">
        <f>+NB101-NB99</f>
        <v>1.0000056782644151E-8</v>
      </c>
      <c r="NC102" s="286">
        <f>+NC101-NC99</f>
        <v>-9.9997023994546907E-9</v>
      </c>
      <c r="ND102" s="286">
        <f>+ND101-ND99</f>
        <v>-9.3258734068513149E-13</v>
      </c>
      <c r="NE102" s="286"/>
      <c r="NF102" s="286">
        <f>+NF101-NF99</f>
        <v>-4.8849813083506888E-14</v>
      </c>
      <c r="NG102" s="286">
        <f>+NG101-NG99</f>
        <v>0</v>
      </c>
      <c r="NH102" s="286">
        <f>+NH101-NH99</f>
        <v>5.9685589803848416E-13</v>
      </c>
      <c r="NI102" s="286">
        <f>+NI101-NI99</f>
        <v>1.9895196601282805E-13</v>
      </c>
      <c r="NJ102" s="286">
        <f>+NJ101-NJ99</f>
        <v>3.979039320256561E-13</v>
      </c>
      <c r="NK102" s="286"/>
      <c r="NL102" s="286">
        <f>+NL101-NL99</f>
        <v>-1.0000595906944909E-8</v>
      </c>
      <c r="NM102" s="286">
        <f>+NM101-NM99</f>
        <v>0</v>
      </c>
      <c r="NN102" s="286">
        <f>+NN99-NN101</f>
        <v>4.9560355819266988E-13</v>
      </c>
      <c r="NO102" s="286">
        <f>+NO99-NO101</f>
        <v>7.489564524121306E-13</v>
      </c>
      <c r="NP102" s="286">
        <f>+NP99-NP101</f>
        <v>9.9999235558811961E-9</v>
      </c>
      <c r="NQ102" s="286"/>
      <c r="NR102" s="286">
        <f>+NR99-NR101</f>
        <v>-3.1530333899354446E-13</v>
      </c>
      <c r="NS102" s="286">
        <f>+NS99-NS101</f>
        <v>1.0001002692661132E-8</v>
      </c>
      <c r="NT102" s="286">
        <f>+NT99-NT101</f>
        <v>0</v>
      </c>
      <c r="NU102" s="286">
        <f>+NU99-NU101</f>
        <v>1.4193091146808001E-12</v>
      </c>
      <c r="NV102" s="286">
        <f>+NV99-NV101</f>
        <v>-3.4106051316484809E-13</v>
      </c>
      <c r="NW102" s="286"/>
      <c r="NX102" s="286">
        <f>+NX99-NX101</f>
        <v>5.000015335099306E-8</v>
      </c>
      <c r="NY102" s="286">
        <f>+NY99-NY101</f>
        <v>-1.0001254935332327E-8</v>
      </c>
      <c r="NZ102" s="286">
        <f>+NZ99-NZ101</f>
        <v>1.9999784939273013E-8</v>
      </c>
      <c r="OA102" s="286">
        <f>+OA99-OA101</f>
        <v>1.4495071809506044E-12</v>
      </c>
      <c r="OB102" s="286"/>
      <c r="OC102" s="286">
        <f>+OC99-OC101</f>
        <v>9.9983310519746738E-9</v>
      </c>
      <c r="OD102" s="286">
        <f>+OD99-OD101</f>
        <v>0</v>
      </c>
      <c r="OE102" s="286">
        <f>+OE99-OE101</f>
        <v>-5.6488147492927965E-13</v>
      </c>
      <c r="OF102" s="286">
        <f>+OF99-OF101</f>
        <v>0</v>
      </c>
      <c r="OG102" s="286">
        <f>+OG99-OG101</f>
        <v>-5.0004445029117051E-13</v>
      </c>
      <c r="OH102" s="286"/>
      <c r="OI102" s="286">
        <f>+OI99-OI101</f>
        <v>-9.9996810831726179E-9</v>
      </c>
      <c r="OJ102" s="286">
        <f>+OJ99-OJ101</f>
        <v>-3.5527136788005009E-14</v>
      </c>
      <c r="OK102" s="286">
        <f>+OK99-OK101</f>
        <v>1.0000526629028172E-8</v>
      </c>
      <c r="OL102" s="286">
        <f>+OL99-OL101</f>
        <v>-7.602807272633072E-13</v>
      </c>
      <c r="OM102" s="209">
        <f>+OM99-OM101</f>
        <v>-9.9987147450519842E-9</v>
      </c>
      <c r="OO102" s="209">
        <f>+OO99-OO101</f>
        <v>-1.7053025658242404E-12</v>
      </c>
      <c r="OP102" s="209">
        <f>+OP99-OP101</f>
        <v>0</v>
      </c>
      <c r="OQ102" s="286">
        <f>+OQ99-OQ101</f>
        <v>0</v>
      </c>
      <c r="OR102" s="286">
        <f>+OR99-OR101</f>
        <v>1.9999093936462486E-8</v>
      </c>
      <c r="OS102" s="286">
        <f>+OS99-OS101</f>
        <v>1.0000464456538793E-8</v>
      </c>
      <c r="OT102" s="286"/>
      <c r="OU102" s="286">
        <f>+OU99-OU101</f>
        <v>-9.9998267444334488E-9</v>
      </c>
      <c r="OV102" s="286">
        <f>+OV99-OV101</f>
        <v>1.0000209993421549E-8</v>
      </c>
      <c r="OW102" s="286">
        <f>+OW99-OW101</f>
        <v>1.0000512418173457E-8</v>
      </c>
      <c r="OX102" s="286">
        <f>+OX99-OX101</f>
        <v>0</v>
      </c>
      <c r="OY102" s="286">
        <f>+OY99-OY101</f>
        <v>-6.0396132539608516E-13</v>
      </c>
      <c r="OZ102" s="286"/>
      <c r="PA102" s="286">
        <f t="shared" ref="PA102:PF102" si="468">+PA99-PA101</f>
        <v>4.9999641760223312E-8</v>
      </c>
      <c r="PB102" s="286">
        <f t="shared" si="468"/>
        <v>7.2475359047530219E-13</v>
      </c>
      <c r="PC102" s="286">
        <f t="shared" si="468"/>
        <v>0</v>
      </c>
      <c r="PD102" s="286">
        <f t="shared" si="468"/>
        <v>-3.3750779948604759E-14</v>
      </c>
      <c r="PE102" s="286">
        <f t="shared" si="468"/>
        <v>-9.9994394986424595E-9</v>
      </c>
      <c r="PF102" s="286">
        <f t="shared" si="468"/>
        <v>-1.0000938743814913E-8</v>
      </c>
      <c r="PG102" s="286"/>
      <c r="PH102" s="286">
        <f>+PH99-PH101</f>
        <v>1.0000668737575324E-8</v>
      </c>
      <c r="PI102" s="286">
        <f>+PI99-PI101</f>
        <v>0</v>
      </c>
      <c r="PJ102" s="286">
        <f>+PJ99-PJ101</f>
        <v>-1.0000071881677286E-8</v>
      </c>
      <c r="PK102" s="286">
        <f>+PK99-PK101</f>
        <v>9.9991996904691405E-9</v>
      </c>
      <c r="PL102" s="286"/>
      <c r="PM102" s="286">
        <f>+PM99-PM101</f>
        <v>2.1938006966593093E-13</v>
      </c>
      <c r="PN102" s="286">
        <f>+PN99-PN101</f>
        <v>9.9998995750638642E-9</v>
      </c>
      <c r="PO102" s="286">
        <f>+PO99-PO101</f>
        <v>-6.0396132539608516E-14</v>
      </c>
      <c r="PP102" s="286">
        <f>+PP99-PP101</f>
        <v>5.6132876125047915E-13</v>
      </c>
      <c r="PQ102" s="286">
        <f>+PQ99-PQ101</f>
        <v>-2.262634524186069E-13</v>
      </c>
      <c r="PR102" s="286"/>
      <c r="PS102" s="286">
        <f>+PS99-PS101</f>
        <v>0</v>
      </c>
      <c r="PT102" s="286">
        <f>+PT99-PT101</f>
        <v>1.0000372085983145E-8</v>
      </c>
      <c r="PU102" s="286">
        <f>+PU99-PU101</f>
        <v>-1.503241975342462E-13</v>
      </c>
      <c r="PV102" s="286">
        <f>+PV99-PV101</f>
        <v>1.0000299255352729E-8</v>
      </c>
      <c r="PW102" s="286">
        <f>+PW99-PW101</f>
        <v>-2.1316282072803006E-13</v>
      </c>
      <c r="PX102" s="286"/>
      <c r="PY102" s="286">
        <f>+PY99-PY101</f>
        <v>3.0000990136613837E-8</v>
      </c>
      <c r="PZ102" s="286">
        <f>+PZ99-PZ101</f>
        <v>-9.2884033797702159E-13</v>
      </c>
      <c r="QA102" s="286">
        <f>+QA99-QA101</f>
        <v>-1.000068294843004E-8</v>
      </c>
      <c r="QB102" s="286">
        <f>+QB99-QB101</f>
        <v>1.0001041772511599E-8</v>
      </c>
      <c r="QC102" s="286">
        <f>+QC99-QC101</f>
        <v>3.6415315207705135E-14</v>
      </c>
      <c r="QD102" s="286"/>
      <c r="QE102" s="286">
        <f>+QE99-QE101</f>
        <v>9.9995602909075387E-9</v>
      </c>
      <c r="QF102" s="286">
        <f>+QF99-QF101</f>
        <v>-7.5228712148600607E-13</v>
      </c>
      <c r="QG102" s="286">
        <f>+QG99-QG101</f>
        <v>6.7501559897209518E-13</v>
      </c>
      <c r="QH102" s="286">
        <f>+QH99-QH101</f>
        <v>1.0000192673942365E-8</v>
      </c>
      <c r="QI102" s="286">
        <f>+QI99-QI101</f>
        <v>1.0000169137214243E-8</v>
      </c>
      <c r="QJ102" s="286"/>
      <c r="QK102" s="286">
        <f>+QK99-QK101</f>
        <v>-1.9999360389988396E-8</v>
      </c>
      <c r="QL102" s="286">
        <f>+QL99-QL101</f>
        <v>-1.1723955140041653E-12</v>
      </c>
      <c r="QM102" s="286">
        <f>+QM99-QM101</f>
        <v>8.3844042819691822E-13</v>
      </c>
      <c r="QN102" s="286">
        <f>+QN99-QN101</f>
        <v>-9.9999531988359536E-9</v>
      </c>
      <c r="QO102" s="286">
        <f>+QO99-QO101</f>
        <v>9.9999013514207036E-9</v>
      </c>
      <c r="QP102" s="286"/>
      <c r="QQ102" s="286">
        <f>+QQ99-QQ101</f>
        <v>-4.8405723873656825E-14</v>
      </c>
      <c r="QR102" s="286">
        <f>+QR99-QR101</f>
        <v>1.0000348993344232E-8</v>
      </c>
      <c r="QS102" s="286">
        <f>+QS99-QS101</f>
        <v>-8.1712414612411521E-14</v>
      </c>
      <c r="QT102" s="286">
        <f>+QT99-QT101</f>
        <v>-7.0343730840249918E-13</v>
      </c>
      <c r="QU102" s="286">
        <f>+QU99-QU101</f>
        <v>3.0198066269804258E-13</v>
      </c>
      <c r="QV102" s="286"/>
      <c r="QW102" s="286">
        <f>+QW99-QW101</f>
        <v>1.1826095658307167E-12</v>
      </c>
      <c r="QX102" s="286">
        <f>+QX99-QX101</f>
        <v>1.9998992684122641E-8</v>
      </c>
      <c r="QY102" s="286">
        <f>+QY99-QY101</f>
        <v>-1.999893628479299E-8</v>
      </c>
      <c r="QZ102" s="286"/>
      <c r="RA102" s="286">
        <f>+RA99-RA101</f>
        <v>2.0000527456431882E-8</v>
      </c>
      <c r="RB102" s="286">
        <f>+RB99-RB101</f>
        <v>-1.4837020501090592E-12</v>
      </c>
      <c r="RC102" s="286">
        <f>+RC99-RC101</f>
        <v>0</v>
      </c>
      <c r="RD102" s="286"/>
      <c r="RE102" s="286">
        <f>+RE99-RE101</f>
        <v>-9.9987733648276844E-9</v>
      </c>
      <c r="RF102" s="286">
        <f>+RF99-RF101</f>
        <v>-1.2118084313783584E-12</v>
      </c>
      <c r="RG102" s="286">
        <f>+RG99-RG101</f>
        <v>1.0000115568953305E-8</v>
      </c>
      <c r="RH102" s="286">
        <f>+RH99-RH101</f>
        <v>-9.998931460586391E-9</v>
      </c>
      <c r="RI102" s="286">
        <f>+RI99-RI101</f>
        <v>-1.0000778871699367E-8</v>
      </c>
      <c r="RJ102" s="286"/>
      <c r="RK102" s="286">
        <f>+RK99-RK101</f>
        <v>-5.6843418860808015E-14</v>
      </c>
      <c r="RL102" s="266">
        <f>+RL99-RL101</f>
        <v>-1.0000530181741851E-8</v>
      </c>
      <c r="RM102" s="321">
        <f>+RM99-RM101</f>
        <v>-2.7355895326763857E-13</v>
      </c>
      <c r="RN102" s="321">
        <f>+RN99-RN101</f>
        <v>-2.9999462469731952E-8</v>
      </c>
      <c r="RO102" s="286"/>
      <c r="RP102" s="321">
        <f>+RP99-RP101</f>
        <v>-1.2301271112846734E-13</v>
      </c>
      <c r="RQ102" s="321">
        <f>+RQ99-RQ101</f>
        <v>-3.2684965844964609E-13</v>
      </c>
      <c r="RR102" s="321">
        <f>+RR99-RR101</f>
        <v>1.0000322347991641E-8</v>
      </c>
      <c r="RS102" s="286">
        <f>+RS99-RS101</f>
        <v>-9.9996029234716843E-9</v>
      </c>
      <c r="RT102" s="321"/>
      <c r="RU102" s="286">
        <f>+RU99-RU101</f>
        <v>-7.602807272633072E-13</v>
      </c>
      <c r="RV102" s="286">
        <f>+RV99-RV101</f>
        <v>1.0000684724786879E-8</v>
      </c>
      <c r="RW102" s="286">
        <f>+RW99-RW101</f>
        <v>1.0000583472447033E-8</v>
      </c>
      <c r="RX102" s="286">
        <f>+RX99-RX101</f>
        <v>-6.1106675275368616E-13</v>
      </c>
      <c r="RY102" s="286">
        <f>+RY99-RY101</f>
        <v>-1.0000098527029877E-8</v>
      </c>
      <c r="RZ102" s="321"/>
      <c r="SA102" s="286">
        <f t="shared" ref="SA102:SF102" si="469">+SA99-SA101</f>
        <v>-5.0001432327917428E-8</v>
      </c>
      <c r="SB102" s="286">
        <f t="shared" si="469"/>
        <v>1.5099033134902129E-13</v>
      </c>
      <c r="SC102" s="286">
        <f t="shared" si="469"/>
        <v>6.3238303482648917E-13</v>
      </c>
      <c r="SD102" s="286">
        <f t="shared" si="469"/>
        <v>-1.6751044995544362E-12</v>
      </c>
      <c r="SE102" s="286">
        <f t="shared" si="469"/>
        <v>1.808331262509455E-12</v>
      </c>
      <c r="SF102" s="286">
        <f t="shared" si="469"/>
        <v>9.9999581948395644E-9</v>
      </c>
      <c r="SG102" s="286"/>
      <c r="SH102" s="286">
        <f>+SH99-SH101</f>
        <v>-1.0000633210438536E-8</v>
      </c>
      <c r="SI102" s="286">
        <f>+SI99-SI101</f>
        <v>-3.3040237212844659E-13</v>
      </c>
      <c r="SJ102" s="286">
        <f>+SJ99-SJ101</f>
        <v>1.0000951178312789E-8</v>
      </c>
      <c r="SK102" s="286">
        <f t="shared" ref="SK102:SW102" si="470">+SK99-SK101</f>
        <v>-2.3270274596143281E-13</v>
      </c>
      <c r="SL102" s="286">
        <f t="shared" si="470"/>
        <v>-1.0001224737266057E-8</v>
      </c>
      <c r="SM102" s="286"/>
      <c r="SN102" s="286">
        <f t="shared" si="470"/>
        <v>-8.1712414612411521E-14</v>
      </c>
      <c r="SO102" s="286">
        <f t="shared" si="470"/>
        <v>-1.9998998235237764E-8</v>
      </c>
      <c r="SP102" s="286">
        <f t="shared" si="470"/>
        <v>-3.4572344986827375E-13</v>
      </c>
      <c r="SQ102" s="286">
        <f t="shared" si="470"/>
        <v>-9.9993791025099199E-9</v>
      </c>
      <c r="SR102" s="286"/>
      <c r="SS102" s="286">
        <f t="shared" si="470"/>
        <v>-5.0270898555027088E-13</v>
      </c>
      <c r="ST102" s="286">
        <f t="shared" si="470"/>
        <v>4.7339909770016675E-13</v>
      </c>
      <c r="SU102" s="286">
        <f t="shared" si="470"/>
        <v>3.1796787425264483E-13</v>
      </c>
      <c r="SV102" s="286">
        <f t="shared" si="470"/>
        <v>-3.0020430585864233E-13</v>
      </c>
      <c r="SW102" s="286">
        <f t="shared" si="470"/>
        <v>-6.3593574850528967E-13</v>
      </c>
      <c r="SX102" s="286"/>
      <c r="SY102" s="286">
        <f>+SY99-SY101</f>
        <v>-3.8902214782865485E-13</v>
      </c>
      <c r="SZ102" s="286"/>
      <c r="TA102" s="286">
        <f>+TA99-TA101</f>
        <v>-3.0000434136923104E-8</v>
      </c>
      <c r="TB102" s="286">
        <f>+TB99-TB101</f>
        <v>-1.0000461792003534E-8</v>
      </c>
      <c r="TC102" s="286">
        <f>+TC99-TC101</f>
        <v>-4.9998747364554674E-8</v>
      </c>
      <c r="TD102" s="286">
        <f>+TD99-TD101</f>
        <v>-1.9999519373925523E-8</v>
      </c>
      <c r="TE102" s="286">
        <f>+TE99-TE101</f>
        <v>-1.0000956063294097E-8</v>
      </c>
      <c r="TF102" s="286"/>
      <c r="TG102" s="286">
        <f>+TG99-TG101</f>
        <v>-3.5171865420124959E-13</v>
      </c>
      <c r="TH102" s="286">
        <f>+TH99-TH101</f>
        <v>-9.9997894409398214E-9</v>
      </c>
      <c r="TI102" s="286">
        <f>+TI99-TI101</f>
        <v>-1.4743761767022079E-13</v>
      </c>
      <c r="TJ102" s="286">
        <f>+TJ99-TJ101</f>
        <v>1.0516032489249483E-12</v>
      </c>
      <c r="TK102" s="286"/>
      <c r="TL102" s="286">
        <f>+TL99-TL101</f>
        <v>-2.0000443967660431E-8</v>
      </c>
      <c r="TM102" s="286">
        <f>+TM99-TM101</f>
        <v>1.0000448469327239E-8</v>
      </c>
      <c r="TN102" s="286">
        <f>+TN99-TN101</f>
        <v>3.765876499528531E-13</v>
      </c>
      <c r="TO102" s="286">
        <f>+TO99-TO101</f>
        <v>-1.0462741784067475E-12</v>
      </c>
      <c r="TP102" s="286">
        <f>+TP99-TP101</f>
        <v>4.6895820560166612E-13</v>
      </c>
      <c r="TQ102" s="286"/>
      <c r="TR102" s="286">
        <f>+TR99-TR101</f>
        <v>0</v>
      </c>
      <c r="TS102" s="286">
        <f>+TS99-TS101</f>
        <v>-1.0604850331219495E-12</v>
      </c>
      <c r="TT102" s="286">
        <f>+TT99-TT101</f>
        <v>1.0001082628718905E-8</v>
      </c>
      <c r="TU102" s="286">
        <f>+TU99-TU101</f>
        <v>6.0129679013698478E-13</v>
      </c>
      <c r="TV102" s="286">
        <f>+TV99-TV101</f>
        <v>9.9988057833400035E-9</v>
      </c>
      <c r="TW102" s="286"/>
      <c r="TX102" s="286">
        <f>+TX99-TX101</f>
        <v>1.0001127925818309E-8</v>
      </c>
      <c r="TY102" s="286">
        <f>+TY99-TY101</f>
        <v>-7.531752999057062E-13</v>
      </c>
      <c r="TZ102" s="286">
        <f>+TZ99-TZ101</f>
        <v>-9.6544994221403613E-13</v>
      </c>
      <c r="UA102" s="286">
        <f>+UA99-UA101</f>
        <v>1.0587086762825493E-12</v>
      </c>
      <c r="UB102" s="286"/>
      <c r="UC102" s="286">
        <f>+UC99-UC101</f>
        <v>-7.9999203705938271E-8</v>
      </c>
      <c r="UD102" s="286">
        <f>+UD99-UD101</f>
        <v>-1.2612133559741778E-12</v>
      </c>
      <c r="UE102" s="286"/>
      <c r="UF102" s="286">
        <f>+UF99-UF101</f>
        <v>5.9241500593998353E-13</v>
      </c>
      <c r="UG102" s="286">
        <f>+UG99-UG101</f>
        <v>2.000000165480742E-8</v>
      </c>
      <c r="UH102" s="286">
        <f>+UH99-UH101</f>
        <v>-9.9996579905337057E-9</v>
      </c>
      <c r="UI102" s="286">
        <f>+UI99-UI101</f>
        <v>2.2448709557920665E-13</v>
      </c>
      <c r="UJ102" s="286">
        <f>+UJ99-UJ101</f>
        <v>-9.9999226677027764E-9</v>
      </c>
      <c r="UK102" s="286"/>
      <c r="UL102" s="286">
        <f>+UL99-UL101</f>
        <v>-7.1054273576010019E-14</v>
      </c>
      <c r="UM102" s="286">
        <f>+UM99-UM101</f>
        <v>0</v>
      </c>
      <c r="UN102" s="286">
        <f>+UN99-UN101</f>
        <v>9.9996437796789905E-9</v>
      </c>
      <c r="UO102" s="286">
        <f>+UO99-UO101</f>
        <v>7.8870243669371121E-13</v>
      </c>
      <c r="UP102" s="286">
        <f>+UP99-UP101</f>
        <v>-1.0000707817425791E-8</v>
      </c>
      <c r="UQ102" s="286"/>
      <c r="UR102" s="286">
        <f>+UR99-UR101</f>
        <v>2.0001062139840542E-8</v>
      </c>
      <c r="US102" s="286">
        <f>+US99-US101</f>
        <v>-1.0001336647746939E-8</v>
      </c>
      <c r="UT102" s="286">
        <f>+UT99-UT101</f>
        <v>1.000035609877159E-8</v>
      </c>
      <c r="UU102" s="286">
        <f>+UU99-UU101</f>
        <v>2.9842794901924208E-13</v>
      </c>
      <c r="UV102" s="286">
        <f>+UV99-UV101</f>
        <v>-1.9184653865522705E-13</v>
      </c>
      <c r="UW102" s="286"/>
      <c r="UX102" s="286">
        <f>+UX99-UX101</f>
        <v>-1.9999768952061459E-8</v>
      </c>
      <c r="UY102" s="286">
        <f>+UY99-UY101</f>
        <v>-6.3948846218409017E-14</v>
      </c>
      <c r="UZ102" s="286">
        <f>+UZ99-UZ101</f>
        <v>4.3343106881366111E-13</v>
      </c>
      <c r="VA102" s="286">
        <f>+VA99-VA101</f>
        <v>9.9988142210349906E-9</v>
      </c>
      <c r="VB102" s="286">
        <f>+VB99-VB101</f>
        <v>1.2998491172311333E-12</v>
      </c>
      <c r="VC102" s="286"/>
      <c r="VD102" s="286">
        <f t="shared" ref="VD102:VI102" si="471">+VD99-VD101</f>
        <v>1.0000007932831068E-8</v>
      </c>
      <c r="VE102" s="286">
        <f t="shared" si="471"/>
        <v>-7.7182704671940883E-13</v>
      </c>
      <c r="VF102" s="286">
        <f t="shared" si="471"/>
        <v>9.9999013514207036E-9</v>
      </c>
      <c r="VG102" s="286">
        <f t="shared" si="471"/>
        <v>8.7396756498492323E-13</v>
      </c>
      <c r="VH102" s="286">
        <f t="shared" si="471"/>
        <v>1.3855583347321954E-13</v>
      </c>
      <c r="VI102" s="286">
        <f t="shared" si="471"/>
        <v>-5.9330318435968366E-13</v>
      </c>
      <c r="VJ102" s="286"/>
      <c r="VK102" s="286">
        <f>+VK99-VK101</f>
        <v>-8.1801232454381534E-13</v>
      </c>
      <c r="VL102" s="286">
        <f>+VL99-VL101</f>
        <v>-1.999943854968933E-8</v>
      </c>
      <c r="VM102" s="286">
        <f>+VM99-VM101</f>
        <v>1.2079226507921703E-13</v>
      </c>
      <c r="VN102" s="286">
        <f>+VN99-VN101</f>
        <v>1.0000217542938117E-8</v>
      </c>
      <c r="VO102" s="286">
        <f>+VO99-VO101</f>
        <v>0</v>
      </c>
      <c r="VP102" s="286"/>
      <c r="VQ102" s="286">
        <f>+VQ99-VQ101</f>
        <v>2.7711166694643907E-13</v>
      </c>
      <c r="VR102" s="286">
        <f>+VR99-VR101</f>
        <v>-4.2632564145606011E-14</v>
      </c>
      <c r="VS102" s="286">
        <f>+VS99-VS101</f>
        <v>-5.6044058283077902E-13</v>
      </c>
      <c r="VT102" s="286">
        <f>+VT99-VT101</f>
        <v>6.3771210534468992E-13</v>
      </c>
      <c r="VU102" s="286">
        <f>+VU99-VU101</f>
        <v>-1.0000448469327239E-8</v>
      </c>
      <c r="VV102" s="286"/>
      <c r="VW102" s="286">
        <f>+VW99-VW101</f>
        <v>1.0000234862417301E-8</v>
      </c>
      <c r="VX102" s="286">
        <f>+VX99-VX101</f>
        <v>-1.0000035466362078E-8</v>
      </c>
      <c r="VY102" s="286">
        <f>+VY99-VY101</f>
        <v>3.2329694477084558E-13</v>
      </c>
      <c r="VZ102" s="286">
        <f>+VZ99-VZ101</f>
        <v>0</v>
      </c>
      <c r="WA102" s="286">
        <f>+WA99-WA101</f>
        <v>2.0000200606773433E-8</v>
      </c>
      <c r="WB102" s="286"/>
      <c r="WC102" s="286">
        <f>+WC99-WC101</f>
        <v>9.9996810831726179E-9</v>
      </c>
      <c r="WD102" s="286">
        <f>+WD99-WD101</f>
        <v>-9.9994323932151019E-9</v>
      </c>
      <c r="WE102" s="286"/>
      <c r="WF102" s="286">
        <f>+WF99-WF101</f>
        <v>0</v>
      </c>
      <c r="WG102" s="286">
        <f>+WG99-WG101</f>
        <v>2.6645352591003757E-14</v>
      </c>
      <c r="WH102" s="286">
        <f t="shared" ref="WH102:WM102" si="472">+WH99-WH101</f>
        <v>-1.3722356584366935E-13</v>
      </c>
      <c r="WI102" s="286"/>
      <c r="WJ102" s="286">
        <f t="shared" si="472"/>
        <v>0</v>
      </c>
      <c r="WK102" s="286">
        <f t="shared" si="472"/>
        <v>-6.8567374000849668E-13</v>
      </c>
      <c r="WL102" s="286">
        <f t="shared" si="472"/>
        <v>-1.3500311979441904E-13</v>
      </c>
      <c r="WM102" s="286">
        <f t="shared" si="472"/>
        <v>1.0462741784067475E-12</v>
      </c>
      <c r="WN102" s="286">
        <f>+WN99-WN101</f>
        <v>-5.2224891078367364E-13</v>
      </c>
      <c r="WO102" s="286"/>
      <c r="WP102" s="286">
        <f>+WP99-WP101</f>
        <v>5.3734794391857577E-13</v>
      </c>
      <c r="WQ102" s="286">
        <f>+WQ99-WQ101</f>
        <v>0</v>
      </c>
      <c r="WR102" s="286">
        <f>+WR99-WR101</f>
        <v>0</v>
      </c>
      <c r="WS102" s="286">
        <f>+WS99-WS101</f>
        <v>-1.0000477113081274E-8</v>
      </c>
      <c r="WT102" s="286">
        <f>+WT101-WT99</f>
        <v>1.0000931638387556E-8</v>
      </c>
      <c r="WU102" s="286"/>
      <c r="WV102" s="286">
        <f>+WV101-WV99</f>
        <v>9.9993529012465387E-9</v>
      </c>
      <c r="WW102" s="286">
        <f>+WW101-WW99</f>
        <v>-9.0949470177292824E-13</v>
      </c>
      <c r="WX102" s="286">
        <f>+WX101-WX99</f>
        <v>1.5347723092418164E-12</v>
      </c>
      <c r="WY102" s="286">
        <f>+WY101-WY99</f>
        <v>-1.0000677619359521E-8</v>
      </c>
      <c r="WZ102" s="286">
        <f>+WZ101-WZ99</f>
        <v>0</v>
      </c>
      <c r="XA102" s="286"/>
      <c r="XB102" s="286">
        <f>+XB101-XB99</f>
        <v>1.0000071881677286E-8</v>
      </c>
      <c r="XC102" s="286">
        <f>+XC101-XC99</f>
        <v>7.744915819785092E-13</v>
      </c>
      <c r="XD102" s="286">
        <f>+XD101-XD99</f>
        <v>-2.8421709430404007E-13</v>
      </c>
      <c r="XE102" s="286">
        <f>+XE101-XE99</f>
        <v>-3.4905411894214922E-13</v>
      </c>
      <c r="XF102" s="286"/>
      <c r="XG102" s="286">
        <f>+XG101-XG99</f>
        <v>1.0000576367019676E-8</v>
      </c>
      <c r="XH102" s="286">
        <f>+XH101-XH99</f>
        <v>-2.1467272404152027E-12</v>
      </c>
      <c r="XI102" s="286"/>
      <c r="XJ102" s="286">
        <f>+XJ101-XJ99</f>
        <v>-1.9998140032839729E-8</v>
      </c>
      <c r="XK102" s="286">
        <f>+XK101-XK99</f>
        <v>-9.9999972746900312E-9</v>
      </c>
      <c r="XL102" s="286">
        <f>+XL101-XL99</f>
        <v>6.7501559897209518E-13</v>
      </c>
      <c r="XM102" s="286">
        <f>+XM101-XM99</f>
        <v>9.9998160862924124E-9</v>
      </c>
      <c r="XN102" s="286">
        <f>+XN101-XN99</f>
        <v>-1.7763568394002505E-13</v>
      </c>
      <c r="XO102" s="286"/>
      <c r="XP102" s="286">
        <f>+XP101-XP99</f>
        <v>0</v>
      </c>
      <c r="XQ102" s="286">
        <f>+XQ101-XQ99</f>
        <v>-1.0000761108130973E-8</v>
      </c>
      <c r="XR102" s="286">
        <f>+XR101-XR99</f>
        <v>1.0000803740695119E-8</v>
      </c>
      <c r="XS102" s="286">
        <f>+XS101-XS99</f>
        <v>1.7852386235972517E-13</v>
      </c>
      <c r="XT102" s="286">
        <f>+XT101-XT99</f>
        <v>4.8316906031686813E-13</v>
      </c>
      <c r="XU102" s="286"/>
      <c r="XV102" s="286">
        <f>+XV99-XV101</f>
        <v>1.0000668737575324E-8</v>
      </c>
      <c r="XW102" s="286">
        <f>+XW99-XW101</f>
        <v>-8.0291329140891321E-13</v>
      </c>
      <c r="XX102" s="286">
        <f>+XX99-XX101</f>
        <v>1.0000348993344232E-8</v>
      </c>
      <c r="XY102" s="286">
        <f>+XY99-XY101</f>
        <v>-9.9998374025744852E-9</v>
      </c>
      <c r="XZ102" s="286">
        <f>+XZ99-XZ101</f>
        <v>1.0000590577874391E-8</v>
      </c>
      <c r="YA102" s="286"/>
      <c r="YB102" s="286"/>
      <c r="YC102" s="286">
        <f>+YC99-YC101</f>
        <v>-4.3698378249246161E-13</v>
      </c>
      <c r="YD102" s="286">
        <f>+YD99-YD101</f>
        <v>9.9996384506084723E-9</v>
      </c>
      <c r="YE102" s="286">
        <f>+YE99-YE101</f>
        <v>1.0000661632147967E-8</v>
      </c>
      <c r="YF102" s="286"/>
      <c r="YG102" s="286">
        <f t="shared" ref="YG102:YR102" si="473">+YG101-YG99</f>
        <v>-6.000038865749957E-8</v>
      </c>
      <c r="YH102" s="286">
        <f t="shared" si="473"/>
        <v>3.0000549600117665E-8</v>
      </c>
      <c r="YI102" s="286">
        <f t="shared" si="473"/>
        <v>-9.9997663483009092E-9</v>
      </c>
      <c r="YJ102" s="286">
        <f t="shared" si="473"/>
        <v>9.9990433710672733E-9</v>
      </c>
      <c r="YK102" s="286">
        <f t="shared" si="473"/>
        <v>4.9915627187147038E-13</v>
      </c>
      <c r="YL102" s="286">
        <f t="shared" si="473"/>
        <v>-4.0323300254385686E-13</v>
      </c>
      <c r="YM102" s="286">
        <f t="shared" si="473"/>
        <v>-6.2527760746888816E-13</v>
      </c>
      <c r="YN102" s="286">
        <f t="shared" si="473"/>
        <v>-2.9999039696804175E-8</v>
      </c>
      <c r="YO102" s="286">
        <f t="shared" si="473"/>
        <v>9.9999226677027764E-9</v>
      </c>
      <c r="YP102" s="286">
        <f t="shared" si="473"/>
        <v>-1.4281908988778014E-12</v>
      </c>
      <c r="YQ102" s="286">
        <f t="shared" si="473"/>
        <v>1.9948487306464813E-12</v>
      </c>
      <c r="YR102" s="286">
        <f t="shared" si="473"/>
        <v>-1.000056482070022E-8</v>
      </c>
      <c r="YS102" s="286"/>
      <c r="YT102" s="286">
        <f>+YT101-YT99</f>
        <v>-6.4304117586289067E-13</v>
      </c>
      <c r="YU102" s="286">
        <f>+YU101-YU99</f>
        <v>1.0000263728215941E-8</v>
      </c>
      <c r="YV102" s="286">
        <f>+YV101-YV99</f>
        <v>-2.2382096176443156E-13</v>
      </c>
      <c r="YW102" s="286">
        <f>+YW101-YW99</f>
        <v>-2.8421709430404007E-13</v>
      </c>
      <c r="YX102" s="286">
        <f>+YX101-YX99</f>
        <v>1.1226575225009583E-12</v>
      </c>
      <c r="YY102" s="286"/>
      <c r="YZ102" s="286">
        <f>+YZ101-YZ99</f>
        <v>9.9995958180443267E-9</v>
      </c>
      <c r="ZA102" s="286">
        <f>+ZA101-ZA99</f>
        <v>-1.0000276162713817E-8</v>
      </c>
      <c r="ZB102" s="286">
        <f>+ZB101-ZB99</f>
        <v>9.9997632396764402E-9</v>
      </c>
      <c r="ZC102" s="286">
        <f>+ZC101-ZC99</f>
        <v>-4.1922021409845911E-13</v>
      </c>
      <c r="ZD102" s="286"/>
      <c r="ZE102" s="286">
        <f>+ZE101-ZE99</f>
        <v>-9.9996846358862967E-9</v>
      </c>
      <c r="ZF102" s="286">
        <f>+ZF101-ZF99</f>
        <v>1.0000359651485269E-8</v>
      </c>
      <c r="ZG102" s="286">
        <f>+ZG101-ZG99</f>
        <v>2.000080101538515E-8</v>
      </c>
      <c r="ZH102" s="286"/>
      <c r="ZI102" s="286">
        <f>+ZI101-ZI99</f>
        <v>1.0000633210438536E-8</v>
      </c>
      <c r="ZJ102" s="286">
        <f>+ZJ101-ZJ99</f>
        <v>-4.3876013933186186E-13</v>
      </c>
      <c r="ZK102" s="286">
        <f>+ZK101-ZK99</f>
        <v>-5.5688786915197852E-13</v>
      </c>
      <c r="ZL102" s="286"/>
      <c r="ZM102" s="286">
        <f>+ZM101-ZM99</f>
        <v>-9.9989421187274274E-9</v>
      </c>
      <c r="ZN102" s="286">
        <f>+ZN101-ZN99</f>
        <v>-1.2398970739013748E-12</v>
      </c>
      <c r="ZO102" s="286">
        <f>+ZO101-ZO99</f>
        <v>6.6613381477509392E-13</v>
      </c>
      <c r="ZP102" s="286">
        <f>+ZP101-ZP99</f>
        <v>-1.0000803740695119E-8</v>
      </c>
      <c r="ZQ102" s="286">
        <f>+ZQ101-ZQ99</f>
        <v>-9.9991162016976887E-9</v>
      </c>
      <c r="ZR102" s="286"/>
      <c r="ZS102" s="286">
        <f>+ZS101-ZS99</f>
        <v>-1.0000403172227834E-8</v>
      </c>
      <c r="ZT102" s="286">
        <f>+ZT101-ZT99</f>
        <v>1.1954881529163686E-12</v>
      </c>
      <c r="ZU102" s="286">
        <f>+ZU101-ZU99</f>
        <v>-2.0001735379082675E-8</v>
      </c>
      <c r="ZV102" s="286"/>
      <c r="ZW102" s="286">
        <f>+ZW101-ZW99</f>
        <v>5.1869619710487314E-13</v>
      </c>
      <c r="ZX102" s="286">
        <f>+ZX101-ZX99</f>
        <v>-9.9998018754376972E-9</v>
      </c>
      <c r="ZY102" s="286">
        <f>+ZY101-ZY99</f>
        <v>5.8264504332328215E-13</v>
      </c>
      <c r="ZZ102" s="286">
        <f>+ZZ101-ZZ99</f>
        <v>1.999893584070378E-8</v>
      </c>
      <c r="AAA102" s="286">
        <f>+AAA101-AAA99</f>
        <v>6.0662586065518553E-13</v>
      </c>
      <c r="AAB102" s="286"/>
      <c r="AAC102" s="286">
        <f>+AAC101-AAC99</f>
        <v>4.9737991503207013E-13</v>
      </c>
      <c r="AAD102" s="286">
        <f>+AAD101-AAD99</f>
        <v>-7.1498362785860081E-13</v>
      </c>
      <c r="AAE102" s="286">
        <f>+AAE101-AAE99</f>
        <v>-6.6080474425689317E-13</v>
      </c>
      <c r="AAF102" s="286"/>
      <c r="AAG102" s="286">
        <f>+AAG101-AAG99</f>
        <v>-9.0001435637532268E-8</v>
      </c>
      <c r="AAH102" s="286">
        <f>+AAH101-AAH99</f>
        <v>9.9999368785574916E-9</v>
      </c>
      <c r="AAI102" s="286">
        <f>+AAI101-AAI99</f>
        <v>-9.9994643676382111E-9</v>
      </c>
      <c r="AAJ102" s="286"/>
      <c r="AAK102" s="286">
        <f>+AAK101-AAK99</f>
        <v>2.0605739337042905E-13</v>
      </c>
      <c r="AAL102" s="286">
        <f>+AAL101-AAL99</f>
        <v>-5.5067062021407764E-13</v>
      </c>
      <c r="AAM102" s="286">
        <f>+AAM101-AAM99</f>
        <v>8.3666407135751797E-13</v>
      </c>
      <c r="AAN102" s="286">
        <f>+AAN101-AAN99</f>
        <v>-3.3306690738754696E-13</v>
      </c>
      <c r="AAO102" s="286">
        <f>+AAO101-AAO99</f>
        <v>6.2527760746888816E-13</v>
      </c>
      <c r="AAP102" s="286"/>
      <c r="AAQ102" s="286">
        <f>+AAQ101-AAQ99</f>
        <v>-2.4158453015843406E-13</v>
      </c>
      <c r="AAR102" s="286">
        <f>+AAR101-AAR99</f>
        <v>4.1211478674085811E-13</v>
      </c>
      <c r="AAS102" s="286">
        <f>+AAS101-AAS99</f>
        <v>9.9999928337979327E-9</v>
      </c>
      <c r="AAT102" s="286">
        <f>+AAT101-AAT99</f>
        <v>2.6999949653827571E-7</v>
      </c>
      <c r="AAU102" s="286">
        <f>+AAU101-AAU99</f>
        <v>9.9991162016976887E-9</v>
      </c>
      <c r="AAV102" s="286"/>
      <c r="AAW102" s="286">
        <f>+AAW101-AAW99</f>
        <v>6.2527760746888816E-13</v>
      </c>
      <c r="AAX102" s="286">
        <f>+AAX101-AAX99</f>
        <v>7.6472161936180783E-13</v>
      </c>
      <c r="AAY102" s="286">
        <f>+AAY101-AAY99</f>
        <v>-5.7553961596568115E-13</v>
      </c>
      <c r="AAZ102" s="286">
        <f>+AAZ101-AAZ99</f>
        <v>3.765876499528531E-13</v>
      </c>
      <c r="ABA102" s="286">
        <f>+ABA101-ABA99</f>
        <v>-5.3024251656097476E-13</v>
      </c>
      <c r="ABB102" s="286"/>
      <c r="ABC102" s="286">
        <f>+ABC101-ABC99</f>
        <v>5.6843418860808015E-13</v>
      </c>
      <c r="ABD102" s="286">
        <f>+ABD101-ABD99</f>
        <v>-9.9999013514207036E-9</v>
      </c>
      <c r="ABE102" s="286">
        <f>+ABE101-ABE99</f>
        <v>-1.0000999139947453E-8</v>
      </c>
      <c r="ABF102" s="286">
        <f>+ABF101-ABF99</f>
        <v>-2.0605739337042905E-13</v>
      </c>
      <c r="ABG102" s="286"/>
      <c r="ABH102" s="286"/>
      <c r="ABI102" s="286">
        <f t="shared" ref="ABI102:ABN102" si="474">+ABI101-ABI99</f>
        <v>3.4106051316484809E-13</v>
      </c>
      <c r="ABJ102" s="286">
        <f t="shared" si="474"/>
        <v>1.2594369991347776E-12</v>
      </c>
      <c r="ABK102" s="286">
        <f t="shared" si="474"/>
        <v>-1.0001357964029012E-8</v>
      </c>
      <c r="ABL102" s="286">
        <f t="shared" si="474"/>
        <v>1.4104273304837989E-12</v>
      </c>
      <c r="ABM102" s="286">
        <f t="shared" si="474"/>
        <v>-1.0000817396438322E-8</v>
      </c>
      <c r="ABN102" s="286">
        <f t="shared" si="474"/>
        <v>-9.999840955288164E-9</v>
      </c>
      <c r="ABO102" s="286"/>
      <c r="ABP102" s="286">
        <f>+ABP101-ABP99</f>
        <v>9.9999852842813652E-9</v>
      </c>
      <c r="ABQ102" s="286">
        <f>+ABQ101-ABQ99</f>
        <v>0</v>
      </c>
      <c r="ABR102" s="286">
        <f>+ABR101-ABR99</f>
        <v>-2.6179058920661191E-13</v>
      </c>
      <c r="ABS102" s="286">
        <f>+ABS101-ABS99</f>
        <v>9.2015284280932974E-13</v>
      </c>
      <c r="ABT102" s="286">
        <f>+ABT101-ABT99</f>
        <v>-1.2541079286165768E-12</v>
      </c>
      <c r="ABU102" s="286"/>
      <c r="ABV102" s="286">
        <f>+ABV101-ABV99</f>
        <v>-9.9990558055651491E-9</v>
      </c>
      <c r="ABW102" s="286">
        <f>+ABW101-ABW99</f>
        <v>-8.552256125504698E-13</v>
      </c>
      <c r="ABX102" s="286">
        <f>+ABX101-ABX99</f>
        <v>8.6641804841747216E-13</v>
      </c>
      <c r="ABY102" s="286">
        <f>+ABY101-ABY99</f>
        <v>-4.1178171983347056E-13</v>
      </c>
      <c r="ABZ102" s="286">
        <f>+ABZ101-ABZ99</f>
        <v>-3.4106051316484809E-13</v>
      </c>
      <c r="ACA102" s="286"/>
      <c r="ACB102" s="286">
        <f>+ACB101-ACB99</f>
        <v>1.0000087868888841E-8</v>
      </c>
      <c r="ACC102" s="286">
        <f>+ACC101-ACC99</f>
        <v>2.0000134881570375E-8</v>
      </c>
      <c r="ACD102" s="286">
        <f>+ACD101-ACD99</f>
        <v>-4.7717385598389228E-13</v>
      </c>
      <c r="ACE102" s="286">
        <f>+ACE101-ACE99</f>
        <v>1.0036416142611415E-12</v>
      </c>
      <c r="ACF102" s="286">
        <f>+ACF101-ACF99</f>
        <v>1.0000064776249928E-8</v>
      </c>
      <c r="ACG102" s="286"/>
      <c r="ACH102" s="286">
        <f>+ACH101-ACH99</f>
        <v>0</v>
      </c>
      <c r="ACI102" s="286"/>
      <c r="ACJ102" s="286">
        <f>+ACJ101-ACJ99</f>
        <v>0</v>
      </c>
      <c r="ACK102" s="286">
        <f>+ACK101-ACK99</f>
        <v>9.9997805591556244E-9</v>
      </c>
      <c r="ACL102" s="286">
        <f>+ACL101-ACL99</f>
        <v>4.1566750041965861E-13</v>
      </c>
      <c r="ACM102" s="286">
        <f>+ACM101-ACM99</f>
        <v>9.9993382463026137E-9</v>
      </c>
      <c r="ACN102" s="286"/>
      <c r="ACO102" s="286">
        <f>+ACO101-ACO99</f>
        <v>2.8954616482224083E-13</v>
      </c>
      <c r="ACP102" s="286">
        <f>+ACP101-ACP99</f>
        <v>9.999716610309406E-9</v>
      </c>
      <c r="ACQ102" s="286">
        <f>+ACQ101-ACQ99</f>
        <v>7.567280135845067E-13</v>
      </c>
      <c r="ACR102" s="286">
        <f>+ACR101-ACR99</f>
        <v>9.9993098245931833E-9</v>
      </c>
      <c r="ACS102" s="286">
        <f>+ACS101-ACS99</f>
        <v>1.0000723804637346E-8</v>
      </c>
      <c r="ACT102" s="286"/>
      <c r="ACU102" s="286">
        <f>+ACU101-ACU99</f>
        <v>-9.9998755942465323E-9</v>
      </c>
      <c r="ACV102" s="286">
        <f>+ACV101-ACV99</f>
        <v>9.9997983227240184E-9</v>
      </c>
      <c r="ACW102" s="286">
        <f>+ACW101-ACW99</f>
        <v>2.5224267119483557E-13</v>
      </c>
      <c r="ACX102" s="286">
        <f>+ACX101-ACX99</f>
        <v>5.3290705182007514E-14</v>
      </c>
      <c r="ACY102" s="286">
        <f>+ACY101-ACY99</f>
        <v>1.0000093197959359E-8</v>
      </c>
      <c r="ACZ102" s="286"/>
      <c r="ADA102" s="286">
        <f>+ADA101-ADA99</f>
        <v>2.9132252166164108E-13</v>
      </c>
      <c r="ADB102" s="286">
        <f>+ADB101-ADB99</f>
        <v>5.0004445029117051E-13</v>
      </c>
      <c r="ADC102" s="286">
        <f>+ADC101-ADC99</f>
        <v>-1.0409451078885468E-12</v>
      </c>
      <c r="ADD102" s="286">
        <f>+ADD101-ADD99</f>
        <v>-1.794120407794253E-13</v>
      </c>
      <c r="ADE102" s="286">
        <f>+ADE101-ADE99</f>
        <v>1.2039258479035198E-12</v>
      </c>
      <c r="ADF102" s="286"/>
      <c r="ADG102" s="286">
        <f>+ADG101-ADG99</f>
        <v>-1.0000400507692575E-8</v>
      </c>
      <c r="ADH102" s="286">
        <f>+ADH101-ADH99</f>
        <v>-1.0000519523600815E-8</v>
      </c>
      <c r="ADI102" s="286">
        <f>+ADI101-ADI99</f>
        <v>6.3948846218409017E-14</v>
      </c>
      <c r="ADJ102" s="286"/>
      <c r="ADK102" s="286">
        <f>+ADK101-ADK99</f>
        <v>3.9999633827392245E-8</v>
      </c>
      <c r="ADL102" s="286">
        <f>+ADL101-ADL99</f>
        <v>2.000020771220079E-8</v>
      </c>
      <c r="ADM102" s="286"/>
      <c r="ADN102" s="286">
        <f>+ADN101-ADN99</f>
        <v>3.2684965844964609E-13</v>
      </c>
      <c r="ADO102" s="286">
        <f>+ADO101-ADO99</f>
        <v>-7.2031269837680156E-13</v>
      </c>
      <c r="ADP102" s="286">
        <f>+ADP101-ADP99</f>
        <v>1.0000588801517551E-8</v>
      </c>
      <c r="ADQ102" s="286">
        <f>+ADQ101-ADQ99</f>
        <v>9.9999439839848492E-9</v>
      </c>
      <c r="ADR102" s="286">
        <f>+ADR101-ADR99</f>
        <v>-5.2580162446247414E-13</v>
      </c>
      <c r="ADS102" s="286"/>
      <c r="ADT102" s="286">
        <f>+ADT101-ADT99</f>
        <v>4.7339909770016675E-13</v>
      </c>
      <c r="ADU102" s="286">
        <f>+ADU101-ADU99</f>
        <v>1.0000332117954258E-8</v>
      </c>
      <c r="ADV102" s="286">
        <f>+ADV101-ADV99</f>
        <v>-9.1482377229112899E-13</v>
      </c>
      <c r="ADW102" s="286">
        <f>+ADW101-ADW99</f>
        <v>9.6633812063373625E-13</v>
      </c>
      <c r="ADX102" s="286">
        <f>+ADX101-ADX99</f>
        <v>-1.0000185568515008E-8</v>
      </c>
      <c r="ADY102" s="286"/>
      <c r="ADZ102" s="286">
        <f>+ADZ101-ADZ99</f>
        <v>-7.8870243669371121E-13</v>
      </c>
      <c r="AEA102" s="286">
        <f>+AEA101-AEA99</f>
        <v>-9.9998427316450034E-9</v>
      </c>
      <c r="AEB102" s="286">
        <f>+AEB101-AEB99</f>
        <v>2.9842794901924208E-13</v>
      </c>
      <c r="AEC102" s="286">
        <f>+AEC101-AEC99</f>
        <v>9.9997112812388878E-9</v>
      </c>
      <c r="AED102" s="286"/>
      <c r="AEE102" s="286">
        <f>+AEE101-AEE99</f>
        <v>3.5971225997855072E-14</v>
      </c>
      <c r="AEF102" s="286">
        <f>+AEF101-AEF99</f>
        <v>2.0605739337042905E-13</v>
      </c>
      <c r="AEG102" s="286">
        <f>+AEG101-AEG99</f>
        <v>4.3698378249246161E-13</v>
      </c>
      <c r="AEH102" s="286">
        <f>+AEH101-AEH99</f>
        <v>-2.0605739337042905E-13</v>
      </c>
      <c r="AEI102" s="286">
        <f>+AEI101-AEI99</f>
        <v>-4.2632564145606011E-14</v>
      </c>
      <c r="AEJ102" s="286"/>
      <c r="AEK102" s="286">
        <f t="shared" ref="AEK102:AEP102" si="475">+AEK101-AEK99</f>
        <v>4.0000344370128005E-8</v>
      </c>
      <c r="AEL102" s="286">
        <f t="shared" si="475"/>
        <v>9.9993968660783139E-9</v>
      </c>
      <c r="AEM102" s="286">
        <f t="shared" si="475"/>
        <v>6.0396132539608516E-13</v>
      </c>
      <c r="AEN102" s="286">
        <f t="shared" si="475"/>
        <v>-4.4231285301066237E-13</v>
      </c>
      <c r="AEO102" s="286">
        <f t="shared" si="475"/>
        <v>9.9998658242839156E-9</v>
      </c>
      <c r="AEP102" s="286">
        <f t="shared" si="475"/>
        <v>7.9047879353311146E-14</v>
      </c>
      <c r="AEQ102" s="286"/>
      <c r="AER102" s="286">
        <f>+AER101-AER99</f>
        <v>2.9132252166164108E-13</v>
      </c>
      <c r="AES102" s="286">
        <f>+AES101-AES99</f>
        <v>6.8256511553954624E-13</v>
      </c>
      <c r="AET102" s="286">
        <f>+AET101-AET99</f>
        <v>-1.0835776720341528E-12</v>
      </c>
      <c r="AEU102" s="286">
        <f>+AEU101-AEU99</f>
        <v>-9.9997343738778E-9</v>
      </c>
      <c r="AEV102" s="286">
        <f>+AEV101-AEV99</f>
        <v>-1.6786572132332367E-13</v>
      </c>
      <c r="AEW102" s="286"/>
      <c r="AEX102" s="286">
        <f>+AEX101-AEX99</f>
        <v>5.8264504332328215E-13</v>
      </c>
      <c r="AEY102" s="286">
        <f>+AEY101-AEY99</f>
        <v>-6.8745009684789693E-13</v>
      </c>
      <c r="AEZ102" s="286">
        <f>+AEZ101-AEZ99</f>
        <v>3.4106051316484809E-13</v>
      </c>
      <c r="AFA102" s="286">
        <f>+AFA101-AFA99</f>
        <v>-4.7073456244106637E-14</v>
      </c>
      <c r="AFB102" s="286"/>
      <c r="AFC102" s="286">
        <f>+AFC101-AFC99</f>
        <v>-1.000065230627456E-8</v>
      </c>
      <c r="AFD102" s="286">
        <f>+AFD101-AFD99</f>
        <v>9.2015284280932974E-13</v>
      </c>
      <c r="AFE102" s="286">
        <f>+AFE101-AFE99</f>
        <v>-1.9999550460170212E-8</v>
      </c>
      <c r="AFF102" s="286">
        <f>+AFF101-AFF99</f>
        <v>-5.1869619710487314E-13</v>
      </c>
      <c r="AFG102" s="286">
        <f>+AFG101-AFG99</f>
        <v>-9.9997592428735516E-9</v>
      </c>
      <c r="AFH102" s="286"/>
      <c r="AFI102" s="286">
        <f>+AFI101-AFI99</f>
        <v>0</v>
      </c>
      <c r="AFJ102" s="286">
        <f>+AFJ101-AFJ99</f>
        <v>-8.2778228716051672E-13</v>
      </c>
      <c r="AFK102" s="286"/>
      <c r="AFL102" s="286">
        <f>+AFL101-AFL99</f>
        <v>-2.0000186395918718E-8</v>
      </c>
      <c r="AFM102" s="286">
        <f>+AFM101-AFM99</f>
        <v>4.0000172951693003E-8</v>
      </c>
      <c r="AFN102" s="286">
        <f>+AFN101-AFN99</f>
        <v>7.2475359047530219E-13</v>
      </c>
      <c r="AFO102" s="286">
        <f>+AFO101-AFO99</f>
        <v>-1.0000313466207444E-8</v>
      </c>
      <c r="AFP102" s="286"/>
      <c r="AFQ102" s="286">
        <f>+AFQ101-AFQ99</f>
        <v>5.0004445029117051E-13</v>
      </c>
      <c r="AFR102" s="286">
        <f>+AFR101-AFR99</f>
        <v>-2.3248070135650778E-13</v>
      </c>
      <c r="AFS102" s="286">
        <f>+AFS101-AFS99</f>
        <v>-6.1639582327188691E-13</v>
      </c>
      <c r="AFT102" s="286">
        <f>+AFT101-AFT99</f>
        <v>-2.7533531010703882E-14</v>
      </c>
      <c r="AFU102" s="286"/>
      <c r="AFV102" s="286">
        <f>+AFV101-AFV99</f>
        <v>-1.9895196601282805E-13</v>
      </c>
      <c r="AFW102" s="286">
        <f>+AFW101-AFW99</f>
        <v>2.0872192862952943E-13</v>
      </c>
      <c r="AFX102" s="286">
        <f>+AFX101-AFX99</f>
        <v>2.2026824808563106E-13</v>
      </c>
      <c r="AFY102" s="286">
        <f>+AFY101-AFY99</f>
        <v>-9.9997414793051576E-9</v>
      </c>
      <c r="AFZ102" s="286">
        <f>+AFZ101-AFZ99</f>
        <v>-1.7763568394002505E-13</v>
      </c>
      <c r="AGA102" s="286"/>
      <c r="AGB102" s="286">
        <f>+AGB101-AGB99</f>
        <v>-1.000041471854729E-8</v>
      </c>
      <c r="AGC102" s="286">
        <f>+AGC101-AGC99</f>
        <v>-9.9999013514207036E-9</v>
      </c>
      <c r="AGD102" s="286">
        <f>+AGD101-AGD99</f>
        <v>-1.0000212213867599E-8</v>
      </c>
      <c r="AGE102" s="286">
        <f>+AGE101-AGE99</f>
        <v>-6.3238303482648917E-13</v>
      </c>
      <c r="AGF102" s="286">
        <f>+AGF101-AGF99</f>
        <v>1.000071137013947E-8</v>
      </c>
      <c r="AGG102" s="286"/>
      <c r="AGH102" s="286">
        <f>+AGH101-AGH99</f>
        <v>1.9999923495106486E-8</v>
      </c>
      <c r="AGI102" s="286">
        <f>+AGI101-AGI99</f>
        <v>5.9685589803848416E-13</v>
      </c>
      <c r="AGJ102" s="286">
        <f>+AGJ101-AGJ99</f>
        <v>1.9999769840239878E-8</v>
      </c>
      <c r="AGK102" s="286">
        <f>+AGK101-AGK99</f>
        <v>-4.4408920985006262E-13</v>
      </c>
      <c r="AGL102" s="286">
        <f>+AGL101-AGL99</f>
        <v>-9.9998818114954702E-9</v>
      </c>
      <c r="AGM102" s="286"/>
      <c r="AGN102" s="286">
        <f t="shared" ref="AGN102:AGU102" si="476">+AGN101-AGN99</f>
        <v>3.0000023798493203E-8</v>
      </c>
      <c r="AGO102" s="286">
        <f t="shared" si="476"/>
        <v>1.0000036354540498E-8</v>
      </c>
      <c r="AGP102" s="286">
        <f t="shared" si="476"/>
        <v>1.0302869668521453E-13</v>
      </c>
      <c r="AGQ102" s="286">
        <f t="shared" si="476"/>
        <v>-1.0000348993344232E-8</v>
      </c>
      <c r="AGR102" s="286">
        <f t="shared" si="476"/>
        <v>3.943512183468556E-13</v>
      </c>
      <c r="AGS102" s="286">
        <f t="shared" si="476"/>
        <v>9.9996562141768663E-9</v>
      </c>
      <c r="AGT102" s="286"/>
      <c r="AGU102" s="286">
        <f t="shared" si="476"/>
        <v>1.0000039907254177E-8</v>
      </c>
      <c r="AGV102" s="286">
        <f>+AGV101-AGV99</f>
        <v>4.0000486478675157E-8</v>
      </c>
      <c r="AGW102" s="286">
        <f>+AGW101-AGW99</f>
        <v>-1.5987211554602254E-13</v>
      </c>
      <c r="AGX102" s="286">
        <f>+AGX101-AGX99</f>
        <v>-9.9995887126169691E-9</v>
      </c>
      <c r="AGY102" s="286">
        <f>+AGY101-AGY99</f>
        <v>-1.0000388961373119E-8</v>
      </c>
      <c r="AGZ102" s="286"/>
      <c r="AHA102" s="286">
        <f>+AHA101-AHA99</f>
        <v>9.9997947700103396E-9</v>
      </c>
      <c r="AHB102" s="286">
        <f>+AHB101-AHB99</f>
        <v>5.9019455989073322E-13</v>
      </c>
      <c r="AHC102" s="286">
        <f>+AHC101-AHC99</f>
        <v>9.9986721124878386E-9</v>
      </c>
      <c r="AHD102" s="286">
        <f>+AHD101-AHD99</f>
        <v>1.00007397918489E-8</v>
      </c>
      <c r="AHE102" s="286">
        <f>+AHE101-AHE99</f>
        <v>1.3500311979441904E-13</v>
      </c>
      <c r="AHF102" s="286"/>
      <c r="AHG102" s="286">
        <f>+AHG101-AHG99</f>
        <v>-9.9999546421258856E-9</v>
      </c>
      <c r="AHH102" s="286">
        <f>+AHH101-AHH99</f>
        <v>2.8776980798284058E-13</v>
      </c>
      <c r="AHI102" s="286">
        <f>+AHI101-AHI99</f>
        <v>1.000008964524568E-8</v>
      </c>
      <c r="AHJ102" s="286">
        <f>+AHJ101-AHJ99</f>
        <v>1.0000270833643299E-8</v>
      </c>
      <c r="AHK102" s="286">
        <f>+AHK101-AHK99</f>
        <v>-1.0000903216678125E-8</v>
      </c>
      <c r="AHL102" s="286"/>
      <c r="AHM102" s="286">
        <f t="shared" ref="AHM102:AHR102" si="477">+AHM101-AHM99</f>
        <v>6.9999998686398612E-8</v>
      </c>
      <c r="AHN102" s="286">
        <f t="shared" si="477"/>
        <v>9.0238927441532724E-13</v>
      </c>
      <c r="AHO102" s="322">
        <f t="shared" si="477"/>
        <v>-9.9475983006414026E-13</v>
      </c>
      <c r="AHP102" s="322">
        <f t="shared" si="477"/>
        <v>-9.9990984381292947E-9</v>
      </c>
      <c r="AHQ102" s="322">
        <f t="shared" si="477"/>
        <v>-4.0856207306205761E-13</v>
      </c>
      <c r="AHR102" s="322">
        <f t="shared" si="477"/>
        <v>7.7271522513910895E-14</v>
      </c>
      <c r="AHS102" s="286"/>
      <c r="AHT102" s="322">
        <f>+AHT101-AHT99</f>
        <v>4.1433523279010842E-13</v>
      </c>
      <c r="AHU102" s="322">
        <f>+AHU101-AHU99</f>
        <v>-1.4210854715202004E-13</v>
      </c>
      <c r="AHV102" s="322">
        <f>+AHV101-AHV99</f>
        <v>-1.0000476891036669E-8</v>
      </c>
      <c r="AHW102" s="322">
        <f>+AHW101-AHW99</f>
        <v>-6.3238303482648917E-13</v>
      </c>
      <c r="AHX102" s="322">
        <f>+AHX101-AHX99</f>
        <v>7.7626793881790945E-13</v>
      </c>
      <c r="AHY102" s="286"/>
      <c r="AHZ102" s="322">
        <f>+AHZ101-AHZ99</f>
        <v>0</v>
      </c>
      <c r="AIA102" s="322">
        <f>+AIA101-AIA99</f>
        <v>-9.9999155622754188E-9</v>
      </c>
      <c r="AIB102" s="322">
        <f>+AIB101-AIB99</f>
        <v>1.6729673202320328E-13</v>
      </c>
      <c r="AIC102" s="322">
        <f>+AIC101-AIC99</f>
        <v>-3.1263880373444408E-13</v>
      </c>
      <c r="AID102" s="322">
        <f>+AID101-AID99</f>
        <v>-1.3145040611561853E-13</v>
      </c>
      <c r="AIE102" s="286"/>
      <c r="AIF102" s="322">
        <f>+AIF101-AIF99</f>
        <v>3.0908609005564358E-13</v>
      </c>
      <c r="AIG102" s="322">
        <f>+AIG101-AIG99</f>
        <v>-1.7763568394002505E-13</v>
      </c>
      <c r="AIH102" s="321">
        <f>+AIH101-AIH99</f>
        <v>1.0000301031709569E-8</v>
      </c>
      <c r="AII102" s="321">
        <f>+AII101-AII99</f>
        <v>-3.0000757433867875E-8</v>
      </c>
      <c r="AIJ102" s="321">
        <f>+AIJ101-AIJ99</f>
        <v>-9.9990700164198643E-9</v>
      </c>
      <c r="AIK102" s="286"/>
      <c r="AIL102" s="321">
        <f>+AIL101-AIL99</f>
        <v>0</v>
      </c>
      <c r="AIM102" s="321">
        <f>+AIM101-AIM99</f>
        <v>-8.9528384705772623E-13</v>
      </c>
      <c r="AIN102" s="321">
        <f>+AIN101-AIN99</f>
        <v>-9.9999084568480612E-9</v>
      </c>
      <c r="AIO102" s="286"/>
      <c r="AIP102" s="286">
        <f>+AIP101-AIP99</f>
        <v>-6.9999998686398612E-8</v>
      </c>
      <c r="AIQ102" s="321">
        <f>+AIQ101-AIQ99</f>
        <v>0</v>
      </c>
      <c r="AIR102" s="321"/>
      <c r="AIS102" s="321">
        <f>+AIS101-AIS99</f>
        <v>1.9895196601282805E-13</v>
      </c>
      <c r="AIT102" s="321">
        <f>+AIT101-AIT99</f>
        <v>4.2010839251815923E-13</v>
      </c>
      <c r="AIU102" s="321">
        <f>+AIU101-AIU99</f>
        <v>2.6467716907063732E-13</v>
      </c>
      <c r="AIV102" s="321">
        <f>+AIV101-AIV99</f>
        <v>9.9992139013238557E-9</v>
      </c>
      <c r="AIW102" s="321">
        <f>+AIW101-AIW99</f>
        <v>1.0000746897276258E-8</v>
      </c>
      <c r="AIX102" s="321"/>
      <c r="AIY102" s="321">
        <f>+AIY101-AIY99</f>
        <v>3.1974423109204508E-13</v>
      </c>
      <c r="AIZ102" s="321">
        <f>+AIZ101-AIZ99</f>
        <v>-1.1368683772161603E-13</v>
      </c>
      <c r="AJA102" s="321">
        <f>+AJA101-AJA99</f>
        <v>-4.4764192352886312E-13</v>
      </c>
      <c r="AJB102" s="321">
        <f>+AJB101-AJB99</f>
        <v>-9.9993735513947968E-9</v>
      </c>
      <c r="AJC102" s="321">
        <f>+AJC101-AJC99</f>
        <v>-9.5923269327613525E-13</v>
      </c>
      <c r="AJD102" s="321"/>
      <c r="AJE102" s="321">
        <f>+AJE101-AJE99</f>
        <v>1.0693668173189508E-12</v>
      </c>
      <c r="AJF102" s="321">
        <f>+AJF101-AJF99</f>
        <v>-7.2161027153683222E-13</v>
      </c>
      <c r="AJG102" s="321">
        <f>+AJG101-AJG99</f>
        <v>1.0000768213558331E-8</v>
      </c>
      <c r="AJH102" s="321">
        <f>+AJH101-AJH99</f>
        <v>-1.0698109065288008E-12</v>
      </c>
      <c r="AJI102" s="321">
        <f>+AJI101-AJI99</f>
        <v>-9.9996562141768663E-9</v>
      </c>
      <c r="AJJ102" s="321"/>
      <c r="AJK102" s="321">
        <f>+AJK101-AJK99</f>
        <v>2.0000697986688465E-8</v>
      </c>
      <c r="AJL102" s="321">
        <f>+AJL101-AJL99</f>
        <v>-1.0000437811186202E-8</v>
      </c>
      <c r="AJM102" s="321">
        <f>+AJM101-AJM99</f>
        <v>-1.865174681370263E-13</v>
      </c>
      <c r="AJN102" s="321">
        <f>+AJN101-AJN99</f>
        <v>9.9997379265914788E-9</v>
      </c>
      <c r="AJO102" s="321">
        <f>+AJO101-AJO99</f>
        <v>1.0302869668521453E-13</v>
      </c>
      <c r="AJP102" s="321"/>
      <c r="AJQ102" s="321">
        <f t="shared" ref="AJQ102:AJV102" si="478">+AJQ101-AJQ99</f>
        <v>0</v>
      </c>
      <c r="AJR102" s="321">
        <f t="shared" si="478"/>
        <v>1.0000306360780087E-8</v>
      </c>
      <c r="AJS102" s="321">
        <f t="shared" si="478"/>
        <v>-1.794120407794253E-13</v>
      </c>
      <c r="AJT102" s="321">
        <f t="shared" si="478"/>
        <v>0</v>
      </c>
      <c r="AJU102" s="321">
        <f t="shared" si="478"/>
        <v>-2.0000353373461621E-8</v>
      </c>
      <c r="AJV102" s="321">
        <f t="shared" si="478"/>
        <v>-9.9993116009500227E-9</v>
      </c>
      <c r="AJW102" s="321"/>
      <c r="AJX102" s="321">
        <f>+AJX101-AJX99</f>
        <v>-4.1211478674085811E-13</v>
      </c>
      <c r="AJY102" s="321">
        <f>+AJY101-AJY99</f>
        <v>-1.9999561118311249E-8</v>
      </c>
      <c r="AJZ102" s="321">
        <f>+AJZ101-AJZ99</f>
        <v>-7.9047879353311146E-13</v>
      </c>
      <c r="AKA102" s="321">
        <f>+AKA101-AKA99</f>
        <v>1.0000452022040918E-8</v>
      </c>
      <c r="AKB102" s="321">
        <f>+AKB101-AKB99</f>
        <v>-1.0000738903670481E-8</v>
      </c>
      <c r="AKC102" s="321"/>
      <c r="AKD102" s="321">
        <f>+AKD101-AKD99</f>
        <v>-9.9991872559712647E-9</v>
      </c>
      <c r="AKE102" s="321">
        <f>+AKE101-AKE99</f>
        <v>0</v>
      </c>
      <c r="AKF102" s="321">
        <f>+AKF101-AKF99</f>
        <v>2.8776980798284058E-13</v>
      </c>
      <c r="AKG102" s="321">
        <f>+AKG101-AKG99</f>
        <v>-2.0250467969162855E-13</v>
      </c>
      <c r="AKH102" s="321">
        <f>+AKH101-AKH99</f>
        <v>-1.0000494654605063E-8</v>
      </c>
      <c r="AKI102" s="321"/>
      <c r="AKJ102" s="321">
        <f>+AKJ101-AKJ99</f>
        <v>0</v>
      </c>
      <c r="AKK102" s="321">
        <f>+AKK101-AKK99</f>
        <v>-1.000008964524568E-8</v>
      </c>
      <c r="AKL102" s="321">
        <f>+AKL101-AKL99</f>
        <v>1.0000746897276258E-8</v>
      </c>
      <c r="AKM102" s="321">
        <v>1.0000746897276258E-8</v>
      </c>
      <c r="AKN102" s="321"/>
      <c r="AKO102" s="321">
        <v>1.0000746897276258E-8</v>
      </c>
      <c r="AKP102" s="321"/>
      <c r="AKQ102" s="321">
        <f>+AKQ101-AKQ99</f>
        <v>-9.2999970036089508E-7</v>
      </c>
      <c r="AKR102" s="286">
        <f>+AKR101-AKR99</f>
        <v>-8.5999909060774371E-7</v>
      </c>
      <c r="AKS102" s="286"/>
      <c r="AKT102" s="286"/>
      <c r="AKU102" s="286"/>
      <c r="AKV102" s="321">
        <v>1.0000746897276258E-8</v>
      </c>
      <c r="AKW102" s="321"/>
      <c r="AKX102" s="321"/>
      <c r="AKY102" s="321"/>
      <c r="AKZ102" s="321">
        <f>+AKZ101-AKZ99</f>
        <v>5.4001247917767614E-13</v>
      </c>
      <c r="ALA102" s="321">
        <f>+ALA101-ALA99</f>
        <v>-8.9883656073652674E-13</v>
      </c>
      <c r="ALB102" s="321"/>
      <c r="ALC102" s="321">
        <f>+ALC101-ALC99</f>
        <v>7.638334409421077E-14</v>
      </c>
      <c r="ALD102" s="321">
        <f>+ALD101-ALD99</f>
        <v>3.2684965844964609E-13</v>
      </c>
      <c r="ALE102" s="321">
        <f>+ALE101-ALE99</f>
        <v>9.9999546421258856E-9</v>
      </c>
      <c r="ALF102" s="321">
        <f>+ALF101-ALF99</f>
        <v>-2.7355895326763857E-13</v>
      </c>
      <c r="ALG102" s="321">
        <f>+ALG101-ALG99</f>
        <v>-1.2612133559741778E-13</v>
      </c>
      <c r="ALH102" s="321"/>
      <c r="ALI102" s="321">
        <f>+ALI101-ALI99</f>
        <v>4.8316906031686813E-13</v>
      </c>
      <c r="ALJ102" s="321">
        <f>+ALJ101-ALJ99</f>
        <v>-5.3823612233827589E-13</v>
      </c>
      <c r="ALK102" s="321">
        <f>+ALK101-ALK99</f>
        <v>1.0000899663964447E-8</v>
      </c>
      <c r="ALL102" s="321">
        <f>+ALL101-ALL99</f>
        <v>-2.2026824808563106E-13</v>
      </c>
      <c r="ALM102" s="321"/>
      <c r="ALN102" s="321">
        <f>+ALN101-ALN99</f>
        <v>-4.1033842990145786E-13</v>
      </c>
      <c r="ALO102" s="321">
        <f>+ALO101-ALO99</f>
        <v>-2.999967563255268E-8</v>
      </c>
      <c r="ALP102" s="321">
        <f>+ALP101-ALP99</f>
        <v>1.2434497875801753E-13</v>
      </c>
      <c r="ALQ102" s="321">
        <f>+ALQ101-ALQ99</f>
        <v>8.8817841970012523E-14</v>
      </c>
      <c r="ALR102" s="321"/>
      <c r="ALS102" s="321">
        <f>+ALS101-ALS99</f>
        <v>1.0000121619668789E-8</v>
      </c>
      <c r="ALT102" s="321">
        <f>+ALT101-ALT99</f>
        <v>2.2382096176443156E-13</v>
      </c>
      <c r="ALU102" s="321"/>
      <c r="ALV102" s="321">
        <f>+ALV101-ALV99</f>
        <v>9.9993684443688835E-9</v>
      </c>
      <c r="ALW102" s="321">
        <f>+ALW101-ALW99</f>
        <v>-3.1974423109204508E-14</v>
      </c>
      <c r="ALX102" s="317">
        <f>+ALX101-ALX99</f>
        <v>7.9936057773011271E-13</v>
      </c>
      <c r="ALY102" s="319">
        <f>+ALY101-ALY99</f>
        <v>-5.9685589803848416E-13</v>
      </c>
      <c r="ALZ102" s="323">
        <f>+(ALU103-ALT103)/1000</f>
        <v>0</v>
      </c>
      <c r="AMA102" s="321"/>
      <c r="AMB102" s="323">
        <f>+(ALW103-ALV103)/1000</f>
        <v>0</v>
      </c>
      <c r="AMC102" s="323">
        <f>+(ALX103-ALW103)/1000</f>
        <v>0</v>
      </c>
      <c r="AMD102" s="324">
        <f>+(ALY103-ALX103)/1000</f>
        <v>0</v>
      </c>
      <c r="AME102" s="325">
        <f>+AME101-AME99</f>
        <v>0</v>
      </c>
      <c r="AMF102" s="326">
        <f>+AMF99-AMF101</f>
        <v>-1.5987211554602254E-13</v>
      </c>
      <c r="AMG102" s="324"/>
      <c r="AMH102" s="326">
        <f>+AMH99-AMH101</f>
        <v>2.042810365310288E-13</v>
      </c>
      <c r="AMI102" s="327">
        <f>+AMI99-AMI101</f>
        <v>2.0000874789705136E-8</v>
      </c>
      <c r="AMJ102" s="327">
        <f>+AMJ99-AMJ101</f>
        <v>-1.000148142082935E-8</v>
      </c>
      <c r="AMK102" s="327">
        <f>+AMK99-AMK101</f>
        <v>1.6342482922482304E-13</v>
      </c>
      <c r="AML102" s="327">
        <f>+AML99-AML101</f>
        <v>4.0500935938325711E-13</v>
      </c>
      <c r="AMM102" s="324"/>
      <c r="AMN102" s="327">
        <f>+AMN99-AMN101</f>
        <v>1.1546319456101628E-14</v>
      </c>
      <c r="AMO102" s="327">
        <f>+AMO99-AMO101</f>
        <v>0</v>
      </c>
      <c r="AMP102" s="327"/>
      <c r="AMQ102" s="328">
        <f>+AMQ99-AMQ101</f>
        <v>-5.1514348342607263E-13</v>
      </c>
      <c r="AMR102" s="324"/>
      <c r="AMS102" s="329">
        <f>+AMS99-AMS101</f>
        <v>9.9998089808650548E-9</v>
      </c>
      <c r="AMT102" s="329">
        <f>+AMT99-AMT101</f>
        <v>7.744915819785092E-13</v>
      </c>
      <c r="AMU102" s="329">
        <f>+AMU99-AMU101</f>
        <v>7.744915819785092E-13</v>
      </c>
      <c r="AMV102" s="329"/>
      <c r="AMW102" s="329">
        <f>+AMW99-AMW101</f>
        <v>4.3343106881366111E-13</v>
      </c>
      <c r="AMX102" s="329">
        <f>+AMX99-AMX101</f>
        <v>-1.0000807293408798E-8</v>
      </c>
      <c r="AMY102" s="329"/>
      <c r="AMZ102" s="329">
        <f>+AMZ99-AMZ101</f>
        <v>-9.9994394986424595E-9</v>
      </c>
      <c r="ANA102" s="329">
        <f>+ANA99-ANA101</f>
        <v>2.2115642650533118E-13</v>
      </c>
      <c r="ANB102" s="329">
        <f>+ANB99-ANB101</f>
        <v>0</v>
      </c>
      <c r="ANC102" s="329">
        <f>+ANC99-ANC101</f>
        <v>-2.0000396006025767E-8</v>
      </c>
      <c r="AND102" s="329">
        <f>+AND99-AND101</f>
        <v>4.0500935938325711E-13</v>
      </c>
      <c r="ANE102" s="329"/>
      <c r="ANF102" s="299">
        <f>+ANF99-ANF101</f>
        <v>-4.4764192352886312E-13</v>
      </c>
      <c r="ANG102" s="299">
        <f>+ANG99-ANG101</f>
        <v>1.0000121619668789E-8</v>
      </c>
      <c r="ANH102" s="330">
        <f>+ANH99-ANH101</f>
        <v>-9.9998089808650548E-9</v>
      </c>
      <c r="ANI102" s="331">
        <f>+ANI99-ANI101</f>
        <v>5.2580162446247414E-13</v>
      </c>
      <c r="ANJ102" s="331">
        <f>+ANJ99-ANJ101</f>
        <v>-1.2434497875801753E-13</v>
      </c>
      <c r="ANK102" s="332"/>
      <c r="ANL102" s="332">
        <f>+ANL99-ANL101</f>
        <v>-8.3133500083931722E-13</v>
      </c>
      <c r="ANM102" s="332">
        <f>+ANM99-ANM101</f>
        <v>-9.9996100288990419E-9</v>
      </c>
      <c r="ANN102" s="332">
        <f>+ANN99-ANN101</f>
        <v>1.9999351508204199E-8</v>
      </c>
      <c r="ANO102" s="332">
        <f>+ANO99-ANO101</f>
        <v>1.0000853478686622E-8</v>
      </c>
      <c r="ANP102" s="332">
        <f>+ANP99-ANP101</f>
        <v>-9.9999759584079584E-9</v>
      </c>
      <c r="ANQ102" s="332"/>
      <c r="ANR102" s="332">
        <f t="shared" ref="ANR102:ANX102" si="479">+ANR99-ANR101</f>
        <v>-2.9999000616953708E-8</v>
      </c>
      <c r="ANS102" s="333">
        <f t="shared" si="479"/>
        <v>-1.7763568394002505E-13</v>
      </c>
      <c r="ANT102" s="333">
        <f t="shared" si="479"/>
        <v>4.2632564145606011E-14</v>
      </c>
      <c r="ANU102" s="333">
        <f t="shared" si="479"/>
        <v>9.9994963420613203E-9</v>
      </c>
      <c r="ANV102" s="293">
        <f>+ANV99-ANV101</f>
        <v>-1.9999756517563583E-8</v>
      </c>
      <c r="ANW102" s="293">
        <f>+ANW99-ANW101</f>
        <v>-1.0000036354540498E-8</v>
      </c>
      <c r="ANX102" s="293">
        <f t="shared" si="479"/>
        <v>-2.0000388900598409E-8</v>
      </c>
      <c r="ANY102" s="293">
        <f t="shared" ref="ANY102:AOE102" si="480">+ANY99-ANY101</f>
        <v>1.5631940186722204E-13</v>
      </c>
      <c r="ANZ102" s="293">
        <f t="shared" si="480"/>
        <v>1.000053373445553E-8</v>
      </c>
      <c r="AOA102" s="293">
        <f t="shared" si="480"/>
        <v>-9.9999155622754188E-9</v>
      </c>
      <c r="AOB102" s="293">
        <f>+AOB99-AOB101</f>
        <v>-2.0001073686159998E-8</v>
      </c>
      <c r="AOC102" s="293">
        <f>+AOC99-AOC101</f>
        <v>-9.9996739777452603E-9</v>
      </c>
      <c r="AOD102" s="293">
        <f t="shared" si="480"/>
        <v>0</v>
      </c>
      <c r="AOE102" s="293">
        <f t="shared" si="480"/>
        <v>-9.9999937219763524E-9</v>
      </c>
      <c r="AOF102" s="293">
        <f t="shared" ref="AOF102:AOQ102" si="481">+AOF99-AOF101</f>
        <v>0</v>
      </c>
      <c r="AOG102" s="293">
        <f t="shared" si="481"/>
        <v>9.9996668723179027E-9</v>
      </c>
      <c r="AOH102" s="293">
        <f t="shared" si="481"/>
        <v>-9.9993044955226651E-9</v>
      </c>
      <c r="AOI102" s="293">
        <f t="shared" si="481"/>
        <v>0</v>
      </c>
      <c r="AOJ102" s="293">
        <f t="shared" si="481"/>
        <v>-9.1660012913052924E-13</v>
      </c>
      <c r="AOK102" s="293">
        <f t="shared" si="481"/>
        <v>4.0000353251912202E-8</v>
      </c>
      <c r="AOL102" s="293">
        <f t="shared" si="481"/>
        <v>-1.0000299255352729E-8</v>
      </c>
      <c r="AOM102" s="293">
        <f t="shared" si="481"/>
        <v>2.4158453015843406E-13</v>
      </c>
      <c r="AON102" s="293">
        <f t="shared" si="481"/>
        <v>1.6697754290362354E-13</v>
      </c>
      <c r="AOO102" s="293">
        <f t="shared" si="481"/>
        <v>0</v>
      </c>
      <c r="AOP102" s="293">
        <f t="shared" si="481"/>
        <v>1.9999632172584825E-8</v>
      </c>
      <c r="AOQ102" s="293">
        <f t="shared" si="481"/>
        <v>-2.0000086919935711E-8</v>
      </c>
      <c r="AOR102" s="293"/>
      <c r="AOS102" s="293">
        <f t="shared" ref="AOS102:APA102" si="482">+AOS99-AOS101</f>
        <v>-3.0000592232681811E-8</v>
      </c>
      <c r="AOT102" s="293">
        <f t="shared" si="482"/>
        <v>-9.9994400537539718E-9</v>
      </c>
      <c r="AOU102" s="293">
        <f t="shared" si="482"/>
        <v>1.0000213990224438E-8</v>
      </c>
      <c r="AOV102" s="293">
        <f t="shared" si="482"/>
        <v>7.709388682997087E-13</v>
      </c>
      <c r="AOW102" s="293">
        <f t="shared" si="482"/>
        <v>-1.0001004469017971E-8</v>
      </c>
      <c r="AOX102" s="293">
        <f t="shared" si="482"/>
        <v>0</v>
      </c>
      <c r="AOY102" s="333">
        <f t="shared" si="482"/>
        <v>4.6895820560166612E-13</v>
      </c>
      <c r="AOZ102" s="293">
        <f t="shared" si="482"/>
        <v>-2.0000580747137064E-8</v>
      </c>
      <c r="APA102" s="293">
        <f t="shared" si="482"/>
        <v>1.5043521983670871E-12</v>
      </c>
      <c r="APB102" s="293"/>
      <c r="APC102" s="293">
        <f t="shared" ref="APC102:APN102" si="483">+APC99-APC101</f>
        <v>-1.0000647421293252E-8</v>
      </c>
      <c r="APD102" s="293">
        <f t="shared" si="483"/>
        <v>-8.5265128291212022E-14</v>
      </c>
      <c r="APE102" s="293">
        <f t="shared" si="483"/>
        <v>1.0000615446870142E-8</v>
      </c>
      <c r="APF102" s="293">
        <f t="shared" si="483"/>
        <v>9.9989652113663396E-9</v>
      </c>
      <c r="APG102" s="293">
        <f t="shared" si="483"/>
        <v>2.0000143763354572E-8</v>
      </c>
      <c r="APH102" s="293">
        <f t="shared" si="483"/>
        <v>0</v>
      </c>
      <c r="API102" s="293">
        <f t="shared" si="483"/>
        <v>3.5782488083668795E-13</v>
      </c>
      <c r="APJ102" s="293">
        <f t="shared" si="483"/>
        <v>-1.0000201555726562E-8</v>
      </c>
      <c r="APK102" s="293">
        <f t="shared" si="483"/>
        <v>1.0000576367019676E-8</v>
      </c>
      <c r="APL102" s="293">
        <f t="shared" si="483"/>
        <v>-2.6290081223123707E-13</v>
      </c>
      <c r="APM102" s="293"/>
      <c r="APN102" s="293">
        <f t="shared" si="483"/>
        <v>22.896127489999955</v>
      </c>
      <c r="APO102" s="293">
        <f t="shared" ref="APO102:AQW102" si="484">+APO99-APO101</f>
        <v>-8.8373752760162461E-14</v>
      </c>
      <c r="APP102" s="293">
        <f t="shared" si="484"/>
        <v>-2.0000120004581845E-8</v>
      </c>
      <c r="APQ102" s="293">
        <f t="shared" si="484"/>
        <v>2.0000404443720754E-8</v>
      </c>
      <c r="APR102" s="293">
        <f t="shared" si="484"/>
        <v>1.9999397693482024E-8</v>
      </c>
      <c r="APS102" s="293">
        <f t="shared" si="484"/>
        <v>6.6435745793569367E-13</v>
      </c>
      <c r="APT102" s="293">
        <f t="shared" si="484"/>
        <v>0</v>
      </c>
      <c r="APU102" s="293">
        <f t="shared" si="484"/>
        <v>1.0000746897276258E-8</v>
      </c>
      <c r="APV102" s="293">
        <f t="shared" si="484"/>
        <v>-1.0001116379498853E-8</v>
      </c>
      <c r="APW102" s="293">
        <f t="shared" si="484"/>
        <v>-1.9998839917434452E-8</v>
      </c>
      <c r="APX102" s="293">
        <f t="shared" si="484"/>
        <v>-1.0000970718238023E-8</v>
      </c>
      <c r="APY102" s="293">
        <f t="shared" si="484"/>
        <v>1.0000555050737603E-8</v>
      </c>
      <c r="APZ102" s="293">
        <f t="shared" si="484"/>
        <v>-3.1530333899354446E-13</v>
      </c>
      <c r="AQA102" s="293">
        <f t="shared" si="484"/>
        <v>-3.0000578021827096E-8</v>
      </c>
      <c r="AQB102" s="293">
        <f t="shared" si="484"/>
        <v>9.9996526614631875E-9</v>
      </c>
      <c r="AQC102" s="293">
        <f t="shared" si="484"/>
        <v>1.0001201644627145E-8</v>
      </c>
      <c r="AQD102" s="293">
        <f t="shared" si="484"/>
        <v>-3.6237679523765109E-13</v>
      </c>
      <c r="AQE102" s="293">
        <f t="shared" si="484"/>
        <v>-1.0000157146805577E-8</v>
      </c>
      <c r="AQF102" s="293">
        <f t="shared" si="484"/>
        <v>-1.6342482922482304E-13</v>
      </c>
      <c r="AQG102" s="293">
        <f t="shared" si="484"/>
        <v>0</v>
      </c>
      <c r="AQH102" s="293">
        <f t="shared" si="484"/>
        <v>9.9999937219763524E-9</v>
      </c>
      <c r="AQI102" s="293">
        <f t="shared" si="484"/>
        <v>-9.9995047797563075E-9</v>
      </c>
      <c r="AQJ102" s="293">
        <f t="shared" si="484"/>
        <v>-5.7553961596568115E-13</v>
      </c>
      <c r="AQK102" s="293">
        <f t="shared" si="484"/>
        <v>0</v>
      </c>
      <c r="AQL102" s="293">
        <f t="shared" si="484"/>
        <v>-9.9997912172966608E-9</v>
      </c>
      <c r="AQM102" s="293">
        <f t="shared" si="484"/>
        <v>9.9994750257792475E-9</v>
      </c>
      <c r="AQN102" s="293">
        <f t="shared" si="484"/>
        <v>1.9184653865522705E-13</v>
      </c>
      <c r="AQO102" s="293">
        <f t="shared" si="484"/>
        <v>1.0000107630858679E-8</v>
      </c>
      <c r="AQP102" s="293">
        <f t="shared" si="484"/>
        <v>1.4447650187321415E-8</v>
      </c>
      <c r="AQQ102" s="293">
        <f t="shared" si="484"/>
        <v>0</v>
      </c>
      <c r="AQR102" s="293">
        <f t="shared" si="484"/>
        <v>4.4472017179941759E-9</v>
      </c>
      <c r="AQS102" s="293">
        <f t="shared" si="484"/>
        <v>-9.9997912172966608E-9</v>
      </c>
      <c r="AQT102" s="293">
        <f t="shared" si="484"/>
        <v>0</v>
      </c>
      <c r="AQU102" s="293">
        <f t="shared" si="484"/>
        <v>-4.4408920985006262E-14</v>
      </c>
      <c r="AQV102" s="293">
        <f t="shared" si="484"/>
        <v>-9.9994647007051185E-9</v>
      </c>
      <c r="AQW102" s="292">
        <f t="shared" si="484"/>
        <v>-7.0000162111227837E-8</v>
      </c>
      <c r="AQX102" s="293"/>
      <c r="AQY102" s="292">
        <f>+AQY99-AQY101</f>
        <v>9.9997095048820483E-9</v>
      </c>
      <c r="AQZ102" s="292">
        <f>+AQZ99-AQZ101</f>
        <v>9.9997237157367636E-9</v>
      </c>
      <c r="ARA102" s="292">
        <f>+ARA99-ARA101</f>
        <v>1.4921397450962104E-13</v>
      </c>
      <c r="ARB102" s="292">
        <f>+ARB99-ARB101</f>
        <v>1.0000261951859102E-8</v>
      </c>
      <c r="ARC102" s="292">
        <f>+ARC99-ARC101</f>
        <v>-1.0000076322569385E-8</v>
      </c>
      <c r="ARD102" s="293"/>
      <c r="ARE102" s="292">
        <f>+ARE99-ARE101</f>
        <v>1.0658141036401503E-13</v>
      </c>
      <c r="ARF102" s="292">
        <f>+ARF99-ARF101</f>
        <v>9.9998267444334488E-9</v>
      </c>
      <c r="ARG102" s="292">
        <f>+ARG99-ARG101</f>
        <v>1.0000015038258425E-8</v>
      </c>
      <c r="ARH102" s="292">
        <f>+ARH99-ARH101</f>
        <v>0</v>
      </c>
      <c r="ARI102" s="293"/>
      <c r="ARJ102" s="292">
        <f>+ARJ99-ARJ101</f>
        <v>1.6342482922482304E-13</v>
      </c>
      <c r="ARK102" s="292">
        <f>+ARK99-ARK101</f>
        <v>-5.1869619710487314E-13</v>
      </c>
      <c r="ARL102" s="292">
        <f>+ARL99-ARL101</f>
        <v>5.4711790653527714E-13</v>
      </c>
      <c r="ARM102" s="292">
        <f>+ARM99-ARM101</f>
        <v>-3.0997426847534371E-13</v>
      </c>
      <c r="ARN102" s="292">
        <f>+ARN99-ARN101</f>
        <v>1.0613732115416497E-13</v>
      </c>
      <c r="ARO102" s="293"/>
      <c r="ARP102" s="292">
        <f>+ARP99-ARP101</f>
        <v>9.9998445080018428E-9</v>
      </c>
      <c r="ARQ102" s="292">
        <f>+ARQ99-ARQ101</f>
        <v>-9.9993542335141683E-9</v>
      </c>
      <c r="ARR102" s="292">
        <f>+ARR99-ARR101</f>
        <v>-1.0000983152735898E-8</v>
      </c>
      <c r="ARS102" s="293"/>
      <c r="ART102" s="292">
        <f t="shared" ref="ART102:ASY102" si="485">+ART99-ART101</f>
        <v>-6.0000161283824127E-8</v>
      </c>
      <c r="ARU102" s="292">
        <f t="shared" si="485"/>
        <v>1.0729195309977513E-12</v>
      </c>
      <c r="ARV102" s="292">
        <f t="shared" si="485"/>
        <v>-1.0000640315865894E-8</v>
      </c>
      <c r="ARW102" s="292">
        <f t="shared" si="485"/>
        <v>-9.9995745017622539E-9</v>
      </c>
      <c r="ARX102" s="292">
        <f t="shared" si="485"/>
        <v>9.9997201630230848E-9</v>
      </c>
      <c r="ARY102" s="292">
        <f t="shared" si="485"/>
        <v>4.2188474935755949E-14</v>
      </c>
      <c r="ARZ102" s="292">
        <f t="shared" si="485"/>
        <v>2.0000335609893227E-8</v>
      </c>
      <c r="ASA102" s="292">
        <f t="shared" si="485"/>
        <v>-1.0000363204198948E-8</v>
      </c>
      <c r="ASB102" s="292">
        <f t="shared" si="485"/>
        <v>0</v>
      </c>
      <c r="ASC102" s="292">
        <f t="shared" si="485"/>
        <v>1.000103821979792E-8</v>
      </c>
      <c r="ASD102" s="292">
        <f t="shared" si="485"/>
        <v>9.9991979141123011E-9</v>
      </c>
      <c r="ASE102" s="292">
        <f t="shared" si="485"/>
        <v>-1.0000052341752053E-8</v>
      </c>
      <c r="ASF102" s="292">
        <f t="shared" si="485"/>
        <v>-9.9998302971471276E-9</v>
      </c>
      <c r="ASG102" s="292">
        <f t="shared" si="485"/>
        <v>1.0000164252232935E-8</v>
      </c>
      <c r="ASH102" s="292">
        <f t="shared" si="485"/>
        <v>35.505306250000011</v>
      </c>
      <c r="ASI102" s="292">
        <f t="shared" si="485"/>
        <v>1.9999419009764097E-8</v>
      </c>
      <c r="ASJ102" s="292">
        <f t="shared" si="485"/>
        <v>1.0000227756989943E-8</v>
      </c>
      <c r="ASK102" s="292">
        <f t="shared" si="485"/>
        <v>5.2935433814127464E-13</v>
      </c>
      <c r="ASL102" s="292">
        <f t="shared" si="485"/>
        <v>9.9997121694173075E-9</v>
      </c>
      <c r="ASM102" s="292">
        <f t="shared" si="485"/>
        <v>-1.3500311979441904E-13</v>
      </c>
      <c r="ASN102" s="292">
        <f t="shared" si="485"/>
        <v>0</v>
      </c>
      <c r="ASO102" s="292">
        <f t="shared" si="485"/>
        <v>6.4437344349244086E-13</v>
      </c>
      <c r="ASP102" s="292">
        <f t="shared" si="485"/>
        <v>-1.0000817951549834E-8</v>
      </c>
      <c r="ASQ102" s="292">
        <f t="shared" si="485"/>
        <v>-9.2370555648813024E-14</v>
      </c>
      <c r="ASR102" s="292">
        <f t="shared" si="485"/>
        <v>1.8474111129762605E-13</v>
      </c>
      <c r="ASS102" s="292">
        <f t="shared" si="485"/>
        <v>-9.9996775304589391E-9</v>
      </c>
      <c r="AST102" s="292">
        <f t="shared" si="485"/>
        <v>0</v>
      </c>
      <c r="ASU102" s="292">
        <f t="shared" si="485"/>
        <v>4.000068543064117E-8</v>
      </c>
      <c r="ASV102" s="292">
        <f t="shared" si="485"/>
        <v>-2.0000367584316336E-8</v>
      </c>
      <c r="ASW102" s="292">
        <f t="shared" si="485"/>
        <v>-9.9999226677027764E-9</v>
      </c>
      <c r="ASX102" s="292">
        <f t="shared" si="485"/>
        <v>5.1869619710487314E-13</v>
      </c>
      <c r="ASY102" s="292">
        <f t="shared" si="485"/>
        <v>-1.0000285044498014E-8</v>
      </c>
      <c r="ASZ102" s="292">
        <f t="shared" ref="ASZ102:ATQ102" si="486">+ASZ99-ASZ101</f>
        <v>-9.9993199276227074E-9</v>
      </c>
      <c r="ATA102" s="292"/>
      <c r="ATB102" s="292">
        <f t="shared" si="486"/>
        <v>-1.0000082539818322E-8</v>
      </c>
      <c r="ATC102" s="292">
        <f t="shared" si="486"/>
        <v>9.9993613389415259E-9</v>
      </c>
      <c r="ATD102" s="292">
        <f t="shared" si="486"/>
        <v>-5.3113069498067489E-13</v>
      </c>
      <c r="ATE102" s="292">
        <f t="shared" si="486"/>
        <v>1.0000427153045166E-8</v>
      </c>
      <c r="ATF102" s="292">
        <f t="shared" si="486"/>
        <v>-9.9997663483009092E-9</v>
      </c>
      <c r="ATG102" s="292">
        <f t="shared" si="486"/>
        <v>0</v>
      </c>
      <c r="ATH102" s="292">
        <f t="shared" si="486"/>
        <v>-1.1723955140041653E-13</v>
      </c>
      <c r="ATI102" s="292">
        <f t="shared" si="486"/>
        <v>-2.8421709430404007E-14</v>
      </c>
      <c r="ATJ102" s="292">
        <f t="shared" si="486"/>
        <v>1.0000225536543894E-8</v>
      </c>
      <c r="ATK102" s="292">
        <f t="shared" si="486"/>
        <v>4.1211478674085811E-13</v>
      </c>
      <c r="ATL102" s="292">
        <f t="shared" si="486"/>
        <v>9.9987467194750934E-9</v>
      </c>
      <c r="ATM102" s="292">
        <f t="shared" si="486"/>
        <v>0</v>
      </c>
      <c r="ATN102" s="292">
        <f t="shared" si="486"/>
        <v>5.2580162446247414E-13</v>
      </c>
      <c r="ATO102" s="292">
        <f t="shared" si="486"/>
        <v>-4.999994374088601E-8</v>
      </c>
      <c r="ATP102" s="292">
        <f t="shared" si="486"/>
        <v>1.0000094974316198E-8</v>
      </c>
      <c r="ATQ102" s="292">
        <f t="shared" si="486"/>
        <v>-1.0516032489249483E-12</v>
      </c>
      <c r="ATR102" s="292">
        <f>+ATR99-ATR101</f>
        <v>-4.9999946583056953E-7</v>
      </c>
      <c r="ATS102" s="292"/>
      <c r="ATT102" s="292">
        <f>+ATT99-ATT101</f>
        <v>1.0000735350956802E-8</v>
      </c>
      <c r="ATU102" s="292"/>
      <c r="ATV102" s="282">
        <f>+ATV99-ATV101</f>
        <v>-5.6000004633460776E-7</v>
      </c>
      <c r="ATW102" s="282">
        <f>+ATW99-ATW101</f>
        <v>-9.2370555648813024E-14</v>
      </c>
      <c r="ATX102" s="282">
        <f>+ATX99-ATX101</f>
        <v>-9.0238927441532724E-13</v>
      </c>
      <c r="ATY102" s="282">
        <f>+ATY99-ATY101</f>
        <v>-9.9996206870400783E-9</v>
      </c>
      <c r="ATZ102" s="282">
        <f>+ATZ99-ATZ101</f>
        <v>-1.4210854715202004E-13</v>
      </c>
      <c r="AUA102" s="282"/>
      <c r="AUB102" s="282">
        <f t="shared" ref="AUB102:AVB102" si="487">+AUB99-AUB101</f>
        <v>4.9737991503207013E-13</v>
      </c>
      <c r="AUC102" s="282">
        <f t="shared" si="487"/>
        <v>-1.0000498207318742E-8</v>
      </c>
      <c r="AUD102" s="282">
        <f t="shared" si="487"/>
        <v>1.0000761108130973E-8</v>
      </c>
      <c r="AUE102" s="282">
        <f t="shared" si="487"/>
        <v>-1.0444978215673473E-12</v>
      </c>
      <c r="AUF102" s="282">
        <f t="shared" si="487"/>
        <v>-1.8118839761882555E-13</v>
      </c>
      <c r="AUG102" s="282">
        <f t="shared" si="487"/>
        <v>0</v>
      </c>
      <c r="AUH102" s="282">
        <f t="shared" si="487"/>
        <v>7.9936057773011271E-13</v>
      </c>
      <c r="AUI102" s="282">
        <f t="shared" si="487"/>
        <v>-9.9996881885999755E-9</v>
      </c>
      <c r="AUJ102" s="282">
        <f t="shared" si="487"/>
        <v>-4.2632564145606011E-13</v>
      </c>
      <c r="AUK102" s="282">
        <f t="shared" si="487"/>
        <v>3.836930773104541E-13</v>
      </c>
      <c r="AUL102" s="282">
        <f t="shared" si="487"/>
        <v>-9.5923269327613525E-14</v>
      </c>
      <c r="AUM102" s="282">
        <f t="shared" si="487"/>
        <v>0</v>
      </c>
      <c r="AUN102" s="282">
        <f t="shared" si="487"/>
        <v>1.9999710332285758E-8</v>
      </c>
      <c r="AUO102" s="282">
        <f t="shared" si="487"/>
        <v>0</v>
      </c>
      <c r="AUP102" s="282">
        <f t="shared" si="487"/>
        <v>8.1001871876651421E-13</v>
      </c>
      <c r="AUQ102" s="282">
        <f t="shared" si="487"/>
        <v>9.9995531854801811E-9</v>
      </c>
      <c r="AUR102" s="282">
        <f t="shared" si="487"/>
        <v>2.0000435085876234E-8</v>
      </c>
      <c r="AUS102" s="282">
        <f t="shared" si="487"/>
        <v>0</v>
      </c>
      <c r="AUT102" s="282">
        <f t="shared" si="487"/>
        <v>9.9999155622754188E-9</v>
      </c>
      <c r="AUU102" s="282">
        <f t="shared" si="487"/>
        <v>1.9999681022397908E-8</v>
      </c>
      <c r="AUV102" s="282">
        <f t="shared" si="487"/>
        <v>0</v>
      </c>
      <c r="AUW102" s="282">
        <f t="shared" si="487"/>
        <v>-4.6185277824406512E-14</v>
      </c>
      <c r="AUX102" s="282">
        <f t="shared" si="487"/>
        <v>0</v>
      </c>
      <c r="AUY102" s="282">
        <f t="shared" si="487"/>
        <v>5.9999592849635519E-8</v>
      </c>
      <c r="AUZ102" s="282">
        <f t="shared" si="487"/>
        <v>3.8902214782865485E-13</v>
      </c>
      <c r="AVA102" s="282">
        <f t="shared" si="487"/>
        <v>3.8902214782865485E-13</v>
      </c>
      <c r="AVB102" s="282">
        <f t="shared" si="487"/>
        <v>-4.4053649617126212E-13</v>
      </c>
      <c r="AVC102" s="282">
        <f t="shared" ref="AVC102:AVS102" si="488">+AVC99-AVC101</f>
        <v>-2.0000371137030015E-8</v>
      </c>
      <c r="AVD102" s="282">
        <f t="shared" si="488"/>
        <v>1.0000359651485269E-8</v>
      </c>
      <c r="AVE102" s="282">
        <f t="shared" si="488"/>
        <v>-2.0961010704922955E-13</v>
      </c>
      <c r="AVF102" s="282">
        <f t="shared" si="488"/>
        <v>-3.1263880373444408E-13</v>
      </c>
      <c r="AVG102" s="282">
        <f t="shared" si="488"/>
        <v>0</v>
      </c>
      <c r="AVH102" s="282">
        <f t="shared" si="488"/>
        <v>-1.6875389974302379E-14</v>
      </c>
      <c r="AVI102" s="282">
        <f t="shared" si="488"/>
        <v>2.8421709430404007E-13</v>
      </c>
      <c r="AVJ102" s="282">
        <f t="shared" si="488"/>
        <v>3.6237679523765109E-13</v>
      </c>
      <c r="AVK102" s="282">
        <f t="shared" si="488"/>
        <v>-2.2559731860383181E-13</v>
      </c>
      <c r="AVL102" s="282">
        <f t="shared" si="488"/>
        <v>-1.0000050565395213E-8</v>
      </c>
      <c r="AVM102" s="282">
        <f t="shared" si="488"/>
        <v>0</v>
      </c>
      <c r="AVN102" s="282">
        <f t="shared" si="488"/>
        <v>-3.979039320256561E-13</v>
      </c>
      <c r="AVO102" s="282">
        <f t="shared" si="488"/>
        <v>-9.9995105529160355E-9</v>
      </c>
      <c r="AVP102" s="282">
        <f t="shared" si="488"/>
        <v>1.9184653865522705E-13</v>
      </c>
      <c r="AVQ102" s="282">
        <f t="shared" si="488"/>
        <v>-1.0000335226578727E-8</v>
      </c>
      <c r="AVR102" s="282">
        <f t="shared" si="488"/>
        <v>-2.9999938533364912E-8</v>
      </c>
      <c r="AVS102" s="282">
        <f t="shared" si="488"/>
        <v>0</v>
      </c>
      <c r="AVT102" s="282">
        <f>+AVT99-AVT101</f>
        <v>-7.744915819785092E-13</v>
      </c>
      <c r="AVU102" s="282">
        <f>+AVU99-AVU101</f>
        <v>3.979039320256561E-13</v>
      </c>
      <c r="AVV102" s="282">
        <f>+AVV99-AVV101</f>
        <v>-1.8118839761882555E-13</v>
      </c>
      <c r="AVW102" s="282">
        <f>+AVW99-AVW101</f>
        <v>1.2934098236883074E-13</v>
      </c>
      <c r="AVX102" s="282">
        <f>+AVX99-AVX101</f>
        <v>1.0000174910373971E-8</v>
      </c>
      <c r="AVY102" s="282"/>
      <c r="AVZ102" s="282">
        <f>+AVZ99-AVZ101</f>
        <v>-6.000038865749957E-8</v>
      </c>
      <c r="AWA102" s="282">
        <f>+AWA99-AWA101</f>
        <v>-4.0999997708013325E-7</v>
      </c>
      <c r="AWB102" s="282">
        <f>+AWB99-AWB101</f>
        <v>7.815970093361102E-14</v>
      </c>
      <c r="AWC102" s="282">
        <f t="shared" ref="AWC102:AWR102" si="489">+AWC99-AWC101</f>
        <v>9.9996473323926693E-9</v>
      </c>
      <c r="AWD102" s="282">
        <f t="shared" si="489"/>
        <v>1.4210854715202004E-13</v>
      </c>
      <c r="AWE102" s="282">
        <f t="shared" si="489"/>
        <v>-8.5265128291212022E-14</v>
      </c>
      <c r="AWF102" s="282">
        <f t="shared" si="489"/>
        <v>-4.0000018941555027E-7</v>
      </c>
      <c r="AWG102" s="282">
        <f t="shared" si="489"/>
        <v>1.7053025658242404E-13</v>
      </c>
      <c r="AWH102" s="282">
        <f t="shared" si="489"/>
        <v>-1.8562928971732617E-13</v>
      </c>
      <c r="AWI102" s="282">
        <f t="shared" si="489"/>
        <v>-1.6875389974302379E-14</v>
      </c>
      <c r="AWJ102" s="282">
        <f t="shared" si="489"/>
        <v>-1.0000042682811738E-8</v>
      </c>
      <c r="AWK102" s="282">
        <f t="shared" si="489"/>
        <v>2.8776980798284058E-13</v>
      </c>
      <c r="AWL102" s="282">
        <f t="shared" si="489"/>
        <v>0</v>
      </c>
      <c r="AWM102" s="282">
        <f t="shared" si="489"/>
        <v>-1.0000121619668789E-8</v>
      </c>
      <c r="AWN102" s="282">
        <f t="shared" si="489"/>
        <v>6.1224418868022212E-9</v>
      </c>
      <c r="AWO102" s="282">
        <f t="shared" si="489"/>
        <v>-4.0817695889927563E-9</v>
      </c>
      <c r="AWP102" s="282">
        <f t="shared" si="489"/>
        <v>8.772893522746017E-11</v>
      </c>
      <c r="AWQ102" s="282">
        <f t="shared" ref="AWQ102:AWZ102" si="490">+AWQ99-AWQ101</f>
        <v>5.2455351173819054E-10</v>
      </c>
      <c r="AWR102" s="282">
        <f t="shared" si="489"/>
        <v>0</v>
      </c>
      <c r="AWS102" s="282">
        <f t="shared" si="490"/>
        <v>6.3558047713740962E-9</v>
      </c>
      <c r="AWT102" s="282">
        <f>+AWT99-AWT101</f>
        <v>-2.0989077142985479E-9</v>
      </c>
      <c r="AWU102" s="282">
        <f>+AWU99-AWU101</f>
        <v>-1.6042989159359422E-9</v>
      </c>
      <c r="AWV102" s="282">
        <f>+AWV99-AWV101</f>
        <v>1.3995593295401676E-9</v>
      </c>
      <c r="AWW102" s="282">
        <f t="shared" si="490"/>
        <v>0</v>
      </c>
      <c r="AWX102" s="282">
        <f t="shared" si="490"/>
        <v>5.8906834965455346E-9</v>
      </c>
      <c r="AWY102" s="282">
        <f>+AWY99-AWY101</f>
        <v>-4.3744918798438448E-10</v>
      </c>
      <c r="AWZ102" s="282">
        <f t="shared" si="490"/>
        <v>0</v>
      </c>
      <c r="AXA102" s="282">
        <f>+AXA99-AXA101</f>
        <v>-4.0784175325825345E-7</v>
      </c>
      <c r="AXB102" s="282">
        <f>+AXB99-AXB101</f>
        <v>-1.0333942555007525E-6</v>
      </c>
      <c r="AXC102" s="282">
        <f>+AXC99-AXC101</f>
        <v>4.752038762489974E-9</v>
      </c>
      <c r="AXD102" s="282">
        <f t="shared" ref="AXD102:AXL102" si="491">+AXD99-AXD101</f>
        <v>-2.0115642485052376E-9</v>
      </c>
      <c r="AXE102" s="282">
        <f>+AXE99-AXE101</f>
        <v>0</v>
      </c>
      <c r="AXF102" s="282">
        <f t="shared" si="491"/>
        <v>-1.1370495656137791E-9</v>
      </c>
      <c r="AXG102" s="282">
        <f t="shared" si="491"/>
        <v>-2.8279671937525563E-9</v>
      </c>
      <c r="AXH102" s="282">
        <f t="shared" si="491"/>
        <v>2.5658302149622614E-9</v>
      </c>
      <c r="AXI102" s="282">
        <f>+AXI99-AXI101</f>
        <v>2.1570798480752273E-9</v>
      </c>
      <c r="AXJ102" s="282">
        <f>+AXJ99-AXJ101</f>
        <v>7.2871131351348595E-10</v>
      </c>
      <c r="AXK102" s="282">
        <f t="shared" si="491"/>
        <v>0</v>
      </c>
      <c r="AXL102" s="282">
        <f t="shared" si="491"/>
        <v>-3.6151845961285289E-9</v>
      </c>
      <c r="AXM102" s="282">
        <f t="shared" ref="AXM102:AYY102" si="492">+AXM99-AXM101</f>
        <v>3.1778775166912965E-9</v>
      </c>
      <c r="AXN102" s="282">
        <f t="shared" si="492"/>
        <v>-7.8703976669203257E-10</v>
      </c>
      <c r="AXO102" s="282">
        <f t="shared" si="492"/>
        <v>-2.1571127106767563E-9</v>
      </c>
      <c r="AXP102" s="282">
        <f t="shared" si="492"/>
        <v>-5.2474113942935219E-10</v>
      </c>
      <c r="AXQ102" s="282">
        <f t="shared" si="492"/>
        <v>0</v>
      </c>
      <c r="AXR102" s="282">
        <f t="shared" si="492"/>
        <v>2.0983783599604067E-9</v>
      </c>
      <c r="AXS102" s="282">
        <f t="shared" si="492"/>
        <v>-2.5940787296008239E-9</v>
      </c>
      <c r="AXT102" s="282">
        <f t="shared" si="492"/>
        <v>4.3718051401242519E-10</v>
      </c>
      <c r="AXU102" s="282">
        <f t="shared" si="492"/>
        <v>4.5477541732452664E-9</v>
      </c>
      <c r="AXV102" s="282">
        <f t="shared" si="492"/>
        <v>0</v>
      </c>
      <c r="AXW102" s="282">
        <f t="shared" si="492"/>
        <v>8.7489837596876896E-10</v>
      </c>
      <c r="AXX102" s="282">
        <f t="shared" si="492"/>
        <v>1.2828156314981243E-9</v>
      </c>
      <c r="AXY102" s="282">
        <f t="shared" si="492"/>
        <v>-1.8371295595898118E-9</v>
      </c>
      <c r="AXZ102" s="282">
        <f t="shared" si="492"/>
        <v>4.3749537326220889E-10</v>
      </c>
      <c r="AYA102" s="282">
        <f t="shared" si="492"/>
        <v>-2.7986288841930218E-9</v>
      </c>
      <c r="AYB102" s="282">
        <f t="shared" si="492"/>
        <v>0</v>
      </c>
      <c r="AYC102" s="282">
        <f t="shared" si="492"/>
        <v>2.7695818971551489E-9</v>
      </c>
      <c r="AYD102" s="282">
        <f t="shared" si="492"/>
        <v>6.4136642663470411E-9</v>
      </c>
      <c r="AYE102" s="282">
        <f t="shared" si="492"/>
        <v>-3.2941898098215461E-9</v>
      </c>
      <c r="AYF102" s="282">
        <f t="shared" si="492"/>
        <v>4.6608761294919532E-10</v>
      </c>
      <c r="AYG102" s="282">
        <f t="shared" si="492"/>
        <v>8.460787626063393E-10</v>
      </c>
      <c r="AYH102" s="282">
        <f t="shared" si="492"/>
        <v>-2.653283925901917E-9</v>
      </c>
      <c r="AYI102" s="282">
        <f t="shared" si="492"/>
        <v>1.7783463590603787E-9</v>
      </c>
      <c r="AYJ102" s="282">
        <f t="shared" si="492"/>
        <v>8.0464914731237513E-9</v>
      </c>
      <c r="AYK102" s="282">
        <f t="shared" si="492"/>
        <v>-5.8890528009669652E-9</v>
      </c>
      <c r="AYL102" s="282">
        <f t="shared" si="492"/>
        <v>3.5276936927175484E-9</v>
      </c>
      <c r="AYM102" s="282">
        <f t="shared" si="492"/>
        <v>1.5450902779434728E-9</v>
      </c>
      <c r="AYN102" s="282">
        <f t="shared" si="492"/>
        <v>-5.8889213505608495E-9</v>
      </c>
      <c r="AYO102" s="282">
        <f t="shared" si="492"/>
        <v>0</v>
      </c>
      <c r="AYP102" s="282">
        <f t="shared" si="492"/>
        <v>-2.7406761304860083E-9</v>
      </c>
      <c r="AYQ102" s="282">
        <f t="shared" si="492"/>
        <v>7.3763395391779341E-9</v>
      </c>
      <c r="AYR102" s="282">
        <f t="shared" si="492"/>
        <v>2.7698305871126649E-9</v>
      </c>
      <c r="AYS102" s="282">
        <f t="shared" si="492"/>
        <v>1.4528467318086769E-10</v>
      </c>
      <c r="AYT102" s="282">
        <f t="shared" si="492"/>
        <v>-2.536346244141896E-9</v>
      </c>
      <c r="AYU102" s="282">
        <f t="shared" si="492"/>
        <v>0</v>
      </c>
      <c r="AYV102" s="282">
        <f t="shared" si="492"/>
        <v>-1.894878920438714E-9</v>
      </c>
      <c r="AYW102" s="282">
        <f t="shared" si="492"/>
        <v>1.3408207877319001E-9</v>
      </c>
      <c r="AYX102" s="282">
        <f t="shared" si="492"/>
        <v>-3.7026985921784217E-9</v>
      </c>
      <c r="AYY102" s="282">
        <f t="shared" si="492"/>
        <v>0</v>
      </c>
      <c r="AYZ102" s="282">
        <f t="shared" ref="AYZ102:AZG102" si="493">+AYZ99-AYZ101</f>
        <v>3.8773464439145755E-9</v>
      </c>
      <c r="AZA102" s="282">
        <f t="shared" si="493"/>
        <v>3.2062885679806641E-10</v>
      </c>
      <c r="AZB102" s="282">
        <f>+AZB99-AZB101</f>
        <v>-1.5450138945993785E-9</v>
      </c>
      <c r="AZC102" s="282">
        <f>+AZC99-AZC101</f>
        <v>3.2080160750069808E-10</v>
      </c>
      <c r="AZD102" s="282">
        <f>+AZD99-AZD101</f>
        <v>-2.4490658390163844E-9</v>
      </c>
      <c r="AZE102" s="282">
        <f>+AZE99-AZE101</f>
        <v>3.877093313064961E-9</v>
      </c>
      <c r="AZF102" s="282">
        <f t="shared" si="493"/>
        <v>5.2444448783717235E-10</v>
      </c>
      <c r="AZG102" s="282">
        <f t="shared" si="493"/>
        <v>-8.4469720107449575E-10</v>
      </c>
      <c r="AZH102" s="282">
        <f t="shared" ref="AZH102:BAA102" si="494">+AZH99-AZH101</f>
        <v>-5.2737405553671124E-9</v>
      </c>
      <c r="AZI102" s="282">
        <f t="shared" si="494"/>
        <v>3.0904256376196315E-9</v>
      </c>
      <c r="AZJ102" s="282">
        <f t="shared" si="494"/>
        <v>-2.5364901290458874E-9</v>
      </c>
      <c r="AZK102" s="282">
        <f t="shared" si="494"/>
        <v>2.7991013951123023E-9</v>
      </c>
      <c r="AZL102" s="282">
        <f t="shared" si="494"/>
        <v>0</v>
      </c>
      <c r="AZM102" s="282">
        <f t="shared" si="494"/>
        <v>-6.418350295689379E-10</v>
      </c>
      <c r="AZN102" s="282">
        <f t="shared" si="494"/>
        <v>4.0821888092068548E-9</v>
      </c>
      <c r="AZO102" s="282">
        <f t="shared" si="494"/>
        <v>2.9137225965314428E-10</v>
      </c>
      <c r="AZP102" s="282">
        <f t="shared" si="494"/>
        <v>-1.4870238373987377E-9</v>
      </c>
      <c r="AZQ102" s="282">
        <f t="shared" si="494"/>
        <v>-1.0785292658965773E-9</v>
      </c>
      <c r="AZR102" s="282">
        <f t="shared" si="494"/>
        <v>0</v>
      </c>
      <c r="AZS102" s="282">
        <f t="shared" si="494"/>
        <v>-1.8079475694321445E-9</v>
      </c>
      <c r="AZT102" s="282">
        <f t="shared" si="494"/>
        <v>3.0612161694421047E-9</v>
      </c>
      <c r="AZU102" s="282">
        <f t="shared" si="494"/>
        <v>2.9403146584172646E-11</v>
      </c>
      <c r="AZV102" s="282">
        <f t="shared" si="494"/>
        <v>-3.5276812582196726E-9</v>
      </c>
      <c r="AZW102" s="282">
        <f t="shared" si="494"/>
        <v>-6.1234683990107897E-10</v>
      </c>
      <c r="AZX102" s="282">
        <f t="shared" si="494"/>
        <v>0</v>
      </c>
      <c r="AZY102" s="282">
        <f t="shared" si="494"/>
        <v>5.7144369236539205E-9</v>
      </c>
      <c r="AZZ102" s="282">
        <f t="shared" si="494"/>
        <v>-4.4619170580517675E-9</v>
      </c>
      <c r="BAA102" s="282">
        <f t="shared" si="494"/>
        <v>0</v>
      </c>
      <c r="BAB102" s="282">
        <f t="shared" ref="BAB102:BAG102" si="495">+BAB99-BAB101</f>
        <v>-2.6796271868079202E-9</v>
      </c>
      <c r="BAC102" s="282">
        <f t="shared" si="495"/>
        <v>2.3026247575330672E-9</v>
      </c>
      <c r="BAD102" s="282">
        <f>+BAD99-BAD101</f>
        <v>2.0432366909517441E-10</v>
      </c>
      <c r="BAE102" s="282">
        <f>+BAE99-BAE101</f>
        <v>-3.5568179512779352E-9</v>
      </c>
      <c r="BAF102" s="282">
        <f t="shared" si="495"/>
        <v>-1.0498730773633724E-9</v>
      </c>
      <c r="BAG102" s="282">
        <f t="shared" si="495"/>
        <v>2.2156001477924292E-9</v>
      </c>
      <c r="BAH102" s="282">
        <f t="shared" ref="BAH102:BBB102" si="496">+BAH99-BAH101</f>
        <v>1.0788694382313224E-9</v>
      </c>
      <c r="BAI102" s="282">
        <f t="shared" si="496"/>
        <v>6.7039351847597572E-10</v>
      </c>
      <c r="BAJ102" s="292">
        <f t="shared" si="496"/>
        <v>-2.5362378863746926E-9</v>
      </c>
      <c r="BAK102" s="292">
        <f t="shared" si="496"/>
        <v>0</v>
      </c>
      <c r="BAL102" s="292">
        <f t="shared" si="496"/>
        <v>4.8393502538601751E-9</v>
      </c>
      <c r="BAM102" s="292">
        <f t="shared" si="496"/>
        <v>-2.007283228522283E-13</v>
      </c>
      <c r="BAN102" s="292">
        <f t="shared" si="496"/>
        <v>-4.2270569267088831E-9</v>
      </c>
      <c r="BAO102" s="292">
        <f t="shared" si="496"/>
        <v>1.7201067237238021E-9</v>
      </c>
      <c r="BAP102" s="292">
        <f t="shared" si="496"/>
        <v>4.3688630491089953E-10</v>
      </c>
      <c r="BAQ102" s="292">
        <f t="shared" si="496"/>
        <v>0</v>
      </c>
      <c r="BAR102" s="292">
        <f t="shared" si="496"/>
        <v>6.4189009663095931E-10</v>
      </c>
      <c r="BAS102" s="292">
        <f t="shared" si="496"/>
        <v>2.2155290935188532E-9</v>
      </c>
      <c r="BAT102" s="292">
        <f t="shared" si="496"/>
        <v>-4.5771573198294391E-9</v>
      </c>
      <c r="BAU102" s="292">
        <f t="shared" si="496"/>
        <v>5.8326676821707224E-10</v>
      </c>
      <c r="BAV102" s="292">
        <f t="shared" si="496"/>
        <v>-1.9872624656969151E-9</v>
      </c>
      <c r="BAW102" s="292">
        <f t="shared" si="496"/>
        <v>0</v>
      </c>
      <c r="BAX102" s="292">
        <f t="shared" si="496"/>
        <v>1.9532646611253313E-9</v>
      </c>
      <c r="BAY102" s="292">
        <f t="shared" si="496"/>
        <v>-3.6731311325866045E-9</v>
      </c>
      <c r="BAZ102" s="292">
        <f t="shared" si="496"/>
        <v>5.1019671404306521E-9</v>
      </c>
      <c r="BBA102" s="292">
        <f t="shared" si="496"/>
        <v>-6.0350622277383081E-9</v>
      </c>
      <c r="BBB102" s="292">
        <f t="shared" si="496"/>
        <v>0</v>
      </c>
      <c r="BBC102" s="292">
        <f t="shared" ref="BBC102:BBJ102" si="497">+BBC99-BBC101</f>
        <v>-2.6289512788935099E-9</v>
      </c>
      <c r="BBD102" s="292">
        <f t="shared" si="497"/>
        <v>3.0316940069496923E-9</v>
      </c>
      <c r="BBE102" s="292">
        <f>+BBE99-BBE101</f>
        <v>3.5031888501180219E-10</v>
      </c>
      <c r="BBF102" s="292">
        <f>+BBF99-BBF101</f>
        <v>-2.8573268195941637E-9</v>
      </c>
      <c r="BBG102" s="292">
        <f>+BBG99-BBG101</f>
        <v>1.5743975012583178E-9</v>
      </c>
      <c r="BBH102" s="292">
        <f>+BBH99-BBH101</f>
        <v>-7.2887185176284675E-10</v>
      </c>
      <c r="BBI102" s="292">
        <f t="shared" si="497"/>
        <v>1.3702390333492076E-9</v>
      </c>
      <c r="BBJ102" s="292">
        <f t="shared" si="497"/>
        <v>4.927388275177691E-9</v>
      </c>
      <c r="BBK102" s="292">
        <f t="shared" ref="BBK102:BCR102" si="498">+BBK99-BBK101</f>
        <v>8.7226226241909899E-11</v>
      </c>
      <c r="BBL102" s="292">
        <f t="shared" si="498"/>
        <v>-5.1898521036264356E-9</v>
      </c>
      <c r="BBM102" s="292">
        <f t="shared" si="498"/>
        <v>-2.6529747287895589E-9</v>
      </c>
      <c r="BBN102" s="292">
        <f t="shared" si="498"/>
        <v>4.0891094954531582E-9</v>
      </c>
      <c r="BBO102" s="292">
        <f t="shared" si="498"/>
        <v>0</v>
      </c>
      <c r="BBP102" s="292">
        <f t="shared" si="498"/>
        <v>-1.7053025658242404E-13</v>
      </c>
      <c r="BBQ102" s="292">
        <f t="shared" si="498"/>
        <v>1.0143423878616886E-9</v>
      </c>
      <c r="BBR102" s="292">
        <f t="shared" si="498"/>
        <v>-1.1951311051916491E-9</v>
      </c>
      <c r="BBS102" s="292">
        <f t="shared" si="498"/>
        <v>4.1975916076353315E-9</v>
      </c>
      <c r="BBT102" s="292">
        <f t="shared" si="498"/>
        <v>-2.6238087258434462E-9</v>
      </c>
      <c r="BBU102" s="292">
        <f t="shared" si="498"/>
        <v>0</v>
      </c>
      <c r="BBV102" s="292">
        <f t="shared" si="498"/>
        <v>3.1780489351262986E-9</v>
      </c>
      <c r="BBW102" s="292">
        <f t="shared" si="498"/>
        <v>-8.8044913582052686E-9</v>
      </c>
      <c r="BBX102" s="292">
        <f t="shared" si="498"/>
        <v>2.2152377709971915E-9</v>
      </c>
      <c r="BBY102" s="292">
        <f t="shared" si="498"/>
        <v>7.0209703265833312E-2</v>
      </c>
      <c r="BBZ102" s="292">
        <f t="shared" si="498"/>
        <v>-9.0412299869058188E-10</v>
      </c>
      <c r="BCA102" s="292">
        <f t="shared" si="498"/>
        <v>0</v>
      </c>
      <c r="BCB102" s="292">
        <f t="shared" si="498"/>
        <v>7.0209702974494803E-2</v>
      </c>
      <c r="BCC102" s="292">
        <f t="shared" si="498"/>
        <v>-9.0404128627596947E-10</v>
      </c>
      <c r="BCD102" s="292">
        <f t="shared" si="498"/>
        <v>2.0430945824045921E-10</v>
      </c>
      <c r="BCE102" s="292">
        <f t="shared" si="498"/>
        <v>2.3911344015914437E-9</v>
      </c>
      <c r="BCF102" s="292">
        <f t="shared" si="498"/>
        <v>-3.9654892702856159E-9</v>
      </c>
      <c r="BCG102" s="292">
        <f t="shared" si="498"/>
        <v>-8.1596951417850505E-10</v>
      </c>
      <c r="BCH102" s="292">
        <f t="shared" si="498"/>
        <v>-3.0900508818376693E-9</v>
      </c>
      <c r="BCI102" s="292">
        <f t="shared" si="498"/>
        <v>-1.3995062886351661E-9</v>
      </c>
      <c r="BCJ102" s="292">
        <f t="shared" si="498"/>
        <v>-4.7232369126959384E-9</v>
      </c>
      <c r="BCK102" s="292">
        <f t="shared" si="498"/>
        <v>2.157448220074798E-8</v>
      </c>
      <c r="BCL102" s="292">
        <f t="shared" si="498"/>
        <v>2.8861197876040023E-9</v>
      </c>
      <c r="BCM102" s="292">
        <f t="shared" si="498"/>
        <v>0</v>
      </c>
      <c r="BCN102" s="295">
        <f t="shared" si="498"/>
        <v>2.0000182843205039E-8</v>
      </c>
      <c r="BCO102" s="295">
        <f t="shared" si="498"/>
        <v>4.3520742565306136E-14</v>
      </c>
      <c r="BCP102" s="295">
        <f t="shared" si="498"/>
        <v>-3.8458125573015423E-13</v>
      </c>
      <c r="BCQ102" s="295">
        <f t="shared" si="498"/>
        <v>-3.907985046680551E-14</v>
      </c>
      <c r="BCR102" s="295">
        <f t="shared" si="498"/>
        <v>4.6540549192286562E-13</v>
      </c>
      <c r="BCS102" s="296"/>
      <c r="BCT102" s="295">
        <f>+BCT99-BCT101</f>
        <v>-4.5119463720766362E-13</v>
      </c>
      <c r="BCU102" s="295">
        <f>+BCU99-BCU101</f>
        <v>3.7037040101495222E-13</v>
      </c>
      <c r="BCV102" s="295">
        <f>+BCV99-BCV101</f>
        <v>2.3980817331903381E-14</v>
      </c>
      <c r="BCW102" s="295">
        <f>+BCW99-BCW101</f>
        <v>6.9277916736609768E-14</v>
      </c>
      <c r="BCX102" s="296">
        <f t="shared" si="341"/>
        <v>1.2434497875801753E-14</v>
      </c>
      <c r="BCY102" s="295">
        <f>+BCY99-BCY101</f>
        <v>9.9999688529806008E-9</v>
      </c>
      <c r="BCZ102" s="295">
        <f>+BCZ99-BCZ101</f>
        <v>0</v>
      </c>
      <c r="BDA102" s="296">
        <f t="shared" si="342"/>
        <v>9.9999688529806008E-9</v>
      </c>
      <c r="BDB102" s="292">
        <f>+BDB99-BDB101</f>
        <v>4.524804353422951E-8</v>
      </c>
      <c r="BDC102" s="295">
        <f>+BDC99-BDC101</f>
        <v>-1.3322676295501878E-13</v>
      </c>
      <c r="BDD102" s="295">
        <f>+BDD99-BDD101</f>
        <v>-1.2434497875801753E-14</v>
      </c>
      <c r="BDE102" s="295">
        <f>+BDE99-BDE101</f>
        <v>-1.8385293287792592E-13</v>
      </c>
      <c r="BDF102" s="296">
        <f>SUM(BDC102:BDE102)</f>
        <v>-3.2951419370874646E-13</v>
      </c>
      <c r="BDG102" s="295">
        <f>+BDG99-BDG101</f>
        <v>7.460698725481052E-14</v>
      </c>
      <c r="BDH102" s="295">
        <f>+BDH99-BDH101</f>
        <v>0</v>
      </c>
      <c r="BDI102" s="295">
        <f>+BDI99-BDI101</f>
        <v>0</v>
      </c>
      <c r="BDJ102" s="295">
        <f>+BDJ99-BDJ101</f>
        <v>-1.6697754290362354E-13</v>
      </c>
      <c r="BDK102" s="295">
        <f>+BDK99-BDK101</f>
        <v>-2.7178259642823832E-13</v>
      </c>
      <c r="BDL102" s="296">
        <f t="shared" si="344"/>
        <v>-3.6415315207705135E-13</v>
      </c>
      <c r="BDM102" s="295">
        <f t="shared" ref="BDM102:BDW102" si="499">+BDM99-BDM101</f>
        <v>5.666578317686799E-13</v>
      </c>
      <c r="BDN102" s="295">
        <f t="shared" si="499"/>
        <v>-4.4053649617126212E-13</v>
      </c>
      <c r="BDO102" s="295">
        <f t="shared" si="499"/>
        <v>8.9706020389712648E-14</v>
      </c>
      <c r="BDP102" s="295">
        <f t="shared" si="499"/>
        <v>-2.5912605394751154E-13</v>
      </c>
      <c r="BDQ102" s="296">
        <f t="shared" si="345"/>
        <v>-4.3298697960381105E-14</v>
      </c>
      <c r="BDR102" s="295">
        <f t="shared" si="499"/>
        <v>1.8474111129762605E-13</v>
      </c>
      <c r="BDS102" s="295">
        <f t="shared" si="499"/>
        <v>0</v>
      </c>
      <c r="BDT102" s="295">
        <f t="shared" si="499"/>
        <v>0</v>
      </c>
      <c r="BDU102" s="334">
        <f t="shared" si="499"/>
        <v>-1.3322676295501878E-15</v>
      </c>
      <c r="BDV102" s="296">
        <f t="shared" si="499"/>
        <v>-1.7097434579227411E-13</v>
      </c>
      <c r="BDW102" s="296">
        <f t="shared" si="499"/>
        <v>0</v>
      </c>
      <c r="BDX102" s="296">
        <f t="shared" ref="BDX102:BED102" si="500">+BDX99-BDX101</f>
        <v>0</v>
      </c>
      <c r="BDY102" s="296">
        <f t="shared" si="500"/>
        <v>0</v>
      </c>
      <c r="BDZ102" s="296">
        <f t="shared" si="500"/>
        <v>0</v>
      </c>
      <c r="BEA102" s="296">
        <f t="shared" si="500"/>
        <v>4.0412118096355698E-14</v>
      </c>
      <c r="BEB102" s="296">
        <f t="shared" si="500"/>
        <v>0</v>
      </c>
      <c r="BEC102" s="296">
        <f t="shared" si="500"/>
        <v>0</v>
      </c>
      <c r="BED102" s="296">
        <f t="shared" si="500"/>
        <v>-4.6895820560166612E-13</v>
      </c>
      <c r="BEE102" s="295">
        <f t="shared" ref="BEE102:BEU102" si="501">+BEE99-BEE101</f>
        <v>4.2632564145606011E-13</v>
      </c>
      <c r="BEF102" s="295">
        <f t="shared" si="501"/>
        <v>0</v>
      </c>
      <c r="BEG102" s="295">
        <f t="shared" si="501"/>
        <v>0</v>
      </c>
      <c r="BEH102" s="295">
        <f t="shared" si="501"/>
        <v>5.8619775700208265E-14</v>
      </c>
      <c r="BEI102" s="296">
        <f t="shared" si="501"/>
        <v>5.8264504332328215E-13</v>
      </c>
      <c r="BEJ102" s="335">
        <f t="shared" si="501"/>
        <v>1.9984014443252818E-14</v>
      </c>
      <c r="BEK102" s="335">
        <f>+BEK99-BEK101</f>
        <v>-4.4053649617126212E-13</v>
      </c>
      <c r="BEL102" s="335">
        <f>+BEL99-BEL101</f>
        <v>0</v>
      </c>
      <c r="BEM102" s="335">
        <f>+BEM99-BEM101</f>
        <v>0</v>
      </c>
      <c r="BEN102" s="335">
        <f>+BEN99-BEN101</f>
        <v>0</v>
      </c>
      <c r="BEO102" s="335">
        <f t="shared" si="501"/>
        <v>0</v>
      </c>
      <c r="BEP102" s="335">
        <f>+BEP99-BEP101</f>
        <v>0</v>
      </c>
      <c r="BEQ102" s="335">
        <v>4.1477932199995848E-13</v>
      </c>
      <c r="BER102" s="335">
        <f t="shared" si="501"/>
        <v>0</v>
      </c>
      <c r="BES102" s="335">
        <f t="shared" si="501"/>
        <v>0</v>
      </c>
      <c r="BET102" s="335">
        <f t="shared" si="501"/>
        <v>0</v>
      </c>
      <c r="BEU102" s="335">
        <f t="shared" si="501"/>
        <v>0</v>
      </c>
      <c r="BEV102" s="335">
        <f t="shared" ref="BEV102:BFA102" si="502">+BEV99-BEV101</f>
        <v>0</v>
      </c>
      <c r="BEW102" s="334">
        <f t="shared" si="502"/>
        <v>0</v>
      </c>
      <c r="BEX102" s="336">
        <f t="shared" si="502"/>
        <v>0</v>
      </c>
      <c r="BEY102" s="336">
        <f t="shared" si="502"/>
        <v>0</v>
      </c>
      <c r="BEZ102" s="336">
        <f t="shared" si="502"/>
        <v>-1.1957261847328482E-9</v>
      </c>
      <c r="BFA102" s="336">
        <f t="shared" si="502"/>
        <v>0</v>
      </c>
      <c r="BFB102" s="336">
        <f t="shared" ref="BFB102:BFC102" si="503">+BFB99-BFB101</f>
        <v>5.2463633437582757E-10</v>
      </c>
      <c r="BFC102" s="336">
        <f t="shared" si="503"/>
        <v>5.2463633437582757E-10</v>
      </c>
      <c r="BFD102" s="337">
        <f>+BFD99-BFD101</f>
        <v>5.2463633437582757E-10</v>
      </c>
      <c r="BFE102" s="337">
        <f t="shared" ref="BFE102" si="504">+BFE99-BFE101</f>
        <v>4.5474735088646412E-13</v>
      </c>
      <c r="BFF102" s="337">
        <f t="shared" ref="BFF102" si="505">+BFF99-BFF101</f>
        <v>0</v>
      </c>
      <c r="BFG102" s="337">
        <f t="shared" ref="BFG102" si="506">+BFG99-BFG101</f>
        <v>0</v>
      </c>
      <c r="BFH102" s="337">
        <f t="shared" ref="BFH102" si="507">+BFH99-BFH101</f>
        <v>0</v>
      </c>
      <c r="BFI102" s="337">
        <f t="shared" ref="BFI102" si="508">+BFI99-BFI101</f>
        <v>4.6362913508346537E-13</v>
      </c>
      <c r="BFJ102" s="337">
        <f t="shared" ref="BFJ102" si="509">+BFJ99-BFJ101</f>
        <v>0</v>
      </c>
      <c r="BFK102" s="337">
        <f t="shared" ref="BFK102" si="510">+BFK99-BFK101</f>
        <v>0</v>
      </c>
      <c r="BFL102" s="337">
        <f t="shared" ref="BFL102" si="511">+BFL99-BFL101</f>
        <v>7.5495165674510645E-15</v>
      </c>
      <c r="BFM102" s="337">
        <f t="shared" ref="BFM102" si="512">+BFM99-BFM101</f>
        <v>0</v>
      </c>
      <c r="BFN102" s="337">
        <f t="shared" ref="BFN102" si="513">+BFN99-BFN101</f>
        <v>0</v>
      </c>
      <c r="BFO102" s="337">
        <f t="shared" ref="BFO102" si="514">+BFO99-BFO101</f>
        <v>0</v>
      </c>
      <c r="BFP102" s="337">
        <f t="shared" ref="BFP102" si="515">+BFP99-BFP101</f>
        <v>0</v>
      </c>
      <c r="BFQ102" s="337">
        <f t="shared" ref="BFQ102" si="516">+BFQ99-BFQ101</f>
        <v>0</v>
      </c>
      <c r="BFR102" s="337">
        <f t="shared" ref="BFR102" si="517">+BFR99-BFR101</f>
        <v>0</v>
      </c>
      <c r="BFS102" s="337">
        <f t="shared" ref="BFS102" si="518">+BFS99-BFS101</f>
        <v>0</v>
      </c>
      <c r="BFT102" s="337">
        <f t="shared" ref="BFT102" si="519">+BFT99-BFT101</f>
        <v>0</v>
      </c>
      <c r="BFU102" s="337">
        <f t="shared" ref="BFU102" si="520">+BFU99-BFU101</f>
        <v>0</v>
      </c>
      <c r="BFV102" s="337">
        <f t="shared" ref="BFV102" si="521">+BFV99-BFV101</f>
        <v>0</v>
      </c>
      <c r="BFW102" s="337">
        <f t="shared" ref="BFW102" si="522">+BFW99-BFW101</f>
        <v>2.5940600778540102E-9</v>
      </c>
      <c r="BFX102" s="337">
        <f t="shared" ref="BFX102" si="523">+BFX99-BFX101</f>
        <v>0</v>
      </c>
      <c r="BFY102" s="337">
        <f t="shared" ref="BFY102" si="524">+BFY99-BFY101</f>
        <v>0</v>
      </c>
      <c r="BFZ102" s="337">
        <f t="shared" ref="BFZ102" si="525">+BFZ99-BFZ101</f>
        <v>0</v>
      </c>
      <c r="BGA102" s="337">
        <f t="shared" ref="BGA102" si="526">+BGA99-BGA101</f>
        <v>0</v>
      </c>
      <c r="BGB102" s="337">
        <f t="shared" ref="BGB102" si="527">+BGB99-BGB101</f>
        <v>0</v>
      </c>
      <c r="BGC102" s="337">
        <f t="shared" ref="BGC102" si="528">+BGC99-BGC101</f>
        <v>0</v>
      </c>
      <c r="BGD102" s="337">
        <f t="shared" ref="BGD102" si="529">+BGD99-BGD101</f>
        <v>0</v>
      </c>
      <c r="BGE102" s="337">
        <f t="shared" ref="BGE102" si="530">+BGE99-BGE101</f>
        <v>0</v>
      </c>
      <c r="BGF102" s="337">
        <f t="shared" ref="BGF102" si="531">+BGF99-BGF101</f>
        <v>-1.2420088069120538E-8</v>
      </c>
      <c r="BGG102" s="337">
        <f t="shared" ref="BGG102" si="532">+BGG99-BGG101</f>
        <v>0</v>
      </c>
      <c r="BGH102" s="337">
        <f t="shared" ref="BGH102" si="533">+BGH99-BGH101</f>
        <v>0</v>
      </c>
      <c r="BGI102" s="337">
        <f t="shared" ref="BGI102" si="534">+BGI99-BGI101</f>
        <v>0</v>
      </c>
      <c r="BGJ102" s="337">
        <f t="shared" ref="BGJ102" si="535">+BGJ99-BGJ101</f>
        <v>-1.3713474800169934E-12</v>
      </c>
      <c r="BGK102" s="337">
        <f t="shared" ref="BGK102" si="536">+BGK99-BGK101</f>
        <v>0</v>
      </c>
      <c r="BGL102" s="337">
        <f t="shared" ref="BGL102" si="537">+BGL99-BGL101</f>
        <v>0</v>
      </c>
      <c r="BGM102" s="337">
        <f t="shared" ref="BGM102" si="538">+BGM99-BGM101</f>
        <v>0</v>
      </c>
      <c r="BGN102" s="337">
        <f t="shared" ref="BGN102" si="539">+BGN99-BGN101</f>
        <v>0</v>
      </c>
      <c r="BGO102" s="337">
        <f t="shared" ref="BGO102" si="540">+BGO99-BGO101</f>
        <v>0</v>
      </c>
      <c r="BGP102" s="337">
        <f t="shared" ref="BGP102" si="541">+BGP99-BGP101</f>
        <v>0</v>
      </c>
      <c r="BGQ102" s="337">
        <f t="shared" ref="BGQ102" si="542">+BGQ99-BGQ101</f>
        <v>0</v>
      </c>
      <c r="BGR102" s="337">
        <f t="shared" ref="BGR102" si="543">+BGR99-BGR101</f>
        <v>0</v>
      </c>
      <c r="BGS102" s="337">
        <f t="shared" ref="BGS102" si="544">+BGS99-BGS101</f>
        <v>0</v>
      </c>
      <c r="BGT102" s="337">
        <f t="shared" ref="BGT102" si="545">+BGT99-BGT101</f>
        <v>0</v>
      </c>
      <c r="BGU102" s="337">
        <f t="shared" ref="BGU102" si="546">+BGU99-BGU101</f>
        <v>0</v>
      </c>
      <c r="BGV102" s="337">
        <f t="shared" ref="BGV102" si="547">+BGV99-BGV101</f>
        <v>0</v>
      </c>
      <c r="BGW102" s="337">
        <f t="shared" ref="BGW102" si="548">+BGW99-BGW101</f>
        <v>0</v>
      </c>
      <c r="BGX102" s="337">
        <f t="shared" ref="BGX102" si="549">+BGX99-BGX101</f>
        <v>0</v>
      </c>
      <c r="BGY102" s="337">
        <f t="shared" ref="BGY102" si="550">+BGY99-BGY101</f>
        <v>0</v>
      </c>
      <c r="BGZ102" s="337">
        <f t="shared" ref="BGZ102" si="551">+BGZ99-BGZ101</f>
        <v>0</v>
      </c>
      <c r="BHA102" s="337">
        <f t="shared" ref="BHA102" si="552">+BHA99-BHA101</f>
        <v>-29.405418890000306</v>
      </c>
      <c r="BHB102" s="337">
        <f t="shared" ref="BHB102" si="553">+BHB99-BHB101</f>
        <v>0</v>
      </c>
      <c r="BHC102" s="337">
        <f t="shared" ref="BHC102" si="554">+BHC99-BHC101</f>
        <v>0</v>
      </c>
      <c r="BHD102" s="337">
        <f t="shared" ref="BHD102" si="555">+BHD99-BHD101</f>
        <v>0</v>
      </c>
      <c r="BHE102" s="337">
        <f t="shared" ref="BHE102" si="556">+BHE99-BHE101</f>
        <v>0</v>
      </c>
      <c r="BHF102" s="337">
        <f t="shared" ref="BHF102" si="557">+BHF99-BHF101</f>
        <v>0</v>
      </c>
      <c r="BHG102" s="337">
        <f t="shared" ref="BHG102" si="558">+BHG99-BHG101</f>
        <v>0</v>
      </c>
      <c r="BHH102" s="337">
        <f t="shared" ref="BHH102" si="559">+BHH99-BHH101</f>
        <v>-6.1239688875502907E-9</v>
      </c>
      <c r="BHI102" s="337">
        <f t="shared" ref="BHI102" si="560">+BHI99-BHI101</f>
        <v>0</v>
      </c>
      <c r="BHJ102" s="337">
        <f t="shared" ref="BHJ102" si="561">+BHJ99-BHJ101</f>
        <v>0</v>
      </c>
      <c r="BHK102" s="337">
        <f t="shared" ref="BHK102" si="562">+BHK99-BHK101</f>
        <v>0</v>
      </c>
      <c r="BHL102" s="337">
        <f t="shared" ref="BHL102" si="563">+BHL99-BHL101</f>
        <v>0</v>
      </c>
      <c r="BHM102" s="337">
        <f t="shared" ref="BHM102" si="564">+BHM99-BHM101</f>
        <v>0</v>
      </c>
      <c r="BHN102" s="337">
        <f t="shared" ref="BHN102" si="565">+BHN99-BHN101</f>
        <v>0</v>
      </c>
      <c r="BHO102" s="337">
        <f t="shared" ref="BHO102" si="566">+BHO99-BHO101</f>
        <v>0</v>
      </c>
      <c r="BHP102" s="337">
        <f t="shared" ref="BHP102" si="567">+BHP99-BHP101</f>
        <v>0</v>
      </c>
      <c r="BHQ102" s="337">
        <f t="shared" ref="BHQ102" si="568">+BHQ99-BHQ101</f>
        <v>0</v>
      </c>
      <c r="BHR102" s="337">
        <f t="shared" ref="BHR102" si="569">+BHR99-BHR101</f>
        <v>0</v>
      </c>
      <c r="BHS102" s="337">
        <f t="shared" ref="BHS102" si="570">+BHS99-BHS101</f>
        <v>0</v>
      </c>
      <c r="BHT102" s="337">
        <f t="shared" ref="BHT102" si="571">+BHT99-BHT101</f>
        <v>0</v>
      </c>
      <c r="BHU102" s="337">
        <f t="shared" ref="BHU102" si="572">+BHU99-BHU101</f>
        <v>0</v>
      </c>
      <c r="BHV102" s="337">
        <f t="shared" ref="BHV102" si="573">+BHV99-BHV101</f>
        <v>-9.7699626167013776E-15</v>
      </c>
      <c r="BHW102" s="337">
        <f t="shared" ref="BHW102" si="574">+BHW99-BHW101</f>
        <v>0</v>
      </c>
      <c r="BHX102" s="337">
        <f t="shared" ref="BHX102" si="575">+BHX99-BHX101</f>
        <v>0</v>
      </c>
      <c r="BHY102" s="337">
        <f t="shared" ref="BHY102" si="576">+BHY99-BHY101</f>
        <v>0</v>
      </c>
      <c r="BHZ102" s="337">
        <f t="shared" ref="BHZ102" si="577">+BHZ99-BHZ101</f>
        <v>0</v>
      </c>
      <c r="BIA102" s="337">
        <f t="shared" ref="BIA102" si="578">+BIA99-BIA101</f>
        <v>0</v>
      </c>
      <c r="BIB102" s="337">
        <f t="shared" ref="BIB102" si="579">+BIB99-BIB101</f>
        <v>0</v>
      </c>
      <c r="BIC102" s="337">
        <f t="shared" ref="BIC102" si="580">+BIC99-BIC101</f>
        <v>0</v>
      </c>
      <c r="BID102" s="337">
        <f t="shared" ref="BID102" si="581">+BID99-BID101</f>
        <v>0</v>
      </c>
      <c r="BIE102" s="337">
        <f t="shared" ref="BIE102" si="582">+BIE99-BIE101</f>
        <v>0</v>
      </c>
      <c r="BIF102" s="337">
        <f t="shared" ref="BIF102" si="583">+BIF99-BIF101</f>
        <v>0</v>
      </c>
      <c r="BIG102" s="337">
        <f t="shared" ref="BIG102" si="584">+BIG99-BIG101</f>
        <v>0</v>
      </c>
      <c r="BIH102" s="337">
        <f t="shared" ref="BIH102" si="585">+BIH99-BIH101</f>
        <v>2.5579538487363607E-13</v>
      </c>
      <c r="BII102" s="337">
        <f t="shared" ref="BII102" si="586">+BII99-BII101</f>
        <v>0</v>
      </c>
      <c r="BIJ102" s="337">
        <f t="shared" ref="BIJ102" si="587">+BIJ99-BIJ101</f>
        <v>0</v>
      </c>
      <c r="BIK102" s="337">
        <f t="shared" ref="BIK102" si="588">+BIK99-BIK101</f>
        <v>0</v>
      </c>
      <c r="BIL102" s="337">
        <f t="shared" ref="BIL102" si="589">+BIL99-BIL101</f>
        <v>0</v>
      </c>
      <c r="BIM102" s="337">
        <f t="shared" ref="BIM102" si="590">+BIM99-BIM101</f>
        <v>0</v>
      </c>
      <c r="BIN102" s="337">
        <f t="shared" ref="BIN102" si="591">+BIN99-BIN101</f>
        <v>0</v>
      </c>
      <c r="BIO102" s="337">
        <f t="shared" ref="BIO102" si="592">+BIO99-BIO101</f>
        <v>0</v>
      </c>
      <c r="BIP102" s="337">
        <f t="shared" ref="BIP102" si="593">+BIP99-BIP101</f>
        <v>0</v>
      </c>
      <c r="BIQ102" s="337">
        <f t="shared" ref="BIQ102" si="594">+BIQ99-BIQ101</f>
        <v>0</v>
      </c>
      <c r="BIR102" s="337">
        <f t="shared" ref="BIR102" si="595">+BIR99-BIR101</f>
        <v>0</v>
      </c>
      <c r="BIS102" s="337">
        <f t="shared" ref="BIS102" si="596">+BIS99-BIS101</f>
        <v>0</v>
      </c>
      <c r="BIT102" s="337">
        <f t="shared" ref="BIT102" si="597">+BIT99-BIT101</f>
        <v>0</v>
      </c>
      <c r="BIU102" s="337">
        <f t="shared" ref="BIU102" si="598">+BIU99-BIU101</f>
        <v>0</v>
      </c>
      <c r="BIV102" s="337">
        <f t="shared" ref="BIV102" si="599">+BIV99-BIV101</f>
        <v>0</v>
      </c>
      <c r="BIW102" s="337">
        <f t="shared" ref="BIW102" si="600">+BIW99-BIW101</f>
        <v>0</v>
      </c>
      <c r="BIX102" s="337">
        <f t="shared" ref="BIX102" si="601">+BIX99-BIX101</f>
        <v>6.4163252488924627E-10</v>
      </c>
      <c r="BIY102" s="337">
        <f t="shared" ref="BIY102" si="602">+BIY99-BIY101</f>
        <v>0</v>
      </c>
      <c r="BIZ102" s="337">
        <f t="shared" ref="BIZ102" si="603">+BIZ99-BIZ101</f>
        <v>0</v>
      </c>
      <c r="BJA102" s="337">
        <f t="shared" ref="BJA102" si="604">+BJA99-BJA101</f>
        <v>2.1862245347392673E-9</v>
      </c>
      <c r="BJB102" s="337">
        <f t="shared" ref="BJB102" si="605">+BJB99-BJB101</f>
        <v>-5.8601319352646897E-9</v>
      </c>
      <c r="BJC102" s="337">
        <f t="shared" ref="BJC102" si="606">+BJC99-BJC101</f>
        <v>0</v>
      </c>
      <c r="BJD102" s="337">
        <f t="shared" ref="BJD102" si="607">+BJD99-BJD101</f>
        <v>0</v>
      </c>
      <c r="BJE102" s="337">
        <f t="shared" ref="BJE102" si="608">+BJE99-BJE101</f>
        <v>0</v>
      </c>
      <c r="BJF102" s="337">
        <f t="shared" ref="BJF102" si="609">+BJF99-BJF101</f>
        <v>0</v>
      </c>
      <c r="BJG102" s="337">
        <f t="shared" ref="BJG102" si="610">+BJG99-BJG101</f>
        <v>0</v>
      </c>
      <c r="BJH102" s="337">
        <f t="shared" ref="BJH102" si="611">+BJH99-BJH101</f>
        <v>0</v>
      </c>
      <c r="BJI102" s="337">
        <f t="shared" ref="BJI102" si="612">+BJI99-BJI101</f>
        <v>0</v>
      </c>
      <c r="BJJ102" s="337">
        <f t="shared" ref="BJJ102" si="613">+BJJ99-BJJ101</f>
        <v>-6.9972259097994538E-9</v>
      </c>
      <c r="BJK102" s="337">
        <f t="shared" ref="BJK102" si="614">+BJK99-BJK101</f>
        <v>7.0209724019150599E-2</v>
      </c>
      <c r="BJL102" s="337">
        <f t="shared" ref="BJL102" si="615">+BJL99-BJL101</f>
        <v>-9.0383966977469754E-10</v>
      </c>
      <c r="BJM102" s="337">
        <f t="shared" ref="BJM102" si="616">+BJM99-BJM101</f>
        <v>0</v>
      </c>
      <c r="BJN102" s="337">
        <f t="shared" ref="BJN102" si="617">+BJN99-BJN101</f>
        <v>3.1482993989584429E-9</v>
      </c>
      <c r="BJO102" s="337">
        <f t="shared" ref="BJO102" si="618">+BJO99-BJO101</f>
        <v>1.2540457561271978E-9</v>
      </c>
      <c r="BJP102" s="337">
        <f t="shared" ref="BJP102" si="619">+BJP99-BJP101</f>
        <v>0</v>
      </c>
      <c r="BJQ102" s="337">
        <f t="shared" ref="BJQ102" si="620">+BJQ99-BJQ101</f>
        <v>0</v>
      </c>
      <c r="BJR102" s="337">
        <f t="shared" ref="BJR102" si="621">+BJR99-BJR101</f>
        <v>-1.8655548217338946E-9</v>
      </c>
      <c r="BJS102" s="337">
        <f t="shared" ref="BJS102" si="622">+BJS99-BJS101</f>
        <v>0</v>
      </c>
      <c r="BJT102" s="337">
        <f t="shared" ref="BJT102" si="623">+BJT99-BJT101</f>
        <v>0</v>
      </c>
      <c r="BJU102" s="337">
        <f t="shared" ref="BJU102" si="624">+BJU99-BJU101</f>
        <v>0</v>
      </c>
      <c r="BJV102" s="337">
        <f t="shared" ref="BJV102" si="625">+BJV99-BJV101</f>
        <v>0</v>
      </c>
      <c r="BJW102" s="337">
        <f t="shared" ref="BJW102" si="626">+BJW99-BJW101</f>
        <v>0</v>
      </c>
      <c r="BJX102" s="337">
        <f t="shared" ref="BJX102" si="627">+BJX99-BJX101</f>
        <v>8.1623507952599539E-10</v>
      </c>
      <c r="BJY102" s="337">
        <f t="shared" ref="BJY102" si="628">+BJY99-BJY101</f>
        <v>0</v>
      </c>
      <c r="BJZ102" s="337">
        <f t="shared" ref="BJZ102" si="629">+BJZ99-BJZ101</f>
        <v>2.3290702699796384E-10</v>
      </c>
      <c r="BKA102" s="337">
        <f t="shared" ref="BKA102" si="630">+BKA99-BKA101</f>
        <v>-3.4957992056661169E-10</v>
      </c>
      <c r="BKB102" s="337">
        <f t="shared" ref="BKB102" si="631">+BKB99-BKB101</f>
        <v>0</v>
      </c>
      <c r="BKC102" s="337">
        <f t="shared" ref="BKC102" si="632">+BKC99-BKC101</f>
        <v>6.411573494347067E-10</v>
      </c>
      <c r="BKD102" s="337">
        <f t="shared" ref="BKD102" si="633">+BKD99-BKD101</f>
        <v>0</v>
      </c>
      <c r="BKE102" s="337">
        <f t="shared" ref="BKE102" si="634">+BKE99-BKE101</f>
        <v>0</v>
      </c>
      <c r="BKF102" s="337">
        <f t="shared" ref="BKF102" si="635">+BKF99-BKF101</f>
        <v>-8.7433882356435788E-10</v>
      </c>
      <c r="BKG102" s="337">
        <f t="shared" ref="BKG102" si="636">+BKG99-BKG101</f>
        <v>3.760426636745251E-9</v>
      </c>
      <c r="BKH102" s="337">
        <f t="shared" ref="BKH102" si="637">+BKH99-BKH101</f>
        <v>0</v>
      </c>
      <c r="BKI102" s="337">
        <f t="shared" ref="BKI102" si="638">+BKI99-BKI101</f>
        <v>2.4487576411047485E-9</v>
      </c>
      <c r="BKJ102" s="337">
        <f t="shared" ref="BKJ102" si="639">+BKJ99-BKJ101</f>
        <v>-3.1779663345332665E-9</v>
      </c>
      <c r="BKK102" s="337">
        <f t="shared" ref="BKK102" si="640">+BKK99-BKK101</f>
        <v>4.4408920985006262E-13</v>
      </c>
      <c r="BKL102" s="337">
        <f t="shared" ref="BKL102" si="641">+BKL99-BKL101</f>
        <v>4.368843065094552E-10</v>
      </c>
      <c r="BKM102" s="337">
        <f t="shared" ref="BKM102" si="642">+BKM99-BKM101</f>
        <v>-4.2563002011775097E-9</v>
      </c>
      <c r="BKN102" s="337">
        <f t="shared" ref="BKN102" si="643">+BKN99-BKN101</f>
        <v>2.6823092080796584E-9</v>
      </c>
      <c r="BKO102" s="337">
        <f t="shared" ref="BKO102" si="644">+BKO99-BKO101</f>
        <v>0</v>
      </c>
      <c r="BKP102" s="337">
        <f t="shared" ref="BKP102" si="645">+BKP99-BKP101</f>
        <v>-6.9964478655037965E-10</v>
      </c>
      <c r="BKQ102" s="337">
        <f t="shared" ref="BKQ102" si="646">+BKQ99-BKQ101</f>
        <v>3.469228460062368E-9</v>
      </c>
      <c r="BKR102" s="337">
        <f t="shared" ref="BKR102" si="647">+BKR99-BKR101</f>
        <v>-2.0993180527284494E-9</v>
      </c>
      <c r="BKS102" s="337">
        <f t="shared" ref="BKS102" si="648">+BKS99-BKS101</f>
        <v>1.7495871418304887E-9</v>
      </c>
      <c r="BKT102" s="337">
        <f t="shared" ref="BKT102" si="649">+BKT99-BKT101</f>
        <v>0</v>
      </c>
      <c r="BKU102" s="337">
        <f t="shared" ref="BKU102" si="650">+BKU99-BKU101</f>
        <v>0</v>
      </c>
      <c r="BKV102" s="337">
        <f t="shared" ref="BKV102" si="651">+BKV99-BKV101</f>
        <v>-2.4779289731213794E-9</v>
      </c>
      <c r="BKW102" s="337">
        <f t="shared" ref="BKW102" si="652">+BKW99-BKW101</f>
        <v>-1.7490631165628656E-10</v>
      </c>
      <c r="BKX102" s="337">
        <f t="shared" ref="BKX102" si="653">+BKX99-BKX101</f>
        <v>6.0932583423323194E-9</v>
      </c>
      <c r="BKY102" s="337">
        <f t="shared" ref="BKY102" si="654">+BKY99-BKY101</f>
        <v>0</v>
      </c>
      <c r="BKZ102" s="337">
        <f t="shared" ref="BKZ102" si="655">+BKZ99-BKZ101</f>
        <v>-1.3413377075721655E-9</v>
      </c>
      <c r="BLA102" s="337">
        <f t="shared" ref="BLA102" si="656">+BLA99-BLA101</f>
        <v>0</v>
      </c>
      <c r="BLB102" s="337">
        <f t="shared" ref="BLB102" si="657">+BLB99-BLB101</f>
        <v>2.3029831375254162E-9</v>
      </c>
      <c r="BLC102" s="337">
        <f t="shared" ref="BLC102" si="658">+BLC99-BLC101</f>
        <v>0</v>
      </c>
      <c r="BLD102" s="337">
        <f t="shared" ref="BLD102" si="659">+BLD99-BLD101</f>
        <v>3.3821194733718585E-9</v>
      </c>
      <c r="BLE102" s="337">
        <f t="shared" ref="BLE102" si="660">+BLE99-BLE101</f>
        <v>0</v>
      </c>
      <c r="BLF102" s="337">
        <f t="shared" ref="BLF102" si="661">+BLF99-BLF101</f>
        <v>-1.4574226270269719E-9</v>
      </c>
      <c r="BLG102" s="337">
        <f t="shared" ref="BLG102" si="662">+BLG99-BLG101</f>
        <v>5.8307136896473821E-10</v>
      </c>
      <c r="BLH102" s="337">
        <f t="shared" ref="BLH102" si="663">+BLH99-BLH101</f>
        <v>0</v>
      </c>
      <c r="BLI102" s="337">
        <f t="shared" ref="BLI102" si="664">+BLI99-BLI101</f>
        <v>0</v>
      </c>
      <c r="BLJ102" s="337">
        <f t="shared" ref="BLJ102" si="665">+BLJ99-BLJ101</f>
        <v>7.6966060191807628E-9</v>
      </c>
      <c r="BLK102" s="337">
        <f t="shared" ref="BLK102" si="666">+BLK99-BLK101</f>
        <v>2.9159075154439051E-10</v>
      </c>
      <c r="BLL102" s="337">
        <f t="shared" ref="BLL102" si="667">+BLL99-BLL101</f>
        <v>-6.1518186100784078E-9</v>
      </c>
      <c r="BLM102" s="337">
        <f t="shared" ref="BLM102" si="668">+BLM99-BLM101</f>
        <v>-9.9999413194495901E-9</v>
      </c>
      <c r="BLN102" s="337">
        <f t="shared" ref="BLN102" si="669">+BLN99-BLN101</f>
        <v>1.0302869668521453E-13</v>
      </c>
      <c r="BLO102" s="337">
        <f t="shared" ref="BLO102" si="670">+BLO99-BLO101</f>
        <v>-4.4408920985006262E-14</v>
      </c>
      <c r="BLP102" s="337">
        <f t="shared" ref="BLP102" si="671">+BLP99-BLP101</f>
        <v>1.0125233984581428E-13</v>
      </c>
      <c r="BLQ102" s="337">
        <f t="shared" ref="BLQ102" si="672">+BLQ99-BLQ101</f>
        <v>-1.2789769243681803E-13</v>
      </c>
      <c r="BLR102" s="337">
        <f t="shared" ref="BLR102" si="673">+BLR99-BLR101</f>
        <v>2.7949377199999859</v>
      </c>
      <c r="BLS102" s="337">
        <f t="shared" ref="BLS102" si="674">+BLS99-BLS101</f>
        <v>-4.9737991503207013E-14</v>
      </c>
      <c r="BLT102" s="337">
        <f t="shared" ref="BLT102" si="675">+BLT99-BLT101</f>
        <v>-7.638334409421077E-14</v>
      </c>
      <c r="BLU102" s="337">
        <f t="shared" ref="BLU102" si="676">+BLU99-BLU101</f>
        <v>1.9539925233402755E-13</v>
      </c>
      <c r="BLV102" s="337">
        <f t="shared" ref="BLV102" si="677">+BLV99-BLV101</f>
        <v>3.1974423109204508E-14</v>
      </c>
      <c r="BLW102" s="337">
        <f t="shared" ref="BLW102" si="678">+BLW99-BLW101</f>
        <v>-2.2026824808563106E-13</v>
      </c>
      <c r="BLX102" s="337">
        <f t="shared" ref="BLX102" si="679">+BLX99-BLX101</f>
        <v>-75.014151680000012</v>
      </c>
      <c r="BLY102" s="337">
        <f t="shared" ref="BLY102" si="680">+BLY99-BLY101</f>
        <v>0</v>
      </c>
      <c r="BLZ102" s="337">
        <f t="shared" ref="BLZ102" si="681">+BLZ99-BLZ101</f>
        <v>1.6431300764452317E-13</v>
      </c>
      <c r="BMA102" s="337">
        <f t="shared" ref="BMA102" si="682">+BMA99-BMA101</f>
        <v>0</v>
      </c>
      <c r="BMB102" s="337">
        <f t="shared" ref="BMB102" si="683">+BMB99-BMB101</f>
        <v>9.9999704072928353E-9</v>
      </c>
      <c r="BMC102" s="337">
        <f t="shared" ref="BMC102" si="684">+BMC99-BMC101</f>
        <v>0</v>
      </c>
      <c r="BMD102" s="337">
        <f t="shared" ref="BMD102" si="685">+BMD99-BMD101</f>
        <v>53.437102729999999</v>
      </c>
      <c r="BME102" s="337">
        <f t="shared" ref="BME102" si="686">+BME99-BME101</f>
        <v>8.8817841970012523E-14</v>
      </c>
      <c r="BMF102" s="337">
        <f t="shared" ref="BMF102" si="687">+BMF99-BMF101</f>
        <v>9.9997716773714274E-9</v>
      </c>
      <c r="BMG102" s="337">
        <f t="shared" ref="BMG102" si="688">+BMG99-BMG101</f>
        <v>1.0000096750673038E-8</v>
      </c>
      <c r="BMH102" s="337">
        <f t="shared" ref="BMH102" si="689">+BMH99-BMH101</f>
        <v>-59.164563760000014</v>
      </c>
      <c r="BMI102" s="337">
        <f t="shared" ref="BMI102" si="690">+BMI99-BMI101</f>
        <v>1.3848264757143625E-8</v>
      </c>
      <c r="BMJ102" s="337">
        <f t="shared" ref="BMJ102" si="691">+BMJ99-BMJ101</f>
        <v>1.0302869668521453E-13</v>
      </c>
      <c r="BMK102" s="337">
        <f t="shared" ref="BMK102" si="692">+BMK99-BMK101</f>
        <v>-15.910988700000001</v>
      </c>
      <c r="BML102" s="337">
        <f t="shared" ref="BML102" si="693">+BML99-BML101</f>
        <v>9.999965300266922E-9</v>
      </c>
      <c r="BMM102" s="337">
        <f t="shared" ref="BMM102" si="694">+BMM99-BMM101</f>
        <v>1.4210854715202004E-14</v>
      </c>
      <c r="BMN102" s="337">
        <f t="shared" ref="BMN102" si="695">+BMN99-BMN101</f>
        <v>-1.0000075434390965E-8</v>
      </c>
      <c r="BMO102" s="337">
        <f t="shared" ref="BMO102" si="696">+BMO99-BMO101</f>
        <v>-1.8940404800105171E-13</v>
      </c>
      <c r="BMP102" s="337">
        <f t="shared" ref="BMP102" si="697">+BMP99-BMP101</f>
        <v>-9.9998009872592775E-9</v>
      </c>
      <c r="BMQ102" s="337">
        <f t="shared" ref="BMQ102" si="698">+BMQ99-BMQ101</f>
        <v>-36.637124540000009</v>
      </c>
      <c r="BMR102" s="337">
        <f t="shared" ref="BMR102" si="699">+BMR99-BMR101</f>
        <v>-9.2370555648813024E-14</v>
      </c>
      <c r="BMS102" s="337">
        <f t="shared" ref="BMS102" si="700">+BMS99-BMS101</f>
        <v>7.460698725481052E-14</v>
      </c>
      <c r="BMT102" s="337">
        <f t="shared" ref="BMT102" si="701">+BMT99-BMT101</f>
        <v>9.2370555648813024E-14</v>
      </c>
      <c r="BMU102" s="337">
        <f t="shared" ref="BMU102" si="702">+BMU99-BMU101</f>
        <v>1.7763568394002505E-13</v>
      </c>
      <c r="BMV102" s="337">
        <f t="shared" ref="BMV102" si="703">+BMV99-BMV101</f>
        <v>-1.0000271610799416E-8</v>
      </c>
      <c r="BMW102" s="337">
        <f t="shared" ref="BMW102" si="704">+BMW99-BMW101</f>
        <v>81.640449390000015</v>
      </c>
      <c r="BMX102" s="337">
        <f t="shared" ref="BMX102" si="705">+BMX99-BMX101</f>
        <v>-9.9998711533544338E-9</v>
      </c>
      <c r="BMY102" s="337">
        <f t="shared" ref="BMY102" si="706">+BMY99-BMY101</f>
        <v>-1.5010215292932116E-13</v>
      </c>
      <c r="BMZ102" s="337">
        <f t="shared" ref="BMZ102" si="707">+BMZ99-BMZ101</f>
        <v>1.758593271006248E-13</v>
      </c>
      <c r="BNA102" s="337">
        <f t="shared" ref="BNA102" si="708">+BNA99-BNA101</f>
        <v>-1.5987211554602254E-13</v>
      </c>
      <c r="BNB102" s="337">
        <f t="shared" ref="BNB102" si="709">+BNB99-BNB101</f>
        <v>-5.6843418860808015E-14</v>
      </c>
      <c r="BNC102" s="337">
        <f t="shared" ref="BNC102" si="710">+BNC99-BNC101</f>
        <v>-1.9429495200000098</v>
      </c>
      <c r="BND102" s="337">
        <f t="shared" ref="BND102" si="711">+BND99-BND101</f>
        <v>2.3092638912203256E-13</v>
      </c>
      <c r="BNE102" s="337">
        <f t="shared" ref="BNE102" si="712">+BNE99-BNE101</f>
        <v>1.000002924911314E-8</v>
      </c>
      <c r="BNF102" s="337">
        <f t="shared" ref="BNF102" si="713">+BNF99-BNF101</f>
        <v>9.9998800351386308E-9</v>
      </c>
      <c r="BNG102" s="337">
        <f t="shared" ref="BNG102" si="714">+BNG99-BNG101</f>
        <v>-8.659739592076221E-14</v>
      </c>
      <c r="BNH102" s="337">
        <f t="shared" ref="BNH102" si="715">+BNH99-BNH101</f>
        <v>2.1316282072803006E-13</v>
      </c>
      <c r="BNI102" s="337">
        <f t="shared" ref="BNI102" si="716">+BNI99-BNI101</f>
        <v>-52.451782089999995</v>
      </c>
      <c r="BNJ102" s="337">
        <f t="shared" ref="BNJ102" si="717">+BNJ99-BNJ101</f>
        <v>-9.9998089808650548E-9</v>
      </c>
      <c r="BNK102" s="337">
        <f t="shared" ref="BNK102" si="718">+BNK99-BNK101</f>
        <v>-3.0997426847534371E-13</v>
      </c>
      <c r="BNL102" s="337">
        <f t="shared" ref="BNL102" si="719">+BNL99-BNL101</f>
        <v>1.3500311979441904E-13</v>
      </c>
      <c r="BNM102" s="337">
        <f t="shared" ref="BNM102" si="720">+BNM99-BNM101</f>
        <v>-5.8619775700208265E-14</v>
      </c>
      <c r="BNN102" s="337">
        <f t="shared" ref="BNN102" si="721">+BNN99-BNN101</f>
        <v>1.8474111129762605E-13</v>
      </c>
      <c r="BNO102" s="337">
        <f t="shared" ref="BNO102" si="722">+BNO99-BNO101</f>
        <v>-2.8421709430404007E-14</v>
      </c>
      <c r="BNP102" s="337">
        <f t="shared" ref="BNP102" si="723">+BNP99-BNP101</f>
        <v>17.737487290000001</v>
      </c>
      <c r="BNQ102" s="337">
        <f t="shared" ref="BNQ102" si="724">+BNQ99-BNQ101</f>
        <v>-5.6843418860808015E-14</v>
      </c>
      <c r="BNR102" s="337">
        <f t="shared" ref="BNR102" si="725">+BNR99-BNR101</f>
        <v>-1.7763568394002505E-13</v>
      </c>
      <c r="BNS102" s="337">
        <f t="shared" ref="BNS102" si="726">+BNS99-BNS101</f>
        <v>9.5923269327613525E-14</v>
      </c>
      <c r="BNT102" s="337">
        <f t="shared" ref="BNT102" si="727">+BNT99-BNT101</f>
        <v>0</v>
      </c>
      <c r="BNU102" s="337">
        <f t="shared" ref="BNU102" si="728">+BNU99-BNU101</f>
        <v>1.5809575870662229E-13</v>
      </c>
      <c r="BNV102" s="337">
        <f t="shared" ref="BNV102" si="729">+BNV99-BNV101</f>
        <v>44.037334699999981</v>
      </c>
      <c r="BNW102" s="337">
        <f t="shared" ref="BNW102" si="730">+BNW99-BNW101</f>
        <v>-7.1054273576010019E-14</v>
      </c>
      <c r="BNX102" s="337">
        <f t="shared" ref="BNX102" si="731">+BNX99-BNX101</f>
        <v>-1.1368683772161603E-13</v>
      </c>
      <c r="BNY102" s="337">
        <f t="shared" ref="BNY102" si="732">+BNY99-BNY101</f>
        <v>6.6391336872584361E-14</v>
      </c>
      <c r="BNZ102" s="337">
        <f t="shared" ref="BNZ102" si="733">+BNZ99-BNZ101</f>
        <v>0</v>
      </c>
      <c r="BOA102" s="337">
        <f t="shared" ref="BOA102" si="734">+BOA99-BOA101</f>
        <v>1.1546319456101628E-13</v>
      </c>
      <c r="BOB102" s="337">
        <f t="shared" ref="BOB102" si="735">+BOB99-BOB101</f>
        <v>25.388198809999999</v>
      </c>
      <c r="BOC102" s="337">
        <f t="shared" ref="BOC102" si="736">+BOC99-BOC101</f>
        <v>-2.9132252166164108E-13</v>
      </c>
      <c r="BOD102" s="337">
        <f t="shared" ref="BOD102" si="737">+BOD99-BOD101</f>
        <v>3.907985046680551E-14</v>
      </c>
      <c r="BOE102" s="337">
        <f t="shared" ref="BOE102" si="738">+BOE99-BOE101</f>
        <v>-6.8389738316909643E-14</v>
      </c>
      <c r="BOF102" s="337">
        <f t="shared" ref="BOF102" si="739">+BOF99-BOF101</f>
        <v>1.3500311979441904E-13</v>
      </c>
      <c r="BOG102" s="337">
        <f t="shared" ref="BOG102" si="740">+BOG99-BOG101</f>
        <v>-2.078337502098293E-13</v>
      </c>
      <c r="BOH102" s="337">
        <f t="shared" ref="BOH102" si="741">+BOH99-BOH101</f>
        <v>-3.7201830100001985</v>
      </c>
      <c r="BOI102" s="337">
        <f t="shared" ref="BOI102" si="742">+BOI99-BOI101</f>
        <v>9.1482377229112899E-14</v>
      </c>
      <c r="BOJ102" s="337">
        <f t="shared" ref="BOJ102" si="743">+BOJ99-BOJ101</f>
        <v>-6.6325581699999994</v>
      </c>
      <c r="BOK102" s="337">
        <f t="shared" ref="BOK102" si="744">+BOK99-BOK101</f>
        <v>-3.836930773104541E-13</v>
      </c>
      <c r="BOL102" s="337">
        <f t="shared" ref="BOL102" si="745">+BOL99-BOL101</f>
        <v>-1.8474111129762605E-13</v>
      </c>
      <c r="BOM102" s="337">
        <f t="shared" ref="BOM102" si="746">+BOM99-BOM101</f>
        <v>2.5979218776228663E-13</v>
      </c>
      <c r="BON102" s="337">
        <f t="shared" ref="BON102" si="747">+BON99-BON101</f>
        <v>-1.9539925233402755E-13</v>
      </c>
      <c r="BOO102" s="337">
        <f t="shared" ref="BOO102" si="748">+BOO99-BOO101</f>
        <v>-55.500823339999997</v>
      </c>
      <c r="BOP102" s="337">
        <f t="shared" ref="BOP102" si="749">+BOP99-BOP101</f>
        <v>0</v>
      </c>
      <c r="BOQ102" s="337">
        <f t="shared" ref="BOQ102" si="750">+BOQ99-BOQ101</f>
        <v>1.0658141036401503E-13</v>
      </c>
      <c r="BOR102" s="337">
        <f t="shared" ref="BOR102" si="751">+BOR99-BOR101</f>
        <v>-2.0961010704922955E-13</v>
      </c>
      <c r="BOS102" s="337">
        <f t="shared" ref="BOS102" si="752">+BOS99-BOS101</f>
        <v>1.7053025658242404E-13</v>
      </c>
      <c r="BOT102" s="337">
        <f t="shared" ref="BOT102" si="753">+BOT99-BOT101</f>
        <v>-2.9309887850104133E-13</v>
      </c>
      <c r="BOU102" s="337">
        <f t="shared" ref="BOU102" si="754">+BOU99-BOU101</f>
        <v>93.976651029999843</v>
      </c>
      <c r="BOV102" s="337">
        <f t="shared" ref="BOV102" si="755">+BOV99-BOV101</f>
        <v>3.0908609005564358E-13</v>
      </c>
      <c r="BOW102" s="337">
        <f t="shared" ref="BOW102" si="756">+BOW99-BOW101</f>
        <v>2.1760371282653068E-14</v>
      </c>
      <c r="BOX102" s="337">
        <f t="shared" ref="BOX102" si="757">+BOX99-BOX101</f>
        <v>0</v>
      </c>
      <c r="BOY102" s="337">
        <f t="shared" ref="BOY102" si="758">+BOY99-BOY101</f>
        <v>-1.900701818158268E-13</v>
      </c>
      <c r="BOZ102" s="337">
        <f t="shared" ref="BOZ102" si="759">+BOZ99-BOZ101</f>
        <v>0</v>
      </c>
      <c r="BPA102" s="337">
        <f t="shared" ref="BPA102" si="760">+BPA99-BPA101</f>
        <v>0</v>
      </c>
      <c r="BPB102" s="337">
        <f t="shared" ref="BPB102" si="761">+BPB99-BPB101</f>
        <v>-107.22297951999991</v>
      </c>
      <c r="BPC102" s="337">
        <f t="shared" ref="BPC102" si="762">+BPC99-BPC101</f>
        <v>2.0250467969162855E-13</v>
      </c>
      <c r="BPD102" s="337">
        <f t="shared" ref="BPD102" si="763">+BPD99-BPD101</f>
        <v>-1.7763568394002505E-13</v>
      </c>
      <c r="BPE102" s="337">
        <f t="shared" ref="BPE102" si="764">+BPE99-BPE101</f>
        <v>3.0553337637684308E-13</v>
      </c>
      <c r="BPF102" s="337">
        <f t="shared" ref="BPF102" si="765">+BPF99-BPF101</f>
        <v>-1.9539925233402755E-13</v>
      </c>
      <c r="BPG102" s="337">
        <f t="shared" ref="BPG102" si="766">+BPG99-BPG101</f>
        <v>33.973381710000005</v>
      </c>
      <c r="BPH102" s="337">
        <f t="shared" ref="BPH102" si="767">+BPH99-BPH101</f>
        <v>3.5527136788005009E-14</v>
      </c>
      <c r="BPI102" s="337">
        <f t="shared" ref="BPI102" si="768">+BPI99-BPI101</f>
        <v>1.0658141036401503E-13</v>
      </c>
      <c r="BPJ102" s="337">
        <f t="shared" ref="BPJ102" si="769">+BPJ99-BPJ101</f>
        <v>0</v>
      </c>
      <c r="BPK102" s="337">
        <f t="shared" ref="BPK102" si="770">+BPK99-BPK101</f>
        <v>-31.973822039999899</v>
      </c>
      <c r="BPL102" s="337">
        <f t="shared" ref="BPL102" si="771">+BPL99-BPL101</f>
        <v>0</v>
      </c>
      <c r="BPM102" s="337">
        <f t="shared" ref="BPM102" si="772">+BPM99-BPM101</f>
        <v>0</v>
      </c>
      <c r="BPN102" s="337">
        <f t="shared" ref="BPN102" si="773">+BPN99-BPN101</f>
        <v>0</v>
      </c>
      <c r="BPO102" s="337">
        <f t="shared" ref="BPO102" si="774">+BPO99-BPO101</f>
        <v>37.749802870000259</v>
      </c>
      <c r="BPP102" s="337">
        <f t="shared" ref="BPP102" si="775">+BPP99-BPP101</f>
        <v>1.4388490399142029E-13</v>
      </c>
      <c r="BPQ102" s="337">
        <f t="shared" ref="BPQ102" si="776">+BPQ99-BPQ101</f>
        <v>7.460698725481052E-14</v>
      </c>
      <c r="BPR102" s="337">
        <f t="shared" ref="BPR102" si="777">+BPR99-BPR101</f>
        <v>1.3766765505351941E-13</v>
      </c>
      <c r="BPS102" s="337">
        <f t="shared" ref="BPS102" si="778">+BPS99-BPS101</f>
        <v>-6.6613381477509392E-15</v>
      </c>
      <c r="BPT102" s="337">
        <f t="shared" ref="BPT102" si="779">+BPT99-BPT101</f>
        <v>-1.2079226507921703E-13</v>
      </c>
      <c r="BPU102" s="337">
        <f t="shared" ref="BPU102" si="780">+BPU99-BPU101</f>
        <v>38.689721469999981</v>
      </c>
      <c r="BPV102" s="337">
        <f t="shared" ref="BPV102" si="781">+BPV99-BPV101</f>
        <v>1.092459456231154E-13</v>
      </c>
      <c r="BPW102" s="337">
        <f t="shared" ref="BPW102" si="782">+BPW99-BPW101</f>
        <v>-6.0396132539608516E-14</v>
      </c>
      <c r="BPX102" s="337">
        <f t="shared" ref="BPX102" si="783">+BPX99-BPX101</f>
        <v>-9.9475983006414026E-14</v>
      </c>
      <c r="BPY102" s="337">
        <f t="shared" ref="BPY102" si="784">+BPY99-BPY101</f>
        <v>1.4077627952246985E-13</v>
      </c>
      <c r="BPZ102" s="337">
        <f t="shared" ref="BPZ102" si="785">+BPZ99-BPZ101</f>
        <v>53.630088839999999</v>
      </c>
      <c r="BQA102" s="337">
        <f t="shared" ref="BQA102" si="786">+BQA99-BQA101</f>
        <v>-1.0036416142611415E-13</v>
      </c>
      <c r="BQB102" s="337">
        <f t="shared" ref="BQB102" si="787">+BQB99-BQB101</f>
        <v>-1.8163248682867561E-13</v>
      </c>
      <c r="BQC102" s="337">
        <f t="shared" ref="BQC102" si="788">+BQC99-BQC101</f>
        <v>8.8817841970012523E-14</v>
      </c>
      <c r="BQD102" s="337">
        <f t="shared" ref="BQD102" si="789">+BQD99-BQD101</f>
        <v>1.9895196601282805E-13</v>
      </c>
      <c r="BQE102" s="337">
        <f t="shared" ref="BQE102" si="790">+BQE99-BQE101</f>
        <v>1.0835776720341528E-13</v>
      </c>
      <c r="BQF102" s="337">
        <f t="shared" ref="BQF102" si="791">+BQF99-BQF101</f>
        <v>-26.977896599999983</v>
      </c>
      <c r="BQG102" s="337">
        <f t="shared" ref="BQG102" si="792">+BQG99-BQG101</f>
        <v>-1.7053025658242404E-13</v>
      </c>
      <c r="BQH102" s="337">
        <f t="shared" ref="BQH102" si="793">+BQH99-BQH101</f>
        <v>-2.2293278334473143E-13</v>
      </c>
      <c r="BQI102" s="337">
        <f t="shared" ref="BQI102" si="794">+BQI99-BQI101</f>
        <v>2.2737367544323206E-13</v>
      </c>
      <c r="BQJ102" s="337">
        <f t="shared" ref="BQJ102" si="795">+BQJ99-BQJ101</f>
        <v>-1.5454304502782179E-13</v>
      </c>
      <c r="BQK102" s="337">
        <f t="shared" ref="BQK102" si="796">+BQK99-BQK101</f>
        <v>-1.1368683772161603E-13</v>
      </c>
      <c r="BQL102" s="337">
        <f t="shared" ref="BQL102" si="797">+BQL99-BQL101</f>
        <v>-77.394075960000009</v>
      </c>
      <c r="BQM102" s="337">
        <f t="shared" ref="BQM102" si="798">+BQM99-BQM101</f>
        <v>7.815970093361102E-14</v>
      </c>
      <c r="BQN102" s="337">
        <f t="shared" ref="BQN102" si="799">+BQN99-BQN101</f>
        <v>3.5527136788005009E-13</v>
      </c>
      <c r="BQO102" s="337">
        <f t="shared" ref="BQO102" si="800">+BQO99-BQO101</f>
        <v>-1.7763568394002505E-13</v>
      </c>
      <c r="BQP102" s="337">
        <f t="shared" ref="BQP102" si="801">+BQP99-BQP101</f>
        <v>-2.0605739337042905E-13</v>
      </c>
      <c r="BQQ102" s="337">
        <f t="shared" ref="BQQ102" si="802">+BQQ99-BQQ101</f>
        <v>2.1871393585115584E-13</v>
      </c>
      <c r="BQR102" s="337">
        <f t="shared" ref="BQR102" si="803">+BQR99-BQR101</f>
        <v>54.40090615999997</v>
      </c>
      <c r="BQS102" s="337">
        <f t="shared" ref="BQS102" si="804">+BQS99-BQS101</f>
        <v>0</v>
      </c>
      <c r="BQT102" s="337">
        <f t="shared" ref="BQT102" si="805">+BQT99-BQT101</f>
        <v>0</v>
      </c>
      <c r="BQU102" s="337">
        <f t="shared" ref="BQU102" si="806">+BQU99-BQU101</f>
        <v>0</v>
      </c>
      <c r="BQV102" s="337">
        <f t="shared" ref="BQV102" si="807">+BQV99-BQV101</f>
        <v>1.4210854715202004E-13</v>
      </c>
      <c r="BQW102" s="337">
        <f t="shared" ref="BQW102" si="808">+BQW99-BQW101</f>
        <v>0</v>
      </c>
      <c r="BQX102" s="337">
        <f t="shared" ref="BQX102" si="809">+BQX99-BQX101</f>
        <v>2.5501118800001414</v>
      </c>
      <c r="BQY102" s="337">
        <f t="shared" ref="BQY102" si="810">+BQY99-BQY101</f>
        <v>0</v>
      </c>
      <c r="BQZ102" s="337">
        <f t="shared" ref="BQZ102" si="811">+BQZ99-BQZ101</f>
        <v>-6.1284310959308641E-14</v>
      </c>
      <c r="BRA102" s="337">
        <f t="shared" ref="BRA102" si="812">+BRA99-BRA101</f>
        <v>-8.8817841970012523E-14</v>
      </c>
      <c r="BRB102" s="337">
        <f t="shared" ref="BRB102" si="813">+BRB99-BRB101</f>
        <v>2.2604140781368187E-13</v>
      </c>
      <c r="BRC102" s="337">
        <f t="shared" ref="BRC102" si="814">+BRC99-BRC101</f>
        <v>-9.9475983006414026E-14</v>
      </c>
      <c r="BRD102" s="337">
        <f t="shared" ref="BRD102" si="815">+BRD99-BRD101</f>
        <v>-100.90567935999998</v>
      </c>
      <c r="BRE102" s="337">
        <f t="shared" ref="BRE102" si="816">+BRE99-BRE101</f>
        <v>-7.460698725481052E-14</v>
      </c>
      <c r="BRF102" s="337">
        <f t="shared" ref="BRF102" si="817">+BRF99-BRF101</f>
        <v>0</v>
      </c>
      <c r="BRG102" s="337">
        <f t="shared" ref="BRG102" si="818">+BRG99-BRG101</f>
        <v>0</v>
      </c>
      <c r="BRH102" s="337">
        <f t="shared" ref="BRH102" si="819">+BRH99-BRH101</f>
        <v>0</v>
      </c>
      <c r="BRI102" s="337">
        <f t="shared" ref="BRI102" si="820">+BRI99-BRI101</f>
        <v>-7.460698725481052E-14</v>
      </c>
      <c r="BRJ102" s="337">
        <f t="shared" ref="BRJ102" si="821">+BRJ99-BRJ101</f>
        <v>137.64642245999991</v>
      </c>
      <c r="BRK102" s="337">
        <f t="shared" ref="BRK102" si="822">+BRK99-BRK101</f>
        <v>7.1054273576010019E-14</v>
      </c>
      <c r="BRL102" s="337">
        <f t="shared" ref="BRL102" si="823">+BRL99-BRL101</f>
        <v>1.2789769243681803E-13</v>
      </c>
      <c r="BRM102" s="337">
        <f t="shared" ref="BRM102" si="824">+BRM99-BRM101</f>
        <v>-23.54250824999999</v>
      </c>
      <c r="BRN102" s="337">
        <f t="shared" ref="BRN102" si="825">+BRN99-BRN101</f>
        <v>70.149252890000042</v>
      </c>
      <c r="BRO102" s="337">
        <f t="shared" ref="BRO102" si="826">+BRO99-BRO101</f>
        <v>0</v>
      </c>
      <c r="BRP102" s="337">
        <f t="shared" ref="BRP102" si="827">+BRP99-BRP101</f>
        <v>0</v>
      </c>
      <c r="BRQ102" s="337">
        <f t="shared" ref="BRQ102" si="828">+BRQ99-BRQ101</f>
        <v>2.0250467969162855E-13</v>
      </c>
      <c r="BRR102" s="337">
        <f t="shared" ref="BRR102" si="829">+BRR99-BRR101</f>
        <v>-11.471321189999859</v>
      </c>
      <c r="BRS102" s="337">
        <f t="shared" ref="BRS102" si="830">+BRS99-BRS101</f>
        <v>-6.1839422471621219E-14</v>
      </c>
      <c r="BRT102" s="337">
        <f t="shared" ref="BRT102" si="831">+BRT99-BRT101</f>
        <v>-3.1619151741324458E-13</v>
      </c>
      <c r="BRU102" s="337">
        <f t="shared" ref="BRU102" si="832">+BRU99-BRU101</f>
        <v>2.4158453015843406E-13</v>
      </c>
      <c r="BRV102" s="337">
        <f t="shared" ref="BRV102" si="833">+BRV99-BRV101</f>
        <v>3.730349362740526E-14</v>
      </c>
      <c r="BRW102" s="337">
        <f t="shared" ref="BRW102" si="834">+BRW99-BRW101</f>
        <v>0</v>
      </c>
      <c r="BRX102" s="337">
        <f t="shared" ref="BRX102" si="835">+BRX99-BRX101</f>
        <v>23.037717400000101</v>
      </c>
      <c r="BRY102" s="337">
        <f t="shared" ref="BRY102" si="836">+BRY99-BRY101</f>
        <v>8.1712414612411521E-14</v>
      </c>
      <c r="BRZ102" s="337">
        <f t="shared" ref="BRZ102" si="837">+BRZ99-BRZ101</f>
        <v>6.0396132539608516E-14</v>
      </c>
      <c r="BSA102" s="337">
        <f t="shared" ref="BSA102" si="838">+BSA99-BSA101</f>
        <v>-1.3766765505351941E-13</v>
      </c>
      <c r="BSB102" s="337">
        <f t="shared" ref="BSB102" si="839">+BSB99-BSB101</f>
        <v>-5.3290705182007514E-14</v>
      </c>
      <c r="BSC102" s="337">
        <f t="shared" ref="BSC102" si="840">+BSC99-BSC101</f>
        <v>2.2737367544323206E-13</v>
      </c>
      <c r="BSD102" s="337">
        <f t="shared" ref="BSD102" si="841">+BSD99-BSD101</f>
        <v>-85.901216049999988</v>
      </c>
      <c r="BSE102" s="337">
        <f t="shared" ref="BSE102" si="842">+BSE99-BSE101</f>
        <v>-1.936228954946273E-13</v>
      </c>
      <c r="BSF102" s="337">
        <f t="shared" ref="BSF102" si="843">+BSF99-BSF101</f>
        <v>-1.9539925233402755E-14</v>
      </c>
      <c r="BSG102" s="337">
        <f t="shared" ref="BSG102" si="844">+BSG99-BSG101</f>
        <v>1.7408297026122455E-13</v>
      </c>
      <c r="BSH102" s="337">
        <f t="shared" ref="BSH102" si="845">+BSH99-BSH101</f>
        <v>-1.8474111129762605E-13</v>
      </c>
      <c r="BSI102" s="337">
        <f t="shared" ref="BSI102" si="846">+BSI99-BSI101</f>
        <v>0</v>
      </c>
      <c r="BSJ102" s="337">
        <f t="shared" ref="BSJ102" si="847">+BSJ99-BSJ101</f>
        <v>6.0610784300000091</v>
      </c>
      <c r="BSK102" s="337">
        <f t="shared" ref="BSK102" si="848">+BSK99-BSK101</f>
        <v>0</v>
      </c>
      <c r="BSL102" s="337">
        <f t="shared" ref="BSL102" si="849">+BSL99-BSL101</f>
        <v>-1.2789769243681803E-13</v>
      </c>
      <c r="BSM102" s="337">
        <f t="shared" ref="BSM102" si="850">+BSM99-BSM101</f>
        <v>0</v>
      </c>
      <c r="BSN102" s="337">
        <f t="shared" ref="BSN102" si="851">+BSN99-BSN101</f>
        <v>0</v>
      </c>
      <c r="BSO102" s="337">
        <f t="shared" ref="BSO102" si="852">+BSO99-BSO101</f>
        <v>-94.372886990000168</v>
      </c>
      <c r="BSP102" s="337">
        <f t="shared" ref="BSP102" si="853">+BSP99-BSP101</f>
        <v>0</v>
      </c>
      <c r="BSQ102" s="337">
        <f t="shared" ref="BSQ102" si="854">+BSQ99-BSQ101</f>
        <v>1.9628743075372768E-13</v>
      </c>
      <c r="BSR102" s="337">
        <f t="shared" ref="BSR102" si="855">+BSR99-BSR101</f>
        <v>5.6484971000000002</v>
      </c>
      <c r="BSS102" s="337">
        <f t="shared" ref="BSS102" si="856">+BSS99-BSS101</f>
        <v>-1.7763568394002505E-13</v>
      </c>
      <c r="BST102" s="337">
        <f t="shared" ref="BST102" si="857">+BST99-BST101</f>
        <v>7.8242967660457907E-14</v>
      </c>
      <c r="BSU102" s="337">
        <f t="shared" ref="BSU102" si="858">+BSU99-BSU101</f>
        <v>0</v>
      </c>
      <c r="BSV102" s="337">
        <f t="shared" ref="BSV102" si="859">+BSV99-BSV101</f>
        <v>-8.3488771451811772E-14</v>
      </c>
      <c r="BSW102" s="337">
        <f t="shared" ref="BSW102" si="860">+BSW99-BSW101</f>
        <v>0</v>
      </c>
      <c r="BSX102" s="337">
        <f t="shared" ref="BSX102" si="861">+BSX99-BSX101</f>
        <v>76.967918210000079</v>
      </c>
      <c r="BSY102" s="337">
        <f t="shared" ref="BSY102" si="862">+BSY99-BSY101</f>
        <v>2.7933211299568939E-13</v>
      </c>
      <c r="BSZ102" s="337">
        <f t="shared" ref="BSZ102" si="863">+BSZ99-BSZ101</f>
        <v>-1.5631940186722204E-13</v>
      </c>
      <c r="BTA102" s="337">
        <f t="shared" ref="BTA102" si="864">+BTA99-BTA101</f>
        <v>0</v>
      </c>
      <c r="BTB102" s="337">
        <f t="shared" ref="BTB102" si="865">+BTB99-BTB101</f>
        <v>-6.3948846218409017E-14</v>
      </c>
      <c r="BTC102" s="337">
        <f t="shared" ref="BTC102" si="866">+BTC99-BTC101</f>
        <v>0</v>
      </c>
      <c r="BTD102" s="337">
        <f t="shared" ref="BTD102" si="867">+BTD99-BTD101</f>
        <v>18.090061520000024</v>
      </c>
      <c r="BTE102" s="337">
        <f t="shared" ref="BTE102" si="868">+BTE99-BTE101</f>
        <v>1.1013412404281553E-13</v>
      </c>
      <c r="BTF102" s="337">
        <f t="shared" ref="BTF102" si="869">+BTF99-BTF101</f>
        <v>6.3948846218409017E-14</v>
      </c>
      <c r="BTG102" s="337">
        <f t="shared" ref="BTG102" si="870">+BTG99-BTG101</f>
        <v>1.5276668818842154E-13</v>
      </c>
      <c r="BTH102" s="337">
        <f t="shared" ref="BTH102" si="871">+BTH99-BTH101</f>
        <v>-1.2612133559741778E-13</v>
      </c>
      <c r="BTI102" s="337">
        <f t="shared" ref="BTI102" si="872">+BTI99-BTI101</f>
        <v>0</v>
      </c>
      <c r="BTJ102" s="337">
        <f t="shared" ref="BTJ102" si="873">+BTJ99-BTJ101</f>
        <v>-97.068960389999944</v>
      </c>
      <c r="BTK102" s="337">
        <f t="shared" ref="BTK102" si="874">+BTK99-BTK101</f>
        <v>0</v>
      </c>
      <c r="BTL102" s="337">
        <f t="shared" ref="BTL102" si="875">+BTL99-BTL101</f>
        <v>0</v>
      </c>
      <c r="BTM102" s="337">
        <f t="shared" ref="BTM102" si="876">+BTM99-BTM101</f>
        <v>0</v>
      </c>
      <c r="BTN102" s="337">
        <f t="shared" ref="BTN102" si="877">+BTN99-BTN101</f>
        <v>-3.730349362740526E-14</v>
      </c>
      <c r="BTO102" s="337">
        <f t="shared" ref="BTO102" si="878">+BTO99-BTO101</f>
        <v>4.9737991503207013E-14</v>
      </c>
      <c r="BTP102" s="337">
        <f t="shared" ref="BTP102" si="879">+BTP99-BTP101</f>
        <v>-46.175650059999882</v>
      </c>
      <c r="BTQ102" s="337">
        <f t="shared" ref="BTQ102" si="880">+BTQ99-BTQ101</f>
        <v>2.5579538487363607E-13</v>
      </c>
      <c r="BTR102" s="337">
        <f t="shared" ref="BTR102" si="881">+BTR99-BTR101</f>
        <v>0</v>
      </c>
      <c r="BTS102" s="337">
        <f t="shared" ref="BTS102" si="882">+BTS99-BTS101</f>
        <v>0</v>
      </c>
      <c r="BTT102" s="337">
        <f t="shared" ref="BTT102" si="883">+BTT99-BTT101</f>
        <v>-1.3089529460330596E-13</v>
      </c>
      <c r="BTU102" s="337">
        <f t="shared" ref="BTU102" si="884">+BTU99-BTU101</f>
        <v>5.0126569561825818E-14</v>
      </c>
      <c r="BTV102" s="337">
        <f t="shared" ref="BTV102" si="885">+BTV99-BTV101</f>
        <v>-24.98769083000025</v>
      </c>
      <c r="BTW102" s="337">
        <f t="shared" ref="BTW102" si="886">+BTW99-BTW101</f>
        <v>-1.0480505352461478E-13</v>
      </c>
      <c r="BTX102" s="337">
        <f t="shared" ref="BTX102" si="887">+BTX99-BTX101</f>
        <v>-1.3855583347321954E-13</v>
      </c>
      <c r="BTY102" s="337">
        <f t="shared" ref="BTY102" si="888">+BTY99-BTY101</f>
        <v>3.4106051316484809E-13</v>
      </c>
      <c r="BTZ102" s="337">
        <f t="shared" ref="BTZ102" si="889">+BTZ99-BTZ101</f>
        <v>-2.4158453015843406E-13</v>
      </c>
      <c r="BUA102" s="337">
        <f t="shared" ref="BUA102" si="890">+BUA99-BUA101</f>
        <v>-1.2878587085651816E-14</v>
      </c>
      <c r="BUB102" s="337">
        <f t="shared" ref="BUB102" si="891">+BUB99-BUB101</f>
        <v>65.985609340000053</v>
      </c>
      <c r="BUC102" s="337">
        <f t="shared" ref="BUC102" si="892">+BUC99-BUC101</f>
        <v>0</v>
      </c>
      <c r="BUD102" s="337">
        <f t="shared" ref="BUD102" si="893">+BUD99-BUD101</f>
        <v>1.1546319456101628E-13</v>
      </c>
      <c r="BUE102" s="337">
        <f t="shared" ref="BUE102" si="894">+BUE99-BUE101</f>
        <v>-1.6697754290362354E-13</v>
      </c>
      <c r="BUF102" s="337">
        <f t="shared" ref="BUF102" si="895">+BUF99-BUF101</f>
        <v>2.5934809855243657E-13</v>
      </c>
      <c r="BUG102" s="337">
        <f t="shared" ref="BUG102" si="896">+BUG99-BUG101</f>
        <v>0</v>
      </c>
      <c r="BUH102" s="337">
        <f t="shared" ref="BUH102" si="897">+BUH99-BUH101</f>
        <v>-17.60837708999987</v>
      </c>
      <c r="BUI102" s="337">
        <f t="shared" ref="BUI102" si="898">+BUI99-BUI101</f>
        <v>0</v>
      </c>
      <c r="BUJ102" s="337">
        <f t="shared" ref="BUJ102" si="899">+BUJ99-BUJ101</f>
        <v>2.1138646388862981E-13</v>
      </c>
      <c r="BUK102" s="337">
        <f t="shared" ref="BUK102" si="900">+BUK99-BUK101</f>
        <v>0</v>
      </c>
      <c r="BUL102" s="337">
        <f t="shared" ref="BUL102" si="901">+BUL99-BUL101</f>
        <v>-1.2079226507921703E-13</v>
      </c>
      <c r="BUM102" s="337">
        <f t="shared" ref="BUM102" si="902">+BUM99-BUM101</f>
        <v>2.4158453015843406E-13</v>
      </c>
      <c r="BUN102" s="337">
        <f t="shared" ref="BUN102" si="903">+BUN99-BUN101</f>
        <v>-58.327790679999751</v>
      </c>
      <c r="BUO102" s="337">
        <f t="shared" ref="BUO102" si="904">+BUO99-BUO101</f>
        <v>0</v>
      </c>
      <c r="BUP102" s="337">
        <f t="shared" ref="BUP102" si="905">+BUP99-BUP101</f>
        <v>2.8421709430404007E-13</v>
      </c>
      <c r="BUQ102" s="337">
        <f t="shared" ref="BUQ102" si="906">+BUQ99-BUQ101</f>
        <v>-64.688489519999777</v>
      </c>
      <c r="BUR102" s="337">
        <f t="shared" ref="BUR102" si="907">+BUR99-BUR101</f>
        <v>6.6791017161449417E-13</v>
      </c>
      <c r="BUS102" s="337">
        <f t="shared" ref="BUS102" si="908">+BUS99-BUS101</f>
        <v>0</v>
      </c>
      <c r="BUT102" s="337">
        <f t="shared" ref="BUT102" si="909">+BUT99-BUT101</f>
        <v>2.5757174171303632E-13</v>
      </c>
      <c r="BUU102" s="337">
        <f t="shared" ref="BUU102" si="910">+BUU99-BUU101</f>
        <v>-1.2789769243681803E-13</v>
      </c>
      <c r="BUV102" s="337">
        <f t="shared" ref="BUV102" si="911">+BUV99-BUV101</f>
        <v>-16.847301069999684</v>
      </c>
      <c r="BUW102" s="337">
        <f t="shared" ref="BUW102" si="912">+BUW99-BUW101</f>
        <v>7.815970093361102E-14</v>
      </c>
      <c r="BUX102" s="337">
        <f t="shared" ref="BUX102" si="913">+BUX99-BUX101</f>
        <v>-1.5631940186722204E-13</v>
      </c>
      <c r="BUY102" s="337">
        <f t="shared" ref="BUY102" si="914">+BUY99-BUY101</f>
        <v>1.127986593019159E-13</v>
      </c>
      <c r="BUZ102" s="337">
        <f t="shared" ref="BUZ102" si="915">+BUZ99-BUZ101</f>
        <v>0</v>
      </c>
      <c r="BVA102" s="337">
        <f t="shared" ref="BVA102" si="916">+BVA99-BVA101</f>
        <v>1.1723955140041653E-13</v>
      </c>
      <c r="BVB102" s="337">
        <f t="shared" ref="BVB102" si="917">+BVB99-BVB101</f>
        <v>54.830189399999959</v>
      </c>
      <c r="BVC102" s="337">
        <f t="shared" ref="BVC102" si="918">+BVC99-BVC101</f>
        <v>0</v>
      </c>
      <c r="BVD102" s="337">
        <f t="shared" ref="BVD102" si="919">+BVD99-BVD101</f>
        <v>3.3040237212844659E-13</v>
      </c>
      <c r="BVE102" s="337">
        <f t="shared" ref="BVE102" si="920">+BVE99-BVE101</f>
        <v>0</v>
      </c>
      <c r="BVF102" s="337">
        <f t="shared" ref="BVF102" si="921">+BVF99-BVF101</f>
        <v>0</v>
      </c>
      <c r="BVG102" s="337">
        <f t="shared" ref="BVG102" si="922">+BVG99-BVG101</f>
        <v>2.5224267119483557E-13</v>
      </c>
      <c r="BVH102" s="337">
        <f t="shared" ref="BVH102" si="923">+BVH99-BVH101</f>
        <v>-79.130916959999468</v>
      </c>
      <c r="BVI102" s="337">
        <f t="shared" ref="BVI102" si="924">+BVI99-BVI101</f>
        <v>-1.794120407794253E-13</v>
      </c>
      <c r="BVJ102" s="337">
        <f t="shared" ref="BVJ102" si="925">+BVJ99-BVJ101</f>
        <v>9.2370555648813024E-14</v>
      </c>
      <c r="BVK102" s="337">
        <f t="shared" ref="BVK102" si="926">+BVK99-BVK101</f>
        <v>1.2789769243681803E-13</v>
      </c>
      <c r="BVL102" s="337">
        <f t="shared" ref="BVL102" si="927">+BVL99-BVL101</f>
        <v>0</v>
      </c>
      <c r="BVM102" s="337">
        <f t="shared" ref="BVM102" si="928">+BVM99-BVM101</f>
        <v>3.979039320256561E-13</v>
      </c>
      <c r="BVN102" s="337">
        <f t="shared" ref="BVN102" si="929">+BVN99-BVN101</f>
        <v>104.45298566000051</v>
      </c>
      <c r="BVO102" s="337">
        <f t="shared" ref="BVO102" si="930">+BVO99-BVO101</f>
        <v>-2.2026824808563106E-13</v>
      </c>
      <c r="BVP102" s="337">
        <f t="shared" ref="BVP102" si="931">+BVP99-BVP101</f>
        <v>2.1316282072803006E-13</v>
      </c>
      <c r="BVQ102" s="337">
        <f t="shared" ref="BVQ102" si="932">+BVQ99-BVQ101</f>
        <v>-2.4158453015843406E-13</v>
      </c>
      <c r="BVR102" s="337">
        <f t="shared" ref="BVR102" si="933">+BVR99-BVR101</f>
        <v>-9.7699626167013776E-14</v>
      </c>
      <c r="BVS102" s="337">
        <f t="shared" ref="BVS102" si="934">+BVS99-BVS101</f>
        <v>3.907985046680551E-14</v>
      </c>
      <c r="BVT102" s="337">
        <f t="shared" ref="BVT102" si="935">+BVT99-BVT101</f>
        <v>-119.89379773999998</v>
      </c>
      <c r="BVU102" s="337">
        <f t="shared" ref="BVU102" si="936">+BVU99-BVU101</f>
        <v>1.0089706847793423E-12</v>
      </c>
      <c r="BVV102" s="337">
        <f t="shared" ref="BVV102:BXD102" si="937">+BVV99-BVV101</f>
        <v>4.8418087317259051E-9</v>
      </c>
      <c r="BVW102" s="338">
        <f t="shared" si="937"/>
        <v>3.3040237212844659E-13</v>
      </c>
      <c r="BVX102" s="338">
        <f t="shared" si="937"/>
        <v>-1.9539925233402755E-13</v>
      </c>
      <c r="BVY102" s="338">
        <f t="shared" si="937"/>
        <v>-1.8118839761882555E-13</v>
      </c>
      <c r="BVZ102" s="338">
        <f t="shared" si="937"/>
        <v>9.2370555648813024E-14</v>
      </c>
      <c r="BWA102" s="338">
        <f t="shared" si="937"/>
        <v>3.3395508580724709E-13</v>
      </c>
      <c r="BWB102" s="337"/>
      <c r="BWC102" s="339">
        <f t="shared" si="937"/>
        <v>0</v>
      </c>
      <c r="BWD102" s="339">
        <f t="shared" si="937"/>
        <v>1.5631940186722204E-13</v>
      </c>
      <c r="BWE102" s="339">
        <f t="shared" si="937"/>
        <v>-3.1974423109204508E-13</v>
      </c>
      <c r="BWF102" s="339">
        <f t="shared" si="937"/>
        <v>1.4210854715202004E-14</v>
      </c>
      <c r="BWG102" s="339">
        <f t="shared" si="937"/>
        <v>-1.3145040611561853E-13</v>
      </c>
      <c r="BWH102" s="337"/>
      <c r="BWI102" s="339">
        <f t="shared" si="937"/>
        <v>8.5265128291212022E-14</v>
      </c>
      <c r="BWJ102" s="339">
        <f t="shared" si="937"/>
        <v>-7.815970093361102E-14</v>
      </c>
      <c r="BWK102" s="339">
        <f t="shared" si="937"/>
        <v>0</v>
      </c>
      <c r="BWL102" s="339">
        <f t="shared" si="937"/>
        <v>-1.2789769243681803E-13</v>
      </c>
      <c r="BWM102" s="339">
        <f t="shared" si="937"/>
        <v>3.1263880373444408E-13</v>
      </c>
      <c r="BWN102" s="339"/>
      <c r="BWO102" s="339">
        <f t="shared" si="937"/>
        <v>-2.1316282072803006E-13</v>
      </c>
      <c r="BWP102" s="339">
        <f t="shared" si="937"/>
        <v>1.8118839761882555E-13</v>
      </c>
      <c r="BWQ102" s="339">
        <f t="shared" si="937"/>
        <v>0</v>
      </c>
      <c r="BWR102" s="339">
        <f t="shared" si="937"/>
        <v>-1.5898393712632242E-13</v>
      </c>
      <c r="BWS102" s="339">
        <f t="shared" si="937"/>
        <v>1.7763568394002505E-13</v>
      </c>
      <c r="BWT102" s="339"/>
      <c r="BWU102" s="339">
        <f t="shared" si="937"/>
        <v>0</v>
      </c>
      <c r="BWV102" s="339"/>
      <c r="BWW102" s="339">
        <f t="shared" si="937"/>
        <v>2.2737367544323206E-13</v>
      </c>
      <c r="BWX102" s="340">
        <f t="shared" si="937"/>
        <v>-2.8421709430404007E-14</v>
      </c>
      <c r="BWY102" s="340">
        <f t="shared" si="937"/>
        <v>1.5631940186722204E-13</v>
      </c>
      <c r="BWZ102" s="340">
        <f t="shared" si="937"/>
        <v>-9.2370555648813024E-14</v>
      </c>
      <c r="BXA102" s="340">
        <f t="shared" si="937"/>
        <v>7.638334409421077E-14</v>
      </c>
      <c r="BXB102" s="337"/>
      <c r="BXC102" s="340">
        <f t="shared" si="937"/>
        <v>-6.0396132539608516E-14</v>
      </c>
      <c r="BXD102" s="340">
        <f t="shared" si="937"/>
        <v>-9.2370555648813024E-14</v>
      </c>
      <c r="BXE102" s="340">
        <f>+BXE99-BXE101</f>
        <v>0</v>
      </c>
      <c r="BXF102" s="340">
        <f t="shared" ref="BXF102:BXG102" si="938">+BXF99-BXF101</f>
        <v>5.6843418860808015E-14</v>
      </c>
      <c r="BXG102" s="340">
        <f t="shared" si="938"/>
        <v>9.2370555648813024E-14</v>
      </c>
      <c r="BXH102" s="340"/>
      <c r="BXI102" s="340">
        <f t="shared" ref="BXI102" si="939">+BXI99-BXI101</f>
        <v>-3.4106051316484809E-13</v>
      </c>
      <c r="BXJ102" s="340">
        <f t="shared" ref="BXJ102" si="940">+BXJ99-BXJ101</f>
        <v>1.2789769243681803E-13</v>
      </c>
      <c r="BXK102" s="340">
        <f t="shared" ref="BXK102" si="941">+BXK99-BXK101</f>
        <v>1.3855583347321954E-13</v>
      </c>
      <c r="BXL102" s="340">
        <f t="shared" ref="BXL102" si="942">+BXL99-BXL101</f>
        <v>-2.8421709430404007E-13</v>
      </c>
      <c r="BXM102" s="340">
        <f t="shared" ref="BXM102" si="943">+BXM99-BXM101</f>
        <v>1.8474111129762605E-13</v>
      </c>
      <c r="BXN102" s="340"/>
      <c r="BXO102" s="340">
        <f t="shared" ref="BXO102" si="944">+BXO99-BXO101</f>
        <v>0</v>
      </c>
      <c r="BXP102" s="340">
        <f t="shared" ref="BXP102" si="945">+BXP99-BXP101</f>
        <v>0</v>
      </c>
      <c r="BXQ102" s="340">
        <f t="shared" ref="BXQ102" si="946">+BXQ99-BXQ101</f>
        <v>9.9475983006414026E-14</v>
      </c>
      <c r="BXR102" s="340">
        <f t="shared" ref="BXR102" si="947">+BXR99-BXR101</f>
        <v>0</v>
      </c>
      <c r="BXS102" s="340">
        <f t="shared" ref="BXS102" si="948">+BXS99-BXS101</f>
        <v>-8.8817841970012523E-14</v>
      </c>
      <c r="BXT102" s="340"/>
      <c r="BXU102" s="340">
        <f t="shared" ref="BXU102" si="949">+BXU99-BXU101</f>
        <v>0</v>
      </c>
      <c r="BXV102" s="340">
        <f t="shared" ref="BXV102" si="950">+BXV99-BXV101</f>
        <v>-1.6342482922482304E-13</v>
      </c>
      <c r="BXW102" s="340">
        <f t="shared" ref="BXW102" si="951">+BXW99-BXW101</f>
        <v>4.1211478674085811E-13</v>
      </c>
      <c r="BXX102" s="340">
        <f t="shared" ref="BXX102" si="952">+BXX99-BXX101</f>
        <v>-1.4210854715202004E-13</v>
      </c>
      <c r="BXY102" s="340"/>
      <c r="BXZ102" s="340">
        <f t="shared" ref="BXZ102" si="953">+BXZ99-BXZ101</f>
        <v>7.815970093361102E-14</v>
      </c>
      <c r="BYA102" s="340">
        <f t="shared" ref="BYA102" si="954">+BYA99-BYA101</f>
        <v>-2.5579538487363607E-13</v>
      </c>
      <c r="BYB102" s="340">
        <f t="shared" ref="BYB102" si="955">+BYB99-BYB101</f>
        <v>0</v>
      </c>
      <c r="BYC102" s="340">
        <f t="shared" ref="BYC102" si="956">+BYC99-BYC101</f>
        <v>2.2382096176443156E-13</v>
      </c>
      <c r="BYD102" s="340">
        <f t="shared" ref="BYD102" si="957">+BYD99-BYD101</f>
        <v>-2.9132252166164108E-13</v>
      </c>
      <c r="BYE102" s="340"/>
      <c r="BYF102" s="340">
        <f t="shared" ref="BYF102" si="958">+BYF99-BYF101</f>
        <v>7.1054273576010019E-14</v>
      </c>
      <c r="BYG102" s="340">
        <f t="shared" ref="BYG102" si="959">+BYG99-BYG101</f>
        <v>0</v>
      </c>
      <c r="BYH102" s="340">
        <f t="shared" ref="BYH102" si="960">+BYH99-BYH101</f>
        <v>0</v>
      </c>
      <c r="BYI102" s="340">
        <f t="shared" ref="BYI102" si="961">+BYI99-BYI101</f>
        <v>4.6185277824406512E-14</v>
      </c>
      <c r="BYJ102" s="340">
        <f t="shared" ref="BYJ102:BYP102" si="962">+BYJ99-BYJ101</f>
        <v>6.0396132539608516E-14</v>
      </c>
      <c r="BYK102" s="340"/>
      <c r="BYL102" s="340">
        <f t="shared" si="962"/>
        <v>1.1191048088221578E-13</v>
      </c>
      <c r="BYM102" s="340">
        <f t="shared" si="962"/>
        <v>-3.0020430585864233E-13</v>
      </c>
      <c r="BYN102" s="340">
        <f t="shared" si="962"/>
        <v>2.1227464230832993E-13</v>
      </c>
      <c r="BYO102" s="340">
        <f>+BYO99-BYO101</f>
        <v>-9.9998272856671733E-9</v>
      </c>
      <c r="BYP102" s="340">
        <f t="shared" si="962"/>
        <v>-3.907985046680551E-13</v>
      </c>
      <c r="BYQ102" s="340"/>
      <c r="BYR102" s="340">
        <f>+BYR99-BYR101</f>
        <v>1.0302869668521453E-13</v>
      </c>
      <c r="BYS102" s="340">
        <f t="shared" ref="BYS102:BYT102" si="963">+BYS99-BYS101</f>
        <v>0</v>
      </c>
      <c r="BYT102" s="340">
        <f t="shared" si="963"/>
        <v>1.2612133559741778E-13</v>
      </c>
      <c r="BYU102" s="340"/>
      <c r="BYV102" s="340"/>
      <c r="BYW102" s="338">
        <f t="shared" ref="BYW102:BZR102" si="964">+BYW99-BYW101</f>
        <v>0</v>
      </c>
      <c r="BYX102" s="338">
        <f t="shared" si="964"/>
        <v>1.3500311979441904E-13</v>
      </c>
      <c r="BYY102" s="338"/>
      <c r="BYZ102" s="338">
        <f t="shared" si="964"/>
        <v>1.4654943925052066E-13</v>
      </c>
      <c r="BZA102" s="338">
        <f t="shared" si="964"/>
        <v>-1.8074430840897548E-13</v>
      </c>
      <c r="BZB102" s="338">
        <f t="shared" si="964"/>
        <v>-6.2172489379008766E-14</v>
      </c>
      <c r="BZC102" s="338">
        <f t="shared" si="964"/>
        <v>1.0000196226656044E-8</v>
      </c>
      <c r="BZD102" s="338">
        <f t="shared" si="964"/>
        <v>0</v>
      </c>
      <c r="BZE102" s="338"/>
      <c r="BZF102" s="338">
        <f t="shared" si="964"/>
        <v>1.3766765505351941E-14</v>
      </c>
      <c r="BZG102" s="338">
        <f t="shared" si="964"/>
        <v>0</v>
      </c>
      <c r="BZH102" s="338">
        <f t="shared" si="964"/>
        <v>0</v>
      </c>
      <c r="BZI102" s="338">
        <f t="shared" si="964"/>
        <v>1.0000125172382468E-8</v>
      </c>
      <c r="BZJ102" s="338"/>
      <c r="BZK102" s="338">
        <f t="shared" si="964"/>
        <v>0</v>
      </c>
      <c r="BZL102" s="338">
        <f t="shared" si="964"/>
        <v>8.5265128291212022E-14</v>
      </c>
      <c r="BZM102" s="338">
        <f t="shared" si="964"/>
        <v>-3.4527936065842368E-14</v>
      </c>
      <c r="BZN102" s="338">
        <f t="shared" si="964"/>
        <v>-9.5923269327613525E-14</v>
      </c>
      <c r="BZO102" s="338"/>
      <c r="BZP102" s="338"/>
      <c r="BZQ102" s="338">
        <f t="shared" si="964"/>
        <v>29.644051270000162</v>
      </c>
      <c r="BZR102" s="338">
        <f t="shared" si="964"/>
        <v>29.64405127000029</v>
      </c>
      <c r="BZS102" s="282"/>
      <c r="BZT102" s="282"/>
      <c r="BZU102" s="282"/>
      <c r="BZV102" s="282"/>
      <c r="BZW102" s="282"/>
      <c r="BZX102" s="282"/>
      <c r="BZY102" s="282"/>
      <c r="BZZ102" s="282"/>
      <c r="CAA102" s="282"/>
      <c r="CAB102" s="282"/>
      <c r="CAC102" s="282"/>
      <c r="CAD102" s="282"/>
      <c r="CAE102" s="282"/>
      <c r="CAF102" s="282"/>
      <c r="CAG102" s="282"/>
      <c r="CAH102" s="282"/>
      <c r="CAI102" s="282"/>
      <c r="CAJ102" s="282"/>
      <c r="CAK102" s="282"/>
      <c r="CAL102" s="282"/>
      <c r="CAM102" s="282"/>
      <c r="CAN102" s="282"/>
      <c r="CAO102" s="282"/>
      <c r="CAP102" s="282"/>
      <c r="CAQ102" s="282"/>
      <c r="CAR102" s="282"/>
      <c r="CAS102" s="282"/>
      <c r="CAT102" s="282"/>
      <c r="CAU102" s="282"/>
      <c r="CAV102" s="282"/>
      <c r="CAW102" s="282"/>
      <c r="CAX102" s="282"/>
      <c r="CAY102" s="282"/>
      <c r="CAZ102" s="282"/>
      <c r="CBA102" s="282"/>
      <c r="CBB102" s="282"/>
      <c r="CBC102" s="282"/>
      <c r="CBD102" s="282"/>
      <c r="CBE102" s="282"/>
      <c r="CBF102" s="282"/>
      <c r="CBG102" s="282"/>
      <c r="CBH102" s="282"/>
      <c r="CBI102" s="282"/>
      <c r="CBJ102" s="282"/>
      <c r="CBK102" s="282"/>
      <c r="CBL102" s="282"/>
      <c r="CBM102" s="282"/>
      <c r="CBN102" s="282"/>
      <c r="CBO102" s="282"/>
      <c r="CBP102" s="282"/>
      <c r="CBQ102" s="282"/>
      <c r="CBR102" s="282"/>
      <c r="CBS102" s="282"/>
      <c r="CBT102" s="282"/>
      <c r="CBU102" s="282"/>
      <c r="CBV102" s="282"/>
      <c r="CBW102" s="282"/>
      <c r="CBX102" s="282"/>
      <c r="CBY102" s="282"/>
      <c r="CBZ102" s="282"/>
      <c r="CCA102" s="282"/>
      <c r="CCB102" s="282"/>
      <c r="CCC102" s="282"/>
      <c r="CCD102" s="282"/>
      <c r="CCE102" s="282"/>
      <c r="CCF102" s="282"/>
      <c r="CCG102" s="282"/>
      <c r="CCH102" s="282"/>
      <c r="CCI102" s="282"/>
      <c r="CCJ102" s="282"/>
      <c r="CCK102" s="282"/>
      <c r="CCL102" s="282"/>
      <c r="CCM102" s="282"/>
      <c r="CCN102" s="282"/>
      <c r="CCO102" s="282"/>
      <c r="CCP102" s="282"/>
      <c r="CCQ102" s="282"/>
      <c r="CCR102" s="199"/>
      <c r="CCS102" s="199"/>
      <c r="CCT102" s="199"/>
    </row>
    <row r="103" spans="1:2126" s="200" customFormat="1" x14ac:dyDescent="0.2">
      <c r="E103" s="209"/>
      <c r="G103" s="209"/>
      <c r="HT103" s="209"/>
      <c r="HU103" s="209"/>
      <c r="HV103" s="209"/>
      <c r="HW103" s="209"/>
      <c r="HX103" s="209"/>
      <c r="HY103" s="209"/>
      <c r="HZ103" s="209"/>
      <c r="IA103" s="209"/>
      <c r="IB103" s="209"/>
      <c r="IC103" s="209"/>
      <c r="ID103" s="209"/>
      <c r="IE103" s="209"/>
      <c r="IF103" s="209"/>
      <c r="IG103" s="209"/>
      <c r="IH103" s="209"/>
      <c r="II103" s="209"/>
      <c r="IJ103" s="209"/>
      <c r="IK103" s="209"/>
      <c r="IL103" s="209"/>
      <c r="IM103" s="209"/>
      <c r="IN103" s="209"/>
      <c r="IO103" s="209"/>
      <c r="IP103" s="209"/>
      <c r="IQ103" s="209"/>
      <c r="IR103" s="209"/>
      <c r="IS103" s="209"/>
      <c r="IT103" s="209"/>
      <c r="IU103" s="209"/>
      <c r="IV103" s="209"/>
      <c r="IW103" s="209"/>
      <c r="IX103" s="209"/>
      <c r="IY103" s="209"/>
      <c r="IZ103" s="209"/>
      <c r="JA103" s="209"/>
      <c r="JB103" s="209"/>
      <c r="JC103" s="209"/>
      <c r="JD103" s="209"/>
      <c r="JE103" s="209"/>
      <c r="JF103" s="209"/>
      <c r="JG103" s="209"/>
      <c r="JH103" s="209"/>
      <c r="JI103" s="209"/>
      <c r="JJ103" s="209"/>
      <c r="JK103" s="209"/>
      <c r="JL103" s="209"/>
      <c r="JM103" s="209"/>
      <c r="JN103" s="209"/>
      <c r="JO103" s="209"/>
      <c r="JP103" s="209"/>
      <c r="JQ103" s="209"/>
      <c r="JT103" s="209"/>
      <c r="JU103" s="209"/>
      <c r="JV103" s="209"/>
      <c r="JW103" s="209"/>
      <c r="JX103" s="209"/>
      <c r="JY103" s="209"/>
      <c r="JZ103" s="209"/>
      <c r="KA103" s="209"/>
      <c r="KB103" s="209"/>
      <c r="KC103" s="209"/>
      <c r="KD103" s="209"/>
      <c r="KE103" s="209"/>
      <c r="KF103" s="209"/>
      <c r="KG103" s="209"/>
      <c r="KH103" s="209"/>
      <c r="KI103" s="209"/>
      <c r="KJ103" s="209"/>
      <c r="KK103" s="209"/>
      <c r="KL103" s="209"/>
      <c r="KM103" s="209"/>
      <c r="KN103" s="209"/>
      <c r="KO103" s="209"/>
      <c r="KP103" s="209"/>
      <c r="KQ103" s="209"/>
      <c r="KR103" s="209"/>
      <c r="KS103" s="209"/>
      <c r="KT103" s="209"/>
      <c r="KU103" s="209"/>
      <c r="KV103" s="209"/>
      <c r="KW103" s="209"/>
      <c r="KX103" s="209"/>
      <c r="KY103" s="209"/>
      <c r="KZ103" s="209"/>
      <c r="LA103" s="209"/>
      <c r="LB103" s="209"/>
      <c r="LC103" s="209"/>
      <c r="LD103" s="209"/>
      <c r="LE103" s="209"/>
      <c r="LF103" s="209"/>
      <c r="LG103" s="209"/>
      <c r="LH103" s="209"/>
      <c r="LI103" s="209"/>
      <c r="LJ103" s="209"/>
      <c r="LK103" s="209"/>
      <c r="LL103" s="209"/>
      <c r="LM103" s="209"/>
      <c r="LN103" s="209"/>
      <c r="LO103" s="209"/>
      <c r="LP103" s="209"/>
      <c r="LQ103" s="209"/>
      <c r="LR103" s="209"/>
      <c r="LS103" s="209"/>
      <c r="LT103" s="209"/>
      <c r="LU103" s="209"/>
      <c r="LV103" s="209"/>
      <c r="LW103" s="209"/>
      <c r="LX103" s="318"/>
      <c r="LY103" s="209"/>
      <c r="LZ103" s="318"/>
      <c r="MA103" s="318"/>
      <c r="MB103" s="318">
        <f t="shared" ref="MB103:NG103" si="965">+MB31+MB37</f>
        <v>0</v>
      </c>
      <c r="MC103" s="318">
        <f t="shared" si="965"/>
        <v>0</v>
      </c>
      <c r="MD103" s="318">
        <f t="shared" si="965"/>
        <v>0</v>
      </c>
      <c r="ME103" s="318">
        <f t="shared" si="965"/>
        <v>0</v>
      </c>
      <c r="MF103" s="318">
        <f t="shared" si="965"/>
        <v>0</v>
      </c>
      <c r="MG103" s="318">
        <f t="shared" si="965"/>
        <v>0</v>
      </c>
      <c r="MH103" s="318">
        <f t="shared" si="965"/>
        <v>0</v>
      </c>
      <c r="MI103" s="318">
        <f t="shared" si="965"/>
        <v>0</v>
      </c>
      <c r="MJ103" s="318">
        <f t="shared" si="965"/>
        <v>0</v>
      </c>
      <c r="MK103" s="318">
        <f t="shared" si="965"/>
        <v>0</v>
      </c>
      <c r="ML103" s="318">
        <f t="shared" si="965"/>
        <v>0</v>
      </c>
      <c r="MM103" s="318">
        <f t="shared" si="965"/>
        <v>0</v>
      </c>
      <c r="MN103" s="318">
        <f t="shared" si="965"/>
        <v>7.5770609999999996</v>
      </c>
      <c r="MO103" s="318">
        <f t="shared" si="965"/>
        <v>0</v>
      </c>
      <c r="MP103" s="318">
        <f t="shared" si="965"/>
        <v>0</v>
      </c>
      <c r="MQ103" s="318">
        <f t="shared" si="965"/>
        <v>0</v>
      </c>
      <c r="MR103" s="318">
        <f t="shared" si="965"/>
        <v>7.5770609999999996</v>
      </c>
      <c r="MS103" s="318">
        <f t="shared" si="965"/>
        <v>0</v>
      </c>
      <c r="MT103" s="318">
        <f t="shared" si="965"/>
        <v>0</v>
      </c>
      <c r="MU103" s="318">
        <f t="shared" si="965"/>
        <v>0</v>
      </c>
      <c r="MV103" s="318">
        <f t="shared" si="965"/>
        <v>0</v>
      </c>
      <c r="MW103" s="318">
        <f t="shared" si="965"/>
        <v>0</v>
      </c>
      <c r="MX103" s="318">
        <f t="shared" si="965"/>
        <v>0</v>
      </c>
      <c r="MY103" s="318">
        <f t="shared" si="965"/>
        <v>0</v>
      </c>
      <c r="MZ103" s="318">
        <f t="shared" si="965"/>
        <v>0</v>
      </c>
      <c r="NA103" s="318">
        <f t="shared" si="965"/>
        <v>7.5770609999999996</v>
      </c>
      <c r="NB103" s="318">
        <f t="shared" si="965"/>
        <v>0</v>
      </c>
      <c r="NC103" s="318">
        <f t="shared" si="965"/>
        <v>0</v>
      </c>
      <c r="ND103" s="318">
        <f t="shared" si="965"/>
        <v>0</v>
      </c>
      <c r="NE103" s="318">
        <f t="shared" si="965"/>
        <v>0</v>
      </c>
      <c r="NF103" s="318">
        <f t="shared" si="965"/>
        <v>0</v>
      </c>
      <c r="NG103" s="318">
        <f t="shared" si="965"/>
        <v>0</v>
      </c>
      <c r="NH103" s="318">
        <f t="shared" ref="NH103:OM103" si="966">+NH31+NH37</f>
        <v>0</v>
      </c>
      <c r="NI103" s="318">
        <f t="shared" si="966"/>
        <v>0</v>
      </c>
      <c r="NJ103" s="318">
        <f t="shared" si="966"/>
        <v>0</v>
      </c>
      <c r="NK103" s="318">
        <f t="shared" si="966"/>
        <v>0</v>
      </c>
      <c r="NL103" s="318">
        <f t="shared" si="966"/>
        <v>0</v>
      </c>
      <c r="NM103" s="318">
        <f t="shared" si="966"/>
        <v>0</v>
      </c>
      <c r="NN103" s="318">
        <f t="shared" si="966"/>
        <v>0</v>
      </c>
      <c r="NO103" s="318">
        <f t="shared" si="966"/>
        <v>0</v>
      </c>
      <c r="NP103" s="318">
        <f t="shared" si="966"/>
        <v>0</v>
      </c>
      <c r="NQ103" s="318">
        <f t="shared" si="966"/>
        <v>0</v>
      </c>
      <c r="NR103" s="318">
        <f t="shared" si="966"/>
        <v>0</v>
      </c>
      <c r="NS103" s="318">
        <f t="shared" si="966"/>
        <v>7.2393400000000003</v>
      </c>
      <c r="NT103" s="318">
        <f t="shared" si="966"/>
        <v>0</v>
      </c>
      <c r="NU103" s="318">
        <f t="shared" si="966"/>
        <v>0</v>
      </c>
      <c r="NV103" s="318">
        <f t="shared" si="966"/>
        <v>0</v>
      </c>
      <c r="NW103" s="318">
        <f t="shared" si="966"/>
        <v>7.2393400000000003</v>
      </c>
      <c r="NX103" s="318">
        <f t="shared" si="966"/>
        <v>7.2393400000000003</v>
      </c>
      <c r="NY103" s="318">
        <f t="shared" si="966"/>
        <v>0</v>
      </c>
      <c r="NZ103" s="318">
        <f t="shared" si="966"/>
        <v>2.2764180000000001</v>
      </c>
      <c r="OA103" s="318">
        <f t="shared" si="966"/>
        <v>0</v>
      </c>
      <c r="OB103" s="318">
        <f t="shared" si="966"/>
        <v>2.2764180000000001</v>
      </c>
      <c r="OC103" s="318">
        <f t="shared" si="966"/>
        <v>0</v>
      </c>
      <c r="OD103" s="318">
        <f t="shared" si="966"/>
        <v>3.9259569999999999</v>
      </c>
      <c r="OE103" s="318">
        <f t="shared" si="966"/>
        <v>0</v>
      </c>
      <c r="OF103" s="318">
        <f t="shared" si="966"/>
        <v>0</v>
      </c>
      <c r="OG103" s="318">
        <f t="shared" si="966"/>
        <v>0</v>
      </c>
      <c r="OH103" s="318">
        <f t="shared" si="966"/>
        <v>3.9259569999999999</v>
      </c>
      <c r="OI103" s="318">
        <f t="shared" si="966"/>
        <v>0</v>
      </c>
      <c r="OJ103" s="318">
        <f t="shared" si="966"/>
        <v>2.1820539999999999</v>
      </c>
      <c r="OK103" s="318">
        <f t="shared" si="966"/>
        <v>0</v>
      </c>
      <c r="OL103" s="318">
        <f t="shared" si="966"/>
        <v>0</v>
      </c>
      <c r="OM103" s="318">
        <f t="shared" si="966"/>
        <v>0</v>
      </c>
      <c r="ON103" s="318">
        <f t="shared" ref="ON103:PS103" si="967">+ON31+ON37</f>
        <v>2.1820539999999999</v>
      </c>
      <c r="OO103" s="318">
        <f t="shared" si="967"/>
        <v>0</v>
      </c>
      <c r="OP103" s="318">
        <f t="shared" si="967"/>
        <v>0</v>
      </c>
      <c r="OQ103" s="318">
        <f t="shared" si="967"/>
        <v>0</v>
      </c>
      <c r="OR103" s="318">
        <f t="shared" si="967"/>
        <v>0</v>
      </c>
      <c r="OS103" s="318">
        <f t="shared" si="967"/>
        <v>0</v>
      </c>
      <c r="OT103" s="318">
        <f t="shared" si="967"/>
        <v>0</v>
      </c>
      <c r="OU103" s="318">
        <f t="shared" si="967"/>
        <v>0</v>
      </c>
      <c r="OV103" s="318">
        <f t="shared" si="967"/>
        <v>11.708211</v>
      </c>
      <c r="OW103" s="318">
        <f t="shared" si="967"/>
        <v>0</v>
      </c>
      <c r="OX103" s="318">
        <f t="shared" si="967"/>
        <v>0</v>
      </c>
      <c r="OY103" s="318">
        <f t="shared" si="967"/>
        <v>0</v>
      </c>
      <c r="OZ103" s="318">
        <f t="shared" si="967"/>
        <v>11.708211</v>
      </c>
      <c r="PA103" s="318">
        <f t="shared" si="967"/>
        <v>20.092639999999999</v>
      </c>
      <c r="PB103" s="318">
        <f t="shared" si="967"/>
        <v>0</v>
      </c>
      <c r="PC103" s="318">
        <f t="shared" si="967"/>
        <v>11.40967</v>
      </c>
      <c r="PD103" s="318">
        <f t="shared" si="967"/>
        <v>0</v>
      </c>
      <c r="PE103" s="318">
        <f t="shared" si="967"/>
        <v>0</v>
      </c>
      <c r="PF103" s="318">
        <f t="shared" si="967"/>
        <v>0</v>
      </c>
      <c r="PG103" s="318">
        <f t="shared" si="967"/>
        <v>11.40967</v>
      </c>
      <c r="PH103" s="318">
        <f t="shared" si="967"/>
        <v>0</v>
      </c>
      <c r="PI103" s="318">
        <f t="shared" si="967"/>
        <v>0</v>
      </c>
      <c r="PJ103" s="318">
        <f t="shared" si="967"/>
        <v>0</v>
      </c>
      <c r="PK103" s="318">
        <f t="shared" si="967"/>
        <v>0</v>
      </c>
      <c r="PL103" s="318">
        <f t="shared" si="967"/>
        <v>0</v>
      </c>
      <c r="PM103" s="318">
        <f t="shared" si="967"/>
        <v>0</v>
      </c>
      <c r="PN103" s="318">
        <f t="shared" si="967"/>
        <v>11.016927000000001</v>
      </c>
      <c r="PO103" s="318">
        <f t="shared" si="967"/>
        <v>0</v>
      </c>
      <c r="PP103" s="318">
        <f t="shared" si="967"/>
        <v>0</v>
      </c>
      <c r="PQ103" s="318">
        <f t="shared" si="967"/>
        <v>0</v>
      </c>
      <c r="PR103" s="318">
        <f t="shared" si="967"/>
        <v>11.016927000000001</v>
      </c>
      <c r="PS103" s="318">
        <f t="shared" si="967"/>
        <v>0</v>
      </c>
      <c r="PT103" s="318">
        <f t="shared" ref="PT103:QY103" si="968">+PT31+PT37</f>
        <v>1.587326</v>
      </c>
      <c r="PU103" s="318">
        <f t="shared" si="968"/>
        <v>0</v>
      </c>
      <c r="PV103" s="318">
        <f t="shared" si="968"/>
        <v>0</v>
      </c>
      <c r="PW103" s="318">
        <f t="shared" si="968"/>
        <v>0</v>
      </c>
      <c r="PX103" s="318">
        <f t="shared" si="968"/>
        <v>1.587326</v>
      </c>
      <c r="PY103" s="318">
        <f t="shared" si="968"/>
        <v>24.013922999999998</v>
      </c>
      <c r="PZ103" s="318">
        <f t="shared" si="968"/>
        <v>0</v>
      </c>
      <c r="QA103" s="318">
        <f t="shared" si="968"/>
        <v>0</v>
      </c>
      <c r="QB103" s="318">
        <f t="shared" si="968"/>
        <v>0</v>
      </c>
      <c r="QC103" s="318">
        <f t="shared" si="968"/>
        <v>0</v>
      </c>
      <c r="QD103" s="318">
        <f t="shared" si="968"/>
        <v>0</v>
      </c>
      <c r="QE103" s="318">
        <f t="shared" si="968"/>
        <v>0</v>
      </c>
      <c r="QF103" s="318">
        <f t="shared" si="968"/>
        <v>21.287296999999999</v>
      </c>
      <c r="QG103" s="318">
        <f t="shared" si="968"/>
        <v>0</v>
      </c>
      <c r="QH103" s="318">
        <f t="shared" si="968"/>
        <v>0</v>
      </c>
      <c r="QI103" s="318">
        <f t="shared" si="968"/>
        <v>0</v>
      </c>
      <c r="QJ103" s="318">
        <f t="shared" si="968"/>
        <v>21.287296999999999</v>
      </c>
      <c r="QK103" s="318">
        <f t="shared" si="968"/>
        <v>0</v>
      </c>
      <c r="QL103" s="318">
        <f t="shared" si="968"/>
        <v>37.127135000000003</v>
      </c>
      <c r="QM103" s="318">
        <f t="shared" si="968"/>
        <v>0</v>
      </c>
      <c r="QN103" s="318">
        <f t="shared" si="968"/>
        <v>0</v>
      </c>
      <c r="QO103" s="318">
        <f t="shared" si="968"/>
        <v>0</v>
      </c>
      <c r="QP103" s="318">
        <f t="shared" si="968"/>
        <v>37.127135000000003</v>
      </c>
      <c r="QQ103" s="318">
        <f t="shared" si="968"/>
        <v>0</v>
      </c>
      <c r="QR103" s="318">
        <f t="shared" si="968"/>
        <v>0</v>
      </c>
      <c r="QS103" s="318">
        <f t="shared" si="968"/>
        <v>0</v>
      </c>
      <c r="QT103" s="318">
        <f t="shared" si="968"/>
        <v>0</v>
      </c>
      <c r="QU103" s="318">
        <f t="shared" si="968"/>
        <v>0</v>
      </c>
      <c r="QV103" s="318">
        <f t="shared" si="968"/>
        <v>0</v>
      </c>
      <c r="QW103" s="318">
        <f t="shared" si="968"/>
        <v>0</v>
      </c>
      <c r="QX103" s="318">
        <f t="shared" si="968"/>
        <v>409.716971</v>
      </c>
      <c r="QY103" s="318">
        <f t="shared" si="968"/>
        <v>0</v>
      </c>
      <c r="QZ103" s="318">
        <f t="shared" ref="QZ103:SE103" si="969">+QZ31+QZ37</f>
        <v>409.716971</v>
      </c>
      <c r="RA103" s="318">
        <f t="shared" si="969"/>
        <v>468.13140300000003</v>
      </c>
      <c r="RB103" s="318">
        <f t="shared" si="969"/>
        <v>0</v>
      </c>
      <c r="RC103" s="318">
        <f t="shared" si="969"/>
        <v>0</v>
      </c>
      <c r="RD103" s="318">
        <f t="shared" si="969"/>
        <v>0</v>
      </c>
      <c r="RE103" s="318">
        <f t="shared" si="969"/>
        <v>0</v>
      </c>
      <c r="RF103" s="318">
        <f t="shared" si="969"/>
        <v>0</v>
      </c>
      <c r="RG103" s="318">
        <f t="shared" si="969"/>
        <v>0</v>
      </c>
      <c r="RH103" s="318">
        <f t="shared" si="969"/>
        <v>0</v>
      </c>
      <c r="RI103" s="318">
        <f t="shared" si="969"/>
        <v>0</v>
      </c>
      <c r="RJ103" s="318">
        <f t="shared" si="969"/>
        <v>0</v>
      </c>
      <c r="RK103" s="318">
        <f t="shared" si="969"/>
        <v>0</v>
      </c>
      <c r="RL103" s="318">
        <f t="shared" si="969"/>
        <v>8.8353090000000005</v>
      </c>
      <c r="RM103" s="318">
        <f t="shared" si="969"/>
        <v>0</v>
      </c>
      <c r="RN103" s="318">
        <f t="shared" si="969"/>
        <v>0</v>
      </c>
      <c r="RO103" s="318">
        <f t="shared" si="969"/>
        <v>8.8353090000000005</v>
      </c>
      <c r="RP103" s="318">
        <f t="shared" si="969"/>
        <v>0</v>
      </c>
      <c r="RQ103" s="318">
        <f t="shared" si="969"/>
        <v>5.8594E-2</v>
      </c>
      <c r="RR103" s="318">
        <f t="shared" si="969"/>
        <v>0</v>
      </c>
      <c r="RS103" s="318">
        <f t="shared" si="969"/>
        <v>0</v>
      </c>
      <c r="RT103" s="318">
        <f t="shared" si="969"/>
        <v>5.8594E-2</v>
      </c>
      <c r="RU103" s="318">
        <f t="shared" si="969"/>
        <v>0</v>
      </c>
      <c r="RV103" s="318">
        <f t="shared" si="969"/>
        <v>3.9437229999999999</v>
      </c>
      <c r="RW103" s="318">
        <f t="shared" si="969"/>
        <v>0</v>
      </c>
      <c r="RX103" s="318">
        <f t="shared" si="969"/>
        <v>0</v>
      </c>
      <c r="RY103" s="318">
        <f t="shared" si="969"/>
        <v>0</v>
      </c>
      <c r="RZ103" s="318">
        <f t="shared" si="969"/>
        <v>3.9437229999999999</v>
      </c>
      <c r="SA103" s="318">
        <f t="shared" si="969"/>
        <v>12.837626</v>
      </c>
      <c r="SB103" s="318">
        <f t="shared" si="969"/>
        <v>0</v>
      </c>
      <c r="SC103" s="318">
        <f t="shared" si="969"/>
        <v>0</v>
      </c>
      <c r="SD103" s="318">
        <f t="shared" si="969"/>
        <v>6.0968010000000001</v>
      </c>
      <c r="SE103" s="318">
        <f t="shared" si="969"/>
        <v>0</v>
      </c>
      <c r="SF103" s="318">
        <f t="shared" ref="SF103:TA103" si="970">+SF31+SF37</f>
        <v>0</v>
      </c>
      <c r="SG103" s="318">
        <f t="shared" si="970"/>
        <v>6.0968010000000001</v>
      </c>
      <c r="SH103" s="318">
        <f t="shared" si="970"/>
        <v>0</v>
      </c>
      <c r="SI103" s="318">
        <f t="shared" si="970"/>
        <v>0</v>
      </c>
      <c r="SJ103" s="318">
        <f t="shared" si="970"/>
        <v>0</v>
      </c>
      <c r="SK103" s="318">
        <f t="shared" si="970"/>
        <v>0</v>
      </c>
      <c r="SL103" s="318">
        <f t="shared" si="970"/>
        <v>0</v>
      </c>
      <c r="SM103" s="318">
        <f t="shared" si="970"/>
        <v>0</v>
      </c>
      <c r="SN103" s="318">
        <f t="shared" si="970"/>
        <v>0</v>
      </c>
      <c r="SO103" s="318">
        <f t="shared" si="970"/>
        <v>0</v>
      </c>
      <c r="SP103" s="318">
        <f t="shared" si="970"/>
        <v>0</v>
      </c>
      <c r="SQ103" s="318">
        <f t="shared" si="970"/>
        <v>0</v>
      </c>
      <c r="SR103" s="318">
        <f t="shared" si="970"/>
        <v>0</v>
      </c>
      <c r="SS103" s="318">
        <f t="shared" si="970"/>
        <v>0</v>
      </c>
      <c r="ST103" s="318">
        <f t="shared" si="970"/>
        <v>0</v>
      </c>
      <c r="SU103" s="318">
        <f t="shared" si="970"/>
        <v>0</v>
      </c>
      <c r="SV103" s="318">
        <f t="shared" si="970"/>
        <v>0</v>
      </c>
      <c r="SW103" s="318">
        <f t="shared" si="970"/>
        <v>0</v>
      </c>
      <c r="SX103" s="318">
        <f t="shared" si="970"/>
        <v>0</v>
      </c>
      <c r="SY103" s="318">
        <f t="shared" si="970"/>
        <v>0</v>
      </c>
      <c r="SZ103" s="318">
        <f t="shared" si="970"/>
        <v>0</v>
      </c>
      <c r="TA103" s="318">
        <f t="shared" si="970"/>
        <v>6.0968010000000001</v>
      </c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3"/>
      <c r="AKW103" s="283"/>
      <c r="AKX103" s="283"/>
      <c r="AKY103" s="283"/>
      <c r="AKZ103" s="283"/>
      <c r="ALA103" s="283"/>
      <c r="ALB103" s="283"/>
      <c r="ALC103" s="283"/>
      <c r="ALD103" s="283"/>
      <c r="ALE103" s="283"/>
      <c r="ALF103" s="283"/>
      <c r="ALG103" s="283"/>
      <c r="ALH103" s="283"/>
      <c r="ALI103" s="283"/>
      <c r="ALJ103" s="283"/>
      <c r="ALK103" s="283"/>
      <c r="ALL103" s="283"/>
      <c r="ALM103" s="283"/>
      <c r="ALN103" s="283"/>
      <c r="ALO103" s="283"/>
      <c r="ALP103" s="283"/>
      <c r="ALQ103" s="283"/>
      <c r="ALR103" s="283"/>
      <c r="ALS103" s="283"/>
      <c r="ALT103" s="283"/>
      <c r="ALU103" s="283"/>
      <c r="ALV103" s="283"/>
      <c r="ALW103" s="283"/>
      <c r="ALX103" s="283"/>
      <c r="ALY103" s="283"/>
      <c r="ALZ103" s="283"/>
      <c r="AMA103" s="283"/>
      <c r="AMB103" s="283"/>
      <c r="AMC103" s="283"/>
      <c r="AMD103" s="283"/>
      <c r="AME103" s="283"/>
      <c r="AMF103" s="305"/>
      <c r="AMG103" s="283"/>
      <c r="AMH103" s="283"/>
      <c r="AMI103" s="283"/>
      <c r="AMJ103" s="283"/>
      <c r="AMK103" s="283"/>
      <c r="AML103" s="283"/>
      <c r="AMM103" s="283"/>
      <c r="AMN103" s="283"/>
      <c r="AMO103" s="283"/>
      <c r="AMP103" s="283"/>
      <c r="AMQ103" s="283"/>
      <c r="AMR103" s="283"/>
      <c r="AMS103" s="283"/>
      <c r="AMT103" s="283"/>
      <c r="AMU103" s="283"/>
      <c r="AMV103" s="283"/>
      <c r="AMW103" s="283"/>
      <c r="AMX103" s="283"/>
      <c r="AMY103" s="283"/>
      <c r="AMZ103" s="283"/>
      <c r="ANA103" s="283"/>
      <c r="ANB103" s="283"/>
      <c r="ANC103" s="283"/>
      <c r="AND103" s="283"/>
      <c r="ANE103" s="283"/>
      <c r="ANF103" s="283"/>
      <c r="ANG103" s="283"/>
      <c r="ANH103" s="283"/>
      <c r="ANI103" s="283"/>
      <c r="ANJ103" s="283"/>
      <c r="ANK103" s="283"/>
      <c r="ANL103" s="283"/>
      <c r="ANM103" s="283"/>
      <c r="ANN103" s="283"/>
      <c r="ANO103" s="283"/>
      <c r="ANP103" s="283"/>
      <c r="ANQ103" s="283"/>
      <c r="ANR103" s="283"/>
      <c r="ANS103" s="283"/>
      <c r="ANT103" s="283"/>
      <c r="ANU103" s="283"/>
      <c r="ANV103" s="283"/>
      <c r="ANW103" s="283"/>
      <c r="ANX103" s="283"/>
      <c r="ANY103" s="283"/>
      <c r="ANZ103" s="283"/>
      <c r="AOA103" s="283"/>
      <c r="AOB103" s="283"/>
      <c r="AOC103" s="283"/>
      <c r="AOD103" s="283"/>
      <c r="AOE103" s="283"/>
      <c r="AOF103" s="283"/>
      <c r="AOG103" s="283"/>
      <c r="AOH103" s="283"/>
      <c r="AOI103" s="283"/>
      <c r="AOJ103" s="283"/>
      <c r="AOK103" s="283"/>
      <c r="AOL103" s="283"/>
      <c r="AOM103" s="283"/>
      <c r="AON103" s="283"/>
      <c r="AOO103" s="283"/>
      <c r="AOP103" s="283"/>
      <c r="AOQ103" s="283"/>
      <c r="AOR103" s="283"/>
      <c r="AOS103" s="283"/>
      <c r="AOT103" s="283"/>
      <c r="AOU103" s="283"/>
      <c r="AOV103" s="283"/>
      <c r="AOW103" s="283"/>
      <c r="AOX103" s="283"/>
      <c r="AOY103" s="283"/>
      <c r="AOZ103" s="283"/>
      <c r="APA103" s="283"/>
      <c r="APB103" s="283"/>
      <c r="APC103" s="283"/>
      <c r="APD103" s="283"/>
      <c r="APE103" s="283"/>
      <c r="APF103" s="283"/>
      <c r="APG103" s="283"/>
      <c r="APH103" s="283"/>
      <c r="API103" s="283"/>
      <c r="APJ103" s="283"/>
      <c r="APK103" s="283"/>
      <c r="APL103" s="283"/>
      <c r="APM103" s="283"/>
      <c r="APN103" s="283"/>
      <c r="APO103" s="283"/>
      <c r="APP103" s="283"/>
      <c r="APQ103" s="283"/>
      <c r="APR103" s="283"/>
      <c r="APS103" s="283"/>
      <c r="APT103" s="283"/>
      <c r="APU103" s="283"/>
      <c r="APV103" s="283"/>
      <c r="APW103" s="283"/>
      <c r="APX103" s="283"/>
      <c r="APY103" s="283"/>
      <c r="APZ103" s="283"/>
      <c r="AQA103" s="283"/>
      <c r="AQB103" s="283"/>
      <c r="AQC103" s="283"/>
      <c r="AQD103" s="283"/>
      <c r="AQE103" s="283"/>
      <c r="AQF103" s="283"/>
      <c r="AQG103" s="283"/>
      <c r="AQH103" s="283"/>
      <c r="AQI103" s="283"/>
      <c r="AQJ103" s="283"/>
      <c r="AQK103" s="283"/>
      <c r="AQL103" s="283"/>
      <c r="AQM103" s="283"/>
      <c r="AQN103" s="283"/>
      <c r="AQO103" s="283"/>
      <c r="AQP103" s="283"/>
      <c r="AQQ103" s="283"/>
      <c r="AQR103" s="283"/>
      <c r="AQS103" s="283"/>
      <c r="AQT103" s="283"/>
      <c r="AQU103" s="283"/>
      <c r="AQV103" s="283"/>
      <c r="AQW103" s="283"/>
      <c r="AQX103" s="283"/>
      <c r="AQY103" s="283"/>
      <c r="AQZ103" s="283"/>
      <c r="ARA103" s="283"/>
      <c r="ARB103" s="283"/>
      <c r="ARC103" s="283"/>
      <c r="ARD103" s="283"/>
      <c r="ARE103" s="283"/>
      <c r="ARF103" s="283"/>
      <c r="ARG103" s="283"/>
      <c r="ARH103" s="283"/>
      <c r="ARI103" s="283"/>
      <c r="ARJ103" s="283"/>
      <c r="ARK103" s="283"/>
      <c r="ARL103" s="283"/>
      <c r="ARM103" s="283"/>
      <c r="ARN103" s="283"/>
      <c r="ARO103" s="283"/>
      <c r="ARP103" s="283"/>
      <c r="ARQ103" s="283"/>
      <c r="ARR103" s="283"/>
      <c r="ARS103" s="283"/>
      <c r="ART103" s="283"/>
      <c r="ARU103" s="283"/>
      <c r="ARV103" s="283"/>
      <c r="ARW103" s="283"/>
      <c r="ARX103" s="283"/>
      <c r="ARY103" s="283"/>
      <c r="ARZ103" s="283"/>
      <c r="ASA103" s="283"/>
      <c r="ASB103" s="283"/>
      <c r="ASC103" s="283"/>
      <c r="ASD103" s="283"/>
      <c r="ASE103" s="283"/>
      <c r="ASF103" s="283"/>
      <c r="ASG103" s="283"/>
      <c r="ASH103" s="283"/>
      <c r="ASI103" s="283"/>
      <c r="ASJ103" s="283"/>
      <c r="ASK103" s="283"/>
      <c r="ASL103" s="283"/>
      <c r="ASM103" s="283"/>
      <c r="ASN103" s="283"/>
      <c r="ASO103" s="283"/>
      <c r="ASP103" s="283"/>
      <c r="ASQ103" s="283"/>
      <c r="ASR103" s="283"/>
      <c r="ASS103" s="283"/>
      <c r="AST103" s="283"/>
      <c r="ASU103" s="283"/>
      <c r="ASV103" s="283"/>
      <c r="ASW103" s="283"/>
      <c r="ASX103" s="283"/>
      <c r="ASY103" s="283"/>
      <c r="ASZ103" s="283"/>
      <c r="ATA103" s="283"/>
      <c r="ATB103" s="283"/>
      <c r="ATC103" s="283"/>
      <c r="ATD103" s="283"/>
      <c r="ATE103" s="283"/>
      <c r="ATF103" s="283"/>
      <c r="ATG103" s="283"/>
      <c r="ATH103" s="283"/>
      <c r="ATI103" s="283"/>
      <c r="ATJ103" s="283"/>
      <c r="ATK103" s="283"/>
      <c r="ATL103" s="283"/>
      <c r="ATM103" s="283"/>
      <c r="ATN103" s="283"/>
      <c r="ATO103" s="283"/>
      <c r="ATP103" s="283"/>
      <c r="ATQ103" s="283"/>
      <c r="ATR103" s="283"/>
      <c r="ATS103" s="283"/>
      <c r="ATT103" s="283"/>
      <c r="ATU103" s="283"/>
      <c r="ATV103" s="283"/>
      <c r="ATW103" s="283"/>
      <c r="ATX103" s="283"/>
      <c r="ATY103" s="283"/>
      <c r="ATZ103" s="283"/>
      <c r="AUA103" s="283"/>
      <c r="AUB103" s="283"/>
      <c r="AUC103" s="283"/>
      <c r="AUD103" s="283"/>
      <c r="AUE103" s="283"/>
      <c r="AUF103" s="283"/>
      <c r="AUG103" s="283"/>
      <c r="AUH103" s="283"/>
      <c r="AUI103" s="283"/>
      <c r="AUJ103" s="283"/>
      <c r="AUK103" s="283"/>
      <c r="AUL103" s="283"/>
      <c r="AUM103" s="283"/>
      <c r="AUN103" s="283"/>
      <c r="AUO103" s="283"/>
      <c r="AUP103" s="283"/>
      <c r="AUQ103" s="283"/>
      <c r="AUR103" s="283"/>
      <c r="AUS103" s="283"/>
      <c r="AUT103" s="283"/>
      <c r="AUU103" s="283"/>
      <c r="AUV103" s="283"/>
      <c r="AUW103" s="283"/>
      <c r="AUX103" s="283"/>
      <c r="AUY103" s="283"/>
      <c r="AUZ103" s="283"/>
      <c r="AVA103" s="283"/>
      <c r="AVB103" s="283"/>
      <c r="AVC103" s="283"/>
      <c r="AVD103" s="283"/>
      <c r="AVE103" s="283"/>
      <c r="AVF103" s="283"/>
      <c r="AVG103" s="283"/>
      <c r="AVH103" s="283"/>
      <c r="AVI103" s="283"/>
      <c r="AVJ103" s="283"/>
      <c r="AVK103" s="283"/>
      <c r="AVL103" s="283"/>
      <c r="AVM103" s="283"/>
      <c r="AVN103" s="283"/>
      <c r="AVO103" s="283"/>
      <c r="AVP103" s="283"/>
      <c r="AVQ103" s="283"/>
      <c r="AVR103" s="283"/>
      <c r="AVS103" s="283"/>
      <c r="AVT103" s="283"/>
      <c r="AVU103" s="283"/>
      <c r="AVV103" s="283"/>
      <c r="AVW103" s="283"/>
      <c r="AVX103" s="283"/>
      <c r="AVY103" s="283"/>
      <c r="AVZ103" s="283"/>
      <c r="AWA103" s="283"/>
      <c r="AWB103" s="283"/>
      <c r="AWC103" s="283"/>
      <c r="AWD103" s="283"/>
      <c r="AWE103" s="283"/>
      <c r="AWF103" s="283"/>
      <c r="AWG103" s="283"/>
      <c r="AWH103" s="283"/>
      <c r="AWI103" s="283"/>
      <c r="AWJ103" s="283"/>
      <c r="AWK103" s="283"/>
      <c r="AWL103" s="283"/>
      <c r="AWM103" s="283"/>
      <c r="AWN103" s="283"/>
      <c r="AWO103" s="283"/>
      <c r="AWP103" s="283"/>
      <c r="AWQ103" s="283"/>
      <c r="AWR103" s="283"/>
      <c r="AWS103" s="283"/>
      <c r="AWT103" s="283"/>
      <c r="AWU103" s="283"/>
      <c r="AWV103" s="283"/>
      <c r="AWW103" s="283"/>
      <c r="AWX103" s="283"/>
      <c r="AWY103" s="283"/>
      <c r="AWZ103" s="283"/>
      <c r="AXA103" s="283"/>
      <c r="AXB103" s="283"/>
      <c r="AXC103" s="283"/>
      <c r="AXD103" s="283"/>
      <c r="AXE103" s="283"/>
      <c r="AXF103" s="283"/>
      <c r="AXG103" s="283"/>
      <c r="AXH103" s="283"/>
      <c r="AXI103" s="283"/>
      <c r="AXJ103" s="283"/>
      <c r="AXK103" s="283"/>
      <c r="AXL103" s="283"/>
      <c r="AXM103" s="283"/>
      <c r="AXN103" s="283"/>
      <c r="AXO103" s="283"/>
      <c r="AXP103" s="283"/>
      <c r="AXQ103" s="283"/>
      <c r="AXR103" s="283"/>
      <c r="AXS103" s="283"/>
      <c r="AXT103" s="283"/>
      <c r="AXU103" s="283"/>
      <c r="AXV103" s="283"/>
      <c r="AXW103" s="283"/>
      <c r="AXX103" s="283"/>
      <c r="AXY103" s="283"/>
      <c r="AXZ103" s="283"/>
      <c r="AYA103" s="283"/>
      <c r="AYB103" s="283"/>
      <c r="AYC103" s="283"/>
      <c r="AYD103" s="283"/>
      <c r="AYE103" s="283"/>
      <c r="AYF103" s="283"/>
      <c r="AYG103" s="283"/>
      <c r="AYH103" s="283"/>
      <c r="AYI103" s="283"/>
      <c r="AYJ103" s="283"/>
      <c r="AYK103" s="283"/>
      <c r="AYL103" s="283"/>
      <c r="AYM103" s="283"/>
      <c r="AYN103" s="283"/>
      <c r="AYO103" s="283"/>
      <c r="AYP103" s="283"/>
      <c r="AYQ103" s="283"/>
      <c r="AYR103" s="283"/>
      <c r="AYS103" s="283"/>
      <c r="AYT103" s="283"/>
      <c r="AYU103" s="283"/>
      <c r="AYV103" s="283"/>
      <c r="AYW103" s="283"/>
      <c r="AYX103" s="283"/>
      <c r="AYY103" s="283"/>
      <c r="AYZ103" s="283"/>
      <c r="AZA103" s="283"/>
      <c r="AZB103" s="283"/>
      <c r="AZC103" s="283"/>
      <c r="AZD103" s="283"/>
      <c r="AZE103" s="283"/>
      <c r="AZF103" s="283"/>
      <c r="AZG103" s="283"/>
      <c r="AZH103" s="283"/>
      <c r="AZI103" s="283"/>
      <c r="AZJ103" s="283"/>
      <c r="AZK103" s="283"/>
      <c r="AZL103" s="283"/>
      <c r="AZM103" s="283"/>
      <c r="AZN103" s="283"/>
      <c r="AZO103" s="283"/>
      <c r="AZP103" s="283"/>
      <c r="AZQ103" s="283"/>
      <c r="AZR103" s="283"/>
      <c r="AZS103" s="283"/>
      <c r="AZT103" s="283"/>
      <c r="AZU103" s="283"/>
      <c r="AZV103" s="283"/>
      <c r="AZW103" s="283"/>
      <c r="AZX103" s="283"/>
      <c r="AZY103" s="283"/>
      <c r="AZZ103" s="283"/>
      <c r="BAA103" s="283"/>
      <c r="BAB103" s="283"/>
      <c r="BAC103" s="283"/>
      <c r="BAD103" s="283"/>
      <c r="BAE103" s="283"/>
      <c r="BAF103" s="283"/>
      <c r="BAG103" s="283"/>
      <c r="BAH103" s="283"/>
      <c r="BAI103" s="283"/>
      <c r="BAJ103" s="283"/>
      <c r="BAK103" s="283"/>
      <c r="BAL103" s="283"/>
      <c r="BAM103" s="283"/>
      <c r="BAN103" s="283"/>
      <c r="BAO103" s="283"/>
      <c r="BAP103" s="283"/>
      <c r="BAQ103" s="283"/>
      <c r="BAR103" s="283"/>
      <c r="BAS103" s="283"/>
      <c r="BAT103" s="283"/>
      <c r="BAU103" s="283"/>
      <c r="BAV103" s="283"/>
      <c r="BAW103" s="283"/>
      <c r="BAX103" s="283"/>
      <c r="BAY103" s="283"/>
      <c r="BAZ103" s="283"/>
      <c r="BBA103" s="283"/>
      <c r="BBB103" s="283"/>
      <c r="BBC103" s="283"/>
      <c r="BBD103" s="283"/>
      <c r="BBE103" s="283"/>
      <c r="BBF103" s="283"/>
      <c r="BBG103" s="283"/>
      <c r="BBH103" s="283"/>
      <c r="BBI103" s="283"/>
      <c r="BBJ103" s="283"/>
      <c r="BBK103" s="283"/>
      <c r="BBL103" s="283"/>
      <c r="BBM103" s="283"/>
      <c r="BBN103" s="283"/>
      <c r="BBO103" s="283"/>
      <c r="BBP103" s="283"/>
      <c r="BBQ103" s="283"/>
      <c r="BBR103" s="283"/>
      <c r="BBS103" s="283"/>
      <c r="BBT103" s="283"/>
      <c r="BBU103" s="283"/>
      <c r="BBV103" s="283"/>
      <c r="BBW103" s="283"/>
      <c r="BBX103" s="283"/>
      <c r="BBY103" s="283"/>
      <c r="BBZ103" s="283"/>
      <c r="BCA103" s="283"/>
      <c r="BCB103" s="283"/>
      <c r="BCC103" s="283"/>
      <c r="BCD103" s="283"/>
      <c r="BCE103" s="283"/>
      <c r="BCF103" s="283"/>
      <c r="BCG103" s="283"/>
      <c r="BCH103" s="283"/>
      <c r="BCI103" s="283"/>
      <c r="BCJ103" s="283"/>
      <c r="BCK103" s="283"/>
      <c r="BCL103" s="283"/>
      <c r="BCM103" s="283"/>
      <c r="BCN103" s="283"/>
      <c r="BCO103" s="283"/>
      <c r="BCP103" s="283"/>
      <c r="BCQ103" s="283"/>
      <c r="BCR103" s="283"/>
      <c r="BCS103" s="283"/>
      <c r="BCT103" s="283"/>
      <c r="BCU103" s="283"/>
      <c r="BCV103" s="283"/>
      <c r="BCW103" s="283"/>
      <c r="BCX103" s="283">
        <f t="shared" si="341"/>
        <v>0</v>
      </c>
      <c r="BCY103" s="283"/>
      <c r="BCZ103" s="283"/>
      <c r="BDA103" s="283">
        <f t="shared" si="342"/>
        <v>0</v>
      </c>
      <c r="BDB103" s="283"/>
      <c r="BDC103" s="283"/>
      <c r="BDD103" s="283"/>
      <c r="BDE103" s="283"/>
      <c r="BDF103" s="283">
        <f>SUM(BDC103:BDE103)</f>
        <v>0</v>
      </c>
      <c r="BDG103" s="283"/>
      <c r="BDH103" s="283"/>
      <c r="BDI103" s="283"/>
      <c r="BDJ103" s="283"/>
      <c r="BDK103" s="283"/>
      <c r="BDL103" s="283">
        <f t="shared" si="344"/>
        <v>0</v>
      </c>
      <c r="BDM103" s="283"/>
      <c r="BDN103" s="283"/>
      <c r="BDO103" s="283"/>
      <c r="BDP103" s="283"/>
      <c r="BDQ103" s="283">
        <f t="shared" si="345"/>
        <v>0</v>
      </c>
      <c r="BDR103" s="283"/>
      <c r="BDS103" s="283"/>
      <c r="BDT103" s="283"/>
      <c r="BDU103" s="283"/>
      <c r="BDV103" s="283"/>
      <c r="BDW103" s="283"/>
      <c r="BDX103" s="283"/>
      <c r="BDY103" s="283"/>
      <c r="BDZ103" s="283"/>
      <c r="BEA103" s="283"/>
      <c r="BEB103" s="283"/>
      <c r="BEC103" s="283"/>
      <c r="BED103" s="283"/>
      <c r="BEE103" s="283"/>
      <c r="BEF103" s="283"/>
      <c r="BEG103" s="283"/>
      <c r="BEH103" s="283"/>
      <c r="BEI103" s="283"/>
      <c r="BEJ103" s="283"/>
      <c r="BEK103" s="283"/>
      <c r="BEL103" s="283"/>
      <c r="BEM103" s="283"/>
      <c r="BEN103" s="283"/>
      <c r="BEO103" s="283"/>
      <c r="BEP103" s="283"/>
      <c r="BEQ103" s="283"/>
      <c r="BER103" s="283"/>
      <c r="BES103" s="283"/>
      <c r="BET103" s="283"/>
      <c r="BEU103" s="283"/>
      <c r="BEV103" s="283"/>
      <c r="BEW103" s="283"/>
      <c r="BEX103" s="283"/>
      <c r="BEY103" s="283"/>
      <c r="BEZ103" s="283"/>
      <c r="BFA103" s="283"/>
      <c r="BFB103" s="283"/>
      <c r="BFC103" s="283"/>
      <c r="BFD103" s="283"/>
      <c r="BFE103" s="283"/>
      <c r="BFF103" s="283"/>
      <c r="BFG103" s="283"/>
      <c r="BFH103" s="283"/>
      <c r="BFI103" s="283"/>
      <c r="BFJ103" s="283"/>
      <c r="BFK103" s="283"/>
      <c r="BFL103" s="283"/>
      <c r="BFM103" s="283"/>
      <c r="BFN103" s="283"/>
      <c r="BFO103" s="283"/>
      <c r="BFP103" s="283"/>
      <c r="BFQ103" s="283"/>
      <c r="BFR103" s="283"/>
      <c r="BFS103" s="283"/>
      <c r="BFT103" s="283"/>
      <c r="BFU103" s="283"/>
      <c r="BFV103" s="283"/>
      <c r="BFW103" s="283"/>
      <c r="BFX103" s="283"/>
      <c r="BFY103" s="283"/>
      <c r="BFZ103" s="283"/>
      <c r="BGA103" s="283"/>
      <c r="BGB103" s="283"/>
      <c r="BGC103" s="283"/>
      <c r="BGD103" s="283"/>
      <c r="BGE103" s="283"/>
      <c r="BGF103" s="283"/>
      <c r="BGG103" s="283"/>
      <c r="BGH103" s="283"/>
      <c r="BGI103" s="283"/>
      <c r="BGJ103" s="283"/>
      <c r="BGK103" s="283"/>
      <c r="BGL103" s="283"/>
      <c r="BGM103" s="283"/>
      <c r="BGN103" s="283"/>
      <c r="BGO103" s="283"/>
      <c r="BGP103" s="283"/>
      <c r="BGQ103" s="283"/>
      <c r="BGR103" s="283"/>
      <c r="BGS103" s="283"/>
      <c r="BGT103" s="283"/>
      <c r="BGU103" s="283"/>
      <c r="BGV103" s="283"/>
      <c r="BGW103" s="283"/>
      <c r="BGX103" s="283"/>
      <c r="BGY103" s="283"/>
      <c r="BGZ103" s="283"/>
      <c r="BHA103" s="283"/>
      <c r="BHB103" s="283"/>
      <c r="BHC103" s="283"/>
      <c r="BHD103" s="283"/>
      <c r="BHE103" s="283"/>
      <c r="BHF103" s="283"/>
      <c r="BHG103" s="283"/>
      <c r="BHH103" s="283"/>
      <c r="BHI103" s="283"/>
      <c r="BHJ103" s="283"/>
      <c r="BHK103" s="283"/>
      <c r="BHL103" s="283"/>
      <c r="BHM103" s="283"/>
      <c r="BHN103" s="283"/>
      <c r="BHO103" s="283"/>
      <c r="BHP103" s="283"/>
      <c r="BHQ103" s="283"/>
      <c r="BHR103" s="283"/>
      <c r="BHS103" s="283"/>
      <c r="BHT103" s="283"/>
      <c r="BHU103" s="283"/>
      <c r="BHV103" s="283"/>
      <c r="BHW103" s="283"/>
      <c r="BHX103" s="283"/>
      <c r="BHY103" s="283"/>
      <c r="BHZ103" s="283"/>
      <c r="BIA103" s="283"/>
      <c r="BIB103" s="283"/>
      <c r="BIC103" s="283"/>
      <c r="BID103" s="283"/>
      <c r="BIE103" s="283"/>
      <c r="BIF103" s="283"/>
      <c r="BIG103" s="283"/>
      <c r="BIH103" s="283"/>
      <c r="BII103" s="283"/>
      <c r="BIJ103" s="283"/>
      <c r="BIK103" s="283"/>
      <c r="BIL103" s="283"/>
      <c r="BIM103" s="283"/>
      <c r="BIN103" s="283"/>
      <c r="BIO103" s="283"/>
      <c r="BIP103" s="283"/>
      <c r="BIQ103" s="283"/>
      <c r="BIR103" s="283"/>
      <c r="BIS103" s="283"/>
      <c r="BIT103" s="283"/>
      <c r="BIU103" s="283"/>
      <c r="BIV103" s="283"/>
      <c r="BIW103" s="283"/>
      <c r="BIX103" s="283"/>
      <c r="BIY103" s="283"/>
      <c r="BIZ103" s="283"/>
      <c r="BJA103" s="283"/>
      <c r="BJB103" s="283"/>
      <c r="BJC103" s="283"/>
      <c r="BJD103" s="283"/>
      <c r="BJE103" s="283"/>
      <c r="BJF103" s="283"/>
      <c r="BJG103" s="283"/>
      <c r="BJH103" s="283"/>
      <c r="BJI103" s="283"/>
      <c r="BJJ103" s="283"/>
      <c r="BJK103" s="283"/>
      <c r="BJL103" s="283"/>
      <c r="BJM103" s="283"/>
      <c r="BJN103" s="283"/>
      <c r="BJO103" s="283"/>
      <c r="BJP103" s="283"/>
      <c r="BJQ103" s="283"/>
      <c r="BJR103" s="283"/>
      <c r="BJS103" s="283"/>
      <c r="BJT103" s="283"/>
      <c r="BJU103" s="283"/>
      <c r="BJV103" s="283"/>
      <c r="BJW103" s="283"/>
      <c r="BJX103" s="283"/>
      <c r="BJY103" s="283"/>
      <c r="BJZ103" s="283"/>
      <c r="BKA103" s="283"/>
      <c r="BKB103" s="283"/>
      <c r="BKC103" s="283"/>
      <c r="BKD103" s="283"/>
      <c r="BKE103" s="283"/>
      <c r="BKF103" s="283"/>
      <c r="BKG103" s="283"/>
      <c r="BKH103" s="283"/>
      <c r="BKI103" s="283"/>
      <c r="BKJ103" s="283"/>
      <c r="BKK103" s="283"/>
      <c r="BKL103" s="283"/>
      <c r="BKM103" s="283"/>
      <c r="BKN103" s="283"/>
      <c r="BKO103" s="283"/>
      <c r="BKP103" s="283"/>
      <c r="BKQ103" s="283"/>
      <c r="BKR103" s="283"/>
      <c r="BKS103" s="283"/>
      <c r="BKT103" s="283"/>
      <c r="BKU103" s="283"/>
      <c r="BKV103" s="283"/>
      <c r="BKW103" s="283"/>
      <c r="BKX103" s="283"/>
      <c r="BKY103" s="283"/>
      <c r="BKZ103" s="283"/>
      <c r="BLA103" s="283"/>
      <c r="BLB103" s="283"/>
      <c r="BLC103" s="283"/>
      <c r="BLD103" s="283"/>
      <c r="BLE103" s="283"/>
      <c r="BLF103" s="283"/>
      <c r="BLG103" s="283"/>
      <c r="BLH103" s="283"/>
      <c r="BLI103" s="283"/>
      <c r="BLJ103" s="283"/>
      <c r="BLK103" s="283"/>
      <c r="BLL103" s="283"/>
      <c r="BLM103" s="283"/>
      <c r="BLN103" s="283"/>
      <c r="BLO103" s="283"/>
      <c r="BLP103" s="283"/>
      <c r="BLQ103" s="283"/>
      <c r="BLR103" s="283"/>
      <c r="BLS103" s="283"/>
      <c r="BLT103" s="283"/>
      <c r="BLU103" s="283"/>
      <c r="BLV103" s="283"/>
      <c r="BLW103" s="283"/>
      <c r="BLX103" s="283"/>
      <c r="BLY103" s="283"/>
      <c r="BLZ103" s="283"/>
      <c r="BMA103" s="283"/>
      <c r="BMB103" s="283"/>
      <c r="BMC103" s="283"/>
      <c r="BMD103" s="283"/>
      <c r="BME103" s="283"/>
      <c r="BMF103" s="283"/>
      <c r="BMG103" s="283"/>
      <c r="BMH103" s="283"/>
      <c r="BMI103" s="283"/>
      <c r="BMJ103" s="283"/>
      <c r="BMK103" s="283"/>
      <c r="BML103" s="283"/>
      <c r="BMM103" s="283"/>
      <c r="BMN103" s="283"/>
      <c r="BMO103" s="283"/>
      <c r="BMP103" s="283"/>
      <c r="BMQ103" s="283"/>
      <c r="BMR103" s="283"/>
      <c r="BMS103" s="283"/>
      <c r="BMT103" s="283"/>
      <c r="BMU103" s="283"/>
      <c r="BMV103" s="283"/>
      <c r="BMW103" s="283"/>
      <c r="BMX103" s="283"/>
      <c r="BMY103" s="283"/>
      <c r="BMZ103" s="283"/>
      <c r="BNA103" s="283">
        <f>+BNA102*1000000</f>
        <v>-1.5987211554602254E-7</v>
      </c>
      <c r="BNB103" s="283"/>
      <c r="BNC103" s="283"/>
      <c r="BND103" s="283"/>
      <c r="BNE103" s="283"/>
      <c r="BNF103" s="283"/>
      <c r="BNG103" s="283"/>
      <c r="BNH103" s="283"/>
      <c r="BNI103" s="283"/>
      <c r="BNJ103" s="283"/>
      <c r="BNK103" s="283"/>
      <c r="BNL103" s="283"/>
      <c r="BNM103" s="283"/>
      <c r="BNN103" s="283"/>
      <c r="BNO103" s="283"/>
      <c r="BNP103" s="283"/>
      <c r="BNQ103" s="283"/>
      <c r="BNR103" s="283"/>
      <c r="BNS103" s="283"/>
      <c r="BNT103" s="283"/>
      <c r="BNU103" s="283"/>
      <c r="BNV103" s="283"/>
      <c r="BNW103" s="283"/>
      <c r="BNX103" s="283"/>
      <c r="BNY103" s="283"/>
      <c r="BNZ103" s="283"/>
      <c r="BOA103" s="283"/>
      <c r="BOB103" s="283"/>
      <c r="BOC103" s="283"/>
      <c r="BOD103" s="283"/>
      <c r="BOE103" s="283"/>
      <c r="BOF103" s="283"/>
      <c r="BOG103" s="283"/>
      <c r="BOH103" s="283"/>
      <c r="BOI103" s="283"/>
      <c r="BOJ103" s="283"/>
      <c r="BOK103" s="283"/>
      <c r="BOL103" s="283"/>
      <c r="BOM103" s="283"/>
      <c r="BON103" s="283"/>
      <c r="BOO103" s="283"/>
      <c r="BOP103" s="283"/>
      <c r="BOQ103" s="283"/>
      <c r="BOR103" s="283"/>
      <c r="BOS103" s="283"/>
      <c r="BOT103" s="283"/>
      <c r="BOU103" s="283"/>
      <c r="BOV103" s="283"/>
      <c r="BOW103" s="283"/>
      <c r="BOX103" s="283"/>
      <c r="BOY103" s="283"/>
      <c r="BOZ103" s="283"/>
      <c r="BPA103" s="283"/>
      <c r="BPB103" s="283"/>
      <c r="BPC103" s="283"/>
      <c r="BPD103" s="283"/>
      <c r="BPE103" s="283"/>
      <c r="BPF103" s="283"/>
      <c r="BPG103" s="283"/>
      <c r="BPH103" s="283"/>
      <c r="BPI103" s="283"/>
      <c r="BPJ103" s="283"/>
      <c r="BPK103" s="283"/>
      <c r="BPL103" s="283"/>
      <c r="BPM103" s="283"/>
      <c r="BPN103" s="283"/>
      <c r="BPO103" s="283"/>
      <c r="BPP103" s="283"/>
      <c r="BPQ103" s="283"/>
      <c r="BPR103" s="283"/>
      <c r="BPS103" s="305"/>
      <c r="BPT103" s="283"/>
      <c r="BPU103" s="283"/>
      <c r="BPV103" s="276"/>
      <c r="BPW103" s="283"/>
      <c r="BPX103" s="283"/>
      <c r="BPY103" s="283"/>
      <c r="BPZ103" s="283"/>
      <c r="BQA103" s="283"/>
      <c r="BQB103" s="283"/>
      <c r="BQC103" s="283"/>
      <c r="BQD103" s="283"/>
      <c r="BQE103" s="283"/>
      <c r="BQF103" s="283"/>
      <c r="BQG103" s="283"/>
      <c r="BQH103" s="283"/>
      <c r="BQI103" s="283"/>
      <c r="BQJ103" s="283"/>
      <c r="BQK103" s="283"/>
      <c r="BQL103" s="283"/>
      <c r="BQM103" s="283"/>
      <c r="BQN103" s="283"/>
      <c r="BQO103" s="283"/>
      <c r="BQP103" s="283"/>
      <c r="BQQ103" s="283"/>
      <c r="BQR103" s="283"/>
      <c r="BQS103" s="283"/>
      <c r="BQT103" s="283"/>
      <c r="BQU103" s="283"/>
      <c r="BQV103" s="283"/>
      <c r="BQW103" s="283"/>
      <c r="BQX103" s="283"/>
      <c r="BQY103" s="283"/>
      <c r="BQZ103" s="283"/>
      <c r="BRA103" s="283"/>
      <c r="BRB103" s="283"/>
      <c r="BRC103" s="283"/>
      <c r="BRD103" s="283"/>
      <c r="BRE103" s="283"/>
      <c r="BRF103" s="283"/>
      <c r="BRG103" s="283"/>
      <c r="BRH103" s="283"/>
      <c r="BRI103" s="283"/>
      <c r="BRJ103" s="283"/>
      <c r="BRK103" s="283"/>
      <c r="BRL103" s="283"/>
      <c r="BRM103" s="283"/>
      <c r="BRN103" s="283"/>
      <c r="BRO103" s="283"/>
      <c r="BRP103" s="283"/>
      <c r="BRQ103" s="283"/>
      <c r="BRR103" s="283"/>
      <c r="BRS103" s="283"/>
      <c r="BRT103" s="283"/>
      <c r="BRU103" s="283"/>
      <c r="BRV103" s="283"/>
      <c r="BRW103" s="283"/>
      <c r="BRX103" s="283"/>
      <c r="BRY103" s="283"/>
      <c r="BRZ103" s="283"/>
      <c r="BSA103" s="283"/>
      <c r="BSB103" s="283"/>
      <c r="BSC103" s="283"/>
      <c r="BSD103" s="283"/>
      <c r="BSE103" s="283"/>
      <c r="BSF103" s="283"/>
      <c r="BSG103" s="283"/>
      <c r="BSH103" s="283"/>
      <c r="BSI103" s="283"/>
      <c r="BSJ103" s="283"/>
      <c r="BSK103" s="283"/>
      <c r="BSL103" s="283"/>
      <c r="BSM103" s="283"/>
      <c r="BSN103" s="283"/>
      <c r="BSO103" s="283"/>
      <c r="BSP103" s="283"/>
      <c r="BSQ103" s="283"/>
      <c r="BSR103" s="283"/>
      <c r="BSS103" s="283"/>
      <c r="BST103" s="283">
        <f>+BST15</f>
        <v>0.63868510000000001</v>
      </c>
      <c r="BSU103" s="283">
        <f>+BSU15</f>
        <v>0.15461910999999998</v>
      </c>
      <c r="BSV103" s="283">
        <f>+BSV15</f>
        <v>3.6594772199999999</v>
      </c>
      <c r="BSW103" s="283">
        <f>+BSW15</f>
        <v>1.5789822600000001</v>
      </c>
      <c r="BSX103" s="283"/>
      <c r="BSY103" s="283">
        <f>+BSY15</f>
        <v>6.8517792200000001</v>
      </c>
      <c r="BSZ103" s="283">
        <f>+BSZ15</f>
        <v>2.9452543099999997</v>
      </c>
      <c r="BTA103" s="283">
        <f>SUM(BST103:BSZ103)</f>
        <v>15.828797219999998</v>
      </c>
      <c r="BTB103" s="283"/>
      <c r="BTC103" s="283"/>
      <c r="BTD103" s="283"/>
      <c r="BTE103" s="283"/>
      <c r="BTF103" s="283"/>
      <c r="BTG103" s="283"/>
      <c r="BTH103" s="283"/>
      <c r="BTI103" s="283"/>
      <c r="BTJ103" s="283"/>
      <c r="BTK103" s="283"/>
      <c r="BTL103" s="283"/>
      <c r="BTM103" s="283"/>
      <c r="BTN103" s="283"/>
      <c r="BTO103" s="283"/>
      <c r="BTP103" s="283"/>
      <c r="BTQ103" s="283"/>
      <c r="BTR103" s="283"/>
      <c r="BTS103" s="283"/>
      <c r="BTT103" s="283"/>
      <c r="BTU103" s="283"/>
      <c r="BTV103" s="283"/>
      <c r="BTW103" s="283"/>
      <c r="BTX103" s="283"/>
      <c r="BTY103" s="283"/>
      <c r="BTZ103" s="283"/>
      <c r="BUA103" s="283"/>
      <c r="BUB103" s="283"/>
      <c r="BUC103" s="283"/>
      <c r="BUD103" s="283"/>
      <c r="BUE103" s="283"/>
      <c r="BUF103" s="283"/>
      <c r="BUG103" s="283"/>
      <c r="BUH103" s="283"/>
      <c r="BUI103" s="283"/>
      <c r="BUJ103" s="283"/>
      <c r="BUK103" s="283"/>
      <c r="BUL103" s="283"/>
      <c r="BUM103" s="283"/>
      <c r="BUN103" s="283"/>
      <c r="BUO103" s="283"/>
      <c r="BUP103" s="283"/>
      <c r="BUQ103" s="283"/>
      <c r="BUR103" s="283"/>
      <c r="BUS103" s="283"/>
      <c r="BUT103" s="283"/>
      <c r="BUU103" s="283"/>
      <c r="BUV103" s="283"/>
      <c r="BUW103" s="283"/>
      <c r="BUX103" s="283"/>
      <c r="BUY103" s="283"/>
      <c r="BUZ103" s="283"/>
      <c r="BVA103" s="283"/>
      <c r="BVB103" s="283"/>
      <c r="BVC103" s="283"/>
      <c r="BVD103" s="283"/>
      <c r="BVE103" s="283"/>
      <c r="BVF103" s="283"/>
      <c r="BVG103" s="283"/>
      <c r="BVH103" s="283"/>
      <c r="BVI103" s="283"/>
      <c r="BVJ103" s="283"/>
      <c r="BVK103" s="283"/>
      <c r="BVL103" s="283"/>
      <c r="BVM103" s="283"/>
      <c r="BVN103" s="283"/>
      <c r="BVO103" s="283"/>
      <c r="BVP103" s="283"/>
      <c r="BVQ103" s="283"/>
      <c r="BVR103" s="283"/>
      <c r="BVS103" s="283"/>
      <c r="BVT103" s="283"/>
      <c r="BVU103" s="283"/>
      <c r="BVV103" s="283"/>
      <c r="BVW103" s="283"/>
      <c r="BVX103" s="283"/>
      <c r="BVY103" s="283"/>
      <c r="BVZ103" s="283"/>
      <c r="BWA103" s="283"/>
      <c r="BWB103" s="283"/>
      <c r="BWC103" s="283"/>
      <c r="BWD103" s="283"/>
      <c r="BWE103" s="283"/>
      <c r="BWF103" s="283"/>
      <c r="BWG103" s="283"/>
      <c r="BWH103" s="283"/>
      <c r="BWI103" s="283"/>
      <c r="BWJ103" s="283"/>
      <c r="BWK103" s="283"/>
      <c r="BWL103" s="283"/>
      <c r="BWM103" s="283"/>
      <c r="BWN103" s="283"/>
      <c r="BWO103" s="283"/>
      <c r="BWP103" s="283"/>
      <c r="BWQ103" s="283"/>
      <c r="BWR103" s="283"/>
      <c r="BWS103" s="283"/>
      <c r="BWT103" s="283"/>
      <c r="BWU103" s="283"/>
      <c r="BWV103" s="283"/>
      <c r="BWW103" s="283"/>
      <c r="BWX103" s="283"/>
      <c r="BWY103" s="283"/>
      <c r="BWZ103" s="283"/>
      <c r="BXA103" s="283"/>
      <c r="BXB103" s="283"/>
      <c r="BXC103" s="283"/>
      <c r="BXD103" s="283"/>
      <c r="BXE103" s="283"/>
      <c r="BXF103" s="283"/>
      <c r="BXG103" s="283"/>
      <c r="BXH103" s="283"/>
      <c r="BXI103" s="283"/>
      <c r="BXJ103" s="283"/>
      <c r="BXK103" s="283"/>
      <c r="BXL103" s="283"/>
      <c r="BXM103" s="283"/>
      <c r="BXN103" s="283"/>
      <c r="BXO103" s="283"/>
      <c r="BXP103" s="283"/>
      <c r="BXQ103" s="283"/>
      <c r="BXR103" s="283"/>
      <c r="BXS103" s="283"/>
      <c r="BXT103" s="283"/>
      <c r="BXU103" s="283"/>
      <c r="BXV103" s="283"/>
      <c r="BXW103" s="283"/>
      <c r="BXX103" s="283"/>
      <c r="BXY103" s="283"/>
      <c r="BXZ103" s="283"/>
      <c r="BYA103" s="283"/>
      <c r="BYB103" s="283"/>
      <c r="BYC103" s="283"/>
      <c r="BYD103" s="283"/>
      <c r="BYE103" s="283"/>
      <c r="BYF103" s="283"/>
      <c r="BYG103" s="283"/>
      <c r="BYH103" s="283"/>
      <c r="BYI103" s="283"/>
      <c r="BYJ103" s="283"/>
      <c r="BYK103" s="283"/>
      <c r="BYL103" s="283"/>
      <c r="BYM103" s="283"/>
      <c r="BYN103" s="283"/>
      <c r="BYO103" s="283"/>
      <c r="BYP103" s="283"/>
      <c r="BYQ103" s="283"/>
      <c r="BYR103" s="283"/>
      <c r="BYS103" s="283"/>
      <c r="BYT103" s="283"/>
      <c r="BYU103" s="283"/>
      <c r="BYV103" s="283"/>
      <c r="BYW103" s="283"/>
      <c r="BYX103" s="283"/>
      <c r="BYY103" s="283"/>
      <c r="BYZ103" s="283"/>
      <c r="BZA103" s="283"/>
      <c r="BZB103" s="283"/>
      <c r="BZC103" s="283"/>
      <c r="BZD103" s="283"/>
      <c r="BZE103" s="283"/>
      <c r="BZF103" s="283"/>
      <c r="BZG103" s="283"/>
      <c r="BZH103" s="283"/>
      <c r="BZI103" s="283"/>
      <c r="BZJ103" s="283"/>
      <c r="BZK103" s="283"/>
      <c r="BZL103" s="283"/>
      <c r="BZM103" s="283"/>
      <c r="BZN103" s="283"/>
      <c r="BZO103" s="283"/>
      <c r="BZP103" s="283"/>
      <c r="BZQ103" s="283"/>
      <c r="BZR103" s="283"/>
      <c r="BZS103" s="283"/>
      <c r="BZT103" s="283"/>
      <c r="BZU103" s="283"/>
      <c r="BZV103" s="283"/>
      <c r="BZW103" s="283"/>
      <c r="BZX103" s="283"/>
      <c r="BZY103" s="283"/>
      <c r="BZZ103" s="283"/>
      <c r="CAA103" s="283"/>
      <c r="CAB103" s="283"/>
      <c r="CAC103" s="283"/>
      <c r="CAD103" s="283"/>
      <c r="CAE103" s="283"/>
      <c r="CAF103" s="283"/>
      <c r="CAG103" s="283"/>
      <c r="CAH103" s="283"/>
      <c r="CAI103" s="283"/>
      <c r="CAJ103" s="283"/>
      <c r="CAK103" s="283"/>
      <c r="CAL103" s="283"/>
      <c r="CAM103" s="283"/>
      <c r="CAN103" s="283"/>
      <c r="CAO103" s="283"/>
      <c r="CAP103" s="283"/>
      <c r="CAQ103" s="283"/>
      <c r="CAR103" s="283"/>
      <c r="CAS103" s="283"/>
      <c r="CAT103" s="283"/>
      <c r="CAU103" s="283"/>
      <c r="CAV103" s="283"/>
      <c r="CAW103" s="283"/>
      <c r="CAX103" s="283"/>
      <c r="CAY103" s="283"/>
      <c r="CAZ103" s="283"/>
      <c r="CBA103" s="283"/>
      <c r="CBB103" s="283"/>
      <c r="CBC103" s="283"/>
      <c r="CBD103" s="283"/>
      <c r="CBE103" s="283"/>
      <c r="CBF103" s="283"/>
      <c r="CBG103" s="283"/>
      <c r="CBH103" s="283"/>
      <c r="CBI103" s="283"/>
      <c r="CBJ103" s="283"/>
      <c r="CBK103" s="283"/>
      <c r="CBL103" s="283"/>
      <c r="CBM103" s="283"/>
      <c r="CBN103" s="283"/>
      <c r="CBO103" s="283"/>
      <c r="CBP103" s="283"/>
      <c r="CBQ103" s="283"/>
      <c r="CBR103" s="283"/>
      <c r="CBS103" s="283"/>
      <c r="CBT103" s="283"/>
      <c r="CBU103" s="283"/>
      <c r="CBV103" s="283"/>
      <c r="CBW103" s="283"/>
      <c r="CBX103" s="283"/>
      <c r="CBY103" s="283"/>
      <c r="CBZ103" s="283"/>
      <c r="CCA103" s="283"/>
      <c r="CCB103" s="283"/>
      <c r="CCC103" s="283"/>
      <c r="CCD103" s="283"/>
      <c r="CCE103" s="283"/>
      <c r="CCF103" s="283"/>
      <c r="CCG103" s="283"/>
      <c r="CCH103" s="283"/>
      <c r="CCI103" s="283"/>
      <c r="CCJ103" s="283"/>
      <c r="CCK103" s="283"/>
      <c r="CCL103" s="283"/>
      <c r="CCM103" s="283"/>
      <c r="CCN103" s="283"/>
      <c r="CCO103" s="283"/>
      <c r="CCP103" s="283"/>
      <c r="CCQ103" s="283"/>
      <c r="CCR103" s="199"/>
      <c r="CCS103" s="199"/>
      <c r="CCT103" s="199"/>
    </row>
    <row r="104" spans="1:2126" s="200" customFormat="1" x14ac:dyDescent="0.2">
      <c r="EH104" s="200">
        <v>-125408.51055999845</v>
      </c>
      <c r="EI104" s="200">
        <v>-107790.08647000045</v>
      </c>
      <c r="EJ104" s="200">
        <v>20010.84807000123</v>
      </c>
      <c r="EL104" s="200">
        <v>-6354.1789900008589</v>
      </c>
      <c r="EM104" s="200">
        <v>-38759.673480000347</v>
      </c>
      <c r="GQ104" s="209">
        <f>+GQ82+GQ85</f>
        <v>237.40157113000004</v>
      </c>
      <c r="MT104" s="286"/>
      <c r="MU104" s="286"/>
      <c r="MV104" s="286"/>
      <c r="MW104" s="286"/>
      <c r="MX104" s="286"/>
      <c r="MY104" s="286"/>
      <c r="MZ104" s="286"/>
      <c r="NA104" s="286"/>
      <c r="NB104" s="286"/>
      <c r="NC104" s="286"/>
      <c r="ND104" s="286"/>
      <c r="NE104" s="286"/>
      <c r="NF104" s="286"/>
      <c r="NG104" s="286"/>
      <c r="NH104" s="286"/>
      <c r="NI104" s="286"/>
      <c r="NJ104" s="286"/>
      <c r="NK104" s="286"/>
      <c r="NL104" s="286"/>
      <c r="NM104" s="286"/>
      <c r="NN104" s="286"/>
      <c r="NO104" s="286"/>
      <c r="NP104" s="286"/>
      <c r="NQ104" s="286"/>
      <c r="NR104" s="286"/>
      <c r="NS104" s="286"/>
      <c r="NT104" s="286"/>
      <c r="NU104" s="286"/>
      <c r="NV104" s="286"/>
      <c r="NW104" s="286"/>
      <c r="NX104" s="286"/>
      <c r="NY104" s="286"/>
      <c r="NZ104" s="286"/>
      <c r="OA104" s="286"/>
      <c r="OB104" s="286"/>
      <c r="OC104" s="286"/>
      <c r="OD104" s="286"/>
      <c r="OE104" s="286"/>
      <c r="OF104" s="286"/>
      <c r="OG104" s="286"/>
      <c r="OH104" s="286"/>
      <c r="OI104" s="286"/>
      <c r="OJ104" s="286"/>
      <c r="OK104" s="286"/>
      <c r="OL104" s="286"/>
      <c r="OM104" s="286"/>
      <c r="ON104" s="286"/>
      <c r="OO104" s="286"/>
      <c r="OP104" s="286"/>
      <c r="OQ104" s="286"/>
      <c r="OR104" s="286"/>
      <c r="OS104" s="286"/>
      <c r="OT104" s="286"/>
      <c r="OU104" s="286"/>
      <c r="OV104" s="286"/>
      <c r="OW104" s="286"/>
      <c r="OX104" s="286"/>
      <c r="OY104" s="286"/>
      <c r="OZ104" s="286"/>
      <c r="PA104" s="286"/>
      <c r="PB104" s="286"/>
      <c r="PC104" s="286"/>
      <c r="PD104" s="286"/>
      <c r="PE104" s="286"/>
      <c r="PF104" s="286"/>
      <c r="PG104" s="286"/>
      <c r="PH104" s="286"/>
      <c r="PI104" s="286"/>
      <c r="PJ104" s="286"/>
      <c r="PK104" s="286"/>
      <c r="PL104" s="286"/>
      <c r="PM104" s="286"/>
      <c r="PN104" s="286"/>
      <c r="PO104" s="286"/>
      <c r="PP104" s="286"/>
      <c r="PQ104" s="286"/>
      <c r="PR104" s="286"/>
      <c r="PS104" s="286"/>
      <c r="PT104" s="286"/>
      <c r="PU104" s="286"/>
      <c r="PV104" s="286"/>
      <c r="PW104" s="286"/>
      <c r="PX104" s="286"/>
      <c r="PY104" s="286"/>
      <c r="PZ104" s="286"/>
      <c r="QA104" s="286"/>
      <c r="QB104" s="286"/>
      <c r="QC104" s="286"/>
      <c r="QD104" s="286"/>
      <c r="QE104" s="286"/>
      <c r="QF104" s="286"/>
      <c r="QG104" s="286"/>
      <c r="QH104" s="286"/>
      <c r="QI104" s="286"/>
      <c r="QJ104" s="286"/>
      <c r="QK104" s="286"/>
      <c r="QL104" s="286"/>
      <c r="QM104" s="286"/>
      <c r="QN104" s="286"/>
      <c r="QO104" s="286"/>
      <c r="QP104" s="286"/>
      <c r="QQ104" s="286"/>
      <c r="QR104" s="286"/>
      <c r="QS104" s="286"/>
      <c r="QT104" s="286"/>
      <c r="QU104" s="286"/>
      <c r="QV104" s="286"/>
      <c r="QW104" s="286"/>
      <c r="QX104" s="286"/>
      <c r="QY104" s="286"/>
      <c r="QZ104" s="286"/>
      <c r="RA104" s="286"/>
      <c r="RB104" s="286"/>
      <c r="RC104" s="286"/>
      <c r="RD104" s="286"/>
      <c r="RE104" s="286"/>
      <c r="RF104" s="286"/>
      <c r="RG104" s="286"/>
      <c r="RH104" s="286"/>
      <c r="RI104" s="286"/>
      <c r="RJ104" s="286"/>
      <c r="RK104" s="286"/>
      <c r="RL104" s="286"/>
      <c r="RM104" s="286"/>
      <c r="RN104" s="286"/>
      <c r="RO104" s="286"/>
      <c r="RP104" s="286"/>
      <c r="RQ104" s="286"/>
      <c r="RR104" s="286"/>
      <c r="RS104" s="286"/>
      <c r="RT104" s="286"/>
      <c r="RU104" s="286"/>
      <c r="RV104" s="286"/>
      <c r="RW104" s="286"/>
      <c r="RX104" s="286"/>
      <c r="RY104" s="286"/>
      <c r="RZ104" s="286"/>
      <c r="SA104" s="286"/>
      <c r="SB104" s="286"/>
      <c r="SC104" s="286"/>
      <c r="SD104" s="286"/>
      <c r="SE104" s="286"/>
      <c r="SF104" s="286"/>
      <c r="SH104" s="286"/>
      <c r="SI104" s="286"/>
      <c r="SJ104" s="286"/>
      <c r="SK104" s="286"/>
      <c r="SL104" s="286"/>
      <c r="SN104" s="286"/>
      <c r="SO104" s="286"/>
      <c r="SP104" s="286"/>
      <c r="SQ104" s="286"/>
      <c r="SR104" s="286"/>
      <c r="SS104" s="286"/>
      <c r="ST104" s="286"/>
      <c r="SU104" s="286"/>
      <c r="SV104" s="286"/>
      <c r="SW104" s="286"/>
      <c r="SX104" s="286"/>
      <c r="SY104" s="286"/>
      <c r="SZ104" s="286"/>
      <c r="TA104" s="286"/>
      <c r="TB104" s="286"/>
      <c r="TC104" s="286"/>
      <c r="TD104" s="286"/>
      <c r="TE104" s="286"/>
      <c r="TF104" s="286"/>
      <c r="TG104" s="286"/>
      <c r="TH104" s="286"/>
      <c r="TI104" s="286"/>
      <c r="TJ104" s="286"/>
      <c r="TK104" s="286"/>
      <c r="TL104" s="286"/>
      <c r="TM104" s="286"/>
      <c r="TN104" s="286"/>
      <c r="TO104" s="286"/>
      <c r="TP104" s="286"/>
      <c r="TQ104" s="286"/>
      <c r="TR104" s="286"/>
      <c r="TS104" s="286"/>
      <c r="TT104" s="286"/>
      <c r="TU104" s="286"/>
      <c r="TV104" s="286"/>
      <c r="TW104" s="286"/>
      <c r="TX104" s="286"/>
      <c r="TY104" s="286"/>
      <c r="TZ104" s="286"/>
      <c r="UA104" s="286"/>
      <c r="UB104" s="286"/>
      <c r="UC104" s="286"/>
      <c r="UD104" s="286"/>
      <c r="UE104" s="286"/>
      <c r="UF104" s="286"/>
      <c r="UG104" s="286"/>
      <c r="UH104" s="286"/>
      <c r="UI104" s="286"/>
      <c r="UJ104" s="286"/>
      <c r="UK104" s="286"/>
      <c r="UL104" s="286"/>
      <c r="UM104" s="286"/>
      <c r="UN104" s="286"/>
      <c r="UO104" s="286"/>
      <c r="UP104" s="286"/>
      <c r="UQ104" s="286"/>
      <c r="UR104" s="286"/>
      <c r="US104" s="286"/>
      <c r="UT104" s="286"/>
      <c r="UU104" s="286"/>
      <c r="UV104" s="286"/>
      <c r="UW104" s="286"/>
      <c r="UX104" s="286"/>
      <c r="UY104" s="286"/>
      <c r="UZ104" s="286"/>
      <c r="VA104" s="286"/>
      <c r="VB104" s="286"/>
      <c r="VC104" s="286"/>
      <c r="VD104" s="286"/>
      <c r="VE104" s="286"/>
      <c r="VF104" s="286"/>
      <c r="VG104" s="286"/>
      <c r="VH104" s="286"/>
      <c r="VI104" s="286"/>
      <c r="VJ104" s="286"/>
      <c r="VK104" s="286"/>
      <c r="VL104" s="286"/>
      <c r="VM104" s="286"/>
      <c r="VN104" s="286"/>
      <c r="VO104" s="286"/>
      <c r="VP104" s="286"/>
      <c r="VQ104" s="286"/>
      <c r="VR104" s="286"/>
      <c r="VS104" s="286"/>
      <c r="VT104" s="286"/>
      <c r="VU104" s="286"/>
      <c r="VV104" s="286"/>
      <c r="VW104" s="286"/>
      <c r="VX104" s="286"/>
      <c r="VY104" s="286"/>
      <c r="VZ104" s="286"/>
      <c r="WA104" s="286"/>
      <c r="WB104" s="286"/>
      <c r="WC104" s="286"/>
      <c r="WD104" s="286"/>
      <c r="WE104" s="286"/>
      <c r="WF104" s="286"/>
      <c r="WG104" s="286"/>
      <c r="WH104" s="286"/>
      <c r="WI104" s="286"/>
      <c r="WJ104" s="286"/>
      <c r="WK104" s="286"/>
      <c r="WL104" s="286"/>
      <c r="WM104" s="286"/>
      <c r="WN104" s="286"/>
      <c r="WO104" s="286"/>
      <c r="WP104" s="286"/>
      <c r="WQ104" s="286"/>
      <c r="WR104" s="286"/>
      <c r="WS104" s="286"/>
      <c r="WT104" s="286"/>
      <c r="WU104" s="286"/>
      <c r="WV104" s="286"/>
      <c r="WW104" s="286"/>
      <c r="WX104" s="286"/>
      <c r="WY104" s="286"/>
      <c r="WZ104" s="286"/>
      <c r="XA104" s="286"/>
      <c r="XB104" s="286"/>
      <c r="XC104" s="286"/>
      <c r="XD104" s="286"/>
      <c r="XE104" s="286"/>
      <c r="XF104" s="286"/>
      <c r="XG104" s="286"/>
      <c r="XH104" s="286"/>
      <c r="XI104" s="286"/>
      <c r="XJ104" s="286"/>
      <c r="XK104" s="286"/>
      <c r="XL104" s="286"/>
      <c r="XM104" s="286"/>
      <c r="XN104" s="286"/>
      <c r="XO104" s="286"/>
      <c r="XP104" s="286"/>
      <c r="XQ104" s="286"/>
      <c r="XR104" s="286"/>
      <c r="XS104" s="286"/>
      <c r="XT104" s="286"/>
      <c r="XU104" s="286"/>
      <c r="XV104" s="286"/>
      <c r="XW104" s="286"/>
      <c r="XX104" s="286"/>
      <c r="XY104" s="286"/>
      <c r="XZ104" s="286"/>
      <c r="YA104" s="286"/>
      <c r="YB104" s="286"/>
      <c r="YC104" s="286"/>
      <c r="YD104" s="286"/>
      <c r="YE104" s="286"/>
      <c r="YF104" s="286"/>
      <c r="YG104" s="286"/>
      <c r="YH104" s="286"/>
      <c r="YI104" s="286"/>
      <c r="YJ104" s="286"/>
      <c r="YK104" s="286"/>
      <c r="YL104" s="286"/>
      <c r="YM104" s="286"/>
      <c r="YN104" s="286"/>
      <c r="YO104" s="286"/>
      <c r="YP104" s="286"/>
      <c r="YQ104" s="286"/>
      <c r="YR104" s="286"/>
      <c r="YS104" s="286"/>
      <c r="YT104" s="286"/>
      <c r="YU104" s="286"/>
      <c r="YV104" s="286"/>
      <c r="YW104" s="286"/>
      <c r="YX104" s="286"/>
      <c r="YY104" s="286"/>
      <c r="YZ104" s="286"/>
      <c r="ZA104" s="286"/>
      <c r="ZB104" s="286"/>
      <c r="ZC104" s="286"/>
      <c r="ZD104" s="286"/>
      <c r="ZE104" s="286"/>
      <c r="ZF104" s="286"/>
      <c r="ZG104" s="286"/>
      <c r="ZH104" s="286"/>
      <c r="ZI104" s="286"/>
      <c r="ZJ104" s="286"/>
      <c r="ZK104" s="286"/>
      <c r="ZL104" s="286"/>
      <c r="ZM104" s="286"/>
      <c r="ZN104" s="286"/>
      <c r="ZO104" s="286"/>
      <c r="ZP104" s="286"/>
      <c r="ZQ104" s="286"/>
      <c r="ZR104" s="286"/>
      <c r="ZS104" s="286"/>
      <c r="ZT104" s="286"/>
      <c r="ZU104" s="286"/>
      <c r="ZV104" s="286"/>
      <c r="ZW104" s="286"/>
      <c r="ZX104" s="286"/>
      <c r="ZY104" s="286"/>
      <c r="ZZ104" s="286"/>
      <c r="AAA104" s="286"/>
      <c r="AAB104" s="286"/>
      <c r="AAC104" s="286"/>
      <c r="AAD104" s="286"/>
      <c r="AAE104" s="286"/>
      <c r="AAF104" s="286"/>
      <c r="AAG104" s="286"/>
      <c r="AAH104" s="286"/>
      <c r="AAI104" s="286"/>
      <c r="AAJ104" s="286"/>
      <c r="AAK104" s="286"/>
      <c r="AAL104" s="286"/>
      <c r="AAM104" s="286"/>
      <c r="AAN104" s="286"/>
      <c r="AAO104" s="286"/>
      <c r="AAP104" s="286"/>
      <c r="AAQ104" s="286"/>
      <c r="AAR104" s="286"/>
      <c r="AAS104" s="286"/>
      <c r="AAT104" s="286"/>
      <c r="AAU104" s="286"/>
      <c r="AAV104" s="286"/>
      <c r="AAW104" s="286"/>
      <c r="AAX104" s="286"/>
      <c r="AAY104" s="286"/>
      <c r="AAZ104" s="286"/>
      <c r="ABA104" s="286"/>
      <c r="ABB104" s="286"/>
      <c r="ABC104" s="341"/>
      <c r="ABD104" s="341"/>
      <c r="ABE104" s="341"/>
      <c r="ABF104" s="341"/>
      <c r="ABG104" s="286"/>
      <c r="ABH104" s="286"/>
      <c r="ABI104" s="286"/>
      <c r="ABJ104" s="286"/>
      <c r="ABK104" s="286"/>
      <c r="ABL104" s="286"/>
      <c r="ABM104" s="286"/>
      <c r="ABN104" s="286"/>
      <c r="ABO104" s="286"/>
      <c r="ABP104" s="286"/>
      <c r="ABQ104" s="286"/>
      <c r="ABR104" s="286"/>
      <c r="ABS104" s="286"/>
      <c r="ABT104" s="286"/>
      <c r="ABU104" s="286"/>
      <c r="ABV104" s="286"/>
      <c r="ABW104" s="286"/>
      <c r="ABX104" s="286"/>
      <c r="ABY104" s="286"/>
      <c r="ABZ104" s="286"/>
      <c r="ACA104" s="286"/>
      <c r="ACB104" s="286"/>
      <c r="ACC104" s="286"/>
      <c r="ACD104" s="286"/>
      <c r="ACE104" s="286"/>
      <c r="ACF104" s="286"/>
      <c r="ACG104" s="286"/>
      <c r="ACH104" s="286"/>
      <c r="ACI104" s="286"/>
      <c r="ACJ104" s="286"/>
      <c r="ACK104" s="286"/>
      <c r="ACL104" s="286"/>
      <c r="ACM104" s="286"/>
      <c r="ACN104" s="286"/>
      <c r="ACO104" s="286"/>
      <c r="ACP104" s="286"/>
      <c r="ACQ104" s="286"/>
      <c r="ACR104" s="286"/>
      <c r="ACS104" s="286"/>
      <c r="ACT104" s="286"/>
      <c r="ACU104" s="286"/>
      <c r="ACV104" s="286"/>
      <c r="ACW104" s="286"/>
      <c r="ACX104" s="286"/>
      <c r="ACY104" s="286"/>
      <c r="ACZ104" s="286"/>
      <c r="ADA104" s="286"/>
      <c r="ADB104" s="286"/>
      <c r="ADC104" s="286"/>
      <c r="ADD104" s="286"/>
      <c r="ADE104" s="286"/>
      <c r="ADF104" s="286"/>
      <c r="ADG104" s="286"/>
      <c r="ADH104" s="286"/>
      <c r="ADI104" s="286"/>
      <c r="ADJ104" s="286"/>
      <c r="ADK104" s="286"/>
      <c r="ADL104" s="286"/>
      <c r="ADM104" s="286"/>
      <c r="ADN104" s="286"/>
      <c r="ADO104" s="286"/>
      <c r="ADP104" s="286"/>
      <c r="ADQ104" s="286"/>
      <c r="ADR104" s="286"/>
      <c r="ADS104" s="286"/>
      <c r="ADT104" s="286"/>
      <c r="ADU104" s="286"/>
      <c r="ADV104" s="286"/>
      <c r="ADW104" s="286"/>
      <c r="ADX104" s="286"/>
      <c r="ADY104" s="286"/>
      <c r="ADZ104" s="286"/>
      <c r="AEA104" s="286"/>
      <c r="AEB104" s="286"/>
      <c r="AEC104" s="286"/>
      <c r="AED104" s="286"/>
      <c r="AEE104" s="286"/>
      <c r="AEF104" s="286"/>
      <c r="AEG104" s="286"/>
      <c r="AEH104" s="286"/>
      <c r="AEI104" s="286"/>
      <c r="AEJ104" s="286"/>
      <c r="AEK104" s="286"/>
      <c r="AEL104" s="286"/>
      <c r="AEM104" s="286"/>
      <c r="AEN104" s="286"/>
      <c r="AEO104" s="286"/>
      <c r="AEP104" s="286"/>
      <c r="AEQ104" s="286"/>
      <c r="AER104" s="286"/>
      <c r="AES104" s="286"/>
      <c r="AET104" s="286"/>
      <c r="AEU104" s="286"/>
      <c r="AEV104" s="286"/>
      <c r="AEW104" s="286"/>
      <c r="AEX104" s="286"/>
      <c r="AEY104" s="286"/>
      <c r="AEZ104" s="286"/>
      <c r="AFA104" s="286"/>
      <c r="AFB104" s="286"/>
      <c r="AFC104" s="286"/>
      <c r="AFD104" s="286"/>
      <c r="AFE104" s="286"/>
      <c r="AFF104" s="286"/>
      <c r="AFG104" s="286"/>
      <c r="AFH104" s="286"/>
      <c r="AFI104" s="286"/>
      <c r="AFJ104" s="286"/>
      <c r="AFK104" s="286"/>
      <c r="AFL104" s="286"/>
      <c r="AFM104" s="286"/>
      <c r="AFN104" s="286"/>
      <c r="AFO104" s="286"/>
      <c r="AFP104" s="286"/>
      <c r="AFQ104" s="286"/>
      <c r="AFR104" s="286"/>
      <c r="AFS104" s="286"/>
      <c r="AFT104" s="286"/>
      <c r="AFU104" s="286"/>
      <c r="AFV104" s="286"/>
      <c r="AFW104" s="286"/>
      <c r="AFX104" s="286"/>
      <c r="AFY104" s="286"/>
      <c r="AFZ104" s="286"/>
      <c r="AGA104" s="286"/>
      <c r="AGB104" s="286"/>
      <c r="AGC104" s="286"/>
      <c r="AGD104" s="286"/>
      <c r="AGE104" s="286"/>
      <c r="AGF104" s="286"/>
      <c r="AGG104" s="286"/>
      <c r="AGH104" s="286"/>
      <c r="AGI104" s="286"/>
      <c r="AGJ104" s="286"/>
      <c r="AGK104" s="286"/>
      <c r="AGL104" s="286"/>
      <c r="AGM104" s="286"/>
      <c r="AGN104" s="286"/>
      <c r="AGO104" s="286"/>
      <c r="AGP104" s="286"/>
      <c r="AGQ104" s="286"/>
      <c r="AGR104" s="286"/>
      <c r="AGS104" s="286"/>
      <c r="AGT104" s="286"/>
      <c r="AGU104" s="286"/>
      <c r="AGV104" s="286"/>
      <c r="AGW104" s="286"/>
      <c r="AGX104" s="286"/>
      <c r="AGY104" s="286"/>
      <c r="AGZ104" s="286"/>
      <c r="AHA104" s="286"/>
      <c r="AHB104" s="286"/>
      <c r="AHC104" s="286"/>
      <c r="AHD104" s="286"/>
      <c r="AHE104" s="286"/>
      <c r="AHF104" s="286"/>
      <c r="AHG104" s="286"/>
      <c r="AHH104" s="286"/>
      <c r="AHI104" s="286"/>
      <c r="AHJ104" s="286"/>
      <c r="AHK104" s="286"/>
      <c r="AHL104" s="286"/>
      <c r="AHM104" s="286"/>
      <c r="AHN104" s="286"/>
      <c r="AHO104" s="286"/>
      <c r="AHP104" s="286"/>
      <c r="AHQ104" s="286"/>
      <c r="AHR104" s="286"/>
      <c r="AHS104" s="286"/>
      <c r="AHT104" s="286"/>
      <c r="AHU104" s="286"/>
      <c r="AHV104" s="286"/>
      <c r="AHW104" s="286"/>
      <c r="AHX104" s="286"/>
      <c r="AHY104" s="286"/>
      <c r="AHZ104" s="286"/>
      <c r="AIA104" s="286"/>
      <c r="AIB104" s="286"/>
      <c r="AIC104" s="286"/>
      <c r="AID104" s="286"/>
      <c r="AIE104" s="286"/>
      <c r="AIF104" s="286"/>
      <c r="AIG104" s="286"/>
      <c r="AIH104" s="286"/>
      <c r="AII104" s="286"/>
      <c r="AIJ104" s="286"/>
      <c r="AIK104" s="286"/>
      <c r="AIL104" s="286"/>
      <c r="AIM104" s="286"/>
      <c r="AIN104" s="286"/>
      <c r="AIO104" s="286"/>
      <c r="AIP104" s="286"/>
      <c r="AIQ104" s="286"/>
      <c r="AIR104" s="286"/>
      <c r="AIS104" s="286"/>
      <c r="AIT104" s="286"/>
      <c r="AIU104" s="286"/>
      <c r="AIV104" s="286"/>
      <c r="AIW104" s="286"/>
      <c r="AIX104" s="286"/>
      <c r="AIY104" s="286"/>
      <c r="AIZ104" s="286"/>
      <c r="AJA104" s="286"/>
      <c r="AJB104" s="286"/>
      <c r="AJC104" s="286"/>
      <c r="AJD104" s="286"/>
      <c r="AJE104" s="286"/>
      <c r="AJF104" s="286"/>
      <c r="AJG104" s="286"/>
      <c r="AJH104" s="286"/>
      <c r="AJI104" s="286"/>
      <c r="AJJ104" s="286"/>
      <c r="AJK104" s="286"/>
      <c r="AJL104" s="286"/>
      <c r="AJM104" s="286"/>
      <c r="AJN104" s="286"/>
      <c r="AJO104" s="286"/>
      <c r="AJP104" s="286"/>
      <c r="AJQ104" s="286"/>
      <c r="AJR104" s="286"/>
      <c r="AJS104" s="286"/>
      <c r="AJT104" s="286"/>
      <c r="AJU104" s="286"/>
      <c r="AJV104" s="286"/>
      <c r="AJW104" s="286"/>
      <c r="AJX104" s="286"/>
      <c r="AJY104" s="286"/>
      <c r="AJZ104" s="286"/>
      <c r="AKA104" s="286"/>
      <c r="AKB104" s="286"/>
      <c r="AKC104" s="286"/>
      <c r="AKD104" s="286"/>
      <c r="AKE104" s="286"/>
      <c r="AKF104" s="286"/>
      <c r="AKG104" s="286"/>
      <c r="AKH104" s="286"/>
      <c r="AKI104" s="286"/>
      <c r="AKJ104" s="286"/>
      <c r="AKK104" s="286"/>
      <c r="AKL104" s="286"/>
      <c r="AKM104" s="286"/>
      <c r="AKN104" s="286"/>
      <c r="AKO104" s="286"/>
      <c r="AKP104" s="286"/>
      <c r="AKQ104" s="286"/>
      <c r="AKR104" s="286"/>
      <c r="AKS104" s="286"/>
      <c r="AKT104" s="286"/>
      <c r="AKU104" s="286"/>
      <c r="AKV104" s="283"/>
      <c r="AKW104" s="283"/>
      <c r="AKX104" s="283"/>
      <c r="AKY104" s="283"/>
      <c r="AKZ104" s="283"/>
      <c r="ALA104" s="283"/>
      <c r="ALB104" s="283"/>
      <c r="ALC104" s="283"/>
      <c r="ALD104" s="283"/>
      <c r="ALE104" s="283"/>
      <c r="ALF104" s="283"/>
      <c r="ALG104" s="283"/>
      <c r="ALH104" s="283"/>
      <c r="ALI104" s="283"/>
      <c r="ALJ104" s="283"/>
      <c r="ALK104" s="283"/>
      <c r="ALL104" s="283"/>
      <c r="ALM104" s="283"/>
      <c r="ALN104" s="283"/>
      <c r="ALO104" s="283"/>
      <c r="ALP104" s="283"/>
      <c r="ALQ104" s="283"/>
      <c r="ALR104" s="283"/>
      <c r="ALS104" s="283"/>
      <c r="ALT104" s="283"/>
      <c r="ALU104" s="283"/>
      <c r="ALV104" s="283"/>
      <c r="ALW104" s="283"/>
      <c r="ALX104" s="283"/>
      <c r="ALY104" s="283"/>
      <c r="ALZ104" s="283"/>
      <c r="AMA104" s="283"/>
      <c r="AMB104" s="283"/>
      <c r="AMC104" s="283"/>
      <c r="AMD104" s="283"/>
      <c r="AME104" s="283"/>
      <c r="AMF104" s="305"/>
      <c r="AMG104" s="283"/>
      <c r="AMH104" s="283"/>
      <c r="AMI104" s="283"/>
      <c r="AMJ104" s="283"/>
      <c r="AMK104" s="283"/>
      <c r="AML104" s="283"/>
      <c r="AMM104" s="283"/>
      <c r="AMN104" s="283"/>
      <c r="AMO104" s="283"/>
      <c r="AMP104" s="283"/>
      <c r="AMQ104" s="283"/>
      <c r="AMR104" s="283"/>
      <c r="AMS104" s="283"/>
      <c r="AMT104" s="283"/>
      <c r="AMU104" s="283"/>
      <c r="AMV104" s="283"/>
      <c r="AMW104" s="283"/>
      <c r="AMX104" s="283"/>
      <c r="AMY104" s="283"/>
      <c r="AMZ104" s="283"/>
      <c r="ANA104" s="283"/>
      <c r="ANB104" s="307"/>
      <c r="ANC104" s="307"/>
      <c r="AND104" s="307"/>
      <c r="ANE104" s="283"/>
      <c r="ANF104" s="283"/>
      <c r="ANG104" s="283"/>
      <c r="ANH104" s="283"/>
      <c r="ANI104" s="283"/>
      <c r="ANJ104" s="283"/>
      <c r="ANK104" s="283"/>
      <c r="ANL104" s="283"/>
      <c r="ANM104" s="283"/>
      <c r="ANN104" s="283"/>
      <c r="ANO104" s="283"/>
      <c r="ANP104" s="283"/>
      <c r="ANQ104" s="283"/>
      <c r="ANR104" s="283"/>
      <c r="ANS104" s="283"/>
      <c r="ANT104" s="283"/>
      <c r="ANU104" s="283"/>
      <c r="ANV104" s="283"/>
      <c r="ANW104" s="283"/>
      <c r="ANX104" s="283"/>
      <c r="ANY104" s="283"/>
      <c r="ANZ104" s="283"/>
      <c r="AOA104" s="283"/>
      <c r="AOB104" s="283"/>
      <c r="AOC104" s="283"/>
      <c r="AOD104" s="283"/>
      <c r="AOE104" s="283"/>
      <c r="AOF104" s="283"/>
      <c r="AOG104" s="283"/>
      <c r="AOH104" s="283"/>
      <c r="AOI104" s="283"/>
      <c r="AOJ104" s="283"/>
      <c r="AOK104" s="283"/>
      <c r="AOL104" s="283"/>
      <c r="AOM104" s="283"/>
      <c r="AON104" s="283"/>
      <c r="AOO104" s="283"/>
      <c r="AOP104" s="283"/>
      <c r="AOQ104" s="283"/>
      <c r="AOR104" s="283"/>
      <c r="AOS104" s="283"/>
      <c r="AOT104" s="283"/>
      <c r="AOU104" s="283"/>
      <c r="AOV104" s="283"/>
      <c r="AOW104" s="283"/>
      <c r="AOX104" s="283"/>
      <c r="AOY104" s="283"/>
      <c r="AOZ104" s="283"/>
      <c r="APA104" s="283"/>
      <c r="APB104" s="283"/>
      <c r="APC104" s="283"/>
      <c r="APD104" s="283"/>
      <c r="APE104" s="283"/>
      <c r="APF104" s="283"/>
      <c r="APG104" s="283"/>
      <c r="APH104" s="283"/>
      <c r="API104" s="283"/>
      <c r="APJ104" s="283"/>
      <c r="APK104" s="283"/>
      <c r="APL104" s="283"/>
      <c r="APM104" s="283"/>
      <c r="APN104" s="283"/>
      <c r="APO104" s="283"/>
      <c r="APP104" s="283"/>
      <c r="APQ104" s="283"/>
      <c r="APR104" s="283"/>
      <c r="APS104" s="283"/>
      <c r="APT104" s="283"/>
      <c r="APU104" s="283"/>
      <c r="APV104" s="283"/>
      <c r="APW104" s="283"/>
      <c r="APX104" s="283"/>
      <c r="APY104" s="283"/>
      <c r="APZ104" s="283"/>
      <c r="AQA104" s="283"/>
      <c r="AQB104" s="283"/>
      <c r="AQC104" s="283"/>
      <c r="AQD104" s="283"/>
      <c r="AQE104" s="283"/>
      <c r="AQF104" s="283"/>
      <c r="AQG104" s="283"/>
      <c r="AQH104" s="283"/>
      <c r="AQI104" s="283"/>
      <c r="AQJ104" s="283"/>
      <c r="AQK104" s="283"/>
      <c r="AQL104" s="283"/>
      <c r="AQM104" s="283"/>
      <c r="AQN104" s="283"/>
      <c r="AQO104" s="283"/>
      <c r="AQP104" s="283"/>
      <c r="AQQ104" s="283"/>
      <c r="AQR104" s="283"/>
      <c r="AQS104" s="283"/>
      <c r="AQT104" s="283"/>
      <c r="AQU104" s="283"/>
      <c r="AQV104" s="283"/>
      <c r="AQW104" s="283"/>
      <c r="AQX104" s="283"/>
      <c r="AQY104" s="283"/>
      <c r="AQZ104" s="283"/>
      <c r="ARA104" s="283"/>
      <c r="ARB104" s="283"/>
      <c r="ARC104" s="283"/>
      <c r="ARD104" s="283"/>
      <c r="ARE104" s="283"/>
      <c r="ARF104" s="283"/>
      <c r="ARG104" s="283"/>
      <c r="ARH104" s="283"/>
      <c r="ARI104" s="283"/>
      <c r="ARJ104" s="283"/>
      <c r="ARK104" s="283"/>
      <c r="ARL104" s="283"/>
      <c r="ARM104" s="283"/>
      <c r="ARN104" s="283"/>
      <c r="ARO104" s="283"/>
      <c r="ARP104" s="283"/>
      <c r="ARQ104" s="283"/>
      <c r="ARR104" s="283"/>
      <c r="ARS104" s="283"/>
      <c r="ART104" s="283"/>
      <c r="ARU104" s="283"/>
      <c r="ARV104" s="283"/>
      <c r="ARW104" s="283"/>
      <c r="ARX104" s="283"/>
      <c r="ARY104" s="283"/>
      <c r="ARZ104" s="283"/>
      <c r="ASA104" s="283"/>
      <c r="ASB104" s="283"/>
      <c r="ASC104" s="283"/>
      <c r="ASD104" s="283"/>
      <c r="ASE104" s="283"/>
      <c r="ASF104" s="283"/>
      <c r="ASG104" s="283"/>
      <c r="ASH104" s="283"/>
      <c r="ASI104" s="283"/>
      <c r="ASJ104" s="283"/>
      <c r="ASK104" s="283"/>
      <c r="ASL104" s="283"/>
      <c r="ASM104" s="283"/>
      <c r="ASN104" s="283"/>
      <c r="ASO104" s="283"/>
      <c r="ASP104" s="283"/>
      <c r="ASQ104" s="283"/>
      <c r="ASR104" s="283"/>
      <c r="ASS104" s="283"/>
      <c r="AST104" s="283"/>
      <c r="ASU104" s="283"/>
      <c r="ASV104" s="283"/>
      <c r="ASW104" s="283"/>
      <c r="ASX104" s="283"/>
      <c r="ASY104" s="283"/>
      <c r="ASZ104" s="283"/>
      <c r="ATA104" s="283"/>
      <c r="ATB104" s="283"/>
      <c r="ATC104" s="283"/>
      <c r="ATD104" s="283"/>
      <c r="ATE104" s="283"/>
      <c r="ATF104" s="283"/>
      <c r="ATG104" s="283"/>
      <c r="ATH104" s="283"/>
      <c r="ATI104" s="283"/>
      <c r="ATJ104" s="283"/>
      <c r="ATK104" s="283"/>
      <c r="ATL104" s="283"/>
      <c r="ATM104" s="283"/>
      <c r="ATN104" s="283"/>
      <c r="ATO104" s="283"/>
      <c r="ATP104" s="283"/>
      <c r="ATQ104" s="283"/>
      <c r="ATR104" s="283"/>
      <c r="ATS104" s="283"/>
      <c r="ATT104" s="283"/>
      <c r="ATU104" s="283"/>
      <c r="ATV104" s="283"/>
      <c r="ATW104" s="283"/>
      <c r="ATX104" s="283"/>
      <c r="ATY104" s="283"/>
      <c r="ATZ104" s="283"/>
      <c r="AUA104" s="283"/>
      <c r="AUB104" s="283"/>
      <c r="AUC104" s="283"/>
      <c r="AUD104" s="283"/>
      <c r="AUE104" s="283"/>
      <c r="AUF104" s="283"/>
      <c r="AUG104" s="283"/>
      <c r="AUH104" s="283"/>
      <c r="AUI104" s="283"/>
      <c r="AUJ104" s="283"/>
      <c r="AUK104" s="283"/>
      <c r="AUL104" s="283"/>
      <c r="AUM104" s="283"/>
      <c r="AUN104" s="283"/>
      <c r="AUO104" s="283"/>
      <c r="AUP104" s="283"/>
      <c r="AUQ104" s="283"/>
      <c r="AUR104" s="283"/>
      <c r="AUS104" s="283"/>
      <c r="AUT104" s="283"/>
      <c r="AUU104" s="283"/>
      <c r="AUV104" s="283"/>
      <c r="AUW104" s="283"/>
      <c r="AUX104" s="283"/>
      <c r="AUY104" s="283"/>
      <c r="AUZ104" s="283"/>
      <c r="AVA104" s="283"/>
      <c r="AVB104" s="283"/>
      <c r="AVC104" s="283"/>
      <c r="AVD104" s="283"/>
      <c r="AVE104" s="283"/>
      <c r="AVF104" s="283"/>
      <c r="AVG104" s="283"/>
      <c r="AVH104" s="283"/>
      <c r="AVI104" s="283"/>
      <c r="AVJ104" s="283"/>
      <c r="AVK104" s="283"/>
      <c r="AVL104" s="283"/>
      <c r="AVM104" s="283"/>
      <c r="AVN104" s="283"/>
      <c r="AVO104" s="283"/>
      <c r="AVP104" s="283"/>
      <c r="AVQ104" s="283"/>
      <c r="AVR104" s="283"/>
      <c r="AVS104" s="283"/>
      <c r="AVT104" s="283"/>
      <c r="AVU104" s="283"/>
      <c r="AVV104" s="283"/>
      <c r="AVW104" s="283"/>
      <c r="AVX104" s="283"/>
      <c r="AVY104" s="283"/>
      <c r="AVZ104" s="283"/>
      <c r="AWA104" s="283"/>
      <c r="AWB104" s="283"/>
      <c r="AWC104" s="283"/>
      <c r="AWD104" s="283"/>
      <c r="AWE104" s="283"/>
      <c r="AWF104" s="283"/>
      <c r="AWG104" s="283"/>
      <c r="AWH104" s="283"/>
      <c r="AWI104" s="283"/>
      <c r="AWJ104" s="283"/>
      <c r="AWK104" s="283"/>
      <c r="AWL104" s="283"/>
      <c r="AWM104" s="283"/>
      <c r="AWN104" s="283"/>
      <c r="AWO104" s="283"/>
      <c r="AWP104" s="283"/>
      <c r="AWQ104" s="283"/>
      <c r="AWR104" s="283"/>
      <c r="AWS104" s="283"/>
      <c r="AWT104" s="283"/>
      <c r="AWU104" s="283"/>
      <c r="AWV104" s="283"/>
      <c r="AWW104" s="283"/>
      <c r="AWX104" s="283"/>
      <c r="AWY104" s="283"/>
      <c r="AWZ104" s="283"/>
      <c r="AXA104" s="283"/>
      <c r="AXB104" s="283"/>
      <c r="AXC104" s="283"/>
      <c r="AXD104" s="283"/>
      <c r="AXE104" s="283"/>
      <c r="AXF104" s="283"/>
      <c r="AXG104" s="283"/>
      <c r="AXH104" s="283"/>
      <c r="AXI104" s="283"/>
      <c r="AXJ104" s="283"/>
      <c r="AXK104" s="283"/>
      <c r="AXL104" s="283"/>
      <c r="AXM104" s="283"/>
      <c r="AXN104" s="283"/>
      <c r="AXO104" s="283"/>
      <c r="AXP104" s="283"/>
      <c r="AXQ104" s="283"/>
      <c r="AXR104" s="283"/>
      <c r="AXS104" s="283"/>
      <c r="AXT104" s="283"/>
      <c r="AXU104" s="283"/>
      <c r="AXV104" s="283"/>
      <c r="AXW104" s="283"/>
      <c r="AXX104" s="283"/>
      <c r="AXY104" s="283"/>
      <c r="AXZ104" s="283"/>
      <c r="AYA104" s="283"/>
      <c r="AYB104" s="283"/>
      <c r="AYC104" s="283"/>
      <c r="AYD104" s="283"/>
      <c r="AYE104" s="283"/>
      <c r="AYF104" s="283"/>
      <c r="AYG104" s="283"/>
      <c r="AYH104" s="283"/>
      <c r="AYI104" s="283"/>
      <c r="AYJ104" s="283"/>
      <c r="AYK104" s="283"/>
      <c r="AYL104" s="283"/>
      <c r="AYM104" s="283"/>
      <c r="AYN104" s="283"/>
      <c r="AYO104" s="283"/>
      <c r="AYP104" s="283"/>
      <c r="AYQ104" s="283"/>
      <c r="AYR104" s="283"/>
      <c r="AYS104" s="283"/>
      <c r="AYT104" s="283"/>
      <c r="AYU104" s="283"/>
      <c r="AYV104" s="283"/>
      <c r="AYW104" s="283"/>
      <c r="AYX104" s="283"/>
      <c r="AYY104" s="283"/>
      <c r="AYZ104" s="283"/>
      <c r="AZA104" s="283"/>
      <c r="AZB104" s="283"/>
      <c r="AZC104" s="283"/>
      <c r="AZD104" s="283"/>
      <c r="AZE104" s="283"/>
      <c r="AZF104" s="283"/>
      <c r="AZG104" s="283"/>
      <c r="AZH104" s="283"/>
      <c r="AZI104" s="283"/>
      <c r="AZJ104" s="283"/>
      <c r="AZK104" s="283"/>
      <c r="AZL104" s="283"/>
      <c r="AZM104" s="283"/>
      <c r="AZN104" s="283"/>
      <c r="AZO104" s="283"/>
      <c r="AZP104" s="283"/>
      <c r="AZQ104" s="283"/>
      <c r="AZR104" s="283"/>
      <c r="AZS104" s="283"/>
      <c r="AZT104" s="283"/>
      <c r="AZU104" s="283"/>
      <c r="AZV104" s="283"/>
      <c r="AZW104" s="283"/>
      <c r="AZX104" s="283"/>
      <c r="AZY104" s="283"/>
      <c r="AZZ104" s="283"/>
      <c r="BAA104" s="283"/>
      <c r="BAB104" s="283"/>
      <c r="BAC104" s="283"/>
      <c r="BAD104" s="283"/>
      <c r="BAE104" s="283"/>
      <c r="BAF104" s="283"/>
      <c r="BAG104" s="283"/>
      <c r="BAH104" s="283"/>
      <c r="BAI104" s="283"/>
      <c r="BAJ104" s="283"/>
      <c r="BAK104" s="283"/>
      <c r="BAL104" s="283"/>
      <c r="BAM104" s="283"/>
      <c r="BAN104" s="283"/>
      <c r="BAO104" s="283"/>
      <c r="BAP104" s="283"/>
      <c r="BAQ104" s="283"/>
      <c r="BAR104" s="283"/>
      <c r="BAS104" s="283"/>
      <c r="BAT104" s="283"/>
      <c r="BAU104" s="283"/>
      <c r="BAV104" s="283"/>
      <c r="BAW104" s="283"/>
      <c r="BAX104" s="283"/>
      <c r="BAY104" s="283"/>
      <c r="BAZ104" s="283"/>
      <c r="BBA104" s="283"/>
      <c r="BBB104" s="283"/>
      <c r="BBC104" s="283"/>
      <c r="BBD104" s="283"/>
      <c r="BBE104" s="283"/>
      <c r="BBF104" s="283"/>
      <c r="BBG104" s="283"/>
      <c r="BBH104" s="283"/>
      <c r="BBI104" s="283"/>
      <c r="BBJ104" s="283"/>
      <c r="BBK104" s="283"/>
      <c r="BBL104" s="283"/>
      <c r="BBM104" s="283"/>
      <c r="BBN104" s="283"/>
      <c r="BBO104" s="283"/>
      <c r="BBP104" s="283"/>
      <c r="BBQ104" s="283"/>
      <c r="BBR104" s="283"/>
      <c r="BBS104" s="283"/>
      <c r="BBT104" s="283"/>
      <c r="BBU104" s="283"/>
      <c r="BBV104" s="283"/>
      <c r="BBW104" s="283"/>
      <c r="BBX104" s="283"/>
      <c r="BBY104" s="283"/>
      <c r="BBZ104" s="283"/>
      <c r="BCA104" s="283"/>
      <c r="BCB104" s="283"/>
      <c r="BCC104" s="283"/>
      <c r="BCD104" s="283"/>
      <c r="BCE104" s="283"/>
      <c r="BCF104" s="283"/>
      <c r="BCG104" s="283"/>
      <c r="BCH104" s="283"/>
      <c r="BCI104" s="283"/>
      <c r="BCJ104" s="283"/>
      <c r="BCK104" s="283"/>
      <c r="BCL104" s="283"/>
      <c r="BCM104" s="283"/>
      <c r="BCN104" s="283"/>
      <c r="BCO104" s="283"/>
      <c r="BCP104" s="283"/>
      <c r="BCQ104" s="283"/>
      <c r="BCR104" s="283"/>
      <c r="BCS104" s="283"/>
      <c r="BCT104" s="283"/>
      <c r="BCU104" s="283"/>
      <c r="BCV104" s="283"/>
      <c r="BCW104" s="283"/>
      <c r="BCX104" s="283">
        <f t="shared" si="341"/>
        <v>0</v>
      </c>
      <c r="BCY104" s="283"/>
      <c r="BCZ104" s="283"/>
      <c r="BDA104" s="283">
        <f t="shared" si="342"/>
        <v>0</v>
      </c>
      <c r="BDB104" s="283"/>
      <c r="BDC104" s="283"/>
      <c r="BDD104" s="283"/>
      <c r="BDE104" s="283"/>
      <c r="BDF104" s="283">
        <f>SUM(BDC104:BDE104)</f>
        <v>0</v>
      </c>
      <c r="BDG104" s="283"/>
      <c r="BDH104" s="283"/>
      <c r="BDI104" s="283"/>
      <c r="BDJ104" s="283"/>
      <c r="BDK104" s="283"/>
      <c r="BDL104" s="283">
        <f t="shared" si="344"/>
        <v>0</v>
      </c>
      <c r="BDM104" s="283"/>
      <c r="BDN104" s="283"/>
      <c r="BDO104" s="283"/>
      <c r="BDP104" s="283"/>
      <c r="BDQ104" s="283">
        <f t="shared" si="345"/>
        <v>0</v>
      </c>
      <c r="BDR104" s="283"/>
      <c r="BDS104" s="283"/>
      <c r="BDT104" s="283"/>
      <c r="BDU104" s="283"/>
      <c r="BDV104" s="283"/>
      <c r="BDW104" s="283"/>
      <c r="BDX104" s="283"/>
      <c r="BDY104" s="283"/>
      <c r="BDZ104" s="283"/>
      <c r="BEA104" s="283"/>
      <c r="BEB104" s="283"/>
      <c r="BEC104" s="283"/>
      <c r="BED104" s="283"/>
      <c r="BEE104" s="283"/>
      <c r="BEF104" s="283"/>
      <c r="BEG104" s="283"/>
      <c r="BEH104" s="283"/>
      <c r="BEI104" s="283"/>
      <c r="BEJ104" s="283"/>
      <c r="BEK104" s="283"/>
      <c r="BEL104" s="283"/>
      <c r="BEM104" s="283"/>
      <c r="BEN104" s="283"/>
      <c r="BEO104" s="283"/>
      <c r="BEP104" s="283"/>
      <c r="BEQ104" s="283"/>
      <c r="BER104" s="283"/>
      <c r="BES104" s="283"/>
      <c r="BET104" s="283"/>
      <c r="BEU104" s="283"/>
      <c r="BEV104" s="283"/>
      <c r="BEW104" s="283"/>
      <c r="BEX104" s="283"/>
      <c r="BEY104" s="283"/>
      <c r="BEZ104" s="283"/>
      <c r="BFA104" s="283"/>
      <c r="BFB104" s="283"/>
      <c r="BFC104" s="283"/>
      <c r="BFD104" s="283"/>
      <c r="BFE104" s="283"/>
      <c r="BFF104" s="283"/>
      <c r="BFG104" s="283"/>
      <c r="BFH104" s="283"/>
      <c r="BFI104" s="283"/>
      <c r="BFJ104" s="283"/>
      <c r="BFK104" s="283"/>
      <c r="BFL104" s="283"/>
      <c r="BFM104" s="283"/>
      <c r="BFN104" s="283"/>
      <c r="BFO104" s="283"/>
      <c r="BFP104" s="283"/>
      <c r="BFQ104" s="283"/>
      <c r="BFR104" s="283"/>
      <c r="BFS104" s="283"/>
      <c r="BFT104" s="283"/>
      <c r="BFU104" s="283"/>
      <c r="BFV104" s="283"/>
      <c r="BFW104" s="283"/>
      <c r="BFX104" s="283"/>
      <c r="BFY104" s="283"/>
      <c r="BFZ104" s="283"/>
      <c r="BGA104" s="283"/>
      <c r="BGB104" s="283"/>
      <c r="BGC104" s="283"/>
      <c r="BGD104" s="283"/>
      <c r="BGE104" s="283"/>
      <c r="BGF104" s="283"/>
      <c r="BGG104" s="283"/>
      <c r="BGH104" s="283"/>
      <c r="BGI104" s="283"/>
      <c r="BGJ104" s="283"/>
      <c r="BGK104" s="283"/>
      <c r="BGL104" s="283"/>
      <c r="BGM104" s="283"/>
      <c r="BGN104" s="283"/>
      <c r="BGO104" s="283"/>
      <c r="BGP104" s="283"/>
      <c r="BGQ104" s="283"/>
      <c r="BGR104" s="283"/>
      <c r="BGS104" s="283"/>
      <c r="BGT104" s="283"/>
      <c r="BGU104" s="283"/>
      <c r="BGV104" s="283"/>
      <c r="BGW104" s="283"/>
      <c r="BGX104" s="283"/>
      <c r="BGY104" s="283"/>
      <c r="BGZ104" s="283"/>
      <c r="BHA104" s="283"/>
      <c r="BHB104" s="283"/>
      <c r="BHC104" s="283"/>
      <c r="BHD104" s="283"/>
      <c r="BHE104" s="283"/>
      <c r="BHF104" s="283"/>
      <c r="BHG104" s="283"/>
      <c r="BHH104" s="283"/>
      <c r="BHI104" s="283"/>
      <c r="BHJ104" s="283"/>
      <c r="BHK104" s="283"/>
      <c r="BHL104" s="283"/>
      <c r="BHM104" s="283"/>
      <c r="BHN104" s="283"/>
      <c r="BHO104" s="283"/>
      <c r="BHP104" s="283"/>
      <c r="BHQ104" s="283"/>
      <c r="BHR104" s="283"/>
      <c r="BHS104" s="283"/>
      <c r="BHT104" s="283"/>
      <c r="BHU104" s="283"/>
      <c r="BHV104" s="283"/>
      <c r="BHW104" s="283"/>
      <c r="BHX104" s="283"/>
      <c r="BHY104" s="283"/>
      <c r="BHZ104" s="283"/>
      <c r="BIA104" s="283"/>
      <c r="BIB104" s="283"/>
      <c r="BIC104" s="283"/>
      <c r="BID104" s="283"/>
      <c r="BIE104" s="283"/>
      <c r="BIF104" s="283"/>
      <c r="BIG104" s="283"/>
      <c r="BIH104" s="283"/>
      <c r="BII104" s="283"/>
      <c r="BIJ104" s="283"/>
      <c r="BIK104" s="283"/>
      <c r="BIL104" s="283"/>
      <c r="BIM104" s="283"/>
      <c r="BIN104" s="283"/>
      <c r="BIO104" s="283"/>
      <c r="BIP104" s="283"/>
      <c r="BIQ104" s="283"/>
      <c r="BIR104" s="283"/>
      <c r="BIS104" s="283"/>
      <c r="BIT104" s="283"/>
      <c r="BIU104" s="283"/>
      <c r="BIV104" s="283"/>
      <c r="BIW104" s="283"/>
      <c r="BIX104" s="283"/>
      <c r="BIY104" s="283"/>
      <c r="BIZ104" s="283"/>
      <c r="BJA104" s="283"/>
      <c r="BJB104" s="283"/>
      <c r="BJC104" s="283"/>
      <c r="BJD104" s="283"/>
      <c r="BJE104" s="283"/>
      <c r="BJF104" s="283"/>
      <c r="BJG104" s="283"/>
      <c r="BJH104" s="283"/>
      <c r="BJI104" s="283"/>
      <c r="BJJ104" s="283"/>
      <c r="BJK104" s="283"/>
      <c r="BJL104" s="283"/>
      <c r="BJM104" s="283"/>
      <c r="BJN104" s="283"/>
      <c r="BJO104" s="283"/>
      <c r="BJP104" s="283"/>
      <c r="BJQ104" s="283"/>
      <c r="BJR104" s="283"/>
      <c r="BJS104" s="283"/>
      <c r="BJT104" s="283"/>
      <c r="BJU104" s="283"/>
      <c r="BJV104" s="283"/>
      <c r="BJW104" s="283"/>
      <c r="BJX104" s="283"/>
      <c r="BJY104" s="283"/>
      <c r="BJZ104" s="283"/>
      <c r="BKA104" s="283"/>
      <c r="BKB104" s="283"/>
      <c r="BKC104" s="283"/>
      <c r="BKD104" s="283"/>
      <c r="BKE104" s="283"/>
      <c r="BKF104" s="283"/>
      <c r="BKG104" s="283"/>
      <c r="BKH104" s="283"/>
      <c r="BKI104" s="283"/>
      <c r="BKJ104" s="283"/>
      <c r="BKK104" s="283"/>
      <c r="BKL104" s="283"/>
      <c r="BKM104" s="283"/>
      <c r="BKN104" s="283"/>
      <c r="BKO104" s="283"/>
      <c r="BKP104" s="283"/>
      <c r="BKQ104" s="283"/>
      <c r="BKR104" s="283"/>
      <c r="BKS104" s="283"/>
      <c r="BKT104" s="283"/>
      <c r="BKU104" s="283"/>
      <c r="BKV104" s="283"/>
      <c r="BKW104" s="283"/>
      <c r="BKX104" s="283"/>
      <c r="BKY104" s="283"/>
      <c r="BKZ104" s="283"/>
      <c r="BLA104" s="283"/>
      <c r="BLB104" s="283"/>
      <c r="BLC104" s="283"/>
      <c r="BLD104" s="283"/>
      <c r="BLE104" s="283"/>
      <c r="BLF104" s="283"/>
      <c r="BLG104" s="283"/>
      <c r="BLH104" s="283"/>
      <c r="BLI104" s="283"/>
      <c r="BLJ104" s="283"/>
      <c r="BLK104" s="283"/>
      <c r="BLL104" s="283"/>
      <c r="BLM104" s="283"/>
      <c r="BLN104" s="283"/>
      <c r="BLO104" s="283"/>
      <c r="BLP104" s="283"/>
      <c r="BLQ104" s="283"/>
      <c r="BLR104" s="283"/>
      <c r="BLS104" s="283"/>
      <c r="BLT104" s="283"/>
      <c r="BLU104" s="283"/>
      <c r="BLV104" s="283"/>
      <c r="BLW104" s="283"/>
      <c r="BLX104" s="283"/>
      <c r="BLY104" s="283"/>
      <c r="BLZ104" s="283"/>
      <c r="BMA104" s="283"/>
      <c r="BMB104" s="283"/>
      <c r="BMC104" s="283"/>
      <c r="BMD104" s="283"/>
      <c r="BME104" s="283"/>
      <c r="BMF104" s="283"/>
      <c r="BMG104" s="283"/>
      <c r="BMH104" s="283"/>
      <c r="BMI104" s="283"/>
      <c r="BMJ104" s="283"/>
      <c r="BMK104" s="283"/>
      <c r="BML104" s="283"/>
      <c r="BMM104" s="283"/>
      <c r="BMN104" s="283"/>
      <c r="BMO104" s="283"/>
      <c r="BMP104" s="283"/>
      <c r="BMQ104" s="283"/>
      <c r="BMR104" s="283"/>
      <c r="BMS104" s="283"/>
      <c r="BMT104" s="283"/>
      <c r="BMU104" s="283"/>
      <c r="BMV104" s="283"/>
      <c r="BMW104" s="283"/>
      <c r="BMX104" s="283"/>
      <c r="BMY104" s="283"/>
      <c r="BMZ104" s="283"/>
      <c r="BNA104" s="283"/>
      <c r="BNB104" s="283"/>
      <c r="BNC104" s="283"/>
      <c r="BND104" s="283"/>
      <c r="BNE104" s="283"/>
      <c r="BNF104" s="283"/>
      <c r="BNG104" s="283"/>
      <c r="BNH104" s="283"/>
      <c r="BNI104" s="283"/>
      <c r="BNJ104" s="283"/>
      <c r="BNK104" s="283"/>
      <c r="BNL104" s="283"/>
      <c r="BNM104" s="283"/>
      <c r="BNN104" s="283"/>
      <c r="BNO104" s="283"/>
      <c r="BNP104" s="283"/>
      <c r="BNQ104" s="283"/>
      <c r="BNR104" s="283"/>
      <c r="BNS104" s="283"/>
      <c r="BNT104" s="283"/>
      <c r="BNU104" s="283"/>
      <c r="BNV104" s="283"/>
      <c r="BNW104" s="283"/>
      <c r="BNX104" s="283"/>
      <c r="BNY104" s="283"/>
      <c r="BNZ104" s="283"/>
      <c r="BOA104" s="283"/>
      <c r="BOB104" s="283"/>
      <c r="BOC104" s="283"/>
      <c r="BOD104" s="283"/>
      <c r="BOE104" s="283"/>
      <c r="BOF104" s="283"/>
      <c r="BOG104" s="283"/>
      <c r="BOH104" s="283"/>
      <c r="BOI104" s="283"/>
      <c r="BOJ104" s="283"/>
      <c r="BOK104" s="283"/>
      <c r="BOL104" s="283"/>
      <c r="BOM104" s="283"/>
      <c r="BON104" s="283"/>
      <c r="BOO104" s="283"/>
      <c r="BOP104" s="283"/>
      <c r="BOQ104" s="283"/>
      <c r="BOR104" s="283"/>
      <c r="BOS104" s="283"/>
      <c r="BOT104" s="283"/>
      <c r="BOU104" s="283"/>
      <c r="BOV104" s="283"/>
      <c r="BOW104" s="283"/>
      <c r="BOX104" s="283"/>
      <c r="BOY104" s="283"/>
      <c r="BOZ104" s="283"/>
      <c r="BPA104" s="283"/>
      <c r="BPB104" s="283"/>
      <c r="BPC104" s="283"/>
      <c r="BPD104" s="283"/>
      <c r="BPE104" s="283"/>
      <c r="BPF104" s="283"/>
      <c r="BPG104" s="283"/>
      <c r="BPH104" s="283"/>
      <c r="BPI104" s="283"/>
      <c r="BPJ104" s="283"/>
      <c r="BPK104" s="283"/>
      <c r="BPL104" s="283"/>
      <c r="BPM104" s="283"/>
      <c r="BPN104" s="283"/>
      <c r="BPO104" s="283"/>
      <c r="BPP104" s="283"/>
      <c r="BPQ104" s="283"/>
      <c r="BPR104" s="283"/>
      <c r="BPS104" s="283"/>
      <c r="BPT104" s="283"/>
      <c r="BPU104" s="283"/>
      <c r="BPV104" s="283"/>
      <c r="BPW104" s="283"/>
      <c r="BPX104" s="283"/>
      <c r="BPY104" s="283"/>
      <c r="BPZ104" s="283"/>
      <c r="BQA104" s="283"/>
      <c r="BQB104" s="283"/>
      <c r="BQC104" s="283"/>
      <c r="BQD104" s="283"/>
      <c r="BQE104" s="338"/>
      <c r="BQF104" s="283"/>
      <c r="BQG104" s="283"/>
      <c r="BQH104" s="283"/>
      <c r="BQI104" s="283"/>
      <c r="BQJ104" s="283"/>
      <c r="BQK104" s="283"/>
      <c r="BQL104" s="283"/>
      <c r="BQM104" s="283"/>
      <c r="BQN104" s="283"/>
      <c r="BQO104" s="283"/>
      <c r="BQP104" s="283"/>
      <c r="BQQ104" s="283"/>
      <c r="BQR104" s="283"/>
      <c r="BQS104" s="283"/>
      <c r="BQT104" s="283"/>
      <c r="BQU104" s="283"/>
      <c r="BQV104" s="283"/>
      <c r="BQW104" s="283"/>
      <c r="BQX104" s="283"/>
      <c r="BQY104" s="283"/>
      <c r="BQZ104" s="283"/>
      <c r="BRA104" s="283"/>
      <c r="BRB104" s="283"/>
      <c r="BRC104" s="283"/>
      <c r="BRD104" s="283"/>
      <c r="BRE104" s="283"/>
      <c r="BRF104" s="283"/>
      <c r="BRG104" s="283"/>
      <c r="BRH104" s="283"/>
      <c r="BRI104" s="283"/>
      <c r="BRJ104" s="283"/>
      <c r="BRK104" s="283"/>
      <c r="BRL104" s="283"/>
      <c r="BRM104" s="283"/>
      <c r="BRN104" s="283"/>
      <c r="BRO104" s="283"/>
      <c r="BRP104" s="283"/>
      <c r="BRQ104" s="283"/>
      <c r="BRR104" s="283"/>
      <c r="BRS104" s="283"/>
      <c r="BRT104" s="283"/>
      <c r="BRU104" s="283"/>
      <c r="BRV104" s="283"/>
      <c r="BRW104" s="274"/>
      <c r="BRX104" s="283"/>
      <c r="BRY104" s="283"/>
      <c r="BRZ104" s="283"/>
      <c r="BSA104" s="283"/>
      <c r="BSB104" s="283"/>
      <c r="BSC104" s="283"/>
      <c r="BSD104" s="283"/>
      <c r="BSE104" s="283"/>
      <c r="BSF104" s="283"/>
      <c r="BSG104" s="283"/>
      <c r="BSH104" s="283"/>
      <c r="BSI104" s="283"/>
      <c r="BSJ104" s="283"/>
      <c r="BSK104" s="283"/>
      <c r="BSL104" s="283"/>
      <c r="BSM104" s="283"/>
      <c r="BSN104" s="283"/>
      <c r="BSO104" s="283"/>
      <c r="BSP104" s="283"/>
      <c r="BSQ104" s="283">
        <f>+BSQ9-BSQ52</f>
        <v>5.6484971000000002</v>
      </c>
      <c r="BSR104" s="283"/>
      <c r="BSS104" s="283"/>
      <c r="BST104" s="283">
        <f>+BST57+BST67+BST98</f>
        <v>2.196853E-2</v>
      </c>
      <c r="BSU104" s="283">
        <f>+BSU57+BSU67+BSU98</f>
        <v>0</v>
      </c>
      <c r="BSV104" s="283">
        <f>+BSV57+BSV67+BSV98</f>
        <v>0</v>
      </c>
      <c r="BSW104" s="283">
        <f>+BSW57+BSW67+BSW98</f>
        <v>0</v>
      </c>
      <c r="BSX104" s="283"/>
      <c r="BSY104" s="283">
        <f>+BSY57+BSY67+BSY98</f>
        <v>0</v>
      </c>
      <c r="BSZ104" s="283">
        <f>+BSZ57+BSZ67+BSZ98</f>
        <v>52.780040380000003</v>
      </c>
      <c r="BTA104" s="283">
        <f>SUM(BST104:BSZ104)</f>
        <v>52.802008910000005</v>
      </c>
      <c r="BTB104" s="283"/>
      <c r="BTC104" s="283"/>
      <c r="BTD104" s="283"/>
      <c r="BTE104" s="283"/>
      <c r="BTF104" s="283"/>
      <c r="BTG104" s="283"/>
      <c r="BTH104" s="283"/>
      <c r="BTI104" s="283"/>
      <c r="BTJ104" s="283"/>
      <c r="BTK104" s="283"/>
      <c r="BTL104" s="283"/>
      <c r="BTM104" s="283"/>
      <c r="BTN104" s="283"/>
      <c r="BTO104" s="283"/>
      <c r="BTP104" s="283"/>
      <c r="BTQ104" s="283"/>
      <c r="BTR104" s="283"/>
      <c r="BTS104" s="283"/>
      <c r="BTT104" s="283"/>
      <c r="BTU104" s="283"/>
      <c r="BTV104" s="283"/>
      <c r="BTW104" s="283"/>
      <c r="BTX104" s="283"/>
      <c r="BTY104" s="283"/>
      <c r="BTZ104" s="283"/>
      <c r="BUA104" s="283"/>
      <c r="BUB104" s="283"/>
      <c r="BUC104" s="283"/>
      <c r="BUD104" s="283"/>
      <c r="BUE104" s="283"/>
      <c r="BUF104" s="283"/>
      <c r="BUG104" s="283"/>
      <c r="BUH104" s="283"/>
      <c r="BUI104" s="283"/>
      <c r="BUJ104" s="283"/>
      <c r="BUK104" s="283"/>
      <c r="BUL104" s="283"/>
      <c r="BUM104" s="283"/>
      <c r="BUN104" s="283"/>
      <c r="BUO104" s="283"/>
      <c r="BUP104" s="283"/>
      <c r="BUQ104" s="283"/>
      <c r="BUR104" s="283"/>
      <c r="BUS104" s="283"/>
      <c r="BUT104" s="283"/>
      <c r="BUU104" s="283"/>
      <c r="BUV104" s="283"/>
      <c r="BUW104" s="283"/>
      <c r="BUX104" s="283"/>
      <c r="BUY104" s="283"/>
      <c r="BUZ104" s="283"/>
      <c r="BVA104" s="283"/>
      <c r="BVB104" s="283"/>
      <c r="BVC104" s="283"/>
      <c r="BVD104" s="283"/>
      <c r="BVE104" s="283"/>
      <c r="BVF104" s="283"/>
      <c r="BVG104" s="283"/>
      <c r="BVH104" s="283"/>
      <c r="BVI104" s="283"/>
      <c r="BVJ104" s="283"/>
      <c r="BVK104" s="283"/>
      <c r="BVL104" s="283"/>
      <c r="BVM104" s="283"/>
      <c r="BVN104" s="283"/>
      <c r="BVO104" s="283"/>
      <c r="BVP104" s="283"/>
      <c r="BVQ104" s="283"/>
      <c r="BVR104" s="283"/>
      <c r="BVS104" s="283"/>
      <c r="BVT104" s="283"/>
      <c r="BVU104" s="283"/>
      <c r="BVV104" s="283"/>
      <c r="BVW104" s="283"/>
      <c r="BVX104" s="283"/>
      <c r="BVY104" s="283"/>
      <c r="BVZ104" s="283"/>
      <c r="BWA104" s="283"/>
      <c r="BWB104" s="283"/>
      <c r="BWC104" s="283"/>
      <c r="BWD104" s="283"/>
      <c r="BWE104" s="283"/>
      <c r="BWF104" s="283"/>
      <c r="BWG104" s="283"/>
      <c r="BWH104" s="283"/>
      <c r="BWI104" s="283"/>
      <c r="BWJ104" s="283"/>
      <c r="BWK104" s="283"/>
      <c r="BWL104" s="283"/>
      <c r="BWM104" s="283"/>
      <c r="BWN104" s="283"/>
      <c r="BWO104" s="283"/>
      <c r="BWP104" s="283"/>
      <c r="BWQ104" s="283"/>
      <c r="BWR104" s="342"/>
      <c r="BWS104" s="283"/>
      <c r="BWT104" s="283"/>
      <c r="BWU104" s="283"/>
      <c r="BWV104" s="283"/>
      <c r="BWW104" s="283"/>
      <c r="BWX104" s="283"/>
      <c r="BWY104" s="283"/>
      <c r="BWZ104" s="283"/>
      <c r="BXA104" s="283"/>
      <c r="BXB104" s="283"/>
      <c r="BXC104" s="283"/>
      <c r="BXD104" s="283"/>
      <c r="BXE104" s="343">
        <v>1E-8</v>
      </c>
      <c r="BXF104" s="343"/>
      <c r="BXG104" s="343">
        <v>1E-8</v>
      </c>
      <c r="BXH104" s="283"/>
      <c r="BXI104" s="283"/>
      <c r="BXJ104" s="283"/>
      <c r="BXK104" s="283"/>
      <c r="BXL104" s="283"/>
      <c r="BXM104" s="283"/>
      <c r="BXN104" s="283"/>
      <c r="BXO104" s="283"/>
      <c r="BXP104" s="283"/>
      <c r="BXQ104" s="343">
        <v>1E-8</v>
      </c>
      <c r="BXR104" s="283"/>
      <c r="BXS104" s="343">
        <v>2E-8</v>
      </c>
      <c r="BXT104" s="283"/>
      <c r="BXU104" s="283"/>
      <c r="BXV104" s="283"/>
      <c r="BXW104" s="283"/>
      <c r="BXX104" s="283"/>
      <c r="BXY104" s="283"/>
      <c r="BXZ104" s="283"/>
      <c r="BYA104" s="283"/>
      <c r="BYB104" s="343">
        <v>1E-8</v>
      </c>
      <c r="BYC104" s="283"/>
      <c r="BYD104" s="283"/>
      <c r="BYE104" s="283"/>
      <c r="BYF104" s="283"/>
      <c r="BYG104" s="283"/>
      <c r="BYH104" s="343">
        <v>1E-8</v>
      </c>
      <c r="BYI104" s="283"/>
      <c r="BYJ104" s="343">
        <v>1E-8</v>
      </c>
      <c r="BYK104" s="283"/>
      <c r="BYL104" s="283"/>
      <c r="BYM104" s="283"/>
      <c r="BYN104" s="283"/>
      <c r="BYO104" s="343">
        <v>-9.9998272856671733E-9</v>
      </c>
      <c r="BYP104" s="283"/>
      <c r="BYQ104" s="283"/>
      <c r="BYR104" s="283"/>
      <c r="BYS104" s="283"/>
      <c r="BYT104" s="283"/>
      <c r="BYU104" s="283"/>
      <c r="BYV104" s="283"/>
      <c r="BYW104" s="283"/>
      <c r="BYX104" s="283"/>
      <c r="BYY104" s="283"/>
      <c r="BYZ104" s="283"/>
      <c r="BZA104" s="283"/>
      <c r="BZB104" s="283"/>
      <c r="BZC104" s="283"/>
      <c r="BZD104" s="283"/>
      <c r="BZE104" s="283"/>
      <c r="BZF104" s="283"/>
      <c r="BZG104" s="283"/>
      <c r="BZH104" s="283"/>
      <c r="BZI104" s="283"/>
      <c r="BZJ104" s="283"/>
      <c r="BZK104" s="283"/>
      <c r="BZL104" s="283"/>
      <c r="BZM104" s="283"/>
      <c r="BZN104" s="283"/>
      <c r="BZO104" s="283"/>
      <c r="BZP104" s="283"/>
      <c r="BZQ104" s="283"/>
      <c r="BZR104" s="283"/>
      <c r="BZS104" s="283"/>
      <c r="BZT104" s="283"/>
      <c r="BZU104" s="283"/>
      <c r="BZV104" s="283"/>
      <c r="BZW104" s="283"/>
      <c r="BZX104" s="283"/>
      <c r="BZY104" s="283"/>
      <c r="BZZ104" s="283"/>
      <c r="CAA104" s="283"/>
      <c r="CAB104" s="283"/>
      <c r="CAC104" s="283"/>
      <c r="CAD104" s="283"/>
      <c r="CAE104" s="283"/>
      <c r="CAF104" s="283"/>
      <c r="CAG104" s="283"/>
      <c r="CAH104" s="283"/>
      <c r="CAI104" s="283"/>
      <c r="CAJ104" s="283"/>
      <c r="CAK104" s="283"/>
      <c r="CAL104" s="283"/>
      <c r="CAM104" s="283"/>
      <c r="CAN104" s="283"/>
      <c r="CAO104" s="283"/>
      <c r="CAP104" s="283"/>
      <c r="CAQ104" s="283"/>
      <c r="CAR104" s="283"/>
      <c r="CAS104" s="283"/>
      <c r="CAT104" s="283"/>
      <c r="CAU104" s="283"/>
      <c r="CAV104" s="283"/>
      <c r="CAW104" s="283"/>
      <c r="CAX104" s="283"/>
      <c r="CAY104" s="283"/>
      <c r="CAZ104" s="283"/>
      <c r="CBA104" s="283"/>
      <c r="CBB104" s="283"/>
      <c r="CBC104" s="283"/>
      <c r="CBD104" s="283"/>
      <c r="CBE104" s="283"/>
      <c r="CBF104" s="283"/>
      <c r="CBG104" s="283"/>
      <c r="CBH104" s="283"/>
      <c r="CBI104" s="283"/>
      <c r="CBJ104" s="283"/>
      <c r="CBK104" s="283"/>
      <c r="CBL104" s="283"/>
      <c r="CBM104" s="283"/>
      <c r="CBN104" s="283"/>
      <c r="CBO104" s="283"/>
      <c r="CBP104" s="283"/>
      <c r="CBQ104" s="283"/>
      <c r="CBR104" s="283"/>
      <c r="CBS104" s="283"/>
      <c r="CBT104" s="283"/>
      <c r="CBU104" s="283"/>
      <c r="CBV104" s="283"/>
      <c r="CBW104" s="283"/>
      <c r="CBX104" s="283"/>
      <c r="CBY104" s="283"/>
      <c r="CBZ104" s="283"/>
      <c r="CCA104" s="283"/>
      <c r="CCB104" s="283"/>
      <c r="CCC104" s="283"/>
      <c r="CCD104" s="283"/>
      <c r="CCE104" s="283"/>
      <c r="CCF104" s="283"/>
      <c r="CCG104" s="283"/>
      <c r="CCH104" s="283"/>
      <c r="CCI104" s="283"/>
      <c r="CCJ104" s="283"/>
      <c r="CCK104" s="283"/>
      <c r="CCL104" s="283"/>
      <c r="CCM104" s="283"/>
      <c r="CCN104" s="283"/>
      <c r="CCO104" s="283"/>
      <c r="CCP104" s="283"/>
      <c r="CCQ104" s="283"/>
      <c r="CCR104" s="199"/>
      <c r="CCS104" s="199"/>
      <c r="CCT104" s="199"/>
    </row>
    <row r="105" spans="1:2126" s="200" customFormat="1" x14ac:dyDescent="0.2">
      <c r="C105" s="209"/>
      <c r="IB105" s="209"/>
      <c r="IV105" s="209"/>
      <c r="IW105" s="209"/>
      <c r="IX105" s="209"/>
      <c r="IY105" s="209"/>
      <c r="IZ105" s="209"/>
      <c r="JA105" s="209"/>
      <c r="JB105" s="209"/>
      <c r="JC105" s="209"/>
      <c r="JD105" s="209"/>
      <c r="JE105" s="209"/>
      <c r="JF105" s="209"/>
      <c r="JG105" s="209"/>
      <c r="JH105" s="209"/>
      <c r="JI105" s="209"/>
      <c r="JJ105" s="209"/>
      <c r="JK105" s="209"/>
      <c r="JL105" s="209"/>
      <c r="JM105" s="209"/>
      <c r="JN105" s="209"/>
      <c r="JO105" s="209"/>
      <c r="JP105" s="209"/>
      <c r="JQ105" s="209"/>
      <c r="JR105" s="209"/>
      <c r="JS105" s="209"/>
      <c r="JT105" s="209"/>
      <c r="JU105" s="209"/>
      <c r="JV105" s="209"/>
      <c r="JW105" s="209"/>
      <c r="JX105" s="209"/>
      <c r="JY105" s="209"/>
      <c r="JZ105" s="209"/>
      <c r="KA105" s="209"/>
      <c r="KB105" s="209"/>
      <c r="KC105" s="209"/>
      <c r="KD105" s="209"/>
      <c r="KE105" s="209"/>
      <c r="KF105" s="209"/>
      <c r="KG105" s="209"/>
      <c r="KH105" s="209"/>
      <c r="KI105" s="209"/>
      <c r="KJ105" s="209"/>
      <c r="KK105" s="209"/>
      <c r="KL105" s="209"/>
      <c r="KM105" s="209"/>
      <c r="KN105" s="209"/>
      <c r="KO105" s="209"/>
      <c r="KP105" s="209"/>
      <c r="KQ105" s="209"/>
      <c r="KR105" s="209"/>
      <c r="KS105" s="209"/>
      <c r="KT105" s="209"/>
      <c r="KU105" s="209"/>
      <c r="KV105" s="209"/>
      <c r="KW105" s="209"/>
      <c r="KX105" s="209"/>
      <c r="KY105" s="209"/>
      <c r="KZ105" s="209"/>
      <c r="LA105" s="209"/>
      <c r="LB105" s="209"/>
      <c r="LC105" s="209"/>
      <c r="LD105" s="209"/>
      <c r="LE105" s="209"/>
      <c r="LF105" s="209"/>
      <c r="LG105" s="209"/>
      <c r="LH105" s="209"/>
      <c r="LI105" s="209"/>
      <c r="LJ105" s="209"/>
      <c r="LK105" s="209"/>
      <c r="LL105" s="209"/>
      <c r="LM105" s="209"/>
      <c r="LN105" s="209"/>
      <c r="LO105" s="209"/>
      <c r="LP105" s="209"/>
      <c r="LQ105" s="209"/>
      <c r="LR105" s="209"/>
      <c r="LS105" s="209"/>
      <c r="LT105" s="209"/>
      <c r="LU105" s="209"/>
      <c r="LV105" s="209"/>
      <c r="LW105" s="209"/>
      <c r="LX105" s="209"/>
      <c r="LY105" s="209"/>
      <c r="LZ105" s="209"/>
      <c r="MA105" s="209"/>
      <c r="MB105" s="209"/>
      <c r="MC105" s="209"/>
      <c r="MD105" s="209"/>
      <c r="ME105" s="209"/>
      <c r="MG105" s="209"/>
      <c r="MH105" s="209"/>
      <c r="MI105" s="209"/>
      <c r="MJ105" s="209"/>
      <c r="MK105" s="209"/>
      <c r="NG105" s="209"/>
      <c r="NH105" s="209"/>
      <c r="NI105" s="209"/>
      <c r="NJ105" s="209"/>
      <c r="NX105" s="284"/>
      <c r="NY105" s="284"/>
      <c r="NZ105" s="284"/>
      <c r="OA105" s="284"/>
      <c r="OB105" s="284"/>
      <c r="OC105" s="284"/>
      <c r="OD105" s="284"/>
      <c r="OE105" s="284"/>
      <c r="OF105" s="284"/>
      <c r="OG105" s="284"/>
      <c r="OH105" s="284"/>
      <c r="OI105" s="284"/>
      <c r="OJ105" s="284"/>
      <c r="OK105" s="284"/>
      <c r="OL105" s="284"/>
      <c r="OM105" s="284"/>
      <c r="ON105" s="284"/>
      <c r="OO105" s="284"/>
      <c r="OP105" s="284"/>
      <c r="OQ105" s="284"/>
      <c r="OR105" s="284"/>
      <c r="OS105" s="284"/>
      <c r="OT105" s="284"/>
      <c r="OU105" s="284"/>
      <c r="OV105" s="284"/>
      <c r="OW105" s="284"/>
      <c r="OX105" s="284"/>
      <c r="OY105" s="284"/>
      <c r="OZ105" s="284"/>
      <c r="PA105" s="284"/>
      <c r="PB105" s="284"/>
      <c r="PC105" s="284"/>
      <c r="PD105" s="284"/>
      <c r="PE105" s="284"/>
      <c r="PF105" s="284"/>
      <c r="PG105" s="284"/>
      <c r="PH105" s="284"/>
      <c r="PI105" s="284"/>
      <c r="PJ105" s="284"/>
      <c r="PK105" s="284"/>
      <c r="PL105" s="284"/>
      <c r="PM105" s="284"/>
      <c r="PN105" s="284"/>
      <c r="PO105" s="284"/>
      <c r="PP105" s="284"/>
      <c r="PQ105" s="284"/>
      <c r="PR105" s="284"/>
      <c r="PS105" s="284"/>
      <c r="PT105" s="284"/>
      <c r="PU105" s="284"/>
      <c r="PV105" s="284"/>
      <c r="PW105" s="284"/>
      <c r="PX105" s="284"/>
      <c r="PY105" s="284"/>
      <c r="PZ105" s="284"/>
      <c r="QA105" s="284"/>
      <c r="QB105" s="284"/>
      <c r="QC105" s="284"/>
      <c r="QD105" s="284"/>
      <c r="QE105" s="284"/>
      <c r="QF105" s="284"/>
      <c r="QG105" s="284"/>
      <c r="QH105" s="284"/>
      <c r="QI105" s="284"/>
      <c r="QJ105" s="284"/>
      <c r="QK105" s="284"/>
      <c r="QL105" s="284"/>
      <c r="QM105" s="284"/>
      <c r="QN105" s="284"/>
      <c r="QO105" s="284"/>
      <c r="QP105" s="284"/>
      <c r="QQ105" s="284"/>
      <c r="QR105" s="284"/>
      <c r="QS105" s="284"/>
      <c r="QT105" s="284"/>
      <c r="QU105" s="284"/>
      <c r="QV105" s="284"/>
      <c r="QZ105" s="284"/>
      <c r="RA105" s="284"/>
      <c r="RB105" s="284"/>
      <c r="RC105" s="284"/>
      <c r="RD105" s="284"/>
      <c r="RE105" s="284"/>
      <c r="RF105" s="284"/>
      <c r="RG105" s="284"/>
      <c r="RH105" s="284"/>
      <c r="RI105" s="284"/>
      <c r="RJ105" s="284"/>
      <c r="RK105" s="284"/>
      <c r="RL105" s="284"/>
      <c r="RM105" s="284"/>
      <c r="RN105" s="284"/>
      <c r="RO105" s="284"/>
      <c r="RP105" s="284"/>
      <c r="RQ105" s="284"/>
      <c r="RR105" s="284"/>
      <c r="RS105" s="293"/>
      <c r="RT105" s="284"/>
      <c r="RU105" s="284"/>
      <c r="RV105" s="284"/>
      <c r="RW105" s="284"/>
      <c r="RX105" s="284"/>
      <c r="RY105" s="284"/>
      <c r="RZ105" s="284"/>
      <c r="SA105" s="284"/>
      <c r="SB105" s="284"/>
      <c r="SC105" s="284"/>
      <c r="SD105" s="284"/>
      <c r="SE105" s="284"/>
      <c r="SF105" s="284"/>
      <c r="SG105" s="284"/>
      <c r="SH105" s="284"/>
      <c r="SI105" s="284"/>
      <c r="SJ105" s="284"/>
      <c r="SK105" s="284"/>
      <c r="SL105" s="284"/>
      <c r="SM105" s="284"/>
      <c r="SN105" s="284"/>
      <c r="SO105" s="284"/>
      <c r="SP105" s="284"/>
      <c r="SQ105" s="284"/>
      <c r="SR105" s="284"/>
      <c r="SS105" s="284"/>
      <c r="ST105" s="284"/>
      <c r="SU105" s="284"/>
      <c r="SV105" s="284"/>
      <c r="SW105" s="284"/>
      <c r="SX105" s="284"/>
      <c r="SY105" s="284"/>
      <c r="SZ105" s="284"/>
      <c r="TA105" s="284"/>
      <c r="TB105" s="284"/>
      <c r="TC105" s="284"/>
      <c r="TD105" s="284"/>
      <c r="TE105" s="284"/>
      <c r="TF105" s="284"/>
      <c r="TG105" s="284"/>
      <c r="TH105" s="284"/>
      <c r="TI105" s="284"/>
      <c r="TJ105" s="284"/>
      <c r="TK105" s="284"/>
      <c r="TL105" s="284"/>
      <c r="TM105" s="284"/>
      <c r="TN105" s="284"/>
      <c r="TO105" s="284"/>
      <c r="TP105" s="284"/>
      <c r="TQ105" s="284"/>
      <c r="TR105" s="284"/>
      <c r="TS105" s="284"/>
      <c r="TT105" s="284"/>
      <c r="TU105" s="284"/>
      <c r="TV105" s="284"/>
      <c r="TW105" s="284"/>
      <c r="TX105" s="284"/>
      <c r="TY105" s="284"/>
      <c r="TZ105" s="284"/>
      <c r="UA105" s="284"/>
      <c r="UB105" s="284"/>
      <c r="UC105" s="284"/>
      <c r="UD105" s="284"/>
      <c r="UE105" s="284"/>
      <c r="UF105" s="284"/>
      <c r="UG105" s="284"/>
      <c r="UH105" s="284"/>
      <c r="UI105" s="284"/>
      <c r="UJ105" s="284"/>
      <c r="UK105" s="284"/>
      <c r="UL105" s="284"/>
      <c r="UM105" s="284"/>
      <c r="UN105" s="284"/>
      <c r="UO105" s="284"/>
      <c r="UP105" s="284"/>
      <c r="UQ105" s="284"/>
      <c r="UR105" s="284"/>
      <c r="US105" s="284"/>
      <c r="UT105" s="284"/>
      <c r="UU105" s="284"/>
      <c r="UV105" s="284"/>
      <c r="UW105" s="284"/>
      <c r="UX105" s="284"/>
      <c r="UY105" s="284"/>
      <c r="UZ105" s="284"/>
      <c r="VA105" s="284"/>
      <c r="VB105" s="284"/>
      <c r="VC105" s="284"/>
      <c r="VD105" s="284"/>
      <c r="VE105" s="284"/>
      <c r="VF105" s="284"/>
      <c r="VG105" s="284"/>
      <c r="VH105" s="284"/>
      <c r="VI105" s="284"/>
      <c r="VJ105" s="284"/>
      <c r="VK105" s="284"/>
      <c r="VL105" s="284"/>
      <c r="VM105" s="284"/>
      <c r="VN105" s="284"/>
      <c r="VO105" s="284"/>
      <c r="VP105" s="284"/>
      <c r="VQ105" s="284"/>
      <c r="VR105" s="284"/>
      <c r="VS105" s="284"/>
      <c r="VT105" s="284"/>
      <c r="VU105" s="284"/>
      <c r="VV105" s="284"/>
      <c r="VW105" s="284"/>
      <c r="VX105" s="284"/>
      <c r="VY105" s="284"/>
      <c r="VZ105" s="284"/>
      <c r="WA105" s="284"/>
      <c r="WB105" s="284"/>
      <c r="WC105" s="284"/>
      <c r="WD105" s="284"/>
      <c r="WE105" s="284"/>
      <c r="WF105" s="284"/>
      <c r="WG105" s="284"/>
      <c r="WH105" s="284"/>
      <c r="WI105" s="284"/>
      <c r="WJ105" s="284"/>
      <c r="WK105" s="284"/>
      <c r="WL105" s="284"/>
      <c r="WM105" s="284"/>
      <c r="WN105" s="284"/>
      <c r="WO105" s="284"/>
      <c r="WP105" s="284"/>
      <c r="WQ105" s="284"/>
      <c r="WR105" s="284"/>
      <c r="WS105" s="284"/>
      <c r="WT105" s="284"/>
      <c r="WU105" s="284"/>
      <c r="WV105" s="284"/>
      <c r="WW105" s="284"/>
      <c r="WX105" s="284"/>
      <c r="WY105" s="284"/>
      <c r="WZ105" s="284"/>
      <c r="XA105" s="284"/>
      <c r="XB105" s="284"/>
      <c r="XC105" s="284"/>
      <c r="XD105" s="284"/>
      <c r="XE105" s="284"/>
      <c r="XF105" s="284"/>
      <c r="XG105" s="284"/>
      <c r="XH105" s="284"/>
      <c r="XI105" s="284"/>
      <c r="XJ105" s="284"/>
      <c r="XK105" s="284"/>
      <c r="XL105" s="284"/>
      <c r="XM105" s="284"/>
      <c r="XN105" s="284">
        <v>249.28244223000016</v>
      </c>
      <c r="XO105" s="284"/>
      <c r="XP105" s="284"/>
      <c r="XQ105" s="284"/>
      <c r="XR105" s="284"/>
      <c r="XS105" s="284"/>
      <c r="XT105" s="284"/>
      <c r="XU105" s="284"/>
      <c r="XV105" s="284"/>
      <c r="XW105" s="284"/>
      <c r="XX105" s="284"/>
      <c r="XY105" s="284"/>
      <c r="XZ105" s="284"/>
      <c r="YA105" s="284"/>
      <c r="YB105" s="284"/>
      <c r="YC105" s="284"/>
      <c r="YD105" s="284"/>
      <c r="YE105" s="284"/>
      <c r="YF105" s="284"/>
      <c r="YG105" s="284"/>
      <c r="YH105" s="284"/>
      <c r="YI105" s="284"/>
      <c r="YJ105" s="284"/>
      <c r="YK105" s="284"/>
      <c r="YL105" s="284"/>
      <c r="YM105" s="284"/>
      <c r="YN105" s="284"/>
      <c r="YO105" s="284"/>
      <c r="YP105" s="284"/>
      <c r="YQ105" s="284"/>
      <c r="YR105" s="284"/>
      <c r="YS105" s="284"/>
      <c r="YT105" s="284"/>
      <c r="YU105" s="284"/>
      <c r="YV105" s="284"/>
      <c r="YW105" s="284"/>
      <c r="YX105" s="284"/>
      <c r="YY105" s="284"/>
      <c r="YZ105" s="284"/>
      <c r="ZA105" s="284"/>
      <c r="ZB105" s="284"/>
      <c r="ZC105" s="284"/>
      <c r="ZD105" s="284"/>
      <c r="ZE105" s="284"/>
      <c r="ZF105" s="284"/>
      <c r="ZG105" s="284"/>
      <c r="ZH105" s="284"/>
      <c r="ZI105" s="284"/>
      <c r="ZJ105" s="284"/>
      <c r="ZK105" s="284"/>
      <c r="ZL105" s="284"/>
      <c r="ZM105" s="284"/>
      <c r="ZN105" s="284"/>
      <c r="ZO105" s="284"/>
      <c r="ZP105" s="284"/>
      <c r="ZQ105" s="284"/>
      <c r="ZR105" s="284"/>
      <c r="ZS105" s="284"/>
      <c r="ZT105" s="284"/>
      <c r="ZU105" s="284"/>
      <c r="ZV105" s="284"/>
      <c r="ZW105" s="284"/>
      <c r="ZX105" s="284"/>
      <c r="ZY105" s="284"/>
      <c r="ZZ105" s="284"/>
      <c r="AAA105" s="284"/>
      <c r="AAB105" s="284"/>
      <c r="AAC105" s="284"/>
      <c r="AAD105" s="284"/>
      <c r="AAE105" s="284"/>
      <c r="AAF105" s="284"/>
      <c r="AAG105" s="284"/>
      <c r="AAH105" s="284"/>
      <c r="AAI105" s="284"/>
      <c r="AAJ105" s="284"/>
      <c r="AAK105" s="284"/>
      <c r="AAL105" s="284"/>
      <c r="AAM105" s="284"/>
      <c r="AAN105" s="284"/>
      <c r="AAO105" s="284"/>
      <c r="AAP105" s="284"/>
      <c r="AAQ105" s="284"/>
      <c r="AAR105" s="284"/>
      <c r="AAS105" s="284"/>
      <c r="AAT105" s="284"/>
      <c r="AAU105" s="284"/>
      <c r="AAV105" s="284"/>
      <c r="AAW105" s="284"/>
      <c r="AAX105" s="284"/>
      <c r="AAY105" s="284"/>
      <c r="AAZ105" s="284"/>
      <c r="ABA105" s="284"/>
      <c r="ABB105" s="284"/>
      <c r="ABC105" s="284"/>
      <c r="ABD105" s="284"/>
      <c r="ABE105" s="284"/>
      <c r="ABF105" s="284"/>
      <c r="ABG105" s="284"/>
      <c r="ABH105" s="284"/>
      <c r="ABI105" s="284"/>
      <c r="ABJ105" s="284"/>
      <c r="ABK105" s="284"/>
      <c r="ABL105" s="284"/>
      <c r="ABM105" s="284"/>
      <c r="ABN105" s="284"/>
      <c r="ABO105" s="284"/>
      <c r="ABP105" s="284"/>
      <c r="ABQ105" s="284"/>
      <c r="ABR105" s="284"/>
      <c r="ABS105" s="284"/>
      <c r="ABT105" s="284"/>
      <c r="ABU105" s="284"/>
      <c r="ABV105" s="284"/>
      <c r="ABW105" s="284"/>
      <c r="ABX105" s="284"/>
      <c r="ABY105" s="284"/>
      <c r="ABZ105" s="284"/>
      <c r="ACA105" s="284"/>
      <c r="ACB105" s="284"/>
      <c r="ACC105" s="284"/>
      <c r="ACD105" s="284"/>
      <c r="ACE105" s="284"/>
      <c r="ACF105" s="284"/>
      <c r="ACG105" s="284"/>
      <c r="ACH105" s="284"/>
      <c r="ACI105" s="284"/>
      <c r="ACJ105" s="284"/>
      <c r="ACK105" s="284"/>
      <c r="ACL105" s="284"/>
      <c r="ACM105" s="284"/>
      <c r="ACN105" s="284"/>
      <c r="ACO105" s="284"/>
      <c r="ACP105" s="284"/>
      <c r="ACQ105" s="284"/>
      <c r="ACR105" s="284"/>
      <c r="ACS105" s="284"/>
      <c r="ACT105" s="284"/>
      <c r="ACU105" s="284"/>
      <c r="ACV105" s="284"/>
      <c r="ACW105" s="284"/>
      <c r="ACX105" s="284"/>
      <c r="ACY105" s="284"/>
      <c r="ACZ105" s="284"/>
      <c r="ADA105" s="284"/>
      <c r="ADB105" s="284"/>
      <c r="ADC105" s="284"/>
      <c r="ADD105" s="284"/>
      <c r="ADE105" s="284"/>
      <c r="ADF105" s="284"/>
      <c r="ADG105" s="284"/>
      <c r="ADH105" s="284"/>
      <c r="ADI105" s="284"/>
      <c r="ADJ105" s="284"/>
      <c r="ADK105" s="284"/>
      <c r="ADL105" s="284"/>
      <c r="ADM105" s="284"/>
      <c r="ADN105" s="284"/>
      <c r="ADO105" s="284"/>
      <c r="ADP105" s="284"/>
      <c r="ADQ105" s="284"/>
      <c r="ADR105" s="284"/>
      <c r="ADS105" s="284"/>
      <c r="ADT105" s="284"/>
      <c r="ADU105" s="284"/>
      <c r="ADV105" s="284"/>
      <c r="ADW105" s="284"/>
      <c r="ADX105" s="284"/>
      <c r="ADY105" s="284"/>
      <c r="ADZ105" s="284"/>
      <c r="AEA105" s="284"/>
      <c r="AEB105" s="284"/>
      <c r="AEC105" s="284"/>
      <c r="AED105" s="284"/>
      <c r="AEE105" s="284"/>
      <c r="AEF105" s="284"/>
      <c r="AEG105" s="284"/>
      <c r="AEH105" s="284"/>
      <c r="AEI105" s="284"/>
      <c r="AEJ105" s="284"/>
      <c r="AEK105" s="284"/>
      <c r="AEL105" s="284"/>
      <c r="AEM105" s="284"/>
      <c r="AEN105" s="284"/>
      <c r="AEO105" s="284"/>
      <c r="AEP105" s="284"/>
      <c r="AEQ105" s="284"/>
      <c r="AER105" s="284"/>
      <c r="AES105" s="284"/>
      <c r="AET105" s="284"/>
      <c r="AEU105" s="284"/>
      <c r="AEV105" s="284"/>
      <c r="AEW105" s="284"/>
      <c r="AEX105" s="284"/>
      <c r="AEY105" s="284"/>
      <c r="AEZ105" s="284"/>
      <c r="AFA105" s="284"/>
      <c r="AFB105" s="284"/>
      <c r="AFC105" s="284"/>
      <c r="AFD105" s="284"/>
      <c r="AFE105" s="284"/>
      <c r="AFF105" s="284"/>
      <c r="AFG105" s="284"/>
      <c r="AFH105" s="284"/>
      <c r="AFI105" s="284"/>
      <c r="AFJ105" s="284"/>
      <c r="AFK105" s="284"/>
      <c r="AFL105" s="284"/>
      <c r="AFM105" s="284"/>
      <c r="AFN105" s="284"/>
      <c r="AFO105" s="284"/>
      <c r="AFP105" s="284"/>
      <c r="AFQ105" s="284"/>
      <c r="AFR105" s="284"/>
      <c r="AFS105" s="284"/>
      <c r="AFT105" s="284"/>
      <c r="AFU105" s="284"/>
      <c r="AFV105" s="284"/>
      <c r="AFW105" s="284"/>
      <c r="AFX105" s="284"/>
      <c r="AFY105" s="284"/>
      <c r="AFZ105" s="284"/>
      <c r="AGA105" s="284"/>
      <c r="AGB105" s="284"/>
      <c r="AGC105" s="284"/>
      <c r="AGD105" s="284"/>
      <c r="AGE105" s="284"/>
      <c r="AGF105" s="284"/>
      <c r="AGG105" s="284"/>
      <c r="AGH105" s="284"/>
      <c r="AGI105" s="284"/>
      <c r="AGJ105" s="284"/>
      <c r="AGK105" s="284"/>
      <c r="AGL105" s="284"/>
      <c r="AGM105" s="284"/>
      <c r="AGN105" s="284"/>
      <c r="AGO105" s="284"/>
      <c r="AGP105" s="284"/>
      <c r="AGQ105" s="284"/>
      <c r="AGR105" s="284"/>
      <c r="AGS105" s="284"/>
      <c r="AGT105" s="284"/>
      <c r="AGU105" s="284"/>
      <c r="AGV105" s="284"/>
      <c r="AGW105" s="284"/>
      <c r="AGX105" s="284"/>
      <c r="AGY105" s="284"/>
      <c r="AGZ105" s="284"/>
      <c r="AHA105" s="284"/>
      <c r="AHB105" s="284"/>
      <c r="AHC105" s="284"/>
      <c r="AHD105" s="284"/>
      <c r="AHE105" s="284"/>
      <c r="AHF105" s="284"/>
      <c r="AHG105" s="284"/>
      <c r="AHH105" s="284"/>
      <c r="AHI105" s="284"/>
      <c r="AHJ105" s="284"/>
      <c r="AHK105" s="284"/>
      <c r="AHL105" s="284"/>
      <c r="AHM105" s="284"/>
      <c r="AHN105" s="284"/>
      <c r="AHO105" s="284"/>
      <c r="AHP105" s="284"/>
      <c r="AHQ105" s="284"/>
      <c r="AHR105" s="284"/>
      <c r="AHS105" s="284"/>
      <c r="AHT105" s="284"/>
      <c r="AHU105" s="284"/>
      <c r="AHV105" s="284"/>
      <c r="AHW105" s="284"/>
      <c r="AHX105" s="284"/>
      <c r="AHY105" s="284"/>
      <c r="AHZ105" s="284"/>
      <c r="AIA105" s="284"/>
      <c r="AIB105" s="284"/>
      <c r="AIC105" s="284"/>
      <c r="AID105" s="284"/>
      <c r="AIE105" s="284"/>
      <c r="AIF105" s="284"/>
      <c r="AIG105" s="284"/>
      <c r="AIH105" s="284"/>
      <c r="AII105" s="284"/>
      <c r="AIJ105" s="284"/>
      <c r="AIK105" s="284"/>
      <c r="AIL105" s="284"/>
      <c r="AIM105" s="284"/>
      <c r="AIN105" s="284"/>
      <c r="AIO105" s="284"/>
      <c r="AIP105" s="284"/>
      <c r="AIQ105" s="284"/>
      <c r="AIR105" s="284"/>
      <c r="AIS105" s="284"/>
      <c r="AIT105" s="284"/>
      <c r="AIU105" s="284"/>
      <c r="AIV105" s="284"/>
      <c r="AIW105" s="284"/>
      <c r="AIX105" s="284"/>
      <c r="AIY105" s="284"/>
      <c r="AIZ105" s="284"/>
      <c r="AJA105" s="284"/>
      <c r="AJB105" s="284"/>
      <c r="AJC105" s="284"/>
      <c r="AJD105" s="284"/>
      <c r="AJE105" s="284"/>
      <c r="AJF105" s="284"/>
      <c r="AJG105" s="284"/>
      <c r="AJH105" s="284"/>
      <c r="AJI105" s="284"/>
      <c r="AJJ105" s="284"/>
      <c r="AJK105" s="284"/>
      <c r="AJL105" s="284"/>
      <c r="AJM105" s="284"/>
      <c r="AJN105" s="284"/>
      <c r="AJO105" s="284"/>
      <c r="AJP105" s="284"/>
      <c r="AJQ105" s="284"/>
      <c r="AJR105" s="284"/>
      <c r="AJS105" s="284"/>
      <c r="AJT105" s="284"/>
      <c r="AJU105" s="284"/>
      <c r="AJV105" s="284"/>
      <c r="AJW105" s="284"/>
      <c r="AJX105" s="284"/>
      <c r="AJY105" s="284"/>
      <c r="AJZ105" s="284"/>
      <c r="AKA105" s="284"/>
      <c r="AKB105" s="284"/>
      <c r="AKC105" s="284"/>
      <c r="AKD105" s="284"/>
      <c r="AKE105" s="284"/>
      <c r="AKF105" s="284"/>
      <c r="AKG105" s="284"/>
      <c r="AKH105" s="284"/>
      <c r="AKI105" s="284"/>
      <c r="AKJ105" s="284"/>
      <c r="AKK105" s="284"/>
      <c r="AKL105" s="284"/>
      <c r="AKM105" s="284"/>
      <c r="AKN105" s="284"/>
      <c r="AKO105" s="284"/>
      <c r="AKP105" s="284"/>
      <c r="AKQ105" s="284"/>
      <c r="AKR105" s="284"/>
      <c r="AKS105" s="284"/>
      <c r="AKT105" s="284"/>
      <c r="AKU105" s="284"/>
      <c r="AKV105" s="284"/>
      <c r="AKW105" s="284"/>
      <c r="AKX105" s="284"/>
      <c r="AKY105" s="284"/>
      <c r="AKZ105" s="284"/>
      <c r="ALA105" s="284"/>
      <c r="ALB105" s="284"/>
      <c r="ALC105" s="284"/>
      <c r="ALD105" s="284"/>
      <c r="ALE105" s="284"/>
      <c r="ALF105" s="284"/>
      <c r="ALG105" s="284"/>
      <c r="ALH105" s="284"/>
      <c r="ALI105" s="284"/>
      <c r="ALJ105" s="284"/>
      <c r="ALK105" s="284"/>
      <c r="ALL105" s="284"/>
      <c r="ALM105" s="284"/>
      <c r="ALN105" s="284"/>
      <c r="ALO105" s="284"/>
      <c r="ALP105" s="284"/>
      <c r="ALQ105" s="284"/>
      <c r="ALR105" s="284"/>
      <c r="ALS105" s="284"/>
      <c r="ALT105" s="284"/>
      <c r="ALU105" s="284"/>
      <c r="ALV105" s="284"/>
      <c r="ALW105" s="284"/>
      <c r="ALX105" s="284"/>
      <c r="ALY105" s="284"/>
      <c r="ALZ105" s="284"/>
      <c r="AMA105" s="284"/>
      <c r="AMB105" s="284"/>
      <c r="AMC105" s="284"/>
      <c r="AMD105" s="284"/>
      <c r="AME105" s="344"/>
      <c r="AMF105" s="295"/>
      <c r="AMG105" s="284"/>
      <c r="AMH105" s="345"/>
      <c r="AMI105" s="284"/>
      <c r="AMJ105" s="284"/>
      <c r="AMK105" s="284"/>
      <c r="AML105" s="284"/>
      <c r="AMM105" s="284"/>
      <c r="AMN105" s="284"/>
      <c r="AMO105" s="284"/>
      <c r="AMP105" s="284"/>
      <c r="AMQ105" s="284"/>
      <c r="AMR105" s="284"/>
      <c r="AMS105" s="284"/>
      <c r="AMT105" s="284"/>
      <c r="AMU105" s="284"/>
      <c r="AMV105" s="284"/>
      <c r="AMW105" s="284"/>
      <c r="AMX105" s="284"/>
      <c r="AMY105" s="284"/>
      <c r="AMZ105" s="284"/>
      <c r="ANA105" s="284"/>
      <c r="ANB105" s="284"/>
      <c r="ANC105" s="284"/>
      <c r="AND105" s="284"/>
      <c r="ANE105" s="284"/>
      <c r="ANF105" s="284"/>
      <c r="ANG105" s="346"/>
      <c r="ANH105" s="346"/>
      <c r="ANI105" s="346"/>
      <c r="ANJ105" s="346"/>
      <c r="ANK105" s="284"/>
      <c r="ANL105" s="284"/>
      <c r="ANM105" s="284"/>
      <c r="ANN105" s="284"/>
      <c r="ANO105" s="284"/>
      <c r="ANP105" s="284"/>
      <c r="ANQ105" s="284"/>
      <c r="ANR105" s="284"/>
      <c r="ANS105" s="284"/>
      <c r="ANT105" s="284"/>
      <c r="ANU105" s="284"/>
      <c r="ANV105" s="284"/>
      <c r="ANW105" s="284"/>
      <c r="ANX105" s="284"/>
      <c r="ANY105" s="284"/>
      <c r="ANZ105" s="284"/>
      <c r="AOA105" s="284"/>
      <c r="AOB105" s="284"/>
      <c r="AOC105" s="284"/>
      <c r="AOD105" s="284"/>
      <c r="AOE105" s="284"/>
      <c r="AOF105" s="284"/>
      <c r="AOG105" s="284"/>
      <c r="AOH105" s="284"/>
      <c r="AOI105" s="284"/>
      <c r="AOJ105" s="284"/>
      <c r="AOK105" s="284"/>
      <c r="AOL105" s="284"/>
      <c r="AOM105" s="284"/>
      <c r="AON105" s="284"/>
      <c r="AOO105" s="284"/>
      <c r="AOP105" s="284"/>
      <c r="AOQ105" s="284"/>
      <c r="AOR105" s="284"/>
      <c r="AOS105" s="284"/>
      <c r="AOT105" s="284"/>
      <c r="AOU105" s="284"/>
      <c r="AOV105" s="284"/>
      <c r="AOW105" s="284"/>
      <c r="AOX105" s="284"/>
      <c r="AOY105" s="284"/>
      <c r="AOZ105" s="284"/>
      <c r="APA105" s="284"/>
      <c r="APB105" s="284"/>
      <c r="APC105" s="284"/>
      <c r="APD105" s="284"/>
      <c r="APE105" s="284"/>
      <c r="APF105" s="284"/>
      <c r="APG105" s="284"/>
      <c r="APH105" s="284"/>
      <c r="API105" s="284"/>
      <c r="APJ105" s="284"/>
      <c r="APK105" s="284"/>
      <c r="APL105" s="284"/>
      <c r="APM105" s="284"/>
      <c r="APN105" s="284"/>
      <c r="APO105" s="284"/>
      <c r="APP105" s="284"/>
      <c r="APQ105" s="284"/>
      <c r="APR105" s="284"/>
      <c r="APS105" s="284"/>
      <c r="APT105" s="284"/>
      <c r="APU105" s="284"/>
      <c r="APV105" s="284"/>
      <c r="APW105" s="284"/>
      <c r="APX105" s="284"/>
      <c r="APY105" s="284"/>
      <c r="APZ105" s="284"/>
      <c r="AQA105" s="284"/>
      <c r="AQB105" s="284"/>
      <c r="AQC105" s="284"/>
      <c r="AQD105" s="284"/>
      <c r="AQE105" s="284"/>
      <c r="AQF105" s="284"/>
      <c r="AQG105" s="284"/>
      <c r="AQH105" s="284"/>
      <c r="AQI105" s="284"/>
      <c r="AQJ105" s="284"/>
      <c r="AQK105" s="284"/>
      <c r="AQL105" s="284"/>
      <c r="AQM105" s="284"/>
      <c r="AQN105" s="284"/>
      <c r="AQO105" s="284"/>
      <c r="AQP105" s="284"/>
      <c r="AQQ105" s="284"/>
      <c r="AQR105" s="284"/>
      <c r="AQS105" s="284"/>
      <c r="AQT105" s="284"/>
      <c r="AQU105" s="284"/>
      <c r="AQV105" s="284"/>
      <c r="AQW105" s="284"/>
      <c r="AQX105" s="284"/>
      <c r="AQY105" s="284"/>
      <c r="AQZ105" s="284"/>
      <c r="ARA105" s="284"/>
      <c r="ARB105" s="284"/>
      <c r="ARC105" s="284"/>
      <c r="ARD105" s="284"/>
      <c r="ARE105" s="284"/>
      <c r="ARF105" s="284"/>
      <c r="ARG105" s="284"/>
      <c r="ARH105" s="284"/>
      <c r="ARI105" s="284"/>
      <c r="ARJ105" s="284"/>
      <c r="ARK105" s="284"/>
      <c r="ARL105" s="284"/>
      <c r="ARM105" s="284"/>
      <c r="ARN105" s="284"/>
      <c r="ARO105" s="284"/>
      <c r="ARP105" s="284"/>
      <c r="ARQ105" s="284"/>
      <c r="ARR105" s="284"/>
      <c r="ARS105" s="284"/>
      <c r="ART105" s="284"/>
      <c r="ARU105" s="284"/>
      <c r="ARV105" s="284"/>
      <c r="ARW105" s="284"/>
      <c r="ARX105" s="284"/>
      <c r="ARY105" s="284"/>
      <c r="ARZ105" s="284"/>
      <c r="ASA105" s="284"/>
      <c r="ASB105" s="284"/>
      <c r="ASC105" s="284"/>
      <c r="ASD105" s="284"/>
      <c r="ASE105" s="284"/>
      <c r="ASF105" s="284"/>
      <c r="ASG105" s="284"/>
      <c r="ASH105" s="284"/>
      <c r="ASI105" s="284"/>
      <c r="ASJ105" s="284"/>
      <c r="ASK105" s="284"/>
      <c r="ASL105" s="284"/>
      <c r="ASM105" s="284"/>
      <c r="ASN105" s="284"/>
      <c r="ASO105" s="284"/>
      <c r="ASP105" s="284"/>
      <c r="ASQ105" s="284"/>
      <c r="ASR105" s="284"/>
      <c r="ASS105" s="284"/>
      <c r="AST105" s="284"/>
      <c r="ASU105" s="284"/>
      <c r="ASV105" s="284"/>
      <c r="ASW105" s="284"/>
      <c r="ASX105" s="284"/>
      <c r="ASY105" s="284"/>
      <c r="ASZ105" s="284"/>
      <c r="ATA105" s="284"/>
      <c r="ATB105" s="284"/>
      <c r="ATC105" s="284"/>
      <c r="ATD105" s="284"/>
      <c r="ATE105" s="284"/>
      <c r="ATF105" s="284"/>
      <c r="ATG105" s="284"/>
      <c r="ATH105" s="284"/>
      <c r="ATI105" s="284"/>
      <c r="ATJ105" s="284"/>
      <c r="ATK105" s="284"/>
      <c r="ATL105" s="284"/>
      <c r="ATM105" s="284"/>
      <c r="ATN105" s="284"/>
      <c r="ATO105" s="284"/>
      <c r="ATP105" s="284"/>
      <c r="ATQ105" s="284"/>
      <c r="ATR105" s="284"/>
      <c r="ATS105" s="284"/>
      <c r="ATT105" s="284"/>
      <c r="ATU105" s="284"/>
      <c r="ATV105" s="284"/>
      <c r="ATW105" s="284"/>
      <c r="ATX105" s="284"/>
      <c r="ATY105" s="284"/>
      <c r="ATZ105" s="284"/>
      <c r="AUA105" s="284"/>
      <c r="AUB105" s="284"/>
      <c r="AUC105" s="284"/>
      <c r="AUD105" s="284"/>
      <c r="AUE105" s="284"/>
      <c r="AUF105" s="284"/>
      <c r="AUG105" s="284"/>
      <c r="AUH105" s="284"/>
      <c r="AUI105" s="284"/>
      <c r="AUJ105" s="284"/>
      <c r="AUK105" s="284"/>
      <c r="AUL105" s="284"/>
      <c r="AUM105" s="284"/>
      <c r="AUN105" s="284"/>
      <c r="AUO105" s="284"/>
      <c r="AUP105" s="284"/>
      <c r="AUQ105" s="284"/>
      <c r="AUR105" s="284"/>
      <c r="AUS105" s="284"/>
      <c r="AUT105" s="284"/>
      <c r="AUU105" s="284"/>
      <c r="AUV105" s="284"/>
      <c r="AUW105" s="284"/>
      <c r="AUX105" s="284"/>
      <c r="AUY105" s="284"/>
      <c r="AUZ105" s="284"/>
      <c r="AVA105" s="284"/>
      <c r="AVB105" s="284"/>
      <c r="AVC105" s="284"/>
      <c r="AVD105" s="284"/>
      <c r="AVE105" s="284"/>
      <c r="AVF105" s="284"/>
      <c r="AVG105" s="284"/>
      <c r="AVH105" s="284"/>
      <c r="AVI105" s="284"/>
      <c r="AVJ105" s="284"/>
      <c r="AVK105" s="284"/>
      <c r="AVL105" s="284"/>
      <c r="AVM105" s="284"/>
      <c r="AVN105" s="284"/>
      <c r="AVO105" s="284"/>
      <c r="AVP105" s="284"/>
      <c r="AVQ105" s="284"/>
      <c r="AVR105" s="284"/>
      <c r="AVS105" s="284"/>
      <c r="AVT105" s="284"/>
      <c r="AVU105" s="284"/>
      <c r="AVV105" s="284"/>
      <c r="AVW105" s="284"/>
      <c r="AVX105" s="284"/>
      <c r="AVY105" s="284"/>
      <c r="AVZ105" s="284"/>
      <c r="AWA105" s="284"/>
      <c r="AWB105" s="284"/>
      <c r="AWC105" s="284"/>
      <c r="AWD105" s="284"/>
      <c r="AWE105" s="284"/>
      <c r="AWF105" s="284"/>
      <c r="AWG105" s="284"/>
      <c r="AWH105" s="284"/>
      <c r="AWI105" s="284"/>
      <c r="AWJ105" s="284"/>
      <c r="AWK105" s="284"/>
      <c r="AWL105" s="284"/>
      <c r="AWM105" s="284"/>
      <c r="AWN105" s="347">
        <v>44.465049257259466</v>
      </c>
      <c r="AWO105" s="347">
        <v>27.034399252536446</v>
      </c>
      <c r="AWP105" s="347">
        <v>11.816978060262391</v>
      </c>
      <c r="AWQ105" s="347">
        <v>37.302867647580179</v>
      </c>
      <c r="AWR105" s="284"/>
      <c r="AWS105" s="284">
        <v>21.253265007288629</v>
      </c>
      <c r="AWT105" s="284">
        <v>47.905161591836738</v>
      </c>
      <c r="AWU105" s="284">
        <v>17.511246685131194</v>
      </c>
      <c r="AWV105" s="284">
        <v>45.260214771137029</v>
      </c>
      <c r="AWW105" s="284"/>
      <c r="AWX105" s="284">
        <v>114.12533039683353</v>
      </c>
      <c r="AWY105" s="284">
        <v>33.551367021865886</v>
      </c>
      <c r="AWZ105" s="284"/>
      <c r="AXA105" s="284"/>
      <c r="AXB105" s="284"/>
      <c r="AXC105" s="284">
        <v>22.336853918367346</v>
      </c>
      <c r="AXD105" s="284">
        <v>25.277244284985422</v>
      </c>
      <c r="AXE105" s="284"/>
      <c r="AXF105" s="284">
        <v>39.203266674927114</v>
      </c>
      <c r="AXG105" s="284">
        <v>46.941966437900867</v>
      </c>
      <c r="AXH105" s="284">
        <v>20.101474977580175</v>
      </c>
      <c r="AXI105" s="284">
        <v>31.362195693790085</v>
      </c>
      <c r="AXJ105" s="284">
        <v>16.320192663265306</v>
      </c>
      <c r="AXK105" s="284"/>
      <c r="AXL105" s="284">
        <v>30.998613132653063</v>
      </c>
      <c r="AXM105" s="284">
        <v>23.135628862973761</v>
      </c>
      <c r="AXN105" s="284">
        <v>36.671530626851307</v>
      </c>
      <c r="AXO105" s="284">
        <v>21.646544972303204</v>
      </c>
      <c r="AXP105" s="284">
        <v>36.44512353498542</v>
      </c>
      <c r="AXQ105" s="284"/>
      <c r="AXR105" s="284">
        <v>11.147618428571427</v>
      </c>
      <c r="AXS105" s="284">
        <v>41.955996250553937</v>
      </c>
      <c r="AXT105" s="284">
        <v>24.81515070262391</v>
      </c>
      <c r="AXU105" s="284">
        <v>24.639676150145771</v>
      </c>
      <c r="AXV105" s="284"/>
      <c r="AXW105" s="284">
        <v>19.569081942944607</v>
      </c>
      <c r="AXX105" s="284">
        <v>22.814266709241984</v>
      </c>
      <c r="AXY105" s="284">
        <v>34.660240040816326</v>
      </c>
      <c r="AXZ105" s="284">
        <v>30.029685551020407</v>
      </c>
      <c r="AYA105" s="284">
        <v>30.70833838953353</v>
      </c>
      <c r="AYB105" s="284"/>
      <c r="AYC105" s="284"/>
      <c r="AYD105" s="284">
        <v>26.425001179970842</v>
      </c>
      <c r="AYE105" s="284">
        <v>46.09909143877551</v>
      </c>
      <c r="AYF105" s="284">
        <v>31.694856935860056</v>
      </c>
      <c r="AYG105" s="284">
        <v>57.743952883090387</v>
      </c>
      <c r="AYH105" s="284">
        <v>10.930372714285715</v>
      </c>
      <c r="AYI105" s="284"/>
      <c r="AYJ105" s="284">
        <v>47.425051557580183</v>
      </c>
      <c r="AYK105" s="284">
        <v>43.271325692186586</v>
      </c>
      <c r="AYL105" s="284">
        <v>12.63436453206997</v>
      </c>
      <c r="AYM105" s="284">
        <v>10.526822329446063</v>
      </c>
      <c r="AYN105" s="284">
        <v>9.5689552696793001</v>
      </c>
      <c r="AYO105" s="284"/>
      <c r="AYP105" s="284">
        <v>6.8037691880466475</v>
      </c>
      <c r="AYQ105" s="284">
        <v>36.838430274314867</v>
      </c>
      <c r="AYR105" s="284">
        <v>39.049391184781342</v>
      </c>
      <c r="AYS105" s="284">
        <v>42.923406198250724</v>
      </c>
      <c r="AYT105" s="284">
        <v>43.712758552536457</v>
      </c>
      <c r="AYU105" s="284"/>
      <c r="AYV105" s="284">
        <v>29.603773446064139</v>
      </c>
      <c r="AYW105" s="284">
        <v>13.646974841224489</v>
      </c>
      <c r="AYX105" s="284">
        <v>27.117673637026236</v>
      </c>
      <c r="AYY105" s="284"/>
      <c r="AYZ105" s="284"/>
      <c r="AZA105" s="284">
        <v>57.7456331490962</v>
      </c>
      <c r="AZB105" s="284">
        <v>15.351219438775509</v>
      </c>
      <c r="AZC105" s="284">
        <v>7.5055777017784244</v>
      </c>
      <c r="AZD105" s="284">
        <v>15.653500234198248</v>
      </c>
      <c r="AZE105" s="284">
        <v>11.7295871516035</v>
      </c>
      <c r="AZF105" s="284"/>
      <c r="AZG105" s="284">
        <v>16.72426845626822</v>
      </c>
      <c r="AZH105" s="284">
        <v>29.066367238363846</v>
      </c>
      <c r="AZI105" s="284">
        <v>23.026899164723041</v>
      </c>
      <c r="AZJ105" s="284">
        <v>28.01102721574345</v>
      </c>
      <c r="AZK105" s="284">
        <v>43.157177817784252</v>
      </c>
      <c r="AZL105" s="284"/>
      <c r="AZM105" s="284">
        <v>35.023409519562684</v>
      </c>
      <c r="AZN105" s="284">
        <v>24.801908484489797</v>
      </c>
      <c r="AZO105" s="284">
        <v>45.232646731166184</v>
      </c>
      <c r="AZP105" s="284">
        <v>48.612605161807579</v>
      </c>
      <c r="AZQ105" s="284">
        <v>42.416522976647236</v>
      </c>
      <c r="AZR105" s="284"/>
      <c r="AZS105" s="284">
        <v>40.239853443294464</v>
      </c>
      <c r="AZT105" s="284">
        <v>11.534158741982505</v>
      </c>
      <c r="AZU105" s="284">
        <v>14.347286755189504</v>
      </c>
      <c r="AZV105" s="284">
        <v>21.93402411166181</v>
      </c>
      <c r="AZW105" s="284">
        <v>15.425106742827989</v>
      </c>
      <c r="AZX105" s="284"/>
      <c r="AZY105" s="284">
        <v>17.657147981836733</v>
      </c>
      <c r="AZZ105" s="284">
        <v>61.443679752858664</v>
      </c>
      <c r="BAA105" s="284"/>
      <c r="BAB105" s="284"/>
      <c r="BAC105" s="284">
        <v>3.9215402152769681</v>
      </c>
      <c r="BAD105" s="284">
        <v>28.45428341545189</v>
      </c>
      <c r="BAE105" s="284">
        <v>6.0002589591836744</v>
      </c>
      <c r="BAF105" s="284"/>
      <c r="BAG105" s="284">
        <v>13.052419189271138</v>
      </c>
      <c r="BAH105" s="284">
        <v>1.1938422259475219</v>
      </c>
      <c r="BAI105" s="284">
        <v>5.578535048104956</v>
      </c>
      <c r="BAJ105" s="284">
        <v>10.432727414081633</v>
      </c>
      <c r="BAK105" s="284">
        <f>+SUM(BAG105:BAJ105)</f>
        <v>30.257523877405248</v>
      </c>
      <c r="BAL105" s="284">
        <v>8.6616995946647233</v>
      </c>
      <c r="BAM105" s="284">
        <v>9.5057448411078731</v>
      </c>
      <c r="BAN105" s="284">
        <v>24.423374371166183</v>
      </c>
      <c r="BAO105" s="284">
        <v>7.2886094023323622</v>
      </c>
      <c r="BAP105" s="284">
        <v>20.444057214285714</v>
      </c>
      <c r="BAQ105" s="284">
        <f>+SUM(BAL105:BAP105)</f>
        <v>70.32348542355686</v>
      </c>
      <c r="BAR105" s="284">
        <v>20.648826509941692</v>
      </c>
      <c r="BAS105" s="284">
        <v>4.0610778469387752</v>
      </c>
      <c r="BAT105" s="284">
        <v>3.3758423764431487</v>
      </c>
      <c r="BAU105" s="284">
        <v>32.62703781195335</v>
      </c>
      <c r="BAV105" s="284">
        <v>3.6493347955148399</v>
      </c>
      <c r="BAW105" s="284">
        <f>+SUM(BAR105:BAV105)</f>
        <v>64.362119340791807</v>
      </c>
      <c r="BAX105" s="284">
        <v>4.453532784956268</v>
      </c>
      <c r="BAY105" s="284">
        <v>13.979457685131196</v>
      </c>
      <c r="BAZ105" s="284">
        <v>1.1934509897959182</v>
      </c>
      <c r="BBA105" s="284">
        <v>25.325942107871718</v>
      </c>
      <c r="BBB105" s="284">
        <f>+SUM(BAX105:BBA105)</f>
        <v>44.952383567755099</v>
      </c>
      <c r="BBC105" s="285"/>
      <c r="BBD105" s="284">
        <v>36.853948898892128</v>
      </c>
      <c r="BBE105" s="284">
        <v>24.319046202623912</v>
      </c>
      <c r="BBF105" s="284">
        <v>23.950864718717202</v>
      </c>
      <c r="BBG105" s="284">
        <v>6.3183686967930042</v>
      </c>
      <c r="BBH105" s="284">
        <v>2.4194278198542274</v>
      </c>
      <c r="BBI105" s="284">
        <f>+SUM(BBD105:BBH105)</f>
        <v>93.861656336880458</v>
      </c>
      <c r="BBJ105" s="284">
        <v>7.9932049576967916</v>
      </c>
      <c r="BBK105" s="284">
        <v>13.975954313411078</v>
      </c>
      <c r="BBL105" s="284">
        <v>9.6943025373760925</v>
      </c>
      <c r="BBM105" s="284">
        <v>13.988446523323613</v>
      </c>
      <c r="BBN105" s="284">
        <v>12.017172119468075</v>
      </c>
      <c r="BBO105" s="284">
        <f>+SUM(BBJ105:BBN105)</f>
        <v>57.669080451275647</v>
      </c>
      <c r="BBP105" s="284">
        <v>6.2055770165306114</v>
      </c>
      <c r="BBQ105" s="284">
        <v>50.087253282076254</v>
      </c>
      <c r="BBR105" s="284">
        <v>22.136037466297374</v>
      </c>
      <c r="BBS105" s="284">
        <v>8.1042553760932936</v>
      </c>
      <c r="BBT105" s="284">
        <v>8.1321504877259478</v>
      </c>
      <c r="BBU105" s="284">
        <f>+SUM(BBP105:BBT105)</f>
        <v>94.665273628723483</v>
      </c>
      <c r="BBV105" s="284">
        <v>7.0876785961224495</v>
      </c>
      <c r="BBW105" s="284">
        <v>41.857967789387757</v>
      </c>
      <c r="BBX105" s="284">
        <v>20.927184194489797</v>
      </c>
      <c r="BBY105" s="284">
        <v>13.3673667512828</v>
      </c>
      <c r="BBZ105" s="284">
        <v>80.902050310495625</v>
      </c>
      <c r="BCA105" s="284">
        <f>+SUM(BBV105:BBZ105)</f>
        <v>164.14224764177843</v>
      </c>
      <c r="BCB105" s="285"/>
      <c r="BCC105" s="284">
        <v>26.485197610320697</v>
      </c>
      <c r="BCD105" s="284">
        <v>26.775165188804664</v>
      </c>
      <c r="BCE105" s="284">
        <v>11.153948602040817</v>
      </c>
      <c r="BCF105" s="284">
        <v>27.562904335276968</v>
      </c>
      <c r="BCG105" s="284">
        <v>18.764951486763849</v>
      </c>
      <c r="BCH105" s="284">
        <f>+SUM(BCC105:BCG105)</f>
        <v>110.74216722320699</v>
      </c>
      <c r="BCI105" s="284">
        <v>23.070493829300293</v>
      </c>
      <c r="BCJ105" s="284">
        <v>41.843666289358602</v>
      </c>
      <c r="BCK105" s="284">
        <v>10.206435221574344</v>
      </c>
      <c r="BCL105" s="284">
        <v>39.703488772594746</v>
      </c>
      <c r="BCM105" s="284">
        <f>+SUM(BCI105:BCL105)</f>
        <v>114.82408411282799</v>
      </c>
      <c r="BCN105" s="284">
        <v>40.382439998746356</v>
      </c>
      <c r="BCO105" s="284">
        <v>40.382439998746356</v>
      </c>
      <c r="BCP105" s="284">
        <v>40.382439998746356</v>
      </c>
      <c r="BCQ105" s="284">
        <v>40.382439998746356</v>
      </c>
      <c r="BCR105" s="284">
        <v>40.382439998746356</v>
      </c>
      <c r="BCS105" s="284">
        <f>+SUM(BCN105:BCR105)</f>
        <v>201.91219999373178</v>
      </c>
      <c r="BCT105" s="284">
        <v>40.382439998746356</v>
      </c>
      <c r="BCU105" s="284">
        <v>40.382439998746356</v>
      </c>
      <c r="BCV105" s="284">
        <v>40.382439998746356</v>
      </c>
      <c r="BCW105" s="284">
        <v>40.382439998746356</v>
      </c>
      <c r="BCX105" s="284">
        <f t="shared" si="341"/>
        <v>161.52975999498543</v>
      </c>
      <c r="BCY105" s="284">
        <v>40.382439998746356</v>
      </c>
      <c r="BCZ105" s="284">
        <v>40.382439998746356</v>
      </c>
      <c r="BDA105" s="284">
        <f t="shared" si="342"/>
        <v>80.764879997492713</v>
      </c>
      <c r="BDB105" s="285"/>
      <c r="BDC105" s="284">
        <v>40.382439998746356</v>
      </c>
      <c r="BDD105" s="284">
        <v>40.382439998746356</v>
      </c>
      <c r="BDE105" s="284">
        <v>40.382439998746356</v>
      </c>
      <c r="BDF105" s="284">
        <f>SUM(BDC105:BDE105)</f>
        <v>121.14731999623908</v>
      </c>
      <c r="BDG105" s="284">
        <v>40.382439998746356</v>
      </c>
      <c r="BDH105" s="284">
        <v>40.382439998746356</v>
      </c>
      <c r="BDI105" s="284">
        <v>40.382439998746356</v>
      </c>
      <c r="BDJ105" s="284">
        <v>40.382439998746356</v>
      </c>
      <c r="BDK105" s="284">
        <v>40.382439998746356</v>
      </c>
      <c r="BDL105" s="284">
        <f t="shared" si="344"/>
        <v>201.91219999373178</v>
      </c>
      <c r="BDM105" s="284">
        <v>40.382439998746356</v>
      </c>
      <c r="BDN105" s="284">
        <v>40.382439998746356</v>
      </c>
      <c r="BDO105" s="284">
        <v>40.382439998746356</v>
      </c>
      <c r="BDP105" s="284">
        <v>40.382439998746356</v>
      </c>
      <c r="BDQ105" s="284">
        <f t="shared" si="345"/>
        <v>161.52975999498543</v>
      </c>
      <c r="BDR105" s="284"/>
      <c r="BDS105" s="284"/>
      <c r="BDT105" s="284"/>
      <c r="BDU105" s="284"/>
      <c r="BDV105" s="284"/>
      <c r="BDW105" s="284"/>
      <c r="BDX105" s="284"/>
      <c r="BDY105" s="284"/>
      <c r="BDZ105" s="284"/>
      <c r="BEA105" s="284"/>
      <c r="BEB105" s="284"/>
      <c r="BEC105" s="284"/>
      <c r="BED105" s="285"/>
      <c r="BEE105" s="284"/>
      <c r="BEF105" s="284"/>
      <c r="BEG105" s="284"/>
      <c r="BEH105" s="284"/>
      <c r="BEI105" s="284"/>
      <c r="BEJ105" s="284"/>
      <c r="BEK105" s="284"/>
      <c r="BEL105" s="284"/>
      <c r="BEM105" s="284"/>
      <c r="BEN105" s="284"/>
      <c r="BEO105" s="284"/>
      <c r="BEP105" s="284"/>
      <c r="BEQ105" s="284"/>
      <c r="BER105" s="284"/>
      <c r="BES105" s="284"/>
      <c r="BET105" s="284"/>
      <c r="BEU105" s="284"/>
      <c r="BEV105" s="284"/>
      <c r="BEW105" s="284"/>
      <c r="BEX105" s="348"/>
      <c r="BEY105" s="348"/>
      <c r="BEZ105" s="348"/>
      <c r="BFA105" s="348"/>
      <c r="BFB105" s="348"/>
      <c r="BFC105" s="348"/>
      <c r="BFD105" s="285"/>
      <c r="BFE105" s="285"/>
      <c r="BFF105" s="285"/>
      <c r="BFG105" s="285"/>
      <c r="BFH105" s="285"/>
      <c r="BFI105" s="285"/>
      <c r="BFJ105" s="285"/>
      <c r="BFK105" s="285"/>
      <c r="BFL105" s="285"/>
      <c r="BFM105" s="285"/>
      <c r="BFN105" s="285"/>
      <c r="BFO105" s="285"/>
      <c r="BFP105" s="285"/>
      <c r="BFQ105" s="285"/>
      <c r="BFR105" s="285"/>
      <c r="BFS105" s="285"/>
      <c r="BFT105" s="285"/>
      <c r="BFU105" s="285"/>
      <c r="BFV105" s="285"/>
      <c r="BFW105" s="285"/>
      <c r="BFX105" s="285"/>
      <c r="BFY105" s="285"/>
      <c r="BFZ105" s="285"/>
      <c r="BGA105" s="285"/>
      <c r="BGB105" s="285"/>
      <c r="BGC105" s="285"/>
      <c r="BGD105" s="285"/>
      <c r="BGE105" s="285"/>
      <c r="BGF105" s="285"/>
      <c r="BGG105" s="285"/>
      <c r="BGH105" s="285"/>
      <c r="BGI105" s="285"/>
      <c r="BGJ105" s="285"/>
      <c r="BGK105" s="285"/>
      <c r="BGL105" s="285"/>
      <c r="BGM105" s="285"/>
      <c r="BGN105" s="285"/>
      <c r="BGO105" s="285"/>
      <c r="BGP105" s="285"/>
      <c r="BGQ105" s="285"/>
      <c r="BGR105" s="285"/>
      <c r="BGS105" s="285"/>
      <c r="BGT105" s="285"/>
      <c r="BGU105" s="285"/>
      <c r="BGV105" s="285"/>
      <c r="BGW105" s="285"/>
      <c r="BGX105" s="285"/>
      <c r="BGY105" s="285"/>
      <c r="BGZ105" s="285"/>
      <c r="BHA105" s="285"/>
      <c r="BHB105" s="285"/>
      <c r="BHC105" s="285"/>
      <c r="BHD105" s="285"/>
      <c r="BHE105" s="285"/>
      <c r="BHF105" s="285"/>
      <c r="BHG105" s="285"/>
      <c r="BHH105" s="285"/>
      <c r="BHI105" s="285"/>
      <c r="BHJ105" s="285"/>
      <c r="BHK105" s="285"/>
      <c r="BHL105" s="285"/>
      <c r="BHM105" s="285"/>
      <c r="BHN105" s="285">
        <v>-29.458546199999748</v>
      </c>
      <c r="BHO105" s="285"/>
      <c r="BHP105" s="285"/>
      <c r="BHQ105" s="285"/>
      <c r="BHR105" s="285"/>
      <c r="BHS105" s="285"/>
      <c r="BHT105" s="285"/>
      <c r="BHU105" s="285"/>
      <c r="BHV105" s="285"/>
      <c r="BHW105" s="285"/>
      <c r="BHX105" s="285"/>
      <c r="BHY105" s="285"/>
      <c r="BHZ105" s="285"/>
      <c r="BIA105" s="285"/>
      <c r="BIB105" s="285"/>
      <c r="BIC105" s="285"/>
      <c r="BID105" s="285"/>
      <c r="BIE105" s="285"/>
      <c r="BIF105" s="285"/>
      <c r="BIG105" s="285"/>
      <c r="BIH105" s="285"/>
      <c r="BII105" s="285"/>
      <c r="BIJ105" s="285"/>
      <c r="BIK105" s="285"/>
      <c r="BIL105" s="285"/>
      <c r="BIM105" s="285"/>
      <c r="BIN105" s="285"/>
      <c r="BIO105" s="285"/>
      <c r="BIP105" s="285"/>
      <c r="BIQ105" s="285"/>
      <c r="BIR105" s="285"/>
      <c r="BIS105" s="285"/>
      <c r="BIT105" s="285"/>
      <c r="BIU105" s="285"/>
      <c r="BIV105" s="285"/>
      <c r="BIW105" s="285"/>
      <c r="BIX105" s="285"/>
      <c r="BIY105" s="285"/>
      <c r="BIZ105" s="285"/>
      <c r="BJA105" s="285"/>
      <c r="BJB105" s="285"/>
      <c r="BJC105" s="285"/>
      <c r="BJD105" s="285"/>
      <c r="BJE105" s="285"/>
      <c r="BJF105" s="285"/>
      <c r="BJG105" s="285"/>
      <c r="BJH105" s="285"/>
      <c r="BJI105" s="285"/>
      <c r="BJJ105" s="285"/>
      <c r="BJK105" s="348"/>
      <c r="BJL105" s="285"/>
      <c r="BJM105" s="285"/>
      <c r="BJN105" s="285"/>
      <c r="BJO105" s="285"/>
      <c r="BJP105" s="285"/>
      <c r="BJQ105" s="285"/>
      <c r="BJR105" s="285"/>
      <c r="BJS105" s="285"/>
      <c r="BJT105" s="285"/>
      <c r="BJU105" s="285"/>
      <c r="BJV105" s="285"/>
      <c r="BJW105" s="285"/>
      <c r="BJX105" s="285"/>
      <c r="BJY105" s="285"/>
      <c r="BJZ105" s="285"/>
      <c r="BKA105" s="285"/>
      <c r="BKB105" s="285"/>
      <c r="BKC105" s="285"/>
      <c r="BKD105" s="285"/>
      <c r="BKE105" s="285"/>
      <c r="BKF105" s="285"/>
      <c r="BKG105" s="285"/>
      <c r="BKH105" s="285"/>
      <c r="BKI105" s="285"/>
      <c r="BKJ105" s="285"/>
      <c r="BKK105" s="285"/>
      <c r="BKL105" s="285"/>
      <c r="BKM105" s="285"/>
      <c r="BKN105" s="285"/>
      <c r="BKO105" s="285"/>
      <c r="BKP105" s="285"/>
      <c r="BKQ105" s="285"/>
      <c r="BKR105" s="285"/>
      <c r="BKS105" s="285"/>
      <c r="BKT105" s="285"/>
      <c r="BKU105" s="285"/>
      <c r="BKV105" s="285"/>
      <c r="BKW105" s="285"/>
      <c r="BKX105" s="285"/>
      <c r="BKY105" s="285"/>
      <c r="BKZ105" s="285"/>
      <c r="BLA105" s="285"/>
      <c r="BLB105" s="285"/>
      <c r="BLC105" s="285"/>
      <c r="BLD105" s="285"/>
      <c r="BLE105" s="285">
        <v>-0.45781927000009454</v>
      </c>
      <c r="BLF105" s="285"/>
      <c r="BLG105" s="285"/>
      <c r="BLH105" s="285"/>
      <c r="BLI105" s="285"/>
      <c r="BLJ105" s="285"/>
      <c r="BLK105" s="285"/>
      <c r="BLL105" s="285"/>
      <c r="BLM105" s="285"/>
      <c r="BLN105" s="285"/>
      <c r="BLO105" s="285"/>
      <c r="BLP105" s="285"/>
      <c r="BLQ105" s="285"/>
      <c r="BLR105" s="285"/>
      <c r="BLS105" s="285"/>
      <c r="BLT105" s="285"/>
      <c r="BLU105" s="285"/>
      <c r="BLV105" s="285"/>
      <c r="BLW105" s="285"/>
      <c r="BLX105" s="285"/>
      <c r="BLY105" s="285"/>
      <c r="BLZ105" s="285"/>
      <c r="BMA105" s="285"/>
      <c r="BMB105" s="285"/>
      <c r="BMC105" s="285"/>
      <c r="BMD105" s="285"/>
      <c r="BME105" s="285"/>
      <c r="BMF105" s="285"/>
      <c r="BMG105" s="285"/>
      <c r="BMH105" s="285"/>
      <c r="BMI105" s="285"/>
      <c r="BMJ105" s="285"/>
      <c r="BMK105" s="285"/>
      <c r="BML105" s="285"/>
      <c r="BMM105" s="285"/>
      <c r="BMN105" s="285"/>
      <c r="BMO105" s="285"/>
      <c r="BMP105" s="285"/>
      <c r="BMQ105" s="285"/>
      <c r="BMR105" s="285"/>
      <c r="BMS105" s="285"/>
      <c r="BMT105" s="285"/>
      <c r="BMU105" s="285"/>
      <c r="BMV105" s="285"/>
      <c r="BMW105" s="285"/>
      <c r="BMX105" s="285"/>
      <c r="BMY105" s="285"/>
      <c r="BMZ105" s="285"/>
      <c r="BNA105" s="285"/>
      <c r="BNB105" s="285"/>
      <c r="BNC105" s="285"/>
      <c r="BND105" s="285"/>
      <c r="BNE105" s="285"/>
      <c r="BNF105" s="285"/>
      <c r="BNG105" s="285"/>
      <c r="BNH105" s="285"/>
      <c r="BNI105" s="285"/>
      <c r="BNJ105" s="285"/>
      <c r="BNK105" s="285"/>
      <c r="BNL105" s="285"/>
      <c r="BNM105" s="285"/>
      <c r="BNN105" s="285"/>
      <c r="BNO105" s="285"/>
      <c r="BNP105" s="285"/>
      <c r="BNQ105" s="285"/>
      <c r="BNR105" s="285"/>
      <c r="BNS105" s="285"/>
      <c r="BNT105" s="285"/>
      <c r="BNU105" s="285"/>
      <c r="BNV105" s="285"/>
      <c r="BNW105" s="285"/>
      <c r="BNX105" s="285"/>
      <c r="BNY105" s="285"/>
      <c r="BNZ105" s="285"/>
      <c r="BOA105" s="285"/>
      <c r="BOB105" s="285"/>
      <c r="BOC105" s="285"/>
      <c r="BOD105" s="285"/>
      <c r="BOE105" s="285"/>
      <c r="BOF105" s="285"/>
      <c r="BOG105" s="285"/>
      <c r="BOH105" s="285"/>
      <c r="BOI105" s="285"/>
      <c r="BOJ105" s="285"/>
      <c r="BOK105" s="285"/>
      <c r="BOL105" s="285"/>
      <c r="BOM105" s="285"/>
      <c r="BON105" s="285"/>
      <c r="BOO105" s="285"/>
      <c r="BOP105" s="285"/>
      <c r="BOQ105" s="285"/>
      <c r="BOR105" s="285"/>
      <c r="BOS105" s="285"/>
      <c r="BOT105" s="285"/>
      <c r="BOU105" s="285"/>
      <c r="BOV105" s="285"/>
      <c r="BOW105" s="285"/>
      <c r="BOX105" s="285"/>
      <c r="BOY105" s="285"/>
      <c r="BOZ105" s="285"/>
      <c r="BPA105" s="285"/>
      <c r="BPB105" s="285"/>
      <c r="BPC105" s="285"/>
      <c r="BPD105" s="285"/>
      <c r="BPE105" s="285"/>
      <c r="BPF105" s="285"/>
      <c r="BPG105" s="285"/>
      <c r="BPH105" s="285"/>
      <c r="BPI105" s="285"/>
      <c r="BPJ105" s="285"/>
      <c r="BPK105" s="285"/>
      <c r="BPL105" s="285"/>
      <c r="BPM105" s="285"/>
      <c r="BPN105" s="285"/>
      <c r="BPO105" s="285"/>
      <c r="BPP105" s="285"/>
      <c r="BPQ105" s="285"/>
      <c r="BPR105" s="285"/>
      <c r="BPS105" s="285"/>
      <c r="BPT105" s="285"/>
      <c r="BPU105" s="285"/>
      <c r="BPV105" s="285"/>
      <c r="BPW105" s="285"/>
      <c r="BPX105" s="285"/>
      <c r="BPY105" s="285">
        <f>+BPY9-BPY52</f>
        <v>2.6933606699999899</v>
      </c>
      <c r="BPZ105" s="285"/>
      <c r="BQA105" s="285"/>
      <c r="BQB105" s="285"/>
      <c r="BQC105" s="285"/>
      <c r="BQD105" s="285"/>
      <c r="BQE105" s="285"/>
      <c r="BQF105" s="285"/>
      <c r="BQG105" s="285"/>
      <c r="BQH105" s="285"/>
      <c r="BQI105" s="285"/>
      <c r="BQJ105" s="285"/>
      <c r="BQK105" s="285"/>
      <c r="BQL105" s="285"/>
      <c r="BQM105" s="285"/>
      <c r="BQN105" s="285"/>
      <c r="BQO105" s="285"/>
      <c r="BQP105" s="285"/>
      <c r="BQQ105" s="285"/>
      <c r="BQR105" s="285"/>
      <c r="BQS105" s="285"/>
      <c r="BQT105" s="285"/>
      <c r="BQU105" s="285"/>
      <c r="BQV105" s="285"/>
      <c r="BQW105" s="285"/>
      <c r="BQX105" s="285"/>
      <c r="BQY105" s="285"/>
      <c r="BQZ105" s="285"/>
      <c r="BRA105" s="285"/>
      <c r="BRB105" s="285"/>
      <c r="BRC105" s="285"/>
      <c r="BRD105" s="285"/>
      <c r="BRE105" s="285"/>
      <c r="BRF105" s="285"/>
      <c r="BRG105" s="285"/>
      <c r="BRH105" s="285"/>
      <c r="BRI105" s="285"/>
      <c r="BRJ105" s="285"/>
      <c r="BRK105" s="285"/>
      <c r="BRL105" s="285"/>
      <c r="BRM105" s="285"/>
      <c r="BRN105" s="285"/>
      <c r="BRO105" s="285"/>
      <c r="BRP105" s="285"/>
      <c r="BRQ105" s="285"/>
      <c r="BRR105" s="285"/>
      <c r="BRS105" s="285"/>
      <c r="BRT105" s="285"/>
      <c r="BRU105" s="285"/>
      <c r="BRV105" s="285"/>
      <c r="BRW105" s="285"/>
      <c r="BRX105" s="285"/>
      <c r="BRY105" s="285"/>
      <c r="BRZ105" s="285"/>
      <c r="BSA105" s="285"/>
      <c r="BSB105" s="285"/>
      <c r="BSC105" s="285"/>
      <c r="BSD105" s="285"/>
      <c r="BSE105" s="285"/>
      <c r="BSF105" s="285"/>
      <c r="BSG105" s="285"/>
      <c r="BSH105" s="285"/>
      <c r="BSI105" s="285"/>
      <c r="BSJ105" s="285"/>
      <c r="BSK105" s="285"/>
      <c r="BSL105" s="285"/>
      <c r="BSM105" s="285"/>
      <c r="BSN105" s="285"/>
      <c r="BSO105" s="285"/>
      <c r="BSP105" s="285"/>
      <c r="BSQ105" s="285"/>
      <c r="BSR105" s="285"/>
      <c r="BSS105" s="285"/>
      <c r="BST105" s="285">
        <f t="shared" ref="BST105:BSZ105" si="971">+BST103-BST104</f>
        <v>0.61671657000000002</v>
      </c>
      <c r="BSU105" s="285">
        <f t="shared" si="971"/>
        <v>0.15461910999999998</v>
      </c>
      <c r="BSV105" s="285">
        <f t="shared" si="971"/>
        <v>3.6594772199999999</v>
      </c>
      <c r="BSW105" s="285">
        <f t="shared" si="971"/>
        <v>1.5789822600000001</v>
      </c>
      <c r="BSX105" s="285">
        <f t="shared" si="971"/>
        <v>0</v>
      </c>
      <c r="BSY105" s="285">
        <f t="shared" si="971"/>
        <v>6.8517792200000001</v>
      </c>
      <c r="BSZ105" s="285">
        <f t="shared" si="971"/>
        <v>-49.83478607</v>
      </c>
      <c r="BTA105" s="285">
        <f>+BTA103-BTA104</f>
        <v>-36.973211690000007</v>
      </c>
      <c r="BTB105" s="285"/>
      <c r="BTC105" s="285"/>
      <c r="BTD105" s="285"/>
      <c r="BTE105" s="285"/>
      <c r="BTF105" s="285"/>
      <c r="BTG105" s="285"/>
      <c r="BTH105" s="285"/>
      <c r="BTI105" s="285"/>
      <c r="BTJ105" s="285"/>
      <c r="BTK105" s="285"/>
      <c r="BTL105" s="285"/>
      <c r="BTM105" s="285"/>
      <c r="BTN105" s="285"/>
      <c r="BTO105" s="285"/>
      <c r="BTP105" s="285"/>
      <c r="BTQ105" s="285"/>
      <c r="BTR105" s="285"/>
      <c r="BTS105" s="285"/>
      <c r="BTT105" s="285"/>
      <c r="BTU105" s="285"/>
      <c r="BTV105" s="285"/>
      <c r="BTW105" s="285"/>
      <c r="BTX105" s="285"/>
      <c r="BTY105" s="285"/>
      <c r="BTZ105" s="285"/>
      <c r="BUA105" s="285"/>
      <c r="BUB105" s="285"/>
      <c r="BUC105" s="285"/>
      <c r="BUD105" s="285"/>
      <c r="BUE105" s="285"/>
      <c r="BUF105" s="285"/>
      <c r="BUG105" s="285"/>
      <c r="BUH105" s="285"/>
      <c r="BUI105" s="285"/>
      <c r="BUJ105" s="285"/>
      <c r="BUK105" s="285"/>
      <c r="BUL105" s="285"/>
      <c r="BUM105" s="285"/>
      <c r="BUN105" s="285"/>
      <c r="BUO105" s="285"/>
      <c r="BUP105" s="285"/>
      <c r="BUQ105" s="285"/>
      <c r="BUR105" s="285"/>
      <c r="BUS105" s="285"/>
      <c r="BUT105" s="285"/>
      <c r="BUU105" s="285"/>
      <c r="BUV105" s="285"/>
      <c r="BUW105" s="285"/>
      <c r="BUX105" s="285"/>
      <c r="BUY105" s="285"/>
      <c r="BUZ105" s="285"/>
      <c r="BVA105" s="285"/>
      <c r="BVB105" s="285"/>
      <c r="BVC105" s="285"/>
      <c r="BVD105" s="285"/>
      <c r="BVE105" s="285"/>
      <c r="BVF105" s="285"/>
      <c r="BVG105" s="285"/>
      <c r="BVH105" s="285"/>
      <c r="BVI105" s="285"/>
      <c r="BVJ105" s="285"/>
      <c r="BVK105" s="285"/>
      <c r="BVL105" s="285"/>
      <c r="BVM105" s="285"/>
      <c r="BVN105" s="285"/>
      <c r="BVO105" s="285"/>
      <c r="BVP105" s="285"/>
      <c r="BVQ105" s="285"/>
      <c r="BVR105" s="285"/>
      <c r="BVS105" s="285"/>
      <c r="BVT105" s="285"/>
      <c r="BVU105" s="285"/>
      <c r="BVV105" s="348"/>
      <c r="BVW105" s="285"/>
      <c r="BVX105" s="285"/>
      <c r="BVY105" s="285"/>
      <c r="BVZ105" s="285"/>
      <c r="BWA105" s="285"/>
      <c r="BWB105" s="285"/>
      <c r="BWC105" s="285"/>
      <c r="BWD105" s="285"/>
      <c r="BWE105" s="285"/>
      <c r="BWF105" s="285"/>
      <c r="BWG105" s="285"/>
      <c r="BWH105" s="285"/>
      <c r="BWI105" s="285"/>
      <c r="BWJ105" s="285"/>
      <c r="BWK105" s="285"/>
      <c r="BWL105" s="285"/>
      <c r="BWM105" s="285"/>
      <c r="BWN105" s="285"/>
      <c r="BWO105" s="285"/>
      <c r="BWP105" s="285"/>
      <c r="BWQ105" s="285"/>
      <c r="BWR105" s="285">
        <v>1E-8</v>
      </c>
      <c r="BWS105" s="285"/>
      <c r="BWT105" s="285"/>
      <c r="BWU105" s="285"/>
      <c r="BWV105" s="285"/>
      <c r="BWW105" s="285"/>
      <c r="BWX105" s="285"/>
      <c r="BWY105" s="285"/>
      <c r="BWZ105" s="285"/>
      <c r="BXA105" s="285"/>
      <c r="BXB105" s="285"/>
      <c r="BXC105" s="285"/>
      <c r="BXD105" s="285"/>
      <c r="BXE105" s="285">
        <f>+BXE9-BXE52+BXE104</f>
        <v>84.30993251999999</v>
      </c>
      <c r="BXF105" s="285"/>
      <c r="BXG105" s="285">
        <f>+BXG9-BXG52</f>
        <v>19.219697029999995</v>
      </c>
      <c r="BXH105" s="285"/>
      <c r="BXI105" s="285"/>
      <c r="BXJ105" s="285"/>
      <c r="BXK105" s="285"/>
      <c r="BXL105" s="285"/>
      <c r="BXM105" s="285"/>
      <c r="BXN105" s="285"/>
      <c r="BXO105" s="285"/>
      <c r="BXP105" s="285"/>
      <c r="BXQ105" s="285">
        <f>+BXQ9-BXQ52</f>
        <v>-36.155410359999998</v>
      </c>
      <c r="BXR105" s="285"/>
      <c r="BXS105" s="285">
        <f>+BXS9-BXS52</f>
        <v>-19.354973079999994</v>
      </c>
      <c r="BXT105" s="285"/>
      <c r="BXU105" s="285"/>
      <c r="BXV105" s="285"/>
      <c r="BXW105" s="285"/>
      <c r="BXX105" s="285"/>
      <c r="BXY105" s="285"/>
      <c r="BXZ105" s="285"/>
      <c r="BYA105" s="285"/>
      <c r="BYB105" s="285">
        <f>+BYB9-BYB52</f>
        <v>-47.356801609999998</v>
      </c>
      <c r="BYC105" s="285"/>
      <c r="BYD105" s="285"/>
      <c r="BYE105" s="285"/>
      <c r="BYF105" s="285"/>
      <c r="BYG105" s="285"/>
      <c r="BYH105" s="285">
        <f>+BYH9-BYH52</f>
        <v>46.822439879999997</v>
      </c>
      <c r="BYI105" s="285"/>
      <c r="BYJ105" s="285">
        <f>+BYJ9-BYJ52</f>
        <v>-27.289219920000001</v>
      </c>
      <c r="BYK105" s="285"/>
      <c r="BYL105" s="285"/>
      <c r="BYM105" s="285"/>
      <c r="BYN105" s="285"/>
      <c r="BYO105" s="302">
        <f>+BYO9-BYO52</f>
        <v>9.2210949999994796E-2</v>
      </c>
      <c r="BYP105" s="285"/>
      <c r="BYQ105" s="285"/>
      <c r="BYR105" s="285"/>
      <c r="BYS105" s="285"/>
      <c r="BYT105" s="285"/>
      <c r="BYU105" s="285"/>
      <c r="BYV105" s="285"/>
      <c r="BYW105" s="285"/>
      <c r="BYX105" s="285"/>
      <c r="BYY105" s="285"/>
      <c r="BYZ105" s="285"/>
      <c r="BZA105" s="285"/>
      <c r="BZB105" s="285"/>
      <c r="BZC105" s="285"/>
      <c r="BZD105" s="285"/>
      <c r="BZE105" s="285"/>
      <c r="BZF105" s="285"/>
      <c r="BZG105" s="285"/>
      <c r="BZH105" s="285"/>
      <c r="BZI105" s="285"/>
      <c r="BZJ105" s="285"/>
      <c r="BZK105" s="285"/>
      <c r="BZL105" s="285"/>
      <c r="BZM105" s="285"/>
      <c r="BZN105" s="285"/>
      <c r="BZO105" s="285"/>
      <c r="BZP105" s="285"/>
      <c r="BZQ105" s="285">
        <f>+BZQ47-BZQ93</f>
        <v>-7.1749062499999994</v>
      </c>
      <c r="BZR105" s="348"/>
      <c r="BZS105" s="284"/>
      <c r="BZT105" s="284"/>
      <c r="BZU105" s="284"/>
      <c r="BZV105" s="284"/>
      <c r="BZW105" s="284"/>
      <c r="BZX105" s="284"/>
      <c r="BZY105" s="284"/>
      <c r="BZZ105" s="284"/>
      <c r="CAA105" s="284"/>
      <c r="CAB105" s="284"/>
      <c r="CAC105" s="284"/>
      <c r="CAD105" s="284"/>
      <c r="CAE105" s="284"/>
      <c r="CAF105" s="284"/>
      <c r="CAG105" s="284"/>
      <c r="CAH105" s="284"/>
      <c r="CAI105" s="284"/>
      <c r="CAJ105" s="284"/>
      <c r="CAK105" s="284"/>
      <c r="CAL105" s="284"/>
      <c r="CAM105" s="284"/>
      <c r="CAN105" s="284"/>
      <c r="CAO105" s="284"/>
      <c r="CAP105" s="284"/>
      <c r="CAQ105" s="284"/>
      <c r="CAR105" s="284"/>
      <c r="CAS105" s="284"/>
      <c r="CAT105" s="284"/>
      <c r="CAU105" s="284"/>
      <c r="CAV105" s="284"/>
      <c r="CAW105" s="284"/>
      <c r="CAX105" s="284"/>
      <c r="CAY105" s="284"/>
      <c r="CAZ105" s="284"/>
      <c r="CBA105" s="284"/>
      <c r="CBB105" s="284"/>
      <c r="CBC105" s="284"/>
      <c r="CBD105" s="284"/>
      <c r="CBE105" s="284"/>
      <c r="CBF105" s="284"/>
      <c r="CBG105" s="284"/>
      <c r="CBH105" s="284"/>
      <c r="CBI105" s="284"/>
      <c r="CBJ105" s="284"/>
      <c r="CBK105" s="284"/>
      <c r="CBL105" s="284"/>
      <c r="CBM105" s="284"/>
      <c r="CBN105" s="284"/>
      <c r="CBO105" s="284"/>
      <c r="CBP105" s="284"/>
      <c r="CBQ105" s="284"/>
      <c r="CBR105" s="284"/>
      <c r="CBS105" s="284"/>
      <c r="CBT105" s="284"/>
      <c r="CBU105" s="284"/>
      <c r="CBV105" s="284"/>
      <c r="CBW105" s="284"/>
      <c r="CBX105" s="284"/>
      <c r="CBY105" s="284"/>
      <c r="CBZ105" s="284"/>
      <c r="CCA105" s="284"/>
      <c r="CCB105" s="284"/>
      <c r="CCC105" s="284"/>
      <c r="CCD105" s="284"/>
      <c r="CCE105" s="284"/>
      <c r="CCF105" s="284"/>
      <c r="CCG105" s="284"/>
      <c r="CCH105" s="284"/>
      <c r="CCI105" s="284"/>
      <c r="CCJ105" s="284"/>
      <c r="CCK105" s="284"/>
      <c r="CCL105" s="284"/>
      <c r="CCM105" s="284"/>
      <c r="CCN105" s="284"/>
      <c r="CCO105" s="284"/>
      <c r="CCP105" s="284"/>
      <c r="CCQ105" s="284"/>
      <c r="CCR105" s="199"/>
      <c r="CCS105" s="199"/>
      <c r="CCT105" s="199"/>
    </row>
    <row r="106" spans="1:2126" s="200" customFormat="1" x14ac:dyDescent="0.2">
      <c r="NX106" s="284"/>
      <c r="NY106" s="284"/>
      <c r="NZ106" s="284"/>
      <c r="OA106" s="284"/>
      <c r="OB106" s="284"/>
      <c r="OC106" s="284"/>
      <c r="OD106" s="284"/>
      <c r="OE106" s="284"/>
      <c r="OF106" s="284"/>
      <c r="OG106" s="284"/>
      <c r="OH106" s="284"/>
      <c r="OI106" s="284"/>
      <c r="OJ106" s="284"/>
      <c r="OK106" s="284"/>
      <c r="OL106" s="284"/>
      <c r="OM106" s="284"/>
      <c r="ON106" s="284"/>
      <c r="OO106" s="284"/>
      <c r="OP106" s="284"/>
      <c r="OQ106" s="284"/>
      <c r="OR106" s="284"/>
      <c r="OS106" s="284"/>
      <c r="OT106" s="284"/>
      <c r="OU106" s="284"/>
      <c r="OV106" s="284"/>
      <c r="OW106" s="284"/>
      <c r="OX106" s="284"/>
      <c r="OY106" s="284"/>
      <c r="OZ106" s="284"/>
      <c r="PA106" s="284"/>
      <c r="PB106" s="284"/>
      <c r="PC106" s="284"/>
      <c r="PD106" s="284"/>
      <c r="PE106" s="284"/>
      <c r="PF106" s="284"/>
      <c r="PG106" s="284"/>
      <c r="PH106" s="284"/>
      <c r="PI106" s="284"/>
      <c r="PJ106" s="284"/>
      <c r="PK106" s="284"/>
      <c r="PL106" s="284"/>
      <c r="PM106" s="284"/>
      <c r="PN106" s="284"/>
      <c r="PO106" s="284"/>
      <c r="PP106" s="284"/>
      <c r="PQ106" s="284"/>
      <c r="PR106" s="284"/>
      <c r="PS106" s="284"/>
      <c r="PT106" s="284"/>
      <c r="PU106" s="284"/>
      <c r="PV106" s="284"/>
      <c r="PW106" s="284"/>
      <c r="PX106" s="284"/>
      <c r="PY106" s="284"/>
      <c r="PZ106" s="284"/>
      <c r="QA106" s="284"/>
      <c r="QB106" s="284"/>
      <c r="QC106" s="284"/>
      <c r="QD106" s="284"/>
      <c r="QE106" s="284"/>
      <c r="QF106" s="284"/>
      <c r="QG106" s="284"/>
      <c r="QH106" s="284"/>
      <c r="QI106" s="284"/>
      <c r="QJ106" s="284"/>
      <c r="QK106" s="284"/>
      <c r="QL106" s="284"/>
      <c r="QM106" s="284"/>
      <c r="QN106" s="284"/>
      <c r="QO106" s="284"/>
      <c r="QP106" s="284"/>
      <c r="QQ106" s="284"/>
      <c r="QR106" s="284"/>
      <c r="QS106" s="284"/>
      <c r="QT106" s="284"/>
      <c r="QU106" s="284"/>
      <c r="QV106" s="284"/>
      <c r="QW106" s="284"/>
      <c r="QX106" s="284"/>
      <c r="QY106" s="284"/>
      <c r="QZ106" s="284"/>
      <c r="RA106" s="284"/>
      <c r="RB106" s="284"/>
      <c r="RC106" s="284"/>
      <c r="RD106" s="284"/>
      <c r="RE106" s="284"/>
      <c r="RF106" s="284"/>
      <c r="RG106" s="284"/>
      <c r="RH106" s="284"/>
      <c r="RI106" s="284"/>
      <c r="RJ106" s="284"/>
      <c r="RK106" s="284"/>
      <c r="RL106" s="284"/>
      <c r="RM106" s="284"/>
      <c r="RN106" s="284"/>
      <c r="RO106" s="284"/>
      <c r="RP106" s="284"/>
      <c r="RQ106" s="284"/>
      <c r="RR106" s="284"/>
      <c r="RS106" s="284"/>
      <c r="RT106" s="284"/>
      <c r="RU106" s="284"/>
      <c r="RV106" s="284"/>
      <c r="RW106" s="284"/>
      <c r="RX106" s="284"/>
      <c r="RY106" s="284"/>
      <c r="RZ106" s="284"/>
      <c r="SA106" s="284"/>
      <c r="SB106" s="284"/>
      <c r="SC106" s="284"/>
      <c r="SD106" s="284"/>
      <c r="SE106" s="284"/>
      <c r="SF106" s="284"/>
      <c r="SG106" s="284"/>
      <c r="SH106" s="284"/>
      <c r="SI106" s="284"/>
      <c r="SJ106" s="284"/>
      <c r="SK106" s="284"/>
      <c r="SL106" s="284"/>
      <c r="SM106" s="284"/>
      <c r="SN106" s="293"/>
      <c r="SO106" s="293"/>
      <c r="SP106" s="293"/>
      <c r="SQ106" s="293"/>
      <c r="SR106" s="292"/>
      <c r="SS106" s="293"/>
      <c r="ST106" s="293"/>
      <c r="SU106" s="293"/>
      <c r="SV106" s="293"/>
      <c r="SW106" s="293"/>
      <c r="SX106" s="292"/>
      <c r="SY106" s="292"/>
      <c r="SZ106" s="292"/>
      <c r="TA106" s="284"/>
      <c r="TB106" s="284"/>
      <c r="TC106" s="284"/>
      <c r="TD106" s="284"/>
      <c r="TE106" s="284"/>
      <c r="TG106" s="284"/>
      <c r="TH106" s="284"/>
      <c r="TI106" s="284"/>
      <c r="TJ106" s="284"/>
      <c r="TL106" s="284"/>
      <c r="TM106" s="284"/>
      <c r="TN106" s="284"/>
      <c r="TO106" s="284"/>
      <c r="TP106" s="284"/>
      <c r="TQ106" s="284"/>
      <c r="TR106" s="284"/>
      <c r="TS106" s="284"/>
      <c r="TT106" s="284"/>
      <c r="TU106" s="284"/>
      <c r="TV106" s="284"/>
      <c r="TW106" s="284"/>
      <c r="TX106" s="284"/>
      <c r="TY106" s="284"/>
      <c r="TZ106" s="284"/>
      <c r="UA106" s="284"/>
      <c r="UB106" s="284"/>
      <c r="UC106" s="284"/>
      <c r="UD106" s="284"/>
      <c r="UE106" s="284"/>
      <c r="UF106" s="284"/>
      <c r="UG106" s="284"/>
      <c r="UH106" s="284"/>
      <c r="UI106" s="284"/>
      <c r="UJ106" s="284"/>
      <c r="UK106" s="284"/>
      <c r="UL106" s="284"/>
      <c r="UM106" s="284"/>
      <c r="UN106" s="284"/>
      <c r="UO106" s="284"/>
      <c r="UP106" s="284"/>
      <c r="UQ106" s="284"/>
      <c r="UR106" s="284"/>
      <c r="US106" s="284"/>
      <c r="UT106" s="284"/>
      <c r="UU106" s="284"/>
      <c r="UV106" s="284"/>
      <c r="UW106" s="284"/>
      <c r="UX106" s="284"/>
      <c r="UY106" s="284"/>
      <c r="UZ106" s="284"/>
      <c r="VA106" s="284"/>
      <c r="VB106" s="284"/>
      <c r="VC106" s="284"/>
      <c r="VD106" s="284"/>
      <c r="VE106" s="284"/>
      <c r="VF106" s="284"/>
      <c r="VG106" s="284"/>
      <c r="VH106" s="284"/>
      <c r="VI106" s="284"/>
      <c r="VJ106" s="284"/>
      <c r="VK106" s="284"/>
      <c r="VL106" s="284"/>
      <c r="VM106" s="284"/>
      <c r="VN106" s="284"/>
      <c r="VO106" s="284"/>
      <c r="VP106" s="284"/>
      <c r="VQ106" s="284"/>
      <c r="VR106" s="284"/>
      <c r="VS106" s="284"/>
      <c r="VT106" s="284"/>
      <c r="VU106" s="284"/>
      <c r="VV106" s="284"/>
      <c r="VW106" s="284"/>
      <c r="VX106" s="284"/>
      <c r="VY106" s="284"/>
      <c r="VZ106" s="284"/>
      <c r="WA106" s="284"/>
      <c r="WB106" s="284"/>
      <c r="WC106" s="284"/>
      <c r="WD106" s="284"/>
      <c r="WE106" s="284"/>
      <c r="WF106" s="284"/>
      <c r="WG106" s="284"/>
      <c r="WH106" s="284"/>
      <c r="WI106" s="284"/>
      <c r="WJ106" s="284"/>
      <c r="WK106" s="284"/>
      <c r="WL106" s="284"/>
      <c r="WM106" s="284"/>
      <c r="WN106" s="284"/>
      <c r="WO106" s="284"/>
      <c r="WP106" s="284"/>
      <c r="WQ106" s="284"/>
      <c r="WR106" s="284"/>
      <c r="WS106" s="284"/>
      <c r="WT106" s="284"/>
      <c r="WU106" s="284"/>
      <c r="WV106" s="284"/>
      <c r="WW106" s="284"/>
      <c r="WX106" s="284"/>
      <c r="WY106" s="284"/>
      <c r="WZ106" s="284"/>
      <c r="XA106" s="284"/>
      <c r="XB106" s="284"/>
      <c r="XC106" s="284"/>
      <c r="XD106" s="284"/>
      <c r="XE106" s="284"/>
      <c r="XF106" s="284"/>
      <c r="XG106" s="284"/>
      <c r="XH106" s="284"/>
      <c r="XI106" s="284"/>
      <c r="XJ106" s="284"/>
      <c r="XK106" s="284"/>
      <c r="XL106" s="284"/>
      <c r="XM106" s="284"/>
      <c r="XN106" s="284">
        <v>249.28244223000016</v>
      </c>
      <c r="XO106" s="284"/>
      <c r="XP106" s="284"/>
      <c r="XQ106" s="284"/>
      <c r="XR106" s="284"/>
      <c r="XS106" s="284"/>
      <c r="XT106" s="284"/>
      <c r="XU106" s="284"/>
      <c r="XV106" s="284"/>
      <c r="XW106" s="284"/>
      <c r="XX106" s="284"/>
      <c r="XY106" s="284"/>
      <c r="XZ106" s="284"/>
      <c r="YA106" s="284"/>
      <c r="YB106" s="284"/>
      <c r="YC106" s="284"/>
      <c r="YD106" s="284"/>
      <c r="YE106" s="284"/>
      <c r="YF106" s="284"/>
      <c r="YG106" s="284"/>
      <c r="YH106" s="284"/>
      <c r="YI106" s="284"/>
      <c r="YJ106" s="284"/>
      <c r="YK106" s="284"/>
      <c r="YL106" s="284"/>
      <c r="YM106" s="284"/>
      <c r="YN106" s="284"/>
      <c r="YO106" s="284"/>
      <c r="YP106" s="284"/>
      <c r="YQ106" s="284"/>
      <c r="YR106" s="284"/>
      <c r="YS106" s="284"/>
      <c r="YT106" s="284"/>
      <c r="YU106" s="284"/>
      <c r="YV106" s="284"/>
      <c r="YW106" s="284"/>
      <c r="YX106" s="284"/>
      <c r="YY106" s="284"/>
      <c r="YZ106" s="284"/>
      <c r="ZA106" s="284"/>
      <c r="ZB106" s="284"/>
      <c r="ZC106" s="284"/>
      <c r="ZD106" s="284"/>
      <c r="ZE106" s="284"/>
      <c r="ZF106" s="284"/>
      <c r="ZG106" s="284"/>
      <c r="ZH106" s="284"/>
      <c r="ZI106" s="284"/>
      <c r="ZJ106" s="284"/>
      <c r="ZK106" s="284"/>
      <c r="ZL106" s="284"/>
      <c r="ZM106" s="284"/>
      <c r="ZN106" s="284"/>
      <c r="ZO106" s="284"/>
      <c r="ZP106" s="284"/>
      <c r="ZQ106" s="284"/>
      <c r="ZR106" s="284"/>
      <c r="ZS106" s="284"/>
      <c r="ZT106" s="284"/>
      <c r="ZU106" s="284"/>
      <c r="ZV106" s="284"/>
      <c r="ZW106" s="284"/>
      <c r="ZX106" s="284"/>
      <c r="ZY106" s="284"/>
      <c r="ZZ106" s="284"/>
      <c r="AAA106" s="284"/>
      <c r="AAB106" s="284"/>
      <c r="AAC106" s="284"/>
      <c r="AAD106" s="284"/>
      <c r="AAE106" s="284"/>
      <c r="AAF106" s="284"/>
      <c r="AAG106" s="284"/>
      <c r="AAH106" s="284"/>
      <c r="AAI106" s="284"/>
      <c r="AAJ106" s="284"/>
      <c r="AAK106" s="284"/>
      <c r="AAL106" s="284"/>
      <c r="AAM106" s="284"/>
      <c r="AAN106" s="284"/>
      <c r="AAO106" s="284"/>
      <c r="AAP106" s="284"/>
      <c r="AAQ106" s="284"/>
      <c r="AAR106" s="284"/>
      <c r="AAS106" s="284"/>
      <c r="AAT106" s="284"/>
      <c r="AAU106" s="284"/>
      <c r="AAV106" s="284"/>
      <c r="AAW106" s="284"/>
      <c r="AAX106" s="284"/>
      <c r="AAY106" s="284"/>
      <c r="AAZ106" s="284"/>
      <c r="ABA106" s="284"/>
      <c r="ABB106" s="284"/>
      <c r="ABC106" s="284"/>
      <c r="ABD106" s="284"/>
      <c r="ABE106" s="284"/>
      <c r="ABF106" s="284"/>
      <c r="ABG106" s="284"/>
      <c r="ABH106" s="284"/>
      <c r="ABI106" s="284"/>
      <c r="ABJ106" s="284"/>
      <c r="ABK106" s="284"/>
      <c r="ABL106" s="284"/>
      <c r="ABM106" s="284"/>
      <c r="ABN106" s="284"/>
      <c r="ABO106" s="284"/>
      <c r="ABP106" s="284"/>
      <c r="ABQ106" s="284"/>
      <c r="ABR106" s="284"/>
      <c r="ABS106" s="284"/>
      <c r="ABT106" s="284"/>
      <c r="ABU106" s="284"/>
      <c r="ABV106" s="284"/>
      <c r="ABW106" s="284"/>
      <c r="ABX106" s="284"/>
      <c r="ABY106" s="284"/>
      <c r="ABZ106" s="284"/>
      <c r="ACA106" s="284"/>
      <c r="ACB106" s="284"/>
      <c r="ACC106" s="284"/>
      <c r="ACD106" s="284"/>
      <c r="ACE106" s="284"/>
      <c r="ACF106" s="284"/>
      <c r="ACG106" s="284"/>
      <c r="ACH106" s="284"/>
      <c r="ACI106" s="284"/>
      <c r="ACJ106" s="284"/>
      <c r="ACK106" s="284"/>
      <c r="ACL106" s="284"/>
      <c r="ACM106" s="284"/>
      <c r="ACN106" s="284"/>
      <c r="ACO106" s="284"/>
      <c r="ACP106" s="284"/>
      <c r="ACQ106" s="284"/>
      <c r="ACR106" s="284"/>
      <c r="ACS106" s="284"/>
      <c r="ACT106" s="284"/>
      <c r="ACU106" s="284"/>
      <c r="ACV106" s="284"/>
      <c r="ACW106" s="284"/>
      <c r="ACX106" s="284"/>
      <c r="ACY106" s="284"/>
      <c r="ACZ106" s="284"/>
      <c r="ADA106" s="284"/>
      <c r="ADB106" s="284"/>
      <c r="ADC106" s="284"/>
      <c r="ADD106" s="284"/>
      <c r="ADE106" s="284"/>
      <c r="ADF106" s="284"/>
      <c r="ADG106" s="284"/>
      <c r="ADH106" s="284"/>
      <c r="ADI106" s="284"/>
      <c r="ADJ106" s="284"/>
      <c r="ADK106" s="284"/>
      <c r="ADL106" s="284"/>
      <c r="ADM106" s="284"/>
      <c r="ADN106" s="284"/>
      <c r="ADO106" s="284"/>
      <c r="ADP106" s="284"/>
      <c r="ADQ106" s="284"/>
      <c r="ADR106" s="284"/>
      <c r="ADS106" s="284"/>
      <c r="ADT106" s="284"/>
      <c r="ADU106" s="284"/>
      <c r="ADV106" s="284"/>
      <c r="ADW106" s="284"/>
      <c r="ADX106" s="284"/>
      <c r="ADY106" s="284"/>
      <c r="ADZ106" s="284"/>
      <c r="AEA106" s="284"/>
      <c r="AEB106" s="284"/>
      <c r="AEC106" s="284"/>
      <c r="AED106" s="284"/>
      <c r="AEE106" s="284"/>
      <c r="AEF106" s="284"/>
      <c r="AEG106" s="284"/>
      <c r="AEH106" s="284"/>
      <c r="AEI106" s="284"/>
      <c r="AEJ106" s="284"/>
      <c r="AEK106" s="284"/>
      <c r="AEL106" s="284"/>
      <c r="AEM106" s="284"/>
      <c r="AEN106" s="284"/>
      <c r="AEO106" s="284"/>
      <c r="AEP106" s="284"/>
      <c r="AEQ106" s="284"/>
      <c r="AER106" s="284"/>
      <c r="AES106" s="284"/>
      <c r="AET106" s="284"/>
      <c r="AEU106" s="284"/>
      <c r="AEV106" s="284"/>
      <c r="AEW106" s="284"/>
      <c r="AEX106" s="284"/>
      <c r="AEY106" s="284"/>
      <c r="AEZ106" s="284"/>
      <c r="AFA106" s="284"/>
      <c r="AFB106" s="284"/>
      <c r="AFC106" s="284"/>
      <c r="AFD106" s="284"/>
      <c r="AFE106" s="284"/>
      <c r="AFF106" s="284"/>
      <c r="AFG106" s="284"/>
      <c r="AFH106" s="284"/>
      <c r="AFI106" s="284"/>
      <c r="AFJ106" s="284"/>
      <c r="AFK106" s="284"/>
      <c r="AFL106" s="284"/>
      <c r="AFM106" s="284"/>
      <c r="AFN106" s="284"/>
      <c r="AFO106" s="284"/>
      <c r="AFP106" s="284"/>
      <c r="AFQ106" s="284"/>
      <c r="AFR106" s="284"/>
      <c r="AFS106" s="284"/>
      <c r="AFT106" s="284"/>
      <c r="AFU106" s="284"/>
      <c r="AFV106" s="284"/>
      <c r="AFW106" s="284"/>
      <c r="AFX106" s="284"/>
      <c r="AFY106" s="284"/>
      <c r="AFZ106" s="284"/>
      <c r="AGA106" s="284"/>
      <c r="AGB106" s="284"/>
      <c r="AGC106" s="284"/>
      <c r="AGD106" s="284"/>
      <c r="AGE106" s="284"/>
      <c r="AGF106" s="284"/>
      <c r="AGG106" s="284"/>
      <c r="AGH106" s="284"/>
      <c r="AGI106" s="284"/>
      <c r="AGJ106" s="284"/>
      <c r="AGK106" s="284"/>
      <c r="AGL106" s="284"/>
      <c r="AGM106" s="284"/>
      <c r="AGN106" s="284"/>
      <c r="AGO106" s="284"/>
      <c r="AGP106" s="284"/>
      <c r="AGQ106" s="284"/>
      <c r="AGR106" s="284"/>
      <c r="AGS106" s="284"/>
      <c r="AGT106" s="284"/>
      <c r="AGU106" s="284"/>
      <c r="AGV106" s="284"/>
      <c r="AGW106" s="284"/>
      <c r="AGX106" s="284"/>
      <c r="AGY106" s="284"/>
      <c r="AGZ106" s="284"/>
      <c r="AHA106" s="284"/>
      <c r="AHB106" s="284"/>
      <c r="AHC106" s="284"/>
      <c r="AHD106" s="284"/>
      <c r="AHE106" s="284"/>
      <c r="AHF106" s="284"/>
      <c r="AHG106" s="284"/>
      <c r="AHH106" s="284"/>
      <c r="AHI106" s="284"/>
      <c r="AHJ106" s="284"/>
      <c r="AHK106" s="284"/>
      <c r="AHL106" s="284"/>
      <c r="AHM106" s="284"/>
      <c r="AHN106" s="284"/>
      <c r="AHO106" s="284"/>
      <c r="AHP106" s="284"/>
      <c r="AHQ106" s="284"/>
      <c r="AHR106" s="284"/>
      <c r="AHS106" s="284"/>
      <c r="AHT106" s="284"/>
      <c r="AHU106" s="284"/>
      <c r="AHV106" s="284"/>
      <c r="AHW106" s="284"/>
      <c r="AHX106" s="284"/>
      <c r="AHY106" s="284"/>
      <c r="AHZ106" s="284"/>
      <c r="AIA106" s="284"/>
      <c r="AIB106" s="284"/>
      <c r="AIC106" s="284"/>
      <c r="AID106" s="284"/>
      <c r="AIE106" s="284"/>
      <c r="AIF106" s="284"/>
      <c r="AIG106" s="284"/>
      <c r="AIH106" s="284"/>
      <c r="AII106" s="284"/>
      <c r="AIJ106" s="284"/>
      <c r="AIK106" s="284"/>
      <c r="AIL106" s="284"/>
      <c r="AIM106" s="284"/>
      <c r="AIN106" s="284"/>
      <c r="AIO106" s="284"/>
      <c r="AIP106" s="284"/>
      <c r="AIQ106" s="284"/>
      <c r="AIR106" s="284"/>
      <c r="AIS106" s="284"/>
      <c r="AIT106" s="284"/>
      <c r="AIU106" s="284"/>
      <c r="AIV106" s="284"/>
      <c r="AIW106" s="284"/>
      <c r="AIX106" s="284"/>
      <c r="AIY106" s="284"/>
      <c r="AIZ106" s="284"/>
      <c r="AJA106" s="284"/>
      <c r="AJB106" s="284"/>
      <c r="AJC106" s="284"/>
      <c r="AJD106" s="284"/>
      <c r="AJE106" s="284"/>
      <c r="AJF106" s="284"/>
      <c r="AJG106" s="284"/>
      <c r="AJH106" s="284"/>
      <c r="AJI106" s="284"/>
      <c r="AJJ106" s="284"/>
      <c r="AJK106" s="284"/>
      <c r="AJL106" s="284"/>
      <c r="AJM106" s="284"/>
      <c r="AJN106" s="284"/>
      <c r="AJO106" s="284"/>
      <c r="AJP106" s="284"/>
      <c r="AJQ106" s="284"/>
      <c r="AJR106" s="284"/>
      <c r="AJS106" s="284"/>
      <c r="AJT106" s="284"/>
      <c r="AJU106" s="284"/>
      <c r="AJV106" s="284"/>
      <c r="AJW106" s="284"/>
      <c r="AJX106" s="284"/>
      <c r="AJY106" s="284"/>
      <c r="AJZ106" s="284"/>
      <c r="AKA106" s="284"/>
      <c r="AKB106" s="284"/>
      <c r="AKC106" s="284"/>
      <c r="AKD106" s="284"/>
      <c r="AKE106" s="284"/>
      <c r="AKF106" s="284"/>
      <c r="AKG106" s="284"/>
      <c r="AKH106" s="284"/>
      <c r="AKI106" s="284"/>
      <c r="AKJ106" s="284"/>
      <c r="AKK106" s="284"/>
      <c r="AKL106" s="284"/>
      <c r="AKM106" s="284"/>
      <c r="AKN106" s="284"/>
      <c r="AKO106" s="284"/>
      <c r="AKP106" s="284"/>
      <c r="AKQ106" s="284"/>
      <c r="AKR106" s="284"/>
      <c r="AKS106" s="284"/>
      <c r="AKT106" s="284"/>
      <c r="AKU106" s="284"/>
      <c r="AKV106" s="284"/>
      <c r="AKW106" s="284"/>
      <c r="AKX106" s="284"/>
      <c r="AKY106" s="284"/>
      <c r="AKZ106" s="284"/>
      <c r="ALA106" s="284"/>
      <c r="ALB106" s="284"/>
      <c r="ALC106" s="284"/>
      <c r="ALD106" s="284"/>
      <c r="ALE106" s="284"/>
      <c r="ALF106" s="284"/>
      <c r="ALG106" s="284"/>
      <c r="ALH106" s="284"/>
      <c r="ALI106" s="284"/>
      <c r="ALJ106" s="284"/>
      <c r="ALK106" s="284"/>
      <c r="ALL106" s="284"/>
      <c r="ALM106" s="284"/>
      <c r="ALN106" s="284"/>
      <c r="ALO106" s="284"/>
      <c r="ALP106" s="284"/>
      <c r="ALQ106" s="284"/>
      <c r="ALR106" s="284"/>
      <c r="ALS106" s="284"/>
      <c r="ALT106" s="284"/>
      <c r="ALU106" s="284"/>
      <c r="ALV106" s="284"/>
      <c r="ALW106" s="284"/>
      <c r="ALX106" s="284"/>
      <c r="ALY106" s="284"/>
      <c r="ALZ106" s="284"/>
      <c r="AMA106" s="284"/>
      <c r="AMB106" s="284"/>
      <c r="AMC106" s="284"/>
      <c r="AMD106" s="284"/>
      <c r="AME106" s="284"/>
      <c r="AMF106" s="284"/>
      <c r="AMG106" s="284"/>
      <c r="AMH106" s="284"/>
      <c r="AMI106" s="284"/>
      <c r="AMJ106" s="284"/>
      <c r="AMK106" s="284"/>
      <c r="AML106" s="284"/>
      <c r="AMM106" s="284"/>
      <c r="AMN106" s="284"/>
      <c r="AMO106" s="284"/>
      <c r="AMP106" s="284"/>
      <c r="AMQ106" s="284"/>
      <c r="AMR106" s="284"/>
      <c r="AMS106" s="284"/>
      <c r="AMT106" s="284"/>
      <c r="AMU106" s="284"/>
      <c r="AMV106" s="284"/>
      <c r="AMW106" s="284"/>
      <c r="AMX106" s="284"/>
      <c r="AMY106" s="284"/>
      <c r="AMZ106" s="284"/>
      <c r="ANA106" s="284"/>
      <c r="ANB106" s="284"/>
      <c r="ANC106" s="284"/>
      <c r="AND106" s="284"/>
      <c r="ANE106" s="284"/>
      <c r="ANF106" s="284"/>
      <c r="ANG106" s="284"/>
      <c r="ANH106" s="284"/>
      <c r="ANI106" s="284"/>
      <c r="ANJ106" s="284"/>
      <c r="ANK106" s="284"/>
      <c r="ANL106" s="284"/>
      <c r="ANM106" s="284"/>
      <c r="ANN106" s="284"/>
      <c r="ANO106" s="284"/>
      <c r="ANP106" s="284"/>
      <c r="ANQ106" s="284"/>
      <c r="ANR106" s="284"/>
      <c r="ANS106" s="284"/>
      <c r="ANT106" s="284"/>
      <c r="ANU106" s="284"/>
      <c r="ANV106" s="284"/>
      <c r="ANW106" s="284"/>
      <c r="ANX106" s="284"/>
      <c r="ANY106" s="284"/>
      <c r="ANZ106" s="284"/>
      <c r="AOA106" s="284"/>
      <c r="AOB106" s="284"/>
      <c r="AOC106" s="284"/>
      <c r="AOD106" s="284"/>
      <c r="AOE106" s="284"/>
      <c r="AOF106" s="284"/>
      <c r="AOG106" s="284"/>
      <c r="AOH106" s="284"/>
      <c r="AOI106" s="284"/>
      <c r="AOJ106" s="284"/>
      <c r="AOK106" s="284"/>
      <c r="AOL106" s="284"/>
      <c r="AOM106" s="284"/>
      <c r="AON106" s="284"/>
      <c r="AOO106" s="284"/>
      <c r="AOP106" s="284"/>
      <c r="AOQ106" s="284"/>
      <c r="AOR106" s="284"/>
      <c r="AOS106" s="284"/>
      <c r="AOT106" s="284"/>
      <c r="AOU106" s="284"/>
      <c r="AOV106" s="284"/>
      <c r="AOW106" s="284"/>
      <c r="AOX106" s="284"/>
      <c r="AOY106" s="284"/>
      <c r="AOZ106" s="284"/>
      <c r="APA106" s="284"/>
      <c r="APB106" s="284"/>
      <c r="APC106" s="284"/>
      <c r="APD106" s="284"/>
      <c r="APE106" s="284"/>
      <c r="APF106" s="284"/>
      <c r="APG106" s="284"/>
      <c r="APH106" s="284"/>
      <c r="API106" s="284"/>
      <c r="APJ106" s="284"/>
      <c r="APK106" s="284"/>
      <c r="APL106" s="284"/>
      <c r="APM106" s="284"/>
      <c r="APN106" s="284"/>
      <c r="APO106" s="284"/>
      <c r="APP106" s="284"/>
      <c r="APQ106" s="284"/>
      <c r="APR106" s="284"/>
      <c r="APS106" s="284"/>
      <c r="APT106" s="284"/>
      <c r="APU106" s="284"/>
      <c r="APV106" s="284"/>
      <c r="APW106" s="284"/>
      <c r="APX106" s="284"/>
      <c r="APY106" s="284"/>
      <c r="APZ106" s="284"/>
      <c r="AQA106" s="284"/>
      <c r="AQB106" s="284"/>
      <c r="AQC106" s="284"/>
      <c r="AQD106" s="284"/>
      <c r="AQE106" s="284"/>
      <c r="AQF106" s="284"/>
      <c r="AQG106" s="284"/>
      <c r="AQH106" s="284"/>
      <c r="AQI106" s="284"/>
      <c r="AQJ106" s="284"/>
      <c r="AQK106" s="284"/>
      <c r="AQL106" s="284"/>
      <c r="AQM106" s="284"/>
      <c r="AQN106" s="284"/>
      <c r="AQO106" s="284"/>
      <c r="AQP106" s="284"/>
      <c r="AQQ106" s="284"/>
      <c r="AQR106" s="284"/>
      <c r="AQS106" s="284"/>
      <c r="AQT106" s="284"/>
      <c r="AQU106" s="284"/>
      <c r="AQV106" s="284"/>
      <c r="AQW106" s="284"/>
      <c r="AQX106" s="284"/>
      <c r="AQY106" s="284"/>
      <c r="AQZ106" s="284"/>
      <c r="ARA106" s="284"/>
      <c r="ARB106" s="284"/>
      <c r="ARC106" s="284"/>
      <c r="ARD106" s="284"/>
      <c r="ARE106" s="284"/>
      <c r="ARF106" s="284"/>
      <c r="ARG106" s="284"/>
      <c r="ARH106" s="284"/>
      <c r="ARI106" s="284"/>
      <c r="ARJ106" s="284"/>
      <c r="ARK106" s="284"/>
      <c r="ARL106" s="284"/>
      <c r="ARM106" s="284"/>
      <c r="ARN106" s="284"/>
      <c r="ARO106" s="284"/>
      <c r="ARP106" s="284"/>
      <c r="ARQ106" s="284"/>
      <c r="ARR106" s="284"/>
      <c r="ARS106" s="284"/>
      <c r="ART106" s="284"/>
      <c r="ARU106" s="284"/>
      <c r="ARV106" s="284"/>
      <c r="ARW106" s="284"/>
      <c r="ARX106" s="284"/>
      <c r="ARY106" s="284"/>
      <c r="ARZ106" s="284"/>
      <c r="ASA106" s="284"/>
      <c r="ASB106" s="284"/>
      <c r="ASC106" s="284"/>
      <c r="ASD106" s="284"/>
      <c r="ASE106" s="284"/>
      <c r="ASF106" s="284"/>
      <c r="ASG106" s="284"/>
      <c r="ASH106" s="284"/>
      <c r="ASI106" s="284"/>
      <c r="ASJ106" s="284"/>
      <c r="ASK106" s="284"/>
      <c r="ASL106" s="284"/>
      <c r="ASM106" s="284"/>
      <c r="ASN106" s="284"/>
      <c r="ASO106" s="284"/>
      <c r="ASP106" s="284"/>
      <c r="ASQ106" s="284"/>
      <c r="ASR106" s="284"/>
      <c r="ASS106" s="284"/>
      <c r="AST106" s="284"/>
      <c r="ASU106" s="284"/>
      <c r="ASV106" s="284"/>
      <c r="ASW106" s="284"/>
      <c r="ASX106" s="284"/>
      <c r="ASY106" s="284"/>
      <c r="ASZ106" s="284"/>
      <c r="ATA106" s="284"/>
      <c r="ATB106" s="284"/>
      <c r="ATC106" s="284"/>
      <c r="ATD106" s="284"/>
      <c r="ATE106" s="284"/>
      <c r="ATF106" s="284"/>
      <c r="ATG106" s="284"/>
      <c r="ATH106" s="284"/>
      <c r="ATI106" s="284"/>
      <c r="ATJ106" s="284"/>
      <c r="ATK106" s="284"/>
      <c r="ATL106" s="284"/>
      <c r="ATM106" s="284"/>
      <c r="ATN106" s="284"/>
      <c r="ATO106" s="284"/>
      <c r="ATP106" s="284"/>
      <c r="ATQ106" s="284"/>
      <c r="ATR106" s="284"/>
      <c r="ATS106" s="284"/>
      <c r="ATT106" s="284"/>
      <c r="ATU106" s="284"/>
      <c r="ATV106" s="284"/>
      <c r="ATW106" s="284"/>
      <c r="ATX106" s="284"/>
      <c r="ATY106" s="284"/>
      <c r="ATZ106" s="284"/>
      <c r="AUA106" s="284"/>
      <c r="AUB106" s="284"/>
      <c r="AUC106" s="284"/>
      <c r="AUD106" s="284"/>
      <c r="AUE106" s="284"/>
      <c r="AUF106" s="284"/>
      <c r="AUG106" s="284"/>
      <c r="AUH106" s="284"/>
      <c r="AUI106" s="284"/>
      <c r="AUJ106" s="284"/>
      <c r="AUK106" s="284"/>
      <c r="AUL106" s="284"/>
      <c r="AUM106" s="284"/>
      <c r="AUN106" s="284"/>
      <c r="AUO106" s="284"/>
      <c r="AUP106" s="284"/>
      <c r="AUQ106" s="284"/>
      <c r="AUR106" s="284"/>
      <c r="AUS106" s="284"/>
      <c r="AUT106" s="284"/>
      <c r="AUU106" s="284"/>
      <c r="AUV106" s="284"/>
      <c r="AUW106" s="284"/>
      <c r="AUX106" s="284"/>
      <c r="AUY106" s="284"/>
      <c r="AUZ106" s="284"/>
      <c r="AVA106" s="284"/>
      <c r="AVB106" s="284"/>
      <c r="AVC106" s="284"/>
      <c r="AVD106" s="284"/>
      <c r="AVE106" s="284"/>
      <c r="AVF106" s="284"/>
      <c r="AVG106" s="284"/>
      <c r="AVH106" s="284"/>
      <c r="AVI106" s="284"/>
      <c r="AVJ106" s="284"/>
      <c r="AVK106" s="284"/>
      <c r="AVL106" s="284"/>
      <c r="AVM106" s="284"/>
      <c r="AVN106" s="284"/>
      <c r="AVO106" s="284"/>
      <c r="AVP106" s="284"/>
      <c r="AVQ106" s="284"/>
      <c r="AVR106" s="284"/>
      <c r="AVS106" s="284"/>
      <c r="AVT106" s="284"/>
      <c r="AVU106" s="284"/>
      <c r="AVV106" s="284"/>
      <c r="AVW106" s="284"/>
      <c r="AVX106" s="284"/>
      <c r="AVY106" s="284"/>
      <c r="AVZ106" s="284"/>
      <c r="AWA106" s="284"/>
      <c r="AWB106" s="284"/>
      <c r="AWC106" s="284"/>
      <c r="AWD106" s="284"/>
      <c r="AWE106" s="284"/>
      <c r="AWF106" s="284"/>
      <c r="AWG106" s="284"/>
      <c r="AWH106" s="284"/>
      <c r="AWI106" s="284"/>
      <c r="AWJ106" s="284"/>
      <c r="AWK106" s="284"/>
      <c r="AWL106" s="284"/>
      <c r="AWM106" s="284"/>
      <c r="AWN106" s="284">
        <f>+AWN105-AWN52</f>
        <v>0</v>
      </c>
      <c r="AWO106" s="284">
        <f>+AWO105-AWO52</f>
        <v>0</v>
      </c>
      <c r="AWP106" s="284">
        <f>+AWP105-AWP52</f>
        <v>0</v>
      </c>
      <c r="AWQ106" s="284">
        <f>+AWQ105-AWQ52</f>
        <v>0</v>
      </c>
      <c r="AWR106" s="284"/>
      <c r="AWS106" s="284">
        <f>+AWS105-AWS52</f>
        <v>0</v>
      </c>
      <c r="AWT106" s="284">
        <f>+AWT105-AWT52</f>
        <v>0</v>
      </c>
      <c r="AWU106" s="284">
        <f>+AWU105-AWU52</f>
        <v>0</v>
      </c>
      <c r="AWV106" s="284">
        <f>+AWV105-AWV52</f>
        <v>0</v>
      </c>
      <c r="AWW106" s="284"/>
      <c r="AWX106" s="284">
        <f>+AWX105-AWX52</f>
        <v>0</v>
      </c>
      <c r="AWY106" s="284">
        <f>+AWY105-AWY52</f>
        <v>0</v>
      </c>
      <c r="AWZ106" s="284"/>
      <c r="AXA106" s="284"/>
      <c r="AXB106" s="284"/>
      <c r="AXC106" s="284">
        <f>+AXC105-AXC52</f>
        <v>0</v>
      </c>
      <c r="AXD106" s="284">
        <f>+AXD105-AXD52</f>
        <v>0</v>
      </c>
      <c r="AXE106" s="284"/>
      <c r="AXF106" s="284">
        <f>+AXF105-AXF52</f>
        <v>0</v>
      </c>
      <c r="AXG106" s="284">
        <f>+AXG105-AXG52</f>
        <v>0</v>
      </c>
      <c r="AXH106" s="284">
        <f>+AXH105-AXH52</f>
        <v>0</v>
      </c>
      <c r="AXI106" s="284">
        <f>+AXI105-AXI52</f>
        <v>0</v>
      </c>
      <c r="AXJ106" s="284">
        <f>+AXJ105-AXJ52</f>
        <v>0</v>
      </c>
      <c r="AXK106" s="284"/>
      <c r="AXL106" s="282">
        <f>+AXL105-AXL52</f>
        <v>0</v>
      </c>
      <c r="AXM106" s="282">
        <f>+AXM105-AXM52</f>
        <v>0</v>
      </c>
      <c r="AXN106" s="282">
        <f>+AXN105-AXN52</f>
        <v>0</v>
      </c>
      <c r="AXO106" s="282">
        <f>+AXO105-AXO52</f>
        <v>0</v>
      </c>
      <c r="AXP106" s="282">
        <f>+AXP105-AXP52</f>
        <v>0</v>
      </c>
      <c r="AXQ106" s="284"/>
      <c r="AXR106" s="293">
        <f>+AXR105-AXR52</f>
        <v>0</v>
      </c>
      <c r="AXS106" s="293">
        <f>+AXS105-AXS52</f>
        <v>0</v>
      </c>
      <c r="AXT106" s="293">
        <f>+AXT105-AXT52</f>
        <v>0</v>
      </c>
      <c r="AXU106" s="293">
        <f>+AXU105-AXU52</f>
        <v>0</v>
      </c>
      <c r="AXV106" s="284"/>
      <c r="AXW106" s="293">
        <f>+AXW105-AXW52</f>
        <v>0</v>
      </c>
      <c r="AXX106" s="293">
        <f>+AXX105-AXX52</f>
        <v>0</v>
      </c>
      <c r="AXY106" s="293">
        <f>+AXY105-AXY52</f>
        <v>0</v>
      </c>
      <c r="AXZ106" s="293">
        <f>+AXZ105-AXZ52</f>
        <v>0</v>
      </c>
      <c r="AYA106" s="293">
        <f>+AYA105-AYA52</f>
        <v>0</v>
      </c>
      <c r="AYB106" s="284"/>
      <c r="AYC106" s="284"/>
      <c r="AYD106" s="293">
        <f>+AYD105-AYD52</f>
        <v>0</v>
      </c>
      <c r="AYE106" s="293">
        <f>+AYE105-AYE52</f>
        <v>0</v>
      </c>
      <c r="AYF106" s="293">
        <f>+AYF105-AYF52</f>
        <v>0</v>
      </c>
      <c r="AYG106" s="293">
        <f>+AYG105-AYG52</f>
        <v>0</v>
      </c>
      <c r="AYH106" s="293">
        <f>+AYH105-AYH52</f>
        <v>0</v>
      </c>
      <c r="AYI106" s="284"/>
      <c r="AYJ106" s="293">
        <f>+AYJ105-AYJ52</f>
        <v>0</v>
      </c>
      <c r="AYK106" s="293">
        <f>+AYK105-AYK52</f>
        <v>0</v>
      </c>
      <c r="AYL106" s="293">
        <f>+AYL105-AYL52</f>
        <v>0</v>
      </c>
      <c r="AYM106" s="293">
        <f>+AYM105-AYM52</f>
        <v>0</v>
      </c>
      <c r="AYN106" s="293">
        <f>+AYN105-AYN52</f>
        <v>0</v>
      </c>
      <c r="AYO106" s="284"/>
      <c r="AYP106" s="293">
        <f>+AYP105-AYP52</f>
        <v>0</v>
      </c>
      <c r="AYQ106" s="293">
        <f>+AYQ105-AYQ52</f>
        <v>0</v>
      </c>
      <c r="AYR106" s="293">
        <f>+AYR105-AYR52</f>
        <v>0</v>
      </c>
      <c r="AYS106" s="293">
        <f>+AYS105-AYS52</f>
        <v>0</v>
      </c>
      <c r="AYT106" s="293">
        <f>+AYT105-AYT52</f>
        <v>0</v>
      </c>
      <c r="AYU106" s="284"/>
      <c r="AYV106" s="293">
        <f>+AYV105-AYV52</f>
        <v>0</v>
      </c>
      <c r="AYW106" s="293">
        <f>+AYW105-AYW52</f>
        <v>0</v>
      </c>
      <c r="AYX106" s="293">
        <f>+AYX105-AYX52</f>
        <v>0</v>
      </c>
      <c r="AYY106" s="284"/>
      <c r="AYZ106" s="284"/>
      <c r="AZA106" s="293">
        <f>+AZA105-AZA52</f>
        <v>0</v>
      </c>
      <c r="AZB106" s="293">
        <f>+AZB105-AZB52</f>
        <v>0</v>
      </c>
      <c r="AZC106" s="293">
        <f>+AZC105-AZC52</f>
        <v>0</v>
      </c>
      <c r="AZD106" s="293">
        <f>+AZD105-AZD52</f>
        <v>0</v>
      </c>
      <c r="AZE106" s="293">
        <f>+AZE105-AZE52</f>
        <v>0</v>
      </c>
      <c r="AZF106" s="284"/>
      <c r="AZG106" s="293">
        <f>+AZG105-AZG52</f>
        <v>0</v>
      </c>
      <c r="AZH106" s="293">
        <f>+AZH105-AZH52</f>
        <v>0</v>
      </c>
      <c r="AZI106" s="293">
        <f>+AZI105-AZI52</f>
        <v>0</v>
      </c>
      <c r="AZJ106" s="293">
        <f>+AZJ105-AZJ52</f>
        <v>9.8915451900438711E-5</v>
      </c>
      <c r="AZK106" s="293">
        <f>+AZK105-AZK52</f>
        <v>0</v>
      </c>
      <c r="AZL106" s="284"/>
      <c r="AZM106" s="293">
        <f>+AZM105-AZM52</f>
        <v>0</v>
      </c>
      <c r="AZN106" s="293">
        <f>+AZN105-AZN52</f>
        <v>0</v>
      </c>
      <c r="AZO106" s="293">
        <f>+AZO105-AZO52</f>
        <v>0</v>
      </c>
      <c r="AZP106" s="293">
        <f>+AZP105-AZP52</f>
        <v>0</v>
      </c>
      <c r="AZQ106" s="293">
        <f>+AZQ105-AZQ52</f>
        <v>0</v>
      </c>
      <c r="AZR106" s="284"/>
      <c r="AZS106" s="293">
        <f>+AZS105-AZS52</f>
        <v>0</v>
      </c>
      <c r="AZT106" s="293">
        <f>+AZT105-AZT52</f>
        <v>0</v>
      </c>
      <c r="AZU106" s="293">
        <f>+AZU105-AZU52</f>
        <v>0</v>
      </c>
      <c r="AZV106" s="296">
        <f>+AZV105-AZV52</f>
        <v>0</v>
      </c>
      <c r="AZW106" s="296">
        <f>+AZW105-AZW52</f>
        <v>0</v>
      </c>
      <c r="AZX106" s="284"/>
      <c r="AZY106" s="296">
        <f>+AZY105-AZY52</f>
        <v>0</v>
      </c>
      <c r="AZZ106" s="296">
        <f>+AZZ105-AZZ52</f>
        <v>0</v>
      </c>
      <c r="BAA106" s="284"/>
      <c r="BAB106" s="284"/>
      <c r="BAC106" s="296">
        <f>+BAC105-BAC52</f>
        <v>0</v>
      </c>
      <c r="BAD106" s="296">
        <f>+BAD105-BAD52</f>
        <v>0</v>
      </c>
      <c r="BAE106" s="296">
        <f>+BAE105-BAE52</f>
        <v>0</v>
      </c>
      <c r="BAF106" s="284"/>
      <c r="BAG106" s="296">
        <f t="shared" ref="BAG106:BBB106" si="972">+BAG105-BAG52</f>
        <v>0</v>
      </c>
      <c r="BAH106" s="296">
        <f t="shared" si="972"/>
        <v>0</v>
      </c>
      <c r="BAI106" s="296">
        <f t="shared" si="972"/>
        <v>0</v>
      </c>
      <c r="BAJ106" s="296">
        <f t="shared" si="972"/>
        <v>0</v>
      </c>
      <c r="BAK106" s="296">
        <f t="shared" si="972"/>
        <v>0</v>
      </c>
      <c r="BAL106" s="296">
        <f t="shared" si="972"/>
        <v>0</v>
      </c>
      <c r="BAM106" s="296">
        <f t="shared" si="972"/>
        <v>0</v>
      </c>
      <c r="BAN106" s="296">
        <f t="shared" si="972"/>
        <v>0</v>
      </c>
      <c r="BAO106" s="296">
        <f t="shared" si="972"/>
        <v>0</v>
      </c>
      <c r="BAP106" s="296">
        <f t="shared" si="972"/>
        <v>0</v>
      </c>
      <c r="BAQ106" s="296">
        <f t="shared" si="972"/>
        <v>0</v>
      </c>
      <c r="BAR106" s="296">
        <f t="shared" si="972"/>
        <v>0</v>
      </c>
      <c r="BAS106" s="296">
        <f t="shared" si="972"/>
        <v>0</v>
      </c>
      <c r="BAT106" s="296">
        <f t="shared" si="972"/>
        <v>0</v>
      </c>
      <c r="BAU106" s="296">
        <f t="shared" si="972"/>
        <v>0</v>
      </c>
      <c r="BAV106" s="296">
        <f t="shared" si="972"/>
        <v>0</v>
      </c>
      <c r="BAW106" s="296">
        <f t="shared" si="972"/>
        <v>0</v>
      </c>
      <c r="BAX106" s="296">
        <f t="shared" si="972"/>
        <v>0</v>
      </c>
      <c r="BAY106" s="296">
        <f t="shared" si="972"/>
        <v>0</v>
      </c>
      <c r="BAZ106" s="296">
        <f t="shared" si="972"/>
        <v>0</v>
      </c>
      <c r="BBA106" s="296">
        <f t="shared" si="972"/>
        <v>0</v>
      </c>
      <c r="BBB106" s="296">
        <f t="shared" si="972"/>
        <v>0</v>
      </c>
      <c r="BBC106" s="284"/>
      <c r="BBD106" s="296">
        <f t="shared" ref="BBD106:BCA106" si="973">+BBD105-BBD52</f>
        <v>0</v>
      </c>
      <c r="BBE106" s="296">
        <f t="shared" si="973"/>
        <v>0</v>
      </c>
      <c r="BBF106" s="296">
        <f t="shared" si="973"/>
        <v>0</v>
      </c>
      <c r="BBG106" s="296">
        <f t="shared" si="973"/>
        <v>0</v>
      </c>
      <c r="BBH106" s="296">
        <f t="shared" si="973"/>
        <v>0</v>
      </c>
      <c r="BBI106" s="296">
        <f t="shared" si="973"/>
        <v>0</v>
      </c>
      <c r="BBJ106" s="296">
        <f t="shared" si="973"/>
        <v>0</v>
      </c>
      <c r="BBK106" s="296">
        <f t="shared" si="973"/>
        <v>0</v>
      </c>
      <c r="BBL106" s="296">
        <f t="shared" si="973"/>
        <v>0</v>
      </c>
      <c r="BBM106" s="296">
        <f t="shared" si="973"/>
        <v>0</v>
      </c>
      <c r="BBN106" s="296">
        <f t="shared" si="973"/>
        <v>0</v>
      </c>
      <c r="BBO106" s="296">
        <f t="shared" si="973"/>
        <v>0</v>
      </c>
      <c r="BBP106" s="296">
        <f t="shared" si="973"/>
        <v>0</v>
      </c>
      <c r="BBQ106" s="296">
        <f t="shared" si="973"/>
        <v>0</v>
      </c>
      <c r="BBR106" s="296">
        <f t="shared" si="973"/>
        <v>0</v>
      </c>
      <c r="BBS106" s="296">
        <f t="shared" si="973"/>
        <v>0</v>
      </c>
      <c r="BBT106" s="296">
        <f t="shared" si="973"/>
        <v>0</v>
      </c>
      <c r="BBU106" s="296">
        <f t="shared" si="973"/>
        <v>0</v>
      </c>
      <c r="BBV106" s="296">
        <f t="shared" si="973"/>
        <v>0</v>
      </c>
      <c r="BBW106" s="296">
        <f t="shared" si="973"/>
        <v>0</v>
      </c>
      <c r="BBX106" s="296">
        <f t="shared" si="973"/>
        <v>0</v>
      </c>
      <c r="BBY106" s="296">
        <f t="shared" si="973"/>
        <v>0</v>
      </c>
      <c r="BBZ106" s="296">
        <f t="shared" si="973"/>
        <v>0</v>
      </c>
      <c r="BCA106" s="296">
        <f t="shared" si="973"/>
        <v>0</v>
      </c>
      <c r="BCB106" s="284"/>
      <c r="BCC106" s="296">
        <f t="shared" ref="BCC106:BCR106" si="974">+BCC105-BCC52</f>
        <v>0</v>
      </c>
      <c r="BCD106" s="296">
        <f t="shared" si="974"/>
        <v>0</v>
      </c>
      <c r="BCE106" s="296">
        <f t="shared" si="974"/>
        <v>0</v>
      </c>
      <c r="BCF106" s="296">
        <f t="shared" si="974"/>
        <v>0</v>
      </c>
      <c r="BCG106" s="296">
        <f t="shared" si="974"/>
        <v>0</v>
      </c>
      <c r="BCH106" s="296">
        <f t="shared" si="974"/>
        <v>0</v>
      </c>
      <c r="BCI106" s="296">
        <f t="shared" si="974"/>
        <v>0</v>
      </c>
      <c r="BCJ106" s="296">
        <f t="shared" si="974"/>
        <v>0</v>
      </c>
      <c r="BCK106" s="296">
        <f t="shared" si="974"/>
        <v>0</v>
      </c>
      <c r="BCL106" s="296">
        <f t="shared" si="974"/>
        <v>0</v>
      </c>
      <c r="BCM106" s="296">
        <f t="shared" si="974"/>
        <v>0</v>
      </c>
      <c r="BCN106" s="296">
        <f t="shared" si="974"/>
        <v>1.874634847354173E-8</v>
      </c>
      <c r="BCO106" s="296">
        <f t="shared" si="974"/>
        <v>11.480298348746356</v>
      </c>
      <c r="BCP106" s="296">
        <f t="shared" si="974"/>
        <v>18.639725268746353</v>
      </c>
      <c r="BCQ106" s="296">
        <f t="shared" si="974"/>
        <v>15.047670048746358</v>
      </c>
      <c r="BCR106" s="296">
        <f t="shared" si="974"/>
        <v>4.9553442987463612</v>
      </c>
      <c r="BCS106" s="296">
        <f>+SUM(BCN106:BCR106)</f>
        <v>50.123037983731777</v>
      </c>
      <c r="BCT106" s="296">
        <f>+BCT105-BCT52</f>
        <v>13.718883398746357</v>
      </c>
      <c r="BCU106" s="296">
        <f>+BCU105-BCU52</f>
        <v>3.572902818746357</v>
      </c>
      <c r="BCV106" s="296">
        <f>+BCV105-BCV52</f>
        <v>28.160537388746356</v>
      </c>
      <c r="BCW106" s="296">
        <f>+BCW105-BCW52</f>
        <v>29.944279918746357</v>
      </c>
      <c r="BCX106" s="296">
        <f t="shared" si="341"/>
        <v>75.396603524985423</v>
      </c>
      <c r="BCY106" s="296">
        <f>+BCY105-BCY52</f>
        <v>24.968155368746359</v>
      </c>
      <c r="BCZ106" s="296">
        <f>+BCZ105-BCZ52</f>
        <v>4.4550660987463573</v>
      </c>
      <c r="BDA106" s="296">
        <f t="shared" si="342"/>
        <v>29.423221467492716</v>
      </c>
      <c r="BDB106" s="296"/>
      <c r="BDC106" s="296"/>
      <c r="BDD106" s="296"/>
      <c r="BDE106" s="296"/>
      <c r="BDF106" s="296">
        <f>SUM(BDC106:BDE106)</f>
        <v>0</v>
      </c>
      <c r="BDG106" s="296"/>
      <c r="BDH106" s="296"/>
      <c r="BDI106" s="296"/>
      <c r="BDJ106" s="296"/>
      <c r="BDK106" s="296"/>
      <c r="BDL106" s="296">
        <f t="shared" si="344"/>
        <v>0</v>
      </c>
      <c r="BDM106" s="296"/>
      <c r="BDN106" s="296"/>
      <c r="BDO106" s="296"/>
      <c r="BDP106" s="296"/>
      <c r="BDQ106" s="296">
        <f t="shared" si="345"/>
        <v>0</v>
      </c>
      <c r="BDR106" s="296"/>
      <c r="BDS106" s="296"/>
      <c r="BDT106" s="296"/>
      <c r="BDU106" s="296"/>
      <c r="BDV106" s="296"/>
      <c r="BDW106" s="296"/>
      <c r="BDX106" s="296"/>
      <c r="BDY106" s="296"/>
      <c r="BDZ106" s="296"/>
      <c r="BEA106" s="296"/>
      <c r="BEB106" s="296"/>
      <c r="BEC106" s="296"/>
      <c r="BED106" s="296"/>
      <c r="BEE106" s="296"/>
      <c r="BEF106" s="296"/>
      <c r="BEG106" s="296"/>
      <c r="BEH106" s="296"/>
      <c r="BEI106" s="296"/>
      <c r="BEJ106" s="296"/>
      <c r="BEK106" s="296"/>
      <c r="BEL106" s="296"/>
      <c r="BEM106" s="296"/>
      <c r="BEN106" s="296"/>
      <c r="BEO106" s="296"/>
      <c r="BEP106" s="296"/>
      <c r="BEQ106" s="296"/>
      <c r="BER106" s="296"/>
      <c r="BES106" s="296"/>
      <c r="BET106" s="296"/>
      <c r="BEU106" s="296"/>
      <c r="BEV106" s="296"/>
      <c r="BEW106" s="296"/>
      <c r="BEX106" s="296"/>
      <c r="BEY106" s="296"/>
      <c r="BEZ106" s="296"/>
      <c r="BFA106" s="296"/>
      <c r="BFB106" s="296"/>
      <c r="BFC106" s="296"/>
      <c r="BFD106" s="296"/>
      <c r="BFE106" s="296"/>
      <c r="BFF106" s="296"/>
      <c r="BFG106" s="296"/>
      <c r="BFH106" s="296"/>
      <c r="BFI106" s="296"/>
      <c r="BFJ106" s="296"/>
      <c r="BFK106" s="296"/>
      <c r="BFL106" s="296"/>
      <c r="BFM106" s="296"/>
      <c r="BFN106" s="296"/>
      <c r="BFO106" s="296"/>
      <c r="BFP106" s="296"/>
      <c r="BFQ106" s="296"/>
      <c r="BFR106" s="296"/>
      <c r="BFS106" s="296"/>
      <c r="BFT106" s="296"/>
      <c r="BFU106" s="296"/>
      <c r="BFV106" s="296"/>
      <c r="BFW106" s="296"/>
      <c r="BFX106" s="296"/>
      <c r="BFY106" s="296"/>
      <c r="BFZ106" s="296"/>
      <c r="BGA106" s="296"/>
      <c r="BGB106" s="296"/>
      <c r="BGC106" s="296"/>
      <c r="BGD106" s="296"/>
      <c r="BGE106" s="296"/>
      <c r="BGF106" s="296"/>
      <c r="BGG106" s="296"/>
      <c r="BGH106" s="296"/>
      <c r="BGI106" s="296"/>
      <c r="BGJ106" s="296"/>
      <c r="BGK106" s="296"/>
      <c r="BGL106" s="296"/>
      <c r="BGM106" s="296"/>
      <c r="BGN106" s="296"/>
      <c r="BGO106" s="296"/>
      <c r="BGP106" s="296"/>
      <c r="BGQ106" s="296"/>
      <c r="BGR106" s="296"/>
      <c r="BGS106" s="296"/>
      <c r="BGT106" s="296"/>
      <c r="BGU106" s="296"/>
      <c r="BGV106" s="296">
        <v>-27.381667219999713</v>
      </c>
      <c r="BGW106" s="296">
        <v>-32.015256350000392</v>
      </c>
      <c r="BGX106" s="296">
        <v>-21.667845019999891</v>
      </c>
      <c r="BGY106" s="296"/>
      <c r="BGZ106" s="296"/>
      <c r="BHA106" s="296">
        <v>-62.567323319999502</v>
      </c>
      <c r="BHB106" s="296"/>
      <c r="BHC106" s="296">
        <v>-63.068524700000417</v>
      </c>
      <c r="BHD106" s="296"/>
      <c r="BHE106" s="296"/>
      <c r="BHF106" s="296"/>
      <c r="BHG106" s="296"/>
      <c r="BHH106" s="296"/>
      <c r="BHI106" s="296">
        <v>-73.991511759999668</v>
      </c>
      <c r="BHJ106" s="296"/>
      <c r="BHK106" s="296"/>
      <c r="BHL106" s="296"/>
      <c r="BHM106" s="296"/>
      <c r="BHN106" s="296">
        <v>-423.23284586999984</v>
      </c>
      <c r="BHO106" s="296">
        <v>-40.504842480000107</v>
      </c>
      <c r="BHP106" s="296"/>
      <c r="BHQ106" s="296"/>
      <c r="BHR106" s="296"/>
      <c r="BHS106" s="296"/>
      <c r="BHT106" s="296"/>
      <c r="BHU106" s="296"/>
      <c r="BHV106" s="296"/>
      <c r="BHW106" s="296"/>
      <c r="BHX106" s="296"/>
      <c r="BHY106" s="296"/>
      <c r="BHZ106" s="296"/>
      <c r="BIA106" s="296"/>
      <c r="BIB106" s="296"/>
      <c r="BIC106" s="296"/>
      <c r="BID106" s="296"/>
      <c r="BIE106" s="296"/>
      <c r="BIF106" s="296"/>
      <c r="BIG106" s="296"/>
      <c r="BIH106" s="296"/>
      <c r="BII106" s="296"/>
      <c r="BIJ106" s="296"/>
      <c r="BIK106" s="296"/>
      <c r="BIL106" s="296"/>
      <c r="BIM106" s="296"/>
      <c r="BIN106" s="296"/>
      <c r="BIO106" s="296"/>
      <c r="BIP106" s="296"/>
      <c r="BIQ106" s="296"/>
      <c r="BIR106" s="296"/>
      <c r="BIS106" s="296"/>
      <c r="BIT106" s="296"/>
      <c r="BIU106" s="296"/>
      <c r="BIV106" s="296"/>
      <c r="BIW106" s="296"/>
      <c r="BIX106" s="296"/>
      <c r="BIY106" s="296"/>
      <c r="BIZ106" s="296"/>
      <c r="BJA106" s="296"/>
      <c r="BJB106" s="296"/>
      <c r="BJC106" s="296"/>
      <c r="BJD106" s="296"/>
      <c r="BJE106" s="296"/>
      <c r="BJF106" s="296"/>
      <c r="BJG106" s="296"/>
      <c r="BJH106" s="296"/>
      <c r="BJI106" s="296"/>
      <c r="BJJ106" s="296"/>
      <c r="BJK106" s="296"/>
      <c r="BJL106" s="296"/>
      <c r="BJM106" s="296"/>
      <c r="BJN106" s="296"/>
      <c r="BJO106" s="296"/>
      <c r="BJP106" s="296"/>
      <c r="BJQ106" s="296"/>
      <c r="BJR106" s="296"/>
      <c r="BJS106" s="296"/>
      <c r="BJT106" s="296"/>
      <c r="BJU106" s="296"/>
      <c r="BJV106" s="296"/>
      <c r="BJW106" s="296"/>
      <c r="BJX106" s="296"/>
      <c r="BJY106" s="296"/>
      <c r="BJZ106" s="296"/>
      <c r="BKA106" s="296"/>
      <c r="BKB106" s="296"/>
      <c r="BKC106" s="296"/>
      <c r="BKD106" s="296"/>
      <c r="BKE106" s="296"/>
      <c r="BKF106" s="296"/>
      <c r="BKG106" s="296"/>
      <c r="BKH106" s="296"/>
      <c r="BKI106" s="296"/>
      <c r="BKJ106" s="296"/>
      <c r="BKK106" s="296"/>
      <c r="BKL106" s="296"/>
      <c r="BKM106" s="296"/>
      <c r="BKN106" s="296"/>
      <c r="BKO106" s="296"/>
      <c r="BKP106" s="296"/>
      <c r="BKQ106" s="296"/>
      <c r="BKR106" s="296"/>
      <c r="BKS106" s="296"/>
      <c r="BKT106" s="296"/>
      <c r="BKU106" s="296"/>
      <c r="BKV106" s="296"/>
      <c r="BKW106" s="296"/>
      <c r="BKX106" s="296"/>
      <c r="BKY106" s="296"/>
      <c r="BKZ106" s="296"/>
      <c r="BLA106" s="296"/>
      <c r="BLB106" s="296">
        <v>-57.566125790000193</v>
      </c>
      <c r="BLC106" s="296">
        <v>-29.479626739999979</v>
      </c>
      <c r="BLD106" s="296"/>
      <c r="BLE106" s="296">
        <v>-105.86388783000014</v>
      </c>
      <c r="BLF106" s="296"/>
      <c r="BLG106" s="296">
        <v>-17.565194599999813</v>
      </c>
      <c r="BLH106" s="296">
        <v>-14.345111460000044</v>
      </c>
      <c r="BLI106" s="296"/>
      <c r="BLJ106" s="296"/>
      <c r="BLK106" s="296"/>
      <c r="BLL106" s="296"/>
      <c r="BLM106" s="296"/>
      <c r="BLN106" s="296"/>
      <c r="BLO106" s="296"/>
      <c r="BLP106" s="296"/>
      <c r="BLQ106" s="296"/>
      <c r="BLR106" s="296"/>
      <c r="BLS106" s="296"/>
      <c r="BLT106" s="296"/>
      <c r="BLU106" s="296"/>
      <c r="BLV106" s="296"/>
      <c r="BLW106" s="296"/>
      <c r="BLX106" s="296"/>
      <c r="BLY106" s="296"/>
      <c r="BLZ106" s="296"/>
      <c r="BMA106" s="296"/>
      <c r="BMB106" s="296"/>
      <c r="BMC106" s="296"/>
      <c r="BMD106" s="296"/>
      <c r="BME106" s="296"/>
      <c r="BMF106" s="296"/>
      <c r="BMG106" s="296"/>
      <c r="BMH106" s="296"/>
      <c r="BMI106" s="296"/>
      <c r="BMJ106" s="296"/>
      <c r="BMK106" s="296"/>
      <c r="BML106" s="296"/>
      <c r="BMM106" s="296"/>
      <c r="BMN106" s="296"/>
      <c r="BMO106" s="296"/>
      <c r="BMP106" s="296"/>
      <c r="BMQ106" s="296"/>
      <c r="BMR106" s="296"/>
      <c r="BMS106" s="296"/>
      <c r="BMT106" s="296"/>
      <c r="BMU106" s="296"/>
      <c r="BMV106" s="296"/>
      <c r="BMW106" s="296"/>
      <c r="BMX106" s="296"/>
      <c r="BMY106" s="296"/>
      <c r="BMZ106" s="296"/>
      <c r="BNA106" s="296"/>
      <c r="BNB106" s="296"/>
      <c r="BNC106" s="296"/>
      <c r="BND106" s="296"/>
      <c r="BNE106" s="296"/>
      <c r="BNF106" s="296"/>
      <c r="BNG106" s="296"/>
      <c r="BNH106" s="296"/>
      <c r="BNI106" s="296"/>
      <c r="BNJ106" s="296"/>
      <c r="BNK106" s="296"/>
      <c r="BNL106" s="296"/>
      <c r="BNM106" s="296"/>
      <c r="BNN106" s="296"/>
      <c r="BNO106" s="296"/>
      <c r="BNP106" s="296"/>
      <c r="BNQ106" s="296"/>
      <c r="BNR106" s="296"/>
      <c r="BNS106" s="296"/>
      <c r="BNT106" s="296"/>
      <c r="BNU106" s="296"/>
      <c r="BNV106" s="296"/>
      <c r="BNW106" s="296"/>
      <c r="BNX106" s="296"/>
      <c r="BNY106" s="296"/>
      <c r="BNZ106" s="296"/>
      <c r="BOA106" s="296"/>
      <c r="BOB106" s="296"/>
      <c r="BOC106" s="296"/>
      <c r="BOD106" s="296"/>
      <c r="BOE106" s="296"/>
      <c r="BOF106" s="296"/>
      <c r="BOG106" s="296"/>
      <c r="BOH106" s="296"/>
      <c r="BOI106" s="296"/>
      <c r="BOJ106" s="296"/>
      <c r="BOK106" s="296"/>
      <c r="BOL106" s="296"/>
      <c r="BOM106" s="296"/>
      <c r="BON106" s="296"/>
      <c r="BOO106" s="296"/>
      <c r="BOP106" s="296"/>
      <c r="BOQ106" s="296"/>
      <c r="BOR106" s="296"/>
      <c r="BOS106" s="296"/>
      <c r="BOT106" s="296"/>
      <c r="BOU106" s="296"/>
      <c r="BOV106" s="296"/>
      <c r="BOW106" s="296"/>
      <c r="BOX106" s="296"/>
      <c r="BOY106" s="296"/>
      <c r="BOZ106" s="296"/>
      <c r="BPA106" s="296"/>
      <c r="BPB106" s="296"/>
      <c r="BPC106" s="296"/>
      <c r="BPD106" s="296"/>
      <c r="BPE106" s="296"/>
      <c r="BPF106" s="296"/>
      <c r="BPG106" s="296"/>
      <c r="BPH106" s="296"/>
      <c r="BPI106" s="296"/>
      <c r="BPJ106" s="296"/>
      <c r="BPK106" s="296"/>
      <c r="BPL106" s="296"/>
      <c r="BPM106" s="296"/>
      <c r="BPN106" s="296"/>
      <c r="BPO106" s="296"/>
      <c r="BPP106" s="296"/>
      <c r="BPQ106" s="296"/>
      <c r="BPR106" s="296"/>
      <c r="BPS106" s="296"/>
      <c r="BPT106" s="296"/>
      <c r="BPU106" s="296"/>
      <c r="BPV106" s="296"/>
      <c r="BPW106" s="296"/>
      <c r="BPX106" s="296"/>
      <c r="BPY106" s="296">
        <f>+BPY105-BPY101</f>
        <v>1.4077627952246985E-13</v>
      </c>
      <c r="BPZ106" s="296"/>
      <c r="BQA106" s="296"/>
      <c r="BQB106" s="296"/>
      <c r="BQC106" s="296"/>
      <c r="BQD106" s="296"/>
      <c r="BQE106" s="296"/>
      <c r="BQF106" s="296"/>
      <c r="BQG106" s="296"/>
      <c r="BQH106" s="296"/>
      <c r="BQI106" s="296"/>
      <c r="BQJ106" s="296"/>
      <c r="BQK106" s="296"/>
      <c r="BQL106" s="296"/>
      <c r="BQM106" s="296"/>
      <c r="BQN106" s="296"/>
      <c r="BQO106" s="296"/>
      <c r="BQP106" s="296"/>
      <c r="BQQ106" s="296"/>
      <c r="BQR106" s="296"/>
      <c r="BQS106" s="296"/>
      <c r="BQT106" s="296"/>
      <c r="BQU106" s="296"/>
      <c r="BQV106" s="296"/>
      <c r="BQW106" s="296"/>
      <c r="BQX106" s="296"/>
      <c r="BQY106" s="296"/>
      <c r="BQZ106" s="296"/>
      <c r="BRA106" s="296"/>
      <c r="BRB106" s="296"/>
      <c r="BRC106" s="296"/>
      <c r="BRD106" s="296"/>
      <c r="BRE106" s="296"/>
      <c r="BRF106" s="296"/>
      <c r="BRG106" s="296"/>
      <c r="BRH106" s="296"/>
      <c r="BRI106" s="296"/>
      <c r="BRJ106" s="296"/>
      <c r="BRK106" s="296"/>
      <c r="BRL106" s="296"/>
      <c r="BRM106" s="296"/>
      <c r="BRN106" s="296"/>
      <c r="BRO106" s="296"/>
      <c r="BRP106" s="296"/>
      <c r="BRQ106" s="296"/>
      <c r="BRR106" s="296"/>
      <c r="BRS106" s="296"/>
      <c r="BRT106" s="296"/>
      <c r="BRU106" s="296"/>
      <c r="BRV106" s="296"/>
      <c r="BRW106" s="296"/>
      <c r="BRX106" s="296"/>
      <c r="BRY106" s="296"/>
      <c r="BRZ106" s="296"/>
      <c r="BSA106" s="296"/>
      <c r="BSB106" s="296"/>
      <c r="BSC106" s="296"/>
      <c r="BSD106" s="296"/>
      <c r="BSE106" s="296"/>
      <c r="BSF106" s="296"/>
      <c r="BSG106" s="296"/>
      <c r="BSH106" s="296"/>
      <c r="BSI106" s="296"/>
      <c r="BSJ106" s="296"/>
      <c r="BSK106" s="296"/>
      <c r="BSL106" s="296"/>
      <c r="BSM106" s="296"/>
      <c r="BSN106" s="296"/>
      <c r="BSO106" s="296"/>
      <c r="BSP106" s="296"/>
      <c r="BSQ106" s="296"/>
      <c r="BSR106" s="296"/>
      <c r="BSS106" s="296"/>
      <c r="BST106" s="296"/>
      <c r="BSU106" s="296"/>
      <c r="BSV106" s="296"/>
      <c r="BSW106" s="296"/>
      <c r="BSX106" s="296"/>
      <c r="BSY106" s="296"/>
      <c r="BSZ106" s="296"/>
      <c r="BTA106" s="296"/>
      <c r="BTB106" s="296"/>
      <c r="BTC106" s="296"/>
      <c r="BTD106" s="296"/>
      <c r="BTE106" s="296"/>
      <c r="BTF106" s="296"/>
      <c r="BTG106" s="296"/>
      <c r="BTH106" s="296"/>
      <c r="BTI106" s="296"/>
      <c r="BTJ106" s="296"/>
      <c r="BTK106" s="296"/>
      <c r="BTL106" s="296"/>
      <c r="BTM106" s="296"/>
      <c r="BTN106" s="296"/>
      <c r="BTO106" s="296"/>
      <c r="BTP106" s="296"/>
      <c r="BTQ106" s="296"/>
      <c r="BTR106" s="296"/>
      <c r="BTS106" s="296"/>
      <c r="BTT106" s="296"/>
      <c r="BTU106" s="296"/>
      <c r="BTV106" s="296"/>
      <c r="BTW106" s="296"/>
      <c r="BTX106" s="296"/>
      <c r="BTY106" s="296"/>
      <c r="BTZ106" s="296"/>
      <c r="BUA106" s="296"/>
      <c r="BUB106" s="296"/>
      <c r="BUC106" s="296"/>
      <c r="BUD106" s="296"/>
      <c r="BUE106" s="296"/>
      <c r="BUF106" s="296"/>
      <c r="BUG106" s="296"/>
      <c r="BUH106" s="296"/>
      <c r="BUI106" s="296"/>
      <c r="BUJ106" s="296"/>
      <c r="BUK106" s="296"/>
      <c r="BUL106" s="296"/>
      <c r="BUM106" s="296"/>
      <c r="BUN106" s="296"/>
      <c r="BUO106" s="296"/>
      <c r="BUP106" s="296"/>
      <c r="BUQ106" s="296"/>
      <c r="BUR106" s="296"/>
      <c r="BUS106" s="296"/>
      <c r="BUT106" s="296"/>
      <c r="BUU106" s="296"/>
      <c r="BUV106" s="296"/>
      <c r="BUW106" s="296"/>
      <c r="BUX106" s="296"/>
      <c r="BUY106" s="296"/>
      <c r="BUZ106" s="296"/>
      <c r="BVA106" s="296"/>
      <c r="BVB106" s="296"/>
      <c r="BVC106" s="296"/>
      <c r="BVD106" s="296"/>
      <c r="BVE106" s="296"/>
      <c r="BVF106" s="296"/>
      <c r="BVG106" s="296"/>
      <c r="BVH106" s="296"/>
      <c r="BVI106" s="296"/>
      <c r="BVJ106" s="296"/>
      <c r="BVK106" s="296"/>
      <c r="BVL106" s="296"/>
      <c r="BVM106" s="296"/>
      <c r="BVN106" s="296"/>
      <c r="BVO106" s="296"/>
      <c r="BVP106" s="296"/>
      <c r="BVQ106" s="296"/>
      <c r="BVR106" s="296"/>
      <c r="BVS106" s="296"/>
      <c r="BVT106" s="296"/>
      <c r="BVU106" s="296"/>
      <c r="BVV106" s="296"/>
      <c r="BVW106" s="296"/>
      <c r="BVX106" s="296"/>
      <c r="BVY106" s="296"/>
      <c r="BVZ106" s="296"/>
      <c r="BWA106" s="296"/>
      <c r="BWB106" s="296"/>
      <c r="BWC106" s="296"/>
      <c r="BWD106" s="296"/>
      <c r="BWE106" s="296"/>
      <c r="BWF106" s="296"/>
      <c r="BWG106" s="296"/>
      <c r="BWH106" s="296"/>
      <c r="BWI106" s="296"/>
      <c r="BWJ106" s="296"/>
      <c r="BWK106" s="296"/>
      <c r="BWL106" s="296"/>
      <c r="BWM106" s="296"/>
      <c r="BWN106" s="296"/>
      <c r="BWO106" s="296"/>
      <c r="BWP106" s="296"/>
      <c r="BWQ106" s="296"/>
      <c r="BWR106" s="296"/>
      <c r="BWS106" s="296"/>
      <c r="BWT106" s="296"/>
      <c r="BWU106" s="296"/>
      <c r="BWV106" s="296"/>
      <c r="BWW106" s="296"/>
      <c r="BWX106" s="296"/>
      <c r="BWY106" s="296"/>
      <c r="BWZ106" s="296"/>
      <c r="BXA106" s="296"/>
      <c r="BXB106" s="296"/>
      <c r="BXC106" s="296"/>
      <c r="BXD106" s="296"/>
      <c r="BXE106" s="296">
        <f>+BXE105-BXE101</f>
        <v>1.0000036354540498E-8</v>
      </c>
      <c r="BXF106" s="296"/>
      <c r="BXG106" s="296">
        <f>+BXG105-BXG101</f>
        <v>8.8817841970012523E-14</v>
      </c>
      <c r="BXH106" s="296"/>
      <c r="BXI106" s="296"/>
      <c r="BXJ106" s="296"/>
      <c r="BXK106" s="296"/>
      <c r="BXL106" s="296"/>
      <c r="BXM106" s="296"/>
      <c r="BXN106" s="296"/>
      <c r="BXO106" s="296"/>
      <c r="BXP106" s="296"/>
      <c r="BXQ106" s="296">
        <f>+BXQ105-BXQ101</f>
        <v>9.9475983006414026E-14</v>
      </c>
      <c r="BXR106" s="296"/>
      <c r="BXS106" s="296">
        <f>+BXS105-BXS101</f>
        <v>-8.5265128291212022E-14</v>
      </c>
      <c r="BXT106" s="296"/>
      <c r="BXU106" s="296"/>
      <c r="BXV106" s="296"/>
      <c r="BXW106" s="296"/>
      <c r="BXX106" s="296"/>
      <c r="BXY106" s="296"/>
      <c r="BXZ106" s="296"/>
      <c r="BYA106" s="296"/>
      <c r="BYB106" s="296">
        <f>+BYB105-BYB101</f>
        <v>0</v>
      </c>
      <c r="BYC106" s="296"/>
      <c r="BYD106" s="296"/>
      <c r="BYE106" s="296"/>
      <c r="BYF106" s="296"/>
      <c r="BYG106" s="296"/>
      <c r="BYH106" s="296">
        <f>+BYH105-BYH101</f>
        <v>0</v>
      </c>
      <c r="BYI106" s="296"/>
      <c r="BYJ106" s="296">
        <f>+BYJ105-BYJ101</f>
        <v>6.0396132539608516E-14</v>
      </c>
      <c r="BYK106" s="296"/>
      <c r="BYL106" s="296"/>
      <c r="BYM106" s="296"/>
      <c r="BYN106" s="296"/>
      <c r="BYO106" s="296">
        <f>+BYO105-BYO101</f>
        <v>-9.9998272856671733E-9</v>
      </c>
      <c r="BYP106" s="296"/>
      <c r="BYQ106" s="296"/>
      <c r="BYR106" s="296"/>
      <c r="BYS106" s="296"/>
      <c r="BYT106" s="296"/>
      <c r="BYU106" s="296"/>
      <c r="BYV106" s="296"/>
      <c r="BYW106" s="296"/>
      <c r="BYX106" s="296"/>
      <c r="BYY106" s="296"/>
      <c r="BYZ106" s="296"/>
      <c r="BZA106" s="296"/>
      <c r="BZB106" s="296"/>
      <c r="BZC106" s="296"/>
      <c r="BZD106" s="296"/>
      <c r="BZE106" s="296"/>
      <c r="BZF106" s="296"/>
      <c r="BZG106" s="296"/>
      <c r="BZH106" s="296"/>
      <c r="BZI106" s="296"/>
      <c r="BZJ106" s="296"/>
      <c r="BZK106" s="296"/>
      <c r="BZL106" s="296"/>
      <c r="BZM106" s="296"/>
      <c r="BZN106" s="296"/>
      <c r="BZO106" s="296"/>
      <c r="BZP106" s="296"/>
      <c r="BZQ106" s="296"/>
      <c r="BZR106" s="296"/>
      <c r="BZS106" s="284"/>
      <c r="BZT106" s="284"/>
      <c r="BZU106" s="284"/>
      <c r="BZV106" s="284"/>
      <c r="BZW106" s="284"/>
      <c r="BZX106" s="284"/>
      <c r="BZY106" s="284"/>
      <c r="BZZ106" s="284"/>
      <c r="CAA106" s="284"/>
      <c r="CAB106" s="284"/>
      <c r="CAC106" s="284"/>
      <c r="CAD106" s="284"/>
      <c r="CAE106" s="284"/>
      <c r="CAF106" s="284"/>
      <c r="CAG106" s="284"/>
      <c r="CAH106" s="284"/>
      <c r="CAI106" s="284"/>
      <c r="CAJ106" s="284"/>
      <c r="CAK106" s="284"/>
      <c r="CAL106" s="284"/>
      <c r="CAM106" s="284"/>
      <c r="CAN106" s="284"/>
      <c r="CAO106" s="284"/>
      <c r="CAP106" s="284"/>
      <c r="CAQ106" s="284"/>
      <c r="CAR106" s="284"/>
      <c r="CAS106" s="284"/>
      <c r="CAT106" s="284"/>
      <c r="CAU106" s="284"/>
      <c r="CAV106" s="284"/>
      <c r="CAW106" s="284"/>
      <c r="CAX106" s="284"/>
      <c r="CAY106" s="284"/>
      <c r="CAZ106" s="284"/>
      <c r="CBA106" s="284"/>
      <c r="CBB106" s="284"/>
      <c r="CBC106" s="284"/>
      <c r="CBD106" s="284"/>
      <c r="CBE106" s="284"/>
      <c r="CBF106" s="284"/>
      <c r="CBG106" s="284"/>
      <c r="CBH106" s="284"/>
      <c r="CBI106" s="284"/>
      <c r="CBJ106" s="284"/>
      <c r="CBK106" s="284"/>
      <c r="CBL106" s="284"/>
      <c r="CBM106" s="284"/>
      <c r="CBN106" s="284"/>
      <c r="CBO106" s="284"/>
      <c r="CBP106" s="284"/>
      <c r="CBQ106" s="284"/>
      <c r="CBR106" s="284"/>
      <c r="CBS106" s="284"/>
      <c r="CBT106" s="284"/>
      <c r="CBU106" s="284"/>
      <c r="CBV106" s="284"/>
      <c r="CBW106" s="284"/>
      <c r="CBX106" s="284"/>
      <c r="CBY106" s="284"/>
      <c r="CBZ106" s="284"/>
      <c r="CCA106" s="284"/>
      <c r="CCB106" s="284"/>
      <c r="CCC106" s="284"/>
      <c r="CCD106" s="284"/>
      <c r="CCE106" s="284"/>
      <c r="CCF106" s="284"/>
      <c r="CCG106" s="284"/>
      <c r="CCH106" s="284"/>
      <c r="CCI106" s="284"/>
      <c r="CCJ106" s="284"/>
      <c r="CCK106" s="284"/>
      <c r="CCL106" s="284"/>
      <c r="CCM106" s="284"/>
      <c r="CCN106" s="284"/>
      <c r="CCO106" s="284"/>
      <c r="CCP106" s="284"/>
      <c r="CCQ106" s="284"/>
      <c r="CCR106" s="199"/>
      <c r="CCS106" s="199"/>
      <c r="CCT106" s="199"/>
    </row>
    <row r="107" spans="1:2126" s="200" customFormat="1" x14ac:dyDescent="0.2">
      <c r="B107" s="209">
        <f t="shared" ref="B107:BM107" si="975">+B47-B93</f>
        <v>-63.54624656999998</v>
      </c>
      <c r="C107" s="209">
        <f t="shared" si="975"/>
        <v>-141.50171831</v>
      </c>
      <c r="D107" s="209">
        <f t="shared" si="975"/>
        <v>-13.561607649999985</v>
      </c>
      <c r="E107" s="209">
        <f t="shared" si="975"/>
        <v>-46.820443979999993</v>
      </c>
      <c r="F107" s="209">
        <f t="shared" si="975"/>
        <v>64.440997459999963</v>
      </c>
      <c r="G107" s="209">
        <f t="shared" si="975"/>
        <v>-44.624584089999985</v>
      </c>
      <c r="H107" s="209">
        <f t="shared" si="975"/>
        <v>35.358922269999994</v>
      </c>
      <c r="I107" s="209">
        <f t="shared" si="975"/>
        <v>-64.393172920000012</v>
      </c>
      <c r="J107" s="209">
        <f t="shared" si="975"/>
        <v>0.9472610100000054</v>
      </c>
      <c r="K107" s="209">
        <f t="shared" si="975"/>
        <v>3.456182830000003</v>
      </c>
      <c r="L107" s="209">
        <f t="shared" si="975"/>
        <v>-22.765450879999989</v>
      </c>
      <c r="M107" s="209">
        <f t="shared" si="975"/>
        <v>-50.543558009999977</v>
      </c>
      <c r="N107" s="209">
        <f t="shared" si="975"/>
        <v>20.325782380000035</v>
      </c>
      <c r="O107" s="209">
        <f t="shared" si="975"/>
        <v>-259.68138988999954</v>
      </c>
      <c r="P107" s="209">
        <f t="shared" si="975"/>
        <v>-4.4611446899999994</v>
      </c>
      <c r="Q107" s="209">
        <f t="shared" si="975"/>
        <v>-14.767097700000001</v>
      </c>
      <c r="R107" s="209">
        <f t="shared" si="975"/>
        <v>-9.9246272499999986</v>
      </c>
      <c r="S107" s="209">
        <f t="shared" si="975"/>
        <v>-5.4100594699999984</v>
      </c>
      <c r="T107" s="209">
        <f t="shared" si="975"/>
        <v>10.749193069999997</v>
      </c>
      <c r="U107" s="209">
        <f t="shared" si="975"/>
        <v>-23.813736040000002</v>
      </c>
      <c r="V107" s="209">
        <f t="shared" si="975"/>
        <v>-4.1799400599999998</v>
      </c>
      <c r="W107" s="209">
        <f t="shared" si="975"/>
        <v>1.6468678999999975</v>
      </c>
      <c r="X107" s="209">
        <f t="shared" si="975"/>
        <v>-1.0366589399999999</v>
      </c>
      <c r="Y107" s="209">
        <f t="shared" si="975"/>
        <v>-3.9097209299999998</v>
      </c>
      <c r="Z107" s="209">
        <f t="shared" si="975"/>
        <v>-0.53087016000000053</v>
      </c>
      <c r="AA107" s="209">
        <f t="shared" si="975"/>
        <v>-8.0103221900000019</v>
      </c>
      <c r="AB107" s="209">
        <f t="shared" si="975"/>
        <v>-4.1244129200000001</v>
      </c>
      <c r="AC107" s="209">
        <f t="shared" si="975"/>
        <v>0.42529002000000005</v>
      </c>
      <c r="AD107" s="209">
        <f t="shared" si="975"/>
        <v>3.7493024499999996</v>
      </c>
      <c r="AE107" s="209">
        <f t="shared" si="975"/>
        <v>-2.6556620999999989</v>
      </c>
      <c r="AF107" s="209">
        <f t="shared" si="975"/>
        <v>-2.6054825500000014</v>
      </c>
      <c r="AG107" s="209">
        <f t="shared" si="975"/>
        <v>5.5893680699999999</v>
      </c>
      <c r="AH107" s="209">
        <f t="shared" si="975"/>
        <v>-3.1818442199999999</v>
      </c>
      <c r="AI107" s="209">
        <f t="shared" si="975"/>
        <v>5.6311038399999997</v>
      </c>
      <c r="AJ107" s="209">
        <f t="shared" si="975"/>
        <v>3.7630068799999998</v>
      </c>
      <c r="AK107" s="209">
        <f t="shared" si="975"/>
        <v>7.8662244899999996</v>
      </c>
      <c r="AL107" s="209">
        <f t="shared" si="975"/>
        <v>19.667859060000005</v>
      </c>
      <c r="AM107" s="209">
        <f t="shared" si="975"/>
        <v>-14.761681720000013</v>
      </c>
      <c r="AN107" s="209">
        <f t="shared" si="975"/>
        <v>-8.9625356000000007</v>
      </c>
      <c r="AO107" s="209">
        <f t="shared" si="975"/>
        <v>7.0829819700000005</v>
      </c>
      <c r="AP107" s="209">
        <f t="shared" si="975"/>
        <v>-3.3189106800000001</v>
      </c>
      <c r="AQ107" s="209">
        <f t="shared" si="975"/>
        <v>26.009088390000006</v>
      </c>
      <c r="AR107" s="209">
        <f t="shared" si="975"/>
        <v>13.292046149999997</v>
      </c>
      <c r="AS107" s="209">
        <f t="shared" si="975"/>
        <v>34.102670230000001</v>
      </c>
      <c r="AT107" s="209">
        <f t="shared" si="975"/>
        <v>-13.3001779</v>
      </c>
      <c r="AU107" s="209">
        <f t="shared" si="975"/>
        <v>13.187992169999999</v>
      </c>
      <c r="AV107" s="209">
        <f t="shared" si="975"/>
        <v>5.5642069200000011</v>
      </c>
      <c r="AW107" s="209">
        <f t="shared" si="975"/>
        <v>5.45202119</v>
      </c>
      <c r="AX107" s="209">
        <f t="shared" si="975"/>
        <v>-4.0805236800000007</v>
      </c>
      <c r="AY107" s="209">
        <f t="shared" si="975"/>
        <v>-2.6608354800000003</v>
      </c>
      <c r="AZ107" s="209">
        <f t="shared" si="975"/>
        <v>-5.2827058799999991</v>
      </c>
      <c r="BA107" s="209">
        <f t="shared" si="975"/>
        <v>4.1095367800000009</v>
      </c>
      <c r="BB107" s="209">
        <f t="shared" si="975"/>
        <v>-2.9623190999999998</v>
      </c>
      <c r="BC107" s="209">
        <f t="shared" si="975"/>
        <v>-10.876847360000001</v>
      </c>
      <c r="BD107" s="209">
        <f t="shared" si="975"/>
        <v>0.88634762999999972</v>
      </c>
      <c r="BE107" s="209">
        <f t="shared" si="975"/>
        <v>-4.1849672300000016</v>
      </c>
      <c r="BF107" s="209">
        <f t="shared" si="975"/>
        <v>-3.4419966599999996</v>
      </c>
      <c r="BG107" s="209">
        <f t="shared" si="975"/>
        <v>0.5858595299999998</v>
      </c>
      <c r="BH107" s="209">
        <f t="shared" si="975"/>
        <v>7.0594949600000003</v>
      </c>
      <c r="BI107" s="209">
        <f t="shared" si="975"/>
        <v>0.90473822999999953</v>
      </c>
      <c r="BJ107" s="209">
        <f t="shared" si="975"/>
        <v>-14.208366229999999</v>
      </c>
      <c r="BK107" s="209">
        <f t="shared" si="975"/>
        <v>-14.208366229999999</v>
      </c>
      <c r="BL107" s="209">
        <f t="shared" si="975"/>
        <v>15.374216059999981</v>
      </c>
      <c r="BM107" s="209">
        <f t="shared" si="975"/>
        <v>-4.1993356999999989</v>
      </c>
      <c r="BN107" s="209">
        <f t="shared" ref="BN107:DY107" si="976">+BN47-BN93</f>
        <v>3.0278576799999994</v>
      </c>
      <c r="BO107" s="209">
        <f t="shared" si="976"/>
        <v>3.4185890099999998</v>
      </c>
      <c r="BP107" s="209">
        <f t="shared" si="976"/>
        <v>13.05845714</v>
      </c>
      <c r="BQ107" s="209">
        <f t="shared" si="976"/>
        <v>15.305568130000001</v>
      </c>
      <c r="BR107" s="209">
        <f t="shared" si="976"/>
        <v>9.6594778399999992</v>
      </c>
      <c r="BS107" s="209">
        <f t="shared" si="976"/>
        <v>3.2577348400000004</v>
      </c>
      <c r="BT107" s="209">
        <f t="shared" si="976"/>
        <v>4.7264400000006646E-3</v>
      </c>
      <c r="BU107" s="209">
        <f t="shared" si="976"/>
        <v>1.55242017</v>
      </c>
      <c r="BV107" s="209">
        <f t="shared" si="976"/>
        <v>10.497589320000001</v>
      </c>
      <c r="BW107" s="209">
        <f t="shared" si="976"/>
        <v>24.971948610000005</v>
      </c>
      <c r="BX107" s="209">
        <f t="shared" si="976"/>
        <v>6.2310132500000019</v>
      </c>
      <c r="BY107" s="209">
        <f t="shared" si="976"/>
        <v>-8.200706910000001</v>
      </c>
      <c r="BZ107" s="209">
        <f t="shared" si="976"/>
        <v>-4.3391793300000003</v>
      </c>
      <c r="CA107" s="209">
        <f t="shared" si="976"/>
        <v>19.919767959999998</v>
      </c>
      <c r="CB107" s="209">
        <f t="shared" si="976"/>
        <v>16.874875849999999</v>
      </c>
      <c r="CC107" s="209">
        <f t="shared" si="976"/>
        <v>30.485770819999999</v>
      </c>
      <c r="CD107" s="209">
        <f t="shared" si="976"/>
        <v>-5.9300865199999997</v>
      </c>
      <c r="CE107" s="209">
        <f t="shared" si="976"/>
        <v>-6.7212805400000004</v>
      </c>
      <c r="CF107" s="209">
        <f t="shared" si="976"/>
        <v>0.80108004999999949</v>
      </c>
      <c r="CG107" s="209">
        <f t="shared" si="976"/>
        <v>-13.147794069999998</v>
      </c>
      <c r="CH107" s="209">
        <f t="shared" si="976"/>
        <v>-24.998081079999999</v>
      </c>
      <c r="CI107" s="209">
        <f t="shared" si="976"/>
        <v>-1.58817367</v>
      </c>
      <c r="CJ107" s="209">
        <f t="shared" si="976"/>
        <v>4.0462282099999998</v>
      </c>
      <c r="CK107" s="209">
        <f t="shared" si="976"/>
        <v>16.143530399999996</v>
      </c>
      <c r="CL107" s="209">
        <f t="shared" si="976"/>
        <v>8.7291891700000015</v>
      </c>
      <c r="CM107" s="209">
        <f t="shared" si="976"/>
        <v>27.330774109999993</v>
      </c>
      <c r="CN107" s="209">
        <f t="shared" si="976"/>
        <v>73.095980590000039</v>
      </c>
      <c r="CO107" s="209">
        <f t="shared" si="976"/>
        <v>4.4407040300000009</v>
      </c>
      <c r="CP107" s="209">
        <f t="shared" si="976"/>
        <v>4.4407040300000009</v>
      </c>
      <c r="CQ107" s="209">
        <f t="shared" si="976"/>
        <v>-0.19372376000000013</v>
      </c>
      <c r="CR107" s="209">
        <f t="shared" si="976"/>
        <v>-4.1688020999999988</v>
      </c>
      <c r="CS107" s="209">
        <f t="shared" si="976"/>
        <v>-6.2347891999999998</v>
      </c>
      <c r="CT107" s="209">
        <f t="shared" si="976"/>
        <v>5.4569060200000008</v>
      </c>
      <c r="CU107" s="209">
        <f t="shared" si="976"/>
        <v>-6.3086830599999981</v>
      </c>
      <c r="CV107" s="209">
        <f t="shared" si="976"/>
        <v>-11.449092099999998</v>
      </c>
      <c r="CW107" s="209">
        <f t="shared" si="976"/>
        <v>6.984403770000001</v>
      </c>
      <c r="CX107" s="209">
        <f t="shared" si="976"/>
        <v>5.6910627400000005</v>
      </c>
      <c r="CY107" s="209">
        <f t="shared" si="976"/>
        <v>4.1526459499999993</v>
      </c>
      <c r="CZ107" s="209">
        <f t="shared" si="976"/>
        <v>-11.552828609999997</v>
      </c>
      <c r="DA107" s="209">
        <f t="shared" si="976"/>
        <v>-2.1505837599999991</v>
      </c>
      <c r="DB107" s="209">
        <f t="shared" si="976"/>
        <v>3.1247000900000046</v>
      </c>
      <c r="DC107" s="209">
        <f t="shared" si="976"/>
        <v>3.7819216999999994</v>
      </c>
      <c r="DD107" s="209">
        <f t="shared" si="976"/>
        <v>3.7221748300000002</v>
      </c>
      <c r="DE107" s="209">
        <f t="shared" si="976"/>
        <v>11.858810399999999</v>
      </c>
      <c r="DF107" s="209">
        <f t="shared" si="976"/>
        <v>-6.6952885400000017</v>
      </c>
      <c r="DG107" s="209">
        <f t="shared" si="976"/>
        <v>-5.5477738099999998</v>
      </c>
      <c r="DH107" s="209">
        <f t="shared" si="976"/>
        <v>7.1198445799999988</v>
      </c>
      <c r="DI107" s="209">
        <f t="shared" si="976"/>
        <v>-7.1597186299999986</v>
      </c>
      <c r="DJ107" s="209">
        <f t="shared" si="976"/>
        <v>2.5848587199999997</v>
      </c>
      <c r="DK107" s="209">
        <f t="shared" si="976"/>
        <v>4.7681290499999998</v>
      </c>
      <c r="DL107" s="209">
        <f t="shared" si="976"/>
        <v>-4.2288425500000013</v>
      </c>
      <c r="DM107" s="209">
        <f t="shared" si="976"/>
        <v>9.816419830000001</v>
      </c>
      <c r="DN107" s="209">
        <f t="shared" si="976"/>
        <v>5.7808464200000014</v>
      </c>
      <c r="DO107" s="209">
        <f t="shared" si="976"/>
        <v>9.01700301999999</v>
      </c>
      <c r="DP107" s="209">
        <f t="shared" si="976"/>
        <v>6.6547646399999998</v>
      </c>
      <c r="DQ107" s="209">
        <f t="shared" si="976"/>
        <v>-5.5300346600000019</v>
      </c>
      <c r="DR107" s="209">
        <f t="shared" si="976"/>
        <v>-7.1813161500000016</v>
      </c>
      <c r="DS107" s="209">
        <f t="shared" si="976"/>
        <v>-7.7034399100000002</v>
      </c>
      <c r="DT107" s="209">
        <f t="shared" si="976"/>
        <v>-13.760026080000003</v>
      </c>
      <c r="DU107" s="209">
        <f t="shared" si="976"/>
        <v>-3.991187130000001</v>
      </c>
      <c r="DV107" s="209">
        <f t="shared" si="976"/>
        <v>-6.4551878099999991</v>
      </c>
      <c r="DW107" s="209">
        <f t="shared" si="976"/>
        <v>1.4130512800000001</v>
      </c>
      <c r="DX107" s="209">
        <f t="shared" si="976"/>
        <v>8.371597809999999</v>
      </c>
      <c r="DY107" s="209">
        <f t="shared" si="976"/>
        <v>-8.16150296</v>
      </c>
      <c r="DZ107" s="209">
        <f t="shared" ref="DZ107:GK107" si="977">+DZ47-DZ93</f>
        <v>-8.8232288099999998</v>
      </c>
      <c r="EA107" s="209">
        <f t="shared" si="977"/>
        <v>-9.7245028200000014</v>
      </c>
      <c r="EB107" s="209">
        <f t="shared" si="977"/>
        <v>2.5067614099999997</v>
      </c>
      <c r="EC107" s="209">
        <f t="shared" si="977"/>
        <v>1.2341726599999998</v>
      </c>
      <c r="ED107" s="209">
        <f t="shared" si="977"/>
        <v>-16.754189739999997</v>
      </c>
      <c r="EE107" s="209">
        <f t="shared" si="977"/>
        <v>-2.9199413299999999</v>
      </c>
      <c r="EF107" s="209">
        <f t="shared" si="977"/>
        <v>-25.657699820000001</v>
      </c>
      <c r="EG107" s="209">
        <f t="shared" si="977"/>
        <v>9.635307999999998E-2</v>
      </c>
      <c r="EH107" s="209">
        <f t="shared" si="977"/>
        <v>-0.33452892000000006</v>
      </c>
      <c r="EI107" s="209">
        <f t="shared" si="977"/>
        <v>-8.6095627899999982</v>
      </c>
      <c r="EJ107" s="209">
        <f t="shared" si="977"/>
        <v>5.3631059600000013</v>
      </c>
      <c r="EK107" s="209">
        <f t="shared" si="977"/>
        <v>-3.4846326699999972</v>
      </c>
      <c r="EL107" s="209">
        <f t="shared" si="977"/>
        <v>-5.6521224800000009</v>
      </c>
      <c r="EM107" s="209">
        <f t="shared" si="977"/>
        <v>0.46330885000000022</v>
      </c>
      <c r="EN107" s="209">
        <f t="shared" si="977"/>
        <v>-5.1888136300000003</v>
      </c>
      <c r="EO107" s="209">
        <f t="shared" si="977"/>
        <v>-56.91440101000002</v>
      </c>
      <c r="EP107" s="209">
        <f t="shared" si="977"/>
        <v>-0.72639688000000002</v>
      </c>
      <c r="EQ107" s="209">
        <f t="shared" si="977"/>
        <v>7.5919547500000002</v>
      </c>
      <c r="ER107" s="209">
        <f t="shared" si="977"/>
        <v>-5.5192486199999999</v>
      </c>
      <c r="ES107" s="209">
        <f t="shared" si="977"/>
        <v>1.3463092499999991</v>
      </c>
      <c r="ET107" s="209">
        <f t="shared" si="977"/>
        <v>29.645967830000007</v>
      </c>
      <c r="EU107" s="209">
        <f t="shared" si="977"/>
        <v>0.85999778000000027</v>
      </c>
      <c r="EV107" s="209">
        <f t="shared" si="977"/>
        <v>4.5194031199999989</v>
      </c>
      <c r="EW107" s="209">
        <f t="shared" si="977"/>
        <v>5.2111787900000017</v>
      </c>
      <c r="EX107" s="209">
        <f t="shared" si="977"/>
        <v>-7.6673763700000004</v>
      </c>
      <c r="EY107" s="209">
        <f t="shared" si="977"/>
        <v>32.56917115000001</v>
      </c>
      <c r="EZ107" s="209">
        <f t="shared" si="977"/>
        <v>-9.9954503499999987</v>
      </c>
      <c r="FA107" s="209">
        <f t="shared" si="977"/>
        <v>0.92542933000000005</v>
      </c>
      <c r="FB107" s="209">
        <f t="shared" si="977"/>
        <v>-10.631335730000004</v>
      </c>
      <c r="FC107" s="209">
        <f t="shared" si="977"/>
        <v>5.6417256399999998</v>
      </c>
      <c r="FD107" s="209">
        <f t="shared" si="977"/>
        <v>-3.8435486700000006</v>
      </c>
      <c r="FE107" s="209">
        <f t="shared" si="977"/>
        <v>-17.903179780000002</v>
      </c>
      <c r="FF107" s="209">
        <f t="shared" si="977"/>
        <v>6.4579004000000007</v>
      </c>
      <c r="FG107" s="209">
        <f t="shared" si="977"/>
        <v>6.579435440000001</v>
      </c>
      <c r="FH107" s="209">
        <f t="shared" si="977"/>
        <v>2.2927449600000003</v>
      </c>
      <c r="FI107" s="209">
        <f t="shared" si="977"/>
        <v>9.3510510399999998</v>
      </c>
      <c r="FJ107" s="209">
        <f t="shared" si="977"/>
        <v>24.681131840000003</v>
      </c>
      <c r="FK107" s="209">
        <f t="shared" si="977"/>
        <v>-33.919818730000003</v>
      </c>
      <c r="FL107" s="209">
        <f t="shared" si="977"/>
        <v>-20.469637189999997</v>
      </c>
      <c r="FM107" s="209">
        <f t="shared" si="977"/>
        <v>7.2821161999999999</v>
      </c>
      <c r="FN107" s="209">
        <f t="shared" si="977"/>
        <v>9.21489665</v>
      </c>
      <c r="FO107" s="209">
        <f t="shared" si="977"/>
        <v>-37.892443069999992</v>
      </c>
      <c r="FP107" s="209">
        <f t="shared" si="977"/>
        <v>2.8009893900000264</v>
      </c>
      <c r="FQ107" s="209">
        <f t="shared" si="977"/>
        <v>-1.8423699600000001</v>
      </c>
      <c r="FR107" s="209">
        <f t="shared" si="977"/>
        <v>-1.8423699600000001</v>
      </c>
      <c r="FS107" s="209">
        <f t="shared" si="977"/>
        <v>4.8796222799999995</v>
      </c>
      <c r="FT107" s="209">
        <f t="shared" si="977"/>
        <v>5.4686981699999997</v>
      </c>
      <c r="FU107" s="209">
        <f t="shared" si="977"/>
        <v>-16.103516939999999</v>
      </c>
      <c r="FV107" s="209">
        <f t="shared" si="977"/>
        <v>5.8590856199999992</v>
      </c>
      <c r="FW107" s="209">
        <f t="shared" si="977"/>
        <v>-5.6076075100000002</v>
      </c>
      <c r="FX107" s="209">
        <f t="shared" si="977"/>
        <v>-5.5037183799999987</v>
      </c>
      <c r="FY107" s="209">
        <f t="shared" si="977"/>
        <v>1.2706741899999994</v>
      </c>
      <c r="FZ107" s="209">
        <f t="shared" si="977"/>
        <v>-2.7398961900000001</v>
      </c>
      <c r="GA107" s="209">
        <f t="shared" si="977"/>
        <v>6.7417906899999993</v>
      </c>
      <c r="GB107" s="209">
        <f t="shared" si="977"/>
        <v>3.7138227400000012</v>
      </c>
      <c r="GC107" s="209">
        <f t="shared" si="977"/>
        <v>4.0364317299999994</v>
      </c>
      <c r="GD107" s="209">
        <f t="shared" si="977"/>
        <v>13.022823159999998</v>
      </c>
      <c r="GE107" s="209">
        <f t="shared" si="977"/>
        <v>-6.9969762300000005</v>
      </c>
      <c r="GF107" s="209">
        <f t="shared" si="977"/>
        <v>-0.61434293000000006</v>
      </c>
      <c r="GG107" s="209">
        <f t="shared" si="977"/>
        <v>-9.4054541500000024</v>
      </c>
      <c r="GH107" s="209">
        <f t="shared" si="977"/>
        <v>-0.14307948000000081</v>
      </c>
      <c r="GI107" s="209">
        <f t="shared" si="977"/>
        <v>0.65705175000000016</v>
      </c>
      <c r="GJ107" s="209">
        <f t="shared" si="977"/>
        <v>-16.502801040000005</v>
      </c>
      <c r="GK107" s="209">
        <f t="shared" si="977"/>
        <v>-8.042833439999999</v>
      </c>
      <c r="GL107" s="209">
        <f t="shared" ref="GL107:IW107" si="978">+GL47-GL93</f>
        <v>1.2097603499999996</v>
      </c>
      <c r="GM107" s="209">
        <f t="shared" si="978"/>
        <v>2.9336375799999996</v>
      </c>
      <c r="GN107" s="209">
        <f t="shared" si="978"/>
        <v>5.0998939899999991</v>
      </c>
      <c r="GO107" s="209">
        <f t="shared" si="978"/>
        <v>4.1684304000000001</v>
      </c>
      <c r="GP107" s="209">
        <f t="shared" si="978"/>
        <v>5.3688888800000001</v>
      </c>
      <c r="GQ107" s="209">
        <f t="shared" si="978"/>
        <v>-5.4571773399999799</v>
      </c>
      <c r="GR107" s="209">
        <f t="shared" si="978"/>
        <v>18.252656409999997</v>
      </c>
      <c r="GS107" s="209">
        <f t="shared" si="978"/>
        <v>-6.4421913400000008</v>
      </c>
      <c r="GT107" s="209">
        <f t="shared" si="978"/>
        <v>8.8771304199999985</v>
      </c>
      <c r="GU107" s="209">
        <f t="shared" si="978"/>
        <v>-8.0013269699999992</v>
      </c>
      <c r="GV107" s="209">
        <f t="shared" si="978"/>
        <v>0.95885502000000056</v>
      </c>
      <c r="GW107" s="209">
        <f t="shared" si="978"/>
        <v>13.645123539999993</v>
      </c>
      <c r="GX107" s="209">
        <f t="shared" si="978"/>
        <v>-8.0096041200000023</v>
      </c>
      <c r="GY107" s="209">
        <f t="shared" si="978"/>
        <v>2.2503639999999825E-2</v>
      </c>
      <c r="GZ107" s="209">
        <f t="shared" si="978"/>
        <v>4.4579026199999987</v>
      </c>
      <c r="HA107" s="209">
        <f t="shared" si="978"/>
        <v>10.071252809999997</v>
      </c>
      <c r="HB107" s="209">
        <f t="shared" si="978"/>
        <v>-1.6898349999999991</v>
      </c>
      <c r="HC107" s="209">
        <f t="shared" si="978"/>
        <v>4.852219949999995</v>
      </c>
      <c r="HD107" s="209">
        <f t="shared" si="978"/>
        <v>0.29241716999999978</v>
      </c>
      <c r="HE107" s="209">
        <f t="shared" si="978"/>
        <v>3.65229684</v>
      </c>
      <c r="HF107" s="209">
        <f t="shared" si="978"/>
        <v>11.657012479999999</v>
      </c>
      <c r="HG107" s="209">
        <f t="shared" si="978"/>
        <v>-1.7433523200000005</v>
      </c>
      <c r="HH107" s="209">
        <f t="shared" si="978"/>
        <v>9.6310044000000019</v>
      </c>
      <c r="HI107" s="209">
        <f t="shared" si="978"/>
        <v>23.489378569999996</v>
      </c>
      <c r="HJ107" s="209">
        <f t="shared" si="978"/>
        <v>-9.6861659200000005</v>
      </c>
      <c r="HK107" s="209">
        <f t="shared" si="978"/>
        <v>-2.2079813999999995</v>
      </c>
      <c r="HL107" s="209">
        <f t="shared" si="978"/>
        <v>-0.48782159999999974</v>
      </c>
      <c r="HM107" s="209">
        <f t="shared" si="978"/>
        <v>-5.3317448999999986</v>
      </c>
      <c r="HN107" s="209">
        <f t="shared" si="978"/>
        <v>1.7092480999999997</v>
      </c>
      <c r="HO107" s="209">
        <f t="shared" si="978"/>
        <v>-16.004465719999999</v>
      </c>
      <c r="HP107" s="209">
        <f t="shared" si="978"/>
        <v>-12.35942111</v>
      </c>
      <c r="HQ107" s="209">
        <f t="shared" si="978"/>
        <v>-1.4952240899999998</v>
      </c>
      <c r="HR107" s="209">
        <f t="shared" si="978"/>
        <v>-7.7352860999999988</v>
      </c>
      <c r="HS107" s="209">
        <f t="shared" si="978"/>
        <v>-21.5899313</v>
      </c>
      <c r="HT107" s="209">
        <f t="shared" si="978"/>
        <v>4.3923250400000171</v>
      </c>
      <c r="HU107" s="209">
        <f t="shared" si="978"/>
        <v>0.89767047</v>
      </c>
      <c r="HV107" s="209">
        <f t="shared" si="978"/>
        <v>6.4931345600000006</v>
      </c>
      <c r="HW107" s="209">
        <f t="shared" si="978"/>
        <v>7.390805030000001</v>
      </c>
      <c r="HX107" s="209">
        <f t="shared" si="978"/>
        <v>-2.0030332400000002</v>
      </c>
      <c r="HY107" s="209">
        <f t="shared" si="978"/>
        <v>2.1333656599999999</v>
      </c>
      <c r="HZ107" s="209">
        <f t="shared" si="978"/>
        <v>14.712447840000001</v>
      </c>
      <c r="IA107" s="209">
        <f t="shared" si="978"/>
        <v>-1.6124641399999997</v>
      </c>
      <c r="IB107" s="209">
        <f t="shared" si="978"/>
        <v>-1.2534872399999994</v>
      </c>
      <c r="IC107" s="209">
        <f t="shared" si="978"/>
        <v>11.976828880000005</v>
      </c>
      <c r="ID107" s="209">
        <f t="shared" si="978"/>
        <v>-10.054669930000001</v>
      </c>
      <c r="IE107" s="209">
        <f t="shared" si="978"/>
        <v>1.2592919199999999</v>
      </c>
      <c r="IF107" s="209">
        <f t="shared" si="978"/>
        <v>-7.4493128899999999</v>
      </c>
      <c r="IG107" s="209">
        <f t="shared" si="978"/>
        <v>3.9234981499999999</v>
      </c>
      <c r="IH107" s="209">
        <f t="shared" si="978"/>
        <v>2.4620686600000004</v>
      </c>
      <c r="II107" s="209">
        <f t="shared" si="978"/>
        <v>-9.8591240900000017</v>
      </c>
      <c r="IJ107" s="209">
        <f t="shared" si="978"/>
        <v>-9.886317270000001</v>
      </c>
      <c r="IK107" s="209">
        <f t="shared" si="978"/>
        <v>3.7754356800000011</v>
      </c>
      <c r="IL107" s="209">
        <f t="shared" si="978"/>
        <v>-1.9642481299999992</v>
      </c>
      <c r="IM107" s="209">
        <f t="shared" si="978"/>
        <v>9.1941420799999989</v>
      </c>
      <c r="IN107" s="209">
        <f t="shared" si="978"/>
        <v>1.7992855800000003</v>
      </c>
      <c r="IO107" s="209">
        <f t="shared" si="978"/>
        <v>2.9182979400000022</v>
      </c>
      <c r="IP107" s="209">
        <f t="shared" si="978"/>
        <v>-1.2815695899999993</v>
      </c>
      <c r="IQ107" s="209">
        <f t="shared" si="978"/>
        <v>1.1310212999999996</v>
      </c>
      <c r="IR107" s="209">
        <f t="shared" si="978"/>
        <v>-1.0059922900000002</v>
      </c>
      <c r="IS107" s="209">
        <f t="shared" si="978"/>
        <v>2.9257822399999998</v>
      </c>
      <c r="IT107" s="209">
        <f t="shared" si="978"/>
        <v>-2.2537443099999996</v>
      </c>
      <c r="IU107" s="209">
        <f t="shared" si="978"/>
        <v>-0.48450264999999959</v>
      </c>
      <c r="IV107" s="209">
        <f t="shared" si="978"/>
        <v>11.942305110000007</v>
      </c>
      <c r="IW107" s="209">
        <f t="shared" si="978"/>
        <v>2.1171463800000003</v>
      </c>
      <c r="IX107" s="209">
        <f t="shared" ref="IX107:LI107" si="979">+IX47-IX93</f>
        <v>-0.90759648000000004</v>
      </c>
      <c r="IY107" s="209">
        <f t="shared" si="979"/>
        <v>-5.3127931100000003</v>
      </c>
      <c r="IZ107" s="209">
        <f t="shared" si="979"/>
        <v>-2.6196699999999629E-3</v>
      </c>
      <c r="JA107" s="209">
        <f t="shared" si="979"/>
        <v>-7.3404429699999998</v>
      </c>
      <c r="JB107" s="209">
        <f t="shared" si="979"/>
        <v>-11.44630585</v>
      </c>
      <c r="JC107" s="209">
        <f t="shared" si="979"/>
        <v>2.8865124</v>
      </c>
      <c r="JD107" s="209">
        <f t="shared" si="979"/>
        <v>-4.2710333800000004</v>
      </c>
      <c r="JE107" s="209">
        <f t="shared" si="979"/>
        <v>-11.645743779999997</v>
      </c>
      <c r="JF107" s="209">
        <f t="shared" si="979"/>
        <v>-2.8537530700000007</v>
      </c>
      <c r="JG107" s="209">
        <f t="shared" si="979"/>
        <v>3.5033159800000013</v>
      </c>
      <c r="JH107" s="209">
        <f t="shared" si="979"/>
        <v>-12.380701849999998</v>
      </c>
      <c r="JI107" s="209">
        <f t="shared" si="979"/>
        <v>-3.3318114099999994</v>
      </c>
      <c r="JJ107" s="209">
        <f t="shared" si="979"/>
        <v>1.6785271599999998</v>
      </c>
      <c r="JK107" s="209">
        <f t="shared" si="979"/>
        <v>0.40268689999999974</v>
      </c>
      <c r="JL107" s="209">
        <f t="shared" si="979"/>
        <v>1.0851093599999999</v>
      </c>
      <c r="JM107" s="209">
        <f t="shared" si="979"/>
        <v>-9.8170497699999988</v>
      </c>
      <c r="JN107" s="209">
        <f t="shared" si="979"/>
        <v>-9.9825377600000014</v>
      </c>
      <c r="JO107" s="209">
        <f t="shared" si="979"/>
        <v>-9.2553128700000009</v>
      </c>
      <c r="JP107" s="209">
        <f t="shared" si="979"/>
        <v>-2.8505487399999994</v>
      </c>
      <c r="JQ107" s="209">
        <f t="shared" si="979"/>
        <v>4.1623910499999992</v>
      </c>
      <c r="JR107" s="209">
        <f t="shared" si="979"/>
        <v>0.55152765000000015</v>
      </c>
      <c r="JS107" s="209">
        <f t="shared" si="979"/>
        <v>-4.2116822700000007</v>
      </c>
      <c r="JT107" s="209">
        <f t="shared" si="979"/>
        <v>-11.603625180000002</v>
      </c>
      <c r="JU107" s="209">
        <f t="shared" si="979"/>
        <v>8.6301837700000004</v>
      </c>
      <c r="JV107" s="209">
        <f t="shared" si="979"/>
        <v>8.6301837700000004</v>
      </c>
      <c r="JW107" s="209">
        <f t="shared" si="979"/>
        <v>-36.782986869999995</v>
      </c>
      <c r="JX107" s="209">
        <f t="shared" si="979"/>
        <v>-0.26047514000000016</v>
      </c>
      <c r="JY107" s="209">
        <f t="shared" si="979"/>
        <v>9.1671463699999993</v>
      </c>
      <c r="JZ107" s="209">
        <f t="shared" si="979"/>
        <v>5.7581030200000001</v>
      </c>
      <c r="KA107" s="209">
        <f t="shared" si="979"/>
        <v>14.664774249999999</v>
      </c>
      <c r="KB107" s="209">
        <f t="shared" si="979"/>
        <v>2.2204763499999998</v>
      </c>
      <c r="KC107" s="209">
        <f t="shared" si="979"/>
        <v>-7.2797580400000008</v>
      </c>
      <c r="KD107" s="209">
        <f t="shared" si="979"/>
        <v>1.2339550800000001</v>
      </c>
      <c r="KE107" s="209">
        <f t="shared" si="979"/>
        <v>-17.455077600000006</v>
      </c>
      <c r="KF107" s="209">
        <f t="shared" si="979"/>
        <v>-5.7243651899999994</v>
      </c>
      <c r="KG107" s="209">
        <f t="shared" si="979"/>
        <v>-27.004769400000008</v>
      </c>
      <c r="KH107" s="209">
        <f t="shared" si="979"/>
        <v>-8.4144771799999987</v>
      </c>
      <c r="KI107" s="209">
        <f t="shared" si="979"/>
        <v>-14.379203</v>
      </c>
      <c r="KJ107" s="209">
        <f t="shared" si="979"/>
        <v>1.3595648699999989</v>
      </c>
      <c r="KK107" s="209">
        <f t="shared" si="979"/>
        <v>-6.5618873599999992</v>
      </c>
      <c r="KL107" s="209">
        <f t="shared" si="979"/>
        <v>-8.3448117800000023</v>
      </c>
      <c r="KM107" s="209">
        <f t="shared" si="979"/>
        <v>-36.340814450000011</v>
      </c>
      <c r="KN107" s="209">
        <f t="shared" si="979"/>
        <v>-6.3578650999999997</v>
      </c>
      <c r="KO107" s="209">
        <f t="shared" si="979"/>
        <v>3.0789811500000002</v>
      </c>
      <c r="KP107" s="209">
        <f t="shared" si="979"/>
        <v>1.3820061799999996</v>
      </c>
      <c r="KQ107" s="209">
        <f t="shared" si="979"/>
        <v>-10.145505969999999</v>
      </c>
      <c r="KR107" s="209">
        <f t="shared" si="979"/>
        <v>0.94589243999999995</v>
      </c>
      <c r="KS107" s="209">
        <f t="shared" si="979"/>
        <v>-11.096491299999999</v>
      </c>
      <c r="KT107" s="209">
        <f t="shared" si="979"/>
        <v>3.7502403699999998</v>
      </c>
      <c r="KU107" s="209">
        <f t="shared" si="979"/>
        <v>4.79142153</v>
      </c>
      <c r="KV107" s="209">
        <f t="shared" si="979"/>
        <v>6.1264711499999995</v>
      </c>
      <c r="KW107" s="209">
        <f t="shared" si="979"/>
        <v>14.66813305</v>
      </c>
      <c r="KX107" s="209">
        <f t="shared" si="979"/>
        <v>-45.10916784999997</v>
      </c>
      <c r="KY107" s="209">
        <f t="shared" si="979"/>
        <v>-7.2169285399999996</v>
      </c>
      <c r="KZ107" s="209">
        <f t="shared" si="979"/>
        <v>9.0697630999999994</v>
      </c>
      <c r="LA107" s="209">
        <f t="shared" si="979"/>
        <v>1.8528345599999989</v>
      </c>
      <c r="LB107" s="209">
        <f t="shared" si="979"/>
        <v>3.1255752900000005</v>
      </c>
      <c r="LC107" s="209">
        <f t="shared" si="979"/>
        <v>12.503127709999999</v>
      </c>
      <c r="LD107" s="209">
        <f t="shared" si="979"/>
        <v>-7.9846734100000001</v>
      </c>
      <c r="LE107" s="209">
        <f t="shared" si="979"/>
        <v>4.77573399</v>
      </c>
      <c r="LF107" s="209">
        <f t="shared" si="979"/>
        <v>-12.540027720000003</v>
      </c>
      <c r="LG107" s="209">
        <f t="shared" si="979"/>
        <v>-0.12026414000000685</v>
      </c>
      <c r="LH107" s="209">
        <f t="shared" si="979"/>
        <v>-7.5607626799999981</v>
      </c>
      <c r="LI107" s="209">
        <f t="shared" si="979"/>
        <v>10.152879240000003</v>
      </c>
      <c r="LJ107" s="209">
        <f t="shared" ref="LJ107:NU107" si="980">+LJ47-LJ93</f>
        <v>0.19886020000000004</v>
      </c>
      <c r="LK107" s="209">
        <f t="shared" si="980"/>
        <v>-8.8622969399999985</v>
      </c>
      <c r="LL107" s="209">
        <f t="shared" si="980"/>
        <v>-19.701116689999999</v>
      </c>
      <c r="LM107" s="209">
        <f t="shared" si="980"/>
        <v>-25.77243687</v>
      </c>
      <c r="LN107" s="209">
        <f t="shared" si="980"/>
        <v>-4.6320905200000002</v>
      </c>
      <c r="LO107" s="209">
        <f t="shared" si="980"/>
        <v>-3.7576086399999999</v>
      </c>
      <c r="LP107" s="209">
        <f t="shared" si="980"/>
        <v>-0.61445274000000016</v>
      </c>
      <c r="LQ107" s="209">
        <f t="shared" si="980"/>
        <v>3.4576427099999991</v>
      </c>
      <c r="LR107" s="209">
        <f t="shared" si="980"/>
        <v>-4.0790523099999998</v>
      </c>
      <c r="LS107" s="209">
        <f t="shared" si="980"/>
        <v>-9.6255615000000034</v>
      </c>
      <c r="LT107" s="209">
        <f t="shared" si="980"/>
        <v>-1.1587769800000001</v>
      </c>
      <c r="LU107" s="209">
        <f t="shared" si="980"/>
        <v>0.11259744999999999</v>
      </c>
      <c r="LV107" s="209">
        <f t="shared" si="980"/>
        <v>-4.7926791999999985</v>
      </c>
      <c r="LW107" s="209">
        <f t="shared" si="980"/>
        <v>8.4063374700000004</v>
      </c>
      <c r="LX107" s="209">
        <f t="shared" si="980"/>
        <v>-4.0000000645079581E-8</v>
      </c>
      <c r="LY107" s="209">
        <f t="shared" si="980"/>
        <v>2.5674787000000023</v>
      </c>
      <c r="LZ107" s="209">
        <f t="shared" si="980"/>
        <v>-31.097949249999985</v>
      </c>
      <c r="MA107" s="209">
        <f t="shared" si="980"/>
        <v>-73.500544830000194</v>
      </c>
      <c r="MB107" s="209">
        <f t="shared" si="980"/>
        <v>6.1319422299999999</v>
      </c>
      <c r="MC107" s="209">
        <f t="shared" si="980"/>
        <v>-9.62669584</v>
      </c>
      <c r="MD107" s="209">
        <f t="shared" si="980"/>
        <v>12.289473630000002</v>
      </c>
      <c r="ME107" s="209">
        <f t="shared" si="980"/>
        <v>23.945843670000006</v>
      </c>
      <c r="MF107" s="209">
        <f t="shared" si="980"/>
        <v>32.740563690000016</v>
      </c>
      <c r="MG107" s="209">
        <f t="shared" si="980"/>
        <v>-12.22549113</v>
      </c>
      <c r="MH107" s="209">
        <f t="shared" si="980"/>
        <v>3.4707643500000005</v>
      </c>
      <c r="MI107" s="209">
        <f t="shared" si="980"/>
        <v>-1.3364412400000005</v>
      </c>
      <c r="MJ107" s="209">
        <f t="shared" si="980"/>
        <v>5.2342596400000003</v>
      </c>
      <c r="MK107" s="209">
        <f t="shared" si="980"/>
        <v>12.241121479999997</v>
      </c>
      <c r="ML107" s="209">
        <f t="shared" si="980"/>
        <v>7.3842130999999931</v>
      </c>
      <c r="MM107" s="209">
        <f t="shared" si="980"/>
        <v>1.33007933</v>
      </c>
      <c r="MN107" s="209">
        <f t="shared" si="980"/>
        <v>-6.0630947599999985</v>
      </c>
      <c r="MO107" s="209">
        <f t="shared" si="980"/>
        <v>19.694653499999994</v>
      </c>
      <c r="MP107" s="209">
        <f t="shared" si="980"/>
        <v>-10.90648992</v>
      </c>
      <c r="MQ107" s="209">
        <f t="shared" si="980"/>
        <v>-3.9387574300000003</v>
      </c>
      <c r="MR107" s="209">
        <f t="shared" si="980"/>
        <v>0.11639071999999828</v>
      </c>
      <c r="MS107" s="209">
        <f t="shared" si="980"/>
        <v>5.2446562600000002</v>
      </c>
      <c r="MT107" s="209">
        <f t="shared" si="980"/>
        <v>8.0324091500000012</v>
      </c>
      <c r="MU107" s="209">
        <f t="shared" si="980"/>
        <v>4.2048900000000611E-2</v>
      </c>
      <c r="MV107" s="209">
        <f t="shared" si="980"/>
        <v>-4.2376930300000009</v>
      </c>
      <c r="MW107" s="209">
        <f t="shared" si="980"/>
        <v>9.0814212800000007</v>
      </c>
      <c r="MX107" s="209">
        <f t="shared" si="980"/>
        <v>-2.7566241400000004</v>
      </c>
      <c r="MY107" s="209">
        <f t="shared" si="980"/>
        <v>0.83667862999999998</v>
      </c>
      <c r="MZ107" s="209">
        <f t="shared" si="980"/>
        <v>-1.9199455100000007</v>
      </c>
      <c r="NA107" s="209">
        <f t="shared" si="980"/>
        <v>47.402643279999999</v>
      </c>
      <c r="NB107" s="209">
        <f t="shared" si="980"/>
        <v>13.614466890000001</v>
      </c>
      <c r="NC107" s="209">
        <f t="shared" si="980"/>
        <v>-1.5947863699999998</v>
      </c>
      <c r="ND107" s="209">
        <f t="shared" si="980"/>
        <v>2.5603894300000003</v>
      </c>
      <c r="NE107" s="209">
        <f t="shared" si="980"/>
        <v>14.580069950000004</v>
      </c>
      <c r="NF107" s="209">
        <f t="shared" si="980"/>
        <v>1.16400273</v>
      </c>
      <c r="NG107" s="209">
        <f t="shared" si="980"/>
        <v>-2.3340477700000002</v>
      </c>
      <c r="NH107" s="209">
        <f t="shared" si="980"/>
        <v>-9.8564168099999971</v>
      </c>
      <c r="NI107" s="209">
        <f t="shared" si="980"/>
        <v>-0.49070221000000003</v>
      </c>
      <c r="NJ107" s="209">
        <f t="shared" si="980"/>
        <v>-2.9735117799999999</v>
      </c>
      <c r="NK107" s="209">
        <f t="shared" si="980"/>
        <v>-14.490675839999994</v>
      </c>
      <c r="NL107" s="209">
        <f t="shared" si="980"/>
        <v>-0.37440409000000052</v>
      </c>
      <c r="NM107" s="209">
        <f t="shared" si="980"/>
        <v>-3.2683911999999991</v>
      </c>
      <c r="NN107" s="209">
        <f t="shared" si="980"/>
        <v>-0.85190117999999981</v>
      </c>
      <c r="NO107" s="209">
        <f t="shared" si="980"/>
        <v>2.8865592200000001</v>
      </c>
      <c r="NP107" s="209">
        <f t="shared" si="980"/>
        <v>8.2018674199999975</v>
      </c>
      <c r="NQ107" s="209">
        <f t="shared" si="980"/>
        <v>6.5937301699999971</v>
      </c>
      <c r="NR107" s="209">
        <f t="shared" si="980"/>
        <v>-7.8426169099999976</v>
      </c>
      <c r="NS107" s="209">
        <f t="shared" si="980"/>
        <v>0.52867671999999977</v>
      </c>
      <c r="NT107" s="209">
        <f t="shared" si="980"/>
        <v>-7.1137099800000021</v>
      </c>
      <c r="NU107" s="209">
        <f t="shared" si="980"/>
        <v>2.1126956300000002</v>
      </c>
      <c r="NV107" s="209">
        <f t="shared" ref="NV107:QG107" si="981">+NV47-NV93</f>
        <v>3.3935828999999988</v>
      </c>
      <c r="NW107" s="209">
        <f t="shared" si="981"/>
        <v>-8.9213716400000038</v>
      </c>
      <c r="NX107" s="209">
        <f t="shared" si="981"/>
        <v>-2.2382473600000097</v>
      </c>
      <c r="NY107" s="209">
        <f t="shared" si="981"/>
        <v>-1.39572819</v>
      </c>
      <c r="NZ107" s="209">
        <f t="shared" si="981"/>
        <v>-8.3950333399999995</v>
      </c>
      <c r="OA107" s="209">
        <f t="shared" si="981"/>
        <v>-10.78030736</v>
      </c>
      <c r="OB107" s="209">
        <f t="shared" si="981"/>
        <v>-20.571068889999999</v>
      </c>
      <c r="OC107" s="209">
        <f t="shared" si="981"/>
        <v>7.6075612900000014</v>
      </c>
      <c r="OD107" s="209">
        <f t="shared" si="981"/>
        <v>-1.3683445499999998</v>
      </c>
      <c r="OE107" s="209">
        <f t="shared" si="981"/>
        <v>-1.4328255799999998</v>
      </c>
      <c r="OF107" s="209">
        <f t="shared" si="981"/>
        <v>-6.5532027699999995</v>
      </c>
      <c r="OG107" s="209">
        <f t="shared" si="981"/>
        <v>1.9381442200000008</v>
      </c>
      <c r="OH107" s="209">
        <f t="shared" si="981"/>
        <v>0.19133261000000168</v>
      </c>
      <c r="OI107" s="209">
        <f t="shared" si="981"/>
        <v>12.229486830000001</v>
      </c>
      <c r="OJ107" s="209">
        <f t="shared" si="981"/>
        <v>-1.87179703</v>
      </c>
      <c r="OK107" s="209">
        <f t="shared" si="981"/>
        <v>-5.3406641599999993</v>
      </c>
      <c r="OL107" s="209">
        <f t="shared" si="981"/>
        <v>22.093942069999997</v>
      </c>
      <c r="OM107" s="209">
        <f t="shared" si="981"/>
        <v>0.13429044999999906</v>
      </c>
      <c r="ON107" s="209">
        <f t="shared" si="981"/>
        <v>27.245258159999999</v>
      </c>
      <c r="OO107" s="209">
        <f t="shared" si="981"/>
        <v>-1.77949289</v>
      </c>
      <c r="OP107" s="209">
        <f t="shared" si="981"/>
        <v>1.2053535700000002</v>
      </c>
      <c r="OQ107" s="209">
        <f t="shared" si="981"/>
        <v>5.3586905600000003</v>
      </c>
      <c r="OR107" s="209">
        <f t="shared" si="981"/>
        <v>-0.83565243000000033</v>
      </c>
      <c r="OS107" s="209">
        <f t="shared" si="981"/>
        <v>-3.2418588199999996</v>
      </c>
      <c r="OT107" s="209">
        <f t="shared" si="981"/>
        <v>0.70703999000000195</v>
      </c>
      <c r="OU107" s="209">
        <f t="shared" si="981"/>
        <v>1.9809780300000002</v>
      </c>
      <c r="OV107" s="209">
        <f t="shared" si="981"/>
        <v>4.8252241300000005</v>
      </c>
      <c r="OW107" s="209">
        <f t="shared" si="981"/>
        <v>-5.2910098899999998</v>
      </c>
      <c r="OX107" s="209">
        <f t="shared" si="981"/>
        <v>-1.0730045299999991</v>
      </c>
      <c r="OY107" s="209">
        <f t="shared" si="981"/>
        <v>-8.6645785000000011</v>
      </c>
      <c r="OZ107" s="209">
        <f t="shared" si="981"/>
        <v>-8.2223907599999979</v>
      </c>
      <c r="PA107" s="209">
        <f t="shared" si="981"/>
        <v>-0.64982888999999489</v>
      </c>
      <c r="PB107" s="209">
        <f t="shared" si="981"/>
        <v>-0.46785100000000002</v>
      </c>
      <c r="PC107" s="209">
        <f t="shared" si="981"/>
        <v>-3.0890071800000003</v>
      </c>
      <c r="PD107" s="209">
        <f t="shared" si="981"/>
        <v>-2.2661095900000006</v>
      </c>
      <c r="PE107" s="209">
        <f t="shared" si="981"/>
        <v>0.48451058999999985</v>
      </c>
      <c r="PF107" s="209">
        <f t="shared" si="981"/>
        <v>-4.7330836300000012</v>
      </c>
      <c r="PG107" s="209">
        <f t="shared" si="981"/>
        <v>-10.071540810000002</v>
      </c>
      <c r="PH107" s="209">
        <f t="shared" si="981"/>
        <v>-6.0016155300000014</v>
      </c>
      <c r="PI107" s="209">
        <f t="shared" si="981"/>
        <v>1.22676791</v>
      </c>
      <c r="PJ107" s="209">
        <f t="shared" si="981"/>
        <v>0.99634561999999993</v>
      </c>
      <c r="PK107" s="209">
        <f t="shared" si="981"/>
        <v>6.9545869600000003</v>
      </c>
      <c r="PL107" s="209">
        <f t="shared" si="981"/>
        <v>3.176084959999999</v>
      </c>
      <c r="PM107" s="209">
        <f t="shared" si="981"/>
        <v>-1.3002391400000013</v>
      </c>
      <c r="PN107" s="209">
        <f t="shared" si="981"/>
        <v>3.4202159300000003</v>
      </c>
      <c r="PO107" s="209">
        <f t="shared" si="981"/>
        <v>4.9086318099999993</v>
      </c>
      <c r="PP107" s="209">
        <f t="shared" si="981"/>
        <v>-7.1236067700000003</v>
      </c>
      <c r="PQ107" s="209">
        <f t="shared" si="981"/>
        <v>2.1765739900000001</v>
      </c>
      <c r="PR107" s="209">
        <f t="shared" si="981"/>
        <v>2.0815758199999976</v>
      </c>
      <c r="PS107" s="209">
        <f t="shared" si="981"/>
        <v>-2.0784589599999999</v>
      </c>
      <c r="PT107" s="209">
        <f t="shared" si="981"/>
        <v>14.69274865</v>
      </c>
      <c r="PU107" s="209">
        <f t="shared" si="981"/>
        <v>3.5344007400000006</v>
      </c>
      <c r="PV107" s="209">
        <f t="shared" si="981"/>
        <v>-6.2903852099999984</v>
      </c>
      <c r="PW107" s="209">
        <f t="shared" si="981"/>
        <v>-3.4132009899999995</v>
      </c>
      <c r="PX107" s="209">
        <f t="shared" si="981"/>
        <v>6.4451042300000054</v>
      </c>
      <c r="PY107" s="209">
        <f t="shared" si="981"/>
        <v>1.6312241999999983</v>
      </c>
      <c r="PZ107" s="209">
        <f t="shared" si="981"/>
        <v>2.0739798800000004</v>
      </c>
      <c r="QA107" s="209">
        <f t="shared" si="981"/>
        <v>3.3677185199999977</v>
      </c>
      <c r="QB107" s="209">
        <f t="shared" si="981"/>
        <v>-7.162782400000002</v>
      </c>
      <c r="QC107" s="209">
        <f t="shared" si="981"/>
        <v>6.3705032399999997</v>
      </c>
      <c r="QD107" s="209">
        <f t="shared" si="981"/>
        <v>4.649419239999995</v>
      </c>
      <c r="QE107" s="209">
        <f t="shared" si="981"/>
        <v>2.7187894499999996</v>
      </c>
      <c r="QF107" s="209">
        <f t="shared" si="981"/>
        <v>-7.9996492599999991</v>
      </c>
      <c r="QG107" s="209">
        <f t="shared" si="981"/>
        <v>-7.8122042299999963</v>
      </c>
      <c r="QH107" s="209">
        <f t="shared" ref="QH107:SS107" si="982">+QH47-QH93</f>
        <v>2.2360575899999993</v>
      </c>
      <c r="QI107" s="209">
        <f t="shared" si="982"/>
        <v>-4.3331600000000026E-2</v>
      </c>
      <c r="QJ107" s="209">
        <f t="shared" si="982"/>
        <v>-10.900338049999998</v>
      </c>
      <c r="QK107" s="209">
        <f t="shared" si="982"/>
        <v>5.9460898699999998</v>
      </c>
      <c r="QL107" s="209">
        <f t="shared" si="982"/>
        <v>6.9655344400000008</v>
      </c>
      <c r="QM107" s="209">
        <f t="shared" si="982"/>
        <v>12.399286260000002</v>
      </c>
      <c r="QN107" s="209">
        <f t="shared" si="982"/>
        <v>4.8860686300000005</v>
      </c>
      <c r="QO107" s="209">
        <f t="shared" si="982"/>
        <v>-5.0399832999999994</v>
      </c>
      <c r="QP107" s="209">
        <f t="shared" si="982"/>
        <v>25.156995900000002</v>
      </c>
      <c r="QQ107" s="209">
        <f t="shared" si="982"/>
        <v>11.888264349999998</v>
      </c>
      <c r="QR107" s="209">
        <f t="shared" si="982"/>
        <v>3.2934917499999998</v>
      </c>
      <c r="QS107" s="209">
        <f t="shared" si="982"/>
        <v>-4.735808650000001</v>
      </c>
      <c r="QT107" s="209">
        <f t="shared" si="982"/>
        <v>5.7249910100000001</v>
      </c>
      <c r="QU107" s="209">
        <f t="shared" si="982"/>
        <v>-0.94455894000000118</v>
      </c>
      <c r="QV107" s="209">
        <f t="shared" si="982"/>
        <v>15.226379519999997</v>
      </c>
      <c r="QW107" s="209">
        <f t="shared" si="982"/>
        <v>-1.32930547</v>
      </c>
      <c r="QX107" s="209">
        <f t="shared" si="982"/>
        <v>-0.19902292999999985</v>
      </c>
      <c r="QY107" s="209">
        <f t="shared" si="982"/>
        <v>1.8750800900000004</v>
      </c>
      <c r="QZ107" s="209">
        <f t="shared" si="982"/>
        <v>0.34675168999999961</v>
      </c>
      <c r="RA107" s="209">
        <f t="shared" si="982"/>
        <v>34.47920830000001</v>
      </c>
      <c r="RB107" s="209">
        <f t="shared" si="982"/>
        <v>7.6709765600000015</v>
      </c>
      <c r="RC107" s="209">
        <f t="shared" si="982"/>
        <v>-4.5844732199999996</v>
      </c>
      <c r="RD107" s="209">
        <f t="shared" si="982"/>
        <v>3.0865033400000019</v>
      </c>
      <c r="RE107" s="209">
        <f t="shared" si="982"/>
        <v>7.8638281400000025</v>
      </c>
      <c r="RF107" s="209">
        <f t="shared" si="982"/>
        <v>-1.651549999999613E-3</v>
      </c>
      <c r="RG107" s="209">
        <f t="shared" si="982"/>
        <v>4.9290152899999997</v>
      </c>
      <c r="RH107" s="209">
        <f t="shared" si="982"/>
        <v>-1.9010430299999999</v>
      </c>
      <c r="RI107" s="209">
        <f t="shared" si="982"/>
        <v>-5.0555022199999984</v>
      </c>
      <c r="RJ107" s="209">
        <f t="shared" si="982"/>
        <v>5.8346466300000017</v>
      </c>
      <c r="RK107" s="209">
        <f t="shared" si="982"/>
        <v>-0.92990542000000009</v>
      </c>
      <c r="RL107" s="209">
        <f t="shared" si="982"/>
        <v>3.2678247399999991</v>
      </c>
      <c r="RM107" s="209">
        <f t="shared" si="982"/>
        <v>2.4848717300000005</v>
      </c>
      <c r="RN107" s="209">
        <f t="shared" si="982"/>
        <v>3.40644941</v>
      </c>
      <c r="RO107" s="209">
        <f t="shared" si="982"/>
        <v>8.229240459999998</v>
      </c>
      <c r="RP107" s="209">
        <f t="shared" si="982"/>
        <v>-2.0223609099999997</v>
      </c>
      <c r="RQ107" s="209">
        <f t="shared" si="982"/>
        <v>-6.7848694299999996</v>
      </c>
      <c r="RR107" s="209">
        <f t="shared" si="982"/>
        <v>-4.0973385399999991</v>
      </c>
      <c r="RS107" s="209">
        <f t="shared" si="982"/>
        <v>0.64005885999999967</v>
      </c>
      <c r="RT107" s="209">
        <f t="shared" si="982"/>
        <v>-12.264510019999999</v>
      </c>
      <c r="RU107" s="209">
        <f t="shared" si="982"/>
        <v>4.2410953299999994</v>
      </c>
      <c r="RV107" s="209">
        <f t="shared" si="982"/>
        <v>-1.5001735599999999</v>
      </c>
      <c r="RW107" s="209">
        <f t="shared" si="982"/>
        <v>19.500014230000001</v>
      </c>
      <c r="RX107" s="209">
        <f t="shared" si="982"/>
        <v>9.1175607799999998</v>
      </c>
      <c r="RY107" s="209">
        <f t="shared" si="982"/>
        <v>7.40659475</v>
      </c>
      <c r="RZ107" s="209">
        <f t="shared" si="982"/>
        <v>38.765091529999999</v>
      </c>
      <c r="SA107" s="209">
        <f t="shared" si="982"/>
        <v>43.650971940000005</v>
      </c>
      <c r="SB107" s="209">
        <f t="shared" si="982"/>
        <v>0.69276099999999996</v>
      </c>
      <c r="SC107" s="209">
        <f t="shared" si="982"/>
        <v>-8.4587791299999981</v>
      </c>
      <c r="SD107" s="209">
        <f t="shared" si="982"/>
        <v>-2.4515200500000009</v>
      </c>
      <c r="SE107" s="209">
        <f t="shared" si="982"/>
        <v>-0.90639818999999988</v>
      </c>
      <c r="SF107" s="209">
        <f t="shared" si="982"/>
        <v>5.7169828000000003</v>
      </c>
      <c r="SG107" s="209">
        <f t="shared" si="982"/>
        <v>-5.4069535699999971</v>
      </c>
      <c r="SH107" s="209">
        <f t="shared" si="982"/>
        <v>0.77075603000000048</v>
      </c>
      <c r="SI107" s="209">
        <f t="shared" si="982"/>
        <v>-0.25157653999999985</v>
      </c>
      <c r="SJ107" s="209">
        <f t="shared" si="982"/>
        <v>5.4506984000000003</v>
      </c>
      <c r="SK107" s="209">
        <f t="shared" si="982"/>
        <v>3.7004980399999989</v>
      </c>
      <c r="SL107" s="209">
        <f t="shared" si="982"/>
        <v>1.7251926000000004</v>
      </c>
      <c r="SM107" s="209">
        <f t="shared" si="982"/>
        <v>11.395568530000004</v>
      </c>
      <c r="SN107" s="209">
        <f t="shared" si="982"/>
        <v>12.49122023</v>
      </c>
      <c r="SO107" s="209">
        <f t="shared" si="982"/>
        <v>13.393271889999999</v>
      </c>
      <c r="SP107" s="209">
        <f t="shared" si="982"/>
        <v>-1.9754894399999996</v>
      </c>
      <c r="SQ107" s="209">
        <f t="shared" si="982"/>
        <v>8.6693708299999983</v>
      </c>
      <c r="SR107" s="209">
        <f t="shared" si="982"/>
        <v>32.578373509999999</v>
      </c>
      <c r="SS107" s="209">
        <f t="shared" si="982"/>
        <v>2.9263774099999997</v>
      </c>
      <c r="ST107" s="209">
        <f t="shared" ref="ST107:VE107" si="983">+ST47-ST93</f>
        <v>0.39121904999999946</v>
      </c>
      <c r="SU107" s="209">
        <f t="shared" si="983"/>
        <v>0.20295045999999983</v>
      </c>
      <c r="SV107" s="209">
        <f t="shared" si="983"/>
        <v>11.151305349999999</v>
      </c>
      <c r="SW107" s="209">
        <f t="shared" si="983"/>
        <v>-7.69808995</v>
      </c>
      <c r="SX107" s="209">
        <f t="shared" si="983"/>
        <v>6.9737623199999987</v>
      </c>
      <c r="SY107" s="209">
        <f t="shared" si="983"/>
        <v>11.202073280000002</v>
      </c>
      <c r="SZ107" s="209">
        <f t="shared" si="983"/>
        <v>11.202073280000002</v>
      </c>
      <c r="TA107" s="209">
        <f t="shared" si="983"/>
        <v>56.74282406999999</v>
      </c>
      <c r="TB107" s="209">
        <f t="shared" si="983"/>
        <v>7.2700379400000008</v>
      </c>
      <c r="TC107" s="209">
        <f t="shared" si="983"/>
        <v>-6.0049025800000013</v>
      </c>
      <c r="TD107" s="209">
        <f t="shared" si="983"/>
        <v>3.3598632899999998</v>
      </c>
      <c r="TE107" s="209">
        <f t="shared" si="983"/>
        <v>1.5234488700000002</v>
      </c>
      <c r="TF107" s="209">
        <f t="shared" si="983"/>
        <v>6.1484475199999995</v>
      </c>
      <c r="TG107" s="209">
        <f t="shared" si="983"/>
        <v>-11.432509119999999</v>
      </c>
      <c r="TH107" s="209">
        <f t="shared" si="983"/>
        <v>-1.1185287100000005</v>
      </c>
      <c r="TI107" s="209">
        <f t="shared" si="983"/>
        <v>1.3627278699999998</v>
      </c>
      <c r="TJ107" s="209">
        <f t="shared" si="983"/>
        <v>2.6927868299999993</v>
      </c>
      <c r="TK107" s="209">
        <f t="shared" si="983"/>
        <v>-8.4955231300000005</v>
      </c>
      <c r="TL107" s="209">
        <f t="shared" si="983"/>
        <v>5.3178963999999898</v>
      </c>
      <c r="TM107" s="209">
        <f t="shared" si="983"/>
        <v>-7.3031560000000004</v>
      </c>
      <c r="TN107" s="209">
        <f t="shared" si="983"/>
        <v>-6.9281392300000002</v>
      </c>
      <c r="TO107" s="209">
        <f t="shared" si="983"/>
        <v>9.5856043300000007</v>
      </c>
      <c r="TP107" s="209">
        <f t="shared" si="983"/>
        <v>-4.0616794900000004</v>
      </c>
      <c r="TQ107" s="209">
        <f t="shared" si="983"/>
        <v>-3.3894739900000097</v>
      </c>
      <c r="TR107" s="209">
        <f t="shared" si="983"/>
        <v>7.0499497699999969</v>
      </c>
      <c r="TS107" s="209">
        <f t="shared" si="983"/>
        <v>4.4777833199999995</v>
      </c>
      <c r="TT107" s="209">
        <f t="shared" si="983"/>
        <v>-4.9663575600000005</v>
      </c>
      <c r="TU107" s="209">
        <f t="shared" si="983"/>
        <v>5.8793102300000006</v>
      </c>
      <c r="TV107" s="209">
        <f t="shared" si="983"/>
        <v>-1.5641323999999996</v>
      </c>
      <c r="TW107" s="209">
        <f t="shared" si="983"/>
        <v>10.876553359999997</v>
      </c>
      <c r="TX107" s="209">
        <f t="shared" si="983"/>
        <v>14.355639589999999</v>
      </c>
      <c r="TY107" s="209">
        <f t="shared" si="983"/>
        <v>7.6829803799999992</v>
      </c>
      <c r="TZ107" s="209">
        <f t="shared" si="983"/>
        <v>-0.31142665000000003</v>
      </c>
      <c r="UA107" s="209">
        <f t="shared" si="983"/>
        <v>-10.564239179999998</v>
      </c>
      <c r="UB107" s="209">
        <f t="shared" si="983"/>
        <v>11.16295414</v>
      </c>
      <c r="UC107" s="209">
        <f t="shared" si="983"/>
        <v>16.302957899999981</v>
      </c>
      <c r="UD107" s="209">
        <f t="shared" si="983"/>
        <v>7.0086837400000022</v>
      </c>
      <c r="UE107" s="209">
        <f t="shared" si="983"/>
        <v>7.0086837400000022</v>
      </c>
      <c r="UF107" s="209">
        <f t="shared" si="983"/>
        <v>3.4477734800000013</v>
      </c>
      <c r="UG107" s="209">
        <f t="shared" si="983"/>
        <v>4.202521990000001</v>
      </c>
      <c r="UH107" s="209">
        <f t="shared" si="983"/>
        <v>3.3435111999999996</v>
      </c>
      <c r="UI107" s="209">
        <f t="shared" si="983"/>
        <v>3.9362780399999999</v>
      </c>
      <c r="UJ107" s="209">
        <f t="shared" si="983"/>
        <v>18.532576210000002</v>
      </c>
      <c r="UK107" s="209">
        <f t="shared" si="983"/>
        <v>33.462660920000012</v>
      </c>
      <c r="UL107" s="209">
        <f t="shared" si="983"/>
        <v>-0.31544613999999993</v>
      </c>
      <c r="UM107" s="209">
        <f t="shared" si="983"/>
        <v>-11.281251960000001</v>
      </c>
      <c r="UN107" s="209">
        <f t="shared" si="983"/>
        <v>-0.84486084000000017</v>
      </c>
      <c r="UO107" s="209">
        <f t="shared" si="983"/>
        <v>-8.8259619600000008</v>
      </c>
      <c r="UP107" s="209">
        <f t="shared" si="983"/>
        <v>1.7569134900000001</v>
      </c>
      <c r="UQ107" s="209">
        <f t="shared" si="983"/>
        <v>-19.510607410000002</v>
      </c>
      <c r="UR107" s="209">
        <f t="shared" si="983"/>
        <v>4.6586569400000011</v>
      </c>
      <c r="US107" s="209">
        <f t="shared" si="983"/>
        <v>-7.4635260199999998</v>
      </c>
      <c r="UT107" s="209">
        <f t="shared" si="983"/>
        <v>5.0510093700000001</v>
      </c>
      <c r="UU107" s="209">
        <f t="shared" si="983"/>
        <v>-11.625919279999996</v>
      </c>
      <c r="UV107" s="209">
        <f t="shared" si="983"/>
        <v>3.2584401800000014</v>
      </c>
      <c r="UW107" s="209">
        <f t="shared" si="983"/>
        <v>-6.1213388099999975</v>
      </c>
      <c r="UX107" s="209">
        <f t="shared" si="983"/>
        <v>1.4328805499999997</v>
      </c>
      <c r="UY107" s="209">
        <f t="shared" si="983"/>
        <v>-13.392427289999999</v>
      </c>
      <c r="UZ107" s="209">
        <f t="shared" si="983"/>
        <v>-8.2946760199999989</v>
      </c>
      <c r="VA107" s="209">
        <f t="shared" si="983"/>
        <v>-7.2894317600000003</v>
      </c>
      <c r="VB107" s="209">
        <f t="shared" si="983"/>
        <v>0.9459356600000004</v>
      </c>
      <c r="VC107" s="209">
        <f t="shared" si="983"/>
        <v>-26.597718860000001</v>
      </c>
      <c r="VD107" s="209">
        <f t="shared" si="983"/>
        <v>-11.758320420000004</v>
      </c>
      <c r="VE107" s="209">
        <f t="shared" si="983"/>
        <v>2.5136554800000002</v>
      </c>
      <c r="VF107" s="209">
        <f t="shared" ref="VF107:XQ107" si="984">+VF47-VF93</f>
        <v>-10.04648617</v>
      </c>
      <c r="VG107" s="209">
        <f t="shared" si="984"/>
        <v>2.0287125600000002</v>
      </c>
      <c r="VH107" s="209">
        <f t="shared" si="984"/>
        <v>3.9058796400000002</v>
      </c>
      <c r="VI107" s="209">
        <f t="shared" si="984"/>
        <v>-10.489356179999994</v>
      </c>
      <c r="VJ107" s="209">
        <f t="shared" si="984"/>
        <v>-12.087594669999998</v>
      </c>
      <c r="VK107" s="209">
        <f t="shared" si="984"/>
        <v>2.5694036999999996</v>
      </c>
      <c r="VL107" s="209">
        <f t="shared" si="984"/>
        <v>3.9855258</v>
      </c>
      <c r="VM107" s="209">
        <f t="shared" si="984"/>
        <v>12.31218295</v>
      </c>
      <c r="VN107" s="209">
        <f t="shared" si="984"/>
        <v>4.9928424499999977</v>
      </c>
      <c r="VO107" s="209">
        <f t="shared" si="984"/>
        <v>-2.199580440000001</v>
      </c>
      <c r="VP107" s="209">
        <f t="shared" si="984"/>
        <v>21.660374459999996</v>
      </c>
      <c r="VQ107" s="209">
        <f t="shared" si="984"/>
        <v>2.2773024099999999</v>
      </c>
      <c r="VR107" s="209">
        <f t="shared" si="984"/>
        <v>-6.1490539499999999</v>
      </c>
      <c r="VS107" s="209">
        <f t="shared" si="984"/>
        <v>-5.2603087899999998</v>
      </c>
      <c r="VT107" s="209">
        <f t="shared" si="984"/>
        <v>3.1097481699999996</v>
      </c>
      <c r="VU107" s="209">
        <f t="shared" si="984"/>
        <v>6.0025390200000004</v>
      </c>
      <c r="VV107" s="209">
        <f t="shared" si="984"/>
        <v>-1.9773140000001632E-2</v>
      </c>
      <c r="VW107" s="209">
        <f t="shared" si="984"/>
        <v>-13.1124119</v>
      </c>
      <c r="VX107" s="209">
        <f t="shared" si="984"/>
        <v>-4.9241092200000001</v>
      </c>
      <c r="VY107" s="209">
        <f t="shared" si="984"/>
        <v>-0.31919157000000031</v>
      </c>
      <c r="VZ107" s="209">
        <f t="shared" si="984"/>
        <v>-2.4958172299999992</v>
      </c>
      <c r="WA107" s="209">
        <f t="shared" si="984"/>
        <v>-16.404484279999998</v>
      </c>
      <c r="WB107" s="209">
        <f t="shared" si="984"/>
        <v>-37.256014200000003</v>
      </c>
      <c r="WC107" s="209">
        <f t="shared" si="984"/>
        <v>-3.4483421399999994</v>
      </c>
      <c r="WD107" s="209">
        <f t="shared" si="984"/>
        <v>6.7421013699999994</v>
      </c>
      <c r="WE107" s="209">
        <f t="shared" si="984"/>
        <v>3.29375923</v>
      </c>
      <c r="WF107" s="209">
        <f t="shared" si="984"/>
        <v>-24.409248319999989</v>
      </c>
      <c r="WG107" s="209">
        <f t="shared" si="984"/>
        <v>-2.7331288099999997</v>
      </c>
      <c r="WH107" s="209">
        <f t="shared" si="984"/>
        <v>1.8221108099999999</v>
      </c>
      <c r="WI107" s="209">
        <f t="shared" si="984"/>
        <v>-0.91101799999999944</v>
      </c>
      <c r="WJ107" s="209">
        <f t="shared" si="984"/>
        <v>-2.7286178599999995</v>
      </c>
      <c r="WK107" s="209">
        <f t="shared" si="984"/>
        <v>2.7915835099999997</v>
      </c>
      <c r="WL107" s="209">
        <f t="shared" si="984"/>
        <v>-5.2167064100000005</v>
      </c>
      <c r="WM107" s="209">
        <f t="shared" si="984"/>
        <v>3.8036663399999995</v>
      </c>
      <c r="WN107" s="209">
        <f t="shared" si="984"/>
        <v>4.0957739400000008</v>
      </c>
      <c r="WO107" s="209">
        <f t="shared" si="984"/>
        <v>2.7456995199999987</v>
      </c>
      <c r="WP107" s="209">
        <f t="shared" si="984"/>
        <v>4.7556650000000422E-2</v>
      </c>
      <c r="WQ107" s="209">
        <f t="shared" si="984"/>
        <v>-2.2047959599999998</v>
      </c>
      <c r="WR107" s="209">
        <f t="shared" si="984"/>
        <v>11.637964839999997</v>
      </c>
      <c r="WS107" s="209">
        <f t="shared" si="984"/>
        <v>-1.75399467</v>
      </c>
      <c r="WT107" s="209">
        <f t="shared" si="984"/>
        <v>-1.99544839</v>
      </c>
      <c r="WU107" s="209">
        <f t="shared" si="984"/>
        <v>5.7312824699999982</v>
      </c>
      <c r="WV107" s="209">
        <f t="shared" si="984"/>
        <v>2.8047412400000002</v>
      </c>
      <c r="WW107" s="209">
        <f t="shared" si="984"/>
        <v>-9.6720419300000025</v>
      </c>
      <c r="WX107" s="209">
        <f t="shared" si="984"/>
        <v>4.44208626</v>
      </c>
      <c r="WY107" s="209">
        <f t="shared" si="984"/>
        <v>11.328843930000001</v>
      </c>
      <c r="WZ107" s="209">
        <f t="shared" si="984"/>
        <v>5.6376270000000002</v>
      </c>
      <c r="XA107" s="209">
        <f t="shared" si="984"/>
        <v>14.541256500000001</v>
      </c>
      <c r="XB107" s="209">
        <f t="shared" si="984"/>
        <v>5.0328708299999994</v>
      </c>
      <c r="XC107" s="209">
        <f t="shared" si="984"/>
        <v>-4.4634735299999999</v>
      </c>
      <c r="XD107" s="209">
        <f t="shared" si="984"/>
        <v>-7.5727262699999995</v>
      </c>
      <c r="XE107" s="209">
        <f t="shared" si="984"/>
        <v>-0.76272487999999905</v>
      </c>
      <c r="XF107" s="209">
        <f t="shared" si="984"/>
        <v>-7.7660538499999987</v>
      </c>
      <c r="XG107" s="209">
        <f t="shared" si="984"/>
        <v>14.341166639999997</v>
      </c>
      <c r="XH107" s="209">
        <f t="shared" si="984"/>
        <v>3.5129077300000011</v>
      </c>
      <c r="XI107" s="209">
        <f t="shared" si="984"/>
        <v>3.5129077300000011</v>
      </c>
      <c r="XJ107" s="209">
        <f t="shared" si="984"/>
        <v>4.6414835299999977</v>
      </c>
      <c r="XK107" s="209">
        <f t="shared" si="984"/>
        <v>-5.0890578699999995</v>
      </c>
      <c r="XL107" s="209">
        <f t="shared" si="984"/>
        <v>-2.4550905700000003</v>
      </c>
      <c r="XM107" s="209">
        <f t="shared" si="984"/>
        <v>-5.9681286499999997</v>
      </c>
      <c r="XN107" s="209">
        <f t="shared" si="984"/>
        <v>-4.95014106</v>
      </c>
      <c r="XO107" s="209">
        <f t="shared" si="984"/>
        <v>-13.820934619999999</v>
      </c>
      <c r="XP107" s="209">
        <f t="shared" si="984"/>
        <v>-1.2173056499999997</v>
      </c>
      <c r="XQ107" s="209">
        <f t="shared" si="984"/>
        <v>2.9729356999999994</v>
      </c>
      <c r="XR107" s="209">
        <f t="shared" ref="XR107:AAC107" si="985">+XR47-XR93</f>
        <v>-3.6533955199999992</v>
      </c>
      <c r="XS107" s="209">
        <f t="shared" si="985"/>
        <v>11.831482949999998</v>
      </c>
      <c r="XT107" s="209">
        <f t="shared" si="985"/>
        <v>1.5929948700000005</v>
      </c>
      <c r="XU107" s="209">
        <f t="shared" si="985"/>
        <v>11.526712349999999</v>
      </c>
      <c r="XV107" s="209">
        <f t="shared" si="985"/>
        <v>-6.8683000799999983</v>
      </c>
      <c r="XW107" s="209">
        <f t="shared" si="985"/>
        <v>2.5634748400000005</v>
      </c>
      <c r="XX107" s="209">
        <f t="shared" si="985"/>
        <v>5.7691409600000023</v>
      </c>
      <c r="XY107" s="209">
        <f t="shared" si="985"/>
        <v>7.2017255899999988</v>
      </c>
      <c r="XZ107" s="209">
        <f t="shared" si="985"/>
        <v>0.93161317000000121</v>
      </c>
      <c r="YA107" s="209">
        <f t="shared" si="985"/>
        <v>9.5976544800000045</v>
      </c>
      <c r="YB107" s="209">
        <f t="shared" si="985"/>
        <v>1.11671958</v>
      </c>
      <c r="YC107" s="209">
        <f t="shared" si="985"/>
        <v>4.9924414199999996</v>
      </c>
      <c r="YD107" s="209">
        <f t="shared" si="985"/>
        <v>4.6732221299999992</v>
      </c>
      <c r="YE107" s="209">
        <f t="shared" si="985"/>
        <v>8.7219321999999906</v>
      </c>
      <c r="YF107" s="209">
        <f t="shared" si="985"/>
        <v>19.50431532999999</v>
      </c>
      <c r="YG107" s="209">
        <f t="shared" si="985"/>
        <v>30.320655269999989</v>
      </c>
      <c r="YH107" s="209">
        <f t="shared" si="985"/>
        <v>205.81600661000004</v>
      </c>
      <c r="YI107" s="209">
        <f t="shared" si="985"/>
        <v>8.7013258499999999</v>
      </c>
      <c r="YJ107" s="209">
        <f t="shared" si="985"/>
        <v>7.2967676700000013</v>
      </c>
      <c r="YK107" s="209">
        <f t="shared" si="985"/>
        <v>-3.5336805300000003</v>
      </c>
      <c r="YL107" s="209">
        <f t="shared" si="985"/>
        <v>6.7252949399999871</v>
      </c>
      <c r="YM107" s="209">
        <f t="shared" si="985"/>
        <v>19.18970792999999</v>
      </c>
      <c r="YN107" s="209">
        <f t="shared" si="985"/>
        <v>1.2017527899999974</v>
      </c>
      <c r="YO107" s="209">
        <f t="shared" si="985"/>
        <v>-9.5458063099999961</v>
      </c>
      <c r="YP107" s="209">
        <f t="shared" si="985"/>
        <v>-7.5780609699999788</v>
      </c>
      <c r="YQ107" s="209">
        <f t="shared" si="985"/>
        <v>1.8166647799999902</v>
      </c>
      <c r="YR107" s="209">
        <f t="shared" si="985"/>
        <v>10.79827165999999</v>
      </c>
      <c r="YS107" s="209">
        <f t="shared" si="985"/>
        <v>-3.307178050000001</v>
      </c>
      <c r="YT107" s="209">
        <f t="shared" si="985"/>
        <v>17.918334189999996</v>
      </c>
      <c r="YU107" s="209">
        <f t="shared" si="985"/>
        <v>13.945414980000001</v>
      </c>
      <c r="YV107" s="209">
        <f t="shared" si="985"/>
        <v>-0.21046378000000099</v>
      </c>
      <c r="YW107" s="209">
        <f t="shared" si="985"/>
        <v>-2.15541216</v>
      </c>
      <c r="YX107" s="209">
        <f t="shared" si="985"/>
        <v>2.4867147599999999</v>
      </c>
      <c r="YY107" s="209">
        <f t="shared" si="985"/>
        <v>31.984587989999994</v>
      </c>
      <c r="YZ107" s="209">
        <f t="shared" si="985"/>
        <v>0.57547046999999996</v>
      </c>
      <c r="ZA107" s="209">
        <f t="shared" si="985"/>
        <v>6.17645821999999</v>
      </c>
      <c r="ZB107" s="209">
        <f t="shared" si="985"/>
        <v>20.106163160000001</v>
      </c>
      <c r="ZC107" s="209">
        <f t="shared" si="985"/>
        <v>0.77032641999999951</v>
      </c>
      <c r="ZD107" s="209">
        <f t="shared" si="985"/>
        <v>27.62841826999999</v>
      </c>
      <c r="ZE107" s="209">
        <f t="shared" si="985"/>
        <v>4.7727654400000006</v>
      </c>
      <c r="ZF107" s="209">
        <f t="shared" si="985"/>
        <v>-4.5677861099999983</v>
      </c>
      <c r="ZG107" s="209">
        <f t="shared" si="985"/>
        <v>2.40266914</v>
      </c>
      <c r="ZH107" s="209">
        <f t="shared" si="985"/>
        <v>2.6076484700000027</v>
      </c>
      <c r="ZI107" s="209">
        <f t="shared" si="985"/>
        <v>78.103184609999971</v>
      </c>
      <c r="ZJ107" s="209">
        <f t="shared" si="985"/>
        <v>3.0009565800000013</v>
      </c>
      <c r="ZK107" s="209">
        <f t="shared" si="985"/>
        <v>8.829119519999999</v>
      </c>
      <c r="ZL107" s="209">
        <f t="shared" si="985"/>
        <v>11.830076100000001</v>
      </c>
      <c r="ZM107" s="209">
        <f t="shared" si="985"/>
        <v>-14.03727831</v>
      </c>
      <c r="ZN107" s="209">
        <f t="shared" si="985"/>
        <v>-9.4570470200000027</v>
      </c>
      <c r="ZO107" s="209">
        <f t="shared" si="985"/>
        <v>2.6814059399999994</v>
      </c>
      <c r="ZP107" s="209">
        <f t="shared" si="985"/>
        <v>-15.172164539999997</v>
      </c>
      <c r="ZQ107" s="209">
        <f t="shared" si="985"/>
        <v>-8.7726587699999996</v>
      </c>
      <c r="ZR107" s="209">
        <f t="shared" si="985"/>
        <v>-44.757742700000009</v>
      </c>
      <c r="ZS107" s="209">
        <f t="shared" si="985"/>
        <v>1.1405415699999999</v>
      </c>
      <c r="ZT107" s="209">
        <f t="shared" si="985"/>
        <v>23.2375017899999</v>
      </c>
      <c r="ZU107" s="209">
        <f t="shared" si="985"/>
        <v>8.8164682599999971</v>
      </c>
      <c r="ZV107" s="209">
        <f t="shared" si="985"/>
        <v>33.194511619999894</v>
      </c>
      <c r="ZW107" s="209">
        <f t="shared" si="985"/>
        <v>-10.809737109999997</v>
      </c>
      <c r="ZX107" s="209">
        <f t="shared" si="985"/>
        <v>-1.5483538900000005</v>
      </c>
      <c r="ZY107" s="209">
        <f t="shared" si="985"/>
        <v>-11.160057780000001</v>
      </c>
      <c r="ZZ107" s="209">
        <f t="shared" si="985"/>
        <v>-6.9532161699999975</v>
      </c>
      <c r="AAA107" s="209">
        <f t="shared" si="985"/>
        <v>3.2208334600000015</v>
      </c>
      <c r="AAB107" s="209">
        <f t="shared" si="985"/>
        <v>-27.250531449999997</v>
      </c>
      <c r="AAC107" s="209">
        <f t="shared" si="985"/>
        <v>-6.1976520000000423E-2</v>
      </c>
      <c r="AAD107" s="209">
        <f t="shared" ref="AAD107:ACO107" si="986">+AAD47-AAD93</f>
        <v>3.8884073699999999</v>
      </c>
      <c r="AAE107" s="209">
        <f t="shared" si="986"/>
        <v>-12.031765720000001</v>
      </c>
      <c r="AAF107" s="209">
        <f t="shared" si="986"/>
        <v>-8.2053348700000015</v>
      </c>
      <c r="AAG107" s="209">
        <f t="shared" si="986"/>
        <v>-35.189021300000107</v>
      </c>
      <c r="AAH107" s="209">
        <f t="shared" si="986"/>
        <v>-6.7636188800000019</v>
      </c>
      <c r="AAI107" s="209">
        <f t="shared" si="986"/>
        <v>2.0179151199999996</v>
      </c>
      <c r="AAJ107" s="209">
        <f t="shared" si="986"/>
        <v>-4.7457037600000023</v>
      </c>
      <c r="AAK107" s="209">
        <f t="shared" si="986"/>
        <v>5.4163844200000009</v>
      </c>
      <c r="AAL107" s="209">
        <f t="shared" si="986"/>
        <v>-1.9097090400000001</v>
      </c>
      <c r="AAM107" s="209">
        <f t="shared" si="986"/>
        <v>13.435660929999999</v>
      </c>
      <c r="AAN107" s="209">
        <f t="shared" si="986"/>
        <v>-0.14347691000000018</v>
      </c>
      <c r="AAO107" s="209">
        <f t="shared" si="986"/>
        <v>-12.25370672</v>
      </c>
      <c r="AAP107" s="209">
        <f t="shared" si="986"/>
        <v>4.5451526800000011</v>
      </c>
      <c r="AAQ107" s="209">
        <f t="shared" si="986"/>
        <v>5.5900921799999983</v>
      </c>
      <c r="AAR107" s="209">
        <f t="shared" si="986"/>
        <v>3.5827302300000001</v>
      </c>
      <c r="AAS107" s="209">
        <f t="shared" si="986"/>
        <v>0.71263334999999906</v>
      </c>
      <c r="AAT107" s="209">
        <f t="shared" si="986"/>
        <v>1.1777565600000002</v>
      </c>
      <c r="AAU107" s="209">
        <f t="shared" si="986"/>
        <v>-12.908642709999999</v>
      </c>
      <c r="AAV107" s="209">
        <f t="shared" si="986"/>
        <v>-1.8454303900000006</v>
      </c>
      <c r="AAW107" s="209">
        <f t="shared" si="986"/>
        <v>-5.5116288800000017</v>
      </c>
      <c r="AAX107" s="209">
        <f t="shared" si="986"/>
        <v>4.0840752200000008</v>
      </c>
      <c r="AAY107" s="209">
        <f t="shared" si="986"/>
        <v>-10.985231389999999</v>
      </c>
      <c r="AAZ107" s="209">
        <f t="shared" si="986"/>
        <v>18.258180689999996</v>
      </c>
      <c r="ABA107" s="209">
        <f t="shared" si="986"/>
        <v>-7.9385789799999991</v>
      </c>
      <c r="ABB107" s="209">
        <f t="shared" si="986"/>
        <v>-2.0931833400000031</v>
      </c>
      <c r="ABC107" s="209">
        <f t="shared" si="986"/>
        <v>7.0462045800000013</v>
      </c>
      <c r="ABD107" s="209">
        <f t="shared" si="986"/>
        <v>15.322699280000002</v>
      </c>
      <c r="ABE107" s="209">
        <f t="shared" si="986"/>
        <v>-8.8262723999999988</v>
      </c>
      <c r="ABF107" s="209">
        <f t="shared" si="986"/>
        <v>-11.59383158</v>
      </c>
      <c r="ABG107" s="209">
        <f t="shared" si="986"/>
        <v>1.9487998800000028</v>
      </c>
      <c r="ABH107" s="209">
        <f t="shared" si="986"/>
        <v>67.56029255999988</v>
      </c>
      <c r="ABI107" s="209">
        <f t="shared" si="986"/>
        <v>-2.1903649300000154</v>
      </c>
      <c r="ABJ107" s="209">
        <f t="shared" si="986"/>
        <v>2.6896758299999997</v>
      </c>
      <c r="ABK107" s="209">
        <f t="shared" si="986"/>
        <v>-0.69824237999999994</v>
      </c>
      <c r="ABL107" s="209">
        <f t="shared" si="986"/>
        <v>0.24420976999999899</v>
      </c>
      <c r="ABM107" s="209">
        <f t="shared" si="986"/>
        <v>1.4150579899999995</v>
      </c>
      <c r="ABN107" s="209">
        <f t="shared" si="986"/>
        <v>-5.4477903699999981</v>
      </c>
      <c r="ABO107" s="209">
        <f t="shared" si="986"/>
        <v>-1.7970891600000005</v>
      </c>
      <c r="ABP107" s="209">
        <f t="shared" si="986"/>
        <v>2.71487357</v>
      </c>
      <c r="ABQ107" s="209">
        <f t="shared" si="986"/>
        <v>5.3776944400000009</v>
      </c>
      <c r="ABR107" s="209">
        <f t="shared" si="986"/>
        <v>10.697428950000001</v>
      </c>
      <c r="ABS107" s="209">
        <f t="shared" si="986"/>
        <v>2.0644369100000004</v>
      </c>
      <c r="ABT107" s="209">
        <f t="shared" si="986"/>
        <v>-4.5730257199999995</v>
      </c>
      <c r="ABU107" s="209">
        <f t="shared" si="986"/>
        <v>16.281408150000001</v>
      </c>
      <c r="ABV107" s="209">
        <f t="shared" si="986"/>
        <v>1.96871211</v>
      </c>
      <c r="ABW107" s="209">
        <f t="shared" si="986"/>
        <v>5.7619821199999999</v>
      </c>
      <c r="ABX107" s="209">
        <f t="shared" si="986"/>
        <v>-1.9772893300000001</v>
      </c>
      <c r="ABY107" s="209">
        <f t="shared" si="986"/>
        <v>-0.16312977000000006</v>
      </c>
      <c r="ABZ107" s="209">
        <f t="shared" si="986"/>
        <v>-6.4343614499999973</v>
      </c>
      <c r="ACA107" s="209">
        <f t="shared" si="986"/>
        <v>-0.84408631999999884</v>
      </c>
      <c r="ACB107" s="209">
        <f t="shared" si="986"/>
        <v>-10.1172427</v>
      </c>
      <c r="ACC107" s="209">
        <f t="shared" si="986"/>
        <v>-14.204058960000001</v>
      </c>
      <c r="ACD107" s="209">
        <f t="shared" si="986"/>
        <v>4.1171839099999996</v>
      </c>
      <c r="ACE107" s="209">
        <f t="shared" si="986"/>
        <v>-9.5921668999999987</v>
      </c>
      <c r="ACF107" s="209">
        <f t="shared" si="986"/>
        <v>-7.9370219299999993</v>
      </c>
      <c r="ACG107" s="209">
        <f t="shared" si="986"/>
        <v>-37.733306579999997</v>
      </c>
      <c r="ACH107" s="209">
        <f t="shared" si="986"/>
        <v>4.7097179899999997</v>
      </c>
      <c r="ACI107" s="209">
        <f t="shared" si="986"/>
        <v>4.7097179899999997</v>
      </c>
      <c r="ACJ107" s="209">
        <f t="shared" si="986"/>
        <v>-19.383355919999985</v>
      </c>
      <c r="ACK107" s="209">
        <f t="shared" si="986"/>
        <v>-5.7022439499999997</v>
      </c>
      <c r="ACL107" s="209">
        <f t="shared" si="986"/>
        <v>-19.68332375</v>
      </c>
      <c r="ACM107" s="209">
        <f t="shared" si="986"/>
        <v>8.8114883499999976</v>
      </c>
      <c r="ACN107" s="209">
        <f t="shared" si="986"/>
        <v>-16.574079350000005</v>
      </c>
      <c r="ACO107" s="209">
        <f t="shared" si="986"/>
        <v>-4.0323124799999999</v>
      </c>
      <c r="ACP107" s="209">
        <f t="shared" ref="ACP107:AFA107" si="987">+ACP47-ACP93</f>
        <v>-4.3775464799999995</v>
      </c>
      <c r="ACQ107" s="209">
        <f t="shared" si="987"/>
        <v>-9.8792757100000017</v>
      </c>
      <c r="ACR107" s="209">
        <f t="shared" si="987"/>
        <v>2.1183772700000003</v>
      </c>
      <c r="ACS107" s="209">
        <f t="shared" si="987"/>
        <v>14.33558618</v>
      </c>
      <c r="ACT107" s="209">
        <f t="shared" si="987"/>
        <v>-1.8351712199999959</v>
      </c>
      <c r="ACU107" s="209">
        <f t="shared" si="987"/>
        <v>1.7898154600000005</v>
      </c>
      <c r="ACV107" s="209">
        <f t="shared" si="987"/>
        <v>-2.1403568800000001</v>
      </c>
      <c r="ACW107" s="209">
        <f t="shared" si="987"/>
        <v>-15.952990080000003</v>
      </c>
      <c r="ACX107" s="209">
        <f t="shared" si="987"/>
        <v>1.8534695199999995</v>
      </c>
      <c r="ACY107" s="209">
        <f t="shared" si="987"/>
        <v>-1.3109985600000009</v>
      </c>
      <c r="ACZ107" s="209">
        <f t="shared" si="987"/>
        <v>-15.761060540000006</v>
      </c>
      <c r="ADA107" s="209">
        <f t="shared" si="987"/>
        <v>-5.05381824</v>
      </c>
      <c r="ADB107" s="209">
        <f t="shared" si="987"/>
        <v>6.7136514099999998</v>
      </c>
      <c r="ADC107" s="209">
        <f t="shared" si="987"/>
        <v>-0.14619362000000002</v>
      </c>
      <c r="ADD107" s="209">
        <f t="shared" si="987"/>
        <v>-10.771784639999998</v>
      </c>
      <c r="ADE107" s="209">
        <f t="shared" si="987"/>
        <v>2.6555392700000002</v>
      </c>
      <c r="ADF107" s="209">
        <f t="shared" si="987"/>
        <v>-6.6026058199999973</v>
      </c>
      <c r="ADG107" s="209">
        <f t="shared" si="987"/>
        <v>-9.7729088799999975</v>
      </c>
      <c r="ADH107" s="209">
        <f t="shared" si="987"/>
        <v>-4.7027833500000016</v>
      </c>
      <c r="ADI107" s="209">
        <f t="shared" si="987"/>
        <v>-12.00310666</v>
      </c>
      <c r="ADJ107" s="209">
        <f t="shared" si="987"/>
        <v>-26.47879889</v>
      </c>
      <c r="ADK107" s="209">
        <f t="shared" si="987"/>
        <v>-67.251715820000015</v>
      </c>
      <c r="ADL107" s="209">
        <f t="shared" si="987"/>
        <v>18.029813509999997</v>
      </c>
      <c r="ADM107" s="209">
        <f t="shared" si="987"/>
        <v>18.029813509999997</v>
      </c>
      <c r="ADN107" s="209">
        <f t="shared" si="987"/>
        <v>-3.61950671</v>
      </c>
      <c r="ADO107" s="209">
        <f t="shared" si="987"/>
        <v>7.9687783199999993</v>
      </c>
      <c r="ADP107" s="209">
        <f t="shared" si="987"/>
        <v>-8.31937900000006E-2</v>
      </c>
      <c r="ADQ107" s="209">
        <f t="shared" si="987"/>
        <v>8.7671817400000016</v>
      </c>
      <c r="ADR107" s="209">
        <f t="shared" si="987"/>
        <v>-0.54070362999999944</v>
      </c>
      <c r="ADS107" s="209">
        <f t="shared" si="987"/>
        <v>12.492555930000002</v>
      </c>
      <c r="ADT107" s="209">
        <f t="shared" si="987"/>
        <v>-3.2235471499999999</v>
      </c>
      <c r="ADU107" s="209">
        <f t="shared" si="987"/>
        <v>0.68696610000000002</v>
      </c>
      <c r="ADV107" s="209">
        <f t="shared" si="987"/>
        <v>-5.7348536100000009</v>
      </c>
      <c r="ADW107" s="209">
        <f t="shared" si="987"/>
        <v>5.5523856199999999</v>
      </c>
      <c r="ADX107" s="209">
        <f t="shared" si="987"/>
        <v>-25.372146699999995</v>
      </c>
      <c r="ADY107" s="209">
        <f t="shared" si="987"/>
        <v>-28.091195739999993</v>
      </c>
      <c r="ADZ107" s="209">
        <f t="shared" si="987"/>
        <v>-4.2707423400000009</v>
      </c>
      <c r="AEA107" s="209">
        <f t="shared" si="987"/>
        <v>-1.8398692800000003</v>
      </c>
      <c r="AEB107" s="209">
        <f t="shared" si="987"/>
        <v>-9.565228399999997</v>
      </c>
      <c r="AEC107" s="209">
        <f t="shared" si="987"/>
        <v>-0.82197228000000011</v>
      </c>
      <c r="AED107" s="209">
        <f t="shared" si="987"/>
        <v>-16.4978123</v>
      </c>
      <c r="AEE107" s="209">
        <f t="shared" si="987"/>
        <v>7.0783730599999961</v>
      </c>
      <c r="AEF107" s="209">
        <f t="shared" si="987"/>
        <v>-2.0807487599999988</v>
      </c>
      <c r="AEG107" s="209">
        <f t="shared" si="987"/>
        <v>-10.649413570000002</v>
      </c>
      <c r="AEH107" s="209">
        <f t="shared" si="987"/>
        <v>-12.387375479999998</v>
      </c>
      <c r="AEI107" s="209">
        <f t="shared" si="987"/>
        <v>0.62778242999999945</v>
      </c>
      <c r="AEJ107" s="209">
        <f t="shared" si="987"/>
        <v>-17.411382320000001</v>
      </c>
      <c r="AEK107" s="209">
        <f t="shared" si="987"/>
        <v>-31.47802092000002</v>
      </c>
      <c r="AEL107" s="209">
        <f t="shared" si="987"/>
        <v>15.70725639</v>
      </c>
      <c r="AEM107" s="209">
        <f t="shared" si="987"/>
        <v>-12.866145219999989</v>
      </c>
      <c r="AEN107" s="209">
        <f t="shared" si="987"/>
        <v>6.9093889700000002</v>
      </c>
      <c r="AEO107" s="209">
        <f t="shared" si="987"/>
        <v>1.21181841</v>
      </c>
      <c r="AEP107" s="209">
        <f t="shared" si="987"/>
        <v>1.9684106500000025</v>
      </c>
      <c r="AEQ107" s="209">
        <f t="shared" si="987"/>
        <v>12.930729200000009</v>
      </c>
      <c r="AER107" s="209">
        <f t="shared" si="987"/>
        <v>6.610715680000002</v>
      </c>
      <c r="AES107" s="209">
        <f t="shared" si="987"/>
        <v>4.7055003300000005</v>
      </c>
      <c r="AET107" s="209">
        <f t="shared" si="987"/>
        <v>-1.3076684900000004</v>
      </c>
      <c r="AEU107" s="209">
        <f t="shared" si="987"/>
        <v>-19.30621794</v>
      </c>
      <c r="AEV107" s="209">
        <f t="shared" si="987"/>
        <v>4.8371892799999987</v>
      </c>
      <c r="AEW107" s="209">
        <f t="shared" si="987"/>
        <v>-4.4604811399999953</v>
      </c>
      <c r="AEX107" s="209">
        <f t="shared" si="987"/>
        <v>-0.94237189000000021</v>
      </c>
      <c r="AEY107" s="209">
        <f t="shared" si="987"/>
        <v>-4.7002762500000008</v>
      </c>
      <c r="AEZ107" s="209">
        <f t="shared" si="987"/>
        <v>-2.8254076599999998</v>
      </c>
      <c r="AFA107" s="209">
        <f t="shared" si="987"/>
        <v>-8.80899009</v>
      </c>
      <c r="AFB107" s="209">
        <f t="shared" ref="AFB107:AHL107" si="988">+AFB47-AFB93</f>
        <v>-17.277045889999997</v>
      </c>
      <c r="AFC107" s="209">
        <f t="shared" si="988"/>
        <v>12.68443287</v>
      </c>
      <c r="AFD107" s="209">
        <f t="shared" si="988"/>
        <v>-7.028543</v>
      </c>
      <c r="AFE107" s="209">
        <f t="shared" si="988"/>
        <v>1.4332342899999997</v>
      </c>
      <c r="AFF107" s="209">
        <f t="shared" si="988"/>
        <v>11.852331139999997</v>
      </c>
      <c r="AFG107" s="209">
        <f t="shared" si="988"/>
        <v>-16.123388299999998</v>
      </c>
      <c r="AFH107" s="209">
        <f t="shared" si="988"/>
        <v>2.8180669999999957</v>
      </c>
      <c r="AFI107" s="209">
        <f t="shared" si="988"/>
        <v>1.2570419699999997</v>
      </c>
      <c r="AFJ107" s="209">
        <f t="shared" si="988"/>
        <v>4.5331806099999996</v>
      </c>
      <c r="AFK107" s="209">
        <f t="shared" si="988"/>
        <v>5.7902225799999991</v>
      </c>
      <c r="AFL107" s="209">
        <f t="shared" si="988"/>
        <v>-0.19850825000000327</v>
      </c>
      <c r="AFM107" s="209">
        <f t="shared" si="988"/>
        <v>2.9217897999999995</v>
      </c>
      <c r="AFN107" s="209">
        <f t="shared" si="988"/>
        <v>-6.9156624600000001</v>
      </c>
      <c r="AFO107" s="209">
        <f t="shared" si="988"/>
        <v>-10.84155269</v>
      </c>
      <c r="AFP107" s="209">
        <f t="shared" si="988"/>
        <v>-14.835425350000001</v>
      </c>
      <c r="AFQ107" s="209">
        <f t="shared" si="988"/>
        <v>3.2085596899999995</v>
      </c>
      <c r="AFR107" s="209">
        <f t="shared" si="988"/>
        <v>2.86494406</v>
      </c>
      <c r="AFS107" s="209">
        <f t="shared" si="988"/>
        <v>1.9123980999999999</v>
      </c>
      <c r="AFT107" s="209">
        <f t="shared" si="988"/>
        <v>-9.7616470799999977</v>
      </c>
      <c r="AFU107" s="209">
        <f t="shared" si="988"/>
        <v>-1.7757452299999983</v>
      </c>
      <c r="AFV107" s="209">
        <f t="shared" si="988"/>
        <v>-17.965272469999999</v>
      </c>
      <c r="AFW107" s="209">
        <f t="shared" si="988"/>
        <v>-6.409272099999999</v>
      </c>
      <c r="AFX107" s="209">
        <f t="shared" si="988"/>
        <v>-3.25797567</v>
      </c>
      <c r="AFY107" s="209">
        <f t="shared" si="988"/>
        <v>-6.0742160100000007</v>
      </c>
      <c r="AFZ107" s="209">
        <f t="shared" si="988"/>
        <v>9.0903081700000037</v>
      </c>
      <c r="AGA107" s="209">
        <f t="shared" si="988"/>
        <v>-24.616428079999999</v>
      </c>
      <c r="AGB107" s="209">
        <f t="shared" si="988"/>
        <v>11.994423489999999</v>
      </c>
      <c r="AGC107" s="209">
        <f t="shared" si="988"/>
        <v>5.6552183000000014</v>
      </c>
      <c r="AGD107" s="209">
        <f t="shared" si="988"/>
        <v>9.3915946899999998</v>
      </c>
      <c r="AGE107" s="209">
        <f t="shared" si="988"/>
        <v>2.2745611600000002</v>
      </c>
      <c r="AGF107" s="209">
        <f t="shared" si="988"/>
        <v>-15.826218450000001</v>
      </c>
      <c r="AGG107" s="209">
        <f t="shared" si="988"/>
        <v>13.489579190000001</v>
      </c>
      <c r="AGH107" s="209">
        <f t="shared" si="988"/>
        <v>19.418299600000001</v>
      </c>
      <c r="AGI107" s="209">
        <f t="shared" si="988"/>
        <v>7.4159820000000014</v>
      </c>
      <c r="AGJ107" s="209">
        <f t="shared" si="988"/>
        <v>1.54398569</v>
      </c>
      <c r="AGK107" s="209">
        <f t="shared" si="988"/>
        <v>-1.3645533699999999</v>
      </c>
      <c r="AGL107" s="209">
        <f t="shared" si="988"/>
        <v>-9.8769424600000004</v>
      </c>
      <c r="AGM107" s="209">
        <f t="shared" si="988"/>
        <v>17.136771460000006</v>
      </c>
      <c r="AGN107" s="209">
        <f t="shared" si="988"/>
        <v>-10.601248009999978</v>
      </c>
      <c r="AGO107" s="209">
        <f t="shared" si="988"/>
        <v>-7.9706855100000009</v>
      </c>
      <c r="AGP107" s="209">
        <f t="shared" si="988"/>
        <v>1.5059802599999996</v>
      </c>
      <c r="AGQ107" s="209">
        <f t="shared" si="988"/>
        <v>-8.0040200800000019</v>
      </c>
      <c r="AGR107" s="209">
        <f t="shared" si="988"/>
        <v>5.9631075999999998</v>
      </c>
      <c r="AGS107" s="209">
        <f t="shared" si="988"/>
        <v>-0.16959990000000014</v>
      </c>
      <c r="AGT107" s="209">
        <f t="shared" si="988"/>
        <v>-8.6752176300000023</v>
      </c>
      <c r="AGU107" s="209">
        <f t="shared" si="988"/>
        <v>-11.392541919999998</v>
      </c>
      <c r="AGV107" s="209">
        <f t="shared" si="988"/>
        <v>2.9229920699999994</v>
      </c>
      <c r="AGW107" s="209">
        <f t="shared" si="988"/>
        <v>-0.30460230999999971</v>
      </c>
      <c r="AGX107" s="209">
        <f t="shared" si="988"/>
        <v>10.21780697</v>
      </c>
      <c r="AGY107" s="209">
        <f t="shared" si="988"/>
        <v>6.5335402999999994</v>
      </c>
      <c r="AGZ107" s="209">
        <f t="shared" si="988"/>
        <v>7.9771951100000003</v>
      </c>
      <c r="AHA107" s="209">
        <f t="shared" si="988"/>
        <v>-10.637257809999999</v>
      </c>
      <c r="AHB107" s="209">
        <f t="shared" si="988"/>
        <v>7.1404802000000007</v>
      </c>
      <c r="AHC107" s="209">
        <f t="shared" si="988"/>
        <v>1.37146185</v>
      </c>
      <c r="AHD107" s="209">
        <f t="shared" si="988"/>
        <v>5.6853288699999993</v>
      </c>
      <c r="AHE107" s="209">
        <f t="shared" si="988"/>
        <v>10.270420250000001</v>
      </c>
      <c r="AHF107" s="209">
        <f t="shared" si="988"/>
        <v>13.830433360000001</v>
      </c>
      <c r="AHG107" s="209">
        <f t="shared" si="988"/>
        <v>-3.8924833400000001</v>
      </c>
      <c r="AHH107" s="209">
        <f t="shared" si="988"/>
        <v>-3.21894079</v>
      </c>
      <c r="AHI107" s="209">
        <f t="shared" si="988"/>
        <v>0.97122544000000044</v>
      </c>
      <c r="AHJ107" s="209">
        <f t="shared" si="988"/>
        <v>-3.9151733200000001</v>
      </c>
      <c r="AHK107" s="209">
        <f t="shared" si="988"/>
        <v>-11.670714820000001</v>
      </c>
      <c r="AHL107" s="209">
        <f t="shared" si="988"/>
        <v>-21.726086830000003</v>
      </c>
      <c r="AHM107" s="209"/>
      <c r="AHN107" s="209"/>
      <c r="AHO107" s="209"/>
      <c r="AHP107" s="209"/>
      <c r="AHQ107" s="209"/>
      <c r="AHR107" s="209"/>
      <c r="AHS107" s="209"/>
      <c r="AHT107" s="209"/>
      <c r="AHU107" s="209"/>
      <c r="AHV107" s="209"/>
      <c r="AHW107" s="209"/>
      <c r="AHX107" s="209"/>
      <c r="AHY107" s="209"/>
      <c r="AHZ107" s="209"/>
      <c r="AIA107" s="209"/>
      <c r="AIB107" s="209"/>
      <c r="AIC107" s="209"/>
      <c r="AID107" s="209"/>
      <c r="AIE107" s="209"/>
      <c r="AIF107" s="209"/>
      <c r="AIG107" s="209"/>
      <c r="AIH107" s="209"/>
      <c r="AII107" s="209"/>
      <c r="AIJ107" s="209"/>
      <c r="AIK107" s="209"/>
      <c r="AIL107" s="209"/>
      <c r="AIM107" s="209"/>
      <c r="AIN107" s="209"/>
      <c r="AIO107" s="209"/>
      <c r="AIP107" s="209"/>
      <c r="AIQ107" s="209"/>
      <c r="AIR107" s="209"/>
      <c r="AIS107" s="209"/>
      <c r="AIT107" s="209"/>
      <c r="AIU107" s="209"/>
      <c r="AIV107" s="209"/>
      <c r="AIW107" s="209"/>
      <c r="AIX107" s="209"/>
      <c r="AIY107" s="209"/>
      <c r="AIZ107" s="209"/>
      <c r="AJA107" s="209"/>
      <c r="AJB107" s="209"/>
      <c r="AJC107" s="209"/>
      <c r="AJD107" s="209"/>
      <c r="AJE107" s="209"/>
      <c r="AJF107" s="209"/>
      <c r="AJG107" s="209"/>
      <c r="AJH107" s="209"/>
      <c r="AJI107" s="209"/>
      <c r="AJJ107" s="209"/>
      <c r="AJK107" s="209"/>
      <c r="AJL107" s="209"/>
      <c r="AJM107" s="209"/>
      <c r="AJN107" s="209"/>
      <c r="AJO107" s="209"/>
      <c r="AJP107" s="209"/>
      <c r="AJQ107" s="209"/>
      <c r="AJR107" s="209"/>
      <c r="AJS107" s="209"/>
      <c r="AJT107" s="209"/>
      <c r="AJU107" s="209"/>
      <c r="AJV107" s="209"/>
      <c r="AJW107" s="209"/>
      <c r="AJX107" s="209"/>
      <c r="AJY107" s="209"/>
      <c r="AJZ107" s="209"/>
      <c r="AKA107" s="209"/>
      <c r="AKB107" s="209"/>
      <c r="AKC107" s="209"/>
      <c r="AKD107" s="209"/>
      <c r="AKE107" s="209"/>
      <c r="AKF107" s="209"/>
      <c r="AKG107" s="209"/>
      <c r="AKH107" s="209"/>
      <c r="AKI107" s="209"/>
      <c r="AKJ107" s="209"/>
      <c r="AKK107" s="209"/>
      <c r="AKL107" s="209"/>
      <c r="AKM107" s="209"/>
      <c r="AKN107" s="209"/>
      <c r="AKO107" s="209"/>
      <c r="AKP107" s="209"/>
      <c r="AKQ107" s="209"/>
      <c r="AKR107" s="209"/>
      <c r="AKS107" s="209"/>
      <c r="AKT107" s="209"/>
      <c r="AKU107" s="209"/>
      <c r="AKV107" s="209"/>
      <c r="AKW107" s="209"/>
      <c r="AKX107" s="209"/>
      <c r="AKY107" s="209"/>
      <c r="AKZ107" s="209"/>
      <c r="ALA107" s="209"/>
      <c r="ALB107" s="209"/>
      <c r="ALC107" s="209"/>
      <c r="ALD107" s="209"/>
      <c r="ALE107" s="209"/>
      <c r="ALF107" s="209"/>
      <c r="ALG107" s="209"/>
      <c r="ALH107" s="209"/>
      <c r="ALI107" s="209"/>
      <c r="ALJ107" s="209"/>
      <c r="ALK107" s="209"/>
      <c r="ALL107" s="209"/>
      <c r="ALM107" s="209"/>
      <c r="ALN107" s="209"/>
      <c r="ALO107" s="209"/>
      <c r="ALP107" s="209"/>
      <c r="ALQ107" s="209"/>
      <c r="ALR107" s="209"/>
      <c r="ALS107" s="209"/>
      <c r="ALT107" s="209"/>
      <c r="ALU107" s="209"/>
      <c r="ALV107" s="209"/>
      <c r="ALW107" s="209"/>
      <c r="ALX107" s="209"/>
      <c r="ALY107" s="209"/>
      <c r="ALZ107" s="209"/>
      <c r="AMA107" s="209"/>
      <c r="AMB107" s="209"/>
      <c r="AMC107" s="209"/>
      <c r="AMD107" s="209"/>
      <c r="AME107" s="209"/>
      <c r="AMF107" s="209"/>
      <c r="AMG107" s="209"/>
      <c r="AMH107" s="209"/>
      <c r="AMI107" s="209"/>
      <c r="AMJ107" s="209"/>
      <c r="AMK107" s="209"/>
      <c r="AML107" s="209"/>
      <c r="AMM107" s="209"/>
      <c r="AMN107" s="209"/>
      <c r="AMO107" s="209"/>
      <c r="AMP107" s="209"/>
      <c r="AMQ107" s="209"/>
      <c r="AMR107" s="209"/>
      <c r="AMS107" s="209"/>
      <c r="AMT107" s="209"/>
      <c r="AMU107" s="209"/>
      <c r="AMV107" s="209"/>
      <c r="AMW107" s="209"/>
      <c r="AMX107" s="209"/>
      <c r="AMY107" s="209"/>
      <c r="AMZ107" s="209"/>
      <c r="ANA107" s="209"/>
      <c r="ANB107" s="209"/>
      <c r="ANC107" s="209"/>
      <c r="AND107" s="209"/>
      <c r="ANE107" s="209"/>
      <c r="ANF107" s="209"/>
      <c r="ANG107" s="209"/>
      <c r="ANH107" s="209"/>
      <c r="ANI107" s="209"/>
      <c r="ANJ107" s="209"/>
      <c r="ANK107" s="209"/>
      <c r="ANL107" s="209"/>
      <c r="ANM107" s="209"/>
      <c r="ANN107" s="209"/>
      <c r="ANO107" s="209"/>
      <c r="ANP107" s="209"/>
      <c r="ANQ107" s="209"/>
      <c r="ANR107" s="209"/>
      <c r="ANS107" s="209"/>
      <c r="ANT107" s="209"/>
      <c r="ANU107" s="209"/>
      <c r="ANV107" s="209"/>
      <c r="ANW107" s="209"/>
      <c r="ANX107" s="209"/>
      <c r="ANY107" s="209"/>
      <c r="ANZ107" s="209"/>
      <c r="AOA107" s="209"/>
      <c r="AOB107" s="209"/>
      <c r="AOC107" s="209"/>
      <c r="AOD107" s="209"/>
      <c r="AOE107" s="209"/>
      <c r="AOF107" s="209"/>
      <c r="AOG107" s="209"/>
      <c r="AOH107" s="209"/>
      <c r="AOI107" s="209"/>
      <c r="AOJ107" s="209"/>
      <c r="AOK107" s="209"/>
      <c r="AOL107" s="209"/>
      <c r="AOM107" s="209"/>
      <c r="AON107" s="209"/>
      <c r="AOO107" s="209"/>
      <c r="AOP107" s="209"/>
      <c r="AOQ107" s="209"/>
      <c r="AOR107" s="209"/>
      <c r="AOS107" s="209"/>
      <c r="AOT107" s="209"/>
      <c r="AOU107" s="209"/>
      <c r="AOV107" s="209"/>
      <c r="AOW107" s="209"/>
      <c r="AOX107" s="209"/>
      <c r="AOY107" s="209"/>
      <c r="AOZ107" s="209"/>
      <c r="APA107" s="209"/>
      <c r="APB107" s="209"/>
      <c r="APC107" s="209"/>
      <c r="APD107" s="209"/>
      <c r="APE107" s="209"/>
      <c r="APF107" s="209"/>
      <c r="APG107" s="209"/>
      <c r="APH107" s="209"/>
      <c r="API107" s="209"/>
      <c r="APJ107" s="209"/>
      <c r="APK107" s="209"/>
      <c r="APL107" s="209"/>
      <c r="APM107" s="209"/>
      <c r="APN107" s="209"/>
      <c r="APO107" s="209"/>
      <c r="APP107" s="209"/>
      <c r="APQ107" s="209"/>
      <c r="APR107" s="209"/>
      <c r="APS107" s="209"/>
      <c r="APT107" s="209"/>
      <c r="APU107" s="209"/>
      <c r="APV107" s="209"/>
      <c r="APW107" s="209"/>
      <c r="APX107" s="209"/>
      <c r="APY107" s="209"/>
      <c r="APZ107" s="209"/>
      <c r="AQA107" s="209"/>
      <c r="AQB107" s="209"/>
      <c r="AQC107" s="209"/>
      <c r="AQD107" s="209"/>
      <c r="AQE107" s="209"/>
      <c r="AQF107" s="209"/>
      <c r="AQG107" s="209"/>
      <c r="AQH107" s="209"/>
      <c r="AQI107" s="209"/>
      <c r="AQJ107" s="209"/>
      <c r="AQK107" s="209"/>
      <c r="AQL107" s="209"/>
      <c r="AQM107" s="209"/>
      <c r="AQN107" s="209"/>
      <c r="AQO107" s="209"/>
      <c r="AQP107" s="209"/>
      <c r="AQQ107" s="209"/>
      <c r="AQR107" s="209"/>
      <c r="AQS107" s="209"/>
      <c r="AQT107" s="209"/>
      <c r="AQU107" s="209"/>
      <c r="AQV107" s="209"/>
      <c r="AQW107" s="209"/>
      <c r="AQX107" s="209"/>
      <c r="AQY107" s="209"/>
      <c r="AQZ107" s="209"/>
      <c r="ARA107" s="209"/>
      <c r="ARB107" s="209"/>
      <c r="ARC107" s="209"/>
      <c r="ARD107" s="209"/>
      <c r="ARE107" s="209"/>
      <c r="ARF107" s="209"/>
      <c r="ARG107" s="209"/>
      <c r="ARH107" s="209"/>
      <c r="ARI107" s="209"/>
      <c r="ARJ107" s="209"/>
      <c r="ARK107" s="209"/>
      <c r="ARL107" s="209"/>
      <c r="ARM107" s="209"/>
      <c r="ARN107" s="209"/>
      <c r="ARO107" s="209"/>
      <c r="ARP107" s="209"/>
      <c r="ARQ107" s="209"/>
      <c r="ARR107" s="209"/>
      <c r="ARS107" s="209"/>
      <c r="ART107" s="209"/>
      <c r="ARU107" s="209"/>
      <c r="ARV107" s="209"/>
      <c r="ARW107" s="209"/>
      <c r="ARX107" s="209"/>
      <c r="ARY107" s="209"/>
      <c r="ARZ107" s="209"/>
      <c r="ASA107" s="209"/>
      <c r="ASB107" s="209"/>
      <c r="ASC107" s="209"/>
      <c r="ASD107" s="209"/>
      <c r="ASE107" s="209"/>
      <c r="ASF107" s="209"/>
      <c r="ASG107" s="209"/>
      <c r="ASH107" s="209"/>
      <c r="ASI107" s="209"/>
      <c r="ASJ107" s="209"/>
      <c r="ASK107" s="209"/>
      <c r="ASL107" s="209"/>
      <c r="ASM107" s="209"/>
      <c r="ASN107" s="209"/>
      <c r="ASO107" s="209"/>
      <c r="ASP107" s="209"/>
      <c r="ASQ107" s="209"/>
      <c r="ASR107" s="209"/>
      <c r="ASS107" s="209"/>
      <c r="AST107" s="209"/>
      <c r="ASU107" s="209"/>
      <c r="ASV107" s="209"/>
      <c r="ASW107" s="209"/>
      <c r="ASX107" s="209"/>
      <c r="ASY107" s="209"/>
      <c r="ASZ107" s="209"/>
      <c r="ATA107" s="209"/>
      <c r="ATB107" s="209"/>
      <c r="ATC107" s="209"/>
      <c r="ATD107" s="209"/>
      <c r="ATE107" s="209"/>
      <c r="ATF107" s="209"/>
      <c r="ATG107" s="209"/>
      <c r="ATH107" s="209"/>
      <c r="ATI107" s="209"/>
      <c r="ATJ107" s="209"/>
      <c r="ATK107" s="209"/>
      <c r="ATL107" s="209"/>
      <c r="ATM107" s="209"/>
      <c r="ATN107" s="209"/>
      <c r="ATO107" s="209"/>
      <c r="ATP107" s="209"/>
      <c r="ATQ107" s="209"/>
      <c r="ATR107" s="209"/>
      <c r="ATS107" s="209"/>
      <c r="ATT107" s="209"/>
      <c r="ATU107" s="209"/>
      <c r="ATV107" s="209"/>
      <c r="ATW107" s="209"/>
      <c r="ATX107" s="209"/>
      <c r="ATY107" s="209"/>
      <c r="ATZ107" s="209"/>
      <c r="AUA107" s="209"/>
      <c r="AUB107" s="209"/>
      <c r="AUC107" s="209"/>
      <c r="AUD107" s="209"/>
      <c r="AUE107" s="209"/>
      <c r="AUF107" s="209"/>
      <c r="AUG107" s="209"/>
      <c r="AUH107" s="209"/>
      <c r="AUI107" s="209"/>
      <c r="AUJ107" s="209"/>
      <c r="AUK107" s="209"/>
      <c r="AUL107" s="209"/>
      <c r="AUM107" s="209"/>
      <c r="AUN107" s="209"/>
      <c r="AUO107" s="209"/>
      <c r="AUP107" s="209"/>
      <c r="AUQ107" s="209"/>
      <c r="AUR107" s="209"/>
      <c r="AUS107" s="209"/>
      <c r="AUT107" s="209"/>
      <c r="AUU107" s="209"/>
      <c r="AUV107" s="209"/>
      <c r="AUW107" s="209"/>
      <c r="AUX107" s="209"/>
      <c r="AUY107" s="209"/>
      <c r="AUZ107" s="209"/>
      <c r="AVA107" s="209"/>
      <c r="AVB107" s="209"/>
      <c r="AVC107" s="209"/>
      <c r="AVD107" s="209"/>
      <c r="AVE107" s="209"/>
      <c r="AVF107" s="209"/>
      <c r="AVG107" s="209"/>
      <c r="AVH107" s="209"/>
      <c r="AVI107" s="209"/>
      <c r="AVJ107" s="209"/>
      <c r="AVK107" s="209"/>
      <c r="AVL107" s="209"/>
      <c r="AVM107" s="209"/>
      <c r="AVN107" s="209"/>
      <c r="AVO107" s="209"/>
      <c r="AVP107" s="209"/>
      <c r="AVQ107" s="209"/>
      <c r="AVR107" s="209"/>
      <c r="AVS107" s="209"/>
      <c r="AVT107" s="209"/>
      <c r="AVU107" s="209"/>
      <c r="AVV107" s="209"/>
      <c r="AVW107" s="209"/>
      <c r="AVX107" s="209"/>
      <c r="AVY107" s="209"/>
      <c r="AVZ107" s="209"/>
      <c r="AWA107" s="209"/>
      <c r="AWB107" s="209"/>
      <c r="AWC107" s="209"/>
      <c r="AWD107" s="209"/>
      <c r="AWE107" s="209"/>
      <c r="AWF107" s="209"/>
      <c r="AWG107" s="209"/>
      <c r="AWH107" s="209"/>
      <c r="AWI107" s="209"/>
      <c r="AWJ107" s="209"/>
      <c r="AWK107" s="209"/>
      <c r="AWL107" s="209"/>
      <c r="AWM107" s="209"/>
      <c r="AWN107" s="209"/>
      <c r="AWO107" s="209"/>
      <c r="AWP107" s="209"/>
      <c r="AWQ107" s="209"/>
      <c r="AWR107" s="209"/>
      <c r="AWS107" s="209"/>
      <c r="AWT107" s="209"/>
      <c r="AWU107" s="209"/>
      <c r="AWV107" s="209"/>
      <c r="AWW107" s="209"/>
      <c r="AWX107" s="209"/>
      <c r="AWY107" s="209"/>
      <c r="AWZ107" s="209"/>
      <c r="AXA107" s="209"/>
      <c r="AXB107" s="209"/>
      <c r="AXC107" s="209"/>
      <c r="AXD107" s="209"/>
      <c r="AXE107" s="209"/>
      <c r="AXF107" s="209"/>
      <c r="AXG107" s="209"/>
      <c r="AXH107" s="209"/>
      <c r="AXI107" s="209"/>
      <c r="AXJ107" s="209"/>
      <c r="AXK107" s="209"/>
      <c r="AXL107" s="209"/>
      <c r="AXM107" s="209"/>
      <c r="AXN107" s="209"/>
      <c r="AXO107" s="209"/>
      <c r="AXP107" s="209"/>
      <c r="AXQ107" s="209"/>
      <c r="AXR107" s="209"/>
      <c r="AXS107" s="209"/>
      <c r="AXT107" s="209"/>
      <c r="AXU107" s="209"/>
      <c r="AXV107" s="209"/>
      <c r="AXW107" s="209"/>
      <c r="AXX107" s="209"/>
      <c r="AXY107" s="209"/>
      <c r="AXZ107" s="209"/>
      <c r="AYA107" s="209"/>
      <c r="AYB107" s="209"/>
      <c r="AYC107" s="209"/>
      <c r="AYD107" s="209"/>
      <c r="AYE107" s="209"/>
      <c r="AYF107" s="209"/>
      <c r="AYG107" s="209"/>
      <c r="AYH107" s="209"/>
      <c r="AYI107" s="209"/>
      <c r="AYJ107" s="209"/>
      <c r="AYK107" s="209"/>
      <c r="AYL107" s="209"/>
      <c r="AYM107" s="209"/>
      <c r="AYN107" s="209"/>
      <c r="AYO107" s="209"/>
      <c r="AYP107" s="209"/>
      <c r="AYQ107" s="209"/>
      <c r="AYR107" s="209"/>
      <c r="AYS107" s="209"/>
      <c r="AYT107" s="209"/>
      <c r="AYU107" s="209"/>
      <c r="AYV107" s="209"/>
      <c r="AYW107" s="209"/>
      <c r="AYX107" s="209"/>
      <c r="AYY107" s="209"/>
      <c r="AYZ107" s="209"/>
      <c r="AZA107" s="209"/>
      <c r="AZB107" s="209"/>
      <c r="AZC107" s="209"/>
      <c r="AZD107" s="209"/>
      <c r="AZE107" s="209"/>
      <c r="AZF107" s="209"/>
      <c r="AZG107" s="209"/>
      <c r="AZH107" s="209"/>
      <c r="AZI107" s="209"/>
      <c r="AZJ107" s="209"/>
      <c r="AZK107" s="209"/>
      <c r="AZL107" s="209"/>
      <c r="AZM107" s="209"/>
      <c r="AZN107" s="209"/>
      <c r="AZO107" s="209"/>
      <c r="AZP107" s="209"/>
      <c r="AZQ107" s="209"/>
      <c r="AZR107" s="209"/>
      <c r="AZS107" s="209"/>
      <c r="AZT107" s="209"/>
      <c r="AZU107" s="209"/>
      <c r="AZV107" s="209"/>
      <c r="AZW107" s="209"/>
      <c r="AZX107" s="209"/>
      <c r="AZY107" s="209"/>
      <c r="AZZ107" s="209"/>
      <c r="BAA107" s="209"/>
      <c r="BAB107" s="209"/>
      <c r="BAC107" s="209"/>
      <c r="BAD107" s="209"/>
      <c r="BAE107" s="209"/>
      <c r="BAF107" s="209"/>
      <c r="BAG107" s="209"/>
      <c r="BAH107" s="209"/>
      <c r="BAI107" s="209"/>
      <c r="BAJ107" s="209"/>
      <c r="BAK107" s="209"/>
      <c r="BAL107" s="209"/>
      <c r="BAM107" s="209"/>
      <c r="BAN107" s="209"/>
      <c r="BAO107" s="209"/>
      <c r="BAP107" s="209"/>
      <c r="BAQ107" s="209"/>
      <c r="BAR107" s="209"/>
      <c r="BAS107" s="209"/>
      <c r="BAT107" s="209"/>
      <c r="BAU107" s="209"/>
      <c r="BAV107" s="209"/>
      <c r="BAW107" s="209"/>
      <c r="BAX107" s="209"/>
      <c r="BAY107" s="209"/>
      <c r="BAZ107" s="209"/>
      <c r="BBA107" s="209"/>
      <c r="BBB107" s="209"/>
      <c r="BBC107" s="209"/>
      <c r="BBD107" s="209"/>
      <c r="BBE107" s="209"/>
      <c r="BBF107" s="209"/>
      <c r="BBG107" s="209"/>
      <c r="BBH107" s="209"/>
      <c r="BBI107" s="209"/>
      <c r="BBJ107" s="209"/>
      <c r="BBK107" s="209"/>
      <c r="BBL107" s="209"/>
      <c r="BBM107" s="209"/>
      <c r="BBN107" s="209"/>
      <c r="BBO107" s="209"/>
      <c r="BBP107" s="209"/>
      <c r="BBQ107" s="209"/>
      <c r="BBR107" s="209"/>
      <c r="BBS107" s="209"/>
      <c r="BBT107" s="209"/>
      <c r="BBU107" s="209"/>
      <c r="BBV107" s="209"/>
      <c r="BBW107" s="209"/>
      <c r="BBX107" s="209"/>
      <c r="BBY107" s="209"/>
      <c r="BBZ107" s="209"/>
      <c r="BCA107" s="209"/>
      <c r="BCB107" s="209"/>
      <c r="BCC107" s="209"/>
      <c r="BCD107" s="209"/>
      <c r="BCE107" s="209"/>
      <c r="BCF107" s="209"/>
      <c r="BCG107" s="209"/>
      <c r="BCH107" s="209"/>
      <c r="BCI107" s="209"/>
      <c r="BCJ107" s="209"/>
      <c r="BCK107" s="209"/>
      <c r="BCL107" s="209"/>
      <c r="BCM107" s="209"/>
      <c r="BCN107" s="209"/>
      <c r="BCO107" s="209"/>
      <c r="BCP107" s="209"/>
      <c r="BCQ107" s="209"/>
      <c r="BCR107" s="209"/>
      <c r="BCS107" s="209"/>
      <c r="BCT107" s="209"/>
      <c r="BCU107" s="209"/>
      <c r="BCV107" s="209"/>
      <c r="BCW107" s="209"/>
      <c r="BCX107" s="209"/>
      <c r="BCY107" s="209"/>
      <c r="BCZ107" s="209"/>
      <c r="BDA107" s="209"/>
      <c r="BDB107" s="209"/>
      <c r="BDC107" s="209"/>
      <c r="BDD107" s="209"/>
      <c r="BDE107" s="209"/>
      <c r="BDF107" s="209"/>
      <c r="BDG107" s="209"/>
      <c r="BDH107" s="209"/>
      <c r="BDI107" s="209"/>
      <c r="BDJ107" s="209"/>
      <c r="BDK107" s="209"/>
      <c r="BDL107" s="209"/>
      <c r="BDM107" s="209"/>
      <c r="BDN107" s="209"/>
      <c r="BDO107" s="209"/>
      <c r="BDP107" s="209"/>
      <c r="BDQ107" s="209"/>
      <c r="BDR107" s="209"/>
      <c r="BDS107" s="209"/>
      <c r="BDT107" s="209"/>
      <c r="BDU107" s="209"/>
      <c r="BDV107" s="209"/>
      <c r="BDW107" s="209"/>
      <c r="BDX107" s="209"/>
      <c r="BDY107" s="209"/>
      <c r="BDZ107" s="209"/>
      <c r="BEA107" s="209"/>
      <c r="BEB107" s="209"/>
      <c r="BEC107" s="209"/>
      <c r="BED107" s="209"/>
      <c r="BEE107" s="209"/>
      <c r="BEF107" s="209"/>
      <c r="BEG107" s="209"/>
      <c r="BEH107" s="209"/>
      <c r="BEI107" s="209"/>
      <c r="BEJ107" s="209"/>
      <c r="BEK107" s="209"/>
      <c r="BEL107" s="209"/>
      <c r="BEM107" s="209"/>
      <c r="BEN107" s="209"/>
      <c r="BEO107" s="209"/>
      <c r="BEP107" s="209"/>
      <c r="BEQ107" s="209"/>
      <c r="BER107" s="209"/>
      <c r="BES107" s="209"/>
      <c r="BET107" s="209"/>
      <c r="BEU107" s="209"/>
      <c r="BEV107" s="209"/>
      <c r="BEW107" s="209"/>
      <c r="BEX107" s="209"/>
      <c r="BEY107" s="209"/>
      <c r="BEZ107" s="209"/>
      <c r="BFA107" s="209"/>
      <c r="BFB107" s="209"/>
      <c r="BFC107" s="209"/>
      <c r="BFD107" s="209"/>
      <c r="BFE107" s="209">
        <f t="shared" ref="BFE107:BFV107" si="989">+BFE47-BFE93</f>
        <v>4.480515445685227</v>
      </c>
      <c r="BFF107" s="209">
        <f t="shared" si="989"/>
        <v>-0.98853648731782839</v>
      </c>
      <c r="BFG107" s="209">
        <f t="shared" si="989"/>
        <v>-5.2922565053937465</v>
      </c>
      <c r="BFH107" s="209">
        <f t="shared" si="989"/>
        <v>1.0691025785717498</v>
      </c>
      <c r="BFI107" s="209">
        <f t="shared" si="989"/>
        <v>-0.73117496845459762</v>
      </c>
      <c r="BFJ107" s="209">
        <f t="shared" si="989"/>
        <v>0.23662855011639977</v>
      </c>
      <c r="BFK107" s="209">
        <f t="shared" si="989"/>
        <v>-1.5327811761227084</v>
      </c>
      <c r="BFL107" s="209">
        <f t="shared" si="989"/>
        <v>-3.4498082458600403</v>
      </c>
      <c r="BFM107" s="209">
        <f t="shared" si="989"/>
        <v>2.8983332315761188</v>
      </c>
      <c r="BFN107" s="209">
        <f t="shared" si="989"/>
        <v>-0.13151379422732706</v>
      </c>
      <c r="BFO107" s="209">
        <f t="shared" si="989"/>
        <v>-1.9791414345175582</v>
      </c>
      <c r="BFP107" s="209">
        <f t="shared" si="989"/>
        <v>1.2398798281051056</v>
      </c>
      <c r="BFQ107" s="209">
        <f t="shared" si="989"/>
        <v>4.1254273396501464</v>
      </c>
      <c r="BFR107" s="209">
        <f t="shared" si="989"/>
        <v>1.4645608905244378</v>
      </c>
      <c r="BFS107" s="209">
        <f t="shared" si="989"/>
        <v>-0.84798912562655016</v>
      </c>
      <c r="BFT107" s="209">
        <f t="shared" si="989"/>
        <v>1.874563217346999</v>
      </c>
      <c r="BFU107" s="209">
        <f t="shared" si="989"/>
        <v>7.856442150000138</v>
      </c>
      <c r="BFV107" s="209">
        <f t="shared" si="989"/>
        <v>-0.47628680793058298</v>
      </c>
      <c r="BFW107" s="209"/>
      <c r="BFX107" s="209"/>
      <c r="BFY107" s="209"/>
      <c r="BFZ107" s="209"/>
      <c r="BGA107" s="209">
        <f>+BGA47-BGA93</f>
        <v>-15.58147988011757</v>
      </c>
      <c r="BGB107" s="209"/>
      <c r="BGC107" s="209"/>
      <c r="BGD107" s="209"/>
      <c r="BGE107" s="209">
        <v>-24.846065230000299</v>
      </c>
      <c r="BGF107" s="209"/>
      <c r="BGG107" s="209"/>
      <c r="BGH107" s="209"/>
      <c r="BGI107" s="209"/>
      <c r="BGJ107" s="209"/>
      <c r="BGK107" s="209"/>
      <c r="BGL107" s="209"/>
      <c r="BGM107" s="209"/>
      <c r="BGN107" s="209"/>
      <c r="BGO107" s="209"/>
      <c r="BGP107" s="349"/>
      <c r="BGQ107" s="209"/>
      <c r="BGR107" s="209"/>
      <c r="BGS107" s="209"/>
      <c r="BGT107" s="209"/>
      <c r="BGU107" s="209"/>
      <c r="BGV107" s="209"/>
      <c r="BGW107" s="209"/>
      <c r="BGX107" s="209"/>
      <c r="BGY107" s="209"/>
      <c r="BGZ107" s="209"/>
      <c r="BHA107" s="209"/>
      <c r="BHB107" s="209"/>
      <c r="BHC107" s="209"/>
      <c r="BHD107" s="209"/>
      <c r="BHE107" s="209"/>
      <c r="BHF107" s="209"/>
      <c r="BHG107" s="209"/>
      <c r="BHH107" s="209"/>
      <c r="BHI107" s="209"/>
      <c r="BHJ107" s="209"/>
      <c r="BHK107" s="209"/>
      <c r="BHL107" s="209"/>
      <c r="BHM107" s="209"/>
      <c r="BHN107" s="209"/>
      <c r="BHO107" s="209"/>
      <c r="BHP107" s="209"/>
      <c r="BHQ107" s="209"/>
      <c r="BHR107" s="209"/>
      <c r="BHS107" s="209"/>
      <c r="BHT107" s="209"/>
      <c r="BHU107" s="209"/>
      <c r="BHV107" s="209"/>
      <c r="BHW107" s="209"/>
      <c r="BHX107" s="209"/>
      <c r="BHY107" s="209"/>
      <c r="BHZ107" s="209"/>
      <c r="BIA107" s="209"/>
      <c r="BIB107" s="209"/>
      <c r="BIC107" s="209"/>
      <c r="BID107" s="209"/>
      <c r="BIE107" s="209"/>
      <c r="BIF107" s="209"/>
      <c r="BIG107" s="209"/>
      <c r="BIH107" s="209"/>
      <c r="BII107" s="209"/>
      <c r="BIJ107" s="209"/>
      <c r="BIK107" s="209"/>
      <c r="BIL107" s="209"/>
      <c r="BIM107" s="209"/>
      <c r="BIN107" s="209"/>
      <c r="BIO107" s="209"/>
      <c r="BIP107" s="209"/>
      <c r="BIQ107" s="209"/>
      <c r="BIR107" s="209"/>
      <c r="BIS107" s="209"/>
      <c r="BIT107" s="209"/>
      <c r="BIU107" s="209"/>
      <c r="BIV107" s="209"/>
      <c r="BIW107" s="209"/>
      <c r="BIX107" s="209"/>
      <c r="BIY107" s="209"/>
      <c r="BIZ107" s="209"/>
      <c r="BJA107" s="209"/>
      <c r="BJB107" s="209"/>
      <c r="BJC107" s="209"/>
      <c r="BJD107" s="209"/>
      <c r="BJE107" s="209"/>
      <c r="BJF107" s="209"/>
      <c r="BJG107" s="209"/>
      <c r="BJH107" s="209"/>
      <c r="BJI107" s="209"/>
      <c r="BJJ107" s="209"/>
      <c r="BJK107" s="209"/>
      <c r="BJL107" s="209"/>
      <c r="BJM107" s="209"/>
      <c r="BJN107" s="209"/>
      <c r="BJO107" s="209"/>
      <c r="BJP107" s="209"/>
      <c r="BJQ107" s="209"/>
      <c r="BJR107" s="209"/>
      <c r="BJS107" s="209"/>
      <c r="BJT107" s="209"/>
      <c r="BJU107" s="209"/>
      <c r="BJV107" s="209"/>
      <c r="BJW107" s="209"/>
      <c r="BJX107" s="209"/>
      <c r="BJY107" s="209"/>
      <c r="BJZ107" s="209"/>
      <c r="BKA107" s="209"/>
      <c r="BKB107" s="209"/>
      <c r="BKC107" s="209"/>
      <c r="BKD107" s="209"/>
      <c r="BKE107" s="209"/>
      <c r="BKF107" s="209"/>
      <c r="BKG107" s="209"/>
      <c r="BKH107" s="209"/>
      <c r="BKI107" s="209"/>
      <c r="BKJ107" s="209"/>
      <c r="BKK107" s="209"/>
      <c r="BKL107" s="209"/>
      <c r="BKM107" s="209"/>
      <c r="BKN107" s="209"/>
      <c r="BKO107" s="209"/>
      <c r="BKP107" s="209"/>
      <c r="BKQ107" s="209"/>
      <c r="BKR107" s="209"/>
      <c r="BKS107" s="209"/>
      <c r="BKT107" s="209"/>
      <c r="BKU107" s="209"/>
      <c r="BKV107" s="209"/>
      <c r="BKW107" s="209"/>
      <c r="BKX107" s="209"/>
      <c r="BKY107" s="209"/>
      <c r="BKZ107" s="209"/>
      <c r="BLA107" s="209"/>
      <c r="BLB107" s="209"/>
      <c r="BLC107" s="209"/>
      <c r="BLD107" s="209"/>
      <c r="BLE107" s="209"/>
      <c r="BLF107" s="209">
        <f>+BLF99+327.165649</f>
        <v>219.20255555854234</v>
      </c>
      <c r="BLG107" s="209"/>
      <c r="BLH107" s="209"/>
      <c r="BLI107" s="209"/>
      <c r="BLJ107" s="209"/>
      <c r="BLK107" s="209"/>
      <c r="BLL107" s="209"/>
      <c r="BLM107" s="209"/>
      <c r="BLN107" s="209"/>
      <c r="BLO107" s="209"/>
      <c r="BLP107" s="209"/>
      <c r="BLQ107" s="209"/>
      <c r="BLR107" s="209"/>
      <c r="BLS107" s="209"/>
      <c r="BLT107" s="209"/>
      <c r="BLU107" s="209"/>
      <c r="BLV107" s="209"/>
      <c r="BLW107" s="209"/>
      <c r="BLX107" s="209"/>
      <c r="BLY107" s="209"/>
      <c r="BLZ107" s="209"/>
      <c r="BMA107" s="209"/>
      <c r="BMB107" s="209"/>
      <c r="BMC107" s="209"/>
      <c r="BMD107" s="209"/>
      <c r="BME107" s="209"/>
      <c r="BMF107" s="209"/>
      <c r="BMG107" s="209"/>
      <c r="BMH107" s="209"/>
      <c r="BMI107" s="209"/>
      <c r="BMJ107" s="209"/>
      <c r="BMK107" s="209"/>
      <c r="BML107" s="209"/>
      <c r="BMM107" s="209"/>
      <c r="BMN107" s="209"/>
      <c r="BMO107" s="209"/>
      <c r="BMP107" s="209"/>
      <c r="BMQ107" s="209"/>
      <c r="BMR107" s="209"/>
      <c r="BMS107" s="209"/>
      <c r="BMT107" s="209"/>
      <c r="BMU107" s="209"/>
      <c r="BMV107" s="209"/>
      <c r="BMW107" s="209"/>
      <c r="BMX107" s="209"/>
      <c r="BMY107" s="209"/>
      <c r="BMZ107" s="209"/>
      <c r="BNA107" s="209"/>
      <c r="BNB107" s="209"/>
      <c r="BNC107" s="209"/>
      <c r="BND107" s="209"/>
      <c r="BNE107" s="209"/>
      <c r="BNF107" s="209"/>
      <c r="BNG107" s="209"/>
      <c r="BNH107" s="209"/>
      <c r="BNI107" s="209"/>
      <c r="BNJ107" s="209"/>
      <c r="BNK107" s="209"/>
      <c r="BNL107" s="209"/>
      <c r="BNM107" s="209"/>
      <c r="BNN107" s="209"/>
      <c r="BNO107" s="209"/>
      <c r="BNP107" s="209"/>
      <c r="BNQ107" s="209"/>
      <c r="BNR107" s="209"/>
      <c r="BNS107" s="209"/>
      <c r="BNT107" s="209"/>
      <c r="BNU107" s="209"/>
      <c r="BNV107" s="209"/>
      <c r="BNW107" s="209"/>
      <c r="BNX107" s="209"/>
      <c r="BNY107" s="209"/>
      <c r="BNZ107" s="209"/>
      <c r="BOA107" s="209"/>
      <c r="BOB107" s="209"/>
      <c r="BOC107" s="209"/>
      <c r="BOD107" s="209"/>
      <c r="BOE107" s="209"/>
      <c r="BOF107" s="209"/>
      <c r="BOG107" s="209"/>
      <c r="BOH107" s="209"/>
      <c r="BOI107" s="209"/>
      <c r="BOJ107" s="209"/>
      <c r="BOK107" s="209"/>
      <c r="BOL107" s="209"/>
      <c r="BOM107" s="209"/>
      <c r="BON107" s="209"/>
      <c r="BOO107" s="209"/>
      <c r="BOP107" s="209"/>
      <c r="BOQ107" s="209"/>
      <c r="BOR107" s="209"/>
      <c r="BOS107" s="209"/>
      <c r="BOT107" s="209"/>
      <c r="BOU107" s="209"/>
      <c r="BOV107" s="209"/>
      <c r="BOW107" s="209"/>
      <c r="BOX107" s="209"/>
      <c r="BOY107" s="209"/>
      <c r="BOZ107" s="209"/>
      <c r="BPA107" s="209"/>
      <c r="BPB107" s="209"/>
      <c r="BPC107" s="209"/>
      <c r="BPD107" s="209"/>
      <c r="BPE107" s="209"/>
      <c r="BPF107" s="209"/>
      <c r="BPG107" s="209"/>
      <c r="BPH107" s="209"/>
      <c r="BPI107" s="209"/>
      <c r="BPJ107" s="209"/>
      <c r="BPK107" s="209"/>
      <c r="BPL107" s="209"/>
      <c r="BPM107" s="209"/>
      <c r="BPN107" s="209"/>
      <c r="BPO107" s="209"/>
      <c r="BPP107" s="209"/>
      <c r="BPQ107" s="209"/>
      <c r="BPR107" s="209"/>
      <c r="BPS107" s="209"/>
      <c r="BPT107" s="209"/>
      <c r="BPU107" s="209"/>
      <c r="BPV107" s="209"/>
      <c r="BPW107" s="209"/>
      <c r="BPX107" s="209"/>
      <c r="BPY107" s="209"/>
      <c r="BPZ107" s="209"/>
      <c r="BQA107" s="209"/>
      <c r="BQB107" s="209"/>
      <c r="BQC107" s="209"/>
      <c r="BQD107" s="209"/>
      <c r="BQE107" s="209"/>
      <c r="BQF107" s="209"/>
      <c r="BQG107" s="209"/>
      <c r="BQH107" s="209"/>
      <c r="BQI107" s="209"/>
      <c r="BQJ107" s="209"/>
      <c r="BQK107" s="209"/>
      <c r="BQL107" s="209"/>
      <c r="BQM107" s="209"/>
      <c r="BQN107" s="209"/>
      <c r="BQO107" s="209"/>
      <c r="BQP107" s="209"/>
      <c r="BQQ107" s="209"/>
      <c r="BQR107" s="209"/>
      <c r="BQS107" s="209"/>
      <c r="BQT107" s="209"/>
      <c r="BQU107" s="209"/>
      <c r="BQV107" s="209"/>
      <c r="BQW107" s="209"/>
      <c r="BQX107" s="209"/>
      <c r="BQY107" s="209"/>
      <c r="BQZ107" s="209"/>
      <c r="BRA107" s="209"/>
      <c r="BRB107" s="209"/>
      <c r="BRC107" s="209"/>
      <c r="BRD107" s="209"/>
      <c r="BRE107" s="209"/>
      <c r="BRF107" s="209"/>
      <c r="BRG107" s="209"/>
      <c r="BRH107" s="209"/>
      <c r="BRI107" s="209"/>
      <c r="BRJ107" s="209"/>
      <c r="BRK107" s="209"/>
      <c r="BRL107" s="209"/>
      <c r="BRM107" s="209"/>
      <c r="BRN107" s="209"/>
      <c r="BRO107" s="209"/>
      <c r="BRP107" s="209"/>
      <c r="BRQ107" s="209"/>
      <c r="BRR107" s="209"/>
      <c r="BRS107" s="209"/>
      <c r="BRT107" s="209"/>
      <c r="BRU107" s="209"/>
      <c r="BRV107" s="209"/>
      <c r="BRW107" s="209"/>
      <c r="BRX107" s="209"/>
      <c r="BRY107" s="209"/>
      <c r="BRZ107" s="209"/>
      <c r="BSA107" s="209"/>
      <c r="BSB107" s="209"/>
      <c r="BSC107" s="209"/>
      <c r="BSD107" s="209"/>
      <c r="BSE107" s="209"/>
      <c r="BSF107" s="209"/>
      <c r="BSG107" s="209"/>
      <c r="BSH107" s="209"/>
      <c r="BSI107" s="209"/>
      <c r="BSJ107" s="209"/>
      <c r="BSK107" s="209"/>
      <c r="BSL107" s="209"/>
      <c r="BSM107" s="209"/>
      <c r="BSN107" s="209"/>
      <c r="BSO107" s="209"/>
      <c r="BSP107" s="209"/>
      <c r="BSQ107" s="209"/>
      <c r="BSR107" s="209"/>
      <c r="BSS107" s="209"/>
      <c r="BST107" s="350">
        <v>44474</v>
      </c>
      <c r="BSU107" s="350">
        <v>44475</v>
      </c>
      <c r="BSV107" s="350">
        <v>44476</v>
      </c>
      <c r="BSW107" s="350">
        <v>44477</v>
      </c>
      <c r="BSX107" s="209"/>
      <c r="BSY107" s="350">
        <v>44480</v>
      </c>
      <c r="BSZ107" s="350">
        <v>44481</v>
      </c>
      <c r="BTA107" s="209"/>
      <c r="BTB107" s="209"/>
      <c r="BTC107" s="209"/>
      <c r="BTD107" s="209"/>
      <c r="BTE107" s="209"/>
      <c r="BTF107" s="209" t="s">
        <v>168</v>
      </c>
      <c r="BTG107" s="209"/>
      <c r="BTH107" s="209"/>
      <c r="BTI107" s="209"/>
      <c r="BTJ107" s="209"/>
      <c r="BTK107" s="209"/>
      <c r="BTL107" s="209"/>
      <c r="BTM107" s="209"/>
      <c r="BTN107" s="209"/>
      <c r="BTO107" s="209"/>
      <c r="BTP107" s="209"/>
      <c r="BTQ107" s="209"/>
      <c r="BTR107" s="209"/>
      <c r="BTS107" s="209"/>
      <c r="BTT107" s="209"/>
      <c r="BTU107" s="209"/>
      <c r="BTV107" s="209"/>
      <c r="BTW107" s="209"/>
      <c r="BTX107" s="209"/>
      <c r="BTY107" s="209"/>
      <c r="BTZ107" s="209"/>
      <c r="BUA107" s="209"/>
      <c r="BUB107" s="209"/>
      <c r="BUC107" s="209"/>
      <c r="BUD107" s="209"/>
      <c r="BUE107" s="209"/>
      <c r="BUF107" s="209"/>
      <c r="BUG107" s="209"/>
      <c r="BUH107" s="209"/>
      <c r="BUI107" s="209"/>
      <c r="BUJ107" s="209"/>
      <c r="BUK107" s="209"/>
      <c r="BUL107" s="209"/>
      <c r="BUM107" s="209"/>
      <c r="BUN107" s="209"/>
      <c r="BUO107" s="209"/>
      <c r="BUP107" s="209"/>
      <c r="BUQ107" s="209"/>
      <c r="BUR107" s="209"/>
      <c r="BUS107" s="209"/>
      <c r="BUT107" s="209"/>
      <c r="BUU107" s="209"/>
      <c r="BUV107" s="209"/>
      <c r="BUW107" s="209"/>
      <c r="BUX107" s="209"/>
      <c r="BUY107" s="209"/>
      <c r="BUZ107" s="209"/>
      <c r="BVA107" s="209"/>
      <c r="BVB107" s="209"/>
      <c r="BVC107" s="209"/>
      <c r="BVD107" s="209"/>
      <c r="BVE107" s="209"/>
      <c r="BVF107" s="209"/>
      <c r="BVG107" s="209"/>
      <c r="BVH107" s="209"/>
      <c r="BVI107" s="209"/>
      <c r="BVJ107" s="209"/>
      <c r="BVK107" s="209"/>
      <c r="BVL107" s="209"/>
      <c r="BVM107" s="209"/>
      <c r="BVN107" s="209"/>
      <c r="BVO107" s="209"/>
      <c r="BVP107" s="209"/>
      <c r="BVQ107" s="209"/>
      <c r="BVR107" s="209"/>
      <c r="BVS107" s="209"/>
      <c r="BVT107" s="209"/>
      <c r="BVU107" s="209"/>
      <c r="BVV107" s="209">
        <f>+BVV47-BVV93</f>
        <v>-57.941340214401833</v>
      </c>
      <c r="BVW107" s="209"/>
      <c r="BVX107" s="209"/>
      <c r="BVY107" s="209"/>
      <c r="BVZ107" s="209"/>
      <c r="BWA107" s="209"/>
      <c r="BWB107" s="209"/>
      <c r="BWC107" s="209"/>
      <c r="BWD107" s="209"/>
      <c r="BWE107" s="209"/>
      <c r="BWF107" s="209"/>
      <c r="BWG107" s="209"/>
      <c r="BWH107" s="209"/>
      <c r="BWI107" s="209"/>
      <c r="BWJ107" s="209"/>
      <c r="BWK107" s="209"/>
      <c r="BWL107" s="209"/>
      <c r="BWM107" s="209"/>
      <c r="BWN107" s="209"/>
      <c r="BWO107" s="209"/>
      <c r="BWP107" s="209"/>
      <c r="BWQ107" s="209"/>
      <c r="BWR107" s="318">
        <f>+BWR9-BWR52</f>
        <v>-6.0332468499999994</v>
      </c>
      <c r="BWS107" s="209"/>
      <c r="BWT107" s="209"/>
      <c r="BWU107" s="209"/>
      <c r="BWV107" s="209"/>
      <c r="BWW107" s="209"/>
      <c r="BWX107" s="209"/>
      <c r="BWY107" s="209"/>
      <c r="BWZ107" s="209"/>
      <c r="BXA107" s="209"/>
      <c r="BXB107" s="209"/>
      <c r="BXC107" s="209"/>
      <c r="BXD107" s="209"/>
      <c r="BXE107" s="209"/>
      <c r="BXF107" s="209"/>
      <c r="BXG107" s="209"/>
      <c r="BXH107" s="209"/>
      <c r="BXI107" s="209"/>
      <c r="BXJ107" s="209"/>
      <c r="BXK107" s="209"/>
      <c r="BXL107" s="209"/>
      <c r="BXM107" s="209"/>
      <c r="BXN107" s="209"/>
      <c r="BXO107" s="209"/>
      <c r="BXP107" s="209"/>
      <c r="BXQ107" s="209"/>
      <c r="BXR107" s="209"/>
      <c r="BXS107" s="209"/>
      <c r="BXT107" s="209"/>
      <c r="BXU107" s="209"/>
      <c r="BXV107" s="209"/>
      <c r="BXW107" s="209"/>
      <c r="BXX107" s="209"/>
      <c r="BXY107" s="209"/>
      <c r="BXZ107" s="209"/>
      <c r="BYA107" s="209"/>
      <c r="BYB107" s="209"/>
      <c r="BYC107" s="209"/>
      <c r="BYD107" s="209"/>
      <c r="BYE107" s="209"/>
      <c r="BYF107" s="209"/>
      <c r="BYG107" s="209"/>
      <c r="BYH107" s="209"/>
      <c r="BYI107" s="209"/>
      <c r="BYJ107" s="209"/>
      <c r="BYK107" s="209"/>
      <c r="BYL107" s="209"/>
      <c r="BYM107" s="209"/>
      <c r="BYN107" s="209"/>
      <c r="BYO107" s="209"/>
      <c r="BYP107" s="209"/>
      <c r="BYQ107" s="209"/>
      <c r="BYR107" s="209"/>
      <c r="BYS107" s="209"/>
      <c r="BYT107" s="209"/>
      <c r="BYU107" s="209"/>
      <c r="BYV107" s="209"/>
      <c r="BYW107" s="209"/>
      <c r="BYX107" s="209"/>
      <c r="BYY107" s="209"/>
      <c r="BYZ107" s="209"/>
      <c r="BZA107" s="209"/>
      <c r="BZB107" s="209"/>
      <c r="BZC107" s="209"/>
      <c r="BZD107" s="209"/>
      <c r="BZE107" s="209"/>
      <c r="BZF107" s="209"/>
      <c r="BZG107" s="209"/>
      <c r="BZH107" s="209"/>
      <c r="BZI107" s="209"/>
      <c r="BZJ107" s="209"/>
      <c r="BZK107" s="209"/>
      <c r="BZL107" s="209"/>
      <c r="BZM107" s="209"/>
      <c r="BZN107" s="209"/>
      <c r="BZO107" s="209"/>
      <c r="BZP107" s="209"/>
      <c r="BZQ107" s="209"/>
      <c r="BZR107" s="260">
        <f>+BZR47-BZR93</f>
        <v>-29.963047950000217</v>
      </c>
      <c r="BZS107" s="198"/>
      <c r="BZT107" s="198"/>
      <c r="BZU107" s="198"/>
      <c r="BZV107" s="198"/>
      <c r="BZW107" s="198"/>
      <c r="BZX107" s="198"/>
      <c r="BZY107" s="198"/>
      <c r="BZZ107" s="198"/>
      <c r="CAA107" s="198"/>
      <c r="CAB107" s="198"/>
      <c r="CAC107" s="198"/>
      <c r="CAD107" s="198"/>
      <c r="CAE107" s="198"/>
      <c r="CAF107" s="198"/>
      <c r="CAG107" s="198"/>
      <c r="CAH107" s="198"/>
      <c r="CAI107" s="198"/>
      <c r="CAJ107" s="198"/>
      <c r="CAK107" s="198"/>
      <c r="CAL107" s="198"/>
      <c r="CAM107" s="198"/>
      <c r="CAN107" s="198"/>
      <c r="CAO107" s="198"/>
      <c r="CAP107" s="198"/>
      <c r="CAQ107" s="198"/>
      <c r="CAR107" s="198"/>
      <c r="CAS107" s="198"/>
      <c r="CAT107" s="198"/>
      <c r="CAU107" s="198"/>
      <c r="CAV107" s="198"/>
      <c r="CAW107" s="198"/>
      <c r="CAX107" s="198"/>
      <c r="CAY107" s="198"/>
      <c r="CAZ107" s="198"/>
      <c r="CBA107" s="198"/>
      <c r="CBB107" s="198"/>
      <c r="CBC107" s="198"/>
      <c r="CBD107" s="198"/>
      <c r="CBE107" s="198"/>
      <c r="CBF107" s="198"/>
      <c r="CBG107" s="198"/>
      <c r="CBH107" s="198"/>
      <c r="CBI107" s="198"/>
      <c r="CBJ107" s="198"/>
      <c r="CBK107" s="198"/>
      <c r="CBL107" s="198"/>
      <c r="CBM107" s="198"/>
      <c r="CBN107" s="198"/>
      <c r="CBO107" s="198"/>
      <c r="CBP107" s="198"/>
      <c r="CBQ107" s="198"/>
      <c r="CBR107" s="198"/>
      <c r="CBS107" s="198"/>
      <c r="CBT107" s="198"/>
      <c r="CBU107" s="198"/>
      <c r="CBV107" s="198"/>
      <c r="CBW107" s="198"/>
      <c r="CBX107" s="198"/>
      <c r="CBY107" s="198"/>
      <c r="CBZ107" s="198"/>
      <c r="CCA107" s="198"/>
      <c r="CCB107" s="198"/>
      <c r="CCC107" s="198"/>
      <c r="CCD107" s="198"/>
      <c r="CCE107" s="198"/>
      <c r="CCF107" s="198"/>
      <c r="CCG107" s="198"/>
      <c r="CCH107" s="198"/>
      <c r="CCI107" s="198"/>
      <c r="CCJ107" s="198"/>
      <c r="CCK107" s="198"/>
      <c r="CCL107" s="198"/>
      <c r="CCM107" s="198"/>
      <c r="CCN107" s="198"/>
      <c r="CCO107" s="198"/>
      <c r="CCP107" s="198"/>
      <c r="CCQ107" s="198"/>
      <c r="CCR107" s="199"/>
      <c r="CCS107" s="199"/>
      <c r="CCT107" s="199"/>
    </row>
    <row r="108" spans="1:2126" s="200" customFormat="1" x14ac:dyDescent="0.2">
      <c r="A108" s="262" t="s">
        <v>278</v>
      </c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  <c r="BH108" s="209"/>
      <c r="BI108" s="209"/>
      <c r="BJ108" s="209"/>
      <c r="BK108" s="209"/>
      <c r="BL108" s="209"/>
      <c r="BM108" s="209"/>
      <c r="BN108" s="209"/>
      <c r="BO108" s="209"/>
      <c r="BP108" s="209"/>
      <c r="BQ108" s="209"/>
      <c r="BR108" s="209"/>
      <c r="BS108" s="209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09"/>
      <c r="CJ108" s="209"/>
      <c r="CK108" s="209"/>
      <c r="CL108" s="209"/>
      <c r="CM108" s="209"/>
      <c r="CN108" s="209"/>
      <c r="CO108" s="209"/>
      <c r="CP108" s="209"/>
      <c r="CQ108" s="209"/>
      <c r="CR108" s="209"/>
      <c r="CS108" s="209"/>
      <c r="CT108" s="209"/>
      <c r="CU108" s="209"/>
      <c r="CV108" s="209"/>
      <c r="CW108" s="209"/>
      <c r="CX108" s="209"/>
      <c r="CY108" s="209"/>
      <c r="CZ108" s="209"/>
      <c r="DA108" s="209"/>
      <c r="DB108" s="209"/>
      <c r="DC108" s="209"/>
      <c r="DD108" s="209"/>
      <c r="DE108" s="209"/>
      <c r="DF108" s="209"/>
      <c r="DG108" s="209"/>
      <c r="DH108" s="209"/>
      <c r="DI108" s="209"/>
      <c r="DJ108" s="209"/>
      <c r="DK108" s="209"/>
      <c r="DL108" s="209"/>
      <c r="DM108" s="209"/>
      <c r="DN108" s="209"/>
      <c r="DO108" s="209"/>
      <c r="DP108" s="209"/>
      <c r="DQ108" s="209"/>
      <c r="DR108" s="209"/>
      <c r="DS108" s="209"/>
      <c r="DT108" s="209"/>
      <c r="DU108" s="209"/>
      <c r="DV108" s="209"/>
      <c r="DW108" s="209"/>
      <c r="DX108" s="209"/>
      <c r="DY108" s="209"/>
      <c r="DZ108" s="209"/>
      <c r="EA108" s="209"/>
      <c r="EB108" s="209"/>
      <c r="EC108" s="209"/>
      <c r="ED108" s="209"/>
      <c r="EE108" s="209"/>
      <c r="EF108" s="209"/>
      <c r="EG108" s="209"/>
      <c r="EH108" s="209"/>
      <c r="EI108" s="209"/>
      <c r="EJ108" s="209"/>
      <c r="EK108" s="209"/>
      <c r="EL108" s="209"/>
      <c r="EM108" s="209"/>
      <c r="EN108" s="209"/>
      <c r="EO108" s="209"/>
      <c r="EP108" s="209"/>
      <c r="EQ108" s="209"/>
      <c r="ER108" s="209"/>
      <c r="ES108" s="209"/>
      <c r="ET108" s="209"/>
      <c r="EU108" s="209"/>
      <c r="EV108" s="209"/>
      <c r="EW108" s="209"/>
      <c r="EX108" s="209"/>
      <c r="EY108" s="209"/>
      <c r="EZ108" s="209"/>
      <c r="FA108" s="209"/>
      <c r="FB108" s="209"/>
      <c r="FC108" s="209"/>
      <c r="FD108" s="209"/>
      <c r="FE108" s="209"/>
      <c r="FF108" s="209"/>
      <c r="FG108" s="209"/>
      <c r="FH108" s="209"/>
      <c r="FI108" s="209"/>
      <c r="FJ108" s="209"/>
      <c r="FK108" s="209"/>
      <c r="FL108" s="209"/>
      <c r="FM108" s="209"/>
      <c r="FN108" s="209"/>
      <c r="FO108" s="209"/>
      <c r="FP108" s="209"/>
      <c r="FQ108" s="209"/>
      <c r="FR108" s="209"/>
      <c r="FS108" s="209"/>
      <c r="FT108" s="209"/>
      <c r="FU108" s="209"/>
      <c r="FV108" s="209"/>
      <c r="FW108" s="209"/>
      <c r="FX108" s="209"/>
      <c r="FY108" s="209"/>
      <c r="FZ108" s="209"/>
      <c r="GA108" s="209"/>
      <c r="GB108" s="209"/>
      <c r="GC108" s="209"/>
      <c r="GD108" s="209"/>
      <c r="GE108" s="209"/>
      <c r="GF108" s="209"/>
      <c r="GG108" s="209"/>
      <c r="GH108" s="209"/>
      <c r="GI108" s="209"/>
      <c r="GJ108" s="209"/>
      <c r="GK108" s="209"/>
      <c r="GL108" s="209"/>
      <c r="GM108" s="209"/>
      <c r="GN108" s="209"/>
      <c r="GO108" s="209"/>
      <c r="GP108" s="209"/>
      <c r="GQ108" s="209"/>
      <c r="GR108" s="209"/>
      <c r="GS108" s="209"/>
      <c r="GT108" s="209"/>
      <c r="GU108" s="209"/>
      <c r="GV108" s="209"/>
      <c r="GW108" s="209"/>
      <c r="GX108" s="209"/>
      <c r="GY108" s="209"/>
      <c r="GZ108" s="209"/>
      <c r="HA108" s="209"/>
      <c r="HB108" s="209"/>
      <c r="HC108" s="209"/>
      <c r="HD108" s="209"/>
      <c r="HE108" s="209"/>
      <c r="HF108" s="209"/>
      <c r="HG108" s="209"/>
      <c r="HH108" s="209"/>
      <c r="HI108" s="209"/>
      <c r="HJ108" s="209"/>
      <c r="HK108" s="209"/>
      <c r="HL108" s="209"/>
      <c r="HM108" s="209"/>
      <c r="HN108" s="209"/>
      <c r="HO108" s="209"/>
      <c r="HP108" s="209"/>
      <c r="HQ108" s="209"/>
      <c r="HR108" s="209"/>
      <c r="HS108" s="209"/>
      <c r="HT108" s="209"/>
      <c r="HU108" s="209"/>
      <c r="HV108" s="209"/>
      <c r="HW108" s="209"/>
      <c r="HX108" s="209"/>
      <c r="HY108" s="209"/>
      <c r="HZ108" s="209"/>
      <c r="IA108" s="209"/>
      <c r="IB108" s="209"/>
      <c r="IC108" s="209"/>
      <c r="ID108" s="209"/>
      <c r="IE108" s="209"/>
      <c r="IF108" s="209"/>
      <c r="IG108" s="209"/>
      <c r="IH108" s="209"/>
      <c r="II108" s="209"/>
      <c r="IJ108" s="209"/>
      <c r="IK108" s="209"/>
      <c r="IL108" s="209"/>
      <c r="IM108" s="209"/>
      <c r="IN108" s="209"/>
      <c r="IO108" s="209"/>
      <c r="IP108" s="209"/>
      <c r="IQ108" s="209"/>
      <c r="IR108" s="209"/>
      <c r="IS108" s="209"/>
      <c r="IT108" s="209"/>
      <c r="IU108" s="209"/>
      <c r="IV108" s="209"/>
      <c r="IW108" s="209"/>
      <c r="IX108" s="209"/>
      <c r="IY108" s="209"/>
      <c r="IZ108" s="209"/>
      <c r="JA108" s="209"/>
      <c r="JB108" s="209"/>
      <c r="JC108" s="209"/>
      <c r="JD108" s="209"/>
      <c r="JE108" s="209"/>
      <c r="JF108" s="209"/>
      <c r="JG108" s="209"/>
      <c r="JH108" s="209"/>
      <c r="JI108" s="209"/>
      <c r="JJ108" s="209"/>
      <c r="JK108" s="209"/>
      <c r="JL108" s="209"/>
      <c r="JM108" s="209"/>
      <c r="JN108" s="209"/>
      <c r="JO108" s="209"/>
      <c r="JP108" s="209"/>
      <c r="JQ108" s="209"/>
      <c r="JR108" s="209"/>
      <c r="JS108" s="209"/>
      <c r="JT108" s="209"/>
      <c r="JU108" s="209"/>
      <c r="JV108" s="209"/>
      <c r="JW108" s="209"/>
      <c r="JX108" s="209"/>
      <c r="JY108" s="209"/>
      <c r="JZ108" s="209"/>
      <c r="KA108" s="209"/>
      <c r="KB108" s="209"/>
      <c r="KC108" s="209"/>
      <c r="KD108" s="209"/>
      <c r="KE108" s="209"/>
      <c r="KF108" s="209"/>
      <c r="KG108" s="209"/>
      <c r="KH108" s="209"/>
      <c r="KI108" s="209"/>
      <c r="KJ108" s="209"/>
      <c r="KK108" s="209"/>
      <c r="KL108" s="209"/>
      <c r="KM108" s="209"/>
      <c r="KN108" s="209"/>
      <c r="KO108" s="209"/>
      <c r="KP108" s="209"/>
      <c r="KQ108" s="209"/>
      <c r="KR108" s="209"/>
      <c r="KS108" s="209"/>
      <c r="KT108" s="209"/>
      <c r="KU108" s="209"/>
      <c r="KV108" s="209"/>
      <c r="KW108" s="209"/>
      <c r="KX108" s="209"/>
      <c r="KY108" s="209"/>
      <c r="KZ108" s="209"/>
      <c r="LA108" s="209"/>
      <c r="LB108" s="209"/>
      <c r="LC108" s="209"/>
      <c r="LD108" s="209"/>
      <c r="LE108" s="209"/>
      <c r="LF108" s="209"/>
      <c r="LG108" s="209"/>
      <c r="LH108" s="209"/>
      <c r="LI108" s="209"/>
      <c r="LJ108" s="209"/>
      <c r="LK108" s="209"/>
      <c r="LL108" s="209"/>
      <c r="LM108" s="209"/>
      <c r="LN108" s="209"/>
      <c r="LO108" s="209"/>
      <c r="LP108" s="209"/>
      <c r="LQ108" s="209"/>
      <c r="LR108" s="209"/>
      <c r="LS108" s="209"/>
      <c r="LT108" s="209"/>
      <c r="LU108" s="209"/>
      <c r="LV108" s="209"/>
      <c r="LW108" s="209"/>
      <c r="LX108" s="209"/>
      <c r="LY108" s="209"/>
      <c r="LZ108" s="209"/>
      <c r="MA108" s="209"/>
      <c r="MB108" s="209"/>
      <c r="MC108" s="209"/>
      <c r="MD108" s="209"/>
      <c r="ME108" s="209"/>
      <c r="MF108" s="209"/>
      <c r="MG108" s="209"/>
      <c r="MH108" s="209"/>
      <c r="MI108" s="209"/>
      <c r="MJ108" s="209"/>
      <c r="MK108" s="209"/>
      <c r="ML108" s="209"/>
      <c r="MM108" s="209"/>
      <c r="MN108" s="209"/>
      <c r="MO108" s="209"/>
      <c r="MP108" s="209"/>
      <c r="MQ108" s="209"/>
      <c r="MR108" s="209"/>
      <c r="MS108" s="209"/>
      <c r="MT108" s="209"/>
      <c r="MU108" s="209"/>
      <c r="MV108" s="209"/>
      <c r="MW108" s="209"/>
      <c r="MX108" s="209"/>
      <c r="MY108" s="209"/>
      <c r="MZ108" s="209"/>
      <c r="NA108" s="209"/>
      <c r="NB108" s="209"/>
      <c r="NC108" s="209"/>
      <c r="ND108" s="209"/>
      <c r="NE108" s="209"/>
      <c r="NF108" s="209"/>
      <c r="NG108" s="209"/>
      <c r="NH108" s="209"/>
      <c r="NI108" s="209"/>
      <c r="NJ108" s="209"/>
      <c r="NK108" s="209"/>
      <c r="NL108" s="209"/>
      <c r="NM108" s="209"/>
      <c r="NN108" s="209"/>
      <c r="NO108" s="209"/>
      <c r="NP108" s="209"/>
      <c r="NQ108" s="209"/>
      <c r="NR108" s="209"/>
      <c r="NS108" s="209"/>
      <c r="NT108" s="209"/>
      <c r="NU108" s="209"/>
      <c r="NV108" s="209"/>
      <c r="NW108" s="209"/>
      <c r="NX108" s="209"/>
      <c r="NY108" s="209"/>
      <c r="NZ108" s="209"/>
      <c r="OA108" s="209"/>
      <c r="OB108" s="209"/>
      <c r="OC108" s="209"/>
      <c r="OD108" s="209"/>
      <c r="OE108" s="209"/>
      <c r="OF108" s="209"/>
      <c r="OG108" s="209"/>
      <c r="OH108" s="209"/>
      <c r="OI108" s="209"/>
      <c r="OJ108" s="209"/>
      <c r="OK108" s="209"/>
      <c r="OL108" s="209"/>
      <c r="OM108" s="209"/>
      <c r="ON108" s="209"/>
      <c r="OO108" s="209"/>
      <c r="OP108" s="209"/>
      <c r="OQ108" s="209"/>
      <c r="OR108" s="209"/>
      <c r="OS108" s="209"/>
      <c r="OT108" s="209"/>
      <c r="OU108" s="209"/>
      <c r="OV108" s="209"/>
      <c r="OW108" s="209"/>
      <c r="OX108" s="209"/>
      <c r="OY108" s="209"/>
      <c r="OZ108" s="209"/>
      <c r="PA108" s="209"/>
      <c r="PB108" s="209"/>
      <c r="PC108" s="209"/>
      <c r="PD108" s="209"/>
      <c r="PE108" s="209"/>
      <c r="PF108" s="209"/>
      <c r="PG108" s="209"/>
      <c r="PH108" s="209"/>
      <c r="PI108" s="209"/>
      <c r="PJ108" s="209"/>
      <c r="PK108" s="209"/>
      <c r="PL108" s="209"/>
      <c r="PM108" s="209"/>
      <c r="PN108" s="209"/>
      <c r="PO108" s="209"/>
      <c r="PP108" s="209"/>
      <c r="PQ108" s="209"/>
      <c r="PR108" s="209"/>
      <c r="PS108" s="209"/>
      <c r="PT108" s="209"/>
      <c r="PU108" s="209"/>
      <c r="PV108" s="209"/>
      <c r="PW108" s="209"/>
      <c r="PX108" s="209"/>
      <c r="PY108" s="209"/>
      <c r="PZ108" s="209"/>
      <c r="QA108" s="209"/>
      <c r="QB108" s="209"/>
      <c r="QC108" s="209"/>
      <c r="QD108" s="209"/>
      <c r="QE108" s="209"/>
      <c r="QF108" s="209"/>
      <c r="QG108" s="209"/>
      <c r="QH108" s="209"/>
      <c r="QI108" s="209"/>
      <c r="QJ108" s="209"/>
      <c r="QK108" s="209"/>
      <c r="QL108" s="209"/>
      <c r="QM108" s="209"/>
      <c r="QN108" s="209"/>
      <c r="QO108" s="209"/>
      <c r="QP108" s="209"/>
      <c r="QQ108" s="209"/>
      <c r="QR108" s="209"/>
      <c r="QS108" s="209"/>
      <c r="QT108" s="209"/>
      <c r="QU108" s="209"/>
      <c r="QV108" s="209"/>
      <c r="QW108" s="209"/>
      <c r="QX108" s="209"/>
      <c r="QY108" s="209"/>
      <c r="QZ108" s="209"/>
      <c r="RA108" s="209"/>
      <c r="RB108" s="209"/>
      <c r="RC108" s="209"/>
      <c r="RD108" s="209"/>
      <c r="RE108" s="209"/>
      <c r="RF108" s="209"/>
      <c r="RG108" s="209"/>
      <c r="RH108" s="209"/>
      <c r="RI108" s="209"/>
      <c r="RJ108" s="209"/>
      <c r="RK108" s="209"/>
      <c r="RL108" s="209"/>
      <c r="RM108" s="209"/>
      <c r="RN108" s="209"/>
      <c r="RO108" s="209"/>
      <c r="RP108" s="209"/>
      <c r="RQ108" s="209"/>
      <c r="RR108" s="209"/>
      <c r="RS108" s="209"/>
      <c r="RT108" s="209"/>
      <c r="RU108" s="209"/>
      <c r="RV108" s="209"/>
      <c r="RW108" s="209"/>
      <c r="RX108" s="209"/>
      <c r="RY108" s="209"/>
      <c r="RZ108" s="209"/>
      <c r="SA108" s="209"/>
      <c r="SB108" s="209"/>
      <c r="SC108" s="209"/>
      <c r="SD108" s="209"/>
      <c r="SE108" s="209"/>
      <c r="SF108" s="209"/>
      <c r="SG108" s="209"/>
      <c r="SH108" s="209"/>
      <c r="SI108" s="209"/>
      <c r="SJ108" s="209"/>
      <c r="SK108" s="209"/>
      <c r="SL108" s="209"/>
      <c r="SM108" s="209"/>
      <c r="SN108" s="209"/>
      <c r="SO108" s="209"/>
      <c r="SP108" s="209"/>
      <c r="SQ108" s="209"/>
      <c r="SR108" s="209"/>
      <c r="SS108" s="209"/>
      <c r="ST108" s="209"/>
      <c r="SU108" s="209"/>
      <c r="SV108" s="209"/>
      <c r="SW108" s="209"/>
      <c r="SX108" s="209"/>
      <c r="SY108" s="209"/>
      <c r="SZ108" s="209"/>
      <c r="TA108" s="209"/>
      <c r="TB108" s="209"/>
      <c r="TC108" s="209"/>
      <c r="TD108" s="209"/>
      <c r="TE108" s="209"/>
      <c r="TF108" s="209"/>
      <c r="TG108" s="209"/>
      <c r="TH108" s="209"/>
      <c r="TI108" s="209"/>
      <c r="TJ108" s="209"/>
      <c r="TK108" s="209"/>
      <c r="TL108" s="209"/>
      <c r="TM108" s="209"/>
      <c r="TN108" s="209"/>
      <c r="TO108" s="209"/>
      <c r="TP108" s="209"/>
      <c r="TQ108" s="209"/>
      <c r="TR108" s="209"/>
      <c r="TS108" s="209"/>
      <c r="TT108" s="209"/>
      <c r="TU108" s="209"/>
      <c r="TV108" s="209"/>
      <c r="TW108" s="209"/>
      <c r="TX108" s="209"/>
      <c r="TY108" s="209"/>
      <c r="TZ108" s="209"/>
      <c r="UA108" s="209"/>
      <c r="UB108" s="209"/>
      <c r="UC108" s="209"/>
      <c r="UD108" s="209"/>
      <c r="UE108" s="209"/>
      <c r="UF108" s="209"/>
      <c r="UG108" s="209"/>
      <c r="UH108" s="209"/>
      <c r="UI108" s="209"/>
      <c r="UJ108" s="209"/>
      <c r="UK108" s="209"/>
      <c r="UL108" s="209"/>
      <c r="UM108" s="209"/>
      <c r="UN108" s="209"/>
      <c r="UO108" s="209"/>
      <c r="UP108" s="209"/>
      <c r="UQ108" s="209"/>
      <c r="UR108" s="209"/>
      <c r="US108" s="209"/>
      <c r="UT108" s="209"/>
      <c r="UU108" s="209"/>
      <c r="UV108" s="209"/>
      <c r="UW108" s="209"/>
      <c r="UX108" s="209"/>
      <c r="UY108" s="209"/>
      <c r="UZ108" s="209"/>
      <c r="VA108" s="209"/>
      <c r="VB108" s="209"/>
      <c r="VC108" s="209"/>
      <c r="VD108" s="209"/>
      <c r="VE108" s="209"/>
      <c r="VF108" s="209"/>
      <c r="VG108" s="209"/>
      <c r="VH108" s="209"/>
      <c r="VI108" s="209"/>
      <c r="VJ108" s="209"/>
      <c r="VK108" s="209"/>
      <c r="VL108" s="209"/>
      <c r="VM108" s="209"/>
      <c r="VN108" s="209"/>
      <c r="VO108" s="209"/>
      <c r="VP108" s="209"/>
      <c r="VQ108" s="209"/>
      <c r="VR108" s="209"/>
      <c r="VS108" s="209"/>
      <c r="VT108" s="209"/>
      <c r="VU108" s="209"/>
      <c r="VV108" s="209"/>
      <c r="VW108" s="209"/>
      <c r="VX108" s="209"/>
      <c r="VY108" s="209"/>
      <c r="VZ108" s="209"/>
      <c r="WA108" s="209"/>
      <c r="WB108" s="209"/>
      <c r="WC108" s="209"/>
      <c r="WD108" s="209"/>
      <c r="WE108" s="209"/>
      <c r="WF108" s="209"/>
      <c r="WG108" s="209"/>
      <c r="WH108" s="209"/>
      <c r="WI108" s="209"/>
      <c r="WJ108" s="209"/>
      <c r="WK108" s="209"/>
      <c r="WL108" s="209"/>
      <c r="WM108" s="209"/>
      <c r="WN108" s="209"/>
      <c r="WO108" s="209"/>
      <c r="WP108" s="209"/>
      <c r="WQ108" s="209"/>
      <c r="WR108" s="209"/>
      <c r="WS108" s="209"/>
      <c r="WT108" s="209"/>
      <c r="WU108" s="209"/>
      <c r="WV108" s="209"/>
      <c r="WW108" s="209"/>
      <c r="WX108" s="209"/>
      <c r="WY108" s="209"/>
      <c r="WZ108" s="209"/>
      <c r="XA108" s="209"/>
      <c r="XB108" s="209"/>
      <c r="XC108" s="209"/>
      <c r="XD108" s="209"/>
      <c r="XE108" s="209"/>
      <c r="XF108" s="209"/>
      <c r="XG108" s="209"/>
      <c r="XH108" s="209"/>
      <c r="XI108" s="209"/>
      <c r="XJ108" s="209"/>
      <c r="XK108" s="209"/>
      <c r="XL108" s="209"/>
      <c r="XM108" s="209"/>
      <c r="XN108" s="209"/>
      <c r="XO108" s="209"/>
      <c r="XP108" s="209"/>
      <c r="XQ108" s="209"/>
      <c r="XR108" s="209"/>
      <c r="XS108" s="209"/>
      <c r="XT108" s="209"/>
      <c r="XU108" s="209"/>
      <c r="XV108" s="209"/>
      <c r="XW108" s="209"/>
      <c r="XX108" s="209"/>
      <c r="XY108" s="209"/>
      <c r="XZ108" s="209"/>
      <c r="YA108" s="209"/>
      <c r="YB108" s="209"/>
      <c r="YC108" s="209"/>
      <c r="YD108" s="209"/>
      <c r="YE108" s="209"/>
      <c r="YF108" s="209"/>
      <c r="YG108" s="209"/>
      <c r="YH108" s="209"/>
      <c r="YI108" s="209"/>
      <c r="YJ108" s="209"/>
      <c r="YK108" s="209"/>
      <c r="YL108" s="209"/>
      <c r="YM108" s="209"/>
      <c r="YN108" s="209"/>
      <c r="YO108" s="209"/>
      <c r="YP108" s="209"/>
      <c r="YQ108" s="209"/>
      <c r="YR108" s="209"/>
      <c r="YS108" s="209"/>
      <c r="YT108" s="209"/>
      <c r="YU108" s="209"/>
      <c r="YV108" s="209"/>
      <c r="YW108" s="209"/>
      <c r="YX108" s="209"/>
      <c r="YY108" s="209"/>
      <c r="YZ108" s="209"/>
      <c r="ZA108" s="209"/>
      <c r="ZB108" s="209"/>
      <c r="ZC108" s="209"/>
      <c r="ZD108" s="209"/>
      <c r="ZE108" s="209"/>
      <c r="ZF108" s="209"/>
      <c r="ZG108" s="209"/>
      <c r="ZH108" s="209"/>
      <c r="ZI108" s="209"/>
      <c r="ZJ108" s="209"/>
      <c r="ZK108" s="209"/>
      <c r="ZL108" s="209"/>
      <c r="ZM108" s="209"/>
      <c r="ZN108" s="209"/>
      <c r="ZO108" s="209"/>
      <c r="ZP108" s="209"/>
      <c r="ZQ108" s="209"/>
      <c r="ZR108" s="209"/>
      <c r="ZS108" s="209"/>
      <c r="ZT108" s="209"/>
      <c r="ZU108" s="209"/>
      <c r="ZV108" s="209"/>
      <c r="ZW108" s="209"/>
      <c r="ZX108" s="209"/>
      <c r="ZY108" s="209"/>
      <c r="ZZ108" s="209"/>
      <c r="AAA108" s="209"/>
      <c r="AAB108" s="209"/>
      <c r="AAC108" s="209"/>
      <c r="AAD108" s="209"/>
      <c r="AAE108" s="209"/>
      <c r="AAF108" s="209"/>
      <c r="AAG108" s="209"/>
      <c r="AAH108" s="209"/>
      <c r="AAI108" s="209"/>
      <c r="AAJ108" s="209"/>
      <c r="AAK108" s="209"/>
      <c r="AAL108" s="209"/>
      <c r="AAM108" s="209"/>
      <c r="AAN108" s="209"/>
      <c r="AAO108" s="209"/>
      <c r="AAP108" s="209"/>
      <c r="AAQ108" s="209"/>
      <c r="AAR108" s="209"/>
      <c r="AAS108" s="209"/>
      <c r="AAT108" s="209"/>
      <c r="AAU108" s="209"/>
      <c r="AAV108" s="209"/>
      <c r="AAW108" s="209"/>
      <c r="AAX108" s="209"/>
      <c r="AAY108" s="209"/>
      <c r="AAZ108" s="209"/>
      <c r="ABA108" s="209"/>
      <c r="ABB108" s="209"/>
      <c r="ABC108" s="209"/>
      <c r="ABD108" s="209"/>
      <c r="ABE108" s="209"/>
      <c r="ABF108" s="209"/>
      <c r="ABG108" s="209"/>
      <c r="ABH108" s="209"/>
      <c r="ABI108" s="209"/>
      <c r="ABJ108" s="209"/>
      <c r="ABK108" s="209"/>
      <c r="ABL108" s="209"/>
      <c r="ABM108" s="209"/>
      <c r="ABN108" s="209"/>
      <c r="ABO108" s="209"/>
      <c r="ABP108" s="209"/>
      <c r="ABQ108" s="209"/>
      <c r="ABR108" s="209"/>
      <c r="ABS108" s="209"/>
      <c r="ABT108" s="209"/>
      <c r="ABU108" s="209"/>
      <c r="ABV108" s="209"/>
      <c r="ABW108" s="209"/>
      <c r="ABX108" s="209"/>
      <c r="ABY108" s="209"/>
      <c r="ABZ108" s="209"/>
      <c r="ACA108" s="209"/>
      <c r="ACB108" s="209"/>
      <c r="ACC108" s="209"/>
      <c r="ACD108" s="209"/>
      <c r="ACE108" s="209"/>
      <c r="ACF108" s="209"/>
      <c r="ACG108" s="209"/>
      <c r="ACH108" s="209"/>
      <c r="ACI108" s="209"/>
      <c r="ACJ108" s="209"/>
      <c r="ACK108" s="209"/>
      <c r="ACL108" s="209"/>
      <c r="ACM108" s="209"/>
      <c r="ACN108" s="209"/>
      <c r="ACO108" s="209"/>
      <c r="ACP108" s="209"/>
      <c r="ACQ108" s="209"/>
      <c r="ACR108" s="209"/>
      <c r="ACS108" s="209"/>
      <c r="ACT108" s="209"/>
      <c r="ACU108" s="209"/>
      <c r="ACV108" s="209"/>
      <c r="ACW108" s="209"/>
      <c r="ACX108" s="209"/>
      <c r="ACY108" s="209"/>
      <c r="ACZ108" s="209"/>
      <c r="ADA108" s="209"/>
      <c r="ADB108" s="209"/>
      <c r="ADC108" s="209"/>
      <c r="ADD108" s="209"/>
      <c r="ADE108" s="209"/>
      <c r="ADF108" s="209"/>
      <c r="ADG108" s="209"/>
      <c r="ADH108" s="209"/>
      <c r="ADI108" s="209"/>
      <c r="ADJ108" s="209"/>
      <c r="ADK108" s="209"/>
      <c r="ADL108" s="209"/>
      <c r="ADM108" s="209"/>
      <c r="ADN108" s="209"/>
      <c r="ADO108" s="209"/>
      <c r="ADP108" s="209"/>
      <c r="ADQ108" s="209"/>
      <c r="ADR108" s="209"/>
      <c r="ADS108" s="209"/>
      <c r="ADT108" s="209"/>
      <c r="ADU108" s="209"/>
      <c r="ADV108" s="209"/>
      <c r="ADW108" s="209"/>
      <c r="ADX108" s="209"/>
      <c r="ADY108" s="209"/>
      <c r="ADZ108" s="209"/>
      <c r="AEA108" s="209"/>
      <c r="AEB108" s="209"/>
      <c r="AEC108" s="209"/>
      <c r="AED108" s="209"/>
      <c r="AEE108" s="209"/>
      <c r="AEF108" s="209"/>
      <c r="AEG108" s="209"/>
      <c r="AEH108" s="209"/>
      <c r="AEI108" s="209"/>
      <c r="AEJ108" s="209"/>
      <c r="AEK108" s="209"/>
      <c r="AEL108" s="209"/>
      <c r="AEM108" s="209"/>
      <c r="AEN108" s="209"/>
      <c r="AEO108" s="209"/>
      <c r="AEP108" s="209"/>
      <c r="AEQ108" s="209"/>
      <c r="AER108" s="209"/>
      <c r="AES108" s="209"/>
      <c r="AET108" s="209"/>
      <c r="AEU108" s="209"/>
      <c r="AEV108" s="209"/>
      <c r="AEW108" s="209"/>
      <c r="AEX108" s="209"/>
      <c r="AEY108" s="209"/>
      <c r="AEZ108" s="209"/>
      <c r="AFA108" s="209"/>
      <c r="AFB108" s="209"/>
      <c r="AFC108" s="209"/>
      <c r="AFD108" s="209"/>
      <c r="AFE108" s="209"/>
      <c r="AFF108" s="209"/>
      <c r="AFG108" s="209"/>
      <c r="AFH108" s="209"/>
      <c r="AFI108" s="209"/>
      <c r="AFJ108" s="209"/>
      <c r="AFK108" s="209"/>
      <c r="AFL108" s="209"/>
      <c r="AFM108" s="209"/>
      <c r="AFN108" s="209"/>
      <c r="AFO108" s="209"/>
      <c r="AFP108" s="209"/>
      <c r="AFQ108" s="209"/>
      <c r="AFR108" s="209"/>
      <c r="AFS108" s="209"/>
      <c r="AFT108" s="209"/>
      <c r="AFU108" s="209"/>
      <c r="AFV108" s="209"/>
      <c r="AFW108" s="209"/>
      <c r="AFX108" s="209"/>
      <c r="AFY108" s="209"/>
      <c r="AFZ108" s="209"/>
      <c r="AGA108" s="209"/>
      <c r="AGB108" s="209"/>
      <c r="AGC108" s="209"/>
      <c r="AGD108" s="209"/>
      <c r="AGE108" s="209"/>
      <c r="AGF108" s="209"/>
      <c r="AGG108" s="209"/>
      <c r="AGH108" s="209"/>
      <c r="AGI108" s="209"/>
      <c r="AGJ108" s="209"/>
      <c r="AGK108" s="209"/>
      <c r="AGL108" s="209"/>
      <c r="AGM108" s="209"/>
      <c r="AGN108" s="209"/>
      <c r="AGO108" s="209"/>
      <c r="AGP108" s="209"/>
      <c r="AGQ108" s="209"/>
      <c r="AGR108" s="209"/>
      <c r="AGS108" s="209"/>
      <c r="AGT108" s="209"/>
      <c r="AGU108" s="209"/>
      <c r="AGV108" s="209"/>
      <c r="AGW108" s="209"/>
      <c r="AGX108" s="209"/>
      <c r="AGY108" s="209"/>
      <c r="AGZ108" s="209"/>
      <c r="AHA108" s="209"/>
      <c r="AHB108" s="209"/>
      <c r="AHC108" s="209"/>
      <c r="AHD108" s="209"/>
      <c r="AHE108" s="209"/>
      <c r="AHF108" s="209"/>
      <c r="AHG108" s="209"/>
      <c r="AHH108" s="209"/>
      <c r="AHI108" s="209"/>
      <c r="AHJ108" s="209"/>
      <c r="AHK108" s="209"/>
      <c r="AHL108" s="209"/>
      <c r="AHM108" s="209"/>
      <c r="AHN108" s="209"/>
      <c r="AHO108" s="209"/>
      <c r="AHP108" s="209"/>
      <c r="AHQ108" s="209"/>
      <c r="AHR108" s="209"/>
      <c r="AHS108" s="209"/>
      <c r="AHT108" s="209"/>
      <c r="AHU108" s="209"/>
      <c r="AHV108" s="209"/>
      <c r="AHW108" s="209"/>
      <c r="AHX108" s="209"/>
      <c r="AHY108" s="209"/>
      <c r="AHZ108" s="209"/>
      <c r="AIA108" s="209"/>
      <c r="AIB108" s="209"/>
      <c r="AIC108" s="209"/>
      <c r="AID108" s="209"/>
      <c r="AIE108" s="209"/>
      <c r="AIF108" s="209"/>
      <c r="AIG108" s="209"/>
      <c r="AIH108" s="209"/>
      <c r="AII108" s="209"/>
      <c r="AIJ108" s="209"/>
      <c r="AIK108" s="209"/>
      <c r="AIL108" s="209"/>
      <c r="AIM108" s="209"/>
      <c r="AIN108" s="209"/>
      <c r="AIO108" s="209"/>
      <c r="AIP108" s="209"/>
      <c r="AIQ108" s="209"/>
      <c r="AIR108" s="209"/>
      <c r="AIS108" s="209"/>
      <c r="AIT108" s="209"/>
      <c r="AIU108" s="209"/>
      <c r="AIV108" s="209"/>
      <c r="AIW108" s="209"/>
      <c r="AIX108" s="209"/>
      <c r="AIY108" s="209"/>
      <c r="AIZ108" s="209"/>
      <c r="AJA108" s="209"/>
      <c r="AJB108" s="209"/>
      <c r="AJC108" s="209"/>
      <c r="AJD108" s="209"/>
      <c r="AJE108" s="209"/>
      <c r="AJF108" s="209"/>
      <c r="AJG108" s="209"/>
      <c r="AJH108" s="209"/>
      <c r="AJI108" s="209"/>
      <c r="AJJ108" s="209"/>
      <c r="AJK108" s="209"/>
      <c r="AJL108" s="209"/>
      <c r="AJM108" s="209"/>
      <c r="AJN108" s="209"/>
      <c r="AJO108" s="209"/>
      <c r="AJP108" s="209"/>
      <c r="AJQ108" s="209"/>
      <c r="AJR108" s="209"/>
      <c r="AJS108" s="209"/>
      <c r="AJT108" s="209"/>
      <c r="AJU108" s="209"/>
      <c r="AJV108" s="209"/>
      <c r="AJW108" s="209"/>
      <c r="AJX108" s="209"/>
      <c r="AJY108" s="209"/>
      <c r="AJZ108" s="209"/>
      <c r="AKA108" s="209"/>
      <c r="AKB108" s="209"/>
      <c r="AKC108" s="209"/>
      <c r="AKD108" s="209"/>
      <c r="AKE108" s="209"/>
      <c r="AKF108" s="209"/>
      <c r="AKG108" s="209"/>
      <c r="AKH108" s="209"/>
      <c r="AKI108" s="209"/>
      <c r="AKJ108" s="209"/>
      <c r="AKK108" s="209"/>
      <c r="AKL108" s="209"/>
      <c r="AKM108" s="209"/>
      <c r="AKN108" s="209"/>
      <c r="AKO108" s="209"/>
      <c r="AKP108" s="209"/>
      <c r="AKQ108" s="209"/>
      <c r="AKR108" s="209"/>
      <c r="AKS108" s="209"/>
      <c r="AKT108" s="209"/>
      <c r="AKU108" s="209"/>
      <c r="AKV108" s="209"/>
      <c r="AKW108" s="209"/>
      <c r="AKX108" s="209"/>
      <c r="AKY108" s="209"/>
      <c r="AKZ108" s="209"/>
      <c r="ALA108" s="209"/>
      <c r="ALB108" s="209"/>
      <c r="ALC108" s="209"/>
      <c r="ALD108" s="209"/>
      <c r="ALE108" s="209"/>
      <c r="ALF108" s="209"/>
      <c r="ALG108" s="209"/>
      <c r="ALH108" s="209"/>
      <c r="ALI108" s="209"/>
      <c r="ALJ108" s="209"/>
      <c r="ALK108" s="209"/>
      <c r="ALL108" s="209"/>
      <c r="ALM108" s="209"/>
      <c r="ALN108" s="209"/>
      <c r="ALO108" s="209"/>
      <c r="ALP108" s="209"/>
      <c r="ALQ108" s="209"/>
      <c r="ALR108" s="209"/>
      <c r="ALS108" s="209"/>
      <c r="ALT108" s="209"/>
      <c r="ALU108" s="209"/>
      <c r="ALV108" s="209"/>
      <c r="ALW108" s="209"/>
      <c r="ALX108" s="209"/>
      <c r="ALY108" s="209"/>
      <c r="ALZ108" s="209"/>
      <c r="AMA108" s="209"/>
      <c r="AMB108" s="209"/>
      <c r="AMC108" s="209"/>
      <c r="AMD108" s="209"/>
      <c r="AME108" s="209"/>
      <c r="AMF108" s="209"/>
      <c r="AMG108" s="209"/>
      <c r="AMH108" s="209"/>
      <c r="AMI108" s="209"/>
      <c r="AMJ108" s="209"/>
      <c r="AMK108" s="209"/>
      <c r="AML108" s="209"/>
      <c r="AMM108" s="209"/>
      <c r="AMN108" s="209"/>
      <c r="AMO108" s="209"/>
      <c r="AMP108" s="209"/>
      <c r="AMQ108" s="209"/>
      <c r="AMR108" s="209"/>
      <c r="AMS108" s="209"/>
      <c r="AMT108" s="209"/>
      <c r="AMU108" s="209"/>
      <c r="AMV108" s="209"/>
      <c r="AMW108" s="209"/>
      <c r="AMX108" s="209"/>
      <c r="AMY108" s="209"/>
      <c r="AMZ108" s="209"/>
      <c r="ANA108" s="209"/>
      <c r="ANB108" s="209"/>
      <c r="ANC108" s="209"/>
      <c r="AND108" s="209"/>
      <c r="ANE108" s="209"/>
      <c r="ANF108" s="209"/>
      <c r="ANG108" s="209"/>
      <c r="ANH108" s="209"/>
      <c r="ANI108" s="209"/>
      <c r="ANJ108" s="209"/>
      <c r="ANK108" s="209"/>
      <c r="ANL108" s="209"/>
      <c r="ANM108" s="209"/>
      <c r="ANN108" s="209"/>
      <c r="ANO108" s="209"/>
      <c r="ANP108" s="209"/>
      <c r="ANQ108" s="209"/>
      <c r="ANR108" s="209"/>
      <c r="ANS108" s="209"/>
      <c r="ANT108" s="209"/>
      <c r="ANU108" s="209"/>
      <c r="ANV108" s="209"/>
      <c r="ANW108" s="209"/>
      <c r="ANX108" s="209"/>
      <c r="ANY108" s="209"/>
      <c r="ANZ108" s="209"/>
      <c r="AOA108" s="209"/>
      <c r="AOB108" s="209"/>
      <c r="AOC108" s="209"/>
      <c r="AOD108" s="209"/>
      <c r="AOE108" s="209"/>
      <c r="AOF108" s="209"/>
      <c r="AOG108" s="209"/>
      <c r="AOH108" s="209"/>
      <c r="AOI108" s="209"/>
      <c r="AOJ108" s="209"/>
      <c r="AOK108" s="209"/>
      <c r="AOL108" s="209"/>
      <c r="AOM108" s="209"/>
      <c r="AON108" s="209"/>
      <c r="AOO108" s="209"/>
      <c r="AOP108" s="209"/>
      <c r="AOQ108" s="209"/>
      <c r="AOR108" s="209"/>
      <c r="AOS108" s="209"/>
      <c r="AOT108" s="209"/>
      <c r="AOU108" s="209"/>
      <c r="AOV108" s="209"/>
      <c r="AOW108" s="209"/>
      <c r="AOX108" s="209"/>
      <c r="AOY108" s="209"/>
      <c r="AOZ108" s="209"/>
      <c r="APA108" s="209"/>
      <c r="APB108" s="209"/>
      <c r="APC108" s="209"/>
      <c r="APD108" s="209"/>
      <c r="APE108" s="209"/>
      <c r="APF108" s="209"/>
      <c r="APG108" s="209"/>
      <c r="APH108" s="209"/>
      <c r="API108" s="209"/>
      <c r="APJ108" s="209"/>
      <c r="APK108" s="209"/>
      <c r="APL108" s="209"/>
      <c r="APM108" s="209"/>
      <c r="APN108" s="209"/>
      <c r="APO108" s="209"/>
      <c r="APP108" s="209"/>
      <c r="APQ108" s="209"/>
      <c r="APR108" s="209"/>
      <c r="APS108" s="209"/>
      <c r="APT108" s="209"/>
      <c r="APU108" s="209"/>
      <c r="APV108" s="209"/>
      <c r="APW108" s="209"/>
      <c r="APX108" s="209"/>
      <c r="APY108" s="209"/>
      <c r="APZ108" s="209"/>
      <c r="AQA108" s="209"/>
      <c r="AQB108" s="209"/>
      <c r="AQC108" s="209"/>
      <c r="AQD108" s="209"/>
      <c r="AQE108" s="209"/>
      <c r="AQF108" s="209"/>
      <c r="AQG108" s="209"/>
      <c r="AQH108" s="209"/>
      <c r="AQI108" s="209"/>
      <c r="AQJ108" s="209"/>
      <c r="AQK108" s="209"/>
      <c r="AQL108" s="209"/>
      <c r="AQM108" s="209"/>
      <c r="AQN108" s="209"/>
      <c r="AQO108" s="209"/>
      <c r="AQP108" s="209"/>
      <c r="AQQ108" s="209"/>
      <c r="AQR108" s="209"/>
      <c r="AQS108" s="209"/>
      <c r="AQT108" s="209"/>
      <c r="AQU108" s="209"/>
      <c r="AQV108" s="209"/>
      <c r="AQW108" s="209"/>
      <c r="AQX108" s="209"/>
      <c r="AQY108" s="209"/>
      <c r="AQZ108" s="209"/>
      <c r="ARA108" s="209"/>
      <c r="ARB108" s="209"/>
      <c r="ARC108" s="209"/>
      <c r="ARD108" s="209"/>
      <c r="ARE108" s="209"/>
      <c r="ARF108" s="209"/>
      <c r="ARG108" s="209"/>
      <c r="ARH108" s="209"/>
      <c r="ARI108" s="209"/>
      <c r="ARJ108" s="209"/>
      <c r="ARK108" s="209"/>
      <c r="ARL108" s="209"/>
      <c r="ARM108" s="209"/>
      <c r="ARN108" s="209"/>
      <c r="ARO108" s="209"/>
      <c r="ARP108" s="209"/>
      <c r="ARQ108" s="209"/>
      <c r="ARR108" s="209"/>
      <c r="ARS108" s="209"/>
      <c r="ART108" s="209"/>
      <c r="ARU108" s="209"/>
      <c r="ARV108" s="209"/>
      <c r="ARW108" s="209"/>
      <c r="ARX108" s="209"/>
      <c r="ARY108" s="209"/>
      <c r="ARZ108" s="209"/>
      <c r="ASA108" s="209"/>
      <c r="ASB108" s="209"/>
      <c r="ASC108" s="209"/>
      <c r="ASD108" s="209"/>
      <c r="ASE108" s="209"/>
      <c r="ASF108" s="209"/>
      <c r="ASG108" s="209"/>
      <c r="ASH108" s="209"/>
      <c r="ASI108" s="209"/>
      <c r="ASJ108" s="209"/>
      <c r="ASK108" s="209"/>
      <c r="ASL108" s="209"/>
      <c r="ASM108" s="209"/>
      <c r="ASN108" s="209"/>
      <c r="ASO108" s="209"/>
      <c r="ASP108" s="209"/>
      <c r="ASQ108" s="209"/>
      <c r="ASR108" s="209"/>
      <c r="ASS108" s="209"/>
      <c r="AST108" s="209"/>
      <c r="ASU108" s="209"/>
      <c r="ASV108" s="209"/>
      <c r="ASW108" s="209"/>
      <c r="ASX108" s="209"/>
      <c r="ASY108" s="209"/>
      <c r="ASZ108" s="209"/>
      <c r="ATA108" s="209"/>
      <c r="ATB108" s="209"/>
      <c r="ATC108" s="209"/>
      <c r="ATD108" s="209"/>
      <c r="ATE108" s="209"/>
      <c r="ATF108" s="209"/>
      <c r="ATG108" s="209"/>
      <c r="ATH108" s="209"/>
      <c r="ATI108" s="209"/>
      <c r="ATJ108" s="209"/>
      <c r="ATK108" s="209"/>
      <c r="ATL108" s="209"/>
      <c r="ATM108" s="209"/>
      <c r="ATN108" s="209"/>
      <c r="ATO108" s="209"/>
      <c r="ATP108" s="209"/>
      <c r="ATQ108" s="209"/>
      <c r="ATR108" s="209"/>
      <c r="ATS108" s="209"/>
      <c r="ATT108" s="209"/>
      <c r="ATU108" s="209"/>
      <c r="ATV108" s="209"/>
      <c r="ATW108" s="209"/>
      <c r="ATX108" s="209"/>
      <c r="ATY108" s="209"/>
      <c r="ATZ108" s="209"/>
      <c r="AUA108" s="209"/>
      <c r="AUB108" s="209"/>
      <c r="AUC108" s="209"/>
      <c r="AUD108" s="209"/>
      <c r="AUE108" s="209"/>
      <c r="AUF108" s="209"/>
      <c r="AUG108" s="209"/>
      <c r="AUH108" s="209"/>
      <c r="AUI108" s="209"/>
      <c r="AUJ108" s="209"/>
      <c r="AUK108" s="209"/>
      <c r="AUL108" s="209"/>
      <c r="AUM108" s="209"/>
      <c r="AUN108" s="209"/>
      <c r="AUO108" s="209"/>
      <c r="AUP108" s="209"/>
      <c r="AUQ108" s="209"/>
      <c r="AUR108" s="209"/>
      <c r="AUS108" s="209"/>
      <c r="AUT108" s="209"/>
      <c r="AUU108" s="209"/>
      <c r="AUV108" s="209"/>
      <c r="AUW108" s="209"/>
      <c r="AUX108" s="209"/>
      <c r="AUY108" s="209"/>
      <c r="AUZ108" s="209"/>
      <c r="AVA108" s="209"/>
      <c r="AVB108" s="209"/>
      <c r="AVC108" s="209"/>
      <c r="AVD108" s="209"/>
      <c r="AVE108" s="209"/>
      <c r="AVF108" s="209"/>
      <c r="AVG108" s="209"/>
      <c r="AVH108" s="209"/>
      <c r="AVI108" s="209"/>
      <c r="AVJ108" s="209"/>
      <c r="AVK108" s="209"/>
      <c r="AVL108" s="209"/>
      <c r="AVM108" s="209"/>
      <c r="AVN108" s="209"/>
      <c r="AVO108" s="209"/>
      <c r="AVP108" s="209"/>
      <c r="AVQ108" s="209"/>
      <c r="AVR108" s="209"/>
      <c r="AVS108" s="209"/>
      <c r="AVT108" s="209"/>
      <c r="AVU108" s="209"/>
      <c r="AVV108" s="209"/>
      <c r="AVW108" s="209"/>
      <c r="AVX108" s="209"/>
      <c r="AVY108" s="209"/>
      <c r="AVZ108" s="209"/>
      <c r="AWA108" s="209"/>
      <c r="AWB108" s="209"/>
      <c r="AWC108" s="209"/>
      <c r="AWD108" s="209"/>
      <c r="AWE108" s="209"/>
      <c r="AWF108" s="209"/>
      <c r="AWG108" s="209"/>
      <c r="AWH108" s="209"/>
      <c r="AWI108" s="209"/>
      <c r="AWJ108" s="209"/>
      <c r="AWK108" s="209"/>
      <c r="AWL108" s="209"/>
      <c r="AWM108" s="209"/>
      <c r="AWN108" s="209"/>
      <c r="AWO108" s="209"/>
      <c r="AWP108" s="209"/>
      <c r="AWQ108" s="209"/>
      <c r="AWR108" s="209"/>
      <c r="AWS108" s="209"/>
      <c r="AWT108" s="209"/>
      <c r="AWU108" s="209"/>
      <c r="AWV108" s="209"/>
      <c r="AWW108" s="209"/>
      <c r="AWX108" s="209"/>
      <c r="AWY108" s="209"/>
      <c r="AWZ108" s="209"/>
      <c r="AXA108" s="209"/>
      <c r="AXB108" s="209"/>
      <c r="AXC108" s="209"/>
      <c r="AXD108" s="209"/>
      <c r="AXE108" s="209"/>
      <c r="AXF108" s="209"/>
      <c r="AXG108" s="209"/>
      <c r="AXH108" s="209"/>
      <c r="AXI108" s="209"/>
      <c r="AXJ108" s="209"/>
      <c r="AXK108" s="209"/>
      <c r="AXL108" s="209"/>
      <c r="AXM108" s="209"/>
      <c r="AXN108" s="209"/>
      <c r="AXO108" s="209"/>
      <c r="AXP108" s="209"/>
      <c r="AXQ108" s="209"/>
      <c r="AXR108" s="209"/>
      <c r="AXS108" s="209"/>
      <c r="AXT108" s="209"/>
      <c r="AXU108" s="209"/>
      <c r="AXV108" s="209"/>
      <c r="AXW108" s="209"/>
      <c r="AXX108" s="209"/>
      <c r="AXY108" s="209"/>
      <c r="AXZ108" s="209"/>
      <c r="AYA108" s="209"/>
      <c r="AYB108" s="209"/>
      <c r="AYC108" s="209"/>
      <c r="AYD108" s="209"/>
      <c r="AYE108" s="209"/>
      <c r="AYF108" s="209"/>
      <c r="AYG108" s="209"/>
      <c r="AYH108" s="209"/>
      <c r="AYI108" s="209"/>
      <c r="AYJ108" s="209"/>
      <c r="AYK108" s="209"/>
      <c r="AYL108" s="209"/>
      <c r="AYM108" s="209"/>
      <c r="AYN108" s="209"/>
      <c r="AYO108" s="209"/>
      <c r="AYP108" s="209"/>
      <c r="AYQ108" s="209"/>
      <c r="AYR108" s="209"/>
      <c r="AYS108" s="209"/>
      <c r="AYT108" s="209"/>
      <c r="AYU108" s="209"/>
      <c r="AYV108" s="209"/>
      <c r="AYW108" s="209"/>
      <c r="AYX108" s="209"/>
      <c r="AYY108" s="209"/>
      <c r="AYZ108" s="209"/>
      <c r="AZA108" s="209"/>
      <c r="AZB108" s="209"/>
      <c r="AZC108" s="209"/>
      <c r="AZD108" s="209"/>
      <c r="AZE108" s="209"/>
      <c r="AZF108" s="209"/>
      <c r="AZG108" s="209"/>
      <c r="AZH108" s="209"/>
      <c r="AZI108" s="209"/>
      <c r="AZJ108" s="209"/>
      <c r="AZK108" s="209"/>
      <c r="AZL108" s="209"/>
      <c r="AZM108" s="209"/>
      <c r="AZN108" s="209"/>
      <c r="AZO108" s="209"/>
      <c r="AZP108" s="209"/>
      <c r="AZQ108" s="209"/>
      <c r="AZR108" s="209"/>
      <c r="AZS108" s="209"/>
      <c r="AZT108" s="209"/>
      <c r="AZU108" s="209"/>
      <c r="AZV108" s="209"/>
      <c r="AZW108" s="209"/>
      <c r="AZX108" s="209"/>
      <c r="AZY108" s="209"/>
      <c r="AZZ108" s="209"/>
      <c r="BAA108" s="209"/>
      <c r="BAB108" s="209"/>
      <c r="BAC108" s="209"/>
      <c r="BAD108" s="209"/>
      <c r="BAE108" s="209"/>
      <c r="BAF108" s="209"/>
      <c r="BAG108" s="209"/>
      <c r="BAH108" s="209"/>
      <c r="BAI108" s="209"/>
      <c r="BAJ108" s="209"/>
      <c r="BAK108" s="209"/>
      <c r="BAL108" s="209"/>
      <c r="BAM108" s="209"/>
      <c r="BAN108" s="209"/>
      <c r="BAO108" s="209"/>
      <c r="BAP108" s="209"/>
      <c r="BAQ108" s="209"/>
      <c r="BAR108" s="209"/>
      <c r="BAS108" s="209"/>
      <c r="BAT108" s="209"/>
      <c r="BAU108" s="209"/>
      <c r="BAV108" s="209"/>
      <c r="BAW108" s="209"/>
      <c r="BAX108" s="209"/>
      <c r="BAY108" s="209"/>
      <c r="BAZ108" s="209"/>
      <c r="BBA108" s="209"/>
      <c r="BBB108" s="209"/>
      <c r="BBC108" s="209"/>
      <c r="BBD108" s="209"/>
      <c r="BBE108" s="209"/>
      <c r="BBF108" s="209"/>
      <c r="BBG108" s="209"/>
      <c r="BBH108" s="209"/>
      <c r="BBI108" s="209"/>
      <c r="BBJ108" s="209"/>
      <c r="BBK108" s="209"/>
      <c r="BBL108" s="209"/>
      <c r="BBM108" s="209"/>
      <c r="BBN108" s="209"/>
      <c r="BBO108" s="209"/>
      <c r="BBP108" s="209"/>
      <c r="BBQ108" s="209"/>
      <c r="BBR108" s="209"/>
      <c r="BBS108" s="209"/>
      <c r="BBT108" s="209"/>
      <c r="BBU108" s="209"/>
      <c r="BBV108" s="209"/>
      <c r="BBW108" s="209"/>
      <c r="BBX108" s="209"/>
      <c r="BBY108" s="209"/>
      <c r="BBZ108" s="209"/>
      <c r="BCA108" s="209"/>
      <c r="BCB108" s="209"/>
      <c r="BCC108" s="209"/>
      <c r="BCD108" s="209"/>
      <c r="BCE108" s="209"/>
      <c r="BCF108" s="209"/>
      <c r="BCG108" s="209"/>
      <c r="BCH108" s="209"/>
      <c r="BCI108" s="209"/>
      <c r="BCJ108" s="209"/>
      <c r="BCK108" s="209"/>
      <c r="BCL108" s="209"/>
      <c r="BCM108" s="209"/>
      <c r="BCN108" s="209"/>
      <c r="BCO108" s="209"/>
      <c r="BCP108" s="209"/>
      <c r="BCQ108" s="209"/>
      <c r="BCR108" s="209"/>
      <c r="BCS108" s="209"/>
      <c r="BCT108" s="209"/>
      <c r="BCU108" s="209"/>
      <c r="BCV108" s="209"/>
      <c r="BCW108" s="209"/>
      <c r="BCX108" s="209"/>
      <c r="BCY108" s="209"/>
      <c r="BCZ108" s="209"/>
      <c r="BDA108" s="209"/>
      <c r="BDB108" s="209"/>
      <c r="BDC108" s="209"/>
      <c r="BDD108" s="209"/>
      <c r="BDE108" s="209"/>
      <c r="BDF108" s="209"/>
      <c r="BDG108" s="209"/>
      <c r="BDH108" s="209"/>
      <c r="BDI108" s="209"/>
      <c r="BDJ108" s="209"/>
      <c r="BDK108" s="209"/>
      <c r="BDL108" s="209"/>
      <c r="BDM108" s="209"/>
      <c r="BDN108" s="209"/>
      <c r="BDO108" s="209"/>
      <c r="BDP108" s="209"/>
      <c r="BDQ108" s="209"/>
      <c r="BDR108" s="209"/>
      <c r="BDS108" s="209"/>
      <c r="BDT108" s="209"/>
      <c r="BDU108" s="209"/>
      <c r="BDV108" s="209"/>
      <c r="BDW108" s="209"/>
      <c r="BDX108" s="209"/>
      <c r="BDY108" s="209"/>
      <c r="BDZ108" s="209"/>
      <c r="BEA108" s="209"/>
      <c r="BEB108" s="209"/>
      <c r="BEC108" s="209"/>
      <c r="BED108" s="209"/>
      <c r="BEE108" s="209"/>
      <c r="BEF108" s="209"/>
      <c r="BEG108" s="209"/>
      <c r="BEH108" s="209"/>
      <c r="BEI108" s="209"/>
      <c r="BEJ108" s="209"/>
      <c r="BEK108" s="209"/>
      <c r="BEL108" s="209"/>
      <c r="BEM108" s="209"/>
      <c r="BEN108" s="209"/>
      <c r="BEO108" s="209"/>
      <c r="BEP108" s="209"/>
      <c r="BEQ108" s="209"/>
      <c r="BER108" s="209"/>
      <c r="BES108" s="209"/>
      <c r="BET108" s="209"/>
      <c r="BEU108" s="209"/>
      <c r="BEV108" s="209"/>
      <c r="BEW108" s="209"/>
      <c r="BEX108" s="209"/>
      <c r="BEY108" s="209"/>
      <c r="BEZ108" s="209"/>
      <c r="BFA108" s="209"/>
      <c r="BFB108" s="209"/>
      <c r="BFC108" s="209"/>
      <c r="BFD108" s="209"/>
      <c r="BFE108" s="209"/>
      <c r="BFF108" s="209"/>
      <c r="BFG108" s="209"/>
      <c r="BFH108" s="209"/>
      <c r="BFI108" s="209"/>
      <c r="BFJ108" s="209"/>
      <c r="BFK108" s="209"/>
      <c r="BFL108" s="209"/>
      <c r="BFM108" s="209"/>
      <c r="BFN108" s="209"/>
      <c r="BFO108" s="209"/>
      <c r="BFP108" s="209"/>
      <c r="BFQ108" s="209"/>
      <c r="BFR108" s="209"/>
      <c r="BFS108" s="209"/>
      <c r="BFT108" s="209"/>
      <c r="BFU108" s="209"/>
      <c r="BFV108" s="209"/>
      <c r="BFW108" s="209"/>
      <c r="BFX108" s="209"/>
      <c r="BFY108" s="209"/>
      <c r="BFZ108" s="209"/>
      <c r="BGA108" s="209"/>
      <c r="BGB108" s="209"/>
      <c r="BGC108" s="209"/>
      <c r="BGD108" s="209"/>
      <c r="BGE108" s="209"/>
      <c r="BGF108" s="209"/>
      <c r="BGG108" s="209"/>
      <c r="BGH108" s="209"/>
      <c r="BGI108" s="209"/>
      <c r="BGJ108" s="209"/>
      <c r="BGK108" s="209"/>
      <c r="BGL108" s="209"/>
      <c r="BGM108" s="209"/>
      <c r="BGN108" s="209"/>
      <c r="BGO108" s="209"/>
      <c r="BGP108" s="349"/>
      <c r="BGQ108" s="209"/>
      <c r="BGR108" s="209"/>
      <c r="BGS108" s="209"/>
      <c r="BGT108" s="209"/>
      <c r="BGU108" s="209"/>
      <c r="BGV108" s="209"/>
      <c r="BGW108" s="209"/>
      <c r="BGX108" s="209"/>
      <c r="BGY108" s="209"/>
      <c r="BGZ108" s="209"/>
      <c r="BHA108" s="209"/>
      <c r="BHB108" s="209"/>
      <c r="BHC108" s="209"/>
      <c r="BHD108" s="209"/>
      <c r="BHE108" s="209"/>
      <c r="BHF108" s="209"/>
      <c r="BHG108" s="209"/>
      <c r="BHH108" s="209"/>
      <c r="BHI108" s="209"/>
      <c r="BHJ108" s="209"/>
      <c r="BHK108" s="209"/>
      <c r="BHL108" s="209"/>
      <c r="BHM108" s="209"/>
      <c r="BHN108" s="209"/>
      <c r="BHO108" s="209"/>
      <c r="BHP108" s="209"/>
      <c r="BHQ108" s="209"/>
      <c r="BHR108" s="209"/>
      <c r="BHS108" s="209"/>
      <c r="BHT108" s="209"/>
      <c r="BHU108" s="209"/>
      <c r="BHV108" s="209"/>
      <c r="BHW108" s="209"/>
      <c r="BHX108" s="209"/>
      <c r="BHY108" s="209"/>
      <c r="BHZ108" s="209"/>
      <c r="BIA108" s="209"/>
      <c r="BIB108" s="209"/>
      <c r="BIC108" s="209"/>
      <c r="BID108" s="209"/>
      <c r="BIE108" s="209"/>
      <c r="BIF108" s="209"/>
      <c r="BIG108" s="209"/>
      <c r="BIH108" s="209"/>
      <c r="BII108" s="209"/>
      <c r="BIJ108" s="209"/>
      <c r="BIK108" s="209"/>
      <c r="BIL108" s="209"/>
      <c r="BIM108" s="209"/>
      <c r="BIN108" s="209"/>
      <c r="BIO108" s="209"/>
      <c r="BIP108" s="209"/>
      <c r="BIQ108" s="209"/>
      <c r="BIR108" s="209"/>
      <c r="BIS108" s="209"/>
      <c r="BIT108" s="209"/>
      <c r="BIU108" s="209"/>
      <c r="BIV108" s="209"/>
      <c r="BIW108" s="209"/>
      <c r="BIX108" s="209"/>
      <c r="BIY108" s="209"/>
      <c r="BIZ108" s="209"/>
      <c r="BJA108" s="209"/>
      <c r="BJB108" s="209"/>
      <c r="BJC108" s="209"/>
      <c r="BJD108" s="209"/>
      <c r="BJE108" s="209"/>
      <c r="BJF108" s="209"/>
      <c r="BJG108" s="209"/>
      <c r="BJH108" s="209"/>
      <c r="BJI108" s="209"/>
      <c r="BJJ108" s="209"/>
      <c r="BJK108" s="209"/>
      <c r="BJL108" s="209"/>
      <c r="BJM108" s="209"/>
      <c r="BJN108" s="209"/>
      <c r="BJO108" s="209"/>
      <c r="BJP108" s="209"/>
      <c r="BJQ108" s="209"/>
      <c r="BJR108" s="209"/>
      <c r="BJS108" s="209"/>
      <c r="BJT108" s="209"/>
      <c r="BJU108" s="209"/>
      <c r="BJV108" s="209"/>
      <c r="BJW108" s="209"/>
      <c r="BJX108" s="209"/>
      <c r="BJY108" s="209"/>
      <c r="BJZ108" s="209"/>
      <c r="BKA108" s="209"/>
      <c r="BKB108" s="209"/>
      <c r="BKC108" s="209"/>
      <c r="BKD108" s="209"/>
      <c r="BKE108" s="209"/>
      <c r="BKF108" s="209"/>
      <c r="BKG108" s="209"/>
      <c r="BKH108" s="209"/>
      <c r="BKI108" s="209"/>
      <c r="BKJ108" s="209"/>
      <c r="BKK108" s="209"/>
      <c r="BKL108" s="209"/>
      <c r="BKM108" s="209"/>
      <c r="BKN108" s="209"/>
      <c r="BKO108" s="209"/>
      <c r="BKP108" s="209"/>
      <c r="BKQ108" s="209"/>
      <c r="BKR108" s="209"/>
      <c r="BKS108" s="209"/>
      <c r="BKT108" s="209"/>
      <c r="BKU108" s="209"/>
      <c r="BKV108" s="209"/>
      <c r="BKW108" s="209"/>
      <c r="BKX108" s="209"/>
      <c r="BKY108" s="209"/>
      <c r="BKZ108" s="209"/>
      <c r="BLA108" s="209"/>
      <c r="BLB108" s="209"/>
      <c r="BLC108" s="209"/>
      <c r="BLD108" s="209"/>
      <c r="BLE108" s="209"/>
      <c r="BLF108" s="209"/>
      <c r="BLG108" s="209"/>
      <c r="BLH108" s="209"/>
      <c r="BLI108" s="209"/>
      <c r="BLJ108" s="209"/>
      <c r="BLK108" s="209"/>
      <c r="BLL108" s="209"/>
      <c r="BLM108" s="209"/>
      <c r="BLN108" s="209"/>
      <c r="BLO108" s="209"/>
      <c r="BLP108" s="209"/>
      <c r="BLQ108" s="209"/>
      <c r="BLR108" s="209"/>
      <c r="BLS108" s="209"/>
      <c r="BLT108" s="209"/>
      <c r="BLU108" s="209"/>
      <c r="BLV108" s="209"/>
      <c r="BLW108" s="209"/>
      <c r="BLX108" s="209"/>
      <c r="BLY108" s="209"/>
      <c r="BLZ108" s="209"/>
      <c r="BMA108" s="209"/>
      <c r="BMB108" s="209"/>
      <c r="BMC108" s="209"/>
      <c r="BMD108" s="209"/>
      <c r="BME108" s="209"/>
      <c r="BMF108" s="209"/>
      <c r="BMG108" s="209"/>
      <c r="BMH108" s="209"/>
      <c r="BMI108" s="209"/>
      <c r="BMJ108" s="209"/>
      <c r="BMK108" s="209"/>
      <c r="BML108" s="209"/>
      <c r="BMM108" s="209"/>
      <c r="BMN108" s="209"/>
      <c r="BMO108" s="209"/>
      <c r="BMP108" s="209"/>
      <c r="BMQ108" s="209"/>
      <c r="BMR108" s="209"/>
      <c r="BMS108" s="209"/>
      <c r="BMT108" s="209"/>
      <c r="BMU108" s="209"/>
      <c r="BMV108" s="209"/>
      <c r="BMW108" s="209"/>
      <c r="BMX108" s="209"/>
      <c r="BMY108" s="209"/>
      <c r="BMZ108" s="209"/>
      <c r="BNA108" s="209"/>
      <c r="BNB108" s="209"/>
      <c r="BNC108" s="209"/>
      <c r="BND108" s="209"/>
      <c r="BNE108" s="209"/>
      <c r="BNF108" s="209"/>
      <c r="BNG108" s="209"/>
      <c r="BNH108" s="209"/>
      <c r="BNI108" s="209"/>
      <c r="BNJ108" s="209"/>
      <c r="BNK108" s="209"/>
      <c r="BNL108" s="209"/>
      <c r="BNM108" s="209"/>
      <c r="BNN108" s="209"/>
      <c r="BNO108" s="209"/>
      <c r="BNP108" s="209"/>
      <c r="BNQ108" s="209"/>
      <c r="BNR108" s="209"/>
      <c r="BNS108" s="209"/>
      <c r="BNT108" s="209"/>
      <c r="BNU108" s="209"/>
      <c r="BNV108" s="209"/>
      <c r="BNW108" s="209"/>
      <c r="BNX108" s="209"/>
      <c r="BNY108" s="209"/>
      <c r="BNZ108" s="209"/>
      <c r="BOA108" s="209"/>
      <c r="BOB108" s="209"/>
      <c r="BOC108" s="209"/>
      <c r="BOD108" s="209"/>
      <c r="BOE108" s="209"/>
      <c r="BOF108" s="209"/>
      <c r="BOG108" s="209"/>
      <c r="BOH108" s="209"/>
      <c r="BOI108" s="209"/>
      <c r="BOJ108" s="209"/>
      <c r="BOK108" s="209"/>
      <c r="BOL108" s="209"/>
      <c r="BOM108" s="209"/>
      <c r="BON108" s="209"/>
      <c r="BOO108" s="209"/>
      <c r="BOP108" s="209"/>
      <c r="BOQ108" s="209"/>
      <c r="BOR108" s="209"/>
      <c r="BOS108" s="209"/>
      <c r="BOT108" s="209"/>
      <c r="BOU108" s="209"/>
      <c r="BOV108" s="209"/>
      <c r="BOW108" s="209"/>
      <c r="BOX108" s="209"/>
      <c r="BOY108" s="209"/>
      <c r="BOZ108" s="209"/>
      <c r="BPA108" s="209"/>
      <c r="BPB108" s="209"/>
      <c r="BPC108" s="209"/>
      <c r="BPD108" s="209"/>
      <c r="BPE108" s="209"/>
      <c r="BPF108" s="209"/>
      <c r="BPG108" s="209"/>
      <c r="BPH108" s="209"/>
      <c r="BPI108" s="209"/>
      <c r="BPJ108" s="209"/>
      <c r="BPK108" s="209"/>
      <c r="BPL108" s="209"/>
      <c r="BPM108" s="209"/>
      <c r="BPN108" s="209"/>
      <c r="BPO108" s="209"/>
      <c r="BPP108" s="209"/>
      <c r="BPQ108" s="209"/>
      <c r="BPR108" s="209"/>
      <c r="BPS108" s="209"/>
      <c r="BPT108" s="209"/>
      <c r="BPU108" s="209"/>
      <c r="BPV108" s="209"/>
      <c r="BPW108" s="209"/>
      <c r="BPX108" s="209"/>
      <c r="BPY108" s="209"/>
      <c r="BPZ108" s="209"/>
      <c r="BQA108" s="209"/>
      <c r="BQB108" s="209"/>
      <c r="BQC108" s="209"/>
      <c r="BQD108" s="209"/>
      <c r="BQE108" s="209"/>
      <c r="BQF108" s="209"/>
      <c r="BQG108" s="209"/>
      <c r="BQH108" s="209"/>
      <c r="BQI108" s="209"/>
      <c r="BQJ108" s="209"/>
      <c r="BQK108" s="209"/>
      <c r="BQL108" s="209"/>
      <c r="BQM108" s="209"/>
      <c r="BQN108" s="209"/>
      <c r="BQO108" s="209"/>
      <c r="BQP108" s="209"/>
      <c r="BQQ108" s="209"/>
      <c r="BQR108" s="209"/>
      <c r="BQS108" s="209"/>
      <c r="BQT108" s="209"/>
      <c r="BQU108" s="209"/>
      <c r="BQV108" s="209"/>
      <c r="BQW108" s="209"/>
      <c r="BQX108" s="209"/>
      <c r="BQY108" s="209"/>
      <c r="BQZ108" s="209"/>
      <c r="BRA108" s="209"/>
      <c r="BRB108" s="209"/>
      <c r="BRC108" s="209"/>
      <c r="BRD108" s="209"/>
      <c r="BRE108" s="209"/>
      <c r="BRF108" s="209"/>
      <c r="BRG108" s="209"/>
      <c r="BRH108" s="209"/>
      <c r="BRI108" s="209"/>
      <c r="BRJ108" s="209"/>
      <c r="BRK108" s="209"/>
      <c r="BRL108" s="209"/>
      <c r="BRM108" s="209"/>
      <c r="BRN108" s="209"/>
      <c r="BRO108" s="209"/>
      <c r="BRP108" s="209"/>
      <c r="BRQ108" s="209"/>
      <c r="BRR108" s="209"/>
      <c r="BRS108" s="209"/>
      <c r="BRT108" s="209"/>
      <c r="BRU108" s="209"/>
      <c r="BRV108" s="209"/>
      <c r="BRW108" s="209"/>
      <c r="BRX108" s="209"/>
      <c r="BRY108" s="209"/>
      <c r="BRZ108" s="209"/>
      <c r="BSA108" s="209"/>
      <c r="BSB108" s="209"/>
      <c r="BSC108" s="209"/>
      <c r="BSD108" s="209"/>
      <c r="BSE108" s="209"/>
      <c r="BSF108" s="209"/>
      <c r="BSG108" s="209"/>
      <c r="BSH108" s="209"/>
      <c r="BSI108" s="209"/>
      <c r="BSJ108" s="209"/>
      <c r="BSK108" s="209"/>
      <c r="BSL108" s="209"/>
      <c r="BSM108" s="209"/>
      <c r="BSN108" s="209"/>
      <c r="BSO108" s="209"/>
      <c r="BSP108" s="209"/>
      <c r="BSQ108" s="209"/>
      <c r="BSR108" s="209"/>
      <c r="BSS108" s="209"/>
      <c r="BST108" s="351">
        <f>SUM(BST109:BST112)</f>
        <v>1.2773702</v>
      </c>
      <c r="BSU108" s="351">
        <f t="shared" ref="BSU108:BSZ108" si="990">SUM(BSU109:BSU112)</f>
        <v>0.30923821999999995</v>
      </c>
      <c r="BSV108" s="351">
        <f t="shared" si="990"/>
        <v>7.3189544399999997</v>
      </c>
      <c r="BSW108" s="351">
        <f t="shared" si="990"/>
        <v>3.1579645200000002</v>
      </c>
      <c r="BSX108" s="351"/>
      <c r="BSY108" s="351">
        <f t="shared" si="990"/>
        <v>13.70355844</v>
      </c>
      <c r="BSZ108" s="351">
        <f t="shared" si="990"/>
        <v>5.8905086199999994</v>
      </c>
      <c r="BTA108" s="209"/>
      <c r="BTB108" s="209"/>
      <c r="BTC108" s="209"/>
      <c r="BTD108" s="209"/>
      <c r="BTE108" s="209"/>
      <c r="BTF108" s="209"/>
      <c r="BTG108" s="209"/>
      <c r="BTH108" s="209"/>
      <c r="BTI108" s="209"/>
      <c r="BTJ108" s="209"/>
      <c r="BTK108" s="209"/>
      <c r="BTL108" s="209"/>
      <c r="BTM108" s="209"/>
      <c r="BTN108" s="209"/>
      <c r="BTO108" s="209"/>
      <c r="BTP108" s="209"/>
      <c r="BTQ108" s="209"/>
      <c r="BTR108" s="209"/>
      <c r="BTS108" s="209"/>
      <c r="BTT108" s="209"/>
      <c r="BTU108" s="209"/>
      <c r="BTV108" s="209"/>
      <c r="BTW108" s="209"/>
      <c r="BTX108" s="209"/>
      <c r="BTY108" s="209"/>
      <c r="BTZ108" s="209"/>
      <c r="BUA108" s="209"/>
      <c r="BUB108" s="209"/>
      <c r="BUC108" s="209"/>
      <c r="BUD108" s="209"/>
      <c r="BUE108" s="209"/>
      <c r="BUF108" s="209"/>
      <c r="BUG108" s="209"/>
      <c r="BUH108" s="209"/>
      <c r="BUI108" s="209"/>
      <c r="BUJ108" s="209"/>
      <c r="BUK108" s="209"/>
      <c r="BUL108" s="209"/>
      <c r="BUM108" s="209"/>
      <c r="BUN108" s="209"/>
      <c r="BUO108" s="209"/>
      <c r="BUP108" s="209"/>
      <c r="BUQ108" s="209"/>
      <c r="BUR108" s="209"/>
      <c r="BUS108" s="209"/>
      <c r="BUT108" s="209"/>
      <c r="BUU108" s="209"/>
      <c r="BUV108" s="209"/>
      <c r="BUW108" s="209"/>
      <c r="BUX108" s="209"/>
      <c r="BUY108" s="209"/>
      <c r="BUZ108" s="209"/>
      <c r="BVA108" s="209"/>
      <c r="BVB108" s="209"/>
      <c r="BVC108" s="209"/>
      <c r="BVD108" s="209"/>
      <c r="BVE108" s="209"/>
      <c r="BVF108" s="209"/>
      <c r="BVG108" s="209"/>
      <c r="BVH108" s="209"/>
      <c r="BVI108" s="209"/>
      <c r="BVJ108" s="209"/>
      <c r="BVK108" s="209"/>
      <c r="BVL108" s="209"/>
      <c r="BVM108" s="209"/>
      <c r="BVN108" s="209"/>
      <c r="BVO108" s="209"/>
      <c r="BVP108" s="209"/>
      <c r="BVQ108" s="209"/>
      <c r="BVR108" s="209"/>
      <c r="BVS108" s="209"/>
      <c r="BVT108" s="209"/>
      <c r="BVU108" s="209"/>
      <c r="BVV108" s="209"/>
      <c r="BVW108" s="209"/>
      <c r="BVX108" s="209"/>
      <c r="BVY108" s="209"/>
      <c r="BVZ108" s="209"/>
      <c r="BWA108" s="209"/>
      <c r="BWB108" s="209"/>
      <c r="BWC108" s="209"/>
      <c r="BWD108" s="209"/>
      <c r="BWE108" s="209"/>
      <c r="BWF108" s="209"/>
      <c r="BWG108" s="209"/>
      <c r="BWH108" s="209"/>
      <c r="BWI108" s="209"/>
      <c r="BWJ108" s="209"/>
      <c r="BWK108" s="209"/>
      <c r="BWL108" s="209"/>
      <c r="BWM108" s="209"/>
      <c r="BWN108" s="209"/>
      <c r="BWO108" s="209"/>
      <c r="BWP108" s="209"/>
      <c r="BWQ108" s="209"/>
      <c r="BWR108" s="338">
        <f>+BWR107-BWR101</f>
        <v>-1.5809575870662229E-13</v>
      </c>
      <c r="BWS108" s="209"/>
      <c r="BWT108" s="209"/>
      <c r="BWU108" s="209"/>
      <c r="BWV108" s="209"/>
      <c r="BWW108" s="209"/>
      <c r="BWX108" s="209"/>
      <c r="BWY108" s="209"/>
      <c r="BWZ108" s="209"/>
      <c r="BXA108" s="209"/>
      <c r="BXB108" s="209"/>
      <c r="BXC108" s="209"/>
      <c r="BXD108" s="209"/>
      <c r="BXE108" s="209"/>
      <c r="BXF108" s="209"/>
      <c r="BXG108" s="209"/>
      <c r="BXH108" s="209"/>
      <c r="BXI108" s="209"/>
      <c r="BXJ108" s="209"/>
      <c r="BXK108" s="209"/>
      <c r="BXL108" s="209"/>
      <c r="BXM108" s="209"/>
      <c r="BXN108" s="209"/>
      <c r="BXO108" s="209"/>
      <c r="BXP108" s="209"/>
      <c r="BXQ108" s="209"/>
      <c r="BXR108" s="209"/>
      <c r="BXS108" s="209"/>
      <c r="BXT108" s="209"/>
      <c r="BXU108" s="209"/>
      <c r="BXV108" s="209"/>
      <c r="BXW108" s="209"/>
      <c r="BXX108" s="209"/>
      <c r="BXY108" s="209"/>
      <c r="BXZ108" s="209"/>
      <c r="BYA108" s="209"/>
      <c r="BYB108" s="209"/>
      <c r="BYC108" s="209"/>
      <c r="BYD108" s="209"/>
      <c r="BYE108" s="209"/>
      <c r="BYF108" s="209"/>
      <c r="BYG108" s="209"/>
      <c r="BYH108" s="209"/>
      <c r="BYI108" s="209"/>
      <c r="BYJ108" s="209"/>
      <c r="BYK108" s="209"/>
      <c r="BYL108" s="209"/>
      <c r="BYM108" s="209"/>
      <c r="BYN108" s="209"/>
      <c r="BYO108" s="209"/>
      <c r="BYP108" s="209"/>
      <c r="BYQ108" s="209"/>
      <c r="BYR108" s="209"/>
      <c r="BYS108" s="209"/>
      <c r="BYT108" s="209"/>
      <c r="BYU108" s="209"/>
      <c r="BYV108" s="209"/>
      <c r="BYW108" s="209"/>
      <c r="BYX108" s="209"/>
      <c r="BYY108" s="209"/>
      <c r="BYZ108" s="209"/>
      <c r="BZA108" s="209"/>
      <c r="BZB108" s="209"/>
      <c r="BZC108" s="209"/>
      <c r="BZD108" s="209"/>
      <c r="BZE108" s="209"/>
      <c r="BZF108" s="209"/>
      <c r="BZG108" s="209"/>
      <c r="BZH108" s="209"/>
      <c r="BZI108" s="209"/>
      <c r="BZJ108" s="209"/>
      <c r="BZK108" s="209"/>
      <c r="BZL108" s="209"/>
      <c r="BZM108" s="209"/>
      <c r="BZN108" s="209"/>
      <c r="BZO108" s="209"/>
      <c r="BZP108" s="209"/>
      <c r="BZQ108" s="209"/>
      <c r="BZR108" s="209"/>
      <c r="BZS108" s="198"/>
      <c r="BZT108" s="198"/>
      <c r="BZU108" s="198"/>
      <c r="BZV108" s="198"/>
      <c r="BZW108" s="198"/>
      <c r="BZX108" s="198"/>
      <c r="BZY108" s="198"/>
      <c r="BZZ108" s="198"/>
      <c r="CAA108" s="198"/>
      <c r="CAB108" s="198"/>
      <c r="CAC108" s="198"/>
      <c r="CAD108" s="198"/>
      <c r="CAE108" s="198"/>
      <c r="CAF108" s="198"/>
      <c r="CAG108" s="198"/>
      <c r="CAH108" s="198"/>
      <c r="CAI108" s="198"/>
      <c r="CAJ108" s="198"/>
      <c r="CAK108" s="198"/>
      <c r="CAL108" s="198"/>
      <c r="CAM108" s="198"/>
      <c r="CAN108" s="198"/>
      <c r="CAO108" s="198"/>
      <c r="CAP108" s="198"/>
      <c r="CAQ108" s="198"/>
      <c r="CAR108" s="198"/>
      <c r="CAS108" s="198"/>
      <c r="CAT108" s="198"/>
      <c r="CAU108" s="198"/>
      <c r="CAV108" s="198"/>
      <c r="CAW108" s="198"/>
      <c r="CAX108" s="198"/>
      <c r="CAY108" s="198"/>
      <c r="CAZ108" s="198"/>
      <c r="CBA108" s="198"/>
      <c r="CBB108" s="198"/>
      <c r="CBC108" s="198"/>
      <c r="CBD108" s="198"/>
      <c r="CBE108" s="198"/>
      <c r="CBF108" s="198"/>
      <c r="CBG108" s="198"/>
      <c r="CBH108" s="198"/>
      <c r="CBI108" s="198"/>
      <c r="CBJ108" s="198"/>
      <c r="CBK108" s="198"/>
      <c r="CBL108" s="198"/>
      <c r="CBM108" s="198"/>
      <c r="CBN108" s="198"/>
      <c r="CBO108" s="198"/>
      <c r="CBP108" s="198"/>
      <c r="CBQ108" s="198"/>
      <c r="CBR108" s="198"/>
      <c r="CBS108" s="198"/>
      <c r="CBT108" s="198"/>
      <c r="CBU108" s="198"/>
      <c r="CBV108" s="198"/>
      <c r="CBW108" s="198"/>
      <c r="CBX108" s="198"/>
      <c r="CBY108" s="198"/>
      <c r="CBZ108" s="198"/>
      <c r="CCA108" s="198"/>
      <c r="CCB108" s="198"/>
      <c r="CCC108" s="198"/>
      <c r="CCD108" s="198"/>
      <c r="CCE108" s="198"/>
      <c r="CCF108" s="198"/>
      <c r="CCG108" s="198"/>
      <c r="CCH108" s="198"/>
      <c r="CCI108" s="198"/>
      <c r="CCJ108" s="198"/>
      <c r="CCK108" s="198"/>
      <c r="CCL108" s="198"/>
      <c r="CCM108" s="198"/>
      <c r="CCN108" s="198"/>
      <c r="CCO108" s="198"/>
      <c r="CCP108" s="198"/>
      <c r="CCQ108" s="198"/>
      <c r="CCR108" s="199"/>
      <c r="CCS108" s="199"/>
      <c r="CCT108" s="199"/>
    </row>
    <row r="109" spans="1:2126" s="200" customFormat="1" x14ac:dyDescent="0.2">
      <c r="A109" s="200" t="str">
        <f>A15</f>
        <v>Y.P.F.B. Otros</v>
      </c>
      <c r="B109" s="267">
        <f t="shared" ref="B109:E112" si="991">BST15</f>
        <v>0.63868510000000001</v>
      </c>
      <c r="C109" s="267">
        <f t="shared" si="991"/>
        <v>0.15461910999999998</v>
      </c>
      <c r="D109" s="267">
        <f t="shared" si="991"/>
        <v>3.6594772199999999</v>
      </c>
      <c r="E109" s="267">
        <f t="shared" si="991"/>
        <v>1.5789822600000001</v>
      </c>
      <c r="F109" s="267">
        <f t="shared" ref="F109:G112" si="992">BSY15</f>
        <v>6.8517792200000001</v>
      </c>
      <c r="G109" s="267">
        <f t="shared" si="992"/>
        <v>2.9452543099999997</v>
      </c>
      <c r="O109" s="209"/>
      <c r="SR109" s="209"/>
      <c r="AKV109" s="199"/>
      <c r="AKW109" s="199"/>
      <c r="AKX109" s="199"/>
      <c r="AKY109" s="199"/>
      <c r="AKZ109" s="199"/>
      <c r="ALA109" s="199"/>
      <c r="ALB109" s="199"/>
      <c r="ALC109" s="199"/>
      <c r="ALD109" s="199"/>
      <c r="ALE109" s="199"/>
      <c r="ALF109" s="199"/>
      <c r="ALG109" s="199"/>
      <c r="ALH109" s="199"/>
      <c r="ALI109" s="199"/>
      <c r="ALJ109" s="199"/>
      <c r="ALK109" s="199"/>
      <c r="ALL109" s="199"/>
      <c r="ALM109" s="199"/>
      <c r="ALN109" s="199"/>
      <c r="ALO109" s="199"/>
      <c r="ALP109" s="199"/>
      <c r="ALQ109" s="199"/>
      <c r="ALR109" s="199"/>
      <c r="ALS109" s="199"/>
      <c r="ALT109" s="199"/>
      <c r="ALU109" s="199"/>
      <c r="ALV109" s="199"/>
      <c r="ALW109" s="199"/>
      <c r="ALX109" s="199"/>
      <c r="ALY109" s="199"/>
      <c r="ALZ109" s="352"/>
      <c r="AMA109" s="199"/>
      <c r="AMB109" s="199"/>
      <c r="AMC109" s="199"/>
      <c r="AMD109" s="199"/>
      <c r="AME109" s="199"/>
      <c r="AMF109" s="199"/>
      <c r="AMG109" s="199"/>
      <c r="AMH109" s="199"/>
      <c r="AMI109" s="199"/>
      <c r="AMJ109" s="199"/>
      <c r="AMK109" s="199"/>
      <c r="AML109" s="199"/>
      <c r="AMM109" s="199"/>
      <c r="AMN109" s="199"/>
      <c r="AMO109" s="199"/>
      <c r="AMP109" s="199"/>
      <c r="AMQ109" s="199"/>
      <c r="AMR109" s="199"/>
      <c r="AMS109" s="301"/>
      <c r="AMT109" s="301"/>
      <c r="AMU109" s="301"/>
      <c r="AMV109" s="301"/>
      <c r="AMW109" s="301"/>
      <c r="AMX109" s="301"/>
      <c r="AMY109" s="301"/>
      <c r="AMZ109" s="301"/>
      <c r="ANA109" s="301"/>
      <c r="ANB109" s="301"/>
      <c r="ANC109" s="301"/>
      <c r="AND109" s="301"/>
      <c r="ANE109" s="301"/>
      <c r="ANF109" s="301"/>
      <c r="ANG109" s="301"/>
      <c r="ANH109" s="301"/>
      <c r="ANI109" s="301"/>
      <c r="ANJ109" s="301"/>
      <c r="ANK109" s="301"/>
      <c r="ANL109" s="353"/>
      <c r="ANM109" s="301"/>
      <c r="ANN109" s="301"/>
      <c r="ANO109" s="301"/>
      <c r="ANP109" s="301"/>
      <c r="ANQ109" s="301"/>
      <c r="ANR109" s="301"/>
      <c r="ANS109" s="301"/>
      <c r="ANT109" s="301"/>
      <c r="ANU109" s="301"/>
      <c r="ANV109" s="301"/>
      <c r="ANW109" s="301"/>
      <c r="ANX109" s="301"/>
      <c r="ANY109" s="301"/>
      <c r="ANZ109" s="301"/>
      <c r="AOA109" s="301"/>
      <c r="AOB109" s="301"/>
      <c r="AOC109" s="301"/>
      <c r="AOD109" s="301"/>
      <c r="AOE109" s="301"/>
      <c r="AOF109" s="301"/>
      <c r="AOG109" s="301"/>
      <c r="AOH109" s="301"/>
      <c r="AOI109" s="301"/>
      <c r="AOJ109" s="301"/>
      <c r="AOK109" s="301"/>
      <c r="AOL109" s="301"/>
      <c r="AOM109" s="301"/>
      <c r="AON109" s="301"/>
      <c r="AOO109" s="301"/>
      <c r="AOP109" s="301"/>
      <c r="AOQ109" s="301"/>
      <c r="AOR109" s="301"/>
      <c r="AOS109" s="301"/>
      <c r="AOT109" s="301"/>
      <c r="AOU109" s="301"/>
      <c r="AOV109" s="301"/>
      <c r="AOW109" s="301"/>
      <c r="AOX109" s="301"/>
      <c r="AOY109" s="301"/>
      <c r="AOZ109" s="301"/>
      <c r="APA109" s="301"/>
      <c r="APB109" s="301"/>
      <c r="APC109" s="301"/>
      <c r="APD109" s="301"/>
      <c r="APE109" s="301"/>
      <c r="APF109" s="301"/>
      <c r="APG109" s="301"/>
      <c r="APH109" s="301"/>
      <c r="API109" s="301"/>
      <c r="APJ109" s="301"/>
      <c r="APK109" s="301"/>
      <c r="APL109" s="301"/>
      <c r="APM109" s="301"/>
      <c r="APN109" s="301"/>
      <c r="APO109" s="301"/>
      <c r="APP109" s="301"/>
      <c r="APQ109" s="301"/>
      <c r="APR109" s="301"/>
      <c r="APS109" s="301"/>
      <c r="APT109" s="301"/>
      <c r="APU109" s="301"/>
      <c r="APV109" s="301"/>
      <c r="APW109" s="301"/>
      <c r="APX109" s="301"/>
      <c r="APY109" s="301"/>
      <c r="APZ109" s="301"/>
      <c r="AQA109" s="301"/>
      <c r="AQB109" s="301"/>
      <c r="AQC109" s="301"/>
      <c r="AQD109" s="301"/>
      <c r="AQE109" s="301"/>
      <c r="AQF109" s="301"/>
      <c r="AQG109" s="301"/>
      <c r="AQH109" s="301"/>
      <c r="AQI109" s="301"/>
      <c r="AQJ109" s="301"/>
      <c r="AQK109" s="301"/>
      <c r="AQL109" s="301"/>
      <c r="AQM109" s="301"/>
      <c r="AQN109" s="301"/>
      <c r="AQO109" s="301"/>
      <c r="AQP109" s="301"/>
      <c r="AQQ109" s="301"/>
      <c r="AQR109" s="301"/>
      <c r="AQS109" s="301"/>
      <c r="AQT109" s="301"/>
      <c r="AQU109" s="301"/>
      <c r="AQV109" s="301"/>
      <c r="AQW109" s="301"/>
      <c r="AQX109" s="301"/>
      <c r="AQY109" s="301"/>
      <c r="AQZ109" s="301"/>
      <c r="ARA109" s="301"/>
      <c r="ARB109" s="301"/>
      <c r="ARC109" s="301"/>
      <c r="ARD109" s="301"/>
      <c r="ARE109" s="301"/>
      <c r="ARF109" s="301"/>
      <c r="ARG109" s="301"/>
      <c r="ARH109" s="301"/>
      <c r="ARI109" s="301"/>
      <c r="ARJ109" s="301"/>
      <c r="ARK109" s="301"/>
      <c r="ARL109" s="301"/>
      <c r="ARM109" s="301"/>
      <c r="ARN109" s="301"/>
      <c r="ARO109" s="301"/>
      <c r="ARP109" s="301"/>
      <c r="ARQ109" s="301"/>
      <c r="ARR109" s="301"/>
      <c r="ARS109" s="301"/>
      <c r="ART109" s="301"/>
      <c r="ARU109" s="301"/>
      <c r="ARV109" s="301"/>
      <c r="ARW109" s="301"/>
      <c r="ARX109" s="301"/>
      <c r="ARY109" s="301"/>
      <c r="ARZ109" s="301"/>
      <c r="ASA109" s="301"/>
      <c r="ASB109" s="301"/>
      <c r="ASC109" s="301"/>
      <c r="ASD109" s="301"/>
      <c r="ASE109" s="301"/>
      <c r="ASF109" s="301"/>
      <c r="ASG109" s="301"/>
      <c r="ASH109" s="301"/>
      <c r="ASI109" s="301"/>
      <c r="ASJ109" s="301"/>
      <c r="ASK109" s="301"/>
      <c r="ASL109" s="301"/>
      <c r="ASM109" s="301"/>
      <c r="ASN109" s="301"/>
      <c r="ASO109" s="301"/>
      <c r="ASP109" s="301"/>
      <c r="ASQ109" s="301"/>
      <c r="ASR109" s="301"/>
      <c r="ASS109" s="301"/>
      <c r="AST109" s="301"/>
      <c r="ASU109" s="281"/>
      <c r="ASV109" s="281"/>
      <c r="ASW109" s="281"/>
      <c r="ASX109" s="281"/>
      <c r="ASY109" s="281"/>
      <c r="ASZ109" s="281"/>
      <c r="ATA109" s="281"/>
      <c r="ATB109" s="281"/>
      <c r="ATC109" s="281"/>
      <c r="ATD109" s="281"/>
      <c r="ATE109" s="281"/>
      <c r="ATF109" s="281"/>
      <c r="ATG109" s="281"/>
      <c r="ATH109" s="281"/>
      <c r="ATI109" s="281"/>
      <c r="ATJ109" s="281"/>
      <c r="ATK109" s="281"/>
      <c r="ATL109" s="281"/>
      <c r="ATM109" s="281"/>
      <c r="ATN109" s="281"/>
      <c r="ATO109" s="281"/>
      <c r="ATP109" s="281"/>
      <c r="ATQ109" s="281"/>
      <c r="ATR109" s="281"/>
      <c r="ATS109" s="281"/>
      <c r="ATT109" s="281"/>
      <c r="ATU109" s="281"/>
      <c r="ATV109" s="281"/>
      <c r="ATW109" s="281"/>
      <c r="ATX109" s="284"/>
      <c r="ATY109" s="284"/>
      <c r="ATZ109" s="284"/>
      <c r="AUA109" s="281"/>
      <c r="AUB109" s="281"/>
      <c r="AUC109" s="281"/>
      <c r="AUD109" s="281"/>
      <c r="AUE109" s="281"/>
      <c r="AUF109" s="281"/>
      <c r="AUG109" s="281"/>
      <c r="AUH109" s="281"/>
      <c r="AUI109" s="281"/>
      <c r="AUJ109" s="281"/>
      <c r="AUK109" s="281"/>
      <c r="AUL109" s="281"/>
      <c r="AUM109" s="281"/>
      <c r="AUN109" s="281"/>
      <c r="AUO109" s="281"/>
      <c r="AUP109" s="281"/>
      <c r="AUQ109" s="281"/>
      <c r="AUR109" s="281"/>
      <c r="AUS109" s="281"/>
      <c r="AUT109" s="281"/>
      <c r="AUU109" s="281"/>
      <c r="AUV109" s="281"/>
      <c r="AUW109" s="281"/>
      <c r="AUX109" s="281"/>
      <c r="AUY109" s="281"/>
      <c r="AUZ109" s="281"/>
      <c r="AVA109" s="281"/>
      <c r="AVB109" s="281"/>
      <c r="AVC109" s="281"/>
      <c r="AVD109" s="281"/>
      <c r="AVE109" s="281"/>
      <c r="AVF109" s="281"/>
      <c r="AVG109" s="281"/>
      <c r="AVH109" s="281"/>
      <c r="AVI109" s="281"/>
      <c r="AVJ109" s="281"/>
      <c r="AVK109" s="281"/>
      <c r="AVL109" s="281"/>
      <c r="AVM109" s="281"/>
      <c r="AVN109" s="281"/>
      <c r="AVO109" s="281"/>
      <c r="AVP109" s="281"/>
      <c r="AVQ109" s="281"/>
      <c r="AVR109" s="281"/>
      <c r="AVS109" s="281"/>
      <c r="AVT109" s="281"/>
      <c r="AVU109" s="281"/>
      <c r="AVV109" s="281"/>
      <c r="AVW109" s="281"/>
      <c r="AVX109" s="281"/>
      <c r="AVY109" s="281"/>
      <c r="AVZ109" s="281"/>
      <c r="AWA109" s="281"/>
      <c r="AWB109" s="281"/>
      <c r="AWC109" s="281"/>
      <c r="AWD109" s="281"/>
      <c r="AWE109" s="281"/>
      <c r="AWF109" s="281"/>
      <c r="AWG109" s="281"/>
      <c r="AWH109" s="281"/>
      <c r="AWI109" s="281"/>
      <c r="AWJ109" s="281"/>
      <c r="AWK109" s="281"/>
      <c r="AWL109" s="281"/>
      <c r="AWM109" s="281"/>
      <c r="AWN109" s="281"/>
      <c r="AWO109" s="281"/>
      <c r="AWP109" s="281"/>
      <c r="AWQ109" s="281"/>
      <c r="AWR109" s="281"/>
      <c r="AWS109" s="281"/>
      <c r="AWT109" s="281"/>
      <c r="AWU109" s="281"/>
      <c r="AWV109" s="281"/>
      <c r="AWW109" s="281"/>
      <c r="AWX109" s="281"/>
      <c r="AWY109" s="281"/>
      <c r="AWZ109" s="281"/>
      <c r="AXA109" s="281"/>
      <c r="AXB109" s="285"/>
      <c r="AXC109" s="285"/>
      <c r="AXD109" s="285"/>
      <c r="AXE109" s="285"/>
      <c r="AXF109" s="285"/>
      <c r="AXG109" s="285"/>
      <c r="AXH109" s="285"/>
      <c r="AXI109" s="285"/>
      <c r="AXJ109" s="285"/>
      <c r="AXK109" s="285"/>
      <c r="AXL109" s="285"/>
      <c r="AXM109" s="285"/>
      <c r="AXN109" s="285"/>
      <c r="AXO109" s="285"/>
      <c r="AXP109" s="285"/>
      <c r="AXQ109" s="285"/>
      <c r="AXR109" s="285"/>
      <c r="AXS109" s="285"/>
      <c r="AXT109" s="285"/>
      <c r="AXU109" s="285"/>
      <c r="AXV109" s="285"/>
      <c r="AXW109" s="285"/>
      <c r="AXX109" s="285"/>
      <c r="AXY109" s="285"/>
      <c r="AXZ109" s="285"/>
      <c r="AYA109" s="285"/>
      <c r="AYB109" s="285"/>
      <c r="AYC109" s="285"/>
      <c r="AYD109" s="285"/>
      <c r="AYE109" s="285"/>
      <c r="AYF109" s="285"/>
      <c r="AYG109" s="285"/>
      <c r="AYH109" s="285"/>
      <c r="AYI109" s="285"/>
      <c r="AYJ109" s="285"/>
      <c r="AYK109" s="285"/>
      <c r="AYL109" s="285"/>
      <c r="AYM109" s="285"/>
      <c r="AYN109" s="285"/>
      <c r="AYO109" s="285"/>
      <c r="AYP109" s="285"/>
      <c r="AYQ109" s="285"/>
      <c r="AYR109" s="285"/>
      <c r="AYS109" s="285"/>
      <c r="AYT109" s="285"/>
      <c r="AYU109" s="285"/>
      <c r="AYV109" s="285"/>
      <c r="AYW109" s="285"/>
      <c r="AYX109" s="285"/>
      <c r="AYY109" s="285"/>
      <c r="AYZ109" s="285"/>
      <c r="AZA109" s="285"/>
      <c r="AZB109" s="285"/>
      <c r="AZC109" s="285"/>
      <c r="AZD109" s="285"/>
      <c r="AZE109" s="285"/>
      <c r="AZF109" s="285"/>
      <c r="AZG109" s="285"/>
      <c r="AZH109" s="285"/>
      <c r="AZI109" s="285"/>
      <c r="AZJ109" s="285"/>
      <c r="AZK109" s="285"/>
      <c r="AZL109" s="285"/>
      <c r="AZM109" s="285"/>
      <c r="AZN109" s="285"/>
      <c r="AZO109" s="285"/>
      <c r="AZP109" s="285"/>
      <c r="AZQ109" s="285"/>
      <c r="AZR109" s="285"/>
      <c r="AZS109" s="285"/>
      <c r="AZT109" s="285"/>
      <c r="AZU109" s="285"/>
      <c r="AZV109" s="285"/>
      <c r="AZW109" s="285"/>
      <c r="AZX109" s="285"/>
      <c r="AZY109" s="285"/>
      <c r="AZZ109" s="285"/>
      <c r="BAA109" s="285"/>
      <c r="BAB109" s="285"/>
      <c r="BAC109" s="285"/>
      <c r="BAD109" s="285"/>
      <c r="BAE109" s="285"/>
      <c r="BAF109" s="285"/>
      <c r="BAG109" s="285"/>
      <c r="BAH109" s="285"/>
      <c r="BAI109" s="285"/>
      <c r="BAJ109" s="285"/>
      <c r="BAK109" s="285"/>
      <c r="BAL109" s="285"/>
      <c r="BAM109" s="285"/>
      <c r="BAN109" s="285"/>
      <c r="BAO109" s="285"/>
      <c r="BAP109" s="285"/>
      <c r="BAQ109" s="285"/>
      <c r="BAR109" s="285"/>
      <c r="BAS109" s="285"/>
      <c r="BAT109" s="285"/>
      <c r="BAU109" s="285"/>
      <c r="BAV109" s="285"/>
      <c r="BAW109" s="285"/>
      <c r="BAX109" s="285"/>
      <c r="BAY109" s="285"/>
      <c r="BAZ109" s="285"/>
      <c r="BBA109" s="285"/>
      <c r="BBB109" s="285"/>
      <c r="BBC109" s="285"/>
      <c r="BBD109" s="285"/>
      <c r="BBE109" s="285"/>
      <c r="BBF109" s="285"/>
      <c r="BBG109" s="285"/>
      <c r="BBH109" s="285"/>
      <c r="BBI109" s="285"/>
      <c r="BBJ109" s="285"/>
      <c r="BBK109" s="285"/>
      <c r="BBL109" s="285"/>
      <c r="BBM109" s="285"/>
      <c r="BBN109" s="285"/>
      <c r="BBO109" s="285"/>
      <c r="BBP109" s="285"/>
      <c r="BBQ109" s="285"/>
      <c r="BBR109" s="285"/>
      <c r="BBS109" s="285"/>
      <c r="BBT109" s="285"/>
      <c r="BBU109" s="285"/>
      <c r="BBV109" s="285"/>
      <c r="BBW109" s="285"/>
      <c r="BBX109" s="285"/>
      <c r="BBY109" s="285"/>
      <c r="BBZ109" s="285"/>
      <c r="BCA109" s="285"/>
      <c r="BCB109" s="285"/>
      <c r="BCC109" s="285"/>
      <c r="BCD109" s="285"/>
      <c r="BCE109" s="285"/>
      <c r="BCF109" s="285"/>
      <c r="BCG109" s="285"/>
      <c r="BCH109" s="285"/>
      <c r="BCI109" s="285"/>
      <c r="BCJ109" s="285"/>
      <c r="BCK109" s="285"/>
      <c r="BCL109" s="285"/>
      <c r="BCM109" s="285"/>
      <c r="BCN109" s="285"/>
      <c r="BCO109" s="285"/>
      <c r="BCP109" s="285"/>
      <c r="BCQ109" s="285"/>
      <c r="BCR109" s="285"/>
      <c r="BCS109" s="285"/>
      <c r="BCT109" s="285"/>
      <c r="BCU109" s="285"/>
      <c r="BCV109" s="285"/>
      <c r="BCW109" s="285"/>
      <c r="BCX109" s="285"/>
      <c r="BCY109" s="285"/>
      <c r="BCZ109" s="285"/>
      <c r="BDA109" s="285"/>
      <c r="BDB109" s="285"/>
      <c r="BDC109" s="285"/>
      <c r="BDD109" s="285"/>
      <c r="BDE109" s="285"/>
      <c r="BDF109" s="285"/>
      <c r="BDG109" s="285"/>
      <c r="BDH109" s="285"/>
      <c r="BDI109" s="285"/>
      <c r="BDJ109" s="285"/>
      <c r="BDK109" s="285"/>
      <c r="BDL109" s="285"/>
      <c r="BDM109" s="285"/>
      <c r="BDN109" s="285"/>
      <c r="BDO109" s="285"/>
      <c r="BDP109" s="285"/>
      <c r="BDQ109" s="285"/>
      <c r="BDR109" s="285"/>
      <c r="BDS109" s="285"/>
      <c r="BDT109" s="285"/>
      <c r="BDU109" s="285"/>
      <c r="BDV109" s="285"/>
      <c r="BDW109" s="285"/>
      <c r="BDX109" s="285"/>
      <c r="BDY109" s="285"/>
      <c r="BDZ109" s="285"/>
      <c r="BEA109" s="285"/>
      <c r="BEB109" s="285"/>
      <c r="BEC109" s="285"/>
      <c r="BED109" s="285"/>
      <c r="BEE109" s="285"/>
      <c r="BEF109" s="285"/>
      <c r="BEG109" s="285"/>
      <c r="BEH109" s="285"/>
      <c r="BEI109" s="285"/>
      <c r="BEJ109" s="285"/>
      <c r="BEK109" s="285"/>
      <c r="BEL109" s="285"/>
      <c r="BEM109" s="285"/>
      <c r="BEN109" s="285"/>
      <c r="BEO109" s="285"/>
      <c r="BEP109" s="285"/>
      <c r="BEQ109" s="285"/>
      <c r="BER109" s="285"/>
      <c r="BES109" s="285"/>
      <c r="BET109" s="285"/>
      <c r="BEU109" s="285"/>
      <c r="BEV109" s="285"/>
      <c r="BEW109" s="285"/>
      <c r="BEX109" s="285"/>
      <c r="BEY109" s="285"/>
      <c r="BEZ109" s="285"/>
      <c r="BFA109" s="285"/>
      <c r="BFB109" s="285"/>
      <c r="BFC109" s="285"/>
      <c r="BFD109" s="285"/>
      <c r="BFE109" s="285"/>
      <c r="BFF109" s="285"/>
      <c r="BFG109" s="285"/>
      <c r="BFH109" s="285"/>
      <c r="BFI109" s="285"/>
      <c r="BFJ109" s="285"/>
      <c r="BFK109" s="285"/>
      <c r="BFL109" s="285"/>
      <c r="BFM109" s="285"/>
      <c r="BFN109" s="285"/>
      <c r="BFO109" s="285"/>
      <c r="BFP109" s="285"/>
      <c r="BFQ109" s="285"/>
      <c r="BFR109" s="285"/>
      <c r="BFS109" s="285"/>
      <c r="BFT109" s="285"/>
      <c r="BFU109" s="285"/>
      <c r="BFV109" s="285"/>
      <c r="BFW109" s="285"/>
      <c r="BFX109" s="285"/>
      <c r="BFY109" s="285"/>
      <c r="BFZ109" s="285"/>
      <c r="BGA109" s="285"/>
      <c r="BGB109" s="285"/>
      <c r="BGC109" s="285"/>
      <c r="BGD109" s="285"/>
      <c r="BGE109" s="285">
        <v>-24.846065230000299</v>
      </c>
      <c r="BGF109" s="285"/>
      <c r="BGG109" s="285"/>
      <c r="BGH109" s="285"/>
      <c r="BGI109" s="285"/>
      <c r="BGJ109" s="285"/>
      <c r="BGK109" s="285"/>
      <c r="BGL109" s="285"/>
      <c r="BGM109" s="285"/>
      <c r="BGN109" s="285"/>
      <c r="BGO109" s="285"/>
      <c r="BGP109" s="349"/>
      <c r="BGQ109" s="285"/>
      <c r="BGR109" s="285"/>
      <c r="BGS109" s="285"/>
      <c r="BGT109" s="285"/>
      <c r="BGU109" s="285"/>
      <c r="BGV109" s="285"/>
      <c r="BGW109" s="285"/>
      <c r="BGX109" s="285"/>
      <c r="BGY109" s="285"/>
      <c r="BGZ109" s="285"/>
      <c r="BHA109" s="285"/>
      <c r="BHB109" s="285"/>
      <c r="BHC109" s="285"/>
      <c r="BHD109" s="285"/>
      <c r="BHE109" s="285"/>
      <c r="BHF109" s="285"/>
      <c r="BHG109" s="285"/>
      <c r="BHH109" s="285"/>
      <c r="BHI109" s="285"/>
      <c r="BHJ109" s="285"/>
      <c r="BHK109" s="285"/>
      <c r="BHL109" s="285"/>
      <c r="BHM109" s="285"/>
      <c r="BHN109" s="285"/>
      <c r="BHO109" s="285"/>
      <c r="BHP109" s="285"/>
      <c r="BHQ109" s="285"/>
      <c r="BHR109" s="285"/>
      <c r="BHS109" s="285"/>
      <c r="BHT109" s="285"/>
      <c r="BHU109" s="285"/>
      <c r="BHV109" s="285"/>
      <c r="BHW109" s="285"/>
      <c r="BHX109" s="285"/>
      <c r="BHY109" s="285"/>
      <c r="BHZ109" s="285"/>
      <c r="BIA109" s="285"/>
      <c r="BIB109" s="285"/>
      <c r="BIC109" s="285"/>
      <c r="BID109" s="285"/>
      <c r="BIE109" s="285"/>
      <c r="BIF109" s="285"/>
      <c r="BIG109" s="285"/>
      <c r="BIH109" s="285"/>
      <c r="BII109" s="285"/>
      <c r="BIJ109" s="285"/>
      <c r="BIK109" s="285"/>
      <c r="BIL109" s="285"/>
      <c r="BIM109" s="285"/>
      <c r="BIN109" s="285"/>
      <c r="BIO109" s="285"/>
      <c r="BIP109" s="285"/>
      <c r="BIQ109" s="285"/>
      <c r="BIR109" s="285"/>
      <c r="BIS109" s="285"/>
      <c r="BIT109" s="285"/>
      <c r="BIU109" s="285"/>
      <c r="BIV109" s="285"/>
      <c r="BIW109" s="285"/>
      <c r="BIX109" s="285"/>
      <c r="BIY109" s="285"/>
      <c r="BIZ109" s="285"/>
      <c r="BJA109" s="209"/>
      <c r="BJB109" s="285"/>
      <c r="BJC109" s="285"/>
      <c r="BJD109" s="285"/>
      <c r="BJE109" s="285"/>
      <c r="BJF109" s="285"/>
      <c r="BJG109" s="285"/>
      <c r="BJH109" s="285"/>
      <c r="BJI109" s="285"/>
      <c r="BJJ109" s="285"/>
      <c r="BJK109" s="285"/>
      <c r="BJL109" s="285"/>
      <c r="BJM109" s="285"/>
      <c r="BJN109" s="285"/>
      <c r="BJO109" s="285"/>
      <c r="BJP109" s="285"/>
      <c r="BJQ109" s="285"/>
      <c r="BJR109" s="285"/>
      <c r="BJS109" s="285"/>
      <c r="BJT109" s="285"/>
      <c r="BJU109" s="285"/>
      <c r="BJV109" s="285"/>
      <c r="BJW109" s="285"/>
      <c r="BJX109" s="285"/>
      <c r="BJY109" s="285"/>
      <c r="BJZ109" s="285"/>
      <c r="BKA109" s="285"/>
      <c r="BKB109" s="285"/>
      <c r="BKC109" s="285"/>
      <c r="BKD109" s="285"/>
      <c r="BKE109" s="285"/>
      <c r="BKF109" s="285"/>
      <c r="BKG109" s="285"/>
      <c r="BKH109" s="285"/>
      <c r="BKI109" s="285"/>
      <c r="BKJ109" s="285"/>
      <c r="BKK109" s="285"/>
      <c r="BKL109" s="285"/>
      <c r="BKM109" s="285"/>
      <c r="BKN109" s="285"/>
      <c r="BKO109" s="285"/>
      <c r="BKP109" s="285"/>
      <c r="BKQ109" s="285"/>
      <c r="BKR109" s="285"/>
      <c r="BKS109" s="285"/>
      <c r="BKT109" s="285"/>
      <c r="BKU109" s="285"/>
      <c r="BKV109" s="285"/>
      <c r="BKW109" s="285"/>
      <c r="BKX109" s="285"/>
      <c r="BKY109" s="285"/>
      <c r="BKZ109" s="285"/>
      <c r="BLA109" s="285"/>
      <c r="BLB109" s="285"/>
      <c r="BLC109" s="285"/>
      <c r="BLD109" s="285"/>
      <c r="BLE109" s="285"/>
      <c r="BLF109" s="285"/>
      <c r="BLG109" s="285"/>
      <c r="BLH109" s="285"/>
      <c r="BLI109" s="285"/>
      <c r="BLJ109" s="285"/>
      <c r="BLK109" s="285"/>
      <c r="BLL109" s="285"/>
      <c r="BLM109" s="285"/>
      <c r="BLN109" s="285"/>
      <c r="BLO109" s="285"/>
      <c r="BLP109" s="285"/>
      <c r="BLQ109" s="285"/>
      <c r="BLR109" s="285"/>
      <c r="BLS109" s="285"/>
      <c r="BLT109" s="285"/>
      <c r="BLU109" s="285"/>
      <c r="BLV109" s="285"/>
      <c r="BLW109" s="285"/>
      <c r="BLX109" s="285"/>
      <c r="BLY109" s="285"/>
      <c r="BLZ109" s="285"/>
      <c r="BMA109" s="285"/>
      <c r="BMB109" s="285"/>
      <c r="BMC109" s="285"/>
      <c r="BMD109" s="285"/>
      <c r="BME109" s="285"/>
      <c r="BMF109" s="285"/>
      <c r="BMG109" s="285"/>
      <c r="BMH109" s="285"/>
      <c r="BMI109" s="285"/>
      <c r="BMJ109" s="285"/>
      <c r="BMK109" s="285"/>
      <c r="BML109" s="285"/>
      <c r="BMM109" s="285"/>
      <c r="BMN109" s="285"/>
      <c r="BMO109" s="285"/>
      <c r="BMP109" s="285"/>
      <c r="BMQ109" s="285"/>
      <c r="BMR109" s="285"/>
      <c r="BMS109" s="285"/>
      <c r="BMT109" s="285"/>
      <c r="BMU109" s="285"/>
      <c r="BMV109" s="285"/>
      <c r="BMW109" s="285"/>
      <c r="BMX109" s="285"/>
      <c r="BMY109" s="285"/>
      <c r="BMZ109" s="285"/>
      <c r="BNA109" s="285"/>
      <c r="BNB109" s="285"/>
      <c r="BNC109" s="285"/>
      <c r="BND109" s="285"/>
      <c r="BNE109" s="285"/>
      <c r="BNF109" s="285"/>
      <c r="BNG109" s="285"/>
      <c r="BNH109" s="285"/>
      <c r="BNI109" s="285"/>
      <c r="BNJ109" s="285"/>
      <c r="BNK109" s="285"/>
      <c r="BNL109" s="285"/>
      <c r="BNM109" s="285"/>
      <c r="BNN109" s="285"/>
      <c r="BNO109" s="285"/>
      <c r="BNP109" s="285"/>
      <c r="BNQ109" s="285"/>
      <c r="BNR109" s="285"/>
      <c r="BNS109" s="285"/>
      <c r="BNT109" s="285"/>
      <c r="BNU109" s="285"/>
      <c r="BNV109" s="285"/>
      <c r="BNW109" s="285"/>
      <c r="BNX109" s="285"/>
      <c r="BNY109" s="285"/>
      <c r="BNZ109" s="285"/>
      <c r="BOA109" s="285"/>
      <c r="BOB109" s="285"/>
      <c r="BOC109" s="343"/>
      <c r="BOD109" s="343"/>
      <c r="BOE109" s="343"/>
      <c r="BOF109" s="343"/>
      <c r="BOG109" s="343"/>
      <c r="BOH109" s="285"/>
      <c r="BOI109" s="343"/>
      <c r="BOJ109" s="285"/>
      <c r="BOK109" s="285"/>
      <c r="BOL109" s="343"/>
      <c r="BOM109" s="343"/>
      <c r="BON109" s="343"/>
      <c r="BOO109" s="285"/>
      <c r="BOP109" s="307"/>
      <c r="BOQ109" s="285"/>
      <c r="BOR109" s="285"/>
      <c r="BOS109" s="285"/>
      <c r="BOT109" s="285"/>
      <c r="BOU109" s="285"/>
      <c r="BOV109" s="285"/>
      <c r="BOW109" s="285"/>
      <c r="BOX109" s="285"/>
      <c r="BOY109" s="285"/>
      <c r="BOZ109" s="285"/>
      <c r="BPA109" s="285"/>
      <c r="BPB109" s="285"/>
      <c r="BPC109" s="285"/>
      <c r="BPD109" s="285"/>
      <c r="BPE109" s="285"/>
      <c r="BPF109" s="285"/>
      <c r="BPG109" s="285"/>
      <c r="BPH109" s="285"/>
      <c r="BPI109" s="285"/>
      <c r="BPJ109" s="285"/>
      <c r="BPK109" s="285"/>
      <c r="BPL109" s="285"/>
      <c r="BPM109" s="285"/>
      <c r="BPN109" s="285"/>
      <c r="BPO109" s="285"/>
      <c r="BPP109" s="285">
        <v>56</v>
      </c>
      <c r="BPQ109" s="285"/>
      <c r="BPR109" s="285"/>
      <c r="BPS109" s="285"/>
      <c r="BPT109" s="285"/>
      <c r="BPU109" s="285"/>
      <c r="BPV109" s="285"/>
      <c r="BPW109" s="285"/>
      <c r="BPX109" s="285"/>
      <c r="BPY109" s="285"/>
      <c r="BPZ109" s="285"/>
      <c r="BQA109" s="285"/>
      <c r="BQB109" s="285"/>
      <c r="BQC109" s="285"/>
      <c r="BQD109" s="285"/>
      <c r="BQE109" s="285"/>
      <c r="BQF109" s="285"/>
      <c r="BQG109" s="285"/>
      <c r="BQH109" s="285"/>
      <c r="BQI109" s="285"/>
      <c r="BQJ109" s="285"/>
      <c r="BQK109" s="285"/>
      <c r="BQL109" s="285"/>
      <c r="BQM109" s="285"/>
      <c r="BQN109" s="285"/>
      <c r="BQO109" s="285"/>
      <c r="BQP109" s="285"/>
      <c r="BQQ109" s="285"/>
      <c r="BQR109" s="285"/>
      <c r="BQS109" s="285"/>
      <c r="BQT109" s="285"/>
      <c r="BQU109" s="285"/>
      <c r="BQV109" s="285"/>
      <c r="BQW109" s="285"/>
      <c r="BQX109" s="285"/>
      <c r="BQY109" s="285"/>
      <c r="BQZ109" s="285"/>
      <c r="BRA109" s="285"/>
      <c r="BRB109" s="285"/>
      <c r="BRC109" s="285"/>
      <c r="BRD109" s="285"/>
      <c r="BRE109" s="285"/>
      <c r="BRF109" s="285"/>
      <c r="BRG109" s="285"/>
      <c r="BRH109" s="285"/>
      <c r="BRI109" s="285"/>
      <c r="BRJ109" s="285"/>
      <c r="BRK109" s="285"/>
      <c r="BRL109" s="285"/>
      <c r="BRM109" s="285"/>
      <c r="BRN109" s="285"/>
      <c r="BRO109" s="285"/>
      <c r="BRP109" s="285"/>
      <c r="BRQ109" s="285"/>
      <c r="BRR109" s="285"/>
      <c r="BRS109" s="285"/>
      <c r="BRT109" s="285"/>
      <c r="BRU109" s="285"/>
      <c r="BRV109" s="285"/>
      <c r="BRW109" s="285"/>
      <c r="BRX109" s="285"/>
      <c r="BRY109" s="285"/>
      <c r="BRZ109" s="285"/>
      <c r="BSA109" s="285"/>
      <c r="BSB109" s="285"/>
      <c r="BSC109" s="285"/>
      <c r="BSD109" s="285"/>
      <c r="BSE109" s="285"/>
      <c r="BSF109" s="285"/>
      <c r="BSG109" s="285"/>
      <c r="BSH109" s="285"/>
      <c r="BSI109" s="285"/>
      <c r="BSJ109" s="285"/>
      <c r="BSK109" s="285"/>
      <c r="BSL109" s="285"/>
      <c r="BSM109" s="285"/>
      <c r="BSN109" s="285"/>
      <c r="BSO109" s="285"/>
      <c r="BSP109" s="285"/>
      <c r="BSQ109" s="285"/>
      <c r="BSR109" s="285"/>
      <c r="BSS109" s="285"/>
      <c r="BST109" s="285">
        <f t="shared" ref="BST109:BSW112" si="993">BST15</f>
        <v>0.63868510000000001</v>
      </c>
      <c r="BSU109" s="285">
        <f t="shared" si="993"/>
        <v>0.15461910999999998</v>
      </c>
      <c r="BSV109" s="285">
        <f t="shared" si="993"/>
        <v>3.6594772199999999</v>
      </c>
      <c r="BSW109" s="285">
        <f t="shared" si="993"/>
        <v>1.5789822600000001</v>
      </c>
      <c r="BSX109" s="285"/>
      <c r="BSY109" s="285">
        <f t="shared" ref="BSY109:BSZ112" si="994">BSY15</f>
        <v>6.8517792200000001</v>
      </c>
      <c r="BSZ109" s="285">
        <f t="shared" si="994"/>
        <v>2.9452543099999997</v>
      </c>
      <c r="BTA109" s="285"/>
      <c r="BTB109" s="285"/>
      <c r="BTC109" s="285"/>
      <c r="BTD109" s="285"/>
      <c r="BTE109" s="285"/>
      <c r="BTF109" s="285"/>
      <c r="BTG109" s="285"/>
      <c r="BTH109" s="285"/>
      <c r="BTI109" s="285"/>
      <c r="BTJ109" s="285"/>
      <c r="BTK109" s="285"/>
      <c r="BTL109" s="285"/>
      <c r="BTM109" s="285"/>
      <c r="BTN109" s="285"/>
      <c r="BTO109" s="285"/>
      <c r="BTP109" s="285"/>
      <c r="BTQ109" s="285"/>
      <c r="BTR109" s="285"/>
      <c r="BTS109" s="285"/>
      <c r="BTT109" s="285"/>
      <c r="BTU109" s="285"/>
      <c r="BTV109" s="285"/>
      <c r="BTW109" s="285"/>
      <c r="BTX109" s="285"/>
      <c r="BTY109" s="285"/>
      <c r="BTZ109" s="285"/>
      <c r="BUA109" s="285"/>
      <c r="BUB109" s="285"/>
      <c r="BUC109" s="285"/>
      <c r="BUD109" s="285"/>
      <c r="BUE109" s="285"/>
      <c r="BUF109" s="285"/>
      <c r="BUG109" s="285"/>
      <c r="BUH109" s="285"/>
      <c r="BUI109" s="285"/>
      <c r="BUJ109" s="285"/>
      <c r="BUK109" s="285"/>
      <c r="BUL109" s="285"/>
      <c r="BUM109" s="285"/>
      <c r="BUN109" s="285"/>
      <c r="BUO109" s="285"/>
      <c r="BUP109" s="285"/>
      <c r="BUQ109" s="285"/>
      <c r="BUR109" s="285"/>
      <c r="BUS109" s="285"/>
      <c r="BUT109" s="285"/>
      <c r="BUU109" s="285"/>
      <c r="BUV109" s="285"/>
      <c r="BUW109" s="285"/>
      <c r="BUX109" s="285"/>
      <c r="BUY109" s="285"/>
      <c r="BUZ109" s="285"/>
      <c r="BVA109" s="285"/>
      <c r="BVB109" s="285"/>
      <c r="BVC109" s="285"/>
      <c r="BVD109" s="285"/>
      <c r="BVE109" s="285"/>
      <c r="BVF109" s="285"/>
      <c r="BVG109" s="285"/>
      <c r="BVH109" s="285"/>
      <c r="BVI109" s="285"/>
      <c r="BVJ109" s="285"/>
      <c r="BVK109" s="285"/>
      <c r="BVL109" s="285">
        <v>-5.0448534238967103E-13</v>
      </c>
      <c r="BVM109" s="285"/>
      <c r="BVN109" s="285"/>
      <c r="BVO109" s="285"/>
      <c r="BVP109" s="285"/>
      <c r="BVQ109" s="285"/>
      <c r="BVR109" s="285"/>
      <c r="BVS109" s="285"/>
      <c r="BVT109" s="285"/>
      <c r="BVU109" s="285"/>
      <c r="BVV109" s="285"/>
      <c r="BVW109" s="285"/>
      <c r="BVX109" s="285"/>
      <c r="BVY109" s="285"/>
      <c r="BVZ109" s="285"/>
      <c r="BWA109" s="285"/>
      <c r="BWB109" s="285"/>
      <c r="BWC109" s="285"/>
      <c r="BWD109" s="285"/>
      <c r="BWE109" s="285"/>
      <c r="BWF109" s="285"/>
      <c r="BWG109" s="285"/>
      <c r="BWH109" s="285"/>
      <c r="BWI109" s="285"/>
      <c r="BWJ109" s="285"/>
      <c r="BWK109" s="285"/>
      <c r="BWL109" s="285"/>
      <c r="BWM109" s="285"/>
      <c r="BWN109" s="285"/>
      <c r="BWO109" s="285"/>
      <c r="BWP109" s="285"/>
      <c r="BWQ109" s="285"/>
      <c r="BWR109" s="285"/>
      <c r="BWS109" s="285"/>
      <c r="BWT109" s="285"/>
      <c r="BWU109" s="285"/>
      <c r="BWV109" s="285"/>
      <c r="BWW109" s="285"/>
      <c r="BWX109" s="285"/>
      <c r="BWY109" s="285"/>
      <c r="BWZ109" s="285"/>
      <c r="BXA109" s="285"/>
      <c r="BXB109" s="285"/>
      <c r="BXC109" s="285"/>
      <c r="BXD109" s="285"/>
      <c r="BXE109" s="285"/>
      <c r="BXF109" s="285"/>
      <c r="BXG109" s="285"/>
      <c r="BXH109" s="285"/>
      <c r="BXI109" s="285"/>
      <c r="BXJ109" s="285"/>
      <c r="BXK109" s="285"/>
      <c r="BXL109" s="285"/>
      <c r="BXM109" s="285"/>
      <c r="BXN109" s="285"/>
      <c r="BXO109" s="285"/>
      <c r="BXP109" s="285"/>
      <c r="BXQ109" s="285"/>
      <c r="BXR109" s="285"/>
      <c r="BXS109" s="285"/>
      <c r="BXT109" s="285"/>
      <c r="BXU109" s="285"/>
      <c r="BXV109" s="285"/>
      <c r="BXW109" s="285"/>
      <c r="BXX109" s="285"/>
      <c r="BXY109" s="285"/>
      <c r="BXZ109" s="285"/>
      <c r="BYA109" s="285"/>
      <c r="BYB109" s="285"/>
      <c r="BYC109" s="285"/>
      <c r="BYD109" s="285"/>
      <c r="BYE109" s="285"/>
      <c r="BYF109" s="285"/>
      <c r="BYG109" s="285"/>
      <c r="BYH109" s="285"/>
      <c r="BYI109" s="285"/>
      <c r="BYJ109" s="285"/>
      <c r="BYK109" s="285"/>
      <c r="BYL109" s="285"/>
      <c r="BYM109" s="285"/>
      <c r="BYN109" s="285"/>
      <c r="BYO109" s="285"/>
      <c r="BYP109" s="285"/>
      <c r="BYQ109" s="285"/>
      <c r="BYR109" s="285"/>
      <c r="BYS109" s="285"/>
      <c r="BYT109" s="285"/>
      <c r="BYU109" s="285"/>
      <c r="BYV109" s="285"/>
      <c r="BYW109" s="285"/>
      <c r="BYX109" s="285"/>
      <c r="BYY109" s="285"/>
      <c r="BYZ109" s="285"/>
      <c r="BZA109" s="285"/>
      <c r="BZB109" s="285"/>
      <c r="BZC109" s="285"/>
      <c r="BZD109" s="285"/>
      <c r="BZE109" s="285"/>
      <c r="BZF109" s="285"/>
      <c r="BZG109" s="285"/>
      <c r="BZH109" s="285"/>
      <c r="BZI109" s="285"/>
      <c r="BZJ109" s="285"/>
      <c r="BZK109" s="285"/>
      <c r="BZL109" s="285"/>
      <c r="BZM109" s="285"/>
      <c r="BZN109" s="285"/>
      <c r="BZO109" s="285"/>
      <c r="BZP109" s="285"/>
      <c r="BZQ109" s="285"/>
      <c r="BZR109" s="285"/>
      <c r="BZS109" s="285"/>
      <c r="BZT109" s="285"/>
      <c r="BZU109" s="285"/>
      <c r="BZV109" s="285"/>
      <c r="BZW109" s="285"/>
      <c r="BZX109" s="285"/>
      <c r="BZY109" s="285"/>
      <c r="BZZ109" s="285"/>
      <c r="CAA109" s="285"/>
      <c r="CAB109" s="285"/>
      <c r="CAC109" s="285"/>
      <c r="CAD109" s="285"/>
      <c r="CAE109" s="285"/>
      <c r="CAF109" s="285"/>
      <c r="CAG109" s="285"/>
      <c r="CAH109" s="285"/>
      <c r="CAI109" s="285"/>
      <c r="CAJ109" s="285"/>
      <c r="CAK109" s="285"/>
      <c r="CAL109" s="285"/>
      <c r="CAM109" s="285"/>
      <c r="CAN109" s="285"/>
      <c r="CAO109" s="285"/>
      <c r="CAP109" s="285"/>
      <c r="CAQ109" s="285"/>
      <c r="CAR109" s="285"/>
      <c r="CAS109" s="285"/>
      <c r="CAT109" s="285"/>
      <c r="CAU109" s="285"/>
      <c r="CAV109" s="285"/>
      <c r="CAW109" s="285"/>
      <c r="CAX109" s="285"/>
      <c r="CAY109" s="285"/>
      <c r="CAZ109" s="285"/>
      <c r="CBA109" s="285"/>
      <c r="CBB109" s="285"/>
      <c r="CBC109" s="285"/>
      <c r="CBD109" s="285"/>
      <c r="CBE109" s="285"/>
      <c r="CBF109" s="285"/>
      <c r="CBG109" s="285"/>
      <c r="CBH109" s="285"/>
      <c r="CBI109" s="285"/>
      <c r="CBJ109" s="285"/>
      <c r="CBK109" s="285"/>
      <c r="CBL109" s="285"/>
      <c r="CBM109" s="285"/>
      <c r="CBN109" s="285"/>
      <c r="CBO109" s="285"/>
      <c r="CBP109" s="285"/>
      <c r="CBQ109" s="285"/>
      <c r="CBR109" s="285"/>
      <c r="CBS109" s="285"/>
      <c r="CBT109" s="285"/>
      <c r="CBU109" s="285"/>
      <c r="CBV109" s="285"/>
      <c r="CBW109" s="285"/>
      <c r="CBX109" s="285"/>
      <c r="CBY109" s="285"/>
      <c r="CBZ109" s="285"/>
      <c r="CCA109" s="285"/>
      <c r="CCB109" s="285"/>
      <c r="CCC109" s="285"/>
      <c r="CCD109" s="285"/>
      <c r="CCE109" s="285"/>
      <c r="CCF109" s="285"/>
      <c r="CCG109" s="285"/>
      <c r="CCH109" s="285"/>
      <c r="CCI109" s="285"/>
      <c r="CCJ109" s="285"/>
      <c r="CCK109" s="285"/>
      <c r="CCL109" s="285"/>
      <c r="CCM109" s="285"/>
      <c r="CCN109" s="285"/>
      <c r="CCO109" s="285"/>
      <c r="CCP109" s="285"/>
      <c r="CCQ109" s="285"/>
      <c r="CCR109" s="199"/>
      <c r="CCS109" s="199"/>
      <c r="CCT109" s="199"/>
    </row>
    <row r="110" spans="1:2126" s="200" customFormat="1" x14ac:dyDescent="0.2">
      <c r="A110" s="200" t="str">
        <f>A16</f>
        <v>Y.P.F.B. Argentina (BCI3)</v>
      </c>
      <c r="B110" s="267">
        <f t="shared" si="991"/>
        <v>0</v>
      </c>
      <c r="C110" s="267">
        <f t="shared" si="991"/>
        <v>0</v>
      </c>
      <c r="D110" s="267">
        <f t="shared" si="991"/>
        <v>0</v>
      </c>
      <c r="E110" s="267">
        <f t="shared" si="991"/>
        <v>0</v>
      </c>
      <c r="F110" s="267">
        <f t="shared" si="992"/>
        <v>0</v>
      </c>
      <c r="G110" s="267">
        <f t="shared" si="992"/>
        <v>0</v>
      </c>
      <c r="O110" s="209"/>
      <c r="SR110" s="209"/>
      <c r="AKV110" s="199"/>
      <c r="AKW110" s="199"/>
      <c r="AKX110" s="199"/>
      <c r="AKY110" s="199"/>
      <c r="AKZ110" s="199"/>
      <c r="ALA110" s="199"/>
      <c r="ALB110" s="199"/>
      <c r="ALC110" s="199"/>
      <c r="ALD110" s="199"/>
      <c r="ALE110" s="199"/>
      <c r="ALF110" s="199"/>
      <c r="ALG110" s="199"/>
      <c r="ALH110" s="199"/>
      <c r="ALI110" s="199"/>
      <c r="ALJ110" s="199"/>
      <c r="ALK110" s="199"/>
      <c r="ALL110" s="199"/>
      <c r="ALM110" s="199"/>
      <c r="ALN110" s="199"/>
      <c r="ALO110" s="199"/>
      <c r="ALP110" s="199"/>
      <c r="ALQ110" s="199"/>
      <c r="ALR110" s="199"/>
      <c r="ALS110" s="199"/>
      <c r="ALT110" s="199"/>
      <c r="ALU110" s="199"/>
      <c r="ALV110" s="199"/>
      <c r="ALW110" s="199"/>
      <c r="ALX110" s="199"/>
      <c r="ALY110" s="199"/>
      <c r="ALZ110" s="352"/>
      <c r="AMA110" s="199"/>
      <c r="AMB110" s="199"/>
      <c r="AMC110" s="199"/>
      <c r="AMD110" s="199"/>
      <c r="AME110" s="199"/>
      <c r="AMF110" s="199"/>
      <c r="AMG110" s="199"/>
      <c r="AMH110" s="199"/>
      <c r="AMI110" s="199"/>
      <c r="AMJ110" s="199"/>
      <c r="AMK110" s="199"/>
      <c r="AML110" s="199"/>
      <c r="AMM110" s="199"/>
      <c r="AMN110" s="199"/>
      <c r="AMO110" s="199"/>
      <c r="AMP110" s="199"/>
      <c r="AMQ110" s="199"/>
      <c r="AMR110" s="199"/>
      <c r="AMS110" s="301"/>
      <c r="AMT110" s="301"/>
      <c r="AMU110" s="301"/>
      <c r="AMV110" s="301"/>
      <c r="AMW110" s="301"/>
      <c r="AMX110" s="301"/>
      <c r="AMY110" s="301"/>
      <c r="AMZ110" s="301"/>
      <c r="ANA110" s="301"/>
      <c r="ANB110" s="301"/>
      <c r="ANC110" s="301"/>
      <c r="AND110" s="301"/>
      <c r="ANE110" s="301"/>
      <c r="ANF110" s="301"/>
      <c r="ANG110" s="301"/>
      <c r="ANH110" s="301"/>
      <c r="ANI110" s="301"/>
      <c r="ANJ110" s="301"/>
      <c r="ANK110" s="301"/>
      <c r="ANL110" s="353"/>
      <c r="ANM110" s="301"/>
      <c r="ANN110" s="301"/>
      <c r="ANO110" s="301"/>
      <c r="ANP110" s="301"/>
      <c r="ANQ110" s="301"/>
      <c r="ANR110" s="301"/>
      <c r="ANS110" s="301"/>
      <c r="ANT110" s="301"/>
      <c r="ANU110" s="301"/>
      <c r="ANV110" s="301"/>
      <c r="ANW110" s="301"/>
      <c r="ANX110" s="301"/>
      <c r="ANY110" s="301"/>
      <c r="ANZ110" s="301"/>
      <c r="AOA110" s="301"/>
      <c r="AOB110" s="301"/>
      <c r="AOC110" s="301"/>
      <c r="AOD110" s="301"/>
      <c r="AOE110" s="301"/>
      <c r="AOF110" s="301"/>
      <c r="AOG110" s="301"/>
      <c r="AOH110" s="301"/>
      <c r="AOI110" s="301"/>
      <c r="AOJ110" s="301"/>
      <c r="AOK110" s="301"/>
      <c r="AOL110" s="301"/>
      <c r="AOM110" s="301"/>
      <c r="AON110" s="301"/>
      <c r="AOO110" s="301"/>
      <c r="AOP110" s="301"/>
      <c r="AOQ110" s="301"/>
      <c r="AOR110" s="301"/>
      <c r="AOS110" s="301"/>
      <c r="AOT110" s="301"/>
      <c r="AOU110" s="301"/>
      <c r="AOV110" s="301"/>
      <c r="AOW110" s="301"/>
      <c r="AOX110" s="301"/>
      <c r="AOY110" s="301"/>
      <c r="AOZ110" s="301"/>
      <c r="APA110" s="301"/>
      <c r="APB110" s="301"/>
      <c r="APC110" s="301"/>
      <c r="APD110" s="301"/>
      <c r="APE110" s="301"/>
      <c r="APF110" s="301"/>
      <c r="APG110" s="301"/>
      <c r="APH110" s="301"/>
      <c r="API110" s="301"/>
      <c r="APJ110" s="301"/>
      <c r="APK110" s="301"/>
      <c r="APL110" s="301"/>
      <c r="APM110" s="301"/>
      <c r="APN110" s="301"/>
      <c r="APO110" s="301"/>
      <c r="APP110" s="301"/>
      <c r="APQ110" s="301"/>
      <c r="APR110" s="301"/>
      <c r="APS110" s="301"/>
      <c r="APT110" s="301"/>
      <c r="APU110" s="301"/>
      <c r="APV110" s="301"/>
      <c r="APW110" s="301"/>
      <c r="APX110" s="301"/>
      <c r="APY110" s="301"/>
      <c r="APZ110" s="301"/>
      <c r="AQA110" s="301"/>
      <c r="AQB110" s="301"/>
      <c r="AQC110" s="301"/>
      <c r="AQD110" s="301"/>
      <c r="AQE110" s="301"/>
      <c r="AQF110" s="301"/>
      <c r="AQG110" s="301"/>
      <c r="AQH110" s="301"/>
      <c r="AQI110" s="301"/>
      <c r="AQJ110" s="301"/>
      <c r="AQK110" s="301"/>
      <c r="AQL110" s="301"/>
      <c r="AQM110" s="301"/>
      <c r="AQN110" s="301"/>
      <c r="AQO110" s="301"/>
      <c r="AQP110" s="301"/>
      <c r="AQQ110" s="301"/>
      <c r="AQR110" s="301"/>
      <c r="AQS110" s="301"/>
      <c r="AQT110" s="301"/>
      <c r="AQU110" s="301"/>
      <c r="AQV110" s="301"/>
      <c r="AQW110" s="301"/>
      <c r="AQX110" s="301"/>
      <c r="AQY110" s="301"/>
      <c r="AQZ110" s="301"/>
      <c r="ARA110" s="301"/>
      <c r="ARB110" s="301"/>
      <c r="ARC110" s="301"/>
      <c r="ARD110" s="301"/>
      <c r="ARE110" s="301"/>
      <c r="ARF110" s="301"/>
      <c r="ARG110" s="301"/>
      <c r="ARH110" s="301"/>
      <c r="ARI110" s="301"/>
      <c r="ARJ110" s="301"/>
      <c r="ARK110" s="301"/>
      <c r="ARL110" s="301"/>
      <c r="ARM110" s="301"/>
      <c r="ARN110" s="301"/>
      <c r="ARO110" s="301"/>
      <c r="ARP110" s="301"/>
      <c r="ARQ110" s="301"/>
      <c r="ARR110" s="301"/>
      <c r="ARS110" s="301"/>
      <c r="ART110" s="301"/>
      <c r="ARU110" s="301"/>
      <c r="ARV110" s="301"/>
      <c r="ARW110" s="301"/>
      <c r="ARX110" s="301"/>
      <c r="ARY110" s="301"/>
      <c r="ARZ110" s="301"/>
      <c r="ASA110" s="301"/>
      <c r="ASB110" s="301"/>
      <c r="ASC110" s="301"/>
      <c r="ASD110" s="301"/>
      <c r="ASE110" s="301"/>
      <c r="ASF110" s="301"/>
      <c r="ASG110" s="301"/>
      <c r="ASH110" s="301"/>
      <c r="ASI110" s="301"/>
      <c r="ASJ110" s="301"/>
      <c r="ASK110" s="301"/>
      <c r="ASL110" s="301"/>
      <c r="ASM110" s="301"/>
      <c r="ASN110" s="301"/>
      <c r="ASO110" s="301"/>
      <c r="ASP110" s="301"/>
      <c r="ASQ110" s="301"/>
      <c r="ASR110" s="301"/>
      <c r="ASS110" s="301"/>
      <c r="AST110" s="301"/>
      <c r="ASU110" s="281"/>
      <c r="ASV110" s="281"/>
      <c r="ASW110" s="281"/>
      <c r="ASX110" s="281"/>
      <c r="ASY110" s="281"/>
      <c r="ASZ110" s="281"/>
      <c r="ATA110" s="281"/>
      <c r="ATB110" s="281"/>
      <c r="ATC110" s="281"/>
      <c r="ATD110" s="281"/>
      <c r="ATE110" s="281"/>
      <c r="ATF110" s="281"/>
      <c r="ATG110" s="281"/>
      <c r="ATH110" s="281"/>
      <c r="ATI110" s="281"/>
      <c r="ATJ110" s="281"/>
      <c r="ATK110" s="281"/>
      <c r="ATL110" s="281"/>
      <c r="ATM110" s="281"/>
      <c r="ATN110" s="281"/>
      <c r="ATO110" s="281"/>
      <c r="ATP110" s="281"/>
      <c r="ATQ110" s="281"/>
      <c r="ATR110" s="281"/>
      <c r="ATS110" s="281"/>
      <c r="ATT110" s="281"/>
      <c r="ATU110" s="281"/>
      <c r="ATV110" s="281"/>
      <c r="ATW110" s="281"/>
      <c r="ATX110" s="284"/>
      <c r="ATY110" s="284"/>
      <c r="ATZ110" s="284"/>
      <c r="AUA110" s="281"/>
      <c r="AUB110" s="281"/>
      <c r="AUC110" s="281"/>
      <c r="AUD110" s="281"/>
      <c r="AUE110" s="281"/>
      <c r="AUF110" s="281"/>
      <c r="AUG110" s="281"/>
      <c r="AUH110" s="281"/>
      <c r="AUI110" s="281"/>
      <c r="AUJ110" s="281"/>
      <c r="AUK110" s="281"/>
      <c r="AUL110" s="281"/>
      <c r="AUM110" s="281"/>
      <c r="AUN110" s="281"/>
      <c r="AUO110" s="281"/>
      <c r="AUP110" s="281"/>
      <c r="AUQ110" s="281"/>
      <c r="AUR110" s="281"/>
      <c r="AUS110" s="281"/>
      <c r="AUT110" s="281"/>
      <c r="AUU110" s="281"/>
      <c r="AUV110" s="281"/>
      <c r="AUW110" s="281"/>
      <c r="AUX110" s="281"/>
      <c r="AUY110" s="281"/>
      <c r="AUZ110" s="281"/>
      <c r="AVA110" s="281"/>
      <c r="AVB110" s="281"/>
      <c r="AVC110" s="281"/>
      <c r="AVD110" s="281"/>
      <c r="AVE110" s="281"/>
      <c r="AVF110" s="281"/>
      <c r="AVG110" s="281"/>
      <c r="AVH110" s="281"/>
      <c r="AVI110" s="281"/>
      <c r="AVJ110" s="281"/>
      <c r="AVK110" s="281"/>
      <c r="AVL110" s="281"/>
      <c r="AVM110" s="281"/>
      <c r="AVN110" s="281"/>
      <c r="AVO110" s="281"/>
      <c r="AVP110" s="281"/>
      <c r="AVQ110" s="281"/>
      <c r="AVR110" s="281"/>
      <c r="AVS110" s="281"/>
      <c r="AVT110" s="281"/>
      <c r="AVU110" s="281"/>
      <c r="AVV110" s="281"/>
      <c r="AVW110" s="281"/>
      <c r="AVX110" s="281"/>
      <c r="AVY110" s="281"/>
      <c r="AVZ110" s="281"/>
      <c r="AWA110" s="281"/>
      <c r="AWB110" s="281"/>
      <c r="AWC110" s="281"/>
      <c r="AWD110" s="281"/>
      <c r="AWE110" s="281"/>
      <c r="AWF110" s="281"/>
      <c r="AWG110" s="281"/>
      <c r="AWH110" s="281"/>
      <c r="AWI110" s="281"/>
      <c r="AWJ110" s="281"/>
      <c r="AWK110" s="281"/>
      <c r="AWL110" s="281"/>
      <c r="AWM110" s="281"/>
      <c r="AWN110" s="281"/>
      <c r="AWO110" s="281"/>
      <c r="AWP110" s="281"/>
      <c r="AWQ110" s="281"/>
      <c r="AWR110" s="281"/>
      <c r="AWS110" s="281"/>
      <c r="AWT110" s="281"/>
      <c r="AWU110" s="281"/>
      <c r="AWV110" s="281"/>
      <c r="AWW110" s="281"/>
      <c r="AWX110" s="281"/>
      <c r="AWY110" s="281"/>
      <c r="AWZ110" s="281"/>
      <c r="AXA110" s="281"/>
      <c r="AXB110" s="285"/>
      <c r="AXC110" s="285"/>
      <c r="AXD110" s="285"/>
      <c r="AXE110" s="285"/>
      <c r="AXF110" s="285"/>
      <c r="AXG110" s="285"/>
      <c r="AXH110" s="285"/>
      <c r="AXI110" s="285"/>
      <c r="AXJ110" s="285"/>
      <c r="AXK110" s="285"/>
      <c r="AXL110" s="285"/>
      <c r="AXM110" s="285"/>
      <c r="AXN110" s="285"/>
      <c r="AXO110" s="285"/>
      <c r="AXP110" s="285"/>
      <c r="AXQ110" s="285"/>
      <c r="AXR110" s="285"/>
      <c r="AXS110" s="285"/>
      <c r="AXT110" s="285"/>
      <c r="AXU110" s="285"/>
      <c r="AXV110" s="285"/>
      <c r="AXW110" s="285"/>
      <c r="AXX110" s="285"/>
      <c r="AXY110" s="285"/>
      <c r="AXZ110" s="285"/>
      <c r="AYA110" s="285"/>
      <c r="AYB110" s="285"/>
      <c r="AYC110" s="285"/>
      <c r="AYD110" s="285"/>
      <c r="AYE110" s="285"/>
      <c r="AYF110" s="285"/>
      <c r="AYG110" s="285"/>
      <c r="AYH110" s="285"/>
      <c r="AYI110" s="285"/>
      <c r="AYJ110" s="285"/>
      <c r="AYK110" s="285"/>
      <c r="AYL110" s="285"/>
      <c r="AYM110" s="285"/>
      <c r="AYN110" s="285"/>
      <c r="AYO110" s="285"/>
      <c r="AYP110" s="285"/>
      <c r="AYQ110" s="285"/>
      <c r="AYR110" s="285"/>
      <c r="AYS110" s="285"/>
      <c r="AYT110" s="285"/>
      <c r="AYU110" s="285"/>
      <c r="AYV110" s="285"/>
      <c r="AYW110" s="285"/>
      <c r="AYX110" s="285"/>
      <c r="AYY110" s="285"/>
      <c r="AYZ110" s="285"/>
      <c r="AZA110" s="285"/>
      <c r="AZB110" s="285"/>
      <c r="AZC110" s="285"/>
      <c r="AZD110" s="285"/>
      <c r="AZE110" s="285"/>
      <c r="AZF110" s="285"/>
      <c r="AZG110" s="285"/>
      <c r="AZH110" s="285"/>
      <c r="AZI110" s="285"/>
      <c r="AZJ110" s="285"/>
      <c r="AZK110" s="285"/>
      <c r="AZL110" s="285"/>
      <c r="AZM110" s="285"/>
      <c r="AZN110" s="285"/>
      <c r="AZO110" s="285"/>
      <c r="AZP110" s="285"/>
      <c r="AZQ110" s="285"/>
      <c r="AZR110" s="285"/>
      <c r="AZS110" s="285"/>
      <c r="AZT110" s="285"/>
      <c r="AZU110" s="285"/>
      <c r="AZV110" s="285"/>
      <c r="AZW110" s="285"/>
      <c r="AZX110" s="285"/>
      <c r="AZY110" s="285"/>
      <c r="AZZ110" s="285"/>
      <c r="BAA110" s="285"/>
      <c r="BAB110" s="285"/>
      <c r="BAC110" s="285"/>
      <c r="BAD110" s="285"/>
      <c r="BAE110" s="285"/>
      <c r="BAF110" s="285"/>
      <c r="BAG110" s="285"/>
      <c r="BAH110" s="285"/>
      <c r="BAI110" s="285"/>
      <c r="BAJ110" s="285"/>
      <c r="BAK110" s="285"/>
      <c r="BAL110" s="285"/>
      <c r="BAM110" s="285"/>
      <c r="BAN110" s="285"/>
      <c r="BAO110" s="285"/>
      <c r="BAP110" s="285"/>
      <c r="BAQ110" s="285"/>
      <c r="BAR110" s="285"/>
      <c r="BAS110" s="285"/>
      <c r="BAT110" s="285"/>
      <c r="BAU110" s="285"/>
      <c r="BAV110" s="285"/>
      <c r="BAW110" s="285"/>
      <c r="BAX110" s="285"/>
      <c r="BAY110" s="285"/>
      <c r="BAZ110" s="285"/>
      <c r="BBA110" s="285"/>
      <c r="BBB110" s="285"/>
      <c r="BBC110" s="285"/>
      <c r="BBD110" s="285"/>
      <c r="BBE110" s="285"/>
      <c r="BBF110" s="285"/>
      <c r="BBG110" s="285"/>
      <c r="BBH110" s="285"/>
      <c r="BBI110" s="285"/>
      <c r="BBJ110" s="285"/>
      <c r="BBK110" s="285"/>
      <c r="BBL110" s="285"/>
      <c r="BBM110" s="285"/>
      <c r="BBN110" s="285"/>
      <c r="BBO110" s="285"/>
      <c r="BBP110" s="285"/>
      <c r="BBQ110" s="285"/>
      <c r="BBR110" s="285"/>
      <c r="BBS110" s="285"/>
      <c r="BBT110" s="285"/>
      <c r="BBU110" s="285"/>
      <c r="BBV110" s="285"/>
      <c r="BBW110" s="285"/>
      <c r="BBX110" s="285"/>
      <c r="BBY110" s="285"/>
      <c r="BBZ110" s="285"/>
      <c r="BCA110" s="285"/>
      <c r="BCB110" s="285"/>
      <c r="BCC110" s="285"/>
      <c r="BCD110" s="285"/>
      <c r="BCE110" s="285"/>
      <c r="BCF110" s="285"/>
      <c r="BCG110" s="285"/>
      <c r="BCH110" s="285"/>
      <c r="BCI110" s="285"/>
      <c r="BCJ110" s="285"/>
      <c r="BCK110" s="285"/>
      <c r="BCL110" s="285"/>
      <c r="BCM110" s="285"/>
      <c r="BCN110" s="304"/>
      <c r="BCO110" s="304"/>
      <c r="BCP110" s="304"/>
      <c r="BCQ110" s="304"/>
      <c r="BCR110" s="304"/>
      <c r="BCS110" s="285"/>
      <c r="BCT110" s="304"/>
      <c r="BCU110" s="304"/>
      <c r="BCV110" s="304"/>
      <c r="BCW110" s="304"/>
      <c r="BCX110" s="285"/>
      <c r="BCY110" s="285"/>
      <c r="BCZ110" s="285"/>
      <c r="BDA110" s="285"/>
      <c r="BDB110" s="285"/>
      <c r="BDC110" s="285"/>
      <c r="BDD110" s="285"/>
      <c r="BDE110" s="285"/>
      <c r="BDF110" s="285"/>
      <c r="BDG110" s="285"/>
      <c r="BDH110" s="285"/>
      <c r="BDI110" s="285"/>
      <c r="BDJ110" s="285"/>
      <c r="BDK110" s="285"/>
      <c r="BDL110" s="285"/>
      <c r="BDM110" s="285"/>
      <c r="BDN110" s="285"/>
      <c r="BDO110" s="305"/>
      <c r="BDP110" s="305"/>
      <c r="BDQ110" s="199"/>
      <c r="BDR110" s="305"/>
      <c r="BDS110" s="354"/>
      <c r="BDT110" s="354"/>
      <c r="BDU110" s="285"/>
      <c r="BDV110" s="285"/>
      <c r="BDW110" s="285"/>
      <c r="BDX110" s="285"/>
      <c r="BDY110" s="285"/>
      <c r="BDZ110" s="285"/>
      <c r="BEA110" s="285"/>
      <c r="BEB110" s="285"/>
      <c r="BEC110" s="285"/>
      <c r="BED110" s="285"/>
      <c r="BEE110" s="285"/>
      <c r="BEF110" s="285"/>
      <c r="BEG110" s="285"/>
      <c r="BEH110" s="285"/>
      <c r="BEI110" s="285"/>
      <c r="BEJ110" s="285"/>
      <c r="BEK110" s="285"/>
      <c r="BEL110" s="285"/>
      <c r="BEM110" s="285"/>
      <c r="BEN110" s="285"/>
      <c r="BEO110" s="285"/>
      <c r="BEP110" s="285"/>
      <c r="BEQ110" s="285"/>
      <c r="BER110" s="285"/>
      <c r="BES110" s="285"/>
      <c r="BET110" s="285"/>
      <c r="BEU110" s="285"/>
      <c r="BEV110" s="285"/>
      <c r="BEW110" s="285"/>
      <c r="BEX110" s="285"/>
      <c r="BEY110" s="285"/>
      <c r="BEZ110" s="285"/>
      <c r="BFA110" s="285"/>
      <c r="BFB110" s="285"/>
      <c r="BFC110" s="285"/>
      <c r="BFD110" s="285"/>
      <c r="BFE110" s="285"/>
      <c r="BFF110" s="285"/>
      <c r="BFG110" s="285"/>
      <c r="BFH110" s="285"/>
      <c r="BFI110" s="285"/>
      <c r="BFJ110" s="285"/>
      <c r="BFK110" s="285"/>
      <c r="BFL110" s="285"/>
      <c r="BFM110" s="285"/>
      <c r="BFN110" s="285"/>
      <c r="BFO110" s="285"/>
      <c r="BFP110" s="285"/>
      <c r="BFQ110" s="285"/>
      <c r="BFR110" s="285"/>
      <c r="BFS110" s="285"/>
      <c r="BFT110" s="285"/>
      <c r="BFU110" s="285"/>
      <c r="BFV110" s="285"/>
      <c r="BFW110" s="285"/>
      <c r="BFX110" s="285"/>
      <c r="BFY110" s="285"/>
      <c r="BFZ110" s="285"/>
      <c r="BGA110" s="285"/>
      <c r="BGB110" s="285"/>
      <c r="BGC110" s="285"/>
      <c r="BGD110" s="285"/>
      <c r="BGE110" s="285">
        <v>-666.20317053999986</v>
      </c>
      <c r="BGF110" s="285"/>
      <c r="BGG110" s="285"/>
      <c r="BGH110" s="285"/>
      <c r="BGI110" s="285"/>
      <c r="BGJ110" s="285"/>
      <c r="BGK110" s="285"/>
      <c r="BGL110" s="285"/>
      <c r="BGM110" s="285"/>
      <c r="BGN110" s="285"/>
      <c r="BGO110" s="285"/>
      <c r="BGP110" s="355"/>
      <c r="BGQ110" s="285"/>
      <c r="BGR110" s="285"/>
      <c r="BGS110" s="285"/>
      <c r="BGT110" s="285"/>
      <c r="BGU110" s="285"/>
      <c r="BGV110" s="285"/>
      <c r="BGW110" s="285"/>
      <c r="BGX110" s="285"/>
      <c r="BGY110" s="285"/>
      <c r="BGZ110" s="285"/>
      <c r="BHA110" s="285"/>
      <c r="BHB110" s="285"/>
      <c r="BHC110" s="285"/>
      <c r="BHD110" s="285"/>
      <c r="BHE110" s="285"/>
      <c r="BHF110" s="285"/>
      <c r="BHG110" s="285"/>
      <c r="BHH110" s="285"/>
      <c r="BHI110" s="285"/>
      <c r="BHJ110" s="285"/>
      <c r="BHK110" s="285"/>
      <c r="BHL110" s="285"/>
      <c r="BHM110" s="285"/>
      <c r="BHN110" s="285"/>
      <c r="BHO110" s="285"/>
      <c r="BHP110" s="285"/>
      <c r="BHQ110" s="285"/>
      <c r="BHR110" s="285"/>
      <c r="BHS110" s="285"/>
      <c r="BHT110" s="285"/>
      <c r="BHU110" s="285"/>
      <c r="BHV110" s="285"/>
      <c r="BHW110" s="285"/>
      <c r="BHX110" s="285"/>
      <c r="BHY110" s="285"/>
      <c r="BHZ110" s="285"/>
      <c r="BIA110" s="285"/>
      <c r="BIB110" s="285"/>
      <c r="BIC110" s="285"/>
      <c r="BID110" s="285"/>
      <c r="BIE110" s="285"/>
      <c r="BIF110" s="285"/>
      <c r="BIG110" s="285"/>
      <c r="BIH110" s="285"/>
      <c r="BII110" s="285"/>
      <c r="BIJ110" s="285"/>
      <c r="BIK110" s="285"/>
      <c r="BIL110" s="285"/>
      <c r="BIM110" s="285"/>
      <c r="BIN110" s="285"/>
      <c r="BIO110" s="285"/>
      <c r="BIP110" s="285"/>
      <c r="BIQ110" s="285"/>
      <c r="BIR110" s="285"/>
      <c r="BIS110" s="285"/>
      <c r="BIT110" s="285"/>
      <c r="BIU110" s="285"/>
      <c r="BIV110" s="285"/>
      <c r="BIW110" s="285"/>
      <c r="BIX110" s="285"/>
      <c r="BIY110" s="285"/>
      <c r="BIZ110" s="285"/>
      <c r="BJA110" s="209"/>
      <c r="BJB110" s="285"/>
      <c r="BJC110" s="285"/>
      <c r="BJD110" s="285"/>
      <c r="BJE110" s="285"/>
      <c r="BJF110" s="285"/>
      <c r="BJG110" s="285"/>
      <c r="BJH110" s="285"/>
      <c r="BJI110" s="285"/>
      <c r="BJJ110" s="285"/>
      <c r="BJK110" s="285"/>
      <c r="BJL110" s="285"/>
      <c r="BJM110" s="285"/>
      <c r="BJN110" s="285"/>
      <c r="BJO110" s="285"/>
      <c r="BJP110" s="285"/>
      <c r="BJQ110" s="285"/>
      <c r="BJR110" s="285"/>
      <c r="BJS110" s="285"/>
      <c r="BJT110" s="285"/>
      <c r="BJU110" s="285"/>
      <c r="BJV110" s="285"/>
      <c r="BJW110" s="285"/>
      <c r="BJX110" s="285"/>
      <c r="BJY110" s="285"/>
      <c r="BJZ110" s="285"/>
      <c r="BKA110" s="285"/>
      <c r="BKB110" s="285"/>
      <c r="BKC110" s="285"/>
      <c r="BKD110" s="285"/>
      <c r="BKE110" s="285"/>
      <c r="BKF110" s="285"/>
      <c r="BKG110" s="285"/>
      <c r="BKH110" s="285"/>
      <c r="BKI110" s="285"/>
      <c r="BKJ110" s="285"/>
      <c r="BKK110" s="285"/>
      <c r="BKL110" s="285"/>
      <c r="BKM110" s="285"/>
      <c r="BKN110" s="285"/>
      <c r="BKO110" s="285"/>
      <c r="BKP110" s="285"/>
      <c r="BKQ110" s="285"/>
      <c r="BKR110" s="285"/>
      <c r="BKS110" s="285"/>
      <c r="BKT110" s="285"/>
      <c r="BKU110" s="285"/>
      <c r="BKV110" s="285"/>
      <c r="BKW110" s="285"/>
      <c r="BKX110" s="285"/>
      <c r="BKY110" s="285"/>
      <c r="BKZ110" s="285"/>
      <c r="BLA110" s="285"/>
      <c r="BLB110" s="285"/>
      <c r="BLC110" s="285"/>
      <c r="BLD110" s="285"/>
      <c r="BLE110" s="285"/>
      <c r="BLF110" s="285"/>
      <c r="BLG110" s="285"/>
      <c r="BLH110" s="285"/>
      <c r="BLI110" s="285"/>
      <c r="BLJ110" s="285"/>
      <c r="BLK110" s="285"/>
      <c r="BLL110" s="285"/>
      <c r="BLM110" s="285"/>
      <c r="BLN110" s="285"/>
      <c r="BLO110" s="285"/>
      <c r="BLP110" s="285"/>
      <c r="BLQ110" s="285"/>
      <c r="BLR110" s="285"/>
      <c r="BLS110" s="285"/>
      <c r="BLT110" s="285"/>
      <c r="BLU110" s="285"/>
      <c r="BLV110" s="285"/>
      <c r="BLW110" s="285"/>
      <c r="BLX110" s="285"/>
      <c r="BLY110" s="285"/>
      <c r="BLZ110" s="285"/>
      <c r="BMA110" s="285"/>
      <c r="BMB110" s="285"/>
      <c r="BMC110" s="285"/>
      <c r="BMD110" s="285"/>
      <c r="BME110" s="285"/>
      <c r="BMF110" s="285"/>
      <c r="BMG110" s="285"/>
      <c r="BMH110" s="285"/>
      <c r="BMI110" s="285"/>
      <c r="BMJ110" s="285"/>
      <c r="BMK110" s="285"/>
      <c r="BML110" s="285"/>
      <c r="BMM110" s="285"/>
      <c r="BMN110" s="285"/>
      <c r="BMO110" s="285"/>
      <c r="BMP110" s="285"/>
      <c r="BMQ110" s="285"/>
      <c r="BMR110" s="285"/>
      <c r="BMS110" s="285"/>
      <c r="BMT110" s="285"/>
      <c r="BMU110" s="285"/>
      <c r="BMV110" s="285"/>
      <c r="BMW110" s="285"/>
      <c r="BMX110" s="285"/>
      <c r="BMY110" s="285"/>
      <c r="BMZ110" s="285"/>
      <c r="BNA110" s="285"/>
      <c r="BNB110" s="285"/>
      <c r="BNC110" s="285"/>
      <c r="BND110" s="285"/>
      <c r="BNE110" s="285"/>
      <c r="BNF110" s="285"/>
      <c r="BNG110" s="285"/>
      <c r="BNH110" s="285"/>
      <c r="BNI110" s="285"/>
      <c r="BNJ110" s="285"/>
      <c r="BNK110" s="285"/>
      <c r="BNL110" s="285"/>
      <c r="BNM110" s="285"/>
      <c r="BNN110" s="285"/>
      <c r="BNO110" s="285"/>
      <c r="BNP110" s="285"/>
      <c r="BNQ110" s="285"/>
      <c r="BNR110" s="285"/>
      <c r="BNS110" s="285"/>
      <c r="BNT110" s="285"/>
      <c r="BNU110" s="285"/>
      <c r="BNV110" s="285"/>
      <c r="BNW110" s="285"/>
      <c r="BNX110" s="285"/>
      <c r="BNY110" s="285"/>
      <c r="BNZ110" s="285"/>
      <c r="BOA110" s="285"/>
      <c r="BOB110" s="285"/>
      <c r="BOC110" s="285"/>
      <c r="BOD110" s="285"/>
      <c r="BOE110" s="285"/>
      <c r="BOF110" s="285"/>
      <c r="BOG110" s="285"/>
      <c r="BOH110" s="285"/>
      <c r="BOI110" s="285"/>
      <c r="BOJ110" s="285"/>
      <c r="BOK110" s="285"/>
      <c r="BOL110" s="285"/>
      <c r="BOM110" s="285"/>
      <c r="BON110" s="285"/>
      <c r="BOO110" s="285"/>
      <c r="BOP110" s="302"/>
      <c r="BOQ110" s="285"/>
      <c r="BOR110" s="285"/>
      <c r="BOS110" s="285"/>
      <c r="BOT110" s="285"/>
      <c r="BOU110" s="285"/>
      <c r="BOV110" s="285"/>
      <c r="BOW110" s="285"/>
      <c r="BOX110" s="285"/>
      <c r="BOY110" s="285"/>
      <c r="BOZ110" s="285"/>
      <c r="BPA110" s="285"/>
      <c r="BPB110" s="285"/>
      <c r="BPC110" s="285"/>
      <c r="BPD110" s="285"/>
      <c r="BPE110" s="285"/>
      <c r="BPF110" s="285"/>
      <c r="BPG110" s="285"/>
      <c r="BPH110" s="285"/>
      <c r="BPI110" s="285"/>
      <c r="BPJ110" s="285"/>
      <c r="BPK110" s="285"/>
      <c r="BPL110" s="285"/>
      <c r="BPM110" s="285"/>
      <c r="BPN110" s="285"/>
      <c r="BPO110" s="285"/>
      <c r="BPP110" s="285">
        <f>36+31+3</f>
        <v>70</v>
      </c>
      <c r="BPQ110" s="285"/>
      <c r="BPR110" s="285"/>
      <c r="BPS110" s="285"/>
      <c r="BPT110" s="285"/>
      <c r="BPU110" s="285"/>
      <c r="BPV110" s="285"/>
      <c r="BPW110" s="285"/>
      <c r="BPX110" s="285"/>
      <c r="BPY110" s="285"/>
      <c r="BPZ110" s="285"/>
      <c r="BQA110" s="285"/>
      <c r="BQB110" s="285"/>
      <c r="BQC110" s="285"/>
      <c r="BQD110" s="285"/>
      <c r="BQE110" s="285"/>
      <c r="BQF110" s="285"/>
      <c r="BQG110" s="285"/>
      <c r="BQH110" s="285"/>
      <c r="BQI110" s="285"/>
      <c r="BQJ110" s="285"/>
      <c r="BQK110" s="285"/>
      <c r="BQL110" s="285"/>
      <c r="BQM110" s="285"/>
      <c r="BQN110" s="285"/>
      <c r="BQO110" s="285"/>
      <c r="BQP110" s="285"/>
      <c r="BQQ110" s="285"/>
      <c r="BQR110" s="285"/>
      <c r="BQS110" s="285"/>
      <c r="BQT110" s="285"/>
      <c r="BQU110" s="285"/>
      <c r="BQV110" s="285"/>
      <c r="BQW110" s="285"/>
      <c r="BQX110" s="285"/>
      <c r="BQY110" s="285"/>
      <c r="BQZ110" s="285"/>
      <c r="BRA110" s="285"/>
      <c r="BRB110" s="285"/>
      <c r="BRC110" s="285"/>
      <c r="BRD110" s="285"/>
      <c r="BRE110" s="285"/>
      <c r="BRF110" s="285"/>
      <c r="BRG110" s="285"/>
      <c r="BRH110" s="285"/>
      <c r="BRI110" s="285"/>
      <c r="BRJ110" s="285"/>
      <c r="BRK110" s="285"/>
      <c r="BRL110" s="285"/>
      <c r="BRM110" s="285"/>
      <c r="BRN110" s="285"/>
      <c r="BRO110" s="285"/>
      <c r="BRP110" s="285"/>
      <c r="BRQ110" s="285"/>
      <c r="BRR110" s="285"/>
      <c r="BRS110" s="285"/>
      <c r="BRT110" s="285"/>
      <c r="BRU110" s="285"/>
      <c r="BRV110" s="285"/>
      <c r="BRW110" s="285"/>
      <c r="BRX110" s="285"/>
      <c r="BRY110" s="285"/>
      <c r="BRZ110" s="285"/>
      <c r="BSA110" s="285"/>
      <c r="BSB110" s="285"/>
      <c r="BSC110" s="285"/>
      <c r="BSD110" s="285"/>
      <c r="BSE110" s="285"/>
      <c r="BSF110" s="285"/>
      <c r="BSG110" s="285"/>
      <c r="BSH110" s="285"/>
      <c r="BSI110" s="285"/>
      <c r="BSJ110" s="285"/>
      <c r="BSK110" s="285"/>
      <c r="BSL110" s="285"/>
      <c r="BSM110" s="285"/>
      <c r="BSN110" s="285"/>
      <c r="BSO110" s="285"/>
      <c r="BSP110" s="285"/>
      <c r="BSQ110" s="285"/>
      <c r="BSR110" s="285"/>
      <c r="BSS110" s="285"/>
      <c r="BST110" s="285">
        <f t="shared" si="993"/>
        <v>0</v>
      </c>
      <c r="BSU110" s="285">
        <f t="shared" si="993"/>
        <v>0</v>
      </c>
      <c r="BSV110" s="285">
        <f t="shared" si="993"/>
        <v>0</v>
      </c>
      <c r="BSW110" s="285">
        <f t="shared" si="993"/>
        <v>0</v>
      </c>
      <c r="BSX110" s="285"/>
      <c r="BSY110" s="285">
        <f t="shared" si="994"/>
        <v>0</v>
      </c>
      <c r="BSZ110" s="285">
        <f t="shared" si="994"/>
        <v>0</v>
      </c>
      <c r="BTA110" s="285"/>
      <c r="BTB110" s="285"/>
      <c r="BTC110" s="285"/>
      <c r="BTD110" s="285"/>
      <c r="BTE110" s="285"/>
      <c r="BTF110" s="285"/>
      <c r="BTG110" s="285"/>
      <c r="BTH110" s="285"/>
      <c r="BTI110" s="285"/>
      <c r="BTJ110" s="285"/>
      <c r="BTK110" s="285"/>
      <c r="BTL110" s="285"/>
      <c r="BTM110" s="285"/>
      <c r="BTN110" s="285"/>
      <c r="BTO110" s="285"/>
      <c r="BTP110" s="285"/>
      <c r="BTQ110" s="285"/>
      <c r="BTR110" s="285"/>
      <c r="BTS110" s="285"/>
      <c r="BTT110" s="285"/>
      <c r="BTU110" s="285"/>
      <c r="BTV110" s="285"/>
      <c r="BTW110" s="285"/>
      <c r="BTX110" s="285"/>
      <c r="BTY110" s="285"/>
      <c r="BTZ110" s="285"/>
      <c r="BUA110" s="285"/>
      <c r="BUB110" s="285"/>
      <c r="BUC110" s="285"/>
      <c r="BUD110" s="285"/>
      <c r="BUE110" s="285"/>
      <c r="BUF110" s="285"/>
      <c r="BUG110" s="285"/>
      <c r="BUH110" s="285"/>
      <c r="BUI110" s="285"/>
      <c r="BUJ110" s="285"/>
      <c r="BUK110" s="285"/>
      <c r="BUL110" s="285"/>
      <c r="BUM110" s="285"/>
      <c r="BUN110" s="285"/>
      <c r="BUO110" s="285"/>
      <c r="BUP110" s="285"/>
      <c r="BUQ110" s="285"/>
      <c r="BUR110" s="285"/>
      <c r="BUS110" s="285"/>
      <c r="BUT110" s="285"/>
      <c r="BUU110" s="285"/>
      <c r="BUV110" s="285"/>
      <c r="BUW110" s="285"/>
      <c r="BUX110" s="285"/>
      <c r="BUY110" s="285"/>
      <c r="BUZ110" s="285"/>
      <c r="BVA110" s="285"/>
      <c r="BVB110" s="285"/>
      <c r="BVC110" s="285"/>
      <c r="BVD110" s="285"/>
      <c r="BVE110" s="285"/>
      <c r="BVF110" s="285"/>
      <c r="BVG110" s="285"/>
      <c r="BVH110" s="285"/>
      <c r="BVI110" s="285"/>
      <c r="BVJ110" s="285"/>
      <c r="BVK110" s="285"/>
      <c r="BVL110" s="285"/>
      <c r="BVM110" s="285"/>
      <c r="BVN110" s="285"/>
      <c r="BVO110" s="285"/>
      <c r="BVP110" s="285"/>
      <c r="BVQ110" s="285"/>
      <c r="BVR110" s="285"/>
      <c r="BVS110" s="285"/>
      <c r="BVT110" s="285"/>
      <c r="BVU110" s="285"/>
      <c r="BVV110" s="285"/>
      <c r="BVW110" s="285"/>
      <c r="BVX110" s="285"/>
      <c r="BVY110" s="285"/>
      <c r="BVZ110" s="285"/>
      <c r="BWA110" s="285"/>
      <c r="BWB110" s="285"/>
      <c r="BWC110" s="356"/>
      <c r="BWD110" s="285"/>
      <c r="BWE110" s="285"/>
      <c r="BWF110" s="285"/>
      <c r="BWG110" s="285"/>
      <c r="BWH110" s="285"/>
      <c r="BWI110" s="285"/>
      <c r="BWJ110" s="285"/>
      <c r="BWK110" s="285"/>
      <c r="BWL110" s="285"/>
      <c r="BWM110" s="285"/>
      <c r="BWN110" s="285"/>
      <c r="BWO110" s="285"/>
      <c r="BWP110" s="285"/>
      <c r="BWQ110" s="285"/>
      <c r="BWR110" s="285"/>
      <c r="BWS110" s="285"/>
      <c r="BWT110" s="285"/>
      <c r="BWU110" s="285"/>
      <c r="BWV110" s="285"/>
      <c r="BWW110" s="285"/>
      <c r="BWX110" s="285"/>
      <c r="BWY110" s="285"/>
      <c r="BWZ110" s="285"/>
      <c r="BXA110" s="285"/>
      <c r="BXB110" s="285"/>
      <c r="BXC110" s="285"/>
      <c r="BXD110" s="285"/>
      <c r="BXE110" s="285"/>
      <c r="BXF110" s="285"/>
      <c r="BXG110" s="285"/>
      <c r="BXH110" s="285"/>
      <c r="BXI110" s="285"/>
      <c r="BXJ110" s="285"/>
      <c r="BXK110" s="285"/>
      <c r="BXL110" s="285"/>
      <c r="BXM110" s="285"/>
      <c r="BXN110" s="285"/>
      <c r="BXO110" s="285"/>
      <c r="BXP110" s="285"/>
      <c r="BXQ110" s="285"/>
      <c r="BXR110" s="285"/>
      <c r="BXS110" s="285"/>
      <c r="BXT110" s="285"/>
      <c r="BXU110" s="285"/>
      <c r="BXV110" s="285"/>
      <c r="BXW110" s="285"/>
      <c r="BXX110" s="285"/>
      <c r="BXY110" s="285"/>
      <c r="BXZ110" s="285"/>
      <c r="BYA110" s="285"/>
      <c r="BYB110" s="285"/>
      <c r="BYC110" s="285"/>
      <c r="BYD110" s="285"/>
      <c r="BYE110" s="285"/>
      <c r="BYF110" s="285"/>
      <c r="BYG110" s="285"/>
      <c r="BYH110" s="285"/>
      <c r="BYI110" s="285"/>
      <c r="BYJ110" s="285"/>
      <c r="BYK110" s="285"/>
      <c r="BYL110" s="285"/>
      <c r="BYM110" s="285"/>
      <c r="BYN110" s="285"/>
      <c r="BYO110" s="285"/>
      <c r="BYP110" s="285"/>
      <c r="BYQ110" s="285"/>
      <c r="BYR110" s="285"/>
      <c r="BYS110" s="285"/>
      <c r="BYT110" s="285"/>
      <c r="BYU110" s="285"/>
      <c r="BYV110" s="285"/>
      <c r="BYW110" s="285"/>
      <c r="BYX110" s="285"/>
      <c r="BYY110" s="285"/>
      <c r="BYZ110" s="285"/>
      <c r="BZA110" s="285"/>
      <c r="BZB110" s="285"/>
      <c r="BZC110" s="285"/>
      <c r="BZD110" s="285"/>
      <c r="BZE110" s="285"/>
      <c r="BZF110" s="285"/>
      <c r="BZG110" s="285"/>
      <c r="BZH110" s="285"/>
      <c r="BZI110" s="285"/>
      <c r="BZJ110" s="285"/>
      <c r="BZK110" s="285"/>
      <c r="BZL110" s="285"/>
      <c r="BZM110" s="285"/>
      <c r="BZN110" s="285"/>
      <c r="BZO110" s="285"/>
      <c r="BZP110" s="285"/>
      <c r="BZQ110" s="285"/>
      <c r="BZR110" s="285"/>
      <c r="BZS110" s="285"/>
      <c r="BZT110" s="285"/>
      <c r="BZU110" s="285"/>
      <c r="BZV110" s="285"/>
      <c r="BZW110" s="285"/>
      <c r="BZX110" s="285"/>
      <c r="BZY110" s="285"/>
      <c r="BZZ110" s="285"/>
      <c r="CAA110" s="285"/>
      <c r="CAB110" s="285"/>
      <c r="CAC110" s="285"/>
      <c r="CAD110" s="285"/>
      <c r="CAE110" s="285"/>
      <c r="CAF110" s="285"/>
      <c r="CAG110" s="285"/>
      <c r="CAH110" s="285"/>
      <c r="CAI110" s="285"/>
      <c r="CAJ110" s="285"/>
      <c r="CAK110" s="285"/>
      <c r="CAL110" s="285"/>
      <c r="CAM110" s="285"/>
      <c r="CAN110" s="285"/>
      <c r="CAO110" s="285"/>
      <c r="CAP110" s="285"/>
      <c r="CAQ110" s="285"/>
      <c r="CAR110" s="285"/>
      <c r="CAS110" s="285"/>
      <c r="CAT110" s="285"/>
      <c r="CAU110" s="285"/>
      <c r="CAV110" s="285"/>
      <c r="CAW110" s="285"/>
      <c r="CAX110" s="285"/>
      <c r="CAY110" s="285"/>
      <c r="CAZ110" s="285"/>
      <c r="CBA110" s="285"/>
      <c r="CBB110" s="285"/>
      <c r="CBC110" s="285"/>
      <c r="CBD110" s="285"/>
      <c r="CBE110" s="285"/>
      <c r="CBF110" s="285"/>
      <c r="CBG110" s="285"/>
      <c r="CBH110" s="285"/>
      <c r="CBI110" s="285"/>
      <c r="CBJ110" s="285"/>
      <c r="CBK110" s="285"/>
      <c r="CBL110" s="285"/>
      <c r="CBM110" s="285"/>
      <c r="CBN110" s="285"/>
      <c r="CBO110" s="285"/>
      <c r="CBP110" s="285"/>
      <c r="CBQ110" s="285"/>
      <c r="CBR110" s="285"/>
      <c r="CBS110" s="285"/>
      <c r="CBT110" s="285"/>
      <c r="CBU110" s="285"/>
      <c r="CBV110" s="285"/>
      <c r="CBW110" s="285"/>
      <c r="CBX110" s="285"/>
      <c r="CBY110" s="285"/>
      <c r="CBZ110" s="285"/>
      <c r="CCA110" s="285"/>
      <c r="CCB110" s="285"/>
      <c r="CCC110" s="285"/>
      <c r="CCD110" s="285"/>
      <c r="CCE110" s="285"/>
      <c r="CCF110" s="285"/>
      <c r="CCG110" s="285"/>
      <c r="CCH110" s="285"/>
      <c r="CCI110" s="285"/>
      <c r="CCJ110" s="285"/>
      <c r="CCK110" s="285"/>
      <c r="CCL110" s="285"/>
      <c r="CCM110" s="285"/>
      <c r="CCN110" s="285"/>
      <c r="CCO110" s="285"/>
      <c r="CCP110" s="285"/>
      <c r="CCQ110" s="285"/>
      <c r="CCR110" s="199"/>
      <c r="CCS110" s="199"/>
      <c r="CCT110" s="199"/>
    </row>
    <row r="111" spans="1:2126" s="200" customFormat="1" x14ac:dyDescent="0.2">
      <c r="A111" s="200" t="str">
        <f>A17</f>
        <v>Y.P.F.B. Brasil (BCI4)</v>
      </c>
      <c r="B111" s="267">
        <f t="shared" si="991"/>
        <v>0</v>
      </c>
      <c r="C111" s="267">
        <f t="shared" si="991"/>
        <v>0</v>
      </c>
      <c r="D111" s="267">
        <f t="shared" si="991"/>
        <v>0</v>
      </c>
      <c r="E111" s="267">
        <f t="shared" si="991"/>
        <v>0</v>
      </c>
      <c r="F111" s="267">
        <f t="shared" si="992"/>
        <v>5.9708826200000003</v>
      </c>
      <c r="G111" s="267">
        <f t="shared" si="992"/>
        <v>0</v>
      </c>
      <c r="O111" s="209"/>
      <c r="SR111" s="209"/>
      <c r="AKV111" s="199"/>
      <c r="AKW111" s="199"/>
      <c r="AKX111" s="199"/>
      <c r="AKY111" s="199"/>
      <c r="AKZ111" s="199"/>
      <c r="ALA111" s="199"/>
      <c r="ALB111" s="199"/>
      <c r="ALC111" s="199"/>
      <c r="ALD111" s="199"/>
      <c r="ALE111" s="199"/>
      <c r="ALF111" s="199"/>
      <c r="ALG111" s="199"/>
      <c r="ALH111" s="199"/>
      <c r="ALI111" s="199"/>
      <c r="ALJ111" s="199"/>
      <c r="ALK111" s="199"/>
      <c r="ALL111" s="199"/>
      <c r="ALM111" s="199"/>
      <c r="ALN111" s="199"/>
      <c r="ALO111" s="199"/>
      <c r="ALP111" s="199"/>
      <c r="ALQ111" s="199"/>
      <c r="ALR111" s="199"/>
      <c r="ALS111" s="199"/>
      <c r="ALT111" s="199"/>
      <c r="ALU111" s="199"/>
      <c r="ALV111" s="199"/>
      <c r="ALW111" s="199"/>
      <c r="ALX111" s="199"/>
      <c r="ALY111" s="199"/>
      <c r="ALZ111" s="352"/>
      <c r="AMA111" s="199"/>
      <c r="AMB111" s="199"/>
      <c r="AMC111" s="199"/>
      <c r="AMD111" s="199"/>
      <c r="AME111" s="199"/>
      <c r="AMF111" s="199"/>
      <c r="AMG111" s="199"/>
      <c r="AMH111" s="199"/>
      <c r="AMI111" s="199"/>
      <c r="AMJ111" s="199"/>
      <c r="AMK111" s="199"/>
      <c r="AML111" s="199"/>
      <c r="AMM111" s="199"/>
      <c r="AMN111" s="199"/>
      <c r="AMO111" s="199"/>
      <c r="AMP111" s="199"/>
      <c r="AMQ111" s="199"/>
      <c r="AMR111" s="199"/>
      <c r="AMS111" s="301"/>
      <c r="AMT111" s="301"/>
      <c r="AMU111" s="301"/>
      <c r="AMV111" s="301"/>
      <c r="AMW111" s="301"/>
      <c r="AMX111" s="301"/>
      <c r="AMY111" s="301"/>
      <c r="AMZ111" s="301"/>
      <c r="ANA111" s="301"/>
      <c r="ANB111" s="301"/>
      <c r="ANC111" s="301"/>
      <c r="AND111" s="301"/>
      <c r="ANE111" s="301"/>
      <c r="ANF111" s="301"/>
      <c r="ANG111" s="301"/>
      <c r="ANH111" s="301"/>
      <c r="ANI111" s="301"/>
      <c r="ANJ111" s="301"/>
      <c r="ANK111" s="301"/>
      <c r="ANL111" s="353"/>
      <c r="ANM111" s="301"/>
      <c r="ANN111" s="301"/>
      <c r="ANO111" s="301"/>
      <c r="ANP111" s="301"/>
      <c r="ANQ111" s="301"/>
      <c r="ANR111" s="301"/>
      <c r="ANS111" s="301"/>
      <c r="ANT111" s="301"/>
      <c r="ANU111" s="301"/>
      <c r="ANV111" s="301"/>
      <c r="ANW111" s="301"/>
      <c r="ANX111" s="301"/>
      <c r="ANY111" s="301"/>
      <c r="ANZ111" s="301"/>
      <c r="AOA111" s="301"/>
      <c r="AOB111" s="301"/>
      <c r="AOC111" s="301"/>
      <c r="AOD111" s="301"/>
      <c r="AOE111" s="301"/>
      <c r="AOF111" s="301"/>
      <c r="AOG111" s="301"/>
      <c r="AOH111" s="301"/>
      <c r="AOI111" s="301"/>
      <c r="AOJ111" s="301"/>
      <c r="AOK111" s="301"/>
      <c r="AOL111" s="301"/>
      <c r="AOM111" s="301"/>
      <c r="AON111" s="301"/>
      <c r="AOO111" s="301"/>
      <c r="AOP111" s="301"/>
      <c r="AOQ111" s="301"/>
      <c r="AOR111" s="301"/>
      <c r="AOS111" s="301"/>
      <c r="AOT111" s="301"/>
      <c r="AOU111" s="301"/>
      <c r="AOV111" s="301"/>
      <c r="AOW111" s="301"/>
      <c r="AOX111" s="301"/>
      <c r="AOY111" s="301"/>
      <c r="AOZ111" s="301"/>
      <c r="APA111" s="301"/>
      <c r="APB111" s="301"/>
      <c r="APC111" s="301"/>
      <c r="APD111" s="301"/>
      <c r="APE111" s="301"/>
      <c r="APF111" s="301"/>
      <c r="APG111" s="301"/>
      <c r="APH111" s="301"/>
      <c r="API111" s="301"/>
      <c r="APJ111" s="301"/>
      <c r="APK111" s="301"/>
      <c r="APL111" s="301"/>
      <c r="APM111" s="301"/>
      <c r="APN111" s="301"/>
      <c r="APO111" s="301"/>
      <c r="APP111" s="301"/>
      <c r="APQ111" s="301"/>
      <c r="APR111" s="301"/>
      <c r="APS111" s="301"/>
      <c r="APT111" s="301"/>
      <c r="APU111" s="301"/>
      <c r="APV111" s="301"/>
      <c r="APW111" s="301"/>
      <c r="APX111" s="301"/>
      <c r="APY111" s="301"/>
      <c r="APZ111" s="301"/>
      <c r="AQA111" s="301"/>
      <c r="AQB111" s="301"/>
      <c r="AQC111" s="301"/>
      <c r="AQD111" s="301"/>
      <c r="AQE111" s="301"/>
      <c r="AQF111" s="301"/>
      <c r="AQG111" s="301"/>
      <c r="AQH111" s="301"/>
      <c r="AQI111" s="301"/>
      <c r="AQJ111" s="301"/>
      <c r="AQK111" s="301"/>
      <c r="AQL111" s="301"/>
      <c r="AQM111" s="301"/>
      <c r="AQN111" s="301"/>
      <c r="AQO111" s="301"/>
      <c r="AQP111" s="301"/>
      <c r="AQQ111" s="301"/>
      <c r="AQR111" s="301"/>
      <c r="AQS111" s="301"/>
      <c r="AQT111" s="301"/>
      <c r="AQU111" s="301"/>
      <c r="AQV111" s="301"/>
      <c r="AQW111" s="301"/>
      <c r="AQX111" s="301"/>
      <c r="AQY111" s="301"/>
      <c r="AQZ111" s="301"/>
      <c r="ARA111" s="301"/>
      <c r="ARB111" s="301"/>
      <c r="ARC111" s="301"/>
      <c r="ARD111" s="301"/>
      <c r="ARE111" s="301"/>
      <c r="ARF111" s="301"/>
      <c r="ARG111" s="301"/>
      <c r="ARH111" s="301"/>
      <c r="ARI111" s="301"/>
      <c r="ARJ111" s="301"/>
      <c r="ARK111" s="301"/>
      <c r="ARL111" s="301"/>
      <c r="ARM111" s="301"/>
      <c r="ARN111" s="301"/>
      <c r="ARO111" s="301"/>
      <c r="ARP111" s="301"/>
      <c r="ARQ111" s="301"/>
      <c r="ARR111" s="301"/>
      <c r="ARS111" s="301"/>
      <c r="ART111" s="301"/>
      <c r="ARU111" s="301"/>
      <c r="ARV111" s="301"/>
      <c r="ARW111" s="301"/>
      <c r="ARX111" s="301"/>
      <c r="ARY111" s="301"/>
      <c r="ARZ111" s="301"/>
      <c r="ASA111" s="301"/>
      <c r="ASB111" s="301"/>
      <c r="ASC111" s="301"/>
      <c r="ASD111" s="301"/>
      <c r="ASE111" s="301"/>
      <c r="ASF111" s="301"/>
      <c r="ASG111" s="301"/>
      <c r="ASH111" s="301"/>
      <c r="ASI111" s="301"/>
      <c r="ASJ111" s="301"/>
      <c r="ASK111" s="301"/>
      <c r="ASL111" s="301"/>
      <c r="ASM111" s="301"/>
      <c r="ASN111" s="301"/>
      <c r="ASO111" s="301"/>
      <c r="ASP111" s="301"/>
      <c r="ASQ111" s="301"/>
      <c r="ASR111" s="301"/>
      <c r="ASS111" s="301"/>
      <c r="AST111" s="301"/>
      <c r="ASU111" s="281"/>
      <c r="ASV111" s="281"/>
      <c r="ASW111" s="281"/>
      <c r="ASX111" s="281"/>
      <c r="ASY111" s="281"/>
      <c r="ASZ111" s="281"/>
      <c r="ATA111" s="281"/>
      <c r="ATB111" s="281"/>
      <c r="ATC111" s="281"/>
      <c r="ATD111" s="281"/>
      <c r="ATE111" s="281"/>
      <c r="ATF111" s="281"/>
      <c r="ATG111" s="281"/>
      <c r="ATH111" s="281"/>
      <c r="ATI111" s="281"/>
      <c r="ATJ111" s="281"/>
      <c r="ATK111" s="281"/>
      <c r="ATL111" s="281"/>
      <c r="ATM111" s="281"/>
      <c r="ATN111" s="281"/>
      <c r="ATO111" s="281"/>
      <c r="ATP111" s="281"/>
      <c r="ATQ111" s="281"/>
      <c r="ATR111" s="281"/>
      <c r="ATS111" s="281"/>
      <c r="ATT111" s="281"/>
      <c r="ATU111" s="281"/>
      <c r="ATV111" s="281"/>
      <c r="ATW111" s="281"/>
      <c r="ATX111" s="284"/>
      <c r="ATY111" s="284"/>
      <c r="ATZ111" s="284"/>
      <c r="AUA111" s="281"/>
      <c r="AUB111" s="281"/>
      <c r="AUC111" s="281"/>
      <c r="AUD111" s="281"/>
      <c r="AUE111" s="281"/>
      <c r="AUF111" s="281"/>
      <c r="AUG111" s="281"/>
      <c r="AUH111" s="281"/>
      <c r="AUI111" s="281"/>
      <c r="AUJ111" s="281"/>
      <c r="AUK111" s="281"/>
      <c r="AUL111" s="281"/>
      <c r="AUM111" s="281"/>
      <c r="AUN111" s="281"/>
      <c r="AUO111" s="281"/>
      <c r="AUP111" s="281"/>
      <c r="AUQ111" s="281"/>
      <c r="AUR111" s="281"/>
      <c r="AUS111" s="281"/>
      <c r="AUT111" s="281"/>
      <c r="AUU111" s="281"/>
      <c r="AUV111" s="281"/>
      <c r="AUW111" s="281"/>
      <c r="AUX111" s="281"/>
      <c r="AUY111" s="281"/>
      <c r="AUZ111" s="281"/>
      <c r="AVA111" s="281"/>
      <c r="AVB111" s="281"/>
      <c r="AVC111" s="281"/>
      <c r="AVD111" s="281"/>
      <c r="AVE111" s="281"/>
      <c r="AVF111" s="281"/>
      <c r="AVG111" s="281"/>
      <c r="AVH111" s="281"/>
      <c r="AVI111" s="281"/>
      <c r="AVJ111" s="281"/>
      <c r="AVK111" s="281"/>
      <c r="AVL111" s="281"/>
      <c r="AVM111" s="281"/>
      <c r="AVN111" s="281"/>
      <c r="AVO111" s="281"/>
      <c r="AVP111" s="281"/>
      <c r="AVQ111" s="281"/>
      <c r="AVR111" s="281"/>
      <c r="AVS111" s="281"/>
      <c r="AVT111" s="281"/>
      <c r="AVU111" s="281"/>
      <c r="AVV111" s="281"/>
      <c r="AVW111" s="281"/>
      <c r="AVX111" s="281"/>
      <c r="AVY111" s="281"/>
      <c r="AVZ111" s="281"/>
      <c r="AWA111" s="281"/>
      <c r="AWB111" s="281"/>
      <c r="AWC111" s="281"/>
      <c r="AWD111" s="281"/>
      <c r="AWE111" s="281"/>
      <c r="AWF111" s="281"/>
      <c r="AWG111" s="281"/>
      <c r="AWH111" s="281"/>
      <c r="AWI111" s="281"/>
      <c r="AWJ111" s="281"/>
      <c r="AWK111" s="281"/>
      <c r="AWL111" s="281"/>
      <c r="AWM111" s="281"/>
      <c r="AWN111" s="281"/>
      <c r="AWO111" s="281"/>
      <c r="AWP111" s="281"/>
      <c r="AWQ111" s="281"/>
      <c r="AWR111" s="281"/>
      <c r="AWS111" s="281"/>
      <c r="AWT111" s="281"/>
      <c r="AWU111" s="281"/>
      <c r="AWV111" s="281"/>
      <c r="AWW111" s="281"/>
      <c r="AWX111" s="281"/>
      <c r="AWY111" s="281"/>
      <c r="AWZ111" s="281"/>
      <c r="AXA111" s="281"/>
      <c r="AXB111" s="285"/>
      <c r="AXC111" s="285"/>
      <c r="AXD111" s="285"/>
      <c r="AXE111" s="285"/>
      <c r="AXF111" s="285"/>
      <c r="AXG111" s="285"/>
      <c r="AXH111" s="285"/>
      <c r="AXI111" s="285"/>
      <c r="AXJ111" s="285"/>
      <c r="AXK111" s="285"/>
      <c r="AXL111" s="285"/>
      <c r="AXM111" s="285"/>
      <c r="AXN111" s="285"/>
      <c r="AXO111" s="285"/>
      <c r="AXP111" s="285"/>
      <c r="AXQ111" s="285"/>
      <c r="AXR111" s="285"/>
      <c r="AXS111" s="285"/>
      <c r="AXT111" s="285"/>
      <c r="AXU111" s="285"/>
      <c r="AXV111" s="285"/>
      <c r="AXW111" s="285"/>
      <c r="AXX111" s="285"/>
      <c r="AXY111" s="285"/>
      <c r="AXZ111" s="285"/>
      <c r="AYA111" s="285"/>
      <c r="AYB111" s="285"/>
      <c r="AYC111" s="285"/>
      <c r="AYD111" s="285"/>
      <c r="AYE111" s="285"/>
      <c r="AYF111" s="285"/>
      <c r="AYG111" s="285"/>
      <c r="AYH111" s="285"/>
      <c r="AYI111" s="285"/>
      <c r="AYJ111" s="285"/>
      <c r="AYK111" s="285"/>
      <c r="AYL111" s="285"/>
      <c r="AYM111" s="285"/>
      <c r="AYN111" s="285"/>
      <c r="AYO111" s="285"/>
      <c r="AYP111" s="285"/>
      <c r="AYQ111" s="285"/>
      <c r="AYR111" s="285"/>
      <c r="AYS111" s="285"/>
      <c r="AYT111" s="285"/>
      <c r="AYU111" s="285"/>
      <c r="AYV111" s="285"/>
      <c r="AYW111" s="285"/>
      <c r="AYX111" s="285"/>
      <c r="AYY111" s="285"/>
      <c r="AYZ111" s="285"/>
      <c r="AZA111" s="285"/>
      <c r="AZB111" s="285"/>
      <c r="AZC111" s="285"/>
      <c r="AZD111" s="285"/>
      <c r="AZE111" s="285"/>
      <c r="AZF111" s="285"/>
      <c r="AZG111" s="285"/>
      <c r="AZH111" s="285"/>
      <c r="AZI111" s="285"/>
      <c r="AZJ111" s="285"/>
      <c r="AZK111" s="285"/>
      <c r="AZL111" s="285"/>
      <c r="AZM111" s="285"/>
      <c r="AZN111" s="285"/>
      <c r="AZO111" s="285"/>
      <c r="AZP111" s="285"/>
      <c r="AZQ111" s="285"/>
      <c r="AZR111" s="285"/>
      <c r="AZS111" s="285"/>
      <c r="AZT111" s="285"/>
      <c r="AZU111" s="285"/>
      <c r="AZV111" s="285"/>
      <c r="AZW111" s="285"/>
      <c r="AZX111" s="285"/>
      <c r="AZY111" s="285"/>
      <c r="AZZ111" s="285"/>
      <c r="BAA111" s="285"/>
      <c r="BAB111" s="285"/>
      <c r="BAC111" s="285"/>
      <c r="BAD111" s="285"/>
      <c r="BAE111" s="285"/>
      <c r="BAF111" s="285"/>
      <c r="BAG111" s="285"/>
      <c r="BAH111" s="285"/>
      <c r="BAI111" s="285"/>
      <c r="BAJ111" s="285"/>
      <c r="BAK111" s="285"/>
      <c r="BAL111" s="285"/>
      <c r="BAM111" s="285"/>
      <c r="BAN111" s="285"/>
      <c r="BAO111" s="285"/>
      <c r="BAP111" s="285"/>
      <c r="BAQ111" s="285"/>
      <c r="BAR111" s="285"/>
      <c r="BAS111" s="285"/>
      <c r="BAT111" s="285"/>
      <c r="BAU111" s="285"/>
      <c r="BAV111" s="285"/>
      <c r="BAW111" s="285"/>
      <c r="BAX111" s="285"/>
      <c r="BAY111" s="285"/>
      <c r="BAZ111" s="285"/>
      <c r="BBA111" s="285"/>
      <c r="BBB111" s="285"/>
      <c r="BBC111" s="285"/>
      <c r="BBD111" s="285"/>
      <c r="BBE111" s="285"/>
      <c r="BBF111" s="285"/>
      <c r="BBG111" s="285"/>
      <c r="BBH111" s="285"/>
      <c r="BBI111" s="285"/>
      <c r="BBJ111" s="285"/>
      <c r="BBK111" s="285"/>
      <c r="BBL111" s="285"/>
      <c r="BBM111" s="285"/>
      <c r="BBN111" s="285"/>
      <c r="BBO111" s="285"/>
      <c r="BBP111" s="285"/>
      <c r="BBQ111" s="285"/>
      <c r="BBR111" s="285"/>
      <c r="BBS111" s="285"/>
      <c r="BBT111" s="285"/>
      <c r="BBU111" s="285"/>
      <c r="BBV111" s="285"/>
      <c r="BBW111" s="285"/>
      <c r="BBX111" s="285"/>
      <c r="BBY111" s="285"/>
      <c r="BBZ111" s="285"/>
      <c r="BCA111" s="285"/>
      <c r="BCB111" s="285"/>
      <c r="BCC111" s="285"/>
      <c r="BCD111" s="285"/>
      <c r="BCE111" s="285"/>
      <c r="BCF111" s="285"/>
      <c r="BCG111" s="285"/>
      <c r="BCH111" s="285"/>
      <c r="BCI111" s="285"/>
      <c r="BCJ111" s="285"/>
      <c r="BCK111" s="285"/>
      <c r="BCL111" s="285"/>
      <c r="BCM111" s="285"/>
      <c r="BCN111" s="285"/>
      <c r="BCO111" s="285"/>
      <c r="BCP111" s="285"/>
      <c r="BCQ111" s="285"/>
      <c r="BCR111" s="285"/>
      <c r="BCS111" s="285"/>
      <c r="BCT111" s="285"/>
      <c r="BCU111" s="285"/>
      <c r="BCV111" s="285"/>
      <c r="BCW111" s="285"/>
      <c r="BCX111" s="285"/>
      <c r="BCY111" s="285"/>
      <c r="BCZ111" s="285"/>
      <c r="BDA111" s="285"/>
      <c r="BDB111" s="285"/>
      <c r="BDC111" s="285"/>
      <c r="BDD111" s="285"/>
      <c r="BDE111" s="285"/>
      <c r="BDF111" s="285"/>
      <c r="BDG111" s="285"/>
      <c r="BDH111" s="285"/>
      <c r="BDI111" s="285"/>
      <c r="BDJ111" s="285"/>
      <c r="BDK111" s="285"/>
      <c r="BDL111" s="285"/>
      <c r="BDM111" s="285"/>
      <c r="BDN111" s="285"/>
      <c r="BDO111" s="285"/>
      <c r="BDP111" s="285"/>
      <c r="BDQ111" s="285"/>
      <c r="BDR111" s="285"/>
      <c r="BDS111" s="285"/>
      <c r="BDT111" s="285"/>
      <c r="BDU111" s="285"/>
      <c r="BDV111" s="285"/>
      <c r="BDW111" s="285"/>
      <c r="BDX111" s="285"/>
      <c r="BDY111" s="285"/>
      <c r="BDZ111" s="285"/>
      <c r="BEA111" s="285"/>
      <c r="BEB111" s="285"/>
      <c r="BEC111" s="285"/>
      <c r="BED111" s="285"/>
      <c r="BEE111" s="285"/>
      <c r="BEF111" s="285"/>
      <c r="BEG111" s="285"/>
      <c r="BEH111" s="285"/>
      <c r="BEI111" s="285"/>
      <c r="BEJ111" s="285"/>
      <c r="BEK111" s="285"/>
      <c r="BEL111" s="285"/>
      <c r="BEM111" s="199"/>
      <c r="BEN111" s="199"/>
      <c r="BEO111" s="285"/>
      <c r="BEP111" s="285"/>
      <c r="BEQ111" s="285"/>
      <c r="BER111" s="285"/>
      <c r="BES111" s="285"/>
      <c r="BET111" s="285"/>
      <c r="BEU111" s="285"/>
      <c r="BEV111" s="306"/>
      <c r="BEW111" s="285"/>
      <c r="BEX111" s="285"/>
      <c r="BEY111" s="285"/>
      <c r="BEZ111" s="285"/>
      <c r="BFA111" s="285"/>
      <c r="BFB111" s="285"/>
      <c r="BFC111" s="285"/>
      <c r="BFD111" s="285"/>
      <c r="BFE111" s="285">
        <v>-26.017777140000369</v>
      </c>
      <c r="BFF111" s="285"/>
      <c r="BFG111" s="285">
        <v>16.01617004999984</v>
      </c>
      <c r="BFH111" s="285">
        <v>8.1266408200003202</v>
      </c>
      <c r="BFI111" s="285"/>
      <c r="BFJ111" s="285">
        <v>15.954701959999744</v>
      </c>
      <c r="BFK111" s="285"/>
      <c r="BFL111" s="285"/>
      <c r="BFM111" s="285">
        <v>12.78860856000008</v>
      </c>
      <c r="BFN111" s="285"/>
      <c r="BFO111" s="285"/>
      <c r="BFP111" s="285"/>
      <c r="BFQ111" s="285"/>
      <c r="BFR111" s="285">
        <v>-37.398224850000346</v>
      </c>
      <c r="BFS111" s="285">
        <v>-24.827420829999728</v>
      </c>
      <c r="BFT111" s="285"/>
      <c r="BFU111" s="285"/>
      <c r="BFV111" s="285"/>
      <c r="BFW111" s="285"/>
      <c r="BFX111" s="285">
        <v>10.140065159999766</v>
      </c>
      <c r="BFY111" s="285">
        <v>-0.3410575500000268</v>
      </c>
      <c r="BFZ111" s="285"/>
      <c r="BGA111" s="285"/>
      <c r="BGB111" s="285"/>
      <c r="BGC111" s="285"/>
      <c r="BGD111" s="285"/>
      <c r="BGE111" s="285"/>
      <c r="BGF111" s="285"/>
      <c r="BGG111" s="285"/>
      <c r="BGH111" s="285"/>
      <c r="BGI111" s="285"/>
      <c r="BGJ111" s="285"/>
      <c r="BGK111" s="285"/>
      <c r="BGL111" s="285"/>
      <c r="BGM111" s="285"/>
      <c r="BGN111" s="285"/>
      <c r="BGO111" s="285"/>
      <c r="BGP111" s="285"/>
      <c r="BGQ111" s="285"/>
      <c r="BGR111" s="285"/>
      <c r="BGS111" s="285"/>
      <c r="BGT111" s="285"/>
      <c r="BGU111" s="285"/>
      <c r="BGV111" s="285"/>
      <c r="BGW111" s="285"/>
      <c r="BGX111" s="285"/>
      <c r="BGY111" s="285"/>
      <c r="BGZ111" s="285"/>
      <c r="BHA111" s="285"/>
      <c r="BHB111" s="285"/>
      <c r="BHC111" s="285"/>
      <c r="BHD111" s="285"/>
      <c r="BHE111" s="285"/>
      <c r="BHF111" s="285"/>
      <c r="BHG111" s="285"/>
      <c r="BHH111" s="285"/>
      <c r="BHI111" s="285"/>
      <c r="BHJ111" s="285"/>
      <c r="BHK111" s="285"/>
      <c r="BHL111" s="285"/>
      <c r="BHM111" s="285"/>
      <c r="BHN111" s="285"/>
      <c r="BHO111" s="285"/>
      <c r="BHP111" s="285"/>
      <c r="BHQ111" s="285"/>
      <c r="BHR111" s="285"/>
      <c r="BHS111" s="285"/>
      <c r="BHT111" s="285"/>
      <c r="BHU111" s="285"/>
      <c r="BHV111" s="285"/>
      <c r="BHW111" s="285"/>
      <c r="BHX111" s="285"/>
      <c r="BHY111" s="285"/>
      <c r="BHZ111" s="285"/>
      <c r="BIA111" s="285"/>
      <c r="BIB111" s="285"/>
      <c r="BIC111" s="285"/>
      <c r="BID111" s="285"/>
      <c r="BIE111" s="285"/>
      <c r="BIF111" s="285"/>
      <c r="BIG111" s="285"/>
      <c r="BIH111" s="285"/>
      <c r="BII111" s="285"/>
      <c r="BIJ111" s="285"/>
      <c r="BIK111" s="285"/>
      <c r="BIL111" s="285"/>
      <c r="BIM111" s="285"/>
      <c r="BIN111" s="285"/>
      <c r="BIO111" s="285"/>
      <c r="BIP111" s="285"/>
      <c r="BIQ111" s="285"/>
      <c r="BIR111" s="285"/>
      <c r="BIS111" s="285"/>
      <c r="BIT111" s="285"/>
      <c r="BIU111" s="285"/>
      <c r="BIV111" s="285"/>
      <c r="BIW111" s="285"/>
      <c r="BIX111" s="285"/>
      <c r="BIY111" s="285"/>
      <c r="BIZ111" s="285"/>
      <c r="BJA111" s="285"/>
      <c r="BJB111" s="285"/>
      <c r="BJC111" s="285"/>
      <c r="BJD111" s="285"/>
      <c r="BJE111" s="285"/>
      <c r="BJF111" s="285"/>
      <c r="BJG111" s="285"/>
      <c r="BJH111" s="285"/>
      <c r="BJI111" s="285"/>
      <c r="BJJ111" s="285"/>
      <c r="BJK111" s="285"/>
      <c r="BJL111" s="285"/>
      <c r="BJM111" s="285"/>
      <c r="BJN111" s="285"/>
      <c r="BJO111" s="285"/>
      <c r="BJP111" s="285"/>
      <c r="BJQ111" s="285"/>
      <c r="BJR111" s="285"/>
      <c r="BJS111" s="285"/>
      <c r="BJT111" s="285"/>
      <c r="BJU111" s="285"/>
      <c r="BJV111" s="285"/>
      <c r="BJW111" s="285"/>
      <c r="BJX111" s="285"/>
      <c r="BJY111" s="285"/>
      <c r="BJZ111" s="285"/>
      <c r="BKA111" s="285"/>
      <c r="BKB111" s="285"/>
      <c r="BKC111" s="285"/>
      <c r="BKD111" s="285"/>
      <c r="BKE111" s="285"/>
      <c r="BKF111" s="285"/>
      <c r="BKG111" s="285"/>
      <c r="BKH111" s="285"/>
      <c r="BKI111" s="285"/>
      <c r="BKJ111" s="285"/>
      <c r="BKK111" s="285"/>
      <c r="BKL111" s="285"/>
      <c r="BKM111" s="285"/>
      <c r="BKN111" s="285"/>
      <c r="BKO111" s="285"/>
      <c r="BKP111" s="285"/>
      <c r="BKQ111" s="285"/>
      <c r="BKR111" s="285"/>
      <c r="BKS111" s="285"/>
      <c r="BKT111" s="285"/>
      <c r="BKU111" s="285"/>
      <c r="BKV111" s="285"/>
      <c r="BKW111" s="285"/>
      <c r="BKX111" s="285"/>
      <c r="BKY111" s="285"/>
      <c r="BKZ111" s="285"/>
      <c r="BLA111" s="285"/>
      <c r="BLB111" s="285"/>
      <c r="BLC111" s="285"/>
      <c r="BLD111" s="285"/>
      <c r="BLE111" s="285"/>
      <c r="BLF111" s="285"/>
      <c r="BLG111" s="285"/>
      <c r="BLH111" s="285"/>
      <c r="BLI111" s="285"/>
      <c r="BLJ111" s="285"/>
      <c r="BLK111" s="285"/>
      <c r="BLL111" s="285"/>
      <c r="BLM111" s="285"/>
      <c r="BLN111" s="285"/>
      <c r="BLO111" s="285"/>
      <c r="BLP111" s="285"/>
      <c r="BLQ111" s="285"/>
      <c r="BLR111" s="285"/>
      <c r="BLS111" s="285"/>
      <c r="BLT111" s="285"/>
      <c r="BLU111" s="285"/>
      <c r="BLV111" s="285"/>
      <c r="BLW111" s="285"/>
      <c r="BLX111" s="285"/>
      <c r="BLY111" s="285"/>
      <c r="BLZ111" s="285"/>
      <c r="BMA111" s="285"/>
      <c r="BMB111" s="285"/>
      <c r="BMC111" s="285"/>
      <c r="BMD111" s="285"/>
      <c r="BME111" s="285"/>
      <c r="BMF111" s="285"/>
      <c r="BMG111" s="285"/>
      <c r="BMH111" s="285"/>
      <c r="BMI111" s="285"/>
      <c r="BMJ111" s="285"/>
      <c r="BMK111" s="285"/>
      <c r="BML111" s="285"/>
      <c r="BMM111" s="285"/>
      <c r="BMN111" s="285"/>
      <c r="BMO111" s="285"/>
      <c r="BMP111" s="285"/>
      <c r="BMQ111" s="285"/>
      <c r="BMR111" s="285"/>
      <c r="BMS111" s="285"/>
      <c r="BMT111" s="285"/>
      <c r="BMU111" s="285"/>
      <c r="BMV111" s="285"/>
      <c r="BMW111" s="285"/>
      <c r="BMX111" s="285"/>
      <c r="BMY111" s="285"/>
      <c r="BMZ111" s="285"/>
      <c r="BNA111" s="285"/>
      <c r="BNB111" s="285"/>
      <c r="BNC111" s="285"/>
      <c r="BND111" s="285"/>
      <c r="BNE111" s="285"/>
      <c r="BNF111" s="285"/>
      <c r="BNG111" s="285"/>
      <c r="BNH111" s="285"/>
      <c r="BNI111" s="285"/>
      <c r="BNJ111" s="285"/>
      <c r="BNK111" s="285"/>
      <c r="BNL111" s="285"/>
      <c r="BNM111" s="285"/>
      <c r="BNN111" s="285"/>
      <c r="BNO111" s="285"/>
      <c r="BNP111" s="285"/>
      <c r="BNQ111" s="285"/>
      <c r="BNR111" s="285"/>
      <c r="BNS111" s="285"/>
      <c r="BNT111" s="285"/>
      <c r="BNU111" s="285"/>
      <c r="BNV111" s="285"/>
      <c r="BNW111" s="285"/>
      <c r="BNX111" s="285"/>
      <c r="BNY111" s="285"/>
      <c r="BNZ111" s="285"/>
      <c r="BOA111" s="285"/>
      <c r="BOB111" s="285"/>
      <c r="BOC111" s="285"/>
      <c r="BOD111" s="285"/>
      <c r="BOE111" s="285"/>
      <c r="BOF111" s="285"/>
      <c r="BOG111" s="285"/>
      <c r="BOH111" s="285"/>
      <c r="BOI111" s="285"/>
      <c r="BOJ111" s="285"/>
      <c r="BOK111" s="285"/>
      <c r="BOL111" s="285"/>
      <c r="BOM111" s="285"/>
      <c r="BON111" s="285"/>
      <c r="BOO111" s="285"/>
      <c r="BOP111" s="285"/>
      <c r="BOQ111" s="285"/>
      <c r="BOR111" s="285"/>
      <c r="BOS111" s="285"/>
      <c r="BOT111" s="285"/>
      <c r="BOU111" s="285"/>
      <c r="BOV111" s="285"/>
      <c r="BOW111" s="285"/>
      <c r="BOX111" s="285"/>
      <c r="BOY111" s="285"/>
      <c r="BOZ111" s="285"/>
      <c r="BPA111" s="285"/>
      <c r="BPB111" s="285"/>
      <c r="BPC111" s="285"/>
      <c r="BPD111" s="285"/>
      <c r="BPE111" s="285"/>
      <c r="BPF111" s="285"/>
      <c r="BPG111" s="285"/>
      <c r="BPH111" s="285"/>
      <c r="BPI111" s="285"/>
      <c r="BPJ111" s="285"/>
      <c r="BPK111" s="285"/>
      <c r="BPL111" s="285"/>
      <c r="BPM111" s="285"/>
      <c r="BPN111" s="285"/>
      <c r="BPO111" s="285"/>
      <c r="BPP111" s="285">
        <f>5+2+7</f>
        <v>14</v>
      </c>
      <c r="BPQ111" s="285"/>
      <c r="BPR111" s="285"/>
      <c r="BPS111" s="285"/>
      <c r="BPT111" s="285"/>
      <c r="BPU111" s="285"/>
      <c r="BPV111" s="285"/>
      <c r="BPW111" s="285"/>
      <c r="BPX111" s="285"/>
      <c r="BPY111" s="285"/>
      <c r="BPZ111" s="285"/>
      <c r="BQA111" s="285"/>
      <c r="BQB111" s="285"/>
      <c r="BQC111" s="285"/>
      <c r="BQD111" s="285"/>
      <c r="BQE111" s="285"/>
      <c r="BQF111" s="285"/>
      <c r="BQG111" s="285"/>
      <c r="BQH111" s="285"/>
      <c r="BQI111" s="285"/>
      <c r="BQJ111" s="285"/>
      <c r="BQK111" s="285"/>
      <c r="BQL111" s="285"/>
      <c r="BQM111" s="285"/>
      <c r="BQN111" s="285"/>
      <c r="BQO111" s="285"/>
      <c r="BQP111" s="285"/>
      <c r="BQQ111" s="285"/>
      <c r="BQR111" s="285"/>
      <c r="BQS111" s="285"/>
      <c r="BQT111" s="285"/>
      <c r="BQU111" s="285"/>
      <c r="BQV111" s="285"/>
      <c r="BQW111" s="285"/>
      <c r="BQX111" s="285"/>
      <c r="BQY111" s="285"/>
      <c r="BQZ111" s="285"/>
      <c r="BRA111" s="285"/>
      <c r="BRB111" s="285"/>
      <c r="BRC111" s="285"/>
      <c r="BRD111" s="285"/>
      <c r="BRE111" s="285"/>
      <c r="BRF111" s="285"/>
      <c r="BRG111" s="285"/>
      <c r="BRH111" s="285"/>
      <c r="BRI111" s="285"/>
      <c r="BRJ111" s="285"/>
      <c r="BRK111" s="285"/>
      <c r="BRL111" s="285"/>
      <c r="BRM111" s="285"/>
      <c r="BRN111" s="285"/>
      <c r="BRO111" s="285"/>
      <c r="BRP111" s="285"/>
      <c r="BRQ111" s="285"/>
      <c r="BRR111" s="285"/>
      <c r="BRS111" s="285"/>
      <c r="BRT111" s="285"/>
      <c r="BRU111" s="285"/>
      <c r="BRV111" s="285"/>
      <c r="BRW111" s="285"/>
      <c r="BRX111" s="285"/>
      <c r="BRY111" s="285"/>
      <c r="BRZ111" s="285"/>
      <c r="BSA111" s="285"/>
      <c r="BSB111" s="285"/>
      <c r="BSC111" s="285"/>
      <c r="BSD111" s="285"/>
      <c r="BSE111" s="285"/>
      <c r="BSF111" s="285"/>
      <c r="BSG111" s="285"/>
      <c r="BSH111" s="285"/>
      <c r="BSI111" s="285"/>
      <c r="BSJ111" s="285"/>
      <c r="BSK111" s="285"/>
      <c r="BSL111" s="285"/>
      <c r="BSM111" s="285"/>
      <c r="BSN111" s="285"/>
      <c r="BSO111" s="285"/>
      <c r="BSP111" s="285"/>
      <c r="BSQ111" s="285"/>
      <c r="BSR111" s="285"/>
      <c r="BSS111" s="285"/>
      <c r="BST111" s="285">
        <f t="shared" si="993"/>
        <v>0</v>
      </c>
      <c r="BSU111" s="285">
        <f t="shared" si="993"/>
        <v>0</v>
      </c>
      <c r="BSV111" s="285">
        <f t="shared" si="993"/>
        <v>0</v>
      </c>
      <c r="BSW111" s="285">
        <f t="shared" si="993"/>
        <v>0</v>
      </c>
      <c r="BSX111" s="285"/>
      <c r="BSY111" s="285">
        <f t="shared" si="994"/>
        <v>5.9708826200000003</v>
      </c>
      <c r="BSZ111" s="285">
        <f t="shared" si="994"/>
        <v>0</v>
      </c>
      <c r="BTA111" s="285"/>
      <c r="BTB111" s="285"/>
      <c r="BTC111" s="285"/>
      <c r="BTD111" s="285"/>
      <c r="BTE111" s="285"/>
      <c r="BTF111" s="285"/>
      <c r="BTG111" s="285"/>
      <c r="BTH111" s="285"/>
      <c r="BTI111" s="285"/>
      <c r="BTJ111" s="285"/>
      <c r="BTK111" s="285"/>
      <c r="BTL111" s="285"/>
      <c r="BTM111" s="285"/>
      <c r="BTN111" s="285"/>
      <c r="BTO111" s="285"/>
      <c r="BTP111" s="285"/>
      <c r="BTQ111" s="285"/>
      <c r="BTR111" s="285"/>
      <c r="BTS111" s="285"/>
      <c r="BTT111" s="285"/>
      <c r="BTU111" s="285"/>
      <c r="BTV111" s="285"/>
      <c r="BTW111" s="285"/>
      <c r="BTX111" s="285"/>
      <c r="BTY111" s="285"/>
      <c r="BTZ111" s="285"/>
      <c r="BUA111" s="285"/>
      <c r="BUB111" s="285"/>
      <c r="BUC111" s="285"/>
      <c r="BUD111" s="285"/>
      <c r="BUE111" s="285"/>
      <c r="BUF111" s="285"/>
      <c r="BUG111" s="285"/>
      <c r="BUH111" s="285"/>
      <c r="BUI111" s="285"/>
      <c r="BUJ111" s="285"/>
      <c r="BUK111" s="285"/>
      <c r="BUL111" s="285"/>
      <c r="BUM111" s="285"/>
      <c r="BUN111" s="285"/>
      <c r="BUO111" s="285"/>
      <c r="BUP111" s="285"/>
      <c r="BUQ111" s="285"/>
      <c r="BUR111" s="285"/>
      <c r="BUS111" s="285"/>
      <c r="BUT111" s="285"/>
      <c r="BUU111" s="285"/>
      <c r="BUV111" s="285"/>
      <c r="BUW111" s="285"/>
      <c r="BUX111" s="285"/>
      <c r="BUY111" s="285"/>
      <c r="BUZ111" s="285"/>
      <c r="BVA111" s="285"/>
      <c r="BVB111" s="285"/>
      <c r="BVC111" s="285"/>
      <c r="BVD111" s="285"/>
      <c r="BVE111" s="285"/>
      <c r="BVF111" s="285"/>
      <c r="BVG111" s="285"/>
      <c r="BVH111" s="285"/>
      <c r="BVI111" s="285"/>
      <c r="BVJ111" s="285"/>
      <c r="BVK111" s="285"/>
      <c r="BVL111" s="285"/>
      <c r="BVM111" s="285"/>
      <c r="BVN111" s="285"/>
      <c r="BVO111" s="285"/>
      <c r="BVP111" s="285"/>
      <c r="BVQ111" s="285"/>
      <c r="BVR111" s="285"/>
      <c r="BVS111" s="285"/>
      <c r="BVT111" s="285"/>
      <c r="BVU111" s="285"/>
      <c r="BVV111" s="285">
        <f>+BVV11-BVV54</f>
        <v>676.19503957492702</v>
      </c>
      <c r="BVW111" s="285"/>
      <c r="BVX111" s="338">
        <v>-9.9475983006414026E-14</v>
      </c>
      <c r="BVY111" s="285"/>
      <c r="BVZ111" s="285"/>
      <c r="BWA111" s="285"/>
      <c r="BWB111" s="285"/>
      <c r="BWC111" s="285"/>
      <c r="BWD111" s="285"/>
      <c r="BWE111" s="285"/>
      <c r="BWF111" s="285"/>
      <c r="BWG111" s="285"/>
      <c r="BWH111" s="285"/>
      <c r="BWI111" s="285"/>
      <c r="BWJ111" s="285"/>
      <c r="BWK111" s="285"/>
      <c r="BWL111" s="285"/>
      <c r="BWM111" s="285"/>
      <c r="BWN111" s="285"/>
      <c r="BWO111" s="285"/>
      <c r="BWP111" s="285"/>
      <c r="BWQ111" s="285"/>
      <c r="BWR111" s="285"/>
      <c r="BWS111" s="285"/>
      <c r="BWT111" s="285"/>
      <c r="BWU111" s="285"/>
      <c r="BWV111" s="285"/>
      <c r="BWW111" s="285"/>
      <c r="BWX111" s="285"/>
      <c r="BWY111" s="285"/>
      <c r="BWZ111" s="285"/>
      <c r="BXA111" s="285"/>
      <c r="BXB111" s="285"/>
      <c r="BXC111" s="285"/>
      <c r="BXD111" s="285"/>
      <c r="BXE111" s="285"/>
      <c r="BXF111" s="285"/>
      <c r="BXG111" s="285"/>
      <c r="BXH111" s="285"/>
      <c r="BXI111" s="285"/>
      <c r="BXJ111" s="285"/>
      <c r="BXK111" s="285"/>
      <c r="BXL111" s="285"/>
      <c r="BXM111" s="285"/>
      <c r="BXN111" s="285"/>
      <c r="BXO111" s="285"/>
      <c r="BXP111" s="285"/>
      <c r="BXQ111" s="285"/>
      <c r="BXR111" s="285"/>
      <c r="BXS111" s="285"/>
      <c r="BXT111" s="285"/>
      <c r="BXU111" s="285"/>
      <c r="BXV111" s="285"/>
      <c r="BXW111" s="285"/>
      <c r="BXX111" s="285"/>
      <c r="BXY111" s="285"/>
      <c r="BXZ111" s="285"/>
      <c r="BYA111" s="285"/>
      <c r="BYB111" s="285"/>
      <c r="BYC111" s="285"/>
      <c r="BYD111" s="285"/>
      <c r="BYE111" s="285"/>
      <c r="BYF111" s="285"/>
      <c r="BYG111" s="285"/>
      <c r="BYH111" s="285"/>
      <c r="BYI111" s="285"/>
      <c r="BYJ111" s="285"/>
      <c r="BYK111" s="285"/>
      <c r="BYL111" s="285"/>
      <c r="BYM111" s="285"/>
      <c r="BYN111" s="285"/>
      <c r="BYO111" s="285"/>
      <c r="BYP111" s="285"/>
      <c r="BYQ111" s="285"/>
      <c r="BYR111" s="285"/>
      <c r="BYS111" s="285"/>
      <c r="BYT111" s="285"/>
      <c r="BYU111" s="285"/>
      <c r="BYV111" s="285"/>
      <c r="BYW111" s="285"/>
      <c r="BYX111" s="285"/>
      <c r="BYY111" s="285"/>
      <c r="BYZ111" s="285"/>
      <c r="BZA111" s="285"/>
      <c r="BZB111" s="285"/>
      <c r="BZC111" s="285"/>
      <c r="BZD111" s="285"/>
      <c r="BZE111" s="285"/>
      <c r="BZF111" s="285"/>
      <c r="BZG111" s="285"/>
      <c r="BZH111" s="285"/>
      <c r="BZI111" s="285"/>
      <c r="BZJ111" s="285"/>
      <c r="BZK111" s="285"/>
      <c r="BZL111" s="285"/>
      <c r="BZM111" s="285"/>
      <c r="BZN111" s="285"/>
      <c r="BZO111" s="285"/>
      <c r="BZP111" s="285"/>
      <c r="BZQ111" s="285"/>
      <c r="BZR111" s="285">
        <f>+BZR11-BZR54</f>
        <v>386.55701019999992</v>
      </c>
      <c r="BZS111" s="285"/>
      <c r="BZT111" s="285"/>
      <c r="BZU111" s="285"/>
      <c r="BZV111" s="285"/>
      <c r="BZW111" s="285"/>
      <c r="BZX111" s="285"/>
      <c r="BZY111" s="285"/>
      <c r="BZZ111" s="285"/>
      <c r="CAA111" s="285"/>
      <c r="CAB111" s="285"/>
      <c r="CAC111" s="285"/>
      <c r="CAD111" s="285"/>
      <c r="CAE111" s="285"/>
      <c r="CAF111" s="285"/>
      <c r="CAG111" s="285"/>
      <c r="CAH111" s="285"/>
      <c r="CAI111" s="285"/>
      <c r="CAJ111" s="285"/>
      <c r="CAK111" s="285"/>
      <c r="CAL111" s="285"/>
      <c r="CAM111" s="285"/>
      <c r="CAN111" s="285"/>
      <c r="CAO111" s="285"/>
      <c r="CAP111" s="285"/>
      <c r="CAQ111" s="285"/>
      <c r="CAR111" s="285"/>
      <c r="CAS111" s="285"/>
      <c r="CAT111" s="285"/>
      <c r="CAU111" s="285"/>
      <c r="CAV111" s="285"/>
      <c r="CAW111" s="285"/>
      <c r="CAX111" s="285"/>
      <c r="CAY111" s="285"/>
      <c r="CAZ111" s="285"/>
      <c r="CBA111" s="285"/>
      <c r="CBB111" s="285"/>
      <c r="CBC111" s="285"/>
      <c r="CBD111" s="285"/>
      <c r="CBE111" s="285"/>
      <c r="CBF111" s="285"/>
      <c r="CBG111" s="285"/>
      <c r="CBH111" s="285"/>
      <c r="CBI111" s="285"/>
      <c r="CBJ111" s="285"/>
      <c r="CBK111" s="285"/>
      <c r="CBL111" s="285"/>
      <c r="CBM111" s="285"/>
      <c r="CBN111" s="285"/>
      <c r="CBO111" s="285"/>
      <c r="CBP111" s="285"/>
      <c r="CBQ111" s="285"/>
      <c r="CBR111" s="285"/>
      <c r="CBS111" s="285"/>
      <c r="CBT111" s="285"/>
      <c r="CBU111" s="285"/>
      <c r="CBV111" s="285"/>
      <c r="CBW111" s="285"/>
      <c r="CBX111" s="285"/>
      <c r="CBY111" s="285"/>
      <c r="CBZ111" s="285"/>
      <c r="CCA111" s="285"/>
      <c r="CCB111" s="285"/>
      <c r="CCC111" s="285"/>
      <c r="CCD111" s="285"/>
      <c r="CCE111" s="285"/>
      <c r="CCF111" s="285"/>
      <c r="CCG111" s="285"/>
      <c r="CCH111" s="285"/>
      <c r="CCI111" s="285"/>
      <c r="CCJ111" s="285"/>
      <c r="CCK111" s="285"/>
      <c r="CCL111" s="285"/>
      <c r="CCM111" s="285"/>
      <c r="CCN111" s="285"/>
      <c r="CCO111" s="285"/>
      <c r="CCP111" s="285"/>
      <c r="CCQ111" s="285"/>
      <c r="CCR111" s="199"/>
      <c r="CCS111" s="199"/>
      <c r="CCT111" s="199"/>
    </row>
    <row r="112" spans="1:2126" s="200" customFormat="1" x14ac:dyDescent="0.2">
      <c r="A112" s="200" t="str">
        <f>A18</f>
        <v>Y.P.F.B. Otros (BCI5)</v>
      </c>
      <c r="B112" s="267">
        <f t="shared" si="991"/>
        <v>0.63868510000000001</v>
      </c>
      <c r="C112" s="267">
        <f t="shared" si="991"/>
        <v>0.15461910999999998</v>
      </c>
      <c r="D112" s="267">
        <f t="shared" si="991"/>
        <v>3.6594772199999999</v>
      </c>
      <c r="E112" s="267">
        <f t="shared" si="991"/>
        <v>1.5789822600000001</v>
      </c>
      <c r="F112" s="267">
        <f t="shared" si="992"/>
        <v>0.88089660000000003</v>
      </c>
      <c r="G112" s="267">
        <f t="shared" si="992"/>
        <v>2.9452543099999997</v>
      </c>
      <c r="O112" s="209"/>
      <c r="SR112" s="209"/>
      <c r="AKV112" s="199"/>
      <c r="AKW112" s="199"/>
      <c r="AKX112" s="199"/>
      <c r="AKY112" s="199"/>
      <c r="AKZ112" s="199"/>
      <c r="ALA112" s="199"/>
      <c r="ALB112" s="199"/>
      <c r="ALC112" s="199"/>
      <c r="ALD112" s="199"/>
      <c r="ALE112" s="199"/>
      <c r="ALF112" s="199"/>
      <c r="ALG112" s="199"/>
      <c r="ALH112" s="199"/>
      <c r="ALI112" s="199"/>
      <c r="ALJ112" s="199"/>
      <c r="ALK112" s="199"/>
      <c r="ALL112" s="199"/>
      <c r="ALM112" s="199"/>
      <c r="ALN112" s="199"/>
      <c r="ALO112" s="199"/>
      <c r="ALP112" s="199"/>
      <c r="ALQ112" s="199"/>
      <c r="ALR112" s="199"/>
      <c r="ALS112" s="199"/>
      <c r="ALT112" s="199"/>
      <c r="ALU112" s="199"/>
      <c r="ALV112" s="199"/>
      <c r="ALW112" s="199"/>
      <c r="ALX112" s="199"/>
      <c r="ALY112" s="199"/>
      <c r="ALZ112" s="352"/>
      <c r="AMA112" s="199"/>
      <c r="AMB112" s="199"/>
      <c r="AMC112" s="199"/>
      <c r="AMD112" s="199"/>
      <c r="AME112" s="199"/>
      <c r="AMF112" s="199"/>
      <c r="AMG112" s="199"/>
      <c r="AMH112" s="199"/>
      <c r="AMI112" s="199"/>
      <c r="AMJ112" s="199"/>
      <c r="AMK112" s="199"/>
      <c r="AML112" s="199"/>
      <c r="AMM112" s="199"/>
      <c r="AMN112" s="199"/>
      <c r="AMO112" s="199"/>
      <c r="AMP112" s="199"/>
      <c r="AMQ112" s="199"/>
      <c r="AMR112" s="199"/>
      <c r="AMS112" s="301"/>
      <c r="AMT112" s="301"/>
      <c r="AMU112" s="301"/>
      <c r="AMV112" s="301"/>
      <c r="AMW112" s="301"/>
      <c r="AMX112" s="301"/>
      <c r="AMY112" s="301"/>
      <c r="AMZ112" s="301"/>
      <c r="ANA112" s="301"/>
      <c r="ANB112" s="301"/>
      <c r="ANC112" s="301"/>
      <c r="AND112" s="301"/>
      <c r="ANE112" s="301"/>
      <c r="ANF112" s="301"/>
      <c r="ANG112" s="301"/>
      <c r="ANH112" s="301"/>
      <c r="ANI112" s="301"/>
      <c r="ANJ112" s="301"/>
      <c r="ANK112" s="301"/>
      <c r="ANL112" s="353"/>
      <c r="ANM112" s="301"/>
      <c r="ANN112" s="301"/>
      <c r="ANO112" s="301"/>
      <c r="ANP112" s="301"/>
      <c r="ANQ112" s="301"/>
      <c r="ANR112" s="301"/>
      <c r="ANS112" s="301"/>
      <c r="ANT112" s="301"/>
      <c r="ANU112" s="301"/>
      <c r="ANV112" s="301"/>
      <c r="ANW112" s="301"/>
      <c r="ANX112" s="301"/>
      <c r="ANY112" s="301"/>
      <c r="ANZ112" s="301"/>
      <c r="AOA112" s="301"/>
      <c r="AOB112" s="301"/>
      <c r="AOC112" s="301"/>
      <c r="AOD112" s="301"/>
      <c r="AOE112" s="301"/>
      <c r="AOF112" s="301"/>
      <c r="AOG112" s="301"/>
      <c r="AOH112" s="301"/>
      <c r="AOI112" s="301"/>
      <c r="AOJ112" s="301"/>
      <c r="AOK112" s="301"/>
      <c r="AOL112" s="301"/>
      <c r="AOM112" s="301"/>
      <c r="AON112" s="301"/>
      <c r="AOO112" s="301"/>
      <c r="AOP112" s="301"/>
      <c r="AOQ112" s="301"/>
      <c r="AOR112" s="301"/>
      <c r="AOS112" s="301"/>
      <c r="AOT112" s="301"/>
      <c r="AOU112" s="301"/>
      <c r="AOV112" s="301"/>
      <c r="AOW112" s="301"/>
      <c r="AOX112" s="301"/>
      <c r="AOY112" s="301"/>
      <c r="AOZ112" s="301"/>
      <c r="APA112" s="301"/>
      <c r="APB112" s="301"/>
      <c r="APC112" s="301"/>
      <c r="APD112" s="301"/>
      <c r="APE112" s="301"/>
      <c r="APF112" s="301"/>
      <c r="APG112" s="301"/>
      <c r="APH112" s="301"/>
      <c r="API112" s="301"/>
      <c r="APJ112" s="301"/>
      <c r="APK112" s="301"/>
      <c r="APL112" s="301"/>
      <c r="APM112" s="301"/>
      <c r="APN112" s="301"/>
      <c r="APO112" s="301"/>
      <c r="APP112" s="301"/>
      <c r="APQ112" s="301"/>
      <c r="APR112" s="301"/>
      <c r="APS112" s="301"/>
      <c r="APT112" s="301"/>
      <c r="APU112" s="301"/>
      <c r="APV112" s="301"/>
      <c r="APW112" s="301"/>
      <c r="APX112" s="301"/>
      <c r="APY112" s="301"/>
      <c r="APZ112" s="301"/>
      <c r="AQA112" s="301"/>
      <c r="AQB112" s="301"/>
      <c r="AQC112" s="301"/>
      <c r="AQD112" s="301"/>
      <c r="AQE112" s="301"/>
      <c r="AQF112" s="301"/>
      <c r="AQG112" s="301"/>
      <c r="AQH112" s="301"/>
      <c r="AQI112" s="301"/>
      <c r="AQJ112" s="301"/>
      <c r="AQK112" s="301"/>
      <c r="AQL112" s="301"/>
      <c r="AQM112" s="301"/>
      <c r="AQN112" s="301"/>
      <c r="AQO112" s="301"/>
      <c r="AQP112" s="301"/>
      <c r="AQQ112" s="301"/>
      <c r="AQR112" s="301"/>
      <c r="AQS112" s="301"/>
      <c r="AQT112" s="301"/>
      <c r="AQU112" s="301"/>
      <c r="AQV112" s="301"/>
      <c r="AQW112" s="301"/>
      <c r="AQX112" s="301"/>
      <c r="AQY112" s="301"/>
      <c r="AQZ112" s="301"/>
      <c r="ARA112" s="301"/>
      <c r="ARB112" s="301"/>
      <c r="ARC112" s="301"/>
      <c r="ARD112" s="301"/>
      <c r="ARE112" s="301"/>
      <c r="ARF112" s="301"/>
      <c r="ARG112" s="301"/>
      <c r="ARH112" s="301"/>
      <c r="ARI112" s="301"/>
      <c r="ARJ112" s="301"/>
      <c r="ARK112" s="301"/>
      <c r="ARL112" s="301"/>
      <c r="ARM112" s="301"/>
      <c r="ARN112" s="301"/>
      <c r="ARO112" s="301"/>
      <c r="ARP112" s="301"/>
      <c r="ARQ112" s="301"/>
      <c r="ARR112" s="301"/>
      <c r="ARS112" s="301"/>
      <c r="ART112" s="301"/>
      <c r="ARU112" s="301"/>
      <c r="ARV112" s="301"/>
      <c r="ARW112" s="301"/>
      <c r="ARX112" s="301"/>
      <c r="ARY112" s="301"/>
      <c r="ARZ112" s="301"/>
      <c r="ASA112" s="301"/>
      <c r="ASB112" s="301"/>
      <c r="ASC112" s="301"/>
      <c r="ASD112" s="301"/>
      <c r="ASE112" s="301"/>
      <c r="ASF112" s="301"/>
      <c r="ASG112" s="301"/>
      <c r="ASH112" s="301"/>
      <c r="ASI112" s="301"/>
      <c r="ASJ112" s="301"/>
      <c r="ASK112" s="301"/>
      <c r="ASL112" s="301"/>
      <c r="ASM112" s="301"/>
      <c r="ASN112" s="301"/>
      <c r="ASO112" s="301"/>
      <c r="ASP112" s="301"/>
      <c r="ASQ112" s="301"/>
      <c r="ASR112" s="301"/>
      <c r="ASS112" s="301"/>
      <c r="AST112" s="301"/>
      <c r="ASU112" s="281"/>
      <c r="ASV112" s="281"/>
      <c r="ASW112" s="281"/>
      <c r="ASX112" s="281"/>
      <c r="ASY112" s="281"/>
      <c r="ASZ112" s="281"/>
      <c r="ATA112" s="281"/>
      <c r="ATB112" s="281"/>
      <c r="ATC112" s="281"/>
      <c r="ATD112" s="281"/>
      <c r="ATE112" s="281"/>
      <c r="ATF112" s="281"/>
      <c r="ATG112" s="281"/>
      <c r="ATH112" s="281"/>
      <c r="ATI112" s="281"/>
      <c r="ATJ112" s="281"/>
      <c r="ATK112" s="281"/>
      <c r="ATL112" s="281"/>
      <c r="ATM112" s="281"/>
      <c r="ATN112" s="281"/>
      <c r="ATO112" s="281"/>
      <c r="ATP112" s="281"/>
      <c r="ATQ112" s="281"/>
      <c r="ATR112" s="281"/>
      <c r="ATS112" s="281"/>
      <c r="ATT112" s="281"/>
      <c r="ATU112" s="281"/>
      <c r="ATV112" s="281"/>
      <c r="ATW112" s="281"/>
      <c r="ATX112" s="284"/>
      <c r="ATY112" s="284"/>
      <c r="ATZ112" s="284"/>
      <c r="AUA112" s="281"/>
      <c r="AUB112" s="281"/>
      <c r="AUC112" s="281"/>
      <c r="AUD112" s="281"/>
      <c r="AUE112" s="281"/>
      <c r="AUF112" s="281"/>
      <c r="AUG112" s="281"/>
      <c r="AUH112" s="281"/>
      <c r="AUI112" s="281"/>
      <c r="AUJ112" s="281"/>
      <c r="AUK112" s="281"/>
      <c r="AUL112" s="281"/>
      <c r="AUM112" s="281"/>
      <c r="AUN112" s="281"/>
      <c r="AUO112" s="281"/>
      <c r="AUP112" s="281"/>
      <c r="AUQ112" s="281"/>
      <c r="AUR112" s="281"/>
      <c r="AUS112" s="281"/>
      <c r="AUT112" s="281"/>
      <c r="AUU112" s="281"/>
      <c r="AUV112" s="281"/>
      <c r="AUW112" s="281"/>
      <c r="AUX112" s="281"/>
      <c r="AUY112" s="281"/>
      <c r="AUZ112" s="281"/>
      <c r="AVA112" s="281"/>
      <c r="AVB112" s="281"/>
      <c r="AVC112" s="281"/>
      <c r="AVD112" s="281"/>
      <c r="AVE112" s="281"/>
      <c r="AVF112" s="281"/>
      <c r="AVG112" s="281"/>
      <c r="AVH112" s="281"/>
      <c r="AVI112" s="281"/>
      <c r="AVJ112" s="281"/>
      <c r="AVK112" s="281"/>
      <c r="AVL112" s="281"/>
      <c r="AVM112" s="281"/>
      <c r="AVN112" s="281"/>
      <c r="AVO112" s="281"/>
      <c r="AVP112" s="281"/>
      <c r="AVQ112" s="281"/>
      <c r="AVR112" s="281"/>
      <c r="AVS112" s="281"/>
      <c r="AVT112" s="281"/>
      <c r="AVU112" s="281"/>
      <c r="AVV112" s="281"/>
      <c r="AVW112" s="281"/>
      <c r="AVX112" s="281"/>
      <c r="AVY112" s="281"/>
      <c r="AVZ112" s="281"/>
      <c r="AWA112" s="281"/>
      <c r="AWB112" s="281"/>
      <c r="AWC112" s="281"/>
      <c r="AWD112" s="281"/>
      <c r="AWE112" s="281"/>
      <c r="AWF112" s="281"/>
      <c r="AWG112" s="281"/>
      <c r="AWH112" s="281"/>
      <c r="AWI112" s="281"/>
      <c r="AWJ112" s="281"/>
      <c r="AWK112" s="281"/>
      <c r="AWL112" s="281"/>
      <c r="AWM112" s="281"/>
      <c r="AWN112" s="281"/>
      <c r="AWO112" s="281"/>
      <c r="AWP112" s="281"/>
      <c r="AWQ112" s="281"/>
      <c r="AWR112" s="281"/>
      <c r="AWS112" s="281"/>
      <c r="AWT112" s="281"/>
      <c r="AWU112" s="281"/>
      <c r="AWV112" s="281"/>
      <c r="AWW112" s="281"/>
      <c r="AWX112" s="281"/>
      <c r="AWY112" s="281"/>
      <c r="AWZ112" s="281"/>
      <c r="AXA112" s="281"/>
      <c r="AXB112" s="285"/>
      <c r="AXC112" s="285"/>
      <c r="AXD112" s="285"/>
      <c r="AXE112" s="285"/>
      <c r="AXF112" s="285"/>
      <c r="AXG112" s="285"/>
      <c r="AXH112" s="285"/>
      <c r="AXI112" s="285"/>
      <c r="AXJ112" s="285"/>
      <c r="AXK112" s="285"/>
      <c r="AXL112" s="285"/>
      <c r="AXM112" s="285"/>
      <c r="AXN112" s="285"/>
      <c r="AXO112" s="285"/>
      <c r="AXP112" s="285"/>
      <c r="AXQ112" s="285"/>
      <c r="AXR112" s="285"/>
      <c r="AXS112" s="285"/>
      <c r="AXT112" s="285"/>
      <c r="AXU112" s="285"/>
      <c r="AXV112" s="285"/>
      <c r="AXW112" s="285"/>
      <c r="AXX112" s="285"/>
      <c r="AXY112" s="285"/>
      <c r="AXZ112" s="285"/>
      <c r="AYA112" s="285"/>
      <c r="AYB112" s="285"/>
      <c r="AYC112" s="285"/>
      <c r="AYD112" s="285"/>
      <c r="AYE112" s="285"/>
      <c r="AYF112" s="285"/>
      <c r="AYG112" s="285"/>
      <c r="AYH112" s="285"/>
      <c r="AYI112" s="285"/>
      <c r="AYJ112" s="285"/>
      <c r="AYK112" s="285"/>
      <c r="AYL112" s="285"/>
      <c r="AYM112" s="285"/>
      <c r="AYN112" s="285"/>
      <c r="AYO112" s="285"/>
      <c r="AYP112" s="285"/>
      <c r="AYQ112" s="285"/>
      <c r="AYR112" s="285"/>
      <c r="AYS112" s="285"/>
      <c r="AYT112" s="285"/>
      <c r="AYU112" s="285"/>
      <c r="AYV112" s="285"/>
      <c r="AYW112" s="285"/>
      <c r="AYX112" s="285"/>
      <c r="AYY112" s="285"/>
      <c r="AYZ112" s="285"/>
      <c r="AZA112" s="285"/>
      <c r="AZB112" s="285"/>
      <c r="AZC112" s="285"/>
      <c r="AZD112" s="285"/>
      <c r="AZE112" s="285"/>
      <c r="AZF112" s="285"/>
      <c r="AZG112" s="285"/>
      <c r="AZH112" s="285"/>
      <c r="AZI112" s="285"/>
      <c r="AZJ112" s="285"/>
      <c r="AZK112" s="285"/>
      <c r="AZL112" s="285"/>
      <c r="AZM112" s="285"/>
      <c r="AZN112" s="285"/>
      <c r="AZO112" s="285"/>
      <c r="AZP112" s="285"/>
      <c r="AZQ112" s="285"/>
      <c r="AZR112" s="285"/>
      <c r="AZS112" s="285"/>
      <c r="AZT112" s="285"/>
      <c r="AZU112" s="285"/>
      <c r="AZV112" s="285"/>
      <c r="AZW112" s="285"/>
      <c r="AZX112" s="285"/>
      <c r="AZY112" s="285"/>
      <c r="AZZ112" s="285"/>
      <c r="BAA112" s="285"/>
      <c r="BAB112" s="285"/>
      <c r="BAC112" s="285"/>
      <c r="BAD112" s="285"/>
      <c r="BAE112" s="285"/>
      <c r="BAF112" s="285"/>
      <c r="BAG112" s="285"/>
      <c r="BAH112" s="285"/>
      <c r="BAI112" s="285"/>
      <c r="BAJ112" s="285"/>
      <c r="BAK112" s="285"/>
      <c r="BAL112" s="285"/>
      <c r="BAM112" s="285"/>
      <c r="BAN112" s="285"/>
      <c r="BAO112" s="285"/>
      <c r="BAP112" s="285"/>
      <c r="BAQ112" s="285"/>
      <c r="BAR112" s="285"/>
      <c r="BAS112" s="285"/>
      <c r="BAT112" s="285"/>
      <c r="BAU112" s="285"/>
      <c r="BAV112" s="285"/>
      <c r="BAW112" s="285"/>
      <c r="BAX112" s="285"/>
      <c r="BAY112" s="285"/>
      <c r="BAZ112" s="285"/>
      <c r="BBA112" s="285"/>
      <c r="BBB112" s="285"/>
      <c r="BBC112" s="285"/>
      <c r="BBD112" s="285"/>
      <c r="BBE112" s="285"/>
      <c r="BBF112" s="285"/>
      <c r="BBG112" s="285"/>
      <c r="BBH112" s="285"/>
      <c r="BBI112" s="285"/>
      <c r="BBJ112" s="285"/>
      <c r="BBK112" s="285"/>
      <c r="BBL112" s="285"/>
      <c r="BBM112" s="285"/>
      <c r="BBN112" s="285"/>
      <c r="BBO112" s="285"/>
      <c r="BBP112" s="285"/>
      <c r="BBQ112" s="285"/>
      <c r="BBR112" s="285"/>
      <c r="BBS112" s="285"/>
      <c r="BBT112" s="285"/>
      <c r="BBU112" s="285"/>
      <c r="BBV112" s="285"/>
      <c r="BBW112" s="285"/>
      <c r="BBX112" s="285"/>
      <c r="BBY112" s="285"/>
      <c r="BBZ112" s="285"/>
      <c r="BCA112" s="285"/>
      <c r="BCB112" s="285"/>
      <c r="BCC112" s="285"/>
      <c r="BCD112" s="285"/>
      <c r="BCE112" s="285"/>
      <c r="BCF112" s="285"/>
      <c r="BCG112" s="285"/>
      <c r="BCH112" s="285"/>
      <c r="BCI112" s="285"/>
      <c r="BCJ112" s="285"/>
      <c r="BCK112" s="285"/>
      <c r="BCL112" s="285"/>
      <c r="BCM112" s="285"/>
      <c r="BCN112" s="285"/>
      <c r="BCO112" s="285"/>
      <c r="BCP112" s="285"/>
      <c r="BCQ112" s="285"/>
      <c r="BCR112" s="285"/>
      <c r="BCS112" s="285"/>
      <c r="BCT112" s="285"/>
      <c r="BCU112" s="285"/>
      <c r="BCV112" s="285"/>
      <c r="BCW112" s="285"/>
      <c r="BCX112" s="285"/>
      <c r="BCY112" s="285"/>
      <c r="BCZ112" s="285"/>
      <c r="BDA112" s="285"/>
      <c r="BDB112" s="285"/>
      <c r="BDC112" s="285"/>
      <c r="BDD112" s="285"/>
      <c r="BDE112" s="285"/>
      <c r="BDF112" s="285"/>
      <c r="BDG112" s="285"/>
      <c r="BDH112" s="285"/>
      <c r="BDI112" s="285"/>
      <c r="BDJ112" s="285"/>
      <c r="BDK112" s="285"/>
      <c r="BDL112" s="285"/>
      <c r="BDM112" s="285"/>
      <c r="BDN112" s="285"/>
      <c r="BDO112" s="285"/>
      <c r="BDP112" s="285"/>
      <c r="BDQ112" s="285"/>
      <c r="BDR112" s="285"/>
      <c r="BDS112" s="357"/>
      <c r="BDT112" s="285"/>
      <c r="BDU112" s="285"/>
      <c r="BDV112" s="285"/>
      <c r="BDW112" s="285"/>
      <c r="BDX112" s="285"/>
      <c r="BDY112" s="285"/>
      <c r="BDZ112" s="285"/>
      <c r="BEA112" s="285"/>
      <c r="BEB112" s="285"/>
      <c r="BEC112" s="285"/>
      <c r="BED112" s="285"/>
      <c r="BEE112" s="285"/>
      <c r="BEF112" s="285"/>
      <c r="BEG112" s="285"/>
      <c r="BEH112" s="285"/>
      <c r="BEI112" s="285"/>
      <c r="BEJ112" s="285"/>
      <c r="BEK112" s="285"/>
      <c r="BEL112" s="285"/>
      <c r="BEM112" s="285"/>
      <c r="BEN112" s="285"/>
      <c r="BEO112" s="285"/>
      <c r="BEP112" s="285"/>
      <c r="BEQ112" s="285"/>
      <c r="BER112" s="285"/>
      <c r="BES112" s="285"/>
      <c r="BET112" s="285"/>
      <c r="BEU112" s="285"/>
      <c r="BEV112" s="285"/>
      <c r="BEW112" s="285"/>
      <c r="BEX112" s="285"/>
      <c r="BEY112" s="285"/>
      <c r="BEZ112" s="285"/>
      <c r="BFA112" s="285"/>
      <c r="BFB112" s="285"/>
      <c r="BFC112" s="285"/>
      <c r="BFD112" s="285"/>
      <c r="BFE112" s="285">
        <v>-26.017777140000369</v>
      </c>
      <c r="BFF112" s="285"/>
      <c r="BFG112" s="285">
        <v>-17.151122140000574</v>
      </c>
      <c r="BFH112" s="285">
        <v>-9.0244813200002536</v>
      </c>
      <c r="BFI112" s="285"/>
      <c r="BFJ112" s="285">
        <v>-11.923087530000601</v>
      </c>
      <c r="BFK112" s="285"/>
      <c r="BFL112" s="285">
        <v>2.0038721900000236</v>
      </c>
      <c r="BFM112" s="285">
        <v>0.35786159999947997</v>
      </c>
      <c r="BFN112" s="285"/>
      <c r="BFO112" s="285">
        <v>14.462584780000149</v>
      </c>
      <c r="BFP112" s="285"/>
      <c r="BFQ112" s="285"/>
      <c r="BFR112" s="285">
        <v>-16.512679440000561</v>
      </c>
      <c r="BFS112" s="285">
        <v>-41.340100270000285</v>
      </c>
      <c r="BFT112" s="285"/>
      <c r="BFU112" s="285"/>
      <c r="BFV112" s="285"/>
      <c r="BFW112" s="285"/>
      <c r="BFX112" s="285">
        <v>-128.94192790000048</v>
      </c>
      <c r="BFY112" s="285">
        <v>-129.2829854500005</v>
      </c>
      <c r="BFZ112" s="285"/>
      <c r="BGA112" s="285"/>
      <c r="BGB112" s="285">
        <v>-38.375707279999737</v>
      </c>
      <c r="BGC112" s="285"/>
      <c r="BGD112" s="285">
        <v>-4.2117984599997289</v>
      </c>
      <c r="BGE112" s="285"/>
      <c r="BGF112" s="285"/>
      <c r="BGG112" s="285"/>
      <c r="BGH112" s="285"/>
      <c r="BGI112" s="285"/>
      <c r="BGJ112" s="285"/>
      <c r="BGK112" s="285"/>
      <c r="BGL112" s="285"/>
      <c r="BGM112" s="285"/>
      <c r="BGN112" s="285"/>
      <c r="BGO112" s="285"/>
      <c r="BGP112" s="285"/>
      <c r="BGQ112" s="285"/>
      <c r="BGR112" s="285"/>
      <c r="BGS112" s="285"/>
      <c r="BGT112" s="285"/>
      <c r="BGU112" s="285"/>
      <c r="BGV112" s="285"/>
      <c r="BGW112" s="285"/>
      <c r="BGX112" s="285"/>
      <c r="BGY112" s="285"/>
      <c r="BGZ112" s="285"/>
      <c r="BHA112" s="285"/>
      <c r="BHB112" s="285"/>
      <c r="BHC112" s="285"/>
      <c r="BHD112" s="285"/>
      <c r="BHE112" s="285"/>
      <c r="BHF112" s="285"/>
      <c r="BHG112" s="285"/>
      <c r="BHH112" s="285"/>
      <c r="BHI112" s="285"/>
      <c r="BHJ112" s="285"/>
      <c r="BHK112" s="285"/>
      <c r="BHL112" s="285"/>
      <c r="BHM112" s="285"/>
      <c r="BHN112" s="285"/>
      <c r="BHO112" s="285">
        <v>-435.78245468999955</v>
      </c>
      <c r="BHP112" s="285"/>
      <c r="BHQ112" s="285"/>
      <c r="BHR112" s="285"/>
      <c r="BHS112" s="285"/>
      <c r="BHT112" s="285"/>
      <c r="BHU112" s="285"/>
      <c r="BHV112" s="285"/>
      <c r="BHW112" s="285"/>
      <c r="BHX112" s="285"/>
      <c r="BHY112" s="285"/>
      <c r="BHZ112" s="285"/>
      <c r="BIA112" s="285"/>
      <c r="BIB112" s="285"/>
      <c r="BIC112" s="285"/>
      <c r="BID112" s="285"/>
      <c r="BIE112" s="285"/>
      <c r="BIF112" s="285"/>
      <c r="BIG112" s="285"/>
      <c r="BIH112" s="285"/>
      <c r="BII112" s="285"/>
      <c r="BIJ112" s="285"/>
      <c r="BIK112" s="285"/>
      <c r="BIL112" s="285"/>
      <c r="BIM112" s="285"/>
      <c r="BIN112" s="285"/>
      <c r="BIO112" s="285"/>
      <c r="BIP112" s="285"/>
      <c r="BIQ112" s="285"/>
      <c r="BIR112" s="285"/>
      <c r="BIS112" s="285"/>
      <c r="BIT112" s="285"/>
      <c r="BIU112" s="285"/>
      <c r="BIV112" s="285"/>
      <c r="BIW112" s="285"/>
      <c r="BIX112" s="285"/>
      <c r="BIY112" s="285"/>
      <c r="BIZ112" s="285"/>
      <c r="BJA112" s="285"/>
      <c r="BJB112" s="285"/>
      <c r="BJC112" s="285"/>
      <c r="BJD112" s="285"/>
      <c r="BJE112" s="285"/>
      <c r="BJF112" s="285"/>
      <c r="BJG112" s="285"/>
      <c r="BJH112" s="285"/>
      <c r="BJI112" s="285"/>
      <c r="BJJ112" s="285"/>
      <c r="BJK112" s="285"/>
      <c r="BJL112" s="285"/>
      <c r="BJM112" s="285"/>
      <c r="BJN112" s="285"/>
      <c r="BJO112" s="285"/>
      <c r="BJP112" s="285"/>
      <c r="BJQ112" s="285"/>
      <c r="BJR112" s="285"/>
      <c r="BJS112" s="285"/>
      <c r="BJT112" s="285"/>
      <c r="BJU112" s="285"/>
      <c r="BJV112" s="285"/>
      <c r="BJW112" s="285"/>
      <c r="BJX112" s="285"/>
      <c r="BJY112" s="285"/>
      <c r="BJZ112" s="285"/>
      <c r="BKA112" s="285"/>
      <c r="BKB112" s="285"/>
      <c r="BKC112" s="285"/>
      <c r="BKD112" s="285"/>
      <c r="BKE112" s="285"/>
      <c r="BKF112" s="285"/>
      <c r="BKG112" s="285"/>
      <c r="BKH112" s="285"/>
      <c r="BKI112" s="285"/>
      <c r="BKJ112" s="285"/>
      <c r="BKK112" s="285"/>
      <c r="BKL112" s="285"/>
      <c r="BKM112" s="285"/>
      <c r="BKN112" s="285"/>
      <c r="BKO112" s="285"/>
      <c r="BKP112" s="285"/>
      <c r="BKQ112" s="285"/>
      <c r="BKR112" s="285"/>
      <c r="BKS112" s="285"/>
      <c r="BKT112" s="285"/>
      <c r="BKU112" s="285"/>
      <c r="BKV112" s="285"/>
      <c r="BKW112" s="285"/>
      <c r="BKX112" s="285"/>
      <c r="BKY112" s="285"/>
      <c r="BKZ112" s="285"/>
      <c r="BLA112" s="285"/>
      <c r="BLB112" s="285"/>
      <c r="BLC112" s="285"/>
      <c r="BLD112" s="285"/>
      <c r="BLE112" s="285"/>
      <c r="BLF112" s="285"/>
      <c r="BLG112" s="285"/>
      <c r="BLH112" s="285"/>
      <c r="BLI112" s="285"/>
      <c r="BLJ112" s="285"/>
      <c r="BLK112" s="285"/>
      <c r="BLL112" s="285"/>
      <c r="BLM112" s="285"/>
      <c r="BLN112" s="285"/>
      <c r="BLO112" s="285"/>
      <c r="BLP112" s="285"/>
      <c r="BLQ112" s="285"/>
      <c r="BLR112" s="285"/>
      <c r="BLS112" s="285"/>
      <c r="BLT112" s="285"/>
      <c r="BLU112" s="285"/>
      <c r="BLV112" s="285"/>
      <c r="BLW112" s="285"/>
      <c r="BLX112" s="285"/>
      <c r="BLY112" s="285"/>
      <c r="BLZ112" s="285"/>
      <c r="BMA112" s="285"/>
      <c r="BMB112" s="285"/>
      <c r="BMC112" s="285"/>
      <c r="BMD112" s="285"/>
      <c r="BME112" s="285"/>
      <c r="BMF112" s="285"/>
      <c r="BMG112" s="285"/>
      <c r="BMH112" s="285"/>
      <c r="BMI112" s="285"/>
      <c r="BMJ112" s="285"/>
      <c r="BMK112" s="285"/>
      <c r="BML112" s="285"/>
      <c r="BMM112" s="285"/>
      <c r="BMN112" s="285"/>
      <c r="BMO112" s="285"/>
      <c r="BMP112" s="285"/>
      <c r="BMQ112" s="285"/>
      <c r="BMR112" s="285"/>
      <c r="BMS112" s="285"/>
      <c r="BMT112" s="285"/>
      <c r="BMU112" s="285"/>
      <c r="BMV112" s="285"/>
      <c r="BMW112" s="285"/>
      <c r="BMX112" s="285"/>
      <c r="BMY112" s="285"/>
      <c r="BMZ112" s="285"/>
      <c r="BNA112" s="285"/>
      <c r="BNB112" s="285"/>
      <c r="BNC112" s="285"/>
      <c r="BND112" s="285"/>
      <c r="BNE112" s="285"/>
      <c r="BNF112" s="285"/>
      <c r="BNG112" s="285"/>
      <c r="BNH112" s="285"/>
      <c r="BNI112" s="285"/>
      <c r="BNJ112" s="285"/>
      <c r="BNK112" s="285"/>
      <c r="BNL112" s="285"/>
      <c r="BNM112" s="285"/>
      <c r="BNN112" s="285"/>
      <c r="BNO112" s="285"/>
      <c r="BNP112" s="285"/>
      <c r="BNQ112" s="285"/>
      <c r="BNR112" s="285"/>
      <c r="BNS112" s="285"/>
      <c r="BNT112" s="285"/>
      <c r="BNU112" s="285"/>
      <c r="BNV112" s="285"/>
      <c r="BNW112" s="285"/>
      <c r="BNX112" s="285"/>
      <c r="BNY112" s="285"/>
      <c r="BNZ112" s="285"/>
      <c r="BOA112" s="285"/>
      <c r="BOB112" s="285"/>
      <c r="BOC112" s="285"/>
      <c r="BOD112" s="285"/>
      <c r="BOE112" s="285"/>
      <c r="BOF112" s="285"/>
      <c r="BOG112" s="285"/>
      <c r="BOH112" s="285"/>
      <c r="BOI112" s="285"/>
      <c r="BOJ112" s="285"/>
      <c r="BOK112" s="285"/>
      <c r="BOL112" s="285"/>
      <c r="BOM112" s="285"/>
      <c r="BON112" s="285"/>
      <c r="BOO112" s="285"/>
      <c r="BOP112" s="285"/>
      <c r="BOQ112" s="285"/>
      <c r="BOR112" s="285"/>
      <c r="BOS112" s="285"/>
      <c r="BOT112" s="285"/>
      <c r="BOU112" s="285"/>
      <c r="BOV112" s="285"/>
      <c r="BOW112" s="285"/>
      <c r="BOX112" s="285"/>
      <c r="BOY112" s="285"/>
      <c r="BOZ112" s="285"/>
      <c r="BPA112" s="285"/>
      <c r="BPB112" s="285"/>
      <c r="BPC112" s="285"/>
      <c r="BPD112" s="285"/>
      <c r="BPE112" s="285"/>
      <c r="BPF112" s="285"/>
      <c r="BPG112" s="285"/>
      <c r="BPH112" s="285"/>
      <c r="BPI112" s="285"/>
      <c r="BPJ112" s="285"/>
      <c r="BPK112" s="285"/>
      <c r="BPL112" s="285"/>
      <c r="BPM112" s="285"/>
      <c r="BPN112" s="285"/>
      <c r="BPO112" s="285"/>
      <c r="BPP112" s="285"/>
      <c r="BPQ112" s="285"/>
      <c r="BPR112" s="285"/>
      <c r="BPS112" s="285"/>
      <c r="BPT112" s="285"/>
      <c r="BPU112" s="285"/>
      <c r="BPV112" s="285"/>
      <c r="BPW112" s="285"/>
      <c r="BPX112" s="285"/>
      <c r="BPY112" s="285"/>
      <c r="BPZ112" s="285"/>
      <c r="BQA112" s="285"/>
      <c r="BQB112" s="285"/>
      <c r="BQC112" s="285"/>
      <c r="BQD112" s="285"/>
      <c r="BQE112" s="285"/>
      <c r="BQF112" s="285"/>
      <c r="BQG112" s="285"/>
      <c r="BQH112" s="285"/>
      <c r="BQI112" s="285"/>
      <c r="BQJ112" s="285"/>
      <c r="BQK112" s="285"/>
      <c r="BQL112" s="285"/>
      <c r="BQM112" s="285"/>
      <c r="BQN112" s="285"/>
      <c r="BQO112" s="285"/>
      <c r="BQP112" s="285"/>
      <c r="BQQ112" s="285"/>
      <c r="BQR112" s="285"/>
      <c r="BQS112" s="285"/>
      <c r="BQT112" s="285"/>
      <c r="BQU112" s="285"/>
      <c r="BQV112" s="285"/>
      <c r="BQW112" s="285"/>
      <c r="BQX112" s="285"/>
      <c r="BQY112" s="285"/>
      <c r="BQZ112" s="285"/>
      <c r="BRA112" s="285"/>
      <c r="BRB112" s="285"/>
      <c r="BRC112" s="285"/>
      <c r="BRD112" s="285"/>
      <c r="BRE112" s="285"/>
      <c r="BRF112" s="285"/>
      <c r="BRG112" s="285"/>
      <c r="BRH112" s="285"/>
      <c r="BRI112" s="285"/>
      <c r="BRJ112" s="285"/>
      <c r="BRK112" s="285"/>
      <c r="BRL112" s="285"/>
      <c r="BRM112" s="285"/>
      <c r="BRN112" s="285"/>
      <c r="BRO112" s="285"/>
      <c r="BRP112" s="285"/>
      <c r="BRQ112" s="285"/>
      <c r="BRR112" s="285"/>
      <c r="BRS112" s="285"/>
      <c r="BRT112" s="285"/>
      <c r="BRU112" s="285"/>
      <c r="BRV112" s="285"/>
      <c r="BRW112" s="285"/>
      <c r="BRX112" s="285"/>
      <c r="BRY112" s="285"/>
      <c r="BRZ112" s="285"/>
      <c r="BSA112" s="285"/>
      <c r="BSB112" s="285"/>
      <c r="BSC112" s="285"/>
      <c r="BSD112" s="285"/>
      <c r="BSE112" s="285"/>
      <c r="BSF112" s="285"/>
      <c r="BSG112" s="285"/>
      <c r="BSH112" s="285"/>
      <c r="BSI112" s="285"/>
      <c r="BSJ112" s="285"/>
      <c r="BSK112" s="285"/>
      <c r="BSL112" s="285"/>
      <c r="BSM112" s="285"/>
      <c r="BSN112" s="285"/>
      <c r="BSO112" s="285"/>
      <c r="BSP112" s="285"/>
      <c r="BSQ112" s="285"/>
      <c r="BSR112" s="285"/>
      <c r="BSS112" s="285"/>
      <c r="BST112" s="285">
        <f t="shared" si="993"/>
        <v>0.63868510000000001</v>
      </c>
      <c r="BSU112" s="285">
        <f t="shared" si="993"/>
        <v>0.15461910999999998</v>
      </c>
      <c r="BSV112" s="285">
        <f t="shared" si="993"/>
        <v>3.6594772199999999</v>
      </c>
      <c r="BSW112" s="285">
        <f t="shared" si="993"/>
        <v>1.5789822600000001</v>
      </c>
      <c r="BSX112" s="285"/>
      <c r="BSY112" s="285">
        <f t="shared" si="994"/>
        <v>0.88089660000000003</v>
      </c>
      <c r="BSZ112" s="285">
        <f t="shared" si="994"/>
        <v>2.9452543099999997</v>
      </c>
      <c r="BTA112" s="285"/>
      <c r="BTB112" s="285"/>
      <c r="BTC112" s="285"/>
      <c r="BTD112" s="285"/>
      <c r="BTE112" s="285"/>
      <c r="BTF112" s="285"/>
      <c r="BTG112" s="285"/>
      <c r="BTH112" s="285"/>
      <c r="BTI112" s="285"/>
      <c r="BTJ112" s="285"/>
      <c r="BTK112" s="285"/>
      <c r="BTL112" s="285"/>
      <c r="BTM112" s="285"/>
      <c r="BTN112" s="285"/>
      <c r="BTO112" s="285"/>
      <c r="BTP112" s="285"/>
      <c r="BTQ112" s="285"/>
      <c r="BTR112" s="285"/>
      <c r="BTS112" s="285"/>
      <c r="BTT112" s="285"/>
      <c r="BTU112" s="285"/>
      <c r="BTV112" s="285"/>
      <c r="BTW112" s="285"/>
      <c r="BTX112" s="285"/>
      <c r="BTY112" s="285"/>
      <c r="BTZ112" s="285"/>
      <c r="BUA112" s="285"/>
      <c r="BUB112" s="285"/>
      <c r="BUC112" s="285"/>
      <c r="BUD112" s="285"/>
      <c r="BUE112" s="285"/>
      <c r="BUF112" s="285"/>
      <c r="BUG112" s="285"/>
      <c r="BUH112" s="285"/>
      <c r="BUI112" s="285"/>
      <c r="BUJ112" s="285"/>
      <c r="BUK112" s="285"/>
      <c r="BUL112" s="285"/>
      <c r="BUM112" s="285"/>
      <c r="BUN112" s="285"/>
      <c r="BUO112" s="285"/>
      <c r="BUP112" s="285"/>
      <c r="BUQ112" s="285"/>
      <c r="BUR112" s="285"/>
      <c r="BUS112" s="285"/>
      <c r="BUT112" s="285"/>
      <c r="BUU112" s="285"/>
      <c r="BUV112" s="285"/>
      <c r="BUW112" s="285"/>
      <c r="BUX112" s="285"/>
      <c r="BUY112" s="285"/>
      <c r="BUZ112" s="285"/>
      <c r="BVA112" s="285"/>
      <c r="BVB112" s="285"/>
      <c r="BVC112" s="285"/>
      <c r="BVD112" s="285"/>
      <c r="BVE112" s="285"/>
      <c r="BVF112" s="285"/>
      <c r="BVG112" s="285"/>
      <c r="BVH112" s="285"/>
      <c r="BVI112" s="285"/>
      <c r="BVJ112" s="285"/>
      <c r="BVK112" s="285"/>
      <c r="BVL112" s="285"/>
      <c r="BVM112" s="285"/>
      <c r="BVN112" s="285"/>
      <c r="BVO112" s="285"/>
      <c r="BVP112" s="285"/>
      <c r="BVQ112" s="285"/>
      <c r="BVR112" s="285"/>
      <c r="BVS112" s="285"/>
      <c r="BVT112" s="285"/>
      <c r="BVU112" s="285"/>
      <c r="BVV112" s="285"/>
      <c r="BVW112" s="285"/>
      <c r="BVX112" s="285"/>
      <c r="BVY112" s="285"/>
      <c r="BVZ112" s="285"/>
      <c r="BWA112" s="285"/>
      <c r="BWB112" s="285"/>
      <c r="BWC112" s="285"/>
      <c r="BWD112" s="285"/>
      <c r="BWE112" s="285"/>
      <c r="BWF112" s="285"/>
      <c r="BWG112" s="285"/>
      <c r="BWH112" s="285"/>
      <c r="BWI112" s="285"/>
      <c r="BWJ112" s="285"/>
      <c r="BWK112" s="285"/>
      <c r="BWL112" s="285"/>
      <c r="BWM112" s="285"/>
      <c r="BWN112" s="285"/>
      <c r="BWO112" s="285"/>
      <c r="BWP112" s="285"/>
      <c r="BWQ112" s="285"/>
      <c r="BWR112" s="285"/>
      <c r="BWS112" s="285"/>
      <c r="BWT112" s="285"/>
      <c r="BWU112" s="285"/>
      <c r="BWV112" s="285"/>
      <c r="BWW112" s="285"/>
      <c r="BWX112" s="285"/>
      <c r="BWY112" s="285"/>
      <c r="BWZ112" s="285"/>
      <c r="BXA112" s="285"/>
      <c r="BXB112" s="285"/>
      <c r="BXC112" s="285"/>
      <c r="BXD112" s="285"/>
      <c r="BXE112" s="285"/>
      <c r="BXF112" s="285"/>
      <c r="BXG112" s="285"/>
      <c r="BXH112" s="285"/>
      <c r="BXI112" s="285"/>
      <c r="BXJ112" s="285"/>
      <c r="BXK112" s="285"/>
      <c r="BXL112" s="285"/>
      <c r="BXM112" s="285"/>
      <c r="BXN112" s="285"/>
      <c r="BXO112" s="285"/>
      <c r="BXP112" s="285"/>
      <c r="BXQ112" s="285"/>
      <c r="BXR112" s="285"/>
      <c r="BXS112" s="285"/>
      <c r="BXT112" s="285"/>
      <c r="BXU112" s="285"/>
      <c r="BXV112" s="285"/>
      <c r="BXW112" s="285"/>
      <c r="BXX112" s="285"/>
      <c r="BXY112" s="285"/>
      <c r="BXZ112" s="285"/>
      <c r="BYA112" s="285"/>
      <c r="BYB112" s="285"/>
      <c r="BYC112" s="285"/>
      <c r="BYD112" s="285"/>
      <c r="BYE112" s="285"/>
      <c r="BYF112" s="285"/>
      <c r="BYG112" s="285"/>
      <c r="BYH112" s="285"/>
      <c r="BYI112" s="285"/>
      <c r="BYJ112" s="285"/>
      <c r="BYK112" s="285"/>
      <c r="BYL112" s="285"/>
      <c r="BYM112" s="285"/>
      <c r="BYN112" s="285"/>
      <c r="BYO112" s="285"/>
      <c r="BYP112" s="285"/>
      <c r="BYQ112" s="285"/>
      <c r="BYR112" s="285"/>
      <c r="BYS112" s="285"/>
      <c r="BYT112" s="285"/>
      <c r="BYU112" s="285"/>
      <c r="BYV112" s="285"/>
      <c r="BYW112" s="285"/>
      <c r="BYX112" s="285"/>
      <c r="BYY112" s="285"/>
      <c r="BYZ112" s="285"/>
      <c r="BZA112" s="285"/>
      <c r="BZB112" s="285"/>
      <c r="BZC112" s="285"/>
      <c r="BZD112" s="285"/>
      <c r="BZE112" s="285"/>
      <c r="BZF112" s="285"/>
      <c r="BZG112" s="285"/>
      <c r="BZH112" s="285"/>
      <c r="BZI112" s="285"/>
      <c r="BZJ112" s="285"/>
      <c r="BZK112" s="285"/>
      <c r="BZL112" s="285"/>
      <c r="BZM112" s="285"/>
      <c r="BZN112" s="285"/>
      <c r="BZO112" s="285"/>
      <c r="BZP112" s="285"/>
      <c r="BZQ112" s="285"/>
      <c r="BZR112" s="285"/>
      <c r="BZS112" s="285"/>
      <c r="BZT112" s="285"/>
      <c r="BZU112" s="285"/>
      <c r="BZV112" s="285"/>
      <c r="BZW112" s="285"/>
      <c r="BZX112" s="285"/>
      <c r="BZY112" s="285"/>
      <c r="BZZ112" s="285"/>
      <c r="CAA112" s="285"/>
      <c r="CAB112" s="285"/>
      <c r="CAC112" s="285"/>
      <c r="CAD112" s="285"/>
      <c r="CAE112" s="285"/>
      <c r="CAF112" s="285"/>
      <c r="CAG112" s="285"/>
      <c r="CAH112" s="285"/>
      <c r="CAI112" s="285"/>
      <c r="CAJ112" s="285"/>
      <c r="CAK112" s="285"/>
      <c r="CAL112" s="285"/>
      <c r="CAM112" s="285"/>
      <c r="CAN112" s="285"/>
      <c r="CAO112" s="285"/>
      <c r="CAP112" s="285"/>
      <c r="CAQ112" s="285"/>
      <c r="CAR112" s="285"/>
      <c r="CAS112" s="285"/>
      <c r="CAT112" s="285"/>
      <c r="CAU112" s="285"/>
      <c r="CAV112" s="285"/>
      <c r="CAW112" s="285"/>
      <c r="CAX112" s="285"/>
      <c r="CAY112" s="285"/>
      <c r="CAZ112" s="285"/>
      <c r="CBA112" s="285"/>
      <c r="CBB112" s="285"/>
      <c r="CBC112" s="285"/>
      <c r="CBD112" s="285"/>
      <c r="CBE112" s="285"/>
      <c r="CBF112" s="285"/>
      <c r="CBG112" s="285"/>
      <c r="CBH112" s="285"/>
      <c r="CBI112" s="285"/>
      <c r="CBJ112" s="285"/>
      <c r="CBK112" s="285"/>
      <c r="CBL112" s="285"/>
      <c r="CBM112" s="285"/>
      <c r="CBN112" s="285"/>
      <c r="CBO112" s="285"/>
      <c r="CBP112" s="285"/>
      <c r="CBQ112" s="285"/>
      <c r="CBR112" s="285"/>
      <c r="CBS112" s="285"/>
      <c r="CBT112" s="285"/>
      <c r="CBU112" s="285"/>
      <c r="CBV112" s="285"/>
      <c r="CBW112" s="285"/>
      <c r="CBX112" s="285"/>
      <c r="CBY112" s="285"/>
      <c r="CBZ112" s="285"/>
      <c r="CCA112" s="285"/>
      <c r="CCB112" s="285"/>
      <c r="CCC112" s="285"/>
      <c r="CCD112" s="285"/>
      <c r="CCE112" s="285"/>
      <c r="CCF112" s="285"/>
      <c r="CCG112" s="285"/>
      <c r="CCH112" s="285"/>
      <c r="CCI112" s="285"/>
      <c r="CCJ112" s="285"/>
      <c r="CCK112" s="285"/>
      <c r="CCL112" s="285"/>
      <c r="CCM112" s="285"/>
      <c r="CCN112" s="285"/>
      <c r="CCO112" s="285"/>
      <c r="CCP112" s="285"/>
      <c r="CCQ112" s="285"/>
      <c r="CCR112" s="199"/>
      <c r="CCS112" s="199"/>
      <c r="CCT112" s="199"/>
    </row>
    <row r="113" spans="1:2126" s="200" customFormat="1" x14ac:dyDescent="0.2">
      <c r="A113" s="262" t="s">
        <v>279</v>
      </c>
      <c r="O113" s="209"/>
      <c r="SR113" s="209"/>
      <c r="AKV113" s="199"/>
      <c r="AKW113" s="199"/>
      <c r="AKX113" s="199"/>
      <c r="AKY113" s="199"/>
      <c r="AKZ113" s="199"/>
      <c r="ALA113" s="199"/>
      <c r="ALB113" s="199"/>
      <c r="ALC113" s="199"/>
      <c r="ALD113" s="199"/>
      <c r="ALE113" s="199"/>
      <c r="ALF113" s="199"/>
      <c r="ALG113" s="199"/>
      <c r="ALH113" s="199"/>
      <c r="ALI113" s="199"/>
      <c r="ALJ113" s="199"/>
      <c r="ALK113" s="199"/>
      <c r="ALL113" s="199"/>
      <c r="ALM113" s="199"/>
      <c r="ALN113" s="199"/>
      <c r="ALO113" s="199"/>
      <c r="ALP113" s="199"/>
      <c r="ALQ113" s="199"/>
      <c r="ALR113" s="199"/>
      <c r="ALS113" s="199"/>
      <c r="ALT113" s="199"/>
      <c r="ALU113" s="199"/>
      <c r="ALV113" s="199"/>
      <c r="ALW113" s="199"/>
      <c r="ALX113" s="199"/>
      <c r="ALY113" s="199"/>
      <c r="ALZ113" s="352"/>
      <c r="AMA113" s="199"/>
      <c r="AMB113" s="199"/>
      <c r="AMC113" s="199"/>
      <c r="AMD113" s="199"/>
      <c r="AME113" s="199"/>
      <c r="AMF113" s="199"/>
      <c r="AMG113" s="199"/>
      <c r="AMH113" s="199"/>
      <c r="AMI113" s="199"/>
      <c r="AMJ113" s="199"/>
      <c r="AMK113" s="199"/>
      <c r="AML113" s="199"/>
      <c r="AMM113" s="199"/>
      <c r="AMN113" s="199"/>
      <c r="AMO113" s="199"/>
      <c r="AMP113" s="199"/>
      <c r="AMQ113" s="199"/>
      <c r="AMR113" s="199"/>
      <c r="AMS113" s="301"/>
      <c r="AMT113" s="301"/>
      <c r="AMU113" s="301"/>
      <c r="AMV113" s="301"/>
      <c r="AMW113" s="301"/>
      <c r="AMX113" s="301"/>
      <c r="AMY113" s="301"/>
      <c r="AMZ113" s="301"/>
      <c r="ANA113" s="301"/>
      <c r="ANB113" s="301"/>
      <c r="ANC113" s="301"/>
      <c r="AND113" s="301"/>
      <c r="ANE113" s="301"/>
      <c r="ANF113" s="301"/>
      <c r="ANG113" s="301"/>
      <c r="ANH113" s="301"/>
      <c r="ANI113" s="301"/>
      <c r="ANJ113" s="301"/>
      <c r="ANK113" s="301"/>
      <c r="ANL113" s="353"/>
      <c r="ANM113" s="301"/>
      <c r="ANN113" s="301"/>
      <c r="ANO113" s="301"/>
      <c r="ANP113" s="301"/>
      <c r="ANQ113" s="301"/>
      <c r="ANR113" s="301"/>
      <c r="ANS113" s="301"/>
      <c r="ANT113" s="301"/>
      <c r="ANU113" s="301"/>
      <c r="ANV113" s="301"/>
      <c r="ANW113" s="301"/>
      <c r="ANX113" s="301"/>
      <c r="ANY113" s="301"/>
      <c r="ANZ113" s="301"/>
      <c r="AOA113" s="301"/>
      <c r="AOB113" s="301"/>
      <c r="AOC113" s="301"/>
      <c r="AOD113" s="301"/>
      <c r="AOE113" s="301"/>
      <c r="AOF113" s="301"/>
      <c r="AOG113" s="301"/>
      <c r="AOH113" s="301"/>
      <c r="AOI113" s="301"/>
      <c r="AOJ113" s="301"/>
      <c r="AOK113" s="301"/>
      <c r="AOL113" s="301"/>
      <c r="AOM113" s="301"/>
      <c r="AON113" s="301"/>
      <c r="AOO113" s="301"/>
      <c r="AOP113" s="301"/>
      <c r="AOQ113" s="301"/>
      <c r="AOR113" s="301"/>
      <c r="AOS113" s="301"/>
      <c r="AOT113" s="301"/>
      <c r="AOU113" s="301"/>
      <c r="AOV113" s="301"/>
      <c r="AOW113" s="301"/>
      <c r="AOX113" s="301"/>
      <c r="AOY113" s="301"/>
      <c r="AOZ113" s="301"/>
      <c r="APA113" s="301"/>
      <c r="APB113" s="301"/>
      <c r="APC113" s="301"/>
      <c r="APD113" s="301"/>
      <c r="APE113" s="301"/>
      <c r="APF113" s="301"/>
      <c r="APG113" s="301"/>
      <c r="APH113" s="301"/>
      <c r="API113" s="301"/>
      <c r="APJ113" s="301"/>
      <c r="APK113" s="301"/>
      <c r="APL113" s="301"/>
      <c r="APM113" s="301"/>
      <c r="APN113" s="301"/>
      <c r="APO113" s="301"/>
      <c r="APP113" s="301"/>
      <c r="APQ113" s="301"/>
      <c r="APR113" s="301"/>
      <c r="APS113" s="301"/>
      <c r="APT113" s="301"/>
      <c r="APU113" s="301"/>
      <c r="APV113" s="301"/>
      <c r="APW113" s="301"/>
      <c r="APX113" s="301"/>
      <c r="APY113" s="301"/>
      <c r="APZ113" s="301"/>
      <c r="AQA113" s="301"/>
      <c r="AQB113" s="301"/>
      <c r="AQC113" s="301"/>
      <c r="AQD113" s="301"/>
      <c r="AQE113" s="301"/>
      <c r="AQF113" s="301"/>
      <c r="AQG113" s="301"/>
      <c r="AQH113" s="301"/>
      <c r="AQI113" s="301"/>
      <c r="AQJ113" s="301"/>
      <c r="AQK113" s="301"/>
      <c r="AQL113" s="301"/>
      <c r="AQM113" s="301"/>
      <c r="AQN113" s="301"/>
      <c r="AQO113" s="301"/>
      <c r="AQP113" s="301"/>
      <c r="AQQ113" s="301"/>
      <c r="AQR113" s="301"/>
      <c r="AQS113" s="301"/>
      <c r="AQT113" s="301"/>
      <c r="AQU113" s="301"/>
      <c r="AQV113" s="301"/>
      <c r="AQW113" s="301"/>
      <c r="AQX113" s="301"/>
      <c r="AQY113" s="301"/>
      <c r="AQZ113" s="301"/>
      <c r="ARA113" s="301"/>
      <c r="ARB113" s="301"/>
      <c r="ARC113" s="301"/>
      <c r="ARD113" s="301"/>
      <c r="ARE113" s="301"/>
      <c r="ARF113" s="301"/>
      <c r="ARG113" s="301"/>
      <c r="ARH113" s="301"/>
      <c r="ARI113" s="301"/>
      <c r="ARJ113" s="301"/>
      <c r="ARK113" s="301"/>
      <c r="ARL113" s="301"/>
      <c r="ARM113" s="301"/>
      <c r="ARN113" s="301"/>
      <c r="ARO113" s="301"/>
      <c r="ARP113" s="301"/>
      <c r="ARQ113" s="301"/>
      <c r="ARR113" s="301"/>
      <c r="ARS113" s="301"/>
      <c r="ART113" s="301"/>
      <c r="ARU113" s="301"/>
      <c r="ARV113" s="301"/>
      <c r="ARW113" s="301"/>
      <c r="ARX113" s="301"/>
      <c r="ARY113" s="301"/>
      <c r="ARZ113" s="301"/>
      <c r="ASA113" s="301"/>
      <c r="ASB113" s="301"/>
      <c r="ASC113" s="301"/>
      <c r="ASD113" s="301"/>
      <c r="ASE113" s="301"/>
      <c r="ASF113" s="301"/>
      <c r="ASG113" s="301"/>
      <c r="ASH113" s="301"/>
      <c r="ASI113" s="301"/>
      <c r="ASJ113" s="301"/>
      <c r="ASK113" s="301"/>
      <c r="ASL113" s="301"/>
      <c r="ASM113" s="301"/>
      <c r="ASN113" s="301"/>
      <c r="ASO113" s="301"/>
      <c r="ASP113" s="301"/>
      <c r="ASQ113" s="301"/>
      <c r="ASR113" s="301"/>
      <c r="ASS113" s="301"/>
      <c r="AST113" s="301"/>
      <c r="ASU113" s="281"/>
      <c r="ASV113" s="281"/>
      <c r="ASW113" s="281"/>
      <c r="ASX113" s="281"/>
      <c r="ASY113" s="281"/>
      <c r="ASZ113" s="281"/>
      <c r="ATA113" s="281"/>
      <c r="ATB113" s="281"/>
      <c r="ATC113" s="281"/>
      <c r="ATD113" s="281"/>
      <c r="ATE113" s="281"/>
      <c r="ATF113" s="281"/>
      <c r="ATG113" s="281"/>
      <c r="ATH113" s="281"/>
      <c r="ATI113" s="281"/>
      <c r="ATJ113" s="281"/>
      <c r="ATK113" s="281"/>
      <c r="ATL113" s="281"/>
      <c r="ATM113" s="281"/>
      <c r="ATN113" s="281"/>
      <c r="ATO113" s="281"/>
      <c r="ATP113" s="281"/>
      <c r="ATQ113" s="281"/>
      <c r="ATR113" s="281"/>
      <c r="ATS113" s="281"/>
      <c r="ATT113" s="281"/>
      <c r="ATU113" s="281"/>
      <c r="ATV113" s="281"/>
      <c r="ATW113" s="281"/>
      <c r="ATX113" s="284"/>
      <c r="ATY113" s="284"/>
      <c r="ATZ113" s="284"/>
      <c r="AUA113" s="281"/>
      <c r="AUB113" s="281"/>
      <c r="AUC113" s="281"/>
      <c r="AUD113" s="281"/>
      <c r="AUE113" s="281"/>
      <c r="AUF113" s="281"/>
      <c r="AUG113" s="281"/>
      <c r="AUH113" s="281"/>
      <c r="AUI113" s="281"/>
      <c r="AUJ113" s="281"/>
      <c r="AUK113" s="281"/>
      <c r="AUL113" s="281"/>
      <c r="AUM113" s="281"/>
      <c r="AUN113" s="281"/>
      <c r="AUO113" s="281"/>
      <c r="AUP113" s="281"/>
      <c r="AUQ113" s="281"/>
      <c r="AUR113" s="281"/>
      <c r="AUS113" s="281"/>
      <c r="AUT113" s="281"/>
      <c r="AUU113" s="281"/>
      <c r="AUV113" s="281"/>
      <c r="AUW113" s="281"/>
      <c r="AUX113" s="281"/>
      <c r="AUY113" s="281"/>
      <c r="AUZ113" s="281"/>
      <c r="AVA113" s="281"/>
      <c r="AVB113" s="281"/>
      <c r="AVC113" s="281"/>
      <c r="AVD113" s="281"/>
      <c r="AVE113" s="281"/>
      <c r="AVF113" s="281"/>
      <c r="AVG113" s="281"/>
      <c r="AVH113" s="281"/>
      <c r="AVI113" s="281"/>
      <c r="AVJ113" s="281"/>
      <c r="AVK113" s="281"/>
      <c r="AVL113" s="281"/>
      <c r="AVM113" s="281"/>
      <c r="AVN113" s="281"/>
      <c r="AVO113" s="281"/>
      <c r="AVP113" s="281"/>
      <c r="AVQ113" s="281"/>
      <c r="AVR113" s="281"/>
      <c r="AVS113" s="281"/>
      <c r="AVT113" s="281"/>
      <c r="AVU113" s="281"/>
      <c r="AVV113" s="281"/>
      <c r="AVW113" s="281"/>
      <c r="AVX113" s="281"/>
      <c r="AVY113" s="281"/>
      <c r="AVZ113" s="281"/>
      <c r="AWA113" s="281"/>
      <c r="AWB113" s="281"/>
      <c r="AWC113" s="281"/>
      <c r="AWD113" s="281"/>
      <c r="AWE113" s="281"/>
      <c r="AWF113" s="281"/>
      <c r="AWG113" s="281"/>
      <c r="AWH113" s="281"/>
      <c r="AWI113" s="281"/>
      <c r="AWJ113" s="281"/>
      <c r="AWK113" s="281"/>
      <c r="AWL113" s="358"/>
      <c r="AWM113" s="358"/>
      <c r="AWN113" s="358"/>
      <c r="AWO113" s="358"/>
      <c r="AWP113" s="358"/>
      <c r="AWQ113" s="281"/>
      <c r="AWR113" s="281"/>
      <c r="AWS113" s="281"/>
      <c r="AWT113" s="281"/>
      <c r="AWU113" s="281"/>
      <c r="AWV113" s="281"/>
      <c r="AWW113" s="281"/>
      <c r="AWX113" s="281"/>
      <c r="AWY113" s="281"/>
      <c r="AWZ113" s="281"/>
      <c r="AXA113" s="281"/>
      <c r="AXB113" s="285"/>
      <c r="AXC113" s="285"/>
      <c r="AXD113" s="285"/>
      <c r="AXE113" s="285"/>
      <c r="AXF113" s="285"/>
      <c r="AXG113" s="285"/>
      <c r="AXH113" s="285"/>
      <c r="AXI113" s="285"/>
      <c r="AXJ113" s="285"/>
      <c r="AXK113" s="285"/>
      <c r="AXL113" s="285"/>
      <c r="AXM113" s="285"/>
      <c r="AXN113" s="285"/>
      <c r="AXO113" s="285"/>
      <c r="AXP113" s="285"/>
      <c r="AXQ113" s="285"/>
      <c r="AXR113" s="285"/>
      <c r="AXS113" s="285"/>
      <c r="AXT113" s="285"/>
      <c r="AXU113" s="285"/>
      <c r="AXV113" s="285"/>
      <c r="AXW113" s="285"/>
      <c r="AXX113" s="285"/>
      <c r="AXY113" s="285"/>
      <c r="AXZ113" s="285"/>
      <c r="AYA113" s="285"/>
      <c r="AYB113" s="285"/>
      <c r="AYC113" s="285"/>
      <c r="AYD113" s="285"/>
      <c r="AYE113" s="285"/>
      <c r="AYF113" s="285"/>
      <c r="AYG113" s="285"/>
      <c r="AYH113" s="285"/>
      <c r="AYI113" s="285"/>
      <c r="AYJ113" s="285"/>
      <c r="AYK113" s="285"/>
      <c r="AYL113" s="285"/>
      <c r="AYM113" s="285"/>
      <c r="AYN113" s="285"/>
      <c r="AYO113" s="285"/>
      <c r="AYP113" s="285"/>
      <c r="AYQ113" s="285"/>
      <c r="AYR113" s="285"/>
      <c r="AYS113" s="285"/>
      <c r="AYT113" s="285"/>
      <c r="AYU113" s="285"/>
      <c r="AYV113" s="285"/>
      <c r="AYW113" s="285"/>
      <c r="AYX113" s="285"/>
      <c r="AYY113" s="285"/>
      <c r="AYZ113" s="285"/>
      <c r="AZA113" s="285"/>
      <c r="AZB113" s="285"/>
      <c r="AZC113" s="285"/>
      <c r="AZD113" s="285"/>
      <c r="AZE113" s="285"/>
      <c r="AZF113" s="285"/>
      <c r="AZG113" s="285"/>
      <c r="AZH113" s="285"/>
      <c r="AZI113" s="285"/>
      <c r="AZJ113" s="285"/>
      <c r="AZK113" s="285"/>
      <c r="AZL113" s="285"/>
      <c r="AZM113" s="285"/>
      <c r="AZN113" s="285"/>
      <c r="AZO113" s="285"/>
      <c r="AZP113" s="285"/>
      <c r="AZQ113" s="285"/>
      <c r="AZR113" s="285"/>
      <c r="AZS113" s="285"/>
      <c r="AZT113" s="285"/>
      <c r="AZU113" s="285"/>
      <c r="AZV113" s="285"/>
      <c r="AZW113" s="285"/>
      <c r="AZX113" s="285"/>
      <c r="AZY113" s="285"/>
      <c r="AZZ113" s="285"/>
      <c r="BAA113" s="285"/>
      <c r="BAB113" s="285"/>
      <c r="BAC113" s="285"/>
      <c r="BAD113" s="285"/>
      <c r="BAE113" s="285"/>
      <c r="BAF113" s="285"/>
      <c r="BAG113" s="285"/>
      <c r="BAH113" s="285"/>
      <c r="BAI113" s="285"/>
      <c r="BAJ113" s="285"/>
      <c r="BAK113" s="285"/>
      <c r="BAL113" s="285"/>
      <c r="BAM113" s="285"/>
      <c r="BAN113" s="285"/>
      <c r="BAO113" s="285"/>
      <c r="BAP113" s="285"/>
      <c r="BAQ113" s="285"/>
      <c r="BAR113" s="285"/>
      <c r="BAS113" s="285"/>
      <c r="BAT113" s="285"/>
      <c r="BAU113" s="285"/>
      <c r="BAV113" s="285"/>
      <c r="BAW113" s="285"/>
      <c r="BAX113" s="285"/>
      <c r="BAY113" s="285"/>
      <c r="BAZ113" s="285"/>
      <c r="BBA113" s="285"/>
      <c r="BBB113" s="285"/>
      <c r="BBC113" s="285"/>
      <c r="BBD113" s="285"/>
      <c r="BBE113" s="285"/>
      <c r="BBF113" s="285"/>
      <c r="BBG113" s="285"/>
      <c r="BBH113" s="285"/>
      <c r="BBI113" s="285"/>
      <c r="BBJ113" s="285"/>
      <c r="BBK113" s="285"/>
      <c r="BBL113" s="285"/>
      <c r="BBM113" s="285"/>
      <c r="BBN113" s="285"/>
      <c r="BBO113" s="285"/>
      <c r="BBP113" s="285"/>
      <c r="BBQ113" s="285"/>
      <c r="BBR113" s="285"/>
      <c r="BBS113" s="285"/>
      <c r="BBT113" s="285"/>
      <c r="BBU113" s="285"/>
      <c r="BBV113" s="285"/>
      <c r="BBW113" s="285"/>
      <c r="BBX113" s="285"/>
      <c r="BBY113" s="285"/>
      <c r="BBZ113" s="285"/>
      <c r="BCA113" s="285"/>
      <c r="BCB113" s="285"/>
      <c r="BCC113" s="285"/>
      <c r="BCD113" s="285"/>
      <c r="BCE113" s="285"/>
      <c r="BCF113" s="285"/>
      <c r="BCG113" s="285"/>
      <c r="BCH113" s="285"/>
      <c r="BCI113" s="285"/>
      <c r="BCJ113" s="285"/>
      <c r="BCK113" s="285"/>
      <c r="BCL113" s="285"/>
      <c r="BCM113" s="285"/>
      <c r="BCN113" s="285"/>
      <c r="BCO113" s="285"/>
      <c r="BCP113" s="285"/>
      <c r="BCQ113" s="285"/>
      <c r="BCR113" s="285"/>
      <c r="BCS113" s="285"/>
      <c r="BCT113" s="285"/>
      <c r="BCU113" s="285"/>
      <c r="BCV113" s="285"/>
      <c r="BCW113" s="285"/>
      <c r="BCX113" s="285"/>
      <c r="BCY113" s="285"/>
      <c r="BCZ113" s="285"/>
      <c r="BDA113" s="285"/>
      <c r="BDB113" s="285"/>
      <c r="BDC113" s="285"/>
      <c r="BDD113" s="285"/>
      <c r="BDE113" s="285"/>
      <c r="BDF113" s="285"/>
      <c r="BDG113" s="285"/>
      <c r="BDH113" s="285"/>
      <c r="BDI113" s="285"/>
      <c r="BDJ113" s="285"/>
      <c r="BDK113" s="285"/>
      <c r="BDL113" s="285"/>
      <c r="BDM113" s="285"/>
      <c r="BDN113" s="285"/>
      <c r="BDO113" s="285"/>
      <c r="BDP113" s="285"/>
      <c r="BDQ113" s="285"/>
      <c r="BDR113" s="285"/>
      <c r="BDS113" s="285"/>
      <c r="BDT113" s="285"/>
      <c r="BDU113" s="285"/>
      <c r="BDV113" s="285"/>
      <c r="BDW113" s="285"/>
      <c r="BDX113" s="285"/>
      <c r="BDY113" s="285"/>
      <c r="BDZ113" s="285"/>
      <c r="BEA113" s="285"/>
      <c r="BEB113" s="285"/>
      <c r="BEC113" s="285"/>
      <c r="BED113" s="285"/>
      <c r="BEE113" s="285"/>
      <c r="BEF113" s="285"/>
      <c r="BEG113" s="285"/>
      <c r="BEH113" s="285"/>
      <c r="BEI113" s="285"/>
      <c r="BEJ113" s="285"/>
      <c r="BEK113" s="285"/>
      <c r="BEL113" s="285"/>
      <c r="BEM113" s="285"/>
      <c r="BEN113" s="285"/>
      <c r="BEO113" s="285"/>
      <c r="BEP113" s="285"/>
      <c r="BEQ113" s="285"/>
      <c r="BER113" s="285"/>
      <c r="BES113" s="285"/>
      <c r="BET113" s="285"/>
      <c r="BEU113" s="285"/>
      <c r="BEV113" s="285"/>
      <c r="BEW113" s="285"/>
      <c r="BEX113" s="285"/>
      <c r="BEY113" s="285"/>
      <c r="BEZ113" s="285"/>
      <c r="BFA113" s="285"/>
      <c r="BFB113" s="285"/>
      <c r="BFC113" s="285"/>
      <c r="BFD113" s="285"/>
      <c r="BFE113" s="285"/>
      <c r="BFF113" s="285"/>
      <c r="BFG113" s="285"/>
      <c r="BFH113" s="285"/>
      <c r="BFI113" s="285"/>
      <c r="BFJ113" s="285"/>
      <c r="BFK113" s="285"/>
      <c r="BFL113" s="285">
        <v>-466.07065760000006</v>
      </c>
      <c r="BFM113" s="285"/>
      <c r="BFN113" s="285"/>
      <c r="BFO113" s="285">
        <v>-441.33099587999982</v>
      </c>
      <c r="BFP113" s="285"/>
      <c r="BFQ113" s="285">
        <v>6.8468295415160352</v>
      </c>
      <c r="BFR113" s="285"/>
      <c r="BFS113" s="285"/>
      <c r="BFT113" s="285"/>
      <c r="BFU113" s="285"/>
      <c r="BFV113" s="285"/>
      <c r="BFW113" s="285"/>
      <c r="BFX113" s="285"/>
      <c r="BFY113" s="285"/>
      <c r="BFZ113" s="285"/>
      <c r="BGA113" s="285"/>
      <c r="BGB113" s="285">
        <v>-623.81013498999971</v>
      </c>
      <c r="BGC113" s="285"/>
      <c r="BGD113" s="285">
        <v>-641.3571053099995</v>
      </c>
      <c r="BGE113" s="285"/>
      <c r="BGF113" s="285"/>
      <c r="BGG113" s="285"/>
      <c r="BGH113" s="285"/>
      <c r="BGI113" s="285"/>
      <c r="BGJ113" s="285"/>
      <c r="BGK113" s="285"/>
      <c r="BGL113" s="285"/>
      <c r="BGM113" s="285"/>
      <c r="BGN113" s="285"/>
      <c r="BGO113" s="285"/>
      <c r="BGP113" s="285"/>
      <c r="BGQ113" s="285"/>
      <c r="BGR113" s="285"/>
      <c r="BGS113" s="285"/>
      <c r="BGT113" s="285"/>
      <c r="BGU113" s="285"/>
      <c r="BGV113" s="285"/>
      <c r="BGW113" s="285"/>
      <c r="BGX113" s="285"/>
      <c r="BGY113" s="285">
        <v>-493.10557596000052</v>
      </c>
      <c r="BGZ113" s="285"/>
      <c r="BHA113" s="285"/>
      <c r="BHB113" s="285"/>
      <c r="BHC113" s="285"/>
      <c r="BHD113" s="285"/>
      <c r="BHE113" s="285"/>
      <c r="BHF113" s="285"/>
      <c r="BHG113" s="285"/>
      <c r="BHH113" s="285"/>
      <c r="BHI113" s="285"/>
      <c r="BHJ113" s="285"/>
      <c r="BHK113" s="285"/>
      <c r="BHL113" s="285"/>
      <c r="BHM113" s="285"/>
      <c r="BHN113" s="285"/>
      <c r="BHO113" s="285"/>
      <c r="BHP113" s="285"/>
      <c r="BHQ113" s="285"/>
      <c r="BHR113" s="285"/>
      <c r="BHS113" s="285"/>
      <c r="BHT113" s="285"/>
      <c r="BHU113" s="285"/>
      <c r="BHV113" s="285"/>
      <c r="BHW113" s="285"/>
      <c r="BHX113" s="285"/>
      <c r="BHY113" s="285"/>
      <c r="BHZ113" s="285"/>
      <c r="BIA113" s="285"/>
      <c r="BIB113" s="285"/>
      <c r="BIC113" s="285"/>
      <c r="BID113" s="285"/>
      <c r="BIE113" s="285"/>
      <c r="BIF113" s="285"/>
      <c r="BIG113" s="285"/>
      <c r="BIH113" s="285"/>
      <c r="BII113" s="285"/>
      <c r="BIJ113" s="285"/>
      <c r="BIK113" s="285"/>
      <c r="BIL113" s="285"/>
      <c r="BIM113" s="285"/>
      <c r="BIN113" s="285"/>
      <c r="BIO113" s="285"/>
      <c r="BIP113" s="285"/>
      <c r="BIQ113" s="285"/>
      <c r="BIR113" s="285"/>
      <c r="BIS113" s="285"/>
      <c r="BIT113" s="199"/>
      <c r="BIU113" s="199"/>
      <c r="BIV113" s="285"/>
      <c r="BIW113" s="285"/>
      <c r="BIX113" s="285"/>
      <c r="BIY113" s="285"/>
      <c r="BIZ113" s="285"/>
      <c r="BJA113" s="285"/>
      <c r="BJB113" s="359">
        <v>44545</v>
      </c>
      <c r="BJC113" s="200">
        <v>0.57039965889212796</v>
      </c>
      <c r="BJD113" s="199"/>
      <c r="BJE113" s="199"/>
      <c r="BJF113" s="285"/>
      <c r="BJG113" s="285"/>
      <c r="BJH113" s="285"/>
      <c r="BJI113" s="285"/>
      <c r="BJJ113" s="285"/>
      <c r="BJK113" s="285"/>
      <c r="BJL113" s="285"/>
      <c r="BJM113" s="285"/>
      <c r="BJN113" s="285"/>
      <c r="BJO113" s="285"/>
      <c r="BJP113" s="285"/>
      <c r="BJQ113" s="285"/>
      <c r="BJR113" s="285"/>
      <c r="BJS113" s="285"/>
      <c r="BJT113" s="285"/>
      <c r="BJU113" s="285"/>
      <c r="BJV113" s="285"/>
      <c r="BJW113" s="285"/>
      <c r="BJX113" s="285"/>
      <c r="BJY113" s="285"/>
      <c r="BJZ113" s="285"/>
      <c r="BKA113" s="285"/>
      <c r="BKB113" s="285"/>
      <c r="BKC113" s="285"/>
      <c r="BKD113" s="285"/>
      <c r="BKE113" s="285"/>
      <c r="BKF113" s="285"/>
      <c r="BKG113" s="285"/>
      <c r="BKH113" s="285"/>
      <c r="BKI113" s="285"/>
      <c r="BKJ113" s="285"/>
      <c r="BKK113" s="285"/>
      <c r="BKL113" s="285"/>
      <c r="BKM113" s="285"/>
      <c r="BKN113" s="285"/>
      <c r="BKO113" s="285"/>
      <c r="BKP113" s="285"/>
      <c r="BKQ113" s="285"/>
      <c r="BKR113" s="285"/>
      <c r="BKS113" s="285"/>
      <c r="BKT113" s="285"/>
      <c r="BKU113" s="285"/>
      <c r="BKV113" s="285"/>
      <c r="BKW113" s="285"/>
      <c r="BKX113" s="285"/>
      <c r="BKY113" s="285"/>
      <c r="BKZ113" s="285"/>
      <c r="BLA113" s="285"/>
      <c r="BLB113" s="285"/>
      <c r="BLC113" s="285"/>
      <c r="BLD113" s="285"/>
      <c r="BLE113" s="285"/>
      <c r="BLF113" s="285"/>
      <c r="BLG113" s="285"/>
      <c r="BLH113" s="285"/>
      <c r="BLI113" s="285"/>
      <c r="BLJ113" s="285"/>
      <c r="BLK113" s="285"/>
      <c r="BLL113" s="285"/>
      <c r="BLM113" s="285"/>
      <c r="BLN113" s="285"/>
      <c r="BLO113" s="285"/>
      <c r="BLP113" s="285"/>
      <c r="BLQ113" s="285"/>
      <c r="BLR113" s="285"/>
      <c r="BLS113" s="285"/>
      <c r="BLT113" s="285"/>
      <c r="BLU113" s="285"/>
      <c r="BLV113" s="285"/>
      <c r="BLW113" s="285"/>
      <c r="BLX113" s="285"/>
      <c r="BLY113" s="285"/>
      <c r="BLZ113" s="285"/>
      <c r="BMA113" s="285"/>
      <c r="BMB113" s="285"/>
      <c r="BMC113" s="285"/>
      <c r="BMD113" s="285"/>
      <c r="BME113" s="285"/>
      <c r="BMF113" s="285"/>
      <c r="BMG113" s="285"/>
      <c r="BMH113" s="285"/>
      <c r="BMI113" s="285"/>
      <c r="BMJ113" s="285"/>
      <c r="BMK113" s="285"/>
      <c r="BML113" s="285"/>
      <c r="BMM113" s="285"/>
      <c r="BMN113" s="285"/>
      <c r="BMO113" s="285"/>
      <c r="BMP113" s="285"/>
      <c r="BMQ113" s="285"/>
      <c r="BMR113" s="285"/>
      <c r="BMS113" s="285"/>
      <c r="BMT113" s="285"/>
      <c r="BMU113" s="285"/>
      <c r="BMV113" s="285"/>
      <c r="BMW113" s="285"/>
      <c r="BMX113" s="285"/>
      <c r="BMY113" s="285"/>
      <c r="BMZ113" s="285"/>
      <c r="BNA113" s="285"/>
      <c r="BNB113" s="285"/>
      <c r="BNC113" s="285"/>
      <c r="BND113" s="285"/>
      <c r="BNE113" s="285"/>
      <c r="BNF113" s="285"/>
      <c r="BNG113" s="285"/>
      <c r="BNH113" s="285"/>
      <c r="BNI113" s="285"/>
      <c r="BNJ113" s="285"/>
      <c r="BNK113" s="285"/>
      <c r="BNL113" s="285"/>
      <c r="BNM113" s="285"/>
      <c r="BNN113" s="285"/>
      <c r="BNO113" s="285"/>
      <c r="BNP113" s="285"/>
      <c r="BNQ113" s="285"/>
      <c r="BNR113" s="285"/>
      <c r="BNS113" s="285"/>
      <c r="BNT113" s="285"/>
      <c r="BNU113" s="285"/>
      <c r="BNV113" s="285"/>
      <c r="BNW113" s="285"/>
      <c r="BNX113" s="285"/>
      <c r="BNY113" s="285"/>
      <c r="BNZ113" s="285"/>
      <c r="BOA113" s="285"/>
      <c r="BOB113" s="285"/>
      <c r="BOC113" s="285"/>
      <c r="BOD113" s="285"/>
      <c r="BOE113" s="285"/>
      <c r="BOF113" s="285"/>
      <c r="BOG113" s="285"/>
      <c r="BOH113" s="285"/>
      <c r="BOI113" s="285"/>
      <c r="BOJ113" s="285"/>
      <c r="BOK113" s="285"/>
      <c r="BOL113" s="285"/>
      <c r="BOM113" s="285"/>
      <c r="BON113" s="285"/>
      <c r="BOO113" s="285"/>
      <c r="BOP113" s="285"/>
      <c r="BOQ113" s="285"/>
      <c r="BOR113" s="285"/>
      <c r="BOS113" s="285"/>
      <c r="BOT113" s="285"/>
      <c r="BOU113" s="285"/>
      <c r="BOV113" s="285"/>
      <c r="BOW113" s="285"/>
      <c r="BOX113" s="285"/>
      <c r="BOY113" s="285"/>
      <c r="BOZ113" s="285"/>
      <c r="BPA113" s="285"/>
      <c r="BPB113" s="285"/>
      <c r="BPC113" s="285"/>
      <c r="BPD113" s="285"/>
      <c r="BPE113" s="285"/>
      <c r="BPF113" s="285"/>
      <c r="BPG113" s="285"/>
      <c r="BPH113" s="285"/>
      <c r="BPI113" s="285"/>
      <c r="BPJ113" s="285"/>
      <c r="BPK113" s="285"/>
      <c r="BPL113" s="285"/>
      <c r="BPM113" s="285"/>
      <c r="BPN113" s="285"/>
      <c r="BPO113" s="285"/>
      <c r="BPP113" s="285"/>
      <c r="BPQ113" s="285"/>
      <c r="BPR113" s="285"/>
      <c r="BPS113" s="285"/>
      <c r="BPT113" s="285"/>
      <c r="BPU113" s="285"/>
      <c r="BPV113" s="285"/>
      <c r="BPW113" s="285"/>
      <c r="BPX113" s="285"/>
      <c r="BPY113" s="285"/>
      <c r="BPZ113" s="285"/>
      <c r="BQA113" s="285"/>
      <c r="BQB113" s="285"/>
      <c r="BQC113" s="285"/>
      <c r="BQD113" s="285"/>
      <c r="BQE113" s="285"/>
      <c r="BQF113" s="285"/>
      <c r="BQG113" s="285"/>
      <c r="BQH113" s="285"/>
      <c r="BQI113" s="285"/>
      <c r="BQJ113" s="285"/>
      <c r="BQK113" s="285"/>
      <c r="BQL113" s="285"/>
      <c r="BQM113" s="285"/>
      <c r="BQN113" s="285"/>
      <c r="BQO113" s="285"/>
      <c r="BQP113" s="285"/>
      <c r="BQQ113" s="285"/>
      <c r="BQR113" s="285"/>
      <c r="BQS113" s="285"/>
      <c r="BQT113" s="285"/>
      <c r="BQU113" s="285"/>
      <c r="BQV113" s="285"/>
      <c r="BQW113" s="285"/>
      <c r="BQX113" s="285"/>
      <c r="BQY113" s="285"/>
      <c r="BQZ113" s="285"/>
      <c r="BRA113" s="285"/>
      <c r="BRB113" s="285"/>
      <c r="BRC113" s="285"/>
      <c r="BRD113" s="285"/>
      <c r="BRE113" s="285"/>
      <c r="BRF113" s="285"/>
      <c r="BRG113" s="285"/>
      <c r="BRH113" s="285"/>
      <c r="BRI113" s="285"/>
      <c r="BRJ113" s="285"/>
      <c r="BRK113" s="285"/>
      <c r="BRL113" s="285"/>
      <c r="BRM113" s="285"/>
      <c r="BRN113" s="285"/>
      <c r="BRO113" s="285"/>
      <c r="BRP113" s="285"/>
      <c r="BRQ113" s="285"/>
      <c r="BRR113" s="285"/>
      <c r="BRS113" s="285"/>
      <c r="BRT113" s="285"/>
      <c r="BRU113" s="285"/>
      <c r="BRV113" s="285"/>
      <c r="BRW113" s="285"/>
      <c r="BRX113" s="285"/>
      <c r="BRY113" s="285"/>
      <c r="BRZ113" s="285"/>
      <c r="BSA113" s="285"/>
      <c r="BSB113" s="285"/>
      <c r="BSC113" s="285"/>
      <c r="BSD113" s="285"/>
      <c r="BSE113" s="285"/>
      <c r="BSF113" s="285"/>
      <c r="BSG113" s="285"/>
      <c r="BSH113" s="285"/>
      <c r="BSI113" s="285"/>
      <c r="BSJ113" s="285"/>
      <c r="BSK113" s="285"/>
      <c r="BSL113" s="285"/>
      <c r="BSM113" s="285"/>
      <c r="BSN113" s="285"/>
      <c r="BSO113" s="285"/>
      <c r="BSP113" s="285"/>
      <c r="BSQ113" s="285"/>
      <c r="BSR113" s="285"/>
      <c r="BSS113" s="285"/>
      <c r="BST113" s="360">
        <f>SUM(BST114:BST116)</f>
        <v>2.196853E-2</v>
      </c>
      <c r="BSU113" s="360">
        <f t="shared" ref="BSU113:BSZ113" si="995">SUM(BSU114:BSU116)</f>
        <v>0</v>
      </c>
      <c r="BSV113" s="360">
        <f t="shared" si="995"/>
        <v>0</v>
      </c>
      <c r="BSW113" s="360">
        <f t="shared" si="995"/>
        <v>0</v>
      </c>
      <c r="BSX113" s="360"/>
      <c r="BSY113" s="360">
        <f t="shared" si="995"/>
        <v>0</v>
      </c>
      <c r="BSZ113" s="360">
        <f t="shared" si="995"/>
        <v>52.780040380000003</v>
      </c>
      <c r="BTA113" s="285"/>
      <c r="BTB113" s="285"/>
      <c r="BTC113" s="285"/>
      <c r="BTD113" s="285"/>
      <c r="BTE113" s="285"/>
      <c r="BTF113" s="285"/>
      <c r="BTG113" s="285"/>
      <c r="BTH113" s="285"/>
      <c r="BTI113" s="285"/>
      <c r="BTJ113" s="285"/>
      <c r="BTK113" s="285"/>
      <c r="BTL113" s="285"/>
      <c r="BTM113" s="285"/>
      <c r="BTN113" s="285"/>
      <c r="BTO113" s="285"/>
      <c r="BTP113" s="285"/>
      <c r="BTQ113" s="285"/>
      <c r="BTR113" s="285"/>
      <c r="BTS113" s="285"/>
      <c r="BTT113" s="285"/>
      <c r="BTU113" s="285"/>
      <c r="BTV113" s="285"/>
      <c r="BTW113" s="285"/>
      <c r="BTX113" s="285"/>
      <c r="BTY113" s="285"/>
      <c r="BTZ113" s="285"/>
      <c r="BUA113" s="285"/>
      <c r="BUB113" s="285"/>
      <c r="BUC113" s="285"/>
      <c r="BUD113" s="285"/>
      <c r="BUE113" s="285"/>
      <c r="BUF113" s="285"/>
      <c r="BUG113" s="285"/>
      <c r="BUH113" s="285"/>
      <c r="BUI113" s="285"/>
      <c r="BUJ113" s="285"/>
      <c r="BUK113" s="285"/>
      <c r="BUL113" s="285"/>
      <c r="BUM113" s="285"/>
      <c r="BUN113" s="285"/>
      <c r="BUO113" s="285"/>
      <c r="BUP113" s="285"/>
      <c r="BUQ113" s="285"/>
      <c r="BUR113" s="285"/>
      <c r="BUS113" s="285"/>
      <c r="BUT113" s="285"/>
      <c r="BUU113" s="285"/>
      <c r="BUV113" s="285"/>
      <c r="BUW113" s="285"/>
      <c r="BUX113" s="285"/>
      <c r="BUY113" s="285"/>
      <c r="BUZ113" s="285"/>
      <c r="BVA113" s="285"/>
      <c r="BVB113" s="285"/>
      <c r="BVC113" s="285"/>
      <c r="BVD113" s="285"/>
      <c r="BVE113" s="285"/>
      <c r="BVF113" s="285"/>
      <c r="BVG113" s="285"/>
      <c r="BVH113" s="285"/>
      <c r="BVI113" s="285"/>
      <c r="BVJ113" s="285"/>
      <c r="BVK113" s="285"/>
      <c r="BVL113" s="285"/>
      <c r="BVM113" s="285"/>
      <c r="BVN113" s="285"/>
      <c r="BVO113" s="285"/>
      <c r="BVP113" s="285"/>
      <c r="BVQ113" s="285"/>
      <c r="BVR113" s="285"/>
      <c r="BVS113" s="285"/>
      <c r="BVT113" s="285"/>
      <c r="BVU113" s="285"/>
      <c r="BVV113" s="285"/>
      <c r="BVW113" s="285"/>
      <c r="BVX113" s="285"/>
      <c r="BVY113" s="285"/>
      <c r="BVZ113" s="285"/>
      <c r="BWA113" s="285"/>
      <c r="BWB113" s="285"/>
      <c r="BWC113" s="285"/>
      <c r="BWD113" s="285"/>
      <c r="BWE113" s="285"/>
      <c r="BWF113" s="285"/>
      <c r="BWG113" s="285"/>
      <c r="BWH113" s="285"/>
      <c r="BWI113" s="285"/>
      <c r="BWJ113" s="285"/>
      <c r="BWK113" s="285"/>
      <c r="BWL113" s="285"/>
      <c r="BWM113" s="285"/>
      <c r="BWN113" s="285"/>
      <c r="BWO113" s="285"/>
      <c r="BWP113" s="285"/>
      <c r="BWQ113" s="361"/>
      <c r="BWR113" s="285"/>
      <c r="BWS113" s="285"/>
      <c r="BWT113" s="285"/>
      <c r="BWU113" s="285"/>
      <c r="BWV113" s="285"/>
      <c r="BWW113" s="285"/>
      <c r="BWX113" s="285"/>
      <c r="BWY113" s="285"/>
      <c r="BWZ113" s="285"/>
      <c r="BXA113" s="285"/>
      <c r="BXB113" s="285"/>
      <c r="BXC113" s="285"/>
      <c r="BXD113" s="285"/>
      <c r="BXE113" s="285"/>
      <c r="BXF113" s="285"/>
      <c r="BXG113" s="285"/>
      <c r="BXH113" s="285"/>
      <c r="BXI113" s="285"/>
      <c r="BXJ113" s="285"/>
      <c r="BXK113" s="285"/>
      <c r="BXL113" s="285"/>
      <c r="BXM113" s="285"/>
      <c r="BXN113" s="285"/>
      <c r="BXO113" s="285"/>
      <c r="BXP113" s="285"/>
      <c r="BXQ113" s="285"/>
      <c r="BXR113" s="285"/>
      <c r="BXS113" s="285"/>
      <c r="BXT113" s="285"/>
      <c r="BXU113" s="285"/>
      <c r="BXV113" s="285"/>
      <c r="BXW113" s="285"/>
      <c r="BXX113" s="285"/>
      <c r="BXY113" s="285"/>
      <c r="BXZ113" s="285"/>
      <c r="BYA113" s="285"/>
      <c r="BYB113" s="285"/>
      <c r="BYC113" s="285"/>
      <c r="BYD113" s="285"/>
      <c r="BYE113" s="285"/>
      <c r="BYF113" s="285"/>
      <c r="BYG113" s="285"/>
      <c r="BYH113" s="285"/>
      <c r="BYI113" s="285"/>
      <c r="BYJ113" s="285"/>
      <c r="BYK113" s="285"/>
      <c r="BYL113" s="285"/>
      <c r="BYM113" s="285"/>
      <c r="BYN113" s="285"/>
      <c r="BYO113" s="285"/>
      <c r="BYP113" s="285"/>
      <c r="BYQ113" s="285"/>
      <c r="BYR113" s="285"/>
      <c r="BYS113" s="285"/>
      <c r="BYT113" s="285"/>
      <c r="BYU113" s="285"/>
      <c r="BYV113" s="285"/>
      <c r="BYW113" s="285"/>
      <c r="BYX113" s="285"/>
      <c r="BYY113" s="285"/>
      <c r="BYZ113" s="285"/>
      <c r="BZA113" s="285"/>
      <c r="BZB113" s="285"/>
      <c r="BZC113" s="285"/>
      <c r="BZD113" s="285"/>
      <c r="BZE113" s="285"/>
      <c r="BZF113" s="285"/>
      <c r="BZG113" s="285"/>
      <c r="BZH113" s="285"/>
      <c r="BZI113" s="285"/>
      <c r="BZJ113" s="285"/>
      <c r="BZK113" s="285"/>
      <c r="BZL113" s="285"/>
      <c r="BZM113" s="285"/>
      <c r="BZN113" s="285"/>
      <c r="BZO113" s="285"/>
      <c r="BZP113" s="285"/>
      <c r="BZQ113" s="285"/>
      <c r="BZR113" s="285"/>
      <c r="BZS113" s="285"/>
      <c r="BZT113" s="285"/>
      <c r="BZU113" s="285"/>
      <c r="BZV113" s="285"/>
      <c r="BZW113" s="285"/>
      <c r="BZX113" s="285"/>
      <c r="BZY113" s="285"/>
      <c r="BZZ113" s="285"/>
      <c r="CAA113" s="285"/>
      <c r="CAB113" s="285"/>
      <c r="CAC113" s="285"/>
      <c r="CAD113" s="285"/>
      <c r="CAE113" s="285"/>
      <c r="CAF113" s="285"/>
      <c r="CAG113" s="285"/>
      <c r="CAH113" s="285"/>
      <c r="CAI113" s="285"/>
      <c r="CAJ113" s="285"/>
      <c r="CAK113" s="285"/>
      <c r="CAL113" s="285"/>
      <c r="CAM113" s="285"/>
      <c r="CAN113" s="285"/>
      <c r="CAO113" s="285"/>
      <c r="CAP113" s="285"/>
      <c r="CAQ113" s="285"/>
      <c r="CAR113" s="285"/>
      <c r="CAS113" s="285"/>
      <c r="CAT113" s="285"/>
      <c r="CAU113" s="285"/>
      <c r="CAV113" s="285"/>
      <c r="CAW113" s="285"/>
      <c r="CAX113" s="285"/>
      <c r="CAY113" s="285"/>
      <c r="CAZ113" s="285"/>
      <c r="CBA113" s="285"/>
      <c r="CBB113" s="285"/>
      <c r="CBC113" s="285"/>
      <c r="CBD113" s="285"/>
      <c r="CBE113" s="285"/>
      <c r="CBF113" s="285"/>
      <c r="CBG113" s="285"/>
      <c r="CBH113" s="285"/>
      <c r="CBI113" s="285"/>
      <c r="CBJ113" s="285"/>
      <c r="CBK113" s="285"/>
      <c r="CBL113" s="285"/>
      <c r="CBM113" s="285"/>
      <c r="CBN113" s="285"/>
      <c r="CBO113" s="285"/>
      <c r="CBP113" s="285"/>
      <c r="CBQ113" s="285"/>
      <c r="CBR113" s="285"/>
      <c r="CBS113" s="285"/>
      <c r="CBT113" s="285"/>
      <c r="CBU113" s="285"/>
      <c r="CBV113" s="285"/>
      <c r="CBW113" s="285"/>
      <c r="CBX113" s="285"/>
      <c r="CBY113" s="285"/>
      <c r="CBZ113" s="285"/>
      <c r="CCA113" s="285"/>
      <c r="CCB113" s="285"/>
      <c r="CCC113" s="285"/>
      <c r="CCD113" s="285"/>
      <c r="CCE113" s="285"/>
      <c r="CCF113" s="285"/>
      <c r="CCG113" s="285"/>
      <c r="CCH113" s="285"/>
      <c r="CCI113" s="285"/>
      <c r="CCJ113" s="285"/>
      <c r="CCK113" s="285"/>
      <c r="CCL113" s="285"/>
      <c r="CCM113" s="285"/>
      <c r="CCN113" s="285"/>
      <c r="CCO113" s="285"/>
      <c r="CCP113" s="285"/>
      <c r="CCQ113" s="285"/>
      <c r="CCR113" s="199"/>
      <c r="CCS113" s="199"/>
      <c r="CCT113" s="199"/>
    </row>
    <row r="114" spans="1:2126" s="200" customFormat="1" x14ac:dyDescent="0.2">
      <c r="A114" s="200" t="str">
        <f>+A57</f>
        <v>Y.P.F.B.</v>
      </c>
      <c r="O114" s="209"/>
      <c r="SR114" s="209"/>
      <c r="AKV114" s="199"/>
      <c r="AKW114" s="199"/>
      <c r="AKX114" s="199"/>
      <c r="AKY114" s="199"/>
      <c r="AKZ114" s="199"/>
      <c r="ALA114" s="199"/>
      <c r="ALB114" s="199"/>
      <c r="ALC114" s="199"/>
      <c r="ALD114" s="199"/>
      <c r="ALE114" s="199"/>
      <c r="ALF114" s="199"/>
      <c r="ALG114" s="199"/>
      <c r="ALH114" s="199"/>
      <c r="ALI114" s="199"/>
      <c r="ALJ114" s="199"/>
      <c r="ALK114" s="199"/>
      <c r="ALL114" s="199"/>
      <c r="ALM114" s="199"/>
      <c r="ALN114" s="199"/>
      <c r="ALO114" s="199"/>
      <c r="ALP114" s="199"/>
      <c r="ALQ114" s="199"/>
      <c r="ALR114" s="199"/>
      <c r="ALS114" s="199"/>
      <c r="ALT114" s="199"/>
      <c r="ALU114" s="199"/>
      <c r="ALV114" s="199"/>
      <c r="ALW114" s="199"/>
      <c r="ALX114" s="199"/>
      <c r="ALY114" s="199"/>
      <c r="ALZ114" s="352"/>
      <c r="AMA114" s="199"/>
      <c r="AMB114" s="199"/>
      <c r="AMC114" s="199"/>
      <c r="AMD114" s="199"/>
      <c r="AME114" s="199"/>
      <c r="AMF114" s="199"/>
      <c r="AMG114" s="199"/>
      <c r="AMH114" s="199"/>
      <c r="AMI114" s="199"/>
      <c r="AMJ114" s="199"/>
      <c r="AMK114" s="199"/>
      <c r="AML114" s="199"/>
      <c r="AMM114" s="199"/>
      <c r="AMN114" s="199"/>
      <c r="AMO114" s="199"/>
      <c r="AMP114" s="199"/>
      <c r="AMQ114" s="199"/>
      <c r="AMR114" s="199"/>
      <c r="AMS114" s="301"/>
      <c r="AMT114" s="301"/>
      <c r="AMU114" s="301"/>
      <c r="AMV114" s="301"/>
      <c r="AMW114" s="301"/>
      <c r="AMX114" s="301"/>
      <c r="AMY114" s="301"/>
      <c r="AMZ114" s="301"/>
      <c r="ANA114" s="301"/>
      <c r="ANB114" s="301"/>
      <c r="ANC114" s="301"/>
      <c r="AND114" s="301"/>
      <c r="ANE114" s="301"/>
      <c r="ANF114" s="301"/>
      <c r="ANG114" s="301"/>
      <c r="ANH114" s="301"/>
      <c r="ANI114" s="301"/>
      <c r="ANJ114" s="301"/>
      <c r="ANK114" s="301"/>
      <c r="ANL114" s="353"/>
      <c r="ANM114" s="301"/>
      <c r="ANN114" s="301"/>
      <c r="ANO114" s="301"/>
      <c r="ANP114" s="301"/>
      <c r="ANQ114" s="301"/>
      <c r="ANR114" s="301"/>
      <c r="ANS114" s="301"/>
      <c r="ANT114" s="301"/>
      <c r="ANU114" s="301"/>
      <c r="ANV114" s="301"/>
      <c r="ANW114" s="301"/>
      <c r="ANX114" s="301"/>
      <c r="ANY114" s="301"/>
      <c r="ANZ114" s="301"/>
      <c r="AOA114" s="301"/>
      <c r="AOB114" s="301"/>
      <c r="AOC114" s="301"/>
      <c r="AOD114" s="301"/>
      <c r="AOE114" s="301"/>
      <c r="AOF114" s="301"/>
      <c r="AOG114" s="301"/>
      <c r="AOH114" s="301"/>
      <c r="AOI114" s="301"/>
      <c r="AOJ114" s="301"/>
      <c r="AOK114" s="301"/>
      <c r="AOL114" s="301"/>
      <c r="AOM114" s="301"/>
      <c r="AON114" s="301"/>
      <c r="AOO114" s="301"/>
      <c r="AOP114" s="301"/>
      <c r="AOQ114" s="301"/>
      <c r="AOR114" s="301"/>
      <c r="AOS114" s="301"/>
      <c r="AOT114" s="301"/>
      <c r="AOU114" s="301"/>
      <c r="AOV114" s="301"/>
      <c r="AOW114" s="301"/>
      <c r="AOX114" s="301"/>
      <c r="AOY114" s="301"/>
      <c r="AOZ114" s="301"/>
      <c r="APA114" s="301"/>
      <c r="APB114" s="301"/>
      <c r="APC114" s="301"/>
      <c r="APD114" s="301"/>
      <c r="APE114" s="301"/>
      <c r="APF114" s="301"/>
      <c r="APG114" s="301"/>
      <c r="APH114" s="301"/>
      <c r="API114" s="301"/>
      <c r="APJ114" s="301"/>
      <c r="APK114" s="301"/>
      <c r="APL114" s="301"/>
      <c r="APM114" s="301"/>
      <c r="APN114" s="301"/>
      <c r="APO114" s="301"/>
      <c r="APP114" s="301"/>
      <c r="APQ114" s="301"/>
      <c r="APR114" s="301"/>
      <c r="APS114" s="301"/>
      <c r="APT114" s="301"/>
      <c r="APU114" s="301"/>
      <c r="APV114" s="301"/>
      <c r="APW114" s="301"/>
      <c r="APX114" s="301"/>
      <c r="APY114" s="301"/>
      <c r="APZ114" s="301"/>
      <c r="AQA114" s="301"/>
      <c r="AQB114" s="301"/>
      <c r="AQC114" s="301"/>
      <c r="AQD114" s="301"/>
      <c r="AQE114" s="301"/>
      <c r="AQF114" s="301"/>
      <c r="AQG114" s="301"/>
      <c r="AQH114" s="301"/>
      <c r="AQI114" s="301"/>
      <c r="AQJ114" s="301"/>
      <c r="AQK114" s="301"/>
      <c r="AQL114" s="301"/>
      <c r="AQM114" s="301"/>
      <c r="AQN114" s="301"/>
      <c r="AQO114" s="301"/>
      <c r="AQP114" s="301"/>
      <c r="AQQ114" s="301"/>
      <c r="AQR114" s="301"/>
      <c r="AQS114" s="301"/>
      <c r="AQT114" s="301"/>
      <c r="AQU114" s="301"/>
      <c r="AQV114" s="301"/>
      <c r="AQW114" s="301"/>
      <c r="AQX114" s="301"/>
      <c r="AQY114" s="301"/>
      <c r="AQZ114" s="301"/>
      <c r="ARA114" s="301"/>
      <c r="ARB114" s="301"/>
      <c r="ARC114" s="301"/>
      <c r="ARD114" s="301"/>
      <c r="ARE114" s="301"/>
      <c r="ARF114" s="301"/>
      <c r="ARG114" s="301"/>
      <c r="ARH114" s="301"/>
      <c r="ARI114" s="301"/>
      <c r="ARJ114" s="301"/>
      <c r="ARK114" s="301"/>
      <c r="ARL114" s="301"/>
      <c r="ARM114" s="301"/>
      <c r="ARN114" s="301"/>
      <c r="ARO114" s="301"/>
      <c r="ARP114" s="301"/>
      <c r="ARQ114" s="301"/>
      <c r="ARR114" s="301"/>
      <c r="ARS114" s="301"/>
      <c r="ART114" s="301"/>
      <c r="ARU114" s="301"/>
      <c r="ARV114" s="301"/>
      <c r="ARW114" s="301"/>
      <c r="ARX114" s="301"/>
      <c r="ARY114" s="301"/>
      <c r="ARZ114" s="301"/>
      <c r="ASA114" s="301"/>
      <c r="ASB114" s="301"/>
      <c r="ASC114" s="301"/>
      <c r="ASD114" s="301"/>
      <c r="ASE114" s="301"/>
      <c r="ASF114" s="301"/>
      <c r="ASG114" s="301"/>
      <c r="ASH114" s="301"/>
      <c r="ASI114" s="301"/>
      <c r="ASJ114" s="301"/>
      <c r="ASK114" s="301"/>
      <c r="ASL114" s="301"/>
      <c r="ASM114" s="301"/>
      <c r="ASN114" s="301"/>
      <c r="ASO114" s="301"/>
      <c r="ASP114" s="301"/>
      <c r="ASQ114" s="301"/>
      <c r="ASR114" s="301"/>
      <c r="ASS114" s="301"/>
      <c r="AST114" s="301"/>
      <c r="ASU114" s="281"/>
      <c r="ASV114" s="281"/>
      <c r="ASW114" s="281"/>
      <c r="ASX114" s="281"/>
      <c r="ASY114" s="281"/>
      <c r="ASZ114" s="281"/>
      <c r="ATA114" s="281"/>
      <c r="ATB114" s="281"/>
      <c r="ATC114" s="281"/>
      <c r="ATD114" s="281"/>
      <c r="ATE114" s="281"/>
      <c r="ATF114" s="281"/>
      <c r="ATG114" s="281"/>
      <c r="ATH114" s="281"/>
      <c r="ATI114" s="281"/>
      <c r="ATJ114" s="281"/>
      <c r="ATK114" s="281"/>
      <c r="ATL114" s="281"/>
      <c r="ATM114" s="281"/>
      <c r="ATN114" s="281"/>
      <c r="ATO114" s="281"/>
      <c r="ATP114" s="281"/>
      <c r="ATQ114" s="281"/>
      <c r="ATR114" s="281"/>
      <c r="ATS114" s="281"/>
      <c r="ATT114" s="281"/>
      <c r="ATU114" s="281"/>
      <c r="ATV114" s="281"/>
      <c r="ATW114" s="281"/>
      <c r="ATX114" s="284"/>
      <c r="ATY114" s="284"/>
      <c r="ATZ114" s="284"/>
      <c r="AUA114" s="281"/>
      <c r="AUB114" s="281"/>
      <c r="AUC114" s="281"/>
      <c r="AUD114" s="281"/>
      <c r="AUE114" s="281"/>
      <c r="AUF114" s="281"/>
      <c r="AUG114" s="281"/>
      <c r="AUH114" s="281"/>
      <c r="AUI114" s="281"/>
      <c r="AUJ114" s="281"/>
      <c r="AUK114" s="281"/>
      <c r="AUL114" s="281"/>
      <c r="AUM114" s="281"/>
      <c r="AUN114" s="281"/>
      <c r="AUO114" s="281"/>
      <c r="AUP114" s="281"/>
      <c r="AUQ114" s="281"/>
      <c r="AUR114" s="281"/>
      <c r="AUS114" s="281"/>
      <c r="AUT114" s="281"/>
      <c r="AUU114" s="281"/>
      <c r="AUV114" s="281"/>
      <c r="AUW114" s="281"/>
      <c r="AUX114" s="281"/>
      <c r="AUY114" s="281"/>
      <c r="AUZ114" s="281"/>
      <c r="AVA114" s="281"/>
      <c r="AVB114" s="281"/>
      <c r="AVC114" s="281"/>
      <c r="AVD114" s="281"/>
      <c r="AVE114" s="281"/>
      <c r="AVF114" s="281"/>
      <c r="AVG114" s="281"/>
      <c r="AVH114" s="281"/>
      <c r="AVI114" s="281"/>
      <c r="AVJ114" s="281"/>
      <c r="AVK114" s="281"/>
      <c r="AVL114" s="281"/>
      <c r="AVM114" s="281"/>
      <c r="AVN114" s="281"/>
      <c r="AVO114" s="281"/>
      <c r="AVP114" s="281"/>
      <c r="AVQ114" s="281"/>
      <c r="AVR114" s="281"/>
      <c r="AVS114" s="281"/>
      <c r="AVT114" s="281"/>
      <c r="AVU114" s="281"/>
      <c r="AVV114" s="281"/>
      <c r="AVW114" s="281"/>
      <c r="AVX114" s="281"/>
      <c r="AVY114" s="281"/>
      <c r="AVZ114" s="281"/>
      <c r="AWA114" s="281"/>
      <c r="AWB114" s="281"/>
      <c r="AWC114" s="281"/>
      <c r="AWD114" s="281"/>
      <c r="AWE114" s="281"/>
      <c r="AWF114" s="281"/>
      <c r="AWG114" s="281"/>
      <c r="AWH114" s="281"/>
      <c r="AWI114" s="281"/>
      <c r="AWJ114" s="281"/>
      <c r="AWK114" s="281"/>
      <c r="AWL114" s="358"/>
      <c r="AWM114" s="199"/>
      <c r="AWN114" s="199"/>
      <c r="AWO114" s="199"/>
      <c r="AWP114" s="358"/>
      <c r="AWQ114" s="281"/>
      <c r="AWR114" s="281"/>
      <c r="AWS114" s="281"/>
      <c r="AWT114" s="281"/>
      <c r="AWU114" s="281"/>
      <c r="AWV114" s="281"/>
      <c r="AWW114" s="281"/>
      <c r="AWX114" s="281"/>
      <c r="AWY114" s="281"/>
      <c r="AWZ114" s="281"/>
      <c r="AXA114" s="281"/>
      <c r="AXB114" s="285"/>
      <c r="AXC114" s="285"/>
      <c r="AXD114" s="285"/>
      <c r="AXE114" s="285"/>
      <c r="AXF114" s="285"/>
      <c r="AXG114" s="285"/>
      <c r="AXH114" s="285"/>
      <c r="AXI114" s="285"/>
      <c r="AXJ114" s="285"/>
      <c r="AXK114" s="285"/>
      <c r="AXL114" s="285"/>
      <c r="AXM114" s="285"/>
      <c r="AXN114" s="285"/>
      <c r="AXO114" s="285"/>
      <c r="AXP114" s="285"/>
      <c r="AXQ114" s="285"/>
      <c r="AXR114" s="285"/>
      <c r="AXS114" s="285"/>
      <c r="AXT114" s="285"/>
      <c r="AXU114" s="285"/>
      <c r="AXV114" s="285"/>
      <c r="AXW114" s="285"/>
      <c r="AXX114" s="285"/>
      <c r="AXY114" s="285"/>
      <c r="AXZ114" s="285"/>
      <c r="AYA114" s="285"/>
      <c r="AYB114" s="285"/>
      <c r="AYC114" s="285"/>
      <c r="AYD114" s="285"/>
      <c r="AYE114" s="285"/>
      <c r="AYF114" s="285"/>
      <c r="AYG114" s="285"/>
      <c r="AYH114" s="285"/>
      <c r="AYI114" s="285"/>
      <c r="AYJ114" s="285"/>
      <c r="AYK114" s="285"/>
      <c r="AYL114" s="285"/>
      <c r="AYM114" s="285"/>
      <c r="AYN114" s="285"/>
      <c r="AYO114" s="285"/>
      <c r="AYP114" s="285"/>
      <c r="AYQ114" s="285"/>
      <c r="AYR114" s="285"/>
      <c r="AYS114" s="285"/>
      <c r="AYT114" s="285"/>
      <c r="AYU114" s="285"/>
      <c r="AYV114" s="285"/>
      <c r="AYW114" s="285"/>
      <c r="AYX114" s="285"/>
      <c r="AYY114" s="285"/>
      <c r="AYZ114" s="285"/>
      <c r="AZA114" s="285"/>
      <c r="AZB114" s="285"/>
      <c r="AZC114" s="285"/>
      <c r="AZD114" s="285"/>
      <c r="AZE114" s="285"/>
      <c r="AZF114" s="285"/>
      <c r="AZG114" s="285"/>
      <c r="AZH114" s="285"/>
      <c r="AZI114" s="285"/>
      <c r="AZJ114" s="285"/>
      <c r="AZK114" s="285"/>
      <c r="AZL114" s="285"/>
      <c r="AZM114" s="285"/>
      <c r="AZN114" s="285"/>
      <c r="AZO114" s="285"/>
      <c r="AZP114" s="285"/>
      <c r="AZQ114" s="285"/>
      <c r="AZR114" s="285"/>
      <c r="AZS114" s="285"/>
      <c r="AZT114" s="285"/>
      <c r="AZU114" s="285"/>
      <c r="AZV114" s="285"/>
      <c r="AZW114" s="285"/>
      <c r="AZX114" s="285"/>
      <c r="AZY114" s="285"/>
      <c r="AZZ114" s="285"/>
      <c r="BAA114" s="285"/>
      <c r="BAB114" s="285"/>
      <c r="BAC114" s="285"/>
      <c r="BAD114" s="285"/>
      <c r="BAE114" s="285"/>
      <c r="BAF114" s="285"/>
      <c r="BAG114" s="285"/>
      <c r="BAH114" s="285"/>
      <c r="BAI114" s="285"/>
      <c r="BAJ114" s="285"/>
      <c r="BAK114" s="285"/>
      <c r="BAL114" s="285"/>
      <c r="BAM114" s="285"/>
      <c r="BAN114" s="285"/>
      <c r="BAO114" s="285"/>
      <c r="BAP114" s="285"/>
      <c r="BAQ114" s="285"/>
      <c r="BAR114" s="285"/>
      <c r="BAS114" s="285"/>
      <c r="BAT114" s="285"/>
      <c r="BAU114" s="285"/>
      <c r="BAV114" s="285"/>
      <c r="BAW114" s="285"/>
      <c r="BAX114" s="285"/>
      <c r="BAY114" s="285"/>
      <c r="BAZ114" s="285"/>
      <c r="BBA114" s="285"/>
      <c r="BBB114" s="285"/>
      <c r="BBC114" s="285"/>
      <c r="BBD114" s="285"/>
      <c r="BBE114" s="285"/>
      <c r="BBF114" s="285"/>
      <c r="BBG114" s="285"/>
      <c r="BBH114" s="285"/>
      <c r="BBI114" s="285"/>
      <c r="BBJ114" s="285"/>
      <c r="BBK114" s="285"/>
      <c r="BBL114" s="285"/>
      <c r="BBM114" s="285"/>
      <c r="BBN114" s="285"/>
      <c r="BBO114" s="285"/>
      <c r="BBP114" s="285"/>
      <c r="BBQ114" s="285"/>
      <c r="BBR114" s="285"/>
      <c r="BBS114" s="285"/>
      <c r="BBT114" s="285"/>
      <c r="BBU114" s="285"/>
      <c r="BBV114" s="285"/>
      <c r="BBW114" s="285"/>
      <c r="BBX114" s="285"/>
      <c r="BBY114" s="285"/>
      <c r="BBZ114" s="285"/>
      <c r="BCA114" s="285"/>
      <c r="BCB114" s="285"/>
      <c r="BCC114" s="285"/>
      <c r="BCD114" s="285"/>
      <c r="BCE114" s="285"/>
      <c r="BCF114" s="285"/>
      <c r="BCG114" s="285"/>
      <c r="BCH114" s="285"/>
      <c r="BCI114" s="285"/>
      <c r="BCJ114" s="285"/>
      <c r="BCK114" s="285"/>
      <c r="BCL114" s="285"/>
      <c r="BCM114" s="285"/>
      <c r="BCN114" s="285"/>
      <c r="BCO114" s="285"/>
      <c r="BCP114" s="285"/>
      <c r="BCQ114" s="285"/>
      <c r="BCR114" s="285"/>
      <c r="BCS114" s="285"/>
      <c r="BCT114" s="285"/>
      <c r="BCU114" s="285"/>
      <c r="BCV114" s="285"/>
      <c r="BCW114" s="285"/>
      <c r="BCX114" s="285"/>
      <c r="BCY114" s="285"/>
      <c r="BCZ114" s="285"/>
      <c r="BDA114" s="285"/>
      <c r="BDB114" s="285"/>
      <c r="BDC114" s="285"/>
      <c r="BDD114" s="285"/>
      <c r="BDE114" s="285"/>
      <c r="BDF114" s="285"/>
      <c r="BDG114" s="285"/>
      <c r="BDH114" s="285"/>
      <c r="BDI114" s="285"/>
      <c r="BDJ114" s="285"/>
      <c r="BDK114" s="285"/>
      <c r="BDL114" s="285"/>
      <c r="BDM114" s="285"/>
      <c r="BDN114" s="285"/>
      <c r="BDO114" s="285"/>
      <c r="BDP114" s="285"/>
      <c r="BDQ114" s="285"/>
      <c r="BDR114" s="285"/>
      <c r="BDS114" s="285"/>
      <c r="BDT114" s="305"/>
      <c r="BDU114" s="305"/>
      <c r="BDV114" s="305"/>
      <c r="BDW114" s="285"/>
      <c r="BDX114" s="285"/>
      <c r="BDY114" s="285"/>
      <c r="BDZ114" s="285"/>
      <c r="BEA114" s="285"/>
      <c r="BEB114" s="285"/>
      <c r="BEC114" s="285"/>
      <c r="BED114" s="285"/>
      <c r="BEE114" s="285"/>
      <c r="BEF114" s="285"/>
      <c r="BEG114" s="285"/>
      <c r="BEH114" s="285"/>
      <c r="BEI114" s="285"/>
      <c r="BEJ114" s="285"/>
      <c r="BEK114" s="285"/>
      <c r="BEL114" s="285"/>
      <c r="BEM114" s="285"/>
      <c r="BEN114" s="285"/>
      <c r="BEO114" s="285"/>
      <c r="BEP114" s="285"/>
      <c r="BEQ114" s="285"/>
      <c r="BER114" s="285"/>
      <c r="BES114" s="285"/>
      <c r="BET114" s="285"/>
      <c r="BEU114" s="285"/>
      <c r="BEV114" s="285"/>
      <c r="BEW114" s="285"/>
      <c r="BEX114" s="285"/>
      <c r="BEY114" s="285"/>
      <c r="BEZ114" s="285"/>
      <c r="BFA114" s="285"/>
      <c r="BFB114" s="285"/>
      <c r="BFC114" s="285"/>
      <c r="BFD114" s="285"/>
      <c r="BFE114" s="285"/>
      <c r="BFF114" s="285"/>
      <c r="BFG114" s="285"/>
      <c r="BFH114" s="285"/>
      <c r="BFI114" s="285"/>
      <c r="BFJ114" s="285"/>
      <c r="BFK114" s="285"/>
      <c r="BFL114" s="285"/>
      <c r="BFM114" s="285"/>
      <c r="BFN114" s="285"/>
      <c r="BFO114" s="285"/>
      <c r="BFP114" s="285"/>
      <c r="BFQ114" s="285"/>
      <c r="BFR114" s="285"/>
      <c r="BFS114" s="285"/>
      <c r="BFT114" s="285"/>
      <c r="BFU114" s="285"/>
      <c r="BFV114" s="285"/>
      <c r="BFW114" s="285"/>
      <c r="BFX114" s="285"/>
      <c r="BFY114" s="285"/>
      <c r="BFZ114" s="285"/>
      <c r="BGA114" s="285"/>
      <c r="BGB114" s="285"/>
      <c r="BGC114" s="285"/>
      <c r="BGD114" s="285"/>
      <c r="BGE114" s="285"/>
      <c r="BGF114" s="285"/>
      <c r="BGG114" s="285"/>
      <c r="BGH114" s="285"/>
      <c r="BGI114" s="285"/>
      <c r="BGJ114" s="285"/>
      <c r="BGK114" s="285"/>
      <c r="BGL114" s="285"/>
      <c r="BGM114" s="285"/>
      <c r="BGN114" s="285"/>
      <c r="BGO114" s="285"/>
      <c r="BGP114" s="285"/>
      <c r="BGQ114" s="285"/>
      <c r="BGR114" s="285"/>
      <c r="BGS114" s="285"/>
      <c r="BGT114" s="285"/>
      <c r="BGU114" s="285"/>
      <c r="BGV114" s="285"/>
      <c r="BGW114" s="285"/>
      <c r="BGX114" s="285"/>
      <c r="BGY114" s="285">
        <v>-1134.4626812700001</v>
      </c>
      <c r="BGZ114" s="285"/>
      <c r="BHA114" s="285"/>
      <c r="BHB114" s="285"/>
      <c r="BHC114" s="285"/>
      <c r="BHD114" s="285"/>
      <c r="BHE114" s="285"/>
      <c r="BHF114" s="285"/>
      <c r="BHG114" s="285"/>
      <c r="BHH114" s="285"/>
      <c r="BHI114" s="285"/>
      <c r="BHJ114" s="285"/>
      <c r="BHK114" s="285"/>
      <c r="BHL114" s="285"/>
      <c r="BHM114" s="285"/>
      <c r="BHN114" s="285"/>
      <c r="BHO114" s="285"/>
      <c r="BHP114" s="285"/>
      <c r="BHQ114" s="285"/>
      <c r="BHR114" s="285"/>
      <c r="BHS114" s="285"/>
      <c r="BHT114" s="285"/>
      <c r="BHU114" s="285"/>
      <c r="BHV114" s="285"/>
      <c r="BHW114" s="285"/>
      <c r="BHX114" s="285"/>
      <c r="BHY114" s="285"/>
      <c r="BHZ114" s="285"/>
      <c r="BIA114" s="285"/>
      <c r="BIB114" s="285"/>
      <c r="BIC114" s="285"/>
      <c r="BID114" s="285"/>
      <c r="BIE114" s="285"/>
      <c r="BIF114" s="285"/>
      <c r="BIG114" s="285"/>
      <c r="BIH114" s="285"/>
      <c r="BII114" s="285"/>
      <c r="BIJ114" s="285"/>
      <c r="BIK114" s="285"/>
      <c r="BIL114" s="285"/>
      <c r="BIM114" s="285"/>
      <c r="BIN114" s="285"/>
      <c r="BIO114" s="285"/>
      <c r="BIP114" s="285"/>
      <c r="BIQ114" s="285"/>
      <c r="BIR114" s="285"/>
      <c r="BIS114" s="285"/>
      <c r="BIT114" s="199"/>
      <c r="BIU114" s="199"/>
      <c r="BIV114" s="285"/>
      <c r="BIW114" s="285"/>
      <c r="BIX114" s="285"/>
      <c r="BIY114" s="285"/>
      <c r="BIZ114" s="285"/>
      <c r="BJA114" s="285"/>
      <c r="BJB114" s="359">
        <v>44558</v>
      </c>
      <c r="BJC114" s="200">
        <v>3.0593890670553934E-2</v>
      </c>
      <c r="BJD114" s="199"/>
      <c r="BJE114" s="199">
        <v>0.13104299999999999</v>
      </c>
      <c r="BJF114" s="285">
        <f>+BJE114-BJC114</f>
        <v>0.10044910932944606</v>
      </c>
      <c r="BJG114" s="285"/>
      <c r="BJH114" s="285"/>
      <c r="BJI114" s="285"/>
      <c r="BJJ114" s="285"/>
      <c r="BJK114" s="285"/>
      <c r="BJL114" s="285"/>
      <c r="BJM114" s="285"/>
      <c r="BJN114" s="285"/>
      <c r="BJO114" s="285"/>
      <c r="BJP114" s="285"/>
      <c r="BJQ114" s="285"/>
      <c r="BJR114" s="285"/>
      <c r="BJS114" s="285"/>
      <c r="BJT114" s="285"/>
      <c r="BJU114" s="285"/>
      <c r="BJV114" s="285"/>
      <c r="BJW114" s="285"/>
      <c r="BJX114" s="285"/>
      <c r="BJY114" s="285"/>
      <c r="BJZ114" s="285"/>
      <c r="BKA114" s="285"/>
      <c r="BKB114" s="285"/>
      <c r="BKC114" s="285"/>
      <c r="BKD114" s="285"/>
      <c r="BKE114" s="285"/>
      <c r="BKF114" s="285"/>
      <c r="BKG114" s="285"/>
      <c r="BKH114" s="285"/>
      <c r="BKI114" s="285"/>
      <c r="BKJ114" s="285"/>
      <c r="BKK114" s="285"/>
      <c r="BKL114" s="285"/>
      <c r="BKM114" s="285"/>
      <c r="BKN114" s="285"/>
      <c r="BKO114" s="285"/>
      <c r="BKP114" s="285"/>
      <c r="BKQ114" s="285"/>
      <c r="BKR114" s="285"/>
      <c r="BKS114" s="285"/>
      <c r="BKT114" s="285"/>
      <c r="BKU114" s="285"/>
      <c r="BKV114" s="285"/>
      <c r="BKW114" s="285"/>
      <c r="BKX114" s="285"/>
      <c r="BKY114" s="285"/>
      <c r="BKZ114" s="285"/>
      <c r="BLA114" s="285"/>
      <c r="BLB114" s="285"/>
      <c r="BLC114" s="285"/>
      <c r="BLD114" s="285"/>
      <c r="BLE114" s="285"/>
      <c r="BLF114" s="285"/>
      <c r="BLG114" s="285"/>
      <c r="BLH114" s="285"/>
      <c r="BLI114" s="285"/>
      <c r="BLJ114" s="285"/>
      <c r="BLK114" s="285"/>
      <c r="BLL114" s="285"/>
      <c r="BLM114" s="285"/>
      <c r="BLN114" s="285"/>
      <c r="BLO114" s="285"/>
      <c r="BLP114" s="285"/>
      <c r="BLQ114" s="285"/>
      <c r="BLR114" s="285"/>
      <c r="BLS114" s="285"/>
      <c r="BLT114" s="285"/>
      <c r="BLU114" s="285"/>
      <c r="BLV114" s="285"/>
      <c r="BLW114" s="285"/>
      <c r="BLX114" s="285"/>
      <c r="BLY114" s="285"/>
      <c r="BLZ114" s="285"/>
      <c r="BMA114" s="285"/>
      <c r="BMB114" s="285"/>
      <c r="BMC114" s="285"/>
      <c r="BMD114" s="285"/>
      <c r="BME114" s="285"/>
      <c r="BMF114" s="285"/>
      <c r="BMG114" s="285"/>
      <c r="BMH114" s="285"/>
      <c r="BMI114" s="285"/>
      <c r="BMJ114" s="285"/>
      <c r="BMK114" s="285"/>
      <c r="BML114" s="285"/>
      <c r="BMM114" s="285"/>
      <c r="BMN114" s="285"/>
      <c r="BMO114" s="285"/>
      <c r="BMP114" s="285"/>
      <c r="BMQ114" s="285"/>
      <c r="BMR114" s="285"/>
      <c r="BMS114" s="285"/>
      <c r="BMT114" s="285"/>
      <c r="BMU114" s="285"/>
      <c r="BMV114" s="285"/>
      <c r="BMW114" s="285"/>
      <c r="BMX114" s="285"/>
      <c r="BMY114" s="285"/>
      <c r="BMZ114" s="285"/>
      <c r="BNA114" s="285"/>
      <c r="BNB114" s="285"/>
      <c r="BNC114" s="285"/>
      <c r="BND114" s="285"/>
      <c r="BNE114" s="285"/>
      <c r="BNF114" s="285"/>
      <c r="BNG114" s="285"/>
      <c r="BNH114" s="285"/>
      <c r="BNI114" s="285"/>
      <c r="BNJ114" s="285"/>
      <c r="BNK114" s="285"/>
      <c r="BNL114" s="285"/>
      <c r="BNM114" s="285"/>
      <c r="BNN114" s="285"/>
      <c r="BNO114" s="285"/>
      <c r="BNP114" s="285"/>
      <c r="BNQ114" s="285"/>
      <c r="BNR114" s="285"/>
      <c r="BNS114" s="285"/>
      <c r="BNT114" s="285"/>
      <c r="BNU114" s="285"/>
      <c r="BNV114" s="285"/>
      <c r="BNW114" s="285"/>
      <c r="BNX114" s="285"/>
      <c r="BNY114" s="285"/>
      <c r="BNZ114" s="285"/>
      <c r="BOA114" s="285"/>
      <c r="BOB114" s="285"/>
      <c r="BOC114" s="285"/>
      <c r="BOD114" s="285"/>
      <c r="BOE114" s="285"/>
      <c r="BOF114" s="285"/>
      <c r="BOG114" s="285"/>
      <c r="BOH114" s="285"/>
      <c r="BOI114" s="285"/>
      <c r="BOJ114" s="285"/>
      <c r="BOK114" s="285"/>
      <c r="BOL114" s="285"/>
      <c r="BOM114" s="285"/>
      <c r="BON114" s="285"/>
      <c r="BOO114" s="285"/>
      <c r="BOP114" s="285"/>
      <c r="BOQ114" s="285"/>
      <c r="BOR114" s="285"/>
      <c r="BOS114" s="285"/>
      <c r="BOT114" s="285"/>
      <c r="BOU114" s="285"/>
      <c r="BOV114" s="285"/>
      <c r="BOW114" s="285"/>
      <c r="BOX114" s="285"/>
      <c r="BOY114" s="285"/>
      <c r="BOZ114" s="285"/>
      <c r="BPA114" s="285"/>
      <c r="BPB114" s="285"/>
      <c r="BPC114" s="285"/>
      <c r="BPD114" s="285"/>
      <c r="BPE114" s="285"/>
      <c r="BPF114" s="285"/>
      <c r="BPG114" s="285"/>
      <c r="BPH114" s="285"/>
      <c r="BPI114" s="285"/>
      <c r="BPJ114" s="285"/>
      <c r="BPK114" s="285"/>
      <c r="BPL114" s="285"/>
      <c r="BPM114" s="285"/>
      <c r="BPN114" s="285"/>
      <c r="BPO114" s="285"/>
      <c r="BPP114" s="285"/>
      <c r="BPQ114" s="285"/>
      <c r="BPR114" s="285"/>
      <c r="BPS114" s="285"/>
      <c r="BPT114" s="285"/>
      <c r="BPU114" s="285"/>
      <c r="BPV114" s="285"/>
      <c r="BPW114" s="285"/>
      <c r="BPX114" s="285"/>
      <c r="BPY114" s="285"/>
      <c r="BPZ114" s="285"/>
      <c r="BQA114" s="285"/>
      <c r="BQB114" s="285"/>
      <c r="BQC114" s="285"/>
      <c r="BQD114" s="285"/>
      <c r="BQE114" s="285"/>
      <c r="BQF114" s="285"/>
      <c r="BQG114" s="285"/>
      <c r="BQH114" s="285"/>
      <c r="BQI114" s="285"/>
      <c r="BQJ114" s="285"/>
      <c r="BQK114" s="285"/>
      <c r="BQL114" s="285"/>
      <c r="BQM114" s="285"/>
      <c r="BQN114" s="285"/>
      <c r="BQO114" s="285"/>
      <c r="BQP114" s="285"/>
      <c r="BQQ114" s="285"/>
      <c r="BQR114" s="285"/>
      <c r="BQS114" s="285"/>
      <c r="BQT114" s="285"/>
      <c r="BQU114" s="285"/>
      <c r="BQV114" s="285"/>
      <c r="BQW114" s="285"/>
      <c r="BQX114" s="285"/>
      <c r="BQY114" s="285"/>
      <c r="BQZ114" s="285"/>
      <c r="BRA114" s="285"/>
      <c r="BRB114" s="285"/>
      <c r="BRC114" s="285"/>
      <c r="BRD114" s="285"/>
      <c r="BRE114" s="285"/>
      <c r="BRF114" s="285"/>
      <c r="BRG114" s="285"/>
      <c r="BRH114" s="285"/>
      <c r="BRI114" s="285"/>
      <c r="BRJ114" s="285"/>
      <c r="BRK114" s="285"/>
      <c r="BRL114" s="285"/>
      <c r="BRM114" s="285"/>
      <c r="BRN114" s="285"/>
      <c r="BRO114" s="285"/>
      <c r="BRP114" s="285"/>
      <c r="BRQ114" s="285"/>
      <c r="BRR114" s="285"/>
      <c r="BRS114" s="285"/>
      <c r="BRT114" s="285"/>
      <c r="BRU114" s="285"/>
      <c r="BRV114" s="285"/>
      <c r="BRW114" s="285"/>
      <c r="BRX114" s="285"/>
      <c r="BRY114" s="285"/>
      <c r="BRZ114" s="285"/>
      <c r="BSA114" s="285"/>
      <c r="BSB114" s="285"/>
      <c r="BSC114" s="285"/>
      <c r="BSD114" s="285"/>
      <c r="BSE114" s="285"/>
      <c r="BSF114" s="285"/>
      <c r="BSG114" s="285"/>
      <c r="BSH114" s="285"/>
      <c r="BSI114" s="285"/>
      <c r="BSJ114" s="285"/>
      <c r="BSK114" s="285"/>
      <c r="BSL114" s="285"/>
      <c r="BSM114" s="285"/>
      <c r="BSN114" s="285"/>
      <c r="BSO114" s="285"/>
      <c r="BSP114" s="285"/>
      <c r="BSQ114" s="285"/>
      <c r="BSR114" s="285"/>
      <c r="BSS114" s="285"/>
      <c r="BST114" s="285">
        <f>+BST57</f>
        <v>0</v>
      </c>
      <c r="BSU114" s="285">
        <f>+BSU57</f>
        <v>0</v>
      </c>
      <c r="BSV114" s="285">
        <f>+BSV57</f>
        <v>0</v>
      </c>
      <c r="BSW114" s="285">
        <f>+BSW57</f>
        <v>0</v>
      </c>
      <c r="BSX114" s="285"/>
      <c r="BSY114" s="285">
        <f>+BSY57</f>
        <v>0</v>
      </c>
      <c r="BSZ114" s="285">
        <f>+BSZ57</f>
        <v>38.223382310000005</v>
      </c>
      <c r="BTA114" s="285"/>
      <c r="BTB114" s="285"/>
      <c r="BTC114" s="285"/>
      <c r="BTD114" s="285"/>
      <c r="BTE114" s="285"/>
      <c r="BTF114" s="285"/>
      <c r="BTG114" s="285"/>
      <c r="BTH114" s="285"/>
      <c r="BTI114" s="285"/>
      <c r="BTJ114" s="285"/>
      <c r="BTK114" s="285"/>
      <c r="BTL114" s="285"/>
      <c r="BTM114" s="285"/>
      <c r="BTN114" s="285"/>
      <c r="BTO114" s="285"/>
      <c r="BTP114" s="285"/>
      <c r="BTQ114" s="285"/>
      <c r="BTR114" s="285"/>
      <c r="BTS114" s="285"/>
      <c r="BTT114" s="285"/>
      <c r="BTU114" s="285"/>
      <c r="BTV114" s="285"/>
      <c r="BTW114" s="285"/>
      <c r="BTX114" s="285"/>
      <c r="BTY114" s="285"/>
      <c r="BTZ114" s="285"/>
      <c r="BUA114" s="285"/>
      <c r="BUB114" s="285"/>
      <c r="BUC114" s="285"/>
      <c r="BUD114" s="285"/>
      <c r="BUE114" s="285"/>
      <c r="BUF114" s="285"/>
      <c r="BUG114" s="285"/>
      <c r="BUH114" s="285"/>
      <c r="BUI114" s="285"/>
      <c r="BUJ114" s="285"/>
      <c r="BUK114" s="285"/>
      <c r="BUL114" s="285"/>
      <c r="BUM114" s="285"/>
      <c r="BUN114" s="285"/>
      <c r="BUO114" s="285"/>
      <c r="BUP114" s="285"/>
      <c r="BUQ114" s="285"/>
      <c r="BUR114" s="285"/>
      <c r="BUS114" s="285"/>
      <c r="BUT114" s="285"/>
      <c r="BUU114" s="285"/>
      <c r="BUV114" s="285"/>
      <c r="BUW114" s="285"/>
      <c r="BUX114" s="285"/>
      <c r="BUY114" s="285"/>
      <c r="BUZ114" s="285"/>
      <c r="BVA114" s="285"/>
      <c r="BVB114" s="285"/>
      <c r="BVC114" s="285"/>
      <c r="BVD114" s="285"/>
      <c r="BVE114" s="285"/>
      <c r="BVF114" s="285"/>
      <c r="BVG114" s="285"/>
      <c r="BVH114" s="285"/>
      <c r="BVI114" s="285"/>
      <c r="BVJ114" s="285"/>
      <c r="BVK114" s="285"/>
      <c r="BVL114" s="285"/>
      <c r="BVM114" s="285"/>
      <c r="BVN114" s="285"/>
      <c r="BVO114" s="285"/>
      <c r="BVP114" s="285"/>
      <c r="BVQ114" s="285"/>
      <c r="BVR114" s="285"/>
      <c r="BVS114" s="285"/>
      <c r="BVT114" s="285"/>
      <c r="BVU114" s="285"/>
      <c r="BVV114" s="285"/>
      <c r="BVW114" s="285"/>
      <c r="BVX114" s="285"/>
      <c r="BVY114" s="285"/>
      <c r="BVZ114" s="285"/>
      <c r="BWA114" s="285"/>
      <c r="BWB114" s="285"/>
      <c r="BWC114" s="285"/>
      <c r="BWD114" s="285"/>
      <c r="BWE114" s="285"/>
      <c r="BWF114" s="285"/>
      <c r="BWG114" s="285"/>
      <c r="BWH114" s="285"/>
      <c r="BWI114" s="285"/>
      <c r="BWJ114" s="285"/>
      <c r="BWK114" s="285"/>
      <c r="BWL114" s="285"/>
      <c r="BWM114" s="285"/>
      <c r="BWN114" s="285"/>
      <c r="BWO114" s="285"/>
      <c r="BWP114" s="285"/>
      <c r="BWQ114" s="285"/>
      <c r="BWR114" s="285"/>
      <c r="BWS114" s="285"/>
      <c r="BWT114" s="285"/>
      <c r="BWU114" s="285"/>
      <c r="BWV114" s="285"/>
      <c r="BWW114" s="285"/>
      <c r="BWX114" s="285"/>
      <c r="BWY114" s="285"/>
      <c r="BWZ114" s="285"/>
      <c r="BXA114" s="285"/>
      <c r="BXB114" s="285"/>
      <c r="BXC114" s="285"/>
      <c r="BXD114" s="285"/>
      <c r="BXE114" s="285"/>
      <c r="BXF114" s="285"/>
      <c r="BXG114" s="285"/>
      <c r="BXH114" s="285"/>
      <c r="BXI114" s="285"/>
      <c r="BXJ114" s="285"/>
      <c r="BXK114" s="285"/>
      <c r="BXL114" s="285"/>
      <c r="BXM114" s="285"/>
      <c r="BXN114" s="285"/>
      <c r="BXO114" s="285"/>
      <c r="BXP114" s="285"/>
      <c r="BXQ114" s="285"/>
      <c r="BXR114" s="285"/>
      <c r="BXS114" s="285"/>
      <c r="BXT114" s="285"/>
      <c r="BXU114" s="285"/>
      <c r="BXV114" s="285"/>
      <c r="BXW114" s="285"/>
      <c r="BXX114" s="285"/>
      <c r="BXY114" s="285"/>
      <c r="BXZ114" s="285"/>
      <c r="BYA114" s="285"/>
      <c r="BYB114" s="285"/>
      <c r="BYC114" s="285"/>
      <c r="BYD114" s="285"/>
      <c r="BYE114" s="285"/>
      <c r="BYF114" s="285"/>
      <c r="BYG114" s="285"/>
      <c r="BYH114" s="285"/>
      <c r="BYI114" s="285"/>
      <c r="BYJ114" s="285"/>
      <c r="BYK114" s="285"/>
      <c r="BYL114" s="285"/>
      <c r="BYM114" s="285"/>
      <c r="BYN114" s="285"/>
      <c r="BYO114" s="285"/>
      <c r="BYP114" s="285"/>
      <c r="BYQ114" s="285"/>
      <c r="BYR114" s="285"/>
      <c r="BYS114" s="285"/>
      <c r="BYT114" s="285"/>
      <c r="BYU114" s="285"/>
      <c r="BYV114" s="285"/>
      <c r="BYW114" s="285"/>
      <c r="BYX114" s="285"/>
      <c r="BYY114" s="285"/>
      <c r="BYZ114" s="285"/>
      <c r="BZA114" s="285"/>
      <c r="BZB114" s="285"/>
      <c r="BZC114" s="285"/>
      <c r="BZD114" s="285"/>
      <c r="BZE114" s="285"/>
      <c r="BZF114" s="285"/>
      <c r="BZG114" s="285"/>
      <c r="BZH114" s="285"/>
      <c r="BZI114" s="285"/>
      <c r="BZJ114" s="285"/>
      <c r="BZK114" s="285"/>
      <c r="BZL114" s="285"/>
      <c r="BZM114" s="285"/>
      <c r="BZN114" s="285"/>
      <c r="BZO114" s="285"/>
      <c r="BZP114" s="285"/>
      <c r="BZQ114" s="285"/>
      <c r="BZR114" s="285"/>
      <c r="BZS114" s="285"/>
      <c r="BZT114" s="285"/>
      <c r="BZU114" s="285"/>
      <c r="BZV114" s="285"/>
      <c r="BZW114" s="285"/>
      <c r="BZX114" s="285"/>
      <c r="BZY114" s="285"/>
      <c r="BZZ114" s="285"/>
      <c r="CAA114" s="285"/>
      <c r="CAB114" s="285"/>
      <c r="CAC114" s="285"/>
      <c r="CAD114" s="285"/>
      <c r="CAE114" s="285"/>
      <c r="CAF114" s="285"/>
      <c r="CAG114" s="285"/>
      <c r="CAH114" s="285"/>
      <c r="CAI114" s="285"/>
      <c r="CAJ114" s="285"/>
      <c r="CAK114" s="285"/>
      <c r="CAL114" s="285"/>
      <c r="CAM114" s="285"/>
      <c r="CAN114" s="285"/>
      <c r="CAO114" s="285"/>
      <c r="CAP114" s="285"/>
      <c r="CAQ114" s="285"/>
      <c r="CAR114" s="285"/>
      <c r="CAS114" s="285"/>
      <c r="CAT114" s="285"/>
      <c r="CAU114" s="285"/>
      <c r="CAV114" s="285"/>
      <c r="CAW114" s="285"/>
      <c r="CAX114" s="285"/>
      <c r="CAY114" s="285"/>
      <c r="CAZ114" s="285"/>
      <c r="CBA114" s="285"/>
      <c r="CBB114" s="285"/>
      <c r="CBC114" s="285"/>
      <c r="CBD114" s="285"/>
      <c r="CBE114" s="285"/>
      <c r="CBF114" s="285"/>
      <c r="CBG114" s="285"/>
      <c r="CBH114" s="285"/>
      <c r="CBI114" s="285"/>
      <c r="CBJ114" s="285"/>
      <c r="CBK114" s="285"/>
      <c r="CBL114" s="285"/>
      <c r="CBM114" s="285"/>
      <c r="CBN114" s="285"/>
      <c r="CBO114" s="285"/>
      <c r="CBP114" s="285"/>
      <c r="CBQ114" s="285"/>
      <c r="CBR114" s="285"/>
      <c r="CBS114" s="285"/>
      <c r="CBT114" s="285"/>
      <c r="CBU114" s="285"/>
      <c r="CBV114" s="285"/>
      <c r="CBW114" s="285"/>
      <c r="CBX114" s="285"/>
      <c r="CBY114" s="285"/>
      <c r="CBZ114" s="285"/>
      <c r="CCA114" s="285"/>
      <c r="CCB114" s="285"/>
      <c r="CCC114" s="285"/>
      <c r="CCD114" s="285"/>
      <c r="CCE114" s="285"/>
      <c r="CCF114" s="285"/>
      <c r="CCG114" s="285"/>
      <c r="CCH114" s="285"/>
      <c r="CCI114" s="285"/>
      <c r="CCJ114" s="285"/>
      <c r="CCK114" s="285"/>
      <c r="CCL114" s="285"/>
      <c r="CCM114" s="285"/>
      <c r="CCN114" s="285"/>
      <c r="CCO114" s="285"/>
      <c r="CCP114" s="285"/>
      <c r="CCQ114" s="285"/>
      <c r="CCR114" s="199"/>
      <c r="CCS114" s="199"/>
      <c r="CCT114" s="199"/>
    </row>
    <row r="115" spans="1:2126" s="200" customFormat="1" x14ac:dyDescent="0.2">
      <c r="A115" s="200" t="str">
        <f>+A67</f>
        <v>FLETES Y TRANSPORTES</v>
      </c>
      <c r="O115" s="209"/>
      <c r="SR115" s="209"/>
      <c r="AKV115" s="199"/>
      <c r="AKW115" s="199"/>
      <c r="AKX115" s="199"/>
      <c r="AKY115" s="199"/>
      <c r="AKZ115" s="199"/>
      <c r="ALA115" s="199"/>
      <c r="ALB115" s="199"/>
      <c r="ALC115" s="199"/>
      <c r="ALD115" s="199"/>
      <c r="ALE115" s="199"/>
      <c r="ALF115" s="199"/>
      <c r="ALG115" s="199"/>
      <c r="ALH115" s="199"/>
      <c r="ALI115" s="199"/>
      <c r="ALJ115" s="199"/>
      <c r="ALK115" s="199"/>
      <c r="ALL115" s="199"/>
      <c r="ALM115" s="199"/>
      <c r="ALN115" s="199"/>
      <c r="ALO115" s="199"/>
      <c r="ALP115" s="199"/>
      <c r="ALQ115" s="199"/>
      <c r="ALR115" s="199"/>
      <c r="ALS115" s="199"/>
      <c r="ALT115" s="199"/>
      <c r="ALU115" s="199"/>
      <c r="ALV115" s="199"/>
      <c r="ALW115" s="199"/>
      <c r="ALX115" s="199"/>
      <c r="ALY115" s="199"/>
      <c r="ALZ115" s="352"/>
      <c r="AMA115" s="199"/>
      <c r="AMB115" s="199"/>
      <c r="AMC115" s="199"/>
      <c r="AMD115" s="199"/>
      <c r="AME115" s="199"/>
      <c r="AMF115" s="199"/>
      <c r="AMG115" s="199"/>
      <c r="AMH115" s="199"/>
      <c r="AMI115" s="199"/>
      <c r="AMJ115" s="199"/>
      <c r="AMK115" s="199"/>
      <c r="AML115" s="199"/>
      <c r="AMM115" s="199"/>
      <c r="AMN115" s="199"/>
      <c r="AMO115" s="199"/>
      <c r="AMP115" s="199"/>
      <c r="AMQ115" s="199"/>
      <c r="AMR115" s="199"/>
      <c r="AMS115" s="301"/>
      <c r="AMT115" s="301"/>
      <c r="AMU115" s="301"/>
      <c r="AMV115" s="301"/>
      <c r="AMW115" s="301"/>
      <c r="AMX115" s="301"/>
      <c r="AMY115" s="301"/>
      <c r="AMZ115" s="301"/>
      <c r="ANA115" s="301"/>
      <c r="ANB115" s="301"/>
      <c r="ANC115" s="301"/>
      <c r="AND115" s="301"/>
      <c r="ANE115" s="301"/>
      <c r="ANF115" s="301"/>
      <c r="ANG115" s="301"/>
      <c r="ANH115" s="301"/>
      <c r="ANI115" s="301"/>
      <c r="ANJ115" s="301"/>
      <c r="ANK115" s="301"/>
      <c r="ANL115" s="353"/>
      <c r="ANM115" s="301"/>
      <c r="ANN115" s="301"/>
      <c r="ANO115" s="301"/>
      <c r="ANP115" s="301"/>
      <c r="ANQ115" s="301"/>
      <c r="ANR115" s="301"/>
      <c r="ANS115" s="301"/>
      <c r="ANT115" s="301"/>
      <c r="ANU115" s="301"/>
      <c r="ANV115" s="301"/>
      <c r="ANW115" s="301"/>
      <c r="ANX115" s="301"/>
      <c r="ANY115" s="301"/>
      <c r="ANZ115" s="301"/>
      <c r="AOA115" s="301"/>
      <c r="AOB115" s="301"/>
      <c r="AOC115" s="301"/>
      <c r="AOD115" s="301"/>
      <c r="AOE115" s="301"/>
      <c r="AOF115" s="301"/>
      <c r="AOG115" s="301"/>
      <c r="AOH115" s="301"/>
      <c r="AOI115" s="301"/>
      <c r="AOJ115" s="301"/>
      <c r="AOK115" s="301"/>
      <c r="AOL115" s="301"/>
      <c r="AOM115" s="301"/>
      <c r="AON115" s="301"/>
      <c r="AOO115" s="301"/>
      <c r="AOP115" s="301"/>
      <c r="AOQ115" s="301"/>
      <c r="AOR115" s="301"/>
      <c r="AOS115" s="301"/>
      <c r="AOT115" s="301"/>
      <c r="AOU115" s="301"/>
      <c r="AOV115" s="301"/>
      <c r="AOW115" s="301"/>
      <c r="AOX115" s="301"/>
      <c r="AOY115" s="301"/>
      <c r="AOZ115" s="301"/>
      <c r="APA115" s="301"/>
      <c r="APB115" s="301"/>
      <c r="APC115" s="301"/>
      <c r="APD115" s="301"/>
      <c r="APE115" s="301"/>
      <c r="APF115" s="301"/>
      <c r="APG115" s="301"/>
      <c r="APH115" s="301"/>
      <c r="API115" s="301"/>
      <c r="APJ115" s="301"/>
      <c r="APK115" s="301"/>
      <c r="APL115" s="301"/>
      <c r="APM115" s="301"/>
      <c r="APN115" s="301"/>
      <c r="APO115" s="301"/>
      <c r="APP115" s="301"/>
      <c r="APQ115" s="301"/>
      <c r="APR115" s="301"/>
      <c r="APS115" s="301"/>
      <c r="APT115" s="301"/>
      <c r="APU115" s="301"/>
      <c r="APV115" s="301"/>
      <c r="APW115" s="301"/>
      <c r="APX115" s="301"/>
      <c r="APY115" s="301"/>
      <c r="APZ115" s="301"/>
      <c r="AQA115" s="301"/>
      <c r="AQB115" s="301"/>
      <c r="AQC115" s="301"/>
      <c r="AQD115" s="301"/>
      <c r="AQE115" s="301"/>
      <c r="AQF115" s="301"/>
      <c r="AQG115" s="301"/>
      <c r="AQH115" s="301"/>
      <c r="AQI115" s="301"/>
      <c r="AQJ115" s="301"/>
      <c r="AQK115" s="301"/>
      <c r="AQL115" s="301"/>
      <c r="AQM115" s="301"/>
      <c r="AQN115" s="301"/>
      <c r="AQO115" s="301"/>
      <c r="AQP115" s="301"/>
      <c r="AQQ115" s="301"/>
      <c r="AQR115" s="301"/>
      <c r="AQS115" s="301"/>
      <c r="AQT115" s="301"/>
      <c r="AQU115" s="301"/>
      <c r="AQV115" s="301"/>
      <c r="AQW115" s="301"/>
      <c r="AQX115" s="301"/>
      <c r="AQY115" s="301"/>
      <c r="AQZ115" s="301"/>
      <c r="ARA115" s="301"/>
      <c r="ARB115" s="301"/>
      <c r="ARC115" s="301"/>
      <c r="ARD115" s="301"/>
      <c r="ARE115" s="301"/>
      <c r="ARF115" s="301"/>
      <c r="ARG115" s="301"/>
      <c r="ARH115" s="301"/>
      <c r="ARI115" s="301"/>
      <c r="ARJ115" s="301"/>
      <c r="ARK115" s="301"/>
      <c r="ARL115" s="301"/>
      <c r="ARM115" s="301"/>
      <c r="ARN115" s="301"/>
      <c r="ARO115" s="301"/>
      <c r="ARP115" s="301"/>
      <c r="ARQ115" s="301"/>
      <c r="ARR115" s="301"/>
      <c r="ARS115" s="301"/>
      <c r="ART115" s="301"/>
      <c r="ARU115" s="301"/>
      <c r="ARV115" s="301"/>
      <c r="ARW115" s="301"/>
      <c r="ARX115" s="301"/>
      <c r="ARY115" s="301"/>
      <c r="ARZ115" s="301"/>
      <c r="ASA115" s="301"/>
      <c r="ASB115" s="301"/>
      <c r="ASC115" s="301"/>
      <c r="ASD115" s="301"/>
      <c r="ASE115" s="301"/>
      <c r="ASF115" s="301"/>
      <c r="ASG115" s="301"/>
      <c r="ASH115" s="301"/>
      <c r="ASI115" s="301"/>
      <c r="ASJ115" s="301"/>
      <c r="ASK115" s="301"/>
      <c r="ASL115" s="301"/>
      <c r="ASM115" s="301"/>
      <c r="ASN115" s="301"/>
      <c r="ASO115" s="301"/>
      <c r="ASP115" s="301"/>
      <c r="ASQ115" s="301"/>
      <c r="ASR115" s="301"/>
      <c r="ASS115" s="301"/>
      <c r="AST115" s="301"/>
      <c r="ASU115" s="281"/>
      <c r="ASV115" s="281"/>
      <c r="ASW115" s="281"/>
      <c r="ASX115" s="281"/>
      <c r="ASY115" s="281"/>
      <c r="ASZ115" s="281"/>
      <c r="ATA115" s="281"/>
      <c r="ATB115" s="281"/>
      <c r="ATC115" s="281"/>
      <c r="ATD115" s="281"/>
      <c r="ATE115" s="281"/>
      <c r="ATF115" s="281"/>
      <c r="ATG115" s="281"/>
      <c r="ATH115" s="281"/>
      <c r="ATI115" s="281"/>
      <c r="ATJ115" s="281"/>
      <c r="ATK115" s="281"/>
      <c r="ATL115" s="281"/>
      <c r="ATM115" s="281"/>
      <c r="ATN115" s="281"/>
      <c r="ATO115" s="281"/>
      <c r="ATP115" s="281"/>
      <c r="ATQ115" s="281"/>
      <c r="ATR115" s="281"/>
      <c r="ATS115" s="281"/>
      <c r="ATT115" s="281"/>
      <c r="ATU115" s="281"/>
      <c r="ATV115" s="281"/>
      <c r="ATW115" s="281"/>
      <c r="ATX115" s="284"/>
      <c r="ATY115" s="284"/>
      <c r="ATZ115" s="284"/>
      <c r="AUA115" s="281"/>
      <c r="AUB115" s="281"/>
      <c r="AUC115" s="281"/>
      <c r="AUD115" s="281"/>
      <c r="AUE115" s="281"/>
      <c r="AUF115" s="281"/>
      <c r="AUG115" s="281"/>
      <c r="AUH115" s="281"/>
      <c r="AUI115" s="281"/>
      <c r="AUJ115" s="281"/>
      <c r="AUK115" s="281"/>
      <c r="AUL115" s="281"/>
      <c r="AUM115" s="281"/>
      <c r="AUN115" s="281"/>
      <c r="AUO115" s="281"/>
      <c r="AUP115" s="281"/>
      <c r="AUQ115" s="281"/>
      <c r="AUR115" s="281"/>
      <c r="AUS115" s="281"/>
      <c r="AUT115" s="281"/>
      <c r="AUU115" s="281"/>
      <c r="AUV115" s="281"/>
      <c r="AUW115" s="281"/>
      <c r="AUX115" s="281"/>
      <c r="AUY115" s="281"/>
      <c r="AUZ115" s="281"/>
      <c r="AVA115" s="281"/>
      <c r="AVB115" s="281"/>
      <c r="AVC115" s="281"/>
      <c r="AVD115" s="281"/>
      <c r="AVE115" s="281"/>
      <c r="AVF115" s="281"/>
      <c r="AVG115" s="281"/>
      <c r="AVH115" s="281"/>
      <c r="AVI115" s="281"/>
      <c r="AVJ115" s="281"/>
      <c r="AVK115" s="281"/>
      <c r="AVL115" s="281"/>
      <c r="AVM115" s="281"/>
      <c r="AVN115" s="281"/>
      <c r="AVO115" s="281"/>
      <c r="AVP115" s="281"/>
      <c r="AVQ115" s="281"/>
      <c r="AVR115" s="281"/>
      <c r="AVS115" s="281"/>
      <c r="AVT115" s="281"/>
      <c r="AVU115" s="281"/>
      <c r="AVV115" s="281"/>
      <c r="AVW115" s="281"/>
      <c r="AVX115" s="281"/>
      <c r="AVY115" s="281"/>
      <c r="AVZ115" s="281"/>
      <c r="AWA115" s="281"/>
      <c r="AWB115" s="281"/>
      <c r="AWC115" s="281"/>
      <c r="AWD115" s="281"/>
      <c r="AWE115" s="281"/>
      <c r="AWF115" s="281"/>
      <c r="AWG115" s="281"/>
      <c r="AWH115" s="281"/>
      <c r="AWI115" s="281"/>
      <c r="AWJ115" s="281"/>
      <c r="AWK115" s="281"/>
      <c r="AWL115" s="358"/>
      <c r="AWM115" s="199"/>
      <c r="AWN115" s="237"/>
      <c r="AWO115" s="237"/>
      <c r="AWP115" s="358"/>
      <c r="AWQ115" s="281"/>
      <c r="AWR115" s="281"/>
      <c r="AWS115" s="281"/>
      <c r="AWT115" s="281"/>
      <c r="AWU115" s="281"/>
      <c r="AWV115" s="281"/>
      <c r="AWW115" s="281"/>
      <c r="AWX115" s="281"/>
      <c r="AWY115" s="281"/>
      <c r="AWZ115" s="281"/>
      <c r="AXA115" s="281"/>
      <c r="AXB115" s="285"/>
      <c r="AXC115" s="285"/>
      <c r="AXD115" s="285"/>
      <c r="AXE115" s="285"/>
      <c r="AXF115" s="285"/>
      <c r="AXG115" s="285"/>
      <c r="AXH115" s="285"/>
      <c r="AXI115" s="285"/>
      <c r="AXJ115" s="285"/>
      <c r="AXK115" s="285"/>
      <c r="AXL115" s="285"/>
      <c r="AXM115" s="285"/>
      <c r="AXN115" s="285"/>
      <c r="AXO115" s="285"/>
      <c r="AXP115" s="285"/>
      <c r="AXQ115" s="285"/>
      <c r="AXR115" s="285"/>
      <c r="AXS115" s="285"/>
      <c r="AXT115" s="285"/>
      <c r="AXU115" s="285"/>
      <c r="AXV115" s="285"/>
      <c r="AXW115" s="285"/>
      <c r="AXX115" s="285"/>
      <c r="AXY115" s="285"/>
      <c r="AXZ115" s="285"/>
      <c r="AYA115" s="285"/>
      <c r="AYB115" s="285"/>
      <c r="AYC115" s="285"/>
      <c r="AYD115" s="285"/>
      <c r="AYE115" s="285"/>
      <c r="AYF115" s="285"/>
      <c r="AYG115" s="285"/>
      <c r="AYH115" s="285"/>
      <c r="AYI115" s="285"/>
      <c r="AYJ115" s="285"/>
      <c r="AYK115" s="285"/>
      <c r="AYL115" s="285"/>
      <c r="AYM115" s="285"/>
      <c r="AYN115" s="285"/>
      <c r="AYO115" s="285"/>
      <c r="AYP115" s="285"/>
      <c r="AYQ115" s="285"/>
      <c r="AYR115" s="285"/>
      <c r="AYS115" s="285"/>
      <c r="AYT115" s="285"/>
      <c r="AYU115" s="285"/>
      <c r="AYV115" s="285"/>
      <c r="AYW115" s="285"/>
      <c r="AYX115" s="285"/>
      <c r="AYY115" s="285"/>
      <c r="AYZ115" s="285"/>
      <c r="AZA115" s="285"/>
      <c r="AZB115" s="285"/>
      <c r="AZC115" s="285"/>
      <c r="AZD115" s="285"/>
      <c r="AZE115" s="285"/>
      <c r="AZF115" s="285"/>
      <c r="AZG115" s="285"/>
      <c r="AZH115" s="285"/>
      <c r="AZI115" s="285"/>
      <c r="AZJ115" s="285"/>
      <c r="AZK115" s="285"/>
      <c r="AZL115" s="285"/>
      <c r="AZM115" s="285"/>
      <c r="AZN115" s="285"/>
      <c r="AZO115" s="285"/>
      <c r="AZP115" s="285"/>
      <c r="AZQ115" s="285"/>
      <c r="AZR115" s="285"/>
      <c r="AZS115" s="285"/>
      <c r="AZT115" s="285"/>
      <c r="AZU115" s="285"/>
      <c r="AZV115" s="285"/>
      <c r="AZW115" s="285"/>
      <c r="AZX115" s="285"/>
      <c r="AZY115" s="285"/>
      <c r="AZZ115" s="285"/>
      <c r="BAA115" s="285"/>
      <c r="BAB115" s="285"/>
      <c r="BAC115" s="285"/>
      <c r="BAD115" s="285"/>
      <c r="BAE115" s="285"/>
      <c r="BAF115" s="285"/>
      <c r="BAG115" s="285"/>
      <c r="BAH115" s="285"/>
      <c r="BAI115" s="285"/>
      <c r="BAJ115" s="285"/>
      <c r="BAK115" s="285"/>
      <c r="BAL115" s="285"/>
      <c r="BAM115" s="285"/>
      <c r="BAN115" s="285"/>
      <c r="BAO115" s="285"/>
      <c r="BAP115" s="285"/>
      <c r="BAQ115" s="285"/>
      <c r="BAR115" s="285"/>
      <c r="BAS115" s="285"/>
      <c r="BAT115" s="285"/>
      <c r="BAU115" s="285"/>
      <c r="BAV115" s="285"/>
      <c r="BAW115" s="285"/>
      <c r="BAX115" s="285"/>
      <c r="BAY115" s="285"/>
      <c r="BAZ115" s="285"/>
      <c r="BBA115" s="285"/>
      <c r="BBB115" s="285"/>
      <c r="BBC115" s="285"/>
      <c r="BBD115" s="285"/>
      <c r="BBE115" s="285"/>
      <c r="BBF115" s="285"/>
      <c r="BBG115" s="285"/>
      <c r="BBH115" s="285"/>
      <c r="BBI115" s="285"/>
      <c r="BBJ115" s="285"/>
      <c r="BBK115" s="285"/>
      <c r="BBL115" s="285"/>
      <c r="BBM115" s="285"/>
      <c r="BBN115" s="285"/>
      <c r="BBO115" s="285"/>
      <c r="BBP115" s="285"/>
      <c r="BBQ115" s="285"/>
      <c r="BBR115" s="285"/>
      <c r="BBS115" s="285"/>
      <c r="BBT115" s="285"/>
      <c r="BBU115" s="285"/>
      <c r="BBV115" s="285"/>
      <c r="BBW115" s="285"/>
      <c r="BBX115" s="285"/>
      <c r="BBY115" s="285"/>
      <c r="BBZ115" s="285"/>
      <c r="BCA115" s="285"/>
      <c r="BCB115" s="285"/>
      <c r="BCC115" s="285"/>
      <c r="BCD115" s="285"/>
      <c r="BCE115" s="285"/>
      <c r="BCF115" s="285"/>
      <c r="BCG115" s="285"/>
      <c r="BCH115" s="285"/>
      <c r="BCI115" s="285"/>
      <c r="BCJ115" s="285"/>
      <c r="BCK115" s="285"/>
      <c r="BCL115" s="285"/>
      <c r="BCM115" s="285"/>
      <c r="BCN115" s="285"/>
      <c r="BCO115" s="285"/>
      <c r="BCP115" s="285"/>
      <c r="BCQ115" s="285"/>
      <c r="BCR115" s="285"/>
      <c r="BCS115" s="285"/>
      <c r="BCT115" s="285"/>
      <c r="BCU115" s="285"/>
      <c r="BCV115" s="285"/>
      <c r="BCW115" s="285"/>
      <c r="BCX115" s="285"/>
      <c r="BCY115" s="285"/>
      <c r="BCZ115" s="285"/>
      <c r="BDA115" s="285"/>
      <c r="BDB115" s="285"/>
      <c r="BDC115" s="285"/>
      <c r="BDD115" s="285"/>
      <c r="BDE115" s="285"/>
      <c r="BDF115" s="285"/>
      <c r="BDG115" s="285"/>
      <c r="BDH115" s="285"/>
      <c r="BDI115" s="285"/>
      <c r="BDJ115" s="285"/>
      <c r="BDK115" s="285"/>
      <c r="BDL115" s="285"/>
      <c r="BDM115" s="285"/>
      <c r="BDN115" s="285"/>
      <c r="BDO115" s="285"/>
      <c r="BDP115" s="285"/>
      <c r="BDQ115" s="285"/>
      <c r="BDR115" s="285"/>
      <c r="BDS115" s="199"/>
      <c r="BDT115" s="285"/>
      <c r="BDU115" s="285"/>
      <c r="BDV115" s="285"/>
      <c r="BDW115" s="285"/>
      <c r="BDX115" s="285"/>
      <c r="BDY115" s="285"/>
      <c r="BDZ115" s="285"/>
      <c r="BEA115" s="285"/>
      <c r="BEB115" s="285"/>
      <c r="BEC115" s="285"/>
      <c r="BED115" s="285"/>
      <c r="BEE115" s="285"/>
      <c r="BEF115" s="285"/>
      <c r="BEG115" s="285"/>
      <c r="BEH115" s="285">
        <v>1000000</v>
      </c>
      <c r="BEI115" s="285"/>
      <c r="BEJ115" s="285"/>
      <c r="BEK115" s="285"/>
      <c r="BEL115" s="285"/>
      <c r="BEM115" s="285"/>
      <c r="BEN115" s="285"/>
      <c r="BEO115" s="285"/>
      <c r="BEP115" s="285"/>
      <c r="BEQ115" s="285"/>
      <c r="BER115" s="285"/>
      <c r="BES115" s="285"/>
      <c r="BET115" s="285"/>
      <c r="BEU115" s="285"/>
      <c r="BEV115" s="285"/>
      <c r="BEW115" s="285"/>
      <c r="BEX115" s="285"/>
      <c r="BEY115" s="285"/>
      <c r="BEZ115" s="285"/>
      <c r="BFA115" s="285"/>
      <c r="BFB115" s="285"/>
      <c r="BFC115" s="285"/>
      <c r="BFD115" s="285"/>
      <c r="BFE115" s="285"/>
      <c r="BFF115" s="285"/>
      <c r="BFG115" s="285"/>
      <c r="BFH115" s="285"/>
      <c r="BFI115" s="285"/>
      <c r="BFJ115" s="285"/>
      <c r="BFK115" s="285"/>
      <c r="BFL115" s="285"/>
      <c r="BFM115" s="304">
        <v>4.0465669999999995E-2</v>
      </c>
      <c r="BFN115" s="285"/>
      <c r="BFO115" s="285"/>
      <c r="BFP115" s="285"/>
      <c r="BFQ115" s="285" t="e">
        <f>+#REF!+BFQ113</f>
        <v>#REF!</v>
      </c>
      <c r="BFR115" s="285"/>
      <c r="BFS115" s="285"/>
      <c r="BFT115" s="285"/>
      <c r="BFU115" s="285"/>
      <c r="BFV115" s="285"/>
      <c r="BFW115" s="285"/>
      <c r="BFX115" s="285"/>
      <c r="BFY115" s="285"/>
      <c r="BFZ115" s="285"/>
      <c r="BGA115" s="285"/>
      <c r="BGB115" s="285"/>
      <c r="BGC115" s="285"/>
      <c r="BGD115" s="285"/>
      <c r="BGE115" s="285"/>
      <c r="BGF115" s="285"/>
      <c r="BGG115" s="285"/>
      <c r="BGH115" s="285"/>
      <c r="BGI115" s="285"/>
      <c r="BGJ115" s="285"/>
      <c r="BGK115" s="285"/>
      <c r="BGL115" s="285"/>
      <c r="BGM115" s="285"/>
      <c r="BGN115" s="285"/>
      <c r="BGO115" s="285"/>
      <c r="BGP115" s="285"/>
      <c r="BGQ115" s="285"/>
      <c r="BGR115" s="285"/>
      <c r="BGS115" s="285"/>
      <c r="BGT115" s="285"/>
      <c r="BGU115" s="285"/>
      <c r="BGV115" s="285"/>
      <c r="BGW115" s="285"/>
      <c r="BGX115" s="285"/>
      <c r="BGY115" s="285"/>
      <c r="BGZ115" s="285"/>
      <c r="BHA115" s="285"/>
      <c r="BHB115" s="285"/>
      <c r="BHC115" s="285"/>
      <c r="BHD115" s="285"/>
      <c r="BHE115" s="285"/>
      <c r="BHF115" s="285"/>
      <c r="BHG115" s="285"/>
      <c r="BHH115" s="285"/>
      <c r="BHI115" s="285"/>
      <c r="BHJ115" s="285"/>
      <c r="BHK115" s="285"/>
      <c r="BHL115" s="285"/>
      <c r="BHM115" s="285"/>
      <c r="BHN115" s="285"/>
      <c r="BHO115" s="285"/>
      <c r="BHP115" s="285"/>
      <c r="BHQ115" s="285"/>
      <c r="BHR115" s="285"/>
      <c r="BHS115" s="285"/>
      <c r="BHT115" s="285"/>
      <c r="BHU115" s="285"/>
      <c r="BHV115" s="285"/>
      <c r="BHW115" s="285"/>
      <c r="BHX115" s="285"/>
      <c r="BHY115" s="285"/>
      <c r="BHZ115" s="285"/>
      <c r="BIA115" s="285"/>
      <c r="BIB115" s="285"/>
      <c r="BIC115" s="285"/>
      <c r="BID115" s="285"/>
      <c r="BIE115" s="285"/>
      <c r="BIF115" s="285"/>
      <c r="BIG115" s="285"/>
      <c r="BIH115" s="285"/>
      <c r="BII115" s="285"/>
      <c r="BIJ115" s="285"/>
      <c r="BIK115" s="285"/>
      <c r="BIL115" s="285"/>
      <c r="BIM115" s="285"/>
      <c r="BIN115" s="285"/>
      <c r="BIO115" s="285"/>
      <c r="BIP115" s="285"/>
      <c r="BIQ115" s="285"/>
      <c r="BIR115" s="285"/>
      <c r="BIS115" s="285"/>
      <c r="BIT115" s="199"/>
      <c r="BIU115" s="199"/>
      <c r="BIV115" s="285"/>
      <c r="BIW115" s="285"/>
      <c r="BIX115" s="285"/>
      <c r="BIY115" s="285"/>
      <c r="BIZ115" s="285"/>
      <c r="BJA115" s="285"/>
      <c r="BJC115" s="200">
        <v>1.2649942288629732</v>
      </c>
      <c r="BJD115" s="199"/>
      <c r="BJE115" s="199"/>
      <c r="BJF115" s="285"/>
      <c r="BJG115" s="285"/>
      <c r="BJH115" s="285"/>
      <c r="BJI115" s="285"/>
      <c r="BJJ115" s="285"/>
      <c r="BJK115" s="285"/>
      <c r="BJL115" s="285"/>
      <c r="BJM115" s="285"/>
      <c r="BJN115" s="285"/>
      <c r="BJO115" s="285"/>
      <c r="BJP115" s="285"/>
      <c r="BJQ115" s="285"/>
      <c r="BJR115" s="285"/>
      <c r="BJS115" s="285"/>
      <c r="BJT115" s="285"/>
      <c r="BJU115" s="285"/>
      <c r="BJV115" s="285"/>
      <c r="BJW115" s="285"/>
      <c r="BJX115" s="285"/>
      <c r="BJY115" s="285"/>
      <c r="BJZ115" s="285"/>
      <c r="BKA115" s="285"/>
      <c r="BKB115" s="285"/>
      <c r="BKC115" s="285"/>
      <c r="BKD115" s="285"/>
      <c r="BKE115" s="285"/>
      <c r="BKF115" s="285"/>
      <c r="BKG115" s="285"/>
      <c r="BKH115" s="285"/>
      <c r="BKI115" s="285"/>
      <c r="BKJ115" s="285"/>
      <c r="BKK115" s="285"/>
      <c r="BKL115" s="285"/>
      <c r="BKM115" s="285"/>
      <c r="BKN115" s="285"/>
      <c r="BKO115" s="285"/>
      <c r="BKP115" s="285"/>
      <c r="BKQ115" s="285"/>
      <c r="BKR115" s="285"/>
      <c r="BKS115" s="285"/>
      <c r="BKT115" s="285"/>
      <c r="BKU115" s="285"/>
      <c r="BKV115" s="285"/>
      <c r="BKW115" s="285"/>
      <c r="BKX115" s="285"/>
      <c r="BKY115" s="285"/>
      <c r="BKZ115" s="285"/>
      <c r="BLA115" s="285"/>
      <c r="BLB115" s="285"/>
      <c r="BLC115" s="285"/>
      <c r="BLD115" s="285"/>
      <c r="BLE115" s="285"/>
      <c r="BLF115" s="285"/>
      <c r="BLG115" s="285"/>
      <c r="BLH115" s="285"/>
      <c r="BLI115" s="285"/>
      <c r="BLJ115" s="285"/>
      <c r="BLK115" s="285"/>
      <c r="BLL115" s="285"/>
      <c r="BLM115" s="285"/>
      <c r="BLN115" s="285"/>
      <c r="BLO115" s="285"/>
      <c r="BLP115" s="285"/>
      <c r="BLQ115" s="285"/>
      <c r="BLR115" s="285"/>
      <c r="BLS115" s="285"/>
      <c r="BLT115" s="285"/>
      <c r="BLU115" s="285"/>
      <c r="BLV115" s="285"/>
      <c r="BLW115" s="285"/>
      <c r="BLX115" s="285"/>
      <c r="BLY115" s="285"/>
      <c r="BLZ115" s="285"/>
      <c r="BMA115" s="285"/>
      <c r="BMB115" s="285"/>
      <c r="BMC115" s="285"/>
      <c r="BMD115" s="285"/>
      <c r="BME115" s="285"/>
      <c r="BMF115" s="285"/>
      <c r="BMG115" s="285"/>
      <c r="BMH115" s="285"/>
      <c r="BMI115" s="285"/>
      <c r="BMJ115" s="285"/>
      <c r="BMK115" s="285"/>
      <c r="BML115" s="285"/>
      <c r="BMM115" s="285"/>
      <c r="BMN115" s="285"/>
      <c r="BMO115" s="285"/>
      <c r="BMP115" s="285"/>
      <c r="BMQ115" s="285"/>
      <c r="BMR115" s="285"/>
      <c r="BMS115" s="285"/>
      <c r="BMT115" s="285"/>
      <c r="BMU115" s="285"/>
      <c r="BMV115" s="285"/>
      <c r="BMW115" s="285"/>
      <c r="BMX115" s="285"/>
      <c r="BMY115" s="285"/>
      <c r="BMZ115" s="285"/>
      <c r="BNA115" s="285"/>
      <c r="BNB115" s="285"/>
      <c r="BNC115" s="285"/>
      <c r="BND115" s="285"/>
      <c r="BNE115" s="285"/>
      <c r="BNF115" s="285"/>
      <c r="BNG115" s="285"/>
      <c r="BNH115" s="285"/>
      <c r="BNI115" s="285"/>
      <c r="BNJ115" s="285"/>
      <c r="BNK115" s="285"/>
      <c r="BNL115" s="285"/>
      <c r="BNM115" s="285"/>
      <c r="BNN115" s="285"/>
      <c r="BNO115" s="285"/>
      <c r="BNP115" s="285"/>
      <c r="BNQ115" s="285"/>
      <c r="BNR115" s="285"/>
      <c r="BNS115" s="285"/>
      <c r="BNT115" s="285"/>
      <c r="BNU115" s="285"/>
      <c r="BNV115" s="285"/>
      <c r="BNW115" s="285"/>
      <c r="BNX115" s="285"/>
      <c r="BNY115" s="285"/>
      <c r="BNZ115" s="285"/>
      <c r="BOA115" s="285"/>
      <c r="BOB115" s="285"/>
      <c r="BOC115" s="285"/>
      <c r="BOD115" s="285"/>
      <c r="BOE115" s="285"/>
      <c r="BOF115" s="285"/>
      <c r="BOG115" s="285"/>
      <c r="BOH115" s="285"/>
      <c r="BOI115" s="285"/>
      <c r="BOJ115" s="285"/>
      <c r="BOK115" s="285"/>
      <c r="BOL115" s="285"/>
      <c r="BOM115" s="285"/>
      <c r="BON115" s="285"/>
      <c r="BOO115" s="285"/>
      <c r="BOP115" s="285"/>
      <c r="BOQ115" s="285"/>
      <c r="BOR115" s="285"/>
      <c r="BOS115" s="285"/>
      <c r="BOT115" s="285"/>
      <c r="BOU115" s="285"/>
      <c r="BOV115" s="285"/>
      <c r="BOW115" s="285"/>
      <c r="BOX115" s="285"/>
      <c r="BOY115" s="285"/>
      <c r="BOZ115" s="285"/>
      <c r="BPA115" s="285"/>
      <c r="BPB115" s="285"/>
      <c r="BPC115" s="285"/>
      <c r="BPD115" s="285"/>
      <c r="BPE115" s="285"/>
      <c r="BPF115" s="285"/>
      <c r="BPG115" s="285"/>
      <c r="BPH115" s="285"/>
      <c r="BPI115" s="285"/>
      <c r="BPJ115" s="285"/>
      <c r="BPK115" s="285"/>
      <c r="BPL115" s="285"/>
      <c r="BPM115" s="285"/>
      <c r="BPN115" s="285"/>
      <c r="BPO115" s="285"/>
      <c r="BPP115" s="285"/>
      <c r="BPQ115" s="285"/>
      <c r="BPR115" s="285"/>
      <c r="BPS115" s="285"/>
      <c r="BPT115" s="285"/>
      <c r="BPU115" s="285"/>
      <c r="BPV115" s="285"/>
      <c r="BPW115" s="285"/>
      <c r="BPX115" s="285"/>
      <c r="BPY115" s="285"/>
      <c r="BPZ115" s="285"/>
      <c r="BQA115" s="285"/>
      <c r="BQB115" s="285"/>
      <c r="BQC115" s="285"/>
      <c r="BQD115" s="285"/>
      <c r="BQE115" s="285"/>
      <c r="BQF115" s="285"/>
      <c r="BQG115" s="285"/>
      <c r="BQH115" s="285"/>
      <c r="BQI115" s="285"/>
      <c r="BQJ115" s="285"/>
      <c r="BQK115" s="285"/>
      <c r="BQL115" s="285"/>
      <c r="BQM115" s="285"/>
      <c r="BQN115" s="285"/>
      <c r="BQO115" s="285"/>
      <c r="BQP115" s="285"/>
      <c r="BQQ115" s="285"/>
      <c r="BQR115" s="285"/>
      <c r="BQS115" s="285"/>
      <c r="BQT115" s="285"/>
      <c r="BQU115" s="285"/>
      <c r="BQV115" s="285"/>
      <c r="BQW115" s="285"/>
      <c r="BQX115" s="285"/>
      <c r="BQY115" s="285"/>
      <c r="BQZ115" s="285"/>
      <c r="BRA115" s="285"/>
      <c r="BRB115" s="285"/>
      <c r="BRC115" s="285"/>
      <c r="BRD115" s="285"/>
      <c r="BRE115" s="285"/>
      <c r="BRF115" s="285"/>
      <c r="BRG115" s="285"/>
      <c r="BRH115" s="285"/>
      <c r="BRI115" s="285"/>
      <c r="BRJ115" s="285"/>
      <c r="BRK115" s="285"/>
      <c r="BRL115" s="285"/>
      <c r="BRM115" s="285"/>
      <c r="BRN115" s="285"/>
      <c r="BRO115" s="285"/>
      <c r="BRP115" s="285"/>
      <c r="BRQ115" s="285"/>
      <c r="BRR115" s="285"/>
      <c r="BRS115" s="285"/>
      <c r="BRT115" s="285"/>
      <c r="BRU115" s="285"/>
      <c r="BRV115" s="285"/>
      <c r="BRW115" s="285"/>
      <c r="BRX115" s="285"/>
      <c r="BRY115" s="285"/>
      <c r="BRZ115" s="285"/>
      <c r="BSA115" s="285"/>
      <c r="BSB115" s="285"/>
      <c r="BSC115" s="285"/>
      <c r="BSD115" s="285"/>
      <c r="BSE115" s="285"/>
      <c r="BSF115" s="285"/>
      <c r="BSG115" s="285"/>
      <c r="BSH115" s="285"/>
      <c r="BSI115" s="285"/>
      <c r="BSJ115" s="285"/>
      <c r="BSK115" s="285"/>
      <c r="BSL115" s="285"/>
      <c r="BSM115" s="285"/>
      <c r="BSN115" s="285"/>
      <c r="BSO115" s="285"/>
      <c r="BSP115" s="285"/>
      <c r="BSQ115" s="285"/>
      <c r="BSR115" s="285"/>
      <c r="BSS115" s="285"/>
      <c r="BST115" s="285">
        <f>+BST67</f>
        <v>0</v>
      </c>
      <c r="BSU115" s="285">
        <f>+BSU67</f>
        <v>0</v>
      </c>
      <c r="BSV115" s="285">
        <f>+BSV67</f>
        <v>0</v>
      </c>
      <c r="BSW115" s="285">
        <f>+BSW67</f>
        <v>0</v>
      </c>
      <c r="BSX115" s="285"/>
      <c r="BSY115" s="285">
        <f>+BSY67</f>
        <v>0</v>
      </c>
      <c r="BSZ115" s="285">
        <f>+BSZ67</f>
        <v>0</v>
      </c>
      <c r="BTA115" s="285"/>
      <c r="BTB115" s="285"/>
      <c r="BTC115" s="285"/>
      <c r="BTD115" s="285"/>
      <c r="BTE115" s="285"/>
      <c r="BTF115" s="285"/>
      <c r="BTG115" s="285"/>
      <c r="BTH115" s="285"/>
      <c r="BTI115" s="285"/>
      <c r="BTJ115" s="285"/>
      <c r="BTK115" s="285"/>
      <c r="BTL115" s="285"/>
      <c r="BTM115" s="285"/>
      <c r="BTN115" s="285"/>
      <c r="BTO115" s="285"/>
      <c r="BTP115" s="285"/>
      <c r="BTQ115" s="285"/>
      <c r="BTR115" s="285"/>
      <c r="BTS115" s="285"/>
      <c r="BTT115" s="285"/>
      <c r="BTU115" s="285"/>
      <c r="BTV115" s="285"/>
      <c r="BTW115" s="285"/>
      <c r="BTX115" s="285"/>
      <c r="BTY115" s="285"/>
      <c r="BTZ115" s="285"/>
      <c r="BUA115" s="285"/>
      <c r="BUB115" s="285"/>
      <c r="BUC115" s="285"/>
      <c r="BUD115" s="285"/>
      <c r="BUE115" s="285"/>
      <c r="BUF115" s="285"/>
      <c r="BUG115" s="285"/>
      <c r="BUH115" s="285"/>
      <c r="BUI115" s="285"/>
      <c r="BUJ115" s="285"/>
      <c r="BUK115" s="285"/>
      <c r="BUL115" s="285"/>
      <c r="BUM115" s="285"/>
      <c r="BUN115" s="285"/>
      <c r="BUO115" s="285"/>
      <c r="BUP115" s="285"/>
      <c r="BUQ115" s="285"/>
      <c r="BUR115" s="285"/>
      <c r="BUS115" s="285"/>
      <c r="BUT115" s="285"/>
      <c r="BUU115" s="285"/>
      <c r="BUV115" s="285"/>
      <c r="BUW115" s="285"/>
      <c r="BUX115" s="285"/>
      <c r="BUY115" s="285"/>
      <c r="BUZ115" s="285"/>
      <c r="BVA115" s="285"/>
      <c r="BVB115" s="285"/>
      <c r="BVC115" s="285"/>
      <c r="BVD115" s="285"/>
      <c r="BVE115" s="285"/>
      <c r="BVF115" s="285"/>
      <c r="BVG115" s="285"/>
      <c r="BVH115" s="285"/>
      <c r="BVI115" s="285"/>
      <c r="BVJ115" s="285"/>
      <c r="BVK115" s="285"/>
      <c r="BVL115" s="285"/>
      <c r="BVM115" s="285"/>
      <c r="BVN115" s="285"/>
      <c r="BVO115" s="285"/>
      <c r="BVP115" s="285"/>
      <c r="BVQ115" s="285"/>
      <c r="BVR115" s="285"/>
      <c r="BVS115" s="285"/>
      <c r="BVT115" s="285"/>
      <c r="BVU115" s="285"/>
      <c r="BVV115" s="285"/>
      <c r="BVW115" s="285"/>
      <c r="BVX115" s="285"/>
      <c r="BVY115" s="285"/>
      <c r="BVZ115" s="285"/>
      <c r="BWA115" s="285"/>
      <c r="BWB115" s="285"/>
      <c r="BWC115" s="285"/>
      <c r="BWD115" s="285"/>
      <c r="BWE115" s="285"/>
      <c r="BWF115" s="285"/>
      <c r="BWG115" s="285"/>
      <c r="BWH115" s="285"/>
      <c r="BWI115" s="285"/>
      <c r="BWJ115" s="285"/>
      <c r="BWK115" s="285"/>
      <c r="BWL115" s="285"/>
      <c r="BWM115" s="285"/>
      <c r="BWN115" s="285"/>
      <c r="BWO115" s="285"/>
      <c r="BWP115" s="285"/>
      <c r="BWQ115" s="285"/>
      <c r="BWR115" s="285"/>
      <c r="BWS115" s="285"/>
      <c r="BWT115" s="285"/>
      <c r="BWU115" s="285"/>
      <c r="BWV115" s="285"/>
      <c r="BWW115" s="285"/>
      <c r="BWX115" s="285"/>
      <c r="BWY115" s="285"/>
      <c r="BWZ115" s="285"/>
      <c r="BXA115" s="285"/>
      <c r="BXB115" s="285"/>
      <c r="BXC115" s="285"/>
      <c r="BXD115" s="285"/>
      <c r="BXE115" s="285"/>
      <c r="BXF115" s="285"/>
      <c r="BXG115" s="285"/>
      <c r="BXH115" s="285"/>
      <c r="BXI115" s="285"/>
      <c r="BXJ115" s="285"/>
      <c r="BXK115" s="285"/>
      <c r="BXL115" s="285"/>
      <c r="BXM115" s="285"/>
      <c r="BXN115" s="285"/>
      <c r="BXO115" s="285"/>
      <c r="BXP115" s="285"/>
      <c r="BXQ115" s="285"/>
      <c r="BXR115" s="285"/>
      <c r="BXS115" s="285"/>
      <c r="BXT115" s="285"/>
      <c r="BXU115" s="285"/>
      <c r="BXV115" s="285"/>
      <c r="BXW115" s="285"/>
      <c r="BXX115" s="285"/>
      <c r="BXY115" s="285"/>
      <c r="BXZ115" s="285"/>
      <c r="BYA115" s="285"/>
      <c r="BYB115" s="285"/>
      <c r="BYC115" s="285"/>
      <c r="BYD115" s="285"/>
      <c r="BYE115" s="285"/>
      <c r="BYF115" s="285"/>
      <c r="BYG115" s="285"/>
      <c r="BYH115" s="285"/>
      <c r="BYI115" s="285"/>
      <c r="BYJ115" s="285"/>
      <c r="BYK115" s="285"/>
      <c r="BYL115" s="285"/>
      <c r="BYM115" s="285"/>
      <c r="BYN115" s="285"/>
      <c r="BYO115" s="285"/>
      <c r="BYP115" s="285"/>
      <c r="BYQ115" s="285"/>
      <c r="BYR115" s="285"/>
      <c r="BYS115" s="285"/>
      <c r="BYT115" s="285"/>
      <c r="BYU115" s="285"/>
      <c r="BYV115" s="285"/>
      <c r="BYW115" s="285"/>
      <c r="BYX115" s="285"/>
      <c r="BYY115" s="285"/>
      <c r="BYZ115" s="285"/>
      <c r="BZA115" s="285"/>
      <c r="BZB115" s="285"/>
      <c r="BZC115" s="285"/>
      <c r="BZD115" s="285"/>
      <c r="BZE115" s="285"/>
      <c r="BZF115" s="285"/>
      <c r="BZG115" s="285"/>
      <c r="BZH115" s="285"/>
      <c r="BZI115" s="285"/>
      <c r="BZJ115" s="285"/>
      <c r="BZK115" s="285"/>
      <c r="BZL115" s="285"/>
      <c r="BZM115" s="285"/>
      <c r="BZN115" s="285"/>
      <c r="BZO115" s="285"/>
      <c r="BZP115" s="285"/>
      <c r="BZQ115" s="285"/>
      <c r="BZR115" s="285"/>
      <c r="BZS115" s="285"/>
      <c r="BZT115" s="285"/>
      <c r="BZU115" s="285"/>
      <c r="BZV115" s="285"/>
      <c r="BZW115" s="285"/>
      <c r="BZX115" s="285"/>
      <c r="BZY115" s="285"/>
      <c r="BZZ115" s="285"/>
      <c r="CAA115" s="285"/>
      <c r="CAB115" s="285"/>
      <c r="CAC115" s="285"/>
      <c r="CAD115" s="285"/>
      <c r="CAE115" s="285"/>
      <c r="CAF115" s="285"/>
      <c r="CAG115" s="285"/>
      <c r="CAH115" s="285"/>
      <c r="CAI115" s="285"/>
      <c r="CAJ115" s="285"/>
      <c r="CAK115" s="285"/>
      <c r="CAL115" s="285"/>
      <c r="CAM115" s="285"/>
      <c r="CAN115" s="285"/>
      <c r="CAO115" s="285"/>
      <c r="CAP115" s="285"/>
      <c r="CAQ115" s="285"/>
      <c r="CAR115" s="285"/>
      <c r="CAS115" s="285"/>
      <c r="CAT115" s="285"/>
      <c r="CAU115" s="285"/>
      <c r="CAV115" s="285"/>
      <c r="CAW115" s="285"/>
      <c r="CAX115" s="285"/>
      <c r="CAY115" s="285"/>
      <c r="CAZ115" s="285"/>
      <c r="CBA115" s="285"/>
      <c r="CBB115" s="285"/>
      <c r="CBC115" s="285"/>
      <c r="CBD115" s="285"/>
      <c r="CBE115" s="285"/>
      <c r="CBF115" s="285"/>
      <c r="CBG115" s="285"/>
      <c r="CBH115" s="285"/>
      <c r="CBI115" s="285"/>
      <c r="CBJ115" s="285"/>
      <c r="CBK115" s="285"/>
      <c r="CBL115" s="285"/>
      <c r="CBM115" s="285"/>
      <c r="CBN115" s="285"/>
      <c r="CBO115" s="285"/>
      <c r="CBP115" s="285"/>
      <c r="CBQ115" s="285"/>
      <c r="CBR115" s="285"/>
      <c r="CBS115" s="285"/>
      <c r="CBT115" s="285"/>
      <c r="CBU115" s="285"/>
      <c r="CBV115" s="285"/>
      <c r="CBW115" s="285"/>
      <c r="CBX115" s="285"/>
      <c r="CBY115" s="285"/>
      <c r="CBZ115" s="285"/>
      <c r="CCA115" s="285"/>
      <c r="CCB115" s="285"/>
      <c r="CCC115" s="285"/>
      <c r="CCD115" s="285"/>
      <c r="CCE115" s="285"/>
      <c r="CCF115" s="285"/>
      <c r="CCG115" s="285"/>
      <c r="CCH115" s="285"/>
      <c r="CCI115" s="285"/>
      <c r="CCJ115" s="285"/>
      <c r="CCK115" s="285"/>
      <c r="CCL115" s="285"/>
      <c r="CCM115" s="285"/>
      <c r="CCN115" s="285"/>
      <c r="CCO115" s="285"/>
      <c r="CCP115" s="285"/>
      <c r="CCQ115" s="285"/>
      <c r="CCR115" s="199"/>
      <c r="CCS115" s="199"/>
      <c r="CCT115" s="199"/>
    </row>
    <row r="116" spans="1:2126" s="200" customFormat="1" x14ac:dyDescent="0.2">
      <c r="A116" s="209" t="str">
        <f>+A98</f>
        <v>II.J YPFB Costos Recuperables y Retribuciones a Empresas</v>
      </c>
      <c r="O116" s="209"/>
      <c r="SR116" s="209"/>
      <c r="AKV116" s="199"/>
      <c r="AKW116" s="199"/>
      <c r="AKX116" s="199"/>
      <c r="AKY116" s="199"/>
      <c r="AKZ116" s="199"/>
      <c r="ALA116" s="199"/>
      <c r="ALB116" s="199"/>
      <c r="ALC116" s="199"/>
      <c r="ALD116" s="199"/>
      <c r="ALE116" s="199"/>
      <c r="ALF116" s="199"/>
      <c r="ALG116" s="199"/>
      <c r="ALH116" s="199"/>
      <c r="ALI116" s="199"/>
      <c r="ALJ116" s="199"/>
      <c r="ALK116" s="199"/>
      <c r="ALL116" s="199"/>
      <c r="ALM116" s="199"/>
      <c r="ALN116" s="199"/>
      <c r="ALO116" s="199"/>
      <c r="ALP116" s="199"/>
      <c r="ALQ116" s="199"/>
      <c r="ALR116" s="199"/>
      <c r="ALS116" s="199"/>
      <c r="ALT116" s="199"/>
      <c r="ALU116" s="199"/>
      <c r="ALV116" s="199"/>
      <c r="ALW116" s="199"/>
      <c r="ALX116" s="199"/>
      <c r="ALY116" s="199"/>
      <c r="ALZ116" s="352"/>
      <c r="AMA116" s="199"/>
      <c r="AMB116" s="199"/>
      <c r="AMC116" s="199"/>
      <c r="AMD116" s="199"/>
      <c r="AME116" s="199"/>
      <c r="AMF116" s="199"/>
      <c r="AMG116" s="199"/>
      <c r="AMH116" s="199"/>
      <c r="AMI116" s="199"/>
      <c r="AMJ116" s="199"/>
      <c r="AMK116" s="199"/>
      <c r="AML116" s="199"/>
      <c r="AMM116" s="199"/>
      <c r="AMN116" s="199"/>
      <c r="AMO116" s="199"/>
      <c r="AMP116" s="199"/>
      <c r="AMQ116" s="199"/>
      <c r="AMR116" s="199"/>
      <c r="AMS116" s="301"/>
      <c r="AMT116" s="301"/>
      <c r="AMU116" s="301"/>
      <c r="AMV116" s="301"/>
      <c r="AMW116" s="301"/>
      <c r="AMX116" s="301"/>
      <c r="AMY116" s="301"/>
      <c r="AMZ116" s="301"/>
      <c r="ANA116" s="301"/>
      <c r="ANB116" s="301"/>
      <c r="ANC116" s="301"/>
      <c r="AND116" s="301"/>
      <c r="ANE116" s="301"/>
      <c r="ANF116" s="301"/>
      <c r="ANG116" s="301"/>
      <c r="ANH116" s="301"/>
      <c r="ANI116" s="301"/>
      <c r="ANJ116" s="301"/>
      <c r="ANK116" s="301"/>
      <c r="ANL116" s="353"/>
      <c r="ANM116" s="301"/>
      <c r="ANN116" s="301"/>
      <c r="ANO116" s="301"/>
      <c r="ANP116" s="301"/>
      <c r="ANQ116" s="301"/>
      <c r="ANR116" s="301"/>
      <c r="ANS116" s="301"/>
      <c r="ANT116" s="301"/>
      <c r="ANU116" s="301"/>
      <c r="ANV116" s="301"/>
      <c r="ANW116" s="301"/>
      <c r="ANX116" s="301"/>
      <c r="ANY116" s="301"/>
      <c r="ANZ116" s="301"/>
      <c r="AOA116" s="301"/>
      <c r="AOB116" s="301"/>
      <c r="AOC116" s="301"/>
      <c r="AOD116" s="301"/>
      <c r="AOE116" s="301"/>
      <c r="AOF116" s="301"/>
      <c r="AOG116" s="301"/>
      <c r="AOH116" s="301"/>
      <c r="AOI116" s="301"/>
      <c r="AOJ116" s="301"/>
      <c r="AOK116" s="301"/>
      <c r="AOL116" s="301"/>
      <c r="AOM116" s="301"/>
      <c r="AON116" s="301"/>
      <c r="AOO116" s="301"/>
      <c r="AOP116" s="301"/>
      <c r="AOQ116" s="301"/>
      <c r="AOR116" s="301"/>
      <c r="AOS116" s="301"/>
      <c r="AOT116" s="301"/>
      <c r="AOU116" s="301"/>
      <c r="AOV116" s="301"/>
      <c r="AOW116" s="301"/>
      <c r="AOX116" s="301"/>
      <c r="AOY116" s="301"/>
      <c r="AOZ116" s="301"/>
      <c r="APA116" s="301"/>
      <c r="APB116" s="301"/>
      <c r="APC116" s="301"/>
      <c r="APD116" s="301"/>
      <c r="APE116" s="301"/>
      <c r="APF116" s="301"/>
      <c r="APG116" s="301"/>
      <c r="APH116" s="301"/>
      <c r="API116" s="301"/>
      <c r="APJ116" s="301"/>
      <c r="APK116" s="301"/>
      <c r="APL116" s="301"/>
      <c r="APM116" s="301"/>
      <c r="APN116" s="301"/>
      <c r="APO116" s="301"/>
      <c r="APP116" s="301"/>
      <c r="APQ116" s="301"/>
      <c r="APR116" s="301"/>
      <c r="APS116" s="301"/>
      <c r="APT116" s="301"/>
      <c r="APU116" s="301"/>
      <c r="APV116" s="301"/>
      <c r="APW116" s="301"/>
      <c r="APX116" s="301"/>
      <c r="APY116" s="301"/>
      <c r="APZ116" s="301"/>
      <c r="AQA116" s="301"/>
      <c r="AQB116" s="301"/>
      <c r="AQC116" s="301"/>
      <c r="AQD116" s="301"/>
      <c r="AQE116" s="301"/>
      <c r="AQF116" s="301"/>
      <c r="AQG116" s="301"/>
      <c r="AQH116" s="301"/>
      <c r="AQI116" s="301"/>
      <c r="AQJ116" s="301"/>
      <c r="AQK116" s="301"/>
      <c r="AQL116" s="301"/>
      <c r="AQM116" s="301"/>
      <c r="AQN116" s="301"/>
      <c r="AQO116" s="301"/>
      <c r="AQP116" s="301"/>
      <c r="AQQ116" s="301"/>
      <c r="AQR116" s="301"/>
      <c r="AQS116" s="301"/>
      <c r="AQT116" s="301"/>
      <c r="AQU116" s="301"/>
      <c r="AQV116" s="301"/>
      <c r="AQW116" s="301"/>
      <c r="AQX116" s="301"/>
      <c r="AQY116" s="301"/>
      <c r="AQZ116" s="301"/>
      <c r="ARA116" s="301"/>
      <c r="ARB116" s="301"/>
      <c r="ARC116" s="301"/>
      <c r="ARD116" s="301"/>
      <c r="ARE116" s="301"/>
      <c r="ARF116" s="301"/>
      <c r="ARG116" s="301"/>
      <c r="ARH116" s="301"/>
      <c r="ARI116" s="301"/>
      <c r="ARJ116" s="301"/>
      <c r="ARK116" s="301"/>
      <c r="ARL116" s="301"/>
      <c r="ARM116" s="301"/>
      <c r="ARN116" s="301"/>
      <c r="ARO116" s="301"/>
      <c r="ARP116" s="301"/>
      <c r="ARQ116" s="301"/>
      <c r="ARR116" s="301"/>
      <c r="ARS116" s="301"/>
      <c r="ART116" s="301"/>
      <c r="ARU116" s="301"/>
      <c r="ARV116" s="301"/>
      <c r="ARW116" s="301"/>
      <c r="ARX116" s="301"/>
      <c r="ARY116" s="301"/>
      <c r="ARZ116" s="301"/>
      <c r="ASA116" s="301"/>
      <c r="ASB116" s="301"/>
      <c r="ASC116" s="301"/>
      <c r="ASD116" s="301"/>
      <c r="ASE116" s="301"/>
      <c r="ASF116" s="301"/>
      <c r="ASG116" s="301"/>
      <c r="ASH116" s="301"/>
      <c r="ASI116" s="301"/>
      <c r="ASJ116" s="301"/>
      <c r="ASK116" s="301"/>
      <c r="ASL116" s="301"/>
      <c r="ASM116" s="301"/>
      <c r="ASN116" s="301"/>
      <c r="ASO116" s="301"/>
      <c r="ASP116" s="301"/>
      <c r="ASQ116" s="301"/>
      <c r="ASR116" s="301"/>
      <c r="ASS116" s="301"/>
      <c r="AST116" s="301"/>
      <c r="ASU116" s="281"/>
      <c r="ASV116" s="281"/>
      <c r="ASW116" s="281"/>
      <c r="ASX116" s="281"/>
      <c r="ASY116" s="281"/>
      <c r="ASZ116" s="281"/>
      <c r="ATA116" s="281"/>
      <c r="ATB116" s="281"/>
      <c r="ATC116" s="281"/>
      <c r="ATD116" s="281"/>
      <c r="ATE116" s="281"/>
      <c r="ATF116" s="281"/>
      <c r="ATG116" s="281"/>
      <c r="ATH116" s="281"/>
      <c r="ATI116" s="281"/>
      <c r="ATJ116" s="281"/>
      <c r="ATK116" s="281"/>
      <c r="ATL116" s="281"/>
      <c r="ATM116" s="281"/>
      <c r="ATN116" s="281"/>
      <c r="ATO116" s="281"/>
      <c r="ATP116" s="281"/>
      <c r="ATQ116" s="281"/>
      <c r="ATR116" s="281"/>
      <c r="ATS116" s="281"/>
      <c r="ATT116" s="281"/>
      <c r="ATU116" s="281"/>
      <c r="ATV116" s="281"/>
      <c r="ATW116" s="281"/>
      <c r="ATX116" s="284"/>
      <c r="ATY116" s="284"/>
      <c r="ATZ116" s="284"/>
      <c r="AUA116" s="281"/>
      <c r="AUB116" s="281"/>
      <c r="AUC116" s="281"/>
      <c r="AUD116" s="281"/>
      <c r="AUE116" s="281"/>
      <c r="AUF116" s="281"/>
      <c r="AUG116" s="281"/>
      <c r="AUH116" s="281"/>
      <c r="AUI116" s="281"/>
      <c r="AUJ116" s="281"/>
      <c r="AUK116" s="281"/>
      <c r="AUL116" s="281"/>
      <c r="AUM116" s="281"/>
      <c r="AUN116" s="281"/>
      <c r="AUO116" s="281"/>
      <c r="AUP116" s="281"/>
      <c r="AUQ116" s="281"/>
      <c r="AUR116" s="281"/>
      <c r="AUS116" s="281"/>
      <c r="AUT116" s="281"/>
      <c r="AUU116" s="281"/>
      <c r="AUV116" s="281"/>
      <c r="AUW116" s="281"/>
      <c r="AUX116" s="281"/>
      <c r="AUY116" s="281"/>
      <c r="AUZ116" s="281"/>
      <c r="AVA116" s="281"/>
      <c r="AVB116" s="281"/>
      <c r="AVC116" s="281"/>
      <c r="AVD116" s="281"/>
      <c r="AVE116" s="281"/>
      <c r="AVF116" s="281"/>
      <c r="AVG116" s="281"/>
      <c r="AVH116" s="281"/>
      <c r="AVI116" s="281"/>
      <c r="AVJ116" s="281"/>
      <c r="AVK116" s="281"/>
      <c r="AVL116" s="281"/>
      <c r="AVM116" s="281"/>
      <c r="AVN116" s="281"/>
      <c r="AVO116" s="281"/>
      <c r="AVP116" s="281"/>
      <c r="AVQ116" s="281"/>
      <c r="AVR116" s="281"/>
      <c r="AVS116" s="281"/>
      <c r="AVT116" s="281"/>
      <c r="AVU116" s="281"/>
      <c r="AVV116" s="281"/>
      <c r="AVW116" s="281"/>
      <c r="AVX116" s="281"/>
      <c r="AVY116" s="281"/>
      <c r="AVZ116" s="281"/>
      <c r="AWA116" s="281"/>
      <c r="AWB116" s="281"/>
      <c r="AWC116" s="281"/>
      <c r="AWD116" s="281"/>
      <c r="AWE116" s="281"/>
      <c r="AWF116" s="281"/>
      <c r="AWG116" s="281"/>
      <c r="AWH116" s="281"/>
      <c r="AWI116" s="281"/>
      <c r="AWJ116" s="281"/>
      <c r="AWK116" s="281"/>
      <c r="AWL116" s="358"/>
      <c r="AWM116" s="199"/>
      <c r="AWN116" s="237"/>
      <c r="AWO116" s="237"/>
      <c r="AWP116" s="358"/>
      <c r="AWQ116" s="281"/>
      <c r="AWR116" s="281"/>
      <c r="AWS116" s="281"/>
      <c r="AWT116" s="281"/>
      <c r="AWU116" s="281"/>
      <c r="AWV116" s="281"/>
      <c r="AWW116" s="281"/>
      <c r="AWX116" s="281"/>
      <c r="AWY116" s="281"/>
      <c r="AWZ116" s="281"/>
      <c r="AXA116" s="281"/>
      <c r="AXB116" s="285"/>
      <c r="AXC116" s="285"/>
      <c r="AXD116" s="285"/>
      <c r="AXE116" s="285"/>
      <c r="AXF116" s="285"/>
      <c r="AXG116" s="285"/>
      <c r="AXH116" s="285"/>
      <c r="AXI116" s="285"/>
      <c r="AXJ116" s="285"/>
      <c r="AXK116" s="285"/>
      <c r="AXL116" s="285"/>
      <c r="AXM116" s="285"/>
      <c r="AXN116" s="285"/>
      <c r="AXO116" s="285"/>
      <c r="AXP116" s="285"/>
      <c r="AXQ116" s="285"/>
      <c r="AXR116" s="285"/>
      <c r="AXS116" s="285"/>
      <c r="AXT116" s="285"/>
      <c r="AXU116" s="285"/>
      <c r="AXV116" s="285"/>
      <c r="AXW116" s="285"/>
      <c r="AXX116" s="285"/>
      <c r="AXY116" s="285"/>
      <c r="AXZ116" s="285"/>
      <c r="AYA116" s="285"/>
      <c r="AYB116" s="285"/>
      <c r="AYC116" s="285"/>
      <c r="AYD116" s="285"/>
      <c r="AYE116" s="285"/>
      <c r="AYF116" s="285"/>
      <c r="AYG116" s="285"/>
      <c r="AYH116" s="285"/>
      <c r="AYI116" s="285"/>
      <c r="AYJ116" s="285"/>
      <c r="AYK116" s="285"/>
      <c r="AYL116" s="285"/>
      <c r="AYM116" s="285"/>
      <c r="AYN116" s="285"/>
      <c r="AYO116" s="285"/>
      <c r="AYP116" s="285"/>
      <c r="AYQ116" s="285"/>
      <c r="AYR116" s="285"/>
      <c r="AYS116" s="285"/>
      <c r="AYT116" s="285"/>
      <c r="AYU116" s="285"/>
      <c r="AYV116" s="285"/>
      <c r="AYW116" s="285"/>
      <c r="AYX116" s="285"/>
      <c r="AYY116" s="285"/>
      <c r="AYZ116" s="285"/>
      <c r="AZA116" s="285"/>
      <c r="AZB116" s="285"/>
      <c r="AZC116" s="285"/>
      <c r="AZD116" s="285"/>
      <c r="AZE116" s="285"/>
      <c r="AZF116" s="285"/>
      <c r="AZG116" s="285"/>
      <c r="AZH116" s="285"/>
      <c r="AZI116" s="285"/>
      <c r="AZJ116" s="285"/>
      <c r="AZK116" s="285"/>
      <c r="AZL116" s="285"/>
      <c r="AZM116" s="285"/>
      <c r="AZN116" s="285"/>
      <c r="AZO116" s="285"/>
      <c r="AZP116" s="285"/>
      <c r="AZQ116" s="285"/>
      <c r="AZR116" s="285"/>
      <c r="AZS116" s="285"/>
      <c r="AZT116" s="285"/>
      <c r="AZU116" s="285"/>
      <c r="AZV116" s="285"/>
      <c r="AZW116" s="285"/>
      <c r="AZX116" s="285"/>
      <c r="AZY116" s="285"/>
      <c r="AZZ116" s="285"/>
      <c r="BAA116" s="285"/>
      <c r="BAB116" s="285"/>
      <c r="BAC116" s="285"/>
      <c r="BAD116" s="285"/>
      <c r="BAE116" s="285"/>
      <c r="BAF116" s="285"/>
      <c r="BAG116" s="285"/>
      <c r="BAH116" s="285"/>
      <c r="BAI116" s="285"/>
      <c r="BAJ116" s="285"/>
      <c r="BAK116" s="285"/>
      <c r="BAL116" s="285"/>
      <c r="BAM116" s="285"/>
      <c r="BAN116" s="285"/>
      <c r="BAO116" s="285"/>
      <c r="BAP116" s="285"/>
      <c r="BAQ116" s="285"/>
      <c r="BAR116" s="285"/>
      <c r="BAS116" s="285"/>
      <c r="BAT116" s="285"/>
      <c r="BAU116" s="285"/>
      <c r="BAV116" s="285"/>
      <c r="BAW116" s="285"/>
      <c r="BAX116" s="285"/>
      <c r="BAY116" s="285"/>
      <c r="BAZ116" s="285"/>
      <c r="BBA116" s="285"/>
      <c r="BBB116" s="285"/>
      <c r="BBC116" s="285"/>
      <c r="BBD116" s="285"/>
      <c r="BBE116" s="285"/>
      <c r="BBF116" s="285"/>
      <c r="BBG116" s="285"/>
      <c r="BBH116" s="285"/>
      <c r="BBI116" s="285"/>
      <c r="BBJ116" s="285"/>
      <c r="BBK116" s="285"/>
      <c r="BBL116" s="285"/>
      <c r="BBM116" s="285"/>
      <c r="BBN116" s="285"/>
      <c r="BBO116" s="285"/>
      <c r="BBP116" s="285"/>
      <c r="BBQ116" s="285"/>
      <c r="BBR116" s="285"/>
      <c r="BBS116" s="285"/>
      <c r="BBT116" s="285"/>
      <c r="BBU116" s="285"/>
      <c r="BBV116" s="285"/>
      <c r="BBW116" s="285"/>
      <c r="BBX116" s="285"/>
      <c r="BBY116" s="285"/>
      <c r="BBZ116" s="285"/>
      <c r="BCA116" s="285"/>
      <c r="BCB116" s="285"/>
      <c r="BCC116" s="285"/>
      <c r="BCD116" s="285"/>
      <c r="BCE116" s="285"/>
      <c r="BCF116" s="285"/>
      <c r="BCG116" s="285"/>
      <c r="BCH116" s="285"/>
      <c r="BCI116" s="285"/>
      <c r="BCJ116" s="285"/>
      <c r="BCK116" s="285"/>
      <c r="BCL116" s="285"/>
      <c r="BCM116" s="285"/>
      <c r="BCN116" s="285"/>
      <c r="BCO116" s="285"/>
      <c r="BCP116" s="285"/>
      <c r="BCQ116" s="285"/>
      <c r="BCR116" s="285"/>
      <c r="BCS116" s="285"/>
      <c r="BCT116" s="285"/>
      <c r="BCU116" s="285"/>
      <c r="BCV116" s="285"/>
      <c r="BCW116" s="285"/>
      <c r="BCX116" s="285"/>
      <c r="BCY116" s="285"/>
      <c r="BCZ116" s="285"/>
      <c r="BDA116" s="285"/>
      <c r="BDB116" s="285"/>
      <c r="BDC116" s="285"/>
      <c r="BDD116" s="285"/>
      <c r="BDE116" s="285"/>
      <c r="BDF116" s="285"/>
      <c r="BDG116" s="285"/>
      <c r="BDH116" s="285"/>
      <c r="BDI116" s="285"/>
      <c r="BDJ116" s="285"/>
      <c r="BDK116" s="285"/>
      <c r="BDL116" s="285"/>
      <c r="BDM116" s="285"/>
      <c r="BDN116" s="285"/>
      <c r="BDO116" s="285"/>
      <c r="BDP116" s="285"/>
      <c r="BDQ116" s="285"/>
      <c r="BDR116" s="285"/>
      <c r="BDS116" s="285"/>
      <c r="BDT116" s="285"/>
      <c r="BDU116" s="285"/>
      <c r="BDV116" s="285"/>
      <c r="BDW116" s="285"/>
      <c r="BDX116" s="285"/>
      <c r="BDY116" s="285"/>
      <c r="BDZ116" s="285"/>
      <c r="BEA116" s="285"/>
      <c r="BEB116" s="285"/>
      <c r="BEC116" s="285"/>
      <c r="BED116" s="285"/>
      <c r="BEE116" s="285"/>
      <c r="BEF116" s="285"/>
      <c r="BEG116" s="285"/>
      <c r="BEH116" s="285">
        <v>3223981.94</v>
      </c>
      <c r="BEI116" s="285"/>
      <c r="BEJ116" s="285"/>
      <c r="BEK116" s="285"/>
      <c r="BEL116" s="285"/>
      <c r="BEM116" s="285"/>
      <c r="BEN116" s="285"/>
      <c r="BEO116" s="285"/>
      <c r="BEP116" s="285"/>
      <c r="BEQ116" s="285"/>
      <c r="BER116" s="285"/>
      <c r="BES116" s="285"/>
      <c r="BET116" s="285"/>
      <c r="BEU116" s="285"/>
      <c r="BEV116" s="285"/>
      <c r="BEW116" s="285"/>
      <c r="BEX116" s="285"/>
      <c r="BEY116" s="285"/>
      <c r="BEZ116" s="285"/>
      <c r="BFA116" s="285"/>
      <c r="BFB116" s="285"/>
      <c r="BFC116" s="285"/>
      <c r="BFD116" s="285"/>
      <c r="BFE116" s="285"/>
      <c r="BFF116" s="285"/>
      <c r="BFG116" s="285"/>
      <c r="BFH116" s="285"/>
      <c r="BFI116" s="285"/>
      <c r="BFJ116" s="285"/>
      <c r="BFK116" s="285"/>
      <c r="BFL116" s="285"/>
      <c r="BFM116" s="304">
        <v>5.1311188499183653E-2</v>
      </c>
      <c r="BFN116" s="285"/>
      <c r="BFO116" s="285"/>
      <c r="BFP116" s="285"/>
      <c r="BFQ116" s="285"/>
      <c r="BFR116" s="285"/>
      <c r="BFS116" s="285"/>
      <c r="BFT116" s="285"/>
      <c r="BFU116" s="285"/>
      <c r="BFV116" s="285"/>
      <c r="BFW116" s="285"/>
      <c r="BFX116" s="285"/>
      <c r="BFY116" s="285"/>
      <c r="BFZ116" s="285"/>
      <c r="BGA116" s="285"/>
      <c r="BGB116" s="285"/>
      <c r="BGC116" s="285"/>
      <c r="BGD116" s="285"/>
      <c r="BGE116" s="285"/>
      <c r="BGF116" s="285"/>
      <c r="BGG116" s="285"/>
      <c r="BGH116" s="285"/>
      <c r="BGI116" s="285"/>
      <c r="BGJ116" s="285"/>
      <c r="BGK116" s="285"/>
      <c r="BGL116" s="285"/>
      <c r="BGM116" s="285"/>
      <c r="BGN116" s="285"/>
      <c r="BGO116" s="285"/>
      <c r="BGP116" s="285"/>
      <c r="BGQ116" s="285"/>
      <c r="BGR116" s="285"/>
      <c r="BGS116" s="285"/>
      <c r="BGT116" s="285"/>
      <c r="BGU116" s="285"/>
      <c r="BGV116" s="285"/>
      <c r="BGW116" s="285"/>
      <c r="BGX116" s="285"/>
      <c r="BGY116" s="285"/>
      <c r="BGZ116" s="285"/>
      <c r="BHA116" s="285"/>
      <c r="BHB116" s="285"/>
      <c r="BHC116" s="285"/>
      <c r="BHD116" s="285"/>
      <c r="BHE116" s="285"/>
      <c r="BHF116" s="285"/>
      <c r="BHG116" s="285"/>
      <c r="BHH116" s="285"/>
      <c r="BHI116" s="285"/>
      <c r="BHJ116" s="285"/>
      <c r="BHK116" s="285"/>
      <c r="BHL116" s="285"/>
      <c r="BHM116" s="285"/>
      <c r="BHN116" s="285"/>
      <c r="BHO116" s="285"/>
      <c r="BHP116" s="285"/>
      <c r="BHQ116" s="285"/>
      <c r="BHR116" s="285"/>
      <c r="BHS116" s="285"/>
      <c r="BHT116" s="285"/>
      <c r="BHU116" s="285"/>
      <c r="BHV116" s="285"/>
      <c r="BHW116" s="285"/>
      <c r="BHX116" s="285"/>
      <c r="BHY116" s="285"/>
      <c r="BHZ116" s="285"/>
      <c r="BIA116" s="285"/>
      <c r="BIB116" s="285"/>
      <c r="BIC116" s="285"/>
      <c r="BID116" s="285"/>
      <c r="BIE116" s="285"/>
      <c r="BIF116" s="285"/>
      <c r="BIG116" s="285"/>
      <c r="BIH116" s="285"/>
      <c r="BII116" s="285"/>
      <c r="BIJ116" s="285"/>
      <c r="BIK116" s="285"/>
      <c r="BIL116" s="285"/>
      <c r="BIM116" s="285"/>
      <c r="BIN116" s="285"/>
      <c r="BIO116" s="285"/>
      <c r="BIP116" s="285"/>
      <c r="BIQ116" s="285"/>
      <c r="BIR116" s="285"/>
      <c r="BIS116" s="285"/>
      <c r="BIT116" s="285"/>
      <c r="BIU116" s="285"/>
      <c r="BIV116" s="285"/>
      <c r="BIW116" s="285"/>
      <c r="BIX116" s="285"/>
      <c r="BIY116" s="285"/>
      <c r="BIZ116" s="285"/>
      <c r="BJA116" s="285"/>
      <c r="BJB116" s="285"/>
      <c r="BJC116" s="285"/>
      <c r="BJD116" s="285"/>
      <c r="BJE116" s="285"/>
      <c r="BJF116" s="285"/>
      <c r="BJG116" s="285"/>
      <c r="BJH116" s="285"/>
      <c r="BJI116" s="285"/>
      <c r="BJJ116" s="285"/>
      <c r="BJK116" s="285"/>
      <c r="BJL116" s="285"/>
      <c r="BJM116" s="285"/>
      <c r="BJN116" s="285"/>
      <c r="BJO116" s="285"/>
      <c r="BJP116" s="285"/>
      <c r="BJQ116" s="285"/>
      <c r="BJR116" s="285"/>
      <c r="BJS116" s="285"/>
      <c r="BJT116" s="285"/>
      <c r="BJU116" s="285"/>
      <c r="BJV116" s="285"/>
      <c r="BJW116" s="285"/>
      <c r="BJX116" s="285"/>
      <c r="BJY116" s="285"/>
      <c r="BJZ116" s="285"/>
      <c r="BKA116" s="285"/>
      <c r="BKB116" s="285"/>
      <c r="BKC116" s="285"/>
      <c r="BKD116" s="285"/>
      <c r="BKE116" s="285"/>
      <c r="BKF116" s="285"/>
      <c r="BKG116" s="285"/>
      <c r="BKH116" s="285"/>
      <c r="BKI116" s="285"/>
      <c r="BKJ116" s="285"/>
      <c r="BKK116" s="285"/>
      <c r="BKL116" s="285"/>
      <c r="BKM116" s="285"/>
      <c r="BKN116" s="285"/>
      <c r="BKO116" s="285"/>
      <c r="BKP116" s="285"/>
      <c r="BKQ116" s="285"/>
      <c r="BKR116" s="285"/>
      <c r="BKS116" s="285"/>
      <c r="BKT116" s="285"/>
      <c r="BKU116" s="285"/>
      <c r="BKV116" s="285"/>
      <c r="BKW116" s="285"/>
      <c r="BKX116" s="285"/>
      <c r="BKY116" s="285"/>
      <c r="BKZ116" s="285"/>
      <c r="BLA116" s="285"/>
      <c r="BLB116" s="285"/>
      <c r="BLC116" s="285"/>
      <c r="BLD116" s="285"/>
      <c r="BLE116" s="285"/>
      <c r="BLF116" s="285"/>
      <c r="BLG116" s="285"/>
      <c r="BLH116" s="285"/>
      <c r="BLI116" s="285"/>
      <c r="BLJ116" s="285"/>
      <c r="BLK116" s="285"/>
      <c r="BLL116" s="285"/>
      <c r="BLM116" s="285"/>
      <c r="BLN116" s="285"/>
      <c r="BLO116" s="285"/>
      <c r="BLP116" s="285"/>
      <c r="BLQ116" s="285"/>
      <c r="BLR116" s="285"/>
      <c r="BLS116" s="285"/>
      <c r="BLT116" s="285"/>
      <c r="BLU116" s="285"/>
      <c r="BLV116" s="285"/>
      <c r="BLW116" s="285"/>
      <c r="BLX116" s="285"/>
      <c r="BLY116" s="285"/>
      <c r="BLZ116" s="285"/>
      <c r="BMA116" s="285"/>
      <c r="BMB116" s="285"/>
      <c r="BMC116" s="285"/>
      <c r="BMD116" s="285"/>
      <c r="BME116" s="285"/>
      <c r="BMF116" s="285"/>
      <c r="BMG116" s="285"/>
      <c r="BMH116" s="285"/>
      <c r="BMI116" s="285"/>
      <c r="BMJ116" s="285"/>
      <c r="BMK116" s="285"/>
      <c r="BML116" s="285"/>
      <c r="BMM116" s="285"/>
      <c r="BMN116" s="285"/>
      <c r="BMO116" s="285"/>
      <c r="BMP116" s="285"/>
      <c r="BMQ116" s="285"/>
      <c r="BMR116" s="285"/>
      <c r="BMS116" s="285"/>
      <c r="BMT116" s="285"/>
      <c r="BMU116" s="285"/>
      <c r="BMV116" s="285"/>
      <c r="BMW116" s="285"/>
      <c r="BMX116" s="285"/>
      <c r="BMY116" s="285"/>
      <c r="BMZ116" s="285"/>
      <c r="BNA116" s="285"/>
      <c r="BNB116" s="285"/>
      <c r="BNC116" s="285"/>
      <c r="BND116" s="285"/>
      <c r="BNE116" s="285"/>
      <c r="BNF116" s="285"/>
      <c r="BNG116" s="285"/>
      <c r="BNH116" s="285"/>
      <c r="BNI116" s="285"/>
      <c r="BNJ116" s="285"/>
      <c r="BNK116" s="285"/>
      <c r="BNL116" s="285"/>
      <c r="BNM116" s="285"/>
      <c r="BNN116" s="285"/>
      <c r="BNO116" s="285"/>
      <c r="BNP116" s="285"/>
      <c r="BNQ116" s="285"/>
      <c r="BNR116" s="285"/>
      <c r="BNS116" s="285"/>
      <c r="BNT116" s="285"/>
      <c r="BNU116" s="285"/>
      <c r="BNV116" s="285"/>
      <c r="BNW116" s="285"/>
      <c r="BNX116" s="285"/>
      <c r="BNY116" s="285"/>
      <c r="BNZ116" s="285"/>
      <c r="BOA116" s="285"/>
      <c r="BOB116" s="285"/>
      <c r="BOC116" s="285"/>
      <c r="BOD116" s="285"/>
      <c r="BOE116" s="285"/>
      <c r="BOF116" s="285"/>
      <c r="BOG116" s="285"/>
      <c r="BOH116" s="285"/>
      <c r="BOI116" s="285"/>
      <c r="BOJ116" s="285"/>
      <c r="BOK116" s="285"/>
      <c r="BOL116" s="285"/>
      <c r="BOM116" s="285"/>
      <c r="BON116" s="285"/>
      <c r="BOO116" s="285"/>
      <c r="BOP116" s="285"/>
      <c r="BOQ116" s="285"/>
      <c r="BOR116" s="285"/>
      <c r="BOS116" s="285"/>
      <c r="BOT116" s="285"/>
      <c r="BOU116" s="285"/>
      <c r="BOV116" s="285"/>
      <c r="BOW116" s="285"/>
      <c r="BOX116" s="285"/>
      <c r="BOY116" s="285"/>
      <c r="BOZ116" s="285"/>
      <c r="BPA116" s="285"/>
      <c r="BPB116" s="285"/>
      <c r="BPC116" s="285"/>
      <c r="BPD116" s="285"/>
      <c r="BPE116" s="285"/>
      <c r="BPF116" s="285"/>
      <c r="BPG116" s="285"/>
      <c r="BPH116" s="285"/>
      <c r="BPI116" s="285"/>
      <c r="BPJ116" s="285"/>
      <c r="BPK116" s="285"/>
      <c r="BPL116" s="285"/>
      <c r="BPM116" s="285"/>
      <c r="BPN116" s="285"/>
      <c r="BPO116" s="285"/>
      <c r="BPP116" s="285"/>
      <c r="BPQ116" s="285"/>
      <c r="BPR116" s="285"/>
      <c r="BPS116" s="285"/>
      <c r="BPT116" s="285"/>
      <c r="BPU116" s="285"/>
      <c r="BPV116" s="285"/>
      <c r="BPW116" s="285"/>
      <c r="BPX116" s="285"/>
      <c r="BPY116" s="285"/>
      <c r="BPZ116" s="285"/>
      <c r="BQA116" s="285"/>
      <c r="BQB116" s="285"/>
      <c r="BQC116" s="285"/>
      <c r="BQD116" s="285"/>
      <c r="BQE116" s="285"/>
      <c r="BQF116" s="285"/>
      <c r="BQG116" s="285"/>
      <c r="BQH116" s="285"/>
      <c r="BQI116" s="285"/>
      <c r="BQJ116" s="285"/>
      <c r="BQK116" s="285"/>
      <c r="BQL116" s="285"/>
      <c r="BQM116" s="285"/>
      <c r="BQN116" s="285"/>
      <c r="BQO116" s="285"/>
      <c r="BQP116" s="285"/>
      <c r="BQQ116" s="285"/>
      <c r="BQR116" s="285"/>
      <c r="BQS116" s="285"/>
      <c r="BQT116" s="285"/>
      <c r="BQU116" s="285"/>
      <c r="BQV116" s="285"/>
      <c r="BQW116" s="285"/>
      <c r="BQX116" s="285"/>
      <c r="BQY116" s="285"/>
      <c r="BQZ116" s="285"/>
      <c r="BRA116" s="285"/>
      <c r="BRB116" s="285"/>
      <c r="BRC116" s="285"/>
      <c r="BRD116" s="285"/>
      <c r="BRE116" s="285"/>
      <c r="BRF116" s="285"/>
      <c r="BRG116" s="285"/>
      <c r="BRH116" s="285"/>
      <c r="BRI116" s="285"/>
      <c r="BRJ116" s="285"/>
      <c r="BRK116" s="285"/>
      <c r="BRL116" s="285"/>
      <c r="BRM116" s="285"/>
      <c r="BRN116" s="285"/>
      <c r="BRO116" s="285"/>
      <c r="BRP116" s="285"/>
      <c r="BRQ116" s="285"/>
      <c r="BRR116" s="285"/>
      <c r="BRS116" s="285"/>
      <c r="BRT116" s="285"/>
      <c r="BRU116" s="285"/>
      <c r="BRV116" s="285"/>
      <c r="BRW116" s="285"/>
      <c r="BRX116" s="285"/>
      <c r="BRY116" s="285"/>
      <c r="BRZ116" s="285"/>
      <c r="BSA116" s="285"/>
      <c r="BSB116" s="285"/>
      <c r="BSC116" s="285"/>
      <c r="BSD116" s="285"/>
      <c r="BSE116" s="285"/>
      <c r="BSF116" s="285"/>
      <c r="BSG116" s="285"/>
      <c r="BSH116" s="285"/>
      <c r="BSI116" s="285"/>
      <c r="BSJ116" s="285"/>
      <c r="BSK116" s="285"/>
      <c r="BSL116" s="285"/>
      <c r="BSM116" s="285"/>
      <c r="BSN116" s="285"/>
      <c r="BSO116" s="285"/>
      <c r="BSP116" s="285"/>
      <c r="BSQ116" s="285"/>
      <c r="BSR116" s="285"/>
      <c r="BSS116" s="285"/>
      <c r="BST116" s="285">
        <f>+BST98</f>
        <v>2.196853E-2</v>
      </c>
      <c r="BSU116" s="285">
        <f>+BSU98</f>
        <v>0</v>
      </c>
      <c r="BSV116" s="285">
        <f>+BSV98</f>
        <v>0</v>
      </c>
      <c r="BSW116" s="285">
        <f>+BSW98</f>
        <v>0</v>
      </c>
      <c r="BSX116" s="285"/>
      <c r="BSY116" s="285">
        <f>+BSY98</f>
        <v>0</v>
      </c>
      <c r="BSZ116" s="285">
        <f>+BSZ98</f>
        <v>14.556658070000001</v>
      </c>
      <c r="BTA116" s="285"/>
      <c r="BTB116" s="285"/>
      <c r="BTC116" s="285"/>
      <c r="BTD116" s="285"/>
      <c r="BTE116" s="285"/>
      <c r="BTF116" s="285"/>
      <c r="BTG116" s="285"/>
      <c r="BTH116" s="285"/>
      <c r="BTI116" s="285"/>
      <c r="BTJ116" s="285"/>
      <c r="BTK116" s="285"/>
      <c r="BTL116" s="285"/>
      <c r="BTM116" s="285"/>
      <c r="BTN116" s="285"/>
      <c r="BTO116" s="285"/>
      <c r="BTP116" s="285"/>
      <c r="BTQ116" s="285"/>
      <c r="BTR116" s="285"/>
      <c r="BTS116" s="285"/>
      <c r="BTT116" s="285"/>
      <c r="BTU116" s="285"/>
      <c r="BTV116" s="285"/>
      <c r="BTW116" s="285"/>
      <c r="BTX116" s="285"/>
      <c r="BTY116" s="285"/>
      <c r="BTZ116" s="285"/>
      <c r="BUA116" s="285"/>
      <c r="BUB116" s="285"/>
      <c r="BUC116" s="285"/>
      <c r="BUD116" s="285"/>
      <c r="BUE116" s="285"/>
      <c r="BUF116" s="285"/>
      <c r="BUG116" s="285"/>
      <c r="BUH116" s="285"/>
      <c r="BUI116" s="285"/>
      <c r="BUJ116" s="285"/>
      <c r="BUK116" s="285"/>
      <c r="BUL116" s="285"/>
      <c r="BUM116" s="285"/>
      <c r="BUN116" s="285"/>
      <c r="BUO116" s="285"/>
      <c r="BUP116" s="285"/>
      <c r="BUQ116" s="285"/>
      <c r="BUR116" s="285"/>
      <c r="BUS116" s="285"/>
      <c r="BUT116" s="285"/>
      <c r="BUU116" s="285"/>
      <c r="BUV116" s="285"/>
      <c r="BUW116" s="285"/>
      <c r="BUX116" s="285"/>
      <c r="BUY116" s="285"/>
      <c r="BUZ116" s="285"/>
      <c r="BVA116" s="285"/>
      <c r="BVB116" s="285"/>
      <c r="BVC116" s="285"/>
      <c r="BVD116" s="285"/>
      <c r="BVE116" s="285"/>
      <c r="BVF116" s="285"/>
      <c r="BVG116" s="285"/>
      <c r="BVH116" s="285"/>
      <c r="BVI116" s="285"/>
      <c r="BVJ116" s="285"/>
      <c r="BVK116" s="285"/>
      <c r="BVL116" s="285"/>
      <c r="BVM116" s="285"/>
      <c r="BVN116" s="285"/>
      <c r="BVO116" s="285"/>
      <c r="BVP116" s="285"/>
      <c r="BVQ116" s="285"/>
      <c r="BVR116" s="285"/>
      <c r="BVS116" s="285"/>
      <c r="BVT116" s="285"/>
      <c r="BVU116" s="285"/>
      <c r="BVV116" s="285"/>
      <c r="BVW116" s="285"/>
      <c r="BVX116" s="285"/>
      <c r="BVY116" s="285"/>
      <c r="BVZ116" s="285"/>
      <c r="BWA116" s="285"/>
      <c r="BWB116" s="285"/>
      <c r="BWC116" s="285"/>
      <c r="BWD116" s="285"/>
      <c r="BWE116" s="285"/>
      <c r="BWF116" s="285"/>
      <c r="BWG116" s="285"/>
      <c r="BWH116" s="285"/>
      <c r="BWI116" s="285"/>
      <c r="BWJ116" s="285"/>
      <c r="BWK116" s="285"/>
      <c r="BWL116" s="285"/>
      <c r="BWM116" s="285"/>
      <c r="BWN116" s="285"/>
      <c r="BWO116" s="285"/>
      <c r="BWP116" s="285"/>
      <c r="BWQ116" s="285"/>
      <c r="BWR116" s="285"/>
      <c r="BWS116" s="285"/>
      <c r="BWT116" s="285"/>
      <c r="BWU116" s="285"/>
      <c r="BWV116" s="285"/>
      <c r="BWW116" s="285"/>
      <c r="BWX116" s="285"/>
      <c r="BWY116" s="285"/>
      <c r="BWZ116" s="285"/>
      <c r="BXA116" s="285"/>
      <c r="BXB116" s="285"/>
      <c r="BXC116" s="285"/>
      <c r="BXD116" s="285"/>
      <c r="BXE116" s="285"/>
      <c r="BXF116" s="285"/>
      <c r="BXG116" s="285"/>
      <c r="BXH116" s="285"/>
      <c r="BXI116" s="285"/>
      <c r="BXJ116" s="285"/>
      <c r="BXK116" s="285"/>
      <c r="BXL116" s="285"/>
      <c r="BXM116" s="285"/>
      <c r="BXN116" s="285"/>
      <c r="BXO116" s="285"/>
      <c r="BXP116" s="285"/>
      <c r="BXQ116" s="285"/>
      <c r="BXR116" s="285"/>
      <c r="BXS116" s="285"/>
      <c r="BXT116" s="285"/>
      <c r="BXU116" s="285"/>
      <c r="BXV116" s="285"/>
      <c r="BXW116" s="285"/>
      <c r="BXX116" s="285"/>
      <c r="BXY116" s="285"/>
      <c r="BXZ116" s="285"/>
      <c r="BYA116" s="285"/>
      <c r="BYB116" s="285"/>
      <c r="BYC116" s="285"/>
      <c r="BYD116" s="285"/>
      <c r="BYE116" s="285"/>
      <c r="BYF116" s="285"/>
      <c r="BYG116" s="285"/>
      <c r="BYH116" s="285"/>
      <c r="BYI116" s="285"/>
      <c r="BYJ116" s="285"/>
      <c r="BYK116" s="285"/>
      <c r="BYL116" s="285"/>
      <c r="BYM116" s="285"/>
      <c r="BYN116" s="285"/>
      <c r="BYO116" s="285"/>
      <c r="BYP116" s="285"/>
      <c r="BYQ116" s="285"/>
      <c r="BYR116" s="285"/>
      <c r="BYS116" s="285"/>
      <c r="BYT116" s="285"/>
      <c r="BYU116" s="285"/>
      <c r="BYV116" s="285"/>
      <c r="BYW116" s="285"/>
      <c r="BYX116" s="285"/>
      <c r="BYY116" s="285"/>
      <c r="BYZ116" s="285"/>
      <c r="BZA116" s="285"/>
      <c r="BZB116" s="285"/>
      <c r="BZC116" s="285"/>
      <c r="BZD116" s="285"/>
      <c r="BZE116" s="285"/>
      <c r="BZF116" s="285"/>
      <c r="BZG116" s="285"/>
      <c r="BZH116" s="285"/>
      <c r="BZI116" s="285"/>
      <c r="BZJ116" s="285"/>
      <c r="BZK116" s="285"/>
      <c r="BZL116" s="285"/>
      <c r="BZM116" s="285"/>
      <c r="BZN116" s="285"/>
      <c r="BZO116" s="285"/>
      <c r="BZP116" s="285"/>
      <c r="BZQ116" s="285"/>
      <c r="BZR116" s="285"/>
      <c r="BZS116" s="285"/>
      <c r="BZT116" s="285"/>
      <c r="BZU116" s="285"/>
      <c r="BZV116" s="285"/>
      <c r="BZW116" s="285"/>
      <c r="BZX116" s="285"/>
      <c r="BZY116" s="285"/>
      <c r="BZZ116" s="285"/>
      <c r="CAA116" s="285"/>
      <c r="CAB116" s="285"/>
      <c r="CAC116" s="285"/>
      <c r="CAD116" s="285"/>
      <c r="CAE116" s="285"/>
      <c r="CAF116" s="285"/>
      <c r="CAG116" s="285"/>
      <c r="CAH116" s="285"/>
      <c r="CAI116" s="285"/>
      <c r="CAJ116" s="285"/>
      <c r="CAK116" s="285"/>
      <c r="CAL116" s="285"/>
      <c r="CAM116" s="285"/>
      <c r="CAN116" s="285"/>
      <c r="CAO116" s="285"/>
      <c r="CAP116" s="285"/>
      <c r="CAQ116" s="285"/>
      <c r="CAR116" s="285"/>
      <c r="CAS116" s="285"/>
      <c r="CAT116" s="285"/>
      <c r="CAU116" s="285"/>
      <c r="CAV116" s="285"/>
      <c r="CAW116" s="285"/>
      <c r="CAX116" s="285"/>
      <c r="CAY116" s="285"/>
      <c r="CAZ116" s="285"/>
      <c r="CBA116" s="285"/>
      <c r="CBB116" s="285"/>
      <c r="CBC116" s="285"/>
      <c r="CBD116" s="285"/>
      <c r="CBE116" s="285"/>
      <c r="CBF116" s="285"/>
      <c r="CBG116" s="285"/>
      <c r="CBH116" s="285"/>
      <c r="CBI116" s="285"/>
      <c r="CBJ116" s="285"/>
      <c r="CBK116" s="285"/>
      <c r="CBL116" s="285"/>
      <c r="CBM116" s="285"/>
      <c r="CBN116" s="285"/>
      <c r="CBO116" s="285"/>
      <c r="CBP116" s="285"/>
      <c r="CBQ116" s="285"/>
      <c r="CBR116" s="285"/>
      <c r="CBS116" s="285"/>
      <c r="CBT116" s="285"/>
      <c r="CBU116" s="285"/>
      <c r="CBV116" s="285"/>
      <c r="CBW116" s="285"/>
      <c r="CBX116" s="285"/>
      <c r="CBY116" s="285"/>
      <c r="CBZ116" s="285"/>
      <c r="CCA116" s="285"/>
      <c r="CCB116" s="285"/>
      <c r="CCC116" s="285"/>
      <c r="CCD116" s="285"/>
      <c r="CCE116" s="285"/>
      <c r="CCF116" s="285"/>
      <c r="CCG116" s="285"/>
      <c r="CCH116" s="285"/>
      <c r="CCI116" s="285"/>
      <c r="CCJ116" s="285"/>
      <c r="CCK116" s="285"/>
      <c r="CCL116" s="285"/>
      <c r="CCM116" s="285"/>
      <c r="CCN116" s="285"/>
      <c r="CCO116" s="285"/>
      <c r="CCP116" s="285"/>
      <c r="CCQ116" s="285"/>
      <c r="CCR116" s="199"/>
      <c r="CCS116" s="199"/>
      <c r="CCT116" s="199"/>
    </row>
    <row r="117" spans="1:2126" s="200" customFormat="1" x14ac:dyDescent="0.2">
      <c r="A117" s="262" t="s">
        <v>280</v>
      </c>
      <c r="O117" s="209"/>
      <c r="SR117" s="209"/>
      <c r="AKV117" s="199"/>
      <c r="AKW117" s="199"/>
      <c r="AKX117" s="199"/>
      <c r="AKY117" s="199"/>
      <c r="AKZ117" s="199"/>
      <c r="ALA117" s="199"/>
      <c r="ALB117" s="199"/>
      <c r="ALC117" s="199"/>
      <c r="ALD117" s="199"/>
      <c r="ALE117" s="199"/>
      <c r="ALF117" s="199"/>
      <c r="ALG117" s="199"/>
      <c r="ALH117" s="199"/>
      <c r="ALI117" s="199"/>
      <c r="ALJ117" s="199"/>
      <c r="ALK117" s="199"/>
      <c r="ALL117" s="199"/>
      <c r="ALM117" s="199"/>
      <c r="ALN117" s="199"/>
      <c r="ALO117" s="199"/>
      <c r="ALP117" s="199"/>
      <c r="ALQ117" s="199"/>
      <c r="ALR117" s="199"/>
      <c r="ALS117" s="285">
        <f t="shared" ref="ALS117:AOD117" si="996">+ALS15-(ALS57+ALS67+ALS98)</f>
        <v>126.35124833</v>
      </c>
      <c r="ALT117" s="285">
        <f t="shared" si="996"/>
        <v>3.0328000000000001E-2</v>
      </c>
      <c r="ALU117" s="285">
        <f t="shared" si="996"/>
        <v>3.0328000000000001E-2</v>
      </c>
      <c r="ALV117" s="285">
        <f t="shared" si="996"/>
        <v>0.34567799999999999</v>
      </c>
      <c r="ALW117" s="285">
        <f t="shared" si="996"/>
        <v>0</v>
      </c>
      <c r="ALX117" s="285">
        <f t="shared" si="996"/>
        <v>0.15216250000000001</v>
      </c>
      <c r="ALY117" s="285">
        <f t="shared" si="996"/>
        <v>0</v>
      </c>
      <c r="ALZ117" s="285">
        <f t="shared" si="996"/>
        <v>0.39577327000000001</v>
      </c>
      <c r="AMA117" s="285">
        <f t="shared" si="996"/>
        <v>0.89361376999999997</v>
      </c>
      <c r="AMB117" s="285">
        <f t="shared" si="996"/>
        <v>80.993704180000009</v>
      </c>
      <c r="AMC117" s="285">
        <f t="shared" si="996"/>
        <v>0</v>
      </c>
      <c r="AMD117" s="285">
        <f t="shared" si="996"/>
        <v>4.8293300000000004E-2</v>
      </c>
      <c r="AME117" s="285">
        <f t="shared" si="996"/>
        <v>-7.2602715400000006</v>
      </c>
      <c r="AMF117" s="285">
        <f t="shared" si="996"/>
        <v>0.37892057000000001</v>
      </c>
      <c r="AMG117" s="285">
        <f t="shared" si="996"/>
        <v>74.160646510000021</v>
      </c>
      <c r="AMH117" s="285">
        <f t="shared" si="996"/>
        <v>0</v>
      </c>
      <c r="AMI117" s="285">
        <f t="shared" si="996"/>
        <v>36.038175369999998</v>
      </c>
      <c r="AMJ117" s="285">
        <f t="shared" si="996"/>
        <v>0.50322308999999998</v>
      </c>
      <c r="AMK117" s="285">
        <f t="shared" si="996"/>
        <v>1.50514718</v>
      </c>
      <c r="AML117" s="285">
        <f t="shared" si="996"/>
        <v>-12.192843159999999</v>
      </c>
      <c r="AMM117" s="285">
        <f t="shared" si="996"/>
        <v>25.853702479999995</v>
      </c>
      <c r="AMN117" s="285">
        <f t="shared" si="996"/>
        <v>1.5423585</v>
      </c>
      <c r="AMO117" s="285">
        <f t="shared" si="996"/>
        <v>3.1788759999999999E-2</v>
      </c>
      <c r="AMP117" s="285">
        <f t="shared" si="996"/>
        <v>0.42978622999999999</v>
      </c>
      <c r="AMQ117" s="285">
        <f t="shared" si="996"/>
        <v>-7.1178710000000006E-2</v>
      </c>
      <c r="AMR117" s="285">
        <f t="shared" si="996"/>
        <v>1.93275478</v>
      </c>
      <c r="AMS117" s="285">
        <f t="shared" si="996"/>
        <v>102.87104554</v>
      </c>
      <c r="AMT117" s="285">
        <f t="shared" si="996"/>
        <v>-10.31245182999999</v>
      </c>
      <c r="AMU117" s="285">
        <f t="shared" si="996"/>
        <v>-10.31245182999999</v>
      </c>
      <c r="AMV117" s="285">
        <f t="shared" si="996"/>
        <v>-14.049096759999991</v>
      </c>
      <c r="AMW117" s="285">
        <f t="shared" si="996"/>
        <v>-20.872719859999989</v>
      </c>
      <c r="AMX117" s="285">
        <f t="shared" si="996"/>
        <v>-10.69492799</v>
      </c>
      <c r="AMY117" s="285">
        <f t="shared" si="996"/>
        <v>-45.616744609999984</v>
      </c>
      <c r="AMZ117" s="285">
        <f t="shared" si="996"/>
        <v>56.001464480000017</v>
      </c>
      <c r="ANA117" s="285">
        <f t="shared" si="996"/>
        <v>0.13300000000000001</v>
      </c>
      <c r="ANB117" s="285">
        <f t="shared" si="996"/>
        <v>0.29323300000000002</v>
      </c>
      <c r="ANC117" s="285">
        <f t="shared" si="996"/>
        <v>-2.7542124000000001</v>
      </c>
      <c r="AND117" s="285">
        <f t="shared" si="996"/>
        <v>0.45921200000000001</v>
      </c>
      <c r="ANE117" s="285">
        <f t="shared" si="996"/>
        <v>54.13269708</v>
      </c>
      <c r="ANF117" s="285">
        <f t="shared" si="996"/>
        <v>-9.245232249999999</v>
      </c>
      <c r="ANG117" s="285">
        <f t="shared" si="996"/>
        <v>0</v>
      </c>
      <c r="ANH117" s="285">
        <f t="shared" si="996"/>
        <v>0.2138533</v>
      </c>
      <c r="ANI117" s="285">
        <f t="shared" si="996"/>
        <v>47.969500760000003</v>
      </c>
      <c r="ANJ117" s="285">
        <f t="shared" si="996"/>
        <v>-8.0655497999999994</v>
      </c>
      <c r="ANK117" s="285">
        <f t="shared" si="996"/>
        <v>30.872572010000003</v>
      </c>
      <c r="ANL117" s="285">
        <f t="shared" si="996"/>
        <v>0.71391347999999999</v>
      </c>
      <c r="ANM117" s="285">
        <f t="shared" si="996"/>
        <v>-26.704425499999999</v>
      </c>
      <c r="ANN117" s="285">
        <f t="shared" si="996"/>
        <v>5.2479600000000001E-2</v>
      </c>
      <c r="ANO117" s="285">
        <f t="shared" si="996"/>
        <v>-25.904908290000002</v>
      </c>
      <c r="ANP117" s="285">
        <f t="shared" si="996"/>
        <v>-9.9575709399999983</v>
      </c>
      <c r="ANQ117" s="285">
        <f t="shared" si="996"/>
        <v>-61.800511649999997</v>
      </c>
      <c r="ANR117" s="285">
        <f t="shared" si="996"/>
        <v>-32.724438999999961</v>
      </c>
      <c r="ANS117" s="285">
        <f t="shared" si="996"/>
        <v>-4.2330069100000003</v>
      </c>
      <c r="ANT117" s="285">
        <f t="shared" si="996"/>
        <v>0.48035600000000001</v>
      </c>
      <c r="ANU117" s="285">
        <f t="shared" si="996"/>
        <v>86.747615060000001</v>
      </c>
      <c r="ANV117" s="285">
        <f t="shared" si="996"/>
        <v>0.62451038999999997</v>
      </c>
      <c r="ANW117" s="285">
        <f t="shared" si="996"/>
        <v>-28.30178188</v>
      </c>
      <c r="ANX117" s="285">
        <f t="shared" si="996"/>
        <v>55.317692659999999</v>
      </c>
      <c r="ANY117" s="285">
        <f t="shared" si="996"/>
        <v>0.73718850000000002</v>
      </c>
      <c r="ANZ117" s="285">
        <f t="shared" si="996"/>
        <v>71.826046529999999</v>
      </c>
      <c r="AOA117" s="285">
        <f t="shared" si="996"/>
        <v>-20.425681750000003</v>
      </c>
      <c r="AOB117" s="285">
        <f t="shared" si="996"/>
        <v>9.2086059999999997E-2</v>
      </c>
      <c r="AOC117" s="285">
        <f t="shared" si="996"/>
        <v>-4.5454455199999995</v>
      </c>
      <c r="AOD117" s="285">
        <f t="shared" si="996"/>
        <v>47.684193820000004</v>
      </c>
      <c r="AOE117" s="285">
        <f t="shared" ref="AOE117:AQP117" si="997">+AOE15-(AOE57+AOE67+AOE98)</f>
        <v>-9.9096545100000011</v>
      </c>
      <c r="AOF117" s="285">
        <f t="shared" si="997"/>
        <v>5.1228491399999996</v>
      </c>
      <c r="AOG117" s="285">
        <f t="shared" si="997"/>
        <v>51.751136110000004</v>
      </c>
      <c r="AOH117" s="285">
        <f t="shared" si="997"/>
        <v>1.3095000000000001E-2</v>
      </c>
      <c r="AOI117" s="285">
        <f t="shared" si="997"/>
        <v>46.977425740000001</v>
      </c>
      <c r="AOJ117" s="285">
        <f t="shared" si="997"/>
        <v>0.1000644</v>
      </c>
      <c r="AOK117" s="285">
        <f t="shared" si="997"/>
        <v>-10.799318289999999</v>
      </c>
      <c r="AOL117" s="285">
        <f t="shared" si="997"/>
        <v>-12.572195199999999</v>
      </c>
      <c r="AOM117" s="285">
        <f t="shared" si="997"/>
        <v>-3.4327142999999998</v>
      </c>
      <c r="AON117" s="285">
        <f t="shared" si="997"/>
        <v>0.66490119999999997</v>
      </c>
      <c r="AOO117" s="285">
        <f t="shared" si="997"/>
        <v>-26.039262189999995</v>
      </c>
      <c r="AOP117" s="285">
        <f t="shared" si="997"/>
        <v>6.0289373000000008</v>
      </c>
      <c r="AOQ117" s="285">
        <f t="shared" si="997"/>
        <v>-15.917998950000001</v>
      </c>
      <c r="AOR117" s="285">
        <f t="shared" si="997"/>
        <v>-9.8890616500000004</v>
      </c>
      <c r="AOS117" s="285">
        <f t="shared" si="997"/>
        <v>114.05098838000001</v>
      </c>
      <c r="AOT117" s="285">
        <f t="shared" si="997"/>
        <v>4.4588000000000003E-2</v>
      </c>
      <c r="AOU117" s="285">
        <f t="shared" si="997"/>
        <v>0.29399999999999998</v>
      </c>
      <c r="AOV117" s="285">
        <f t="shared" si="997"/>
        <v>0.338588</v>
      </c>
      <c r="AOW117" s="285">
        <f t="shared" si="997"/>
        <v>0.16481599999999999</v>
      </c>
      <c r="AOX117" s="285">
        <f t="shared" si="997"/>
        <v>0.67790055999999999</v>
      </c>
      <c r="AOY117" s="285">
        <f t="shared" si="997"/>
        <v>-60.596111750000006</v>
      </c>
      <c r="AOZ117" s="285">
        <f t="shared" si="997"/>
        <v>3.7741501099999999</v>
      </c>
      <c r="APA117" s="285">
        <f t="shared" si="997"/>
        <v>0.13844756</v>
      </c>
      <c r="APB117" s="285">
        <f t="shared" si="997"/>
        <v>-55.840797520000002</v>
      </c>
      <c r="APC117" s="285">
        <f t="shared" si="997"/>
        <v>84.442060690000019</v>
      </c>
      <c r="APD117" s="285">
        <f t="shared" si="997"/>
        <v>0.48144422999999997</v>
      </c>
      <c r="APE117" s="285">
        <f t="shared" si="997"/>
        <v>-0.22968260000000001</v>
      </c>
      <c r="APF117" s="285">
        <f t="shared" si="997"/>
        <v>7.6999999999999999E-2</v>
      </c>
      <c r="APG117" s="285">
        <f t="shared" si="997"/>
        <v>-64.420850669999993</v>
      </c>
      <c r="APH117" s="285">
        <f t="shared" si="997"/>
        <v>20.349971650000015</v>
      </c>
      <c r="API117" s="285">
        <f t="shared" si="997"/>
        <v>8.0000000000000007E-5</v>
      </c>
      <c r="APJ117" s="285">
        <f t="shared" si="997"/>
        <v>2.6192954100000003</v>
      </c>
      <c r="APK117" s="285">
        <f t="shared" si="997"/>
        <v>25.287714960000002</v>
      </c>
      <c r="APL117" s="285">
        <f t="shared" si="997"/>
        <v>1.3391761799999999</v>
      </c>
      <c r="APM117" s="285">
        <f t="shared" si="997"/>
        <v>-1.3906848699999999</v>
      </c>
      <c r="APN117" s="285">
        <f t="shared" si="997"/>
        <v>27.85558168</v>
      </c>
      <c r="APO117" s="285">
        <f t="shared" si="997"/>
        <v>0</v>
      </c>
      <c r="APP117" s="285">
        <f t="shared" si="997"/>
        <v>3.95048815</v>
      </c>
      <c r="APQ117" s="285">
        <f t="shared" si="997"/>
        <v>0.22984956000000001</v>
      </c>
      <c r="APR117" s="285">
        <f t="shared" si="997"/>
        <v>-35.349135369999999</v>
      </c>
      <c r="APS117" s="285">
        <f t="shared" si="997"/>
        <v>-38.983712789999998</v>
      </c>
      <c r="APT117" s="285">
        <f t="shared" si="997"/>
        <v>-70.152510450000008</v>
      </c>
      <c r="APU117" s="285">
        <f t="shared" si="997"/>
        <v>-77.449166639999987</v>
      </c>
      <c r="APV117" s="285">
        <f t="shared" si="997"/>
        <v>-0.21855137000000002</v>
      </c>
      <c r="APW117" s="285">
        <f t="shared" si="997"/>
        <v>0.40033049999999998</v>
      </c>
      <c r="APX117" s="285">
        <f t="shared" si="997"/>
        <v>-9.9962933099999987</v>
      </c>
      <c r="APY117" s="285">
        <f t="shared" si="997"/>
        <v>-9.3062867999999987</v>
      </c>
      <c r="APZ117" s="285">
        <f t="shared" si="997"/>
        <v>-7.8943098999999997</v>
      </c>
      <c r="AQA117" s="285">
        <f t="shared" si="997"/>
        <v>-27.015110880000002</v>
      </c>
      <c r="AQB117" s="285">
        <f t="shared" si="997"/>
        <v>55.4092232</v>
      </c>
      <c r="AQC117" s="285">
        <f t="shared" si="997"/>
        <v>-24.1169388</v>
      </c>
      <c r="AQD117" s="285">
        <f t="shared" si="997"/>
        <v>-19.97167481</v>
      </c>
      <c r="AQE117" s="285">
        <f t="shared" si="997"/>
        <v>-46.736322899999998</v>
      </c>
      <c r="AQF117" s="285">
        <f t="shared" si="997"/>
        <v>-3.72487491</v>
      </c>
      <c r="AQG117" s="285">
        <f t="shared" si="997"/>
        <v>-39.140588219999998</v>
      </c>
      <c r="AQH117" s="285">
        <f t="shared" si="997"/>
        <v>-13.728193240000001</v>
      </c>
      <c r="AQI117" s="285">
        <f t="shared" si="997"/>
        <v>6.4000000000000005E-4</v>
      </c>
      <c r="AQJ117" s="285">
        <f t="shared" si="997"/>
        <v>-5.8392182600000098</v>
      </c>
      <c r="AQK117" s="285">
        <f t="shared" si="997"/>
        <v>-19.566771500000009</v>
      </c>
      <c r="AQL117" s="285">
        <f t="shared" si="997"/>
        <v>-8.8556516099999989</v>
      </c>
      <c r="AQM117" s="285">
        <f t="shared" si="997"/>
        <v>0.13469579000000001</v>
      </c>
      <c r="AQN117" s="285">
        <f t="shared" si="997"/>
        <v>-47.157512649999994</v>
      </c>
      <c r="AQO117" s="285">
        <f t="shared" si="997"/>
        <v>1.2148000000000001E-2</v>
      </c>
      <c r="AQP117" s="285">
        <f t="shared" si="997"/>
        <v>-4.9199558400000001</v>
      </c>
      <c r="AQQ117" s="285">
        <f t="shared" ref="AQQ117:ARS117" si="998">+AQQ15-(AQQ57+AQQ67+AQQ98)</f>
        <v>-60.786276309999998</v>
      </c>
      <c r="AQR117" s="285">
        <f t="shared" si="998"/>
        <v>-146.50874690999999</v>
      </c>
      <c r="AQS117" s="285">
        <f t="shared" si="998"/>
        <v>-2.6572387599999998</v>
      </c>
      <c r="AQT117" s="285">
        <f t="shared" si="998"/>
        <v>-27.75358211</v>
      </c>
      <c r="AQU117" s="285">
        <f t="shared" si="998"/>
        <v>12.665151310000001</v>
      </c>
      <c r="AQV117" s="285">
        <f t="shared" si="998"/>
        <v>0</v>
      </c>
      <c r="AQW117" s="285">
        <f t="shared" si="998"/>
        <v>-18.985412789999959</v>
      </c>
      <c r="AQX117" s="285">
        <f t="shared" si="998"/>
        <v>-36.731082349999966</v>
      </c>
      <c r="AQY117" s="285">
        <f t="shared" si="998"/>
        <v>59.548566010000009</v>
      </c>
      <c r="AQZ117" s="285">
        <f t="shared" si="998"/>
        <v>-20.966896250000001</v>
      </c>
      <c r="ARA117" s="285">
        <f t="shared" si="998"/>
        <v>-3.8139264000000002</v>
      </c>
      <c r="ARB117" s="285">
        <f t="shared" si="998"/>
        <v>9.0100300000000008E-2</v>
      </c>
      <c r="ARC117" s="285">
        <f t="shared" si="998"/>
        <v>0</v>
      </c>
      <c r="ARD117" s="285">
        <f t="shared" si="998"/>
        <v>34.857843660000015</v>
      </c>
      <c r="ARE117" s="285">
        <f t="shared" si="998"/>
        <v>-8.9277979100000007</v>
      </c>
      <c r="ARF117" s="285">
        <f t="shared" si="998"/>
        <v>-7.1977377999999899</v>
      </c>
      <c r="ARG117" s="285">
        <f t="shared" si="998"/>
        <v>-24.576769659999997</v>
      </c>
      <c r="ARH117" s="285">
        <f t="shared" si="998"/>
        <v>55.152585719999898</v>
      </c>
      <c r="ARI117" s="285">
        <f t="shared" si="998"/>
        <v>14.450280349999908</v>
      </c>
      <c r="ARJ117" s="285">
        <f t="shared" si="998"/>
        <v>-10.917625779999991</v>
      </c>
      <c r="ARK117" s="285">
        <f t="shared" si="998"/>
        <v>-7.1668638699999905</v>
      </c>
      <c r="ARL117" s="285">
        <f t="shared" si="998"/>
        <v>-1.24524652</v>
      </c>
      <c r="ARM117" s="285">
        <f t="shared" si="998"/>
        <v>-3.5263385799999902</v>
      </c>
      <c r="ARN117" s="285">
        <f t="shared" si="998"/>
        <v>0.39884804000000001</v>
      </c>
      <c r="ARO117" s="285">
        <f t="shared" si="998"/>
        <v>-22.457226709999972</v>
      </c>
      <c r="ARP117" s="285">
        <f t="shared" si="998"/>
        <v>-4.5396913399999894</v>
      </c>
      <c r="ARQ117" s="285">
        <f t="shared" si="998"/>
        <v>-28.874743589999987</v>
      </c>
      <c r="ARR117" s="285">
        <f t="shared" si="998"/>
        <v>-14.65370171999999</v>
      </c>
      <c r="ARS117" s="285">
        <f t="shared" si="998"/>
        <v>-48.068136649999964</v>
      </c>
      <c r="ART117" s="285">
        <f t="shared" ref="ART117:ATD117" si="999">+ART15-(ART57+ART67+ART98)</f>
        <v>-57.948321700000008</v>
      </c>
      <c r="ARU117" s="285">
        <f t="shared" si="999"/>
        <v>-11.070934379999981</v>
      </c>
      <c r="ARV117" s="285">
        <f t="shared" si="999"/>
        <v>-14.780759070000011</v>
      </c>
      <c r="ARW117" s="285">
        <f t="shared" si="999"/>
        <v>-25.851693449999992</v>
      </c>
      <c r="ARX117" s="285">
        <f t="shared" si="999"/>
        <v>-6.3282496400000001</v>
      </c>
      <c r="ARY117" s="285">
        <f t="shared" si="999"/>
        <v>2.7884500000000001</v>
      </c>
      <c r="ARZ117" s="285">
        <f t="shared" si="999"/>
        <v>4.1270599999999998E-2</v>
      </c>
      <c r="ASA117" s="285">
        <f t="shared" si="999"/>
        <v>58.934169429999997</v>
      </c>
      <c r="ASB117" s="285">
        <f t="shared" si="999"/>
        <v>55.435640389999996</v>
      </c>
      <c r="ASC117" s="285">
        <f t="shared" si="999"/>
        <v>-4.9971607499999999</v>
      </c>
      <c r="ASD117" s="285">
        <f t="shared" si="999"/>
        <v>-12.82563051</v>
      </c>
      <c r="ASE117" s="285">
        <f t="shared" si="999"/>
        <v>0.15829303999999997</v>
      </c>
      <c r="ASF117" s="285">
        <f t="shared" si="999"/>
        <v>-9.9806234499999995</v>
      </c>
      <c r="ASG117" s="285">
        <f t="shared" si="999"/>
        <v>47.587605449999998</v>
      </c>
      <c r="ASH117" s="285">
        <f t="shared" si="999"/>
        <v>19.942483780000003</v>
      </c>
      <c r="ASI117" s="285">
        <f t="shared" si="999"/>
        <v>0.95975999999999995</v>
      </c>
      <c r="ASJ117" s="285">
        <f t="shared" si="999"/>
        <v>-1.63701436</v>
      </c>
      <c r="ASK117" s="285">
        <f t="shared" si="999"/>
        <v>0.18361643999999999</v>
      </c>
      <c r="ASL117" s="285">
        <f t="shared" si="999"/>
        <v>2.5538899699999997</v>
      </c>
      <c r="ASM117" s="285">
        <f t="shared" si="999"/>
        <v>-31.21631451</v>
      </c>
      <c r="ASN117" s="285">
        <f t="shared" si="999"/>
        <v>-29.156062460000001</v>
      </c>
      <c r="ASO117" s="285">
        <f t="shared" si="999"/>
        <v>1.9969919999999999E-2</v>
      </c>
      <c r="ASP117" s="285">
        <f t="shared" si="999"/>
        <v>-17.883941510000003</v>
      </c>
      <c r="ASQ117" s="285">
        <f t="shared" si="999"/>
        <v>1.1917E-3</v>
      </c>
      <c r="ASR117" s="285">
        <f t="shared" si="999"/>
        <v>2.0299999999999998</v>
      </c>
      <c r="ASS117" s="285">
        <f t="shared" si="999"/>
        <v>-4.8161767499999995</v>
      </c>
      <c r="AST117" s="285">
        <f t="shared" si="999"/>
        <v>-20.648956640000002</v>
      </c>
      <c r="ASU117" s="285">
        <f t="shared" si="999"/>
        <v>-0.27858838000003061</v>
      </c>
      <c r="ASV117" s="285">
        <f t="shared" si="999"/>
        <v>0</v>
      </c>
      <c r="ASW117" s="285">
        <f t="shared" si="999"/>
        <v>-33.345631409999996</v>
      </c>
      <c r="ASX117" s="285">
        <f t="shared" si="999"/>
        <v>1.59958749</v>
      </c>
      <c r="ASY117" s="285">
        <f t="shared" si="999"/>
        <v>0.52533931999999994</v>
      </c>
      <c r="ASZ117" s="285">
        <f t="shared" si="999"/>
        <v>3.3383660000000002</v>
      </c>
      <c r="ATA117" s="285">
        <f t="shared" si="999"/>
        <v>-27.882338599999997</v>
      </c>
      <c r="ATB117" s="285">
        <f t="shared" si="999"/>
        <v>41.531498560000003</v>
      </c>
      <c r="ATC117" s="285">
        <f t="shared" si="999"/>
        <v>29.638155220000002</v>
      </c>
      <c r="ATD117" s="285">
        <f t="shared" si="999"/>
        <v>1.54995807</v>
      </c>
      <c r="ATE117" s="285">
        <f t="shared" ref="ATE117:AVP117" si="1000">+ATE15-(ATE57+ATE67+ATE98)</f>
        <v>-9.5433665999999988</v>
      </c>
      <c r="ATF117" s="285">
        <f t="shared" si="1000"/>
        <v>0.61462392999999993</v>
      </c>
      <c r="ATG117" s="285">
        <f t="shared" si="1000"/>
        <v>63.790869179999987</v>
      </c>
      <c r="ATH117" s="285">
        <f t="shared" si="1000"/>
        <v>-5.9485410999999999</v>
      </c>
      <c r="ATI117" s="285">
        <f t="shared" si="1000"/>
        <v>2.6679999999999999E-2</v>
      </c>
      <c r="ATJ117" s="285">
        <f t="shared" si="1000"/>
        <v>0.33142666000000004</v>
      </c>
      <c r="ATK117" s="285">
        <f t="shared" si="1000"/>
        <v>78.048550829999996</v>
      </c>
      <c r="ATL117" s="285">
        <f t="shared" si="1000"/>
        <v>-7.7812522599999996</v>
      </c>
      <c r="ATM117" s="285">
        <f t="shared" si="1000"/>
        <v>64.676864130000013</v>
      </c>
      <c r="ATN117" s="285">
        <f t="shared" si="1000"/>
        <v>-7.4660820000000001</v>
      </c>
      <c r="ATO117" s="285">
        <f t="shared" si="1000"/>
        <v>-13.538345530000003</v>
      </c>
      <c r="ATP117" s="285">
        <f t="shared" si="1000"/>
        <v>0.26214999999999999</v>
      </c>
      <c r="ATQ117" s="285">
        <f t="shared" si="1000"/>
        <v>1.4653058999999999</v>
      </c>
      <c r="ATR117" s="285">
        <f t="shared" si="1000"/>
        <v>0.13017999999999999</v>
      </c>
      <c r="ATS117" s="285">
        <f t="shared" si="1000"/>
        <v>-19.146791629999999</v>
      </c>
      <c r="ATT117" s="285">
        <f t="shared" si="1000"/>
        <v>-22.270243869999998</v>
      </c>
      <c r="ATU117" s="285">
        <f t="shared" si="1000"/>
        <v>-22.270243869999998</v>
      </c>
      <c r="ATV117" s="285">
        <f t="shared" si="1000"/>
        <v>59.168359210000006</v>
      </c>
      <c r="ATW117" s="285">
        <f t="shared" si="1000"/>
        <v>-15.998609180000003</v>
      </c>
      <c r="ATX117" s="285">
        <f t="shared" si="1000"/>
        <v>-6.3495505999999997</v>
      </c>
      <c r="ATY117" s="285">
        <f t="shared" si="1000"/>
        <v>0</v>
      </c>
      <c r="ATZ117" s="285">
        <f t="shared" si="1000"/>
        <v>-26.407980450000004</v>
      </c>
      <c r="AUA117" s="285">
        <f t="shared" si="1000"/>
        <v>-48.75614023</v>
      </c>
      <c r="AUB117" s="285">
        <f t="shared" si="1000"/>
        <v>0.25439783999999999</v>
      </c>
      <c r="AUC117" s="285">
        <f t="shared" si="1000"/>
        <v>96.506827139999999</v>
      </c>
      <c r="AUD117" s="285">
        <f t="shared" si="1000"/>
        <v>-24.25023011</v>
      </c>
      <c r="AUE117" s="285">
        <f t="shared" si="1000"/>
        <v>1.8246849700000001</v>
      </c>
      <c r="AUF117" s="285">
        <f t="shared" si="1000"/>
        <v>0.23507229000000002</v>
      </c>
      <c r="AUG117" s="285">
        <f t="shared" si="1000"/>
        <v>74.570752129999988</v>
      </c>
      <c r="AUH117" s="285">
        <f t="shared" si="1000"/>
        <v>0</v>
      </c>
      <c r="AUI117" s="285">
        <f t="shared" si="1000"/>
        <v>-25.664290569999999</v>
      </c>
      <c r="AUJ117" s="285">
        <f t="shared" si="1000"/>
        <v>0.41748039000000003</v>
      </c>
      <c r="AUK117" s="285">
        <f t="shared" si="1000"/>
        <v>-6.1843879999999904</v>
      </c>
      <c r="AUL117" s="285">
        <f t="shared" si="1000"/>
        <v>49.567143859999995</v>
      </c>
      <c r="AUM117" s="285">
        <f t="shared" si="1000"/>
        <v>18.135945679999992</v>
      </c>
      <c r="AUN117" s="285">
        <f t="shared" si="1000"/>
        <v>0.11761199999999999</v>
      </c>
      <c r="AUO117" s="285">
        <f t="shared" si="1000"/>
        <v>0</v>
      </c>
      <c r="AUP117" s="285">
        <f t="shared" si="1000"/>
        <v>0.97824999999999995</v>
      </c>
      <c r="AUQ117" s="285">
        <f t="shared" si="1000"/>
        <v>8.9905899999999997E-2</v>
      </c>
      <c r="AUR117" s="285">
        <f t="shared" si="1000"/>
        <v>-16.359049309999893</v>
      </c>
      <c r="AUS117" s="285">
        <f t="shared" si="1000"/>
        <v>-15.173281409999891</v>
      </c>
      <c r="AUT117" s="285">
        <f t="shared" si="1000"/>
        <v>-8.5527884299999908</v>
      </c>
      <c r="AUU117" s="285">
        <f t="shared" si="1000"/>
        <v>0</v>
      </c>
      <c r="AUV117" s="285">
        <f t="shared" si="1000"/>
        <v>-14.671208579999901</v>
      </c>
      <c r="AUW117" s="285">
        <f t="shared" si="1000"/>
        <v>-7.2041484399999902</v>
      </c>
      <c r="AUX117" s="285">
        <f t="shared" si="1000"/>
        <v>-30.428145449999882</v>
      </c>
      <c r="AUY117" s="285">
        <f t="shared" si="1000"/>
        <v>-1.6508692799997959</v>
      </c>
      <c r="AUZ117" s="285">
        <f t="shared" si="1000"/>
        <v>-12.415070029999999</v>
      </c>
      <c r="AVA117" s="285">
        <f t="shared" si="1000"/>
        <v>-12.415070029999999</v>
      </c>
      <c r="AVB117" s="285">
        <f t="shared" si="1000"/>
        <v>-9.1698708900000003</v>
      </c>
      <c r="AVC117" s="285">
        <f t="shared" si="1000"/>
        <v>-2.5953082999999899</v>
      </c>
      <c r="AVD117" s="285">
        <f t="shared" si="1000"/>
        <v>0</v>
      </c>
      <c r="AVE117" s="285">
        <f t="shared" si="1000"/>
        <v>-12.317170119999991</v>
      </c>
      <c r="AVF117" s="285">
        <f t="shared" si="1000"/>
        <v>86.123899029999791</v>
      </c>
      <c r="AVG117" s="285">
        <f t="shared" si="1000"/>
        <v>62.041549719999814</v>
      </c>
      <c r="AVH117" s="285">
        <f t="shared" si="1000"/>
        <v>0</v>
      </c>
      <c r="AVI117" s="285">
        <f t="shared" si="1000"/>
        <v>4.7884199999999998E-3</v>
      </c>
      <c r="AVJ117" s="285">
        <f t="shared" si="1000"/>
        <v>20.176451</v>
      </c>
      <c r="AVK117" s="285">
        <f t="shared" si="1000"/>
        <v>20.140690970000001</v>
      </c>
      <c r="AVL117" s="285">
        <f t="shared" si="1000"/>
        <v>5.1214230399999998</v>
      </c>
      <c r="AVM117" s="285">
        <f t="shared" si="1000"/>
        <v>45.443353430000002</v>
      </c>
      <c r="AVN117" s="285">
        <f t="shared" si="1000"/>
        <v>0</v>
      </c>
      <c r="AVO117" s="285">
        <f t="shared" si="1000"/>
        <v>20</v>
      </c>
      <c r="AVP117" s="285">
        <f t="shared" si="1000"/>
        <v>33.760589030000006</v>
      </c>
      <c r="AVQ117" s="285">
        <f t="shared" ref="AVQ117:AYB117" si="1001">+AVQ15-(AVQ57+AVQ67+AVQ98)</f>
        <v>1.2147812199999999</v>
      </c>
      <c r="AVR117" s="285">
        <f t="shared" si="1001"/>
        <v>-23.468545959999897</v>
      </c>
      <c r="AVS117" s="285">
        <f t="shared" si="1001"/>
        <v>31.506824290000107</v>
      </c>
      <c r="AVT117" s="285">
        <f t="shared" si="1001"/>
        <v>-3.5702038899999904</v>
      </c>
      <c r="AVU117" s="285">
        <f t="shared" si="1001"/>
        <v>-1.1886716799999999</v>
      </c>
      <c r="AVV117" s="285">
        <f t="shared" si="1001"/>
        <v>-4.7701760899999996</v>
      </c>
      <c r="AVW117" s="285">
        <f t="shared" si="1001"/>
        <v>0.33860249999999997</v>
      </c>
      <c r="AVX117" s="285">
        <f t="shared" si="1001"/>
        <v>0.93799999999999994</v>
      </c>
      <c r="AVY117" s="285">
        <f t="shared" si="1001"/>
        <v>-8.2524491599999905</v>
      </c>
      <c r="AVZ117" s="285">
        <f t="shared" si="1001"/>
        <v>118.3242082499999</v>
      </c>
      <c r="AWA117" s="285">
        <f t="shared" si="1001"/>
        <v>0.16120000000000001</v>
      </c>
      <c r="AWB117" s="285">
        <f t="shared" si="1001"/>
        <v>4.4296000000000002E-2</v>
      </c>
      <c r="AWC117" s="285">
        <f t="shared" si="1001"/>
        <v>-4.8443744499999903</v>
      </c>
      <c r="AWD117" s="285">
        <f t="shared" si="1001"/>
        <v>-8.928324589999999</v>
      </c>
      <c r="AWE117" s="285">
        <f t="shared" si="1001"/>
        <v>0.43527377</v>
      </c>
      <c r="AWF117" s="285">
        <f t="shared" si="1001"/>
        <v>-13.13192926999999</v>
      </c>
      <c r="AWG117" s="285">
        <f t="shared" si="1001"/>
        <v>93.380723279999913</v>
      </c>
      <c r="AWH117" s="285">
        <f t="shared" si="1001"/>
        <v>-1.6153947899999999</v>
      </c>
      <c r="AWI117" s="285">
        <f t="shared" si="1001"/>
        <v>5.9249125099999906</v>
      </c>
      <c r="AWJ117" s="285">
        <f t="shared" si="1001"/>
        <v>0.22500000000000001</v>
      </c>
      <c r="AWK117" s="285">
        <f t="shared" si="1001"/>
        <v>-1.6582763200000001</v>
      </c>
      <c r="AWL117" s="285">
        <f t="shared" si="1001"/>
        <v>96.256964679999911</v>
      </c>
      <c r="AWM117" s="285">
        <f t="shared" si="1001"/>
        <v>-18.266857769999959</v>
      </c>
      <c r="AWN117" s="285">
        <f t="shared" si="1001"/>
        <v>1.0904899212828028</v>
      </c>
      <c r="AWO117" s="285">
        <f t="shared" si="1001"/>
        <v>18.553992199708453</v>
      </c>
      <c r="AWP117" s="285">
        <f t="shared" si="1001"/>
        <v>18.988138049562682</v>
      </c>
      <c r="AWQ117" s="285">
        <f t="shared" si="1001"/>
        <v>27.411050300291542</v>
      </c>
      <c r="AWR117" s="285">
        <f t="shared" si="1001"/>
        <v>47.776812700845525</v>
      </c>
      <c r="AWS117" s="285">
        <f t="shared" si="1001"/>
        <v>6.6082300291545201E-2</v>
      </c>
      <c r="AWT117" s="285">
        <f t="shared" si="1001"/>
        <v>-13.796554999999998</v>
      </c>
      <c r="AWU117" s="285">
        <f t="shared" si="1001"/>
        <v>0.15846899999999997</v>
      </c>
      <c r="AWV117" s="285">
        <f t="shared" si="1001"/>
        <v>-24.129574400874635</v>
      </c>
      <c r="AWW117" s="285">
        <f t="shared" si="1001"/>
        <v>-37.701578100583092</v>
      </c>
      <c r="AWX117" s="285">
        <f t="shared" si="1001"/>
        <v>-84.687606689999981</v>
      </c>
      <c r="AWY117" s="285">
        <f t="shared" si="1001"/>
        <v>0</v>
      </c>
      <c r="AWZ117" s="285">
        <f t="shared" si="1001"/>
        <v>-84.687606689999981</v>
      </c>
      <c r="AXA117" s="285">
        <f t="shared" si="1001"/>
        <v>8.5126633202623623</v>
      </c>
      <c r="AXB117" s="285">
        <f t="shared" si="1001"/>
        <v>212.71838112026262</v>
      </c>
      <c r="AXC117" s="285">
        <f t="shared" si="1001"/>
        <v>0.33898519970845475</v>
      </c>
      <c r="AXD117" s="285">
        <f t="shared" si="1001"/>
        <v>9.913360058309037E-2</v>
      </c>
      <c r="AXE117" s="285">
        <f t="shared" si="1001"/>
        <v>0.43811880029154515</v>
      </c>
      <c r="AXF117" s="285">
        <f t="shared" si="1001"/>
        <v>0</v>
      </c>
      <c r="AXG117" s="285">
        <f t="shared" si="1001"/>
        <v>0.45</v>
      </c>
      <c r="AXH117" s="285">
        <f t="shared" si="1001"/>
        <v>0.6392525</v>
      </c>
      <c r="AXI117" s="285">
        <f t="shared" si="1001"/>
        <v>1.9824552201166181</v>
      </c>
      <c r="AXJ117" s="285">
        <f t="shared" si="1001"/>
        <v>4.291549810495626</v>
      </c>
      <c r="AXK117" s="285">
        <f t="shared" si="1001"/>
        <v>7.3632575306122439</v>
      </c>
      <c r="AXL117" s="285">
        <f t="shared" si="1001"/>
        <v>98.172089179300286</v>
      </c>
      <c r="AXM117" s="285">
        <f t="shared" si="1001"/>
        <v>0.32240000000000002</v>
      </c>
      <c r="AXN117" s="285">
        <f t="shared" si="1001"/>
        <v>0</v>
      </c>
      <c r="AXO117" s="285">
        <f t="shared" si="1001"/>
        <v>16.642800000000001</v>
      </c>
      <c r="AXP117" s="285">
        <f t="shared" si="1001"/>
        <v>16.636572390670555</v>
      </c>
      <c r="AXQ117" s="285">
        <f t="shared" si="1001"/>
        <v>131.77386156997085</v>
      </c>
      <c r="AXR117" s="285">
        <f t="shared" si="1001"/>
        <v>0</v>
      </c>
      <c r="AXS117" s="285">
        <f t="shared" si="1001"/>
        <v>33.001282370262388</v>
      </c>
      <c r="AXT117" s="285">
        <f t="shared" si="1001"/>
        <v>16.164395300291542</v>
      </c>
      <c r="AXU117" s="285">
        <f t="shared" si="1001"/>
        <v>-11.090887931486879</v>
      </c>
      <c r="AXV117" s="285">
        <f t="shared" si="1001"/>
        <v>38.074789739067057</v>
      </c>
      <c r="AXW117" s="285">
        <f t="shared" si="1001"/>
        <v>0</v>
      </c>
      <c r="AXX117" s="285">
        <f t="shared" si="1001"/>
        <v>-14.629377209912537</v>
      </c>
      <c r="AXY117" s="285">
        <f t="shared" si="1001"/>
        <v>-18.574627559766764</v>
      </c>
      <c r="AXZ117" s="285">
        <f t="shared" si="1001"/>
        <v>-17.811853400874632</v>
      </c>
      <c r="AYA117" s="285">
        <f t="shared" si="1001"/>
        <v>-4.588231728862973</v>
      </c>
      <c r="AYB117" s="285">
        <f t="shared" si="1001"/>
        <v>-55.604089899416905</v>
      </c>
      <c r="AYC117" s="285">
        <f t="shared" ref="AYC117:BAN117" si="1002">+AYC15-(AYC57+AYC67+AYC98)</f>
        <v>122.04593774052478</v>
      </c>
      <c r="AYD117" s="285">
        <f t="shared" si="1002"/>
        <v>0.16715132944606417</v>
      </c>
      <c r="AYE117" s="285">
        <f t="shared" si="1002"/>
        <v>-15.911693708454811</v>
      </c>
      <c r="AYF117" s="285">
        <f t="shared" si="1002"/>
        <v>-13.419116249271136</v>
      </c>
      <c r="AYG117" s="285">
        <f t="shared" si="1002"/>
        <v>-33.866629862973767</v>
      </c>
      <c r="AYH117" s="285">
        <f t="shared" si="1002"/>
        <v>5.7096851297376094</v>
      </c>
      <c r="AYI117" s="285">
        <f t="shared" si="1002"/>
        <v>-57.320603361516035</v>
      </c>
      <c r="AYJ117" s="285">
        <f t="shared" si="1002"/>
        <v>58.192977059766761</v>
      </c>
      <c r="AYK117" s="285">
        <f t="shared" si="1002"/>
        <v>20.096176800291545</v>
      </c>
      <c r="AYL117" s="285">
        <f t="shared" si="1002"/>
        <v>10.517484709912537</v>
      </c>
      <c r="AYM117" s="285">
        <f t="shared" si="1002"/>
        <v>0.16486248979591836</v>
      </c>
      <c r="AYN117" s="285">
        <f t="shared" si="1002"/>
        <v>17.683696199708454</v>
      </c>
      <c r="AYO117" s="285">
        <f t="shared" si="1002"/>
        <v>106.65519725947522</v>
      </c>
      <c r="AYP117" s="285">
        <f t="shared" si="1002"/>
        <v>0</v>
      </c>
      <c r="AYQ117" s="285">
        <f t="shared" si="1002"/>
        <v>31.823062230320701</v>
      </c>
      <c r="AYR117" s="285">
        <f t="shared" si="1002"/>
        <v>17.675341271137015</v>
      </c>
      <c r="AYS117" s="285">
        <f t="shared" si="1002"/>
        <v>-17.399187580174925</v>
      </c>
      <c r="AYT117" s="285">
        <f t="shared" si="1002"/>
        <v>-1.6888728104956268</v>
      </c>
      <c r="AYU117" s="285">
        <f t="shared" si="1002"/>
        <v>30.410343110787167</v>
      </c>
      <c r="AYV117" s="285">
        <f t="shared" si="1002"/>
        <v>0.55095609037900872</v>
      </c>
      <c r="AYW117" s="285">
        <f t="shared" si="1002"/>
        <v>0.12181560058309038</v>
      </c>
      <c r="AYX117" s="285">
        <f t="shared" si="1002"/>
        <v>-22.150835220116619</v>
      </c>
      <c r="AYY117" s="285">
        <f t="shared" si="1002"/>
        <v>-21.478063529154518</v>
      </c>
      <c r="AYZ117" s="285">
        <f t="shared" si="1002"/>
        <v>58.266873479591794</v>
      </c>
      <c r="AZA117" s="285">
        <f t="shared" si="1002"/>
        <v>-42.075878099125362</v>
      </c>
      <c r="AZB117" s="285">
        <f t="shared" si="1002"/>
        <v>8.3456199708454804E-2</v>
      </c>
      <c r="AZC117" s="285">
        <f t="shared" si="1002"/>
        <v>2.4493399416909617E-2</v>
      </c>
      <c r="AZD117" s="285">
        <f t="shared" si="1002"/>
        <v>0.59458580029154517</v>
      </c>
      <c r="AZE117" s="285">
        <f t="shared" si="1002"/>
        <v>0.79001583965014577</v>
      </c>
      <c r="AZF117" s="285">
        <f t="shared" si="1002"/>
        <v>-40.583326860058307</v>
      </c>
      <c r="AZG117" s="285">
        <f t="shared" si="1002"/>
        <v>-4.0380364795918373</v>
      </c>
      <c r="AZH117" s="285">
        <f t="shared" si="1002"/>
        <v>60.43536289795918</v>
      </c>
      <c r="AZI117" s="285">
        <f t="shared" si="1002"/>
        <v>-5.1525284110787162</v>
      </c>
      <c r="AZJ117" s="285">
        <f t="shared" si="1002"/>
        <v>7.982202540816326</v>
      </c>
      <c r="AZK117" s="285">
        <f t="shared" si="1002"/>
        <v>-19.953007220116614</v>
      </c>
      <c r="AZL117" s="285">
        <f t="shared" si="1002"/>
        <v>39.273993327988329</v>
      </c>
      <c r="AZM117" s="285">
        <f t="shared" si="1002"/>
        <v>14.7</v>
      </c>
      <c r="AZN117" s="285">
        <f t="shared" si="1002"/>
        <v>10.954820959183673</v>
      </c>
      <c r="AZO117" s="285">
        <f t="shared" si="1002"/>
        <v>-5.1159173600583099</v>
      </c>
      <c r="AZP117" s="285">
        <f t="shared" si="1002"/>
        <v>11.165195960641398</v>
      </c>
      <c r="AZQ117" s="285">
        <f t="shared" si="1002"/>
        <v>14.880037999999999</v>
      </c>
      <c r="AZR117" s="285">
        <f t="shared" si="1002"/>
        <v>46.584137559766759</v>
      </c>
      <c r="AZS117" s="285">
        <f t="shared" si="1002"/>
        <v>14.774015430029156</v>
      </c>
      <c r="AZT117" s="285">
        <f t="shared" si="1002"/>
        <v>-0.27662094897959183</v>
      </c>
      <c r="AZU117" s="285">
        <f t="shared" si="1002"/>
        <v>-7.6318145087463538</v>
      </c>
      <c r="AZV117" s="285">
        <f t="shared" si="1002"/>
        <v>-4.9997198615160352</v>
      </c>
      <c r="AZW117" s="285">
        <f t="shared" si="1002"/>
        <v>-3.150010059766764</v>
      </c>
      <c r="AZX117" s="285">
        <f t="shared" si="1002"/>
        <v>-1.2841499489795911</v>
      </c>
      <c r="AZY117" s="285">
        <f t="shared" si="1002"/>
        <v>-3.8945800495626819</v>
      </c>
      <c r="AZZ117" s="285">
        <f t="shared" si="1002"/>
        <v>-50.466723279883382</v>
      </c>
      <c r="BAA117" s="285">
        <f t="shared" si="1002"/>
        <v>-54.361303329446066</v>
      </c>
      <c r="BAB117" s="285">
        <f t="shared" si="1002"/>
        <v>-10.37064925072886</v>
      </c>
      <c r="BAC117" s="285">
        <f t="shared" si="1002"/>
        <v>-3.5835300000000001</v>
      </c>
      <c r="BAD117" s="285">
        <f t="shared" si="1002"/>
        <v>-21.204640774052471</v>
      </c>
      <c r="BAE117" s="285">
        <f t="shared" si="1002"/>
        <v>0</v>
      </c>
      <c r="BAF117" s="285">
        <f t="shared" si="1002"/>
        <v>-24.788170774052471</v>
      </c>
      <c r="BAG117" s="285">
        <f t="shared" si="1002"/>
        <v>3.5235000000000002E-2</v>
      </c>
      <c r="BAH117" s="285">
        <f t="shared" si="1002"/>
        <v>5.0693160349854223E-2</v>
      </c>
      <c r="BAI117" s="285">
        <f t="shared" si="1002"/>
        <v>10.337245730320697</v>
      </c>
      <c r="BAJ117" s="285">
        <f t="shared" si="1002"/>
        <v>0.53137362827988333</v>
      </c>
      <c r="BAK117" s="285">
        <f t="shared" si="1002"/>
        <v>10.954547518950434</v>
      </c>
      <c r="BAL117" s="285">
        <f t="shared" si="1002"/>
        <v>80.995333559766763</v>
      </c>
      <c r="BAM117" s="285">
        <f t="shared" si="1002"/>
        <v>19.748170750728864</v>
      </c>
      <c r="BAN117" s="285">
        <f t="shared" si="1002"/>
        <v>18.3</v>
      </c>
      <c r="BAO117" s="285">
        <f t="shared" ref="BAO117:BCZ117" si="1003">+BAO15-(BAO57+BAO67+BAO98)</f>
        <v>18.3</v>
      </c>
      <c r="BAP117" s="285">
        <f t="shared" si="1003"/>
        <v>15.240976059766766</v>
      </c>
      <c r="BAQ117" s="285">
        <f t="shared" si="1003"/>
        <v>152.58448037026238</v>
      </c>
      <c r="BAR117" s="285">
        <f t="shared" si="1003"/>
        <v>0</v>
      </c>
      <c r="BAS117" s="285">
        <f t="shared" si="1003"/>
        <v>0</v>
      </c>
      <c r="BAT117" s="285">
        <f t="shared" si="1003"/>
        <v>0</v>
      </c>
      <c r="BAU117" s="285">
        <f t="shared" si="1003"/>
        <v>0</v>
      </c>
      <c r="BAV117" s="285">
        <f t="shared" si="1003"/>
        <v>0</v>
      </c>
      <c r="BAW117" s="285">
        <f t="shared" si="1003"/>
        <v>0</v>
      </c>
      <c r="BAX117" s="285">
        <f t="shared" si="1003"/>
        <v>0</v>
      </c>
      <c r="BAY117" s="285">
        <f t="shared" si="1003"/>
        <v>0</v>
      </c>
      <c r="BAZ117" s="285">
        <f t="shared" si="1003"/>
        <v>0</v>
      </c>
      <c r="BBA117" s="285">
        <f t="shared" si="1003"/>
        <v>-12.305759400874635</v>
      </c>
      <c r="BBB117" s="285">
        <f t="shared" si="1003"/>
        <v>-12.305759400874635</v>
      </c>
      <c r="BBC117" s="285">
        <f t="shared" si="1003"/>
        <v>126.44509771428574</v>
      </c>
      <c r="BBD117" s="285">
        <f t="shared" si="1003"/>
        <v>-16.428720508746355</v>
      </c>
      <c r="BBE117" s="285">
        <f t="shared" si="1003"/>
        <v>-17.655229827988343</v>
      </c>
      <c r="BBF117" s="285">
        <f t="shared" si="1003"/>
        <v>0.25349884985422744</v>
      </c>
      <c r="BBG117" s="285">
        <f t="shared" si="1003"/>
        <v>5.3093469387755103E-2</v>
      </c>
      <c r="BBH117" s="285">
        <f t="shared" si="1003"/>
        <v>0</v>
      </c>
      <c r="BBI117" s="285">
        <f t="shared" si="1003"/>
        <v>-33.777358017492716</v>
      </c>
      <c r="BBJ117" s="285">
        <f t="shared" si="1003"/>
        <v>0.23928960932944607</v>
      </c>
      <c r="BBK117" s="285">
        <f t="shared" si="1003"/>
        <v>54.192283431486878</v>
      </c>
      <c r="BBL117" s="285">
        <f t="shared" si="1003"/>
        <v>5.8147800291545183E-2</v>
      </c>
      <c r="BBM117" s="285">
        <f t="shared" si="1003"/>
        <v>0</v>
      </c>
      <c r="BBN117" s="285">
        <f t="shared" si="1003"/>
        <v>2.0178199708454813E-2</v>
      </c>
      <c r="BBO117" s="285">
        <f t="shared" si="1003"/>
        <v>54.509899040816322</v>
      </c>
      <c r="BBP117" s="285">
        <f t="shared" si="1003"/>
        <v>53.346231800291541</v>
      </c>
      <c r="BBQ117" s="285">
        <f t="shared" si="1003"/>
        <v>-13.977723658892117</v>
      </c>
      <c r="BBR117" s="285">
        <f t="shared" si="1003"/>
        <v>23.244634408163265</v>
      </c>
      <c r="BBS117" s="285">
        <f t="shared" si="1003"/>
        <v>-1.8878501603498541</v>
      </c>
      <c r="BBT117" s="285">
        <f t="shared" si="1003"/>
        <v>0</v>
      </c>
      <c r="BBU117" s="285">
        <f t="shared" si="1003"/>
        <v>60.725292389212846</v>
      </c>
      <c r="BBV117" s="285">
        <f t="shared" si="1003"/>
        <v>0</v>
      </c>
      <c r="BBW117" s="285">
        <f t="shared" si="1003"/>
        <v>-23.785997240524779</v>
      </c>
      <c r="BBX117" s="285">
        <f t="shared" si="1003"/>
        <v>0</v>
      </c>
      <c r="BBY117" s="285">
        <f t="shared" si="1003"/>
        <v>0.22466760058309038</v>
      </c>
      <c r="BBZ117" s="285">
        <f t="shared" si="1003"/>
        <v>-63.818306829446058</v>
      </c>
      <c r="BCA117" s="285">
        <f t="shared" si="1003"/>
        <v>-87.379636469387748</v>
      </c>
      <c r="BCB117" s="285">
        <f t="shared" si="1003"/>
        <v>-5.9218030568512745</v>
      </c>
      <c r="BCC117" s="285">
        <f t="shared" si="1003"/>
        <v>0</v>
      </c>
      <c r="BCD117" s="285">
        <f t="shared" si="1003"/>
        <v>-7.4612576195335274</v>
      </c>
      <c r="BCE117" s="285">
        <f t="shared" si="1003"/>
        <v>0.51063137026239058</v>
      </c>
      <c r="BCF117" s="285">
        <f t="shared" si="1003"/>
        <v>-17.485397590379009</v>
      </c>
      <c r="BCG117" s="285">
        <f t="shared" si="1003"/>
        <v>0.40305530029154513</v>
      </c>
      <c r="BCH117" s="285">
        <f t="shared" si="1003"/>
        <v>-24.032968539358603</v>
      </c>
      <c r="BCI117" s="285">
        <f t="shared" si="1003"/>
        <v>0.11461439067055393</v>
      </c>
      <c r="BCJ117" s="285">
        <f t="shared" si="1003"/>
        <v>53.598813430029146</v>
      </c>
      <c r="BCK117" s="285">
        <f t="shared" si="1003"/>
        <v>0.24706567930029155</v>
      </c>
      <c r="BCL117" s="285">
        <f t="shared" si="1003"/>
        <v>16.037139800291545</v>
      </c>
      <c r="BCM117" s="285">
        <f t="shared" si="1003"/>
        <v>69.99763330029154</v>
      </c>
      <c r="BCN117" s="285">
        <f t="shared" si="1003"/>
        <v>-0.46903454999999999</v>
      </c>
      <c r="BCO117" s="285">
        <f t="shared" si="1003"/>
        <v>8.5800171899999995</v>
      </c>
      <c r="BCP117" s="285">
        <f t="shared" si="1003"/>
        <v>16</v>
      </c>
      <c r="BCQ117" s="285">
        <f t="shared" si="1003"/>
        <v>10.603252120000001</v>
      </c>
      <c r="BCR117" s="285">
        <f t="shared" si="1003"/>
        <v>6.7501800799999998</v>
      </c>
      <c r="BCS117" s="285">
        <f t="shared" si="1003"/>
        <v>41.464414840000003</v>
      </c>
      <c r="BCT117" s="285">
        <f t="shared" si="1003"/>
        <v>1.6605449699999999</v>
      </c>
      <c r="BCU117" s="285">
        <f t="shared" si="1003"/>
        <v>3.4324399999999998E-2</v>
      </c>
      <c r="BCV117" s="285">
        <f t="shared" si="1003"/>
        <v>2.6499999999999999E-2</v>
      </c>
      <c r="BCW117" s="285">
        <f t="shared" si="1003"/>
        <v>4.9726979999999997E-2</v>
      </c>
      <c r="BCX117" s="285">
        <f t="shared" si="1003"/>
        <v>1.7710963499999999</v>
      </c>
      <c r="BCY117" s="285">
        <f t="shared" si="1003"/>
        <v>9.4423999999999994E-2</v>
      </c>
      <c r="BCZ117" s="285">
        <f t="shared" si="1003"/>
        <v>-19.47796426</v>
      </c>
      <c r="BDA117" s="285">
        <f t="shared" ref="BDA117:BFL117" si="1004">+BDA15-(BDA57+BDA67+BDA98)</f>
        <v>-19.38354026</v>
      </c>
      <c r="BDB117" s="285">
        <f t="shared" si="1004"/>
        <v>69.816635690932955</v>
      </c>
      <c r="BDC117" s="285">
        <f t="shared" si="1004"/>
        <v>-1.0326006799999998</v>
      </c>
      <c r="BDD117" s="285">
        <f t="shared" si="1004"/>
        <v>0.104008</v>
      </c>
      <c r="BDE117" s="285">
        <f t="shared" si="1004"/>
        <v>0.57062800000000002</v>
      </c>
      <c r="BDF117" s="285">
        <f t="shared" si="1004"/>
        <v>-0.35796467999999981</v>
      </c>
      <c r="BDG117" s="285">
        <f t="shared" si="1004"/>
        <v>0</v>
      </c>
      <c r="BDH117" s="285">
        <f t="shared" si="1004"/>
        <v>35.617847519999998</v>
      </c>
      <c r="BDI117" s="285">
        <f t="shared" si="1004"/>
        <v>-36.896431289999988</v>
      </c>
      <c r="BDJ117" s="285">
        <f t="shared" si="1004"/>
        <v>5.1118839999999999E-2</v>
      </c>
      <c r="BDK117" s="285">
        <f t="shared" si="1004"/>
        <v>9.8076560000000007E-2</v>
      </c>
      <c r="BDL117" s="285">
        <f t="shared" si="1004"/>
        <v>-1.1293883699999938</v>
      </c>
      <c r="BDM117" s="285">
        <f t="shared" si="1004"/>
        <v>0.114653</v>
      </c>
      <c r="BDN117" s="285">
        <f t="shared" si="1004"/>
        <v>36.034312800000002</v>
      </c>
      <c r="BDO117" s="285">
        <f t="shared" si="1004"/>
        <v>9.4842074400000005</v>
      </c>
      <c r="BDP117" s="285">
        <f t="shared" si="1004"/>
        <v>0</v>
      </c>
      <c r="BDQ117" s="285">
        <f t="shared" si="1004"/>
        <v>45.633173239999998</v>
      </c>
      <c r="BDR117" s="285">
        <f t="shared" si="1004"/>
        <v>32.522573699999995</v>
      </c>
      <c r="BDS117" s="285">
        <f t="shared" si="1004"/>
        <v>0</v>
      </c>
      <c r="BDT117" s="285">
        <f t="shared" si="1004"/>
        <v>5.5E-2</v>
      </c>
      <c r="BDU117" s="285">
        <f t="shared" si="1004"/>
        <v>9.9299999999999999E-2</v>
      </c>
      <c r="BDV117" s="285">
        <f t="shared" si="1004"/>
        <v>-0.69813959999999997</v>
      </c>
      <c r="BDW117" s="285">
        <f t="shared" si="1004"/>
        <v>31.978734099999993</v>
      </c>
      <c r="BDX117" s="285">
        <f t="shared" si="1004"/>
        <v>0</v>
      </c>
      <c r="BDY117" s="285">
        <f t="shared" si="1004"/>
        <v>7.8630508746355687E-2</v>
      </c>
      <c r="BDZ117" s="285">
        <f t="shared" si="1004"/>
        <v>-11.361625459183673</v>
      </c>
      <c r="BEA117" s="285">
        <f t="shared" si="1004"/>
        <v>5.5500000000000001E-2</v>
      </c>
      <c r="BEB117" s="285">
        <f t="shared" si="1004"/>
        <v>-48.673013900874629</v>
      </c>
      <c r="BEC117" s="285">
        <f t="shared" si="1004"/>
        <v>-59.900508851311947</v>
      </c>
      <c r="BED117" s="285">
        <f t="shared" si="1004"/>
        <v>16.224045438688023</v>
      </c>
      <c r="BEE117" s="285">
        <f t="shared" si="1004"/>
        <v>0</v>
      </c>
      <c r="BEF117" s="285">
        <f t="shared" si="1004"/>
        <v>-4.0680881297376095</v>
      </c>
      <c r="BEG117" s="285">
        <f t="shared" si="1004"/>
        <v>-7.4805489693877547</v>
      </c>
      <c r="BEH117" s="285">
        <f t="shared" si="1004"/>
        <v>0</v>
      </c>
      <c r="BEI117" s="285">
        <f t="shared" si="1004"/>
        <v>-11.548637099125365</v>
      </c>
      <c r="BEJ117" s="285">
        <f t="shared" si="1004"/>
        <v>39.646771739067056</v>
      </c>
      <c r="BEK117" s="285">
        <f t="shared" si="1004"/>
        <v>0</v>
      </c>
      <c r="BEL117" s="285">
        <f t="shared" si="1004"/>
        <v>21</v>
      </c>
      <c r="BEM117" s="285">
        <f t="shared" si="1004"/>
        <v>16</v>
      </c>
      <c r="BEN117" s="285">
        <f t="shared" si="1004"/>
        <v>22</v>
      </c>
      <c r="BEO117" s="285">
        <f t="shared" si="1004"/>
        <v>98.646771739067049</v>
      </c>
      <c r="BEP117" s="285">
        <f t="shared" si="1004"/>
        <v>0</v>
      </c>
      <c r="BEQ117" s="285">
        <f t="shared" si="1004"/>
        <v>9.9190828600583067</v>
      </c>
      <c r="BER117" s="285">
        <f t="shared" si="1004"/>
        <v>15.821863810495627</v>
      </c>
      <c r="BES117" s="285">
        <f t="shared" si="1004"/>
        <v>0.57681023906705531</v>
      </c>
      <c r="BET117" s="285">
        <f t="shared" si="1004"/>
        <v>0</v>
      </c>
      <c r="BEU117" s="285">
        <f t="shared" si="1004"/>
        <v>26.317756909620993</v>
      </c>
      <c r="BEV117" s="285">
        <f t="shared" si="1004"/>
        <v>0.10607839941690961</v>
      </c>
      <c r="BEW117" s="285">
        <f t="shared" si="1004"/>
        <v>0</v>
      </c>
      <c r="BEX117" s="285">
        <f t="shared" si="1004"/>
        <v>2.0572600583090378E-2</v>
      </c>
      <c r="BEY117" s="285">
        <f t="shared" si="1004"/>
        <v>8.9428701166180763E-2</v>
      </c>
      <c r="BEZ117" s="285">
        <f t="shared" si="1004"/>
        <v>-18.386472827988335</v>
      </c>
      <c r="BFA117" s="285">
        <f t="shared" si="1004"/>
        <v>-18.170393126822155</v>
      </c>
      <c r="BFB117" s="285">
        <f t="shared" si="1004"/>
        <v>-14.024858039358602</v>
      </c>
      <c r="BFC117" s="285">
        <f t="shared" si="1004"/>
        <v>-14.024858039358602</v>
      </c>
      <c r="BFD117" s="285">
        <f t="shared" si="1004"/>
        <v>81.220640383381934</v>
      </c>
      <c r="BFE117" s="285">
        <f t="shared" si="1004"/>
        <v>-4.2073638294460647</v>
      </c>
      <c r="BFF117" s="285">
        <f t="shared" si="1004"/>
        <v>0</v>
      </c>
      <c r="BFG117" s="285">
        <f t="shared" si="1004"/>
        <v>-0.99755226967930022</v>
      </c>
      <c r="BFH117" s="285">
        <f t="shared" si="1004"/>
        <v>1.35E-2</v>
      </c>
      <c r="BFI117" s="285">
        <f t="shared" si="1004"/>
        <v>-5.1914160991253651</v>
      </c>
      <c r="BFJ117" s="285">
        <f t="shared" si="1004"/>
        <v>0</v>
      </c>
      <c r="BFK117" s="285">
        <f t="shared" si="1004"/>
        <v>26.794321779883383</v>
      </c>
      <c r="BFL117" s="285">
        <f t="shared" si="1004"/>
        <v>16.693144201166184</v>
      </c>
      <c r="BFM117" s="285">
        <f t="shared" ref="BFM117:BHX117" si="1005">+BFM15-(BFM57+BFM67+BFM98)</f>
        <v>-2.0289462813411077</v>
      </c>
      <c r="BFN117" s="285">
        <f t="shared" si="1005"/>
        <v>0.16602583965014578</v>
      </c>
      <c r="BFO117" s="285">
        <f t="shared" si="1005"/>
        <v>41.624545539358607</v>
      </c>
      <c r="BFP117" s="285">
        <f t="shared" si="1005"/>
        <v>17.3</v>
      </c>
      <c r="BFQ117" s="285">
        <f t="shared" si="1005"/>
        <v>17.3</v>
      </c>
      <c r="BFR117" s="285">
        <f t="shared" si="1005"/>
        <v>-14.272902969387754</v>
      </c>
      <c r="BFS117" s="285">
        <f t="shared" si="1005"/>
        <v>8.3653520408163262E-2</v>
      </c>
      <c r="BFT117" s="285">
        <f t="shared" si="1005"/>
        <v>0.27396823906705536</v>
      </c>
      <c r="BFU117" s="285">
        <f t="shared" si="1005"/>
        <v>20.684718790087466</v>
      </c>
      <c r="BFV117" s="285">
        <f t="shared" si="1005"/>
        <v>10.426500000000001</v>
      </c>
      <c r="BFW117" s="285">
        <f t="shared" si="1005"/>
        <v>10.536412500000001</v>
      </c>
      <c r="BFX117" s="285">
        <f t="shared" si="1005"/>
        <v>1.8323</v>
      </c>
      <c r="BFY117" s="285">
        <f t="shared" si="1005"/>
        <v>10.4</v>
      </c>
      <c r="BFZ117" s="285">
        <f t="shared" si="1005"/>
        <v>10.538618240524782</v>
      </c>
      <c r="BGA117" s="285">
        <f t="shared" si="1005"/>
        <v>43.73383074052478</v>
      </c>
      <c r="BGB117" s="285">
        <f t="shared" si="1005"/>
        <v>-23.983800419825073</v>
      </c>
      <c r="BGC117" s="285">
        <f t="shared" si="1005"/>
        <v>4.6573999999999997E-2</v>
      </c>
      <c r="BGD117" s="285">
        <f t="shared" si="1005"/>
        <v>0</v>
      </c>
      <c r="BGE117" s="285">
        <f t="shared" si="1005"/>
        <v>-23.937226419825073</v>
      </c>
      <c r="BGF117" s="285">
        <f t="shared" si="1005"/>
        <v>76.914452551020418</v>
      </c>
      <c r="BGG117" s="285">
        <f t="shared" si="1005"/>
        <v>-11.706747998542273</v>
      </c>
      <c r="BGH117" s="285">
        <f t="shared" si="1005"/>
        <v>-1.0234337288629738</v>
      </c>
      <c r="BGI117" s="285">
        <f t="shared" si="1005"/>
        <v>-12.730181727405247</v>
      </c>
      <c r="BGJ117" s="285">
        <f t="shared" si="1005"/>
        <v>0</v>
      </c>
      <c r="BGK117" s="285">
        <f t="shared" si="1005"/>
        <v>0.40793999999999997</v>
      </c>
      <c r="BGL117" s="285">
        <f t="shared" si="1005"/>
        <v>-2.129453138483965</v>
      </c>
      <c r="BGM117" s="285">
        <f t="shared" si="1005"/>
        <v>6.8769999999999998E-2</v>
      </c>
      <c r="BGN117" s="285">
        <f t="shared" si="1005"/>
        <v>27.502626648688047</v>
      </c>
      <c r="BGO117" s="285">
        <f t="shared" si="1005"/>
        <v>25.84988351020408</v>
      </c>
      <c r="BGP117" s="285">
        <f t="shared" si="1005"/>
        <v>17</v>
      </c>
      <c r="BGQ117" s="285">
        <f t="shared" si="1005"/>
        <v>4.7893128002915457</v>
      </c>
      <c r="BGR117" s="285">
        <f t="shared" si="1005"/>
        <v>17.568770000000001</v>
      </c>
      <c r="BGS117" s="285">
        <f t="shared" si="1005"/>
        <v>13.237761240524783</v>
      </c>
      <c r="BGT117" s="285">
        <f t="shared" si="1005"/>
        <v>17.46072974052478</v>
      </c>
      <c r="BGU117" s="285">
        <f t="shared" si="1005"/>
        <v>70.0565737813411</v>
      </c>
      <c r="BGV117" s="285">
        <f t="shared" si="1005"/>
        <v>0</v>
      </c>
      <c r="BGW117" s="285">
        <f t="shared" si="1005"/>
        <v>-47.929711919825067</v>
      </c>
      <c r="BGX117" s="285">
        <f t="shared" si="1005"/>
        <v>8.3558520408163264E-2</v>
      </c>
      <c r="BGY117" s="285">
        <f t="shared" si="1005"/>
        <v>0.17561999999999997</v>
      </c>
      <c r="BGZ117" s="285">
        <f t="shared" si="1005"/>
        <v>-2.7386166997084547</v>
      </c>
      <c r="BHA117" s="285">
        <f t="shared" si="1005"/>
        <v>-50.409150099125355</v>
      </c>
      <c r="BHB117" s="285">
        <f t="shared" si="1005"/>
        <v>-15.924580317784256</v>
      </c>
      <c r="BHC117" s="285">
        <f t="shared" si="1005"/>
        <v>-8.7177287201166163</v>
      </c>
      <c r="BHD117" s="285">
        <f t="shared" si="1005"/>
        <v>7.3611199708454811E-2</v>
      </c>
      <c r="BHE117" s="285">
        <f t="shared" si="1005"/>
        <v>-4.0929791399416908</v>
      </c>
      <c r="BHF117" s="285">
        <f t="shared" si="1005"/>
        <v>-12.804692179300291</v>
      </c>
      <c r="BHG117" s="285">
        <f t="shared" si="1005"/>
        <v>-41.466369157434407</v>
      </c>
      <c r="BHH117" s="285">
        <f t="shared" si="1005"/>
        <v>-8.6992436924198273</v>
      </c>
      <c r="BHI117" s="285">
        <f t="shared" si="1005"/>
        <v>-9.5348109096209921</v>
      </c>
      <c r="BHJ117" s="285">
        <f t="shared" si="1005"/>
        <v>-7.3994547696792994</v>
      </c>
      <c r="BHK117" s="285">
        <f t="shared" si="1005"/>
        <v>-1.0999577507288629</v>
      </c>
      <c r="BHL117" s="285">
        <f t="shared" si="1005"/>
        <v>-53.577586940233225</v>
      </c>
      <c r="BHM117" s="285">
        <f t="shared" si="1005"/>
        <v>-71.611810370262376</v>
      </c>
      <c r="BHN117" s="285">
        <f t="shared" si="1005"/>
        <v>-15.300964689504376</v>
      </c>
      <c r="BHO117" s="285">
        <f t="shared" si="1005"/>
        <v>0.74928769970845477</v>
      </c>
      <c r="BHP117" s="285">
        <f t="shared" si="1005"/>
        <v>0.41854432069970848</v>
      </c>
      <c r="BHQ117" s="285">
        <f t="shared" si="1005"/>
        <v>-31.131341239067055</v>
      </c>
      <c r="BHR117" s="285">
        <f t="shared" si="1005"/>
        <v>14.870986</v>
      </c>
      <c r="BHS117" s="285">
        <f t="shared" si="1005"/>
        <v>-30.393487908163273</v>
      </c>
      <c r="BHT117" s="285">
        <f t="shared" si="1005"/>
        <v>14.8</v>
      </c>
      <c r="BHU117" s="285">
        <f t="shared" si="1005"/>
        <v>14.953350080174928</v>
      </c>
      <c r="BHV117" s="285">
        <f t="shared" si="1005"/>
        <v>2.349357291545191</v>
      </c>
      <c r="BHW117" s="285">
        <f t="shared" si="1005"/>
        <v>10.181675909620992</v>
      </c>
      <c r="BHX117" s="285">
        <f t="shared" si="1005"/>
        <v>-14.872380148688048</v>
      </c>
      <c r="BHY117" s="285">
        <f t="shared" ref="BHY117:BKJ117" si="1006">+BHY15-(BHY57+BHY67+BHY98)</f>
        <v>27.412003132653062</v>
      </c>
      <c r="BHZ117" s="285">
        <f t="shared" si="1006"/>
        <v>0</v>
      </c>
      <c r="BIA117" s="285">
        <f t="shared" si="1006"/>
        <v>-3.5502476997084549</v>
      </c>
      <c r="BIB117" s="285">
        <f t="shared" si="1006"/>
        <v>-6.6108681997084551</v>
      </c>
      <c r="BIC117" s="285">
        <f t="shared" si="1006"/>
        <v>6.1614300291545181E-2</v>
      </c>
      <c r="BID117" s="285">
        <f t="shared" si="1006"/>
        <v>-16.800986309037903</v>
      </c>
      <c r="BIE117" s="285">
        <f t="shared" si="1006"/>
        <v>-26.900487908163267</v>
      </c>
      <c r="BIF117" s="285">
        <f t="shared" si="1006"/>
        <v>-6.8099960597667639</v>
      </c>
      <c r="BIG117" s="285">
        <f t="shared" si="1006"/>
        <v>-6.8099960597667639</v>
      </c>
      <c r="BIH117" s="285">
        <f t="shared" si="1006"/>
        <v>-108.30377911370262</v>
      </c>
      <c r="BII117" s="285">
        <f t="shared" si="1006"/>
        <v>-4.2428471997084545</v>
      </c>
      <c r="BIJ117" s="285">
        <f t="shared" si="1006"/>
        <v>-23.16411861078717</v>
      </c>
      <c r="BIK117" s="285">
        <f t="shared" si="1006"/>
        <v>-14.018499479591835</v>
      </c>
      <c r="BIL117" s="285">
        <f t="shared" si="1006"/>
        <v>0.99601690962099121</v>
      </c>
      <c r="BIM117" s="285">
        <f t="shared" si="1006"/>
        <v>-40.429448380466475</v>
      </c>
      <c r="BIN117" s="285">
        <f t="shared" si="1006"/>
        <v>-60.662261921282806</v>
      </c>
      <c r="BIO117" s="285">
        <f t="shared" si="1006"/>
        <v>25.229453880466473</v>
      </c>
      <c r="BIP117" s="285">
        <f t="shared" si="1006"/>
        <v>2.0868399416909617E-2</v>
      </c>
      <c r="BIQ117" s="285">
        <f t="shared" si="1006"/>
        <v>0.38252179008746356</v>
      </c>
      <c r="BIR117" s="285">
        <f t="shared" si="1006"/>
        <v>-2.7823753717201165</v>
      </c>
      <c r="BIS117" s="285">
        <f t="shared" si="1006"/>
        <v>-37.811793223032062</v>
      </c>
      <c r="BIT117" s="285">
        <f t="shared" si="1006"/>
        <v>9.8706383994169098</v>
      </c>
      <c r="BIU117" s="285">
        <f t="shared" si="1006"/>
        <v>12.59484060058309</v>
      </c>
      <c r="BIV117" s="285">
        <f t="shared" si="1006"/>
        <v>-1.4662107405247813</v>
      </c>
      <c r="BIW117" s="285">
        <f t="shared" si="1006"/>
        <v>12.508462380466472</v>
      </c>
      <c r="BIX117" s="285">
        <f t="shared" si="1006"/>
        <v>-13.415540169096209</v>
      </c>
      <c r="BIY117" s="285">
        <f t="shared" si="1006"/>
        <v>20.09219047084548</v>
      </c>
      <c r="BIZ117" s="285">
        <f t="shared" si="1006"/>
        <v>6.6675600583090369E-2</v>
      </c>
      <c r="BJA117" s="285">
        <f t="shared" si="1006"/>
        <v>0</v>
      </c>
      <c r="BJB117" s="285">
        <f t="shared" si="1006"/>
        <v>0.46340026822157437</v>
      </c>
      <c r="BJC117" s="285">
        <f t="shared" si="1006"/>
        <v>-15.197726479591836</v>
      </c>
      <c r="BJD117" s="285">
        <f t="shared" si="1006"/>
        <v>-14.66765061078717</v>
      </c>
      <c r="BJE117" s="285">
        <f t="shared" si="1006"/>
        <v>-61.078779549562661</v>
      </c>
      <c r="BJF117" s="285">
        <f t="shared" si="1006"/>
        <v>-31.411585478134111</v>
      </c>
      <c r="BJG117" s="285">
        <f t="shared" si="1006"/>
        <v>0.23803418950437319</v>
      </c>
      <c r="BJH117" s="285">
        <f t="shared" si="1006"/>
        <v>0</v>
      </c>
      <c r="BJI117" s="285">
        <f t="shared" si="1006"/>
        <v>-92.252330838192407</v>
      </c>
      <c r="BJJ117" s="285">
        <f t="shared" si="1006"/>
        <v>-165.06903258163265</v>
      </c>
      <c r="BJK117" s="285">
        <f t="shared" si="1006"/>
        <v>252.56917530309056</v>
      </c>
      <c r="BJL117" s="285">
        <f t="shared" si="1006"/>
        <v>0</v>
      </c>
      <c r="BJM117" s="285">
        <f t="shared" si="1006"/>
        <v>0</v>
      </c>
      <c r="BJN117" s="285">
        <f t="shared" si="1006"/>
        <v>6.4928040816326527E-2</v>
      </c>
      <c r="BJO117" s="285">
        <f t="shared" si="1006"/>
        <v>0</v>
      </c>
      <c r="BJP117" s="285">
        <f t="shared" si="1006"/>
        <v>0.17482498979591837</v>
      </c>
      <c r="BJQ117" s="285">
        <f t="shared" si="1006"/>
        <v>0.2397530306122449</v>
      </c>
      <c r="BJR117" s="285">
        <f t="shared" si="1006"/>
        <v>41.45394141836735</v>
      </c>
      <c r="BJS117" s="285">
        <f t="shared" si="1006"/>
        <v>32.630000000000003</v>
      </c>
      <c r="BJT117" s="285">
        <f t="shared" si="1006"/>
        <v>24.822905250728862</v>
      </c>
      <c r="BJU117" s="285">
        <f t="shared" si="1006"/>
        <v>12.226324600583091</v>
      </c>
      <c r="BJV117" s="285">
        <f t="shared" si="1006"/>
        <v>0</v>
      </c>
      <c r="BJW117" s="285">
        <f t="shared" si="1006"/>
        <v>111.13317126967931</v>
      </c>
      <c r="BJX117" s="285">
        <f t="shared" si="1006"/>
        <v>12.045455339650145</v>
      </c>
      <c r="BJY117" s="285">
        <f t="shared" si="1006"/>
        <v>3.0262431195335275</v>
      </c>
      <c r="BJZ117" s="285">
        <f t="shared" si="1006"/>
        <v>0</v>
      </c>
      <c r="BKA117" s="285">
        <f t="shared" si="1006"/>
        <v>-32.645821740524781</v>
      </c>
      <c r="BKB117" s="285">
        <f t="shared" si="1006"/>
        <v>-17.574123281341109</v>
      </c>
      <c r="BKC117" s="285">
        <f t="shared" si="1006"/>
        <v>-0.99887191982507284</v>
      </c>
      <c r="BKD117" s="285">
        <f t="shared" si="1006"/>
        <v>2.4609779883381921E-2</v>
      </c>
      <c r="BKE117" s="285">
        <f t="shared" si="1006"/>
        <v>0.19551825072886297</v>
      </c>
      <c r="BKF117" s="285">
        <f t="shared" si="1006"/>
        <v>0</v>
      </c>
      <c r="BKG117" s="285">
        <f t="shared" si="1006"/>
        <v>-48.662001718658892</v>
      </c>
      <c r="BKH117" s="285">
        <f t="shared" si="1006"/>
        <v>-49.440745607871712</v>
      </c>
      <c r="BKI117" s="285">
        <f t="shared" si="1006"/>
        <v>44.358055411078738</v>
      </c>
      <c r="BKJ117" s="285">
        <f t="shared" si="1006"/>
        <v>-26.061656138483958</v>
      </c>
      <c r="BKK117" s="285">
        <f t="shared" ref="BKK117:BMV117" si="1007">+BKK15-(BKK57+BKK67+BKK98)</f>
        <v>0</v>
      </c>
      <c r="BKL117" s="285">
        <f t="shared" si="1007"/>
        <v>0.11786318950437319</v>
      </c>
      <c r="BKM117" s="285">
        <f t="shared" si="1007"/>
        <v>0</v>
      </c>
      <c r="BKN117" s="285">
        <f t="shared" si="1007"/>
        <v>11.950179919825073</v>
      </c>
      <c r="BKO117" s="285">
        <f t="shared" si="1007"/>
        <v>-13.993613029154512</v>
      </c>
      <c r="BKP117" s="285">
        <f t="shared" si="1007"/>
        <v>17.021356440233234</v>
      </c>
      <c r="BKQ117" s="285">
        <f t="shared" si="1007"/>
        <v>10.243087709912533</v>
      </c>
      <c r="BKR117" s="285">
        <f t="shared" si="1007"/>
        <v>-4.2236266997084542</v>
      </c>
      <c r="BKS117" s="285">
        <f t="shared" si="1007"/>
        <v>13.030071</v>
      </c>
      <c r="BKT117" s="285">
        <f t="shared" si="1007"/>
        <v>-16.412944399416912</v>
      </c>
      <c r="BKU117" s="285">
        <f t="shared" si="1007"/>
        <v>19.657944051020394</v>
      </c>
      <c r="BKV117" s="285">
        <f t="shared" si="1007"/>
        <v>12.935888160349855</v>
      </c>
      <c r="BKW117" s="285">
        <f t="shared" si="1007"/>
        <v>8.7132836297376084</v>
      </c>
      <c r="BKX117" s="285">
        <f t="shared" si="1007"/>
        <v>13.274381870262392</v>
      </c>
      <c r="BKY117" s="285">
        <f t="shared" si="1007"/>
        <v>34.923553660349853</v>
      </c>
      <c r="BKZ117" s="285">
        <f t="shared" si="1007"/>
        <v>0.10178599999999999</v>
      </c>
      <c r="BLA117" s="285">
        <f t="shared" si="1007"/>
        <v>0</v>
      </c>
      <c r="BLB117" s="285">
        <f t="shared" si="1007"/>
        <v>0.2538291603498542</v>
      </c>
      <c r="BLC117" s="285">
        <f t="shared" si="1007"/>
        <v>0</v>
      </c>
      <c r="BLD117" s="285">
        <f t="shared" si="1007"/>
        <v>-26.494922880466472</v>
      </c>
      <c r="BLE117" s="285">
        <f t="shared" si="1007"/>
        <v>-26.139307720116619</v>
      </c>
      <c r="BLF117" s="285">
        <f t="shared" si="1007"/>
        <v>14.448576962099125</v>
      </c>
      <c r="BLG117" s="285">
        <f t="shared" si="1007"/>
        <v>-11.1934844606414</v>
      </c>
      <c r="BLH117" s="285">
        <f t="shared" si="1007"/>
        <v>0</v>
      </c>
      <c r="BLI117" s="285">
        <f t="shared" si="1007"/>
        <v>-28.869196380466473</v>
      </c>
      <c r="BLJ117" s="285">
        <f t="shared" si="1007"/>
        <v>0.21867432069970846</v>
      </c>
      <c r="BLK117" s="285">
        <f t="shared" si="1007"/>
        <v>0.60980527988338185</v>
      </c>
      <c r="BLL117" s="285">
        <f t="shared" si="1007"/>
        <v>-39.234201240524776</v>
      </c>
      <c r="BLM117" s="285">
        <f t="shared" si="1007"/>
        <v>0.77683086999999995</v>
      </c>
      <c r="BLN117" s="285">
        <f t="shared" si="1007"/>
        <v>55.66805394</v>
      </c>
      <c r="BLO117" s="285">
        <f t="shared" si="1007"/>
        <v>0.9936438100000009</v>
      </c>
      <c r="BLP117" s="285">
        <f t="shared" si="1007"/>
        <v>23.140002580000001</v>
      </c>
      <c r="BLQ117" s="285">
        <f t="shared" si="1007"/>
        <v>-26.969661650000006</v>
      </c>
      <c r="BLR117" s="285">
        <f t="shared" si="1007"/>
        <v>53.608869550000009</v>
      </c>
      <c r="BLS117" s="285">
        <f t="shared" si="1007"/>
        <v>0.23785200000000001</v>
      </c>
      <c r="BLT117" s="285">
        <f t="shared" si="1007"/>
        <v>10.195197349999997</v>
      </c>
      <c r="BLU117" s="285">
        <f t="shared" si="1007"/>
        <v>8.5867076200000003</v>
      </c>
      <c r="BLV117" s="285">
        <f t="shared" si="1007"/>
        <v>-7.7481767999999995</v>
      </c>
      <c r="BLW117" s="285">
        <f t="shared" si="1007"/>
        <v>-3.9309219999999989</v>
      </c>
      <c r="BLX117" s="285">
        <f t="shared" si="1007"/>
        <v>7.3406581699999975</v>
      </c>
      <c r="BLY117" s="285">
        <f t="shared" si="1007"/>
        <v>9.8000000000000007</v>
      </c>
      <c r="BLZ117" s="285">
        <f t="shared" si="1007"/>
        <v>10.0384724</v>
      </c>
      <c r="BMA117" s="285">
        <f t="shared" si="1007"/>
        <v>-1.9568639999999993</v>
      </c>
      <c r="BMB117" s="285">
        <f t="shared" si="1007"/>
        <v>0.655281</v>
      </c>
      <c r="BMC117" s="285">
        <f t="shared" si="1007"/>
        <v>10.053073840000001</v>
      </c>
      <c r="BMD117" s="285">
        <f t="shared" si="1007"/>
        <v>28.589963240000003</v>
      </c>
      <c r="BME117" s="285">
        <f t="shared" si="1007"/>
        <v>5.5316570500000006</v>
      </c>
      <c r="BMF117" s="285">
        <f t="shared" si="1007"/>
        <v>5.7061655699999996</v>
      </c>
      <c r="BMG117" s="285">
        <f t="shared" si="1007"/>
        <v>-7.5336331300000001</v>
      </c>
      <c r="BMH117" s="285">
        <f t="shared" si="1007"/>
        <v>3.704189490000001</v>
      </c>
      <c r="BMI117" s="285">
        <f t="shared" si="1007"/>
        <v>54.009479209475217</v>
      </c>
      <c r="BMJ117" s="285">
        <f t="shared" si="1007"/>
        <v>-7.2757231100000004</v>
      </c>
      <c r="BMK117" s="285">
        <f t="shared" si="1007"/>
        <v>-7.2757231100000004</v>
      </c>
      <c r="BML117" s="285">
        <f t="shared" si="1007"/>
        <v>-61.208966130000007</v>
      </c>
      <c r="BMM117" s="285">
        <f t="shared" si="1007"/>
        <v>0.89121150000000005</v>
      </c>
      <c r="BMN117" s="285">
        <f t="shared" si="1007"/>
        <v>1.2145866999999999</v>
      </c>
      <c r="BMO117" s="285">
        <f t="shared" si="1007"/>
        <v>-3.6454119599999997</v>
      </c>
      <c r="BMP117" s="285">
        <f t="shared" si="1007"/>
        <v>2.9176249100000002</v>
      </c>
      <c r="BMQ117" s="285">
        <f t="shared" si="1007"/>
        <v>-59.830954980000008</v>
      </c>
      <c r="BMR117" s="285">
        <f t="shared" si="1007"/>
        <v>38.349266590000006</v>
      </c>
      <c r="BMS117" s="285">
        <f t="shared" si="1007"/>
        <v>19.210489619999997</v>
      </c>
      <c r="BMT117" s="285">
        <f t="shared" si="1007"/>
        <v>12.967627870000001</v>
      </c>
      <c r="BMU117" s="285">
        <f t="shared" si="1007"/>
        <v>7.2381157400000005</v>
      </c>
      <c r="BMV117" s="285">
        <f t="shared" si="1007"/>
        <v>6.6185061299999965</v>
      </c>
      <c r="BMW117" s="285">
        <f t="shared" ref="BMW117:BPH117" si="1008">+BMW15-(BMW57+BMW67+BMW98)</f>
        <v>84.384005950000002</v>
      </c>
      <c r="BMX117" s="285">
        <f t="shared" si="1008"/>
        <v>6.6160559999999993E-2</v>
      </c>
      <c r="BMY117" s="285">
        <f t="shared" si="1008"/>
        <v>0.15457041999999999</v>
      </c>
      <c r="BMZ117" s="285">
        <f t="shared" si="1008"/>
        <v>4.1661980000000001E-2</v>
      </c>
      <c r="BNA117" s="285">
        <f t="shared" si="1008"/>
        <v>-1.8163889100000001</v>
      </c>
      <c r="BNB117" s="285">
        <f t="shared" si="1008"/>
        <v>-11.249985929999999</v>
      </c>
      <c r="BNC117" s="285">
        <f t="shared" si="1008"/>
        <v>-12.80398188</v>
      </c>
      <c r="BND117" s="285">
        <f t="shared" si="1008"/>
        <v>-7.2847131799999998</v>
      </c>
      <c r="BNE117" s="285">
        <f t="shared" si="1008"/>
        <v>23.582212160000001</v>
      </c>
      <c r="BNF117" s="285">
        <f t="shared" si="1008"/>
        <v>4.17885186</v>
      </c>
      <c r="BNG117" s="285">
        <f t="shared" si="1008"/>
        <v>-7.078547369999999</v>
      </c>
      <c r="BNH117" s="285">
        <f t="shared" si="1008"/>
        <v>-20.488646999999997</v>
      </c>
      <c r="BNI117" s="285">
        <f t="shared" si="1008"/>
        <v>-7.0908435300000008</v>
      </c>
      <c r="BNJ117" s="285">
        <f t="shared" si="1008"/>
        <v>-2.6174975500000244</v>
      </c>
      <c r="BNK117" s="285">
        <f t="shared" si="1008"/>
        <v>-15.140594600000002</v>
      </c>
      <c r="BNL117" s="285">
        <f t="shared" si="1008"/>
        <v>0.43441999999999997</v>
      </c>
      <c r="BNM117" s="285">
        <f t="shared" si="1008"/>
        <v>-12.241421169999999</v>
      </c>
      <c r="BNN117" s="285">
        <f t="shared" si="1008"/>
        <v>-16.583259210000001</v>
      </c>
      <c r="BNO117" s="285">
        <f t="shared" si="1008"/>
        <v>1.7369505000000003</v>
      </c>
      <c r="BNP117" s="285">
        <f t="shared" si="1008"/>
        <v>-41.793904480000002</v>
      </c>
      <c r="BNQ117" s="285">
        <f t="shared" si="1008"/>
        <v>23.276569760000001</v>
      </c>
      <c r="BNR117" s="285">
        <f t="shared" si="1008"/>
        <v>41.039751799999998</v>
      </c>
      <c r="BNS117" s="285">
        <f t="shared" si="1008"/>
        <v>1.5172930000000001E-2</v>
      </c>
      <c r="BNT117" s="285">
        <f t="shared" si="1008"/>
        <v>-40.838055919999995</v>
      </c>
      <c r="BNU117" s="285">
        <f t="shared" si="1008"/>
        <v>15.825049730000002</v>
      </c>
      <c r="BNV117" s="285">
        <f t="shared" si="1008"/>
        <v>39.31848830000002</v>
      </c>
      <c r="BNW117" s="285">
        <f t="shared" si="1008"/>
        <v>0</v>
      </c>
      <c r="BNX117" s="285">
        <f t="shared" si="1008"/>
        <v>0.24980087000000001</v>
      </c>
      <c r="BNY117" s="285">
        <f t="shared" si="1008"/>
        <v>7.0695230100000002</v>
      </c>
      <c r="BNZ117" s="285">
        <f t="shared" si="1008"/>
        <v>4.4001739999999998E-2</v>
      </c>
      <c r="BOA117" s="285">
        <f t="shared" si="1008"/>
        <v>15.96042495</v>
      </c>
      <c r="BOB117" s="285">
        <f t="shared" si="1008"/>
        <v>23.323750570000001</v>
      </c>
      <c r="BOC117" s="285">
        <f t="shared" si="1008"/>
        <v>0.37419258</v>
      </c>
      <c r="BOD117" s="285">
        <f t="shared" si="1008"/>
        <v>6.2000000000000003E-5</v>
      </c>
      <c r="BOE117" s="285">
        <f t="shared" si="1008"/>
        <v>-2.4404150000000003E-2</v>
      </c>
      <c r="BOF117" s="285">
        <f t="shared" si="1008"/>
        <v>14.67014211</v>
      </c>
      <c r="BOG117" s="285">
        <f t="shared" si="1008"/>
        <v>10.211417500000003</v>
      </c>
      <c r="BOH117" s="285">
        <f t="shared" si="1008"/>
        <v>25.231410040000004</v>
      </c>
      <c r="BOI117" s="285">
        <f t="shared" si="1008"/>
        <v>8.1119999999999998E-2</v>
      </c>
      <c r="BOJ117" s="285">
        <f t="shared" si="1008"/>
        <v>8.1119999999999998E-2</v>
      </c>
      <c r="BOK117" s="285">
        <f t="shared" si="1008"/>
        <v>46.160864430000018</v>
      </c>
      <c r="BOL117" s="285">
        <f t="shared" si="1008"/>
        <v>-46.474047040000002</v>
      </c>
      <c r="BOM117" s="285">
        <f t="shared" si="1008"/>
        <v>0.45712489000000001</v>
      </c>
      <c r="BON117" s="285">
        <f t="shared" si="1008"/>
        <v>1.4065816899999999</v>
      </c>
      <c r="BOO117" s="285">
        <f t="shared" si="1008"/>
        <v>-44.610340460000003</v>
      </c>
      <c r="BOP117" s="285">
        <f t="shared" si="1008"/>
        <v>0.16674664</v>
      </c>
      <c r="BOQ117" s="285">
        <f t="shared" si="1008"/>
        <v>39.026237680000001</v>
      </c>
      <c r="BOR117" s="285">
        <f t="shared" si="1008"/>
        <v>18.279946419999998</v>
      </c>
      <c r="BOS117" s="285">
        <f t="shared" si="1008"/>
        <v>6.1866517499999993</v>
      </c>
      <c r="BOT117" s="285">
        <f t="shared" si="1008"/>
        <v>6.1968543699999996</v>
      </c>
      <c r="BOU117" s="285">
        <f t="shared" si="1008"/>
        <v>69.856436859999988</v>
      </c>
      <c r="BOV117" s="285">
        <f t="shared" si="1008"/>
        <v>-7.6480809099999991</v>
      </c>
      <c r="BOW117" s="285">
        <f t="shared" si="1008"/>
        <v>5.81519399</v>
      </c>
      <c r="BOX117" s="285">
        <f t="shared" si="1008"/>
        <v>3.0295746500000003</v>
      </c>
      <c r="BOY117" s="285">
        <f t="shared" si="1008"/>
        <v>0.10997999999999999</v>
      </c>
      <c r="BOZ117" s="285">
        <f t="shared" si="1008"/>
        <v>0</v>
      </c>
      <c r="BPA117" s="285">
        <f t="shared" si="1008"/>
        <v>-18.406771519999999</v>
      </c>
      <c r="BPB117" s="285">
        <f t="shared" si="1008"/>
        <v>-17.100103790000002</v>
      </c>
      <c r="BPC117" s="285">
        <f t="shared" si="1008"/>
        <v>5.8709340000000006E-2</v>
      </c>
      <c r="BPD117" s="285">
        <f t="shared" si="1008"/>
        <v>0.37191184999999999</v>
      </c>
      <c r="BPE117" s="285">
        <f t="shared" si="1008"/>
        <v>0.56326220999999999</v>
      </c>
      <c r="BPF117" s="285">
        <f t="shared" si="1008"/>
        <v>7.6908250500000008</v>
      </c>
      <c r="BPG117" s="285">
        <f t="shared" si="1008"/>
        <v>8.6847084500000022</v>
      </c>
      <c r="BPH117" s="285">
        <f t="shared" si="1008"/>
        <v>32.6</v>
      </c>
      <c r="BPI117" s="285">
        <f t="shared" ref="BPI117:BRT117" si="1009">+BPI15-(BPI57+BPI67+BPI98)</f>
        <v>-6.4251222800000001</v>
      </c>
      <c r="BPJ117" s="285">
        <f t="shared" si="1009"/>
        <v>-29.57443816999999</v>
      </c>
      <c r="BPK117" s="285">
        <f t="shared" si="1009"/>
        <v>-3.3995604499999814</v>
      </c>
      <c r="BPL117" s="285">
        <f t="shared" si="1009"/>
        <v>13.43114061</v>
      </c>
      <c r="BPM117" s="285">
        <f t="shared" si="1009"/>
        <v>16.481904279999998</v>
      </c>
      <c r="BPN117" s="285">
        <f t="shared" si="1009"/>
        <v>-6.1456920799999999</v>
      </c>
      <c r="BPO117" s="285">
        <f t="shared" si="1009"/>
        <v>10.336212199999999</v>
      </c>
      <c r="BPP117" s="285">
        <f t="shared" si="1009"/>
        <v>0.2507895</v>
      </c>
      <c r="BPQ117" s="285">
        <f t="shared" si="1009"/>
        <v>-14.446481420000001</v>
      </c>
      <c r="BPR117" s="285">
        <f t="shared" si="1009"/>
        <v>6.5028440000000007E-2</v>
      </c>
      <c r="BPS117" s="285">
        <f t="shared" si="1009"/>
        <v>1.9400066100000002</v>
      </c>
      <c r="BPT117" s="285">
        <f t="shared" si="1009"/>
        <v>35.544557919999995</v>
      </c>
      <c r="BPU117" s="285">
        <f t="shared" si="1009"/>
        <v>23.35390104999999</v>
      </c>
      <c r="BPV117" s="285">
        <f t="shared" si="1009"/>
        <v>-6.5466290499999999</v>
      </c>
      <c r="BPW117" s="285">
        <f t="shared" si="1009"/>
        <v>0.44943556999999995</v>
      </c>
      <c r="BPX117" s="285">
        <f t="shared" si="1009"/>
        <v>19.107161729999998</v>
      </c>
      <c r="BPY117" s="285">
        <f t="shared" si="1009"/>
        <v>0.55865480000000001</v>
      </c>
      <c r="BPZ117" s="285">
        <f t="shared" si="1009"/>
        <v>13.568623049999999</v>
      </c>
      <c r="BQA117" s="285">
        <f t="shared" si="1009"/>
        <v>10.12516733</v>
      </c>
      <c r="BQB117" s="285">
        <f t="shared" si="1009"/>
        <v>-19.298293769999997</v>
      </c>
      <c r="BQC117" s="285">
        <f t="shared" si="1009"/>
        <v>0.10483907000000001</v>
      </c>
      <c r="BQD117" s="285">
        <f t="shared" si="1009"/>
        <v>-27.249680530000003</v>
      </c>
      <c r="BQE117" s="285">
        <f t="shared" si="1009"/>
        <v>0.27406662999999998</v>
      </c>
      <c r="BQF117" s="285">
        <f t="shared" si="1009"/>
        <v>-36.043901269999999</v>
      </c>
      <c r="BQG117" s="285">
        <f t="shared" si="1009"/>
        <v>0.10686017</v>
      </c>
      <c r="BQH117" s="285">
        <f t="shared" si="1009"/>
        <v>12.348637210000001</v>
      </c>
      <c r="BQI117" s="285">
        <f t="shared" si="1009"/>
        <v>-6.6053537899999988</v>
      </c>
      <c r="BQJ117" s="285">
        <f t="shared" si="1009"/>
        <v>10.94367871</v>
      </c>
      <c r="BQK117" s="285">
        <f t="shared" si="1009"/>
        <v>-33.790378800000013</v>
      </c>
      <c r="BQL117" s="285">
        <f t="shared" si="1009"/>
        <v>-16.996556499999997</v>
      </c>
      <c r="BQM117" s="285">
        <f t="shared" si="1009"/>
        <v>-5.7817214699999795</v>
      </c>
      <c r="BQN117" s="285">
        <f t="shared" si="1009"/>
        <v>0</v>
      </c>
      <c r="BQO117" s="285">
        <f t="shared" si="1009"/>
        <v>0.65555177000000009</v>
      </c>
      <c r="BQP117" s="285">
        <f t="shared" si="1009"/>
        <v>-4.2520397700000014</v>
      </c>
      <c r="BQQ117" s="285">
        <f t="shared" si="1009"/>
        <v>0.78207599999999999</v>
      </c>
      <c r="BQR117" s="285">
        <f t="shared" si="1009"/>
        <v>-2.8144120000000012</v>
      </c>
      <c r="BQS117" s="285">
        <f t="shared" si="1009"/>
        <v>43.359999389999992</v>
      </c>
      <c r="BQT117" s="285">
        <f t="shared" si="1009"/>
        <v>17.273853760000002</v>
      </c>
      <c r="BQU117" s="285">
        <f t="shared" si="1009"/>
        <v>-60.177206200000008</v>
      </c>
      <c r="BQV117" s="285">
        <f t="shared" si="1009"/>
        <v>0.59443687999999995</v>
      </c>
      <c r="BQW117" s="285">
        <f t="shared" si="1009"/>
        <v>0</v>
      </c>
      <c r="BQX117" s="285">
        <f t="shared" si="1009"/>
        <v>1.0510838299999818</v>
      </c>
      <c r="BQY117" s="285">
        <f t="shared" si="1009"/>
        <v>-20.056616050000002</v>
      </c>
      <c r="BQZ117" s="285">
        <f t="shared" si="1009"/>
        <v>0.13367041000000002</v>
      </c>
      <c r="BRA117" s="285">
        <f t="shared" si="1009"/>
        <v>0.10943020999999999</v>
      </c>
      <c r="BRB117" s="285">
        <f t="shared" si="1009"/>
        <v>0.23795840999999998</v>
      </c>
      <c r="BRC117" s="285">
        <f t="shared" si="1009"/>
        <v>-22.003933490000001</v>
      </c>
      <c r="BRD117" s="285">
        <f t="shared" si="1009"/>
        <v>-41.579490509999999</v>
      </c>
      <c r="BRE117" s="285">
        <f t="shared" si="1009"/>
        <v>-12.804131849999999</v>
      </c>
      <c r="BRF117" s="285">
        <f t="shared" si="1009"/>
        <v>20.222160710000001</v>
      </c>
      <c r="BRG117" s="285">
        <f t="shared" si="1009"/>
        <v>-3.4851519900000056</v>
      </c>
      <c r="BRH117" s="285">
        <f t="shared" si="1009"/>
        <v>20.19885507</v>
      </c>
      <c r="BRI117" s="285">
        <f t="shared" si="1009"/>
        <v>-0.31950309000000005</v>
      </c>
      <c r="BRJ117" s="285">
        <f t="shared" si="1009"/>
        <v>23.812228850000004</v>
      </c>
      <c r="BRK117" s="285">
        <f t="shared" si="1009"/>
        <v>20.092368889999999</v>
      </c>
      <c r="BRL117" s="285">
        <f t="shared" si="1009"/>
        <v>-29.092027539999993</v>
      </c>
      <c r="BRM117" s="285">
        <f t="shared" si="1009"/>
        <v>-8.9996586499999935</v>
      </c>
      <c r="BRN117" s="285">
        <f t="shared" si="1009"/>
        <v>-28.530248480000012</v>
      </c>
      <c r="BRO117" s="285">
        <f t="shared" si="1009"/>
        <v>-12.500961760000003</v>
      </c>
      <c r="BRP117" s="285">
        <f t="shared" si="1009"/>
        <v>-14.91838686</v>
      </c>
      <c r="BRQ117" s="285">
        <f t="shared" si="1009"/>
        <v>0.58479762000000002</v>
      </c>
      <c r="BRR117" s="285">
        <f t="shared" si="1009"/>
        <v>-26.834551000000001</v>
      </c>
      <c r="BRS117" s="285">
        <f t="shared" si="1009"/>
        <v>0.10070883</v>
      </c>
      <c r="BRT117" s="285">
        <f t="shared" si="1009"/>
        <v>0.68240372999999999</v>
      </c>
      <c r="BRU117" s="285">
        <f t="shared" ref="BRU117:BUF117" si="1010">+BRU15-(BRU57+BRU67+BRU98)</f>
        <v>60.32286431</v>
      </c>
      <c r="BRV117" s="285">
        <f t="shared" si="1010"/>
        <v>-23.68922989</v>
      </c>
      <c r="BRW117" s="285">
        <f t="shared" si="1010"/>
        <v>-19.610683780000002</v>
      </c>
      <c r="BRX117" s="285">
        <f t="shared" si="1010"/>
        <v>17.806063199999997</v>
      </c>
      <c r="BRY117" s="285">
        <f t="shared" si="1010"/>
        <v>-14.87106122</v>
      </c>
      <c r="BRZ117" s="285">
        <f t="shared" si="1010"/>
        <v>0.34970456</v>
      </c>
      <c r="BSA117" s="285">
        <f t="shared" si="1010"/>
        <v>7.5856219999999988E-2</v>
      </c>
      <c r="BSB117" s="285">
        <f t="shared" si="1010"/>
        <v>-42.328420569999999</v>
      </c>
      <c r="BSC117" s="285">
        <f t="shared" si="1010"/>
        <v>-24.588618740000001</v>
      </c>
      <c r="BSD117" s="285">
        <f t="shared" si="1010"/>
        <v>-81.36253975000001</v>
      </c>
      <c r="BSE117" s="285">
        <f t="shared" si="1010"/>
        <v>0.13237599999999999</v>
      </c>
      <c r="BSF117" s="285">
        <f t="shared" si="1010"/>
        <v>0.87841795999999994</v>
      </c>
      <c r="BSG117" s="285">
        <f t="shared" si="1010"/>
        <v>0.13330992999999999</v>
      </c>
      <c r="BSH117" s="285">
        <f t="shared" si="1010"/>
        <v>-34.311684419999999</v>
      </c>
      <c r="BSI117" s="285">
        <f t="shared" si="1010"/>
        <v>37.794553999999998</v>
      </c>
      <c r="BSJ117" s="285">
        <f t="shared" si="1010"/>
        <v>4.6269734699999958</v>
      </c>
      <c r="BSK117" s="285">
        <f t="shared" si="1010"/>
        <v>-13.438419930000002</v>
      </c>
      <c r="BSL117" s="285">
        <f t="shared" si="1010"/>
        <v>1.4387799399999994</v>
      </c>
      <c r="BSM117" s="285">
        <f t="shared" si="1010"/>
        <v>-47.371705939999998</v>
      </c>
      <c r="BSN117" s="285">
        <f t="shared" si="1010"/>
        <v>0.56469285999999996</v>
      </c>
      <c r="BSO117" s="285">
        <f t="shared" si="1010"/>
        <v>-58.806653070000003</v>
      </c>
      <c r="BSP117" s="285">
        <f t="shared" si="1010"/>
        <v>-144.57070715000006</v>
      </c>
      <c r="BSQ117" s="285">
        <f t="shared" si="1010"/>
        <v>5.11645255</v>
      </c>
      <c r="BSR117" s="285">
        <f t="shared" si="1010"/>
        <v>5.11645255</v>
      </c>
      <c r="BSS117" s="285">
        <f t="shared" si="1010"/>
        <v>0.24119350000000001</v>
      </c>
      <c r="BST117" s="285">
        <f t="shared" si="1010"/>
        <v>0.61671657000000002</v>
      </c>
      <c r="BSU117" s="285">
        <f t="shared" si="1010"/>
        <v>0.15461910999999998</v>
      </c>
      <c r="BSV117" s="285">
        <f t="shared" si="1010"/>
        <v>3.6594772199999999</v>
      </c>
      <c r="BSW117" s="285">
        <f t="shared" si="1010"/>
        <v>1.5789822600000001</v>
      </c>
      <c r="BSX117" s="285">
        <f t="shared" si="1010"/>
        <v>6.25098866</v>
      </c>
      <c r="BSY117" s="285">
        <f t="shared" si="1010"/>
        <v>6.8517792200000001</v>
      </c>
      <c r="BSZ117" s="285">
        <f t="shared" si="1010"/>
        <v>-49.83478607</v>
      </c>
      <c r="BTA117" s="285">
        <f t="shared" si="1010"/>
        <v>46.857375050000002</v>
      </c>
      <c r="BTB117" s="285">
        <f t="shared" si="1010"/>
        <v>24.4603875</v>
      </c>
      <c r="BTC117" s="285">
        <f t="shared" si="1010"/>
        <v>-6.1539227500000004</v>
      </c>
      <c r="BTD117" s="285">
        <f t="shared" si="1010"/>
        <v>22.180832949999996</v>
      </c>
      <c r="BTE117" s="285">
        <f t="shared" si="1010"/>
        <v>0.68462500000000004</v>
      </c>
      <c r="BTF117" s="285">
        <f t="shared" si="1010"/>
        <v>0.17695732</v>
      </c>
      <c r="BTG117" s="285">
        <f t="shared" si="1010"/>
        <v>-25.520360050000001</v>
      </c>
      <c r="BTH117" s="285">
        <f t="shared" si="1010"/>
        <v>-17.235310430000002</v>
      </c>
      <c r="BTI117" s="285">
        <f t="shared" si="1010"/>
        <v>0.32932</v>
      </c>
      <c r="BTJ117" s="285">
        <f t="shared" si="1010"/>
        <v>-41.564768160000007</v>
      </c>
      <c r="BTK117" s="285">
        <f t="shared" si="1010"/>
        <v>0.169512</v>
      </c>
      <c r="BTL117" s="285">
        <f t="shared" si="1010"/>
        <v>1.35889148</v>
      </c>
      <c r="BTM117" s="285">
        <f t="shared" si="1010"/>
        <v>-23.917922459999996</v>
      </c>
      <c r="BTN117" s="285">
        <f t="shared" si="1010"/>
        <v>0.39796523</v>
      </c>
      <c r="BTO117" s="285">
        <f t="shared" si="1010"/>
        <v>1.0524474999999998</v>
      </c>
      <c r="BTP117" s="285">
        <f t="shared" si="1010"/>
        <v>-20.939106249999998</v>
      </c>
      <c r="BTQ117" s="285">
        <f t="shared" si="1010"/>
        <v>-28.955600250000003</v>
      </c>
      <c r="BTR117" s="285">
        <f t="shared" si="1010"/>
        <v>0</v>
      </c>
      <c r="BTS117" s="285">
        <f t="shared" si="1010"/>
        <v>-3.65894319</v>
      </c>
      <c r="BTT117" s="285">
        <f t="shared" si="1010"/>
        <v>1.28412302</v>
      </c>
      <c r="BTU117" s="285">
        <f t="shared" si="1010"/>
        <v>-1.3126838999999997</v>
      </c>
      <c r="BTV117" s="285">
        <f t="shared" si="1010"/>
        <v>-3.6875040699999992</v>
      </c>
      <c r="BTW117" s="285">
        <f t="shared" si="1010"/>
        <v>-42.104752089999998</v>
      </c>
      <c r="BTX117" s="285">
        <f t="shared" si="1010"/>
        <v>17.266276309999999</v>
      </c>
      <c r="BTY117" s="285">
        <f t="shared" si="1010"/>
        <v>59.336608269999999</v>
      </c>
      <c r="BTZ117" s="285">
        <f t="shared" si="1010"/>
        <v>0.17770339999999998</v>
      </c>
      <c r="BUA117" s="285">
        <f t="shared" si="1010"/>
        <v>-39.079876130000002</v>
      </c>
      <c r="BUB117" s="285">
        <f t="shared" si="1010"/>
        <v>-4.4040402400000005</v>
      </c>
      <c r="BUC117" s="285">
        <f t="shared" si="1010"/>
        <v>-9.239177119999999</v>
      </c>
      <c r="BUD117" s="285">
        <f t="shared" si="1010"/>
        <v>0</v>
      </c>
      <c r="BUE117" s="285">
        <f t="shared" si="1010"/>
        <v>1.90317892</v>
      </c>
      <c r="BUF117" s="285">
        <f t="shared" si="1010"/>
        <v>-3.2546108099999995</v>
      </c>
      <c r="BUG117" s="285">
        <f t="shared" ref="BUG117:BWR117" si="1011">+BUG15-(BUG57+BUG67+BUG98)</f>
        <v>1.21506084</v>
      </c>
      <c r="BUH117" s="285">
        <f t="shared" si="1011"/>
        <v>-9.3755481699999983</v>
      </c>
      <c r="BUI117" s="285">
        <f t="shared" si="1011"/>
        <v>0</v>
      </c>
      <c r="BUJ117" s="285">
        <f t="shared" si="1011"/>
        <v>0.50251299999999999</v>
      </c>
      <c r="BUK117" s="285">
        <f t="shared" si="1011"/>
        <v>2.2541428999999997</v>
      </c>
      <c r="BUL117" s="285">
        <f t="shared" si="1011"/>
        <v>0.66378325000000005</v>
      </c>
      <c r="BUM117" s="285">
        <f t="shared" si="1011"/>
        <v>-45.170114590000011</v>
      </c>
      <c r="BUN117" s="285">
        <f t="shared" si="1011"/>
        <v>-41.749675440000011</v>
      </c>
      <c r="BUO117" s="285">
        <f t="shared" si="1011"/>
        <v>1.19232128</v>
      </c>
      <c r="BUP117" s="285">
        <f t="shared" si="1011"/>
        <v>-14.010155049999998</v>
      </c>
      <c r="BUQ117" s="285">
        <f t="shared" si="1011"/>
        <v>-12.817833769999998</v>
      </c>
      <c r="BUR117" s="285">
        <f t="shared" si="1011"/>
        <v>-72.034601690000002</v>
      </c>
      <c r="BUS117" s="285">
        <f t="shared" si="1011"/>
        <v>-25.341089660000002</v>
      </c>
      <c r="BUT117" s="285">
        <f t="shared" si="1011"/>
        <v>-5.2355262200000006</v>
      </c>
      <c r="BUU117" s="285">
        <f t="shared" si="1011"/>
        <v>-17.257140570000001</v>
      </c>
      <c r="BUV117" s="285">
        <f t="shared" si="1011"/>
        <v>-47.833756449999996</v>
      </c>
      <c r="BUW117" s="285">
        <f t="shared" si="1011"/>
        <v>0.56738584000000003</v>
      </c>
      <c r="BUX117" s="285">
        <f t="shared" si="1011"/>
        <v>0.17518119999999998</v>
      </c>
      <c r="BUY117" s="285">
        <f t="shared" si="1011"/>
        <v>2.3448806900000005</v>
      </c>
      <c r="BUZ117" s="285">
        <f t="shared" si="1011"/>
        <v>43.521323700000003</v>
      </c>
      <c r="BVA117" s="285">
        <f t="shared" si="1011"/>
        <v>-31.212148719999991</v>
      </c>
      <c r="BVB117" s="285">
        <f t="shared" si="1011"/>
        <v>15.396622710000017</v>
      </c>
      <c r="BVC117" s="285">
        <f t="shared" si="1011"/>
        <v>-41.421851659999994</v>
      </c>
      <c r="BVD117" s="285">
        <f t="shared" si="1011"/>
        <v>0</v>
      </c>
      <c r="BVE117" s="285">
        <f t="shared" si="1011"/>
        <v>-25.857619</v>
      </c>
      <c r="BVF117" s="285">
        <f t="shared" si="1011"/>
        <v>8.8548850399999992</v>
      </c>
      <c r="BVG117" s="285">
        <f t="shared" si="1011"/>
        <v>9.0841366600000004</v>
      </c>
      <c r="BVH117" s="285">
        <f t="shared" si="1011"/>
        <v>-49.340448959999989</v>
      </c>
      <c r="BVI117" s="285">
        <f t="shared" si="1011"/>
        <v>-32.959647179999997</v>
      </c>
      <c r="BVJ117" s="285">
        <f t="shared" si="1011"/>
        <v>0.63817479999999982</v>
      </c>
      <c r="BVK117" s="285">
        <f t="shared" si="1011"/>
        <v>8.7934907100000004</v>
      </c>
      <c r="BVL117" s="285">
        <f t="shared" si="1011"/>
        <v>-9.2617312800000011</v>
      </c>
      <c r="BVM117" s="285">
        <f t="shared" si="1011"/>
        <v>-4.4257938399999999</v>
      </c>
      <c r="BVN117" s="285">
        <f t="shared" si="1011"/>
        <v>-37.215506790000006</v>
      </c>
      <c r="BVO117" s="285">
        <f t="shared" si="1011"/>
        <v>-14.974951949999999</v>
      </c>
      <c r="BVP117" s="285">
        <f t="shared" si="1011"/>
        <v>0.39148799000000012</v>
      </c>
      <c r="BVQ117" s="285">
        <f t="shared" si="1011"/>
        <v>-74.158182809999971</v>
      </c>
      <c r="BVR117" s="285">
        <f t="shared" si="1011"/>
        <v>-12.108633279999999</v>
      </c>
      <c r="BVS117" s="285">
        <f t="shared" si="1011"/>
        <v>0.35540730000000004</v>
      </c>
      <c r="BVT117" s="285">
        <f t="shared" si="1011"/>
        <v>-100.49487274999996</v>
      </c>
      <c r="BVU117" s="285">
        <f t="shared" si="1011"/>
        <v>-219.48796223999994</v>
      </c>
      <c r="BVV117" s="285">
        <f t="shared" si="1011"/>
        <v>-329.57022220734666</v>
      </c>
      <c r="BVW117" s="285">
        <f t="shared" si="1011"/>
        <v>0</v>
      </c>
      <c r="BVX117" s="285">
        <f t="shared" si="1011"/>
        <v>0.48042765999999998</v>
      </c>
      <c r="BVY117" s="285">
        <f t="shared" si="1011"/>
        <v>4.3199190000000005E-2</v>
      </c>
      <c r="BVZ117" s="285">
        <f t="shared" si="1011"/>
        <v>8.6663679999999993E-2</v>
      </c>
      <c r="BWA117" s="285">
        <f t="shared" si="1011"/>
        <v>1.41372929</v>
      </c>
      <c r="BWB117" s="285">
        <f t="shared" si="1011"/>
        <v>2.0240198199999999</v>
      </c>
      <c r="BWC117" s="285">
        <f t="shared" si="1011"/>
        <v>59.409351839999999</v>
      </c>
      <c r="BWD117" s="285">
        <f t="shared" si="1011"/>
        <v>18.267435209999999</v>
      </c>
      <c r="BWE117" s="285">
        <f t="shared" si="1011"/>
        <v>0.112</v>
      </c>
      <c r="BWF117" s="285">
        <f t="shared" si="1011"/>
        <v>-0.75339701000000003</v>
      </c>
      <c r="BWG117" s="285">
        <f t="shared" si="1011"/>
        <v>23.222261699999997</v>
      </c>
      <c r="BWH117" s="285">
        <f t="shared" si="1011"/>
        <v>100.25765173999999</v>
      </c>
      <c r="BWI117" s="285">
        <f t="shared" si="1011"/>
        <v>0.95040000000000002</v>
      </c>
      <c r="BWJ117" s="285">
        <f t="shared" si="1011"/>
        <v>27</v>
      </c>
      <c r="BWK117" s="285">
        <f t="shared" si="1011"/>
        <v>7.9273479100000008</v>
      </c>
      <c r="BWL117" s="285">
        <f t="shared" si="1011"/>
        <v>1.5228054900000001</v>
      </c>
      <c r="BWM117" s="285">
        <f t="shared" si="1011"/>
        <v>-26.515194789999999</v>
      </c>
      <c r="BWN117" s="285">
        <f t="shared" si="1011"/>
        <v>10.885358610000004</v>
      </c>
      <c r="BWO117" s="285">
        <f t="shared" si="1011"/>
        <v>-27.042111730000002</v>
      </c>
      <c r="BWP117" s="285">
        <f t="shared" si="1011"/>
        <v>3.6204760000000002E-2</v>
      </c>
      <c r="BWQ117" s="285">
        <f t="shared" si="1011"/>
        <v>-3.204071259999989</v>
      </c>
      <c r="BWR117" s="285">
        <f t="shared" si="1011"/>
        <v>0.50778657999999999</v>
      </c>
      <c r="BWS117" s="285">
        <f t="shared" ref="BWS117:BYK117" si="1012">+BWS15-(BWS57+BWS67+BWS98)</f>
        <v>0.41490803999999998</v>
      </c>
      <c r="BWT117" s="285">
        <f t="shared" si="1012"/>
        <v>-29.287283609999992</v>
      </c>
      <c r="BWU117" s="285">
        <f t="shared" si="1012"/>
        <v>-14.54515627</v>
      </c>
      <c r="BWV117" s="285">
        <f t="shared" si="1012"/>
        <v>-14.54515627</v>
      </c>
      <c r="BWW117" s="285">
        <f t="shared" si="1012"/>
        <v>69.334590289999994</v>
      </c>
      <c r="BWX117" s="285">
        <f t="shared" si="1012"/>
        <v>-37.635436989999924</v>
      </c>
      <c r="BWY117" s="285">
        <f t="shared" si="1012"/>
        <v>-40.256944400000002</v>
      </c>
      <c r="BWZ117" s="285">
        <f t="shared" si="1012"/>
        <v>0.42707200000000001</v>
      </c>
      <c r="BXA117" s="285">
        <f t="shared" si="1012"/>
        <v>7.0217253200000007</v>
      </c>
      <c r="BXB117" s="285">
        <f t="shared" si="1012"/>
        <v>-70.443584069999915</v>
      </c>
      <c r="BXC117" s="285">
        <f t="shared" si="1012"/>
        <v>2.3247036800000003</v>
      </c>
      <c r="BXD117" s="285">
        <f t="shared" si="1012"/>
        <v>3.5706656700000003</v>
      </c>
      <c r="BXE117" s="285">
        <f t="shared" si="1012"/>
        <v>76.62527605999999</v>
      </c>
      <c r="BXF117" s="285">
        <f t="shared" si="1012"/>
        <v>-46.813264689999997</v>
      </c>
      <c r="BXG117" s="285">
        <f t="shared" si="1012"/>
        <v>2.0110504200000001</v>
      </c>
      <c r="BXH117" s="285">
        <f t="shared" si="1012"/>
        <v>37.718431139999993</v>
      </c>
      <c r="BXI117" s="285">
        <f t="shared" si="1012"/>
        <v>-20.090696610000002</v>
      </c>
      <c r="BXJ117" s="285">
        <f t="shared" si="1012"/>
        <v>33.059759629999995</v>
      </c>
      <c r="BXK117" s="285">
        <f t="shared" si="1012"/>
        <v>9.7359395399999986</v>
      </c>
      <c r="BXL117" s="285">
        <f t="shared" si="1012"/>
        <v>-20.359926059999996</v>
      </c>
      <c r="BXM117" s="285">
        <f t="shared" si="1012"/>
        <v>8.54127364</v>
      </c>
      <c r="BXN117" s="285">
        <f t="shared" si="1012"/>
        <v>10.88635013999999</v>
      </c>
      <c r="BXO117" s="285">
        <f t="shared" si="1012"/>
        <v>4.2058640900000004</v>
      </c>
      <c r="BXP117" s="285">
        <f t="shared" si="1012"/>
        <v>-15.416584</v>
      </c>
      <c r="BXQ117" s="285">
        <f t="shared" si="1012"/>
        <v>9.9441500000000002E-2</v>
      </c>
      <c r="BXR117" s="285">
        <f t="shared" si="1012"/>
        <v>-3.1148191799999996</v>
      </c>
      <c r="BXS117" s="285">
        <f t="shared" si="1012"/>
        <v>-2.7073312500000006</v>
      </c>
      <c r="BXT117" s="285">
        <f t="shared" si="1012"/>
        <v>-16.933428839999998</v>
      </c>
      <c r="BXU117" s="285">
        <f t="shared" si="1012"/>
        <v>-38.772231629999908</v>
      </c>
      <c r="BXV117" s="285">
        <f t="shared" si="1012"/>
        <v>2.1216102499999998</v>
      </c>
      <c r="BXW117" s="285">
        <f t="shared" si="1012"/>
        <v>-12.2383028</v>
      </c>
      <c r="BXX117" s="285">
        <f t="shared" si="1012"/>
        <v>-89.958060960000012</v>
      </c>
      <c r="BXY117" s="285">
        <f t="shared" si="1012"/>
        <v>-100.07475351000001</v>
      </c>
      <c r="BXZ117" s="285">
        <f t="shared" si="1012"/>
        <v>0.43060440999999999</v>
      </c>
      <c r="BYA117" s="285">
        <f t="shared" si="1012"/>
        <v>10.17514974</v>
      </c>
      <c r="BYB117" s="285">
        <f t="shared" si="1012"/>
        <v>-31.615283829999999</v>
      </c>
      <c r="BYC117" s="285">
        <f t="shared" si="1012"/>
        <v>0.12216547999999999</v>
      </c>
      <c r="BYD117" s="285">
        <f t="shared" si="1012"/>
        <v>2.6240461699999997</v>
      </c>
      <c r="BYE117" s="285">
        <f t="shared" si="1012"/>
        <v>-18.263318029999997</v>
      </c>
      <c r="BYF117" s="285">
        <f t="shared" si="1012"/>
        <v>57.707380639999997</v>
      </c>
      <c r="BYG117" s="285">
        <f t="shared" si="1012"/>
        <v>23.735734799999999</v>
      </c>
      <c r="BYH117" s="285">
        <f t="shared" si="1012"/>
        <v>50.027498340000001</v>
      </c>
      <c r="BYI117" s="285">
        <f t="shared" si="1012"/>
        <v>1.4204906600000002</v>
      </c>
      <c r="BYJ117" s="285">
        <f t="shared" si="1012"/>
        <v>-38.784523999999998</v>
      </c>
      <c r="BYK117" s="285">
        <f t="shared" si="1012"/>
        <v>94.10658044000003</v>
      </c>
      <c r="BYL117" s="285"/>
      <c r="BYM117" s="285"/>
      <c r="BYN117" s="285"/>
      <c r="BYO117" s="285"/>
      <c r="BYP117" s="285"/>
      <c r="BYQ117" s="285">
        <f t="shared" ref="BYQ117" si="1013">+BYQ15-(BYQ57+BYQ67+BYQ98)</f>
        <v>35.62200777000001</v>
      </c>
      <c r="BYR117" s="285"/>
      <c r="BYS117" s="285"/>
      <c r="BYT117" s="285"/>
      <c r="BYU117" s="285"/>
      <c r="BYV117" s="285">
        <f t="shared" ref="BYV117" si="1014">+BYV15-(BYV57+BYV67+BYV98)</f>
        <v>-91.874298070000009</v>
      </c>
      <c r="BYW117" s="285">
        <f>+BYW15-(BYW57+BYW67+BYW98)</f>
        <v>-80.483781399999941</v>
      </c>
      <c r="BYX117" s="285"/>
      <c r="BYY117" s="285"/>
      <c r="BYZ117" s="285"/>
      <c r="BZA117" s="285"/>
      <c r="BZB117" s="285"/>
      <c r="BZC117" s="285"/>
      <c r="BZD117" s="285"/>
      <c r="BZE117" s="285"/>
      <c r="BZF117" s="285"/>
      <c r="BZG117" s="285"/>
      <c r="BZH117" s="285"/>
      <c r="BZI117" s="285"/>
      <c r="BZJ117" s="285"/>
      <c r="BZK117" s="285"/>
      <c r="BZL117" s="285"/>
      <c r="BZM117" s="285"/>
      <c r="BZN117" s="285"/>
      <c r="BZO117" s="285"/>
      <c r="BZP117" s="285"/>
      <c r="BZQ117" s="285"/>
      <c r="BZR117" s="285"/>
      <c r="BZS117" s="285"/>
      <c r="BZT117" s="285"/>
      <c r="BZU117" s="285"/>
      <c r="BZV117" s="285"/>
      <c r="BZW117" s="285"/>
      <c r="BZX117" s="285"/>
      <c r="BZY117" s="285"/>
      <c r="BZZ117" s="285"/>
      <c r="CAA117" s="285"/>
      <c r="CAB117" s="285"/>
      <c r="CAC117" s="285"/>
      <c r="CAD117" s="285"/>
      <c r="CAE117" s="285"/>
      <c r="CAF117" s="285"/>
      <c r="CAG117" s="285"/>
      <c r="CAH117" s="285"/>
      <c r="CAI117" s="285"/>
      <c r="CAJ117" s="285"/>
      <c r="CAK117" s="285"/>
      <c r="CAL117" s="285"/>
      <c r="CAM117" s="285"/>
      <c r="CAN117" s="285"/>
      <c r="CAO117" s="285"/>
      <c r="CAP117" s="285"/>
      <c r="CAQ117" s="285"/>
      <c r="CAR117" s="285"/>
      <c r="CAS117" s="285"/>
      <c r="CAT117" s="285"/>
      <c r="CAU117" s="285"/>
      <c r="CAV117" s="285"/>
      <c r="CAW117" s="285"/>
      <c r="CAX117" s="285"/>
      <c r="CAY117" s="285"/>
      <c r="CAZ117" s="285"/>
      <c r="CBA117" s="285"/>
      <c r="CBB117" s="285"/>
      <c r="CBC117" s="285"/>
      <c r="CBD117" s="285"/>
      <c r="CBE117" s="285"/>
      <c r="CBF117" s="285"/>
      <c r="CBG117" s="285"/>
      <c r="CBH117" s="285"/>
      <c r="CBI117" s="285"/>
      <c r="CBJ117" s="285"/>
      <c r="CBK117" s="285"/>
      <c r="CBL117" s="285"/>
      <c r="CBM117" s="285"/>
      <c r="CBN117" s="285"/>
      <c r="CBO117" s="285"/>
      <c r="CBP117" s="285"/>
      <c r="CBQ117" s="285"/>
      <c r="CBR117" s="285"/>
      <c r="CBS117" s="285"/>
      <c r="CBT117" s="285"/>
      <c r="CBU117" s="285"/>
      <c r="CBV117" s="285"/>
      <c r="CBW117" s="285"/>
      <c r="CBX117" s="285"/>
      <c r="CBY117" s="285"/>
      <c r="CBZ117" s="285"/>
      <c r="CCA117" s="285"/>
      <c r="CCB117" s="285"/>
      <c r="CCC117" s="285"/>
      <c r="CCD117" s="285"/>
      <c r="CCE117" s="285"/>
      <c r="CCF117" s="285"/>
      <c r="CCG117" s="285"/>
      <c r="CCH117" s="285"/>
      <c r="CCI117" s="285"/>
      <c r="CCJ117" s="285"/>
      <c r="CCK117" s="285"/>
      <c r="CCL117" s="285"/>
      <c r="CCM117" s="285"/>
      <c r="CCN117" s="285"/>
      <c r="CCO117" s="285"/>
      <c r="CCP117" s="285"/>
      <c r="CCQ117" s="285"/>
      <c r="CCR117" s="199"/>
      <c r="CCS117" s="199"/>
      <c r="CCT117" s="199"/>
    </row>
    <row r="118" spans="1:2126" s="200" customFormat="1" x14ac:dyDescent="0.2">
      <c r="O118" s="209"/>
      <c r="SR118" s="209"/>
      <c r="AKV118" s="199"/>
      <c r="AKW118" s="199"/>
      <c r="AKX118" s="199"/>
      <c r="AKY118" s="199"/>
      <c r="AKZ118" s="199"/>
      <c r="ALA118" s="199"/>
      <c r="ALB118" s="199"/>
      <c r="ALC118" s="199"/>
      <c r="ALD118" s="199"/>
      <c r="ALE118" s="199"/>
      <c r="ALF118" s="199"/>
      <c r="ALG118" s="199"/>
      <c r="ALH118" s="199"/>
      <c r="ALI118" s="199"/>
      <c r="ALJ118" s="199"/>
      <c r="ALK118" s="199"/>
      <c r="ALL118" s="199"/>
      <c r="ALM118" s="199"/>
      <c r="ALN118" s="199"/>
      <c r="ALO118" s="199"/>
      <c r="ALP118" s="199"/>
      <c r="ALQ118" s="199"/>
      <c r="ALR118" s="199"/>
      <c r="ALS118" s="199"/>
      <c r="ALT118" s="199"/>
      <c r="ALU118" s="199"/>
      <c r="ALV118" s="199"/>
      <c r="ALW118" s="199"/>
      <c r="ALX118" s="199"/>
      <c r="ALY118" s="199"/>
      <c r="ALZ118" s="352"/>
      <c r="AMA118" s="199"/>
      <c r="AMB118" s="199"/>
      <c r="AMC118" s="199"/>
      <c r="AMD118" s="199"/>
      <c r="AME118" s="199"/>
      <c r="AMF118" s="199"/>
      <c r="AMG118" s="199"/>
      <c r="AMH118" s="199"/>
      <c r="AMI118" s="199"/>
      <c r="AMJ118" s="199"/>
      <c r="AMK118" s="199"/>
      <c r="AML118" s="199"/>
      <c r="AMM118" s="199"/>
      <c r="AMN118" s="199"/>
      <c r="AMO118" s="199"/>
      <c r="AMP118" s="199"/>
      <c r="AMQ118" s="199"/>
      <c r="AMR118" s="199"/>
      <c r="AMS118" s="301"/>
      <c r="AMT118" s="301"/>
      <c r="AMU118" s="301"/>
      <c r="AMV118" s="301"/>
      <c r="AMW118" s="301"/>
      <c r="AMX118" s="301"/>
      <c r="AMY118" s="301"/>
      <c r="AMZ118" s="301"/>
      <c r="ANA118" s="301"/>
      <c r="ANB118" s="301"/>
      <c r="ANC118" s="301"/>
      <c r="AND118" s="301"/>
      <c r="ANE118" s="301"/>
      <c r="ANF118" s="301"/>
      <c r="ANG118" s="301"/>
      <c r="ANH118" s="301"/>
      <c r="ANI118" s="301"/>
      <c r="ANJ118" s="301"/>
      <c r="ANK118" s="301"/>
      <c r="ANL118" s="353"/>
      <c r="ANM118" s="301"/>
      <c r="ANN118" s="301"/>
      <c r="ANO118" s="301"/>
      <c r="ANP118" s="301"/>
      <c r="ANQ118" s="301"/>
      <c r="ANR118" s="301"/>
      <c r="ANS118" s="301"/>
      <c r="ANT118" s="301"/>
      <c r="ANU118" s="301"/>
      <c r="ANV118" s="301"/>
      <c r="ANW118" s="301"/>
      <c r="ANX118" s="301"/>
      <c r="ANY118" s="301"/>
      <c r="ANZ118" s="301"/>
      <c r="AOA118" s="301"/>
      <c r="AOB118" s="301"/>
      <c r="AOC118" s="301"/>
      <c r="AOD118" s="301"/>
      <c r="AOE118" s="301"/>
      <c r="AOF118" s="301"/>
      <c r="AOG118" s="301"/>
      <c r="AOH118" s="301"/>
      <c r="AOI118" s="301"/>
      <c r="AOJ118" s="301"/>
      <c r="AOK118" s="301"/>
      <c r="AOL118" s="301"/>
      <c r="AOM118" s="301"/>
      <c r="AON118" s="301"/>
      <c r="AOO118" s="301"/>
      <c r="AOP118" s="301"/>
      <c r="AOQ118" s="301"/>
      <c r="AOR118" s="301"/>
      <c r="AOS118" s="301"/>
      <c r="AOT118" s="301"/>
      <c r="AOU118" s="301"/>
      <c r="AOV118" s="301"/>
      <c r="AOW118" s="301"/>
      <c r="AOX118" s="301"/>
      <c r="AOY118" s="301"/>
      <c r="AOZ118" s="301"/>
      <c r="APA118" s="301"/>
      <c r="APB118" s="301"/>
      <c r="APC118" s="301"/>
      <c r="APD118" s="301"/>
      <c r="APE118" s="301"/>
      <c r="APF118" s="301"/>
      <c r="APG118" s="301"/>
      <c r="APH118" s="301"/>
      <c r="API118" s="301"/>
      <c r="APJ118" s="301"/>
      <c r="APK118" s="301"/>
      <c r="APL118" s="301"/>
      <c r="APM118" s="301"/>
      <c r="APN118" s="301"/>
      <c r="APO118" s="301"/>
      <c r="APP118" s="301"/>
      <c r="APQ118" s="301"/>
      <c r="APR118" s="301"/>
      <c r="APS118" s="301"/>
      <c r="APT118" s="301"/>
      <c r="APU118" s="301"/>
      <c r="APV118" s="301"/>
      <c r="APW118" s="301"/>
      <c r="APX118" s="301"/>
      <c r="APY118" s="301"/>
      <c r="APZ118" s="301"/>
      <c r="AQA118" s="301"/>
      <c r="AQB118" s="301"/>
      <c r="AQC118" s="301"/>
      <c r="AQD118" s="301"/>
      <c r="AQE118" s="301"/>
      <c r="AQF118" s="301"/>
      <c r="AQG118" s="301"/>
      <c r="AQH118" s="301"/>
      <c r="AQI118" s="301"/>
      <c r="AQJ118" s="301"/>
      <c r="AQK118" s="301"/>
      <c r="AQL118" s="301"/>
      <c r="AQM118" s="301"/>
      <c r="AQN118" s="301"/>
      <c r="AQO118" s="301"/>
      <c r="AQP118" s="301"/>
      <c r="AQQ118" s="301"/>
      <c r="AQR118" s="301"/>
      <c r="AQS118" s="301"/>
      <c r="AQT118" s="301"/>
      <c r="AQU118" s="301"/>
      <c r="AQV118" s="301"/>
      <c r="AQW118" s="301"/>
      <c r="AQX118" s="301"/>
      <c r="AQY118" s="301"/>
      <c r="AQZ118" s="301"/>
      <c r="ARA118" s="301"/>
      <c r="ARB118" s="301"/>
      <c r="ARC118" s="301"/>
      <c r="ARD118" s="301"/>
      <c r="ARE118" s="301"/>
      <c r="ARF118" s="301"/>
      <c r="ARG118" s="301"/>
      <c r="ARH118" s="301"/>
      <c r="ARI118" s="301"/>
      <c r="ARJ118" s="301"/>
      <c r="ARK118" s="301"/>
      <c r="ARL118" s="301"/>
      <c r="ARM118" s="301"/>
      <c r="ARN118" s="301"/>
      <c r="ARO118" s="301"/>
      <c r="ARP118" s="301"/>
      <c r="ARQ118" s="301"/>
      <c r="ARR118" s="301"/>
      <c r="ARS118" s="301"/>
      <c r="ART118" s="301"/>
      <c r="ARU118" s="301"/>
      <c r="ARV118" s="301"/>
      <c r="ARW118" s="301"/>
      <c r="ARX118" s="301"/>
      <c r="ARY118" s="301"/>
      <c r="ARZ118" s="301"/>
      <c r="ASA118" s="301"/>
      <c r="ASB118" s="301"/>
      <c r="ASC118" s="301"/>
      <c r="ASD118" s="301"/>
      <c r="ASE118" s="301"/>
      <c r="ASF118" s="301"/>
      <c r="ASG118" s="301"/>
      <c r="ASH118" s="301"/>
      <c r="ASI118" s="301"/>
      <c r="ASJ118" s="301"/>
      <c r="ASK118" s="301"/>
      <c r="ASL118" s="301"/>
      <c r="ASM118" s="301"/>
      <c r="ASN118" s="301"/>
      <c r="ASO118" s="301"/>
      <c r="ASP118" s="301"/>
      <c r="ASQ118" s="301"/>
      <c r="ASR118" s="301"/>
      <c r="ASS118" s="301"/>
      <c r="AST118" s="301"/>
      <c r="ASU118" s="281"/>
      <c r="ASV118" s="281"/>
      <c r="ASW118" s="281"/>
      <c r="ASX118" s="281"/>
      <c r="ASY118" s="281"/>
      <c r="ASZ118" s="281"/>
      <c r="ATA118" s="281"/>
      <c r="ATB118" s="281"/>
      <c r="ATC118" s="281"/>
      <c r="ATD118" s="281"/>
      <c r="ATE118" s="281"/>
      <c r="ATF118" s="281"/>
      <c r="ATG118" s="281"/>
      <c r="ATH118" s="281"/>
      <c r="ATI118" s="281"/>
      <c r="ATJ118" s="281"/>
      <c r="ATK118" s="281"/>
      <c r="ATL118" s="281"/>
      <c r="ATM118" s="281"/>
      <c r="ATN118" s="281"/>
      <c r="ATO118" s="281"/>
      <c r="ATP118" s="281"/>
      <c r="ATQ118" s="281"/>
      <c r="ATR118" s="281"/>
      <c r="ATS118" s="281"/>
      <c r="ATT118" s="281"/>
      <c r="ATU118" s="281"/>
      <c r="ATV118" s="281"/>
      <c r="ATW118" s="281"/>
      <c r="ATX118" s="284"/>
      <c r="ATY118" s="284"/>
      <c r="ATZ118" s="284"/>
      <c r="AUA118" s="281"/>
      <c r="AUB118" s="281"/>
      <c r="AUC118" s="281"/>
      <c r="AUD118" s="281"/>
      <c r="AUE118" s="281"/>
      <c r="AUF118" s="281"/>
      <c r="AUG118" s="281"/>
      <c r="AUH118" s="281"/>
      <c r="AUI118" s="281"/>
      <c r="AUJ118" s="281"/>
      <c r="AUK118" s="281"/>
      <c r="AUL118" s="281"/>
      <c r="AUM118" s="281"/>
      <c r="AUN118" s="281"/>
      <c r="AUO118" s="281"/>
      <c r="AUP118" s="281"/>
      <c r="AUQ118" s="281"/>
      <c r="AUR118" s="281"/>
      <c r="AUS118" s="281"/>
      <c r="AUT118" s="281"/>
      <c r="AUU118" s="281"/>
      <c r="AUV118" s="281"/>
      <c r="AUW118" s="281"/>
      <c r="AUX118" s="281"/>
      <c r="AUY118" s="281"/>
      <c r="AUZ118" s="281"/>
      <c r="AVA118" s="281"/>
      <c r="AVB118" s="281"/>
      <c r="AVC118" s="281"/>
      <c r="AVD118" s="281"/>
      <c r="AVE118" s="281"/>
      <c r="AVF118" s="281"/>
      <c r="AVG118" s="281"/>
      <c r="AVH118" s="281"/>
      <c r="AVI118" s="281"/>
      <c r="AVJ118" s="281"/>
      <c r="AVK118" s="281"/>
      <c r="AVL118" s="281"/>
      <c r="AVM118" s="281"/>
      <c r="AVN118" s="281"/>
      <c r="AVO118" s="281"/>
      <c r="AVP118" s="281"/>
      <c r="AVQ118" s="281"/>
      <c r="AVR118" s="281"/>
      <c r="AVS118" s="281"/>
      <c r="AVT118" s="281"/>
      <c r="AVU118" s="281"/>
      <c r="AVV118" s="281"/>
      <c r="AVW118" s="281"/>
      <c r="AVX118" s="281"/>
      <c r="AVY118" s="281"/>
      <c r="AVZ118" s="281"/>
      <c r="AWA118" s="281"/>
      <c r="AWB118" s="281"/>
      <c r="AWC118" s="281"/>
      <c r="AWD118" s="281"/>
      <c r="AWE118" s="281"/>
      <c r="AWF118" s="281"/>
      <c r="AWG118" s="281"/>
      <c r="AWH118" s="281"/>
      <c r="AWI118" s="281"/>
      <c r="AWJ118" s="281"/>
      <c r="AWK118" s="281"/>
      <c r="AWL118" s="358"/>
      <c r="AWM118" s="199"/>
      <c r="AWN118" s="237"/>
      <c r="AWO118" s="237"/>
      <c r="AWP118" s="358"/>
      <c r="AWQ118" s="281"/>
      <c r="AWR118" s="281"/>
      <c r="AWS118" s="281"/>
      <c r="AWT118" s="281"/>
      <c r="AWU118" s="281"/>
      <c r="AWV118" s="281"/>
      <c r="AWW118" s="281"/>
      <c r="AWX118" s="281"/>
      <c r="AWY118" s="281"/>
      <c r="AWZ118" s="281"/>
      <c r="AXA118" s="281"/>
      <c r="AXB118" s="285"/>
      <c r="AXC118" s="285"/>
      <c r="AXD118" s="285"/>
      <c r="AXE118" s="285"/>
      <c r="AXF118" s="285"/>
      <c r="AXG118" s="285"/>
      <c r="AXH118" s="285"/>
      <c r="AXI118" s="285"/>
      <c r="AXJ118" s="285"/>
      <c r="AXK118" s="285"/>
      <c r="AXL118" s="285"/>
      <c r="AXM118" s="285"/>
      <c r="AXN118" s="285"/>
      <c r="AXO118" s="285"/>
      <c r="AXP118" s="285"/>
      <c r="AXQ118" s="285"/>
      <c r="AXR118" s="285"/>
      <c r="AXS118" s="285"/>
      <c r="AXT118" s="285"/>
      <c r="AXU118" s="285"/>
      <c r="AXV118" s="285"/>
      <c r="AXW118" s="285"/>
      <c r="AXX118" s="285"/>
      <c r="AXY118" s="285"/>
      <c r="AXZ118" s="285"/>
      <c r="AYA118" s="285"/>
      <c r="AYB118" s="285"/>
      <c r="AYC118" s="285"/>
      <c r="AYD118" s="285"/>
      <c r="AYE118" s="285"/>
      <c r="AYF118" s="285"/>
      <c r="AYG118" s="285"/>
      <c r="AYH118" s="285"/>
      <c r="AYI118" s="285"/>
      <c r="AYJ118" s="285"/>
      <c r="AYK118" s="285"/>
      <c r="AYL118" s="285"/>
      <c r="AYM118" s="285"/>
      <c r="AYN118" s="285"/>
      <c r="AYO118" s="285"/>
      <c r="AYP118" s="285"/>
      <c r="AYQ118" s="285"/>
      <c r="AYR118" s="285"/>
      <c r="AYS118" s="285"/>
      <c r="AYT118" s="285"/>
      <c r="AYU118" s="285"/>
      <c r="AYV118" s="285"/>
      <c r="AYW118" s="285"/>
      <c r="AYX118" s="285"/>
      <c r="AYY118" s="285"/>
      <c r="AYZ118" s="285"/>
      <c r="AZA118" s="285"/>
      <c r="AZB118" s="285"/>
      <c r="AZC118" s="285"/>
      <c r="AZD118" s="285"/>
      <c r="AZE118" s="285"/>
      <c r="AZF118" s="285"/>
      <c r="AZG118" s="285"/>
      <c r="AZH118" s="285"/>
      <c r="AZI118" s="285"/>
      <c r="AZJ118" s="285"/>
      <c r="AZK118" s="285"/>
      <c r="AZL118" s="285"/>
      <c r="AZM118" s="285"/>
      <c r="AZN118" s="285"/>
      <c r="AZO118" s="285"/>
      <c r="AZP118" s="285"/>
      <c r="AZQ118" s="285"/>
      <c r="AZR118" s="285"/>
      <c r="AZS118" s="285"/>
      <c r="AZT118" s="285"/>
      <c r="AZU118" s="285"/>
      <c r="AZV118" s="285"/>
      <c r="AZW118" s="285"/>
      <c r="AZX118" s="285"/>
      <c r="AZY118" s="285"/>
      <c r="AZZ118" s="285"/>
      <c r="BAA118" s="285"/>
      <c r="BAB118" s="285"/>
      <c r="BAC118" s="285"/>
      <c r="BAD118" s="285"/>
      <c r="BAE118" s="285"/>
      <c r="BAF118" s="285"/>
      <c r="BAG118" s="285"/>
      <c r="BAH118" s="285"/>
      <c r="BAI118" s="285"/>
      <c r="BAJ118" s="285"/>
      <c r="BAK118" s="285"/>
      <c r="BAL118" s="285"/>
      <c r="BAM118" s="285"/>
      <c r="BAN118" s="285"/>
      <c r="BAO118" s="285"/>
      <c r="BAP118" s="285"/>
      <c r="BAQ118" s="285"/>
      <c r="BAR118" s="285"/>
      <c r="BAS118" s="285"/>
      <c r="BAT118" s="285"/>
      <c r="BAU118" s="285"/>
      <c r="BAV118" s="285"/>
      <c r="BAW118" s="285"/>
      <c r="BAX118" s="285"/>
      <c r="BAY118" s="285"/>
      <c r="BAZ118" s="285"/>
      <c r="BBA118" s="285"/>
      <c r="BBB118" s="285"/>
      <c r="BBC118" s="285"/>
      <c r="BBD118" s="285"/>
      <c r="BBE118" s="285"/>
      <c r="BBF118" s="285"/>
      <c r="BBG118" s="285"/>
      <c r="BBH118" s="285"/>
      <c r="BBI118" s="285"/>
      <c r="BBJ118" s="285"/>
      <c r="BBK118" s="285"/>
      <c r="BBL118" s="285"/>
      <c r="BBM118" s="285"/>
      <c r="BBN118" s="285"/>
      <c r="BBO118" s="285"/>
      <c r="BBP118" s="285"/>
      <c r="BBQ118" s="285"/>
      <c r="BBR118" s="285"/>
      <c r="BBS118" s="285"/>
      <c r="BBT118" s="285"/>
      <c r="BBU118" s="285"/>
      <c r="BBV118" s="285"/>
      <c r="BBW118" s="285"/>
      <c r="BBX118" s="285"/>
      <c r="BBY118" s="285"/>
      <c r="BBZ118" s="285"/>
      <c r="BCA118" s="285"/>
      <c r="BCB118" s="285"/>
      <c r="BCC118" s="285"/>
      <c r="BCD118" s="285"/>
      <c r="BCE118" s="285"/>
      <c r="BCF118" s="285"/>
      <c r="BCG118" s="285"/>
      <c r="BCH118" s="285"/>
      <c r="BCI118" s="285"/>
      <c r="BCJ118" s="285"/>
      <c r="BCK118" s="285"/>
      <c r="BCL118" s="285"/>
      <c r="BCM118" s="285"/>
      <c r="BCN118" s="285"/>
      <c r="BCO118" s="285"/>
      <c r="BCP118" s="285"/>
      <c r="BCQ118" s="285"/>
      <c r="BCR118" s="285"/>
      <c r="BCS118" s="285"/>
      <c r="BCT118" s="285"/>
      <c r="BCU118" s="285"/>
      <c r="BCV118" s="285"/>
      <c r="BCW118" s="285"/>
      <c r="BCX118" s="285"/>
      <c r="BCY118" s="285"/>
      <c r="BCZ118" s="285"/>
      <c r="BDA118" s="285"/>
      <c r="BDB118" s="285"/>
      <c r="BDC118" s="285"/>
      <c r="BDD118" s="285"/>
      <c r="BDE118" s="285"/>
      <c r="BDF118" s="285"/>
      <c r="BDG118" s="285"/>
      <c r="BDH118" s="285"/>
      <c r="BDI118" s="285"/>
      <c r="BDJ118" s="285"/>
      <c r="BDK118" s="285"/>
      <c r="BDL118" s="285"/>
      <c r="BDM118" s="285"/>
      <c r="BDN118" s="285"/>
      <c r="BDO118" s="285"/>
      <c r="BDP118" s="285"/>
      <c r="BDQ118" s="285"/>
      <c r="BDR118" s="285"/>
      <c r="BDS118" s="285"/>
      <c r="BDT118" s="285"/>
      <c r="BDU118" s="285"/>
      <c r="BDV118" s="285"/>
      <c r="BDW118" s="285"/>
      <c r="BDX118" s="285"/>
      <c r="BDY118" s="285"/>
      <c r="BDZ118" s="285"/>
      <c r="BEA118" s="285"/>
      <c r="BEB118" s="285"/>
      <c r="BEC118" s="285"/>
      <c r="BED118" s="285"/>
      <c r="BEE118" s="285"/>
      <c r="BEF118" s="285"/>
      <c r="BEG118" s="285"/>
      <c r="BEH118" s="285">
        <v>1320199.06</v>
      </c>
      <c r="BEI118" s="285"/>
      <c r="BEJ118" s="285"/>
      <c r="BEK118" s="285"/>
      <c r="BEL118" s="285"/>
      <c r="BEM118" s="285"/>
      <c r="BEN118" s="285"/>
      <c r="BEO118" s="285"/>
      <c r="BEP118" s="285"/>
      <c r="BEQ118" s="285"/>
      <c r="BER118" s="285"/>
      <c r="BES118" s="285"/>
      <c r="BET118" s="285"/>
      <c r="BEU118" s="285"/>
      <c r="BEV118" s="285"/>
      <c r="BEW118" s="285"/>
      <c r="BEX118" s="285"/>
      <c r="BEY118" s="285"/>
      <c r="BEZ118" s="285"/>
      <c r="BFA118" s="285"/>
      <c r="BFB118" s="285"/>
      <c r="BFC118" s="285"/>
      <c r="BFD118" s="285"/>
      <c r="BFE118" s="285"/>
      <c r="BFF118" s="285"/>
      <c r="BFG118" s="285"/>
      <c r="BFH118" s="285"/>
      <c r="BFI118" s="285"/>
      <c r="BFJ118" s="285"/>
      <c r="BFK118" s="285"/>
      <c r="BFL118" s="285"/>
      <c r="BFM118" s="285"/>
      <c r="BFN118" s="285"/>
      <c r="BFO118" s="285"/>
      <c r="BFP118" s="285"/>
      <c r="BFQ118" s="285"/>
      <c r="BFR118" s="285"/>
      <c r="BFS118" s="285"/>
      <c r="BFT118" s="285"/>
      <c r="BFU118" s="285"/>
      <c r="BFV118" s="285"/>
      <c r="BFW118" s="285"/>
      <c r="BFX118" s="285"/>
      <c r="BFY118" s="285"/>
      <c r="BFZ118" s="285"/>
      <c r="BGA118" s="285"/>
      <c r="BGB118" s="285"/>
      <c r="BGC118" s="285"/>
      <c r="BGD118" s="285"/>
      <c r="BGE118" s="285"/>
      <c r="BGF118" s="285"/>
      <c r="BGG118" s="285"/>
      <c r="BGH118" s="285"/>
      <c r="BGI118" s="285"/>
      <c r="BGJ118" s="285"/>
      <c r="BGK118" s="285"/>
      <c r="BGL118" s="285"/>
      <c r="BGM118" s="285"/>
      <c r="BGN118" s="285"/>
      <c r="BGO118" s="285"/>
      <c r="BGP118" s="285"/>
      <c r="BGQ118" s="285"/>
      <c r="BGR118" s="285"/>
      <c r="BGS118" s="285"/>
      <c r="BGT118" s="285"/>
      <c r="BGU118" s="285"/>
      <c r="BGV118" s="285"/>
      <c r="BGW118" s="285"/>
      <c r="BGX118" s="285"/>
      <c r="BGY118" s="285"/>
      <c r="BGZ118" s="285"/>
      <c r="BHA118" s="285"/>
      <c r="BHB118" s="285"/>
      <c r="BHC118" s="285"/>
      <c r="BHD118" s="285"/>
      <c r="BHE118" s="285"/>
      <c r="BHF118" s="285"/>
      <c r="BHG118" s="285"/>
      <c r="BHH118" s="285"/>
      <c r="BHI118" s="285"/>
      <c r="BHJ118" s="285"/>
      <c r="BHK118" s="285"/>
      <c r="BHL118" s="285"/>
      <c r="BHM118" s="285"/>
      <c r="BHN118" s="285"/>
      <c r="BHO118" s="285"/>
      <c r="BHP118" s="285"/>
      <c r="BHQ118" s="285"/>
      <c r="BHR118" s="285"/>
      <c r="BHS118" s="285"/>
      <c r="BHT118" s="285"/>
      <c r="BHU118" s="285"/>
      <c r="BHV118" s="285"/>
      <c r="BHW118" s="285"/>
      <c r="BHX118" s="285"/>
      <c r="BHY118" s="285"/>
      <c r="BHZ118" s="285"/>
      <c r="BIA118" s="285"/>
      <c r="BIB118" s="285"/>
      <c r="BIC118" s="285"/>
      <c r="BID118" s="285"/>
      <c r="BIE118" s="285"/>
      <c r="BIF118" s="285"/>
      <c r="BIG118" s="285"/>
      <c r="BIH118" s="285"/>
      <c r="BII118" s="285"/>
      <c r="BIJ118" s="285"/>
      <c r="BIK118" s="285"/>
      <c r="BIL118" s="285"/>
      <c r="BIM118" s="285"/>
      <c r="BIN118" s="285"/>
      <c r="BIO118" s="285"/>
      <c r="BIP118" s="285"/>
      <c r="BIQ118" s="285"/>
      <c r="BIR118" s="285"/>
      <c r="BIS118" s="285"/>
      <c r="BIT118" s="285"/>
      <c r="BIU118" s="285"/>
      <c r="BIV118" s="285"/>
      <c r="BIW118" s="285"/>
      <c r="BIX118" s="285"/>
      <c r="BIY118" s="285"/>
      <c r="BIZ118" s="285"/>
      <c r="BJA118" s="285"/>
      <c r="BJB118" s="285"/>
      <c r="BJC118" s="285"/>
      <c r="BJD118" s="285"/>
      <c r="BJE118" s="285"/>
      <c r="BJF118" s="285"/>
      <c r="BJG118" s="285"/>
      <c r="BJH118" s="285"/>
      <c r="BJI118" s="285"/>
      <c r="BJJ118" s="285"/>
      <c r="BJK118" s="285"/>
      <c r="BJL118" s="285"/>
      <c r="BJM118" s="285"/>
      <c r="BJN118" s="285"/>
      <c r="BJO118" s="285"/>
      <c r="BJP118" s="285"/>
      <c r="BJQ118" s="285"/>
      <c r="BJR118" s="285"/>
      <c r="BJS118" s="285"/>
      <c r="BJT118" s="285"/>
      <c r="BJU118" s="285"/>
      <c r="BJV118" s="285"/>
      <c r="BJW118" s="285"/>
      <c r="BJX118" s="285"/>
      <c r="BJY118" s="285"/>
      <c r="BJZ118" s="285"/>
      <c r="BKA118" s="285"/>
      <c r="BKB118" s="285"/>
      <c r="BKC118" s="285"/>
      <c r="BKD118" s="285"/>
      <c r="BKE118" s="285"/>
      <c r="BKF118" s="285"/>
      <c r="BKG118" s="285"/>
      <c r="BKH118" s="285"/>
      <c r="BKI118" s="285"/>
      <c r="BKJ118" s="285"/>
      <c r="BKK118" s="285"/>
      <c r="BKL118" s="285"/>
      <c r="BKM118" s="285"/>
      <c r="BKN118" s="285"/>
      <c r="BKO118" s="285"/>
      <c r="BKP118" s="285"/>
      <c r="BKQ118" s="285"/>
      <c r="BKR118" s="285"/>
      <c r="BKS118" s="285"/>
      <c r="BKT118" s="285"/>
      <c r="BKU118" s="285"/>
      <c r="BKV118" s="285"/>
      <c r="BKW118" s="285"/>
      <c r="BKX118" s="285"/>
      <c r="BKY118" s="285"/>
      <c r="BKZ118" s="285"/>
      <c r="BLA118" s="285"/>
      <c r="BLB118" s="285"/>
      <c r="BLC118" s="285"/>
      <c r="BLD118" s="285"/>
      <c r="BLE118" s="285"/>
      <c r="BLF118" s="285"/>
      <c r="BLG118" s="285"/>
      <c r="BLH118" s="285"/>
      <c r="BLI118" s="285"/>
      <c r="BLJ118" s="285"/>
      <c r="BLK118" s="285"/>
      <c r="BLL118" s="285"/>
      <c r="BLM118" s="285"/>
      <c r="BLN118" s="285"/>
      <c r="BLO118" s="285"/>
      <c r="BLP118" s="285"/>
      <c r="BLQ118" s="285"/>
      <c r="BLR118" s="285"/>
      <c r="BLS118" s="285"/>
      <c r="BLT118" s="285"/>
      <c r="BLU118" s="285"/>
      <c r="BLV118" s="285"/>
      <c r="BLW118" s="285"/>
      <c r="BLX118" s="285"/>
      <c r="BLY118" s="285"/>
      <c r="BLZ118" s="285"/>
      <c r="BMA118" s="285"/>
      <c r="BMB118" s="285"/>
      <c r="BMC118" s="285"/>
      <c r="BMD118" s="285"/>
      <c r="BME118" s="285"/>
      <c r="BMF118" s="285"/>
      <c r="BMG118" s="285"/>
      <c r="BMH118" s="285"/>
      <c r="BMI118" s="285"/>
      <c r="BMJ118" s="285"/>
      <c r="BMK118" s="285"/>
      <c r="BML118" s="285"/>
      <c r="BMM118" s="285"/>
      <c r="BMN118" s="285"/>
      <c r="BMO118" s="285"/>
      <c r="BMP118" s="285"/>
      <c r="BMQ118" s="285"/>
      <c r="BMR118" s="285"/>
      <c r="BMS118" s="285"/>
      <c r="BMT118" s="285"/>
      <c r="BMU118" s="285"/>
      <c r="BMV118" s="285"/>
      <c r="BMW118" s="285"/>
      <c r="BMX118" s="285"/>
      <c r="BMY118" s="285"/>
      <c r="BMZ118" s="285"/>
      <c r="BNA118" s="285"/>
      <c r="BNB118" s="285"/>
      <c r="BNC118" s="285"/>
      <c r="BND118" s="285"/>
      <c r="BNE118" s="285"/>
      <c r="BNF118" s="285"/>
      <c r="BNG118" s="285"/>
      <c r="BNH118" s="285"/>
      <c r="BNI118" s="285"/>
      <c r="BNJ118" s="285"/>
      <c r="BNK118" s="285"/>
      <c r="BNL118" s="285"/>
      <c r="BNM118" s="285"/>
      <c r="BNN118" s="285"/>
      <c r="BNO118" s="285"/>
      <c r="BNP118" s="285"/>
      <c r="BNQ118" s="285"/>
      <c r="BNR118" s="285"/>
      <c r="BNS118" s="285"/>
      <c r="BNT118" s="285"/>
      <c r="BNU118" s="285"/>
      <c r="BNV118" s="285"/>
      <c r="BNW118" s="285"/>
      <c r="BNX118" s="285"/>
      <c r="BNY118" s="285"/>
      <c r="BNZ118" s="285"/>
      <c r="BOA118" s="285"/>
      <c r="BOB118" s="285"/>
      <c r="BOC118" s="285"/>
      <c r="BOD118" s="285"/>
      <c r="BOE118" s="285"/>
      <c r="BOF118" s="285"/>
      <c r="BOG118" s="285"/>
      <c r="BOH118" s="285"/>
      <c r="BOI118" s="285"/>
      <c r="BOJ118" s="285"/>
      <c r="BOK118" s="285"/>
      <c r="BOL118" s="285"/>
      <c r="BOM118" s="285"/>
      <c r="BON118" s="285"/>
      <c r="BOO118" s="285"/>
      <c r="BOP118" s="285"/>
      <c r="BOQ118" s="285"/>
      <c r="BOR118" s="285"/>
      <c r="BOS118" s="285"/>
      <c r="BOT118" s="285"/>
      <c r="BOU118" s="285"/>
      <c r="BOV118" s="285"/>
      <c r="BOW118" s="285"/>
      <c r="BOX118" s="285"/>
      <c r="BOY118" s="285"/>
      <c r="BOZ118" s="285"/>
      <c r="BPA118" s="285"/>
      <c r="BPB118" s="285"/>
      <c r="BPC118" s="285"/>
      <c r="BPD118" s="285"/>
      <c r="BPE118" s="285"/>
      <c r="BPF118" s="285"/>
      <c r="BPG118" s="285"/>
      <c r="BPH118" s="285"/>
      <c r="BPI118" s="285"/>
      <c r="BPJ118" s="285"/>
      <c r="BPK118" s="285"/>
      <c r="BPL118" s="285"/>
      <c r="BPM118" s="285"/>
      <c r="BPN118" s="285"/>
      <c r="BPO118" s="285"/>
      <c r="BPP118" s="285"/>
      <c r="BPQ118" s="285"/>
      <c r="BPR118" s="285"/>
      <c r="BPS118" s="285"/>
      <c r="BPT118" s="285"/>
      <c r="BPU118" s="285"/>
      <c r="BPV118" s="285"/>
      <c r="BPW118" s="285"/>
      <c r="BPX118" s="285"/>
      <c r="BPY118" s="285"/>
      <c r="BPZ118" s="285"/>
      <c r="BQA118" s="285"/>
      <c r="BQB118" s="285"/>
      <c r="BQC118" s="285"/>
      <c r="BQD118" s="285"/>
      <c r="BQE118" s="285"/>
      <c r="BQF118" s="285"/>
      <c r="BQG118" s="285">
        <f>17+10+7+3+1</f>
        <v>38</v>
      </c>
      <c r="BQH118" s="285"/>
      <c r="BQI118" s="285"/>
      <c r="BQJ118" s="285"/>
      <c r="BQK118" s="285"/>
      <c r="BQL118" s="285"/>
      <c r="BQM118" s="285"/>
      <c r="BQN118" s="285"/>
      <c r="BQO118" s="285"/>
      <c r="BQP118" s="285"/>
      <c r="BQQ118" s="285"/>
      <c r="BQR118" s="285"/>
      <c r="BQS118" s="285"/>
      <c r="BQT118" s="285"/>
      <c r="BQU118" s="285"/>
      <c r="BQV118" s="285"/>
      <c r="BQW118" s="285"/>
      <c r="BQX118" s="285"/>
      <c r="BQY118" s="285"/>
      <c r="BQZ118" s="285"/>
      <c r="BRA118" s="285"/>
      <c r="BRB118" s="285"/>
      <c r="BRC118" s="285"/>
      <c r="BRD118" s="285"/>
      <c r="BRE118" s="285"/>
      <c r="BRF118" s="285"/>
      <c r="BRG118" s="285"/>
      <c r="BRH118" s="285"/>
      <c r="BRI118" s="285"/>
      <c r="BRJ118" s="285"/>
      <c r="BRK118" s="285"/>
      <c r="BRL118" s="285"/>
      <c r="BRM118" s="285"/>
      <c r="BRN118" s="285"/>
      <c r="BRO118" s="285"/>
      <c r="BRP118" s="285"/>
      <c r="BRQ118" s="285"/>
      <c r="BRR118" s="285"/>
      <c r="BRS118" s="285"/>
      <c r="BRT118" s="285"/>
      <c r="BRU118" s="285"/>
      <c r="BRV118" s="285"/>
      <c r="BRW118" s="285"/>
      <c r="BRX118" s="285"/>
      <c r="BRY118" s="285"/>
      <c r="BRZ118" s="285"/>
      <c r="BSA118" s="285"/>
      <c r="BSB118" s="285"/>
      <c r="BSC118" s="285"/>
      <c r="BSD118" s="285"/>
      <c r="BSE118" s="285"/>
      <c r="BSF118" s="285"/>
      <c r="BSG118" s="285"/>
      <c r="BSH118" s="285"/>
      <c r="BSI118" s="285"/>
      <c r="BSJ118" s="285"/>
      <c r="BSK118" s="285"/>
      <c r="BSL118" s="285"/>
      <c r="BSM118" s="285"/>
      <c r="BSN118" s="285"/>
      <c r="BSO118" s="285"/>
      <c r="BSP118" s="285"/>
      <c r="BSQ118" s="285"/>
      <c r="BSR118" s="285"/>
      <c r="BSS118" s="285"/>
      <c r="BST118" s="285"/>
      <c r="BSU118" s="285"/>
      <c r="BSV118" s="285"/>
      <c r="BSW118" s="285"/>
      <c r="BSX118" s="285"/>
      <c r="BSY118" s="285"/>
      <c r="BSZ118" s="285"/>
      <c r="BTA118" s="285"/>
      <c r="BTB118" s="285"/>
      <c r="BTC118" s="285"/>
      <c r="BTD118" s="285"/>
      <c r="BTE118" s="285"/>
      <c r="BTF118" s="285"/>
      <c r="BTG118" s="285"/>
      <c r="BTH118" s="285"/>
      <c r="BTI118" s="285"/>
      <c r="BTJ118" s="285"/>
      <c r="BTK118" s="285"/>
      <c r="BTL118" s="285"/>
      <c r="BTM118" s="285"/>
      <c r="BTN118" s="285"/>
      <c r="BTO118" s="285"/>
      <c r="BTP118" s="285"/>
      <c r="BTQ118" s="285"/>
      <c r="BTR118" s="285"/>
      <c r="BTS118" s="285"/>
      <c r="BTT118" s="285"/>
      <c r="BTU118" s="285"/>
      <c r="BTV118" s="285"/>
      <c r="BTW118" s="285"/>
      <c r="BTX118" s="285"/>
      <c r="BTY118" s="285"/>
      <c r="BTZ118" s="285"/>
      <c r="BUA118" s="285"/>
      <c r="BUB118" s="285"/>
      <c r="BUC118" s="285"/>
      <c r="BUD118" s="285"/>
      <c r="BUE118" s="285"/>
      <c r="BUF118" s="285"/>
      <c r="BUG118" s="285"/>
      <c r="BUH118" s="285"/>
      <c r="BUI118" s="285"/>
      <c r="BUJ118" s="285"/>
      <c r="BUK118" s="285"/>
      <c r="BUL118" s="285"/>
      <c r="BUM118" s="285"/>
      <c r="BUN118" s="285"/>
      <c r="BUO118" s="285"/>
      <c r="BUP118" s="285"/>
      <c r="BUQ118" s="285"/>
      <c r="BUR118" s="285"/>
      <c r="BUS118" s="285"/>
      <c r="BUT118" s="285"/>
      <c r="BUU118" s="285"/>
      <c r="BUV118" s="285"/>
      <c r="BUW118" s="285"/>
      <c r="BUX118" s="285"/>
      <c r="BUY118" s="285"/>
      <c r="BUZ118" s="285"/>
      <c r="BVA118" s="285"/>
      <c r="BVB118" s="285"/>
      <c r="BVC118" s="285"/>
      <c r="BVD118" s="285"/>
      <c r="BVE118" s="285"/>
      <c r="BVF118" s="285"/>
      <c r="BVG118" s="285"/>
      <c r="BVH118" s="285"/>
      <c r="BVI118" s="285"/>
      <c r="BVJ118" s="285"/>
      <c r="BVK118" s="285"/>
      <c r="BVL118" s="285"/>
      <c r="BVM118" s="285"/>
      <c r="BVN118" s="285"/>
      <c r="BVO118" s="285"/>
      <c r="BVP118" s="285"/>
      <c r="BVQ118" s="285"/>
      <c r="BVR118" s="285"/>
      <c r="BVS118" s="285"/>
      <c r="BVT118" s="285"/>
      <c r="BVU118" s="285"/>
      <c r="BVV118" s="285"/>
      <c r="BVW118" s="285"/>
      <c r="BVX118" s="285"/>
      <c r="BVY118" s="285"/>
      <c r="BVZ118" s="285"/>
      <c r="BWA118" s="285"/>
      <c r="BWB118" s="285"/>
      <c r="BWC118" s="285"/>
      <c r="BWD118" s="285"/>
      <c r="BWE118" s="285"/>
      <c r="BWF118" s="285"/>
      <c r="BWG118" s="285"/>
      <c r="BWH118" s="285"/>
      <c r="BWI118" s="285"/>
      <c r="BWJ118" s="285"/>
      <c r="BWK118" s="285"/>
      <c r="BWL118" s="285"/>
      <c r="BWM118" s="285"/>
      <c r="BWN118" s="285"/>
      <c r="BWO118" s="285"/>
      <c r="BWP118" s="285"/>
      <c r="BWQ118" s="285"/>
      <c r="BWR118" s="285"/>
      <c r="BWS118" s="285"/>
      <c r="BWT118" s="285"/>
      <c r="BWU118" s="285"/>
      <c r="BWV118" s="285"/>
      <c r="BWW118" s="285"/>
      <c r="BWX118" s="285"/>
      <c r="BWY118" s="285"/>
      <c r="BWZ118" s="285"/>
      <c r="BXA118" s="285"/>
      <c r="BXB118" s="285"/>
      <c r="BXC118" s="285"/>
      <c r="BXD118" s="285"/>
      <c r="BXE118" s="285"/>
      <c r="BXF118" s="285"/>
      <c r="BXG118" s="285"/>
      <c r="BXH118" s="285"/>
      <c r="BXI118" s="285"/>
      <c r="BXJ118" s="285"/>
      <c r="BXK118" s="285"/>
      <c r="BXL118" s="285"/>
      <c r="BXM118" s="285"/>
      <c r="BXN118" s="285"/>
      <c r="BXO118" s="285"/>
      <c r="BXP118" s="285"/>
      <c r="BXQ118" s="285"/>
      <c r="BXR118" s="285"/>
      <c r="BXS118" s="285"/>
      <c r="BXT118" s="285"/>
      <c r="BXU118" s="285"/>
      <c r="BXV118" s="285"/>
      <c r="BXW118" s="285"/>
      <c r="BXX118" s="285"/>
      <c r="BXY118" s="285"/>
      <c r="BXZ118" s="285"/>
      <c r="BYA118" s="285"/>
      <c r="BYB118" s="285"/>
      <c r="BYC118" s="285"/>
      <c r="BYD118" s="285"/>
      <c r="BYE118" s="285"/>
      <c r="BYF118" s="285"/>
      <c r="BYG118" s="285"/>
      <c r="BYH118" s="285"/>
      <c r="BYI118" s="285"/>
      <c r="BYJ118" s="285"/>
      <c r="BYK118" s="285"/>
      <c r="BYL118" s="285"/>
      <c r="BYM118" s="285"/>
      <c r="BYN118" s="285"/>
      <c r="BYO118" s="285"/>
      <c r="BYP118" s="285"/>
      <c r="BYQ118" s="285"/>
      <c r="BYR118" s="285"/>
      <c r="BYS118" s="285"/>
      <c r="BYT118" s="285"/>
      <c r="BYU118" s="285"/>
      <c r="BYV118" s="285"/>
      <c r="BYW118" s="285"/>
      <c r="BYX118" s="285"/>
      <c r="BYY118" s="285"/>
      <c r="BYZ118" s="285"/>
      <c r="BZA118" s="285"/>
      <c r="BZB118" s="285"/>
      <c r="BZC118" s="285"/>
      <c r="BZD118" s="285"/>
      <c r="BZE118" s="285"/>
      <c r="BZF118" s="285"/>
      <c r="BZG118" s="285"/>
      <c r="BZH118" s="285"/>
      <c r="BZI118" s="285"/>
      <c r="BZJ118" s="285"/>
      <c r="BZK118" s="285"/>
      <c r="BZL118" s="285"/>
      <c r="BZM118" s="285"/>
      <c r="BZN118" s="285"/>
      <c r="BZO118" s="285"/>
      <c r="BZP118" s="285"/>
      <c r="BZQ118" s="285"/>
      <c r="BZR118" s="285"/>
      <c r="BZS118" s="285"/>
      <c r="BZT118" s="285"/>
      <c r="BZU118" s="285"/>
      <c r="BZV118" s="285"/>
      <c r="BZW118" s="285"/>
      <c r="BZX118" s="285"/>
      <c r="BZY118" s="285"/>
      <c r="BZZ118" s="285"/>
      <c r="CAA118" s="285"/>
      <c r="CAB118" s="285"/>
      <c r="CAC118" s="285"/>
      <c r="CAD118" s="285"/>
      <c r="CAE118" s="285"/>
      <c r="CAF118" s="285"/>
      <c r="CAG118" s="285"/>
      <c r="CAH118" s="285"/>
      <c r="CAI118" s="285"/>
      <c r="CAJ118" s="285"/>
      <c r="CAK118" s="285"/>
      <c r="CAL118" s="285"/>
      <c r="CAM118" s="285"/>
      <c r="CAN118" s="285"/>
      <c r="CAO118" s="285"/>
      <c r="CAP118" s="285"/>
      <c r="CAQ118" s="285"/>
      <c r="CAR118" s="285"/>
      <c r="CAS118" s="285"/>
      <c r="CAT118" s="285"/>
      <c r="CAU118" s="285"/>
      <c r="CAV118" s="285"/>
      <c r="CAW118" s="285"/>
      <c r="CAX118" s="285"/>
      <c r="CAY118" s="285"/>
      <c r="CAZ118" s="285"/>
      <c r="CBA118" s="285"/>
      <c r="CBB118" s="285"/>
      <c r="CBC118" s="285"/>
      <c r="CBD118" s="285"/>
      <c r="CBE118" s="285"/>
      <c r="CBF118" s="285"/>
      <c r="CBG118" s="285"/>
      <c r="CBH118" s="285"/>
      <c r="CBI118" s="285"/>
      <c r="CBJ118" s="285"/>
      <c r="CBK118" s="285"/>
      <c r="CBL118" s="285"/>
      <c r="CBM118" s="285"/>
      <c r="CBN118" s="285"/>
      <c r="CBO118" s="285"/>
      <c r="CBP118" s="285"/>
      <c r="CBQ118" s="285"/>
      <c r="CBR118" s="285"/>
      <c r="CBS118" s="285"/>
      <c r="CBT118" s="285"/>
      <c r="CBU118" s="285"/>
      <c r="CBV118" s="285"/>
      <c r="CBW118" s="285"/>
      <c r="CBX118" s="285"/>
      <c r="CBY118" s="285"/>
      <c r="CBZ118" s="285"/>
      <c r="CCA118" s="285"/>
      <c r="CCB118" s="285"/>
      <c r="CCC118" s="285"/>
      <c r="CCD118" s="285"/>
      <c r="CCE118" s="285"/>
      <c r="CCF118" s="285"/>
      <c r="CCG118" s="285"/>
      <c r="CCH118" s="285"/>
      <c r="CCI118" s="285"/>
      <c r="CCJ118" s="285"/>
      <c r="CCK118" s="285"/>
      <c r="CCL118" s="285"/>
      <c r="CCM118" s="285"/>
      <c r="CCN118" s="285"/>
      <c r="CCO118" s="285"/>
      <c r="CCP118" s="285"/>
      <c r="CCQ118" s="285"/>
      <c r="CCR118" s="199"/>
      <c r="CCS118" s="199"/>
      <c r="CCT118" s="199"/>
    </row>
    <row r="119" spans="1:2126" s="200" customFormat="1" x14ac:dyDescent="0.2">
      <c r="O119" s="209"/>
      <c r="SR119" s="209"/>
      <c r="AKV119" s="199"/>
      <c r="AKW119" s="199"/>
      <c r="AKX119" s="199"/>
      <c r="AKY119" s="199"/>
      <c r="AKZ119" s="199"/>
      <c r="ALA119" s="199"/>
      <c r="ALB119" s="199"/>
      <c r="ALC119" s="199"/>
      <c r="ALD119" s="199"/>
      <c r="ALE119" s="199"/>
      <c r="ALF119" s="199"/>
      <c r="ALG119" s="199"/>
      <c r="ALH119" s="199"/>
      <c r="ALI119" s="199"/>
      <c r="ALJ119" s="199"/>
      <c r="ALK119" s="199"/>
      <c r="ALL119" s="199"/>
      <c r="ALM119" s="199"/>
      <c r="ALN119" s="199"/>
      <c r="ALO119" s="199"/>
      <c r="ALP119" s="199"/>
      <c r="ALQ119" s="199"/>
      <c r="ALR119" s="199"/>
      <c r="ALS119" s="199"/>
      <c r="ALT119" s="199"/>
      <c r="ALU119" s="199"/>
      <c r="ALV119" s="199"/>
      <c r="ALW119" s="199"/>
      <c r="ALX119" s="199"/>
      <c r="ALY119" s="199"/>
      <c r="ALZ119" s="352"/>
      <c r="AMA119" s="199"/>
      <c r="AMB119" s="199"/>
      <c r="AMC119" s="199"/>
      <c r="AMD119" s="199"/>
      <c r="AME119" s="199"/>
      <c r="AMF119" s="199"/>
      <c r="AMG119" s="199"/>
      <c r="AMH119" s="199"/>
      <c r="AMI119" s="199"/>
      <c r="AMJ119" s="199"/>
      <c r="AMK119" s="199"/>
      <c r="AML119" s="199"/>
      <c r="AMM119" s="199"/>
      <c r="AMN119" s="199"/>
      <c r="AMO119" s="199"/>
      <c r="AMP119" s="199"/>
      <c r="AMQ119" s="199"/>
      <c r="AMR119" s="199"/>
      <c r="AMS119" s="301"/>
      <c r="AMT119" s="301"/>
      <c r="AMU119" s="301"/>
      <c r="AMV119" s="301"/>
      <c r="AMW119" s="301"/>
      <c r="AMX119" s="301"/>
      <c r="AMY119" s="301"/>
      <c r="AMZ119" s="301"/>
      <c r="ANA119" s="301"/>
      <c r="ANB119" s="301"/>
      <c r="ANC119" s="301"/>
      <c r="AND119" s="301"/>
      <c r="ANE119" s="301"/>
      <c r="ANF119" s="301"/>
      <c r="ANG119" s="301"/>
      <c r="ANH119" s="301"/>
      <c r="ANI119" s="301"/>
      <c r="ANJ119" s="301"/>
      <c r="ANK119" s="301"/>
      <c r="ANL119" s="353"/>
      <c r="ANM119" s="301"/>
      <c r="ANN119" s="301"/>
      <c r="ANO119" s="301"/>
      <c r="ANP119" s="301"/>
      <c r="ANQ119" s="301"/>
      <c r="ANR119" s="301"/>
      <c r="ANS119" s="301"/>
      <c r="ANT119" s="301"/>
      <c r="ANU119" s="301"/>
      <c r="ANV119" s="301"/>
      <c r="ANW119" s="301"/>
      <c r="ANX119" s="301"/>
      <c r="ANY119" s="301"/>
      <c r="ANZ119" s="301"/>
      <c r="AOA119" s="301"/>
      <c r="AOB119" s="301"/>
      <c r="AOC119" s="301"/>
      <c r="AOD119" s="301"/>
      <c r="AOE119" s="301"/>
      <c r="AOF119" s="301"/>
      <c r="AOG119" s="301"/>
      <c r="AOH119" s="301"/>
      <c r="AOI119" s="301"/>
      <c r="AOJ119" s="301"/>
      <c r="AOK119" s="301"/>
      <c r="AOL119" s="301"/>
      <c r="AOM119" s="301"/>
      <c r="AON119" s="301"/>
      <c r="AOO119" s="301"/>
      <c r="AOP119" s="301"/>
      <c r="AOQ119" s="301"/>
      <c r="AOR119" s="301"/>
      <c r="AOS119" s="301"/>
      <c r="AOT119" s="301"/>
      <c r="AOU119" s="301"/>
      <c r="AOV119" s="301"/>
      <c r="AOW119" s="301"/>
      <c r="AOX119" s="301"/>
      <c r="AOY119" s="301"/>
      <c r="AOZ119" s="301"/>
      <c r="APA119" s="301"/>
      <c r="APB119" s="301"/>
      <c r="APC119" s="301"/>
      <c r="APD119" s="301"/>
      <c r="APE119" s="301"/>
      <c r="APF119" s="301"/>
      <c r="APG119" s="301"/>
      <c r="APH119" s="301"/>
      <c r="API119" s="301"/>
      <c r="APJ119" s="301"/>
      <c r="APK119" s="301"/>
      <c r="APL119" s="301"/>
      <c r="APM119" s="301"/>
      <c r="APN119" s="301"/>
      <c r="APO119" s="301"/>
      <c r="APP119" s="301"/>
      <c r="APQ119" s="301"/>
      <c r="APR119" s="301"/>
      <c r="APS119" s="301"/>
      <c r="APT119" s="301"/>
      <c r="APU119" s="301"/>
      <c r="APV119" s="301"/>
      <c r="APW119" s="301"/>
      <c r="APX119" s="301"/>
      <c r="APY119" s="301"/>
      <c r="APZ119" s="301"/>
      <c r="AQA119" s="301"/>
      <c r="AQB119" s="301"/>
      <c r="AQC119" s="301"/>
      <c r="AQD119" s="301"/>
      <c r="AQE119" s="301"/>
      <c r="AQF119" s="301"/>
      <c r="AQG119" s="301"/>
      <c r="AQH119" s="301"/>
      <c r="AQI119" s="301"/>
      <c r="AQJ119" s="301"/>
      <c r="AQK119" s="301"/>
      <c r="AQL119" s="301"/>
      <c r="AQM119" s="301"/>
      <c r="AQN119" s="301"/>
      <c r="AQO119" s="301"/>
      <c r="AQP119" s="301"/>
      <c r="AQQ119" s="301"/>
      <c r="AQR119" s="301"/>
      <c r="AQS119" s="301"/>
      <c r="AQT119" s="301"/>
      <c r="AQU119" s="301"/>
      <c r="AQV119" s="301"/>
      <c r="AQW119" s="301"/>
      <c r="AQX119" s="301"/>
      <c r="AQY119" s="301"/>
      <c r="AQZ119" s="301"/>
      <c r="ARA119" s="301"/>
      <c r="ARB119" s="301"/>
      <c r="ARC119" s="301"/>
      <c r="ARD119" s="301"/>
      <c r="ARE119" s="301"/>
      <c r="ARF119" s="301"/>
      <c r="ARG119" s="301"/>
      <c r="ARH119" s="301"/>
      <c r="ARI119" s="301"/>
      <c r="ARJ119" s="301"/>
      <c r="ARK119" s="301"/>
      <c r="ARL119" s="301"/>
      <c r="ARM119" s="301"/>
      <c r="ARN119" s="301"/>
      <c r="ARO119" s="301"/>
      <c r="ARP119" s="301"/>
      <c r="ARQ119" s="301"/>
      <c r="ARR119" s="301"/>
      <c r="ARS119" s="301"/>
      <c r="ART119" s="301"/>
      <c r="ARU119" s="301"/>
      <c r="ARV119" s="301"/>
      <c r="ARW119" s="301"/>
      <c r="ARX119" s="301"/>
      <c r="ARY119" s="301"/>
      <c r="ARZ119" s="301"/>
      <c r="ASA119" s="301"/>
      <c r="ASB119" s="301"/>
      <c r="ASC119" s="301"/>
      <c r="ASD119" s="301"/>
      <c r="ASE119" s="301"/>
      <c r="ASF119" s="301"/>
      <c r="ASG119" s="301"/>
      <c r="ASH119" s="301"/>
      <c r="ASI119" s="301"/>
      <c r="ASJ119" s="301"/>
      <c r="ASK119" s="301"/>
      <c r="ASL119" s="301"/>
      <c r="ASM119" s="301"/>
      <c r="ASN119" s="301"/>
      <c r="ASO119" s="301"/>
      <c r="ASP119" s="301"/>
      <c r="ASQ119" s="301"/>
      <c r="ASR119" s="301"/>
      <c r="ASS119" s="301"/>
      <c r="AST119" s="301"/>
      <c r="ASU119" s="281"/>
      <c r="ASV119" s="281"/>
      <c r="ASW119" s="281"/>
      <c r="ASX119" s="281"/>
      <c r="ASY119" s="281"/>
      <c r="ASZ119" s="281"/>
      <c r="ATA119" s="281"/>
      <c r="ATB119" s="281"/>
      <c r="ATC119" s="281"/>
      <c r="ATD119" s="281"/>
      <c r="ATE119" s="281"/>
      <c r="ATF119" s="281"/>
      <c r="ATG119" s="281"/>
      <c r="ATH119" s="281"/>
      <c r="ATI119" s="281"/>
      <c r="ATJ119" s="281"/>
      <c r="ATK119" s="281"/>
      <c r="ATL119" s="281"/>
      <c r="ATM119" s="281"/>
      <c r="ATN119" s="281"/>
      <c r="ATO119" s="281"/>
      <c r="ATP119" s="281"/>
      <c r="ATQ119" s="281"/>
      <c r="ATR119" s="281"/>
      <c r="ATS119" s="281"/>
      <c r="ATT119" s="281"/>
      <c r="ATU119" s="281"/>
      <c r="ATV119" s="281"/>
      <c r="ATW119" s="281"/>
      <c r="ATX119" s="284"/>
      <c r="ATY119" s="284"/>
      <c r="ATZ119" s="284"/>
      <c r="AUA119" s="281"/>
      <c r="AUB119" s="281"/>
      <c r="AUC119" s="281"/>
      <c r="AUD119" s="281"/>
      <c r="AUE119" s="281"/>
      <c r="AUF119" s="281"/>
      <c r="AUG119" s="281"/>
      <c r="AUH119" s="281"/>
      <c r="AUI119" s="281"/>
      <c r="AUJ119" s="281"/>
      <c r="AUK119" s="281"/>
      <c r="AUL119" s="281"/>
      <c r="AUM119" s="281"/>
      <c r="AUN119" s="281"/>
      <c r="AUO119" s="281"/>
      <c r="AUP119" s="281"/>
      <c r="AUQ119" s="281"/>
      <c r="AUR119" s="281"/>
      <c r="AUS119" s="281"/>
      <c r="AUT119" s="281"/>
      <c r="AUU119" s="281"/>
      <c r="AUV119" s="281"/>
      <c r="AUW119" s="281"/>
      <c r="AUX119" s="281"/>
      <c r="AUY119" s="281"/>
      <c r="AUZ119" s="281"/>
      <c r="AVA119" s="281"/>
      <c r="AVB119" s="281"/>
      <c r="AVC119" s="281"/>
      <c r="AVD119" s="281"/>
      <c r="AVE119" s="281"/>
      <c r="AVF119" s="281"/>
      <c r="AVG119" s="281"/>
      <c r="AVH119" s="281"/>
      <c r="AVI119" s="281"/>
      <c r="AVJ119" s="281"/>
      <c r="AVK119" s="281"/>
      <c r="AVL119" s="281"/>
      <c r="AVM119" s="281"/>
      <c r="AVN119" s="281"/>
      <c r="AVO119" s="281"/>
      <c r="AVP119" s="281"/>
      <c r="AVQ119" s="281"/>
      <c r="AVR119" s="281"/>
      <c r="AVS119" s="281"/>
      <c r="AVT119" s="281"/>
      <c r="AVU119" s="281"/>
      <c r="AVV119" s="281"/>
      <c r="AVW119" s="281"/>
      <c r="AVX119" s="281"/>
      <c r="AVY119" s="281"/>
      <c r="AVZ119" s="281"/>
      <c r="AWA119" s="281"/>
      <c r="AWB119" s="281"/>
      <c r="AWC119" s="281"/>
      <c r="AWD119" s="281"/>
      <c r="AWE119" s="281"/>
      <c r="AWF119" s="281"/>
      <c r="AWG119" s="281"/>
      <c r="AWH119" s="281"/>
      <c r="AWI119" s="281"/>
      <c r="AWJ119" s="281"/>
      <c r="AWK119" s="281"/>
      <c r="AWL119" s="358"/>
      <c r="AWM119" s="199"/>
      <c r="AWN119" s="237"/>
      <c r="AWO119" s="237"/>
      <c r="AWP119" s="358"/>
      <c r="AWQ119" s="281"/>
      <c r="AWR119" s="281"/>
      <c r="AWS119" s="281"/>
      <c r="AWT119" s="281"/>
      <c r="AWU119" s="281"/>
      <c r="AWV119" s="281"/>
      <c r="AWW119" s="281"/>
      <c r="AWX119" s="281"/>
      <c r="AWY119" s="281"/>
      <c r="AWZ119" s="281"/>
      <c r="AXA119" s="281"/>
      <c r="AXB119" s="285"/>
      <c r="AXC119" s="285"/>
      <c r="AXD119" s="285"/>
      <c r="AXE119" s="285"/>
      <c r="AXF119" s="285"/>
      <c r="AXG119" s="285"/>
      <c r="AXH119" s="285"/>
      <c r="AXI119" s="285"/>
      <c r="AXJ119" s="285"/>
      <c r="AXK119" s="285"/>
      <c r="AXL119" s="285"/>
      <c r="AXM119" s="285"/>
      <c r="AXN119" s="285"/>
      <c r="AXO119" s="285"/>
      <c r="AXP119" s="285"/>
      <c r="AXQ119" s="285"/>
      <c r="AXR119" s="285"/>
      <c r="AXS119" s="285"/>
      <c r="AXT119" s="285"/>
      <c r="AXU119" s="285"/>
      <c r="AXV119" s="285"/>
      <c r="AXW119" s="285"/>
      <c r="AXX119" s="285"/>
      <c r="AXY119" s="285"/>
      <c r="AXZ119" s="285"/>
      <c r="AYA119" s="285"/>
      <c r="AYB119" s="285"/>
      <c r="AYC119" s="285"/>
      <c r="AYD119" s="285"/>
      <c r="AYE119" s="285"/>
      <c r="AYF119" s="285"/>
      <c r="AYG119" s="285"/>
      <c r="AYH119" s="285"/>
      <c r="AYI119" s="285"/>
      <c r="AYJ119" s="285"/>
      <c r="AYK119" s="285"/>
      <c r="AYL119" s="285"/>
      <c r="AYM119" s="285"/>
      <c r="AYN119" s="285"/>
      <c r="AYO119" s="285"/>
      <c r="AYP119" s="285"/>
      <c r="AYQ119" s="285"/>
      <c r="AYR119" s="285"/>
      <c r="AYS119" s="285"/>
      <c r="AYT119" s="285"/>
      <c r="AYU119" s="285"/>
      <c r="AYV119" s="285"/>
      <c r="AYW119" s="285"/>
      <c r="AYX119" s="285"/>
      <c r="AYY119" s="285"/>
      <c r="AYZ119" s="285"/>
      <c r="AZA119" s="285"/>
      <c r="AZB119" s="285"/>
      <c r="AZC119" s="285"/>
      <c r="AZD119" s="285"/>
      <c r="AZE119" s="285"/>
      <c r="AZF119" s="285"/>
      <c r="AZG119" s="285"/>
      <c r="AZH119" s="285"/>
      <c r="AZI119" s="285"/>
      <c r="AZJ119" s="285"/>
      <c r="AZK119" s="285"/>
      <c r="AZL119" s="285"/>
      <c r="AZM119" s="285"/>
      <c r="AZN119" s="285"/>
      <c r="AZO119" s="285"/>
      <c r="AZP119" s="285"/>
      <c r="AZQ119" s="285"/>
      <c r="AZR119" s="285"/>
      <c r="AZS119" s="285"/>
      <c r="AZT119" s="285"/>
      <c r="AZU119" s="285"/>
      <c r="AZV119" s="285"/>
      <c r="AZW119" s="285"/>
      <c r="AZX119" s="285"/>
      <c r="AZY119" s="285"/>
      <c r="AZZ119" s="285"/>
      <c r="BAA119" s="285"/>
      <c r="BAB119" s="285"/>
      <c r="BAC119" s="285"/>
      <c r="BAD119" s="285"/>
      <c r="BAE119" s="285"/>
      <c r="BAF119" s="285"/>
      <c r="BAG119" s="285"/>
      <c r="BAH119" s="285"/>
      <c r="BAI119" s="285"/>
      <c r="BAJ119" s="285"/>
      <c r="BAK119" s="285"/>
      <c r="BAL119" s="285"/>
      <c r="BAM119" s="285"/>
      <c r="BAN119" s="285"/>
      <c r="BAO119" s="285"/>
      <c r="BAP119" s="285"/>
      <c r="BAQ119" s="285"/>
      <c r="BAR119" s="285"/>
      <c r="BAS119" s="285"/>
      <c r="BAT119" s="285"/>
      <c r="BAU119" s="285"/>
      <c r="BAV119" s="285"/>
      <c r="BAW119" s="285"/>
      <c r="BAX119" s="285"/>
      <c r="BAY119" s="285"/>
      <c r="BAZ119" s="285"/>
      <c r="BBA119" s="285"/>
      <c r="BBB119" s="285"/>
      <c r="BBC119" s="285"/>
      <c r="BBD119" s="285"/>
      <c r="BBE119" s="285"/>
      <c r="BBF119" s="285"/>
      <c r="BBG119" s="285"/>
      <c r="BBH119" s="285"/>
      <c r="BBI119" s="285"/>
      <c r="BBJ119" s="285"/>
      <c r="BBK119" s="285"/>
      <c r="BBL119" s="285"/>
      <c r="BBM119" s="285"/>
      <c r="BBN119" s="285"/>
      <c r="BBO119" s="285"/>
      <c r="BBP119" s="285"/>
      <c r="BBQ119" s="285"/>
      <c r="BBR119" s="285"/>
      <c r="BBS119" s="285"/>
      <c r="BBT119" s="285"/>
      <c r="BBU119" s="285"/>
      <c r="BBV119" s="285"/>
      <c r="BBW119" s="285"/>
      <c r="BBX119" s="285"/>
      <c r="BBY119" s="285"/>
      <c r="BBZ119" s="285"/>
      <c r="BCA119" s="285"/>
      <c r="BCB119" s="285"/>
      <c r="BCC119" s="285"/>
      <c r="BCD119" s="285"/>
      <c r="BCE119" s="285"/>
      <c r="BCF119" s="285"/>
      <c r="BCG119" s="285"/>
      <c r="BCH119" s="285"/>
      <c r="BCI119" s="285"/>
      <c r="BCJ119" s="285"/>
      <c r="BCK119" s="285"/>
      <c r="BCL119" s="285"/>
      <c r="BCM119" s="285"/>
      <c r="BCN119" s="285"/>
      <c r="BCO119" s="285"/>
      <c r="BCP119" s="285"/>
      <c r="BCQ119" s="285"/>
      <c r="BCR119" s="285"/>
      <c r="BCS119" s="285"/>
      <c r="BCT119" s="285"/>
      <c r="BCU119" s="285"/>
      <c r="BCV119" s="285"/>
      <c r="BCW119" s="285"/>
      <c r="BCX119" s="285"/>
      <c r="BCY119" s="285"/>
      <c r="BCZ119" s="285"/>
      <c r="BDA119" s="285"/>
      <c r="BDB119" s="285"/>
      <c r="BDC119" s="285"/>
      <c r="BDD119" s="285"/>
      <c r="BDE119" s="285"/>
      <c r="BDF119" s="285"/>
      <c r="BDG119" s="285"/>
      <c r="BDH119" s="285"/>
      <c r="BDI119" s="285"/>
      <c r="BDJ119" s="285"/>
      <c r="BDK119" s="285"/>
      <c r="BDL119" s="285"/>
      <c r="BDM119" s="285"/>
      <c r="BDN119" s="285"/>
      <c r="BDO119" s="285"/>
      <c r="BDP119" s="285"/>
      <c r="BDQ119" s="285"/>
      <c r="BDR119" s="285"/>
      <c r="BDS119" s="306"/>
      <c r="BDT119" s="285"/>
      <c r="BDU119" s="285"/>
      <c r="BDV119" s="285"/>
      <c r="BDW119" s="285"/>
      <c r="BDX119" s="285"/>
      <c r="BDY119" s="285"/>
      <c r="BDZ119" s="285"/>
      <c r="BEA119" s="285"/>
      <c r="BEB119" s="285"/>
      <c r="BEC119" s="285"/>
      <c r="BED119" s="285"/>
      <c r="BEE119" s="285"/>
      <c r="BEF119" s="285"/>
      <c r="BEG119" s="285"/>
      <c r="BEH119" s="285">
        <v>13077111.74</v>
      </c>
      <c r="BEI119" s="285"/>
      <c r="BEJ119" s="285"/>
      <c r="BEK119" s="285"/>
      <c r="BEL119" s="285"/>
      <c r="BEM119" s="285"/>
      <c r="BEN119" s="285"/>
      <c r="BEO119" s="285"/>
      <c r="BEP119" s="285"/>
      <c r="BEQ119" s="285"/>
      <c r="BER119" s="285"/>
      <c r="BES119" s="285"/>
      <c r="BET119" s="285"/>
      <c r="BEU119" s="285"/>
      <c r="BEV119" s="285"/>
      <c r="BEW119" s="285"/>
      <c r="BEX119" s="285"/>
      <c r="BEY119" s="285"/>
      <c r="BEZ119" s="285"/>
      <c r="BFA119" s="285"/>
      <c r="BFB119" s="285"/>
      <c r="BFC119" s="285"/>
      <c r="BFD119" s="285"/>
      <c r="BFE119" s="285"/>
      <c r="BFF119" s="285"/>
      <c r="BFG119" s="285"/>
      <c r="BFH119" s="285"/>
      <c r="BFI119" s="285"/>
      <c r="BFJ119" s="285"/>
      <c r="BFK119" s="285"/>
      <c r="BFL119" s="285"/>
      <c r="BFM119" s="285"/>
      <c r="BFN119" s="285"/>
      <c r="BFO119" s="285"/>
      <c r="BFP119" s="285"/>
      <c r="BFQ119" s="285"/>
      <c r="BFR119" s="285"/>
      <c r="BFS119" s="285"/>
      <c r="BFT119" s="285"/>
      <c r="BFU119" s="285"/>
      <c r="BFV119" s="285"/>
      <c r="BFW119" s="285"/>
      <c r="BFX119" s="285"/>
      <c r="BFY119" s="285"/>
      <c r="BFZ119" s="285"/>
      <c r="BGA119" s="285"/>
      <c r="BGB119" s="285"/>
      <c r="BGC119" s="285"/>
      <c r="BGD119" s="285"/>
      <c r="BGE119" s="285"/>
      <c r="BGF119" s="285"/>
      <c r="BGG119" s="285"/>
      <c r="BGH119" s="285"/>
      <c r="BGI119" s="285"/>
      <c r="BGJ119" s="285"/>
      <c r="BGK119" s="285"/>
      <c r="BGL119" s="285"/>
      <c r="BGM119" s="285"/>
      <c r="BGN119" s="285"/>
      <c r="BGO119" s="285"/>
      <c r="BGP119" s="285"/>
      <c r="BGQ119" s="285"/>
      <c r="BGR119" s="285"/>
      <c r="BGS119" s="285"/>
      <c r="BGT119" s="285"/>
      <c r="BGU119" s="285"/>
      <c r="BGV119" s="285"/>
      <c r="BGW119" s="285"/>
      <c r="BGX119" s="285"/>
      <c r="BGY119" s="285"/>
      <c r="BGZ119" s="285"/>
      <c r="BHA119" s="285"/>
      <c r="BHB119" s="285"/>
      <c r="BHC119" s="285"/>
      <c r="BHD119" s="285"/>
      <c r="BHE119" s="285"/>
      <c r="BHF119" s="285"/>
      <c r="BHG119" s="285"/>
      <c r="BHH119" s="285"/>
      <c r="BHI119" s="285"/>
      <c r="BHJ119" s="285"/>
      <c r="BHK119" s="285"/>
      <c r="BHL119" s="285"/>
      <c r="BHM119" s="285"/>
      <c r="BHN119" s="285"/>
      <c r="BHO119" s="285"/>
      <c r="BHP119" s="285"/>
      <c r="BHQ119" s="285"/>
      <c r="BHR119" s="285"/>
      <c r="BHS119" s="285"/>
      <c r="BHT119" s="285"/>
      <c r="BHU119" s="285"/>
      <c r="BHV119" s="285"/>
      <c r="BHW119" s="285"/>
      <c r="BHX119" s="285"/>
      <c r="BHY119" s="285"/>
      <c r="BHZ119" s="285"/>
      <c r="BIA119" s="285"/>
      <c r="BIB119" s="285"/>
      <c r="BIC119" s="285"/>
      <c r="BID119" s="285"/>
      <c r="BIE119" s="285"/>
      <c r="BIF119" s="285"/>
      <c r="BIG119" s="285"/>
      <c r="BIH119" s="285"/>
      <c r="BII119" s="285"/>
      <c r="BIJ119" s="285"/>
      <c r="BIK119" s="285"/>
      <c r="BIL119" s="285"/>
      <c r="BIM119" s="285"/>
      <c r="BIN119" s="285"/>
      <c r="BIO119" s="285"/>
      <c r="BIP119" s="285"/>
      <c r="BIQ119" s="285"/>
      <c r="BIR119" s="285"/>
      <c r="BIS119" s="285"/>
      <c r="BIT119" s="285"/>
      <c r="BIU119" s="285"/>
      <c r="BIV119" s="285"/>
      <c r="BIW119" s="285"/>
      <c r="BIX119" s="285"/>
      <c r="BIY119" s="285"/>
      <c r="BIZ119" s="285"/>
      <c r="BJA119" s="285"/>
      <c r="BJB119" s="285"/>
      <c r="BJC119" s="285"/>
      <c r="BJD119" s="285"/>
      <c r="BJE119" s="285"/>
      <c r="BJF119" s="285"/>
      <c r="BJG119" s="285"/>
      <c r="BJH119" s="285"/>
      <c r="BJI119" s="285"/>
      <c r="BJJ119" s="285"/>
      <c r="BJK119" s="285"/>
      <c r="BJL119" s="285"/>
      <c r="BJM119" s="285"/>
      <c r="BJN119" s="285"/>
      <c r="BJO119" s="285"/>
      <c r="BJP119" s="285"/>
      <c r="BJQ119" s="285"/>
      <c r="BJR119" s="285"/>
      <c r="BJS119" s="285"/>
      <c r="BJT119" s="285"/>
      <c r="BJU119" s="285"/>
      <c r="BJV119" s="285"/>
      <c r="BJW119" s="285"/>
      <c r="BJX119" s="285"/>
      <c r="BJY119" s="285"/>
      <c r="BJZ119" s="285"/>
      <c r="BKA119" s="285"/>
      <c r="BKB119" s="285"/>
      <c r="BKC119" s="285"/>
      <c r="BKD119" s="285"/>
      <c r="BKE119" s="285"/>
      <c r="BKF119" s="285"/>
      <c r="BKG119" s="285"/>
      <c r="BKH119" s="285"/>
      <c r="BKI119" s="285"/>
      <c r="BKJ119" s="285"/>
      <c r="BKK119" s="285"/>
      <c r="BKL119" s="285"/>
      <c r="BKM119" s="285"/>
      <c r="BKN119" s="285"/>
      <c r="BKO119" s="285"/>
      <c r="BKP119" s="285"/>
      <c r="BKQ119" s="285"/>
      <c r="BKR119" s="285"/>
      <c r="BKS119" s="285"/>
      <c r="BKT119" s="285"/>
      <c r="BKU119" s="285"/>
      <c r="BKV119" s="285"/>
      <c r="BKW119" s="285"/>
      <c r="BKX119" s="285"/>
      <c r="BKY119" s="285"/>
      <c r="BKZ119" s="285"/>
      <c r="BLA119" s="285"/>
      <c r="BLB119" s="285"/>
      <c r="BLC119" s="285"/>
      <c r="BLD119" s="285"/>
      <c r="BLE119" s="285"/>
      <c r="BLF119" s="285"/>
      <c r="BLG119" s="285"/>
      <c r="BLH119" s="285"/>
      <c r="BLI119" s="285"/>
      <c r="BLJ119" s="285"/>
      <c r="BLK119" s="285"/>
      <c r="BLL119" s="285"/>
      <c r="BLM119" s="285"/>
      <c r="BLN119" s="285"/>
      <c r="BLO119" s="285"/>
      <c r="BLP119" s="285"/>
      <c r="BLQ119" s="285"/>
      <c r="BLR119" s="285"/>
      <c r="BLS119" s="285"/>
      <c r="BLT119" s="285"/>
      <c r="BLU119" s="285"/>
      <c r="BLV119" s="285"/>
      <c r="BLW119" s="285"/>
      <c r="BLX119" s="285"/>
      <c r="BLY119" s="285"/>
      <c r="BLZ119" s="285"/>
      <c r="BMA119" s="285"/>
      <c r="BMB119" s="285"/>
      <c r="BMC119" s="285"/>
      <c r="BMD119" s="285"/>
      <c r="BME119" s="285"/>
      <c r="BMF119" s="285"/>
      <c r="BMG119" s="285"/>
      <c r="BMH119" s="285"/>
      <c r="BMI119" s="285"/>
      <c r="BMJ119" s="285"/>
      <c r="BMK119" s="285"/>
      <c r="BML119" s="285"/>
      <c r="BMM119" s="285"/>
      <c r="BMN119" s="285"/>
      <c r="BMO119" s="285"/>
      <c r="BMP119" s="285"/>
      <c r="BMQ119" s="285"/>
      <c r="BMR119" s="285"/>
      <c r="BMS119" s="285"/>
      <c r="BMT119" s="285"/>
      <c r="BMU119" s="285"/>
      <c r="BMV119" s="285"/>
      <c r="BMW119" s="285"/>
      <c r="BMX119" s="285"/>
      <c r="BMY119" s="285"/>
      <c r="BMZ119" s="285"/>
      <c r="BNA119" s="285"/>
      <c r="BNB119" s="285"/>
      <c r="BNC119" s="285"/>
      <c r="BND119" s="285"/>
      <c r="BNE119" s="285"/>
      <c r="BNF119" s="285"/>
      <c r="BNG119" s="285"/>
      <c r="BNH119" s="285"/>
      <c r="BNI119" s="285"/>
      <c r="BNJ119" s="285"/>
      <c r="BNK119" s="285"/>
      <c r="BNL119" s="285"/>
      <c r="BNM119" s="285"/>
      <c r="BNN119" s="285"/>
      <c r="BNO119" s="285"/>
      <c r="BNP119" s="285"/>
      <c r="BNQ119" s="285"/>
      <c r="BNR119" s="285"/>
      <c r="BNS119" s="285"/>
      <c r="BNT119" s="285"/>
      <c r="BNU119" s="285"/>
      <c r="BNV119" s="285"/>
      <c r="BNW119" s="285"/>
      <c r="BNX119" s="285"/>
      <c r="BNY119" s="285"/>
      <c r="BNZ119" s="285"/>
      <c r="BOA119" s="285"/>
      <c r="BOB119" s="285"/>
      <c r="BOC119" s="285"/>
      <c r="BOD119" s="285"/>
      <c r="BOE119" s="285"/>
      <c r="BOF119" s="285"/>
      <c r="BOG119" s="285"/>
      <c r="BOH119" s="285"/>
      <c r="BOI119" s="285"/>
      <c r="BOJ119" s="285"/>
      <c r="BOK119" s="285"/>
      <c r="BOL119" s="285"/>
      <c r="BOM119" s="285"/>
      <c r="BON119" s="285"/>
      <c r="BOO119" s="285"/>
      <c r="BOP119" s="285"/>
      <c r="BOQ119" s="285"/>
      <c r="BOR119" s="285"/>
      <c r="BOS119" s="285"/>
      <c r="BOT119" s="285"/>
      <c r="BOU119" s="285"/>
      <c r="BOV119" s="285"/>
      <c r="BOW119" s="285"/>
      <c r="BOX119" s="285"/>
      <c r="BOY119" s="285"/>
      <c r="BOZ119" s="285"/>
      <c r="BPA119" s="285"/>
      <c r="BPB119" s="285"/>
      <c r="BPC119" s="285"/>
      <c r="BPD119" s="285"/>
      <c r="BPE119" s="285"/>
      <c r="BPF119" s="285"/>
      <c r="BPG119" s="285"/>
      <c r="BPH119" s="285"/>
      <c r="BPI119" s="285"/>
      <c r="BPJ119" s="285"/>
      <c r="BPK119" s="285"/>
      <c r="BPL119" s="285"/>
      <c r="BPM119" s="285"/>
      <c r="BPN119" s="285"/>
      <c r="BPO119" s="285"/>
      <c r="BPP119" s="285"/>
      <c r="BPQ119" s="285"/>
      <c r="BPR119" s="285"/>
      <c r="BPS119" s="285"/>
      <c r="BPT119" s="285"/>
      <c r="BPU119" s="285"/>
      <c r="BPV119" s="285"/>
      <c r="BPW119" s="285"/>
      <c r="BPX119" s="285"/>
      <c r="BPY119" s="285"/>
      <c r="BPZ119" s="285"/>
      <c r="BQA119" s="285"/>
      <c r="BQB119" s="285"/>
      <c r="BQC119" s="285"/>
      <c r="BQD119" s="285"/>
      <c r="BQE119" s="285"/>
      <c r="BQF119" s="285"/>
      <c r="BQG119" s="285">
        <f>+BQG117-BQG118</f>
        <v>-37.893139830000003</v>
      </c>
      <c r="BQH119" s="285"/>
      <c r="BQI119" s="285"/>
      <c r="BQJ119" s="285"/>
      <c r="BQK119" s="285"/>
      <c r="BQL119" s="285"/>
      <c r="BQM119" s="285"/>
      <c r="BQN119" s="285"/>
      <c r="BQO119" s="285"/>
      <c r="BQP119" s="285"/>
      <c r="BQQ119" s="285"/>
      <c r="BQR119" s="285"/>
      <c r="BQS119" s="285"/>
      <c r="BQT119" s="285"/>
      <c r="BQU119" s="285"/>
      <c r="BQV119" s="285"/>
      <c r="BQW119" s="285"/>
      <c r="BQX119" s="285"/>
      <c r="BQY119" s="285"/>
      <c r="BQZ119" s="285"/>
      <c r="BRA119" s="285"/>
      <c r="BRB119" s="285"/>
      <c r="BRC119" s="285"/>
      <c r="BRD119" s="285"/>
      <c r="BRE119" s="285"/>
      <c r="BRF119" s="285"/>
      <c r="BRG119" s="285"/>
      <c r="BRH119" s="285"/>
      <c r="BRI119" s="285"/>
      <c r="BRJ119" s="285"/>
      <c r="BRK119" s="285"/>
      <c r="BRL119" s="285"/>
      <c r="BRM119" s="285"/>
      <c r="BRN119" s="285"/>
      <c r="BRO119" s="285"/>
      <c r="BRP119" s="285"/>
      <c r="BRQ119" s="285"/>
      <c r="BRR119" s="285"/>
      <c r="BRS119" s="285"/>
      <c r="BRT119" s="285"/>
      <c r="BRU119" s="285"/>
      <c r="BRV119" s="285"/>
      <c r="BRW119" s="285"/>
      <c r="BRX119" s="285"/>
      <c r="BRY119" s="285"/>
      <c r="BRZ119" s="285"/>
      <c r="BSA119" s="285"/>
      <c r="BSB119" s="285"/>
      <c r="BSC119" s="285"/>
      <c r="BSD119" s="285"/>
      <c r="BSE119" s="285"/>
      <c r="BSF119" s="285"/>
      <c r="BSG119" s="285"/>
      <c r="BSH119" s="285"/>
      <c r="BSI119" s="285"/>
      <c r="BSJ119" s="285"/>
      <c r="BSK119" s="285"/>
      <c r="BSL119" s="285"/>
      <c r="BSM119" s="285"/>
      <c r="BSN119" s="285"/>
      <c r="BSO119" s="285"/>
      <c r="BSP119" s="285"/>
      <c r="BSQ119" s="285"/>
      <c r="BSR119" s="285"/>
      <c r="BSS119" s="285"/>
      <c r="BST119" s="285"/>
      <c r="BSU119" s="285"/>
      <c r="BSV119" s="285"/>
      <c r="BSW119" s="285"/>
      <c r="BSX119" s="285"/>
      <c r="BSY119" s="285"/>
      <c r="BSZ119" s="285"/>
      <c r="BTA119" s="285"/>
      <c r="BTB119" s="285"/>
      <c r="BTC119" s="285"/>
      <c r="BTD119" s="285"/>
      <c r="BTE119" s="285"/>
      <c r="BTF119" s="285"/>
      <c r="BTG119" s="285"/>
      <c r="BTH119" s="285"/>
      <c r="BTI119" s="285"/>
      <c r="BTJ119" s="285"/>
      <c r="BTK119" s="285"/>
      <c r="BTL119" s="285"/>
      <c r="BTM119" s="285"/>
      <c r="BTN119" s="285"/>
      <c r="BTO119" s="285"/>
      <c r="BTP119" s="285"/>
      <c r="BTQ119" s="285"/>
      <c r="BTR119" s="285"/>
      <c r="BTS119" s="285"/>
      <c r="BTT119" s="285"/>
      <c r="BTU119" s="285"/>
      <c r="BTV119" s="285"/>
      <c r="BTW119" s="285"/>
      <c r="BTX119" s="285"/>
      <c r="BTY119" s="285"/>
      <c r="BTZ119" s="285"/>
      <c r="BUA119" s="285"/>
      <c r="BUB119" s="285"/>
      <c r="BUC119" s="285"/>
      <c r="BUD119" s="285"/>
      <c r="BUE119" s="285"/>
      <c r="BUF119" s="285"/>
      <c r="BUG119" s="285"/>
      <c r="BUH119" s="285"/>
      <c r="BUI119" s="285"/>
      <c r="BUJ119" s="285"/>
      <c r="BUK119" s="285"/>
      <c r="BUL119" s="285"/>
      <c r="BUM119" s="285"/>
      <c r="BUN119" s="285"/>
      <c r="BUO119" s="285"/>
      <c r="BUP119" s="285"/>
      <c r="BUQ119" s="285"/>
      <c r="BUR119" s="285"/>
      <c r="BUS119" s="285"/>
      <c r="BUT119" s="285"/>
      <c r="BUU119" s="285"/>
      <c r="BUV119" s="285"/>
      <c r="BUW119" s="285"/>
      <c r="BUX119" s="285"/>
      <c r="BUY119" s="285"/>
      <c r="BUZ119" s="285"/>
      <c r="BVA119" s="285"/>
      <c r="BVB119" s="285"/>
      <c r="BVC119" s="285"/>
      <c r="BVD119" s="285"/>
      <c r="BVE119" s="285"/>
      <c r="BVF119" s="285"/>
      <c r="BVG119" s="285"/>
      <c r="BVH119" s="285"/>
      <c r="BVI119" s="285"/>
      <c r="BVJ119" s="285"/>
      <c r="BVK119" s="285"/>
      <c r="BVL119" s="285"/>
      <c r="BVM119" s="285"/>
      <c r="BVN119" s="285"/>
      <c r="BVO119" s="285"/>
      <c r="BVP119" s="285"/>
      <c r="BVQ119" s="285"/>
      <c r="BVR119" s="285"/>
      <c r="BVS119" s="285"/>
      <c r="BVT119" s="285"/>
      <c r="BVU119" s="285"/>
      <c r="BVV119" s="285"/>
      <c r="BVW119" s="285"/>
      <c r="BVX119" s="285"/>
      <c r="BVY119" s="285"/>
      <c r="BVZ119" s="285"/>
      <c r="BWA119" s="285"/>
      <c r="BWB119" s="285"/>
      <c r="BWC119" s="285"/>
      <c r="BWD119" s="285"/>
      <c r="BWE119" s="285"/>
      <c r="BWF119" s="285"/>
      <c r="BWG119" s="285"/>
      <c r="BWH119" s="285"/>
      <c r="BWI119" s="285"/>
      <c r="BWJ119" s="285"/>
      <c r="BWK119" s="285"/>
      <c r="BWL119" s="285"/>
      <c r="BWM119" s="285"/>
      <c r="BWN119" s="285"/>
      <c r="BWO119" s="285"/>
      <c r="BWP119" s="285"/>
      <c r="BWQ119" s="285"/>
      <c r="BWR119" s="285"/>
      <c r="BWS119" s="285"/>
      <c r="BWT119" s="285"/>
      <c r="BWU119" s="285"/>
      <c r="BWV119" s="285"/>
      <c r="BWW119" s="285"/>
      <c r="BWX119" s="285"/>
      <c r="BWY119" s="285"/>
      <c r="BWZ119" s="285"/>
      <c r="BXA119" s="285"/>
      <c r="BXB119" s="285"/>
      <c r="BXC119" s="285"/>
      <c r="BXD119" s="285"/>
      <c r="BXE119" s="285"/>
      <c r="BXF119" s="285"/>
      <c r="BXG119" s="285"/>
      <c r="BXH119" s="285"/>
      <c r="BXI119" s="285"/>
      <c r="BXJ119" s="285"/>
      <c r="BXK119" s="285"/>
      <c r="BXL119" s="285"/>
      <c r="BXM119" s="285"/>
      <c r="BXN119" s="285"/>
      <c r="BXO119" s="285"/>
      <c r="BXP119" s="285"/>
      <c r="BXQ119" s="285"/>
      <c r="BXR119" s="285"/>
      <c r="BXS119" s="285"/>
      <c r="BXT119" s="285"/>
      <c r="BXU119" s="285"/>
      <c r="BXV119" s="285"/>
      <c r="BXW119" s="285"/>
      <c r="BXX119" s="285"/>
      <c r="BXY119" s="285"/>
      <c r="BXZ119" s="285"/>
      <c r="BYA119" s="285"/>
      <c r="BYB119" s="285"/>
      <c r="BYC119" s="285"/>
      <c r="BYD119" s="285"/>
      <c r="BYE119" s="285"/>
      <c r="BYF119" s="285"/>
      <c r="BYG119" s="285"/>
      <c r="BYH119" s="285"/>
      <c r="BYI119" s="285"/>
      <c r="BYJ119" s="285"/>
      <c r="BYK119" s="285"/>
      <c r="BYL119" s="285"/>
      <c r="BYM119" s="285"/>
      <c r="BYN119" s="285"/>
      <c r="BYO119" s="285"/>
      <c r="BYP119" s="285"/>
      <c r="BYQ119" s="285"/>
      <c r="BYR119" s="285"/>
      <c r="BYS119" s="285"/>
      <c r="BYT119" s="285"/>
      <c r="BYU119" s="285"/>
      <c r="BYV119" s="285"/>
      <c r="BYW119" s="285"/>
      <c r="BYX119" s="285"/>
      <c r="BYY119" s="285"/>
      <c r="BYZ119" s="285"/>
      <c r="BZA119" s="285"/>
      <c r="BZB119" s="285"/>
      <c r="BZC119" s="285"/>
      <c r="BZD119" s="285"/>
      <c r="BZE119" s="285"/>
      <c r="BZF119" s="285"/>
      <c r="BZG119" s="285"/>
      <c r="BZH119" s="285"/>
      <c r="BZI119" s="285"/>
      <c r="BZJ119" s="285"/>
      <c r="BZK119" s="285"/>
      <c r="BZL119" s="285"/>
      <c r="BZM119" s="285"/>
      <c r="BZN119" s="285"/>
      <c r="BZO119" s="285"/>
      <c r="BZP119" s="285"/>
      <c r="BZQ119" s="285"/>
      <c r="BZR119" s="285"/>
      <c r="BZS119" s="285"/>
      <c r="BZT119" s="285"/>
      <c r="BZU119" s="285"/>
      <c r="BZV119" s="285"/>
      <c r="BZW119" s="285"/>
      <c r="BZX119" s="285"/>
      <c r="BZY119" s="285"/>
      <c r="BZZ119" s="285"/>
      <c r="CAA119" s="285"/>
      <c r="CAB119" s="285"/>
      <c r="CAC119" s="285"/>
      <c r="CAD119" s="285"/>
      <c r="CAE119" s="285"/>
      <c r="CAF119" s="285"/>
      <c r="CAG119" s="285"/>
      <c r="CAH119" s="285"/>
      <c r="CAI119" s="285"/>
      <c r="CAJ119" s="285"/>
      <c r="CAK119" s="285"/>
      <c r="CAL119" s="285"/>
      <c r="CAM119" s="285"/>
      <c r="CAN119" s="285"/>
      <c r="CAO119" s="285"/>
      <c r="CAP119" s="285"/>
      <c r="CAQ119" s="285"/>
      <c r="CAR119" s="285"/>
      <c r="CAS119" s="285"/>
      <c r="CAT119" s="285"/>
      <c r="CAU119" s="285"/>
      <c r="CAV119" s="285"/>
      <c r="CAW119" s="285"/>
      <c r="CAX119" s="285"/>
      <c r="CAY119" s="285"/>
      <c r="CAZ119" s="285"/>
      <c r="CBA119" s="285"/>
      <c r="CBB119" s="285"/>
      <c r="CBC119" s="285"/>
      <c r="CBD119" s="285"/>
      <c r="CBE119" s="285"/>
      <c r="CBF119" s="285"/>
      <c r="CBG119" s="285"/>
      <c r="CBH119" s="285"/>
      <c r="CBI119" s="285"/>
      <c r="CBJ119" s="285"/>
      <c r="CBK119" s="285"/>
      <c r="CBL119" s="285"/>
      <c r="CBM119" s="285"/>
      <c r="CBN119" s="285"/>
      <c r="CBO119" s="285"/>
      <c r="CBP119" s="285"/>
      <c r="CBQ119" s="285"/>
      <c r="CBR119" s="285"/>
      <c r="CBS119" s="285"/>
      <c r="CBT119" s="285"/>
      <c r="CBU119" s="285"/>
      <c r="CBV119" s="285"/>
      <c r="CBW119" s="285"/>
      <c r="CBX119" s="285"/>
      <c r="CBY119" s="285"/>
      <c r="CBZ119" s="285"/>
      <c r="CCA119" s="285"/>
      <c r="CCB119" s="285"/>
      <c r="CCC119" s="285"/>
      <c r="CCD119" s="285"/>
      <c r="CCE119" s="285"/>
      <c r="CCF119" s="285"/>
      <c r="CCG119" s="285"/>
      <c r="CCH119" s="285"/>
      <c r="CCI119" s="285"/>
      <c r="CCJ119" s="285"/>
      <c r="CCK119" s="285"/>
      <c r="CCL119" s="285"/>
      <c r="CCM119" s="285"/>
      <c r="CCN119" s="285"/>
      <c r="CCO119" s="285"/>
      <c r="CCP119" s="285"/>
      <c r="CCQ119" s="285"/>
      <c r="CCR119" s="199"/>
      <c r="CCS119" s="199"/>
      <c r="CCT119" s="199"/>
    </row>
    <row r="120" spans="1:2126" s="200" customFormat="1" x14ac:dyDescent="0.2">
      <c r="O120" s="209"/>
      <c r="SR120" s="209"/>
      <c r="AKV120" s="199"/>
      <c r="AKW120" s="199"/>
      <c r="AKX120" s="199"/>
      <c r="AKY120" s="199"/>
      <c r="AKZ120" s="199"/>
      <c r="ALA120" s="199"/>
      <c r="ALB120" s="199"/>
      <c r="ALC120" s="199"/>
      <c r="ALD120" s="199"/>
      <c r="ALE120" s="199"/>
      <c r="ALF120" s="199"/>
      <c r="ALG120" s="199"/>
      <c r="ALH120" s="199"/>
      <c r="ALI120" s="199"/>
      <c r="ALJ120" s="199"/>
      <c r="ALK120" s="199"/>
      <c r="ALL120" s="199"/>
      <c r="ALM120" s="199"/>
      <c r="ALN120" s="199"/>
      <c r="ALO120" s="199"/>
      <c r="ALP120" s="199"/>
      <c r="ALQ120" s="199"/>
      <c r="ALR120" s="199"/>
      <c r="ALS120" s="199"/>
      <c r="ALT120" s="199"/>
      <c r="ALU120" s="199"/>
      <c r="ALV120" s="199"/>
      <c r="ALW120" s="199"/>
      <c r="ALX120" s="199"/>
      <c r="ALY120" s="199"/>
      <c r="ALZ120" s="352"/>
      <c r="AMA120" s="199"/>
      <c r="AMB120" s="199"/>
      <c r="AMC120" s="199"/>
      <c r="AMD120" s="199"/>
      <c r="AME120" s="199"/>
      <c r="AMF120" s="199"/>
      <c r="AMG120" s="199"/>
      <c r="AMH120" s="199"/>
      <c r="AMI120" s="199"/>
      <c r="AMJ120" s="199"/>
      <c r="AMK120" s="199"/>
      <c r="AML120" s="199"/>
      <c r="AMM120" s="199"/>
      <c r="AMN120" s="199"/>
      <c r="AMO120" s="199"/>
      <c r="AMP120" s="199"/>
      <c r="AMQ120" s="199"/>
      <c r="AMR120" s="199"/>
      <c r="AMS120" s="301"/>
      <c r="AMT120" s="301"/>
      <c r="AMU120" s="301"/>
      <c r="AMV120" s="301"/>
      <c r="AMW120" s="301"/>
      <c r="AMX120" s="301"/>
      <c r="AMY120" s="301"/>
      <c r="AMZ120" s="301"/>
      <c r="ANA120" s="301"/>
      <c r="ANB120" s="301"/>
      <c r="ANC120" s="301"/>
      <c r="AND120" s="301"/>
      <c r="ANE120" s="301"/>
      <c r="ANF120" s="301"/>
      <c r="ANG120" s="301"/>
      <c r="ANH120" s="301"/>
      <c r="ANI120" s="301"/>
      <c r="ANJ120" s="301"/>
      <c r="ANK120" s="301"/>
      <c r="ANL120" s="353"/>
      <c r="ANM120" s="301"/>
      <c r="ANN120" s="301"/>
      <c r="ANO120" s="301"/>
      <c r="ANP120" s="301"/>
      <c r="ANQ120" s="301"/>
      <c r="ANR120" s="301"/>
      <c r="ANS120" s="301"/>
      <c r="ANT120" s="301"/>
      <c r="ANU120" s="301"/>
      <c r="ANV120" s="301"/>
      <c r="ANW120" s="301"/>
      <c r="ANX120" s="301"/>
      <c r="ANY120" s="301"/>
      <c r="ANZ120" s="301"/>
      <c r="AOA120" s="301"/>
      <c r="AOB120" s="301"/>
      <c r="AOC120" s="301"/>
      <c r="AOD120" s="301"/>
      <c r="AOE120" s="301"/>
      <c r="AOF120" s="301"/>
      <c r="AOG120" s="301"/>
      <c r="AOH120" s="301"/>
      <c r="AOI120" s="301"/>
      <c r="AOJ120" s="301"/>
      <c r="AOK120" s="301"/>
      <c r="AOL120" s="301"/>
      <c r="AOM120" s="301"/>
      <c r="AON120" s="301"/>
      <c r="AOO120" s="301"/>
      <c r="AOP120" s="301"/>
      <c r="AOQ120" s="301"/>
      <c r="AOR120" s="301"/>
      <c r="AOS120" s="301"/>
      <c r="AOT120" s="301"/>
      <c r="AOU120" s="301"/>
      <c r="AOV120" s="301"/>
      <c r="AOW120" s="301"/>
      <c r="AOX120" s="301"/>
      <c r="AOY120" s="301"/>
      <c r="AOZ120" s="301"/>
      <c r="APA120" s="301"/>
      <c r="APB120" s="301"/>
      <c r="APC120" s="301"/>
      <c r="APD120" s="301"/>
      <c r="APE120" s="301"/>
      <c r="APF120" s="301"/>
      <c r="APG120" s="301"/>
      <c r="APH120" s="301"/>
      <c r="API120" s="301"/>
      <c r="APJ120" s="301"/>
      <c r="APK120" s="301"/>
      <c r="APL120" s="301"/>
      <c r="APM120" s="301"/>
      <c r="APN120" s="301"/>
      <c r="APO120" s="301"/>
      <c r="APP120" s="301"/>
      <c r="APQ120" s="301"/>
      <c r="APR120" s="301"/>
      <c r="APS120" s="301"/>
      <c r="APT120" s="301"/>
      <c r="APU120" s="301"/>
      <c r="APV120" s="301"/>
      <c r="APW120" s="301"/>
      <c r="APX120" s="301"/>
      <c r="APY120" s="301"/>
      <c r="APZ120" s="301"/>
      <c r="AQA120" s="301"/>
      <c r="AQB120" s="301"/>
      <c r="AQC120" s="301"/>
      <c r="AQD120" s="301"/>
      <c r="AQE120" s="301"/>
      <c r="AQF120" s="301"/>
      <c r="AQG120" s="301"/>
      <c r="AQH120" s="301"/>
      <c r="AQI120" s="301"/>
      <c r="AQJ120" s="301"/>
      <c r="AQK120" s="301"/>
      <c r="AQL120" s="301"/>
      <c r="AQM120" s="301"/>
      <c r="AQN120" s="301"/>
      <c r="AQO120" s="301"/>
      <c r="AQP120" s="301"/>
      <c r="AQQ120" s="301"/>
      <c r="AQR120" s="301"/>
      <c r="AQS120" s="301"/>
      <c r="AQT120" s="301"/>
      <c r="AQU120" s="301"/>
      <c r="AQV120" s="301"/>
      <c r="AQW120" s="301"/>
      <c r="AQX120" s="301"/>
      <c r="AQY120" s="301"/>
      <c r="AQZ120" s="301"/>
      <c r="ARA120" s="301"/>
      <c r="ARB120" s="301"/>
      <c r="ARC120" s="301"/>
      <c r="ARD120" s="301"/>
      <c r="ARE120" s="301"/>
      <c r="ARF120" s="301"/>
      <c r="ARG120" s="301"/>
      <c r="ARH120" s="301"/>
      <c r="ARI120" s="301"/>
      <c r="ARJ120" s="301"/>
      <c r="ARK120" s="301"/>
      <c r="ARL120" s="301"/>
      <c r="ARM120" s="301"/>
      <c r="ARN120" s="301"/>
      <c r="ARO120" s="301"/>
      <c r="ARP120" s="301"/>
      <c r="ARQ120" s="301"/>
      <c r="ARR120" s="301"/>
      <c r="ARS120" s="301"/>
      <c r="ART120" s="301"/>
      <c r="ARU120" s="301"/>
      <c r="ARV120" s="301"/>
      <c r="ARW120" s="301"/>
      <c r="ARX120" s="301"/>
      <c r="ARY120" s="301"/>
      <c r="ARZ120" s="301"/>
      <c r="ASA120" s="301"/>
      <c r="ASB120" s="301"/>
      <c r="ASC120" s="301"/>
      <c r="ASD120" s="301"/>
      <c r="ASE120" s="301"/>
      <c r="ASF120" s="301"/>
      <c r="ASG120" s="301"/>
      <c r="ASH120" s="301"/>
      <c r="ASI120" s="301"/>
      <c r="ASJ120" s="301"/>
      <c r="ASK120" s="301"/>
      <c r="ASL120" s="301"/>
      <c r="ASM120" s="301"/>
      <c r="ASN120" s="301"/>
      <c r="ASO120" s="301"/>
      <c r="ASP120" s="301"/>
      <c r="ASQ120" s="301"/>
      <c r="ASR120" s="301"/>
      <c r="ASS120" s="301"/>
      <c r="AST120" s="301"/>
      <c r="ASU120" s="281"/>
      <c r="ASV120" s="281"/>
      <c r="ASW120" s="281"/>
      <c r="ASX120" s="281"/>
      <c r="ASY120" s="281"/>
      <c r="ASZ120" s="281"/>
      <c r="ATA120" s="281"/>
      <c r="ATB120" s="281"/>
      <c r="ATC120" s="281"/>
      <c r="ATD120" s="281"/>
      <c r="ATE120" s="281"/>
      <c r="ATF120" s="281"/>
      <c r="ATG120" s="281"/>
      <c r="ATH120" s="281"/>
      <c r="ATI120" s="281"/>
      <c r="ATJ120" s="281"/>
      <c r="ATK120" s="281"/>
      <c r="ATL120" s="281"/>
      <c r="ATM120" s="281"/>
      <c r="ATN120" s="281"/>
      <c r="ATO120" s="281"/>
      <c r="ATP120" s="281"/>
      <c r="ATQ120" s="281"/>
      <c r="ATR120" s="281"/>
      <c r="ATS120" s="281"/>
      <c r="ATT120" s="281"/>
      <c r="ATU120" s="281"/>
      <c r="ATV120" s="281"/>
      <c r="ATW120" s="281"/>
      <c r="ATX120" s="284"/>
      <c r="ATY120" s="284"/>
      <c r="ATZ120" s="284"/>
      <c r="AUA120" s="281"/>
      <c r="AUB120" s="281"/>
      <c r="AUC120" s="281"/>
      <c r="AUD120" s="281"/>
      <c r="AUE120" s="281"/>
      <c r="AUF120" s="281"/>
      <c r="AUG120" s="281"/>
      <c r="AUH120" s="281"/>
      <c r="AUI120" s="281"/>
      <c r="AUJ120" s="281"/>
      <c r="AUK120" s="281"/>
      <c r="AUL120" s="281"/>
      <c r="AUM120" s="281"/>
      <c r="AUN120" s="281"/>
      <c r="AUO120" s="281"/>
      <c r="AUP120" s="281"/>
      <c r="AUQ120" s="281"/>
      <c r="AUR120" s="281"/>
      <c r="AUS120" s="281"/>
      <c r="AUT120" s="281"/>
      <c r="AUU120" s="281"/>
      <c r="AUV120" s="281"/>
      <c r="AUW120" s="281"/>
      <c r="AUX120" s="281"/>
      <c r="AUY120" s="281"/>
      <c r="AUZ120" s="281"/>
      <c r="AVA120" s="281"/>
      <c r="AVB120" s="281"/>
      <c r="AVC120" s="281"/>
      <c r="AVD120" s="281"/>
      <c r="AVE120" s="281"/>
      <c r="AVF120" s="281"/>
      <c r="AVG120" s="281"/>
      <c r="AVH120" s="281"/>
      <c r="AVI120" s="281"/>
      <c r="AVJ120" s="281"/>
      <c r="AVK120" s="281"/>
      <c r="AVL120" s="281"/>
      <c r="AVM120" s="281"/>
      <c r="AVN120" s="281"/>
      <c r="AVO120" s="281"/>
      <c r="AVP120" s="281"/>
      <c r="AVQ120" s="281"/>
      <c r="AVR120" s="281"/>
      <c r="AVS120" s="281"/>
      <c r="AVT120" s="281"/>
      <c r="AVU120" s="281"/>
      <c r="AVV120" s="281"/>
      <c r="AVW120" s="281"/>
      <c r="AVX120" s="281"/>
      <c r="AVY120" s="281"/>
      <c r="AVZ120" s="281"/>
      <c r="AWA120" s="281"/>
      <c r="AWB120" s="281"/>
      <c r="AWC120" s="281"/>
      <c r="AWD120" s="281"/>
      <c r="AWE120" s="281"/>
      <c r="AWF120" s="281"/>
      <c r="AWG120" s="281"/>
      <c r="AWH120" s="281"/>
      <c r="AWI120" s="281"/>
      <c r="AWJ120" s="281"/>
      <c r="AWK120" s="281"/>
      <c r="AWL120" s="358"/>
      <c r="AWM120" s="199"/>
      <c r="AWN120" s="237"/>
      <c r="AWO120" s="237"/>
      <c r="AWP120" s="358"/>
      <c r="AWQ120" s="281"/>
      <c r="AWR120" s="281"/>
      <c r="AWS120" s="281"/>
      <c r="AWT120" s="281"/>
      <c r="AWU120" s="281"/>
      <c r="AWV120" s="281"/>
      <c r="AWW120" s="281"/>
      <c r="AWX120" s="281"/>
      <c r="AWY120" s="281"/>
      <c r="AWZ120" s="281"/>
      <c r="AXA120" s="281"/>
      <c r="AXB120" s="285"/>
      <c r="AXC120" s="285"/>
      <c r="AXD120" s="285"/>
      <c r="AXE120" s="285"/>
      <c r="AXF120" s="285"/>
      <c r="AXG120" s="285"/>
      <c r="AXH120" s="285"/>
      <c r="AXI120" s="285"/>
      <c r="AXJ120" s="285"/>
      <c r="AXK120" s="285"/>
      <c r="AXL120" s="285"/>
      <c r="AXM120" s="285"/>
      <c r="AXN120" s="285"/>
      <c r="AXO120" s="285"/>
      <c r="AXP120" s="285"/>
      <c r="AXQ120" s="285"/>
      <c r="AXR120" s="285"/>
      <c r="AXS120" s="285"/>
      <c r="AXT120" s="285"/>
      <c r="AXU120" s="285"/>
      <c r="AXV120" s="285"/>
      <c r="AXW120" s="285"/>
      <c r="AXX120" s="285"/>
      <c r="AXY120" s="285"/>
      <c r="AXZ120" s="285"/>
      <c r="AYA120" s="285"/>
      <c r="AYB120" s="285"/>
      <c r="AYC120" s="285"/>
      <c r="AYD120" s="285"/>
      <c r="AYE120" s="285"/>
      <c r="AYF120" s="285"/>
      <c r="AYG120" s="285"/>
      <c r="AYH120" s="285"/>
      <c r="AYI120" s="285"/>
      <c r="AYJ120" s="285"/>
      <c r="AYK120" s="285"/>
      <c r="AYL120" s="285"/>
      <c r="AYM120" s="285"/>
      <c r="AYN120" s="285"/>
      <c r="AYO120" s="285"/>
      <c r="AYP120" s="285"/>
      <c r="AYQ120" s="285"/>
      <c r="AYR120" s="285"/>
      <c r="AYS120" s="285"/>
      <c r="AYT120" s="285"/>
      <c r="AYU120" s="285"/>
      <c r="AYV120" s="285"/>
      <c r="AYW120" s="285"/>
      <c r="AYX120" s="285"/>
      <c r="AYY120" s="285"/>
      <c r="AYZ120" s="285"/>
      <c r="AZA120" s="285"/>
      <c r="AZB120" s="285"/>
      <c r="AZC120" s="285"/>
      <c r="AZD120" s="285"/>
      <c r="AZE120" s="285"/>
      <c r="AZF120" s="285"/>
      <c r="AZG120" s="285"/>
      <c r="AZH120" s="285"/>
      <c r="AZI120" s="285"/>
      <c r="AZJ120" s="285"/>
      <c r="AZK120" s="285"/>
      <c r="AZL120" s="285"/>
      <c r="AZM120" s="285"/>
      <c r="AZN120" s="285"/>
      <c r="AZO120" s="285"/>
      <c r="AZP120" s="285"/>
      <c r="AZQ120" s="285"/>
      <c r="AZR120" s="285"/>
      <c r="AZS120" s="285"/>
      <c r="AZT120" s="285"/>
      <c r="AZU120" s="285"/>
      <c r="AZV120" s="285"/>
      <c r="AZW120" s="285"/>
      <c r="AZX120" s="285"/>
      <c r="AZY120" s="285"/>
      <c r="AZZ120" s="285"/>
      <c r="BAA120" s="285"/>
      <c r="BAB120" s="285"/>
      <c r="BAC120" s="285"/>
      <c r="BAD120" s="285"/>
      <c r="BAE120" s="285"/>
      <c r="BAF120" s="285"/>
      <c r="BAG120" s="285"/>
      <c r="BAH120" s="285"/>
      <c r="BAI120" s="285"/>
      <c r="BAJ120" s="285"/>
      <c r="BAK120" s="285"/>
      <c r="BAL120" s="285"/>
      <c r="BAM120" s="285"/>
      <c r="BAN120" s="285"/>
      <c r="BAO120" s="285"/>
      <c r="BAP120" s="285"/>
      <c r="BAQ120" s="285"/>
      <c r="BAR120" s="285"/>
      <c r="BAS120" s="285"/>
      <c r="BAT120" s="285"/>
      <c r="BAU120" s="285"/>
      <c r="BAV120" s="285"/>
      <c r="BAW120" s="285"/>
      <c r="BAX120" s="285"/>
      <c r="BAY120" s="285"/>
      <c r="BAZ120" s="285"/>
      <c r="BBA120" s="285"/>
      <c r="BBB120" s="285"/>
      <c r="BBC120" s="285"/>
      <c r="BBD120" s="285"/>
      <c r="BBE120" s="285"/>
      <c r="BBF120" s="285"/>
      <c r="BBG120" s="285"/>
      <c r="BBH120" s="285"/>
      <c r="BBI120" s="285"/>
      <c r="BBJ120" s="285"/>
      <c r="BBK120" s="285"/>
      <c r="BBL120" s="285"/>
      <c r="BBM120" s="285"/>
      <c r="BBN120" s="285"/>
      <c r="BBO120" s="285"/>
      <c r="BBP120" s="285"/>
      <c r="BBQ120" s="285"/>
      <c r="BBR120" s="285"/>
      <c r="BBS120" s="285"/>
      <c r="BBT120" s="285"/>
      <c r="BBU120" s="285"/>
      <c r="BBV120" s="285"/>
      <c r="BBW120" s="285"/>
      <c r="BBX120" s="285"/>
      <c r="BBY120" s="285"/>
      <c r="BBZ120" s="285"/>
      <c r="BCA120" s="285"/>
      <c r="BCB120" s="285"/>
      <c r="BCC120" s="285"/>
      <c r="BCD120" s="285"/>
      <c r="BCE120" s="285"/>
      <c r="BCF120" s="285"/>
      <c r="BCG120" s="285"/>
      <c r="BCH120" s="285"/>
      <c r="BCI120" s="285"/>
      <c r="BCJ120" s="285"/>
      <c r="BCK120" s="285"/>
      <c r="BCL120" s="285"/>
      <c r="BCM120" s="285"/>
      <c r="BCN120" s="285"/>
      <c r="BCO120" s="285"/>
      <c r="BCP120" s="285"/>
      <c r="BCQ120" s="285"/>
      <c r="BCR120" s="285"/>
      <c r="BCS120" s="285"/>
      <c r="BCT120" s="285"/>
      <c r="BCU120" s="285"/>
      <c r="BCV120" s="285"/>
      <c r="BCW120" s="285"/>
      <c r="BCX120" s="285"/>
      <c r="BCY120" s="285"/>
      <c r="BCZ120" s="285"/>
      <c r="BDA120" s="285"/>
      <c r="BDB120" s="285"/>
      <c r="BDC120" s="285"/>
      <c r="BDD120" s="285"/>
      <c r="BDE120" s="285"/>
      <c r="BDF120" s="285"/>
      <c r="BDG120" s="285"/>
      <c r="BDH120" s="285"/>
      <c r="BDI120" s="285"/>
      <c r="BDJ120" s="285"/>
      <c r="BDK120" s="285"/>
      <c r="BDL120" s="285"/>
      <c r="BDM120" s="285"/>
      <c r="BDN120" s="285"/>
      <c r="BDO120" s="285"/>
      <c r="BDP120" s="285"/>
      <c r="BDQ120" s="285"/>
      <c r="BDR120" s="285"/>
      <c r="BDS120" s="342"/>
      <c r="BDT120" s="285"/>
      <c r="BDU120" s="285"/>
      <c r="BDV120" s="285"/>
      <c r="BDW120" s="285"/>
      <c r="BDX120" s="285"/>
      <c r="BDY120" s="285"/>
      <c r="BDZ120" s="285"/>
      <c r="BEA120" s="285"/>
      <c r="BEB120" s="285"/>
      <c r="BEC120" s="285"/>
      <c r="BED120" s="285"/>
      <c r="BEE120" s="285"/>
      <c r="BEF120" s="285"/>
      <c r="BEG120" s="285"/>
      <c r="BEH120" s="285">
        <v>167640.70000000001</v>
      </c>
      <c r="BEI120" s="285"/>
      <c r="BEJ120" s="285"/>
      <c r="BEK120" s="285"/>
      <c r="BEL120" s="285"/>
      <c r="BEM120" s="285"/>
      <c r="BEN120" s="285"/>
      <c r="BEO120" s="285"/>
      <c r="BEP120" s="285"/>
      <c r="BEQ120" s="285"/>
      <c r="BER120" s="285"/>
      <c r="BES120" s="285"/>
      <c r="BET120" s="285"/>
      <c r="BEU120" s="285"/>
      <c r="BEV120" s="285"/>
      <c r="BEW120" s="285"/>
      <c r="BEX120" s="285"/>
      <c r="BEY120" s="285"/>
      <c r="BEZ120" s="285"/>
      <c r="BFA120" s="285"/>
      <c r="BFB120" s="285"/>
      <c r="BFC120" s="285"/>
      <c r="BFD120" s="285"/>
      <c r="BFE120" s="285"/>
      <c r="BFF120" s="285"/>
      <c r="BFG120" s="285"/>
      <c r="BFH120" s="285"/>
      <c r="BFI120" s="285"/>
      <c r="BFJ120" s="285"/>
      <c r="BFK120" s="285"/>
      <c r="BFL120" s="285"/>
      <c r="BFM120" s="285"/>
      <c r="BFN120" s="285"/>
      <c r="BFO120" s="285"/>
      <c r="BFP120" s="285"/>
      <c r="BFQ120" s="285"/>
      <c r="BFR120" s="285"/>
      <c r="BFS120" s="285"/>
      <c r="BFT120" s="285"/>
      <c r="BFU120" s="285"/>
      <c r="BFV120" s="285"/>
      <c r="BFW120" s="285"/>
      <c r="BFX120" s="285"/>
      <c r="BFY120" s="285"/>
      <c r="BFZ120" s="285"/>
      <c r="BGA120" s="285"/>
      <c r="BGB120" s="285"/>
      <c r="BGC120" s="285"/>
      <c r="BGD120" s="285"/>
      <c r="BGE120" s="285"/>
      <c r="BGF120" s="285"/>
      <c r="BGG120" s="285"/>
      <c r="BGH120" s="285"/>
      <c r="BGI120" s="285"/>
      <c r="BGJ120" s="285"/>
      <c r="BGK120" s="285"/>
      <c r="BGL120" s="285"/>
      <c r="BGM120" s="285"/>
      <c r="BGN120" s="285"/>
      <c r="BGO120" s="285"/>
      <c r="BGP120" s="285"/>
      <c r="BGQ120" s="285"/>
      <c r="BGR120" s="285"/>
      <c r="BGS120" s="285"/>
      <c r="BGT120" s="285"/>
      <c r="BGU120" s="285"/>
      <c r="BGV120" s="285"/>
      <c r="BGW120" s="285"/>
      <c r="BGX120" s="285"/>
      <c r="BGY120" s="285"/>
      <c r="BGZ120" s="285"/>
      <c r="BHA120" s="285"/>
      <c r="BHB120" s="285"/>
      <c r="BHC120" s="285"/>
      <c r="BHD120" s="285"/>
      <c r="BHE120" s="285"/>
      <c r="BHF120" s="285"/>
      <c r="BHG120" s="285"/>
      <c r="BHH120" s="285"/>
      <c r="BHI120" s="285"/>
      <c r="BHJ120" s="285"/>
      <c r="BHK120" s="285"/>
      <c r="BHL120" s="285"/>
      <c r="BHM120" s="285"/>
      <c r="BHN120" s="285"/>
      <c r="BHO120" s="285"/>
      <c r="BHP120" s="285"/>
      <c r="BHQ120" s="285"/>
      <c r="BHR120" s="285"/>
      <c r="BHS120" s="285"/>
      <c r="BHT120" s="285"/>
      <c r="BHU120" s="285"/>
      <c r="BHV120" s="285"/>
      <c r="BHW120" s="285"/>
      <c r="BHX120" s="285"/>
      <c r="BHY120" s="285"/>
      <c r="BHZ120" s="285"/>
      <c r="BIA120" s="285"/>
      <c r="BIB120" s="285"/>
      <c r="BIC120" s="285"/>
      <c r="BID120" s="285"/>
      <c r="BIE120" s="285"/>
      <c r="BIF120" s="285"/>
      <c r="BIG120" s="285"/>
      <c r="BIH120" s="285"/>
      <c r="BII120" s="285"/>
      <c r="BIJ120" s="285"/>
      <c r="BIK120" s="285"/>
      <c r="BIL120" s="285"/>
      <c r="BIM120" s="285"/>
      <c r="BIN120" s="285"/>
      <c r="BIO120" s="285"/>
      <c r="BIP120" s="285"/>
      <c r="BIQ120" s="285"/>
      <c r="BIR120" s="285"/>
      <c r="BIS120" s="285"/>
      <c r="BIT120" s="285"/>
      <c r="BIU120" s="285"/>
      <c r="BIV120" s="285"/>
      <c r="BIW120" s="285"/>
      <c r="BIX120" s="285"/>
      <c r="BIY120" s="285"/>
      <c r="BIZ120" s="285"/>
      <c r="BJA120" s="285"/>
      <c r="BJB120" s="285"/>
      <c r="BJC120" s="285"/>
      <c r="BJD120" s="285"/>
      <c r="BJE120" s="285"/>
      <c r="BJF120" s="285"/>
      <c r="BJG120" s="285"/>
      <c r="BJH120" s="285"/>
      <c r="BJI120" s="285"/>
      <c r="BJJ120" s="285"/>
      <c r="BJK120" s="285"/>
      <c r="BJL120" s="285"/>
      <c r="BJM120" s="285"/>
      <c r="BJN120" s="285"/>
      <c r="BJO120" s="285"/>
      <c r="BJP120" s="285"/>
      <c r="BJQ120" s="285"/>
      <c r="BJR120" s="285"/>
      <c r="BJS120" s="285"/>
      <c r="BJT120" s="285"/>
      <c r="BJU120" s="285"/>
      <c r="BJV120" s="285"/>
      <c r="BJW120" s="285"/>
      <c r="BJX120" s="285"/>
      <c r="BJY120" s="285"/>
      <c r="BJZ120" s="285"/>
      <c r="BKA120" s="285"/>
      <c r="BKB120" s="285"/>
      <c r="BKC120" s="285"/>
      <c r="BKD120" s="285"/>
      <c r="BKE120" s="285"/>
      <c r="BKF120" s="285"/>
      <c r="BKG120" s="285"/>
      <c r="BKH120" s="285"/>
      <c r="BKI120" s="285"/>
      <c r="BKJ120" s="285"/>
      <c r="BKK120" s="285"/>
      <c r="BKL120" s="285"/>
      <c r="BKM120" s="285"/>
      <c r="BKN120" s="285"/>
      <c r="BKO120" s="285"/>
      <c r="BKP120" s="285"/>
      <c r="BKQ120" s="285"/>
      <c r="BKR120" s="285"/>
      <c r="BKS120" s="285"/>
      <c r="BKT120" s="285"/>
      <c r="BKU120" s="285"/>
      <c r="BKV120" s="285"/>
      <c r="BKW120" s="285"/>
      <c r="BKX120" s="285"/>
      <c r="BKY120" s="285"/>
      <c r="BKZ120" s="285"/>
      <c r="BLA120" s="285"/>
      <c r="BLB120" s="285"/>
      <c r="BLC120" s="285"/>
      <c r="BLD120" s="285"/>
      <c r="BLE120" s="285"/>
      <c r="BLF120" s="285"/>
      <c r="BLG120" s="285"/>
      <c r="BLH120" s="285"/>
      <c r="BLI120" s="285"/>
      <c r="BLJ120" s="285"/>
      <c r="BLK120" s="285"/>
      <c r="BLL120" s="285"/>
      <c r="BLM120" s="285"/>
      <c r="BLN120" s="285"/>
      <c r="BLO120" s="285"/>
      <c r="BLP120" s="285"/>
      <c r="BLQ120" s="285"/>
      <c r="BLR120" s="285"/>
      <c r="BLS120" s="285"/>
      <c r="BLT120" s="285"/>
      <c r="BLU120" s="285"/>
      <c r="BLV120" s="285"/>
      <c r="BLW120" s="285"/>
      <c r="BLX120" s="285"/>
      <c r="BLY120" s="285"/>
      <c r="BLZ120" s="285"/>
      <c r="BMA120" s="285"/>
      <c r="BMB120" s="285"/>
      <c r="BMC120" s="285"/>
      <c r="BMD120" s="285"/>
      <c r="BME120" s="285"/>
      <c r="BMF120" s="285"/>
      <c r="BMG120" s="285"/>
      <c r="BMH120" s="285"/>
      <c r="BMI120" s="285"/>
      <c r="BMJ120" s="285"/>
      <c r="BMK120" s="285"/>
      <c r="BML120" s="285"/>
      <c r="BMM120" s="285"/>
      <c r="BMN120" s="285"/>
      <c r="BMO120" s="285"/>
      <c r="BMP120" s="285"/>
      <c r="BMQ120" s="285"/>
      <c r="BMR120" s="285"/>
      <c r="BMS120" s="285"/>
      <c r="BMT120" s="285"/>
      <c r="BMU120" s="285"/>
      <c r="BMV120" s="285"/>
      <c r="BMW120" s="285"/>
      <c r="BMX120" s="285"/>
      <c r="BMY120" s="285"/>
      <c r="BMZ120" s="285"/>
      <c r="BNA120" s="285"/>
      <c r="BNB120" s="285"/>
      <c r="BNC120" s="285"/>
      <c r="BND120" s="285"/>
      <c r="BNE120" s="285"/>
      <c r="BNF120" s="285"/>
      <c r="BNG120" s="285"/>
      <c r="BNH120" s="285"/>
      <c r="BNI120" s="285"/>
      <c r="BNJ120" s="285"/>
      <c r="BNK120" s="285"/>
      <c r="BNL120" s="285"/>
      <c r="BNM120" s="285"/>
      <c r="BNN120" s="285"/>
      <c r="BNO120" s="285"/>
      <c r="BNP120" s="285"/>
      <c r="BNQ120" s="285"/>
      <c r="BNR120" s="285"/>
      <c r="BNS120" s="285"/>
      <c r="BNT120" s="285"/>
      <c r="BNU120" s="285"/>
      <c r="BNV120" s="285"/>
      <c r="BNW120" s="285"/>
      <c r="BNX120" s="285"/>
      <c r="BNY120" s="285"/>
      <c r="BNZ120" s="285"/>
      <c r="BOA120" s="285"/>
      <c r="BOB120" s="285"/>
      <c r="BOC120" s="285"/>
      <c r="BOD120" s="285"/>
      <c r="BOE120" s="285"/>
      <c r="BOF120" s="285"/>
      <c r="BOG120" s="285"/>
      <c r="BOH120" s="285"/>
      <c r="BOI120" s="285"/>
      <c r="BOJ120" s="285"/>
      <c r="BOK120" s="285"/>
      <c r="BOL120" s="285"/>
      <c r="BOM120" s="285"/>
      <c r="BON120" s="285"/>
      <c r="BOO120" s="285"/>
      <c r="BOP120" s="285"/>
      <c r="BOQ120" s="285"/>
      <c r="BOR120" s="285"/>
      <c r="BOS120" s="285"/>
      <c r="BOT120" s="285"/>
      <c r="BOU120" s="285"/>
      <c r="BOV120" s="285"/>
      <c r="BOW120" s="285"/>
      <c r="BOX120" s="285"/>
      <c r="BOY120" s="285"/>
      <c r="BOZ120" s="285"/>
      <c r="BPA120" s="285"/>
      <c r="BPB120" s="285"/>
      <c r="BPC120" s="285"/>
      <c r="BPD120" s="285"/>
      <c r="BPE120" s="285"/>
      <c r="BPF120" s="285"/>
      <c r="BPG120" s="285"/>
      <c r="BPH120" s="285"/>
      <c r="BPI120" s="285"/>
      <c r="BPJ120" s="285"/>
      <c r="BPK120" s="285"/>
      <c r="BPL120" s="285"/>
      <c r="BPM120" s="285"/>
      <c r="BPN120" s="285"/>
      <c r="BPO120" s="285"/>
      <c r="BPP120" s="285"/>
      <c r="BPQ120" s="285"/>
      <c r="BPR120" s="285"/>
      <c r="BPS120" s="285"/>
      <c r="BPT120" s="285"/>
      <c r="BPU120" s="285"/>
      <c r="BPV120" s="285"/>
      <c r="BPW120" s="285"/>
      <c r="BPX120" s="285"/>
      <c r="BPY120" s="285"/>
      <c r="BPZ120" s="285"/>
      <c r="BQA120" s="285"/>
      <c r="BQB120" s="285"/>
      <c r="BQC120" s="285"/>
      <c r="BQD120" s="285"/>
      <c r="BQE120" s="285"/>
      <c r="BQF120" s="285"/>
      <c r="BQG120" s="285"/>
      <c r="BQH120" s="285"/>
      <c r="BQI120" s="285"/>
      <c r="BQJ120" s="285"/>
      <c r="BQK120" s="285"/>
      <c r="BQL120" s="285"/>
      <c r="BQM120" s="285"/>
      <c r="BQN120" s="285"/>
      <c r="BQO120" s="285"/>
      <c r="BQP120" s="285"/>
      <c r="BQQ120" s="285"/>
      <c r="BQR120" s="285"/>
      <c r="BQS120" s="285"/>
      <c r="BQT120" s="285"/>
      <c r="BQU120" s="285"/>
      <c r="BQV120" s="285"/>
      <c r="BQW120" s="285"/>
      <c r="BQX120" s="285"/>
      <c r="BQY120" s="285"/>
      <c r="BQZ120" s="285"/>
      <c r="BRA120" s="285"/>
      <c r="BRB120" s="285"/>
      <c r="BRC120" s="285"/>
      <c r="BRD120" s="285"/>
      <c r="BRE120" s="285"/>
      <c r="BRF120" s="285"/>
      <c r="BRG120" s="285"/>
      <c r="BRH120" s="285"/>
      <c r="BRI120" s="285"/>
      <c r="BRJ120" s="285"/>
      <c r="BRK120" s="285"/>
      <c r="BRL120" s="285"/>
      <c r="BRM120" s="285"/>
      <c r="BRN120" s="285"/>
      <c r="BRO120" s="285"/>
      <c r="BRP120" s="285"/>
      <c r="BRQ120" s="285"/>
      <c r="BRR120" s="285"/>
      <c r="BRS120" s="285"/>
      <c r="BRT120" s="285"/>
      <c r="BRU120" s="285"/>
      <c r="BRV120" s="285"/>
      <c r="BRW120" s="285"/>
      <c r="BRX120" s="285"/>
      <c r="BRY120" s="285"/>
      <c r="BRZ120" s="285"/>
      <c r="BSA120" s="285"/>
      <c r="BSB120" s="285"/>
      <c r="BSC120" s="285"/>
      <c r="BSD120" s="285"/>
      <c r="BSE120" s="285"/>
      <c r="BSF120" s="285"/>
      <c r="BSG120" s="285"/>
      <c r="BSH120" s="285"/>
      <c r="BSI120" s="285"/>
      <c r="BSJ120" s="285"/>
      <c r="BSK120" s="285"/>
      <c r="BSL120" s="285"/>
      <c r="BSM120" s="285"/>
      <c r="BSN120" s="285"/>
      <c r="BSO120" s="285"/>
      <c r="BSP120" s="285"/>
      <c r="BSQ120" s="285"/>
      <c r="BSR120" s="285"/>
      <c r="BSS120" s="285"/>
      <c r="BST120" s="285"/>
      <c r="BSU120" s="285"/>
      <c r="BSV120" s="285"/>
      <c r="BSW120" s="285"/>
      <c r="BSX120" s="285"/>
      <c r="BSY120" s="285"/>
      <c r="BSZ120" s="285"/>
      <c r="BTA120" s="285"/>
      <c r="BTB120" s="285"/>
      <c r="BTC120" s="285"/>
      <c r="BTD120" s="285"/>
      <c r="BTE120" s="285"/>
      <c r="BTF120" s="285"/>
      <c r="BTG120" s="285"/>
      <c r="BTH120" s="285"/>
      <c r="BTI120" s="285"/>
      <c r="BTJ120" s="285"/>
      <c r="BTK120" s="285"/>
      <c r="BTL120" s="285"/>
      <c r="BTM120" s="285"/>
      <c r="BTN120" s="285"/>
      <c r="BTO120" s="285"/>
      <c r="BTP120" s="285"/>
      <c r="BTQ120" s="285"/>
      <c r="BTR120" s="285"/>
      <c r="BTS120" s="285"/>
      <c r="BTT120" s="285"/>
      <c r="BTU120" s="285"/>
      <c r="BTV120" s="285"/>
      <c r="BTW120" s="285"/>
      <c r="BTX120" s="285"/>
      <c r="BTY120" s="285"/>
      <c r="BTZ120" s="285"/>
      <c r="BUA120" s="285"/>
      <c r="BUB120" s="285"/>
      <c r="BUC120" s="285"/>
      <c r="BUD120" s="285"/>
      <c r="BUE120" s="285"/>
      <c r="BUF120" s="285"/>
      <c r="BUG120" s="285"/>
      <c r="BUH120" s="285"/>
      <c r="BUI120" s="285"/>
      <c r="BUJ120" s="285"/>
      <c r="BUK120" s="285"/>
      <c r="BUL120" s="285"/>
      <c r="BUM120" s="285"/>
      <c r="BUN120" s="285"/>
      <c r="BUO120" s="285"/>
      <c r="BUP120" s="285"/>
      <c r="BUQ120" s="285"/>
      <c r="BUR120" s="285"/>
      <c r="BUS120" s="285"/>
      <c r="BUT120" s="285"/>
      <c r="BUU120" s="285"/>
      <c r="BUV120" s="285"/>
      <c r="BUW120" s="285"/>
      <c r="BUX120" s="285"/>
      <c r="BUY120" s="285"/>
      <c r="BUZ120" s="285"/>
      <c r="BVA120" s="285"/>
      <c r="BVB120" s="285"/>
      <c r="BVC120" s="285"/>
      <c r="BVD120" s="285"/>
      <c r="BVE120" s="285"/>
      <c r="BVF120" s="285"/>
      <c r="BVG120" s="285"/>
      <c r="BVH120" s="285"/>
      <c r="BVI120" s="285"/>
      <c r="BVJ120" s="285"/>
      <c r="BVK120" s="285"/>
      <c r="BVL120" s="285"/>
      <c r="BVM120" s="285"/>
      <c r="BVN120" s="285"/>
      <c r="BVO120" s="285"/>
      <c r="BVP120" s="285"/>
      <c r="BVQ120" s="285"/>
      <c r="BVR120" s="285"/>
      <c r="BVS120" s="285"/>
      <c r="BVT120" s="285"/>
      <c r="BVU120" s="285"/>
      <c r="BVV120" s="285"/>
      <c r="BVW120" s="285"/>
      <c r="BVX120" s="285"/>
      <c r="BVY120" s="285"/>
      <c r="BVZ120" s="285"/>
      <c r="BWA120" s="285"/>
      <c r="BWB120" s="285"/>
      <c r="BWC120" s="285"/>
      <c r="BWD120" s="285"/>
      <c r="BWE120" s="285"/>
      <c r="BWF120" s="285"/>
      <c r="BWG120" s="285"/>
      <c r="BWH120" s="285"/>
      <c r="BWI120" s="285"/>
      <c r="BWJ120" s="285"/>
      <c r="BWK120" s="285"/>
      <c r="BWL120" s="285"/>
      <c r="BWM120" s="285"/>
      <c r="BWN120" s="285"/>
      <c r="BWO120" s="285"/>
      <c r="BWP120" s="285"/>
      <c r="BWQ120" s="285"/>
      <c r="BWR120" s="285"/>
      <c r="BWS120" s="285"/>
      <c r="BWT120" s="285"/>
      <c r="BWU120" s="285"/>
      <c r="BWV120" s="285"/>
      <c r="BWW120" s="285"/>
      <c r="BWX120" s="285"/>
      <c r="BWY120" s="285"/>
      <c r="BWZ120" s="285"/>
      <c r="BXA120" s="285"/>
      <c r="BXB120" s="285"/>
      <c r="BXC120" s="285"/>
      <c r="BXD120" s="285"/>
      <c r="BXE120" s="285"/>
      <c r="BXF120" s="285"/>
      <c r="BXG120" s="285"/>
      <c r="BXH120" s="285"/>
      <c r="BXI120" s="285"/>
      <c r="BXJ120" s="285"/>
      <c r="BXK120" s="285"/>
      <c r="BXL120" s="285"/>
      <c r="BXM120" s="285"/>
      <c r="BXN120" s="285"/>
      <c r="BXO120" s="285"/>
      <c r="BXP120" s="285"/>
      <c r="BXQ120" s="285"/>
      <c r="BXR120" s="285"/>
      <c r="BXS120" s="285"/>
      <c r="BXT120" s="285"/>
      <c r="BXU120" s="285"/>
      <c r="BXV120" s="285"/>
      <c r="BXW120" s="285"/>
      <c r="BXX120" s="285"/>
      <c r="BXY120" s="285"/>
      <c r="BXZ120" s="285"/>
      <c r="BYA120" s="285"/>
      <c r="BYB120" s="285"/>
      <c r="BYC120" s="285"/>
      <c r="BYD120" s="285"/>
      <c r="BYE120" s="285"/>
      <c r="BYF120" s="285"/>
      <c r="BYG120" s="285"/>
      <c r="BYH120" s="285"/>
      <c r="BYI120" s="285"/>
      <c r="BYJ120" s="285"/>
      <c r="BYK120" s="285"/>
      <c r="BYL120" s="285"/>
      <c r="BYM120" s="285"/>
      <c r="BYN120" s="285"/>
      <c r="BYO120" s="285"/>
      <c r="BYP120" s="285"/>
      <c r="BYQ120" s="285"/>
      <c r="BYR120" s="285"/>
      <c r="BYS120" s="285"/>
      <c r="BYT120" s="285"/>
      <c r="BYU120" s="285"/>
      <c r="BYV120" s="285"/>
      <c r="BYW120" s="285"/>
      <c r="BYX120" s="285"/>
      <c r="BYY120" s="285"/>
      <c r="BYZ120" s="285"/>
      <c r="BZA120" s="285"/>
      <c r="BZB120" s="285"/>
      <c r="BZC120" s="285"/>
      <c r="BZD120" s="285"/>
      <c r="BZE120" s="285"/>
      <c r="BZF120" s="285"/>
      <c r="BZG120" s="285"/>
      <c r="BZH120" s="285"/>
      <c r="BZI120" s="285"/>
      <c r="BZJ120" s="285"/>
      <c r="BZK120" s="285"/>
      <c r="BZL120" s="285"/>
      <c r="BZM120" s="285"/>
      <c r="BZN120" s="285"/>
      <c r="BZO120" s="285"/>
      <c r="BZP120" s="285"/>
      <c r="BZQ120" s="285"/>
      <c r="BZR120" s="285"/>
      <c r="BZS120" s="285"/>
      <c r="BZT120" s="285"/>
      <c r="BZU120" s="285"/>
      <c r="BZV120" s="285"/>
      <c r="BZW120" s="285"/>
      <c r="BZX120" s="285"/>
      <c r="BZY120" s="285"/>
      <c r="BZZ120" s="285"/>
      <c r="CAA120" s="285"/>
      <c r="CAB120" s="285"/>
      <c r="CAC120" s="285"/>
      <c r="CAD120" s="285"/>
      <c r="CAE120" s="285"/>
      <c r="CAF120" s="285"/>
      <c r="CAG120" s="285"/>
      <c r="CAH120" s="285"/>
      <c r="CAI120" s="285"/>
      <c r="CAJ120" s="285"/>
      <c r="CAK120" s="285"/>
      <c r="CAL120" s="285"/>
      <c r="CAM120" s="285"/>
      <c r="CAN120" s="285"/>
      <c r="CAO120" s="285"/>
      <c r="CAP120" s="285"/>
      <c r="CAQ120" s="285"/>
      <c r="CAR120" s="285"/>
      <c r="CAS120" s="285"/>
      <c r="CAT120" s="285"/>
      <c r="CAU120" s="285"/>
      <c r="CAV120" s="285"/>
      <c r="CAW120" s="285"/>
      <c r="CAX120" s="285"/>
      <c r="CAY120" s="285"/>
      <c r="CAZ120" s="285"/>
      <c r="CBA120" s="285"/>
      <c r="CBB120" s="285"/>
      <c r="CBC120" s="285"/>
      <c r="CBD120" s="285"/>
      <c r="CBE120" s="285"/>
      <c r="CBF120" s="285"/>
      <c r="CBG120" s="285"/>
      <c r="CBH120" s="285"/>
      <c r="CBI120" s="285"/>
      <c r="CBJ120" s="285"/>
      <c r="CBK120" s="285"/>
      <c r="CBL120" s="285"/>
      <c r="CBM120" s="285"/>
      <c r="CBN120" s="285"/>
      <c r="CBO120" s="285"/>
      <c r="CBP120" s="285"/>
      <c r="CBQ120" s="285"/>
      <c r="CBR120" s="285"/>
      <c r="CBS120" s="285"/>
      <c r="CBT120" s="285"/>
      <c r="CBU120" s="285"/>
      <c r="CBV120" s="285"/>
      <c r="CBW120" s="285"/>
      <c r="CBX120" s="285"/>
      <c r="CBY120" s="285"/>
      <c r="CBZ120" s="285"/>
      <c r="CCA120" s="285"/>
      <c r="CCB120" s="285"/>
      <c r="CCC120" s="285"/>
      <c r="CCD120" s="285"/>
      <c r="CCE120" s="285"/>
      <c r="CCF120" s="285"/>
      <c r="CCG120" s="285"/>
      <c r="CCH120" s="285"/>
      <c r="CCI120" s="285"/>
      <c r="CCJ120" s="285"/>
      <c r="CCK120" s="285"/>
      <c r="CCL120" s="285"/>
      <c r="CCM120" s="285"/>
      <c r="CCN120" s="285"/>
      <c r="CCO120" s="285"/>
      <c r="CCP120" s="285"/>
      <c r="CCQ120" s="285"/>
      <c r="CCR120" s="199"/>
      <c r="CCS120" s="199"/>
      <c r="CCT120" s="199"/>
    </row>
    <row r="121" spans="1:2126" s="200" customFormat="1" x14ac:dyDescent="0.2">
      <c r="O121" s="209"/>
      <c r="SR121" s="209"/>
      <c r="AKV121" s="199"/>
      <c r="AKW121" s="199"/>
      <c r="AKX121" s="199"/>
      <c r="AKY121" s="199"/>
      <c r="AKZ121" s="199"/>
      <c r="ALA121" s="199"/>
      <c r="ALB121" s="199"/>
      <c r="ALC121" s="199"/>
      <c r="ALD121" s="199"/>
      <c r="ALE121" s="199"/>
      <c r="ALF121" s="199"/>
      <c r="ALG121" s="199"/>
      <c r="ALH121" s="199"/>
      <c r="ALI121" s="199"/>
      <c r="ALJ121" s="199"/>
      <c r="ALK121" s="199"/>
      <c r="ALL121" s="199"/>
      <c r="ALM121" s="199"/>
      <c r="ALN121" s="199"/>
      <c r="ALO121" s="199"/>
      <c r="ALP121" s="199"/>
      <c r="ALQ121" s="199"/>
      <c r="ALR121" s="199"/>
      <c r="ALS121" s="199"/>
      <c r="ALT121" s="199"/>
      <c r="ALU121" s="199"/>
      <c r="ALV121" s="199"/>
      <c r="ALW121" s="199"/>
      <c r="ALX121" s="199"/>
      <c r="ALY121" s="199"/>
      <c r="ALZ121" s="352"/>
      <c r="AMA121" s="199"/>
      <c r="AMB121" s="199"/>
      <c r="AMC121" s="199"/>
      <c r="AMD121" s="199"/>
      <c r="AME121" s="199"/>
      <c r="AMF121" s="199"/>
      <c r="AMG121" s="199"/>
      <c r="AMH121" s="199"/>
      <c r="AMI121" s="199"/>
      <c r="AMJ121" s="199"/>
      <c r="AMK121" s="199"/>
      <c r="AML121" s="199"/>
      <c r="AMM121" s="199"/>
      <c r="AMN121" s="199"/>
      <c r="AMO121" s="199"/>
      <c r="AMP121" s="199"/>
      <c r="AMQ121" s="199"/>
      <c r="AMR121" s="199"/>
      <c r="AMS121" s="301"/>
      <c r="AMT121" s="301"/>
      <c r="AMU121" s="301"/>
      <c r="AMV121" s="301"/>
      <c r="AMW121" s="301"/>
      <c r="AMX121" s="301"/>
      <c r="AMY121" s="301"/>
      <c r="AMZ121" s="301"/>
      <c r="ANA121" s="301"/>
      <c r="ANB121" s="301"/>
      <c r="ANC121" s="301"/>
      <c r="AND121" s="301"/>
      <c r="ANE121" s="301"/>
      <c r="ANF121" s="301"/>
      <c r="ANG121" s="301"/>
      <c r="ANH121" s="301"/>
      <c r="ANI121" s="301"/>
      <c r="ANJ121" s="301"/>
      <c r="ANK121" s="301"/>
      <c r="ANL121" s="353"/>
      <c r="ANM121" s="301"/>
      <c r="ANN121" s="301"/>
      <c r="ANO121" s="301"/>
      <c r="ANP121" s="301"/>
      <c r="ANQ121" s="301"/>
      <c r="ANR121" s="301"/>
      <c r="ANS121" s="301"/>
      <c r="ANT121" s="301"/>
      <c r="ANU121" s="301"/>
      <c r="ANV121" s="301"/>
      <c r="ANW121" s="301"/>
      <c r="ANX121" s="301"/>
      <c r="ANY121" s="301"/>
      <c r="ANZ121" s="301"/>
      <c r="AOA121" s="301"/>
      <c r="AOB121" s="301"/>
      <c r="AOC121" s="301"/>
      <c r="AOD121" s="301"/>
      <c r="AOE121" s="301"/>
      <c r="AOF121" s="301"/>
      <c r="AOG121" s="301"/>
      <c r="AOH121" s="301"/>
      <c r="AOI121" s="301"/>
      <c r="AOJ121" s="301"/>
      <c r="AOK121" s="301"/>
      <c r="AOL121" s="301"/>
      <c r="AOM121" s="301"/>
      <c r="AON121" s="301"/>
      <c r="AOO121" s="301"/>
      <c r="AOP121" s="301"/>
      <c r="AOQ121" s="301"/>
      <c r="AOR121" s="301"/>
      <c r="AOS121" s="301"/>
      <c r="AOT121" s="301"/>
      <c r="AOU121" s="301"/>
      <c r="AOV121" s="301"/>
      <c r="AOW121" s="301"/>
      <c r="AOX121" s="301"/>
      <c r="AOY121" s="301"/>
      <c r="AOZ121" s="301"/>
      <c r="APA121" s="301"/>
      <c r="APB121" s="301"/>
      <c r="APC121" s="301"/>
      <c r="APD121" s="301"/>
      <c r="APE121" s="301"/>
      <c r="APF121" s="301"/>
      <c r="APG121" s="301"/>
      <c r="APH121" s="301"/>
      <c r="API121" s="301"/>
      <c r="APJ121" s="301"/>
      <c r="APK121" s="301"/>
      <c r="APL121" s="301"/>
      <c r="APM121" s="301"/>
      <c r="APN121" s="301"/>
      <c r="APO121" s="301"/>
      <c r="APP121" s="301"/>
      <c r="APQ121" s="301"/>
      <c r="APR121" s="301"/>
      <c r="APS121" s="301"/>
      <c r="APT121" s="301"/>
      <c r="APU121" s="301"/>
      <c r="APV121" s="301"/>
      <c r="APW121" s="301"/>
      <c r="APX121" s="301"/>
      <c r="APY121" s="301"/>
      <c r="APZ121" s="301"/>
      <c r="AQA121" s="301"/>
      <c r="AQB121" s="301"/>
      <c r="AQC121" s="301"/>
      <c r="AQD121" s="301"/>
      <c r="AQE121" s="301"/>
      <c r="AQF121" s="301"/>
      <c r="AQG121" s="301"/>
      <c r="AQH121" s="301"/>
      <c r="AQI121" s="301"/>
      <c r="AQJ121" s="301"/>
      <c r="AQK121" s="301"/>
      <c r="AQL121" s="301"/>
      <c r="AQM121" s="301"/>
      <c r="AQN121" s="301"/>
      <c r="AQO121" s="301"/>
      <c r="AQP121" s="301"/>
      <c r="AQQ121" s="301"/>
      <c r="AQR121" s="301"/>
      <c r="AQS121" s="301"/>
      <c r="AQT121" s="301"/>
      <c r="AQU121" s="301"/>
      <c r="AQV121" s="301"/>
      <c r="AQW121" s="301"/>
      <c r="AQX121" s="301"/>
      <c r="AQY121" s="301"/>
      <c r="AQZ121" s="301"/>
      <c r="ARA121" s="301"/>
      <c r="ARB121" s="301"/>
      <c r="ARC121" s="301"/>
      <c r="ARD121" s="301"/>
      <c r="ARE121" s="301"/>
      <c r="ARF121" s="301"/>
      <c r="ARG121" s="301"/>
      <c r="ARH121" s="301"/>
      <c r="ARI121" s="301"/>
      <c r="ARJ121" s="301"/>
      <c r="ARK121" s="301"/>
      <c r="ARL121" s="301"/>
      <c r="ARM121" s="301"/>
      <c r="ARN121" s="301"/>
      <c r="ARO121" s="301"/>
      <c r="ARP121" s="301"/>
      <c r="ARQ121" s="301"/>
      <c r="ARR121" s="301"/>
      <c r="ARS121" s="301"/>
      <c r="ART121" s="301"/>
      <c r="ARU121" s="301"/>
      <c r="ARV121" s="301"/>
      <c r="ARW121" s="301"/>
      <c r="ARX121" s="301"/>
      <c r="ARY121" s="301"/>
      <c r="ARZ121" s="301"/>
      <c r="ASA121" s="301"/>
      <c r="ASB121" s="301"/>
      <c r="ASC121" s="301"/>
      <c r="ASD121" s="301"/>
      <c r="ASE121" s="301"/>
      <c r="ASF121" s="301"/>
      <c r="ASG121" s="301"/>
      <c r="ASH121" s="301"/>
      <c r="ASI121" s="301"/>
      <c r="ASJ121" s="301"/>
      <c r="ASK121" s="301"/>
      <c r="ASL121" s="301"/>
      <c r="ASM121" s="301"/>
      <c r="ASN121" s="301"/>
      <c r="ASO121" s="301"/>
      <c r="ASP121" s="301"/>
      <c r="ASQ121" s="301"/>
      <c r="ASR121" s="301"/>
      <c r="ASS121" s="301"/>
      <c r="AST121" s="301"/>
      <c r="ASU121" s="281"/>
      <c r="ASV121" s="281"/>
      <c r="ASW121" s="281"/>
      <c r="ASX121" s="281"/>
      <c r="ASY121" s="281"/>
      <c r="ASZ121" s="281"/>
      <c r="ATA121" s="281"/>
      <c r="ATB121" s="281"/>
      <c r="ATC121" s="281"/>
      <c r="ATD121" s="281"/>
      <c r="ATE121" s="281"/>
      <c r="ATF121" s="281"/>
      <c r="ATG121" s="281"/>
      <c r="ATH121" s="281"/>
      <c r="ATI121" s="281"/>
      <c r="ATJ121" s="281"/>
      <c r="ATK121" s="281"/>
      <c r="ATL121" s="281"/>
      <c r="ATM121" s="281"/>
      <c r="ATN121" s="281"/>
      <c r="ATO121" s="281"/>
      <c r="ATP121" s="281"/>
      <c r="ATQ121" s="281"/>
      <c r="ATR121" s="281"/>
      <c r="ATS121" s="281"/>
      <c r="ATT121" s="281"/>
      <c r="ATU121" s="281"/>
      <c r="ATV121" s="281"/>
      <c r="ATW121" s="281"/>
      <c r="ATX121" s="284"/>
      <c r="ATY121" s="284"/>
      <c r="ATZ121" s="284"/>
      <c r="AUA121" s="281"/>
      <c r="AUB121" s="281"/>
      <c r="AUC121" s="281"/>
      <c r="AUD121" s="281"/>
      <c r="AUE121" s="281"/>
      <c r="AUF121" s="281"/>
      <c r="AUG121" s="281"/>
      <c r="AUH121" s="281"/>
      <c r="AUI121" s="281"/>
      <c r="AUJ121" s="281"/>
      <c r="AUK121" s="281"/>
      <c r="AUL121" s="281"/>
      <c r="AUM121" s="281"/>
      <c r="AUN121" s="281"/>
      <c r="AUO121" s="281"/>
      <c r="AUP121" s="281"/>
      <c r="AUQ121" s="281"/>
      <c r="AUR121" s="281"/>
      <c r="AUS121" s="281"/>
      <c r="AUT121" s="281"/>
      <c r="AUU121" s="281"/>
      <c r="AUV121" s="281"/>
      <c r="AUW121" s="281"/>
      <c r="AUX121" s="281"/>
      <c r="AUY121" s="281"/>
      <c r="AUZ121" s="281"/>
      <c r="AVA121" s="281"/>
      <c r="AVB121" s="281"/>
      <c r="AVC121" s="281"/>
      <c r="AVD121" s="281"/>
      <c r="AVE121" s="281"/>
      <c r="AVF121" s="281"/>
      <c r="AVG121" s="281"/>
      <c r="AVH121" s="281"/>
      <c r="AVI121" s="281"/>
      <c r="AVJ121" s="281"/>
      <c r="AVK121" s="281"/>
      <c r="AVL121" s="281"/>
      <c r="AVM121" s="281"/>
      <c r="AVN121" s="281"/>
      <c r="AVO121" s="281"/>
      <c r="AVP121" s="281"/>
      <c r="AVQ121" s="281"/>
      <c r="AVR121" s="281"/>
      <c r="AVS121" s="281"/>
      <c r="AVT121" s="281"/>
      <c r="AVU121" s="281"/>
      <c r="AVV121" s="281"/>
      <c r="AVW121" s="281"/>
      <c r="AVX121" s="281"/>
      <c r="AVY121" s="281"/>
      <c r="AVZ121" s="281"/>
      <c r="AWA121" s="281"/>
      <c r="AWB121" s="281"/>
      <c r="AWC121" s="281"/>
      <c r="AWD121" s="281"/>
      <c r="AWE121" s="281"/>
      <c r="AWF121" s="281"/>
      <c r="AWG121" s="281"/>
      <c r="AWH121" s="281"/>
      <c r="AWI121" s="281"/>
      <c r="AWJ121" s="281"/>
      <c r="AWK121" s="281"/>
      <c r="AWL121" s="358"/>
      <c r="AWM121" s="199"/>
      <c r="AWN121" s="237"/>
      <c r="AWO121" s="237"/>
      <c r="AWP121" s="358"/>
      <c r="AWQ121" s="281"/>
      <c r="AWR121" s="281"/>
      <c r="AWS121" s="281"/>
      <c r="AWT121" s="281"/>
      <c r="AWU121" s="281"/>
      <c r="AWV121" s="281"/>
      <c r="AWW121" s="281"/>
      <c r="AWX121" s="281"/>
      <c r="AWY121" s="281"/>
      <c r="AWZ121" s="281"/>
      <c r="AXA121" s="281"/>
      <c r="AXB121" s="285"/>
      <c r="AXC121" s="285"/>
      <c r="AXD121" s="285"/>
      <c r="AXE121" s="285"/>
      <c r="AXF121" s="285"/>
      <c r="AXG121" s="285"/>
      <c r="AXH121" s="285"/>
      <c r="AXI121" s="285"/>
      <c r="AXJ121" s="285"/>
      <c r="AXK121" s="285"/>
      <c r="AXL121" s="285"/>
      <c r="AXM121" s="285"/>
      <c r="AXN121" s="285"/>
      <c r="AXO121" s="285"/>
      <c r="AXP121" s="285"/>
      <c r="AXQ121" s="285"/>
      <c r="AXR121" s="285"/>
      <c r="AXS121" s="285"/>
      <c r="AXT121" s="285"/>
      <c r="AXU121" s="285"/>
      <c r="AXV121" s="285"/>
      <c r="AXW121" s="285"/>
      <c r="AXX121" s="285"/>
      <c r="AXY121" s="285"/>
      <c r="AXZ121" s="285"/>
      <c r="AYA121" s="285"/>
      <c r="AYB121" s="285"/>
      <c r="AYC121" s="285"/>
      <c r="AYD121" s="285"/>
      <c r="AYE121" s="285"/>
      <c r="AYF121" s="285"/>
      <c r="AYG121" s="285"/>
      <c r="AYH121" s="285"/>
      <c r="AYI121" s="285"/>
      <c r="AYJ121" s="285"/>
      <c r="AYK121" s="285"/>
      <c r="AYL121" s="285"/>
      <c r="AYM121" s="285"/>
      <c r="AYN121" s="285"/>
      <c r="AYO121" s="285"/>
      <c r="AYP121" s="285"/>
      <c r="AYQ121" s="285"/>
      <c r="AYR121" s="285"/>
      <c r="AYS121" s="285"/>
      <c r="AYT121" s="285"/>
      <c r="AYU121" s="285"/>
      <c r="AYV121" s="285"/>
      <c r="AYW121" s="285"/>
      <c r="AYX121" s="285"/>
      <c r="AYY121" s="285"/>
      <c r="AYZ121" s="285"/>
      <c r="AZA121" s="285"/>
      <c r="AZB121" s="285"/>
      <c r="AZC121" s="285"/>
      <c r="AZD121" s="285"/>
      <c r="AZE121" s="285"/>
      <c r="AZF121" s="285"/>
      <c r="AZG121" s="285"/>
      <c r="AZH121" s="285"/>
      <c r="AZI121" s="285"/>
      <c r="AZJ121" s="285"/>
      <c r="AZK121" s="285"/>
      <c r="AZL121" s="285"/>
      <c r="AZM121" s="285"/>
      <c r="AZN121" s="285"/>
      <c r="AZO121" s="285"/>
      <c r="AZP121" s="285"/>
      <c r="AZQ121" s="285"/>
      <c r="AZR121" s="285"/>
      <c r="AZS121" s="285"/>
      <c r="AZT121" s="285"/>
      <c r="AZU121" s="285"/>
      <c r="AZV121" s="285"/>
      <c r="AZW121" s="285"/>
      <c r="AZX121" s="285"/>
      <c r="AZY121" s="285"/>
      <c r="AZZ121" s="285"/>
      <c r="BAA121" s="285"/>
      <c r="BAB121" s="285"/>
      <c r="BAC121" s="285"/>
      <c r="BAD121" s="285"/>
      <c r="BAE121" s="285"/>
      <c r="BAF121" s="285"/>
      <c r="BAG121" s="285"/>
      <c r="BAH121" s="285"/>
      <c r="BAI121" s="285"/>
      <c r="BAJ121" s="285"/>
      <c r="BAK121" s="285"/>
      <c r="BAL121" s="285"/>
      <c r="BAM121" s="285"/>
      <c r="BAN121" s="285"/>
      <c r="BAO121" s="285"/>
      <c r="BAP121" s="285"/>
      <c r="BAQ121" s="285"/>
      <c r="BAR121" s="285"/>
      <c r="BAS121" s="285"/>
      <c r="BAT121" s="285"/>
      <c r="BAU121" s="285"/>
      <c r="BAV121" s="285"/>
      <c r="BAW121" s="285"/>
      <c r="BAX121" s="285"/>
      <c r="BAY121" s="285"/>
      <c r="BAZ121" s="285"/>
      <c r="BBA121" s="285"/>
      <c r="BBB121" s="285"/>
      <c r="BBC121" s="285"/>
      <c r="BBD121" s="285"/>
      <c r="BBE121" s="285"/>
      <c r="BBF121" s="285"/>
      <c r="BBG121" s="285"/>
      <c r="BBH121" s="285"/>
      <c r="BBI121" s="285"/>
      <c r="BBJ121" s="285"/>
      <c r="BBK121" s="285"/>
      <c r="BBL121" s="285"/>
      <c r="BBM121" s="285"/>
      <c r="BBN121" s="285"/>
      <c r="BBO121" s="285"/>
      <c r="BBP121" s="285"/>
      <c r="BBQ121" s="285"/>
      <c r="BBR121" s="285"/>
      <c r="BBS121" s="285"/>
      <c r="BBT121" s="285"/>
      <c r="BBU121" s="285"/>
      <c r="BBV121" s="285"/>
      <c r="BBW121" s="285"/>
      <c r="BBX121" s="285"/>
      <c r="BBY121" s="285"/>
      <c r="BBZ121" s="285"/>
      <c r="BCA121" s="285"/>
      <c r="BCB121" s="285"/>
      <c r="BCC121" s="285"/>
      <c r="BCD121" s="285"/>
      <c r="BCE121" s="285"/>
      <c r="BCF121" s="285"/>
      <c r="BCG121" s="285"/>
      <c r="BCH121" s="285"/>
      <c r="BCI121" s="285"/>
      <c r="BCJ121" s="285"/>
      <c r="BCK121" s="285"/>
      <c r="BCL121" s="285"/>
      <c r="BCM121" s="285"/>
      <c r="BCN121" s="285"/>
      <c r="BCO121" s="285"/>
      <c r="BCP121" s="285"/>
      <c r="BCQ121" s="285"/>
      <c r="BCR121" s="285"/>
      <c r="BCS121" s="285"/>
      <c r="BCT121" s="285"/>
      <c r="BCU121" s="285"/>
      <c r="BCV121" s="285"/>
      <c r="BCW121" s="285"/>
      <c r="BCX121" s="285"/>
      <c r="BCY121" s="285"/>
      <c r="BCZ121" s="285"/>
      <c r="BDA121" s="285"/>
      <c r="BDB121" s="285"/>
      <c r="BDC121" s="285"/>
      <c r="BDD121" s="285"/>
      <c r="BDE121" s="285"/>
      <c r="BDF121" s="285"/>
      <c r="BDG121" s="285"/>
      <c r="BDH121" s="285"/>
      <c r="BDI121" s="285"/>
      <c r="BDJ121" s="285"/>
      <c r="BDK121" s="285"/>
      <c r="BDL121" s="285"/>
      <c r="BDM121" s="285"/>
      <c r="BDN121" s="285"/>
      <c r="BDO121" s="285"/>
      <c r="BDP121" s="285"/>
      <c r="BDQ121" s="285"/>
      <c r="BDR121" s="285"/>
      <c r="BDS121" s="285"/>
      <c r="BDT121" s="285"/>
      <c r="BDU121" s="285"/>
      <c r="BDV121" s="285"/>
      <c r="BDW121" s="285"/>
      <c r="BDX121" s="285"/>
      <c r="BDY121" s="285"/>
      <c r="BDZ121" s="285"/>
      <c r="BEA121" s="285"/>
      <c r="BEB121" s="285"/>
      <c r="BEC121" s="285"/>
      <c r="BED121" s="285"/>
      <c r="BEE121" s="285"/>
      <c r="BEF121" s="285"/>
      <c r="BEG121" s="285"/>
      <c r="BEH121" s="360">
        <f>SUM(BEH115:BEH120)</f>
        <v>18788933.440000001</v>
      </c>
      <c r="BEI121" s="285"/>
      <c r="BEJ121" s="285"/>
      <c r="BEK121" s="285"/>
      <c r="BEL121" s="285"/>
      <c r="BEM121" s="285"/>
      <c r="BEN121" s="285"/>
      <c r="BEO121" s="285"/>
      <c r="BEP121" s="285"/>
      <c r="BEQ121" s="285"/>
      <c r="BER121" s="285"/>
      <c r="BES121" s="285"/>
      <c r="BET121" s="285"/>
      <c r="BEU121" s="285"/>
      <c r="BEV121" s="285"/>
      <c r="BEW121" s="285"/>
      <c r="BEX121" s="285"/>
      <c r="BEY121" s="285"/>
      <c r="BEZ121" s="285"/>
      <c r="BFA121" s="285"/>
      <c r="BFB121" s="285"/>
      <c r="BFC121" s="285"/>
      <c r="BFD121" s="285"/>
      <c r="BFE121" s="285"/>
      <c r="BFF121" s="285"/>
      <c r="BFG121" s="285"/>
      <c r="BFH121" s="285"/>
      <c r="BFI121" s="285"/>
      <c r="BFJ121" s="285"/>
      <c r="BFK121" s="285"/>
      <c r="BFL121" s="285"/>
      <c r="BFM121" s="285"/>
      <c r="BFN121" s="285"/>
      <c r="BFO121" s="285"/>
      <c r="BFP121" s="285"/>
      <c r="BFQ121" s="285"/>
      <c r="BFR121" s="285"/>
      <c r="BFS121" s="285"/>
      <c r="BFT121" s="285"/>
      <c r="BFU121" s="285"/>
      <c r="BFV121" s="285"/>
      <c r="BFW121" s="285"/>
      <c r="BFX121" s="285"/>
      <c r="BFY121" s="285"/>
      <c r="BFZ121" s="285"/>
      <c r="BGA121" s="285"/>
      <c r="BGB121" s="285"/>
      <c r="BGC121" s="285"/>
      <c r="BGD121" s="285"/>
      <c r="BGE121" s="285"/>
      <c r="BGF121" s="285"/>
      <c r="BGG121" s="285"/>
      <c r="BGH121" s="285"/>
      <c r="BGI121" s="285"/>
      <c r="BGJ121" s="285"/>
      <c r="BGK121" s="285"/>
      <c r="BGL121" s="285"/>
      <c r="BGM121" s="285"/>
      <c r="BGN121" s="285"/>
      <c r="BGO121" s="285"/>
      <c r="BGP121" s="285"/>
      <c r="BGQ121" s="285"/>
      <c r="BGR121" s="285"/>
      <c r="BGS121" s="285"/>
      <c r="BGT121" s="285"/>
      <c r="BGU121" s="285"/>
      <c r="BGV121" s="285"/>
      <c r="BGW121" s="285"/>
      <c r="BGX121" s="285"/>
      <c r="BGY121" s="285"/>
      <c r="BGZ121" s="285"/>
      <c r="BHA121" s="285"/>
      <c r="BHB121" s="285"/>
      <c r="BHC121" s="285"/>
      <c r="BHD121" s="285"/>
      <c r="BHE121" s="285"/>
      <c r="BHF121" s="285"/>
      <c r="BHG121" s="285"/>
      <c r="BHH121" s="285"/>
      <c r="BHI121" s="285"/>
      <c r="BHJ121" s="285"/>
      <c r="BHK121" s="285"/>
      <c r="BHL121" s="285"/>
      <c r="BHM121" s="285"/>
      <c r="BHN121" s="285"/>
      <c r="BHO121" s="285"/>
      <c r="BHP121" s="285"/>
      <c r="BHQ121" s="285"/>
      <c r="BHR121" s="285"/>
      <c r="BHS121" s="285"/>
      <c r="BHT121" s="285"/>
      <c r="BHU121" s="285"/>
      <c r="BHV121" s="285"/>
      <c r="BHW121" s="285"/>
      <c r="BHX121" s="285"/>
      <c r="BHY121" s="285"/>
      <c r="BHZ121" s="285"/>
      <c r="BIA121" s="285"/>
      <c r="BIB121" s="285"/>
      <c r="BIC121" s="285"/>
      <c r="BID121" s="285"/>
      <c r="BIE121" s="285"/>
      <c r="BIF121" s="285"/>
      <c r="BIG121" s="285"/>
      <c r="BIH121" s="285"/>
      <c r="BII121" s="285"/>
      <c r="BIJ121" s="285"/>
      <c r="BIK121" s="285"/>
      <c r="BIL121" s="285"/>
      <c r="BIM121" s="285"/>
      <c r="BIN121" s="285"/>
      <c r="BIO121" s="285"/>
      <c r="BIP121" s="285"/>
      <c r="BIQ121" s="285"/>
      <c r="BIR121" s="285"/>
      <c r="BIS121" s="285"/>
      <c r="BIT121" s="285"/>
      <c r="BIU121" s="285"/>
      <c r="BIV121" s="285"/>
      <c r="BIW121" s="285"/>
      <c r="BIX121" s="285"/>
      <c r="BIY121" s="285"/>
      <c r="BIZ121" s="285"/>
      <c r="BJA121" s="285"/>
      <c r="BJB121" s="285"/>
      <c r="BJC121" s="285"/>
      <c r="BJD121" s="285"/>
      <c r="BJE121" s="285"/>
      <c r="BJF121" s="285"/>
      <c r="BJG121" s="285"/>
      <c r="BJH121" s="285"/>
      <c r="BJI121" s="285"/>
      <c r="BJJ121" s="285"/>
      <c r="BJK121" s="285"/>
      <c r="BJL121" s="285"/>
      <c r="BJM121" s="285"/>
      <c r="BJN121" s="285"/>
      <c r="BJO121" s="285"/>
      <c r="BJP121" s="285"/>
      <c r="BJQ121" s="285"/>
      <c r="BJR121" s="285"/>
      <c r="BJS121" s="285"/>
      <c r="BJT121" s="285"/>
      <c r="BJU121" s="285"/>
      <c r="BJV121" s="285"/>
      <c r="BJW121" s="285"/>
      <c r="BJX121" s="285"/>
      <c r="BJY121" s="285"/>
      <c r="BJZ121" s="285"/>
      <c r="BKA121" s="285"/>
      <c r="BKB121" s="285"/>
      <c r="BKC121" s="285"/>
      <c r="BKD121" s="285"/>
      <c r="BKE121" s="285"/>
      <c r="BKF121" s="285"/>
      <c r="BKG121" s="285"/>
      <c r="BKH121" s="285"/>
      <c r="BKI121" s="285"/>
      <c r="BKJ121" s="285"/>
      <c r="BKK121" s="285"/>
      <c r="BKL121" s="285"/>
      <c r="BKM121" s="285"/>
      <c r="BKN121" s="285"/>
      <c r="BKO121" s="285"/>
      <c r="BKP121" s="285"/>
      <c r="BKQ121" s="285"/>
      <c r="BKR121" s="285"/>
      <c r="BKS121" s="285"/>
      <c r="BKT121" s="285"/>
      <c r="BKU121" s="285"/>
      <c r="BKV121" s="285"/>
      <c r="BKW121" s="285"/>
      <c r="BKX121" s="285"/>
      <c r="BKY121" s="285"/>
      <c r="BKZ121" s="285"/>
      <c r="BLA121" s="285"/>
      <c r="BLB121" s="285"/>
      <c r="BLC121" s="285"/>
      <c r="BLD121" s="285"/>
      <c r="BLE121" s="285"/>
      <c r="BLF121" s="285"/>
      <c r="BLG121" s="285"/>
      <c r="BLH121" s="285"/>
      <c r="BLI121" s="285"/>
      <c r="BLJ121" s="285"/>
      <c r="BLK121" s="285"/>
      <c r="BLL121" s="285"/>
      <c r="BLM121" s="285"/>
      <c r="BLN121" s="285"/>
      <c r="BLO121" s="285"/>
      <c r="BLP121" s="285"/>
      <c r="BLQ121" s="285"/>
      <c r="BLR121" s="285"/>
      <c r="BLS121" s="285"/>
      <c r="BLT121" s="285"/>
      <c r="BLU121" s="285"/>
      <c r="BLV121" s="285"/>
      <c r="BLW121" s="285"/>
      <c r="BLX121" s="285"/>
      <c r="BLY121" s="285"/>
      <c r="BLZ121" s="285"/>
      <c r="BMA121" s="285"/>
      <c r="BMB121" s="285"/>
      <c r="BMC121" s="285"/>
      <c r="BMD121" s="285"/>
      <c r="BME121" s="285"/>
      <c r="BMF121" s="285"/>
      <c r="BMG121" s="285"/>
      <c r="BMH121" s="285"/>
      <c r="BMI121" s="285"/>
      <c r="BMJ121" s="285"/>
      <c r="BMK121" s="285"/>
      <c r="BML121" s="285"/>
      <c r="BMM121" s="285"/>
      <c r="BMN121" s="285"/>
      <c r="BMO121" s="285"/>
      <c r="BMP121" s="285"/>
      <c r="BMQ121" s="285"/>
      <c r="BMR121" s="285"/>
      <c r="BMS121" s="285"/>
      <c r="BMT121" s="285"/>
      <c r="BMU121" s="285"/>
      <c r="BMV121" s="285"/>
      <c r="BMW121" s="285"/>
      <c r="BMX121" s="285"/>
      <c r="BMY121" s="285"/>
      <c r="BMZ121" s="285"/>
      <c r="BNA121" s="285"/>
      <c r="BNB121" s="285"/>
      <c r="BNC121" s="285"/>
      <c r="BND121" s="285"/>
      <c r="BNE121" s="285"/>
      <c r="BNF121" s="285"/>
      <c r="BNG121" s="285"/>
      <c r="BNH121" s="285"/>
      <c r="BNI121" s="285"/>
      <c r="BNJ121" s="285"/>
      <c r="BNK121" s="285"/>
      <c r="BNL121" s="285"/>
      <c r="BNM121" s="285"/>
      <c r="BNN121" s="285"/>
      <c r="BNO121" s="285"/>
      <c r="BNP121" s="285"/>
      <c r="BNQ121" s="285"/>
      <c r="BNR121" s="285"/>
      <c r="BNS121" s="285"/>
      <c r="BNT121" s="285"/>
      <c r="BNU121" s="285"/>
      <c r="BNV121" s="285"/>
      <c r="BNW121" s="285"/>
      <c r="BNX121" s="285"/>
      <c r="BNY121" s="285"/>
      <c r="BNZ121" s="285"/>
      <c r="BOA121" s="285"/>
      <c r="BOB121" s="285"/>
      <c r="BOC121" s="285"/>
      <c r="BOD121" s="285"/>
      <c r="BOE121" s="285"/>
      <c r="BOF121" s="285"/>
      <c r="BOG121" s="285"/>
      <c r="BOH121" s="285"/>
      <c r="BOI121" s="285"/>
      <c r="BOJ121" s="285"/>
      <c r="BOK121" s="285"/>
      <c r="BOL121" s="285"/>
      <c r="BOM121" s="285"/>
      <c r="BON121" s="285"/>
      <c r="BOO121" s="285"/>
      <c r="BOP121" s="285"/>
      <c r="BOQ121" s="285"/>
      <c r="BOR121" s="285"/>
      <c r="BOS121" s="285"/>
      <c r="BOT121" s="285"/>
      <c r="BOU121" s="285"/>
      <c r="BOV121" s="285"/>
      <c r="BOW121" s="285"/>
      <c r="BOX121" s="285"/>
      <c r="BOY121" s="285"/>
      <c r="BOZ121" s="285"/>
      <c r="BPA121" s="285"/>
      <c r="BPB121" s="285"/>
      <c r="BPC121" s="285"/>
      <c r="BPD121" s="285"/>
      <c r="BPE121" s="285"/>
      <c r="BPF121" s="285"/>
      <c r="BPG121" s="285"/>
      <c r="BPH121" s="285"/>
      <c r="BPI121" s="285"/>
      <c r="BPJ121" s="285"/>
      <c r="BPK121" s="285"/>
      <c r="BPL121" s="285"/>
      <c r="BPM121" s="285"/>
      <c r="BPN121" s="285"/>
      <c r="BPO121" s="285"/>
      <c r="BPP121" s="285"/>
      <c r="BPQ121" s="285"/>
      <c r="BPR121" s="285"/>
      <c r="BPS121" s="285"/>
      <c r="BPT121" s="285"/>
      <c r="BPU121" s="285"/>
      <c r="BPV121" s="285"/>
      <c r="BPW121" s="285"/>
      <c r="BPX121" s="285"/>
      <c r="BPY121" s="285"/>
      <c r="BPZ121" s="285"/>
      <c r="BQA121" s="285"/>
      <c r="BQB121" s="285"/>
      <c r="BQC121" s="285"/>
      <c r="BQD121" s="285"/>
      <c r="BQE121" s="285"/>
      <c r="BQF121" s="285"/>
      <c r="BQG121" s="285"/>
      <c r="BQH121" s="285"/>
      <c r="BQI121" s="285"/>
      <c r="BQJ121" s="285"/>
      <c r="BQK121" s="285"/>
      <c r="BQL121" s="285"/>
      <c r="BQM121" s="285"/>
      <c r="BQN121" s="285"/>
      <c r="BQO121" s="285"/>
      <c r="BQP121" s="285"/>
      <c r="BQQ121" s="285"/>
      <c r="BQR121" s="285"/>
      <c r="BQS121" s="285"/>
      <c r="BQT121" s="285"/>
      <c r="BQU121" s="285"/>
      <c r="BQV121" s="285"/>
      <c r="BQW121" s="285"/>
      <c r="BQX121" s="285"/>
      <c r="BQY121" s="285"/>
      <c r="BQZ121" s="285"/>
      <c r="BRA121" s="285"/>
      <c r="BRB121" s="285"/>
      <c r="BRC121" s="285"/>
      <c r="BRD121" s="285"/>
      <c r="BRE121" s="285"/>
      <c r="BRF121" s="285"/>
      <c r="BRG121" s="285"/>
      <c r="BRH121" s="285"/>
      <c r="BRI121" s="285"/>
      <c r="BRJ121" s="285"/>
      <c r="BRK121" s="285"/>
      <c r="BRL121" s="285"/>
      <c r="BRM121" s="285"/>
      <c r="BRN121" s="285"/>
      <c r="BRO121" s="285"/>
      <c r="BRP121" s="285"/>
      <c r="BRQ121" s="285"/>
      <c r="BRR121" s="285"/>
      <c r="BRS121" s="285"/>
      <c r="BRT121" s="285"/>
      <c r="BRU121" s="285"/>
      <c r="BRV121" s="285"/>
      <c r="BRW121" s="285"/>
      <c r="BRX121" s="285"/>
      <c r="BRY121" s="285"/>
      <c r="BRZ121" s="285"/>
      <c r="BSA121" s="285"/>
      <c r="BSB121" s="285"/>
      <c r="BSC121" s="285"/>
      <c r="BSD121" s="285"/>
      <c r="BSE121" s="285"/>
      <c r="BSF121" s="285"/>
      <c r="BSG121" s="285"/>
      <c r="BSH121" s="285"/>
      <c r="BSI121" s="285"/>
      <c r="BSJ121" s="285"/>
      <c r="BSK121" s="285"/>
      <c r="BSL121" s="285"/>
      <c r="BSM121" s="285"/>
      <c r="BSN121" s="285"/>
      <c r="BSO121" s="285"/>
      <c r="BSP121" s="285"/>
      <c r="BSQ121" s="285"/>
      <c r="BSR121" s="285"/>
      <c r="BSS121" s="285"/>
      <c r="BST121" s="285"/>
      <c r="BSU121" s="285"/>
      <c r="BSV121" s="285"/>
      <c r="BSW121" s="285"/>
      <c r="BSX121" s="285"/>
      <c r="BSY121" s="285"/>
      <c r="BSZ121" s="285"/>
      <c r="BTA121" s="285"/>
      <c r="BTB121" s="285"/>
      <c r="BTC121" s="285"/>
      <c r="BTD121" s="285"/>
      <c r="BTE121" s="285"/>
      <c r="BTF121" s="285"/>
      <c r="BTG121" s="285"/>
      <c r="BTH121" s="285"/>
      <c r="BTI121" s="285"/>
      <c r="BTJ121" s="285"/>
      <c r="BTK121" s="285"/>
      <c r="BTL121" s="285"/>
      <c r="BTM121" s="285"/>
      <c r="BTN121" s="285"/>
      <c r="BTO121" s="285"/>
      <c r="BTP121" s="285"/>
      <c r="BTQ121" s="285"/>
      <c r="BTR121" s="285"/>
      <c r="BTS121" s="285"/>
      <c r="BTT121" s="285"/>
      <c r="BTU121" s="285"/>
      <c r="BTV121" s="285"/>
      <c r="BTW121" s="285"/>
      <c r="BTX121" s="285"/>
      <c r="BTY121" s="285"/>
      <c r="BTZ121" s="285"/>
      <c r="BUA121" s="285"/>
      <c r="BUB121" s="285"/>
      <c r="BUC121" s="285"/>
      <c r="BUD121" s="285"/>
      <c r="BUE121" s="285"/>
      <c r="BUF121" s="285"/>
      <c r="BUG121" s="285"/>
      <c r="BUH121" s="285"/>
      <c r="BUI121" s="285"/>
      <c r="BUJ121" s="285"/>
      <c r="BUK121" s="285"/>
      <c r="BUL121" s="285"/>
      <c r="BUM121" s="285"/>
      <c r="BUN121" s="285"/>
      <c r="BUO121" s="285"/>
      <c r="BUP121" s="285"/>
      <c r="BUQ121" s="285"/>
      <c r="BUR121" s="285"/>
      <c r="BUS121" s="285"/>
      <c r="BUT121" s="285"/>
      <c r="BUU121" s="285"/>
      <c r="BUV121" s="285"/>
      <c r="BUW121" s="285"/>
      <c r="BUX121" s="285"/>
      <c r="BUY121" s="285"/>
      <c r="BUZ121" s="285"/>
      <c r="BVA121" s="285"/>
      <c r="BVB121" s="285"/>
      <c r="BVC121" s="285"/>
      <c r="BVD121" s="285"/>
      <c r="BVE121" s="285"/>
      <c r="BVF121" s="285"/>
      <c r="BVG121" s="285"/>
      <c r="BVH121" s="285"/>
      <c r="BVI121" s="285"/>
      <c r="BVJ121" s="285"/>
      <c r="BVK121" s="285"/>
      <c r="BVL121" s="285"/>
      <c r="BVM121" s="285"/>
      <c r="BVN121" s="285"/>
      <c r="BVO121" s="285"/>
      <c r="BVP121" s="285"/>
      <c r="BVQ121" s="285"/>
      <c r="BVR121" s="285"/>
      <c r="BVS121" s="285"/>
      <c r="BVT121" s="285"/>
      <c r="BVU121" s="285"/>
      <c r="BVV121" s="285"/>
      <c r="BVW121" s="285"/>
      <c r="BVX121" s="285"/>
      <c r="BVY121" s="285"/>
      <c r="BVZ121" s="285"/>
      <c r="BWA121" s="285"/>
      <c r="BWB121" s="285"/>
      <c r="BWC121" s="285"/>
      <c r="BWD121" s="285"/>
      <c r="BWE121" s="285"/>
      <c r="BWF121" s="285"/>
      <c r="BWG121" s="285"/>
      <c r="BWH121" s="285"/>
      <c r="BWI121" s="285"/>
      <c r="BWJ121" s="285"/>
      <c r="BWK121" s="285"/>
      <c r="BWL121" s="285"/>
      <c r="BWM121" s="285"/>
      <c r="BWN121" s="285"/>
      <c r="BWO121" s="285"/>
      <c r="BWP121" s="285"/>
      <c r="BWQ121" s="285"/>
      <c r="BWR121" s="285"/>
      <c r="BWS121" s="285"/>
      <c r="BWT121" s="285"/>
      <c r="BWU121" s="285"/>
      <c r="BWV121" s="285"/>
      <c r="BWW121" s="285"/>
      <c r="BWX121" s="285"/>
      <c r="BWY121" s="285"/>
      <c r="BWZ121" s="285"/>
      <c r="BXA121" s="285"/>
      <c r="BXB121" s="285"/>
      <c r="BXC121" s="285"/>
      <c r="BXD121" s="285"/>
      <c r="BXE121" s="285"/>
      <c r="BXF121" s="285"/>
      <c r="BXG121" s="285"/>
      <c r="BXH121" s="285"/>
      <c r="BXI121" s="285"/>
      <c r="BXJ121" s="285"/>
      <c r="BXK121" s="285"/>
      <c r="BXL121" s="285"/>
      <c r="BXM121" s="285"/>
      <c r="BXN121" s="285"/>
      <c r="BXO121" s="285"/>
      <c r="BXP121" s="285"/>
      <c r="BXQ121" s="285"/>
      <c r="BXR121" s="285"/>
      <c r="BXS121" s="285"/>
      <c r="BXT121" s="285"/>
      <c r="BXU121" s="285"/>
      <c r="BXV121" s="285"/>
      <c r="BXW121" s="285"/>
      <c r="BXX121" s="285"/>
      <c r="BXY121" s="285"/>
      <c r="BXZ121" s="285"/>
      <c r="BYA121" s="285"/>
      <c r="BYB121" s="285"/>
      <c r="BYC121" s="285"/>
      <c r="BYD121" s="285"/>
      <c r="BYE121" s="285"/>
      <c r="BYF121" s="285"/>
      <c r="BYG121" s="285"/>
      <c r="BYH121" s="285"/>
      <c r="BYI121" s="285"/>
      <c r="BYJ121" s="285"/>
      <c r="BYK121" s="285"/>
      <c r="BYL121" s="285"/>
      <c r="BYM121" s="285"/>
      <c r="BYN121" s="285"/>
      <c r="BYO121" s="285"/>
      <c r="BYP121" s="285"/>
      <c r="BYQ121" s="285"/>
      <c r="BYR121" s="285"/>
      <c r="BYS121" s="285"/>
      <c r="BYT121" s="285"/>
      <c r="BYU121" s="285"/>
      <c r="BYV121" s="285"/>
      <c r="BYW121" s="285"/>
      <c r="BYX121" s="285"/>
      <c r="BYY121" s="285"/>
      <c r="BYZ121" s="285"/>
      <c r="BZA121" s="285"/>
      <c r="BZB121" s="285"/>
      <c r="BZC121" s="285"/>
      <c r="BZD121" s="285"/>
      <c r="BZE121" s="285"/>
      <c r="BZF121" s="285"/>
      <c r="BZG121" s="285"/>
      <c r="BZH121" s="285"/>
      <c r="BZI121" s="285"/>
      <c r="BZJ121" s="285"/>
      <c r="BZK121" s="285"/>
      <c r="BZL121" s="285"/>
      <c r="BZM121" s="285"/>
      <c r="BZN121" s="285"/>
      <c r="BZO121" s="285"/>
      <c r="BZP121" s="285"/>
      <c r="BZQ121" s="285"/>
      <c r="BZR121" s="285"/>
      <c r="BZS121" s="285"/>
      <c r="BZT121" s="285"/>
      <c r="BZU121" s="285"/>
      <c r="BZV121" s="285"/>
      <c r="BZW121" s="285"/>
      <c r="BZX121" s="285"/>
      <c r="BZY121" s="285"/>
      <c r="BZZ121" s="285"/>
      <c r="CAA121" s="285"/>
      <c r="CAB121" s="285"/>
      <c r="CAC121" s="285"/>
      <c r="CAD121" s="285"/>
      <c r="CAE121" s="285"/>
      <c r="CAF121" s="285"/>
      <c r="CAG121" s="285"/>
      <c r="CAH121" s="285"/>
      <c r="CAI121" s="285"/>
      <c r="CAJ121" s="285"/>
      <c r="CAK121" s="285"/>
      <c r="CAL121" s="285"/>
      <c r="CAM121" s="285"/>
      <c r="CAN121" s="285"/>
      <c r="CAO121" s="285"/>
      <c r="CAP121" s="285"/>
      <c r="CAQ121" s="285"/>
      <c r="CAR121" s="285"/>
      <c r="CAS121" s="285"/>
      <c r="CAT121" s="285"/>
      <c r="CAU121" s="285"/>
      <c r="CAV121" s="285"/>
      <c r="CAW121" s="285"/>
      <c r="CAX121" s="285"/>
      <c r="CAY121" s="285"/>
      <c r="CAZ121" s="285"/>
      <c r="CBA121" s="285"/>
      <c r="CBB121" s="285"/>
      <c r="CBC121" s="285"/>
      <c r="CBD121" s="285"/>
      <c r="CBE121" s="285"/>
      <c r="CBF121" s="285"/>
      <c r="CBG121" s="285"/>
      <c r="CBH121" s="285"/>
      <c r="CBI121" s="285"/>
      <c r="CBJ121" s="285"/>
      <c r="CBK121" s="285"/>
      <c r="CBL121" s="285"/>
      <c r="CBM121" s="285"/>
      <c r="CBN121" s="285"/>
      <c r="CBO121" s="285"/>
      <c r="CBP121" s="285"/>
      <c r="CBQ121" s="285"/>
      <c r="CBR121" s="285"/>
      <c r="CBS121" s="285"/>
      <c r="CBT121" s="285"/>
      <c r="CBU121" s="285"/>
      <c r="CBV121" s="285"/>
      <c r="CBW121" s="285"/>
      <c r="CBX121" s="285"/>
      <c r="CBY121" s="285"/>
      <c r="CBZ121" s="285"/>
      <c r="CCA121" s="285"/>
      <c r="CCB121" s="285"/>
      <c r="CCC121" s="285"/>
      <c r="CCD121" s="285"/>
      <c r="CCE121" s="285"/>
      <c r="CCF121" s="285"/>
      <c r="CCG121" s="285"/>
      <c r="CCH121" s="285"/>
      <c r="CCI121" s="285"/>
      <c r="CCJ121" s="285"/>
      <c r="CCK121" s="285"/>
      <c r="CCL121" s="285"/>
      <c r="CCM121" s="285"/>
      <c r="CCN121" s="285"/>
      <c r="CCO121" s="285"/>
      <c r="CCP121" s="285"/>
      <c r="CCQ121" s="285"/>
      <c r="CCR121" s="199"/>
      <c r="CCS121" s="199"/>
      <c r="CCT121" s="199"/>
    </row>
    <row r="122" spans="1:2126" s="200" customFormat="1" x14ac:dyDescent="0.2">
      <c r="O122" s="209"/>
      <c r="SR122" s="209"/>
      <c r="AKV122" s="199"/>
      <c r="AKW122" s="199"/>
      <c r="AKX122" s="199"/>
      <c r="AKY122" s="199"/>
      <c r="AKZ122" s="199"/>
      <c r="ALA122" s="199"/>
      <c r="ALB122" s="199"/>
      <c r="ALC122" s="199"/>
      <c r="ALD122" s="199"/>
      <c r="ALE122" s="199"/>
      <c r="ALF122" s="199"/>
      <c r="ALG122" s="199"/>
      <c r="ALH122" s="199"/>
      <c r="ALI122" s="199"/>
      <c r="ALJ122" s="199"/>
      <c r="ALK122" s="199"/>
      <c r="ALL122" s="199"/>
      <c r="ALM122" s="199"/>
      <c r="ALN122" s="199"/>
      <c r="ALO122" s="199"/>
      <c r="ALP122" s="199"/>
      <c r="ALQ122" s="199"/>
      <c r="ALR122" s="199"/>
      <c r="ALS122" s="199"/>
      <c r="ALT122" s="199"/>
      <c r="ALU122" s="199"/>
      <c r="ALV122" s="199"/>
      <c r="ALW122" s="199"/>
      <c r="ALX122" s="199"/>
      <c r="ALY122" s="199"/>
      <c r="ALZ122" s="352"/>
      <c r="AMA122" s="199"/>
      <c r="AMB122" s="199"/>
      <c r="AMC122" s="199"/>
      <c r="AMD122" s="199"/>
      <c r="AME122" s="199"/>
      <c r="AMF122" s="199"/>
      <c r="AMG122" s="199"/>
      <c r="AMH122" s="199"/>
      <c r="AMI122" s="199"/>
      <c r="AMJ122" s="199"/>
      <c r="AMK122" s="199"/>
      <c r="AML122" s="199"/>
      <c r="AMM122" s="199"/>
      <c r="AMN122" s="199"/>
      <c r="AMO122" s="199"/>
      <c r="AMP122" s="199"/>
      <c r="AMQ122" s="199"/>
      <c r="AMR122" s="199"/>
      <c r="AMS122" s="301"/>
      <c r="AMT122" s="301"/>
      <c r="AMU122" s="301"/>
      <c r="AMV122" s="301"/>
      <c r="AMW122" s="301"/>
      <c r="AMX122" s="301"/>
      <c r="AMY122" s="301"/>
      <c r="AMZ122" s="301"/>
      <c r="ANA122" s="301"/>
      <c r="ANB122" s="301"/>
      <c r="ANC122" s="301"/>
      <c r="AND122" s="301"/>
      <c r="ANE122" s="301"/>
      <c r="ANF122" s="301"/>
      <c r="ANG122" s="301"/>
      <c r="ANH122" s="301"/>
      <c r="ANI122" s="301"/>
      <c r="ANJ122" s="301"/>
      <c r="ANK122" s="301"/>
      <c r="ANL122" s="353"/>
      <c r="ANM122" s="301"/>
      <c r="ANN122" s="301"/>
      <c r="ANO122" s="301"/>
      <c r="ANP122" s="301"/>
      <c r="ANQ122" s="301"/>
      <c r="ANR122" s="301"/>
      <c r="ANS122" s="301"/>
      <c r="ANT122" s="301"/>
      <c r="ANU122" s="301"/>
      <c r="ANV122" s="301"/>
      <c r="ANW122" s="301"/>
      <c r="ANX122" s="301"/>
      <c r="ANY122" s="301"/>
      <c r="ANZ122" s="301"/>
      <c r="AOA122" s="301"/>
      <c r="AOB122" s="301"/>
      <c r="AOC122" s="301"/>
      <c r="AOD122" s="301"/>
      <c r="AOE122" s="301"/>
      <c r="AOF122" s="301"/>
      <c r="AOG122" s="301"/>
      <c r="AOH122" s="301"/>
      <c r="AOI122" s="301"/>
      <c r="AOJ122" s="301"/>
      <c r="AOK122" s="301"/>
      <c r="AOL122" s="301"/>
      <c r="AOM122" s="301"/>
      <c r="AON122" s="301"/>
      <c r="AOO122" s="301"/>
      <c r="AOP122" s="301"/>
      <c r="AOQ122" s="301"/>
      <c r="AOR122" s="301"/>
      <c r="AOS122" s="301"/>
      <c r="AOT122" s="301"/>
      <c r="AOU122" s="301"/>
      <c r="AOV122" s="301"/>
      <c r="AOW122" s="301"/>
      <c r="AOX122" s="301"/>
      <c r="AOY122" s="301"/>
      <c r="AOZ122" s="301"/>
      <c r="APA122" s="301"/>
      <c r="APB122" s="301"/>
      <c r="APC122" s="301"/>
      <c r="APD122" s="301"/>
      <c r="APE122" s="301"/>
      <c r="APF122" s="301"/>
      <c r="APG122" s="301"/>
      <c r="APH122" s="301"/>
      <c r="API122" s="301"/>
      <c r="APJ122" s="301"/>
      <c r="APK122" s="301"/>
      <c r="APL122" s="301"/>
      <c r="APM122" s="301"/>
      <c r="APN122" s="301"/>
      <c r="APO122" s="301"/>
      <c r="APP122" s="301"/>
      <c r="APQ122" s="301"/>
      <c r="APR122" s="301"/>
      <c r="APS122" s="301"/>
      <c r="APT122" s="301"/>
      <c r="APU122" s="301"/>
      <c r="APV122" s="301"/>
      <c r="APW122" s="301"/>
      <c r="APX122" s="301"/>
      <c r="APY122" s="301"/>
      <c r="APZ122" s="301"/>
      <c r="AQA122" s="301"/>
      <c r="AQB122" s="301"/>
      <c r="AQC122" s="301"/>
      <c r="AQD122" s="301"/>
      <c r="AQE122" s="301"/>
      <c r="AQF122" s="301"/>
      <c r="AQG122" s="301"/>
      <c r="AQH122" s="301"/>
      <c r="AQI122" s="301"/>
      <c r="AQJ122" s="301"/>
      <c r="AQK122" s="301"/>
      <c r="AQL122" s="301"/>
      <c r="AQM122" s="301"/>
      <c r="AQN122" s="301"/>
      <c r="AQO122" s="301"/>
      <c r="AQP122" s="301"/>
      <c r="AQQ122" s="301"/>
      <c r="AQR122" s="301"/>
      <c r="AQS122" s="301"/>
      <c r="AQT122" s="301"/>
      <c r="AQU122" s="301"/>
      <c r="AQV122" s="301"/>
      <c r="AQW122" s="301"/>
      <c r="AQX122" s="301"/>
      <c r="AQY122" s="301"/>
      <c r="AQZ122" s="301"/>
      <c r="ARA122" s="301"/>
      <c r="ARB122" s="301"/>
      <c r="ARC122" s="301"/>
      <c r="ARD122" s="301"/>
      <c r="ARE122" s="301"/>
      <c r="ARF122" s="301"/>
      <c r="ARG122" s="301"/>
      <c r="ARH122" s="301"/>
      <c r="ARI122" s="301"/>
      <c r="ARJ122" s="301"/>
      <c r="ARK122" s="301"/>
      <c r="ARL122" s="301"/>
      <c r="ARM122" s="301"/>
      <c r="ARN122" s="301"/>
      <c r="ARO122" s="301"/>
      <c r="ARP122" s="301"/>
      <c r="ARQ122" s="301"/>
      <c r="ARR122" s="301"/>
      <c r="ARS122" s="301"/>
      <c r="ART122" s="301"/>
      <c r="ARU122" s="301"/>
      <c r="ARV122" s="301"/>
      <c r="ARW122" s="301"/>
      <c r="ARX122" s="301"/>
      <c r="ARY122" s="301"/>
      <c r="ARZ122" s="301"/>
      <c r="ASA122" s="301"/>
      <c r="ASB122" s="301"/>
      <c r="ASC122" s="301"/>
      <c r="ASD122" s="301"/>
      <c r="ASE122" s="301"/>
      <c r="ASF122" s="301"/>
      <c r="ASG122" s="301"/>
      <c r="ASH122" s="301"/>
      <c r="ASI122" s="301"/>
      <c r="ASJ122" s="301"/>
      <c r="ASK122" s="301"/>
      <c r="ASL122" s="301"/>
      <c r="ASM122" s="301"/>
      <c r="ASN122" s="301"/>
      <c r="ASO122" s="301"/>
      <c r="ASP122" s="301"/>
      <c r="ASQ122" s="301"/>
      <c r="ASR122" s="301"/>
      <c r="ASS122" s="301"/>
      <c r="AST122" s="301"/>
      <c r="ASU122" s="281"/>
      <c r="ASV122" s="281"/>
      <c r="ASW122" s="281"/>
      <c r="ASX122" s="281"/>
      <c r="ASY122" s="281"/>
      <c r="ASZ122" s="281"/>
      <c r="ATA122" s="281"/>
      <c r="ATB122" s="281"/>
      <c r="ATC122" s="281"/>
      <c r="ATD122" s="281"/>
      <c r="ATE122" s="281"/>
      <c r="ATF122" s="281"/>
      <c r="ATG122" s="281"/>
      <c r="ATH122" s="281"/>
      <c r="ATI122" s="281"/>
      <c r="ATJ122" s="281"/>
      <c r="ATK122" s="281"/>
      <c r="ATL122" s="281"/>
      <c r="ATM122" s="281"/>
      <c r="ATN122" s="281"/>
      <c r="ATO122" s="281"/>
      <c r="ATP122" s="281"/>
      <c r="ATQ122" s="281"/>
      <c r="ATR122" s="281"/>
      <c r="ATS122" s="281"/>
      <c r="ATT122" s="281"/>
      <c r="ATU122" s="281"/>
      <c r="ATV122" s="281"/>
      <c r="ATW122" s="281"/>
      <c r="ATX122" s="284"/>
      <c r="ATY122" s="284"/>
      <c r="ATZ122" s="284"/>
      <c r="AUA122" s="281"/>
      <c r="AUB122" s="281"/>
      <c r="AUC122" s="281"/>
      <c r="AUD122" s="281"/>
      <c r="AUE122" s="281"/>
      <c r="AUF122" s="281"/>
      <c r="AUG122" s="281"/>
      <c r="AUH122" s="281"/>
      <c r="AUI122" s="281"/>
      <c r="AUJ122" s="281"/>
      <c r="AUK122" s="281"/>
      <c r="AUL122" s="281"/>
      <c r="AUM122" s="281"/>
      <c r="AUN122" s="281"/>
      <c r="AUO122" s="281"/>
      <c r="AUP122" s="281"/>
      <c r="AUQ122" s="281"/>
      <c r="AUR122" s="281"/>
      <c r="AUS122" s="281"/>
      <c r="AUT122" s="281"/>
      <c r="AUU122" s="281"/>
      <c r="AUV122" s="281"/>
      <c r="AUW122" s="281"/>
      <c r="AUX122" s="281"/>
      <c r="AUY122" s="281"/>
      <c r="AUZ122" s="281"/>
      <c r="AVA122" s="281"/>
      <c r="AVB122" s="281"/>
      <c r="AVC122" s="281"/>
      <c r="AVD122" s="281"/>
      <c r="AVE122" s="281"/>
      <c r="AVF122" s="281"/>
      <c r="AVG122" s="281"/>
      <c r="AVH122" s="281"/>
      <c r="AVI122" s="281"/>
      <c r="AVJ122" s="281"/>
      <c r="AVK122" s="281"/>
      <c r="AVL122" s="281"/>
      <c r="AVM122" s="281"/>
      <c r="AVN122" s="281"/>
      <c r="AVO122" s="281"/>
      <c r="AVP122" s="281"/>
      <c r="AVQ122" s="281"/>
      <c r="AVR122" s="281"/>
      <c r="AVS122" s="281"/>
      <c r="AVT122" s="281"/>
      <c r="AVU122" s="281"/>
      <c r="AVV122" s="281"/>
      <c r="AVW122" s="281"/>
      <c r="AVX122" s="281"/>
      <c r="AVY122" s="281"/>
      <c r="AVZ122" s="281"/>
      <c r="AWA122" s="281"/>
      <c r="AWB122" s="281"/>
      <c r="AWC122" s="281"/>
      <c r="AWD122" s="281"/>
      <c r="AWE122" s="281"/>
      <c r="AWF122" s="281"/>
      <c r="AWG122" s="281"/>
      <c r="AWH122" s="281"/>
      <c r="AWI122" s="281"/>
      <c r="AWJ122" s="281"/>
      <c r="AWK122" s="281"/>
      <c r="AWL122" s="358"/>
      <c r="AWM122" s="199"/>
      <c r="AWN122" s="237"/>
      <c r="AWO122" s="237"/>
      <c r="AWP122" s="358"/>
      <c r="AWQ122" s="281"/>
      <c r="AWR122" s="281"/>
      <c r="AWS122" s="281"/>
      <c r="AWT122" s="281"/>
      <c r="AWU122" s="281"/>
      <c r="AWV122" s="281"/>
      <c r="AWW122" s="281"/>
      <c r="AWX122" s="281"/>
      <c r="AWY122" s="281"/>
      <c r="AWZ122" s="281"/>
      <c r="AXA122" s="281"/>
      <c r="AXB122" s="285"/>
      <c r="AXC122" s="285"/>
      <c r="AXD122" s="285"/>
      <c r="AXE122" s="285"/>
      <c r="AXF122" s="285"/>
      <c r="AXG122" s="285"/>
      <c r="AXH122" s="285"/>
      <c r="AXI122" s="285"/>
      <c r="AXJ122" s="285"/>
      <c r="AXK122" s="285"/>
      <c r="AXL122" s="285"/>
      <c r="AXM122" s="285"/>
      <c r="AXN122" s="285"/>
      <c r="AXO122" s="285"/>
      <c r="AXP122" s="285"/>
      <c r="AXQ122" s="285"/>
      <c r="AXR122" s="285"/>
      <c r="AXS122" s="285"/>
      <c r="AXT122" s="285"/>
      <c r="AXU122" s="285"/>
      <c r="AXV122" s="285"/>
      <c r="AXW122" s="285"/>
      <c r="AXX122" s="285"/>
      <c r="AXY122" s="285"/>
      <c r="AXZ122" s="285"/>
      <c r="AYA122" s="285"/>
      <c r="AYB122" s="285"/>
      <c r="AYC122" s="285"/>
      <c r="AYD122" s="285"/>
      <c r="AYE122" s="285"/>
      <c r="AYF122" s="285"/>
      <c r="AYG122" s="285"/>
      <c r="AYH122" s="285"/>
      <c r="AYI122" s="285"/>
      <c r="AYJ122" s="285"/>
      <c r="AYK122" s="285"/>
      <c r="AYL122" s="285"/>
      <c r="AYM122" s="285"/>
      <c r="AYN122" s="285"/>
      <c r="AYO122" s="285"/>
      <c r="AYP122" s="285"/>
      <c r="AYQ122" s="285"/>
      <c r="AYR122" s="285"/>
      <c r="AYS122" s="285"/>
      <c r="AYT122" s="285"/>
      <c r="AYU122" s="285"/>
      <c r="AYV122" s="285"/>
      <c r="AYW122" s="285"/>
      <c r="AYX122" s="285"/>
      <c r="AYY122" s="285"/>
      <c r="AYZ122" s="285"/>
      <c r="AZA122" s="285"/>
      <c r="AZB122" s="285"/>
      <c r="AZC122" s="285"/>
      <c r="AZD122" s="285"/>
      <c r="AZE122" s="285"/>
      <c r="AZF122" s="285"/>
      <c r="AZG122" s="285"/>
      <c r="AZH122" s="285"/>
      <c r="AZI122" s="285"/>
      <c r="AZJ122" s="285"/>
      <c r="AZK122" s="285"/>
      <c r="AZL122" s="285"/>
      <c r="AZM122" s="285"/>
      <c r="AZN122" s="285"/>
      <c r="AZO122" s="285"/>
      <c r="AZP122" s="285"/>
      <c r="AZQ122" s="285"/>
      <c r="AZR122" s="285"/>
      <c r="AZS122" s="285"/>
      <c r="AZT122" s="285"/>
      <c r="AZU122" s="285"/>
      <c r="AZV122" s="285"/>
      <c r="AZW122" s="285"/>
      <c r="AZX122" s="285"/>
      <c r="AZY122" s="285"/>
      <c r="AZZ122" s="285"/>
      <c r="BAA122" s="285"/>
      <c r="BAB122" s="285"/>
      <c r="BAC122" s="285"/>
      <c r="BAD122" s="285"/>
      <c r="BAE122" s="285"/>
      <c r="BAF122" s="285"/>
      <c r="BAG122" s="285"/>
      <c r="BAH122" s="285"/>
      <c r="BAI122" s="285"/>
      <c r="BAJ122" s="285"/>
      <c r="BAK122" s="285"/>
      <c r="BAL122" s="285"/>
      <c r="BAM122" s="285"/>
      <c r="BAN122" s="285"/>
      <c r="BAO122" s="285"/>
      <c r="BAP122" s="285"/>
      <c r="BAQ122" s="285"/>
      <c r="BAR122" s="285"/>
      <c r="BAS122" s="285"/>
      <c r="BAT122" s="285"/>
      <c r="BAU122" s="285"/>
      <c r="BAV122" s="285"/>
      <c r="BAW122" s="285"/>
      <c r="BAX122" s="285"/>
      <c r="BAY122" s="285"/>
      <c r="BAZ122" s="285"/>
      <c r="BBA122" s="285"/>
      <c r="BBB122" s="285"/>
      <c r="BBC122" s="285"/>
      <c r="BBD122" s="285"/>
      <c r="BBE122" s="285"/>
      <c r="BBF122" s="285"/>
      <c r="BBG122" s="285"/>
      <c r="BBH122" s="285"/>
      <c r="BBI122" s="285"/>
      <c r="BBJ122" s="285"/>
      <c r="BBK122" s="285"/>
      <c r="BBL122" s="285"/>
      <c r="BBM122" s="285"/>
      <c r="BBN122" s="285"/>
      <c r="BBO122" s="285"/>
      <c r="BBP122" s="285"/>
      <c r="BBQ122" s="285"/>
      <c r="BBR122" s="285"/>
      <c r="BBS122" s="285"/>
      <c r="BBT122" s="285"/>
      <c r="BBU122" s="285"/>
      <c r="BBV122" s="285"/>
      <c r="BBW122" s="285"/>
      <c r="BBX122" s="285"/>
      <c r="BBY122" s="285"/>
      <c r="BBZ122" s="285"/>
      <c r="BCA122" s="285"/>
      <c r="BCB122" s="285"/>
      <c r="BCC122" s="285"/>
      <c r="BCD122" s="285"/>
      <c r="BCE122" s="285"/>
      <c r="BCF122" s="285"/>
      <c r="BCG122" s="285"/>
      <c r="BCH122" s="285"/>
      <c r="BCI122" s="285"/>
      <c r="BCJ122" s="285"/>
      <c r="BCK122" s="285"/>
      <c r="BCL122" s="285"/>
      <c r="BCM122" s="285"/>
      <c r="BCN122" s="285"/>
      <c r="BCO122" s="285"/>
      <c r="BCP122" s="285"/>
      <c r="BCQ122" s="285"/>
      <c r="BCR122" s="285"/>
      <c r="BCS122" s="285"/>
      <c r="BCT122" s="285"/>
      <c r="BCU122" s="285"/>
      <c r="BCV122" s="285"/>
      <c r="BCW122" s="285"/>
      <c r="BCX122" s="285"/>
      <c r="BCY122" s="285"/>
      <c r="BCZ122" s="285"/>
      <c r="BDA122" s="285"/>
      <c r="BDB122" s="285"/>
      <c r="BDC122" s="285"/>
      <c r="BDD122" s="285"/>
      <c r="BDE122" s="285"/>
      <c r="BDF122" s="285"/>
      <c r="BDG122" s="285"/>
      <c r="BDH122" s="285"/>
      <c r="BDI122" s="285"/>
      <c r="BDJ122" s="285"/>
      <c r="BDK122" s="285"/>
      <c r="BDL122" s="285"/>
      <c r="BDM122" s="285"/>
      <c r="BDN122" s="285"/>
      <c r="BDO122" s="285"/>
      <c r="BDP122" s="285"/>
      <c r="BDQ122" s="285"/>
      <c r="BDR122" s="285"/>
      <c r="BDS122" s="285"/>
      <c r="BDT122" s="285"/>
      <c r="BDU122" s="285"/>
      <c r="BDV122" s="285"/>
      <c r="BDW122" s="285"/>
      <c r="BDX122" s="285"/>
      <c r="BDY122" s="285"/>
      <c r="BDZ122" s="285"/>
      <c r="BEA122" s="285"/>
      <c r="BEB122" s="285"/>
      <c r="BEC122" s="285"/>
      <c r="BED122" s="285"/>
      <c r="BEE122" s="285"/>
      <c r="BEF122" s="285"/>
      <c r="BEG122" s="285"/>
      <c r="BEH122" s="285"/>
      <c r="BEI122" s="285"/>
      <c r="BEJ122" s="285"/>
      <c r="BEK122" s="285"/>
      <c r="BEL122" s="285"/>
      <c r="BEM122" s="285"/>
      <c r="BEN122" s="285"/>
      <c r="BEO122" s="285"/>
      <c r="BEP122" s="285"/>
      <c r="BEQ122" s="285"/>
      <c r="BER122" s="285"/>
      <c r="BES122" s="285"/>
      <c r="BET122" s="285"/>
      <c r="BEU122" s="285"/>
      <c r="BEV122" s="285"/>
      <c r="BEW122" s="285"/>
      <c r="BEX122" s="285"/>
      <c r="BEY122" s="285"/>
      <c r="BEZ122" s="285"/>
      <c r="BFA122" s="285"/>
      <c r="BFB122" s="285"/>
      <c r="BFC122" s="285"/>
      <c r="BFD122" s="285"/>
      <c r="BFE122" s="285"/>
      <c r="BFF122" s="285"/>
      <c r="BFG122" s="285"/>
      <c r="BFH122" s="285"/>
      <c r="BFI122" s="285"/>
      <c r="BFJ122" s="285"/>
      <c r="BFK122" s="285"/>
      <c r="BFL122" s="285"/>
      <c r="BFM122" s="285"/>
      <c r="BFN122" s="285"/>
      <c r="BFO122" s="285"/>
      <c r="BFP122" s="285"/>
      <c r="BFQ122" s="285"/>
      <c r="BFR122" s="285"/>
      <c r="BFS122" s="285"/>
      <c r="BFT122" s="285"/>
      <c r="BFU122" s="285"/>
      <c r="BFV122" s="285"/>
      <c r="BFW122" s="285"/>
      <c r="BFX122" s="285"/>
      <c r="BFY122" s="285"/>
      <c r="BFZ122" s="285"/>
      <c r="BGA122" s="285"/>
      <c r="BGB122" s="285"/>
      <c r="BGC122" s="285"/>
      <c r="BGD122" s="285"/>
      <c r="BGE122" s="285"/>
      <c r="BGF122" s="285"/>
      <c r="BGG122" s="285"/>
      <c r="BGH122" s="285"/>
      <c r="BGI122" s="285"/>
      <c r="BGJ122" s="285"/>
      <c r="BGK122" s="285"/>
      <c r="BGL122" s="285"/>
      <c r="BGM122" s="285"/>
      <c r="BGN122" s="285"/>
      <c r="BGO122" s="285"/>
      <c r="BGP122" s="285"/>
      <c r="BGQ122" s="285"/>
      <c r="BGR122" s="285"/>
      <c r="BGS122" s="285"/>
      <c r="BGT122" s="285"/>
      <c r="BGU122" s="285"/>
      <c r="BGV122" s="285"/>
      <c r="BGW122" s="285"/>
      <c r="BGX122" s="285"/>
      <c r="BGY122" s="285"/>
      <c r="BGZ122" s="285"/>
      <c r="BHA122" s="285"/>
      <c r="BHB122" s="285"/>
      <c r="BHC122" s="285"/>
      <c r="BHD122" s="285"/>
      <c r="BHE122" s="285"/>
      <c r="BHF122" s="285"/>
      <c r="BHG122" s="285"/>
      <c r="BHH122" s="285"/>
      <c r="BHI122" s="285"/>
      <c r="BHJ122" s="285"/>
      <c r="BHK122" s="285"/>
      <c r="BHL122" s="285"/>
      <c r="BHM122" s="285"/>
      <c r="BHN122" s="285"/>
      <c r="BHO122" s="285"/>
      <c r="BHP122" s="285"/>
      <c r="BHQ122" s="285"/>
      <c r="BHR122" s="285"/>
      <c r="BHS122" s="285"/>
      <c r="BHT122" s="285"/>
      <c r="BHU122" s="285"/>
      <c r="BHV122" s="285"/>
      <c r="BHW122" s="285"/>
      <c r="BHX122" s="285"/>
      <c r="BHY122" s="285"/>
      <c r="BHZ122" s="285"/>
      <c r="BIA122" s="285"/>
      <c r="BIB122" s="285"/>
      <c r="BIC122" s="285"/>
      <c r="BID122" s="285"/>
      <c r="BIE122" s="285"/>
      <c r="BIF122" s="285"/>
      <c r="BIG122" s="285"/>
      <c r="BIH122" s="285"/>
      <c r="BII122" s="285"/>
      <c r="BIJ122" s="285"/>
      <c r="BIK122" s="285"/>
      <c r="BIL122" s="285"/>
      <c r="BIM122" s="285"/>
      <c r="BIN122" s="285"/>
      <c r="BIO122" s="285"/>
      <c r="BIP122" s="285"/>
      <c r="BIQ122" s="285"/>
      <c r="BIR122" s="285"/>
      <c r="BIS122" s="285"/>
      <c r="BIT122" s="285"/>
      <c r="BIU122" s="285"/>
      <c r="BIV122" s="285"/>
      <c r="BIW122" s="285"/>
      <c r="BIX122" s="285"/>
      <c r="BIY122" s="285"/>
      <c r="BIZ122" s="285"/>
      <c r="BJA122" s="285"/>
      <c r="BJB122" s="285"/>
      <c r="BJC122" s="285"/>
      <c r="BJD122" s="285"/>
      <c r="BJE122" s="285"/>
      <c r="BJF122" s="285"/>
      <c r="BJG122" s="285"/>
      <c r="BJH122" s="285"/>
      <c r="BJI122" s="285"/>
      <c r="BJJ122" s="285"/>
      <c r="BJK122" s="285"/>
      <c r="BJL122" s="285"/>
      <c r="BJM122" s="285"/>
      <c r="BJN122" s="285"/>
      <c r="BJO122" s="285"/>
      <c r="BJP122" s="285"/>
      <c r="BJQ122" s="285"/>
      <c r="BJR122" s="285"/>
      <c r="BJS122" s="285"/>
      <c r="BJT122" s="285"/>
      <c r="BJU122" s="285"/>
      <c r="BJV122" s="285"/>
      <c r="BJW122" s="285"/>
      <c r="BJX122" s="285"/>
      <c r="BJY122" s="285"/>
      <c r="BJZ122" s="285"/>
      <c r="BKA122" s="285"/>
      <c r="BKB122" s="285"/>
      <c r="BKC122" s="285"/>
      <c r="BKD122" s="285"/>
      <c r="BKE122" s="285"/>
      <c r="BKF122" s="285"/>
      <c r="BKG122" s="285"/>
      <c r="BKH122" s="285"/>
      <c r="BKI122" s="285"/>
      <c r="BKJ122" s="285"/>
      <c r="BKK122" s="285"/>
      <c r="BKL122" s="285"/>
      <c r="BKM122" s="285"/>
      <c r="BKN122" s="285"/>
      <c r="BKO122" s="285"/>
      <c r="BKP122" s="285"/>
      <c r="BKQ122" s="285"/>
      <c r="BKR122" s="285"/>
      <c r="BKS122" s="285"/>
      <c r="BKT122" s="285"/>
      <c r="BKU122" s="285"/>
      <c r="BKV122" s="285"/>
      <c r="BKW122" s="285"/>
      <c r="BKX122" s="285"/>
      <c r="BKY122" s="285"/>
      <c r="BKZ122" s="285"/>
      <c r="BLA122" s="285"/>
      <c r="BLB122" s="285"/>
      <c r="BLC122" s="285"/>
      <c r="BLD122" s="285"/>
      <c r="BLE122" s="285"/>
      <c r="BLF122" s="285"/>
      <c r="BLG122" s="285"/>
      <c r="BLH122" s="285"/>
      <c r="BLI122" s="285"/>
      <c r="BLJ122" s="285"/>
      <c r="BLK122" s="285"/>
      <c r="BLL122" s="285"/>
      <c r="BLM122" s="285"/>
      <c r="BLN122" s="285"/>
      <c r="BLO122" s="285"/>
      <c r="BLP122" s="285"/>
      <c r="BLQ122" s="285"/>
      <c r="BLR122" s="285"/>
      <c r="BLS122" s="285"/>
      <c r="BLT122" s="285"/>
      <c r="BLU122" s="285"/>
      <c r="BLV122" s="285"/>
      <c r="BLW122" s="285"/>
      <c r="BLX122" s="285"/>
      <c r="BLY122" s="285"/>
      <c r="BLZ122" s="285"/>
      <c r="BMA122" s="285"/>
      <c r="BMB122" s="285"/>
      <c r="BMC122" s="285"/>
      <c r="BMD122" s="285"/>
      <c r="BME122" s="285"/>
      <c r="BMF122" s="285"/>
      <c r="BMG122" s="285"/>
      <c r="BMH122" s="285"/>
      <c r="BMI122" s="285"/>
      <c r="BMJ122" s="285"/>
      <c r="BMK122" s="285"/>
      <c r="BML122" s="285"/>
      <c r="BMM122" s="285"/>
      <c r="BMN122" s="285"/>
      <c r="BMO122" s="285"/>
      <c r="BMP122" s="285"/>
      <c r="BMQ122" s="285"/>
      <c r="BMR122" s="285"/>
      <c r="BMS122" s="285"/>
      <c r="BMT122" s="285"/>
      <c r="BMU122" s="285"/>
      <c r="BMV122" s="285"/>
      <c r="BMW122" s="285"/>
      <c r="BMX122" s="285"/>
      <c r="BMY122" s="285"/>
      <c r="BMZ122" s="285"/>
      <c r="BNA122" s="285"/>
      <c r="BNB122" s="285"/>
      <c r="BNC122" s="285"/>
      <c r="BND122" s="285"/>
      <c r="BNE122" s="285"/>
      <c r="BNF122" s="285"/>
      <c r="BNG122" s="285"/>
      <c r="BNH122" s="285"/>
      <c r="BNI122" s="285"/>
      <c r="BNJ122" s="285"/>
      <c r="BNK122" s="285"/>
      <c r="BNL122" s="285"/>
      <c r="BNM122" s="285"/>
      <c r="BNN122" s="285"/>
      <c r="BNO122" s="285"/>
      <c r="BNP122" s="285"/>
      <c r="BNQ122" s="285"/>
      <c r="BNR122" s="285"/>
      <c r="BNS122" s="285"/>
      <c r="BNT122" s="285"/>
      <c r="BNU122" s="285"/>
      <c r="BNV122" s="285"/>
      <c r="BNW122" s="285"/>
      <c r="BNX122" s="285"/>
      <c r="BNY122" s="285"/>
      <c r="BNZ122" s="285"/>
      <c r="BOA122" s="285"/>
      <c r="BOB122" s="285"/>
      <c r="BOC122" s="285"/>
      <c r="BOD122" s="285"/>
      <c r="BOE122" s="285"/>
      <c r="BOF122" s="285"/>
      <c r="BOG122" s="285"/>
      <c r="BOH122" s="285"/>
      <c r="BOI122" s="285"/>
      <c r="BOJ122" s="285"/>
      <c r="BOK122" s="285"/>
      <c r="BOL122" s="285"/>
      <c r="BOM122" s="285"/>
      <c r="BON122" s="285"/>
      <c r="BOO122" s="285"/>
      <c r="BOP122" s="285"/>
      <c r="BOQ122" s="285"/>
      <c r="BOR122" s="285"/>
      <c r="BOS122" s="285"/>
      <c r="BOT122" s="285"/>
      <c r="BOU122" s="285"/>
      <c r="BOV122" s="285"/>
      <c r="BOW122" s="285"/>
      <c r="BOX122" s="285"/>
      <c r="BOY122" s="285"/>
      <c r="BOZ122" s="285"/>
      <c r="BPA122" s="285"/>
      <c r="BPB122" s="285"/>
      <c r="BPC122" s="285"/>
      <c r="BPD122" s="285"/>
      <c r="BPE122" s="285"/>
      <c r="BPF122" s="285"/>
      <c r="BPG122" s="285"/>
      <c r="BPH122" s="285"/>
      <c r="BPI122" s="285"/>
      <c r="BPJ122" s="285"/>
      <c r="BPK122" s="285"/>
      <c r="BPL122" s="285"/>
      <c r="BPM122" s="285"/>
      <c r="BPN122" s="285"/>
      <c r="BPO122" s="285"/>
      <c r="BPP122" s="285"/>
      <c r="BPQ122" s="285"/>
      <c r="BPR122" s="285"/>
      <c r="BPS122" s="285"/>
      <c r="BPT122" s="285"/>
      <c r="BPU122" s="285"/>
      <c r="BPV122" s="285"/>
      <c r="BPW122" s="285"/>
      <c r="BPX122" s="285"/>
      <c r="BPY122" s="285"/>
      <c r="BPZ122" s="285"/>
      <c r="BQA122" s="285"/>
      <c r="BQB122" s="285"/>
      <c r="BQC122" s="285"/>
      <c r="BQD122" s="285"/>
      <c r="BQE122" s="285"/>
      <c r="BQF122" s="285"/>
      <c r="BQG122" s="285"/>
      <c r="BQH122" s="285"/>
      <c r="BQI122" s="285"/>
      <c r="BQJ122" s="285"/>
      <c r="BQK122" s="285"/>
      <c r="BQL122" s="285"/>
      <c r="BQM122" s="285"/>
      <c r="BQN122" s="285"/>
      <c r="BQO122" s="285"/>
      <c r="BQP122" s="285"/>
      <c r="BQQ122" s="285"/>
      <c r="BQR122" s="285"/>
      <c r="BQS122" s="285"/>
      <c r="BQT122" s="285"/>
      <c r="BQU122" s="285"/>
      <c r="BQV122" s="285"/>
      <c r="BQW122" s="285"/>
      <c r="BQX122" s="285"/>
      <c r="BQY122" s="285"/>
      <c r="BQZ122" s="285"/>
      <c r="BRA122" s="285"/>
      <c r="BRB122" s="285"/>
      <c r="BRC122" s="285"/>
      <c r="BRD122" s="285"/>
      <c r="BRE122" s="285"/>
      <c r="BRF122" s="285"/>
      <c r="BRG122" s="285"/>
      <c r="BRH122" s="285"/>
      <c r="BRI122" s="285"/>
      <c r="BRJ122" s="285"/>
      <c r="BRK122" s="285"/>
      <c r="BRL122" s="285"/>
      <c r="BRM122" s="285"/>
      <c r="BRN122" s="285"/>
      <c r="BRO122" s="285"/>
      <c r="BRP122" s="285"/>
      <c r="BRQ122" s="285"/>
      <c r="BRR122" s="285"/>
      <c r="BRS122" s="285"/>
      <c r="BRT122" s="285"/>
      <c r="BRU122" s="285"/>
      <c r="BRV122" s="285"/>
      <c r="BRW122" s="285"/>
      <c r="BRX122" s="285"/>
      <c r="BRY122" s="285"/>
      <c r="BRZ122" s="285"/>
      <c r="BSA122" s="285"/>
      <c r="BSB122" s="285"/>
      <c r="BSC122" s="285"/>
      <c r="BSD122" s="285"/>
      <c r="BSE122" s="285"/>
      <c r="BSF122" s="285"/>
      <c r="BSG122" s="285"/>
      <c r="BSH122" s="285"/>
      <c r="BSI122" s="285"/>
      <c r="BSJ122" s="285"/>
      <c r="BSK122" s="285"/>
      <c r="BSL122" s="285"/>
      <c r="BSM122" s="285"/>
      <c r="BSN122" s="285"/>
      <c r="BSO122" s="285"/>
      <c r="BSP122" s="285"/>
      <c r="BSQ122" s="285"/>
      <c r="BSR122" s="285"/>
      <c r="BSS122" s="285"/>
      <c r="BST122" s="285"/>
      <c r="BSU122" s="285"/>
      <c r="BSV122" s="285"/>
      <c r="BSW122" s="285"/>
      <c r="BSX122" s="285"/>
      <c r="BSY122" s="285"/>
      <c r="BSZ122" s="285"/>
      <c r="BTA122" s="285"/>
      <c r="BTB122" s="285"/>
      <c r="BTC122" s="285"/>
      <c r="BTD122" s="285"/>
      <c r="BTE122" s="285"/>
      <c r="BTF122" s="285"/>
      <c r="BTG122" s="285"/>
      <c r="BTH122" s="285"/>
      <c r="BTI122" s="285"/>
      <c r="BTJ122" s="285"/>
      <c r="BTK122" s="285"/>
      <c r="BTL122" s="285"/>
      <c r="BTM122" s="285"/>
      <c r="BTN122" s="285"/>
      <c r="BTO122" s="285"/>
      <c r="BTP122" s="285"/>
      <c r="BTQ122" s="285"/>
      <c r="BTR122" s="285"/>
      <c r="BTS122" s="285"/>
      <c r="BTT122" s="285"/>
      <c r="BTU122" s="285"/>
      <c r="BTV122" s="285"/>
      <c r="BTW122" s="285"/>
      <c r="BTX122" s="285"/>
      <c r="BTY122" s="285"/>
      <c r="BTZ122" s="285"/>
      <c r="BUA122" s="285"/>
      <c r="BUB122" s="285"/>
      <c r="BUC122" s="285"/>
      <c r="BUD122" s="285"/>
      <c r="BUE122" s="285"/>
      <c r="BUF122" s="285"/>
      <c r="BUG122" s="285"/>
      <c r="BUH122" s="285"/>
      <c r="BUI122" s="285"/>
      <c r="BUJ122" s="285"/>
      <c r="BUK122" s="285"/>
      <c r="BUL122" s="285"/>
      <c r="BUM122" s="285"/>
      <c r="BUN122" s="285"/>
      <c r="BUO122" s="285"/>
      <c r="BUP122" s="285"/>
      <c r="BUQ122" s="285"/>
      <c r="BUR122" s="285"/>
      <c r="BUS122" s="285"/>
      <c r="BUT122" s="285"/>
      <c r="BUU122" s="285"/>
      <c r="BUV122" s="285"/>
      <c r="BUW122" s="285"/>
      <c r="BUX122" s="285"/>
      <c r="BUY122" s="285"/>
      <c r="BUZ122" s="285"/>
      <c r="BVA122" s="285"/>
      <c r="BVB122" s="285"/>
      <c r="BVC122" s="285"/>
      <c r="BVD122" s="285"/>
      <c r="BVE122" s="285"/>
      <c r="BVF122" s="285"/>
      <c r="BVG122" s="285"/>
      <c r="BVH122" s="285"/>
      <c r="BVI122" s="285"/>
      <c r="BVJ122" s="285"/>
      <c r="BVK122" s="285"/>
      <c r="BVL122" s="285"/>
      <c r="BVM122" s="285"/>
      <c r="BVN122" s="285"/>
      <c r="BVO122" s="285"/>
      <c r="BVP122" s="285"/>
      <c r="BVQ122" s="285"/>
      <c r="BVR122" s="285"/>
      <c r="BVS122" s="285"/>
      <c r="BVT122" s="285"/>
      <c r="BVU122" s="285"/>
      <c r="BVV122" s="285"/>
      <c r="BVW122" s="285"/>
      <c r="BVX122" s="285"/>
      <c r="BVY122" s="285"/>
      <c r="BVZ122" s="285"/>
      <c r="BWA122" s="285"/>
      <c r="BWB122" s="285"/>
      <c r="BWC122" s="285"/>
      <c r="BWD122" s="285"/>
      <c r="BWE122" s="285"/>
      <c r="BWF122" s="285"/>
      <c r="BWG122" s="285"/>
      <c r="BWH122" s="285"/>
      <c r="BWI122" s="285"/>
      <c r="BWJ122" s="285"/>
      <c r="BWK122" s="285"/>
      <c r="BWL122" s="285"/>
      <c r="BWM122" s="285"/>
      <c r="BWN122" s="285"/>
      <c r="BWO122" s="285"/>
      <c r="BWP122" s="285"/>
      <c r="BWQ122" s="285"/>
      <c r="BWR122" s="285"/>
      <c r="BWS122" s="285"/>
      <c r="BWT122" s="285"/>
      <c r="BWU122" s="285"/>
      <c r="BWV122" s="285"/>
      <c r="BWW122" s="285"/>
      <c r="BWX122" s="285"/>
      <c r="BWY122" s="285"/>
      <c r="BWZ122" s="285"/>
      <c r="BXA122" s="285"/>
      <c r="BXB122" s="285"/>
      <c r="BXC122" s="285"/>
      <c r="BXD122" s="285"/>
      <c r="BXE122" s="285"/>
      <c r="BXF122" s="285"/>
      <c r="BXG122" s="285"/>
      <c r="BXH122" s="285"/>
      <c r="BXI122" s="285"/>
      <c r="BXJ122" s="285"/>
      <c r="BXK122" s="285"/>
      <c r="BXL122" s="285"/>
      <c r="BXM122" s="285"/>
      <c r="BXN122" s="285"/>
      <c r="BXO122" s="285"/>
      <c r="BXP122" s="285"/>
      <c r="BXQ122" s="285"/>
      <c r="BXR122" s="285"/>
      <c r="BXS122" s="285"/>
      <c r="BXT122" s="285"/>
      <c r="BXU122" s="285"/>
      <c r="BXV122" s="285"/>
      <c r="BXW122" s="285"/>
      <c r="BXX122" s="285"/>
      <c r="BXY122" s="285"/>
      <c r="BXZ122" s="285"/>
      <c r="BYA122" s="285"/>
      <c r="BYB122" s="285"/>
      <c r="BYC122" s="285"/>
      <c r="BYD122" s="285"/>
      <c r="BYE122" s="285"/>
      <c r="BYF122" s="285"/>
      <c r="BYG122" s="285"/>
      <c r="BYH122" s="285"/>
      <c r="BYI122" s="285"/>
      <c r="BYJ122" s="285"/>
      <c r="BYK122" s="285"/>
      <c r="BYL122" s="285"/>
      <c r="BYM122" s="285"/>
      <c r="BYN122" s="285"/>
      <c r="BYO122" s="285"/>
      <c r="BYP122" s="285"/>
      <c r="BYQ122" s="285"/>
      <c r="BYR122" s="285"/>
      <c r="BYS122" s="285"/>
      <c r="BYT122" s="285"/>
      <c r="BYU122" s="285"/>
      <c r="BYV122" s="285"/>
      <c r="BYW122" s="285"/>
      <c r="BYX122" s="285"/>
      <c r="BYY122" s="285"/>
      <c r="BYZ122" s="285"/>
      <c r="BZA122" s="285"/>
      <c r="BZB122" s="285"/>
      <c r="BZC122" s="285"/>
      <c r="BZD122" s="285"/>
      <c r="BZE122" s="285"/>
      <c r="BZF122" s="285"/>
      <c r="BZG122" s="285"/>
      <c r="BZH122" s="285"/>
      <c r="BZI122" s="285"/>
      <c r="BZJ122" s="285"/>
      <c r="BZK122" s="285"/>
      <c r="BZL122" s="285"/>
      <c r="BZM122" s="285"/>
      <c r="BZN122" s="285"/>
      <c r="BZO122" s="285"/>
      <c r="BZP122" s="285"/>
      <c r="BZQ122" s="285"/>
      <c r="BZR122" s="285"/>
      <c r="BZS122" s="285"/>
      <c r="BZT122" s="285"/>
      <c r="BZU122" s="285"/>
      <c r="BZV122" s="285"/>
      <c r="BZW122" s="285"/>
      <c r="BZX122" s="285"/>
      <c r="BZY122" s="285"/>
      <c r="BZZ122" s="285"/>
      <c r="CAA122" s="285"/>
      <c r="CAB122" s="285"/>
      <c r="CAC122" s="285"/>
      <c r="CAD122" s="285"/>
      <c r="CAE122" s="285"/>
      <c r="CAF122" s="285"/>
      <c r="CAG122" s="285"/>
      <c r="CAH122" s="285"/>
      <c r="CAI122" s="285"/>
      <c r="CAJ122" s="285"/>
      <c r="CAK122" s="285"/>
      <c r="CAL122" s="285"/>
      <c r="CAM122" s="285"/>
      <c r="CAN122" s="285"/>
      <c r="CAO122" s="285"/>
      <c r="CAP122" s="285"/>
      <c r="CAQ122" s="285"/>
      <c r="CAR122" s="285"/>
      <c r="CAS122" s="285"/>
      <c r="CAT122" s="285"/>
      <c r="CAU122" s="285"/>
      <c r="CAV122" s="285"/>
      <c r="CAW122" s="285"/>
      <c r="CAX122" s="285"/>
      <c r="CAY122" s="285"/>
      <c r="CAZ122" s="285"/>
      <c r="CBA122" s="285"/>
      <c r="CBB122" s="285"/>
      <c r="CBC122" s="285"/>
      <c r="CBD122" s="285"/>
      <c r="CBE122" s="285"/>
      <c r="CBF122" s="285"/>
      <c r="CBG122" s="285"/>
      <c r="CBH122" s="285"/>
      <c r="CBI122" s="285"/>
      <c r="CBJ122" s="285"/>
      <c r="CBK122" s="285"/>
      <c r="CBL122" s="285"/>
      <c r="CBM122" s="285"/>
      <c r="CBN122" s="285"/>
      <c r="CBO122" s="285"/>
      <c r="CBP122" s="285"/>
      <c r="CBQ122" s="285"/>
      <c r="CBR122" s="285"/>
      <c r="CBS122" s="285"/>
      <c r="CBT122" s="285"/>
      <c r="CBU122" s="285"/>
      <c r="CBV122" s="285"/>
      <c r="CBW122" s="285"/>
      <c r="CBX122" s="285"/>
      <c r="CBY122" s="285"/>
      <c r="CBZ122" s="285"/>
      <c r="CCA122" s="285"/>
      <c r="CCB122" s="285"/>
      <c r="CCC122" s="285"/>
      <c r="CCD122" s="285"/>
      <c r="CCE122" s="285"/>
      <c r="CCF122" s="285"/>
      <c r="CCG122" s="285"/>
      <c r="CCH122" s="285"/>
      <c r="CCI122" s="285"/>
      <c r="CCJ122" s="285"/>
      <c r="CCK122" s="285"/>
      <c r="CCL122" s="285"/>
      <c r="CCM122" s="285"/>
      <c r="CCN122" s="285"/>
      <c r="CCO122" s="285"/>
      <c r="CCP122" s="285"/>
      <c r="CCQ122" s="285"/>
      <c r="CCR122" s="199"/>
      <c r="CCS122" s="199"/>
      <c r="CCT122" s="199"/>
    </row>
    <row r="123" spans="1:2126" s="200" customFormat="1" x14ac:dyDescent="0.2">
      <c r="O123" s="209"/>
      <c r="SR123" s="209"/>
      <c r="AKV123" s="199"/>
      <c r="AKW123" s="199"/>
      <c r="AKX123" s="199"/>
      <c r="AKY123" s="199"/>
      <c r="AKZ123" s="199"/>
      <c r="ALA123" s="199"/>
      <c r="ALB123" s="199"/>
      <c r="ALC123" s="199"/>
      <c r="ALD123" s="199"/>
      <c r="ALE123" s="199"/>
      <c r="ALF123" s="199"/>
      <c r="ALG123" s="199"/>
      <c r="ALH123" s="199"/>
      <c r="ALI123" s="199"/>
      <c r="ALJ123" s="199"/>
      <c r="ALK123" s="199"/>
      <c r="ALL123" s="199"/>
      <c r="ALM123" s="199"/>
      <c r="ALN123" s="199"/>
      <c r="ALO123" s="199"/>
      <c r="ALP123" s="199"/>
      <c r="ALQ123" s="199"/>
      <c r="ALR123" s="199"/>
      <c r="ALS123" s="199"/>
      <c r="ALT123" s="199"/>
      <c r="ALU123" s="199"/>
      <c r="ALV123" s="199"/>
      <c r="ALW123" s="199"/>
      <c r="ALX123" s="199"/>
      <c r="ALY123" s="199"/>
      <c r="ALZ123" s="352"/>
      <c r="AMA123" s="199"/>
      <c r="AMB123" s="199"/>
      <c r="AMC123" s="199"/>
      <c r="AMD123" s="199"/>
      <c r="AME123" s="199"/>
      <c r="AMF123" s="199"/>
      <c r="AMG123" s="199"/>
      <c r="AMH123" s="199"/>
      <c r="AMI123" s="199"/>
      <c r="AMJ123" s="199"/>
      <c r="AMK123" s="199"/>
      <c r="AML123" s="199"/>
      <c r="AMM123" s="199"/>
      <c r="AMN123" s="199"/>
      <c r="AMO123" s="199"/>
      <c r="AMP123" s="199"/>
      <c r="AMQ123" s="199"/>
      <c r="AMR123" s="199"/>
      <c r="AMS123" s="301"/>
      <c r="AMT123" s="301"/>
      <c r="AMU123" s="301"/>
      <c r="AMV123" s="301"/>
      <c r="AMW123" s="301"/>
      <c r="AMX123" s="301"/>
      <c r="AMY123" s="301"/>
      <c r="AMZ123" s="301"/>
      <c r="ANA123" s="301"/>
      <c r="ANB123" s="301"/>
      <c r="ANC123" s="301"/>
      <c r="AND123" s="301"/>
      <c r="ANE123" s="301"/>
      <c r="ANF123" s="301"/>
      <c r="ANG123" s="301"/>
      <c r="ANH123" s="301"/>
      <c r="ANI123" s="301"/>
      <c r="ANJ123" s="301"/>
      <c r="ANK123" s="301"/>
      <c r="ANL123" s="353"/>
      <c r="ANM123" s="301"/>
      <c r="ANN123" s="301"/>
      <c r="ANO123" s="301"/>
      <c r="ANP123" s="301"/>
      <c r="ANQ123" s="301"/>
      <c r="ANR123" s="301"/>
      <c r="ANS123" s="301"/>
      <c r="ANT123" s="301"/>
      <c r="ANU123" s="301"/>
      <c r="ANV123" s="301"/>
      <c r="ANW123" s="301"/>
      <c r="ANX123" s="301"/>
      <c r="ANY123" s="301"/>
      <c r="ANZ123" s="301"/>
      <c r="AOA123" s="301"/>
      <c r="AOB123" s="301"/>
      <c r="AOC123" s="301"/>
      <c r="AOD123" s="301"/>
      <c r="AOE123" s="301"/>
      <c r="AOF123" s="301"/>
      <c r="AOG123" s="301"/>
      <c r="AOH123" s="301"/>
      <c r="AOI123" s="301"/>
      <c r="AOJ123" s="301"/>
      <c r="AOK123" s="301"/>
      <c r="AOL123" s="301"/>
      <c r="AOM123" s="301"/>
      <c r="AON123" s="301"/>
      <c r="AOO123" s="301"/>
      <c r="AOP123" s="301"/>
      <c r="AOQ123" s="301"/>
      <c r="AOR123" s="301"/>
      <c r="AOS123" s="301"/>
      <c r="AOT123" s="301"/>
      <c r="AOU123" s="301"/>
      <c r="AOV123" s="301"/>
      <c r="AOW123" s="301"/>
      <c r="AOX123" s="301"/>
      <c r="AOY123" s="301"/>
      <c r="AOZ123" s="301"/>
      <c r="APA123" s="301"/>
      <c r="APB123" s="301"/>
      <c r="APC123" s="301"/>
      <c r="APD123" s="301"/>
      <c r="APE123" s="301"/>
      <c r="APF123" s="301"/>
      <c r="APG123" s="301"/>
      <c r="APH123" s="301"/>
      <c r="API123" s="301"/>
      <c r="APJ123" s="301"/>
      <c r="APK123" s="301"/>
      <c r="APL123" s="301"/>
      <c r="APM123" s="301"/>
      <c r="APN123" s="301"/>
      <c r="APO123" s="301"/>
      <c r="APP123" s="301"/>
      <c r="APQ123" s="301"/>
      <c r="APR123" s="301"/>
      <c r="APS123" s="301"/>
      <c r="APT123" s="301"/>
      <c r="APU123" s="301"/>
      <c r="APV123" s="301"/>
      <c r="APW123" s="301"/>
      <c r="APX123" s="301"/>
      <c r="APY123" s="301"/>
      <c r="APZ123" s="301"/>
      <c r="AQA123" s="301"/>
      <c r="AQB123" s="301"/>
      <c r="AQC123" s="301"/>
      <c r="AQD123" s="301"/>
      <c r="AQE123" s="301"/>
      <c r="AQF123" s="301"/>
      <c r="AQG123" s="301"/>
      <c r="AQH123" s="301"/>
      <c r="AQI123" s="301"/>
      <c r="AQJ123" s="301"/>
      <c r="AQK123" s="301"/>
      <c r="AQL123" s="301"/>
      <c r="AQM123" s="301"/>
      <c r="AQN123" s="301"/>
      <c r="AQO123" s="301"/>
      <c r="AQP123" s="301"/>
      <c r="AQQ123" s="301"/>
      <c r="AQR123" s="301"/>
      <c r="AQS123" s="301"/>
      <c r="AQT123" s="301"/>
      <c r="AQU123" s="301"/>
      <c r="AQV123" s="301"/>
      <c r="AQW123" s="301"/>
      <c r="AQX123" s="301"/>
      <c r="AQY123" s="301"/>
      <c r="AQZ123" s="301"/>
      <c r="ARA123" s="301"/>
      <c r="ARB123" s="301"/>
      <c r="ARC123" s="301"/>
      <c r="ARD123" s="301"/>
      <c r="ARE123" s="301"/>
      <c r="ARF123" s="301"/>
      <c r="ARG123" s="301"/>
      <c r="ARH123" s="301"/>
      <c r="ARI123" s="301"/>
      <c r="ARJ123" s="301"/>
      <c r="ARK123" s="301"/>
      <c r="ARL123" s="301"/>
      <c r="ARM123" s="301"/>
      <c r="ARN123" s="301"/>
      <c r="ARO123" s="301"/>
      <c r="ARP123" s="301"/>
      <c r="ARQ123" s="301"/>
      <c r="ARR123" s="301"/>
      <c r="ARS123" s="301"/>
      <c r="ART123" s="301"/>
      <c r="ARU123" s="301"/>
      <c r="ARV123" s="301"/>
      <c r="ARW123" s="301"/>
      <c r="ARX123" s="301"/>
      <c r="ARY123" s="301"/>
      <c r="ARZ123" s="301"/>
      <c r="ASA123" s="301"/>
      <c r="ASB123" s="301"/>
      <c r="ASC123" s="301"/>
      <c r="ASD123" s="301"/>
      <c r="ASE123" s="301"/>
      <c r="ASF123" s="301"/>
      <c r="ASG123" s="301"/>
      <c r="ASH123" s="301"/>
      <c r="ASI123" s="301"/>
      <c r="ASJ123" s="301"/>
      <c r="ASK123" s="301"/>
      <c r="ASL123" s="301"/>
      <c r="ASM123" s="301"/>
      <c r="ASN123" s="301"/>
      <c r="ASO123" s="301"/>
      <c r="ASP123" s="301"/>
      <c r="ASQ123" s="301"/>
      <c r="ASR123" s="301"/>
      <c r="ASS123" s="301"/>
      <c r="AST123" s="301"/>
      <c r="ASU123" s="281"/>
      <c r="ASV123" s="281"/>
      <c r="ASW123" s="281"/>
      <c r="ASX123" s="281"/>
      <c r="ASY123" s="281"/>
      <c r="ASZ123" s="281"/>
      <c r="ATA123" s="281"/>
      <c r="ATB123" s="281"/>
      <c r="ATC123" s="281"/>
      <c r="ATD123" s="281"/>
      <c r="ATE123" s="281"/>
      <c r="ATF123" s="281"/>
      <c r="ATG123" s="281"/>
      <c r="ATH123" s="281"/>
      <c r="ATI123" s="281"/>
      <c r="ATJ123" s="281"/>
      <c r="ATK123" s="281"/>
      <c r="ATL123" s="281"/>
      <c r="ATM123" s="281"/>
      <c r="ATN123" s="281"/>
      <c r="ATO123" s="281"/>
      <c r="ATP123" s="281"/>
      <c r="ATQ123" s="281"/>
      <c r="ATR123" s="281"/>
      <c r="ATS123" s="281"/>
      <c r="ATT123" s="281"/>
      <c r="ATU123" s="281"/>
      <c r="ATV123" s="281"/>
      <c r="ATW123" s="281"/>
      <c r="ATX123" s="284"/>
      <c r="ATY123" s="284"/>
      <c r="ATZ123" s="284"/>
      <c r="AUA123" s="281"/>
      <c r="AUB123" s="281"/>
      <c r="AUC123" s="281"/>
      <c r="AUD123" s="281"/>
      <c r="AUE123" s="281"/>
      <c r="AUF123" s="281"/>
      <c r="AUG123" s="281"/>
      <c r="AUH123" s="281"/>
      <c r="AUI123" s="281"/>
      <c r="AUJ123" s="281"/>
      <c r="AUK123" s="281"/>
      <c r="AUL123" s="281"/>
      <c r="AUM123" s="281"/>
      <c r="AUN123" s="281"/>
      <c r="AUO123" s="281"/>
      <c r="AUP123" s="281"/>
      <c r="AUQ123" s="281"/>
      <c r="AUR123" s="281"/>
      <c r="AUS123" s="281"/>
      <c r="AUT123" s="281"/>
      <c r="AUU123" s="281"/>
      <c r="AUV123" s="281"/>
      <c r="AUW123" s="281"/>
      <c r="AUX123" s="281"/>
      <c r="AUY123" s="281"/>
      <c r="AUZ123" s="281"/>
      <c r="AVA123" s="281"/>
      <c r="AVB123" s="281"/>
      <c r="AVC123" s="281"/>
      <c r="AVD123" s="281"/>
      <c r="AVE123" s="281"/>
      <c r="AVF123" s="281"/>
      <c r="AVG123" s="281"/>
      <c r="AVH123" s="281"/>
      <c r="AVI123" s="281"/>
      <c r="AVJ123" s="281"/>
      <c r="AVK123" s="281"/>
      <c r="AVL123" s="281"/>
      <c r="AVM123" s="281"/>
      <c r="AVN123" s="281"/>
      <c r="AVO123" s="281"/>
      <c r="AVP123" s="281"/>
      <c r="AVQ123" s="281"/>
      <c r="AVR123" s="281"/>
      <c r="AVS123" s="281"/>
      <c r="AVT123" s="281"/>
      <c r="AVU123" s="281"/>
      <c r="AVV123" s="281"/>
      <c r="AVW123" s="281"/>
      <c r="AVX123" s="281"/>
      <c r="AVY123" s="281"/>
      <c r="AVZ123" s="281"/>
      <c r="AWA123" s="281"/>
      <c r="AWB123" s="281"/>
      <c r="AWC123" s="281"/>
      <c r="AWD123" s="281"/>
      <c r="AWE123" s="281"/>
      <c r="AWF123" s="281"/>
      <c r="AWG123" s="281"/>
      <c r="AWH123" s="281"/>
      <c r="AWI123" s="281"/>
      <c r="AWJ123" s="281"/>
      <c r="AWK123" s="281"/>
      <c r="AWL123" s="358"/>
      <c r="AWM123" s="199"/>
      <c r="AWN123" s="237"/>
      <c r="AWO123" s="237"/>
      <c r="AWP123" s="358"/>
      <c r="AWQ123" s="281"/>
      <c r="AWR123" s="281"/>
      <c r="AWS123" s="281"/>
      <c r="AWT123" s="281"/>
      <c r="AWU123" s="281"/>
      <c r="AWV123" s="281"/>
      <c r="AWW123" s="281"/>
      <c r="AWX123" s="281"/>
      <c r="AWY123" s="281"/>
      <c r="AWZ123" s="281"/>
      <c r="AXA123" s="281"/>
      <c r="AXB123" s="285"/>
      <c r="AXC123" s="285"/>
      <c r="AXD123" s="285"/>
      <c r="AXE123" s="285"/>
      <c r="AXF123" s="285"/>
      <c r="AXG123" s="285"/>
      <c r="AXH123" s="285"/>
      <c r="AXI123" s="285"/>
      <c r="AXJ123" s="285"/>
      <c r="AXK123" s="285"/>
      <c r="AXL123" s="285"/>
      <c r="AXM123" s="285"/>
      <c r="AXN123" s="285"/>
      <c r="AXO123" s="285"/>
      <c r="AXP123" s="285"/>
      <c r="AXQ123" s="285"/>
      <c r="AXR123" s="285"/>
      <c r="AXS123" s="285"/>
      <c r="AXT123" s="285"/>
      <c r="AXU123" s="285"/>
      <c r="AXV123" s="285"/>
      <c r="AXW123" s="285"/>
      <c r="AXX123" s="285"/>
      <c r="AXY123" s="285"/>
      <c r="AXZ123" s="285"/>
      <c r="AYA123" s="285"/>
      <c r="AYB123" s="285"/>
      <c r="AYC123" s="285"/>
      <c r="AYD123" s="285"/>
      <c r="AYE123" s="285"/>
      <c r="AYF123" s="285"/>
      <c r="AYG123" s="285"/>
      <c r="AYH123" s="285"/>
      <c r="AYI123" s="285"/>
      <c r="AYJ123" s="285"/>
      <c r="AYK123" s="285"/>
      <c r="AYL123" s="285"/>
      <c r="AYM123" s="285"/>
      <c r="AYN123" s="285"/>
      <c r="AYO123" s="285"/>
      <c r="AYP123" s="285"/>
      <c r="AYQ123" s="285"/>
      <c r="AYR123" s="285"/>
      <c r="AYS123" s="285"/>
      <c r="AYT123" s="285"/>
      <c r="AYU123" s="285"/>
      <c r="AYV123" s="285"/>
      <c r="AYW123" s="285"/>
      <c r="AYX123" s="285"/>
      <c r="AYY123" s="285"/>
      <c r="AYZ123" s="285"/>
      <c r="AZA123" s="285"/>
      <c r="AZB123" s="285"/>
      <c r="AZC123" s="285"/>
      <c r="AZD123" s="285"/>
      <c r="AZE123" s="285"/>
      <c r="AZF123" s="285"/>
      <c r="AZG123" s="285"/>
      <c r="AZH123" s="285"/>
      <c r="AZI123" s="285"/>
      <c r="AZJ123" s="285"/>
      <c r="AZK123" s="285"/>
      <c r="AZL123" s="285"/>
      <c r="AZM123" s="285"/>
      <c r="AZN123" s="285"/>
      <c r="AZO123" s="285"/>
      <c r="AZP123" s="285"/>
      <c r="AZQ123" s="285"/>
      <c r="AZR123" s="285"/>
      <c r="AZS123" s="285"/>
      <c r="AZT123" s="285"/>
      <c r="AZU123" s="285"/>
      <c r="AZV123" s="285"/>
      <c r="AZW123" s="285"/>
      <c r="AZX123" s="285"/>
      <c r="AZY123" s="285"/>
      <c r="AZZ123" s="285"/>
      <c r="BAA123" s="285"/>
      <c r="BAB123" s="285"/>
      <c r="BAC123" s="285"/>
      <c r="BAD123" s="285"/>
      <c r="BAE123" s="285"/>
      <c r="BAF123" s="285"/>
      <c r="BAG123" s="285"/>
      <c r="BAH123" s="285"/>
      <c r="BAI123" s="285"/>
      <c r="BAJ123" s="285"/>
      <c r="BAK123" s="285"/>
      <c r="BAL123" s="285"/>
      <c r="BAM123" s="285"/>
      <c r="BAN123" s="285"/>
      <c r="BAO123" s="285"/>
      <c r="BAP123" s="285"/>
      <c r="BAQ123" s="285"/>
      <c r="BAR123" s="285"/>
      <c r="BAS123" s="285"/>
      <c r="BAT123" s="285"/>
      <c r="BAU123" s="285"/>
      <c r="BAV123" s="285"/>
      <c r="BAW123" s="285"/>
      <c r="BAX123" s="285"/>
      <c r="BAY123" s="285"/>
      <c r="BAZ123" s="285"/>
      <c r="BBA123" s="285"/>
      <c r="BBB123" s="285"/>
      <c r="BBC123" s="285"/>
      <c r="BBD123" s="285"/>
      <c r="BBE123" s="285"/>
      <c r="BBF123" s="285"/>
      <c r="BBG123" s="285"/>
      <c r="BBH123" s="285"/>
      <c r="BBI123" s="285"/>
      <c r="BBJ123" s="285"/>
      <c r="BBK123" s="285"/>
      <c r="BBL123" s="285"/>
      <c r="BBM123" s="285"/>
      <c r="BBN123" s="285"/>
      <c r="BBO123" s="285"/>
      <c r="BBP123" s="285"/>
      <c r="BBQ123" s="285"/>
      <c r="BBR123" s="285"/>
      <c r="BBS123" s="285"/>
      <c r="BBT123" s="285"/>
      <c r="BBU123" s="285"/>
      <c r="BBV123" s="285"/>
      <c r="BBW123" s="285"/>
      <c r="BBX123" s="285"/>
      <c r="BBY123" s="285"/>
      <c r="BBZ123" s="285"/>
      <c r="BCA123" s="285"/>
      <c r="BCB123" s="285"/>
      <c r="BCC123" s="285"/>
      <c r="BCD123" s="285"/>
      <c r="BCE123" s="285"/>
      <c r="BCF123" s="285"/>
      <c r="BCG123" s="285"/>
      <c r="BCH123" s="285"/>
      <c r="BCI123" s="285"/>
      <c r="BCJ123" s="285"/>
      <c r="BCK123" s="285"/>
      <c r="BCL123" s="285"/>
      <c r="BCM123" s="285"/>
      <c r="BCN123" s="285"/>
      <c r="BCO123" s="285"/>
      <c r="BCP123" s="285"/>
      <c r="BCQ123" s="285"/>
      <c r="BCR123" s="285"/>
      <c r="BCS123" s="285"/>
      <c r="BCT123" s="285"/>
      <c r="BCU123" s="285"/>
      <c r="BCV123" s="285"/>
      <c r="BCW123" s="285"/>
      <c r="BCX123" s="285"/>
      <c r="BCY123" s="285"/>
      <c r="BCZ123" s="285"/>
      <c r="BDA123" s="285"/>
      <c r="BDB123" s="285"/>
      <c r="BDC123" s="285"/>
      <c r="BDD123" s="285"/>
      <c r="BDE123" s="285"/>
      <c r="BDF123" s="285"/>
      <c r="BDG123" s="285"/>
      <c r="BDH123" s="285"/>
      <c r="BDI123" s="285"/>
      <c r="BDJ123" s="285"/>
      <c r="BDK123" s="285"/>
      <c r="BDL123" s="285"/>
      <c r="BDM123" s="285"/>
      <c r="BDN123" s="285"/>
      <c r="BDO123" s="285"/>
      <c r="BDP123" s="285"/>
      <c r="BDQ123" s="285"/>
      <c r="BDR123" s="285"/>
      <c r="BDS123" s="285"/>
      <c r="BDT123" s="285"/>
      <c r="BDU123" s="285"/>
      <c r="BDV123" s="285"/>
      <c r="BDW123" s="285"/>
      <c r="BDX123" s="285"/>
      <c r="BDY123" s="285"/>
      <c r="BDZ123" s="285"/>
      <c r="BEA123" s="285"/>
      <c r="BEB123" s="285"/>
      <c r="BEC123" s="285"/>
      <c r="BED123" s="285"/>
      <c r="BEE123" s="285"/>
      <c r="BEF123" s="285"/>
      <c r="BEG123" s="285"/>
      <c r="BEH123" s="285"/>
      <c r="BEI123" s="285"/>
      <c r="BEJ123" s="285"/>
      <c r="BEK123" s="285"/>
      <c r="BEL123" s="285"/>
      <c r="BEM123" s="285"/>
      <c r="BEN123" s="285"/>
      <c r="BEO123" s="285"/>
      <c r="BEP123" s="285"/>
      <c r="BEQ123" s="285"/>
      <c r="BER123" s="285"/>
      <c r="BES123" s="285"/>
      <c r="BET123" s="285"/>
      <c r="BEU123" s="285"/>
      <c r="BEV123" s="285"/>
      <c r="BEW123" s="285"/>
      <c r="BEX123" s="285"/>
      <c r="BEY123" s="285"/>
      <c r="BEZ123" s="285"/>
      <c r="BFA123" s="285"/>
      <c r="BFB123" s="285"/>
      <c r="BFC123" s="285"/>
      <c r="BFD123" s="285"/>
      <c r="BFE123" s="285"/>
      <c r="BFF123" s="285"/>
      <c r="BFG123" s="285"/>
      <c r="BFH123" s="285"/>
      <c r="BFI123" s="285"/>
      <c r="BFJ123" s="285"/>
      <c r="BFK123" s="285"/>
      <c r="BFL123" s="285"/>
      <c r="BFM123" s="285"/>
      <c r="BFN123" s="285"/>
      <c r="BFO123" s="285"/>
      <c r="BFP123" s="285"/>
      <c r="BFQ123" s="285"/>
      <c r="BFR123" s="285"/>
      <c r="BFS123" s="285"/>
      <c r="BFT123" s="285"/>
      <c r="BFU123" s="285"/>
      <c r="BFV123" s="285"/>
      <c r="BFW123" s="285"/>
      <c r="BFX123" s="285"/>
      <c r="BFY123" s="285"/>
      <c r="BFZ123" s="285"/>
      <c r="BGA123" s="285"/>
      <c r="BGB123" s="285"/>
      <c r="BGC123" s="285"/>
      <c r="BGD123" s="285"/>
      <c r="BGE123" s="285"/>
      <c r="BGF123" s="285"/>
      <c r="BGG123" s="285"/>
      <c r="BGH123" s="285"/>
      <c r="BGI123" s="285"/>
      <c r="BGJ123" s="285"/>
      <c r="BGK123" s="285"/>
      <c r="BGL123" s="285"/>
      <c r="BGM123" s="285"/>
      <c r="BGN123" s="285"/>
      <c r="BGO123" s="285"/>
      <c r="BGP123" s="285"/>
      <c r="BGQ123" s="285"/>
      <c r="BGR123" s="285"/>
      <c r="BGS123" s="285"/>
      <c r="BGT123" s="285"/>
      <c r="BGU123" s="285"/>
      <c r="BGV123" s="285"/>
      <c r="BGW123" s="285"/>
      <c r="BGX123" s="285"/>
      <c r="BGY123" s="285"/>
      <c r="BGZ123" s="285"/>
      <c r="BHA123" s="285"/>
      <c r="BHB123" s="285"/>
      <c r="BHC123" s="285"/>
      <c r="BHD123" s="285"/>
      <c r="BHE123" s="285"/>
      <c r="BHF123" s="285"/>
      <c r="BHG123" s="285"/>
      <c r="BHH123" s="285"/>
      <c r="BHI123" s="285"/>
      <c r="BHJ123" s="285"/>
      <c r="BHK123" s="285"/>
      <c r="BHL123" s="285"/>
      <c r="BHM123" s="285"/>
      <c r="BHN123" s="285"/>
      <c r="BHO123" s="285"/>
      <c r="BHP123" s="285"/>
      <c r="BHQ123" s="285"/>
      <c r="BHR123" s="285"/>
      <c r="BHS123" s="285"/>
      <c r="BHT123" s="285"/>
      <c r="BHU123" s="285"/>
      <c r="BHV123" s="285"/>
      <c r="BHW123" s="285"/>
      <c r="BHX123" s="285"/>
      <c r="BHY123" s="285"/>
      <c r="BHZ123" s="285"/>
      <c r="BIA123" s="285"/>
      <c r="BIB123" s="285"/>
      <c r="BIC123" s="285"/>
      <c r="BID123" s="285"/>
      <c r="BIE123" s="285"/>
      <c r="BIF123" s="285"/>
      <c r="BIG123" s="285"/>
      <c r="BIH123" s="285"/>
      <c r="BII123" s="285"/>
      <c r="BIJ123" s="285"/>
      <c r="BIK123" s="285"/>
      <c r="BIL123" s="285"/>
      <c r="BIM123" s="285"/>
      <c r="BIN123" s="285"/>
      <c r="BIO123" s="285"/>
      <c r="BIP123" s="285"/>
      <c r="BIQ123" s="285"/>
      <c r="BIR123" s="285"/>
      <c r="BIS123" s="285"/>
      <c r="BIT123" s="285"/>
      <c r="BIU123" s="285"/>
      <c r="BIV123" s="285"/>
      <c r="BIW123" s="285"/>
      <c r="BIX123" s="285"/>
      <c r="BIY123" s="285"/>
      <c r="BIZ123" s="285"/>
      <c r="BJA123" s="285"/>
      <c r="BJB123" s="285"/>
      <c r="BJC123" s="285"/>
      <c r="BJD123" s="285"/>
      <c r="BJE123" s="285"/>
      <c r="BJF123" s="285"/>
      <c r="BJG123" s="285"/>
      <c r="BJH123" s="285"/>
      <c r="BJI123" s="285"/>
      <c r="BJJ123" s="285"/>
      <c r="BJK123" s="285"/>
      <c r="BJL123" s="285"/>
      <c r="BJM123" s="285"/>
      <c r="BJN123" s="285"/>
      <c r="BJO123" s="285"/>
      <c r="BJP123" s="285"/>
      <c r="BJQ123" s="285"/>
      <c r="BJR123" s="285"/>
      <c r="BJS123" s="285"/>
      <c r="BJT123" s="285"/>
      <c r="BJU123" s="285"/>
      <c r="BJV123" s="285"/>
      <c r="BJW123" s="285"/>
      <c r="BJX123" s="285"/>
      <c r="BJY123" s="285"/>
      <c r="BJZ123" s="285"/>
      <c r="BKA123" s="285"/>
      <c r="BKB123" s="285"/>
      <c r="BKC123" s="285"/>
      <c r="BKD123" s="285"/>
      <c r="BKE123" s="285"/>
      <c r="BKF123" s="285"/>
      <c r="BKG123" s="285"/>
      <c r="BKH123" s="285"/>
      <c r="BKI123" s="285"/>
      <c r="BKJ123" s="285"/>
      <c r="BKK123" s="285"/>
      <c r="BKL123" s="285"/>
      <c r="BKM123" s="285"/>
      <c r="BKN123" s="285"/>
      <c r="BKO123" s="285"/>
      <c r="BKP123" s="285"/>
      <c r="BKQ123" s="285"/>
      <c r="BKR123" s="285"/>
      <c r="BKS123" s="285"/>
      <c r="BKT123" s="285"/>
      <c r="BKU123" s="285"/>
      <c r="BKV123" s="285"/>
      <c r="BKW123" s="285"/>
      <c r="BKX123" s="285"/>
      <c r="BKY123" s="285"/>
      <c r="BKZ123" s="285"/>
      <c r="BLA123" s="285"/>
      <c r="BLB123" s="285"/>
      <c r="BLC123" s="285"/>
      <c r="BLD123" s="285"/>
      <c r="BLE123" s="285"/>
      <c r="BLF123" s="285"/>
      <c r="BLG123" s="285"/>
      <c r="BLH123" s="285"/>
      <c r="BLI123" s="285"/>
      <c r="BLJ123" s="285"/>
      <c r="BLK123" s="285"/>
      <c r="BLL123" s="285"/>
      <c r="BLM123" s="285"/>
      <c r="BLN123" s="285"/>
      <c r="BLO123" s="285"/>
      <c r="BLP123" s="285"/>
      <c r="BLQ123" s="285"/>
      <c r="BLR123" s="285"/>
      <c r="BLS123" s="285"/>
      <c r="BLT123" s="285"/>
      <c r="BLU123" s="285"/>
      <c r="BLV123" s="285"/>
      <c r="BLW123" s="285"/>
      <c r="BLX123" s="285"/>
      <c r="BLY123" s="285"/>
      <c r="BLZ123" s="285"/>
      <c r="BMA123" s="285"/>
      <c r="BMB123" s="285"/>
      <c r="BMC123" s="285"/>
      <c r="BMD123" s="285"/>
      <c r="BME123" s="285"/>
      <c r="BMF123" s="285"/>
      <c r="BMG123" s="285"/>
      <c r="BMH123" s="285"/>
      <c r="BMI123" s="285"/>
      <c r="BMJ123" s="285"/>
      <c r="BMK123" s="285"/>
      <c r="BML123" s="285"/>
      <c r="BMM123" s="285"/>
      <c r="BMN123" s="285"/>
      <c r="BMO123" s="285"/>
      <c r="BMP123" s="285"/>
      <c r="BMQ123" s="285"/>
      <c r="BMR123" s="285"/>
      <c r="BMS123" s="285"/>
      <c r="BMT123" s="285"/>
      <c r="BMU123" s="285"/>
      <c r="BMV123" s="285"/>
      <c r="BMW123" s="285"/>
      <c r="BMX123" s="285"/>
      <c r="BMY123" s="285"/>
      <c r="BMZ123" s="285"/>
      <c r="BNA123" s="285"/>
      <c r="BNB123" s="285"/>
      <c r="BNC123" s="285"/>
      <c r="BND123" s="285"/>
      <c r="BNE123" s="285"/>
      <c r="BNF123" s="285"/>
      <c r="BNG123" s="285"/>
      <c r="BNH123" s="285"/>
      <c r="BNI123" s="285"/>
      <c r="BNJ123" s="285"/>
      <c r="BNK123" s="285"/>
      <c r="BNL123" s="285"/>
      <c r="BNM123" s="285"/>
      <c r="BNN123" s="285"/>
      <c r="BNO123" s="285"/>
      <c r="BNP123" s="285"/>
      <c r="BNQ123" s="285"/>
      <c r="BNR123" s="285"/>
      <c r="BNS123" s="285"/>
      <c r="BNT123" s="285"/>
      <c r="BNU123" s="285"/>
      <c r="BNV123" s="285"/>
      <c r="BNW123" s="285"/>
      <c r="BNX123" s="285"/>
      <c r="BNY123" s="285"/>
      <c r="BNZ123" s="285"/>
      <c r="BOA123" s="285"/>
      <c r="BOB123" s="285"/>
      <c r="BOC123" s="285"/>
      <c r="BOD123" s="285"/>
      <c r="BOE123" s="285"/>
      <c r="BOF123" s="285"/>
      <c r="BOG123" s="285"/>
      <c r="BOH123" s="285"/>
      <c r="BOI123" s="285"/>
      <c r="BOJ123" s="285"/>
      <c r="BOK123" s="285"/>
      <c r="BOL123" s="285"/>
      <c r="BOM123" s="285"/>
      <c r="BON123" s="285"/>
      <c r="BOO123" s="285"/>
      <c r="BOP123" s="285"/>
      <c r="BOQ123" s="285"/>
      <c r="BOR123" s="285"/>
      <c r="BOS123" s="285"/>
      <c r="BOT123" s="285"/>
      <c r="BOU123" s="285"/>
      <c r="BOV123" s="285"/>
      <c r="BOW123" s="285"/>
      <c r="BOX123" s="285"/>
      <c r="BOY123" s="285"/>
      <c r="BOZ123" s="285"/>
      <c r="BPA123" s="285"/>
      <c r="BPB123" s="285"/>
      <c r="BPC123" s="285"/>
      <c r="BPD123" s="285"/>
      <c r="BPE123" s="285"/>
      <c r="BPF123" s="285"/>
      <c r="BPG123" s="285"/>
      <c r="BPH123" s="285"/>
      <c r="BPI123" s="285"/>
      <c r="BPJ123" s="285"/>
      <c r="BPK123" s="285"/>
      <c r="BPL123" s="285"/>
      <c r="BPM123" s="285"/>
      <c r="BPN123" s="285"/>
      <c r="BPO123" s="285"/>
      <c r="BPP123" s="285"/>
      <c r="BPQ123" s="285"/>
      <c r="BPR123" s="285"/>
      <c r="BPS123" s="285"/>
      <c r="BPT123" s="285"/>
      <c r="BPU123" s="285"/>
      <c r="BPV123" s="285"/>
      <c r="BPW123" s="285"/>
      <c r="BPX123" s="285"/>
      <c r="BPY123" s="285"/>
      <c r="BPZ123" s="285"/>
      <c r="BQA123" s="285"/>
      <c r="BQB123" s="285"/>
      <c r="BQC123" s="285"/>
      <c r="BQD123" s="285"/>
      <c r="BQE123" s="285"/>
      <c r="BQF123" s="285"/>
      <c r="BQG123" s="285"/>
      <c r="BQH123" s="285"/>
      <c r="BQI123" s="285"/>
      <c r="BQJ123" s="285"/>
      <c r="BQK123" s="285"/>
      <c r="BQL123" s="285"/>
      <c r="BQM123" s="285"/>
      <c r="BQN123" s="285"/>
      <c r="BQO123" s="285"/>
      <c r="BQP123" s="285"/>
      <c r="BQQ123" s="285"/>
      <c r="BQR123" s="285"/>
      <c r="BQS123" s="285"/>
      <c r="BQT123" s="285"/>
      <c r="BQU123" s="285"/>
      <c r="BQV123" s="285"/>
      <c r="BQW123" s="285"/>
      <c r="BQX123" s="285"/>
      <c r="BQY123" s="285"/>
      <c r="BQZ123" s="285"/>
      <c r="BRA123" s="285"/>
      <c r="BRB123" s="285"/>
      <c r="BRC123" s="285"/>
      <c r="BRD123" s="285"/>
      <c r="BRE123" s="285"/>
      <c r="BRF123" s="285"/>
      <c r="BRG123" s="285"/>
      <c r="BRH123" s="285"/>
      <c r="BRI123" s="285"/>
      <c r="BRJ123" s="285"/>
      <c r="BRK123" s="285"/>
      <c r="BRL123" s="285"/>
      <c r="BRM123" s="285"/>
      <c r="BRN123" s="285"/>
      <c r="BRO123" s="285"/>
      <c r="BRP123" s="285"/>
      <c r="BRQ123" s="285"/>
      <c r="BRR123" s="285"/>
      <c r="BRS123" s="285"/>
      <c r="BRT123" s="285"/>
      <c r="BRU123" s="285"/>
      <c r="BRV123" s="285"/>
      <c r="BRW123" s="285"/>
      <c r="BRX123" s="285"/>
      <c r="BRY123" s="285"/>
      <c r="BRZ123" s="285"/>
      <c r="BSA123" s="285"/>
      <c r="BSB123" s="285"/>
      <c r="BSC123" s="285"/>
      <c r="BSD123" s="285"/>
      <c r="BSE123" s="285"/>
      <c r="BSF123" s="285"/>
      <c r="BSG123" s="285"/>
      <c r="BSH123" s="285"/>
      <c r="BSI123" s="285"/>
      <c r="BSJ123" s="285"/>
      <c r="BSK123" s="285"/>
      <c r="BSL123" s="285"/>
      <c r="BSM123" s="285"/>
      <c r="BSN123" s="285"/>
      <c r="BSO123" s="285"/>
      <c r="BSP123" s="285"/>
      <c r="BSQ123" s="285"/>
      <c r="BSR123" s="285"/>
      <c r="BSS123" s="285"/>
      <c r="BST123" s="285"/>
      <c r="BSU123" s="285"/>
      <c r="BSV123" s="285"/>
      <c r="BSW123" s="285"/>
      <c r="BSX123" s="285"/>
      <c r="BSY123" s="285"/>
      <c r="BSZ123" s="285"/>
      <c r="BTA123" s="285"/>
      <c r="BTB123" s="285"/>
      <c r="BTC123" s="285"/>
      <c r="BTD123" s="285"/>
      <c r="BTE123" s="285"/>
      <c r="BTF123" s="285"/>
      <c r="BTG123" s="285"/>
      <c r="BTH123" s="285"/>
      <c r="BTI123" s="285"/>
      <c r="BTJ123" s="285"/>
      <c r="BTK123" s="285"/>
      <c r="BTL123" s="285"/>
      <c r="BTM123" s="285"/>
      <c r="BTN123" s="285"/>
      <c r="BTO123" s="285"/>
      <c r="BTP123" s="285"/>
      <c r="BTQ123" s="285"/>
      <c r="BTR123" s="285"/>
      <c r="BTS123" s="285"/>
      <c r="BTT123" s="285"/>
      <c r="BTU123" s="285"/>
      <c r="BTV123" s="285"/>
      <c r="BTW123" s="285"/>
      <c r="BTX123" s="285"/>
      <c r="BTY123" s="285"/>
      <c r="BTZ123" s="285"/>
      <c r="BUA123" s="285"/>
      <c r="BUB123" s="285"/>
      <c r="BUC123" s="285"/>
      <c r="BUD123" s="285"/>
      <c r="BUE123" s="285"/>
      <c r="BUF123" s="285"/>
      <c r="BUG123" s="285"/>
      <c r="BUH123" s="285"/>
      <c r="BUI123" s="285"/>
      <c r="BUJ123" s="285"/>
      <c r="BUK123" s="285"/>
      <c r="BUL123" s="285"/>
      <c r="BUM123" s="285"/>
      <c r="BUN123" s="285"/>
      <c r="BUO123" s="285"/>
      <c r="BUP123" s="285"/>
      <c r="BUQ123" s="285"/>
      <c r="BUR123" s="285"/>
      <c r="BUS123" s="285"/>
      <c r="BUT123" s="285"/>
      <c r="BUU123" s="285"/>
      <c r="BUV123" s="285"/>
      <c r="BUW123" s="285"/>
      <c r="BUX123" s="285"/>
      <c r="BUY123" s="285"/>
      <c r="BUZ123" s="285"/>
      <c r="BVA123" s="285"/>
      <c r="BVB123" s="285"/>
      <c r="BVC123" s="285"/>
      <c r="BVD123" s="285"/>
      <c r="BVE123" s="285"/>
      <c r="BVF123" s="285"/>
      <c r="BVG123" s="285"/>
      <c r="BVH123" s="285"/>
      <c r="BVI123" s="285"/>
      <c r="BVJ123" s="285"/>
      <c r="BVK123" s="285"/>
      <c r="BVL123" s="285"/>
      <c r="BVM123" s="285"/>
      <c r="BVN123" s="285"/>
      <c r="BVO123" s="285"/>
      <c r="BVP123" s="285"/>
      <c r="BVQ123" s="285"/>
      <c r="BVR123" s="285"/>
      <c r="BVS123" s="285"/>
      <c r="BVT123" s="285"/>
      <c r="BVU123" s="285"/>
      <c r="BVV123" s="285"/>
      <c r="BVW123" s="285"/>
      <c r="BVX123" s="285"/>
      <c r="BVY123" s="285"/>
      <c r="BVZ123" s="285"/>
      <c r="BWA123" s="285"/>
      <c r="BWB123" s="285"/>
      <c r="BWC123" s="285"/>
      <c r="BWD123" s="285"/>
      <c r="BWE123" s="285"/>
      <c r="BWF123" s="285"/>
      <c r="BWG123" s="285"/>
      <c r="BWH123" s="285"/>
      <c r="BWI123" s="285"/>
      <c r="BWJ123" s="285"/>
      <c r="BWK123" s="285"/>
      <c r="BWL123" s="285"/>
      <c r="BWM123" s="285"/>
      <c r="BWN123" s="285"/>
      <c r="BWO123" s="285"/>
      <c r="BWP123" s="285"/>
      <c r="BWQ123" s="285"/>
      <c r="BWR123" s="285"/>
      <c r="BWS123" s="285"/>
      <c r="BWT123" s="285"/>
      <c r="BWU123" s="285"/>
      <c r="BWV123" s="285"/>
      <c r="BWW123" s="285"/>
      <c r="BWX123" s="285"/>
      <c r="BWY123" s="285"/>
      <c r="BWZ123" s="285"/>
      <c r="BXA123" s="285"/>
      <c r="BXB123" s="285"/>
      <c r="BXC123" s="285"/>
      <c r="BXD123" s="285"/>
      <c r="BXE123" s="285"/>
      <c r="BXF123" s="285"/>
      <c r="BXG123" s="285"/>
      <c r="BXH123" s="285"/>
      <c r="BXI123" s="285"/>
      <c r="BXJ123" s="285"/>
      <c r="BXK123" s="285"/>
      <c r="BXL123" s="285"/>
      <c r="BXM123" s="285"/>
      <c r="BXN123" s="285"/>
      <c r="BXO123" s="285"/>
      <c r="BXP123" s="285"/>
      <c r="BXQ123" s="285"/>
      <c r="BXR123" s="285"/>
      <c r="BXS123" s="285"/>
      <c r="BXT123" s="285"/>
      <c r="BXU123" s="285"/>
      <c r="BXV123" s="285"/>
      <c r="BXW123" s="285"/>
      <c r="BXX123" s="285"/>
      <c r="BXY123" s="285"/>
      <c r="BXZ123" s="285"/>
      <c r="BYA123" s="285"/>
      <c r="BYB123" s="285"/>
      <c r="BYC123" s="285"/>
      <c r="BYD123" s="285"/>
      <c r="BYE123" s="285"/>
      <c r="BYF123" s="285"/>
      <c r="BYG123" s="285"/>
      <c r="BYH123" s="285"/>
      <c r="BYI123" s="285"/>
      <c r="BYJ123" s="285"/>
      <c r="BYK123" s="285"/>
      <c r="BYL123" s="285"/>
      <c r="BYM123" s="285"/>
      <c r="BYN123" s="285"/>
      <c r="BYO123" s="285"/>
      <c r="BYP123" s="285"/>
      <c r="BYQ123" s="285"/>
      <c r="BYR123" s="285"/>
      <c r="BYS123" s="285"/>
      <c r="BYT123" s="285"/>
      <c r="BYU123" s="285"/>
      <c r="BYV123" s="285"/>
      <c r="BYW123" s="285"/>
      <c r="BYX123" s="285"/>
      <c r="BYY123" s="285"/>
      <c r="BYZ123" s="285"/>
      <c r="BZA123" s="285"/>
      <c r="BZB123" s="285"/>
      <c r="BZC123" s="285"/>
      <c r="BZD123" s="285"/>
      <c r="BZE123" s="285"/>
      <c r="BZF123" s="285"/>
      <c r="BZG123" s="285"/>
      <c r="BZH123" s="285"/>
      <c r="BZI123" s="285"/>
      <c r="BZJ123" s="285"/>
      <c r="BZK123" s="285"/>
      <c r="BZL123" s="285"/>
      <c r="BZM123" s="285"/>
      <c r="BZN123" s="285"/>
      <c r="BZO123" s="285"/>
      <c r="BZP123" s="285"/>
      <c r="BZQ123" s="285"/>
      <c r="BZR123" s="285"/>
      <c r="BZS123" s="285"/>
      <c r="BZT123" s="285"/>
      <c r="BZU123" s="285"/>
      <c r="BZV123" s="285"/>
      <c r="BZW123" s="285"/>
      <c r="BZX123" s="285"/>
      <c r="BZY123" s="285"/>
      <c r="BZZ123" s="285"/>
      <c r="CAA123" s="285"/>
      <c r="CAB123" s="285"/>
      <c r="CAC123" s="285"/>
      <c r="CAD123" s="285"/>
      <c r="CAE123" s="285"/>
      <c r="CAF123" s="285"/>
      <c r="CAG123" s="285"/>
      <c r="CAH123" s="285"/>
      <c r="CAI123" s="285"/>
      <c r="CAJ123" s="285"/>
      <c r="CAK123" s="285"/>
      <c r="CAL123" s="285"/>
      <c r="CAM123" s="285"/>
      <c r="CAN123" s="285"/>
      <c r="CAO123" s="285"/>
      <c r="CAP123" s="285"/>
      <c r="CAQ123" s="285"/>
      <c r="CAR123" s="285"/>
      <c r="CAS123" s="285"/>
      <c r="CAT123" s="285"/>
      <c r="CAU123" s="285"/>
      <c r="CAV123" s="285"/>
      <c r="CAW123" s="285"/>
      <c r="CAX123" s="285"/>
      <c r="CAY123" s="285"/>
      <c r="CAZ123" s="285"/>
      <c r="CBA123" s="285"/>
      <c r="CBB123" s="285"/>
      <c r="CBC123" s="285"/>
      <c r="CBD123" s="285"/>
      <c r="CBE123" s="285"/>
      <c r="CBF123" s="285"/>
      <c r="CBG123" s="285"/>
      <c r="CBH123" s="285"/>
      <c r="CBI123" s="285"/>
      <c r="CBJ123" s="285"/>
      <c r="CBK123" s="285"/>
      <c r="CBL123" s="285"/>
      <c r="CBM123" s="285"/>
      <c r="CBN123" s="285"/>
      <c r="CBO123" s="285"/>
      <c r="CBP123" s="285"/>
      <c r="CBQ123" s="285"/>
      <c r="CBR123" s="285"/>
      <c r="CBS123" s="285"/>
      <c r="CBT123" s="285"/>
      <c r="CBU123" s="285"/>
      <c r="CBV123" s="285"/>
      <c r="CBW123" s="285"/>
      <c r="CBX123" s="285"/>
      <c r="CBY123" s="285"/>
      <c r="CBZ123" s="285"/>
      <c r="CCA123" s="285"/>
      <c r="CCB123" s="285"/>
      <c r="CCC123" s="285"/>
      <c r="CCD123" s="285"/>
      <c r="CCE123" s="285"/>
      <c r="CCF123" s="285"/>
      <c r="CCG123" s="285"/>
      <c r="CCH123" s="285"/>
      <c r="CCI123" s="285"/>
      <c r="CCJ123" s="285"/>
      <c r="CCK123" s="285"/>
      <c r="CCL123" s="285"/>
      <c r="CCM123" s="285"/>
      <c r="CCN123" s="285"/>
      <c r="CCO123" s="285"/>
      <c r="CCP123" s="285"/>
      <c r="CCQ123" s="285"/>
      <c r="CCR123" s="199"/>
      <c r="CCS123" s="199"/>
      <c r="CCT123" s="199"/>
    </row>
    <row r="124" spans="1:2126" s="200" customFormat="1" x14ac:dyDescent="0.2">
      <c r="O124" s="209"/>
      <c r="SR124" s="209"/>
      <c r="AKV124" s="199"/>
      <c r="AKW124" s="199"/>
      <c r="AKX124" s="199"/>
      <c r="AKY124" s="199"/>
      <c r="AKZ124" s="199"/>
      <c r="ALA124" s="199"/>
      <c r="ALB124" s="199"/>
      <c r="ALC124" s="199"/>
      <c r="ALD124" s="199"/>
      <c r="ALE124" s="199"/>
      <c r="ALF124" s="199"/>
      <c r="ALG124" s="199"/>
      <c r="ALH124" s="199"/>
      <c r="ALI124" s="199"/>
      <c r="ALJ124" s="199"/>
      <c r="ALK124" s="199"/>
      <c r="ALL124" s="199"/>
      <c r="ALM124" s="199"/>
      <c r="ALN124" s="199"/>
      <c r="ALO124" s="199"/>
      <c r="ALP124" s="199"/>
      <c r="ALQ124" s="199"/>
      <c r="ALR124" s="199"/>
      <c r="ALS124" s="199"/>
      <c r="ALT124" s="199"/>
      <c r="ALU124" s="199"/>
      <c r="ALV124" s="199"/>
      <c r="ALW124" s="199"/>
      <c r="ALX124" s="199"/>
      <c r="ALY124" s="199"/>
      <c r="ALZ124" s="352"/>
      <c r="AMA124" s="199"/>
      <c r="AMB124" s="199"/>
      <c r="AMC124" s="199"/>
      <c r="AMD124" s="199"/>
      <c r="AME124" s="199"/>
      <c r="AMF124" s="199"/>
      <c r="AMG124" s="199"/>
      <c r="AMH124" s="199"/>
      <c r="AMI124" s="199"/>
      <c r="AMJ124" s="199"/>
      <c r="AMK124" s="199"/>
      <c r="AML124" s="199"/>
      <c r="AMM124" s="199"/>
      <c r="AMN124" s="199"/>
      <c r="AMO124" s="199"/>
      <c r="AMP124" s="199"/>
      <c r="AMQ124" s="199"/>
      <c r="AMR124" s="199"/>
      <c r="AMS124" s="301"/>
      <c r="AMT124" s="301"/>
      <c r="AMU124" s="301"/>
      <c r="AMV124" s="301"/>
      <c r="AMW124" s="301"/>
      <c r="AMX124" s="301"/>
      <c r="AMY124" s="301"/>
      <c r="AMZ124" s="301"/>
      <c r="ANA124" s="301"/>
      <c r="ANB124" s="301"/>
      <c r="ANC124" s="301"/>
      <c r="AND124" s="301"/>
      <c r="ANE124" s="301"/>
      <c r="ANF124" s="301"/>
      <c r="ANG124" s="301"/>
      <c r="ANH124" s="301"/>
      <c r="ANI124" s="301"/>
      <c r="ANJ124" s="301"/>
      <c r="ANK124" s="301"/>
      <c r="ANL124" s="353"/>
      <c r="ANM124" s="301"/>
      <c r="ANN124" s="301"/>
      <c r="ANO124" s="301"/>
      <c r="ANP124" s="301"/>
      <c r="ANQ124" s="301"/>
      <c r="ANR124" s="301"/>
      <c r="ANS124" s="301"/>
      <c r="ANT124" s="301"/>
      <c r="ANU124" s="301"/>
      <c r="ANV124" s="301"/>
      <c r="ANW124" s="301"/>
      <c r="ANX124" s="301"/>
      <c r="ANY124" s="301"/>
      <c r="ANZ124" s="301"/>
      <c r="AOA124" s="301"/>
      <c r="AOB124" s="301"/>
      <c r="AOC124" s="301"/>
      <c r="AOD124" s="301"/>
      <c r="AOE124" s="301"/>
      <c r="AOF124" s="301"/>
      <c r="AOG124" s="301"/>
      <c r="AOH124" s="301"/>
      <c r="AOI124" s="301"/>
      <c r="AOJ124" s="301"/>
      <c r="AOK124" s="301"/>
      <c r="AOL124" s="301"/>
      <c r="AOM124" s="301"/>
      <c r="AON124" s="301"/>
      <c r="AOO124" s="301"/>
      <c r="AOP124" s="301"/>
      <c r="AOQ124" s="301"/>
      <c r="AOR124" s="301"/>
      <c r="AOS124" s="301"/>
      <c r="AOT124" s="301"/>
      <c r="AOU124" s="301"/>
      <c r="AOV124" s="301"/>
      <c r="AOW124" s="301"/>
      <c r="AOX124" s="301"/>
      <c r="AOY124" s="301"/>
      <c r="AOZ124" s="301"/>
      <c r="APA124" s="301"/>
      <c r="APB124" s="301"/>
      <c r="APC124" s="301"/>
      <c r="APD124" s="301"/>
      <c r="APE124" s="301"/>
      <c r="APF124" s="301"/>
      <c r="APG124" s="301"/>
      <c r="APH124" s="301"/>
      <c r="API124" s="301"/>
      <c r="APJ124" s="301"/>
      <c r="APK124" s="301"/>
      <c r="APL124" s="301"/>
      <c r="APM124" s="301"/>
      <c r="APN124" s="301"/>
      <c r="APO124" s="301"/>
      <c r="APP124" s="301"/>
      <c r="APQ124" s="301"/>
      <c r="APR124" s="301"/>
      <c r="APS124" s="301"/>
      <c r="APT124" s="301"/>
      <c r="APU124" s="301"/>
      <c r="APV124" s="301"/>
      <c r="APW124" s="301"/>
      <c r="APX124" s="301"/>
      <c r="APY124" s="301"/>
      <c r="APZ124" s="301"/>
      <c r="AQA124" s="301"/>
      <c r="AQB124" s="301"/>
      <c r="AQC124" s="301"/>
      <c r="AQD124" s="301"/>
      <c r="AQE124" s="301"/>
      <c r="AQF124" s="301"/>
      <c r="AQG124" s="301"/>
      <c r="AQH124" s="301"/>
      <c r="AQI124" s="301"/>
      <c r="AQJ124" s="301"/>
      <c r="AQK124" s="301"/>
      <c r="AQL124" s="301"/>
      <c r="AQM124" s="301"/>
      <c r="AQN124" s="301"/>
      <c r="AQO124" s="301"/>
      <c r="AQP124" s="301"/>
      <c r="AQQ124" s="301"/>
      <c r="AQR124" s="301"/>
      <c r="AQS124" s="301"/>
      <c r="AQT124" s="301"/>
      <c r="AQU124" s="301"/>
      <c r="AQV124" s="301"/>
      <c r="AQW124" s="301"/>
      <c r="AQX124" s="301"/>
      <c r="AQY124" s="301"/>
      <c r="AQZ124" s="301"/>
      <c r="ARA124" s="301"/>
      <c r="ARB124" s="301"/>
      <c r="ARC124" s="301"/>
      <c r="ARD124" s="301"/>
      <c r="ARE124" s="301"/>
      <c r="ARF124" s="301"/>
      <c r="ARG124" s="301"/>
      <c r="ARH124" s="301"/>
      <c r="ARI124" s="301"/>
      <c r="ARJ124" s="301"/>
      <c r="ARK124" s="301"/>
      <c r="ARL124" s="301"/>
      <c r="ARM124" s="301"/>
      <c r="ARN124" s="301"/>
      <c r="ARO124" s="301"/>
      <c r="ARP124" s="301"/>
      <c r="ARQ124" s="301"/>
      <c r="ARR124" s="301"/>
      <c r="ARS124" s="301"/>
      <c r="ART124" s="301"/>
      <c r="ARU124" s="301"/>
      <c r="ARV124" s="301"/>
      <c r="ARW124" s="301"/>
      <c r="ARX124" s="301"/>
      <c r="ARY124" s="301"/>
      <c r="ARZ124" s="301"/>
      <c r="ASA124" s="301"/>
      <c r="ASB124" s="301"/>
      <c r="ASC124" s="301"/>
      <c r="ASD124" s="301"/>
      <c r="ASE124" s="301"/>
      <c r="ASF124" s="301"/>
      <c r="ASG124" s="301"/>
      <c r="ASH124" s="301"/>
      <c r="ASI124" s="301"/>
      <c r="ASJ124" s="301"/>
      <c r="ASK124" s="301"/>
      <c r="ASL124" s="301"/>
      <c r="ASM124" s="301"/>
      <c r="ASN124" s="301"/>
      <c r="ASO124" s="301"/>
      <c r="ASP124" s="301"/>
      <c r="ASQ124" s="301"/>
      <c r="ASR124" s="301"/>
      <c r="ASS124" s="301"/>
      <c r="AST124" s="301"/>
      <c r="ASU124" s="281"/>
      <c r="ASV124" s="281"/>
      <c r="ASW124" s="281"/>
      <c r="ASX124" s="281"/>
      <c r="ASY124" s="281"/>
      <c r="ASZ124" s="281"/>
      <c r="ATA124" s="281"/>
      <c r="ATB124" s="281"/>
      <c r="ATC124" s="281"/>
      <c r="ATD124" s="281"/>
      <c r="ATE124" s="281"/>
      <c r="ATF124" s="281"/>
      <c r="ATG124" s="281"/>
      <c r="ATH124" s="281"/>
      <c r="ATI124" s="281"/>
      <c r="ATJ124" s="281"/>
      <c r="ATK124" s="281"/>
      <c r="ATL124" s="281"/>
      <c r="ATM124" s="281"/>
      <c r="ATN124" s="281"/>
      <c r="ATO124" s="281"/>
      <c r="ATP124" s="281"/>
      <c r="ATQ124" s="281"/>
      <c r="ATR124" s="281"/>
      <c r="ATS124" s="281"/>
      <c r="ATT124" s="281"/>
      <c r="ATU124" s="281"/>
      <c r="ATV124" s="281"/>
      <c r="ATW124" s="281"/>
      <c r="ATX124" s="284"/>
      <c r="ATY124" s="284"/>
      <c r="ATZ124" s="284"/>
      <c r="AUA124" s="281"/>
      <c r="AUB124" s="281"/>
      <c r="AUC124" s="281"/>
      <c r="AUD124" s="281"/>
      <c r="AUE124" s="281"/>
      <c r="AUF124" s="281"/>
      <c r="AUG124" s="281"/>
      <c r="AUH124" s="281"/>
      <c r="AUI124" s="281"/>
      <c r="AUJ124" s="281"/>
      <c r="AUK124" s="281"/>
      <c r="AUL124" s="281"/>
      <c r="AUM124" s="281"/>
      <c r="AUN124" s="281"/>
      <c r="AUO124" s="281"/>
      <c r="AUP124" s="281"/>
      <c r="AUQ124" s="281"/>
      <c r="AUR124" s="281"/>
      <c r="AUS124" s="281"/>
      <c r="AUT124" s="281"/>
      <c r="AUU124" s="281"/>
      <c r="AUV124" s="281"/>
      <c r="AUW124" s="281"/>
      <c r="AUX124" s="281"/>
      <c r="AUY124" s="281"/>
      <c r="AUZ124" s="281"/>
      <c r="AVA124" s="281"/>
      <c r="AVB124" s="281"/>
      <c r="AVC124" s="281"/>
      <c r="AVD124" s="281"/>
      <c r="AVE124" s="281"/>
      <c r="AVF124" s="281"/>
      <c r="AVG124" s="281"/>
      <c r="AVH124" s="281"/>
      <c r="AVI124" s="281"/>
      <c r="AVJ124" s="281"/>
      <c r="AVK124" s="281"/>
      <c r="AVL124" s="281"/>
      <c r="AVM124" s="281"/>
      <c r="AVN124" s="281"/>
      <c r="AVO124" s="281"/>
      <c r="AVP124" s="281"/>
      <c r="AVQ124" s="281"/>
      <c r="AVR124" s="281"/>
      <c r="AVS124" s="281"/>
      <c r="AVT124" s="281"/>
      <c r="AVU124" s="281"/>
      <c r="AVV124" s="281"/>
      <c r="AVW124" s="281"/>
      <c r="AVX124" s="281"/>
      <c r="AVY124" s="281"/>
      <c r="AVZ124" s="281"/>
      <c r="AWA124" s="281"/>
      <c r="AWB124" s="281"/>
      <c r="AWC124" s="281"/>
      <c r="AWD124" s="281"/>
      <c r="AWE124" s="281"/>
      <c r="AWF124" s="281"/>
      <c r="AWG124" s="281"/>
      <c r="AWH124" s="281"/>
      <c r="AWI124" s="281"/>
      <c r="AWJ124" s="281"/>
      <c r="AWK124" s="281"/>
      <c r="AWL124" s="358"/>
      <c r="AWM124" s="199"/>
      <c r="AWN124" s="237"/>
      <c r="AWO124" s="237"/>
      <c r="AWP124" s="358"/>
      <c r="AWQ124" s="281"/>
      <c r="AWR124" s="281"/>
      <c r="AWS124" s="281"/>
      <c r="AWT124" s="281"/>
      <c r="AWU124" s="281"/>
      <c r="AWV124" s="281"/>
      <c r="AWW124" s="281"/>
      <c r="AWX124" s="281"/>
      <c r="AWY124" s="281"/>
      <c r="AWZ124" s="281"/>
      <c r="AXA124" s="281"/>
      <c r="AXB124" s="285"/>
      <c r="AXC124" s="285"/>
      <c r="AXD124" s="285"/>
      <c r="AXE124" s="285"/>
      <c r="AXF124" s="285"/>
      <c r="AXG124" s="285"/>
      <c r="AXH124" s="285"/>
      <c r="AXI124" s="285"/>
      <c r="AXJ124" s="285"/>
      <c r="AXK124" s="285"/>
      <c r="AXL124" s="285"/>
      <c r="AXM124" s="285"/>
      <c r="AXN124" s="285"/>
      <c r="AXO124" s="285"/>
      <c r="AXP124" s="285"/>
      <c r="AXQ124" s="285"/>
      <c r="AXR124" s="285"/>
      <c r="AXS124" s="285"/>
      <c r="AXT124" s="285"/>
      <c r="AXU124" s="285"/>
      <c r="AXV124" s="285"/>
      <c r="AXW124" s="285"/>
      <c r="AXX124" s="285"/>
      <c r="AXY124" s="285"/>
      <c r="AXZ124" s="285"/>
      <c r="AYA124" s="285"/>
      <c r="AYB124" s="285"/>
      <c r="AYC124" s="285"/>
      <c r="AYD124" s="285"/>
      <c r="AYE124" s="285"/>
      <c r="AYF124" s="285"/>
      <c r="AYG124" s="285"/>
      <c r="AYH124" s="285"/>
      <c r="AYI124" s="285"/>
      <c r="AYJ124" s="285"/>
      <c r="AYK124" s="285"/>
      <c r="AYL124" s="285"/>
      <c r="AYM124" s="285"/>
      <c r="AYN124" s="285"/>
      <c r="AYO124" s="285"/>
      <c r="AYP124" s="285"/>
      <c r="AYQ124" s="285"/>
      <c r="AYR124" s="285"/>
      <c r="AYS124" s="285"/>
      <c r="AYT124" s="285"/>
      <c r="AYU124" s="285"/>
      <c r="AYV124" s="285"/>
      <c r="AYW124" s="285"/>
      <c r="AYX124" s="285"/>
      <c r="AYY124" s="285"/>
      <c r="AYZ124" s="285"/>
      <c r="AZA124" s="285"/>
      <c r="AZB124" s="285"/>
      <c r="AZC124" s="285"/>
      <c r="AZD124" s="285"/>
      <c r="AZE124" s="285"/>
      <c r="AZF124" s="285"/>
      <c r="AZG124" s="285"/>
      <c r="AZH124" s="285"/>
      <c r="AZI124" s="285"/>
      <c r="AZJ124" s="285"/>
      <c r="AZK124" s="285"/>
      <c r="AZL124" s="285"/>
      <c r="AZM124" s="285"/>
      <c r="AZN124" s="285"/>
      <c r="AZO124" s="285"/>
      <c r="AZP124" s="285"/>
      <c r="AZQ124" s="285"/>
      <c r="AZR124" s="285"/>
      <c r="AZS124" s="285"/>
      <c r="AZT124" s="285"/>
      <c r="AZU124" s="285"/>
      <c r="AZV124" s="285"/>
      <c r="AZW124" s="285"/>
      <c r="AZX124" s="285"/>
      <c r="AZY124" s="285"/>
      <c r="AZZ124" s="285"/>
      <c r="BAA124" s="285"/>
      <c r="BAB124" s="285"/>
      <c r="BAC124" s="285"/>
      <c r="BAD124" s="285"/>
      <c r="BAE124" s="285"/>
      <c r="BAF124" s="285"/>
      <c r="BAG124" s="285"/>
      <c r="BAH124" s="285"/>
      <c r="BAI124" s="285"/>
      <c r="BAJ124" s="285"/>
      <c r="BAK124" s="285"/>
      <c r="BAL124" s="285"/>
      <c r="BAM124" s="285"/>
      <c r="BAN124" s="285"/>
      <c r="BAO124" s="285"/>
      <c r="BAP124" s="285"/>
      <c r="BAQ124" s="285"/>
      <c r="BAR124" s="285"/>
      <c r="BAS124" s="285"/>
      <c r="BAT124" s="285"/>
      <c r="BAU124" s="285"/>
      <c r="BAV124" s="285"/>
      <c r="BAW124" s="285"/>
      <c r="BAX124" s="285"/>
      <c r="BAY124" s="285"/>
      <c r="BAZ124" s="285"/>
      <c r="BBA124" s="285"/>
      <c r="BBB124" s="285"/>
      <c r="BBC124" s="285"/>
      <c r="BBD124" s="285"/>
      <c r="BBE124" s="285"/>
      <c r="BBF124" s="285"/>
      <c r="BBG124" s="285"/>
      <c r="BBH124" s="285"/>
      <c r="BBI124" s="285"/>
      <c r="BBJ124" s="285"/>
      <c r="BBK124" s="285"/>
      <c r="BBL124" s="285"/>
      <c r="BBM124" s="285"/>
      <c r="BBN124" s="285"/>
      <c r="BBO124" s="285"/>
      <c r="BBP124" s="285"/>
      <c r="BBQ124" s="285"/>
      <c r="BBR124" s="285"/>
      <c r="BBS124" s="285"/>
      <c r="BBT124" s="285"/>
      <c r="BBU124" s="285"/>
      <c r="BBV124" s="285"/>
      <c r="BBW124" s="285"/>
      <c r="BBX124" s="285"/>
      <c r="BBY124" s="285"/>
      <c r="BBZ124" s="285"/>
      <c r="BCA124" s="285"/>
      <c r="BCB124" s="285"/>
      <c r="BCC124" s="285"/>
      <c r="BCD124" s="285"/>
      <c r="BCE124" s="285"/>
      <c r="BCF124" s="285"/>
      <c r="BCG124" s="285"/>
      <c r="BCH124" s="285"/>
      <c r="BCI124" s="285"/>
      <c r="BCJ124" s="285"/>
      <c r="BCK124" s="285"/>
      <c r="BCL124" s="285"/>
      <c r="BCM124" s="285"/>
      <c r="BCN124" s="285"/>
      <c r="BCO124" s="285"/>
      <c r="BCP124" s="285"/>
      <c r="BCQ124" s="285"/>
      <c r="BCR124" s="285"/>
      <c r="BCS124" s="285"/>
      <c r="BCT124" s="285"/>
      <c r="BCU124" s="285"/>
      <c r="BCV124" s="285"/>
      <c r="BCW124" s="285"/>
      <c r="BCX124" s="285"/>
      <c r="BCY124" s="285"/>
      <c r="BCZ124" s="285"/>
      <c r="BDA124" s="285"/>
      <c r="BDB124" s="285"/>
      <c r="BDC124" s="285"/>
      <c r="BDD124" s="285"/>
      <c r="BDE124" s="285"/>
      <c r="BDF124" s="285"/>
      <c r="BDG124" s="285"/>
      <c r="BDH124" s="285"/>
      <c r="BDI124" s="285"/>
      <c r="BDJ124" s="285"/>
      <c r="BDK124" s="285"/>
      <c r="BDL124" s="285"/>
      <c r="BDM124" s="285"/>
      <c r="BDN124" s="285"/>
      <c r="BDO124" s="285"/>
      <c r="BDP124" s="285"/>
      <c r="BDQ124" s="285"/>
      <c r="BDR124" s="285"/>
      <c r="BDS124" s="274"/>
      <c r="BDT124" s="285"/>
      <c r="BDU124" s="285"/>
      <c r="BDV124" s="285"/>
      <c r="BDW124" s="285"/>
      <c r="BDX124" s="285"/>
      <c r="BDY124" s="285"/>
      <c r="BDZ124" s="285"/>
      <c r="BEA124" s="285"/>
      <c r="BEB124" s="285"/>
      <c r="BEC124" s="285"/>
      <c r="BED124" s="285"/>
      <c r="BEE124" s="285"/>
      <c r="BEF124" s="285"/>
      <c r="BEG124" s="285"/>
      <c r="BEH124" s="285"/>
      <c r="BEI124" s="285"/>
      <c r="BEJ124" s="285"/>
      <c r="BEK124" s="285"/>
      <c r="BEL124" s="285"/>
      <c r="BEM124" s="285"/>
      <c r="BEN124" s="285"/>
      <c r="BEO124" s="285"/>
      <c r="BEP124" s="285"/>
      <c r="BEQ124" s="285"/>
      <c r="BER124" s="285"/>
      <c r="BES124" s="285"/>
      <c r="BET124" s="285"/>
      <c r="BEU124" s="285"/>
      <c r="BEV124" s="285"/>
      <c r="BEW124" s="285"/>
      <c r="BEX124" s="285"/>
      <c r="BEY124" s="285"/>
      <c r="BEZ124" s="285"/>
      <c r="BFA124" s="285"/>
      <c r="BFB124" s="285"/>
      <c r="BFC124" s="285"/>
      <c r="BFD124" s="285"/>
      <c r="BFE124" s="285"/>
      <c r="BFF124" s="285"/>
      <c r="BFG124" s="285"/>
      <c r="BFH124" s="285"/>
      <c r="BFI124" s="285"/>
      <c r="BFJ124" s="285"/>
      <c r="BFK124" s="285"/>
      <c r="BFL124" s="285"/>
      <c r="BFM124" s="285"/>
      <c r="BFN124" s="285"/>
      <c r="BFO124" s="285"/>
      <c r="BFP124" s="285"/>
      <c r="BFQ124" s="285"/>
      <c r="BFR124" s="285"/>
      <c r="BFS124" s="285"/>
      <c r="BFT124" s="285"/>
      <c r="BFU124" s="285"/>
      <c r="BFV124" s="285"/>
      <c r="BFW124" s="285"/>
      <c r="BFX124" s="285"/>
      <c r="BFY124" s="285"/>
      <c r="BFZ124" s="285"/>
      <c r="BGA124" s="285"/>
      <c r="BGB124" s="285"/>
      <c r="BGC124" s="285"/>
      <c r="BGD124" s="285"/>
      <c r="BGE124" s="285"/>
      <c r="BGF124" s="285"/>
      <c r="BGG124" s="285"/>
      <c r="BGH124" s="285"/>
      <c r="BGI124" s="285"/>
      <c r="BGJ124" s="285"/>
      <c r="BGK124" s="285"/>
      <c r="BGL124" s="285"/>
      <c r="BGM124" s="285"/>
      <c r="BGN124" s="285"/>
      <c r="BGO124" s="285"/>
      <c r="BGP124" s="285"/>
      <c r="BGQ124" s="285"/>
      <c r="BGR124" s="285"/>
      <c r="BGS124" s="285"/>
      <c r="BGT124" s="285"/>
      <c r="BGU124" s="285"/>
      <c r="BGV124" s="285"/>
      <c r="BGW124" s="285"/>
      <c r="BGX124" s="285"/>
      <c r="BGY124" s="285"/>
      <c r="BGZ124" s="285"/>
      <c r="BHA124" s="285"/>
      <c r="BHB124" s="285"/>
      <c r="BHC124" s="285"/>
      <c r="BHD124" s="285"/>
      <c r="BHE124" s="285"/>
      <c r="BHF124" s="285"/>
      <c r="BHG124" s="285"/>
      <c r="BHH124" s="285"/>
      <c r="BHI124" s="285"/>
      <c r="BHJ124" s="285"/>
      <c r="BHK124" s="285"/>
      <c r="BHL124" s="285"/>
      <c r="BHM124" s="285"/>
      <c r="BHN124" s="285"/>
      <c r="BHO124" s="285"/>
      <c r="BHP124" s="285"/>
      <c r="BHQ124" s="285"/>
      <c r="BHR124" s="285"/>
      <c r="BHS124" s="285"/>
      <c r="BHT124" s="285"/>
      <c r="BHU124" s="285"/>
      <c r="BHV124" s="285"/>
      <c r="BHW124" s="285"/>
      <c r="BHX124" s="285"/>
      <c r="BHY124" s="285"/>
      <c r="BHZ124" s="285"/>
      <c r="BIA124" s="285"/>
      <c r="BIB124" s="285"/>
      <c r="BIC124" s="285"/>
      <c r="BID124" s="285"/>
      <c r="BIE124" s="285"/>
      <c r="BIF124" s="285"/>
      <c r="BIG124" s="285"/>
      <c r="BIH124" s="285"/>
      <c r="BII124" s="285"/>
      <c r="BIJ124" s="285"/>
      <c r="BIK124" s="285"/>
      <c r="BIL124" s="285"/>
      <c r="BIM124" s="285"/>
      <c r="BIN124" s="285"/>
      <c r="BIO124" s="285"/>
      <c r="BIP124" s="285"/>
      <c r="BIQ124" s="285"/>
      <c r="BIR124" s="285"/>
      <c r="BIS124" s="285"/>
      <c r="BIT124" s="285"/>
      <c r="BIU124" s="285"/>
      <c r="BIV124" s="285"/>
      <c r="BIW124" s="285"/>
      <c r="BIX124" s="285"/>
      <c r="BIY124" s="285"/>
      <c r="BIZ124" s="285"/>
      <c r="BJA124" s="285"/>
      <c r="BJB124" s="285"/>
      <c r="BJC124" s="285"/>
      <c r="BJD124" s="285"/>
      <c r="BJE124" s="285"/>
      <c r="BJF124" s="285"/>
      <c r="BJG124" s="285"/>
      <c r="BJH124" s="285"/>
      <c r="BJI124" s="285"/>
      <c r="BJJ124" s="285"/>
      <c r="BJK124" s="285"/>
      <c r="BJL124" s="285"/>
      <c r="BJM124" s="285"/>
      <c r="BJN124" s="285"/>
      <c r="BJO124" s="285"/>
      <c r="BJP124" s="285"/>
      <c r="BJQ124" s="285"/>
      <c r="BJR124" s="285"/>
      <c r="BJS124" s="285"/>
      <c r="BJT124" s="285"/>
      <c r="BJU124" s="285"/>
      <c r="BJV124" s="285"/>
      <c r="BJW124" s="285"/>
      <c r="BJX124" s="285"/>
      <c r="BJY124" s="285"/>
      <c r="BJZ124" s="285"/>
      <c r="BKA124" s="285"/>
      <c r="BKB124" s="285"/>
      <c r="BKC124" s="285"/>
      <c r="BKD124" s="285"/>
      <c r="BKE124" s="285"/>
      <c r="BKF124" s="285"/>
      <c r="BKG124" s="285"/>
      <c r="BKH124" s="285"/>
      <c r="BKI124" s="285"/>
      <c r="BKJ124" s="285"/>
      <c r="BKK124" s="285"/>
      <c r="BKL124" s="285"/>
      <c r="BKM124" s="285"/>
      <c r="BKN124" s="285"/>
      <c r="BKO124" s="285"/>
      <c r="BKP124" s="285"/>
      <c r="BKQ124" s="285"/>
      <c r="BKR124" s="285"/>
      <c r="BKS124" s="285"/>
      <c r="BKT124" s="285"/>
      <c r="BKU124" s="285"/>
      <c r="BKV124" s="285"/>
      <c r="BKW124" s="285"/>
      <c r="BKX124" s="285"/>
      <c r="BKY124" s="285"/>
      <c r="BKZ124" s="285"/>
      <c r="BLA124" s="285"/>
      <c r="BLB124" s="285"/>
      <c r="BLC124" s="285"/>
      <c r="BLD124" s="285"/>
      <c r="BLE124" s="285"/>
      <c r="BLF124" s="285"/>
      <c r="BLG124" s="285"/>
      <c r="BLH124" s="285"/>
      <c r="BLI124" s="285"/>
      <c r="BLJ124" s="285"/>
      <c r="BLK124" s="285"/>
      <c r="BLL124" s="285"/>
      <c r="BLM124" s="285"/>
      <c r="BLN124" s="285"/>
      <c r="BLO124" s="285"/>
      <c r="BLP124" s="285"/>
      <c r="BLQ124" s="285"/>
      <c r="BLR124" s="285"/>
      <c r="BLS124" s="285"/>
      <c r="BLT124" s="285"/>
      <c r="BLU124" s="285"/>
      <c r="BLV124" s="285"/>
      <c r="BLW124" s="285"/>
      <c r="BLX124" s="285"/>
      <c r="BLY124" s="285"/>
      <c r="BLZ124" s="285"/>
      <c r="BMA124" s="285"/>
      <c r="BMB124" s="285"/>
      <c r="BMC124" s="285"/>
      <c r="BMD124" s="285"/>
      <c r="BME124" s="285"/>
      <c r="BMF124" s="285"/>
      <c r="BMG124" s="285"/>
      <c r="BMH124" s="285"/>
      <c r="BMI124" s="285"/>
      <c r="BMJ124" s="285"/>
      <c r="BMK124" s="285"/>
      <c r="BML124" s="285"/>
      <c r="BMM124" s="285"/>
      <c r="BMN124" s="285"/>
      <c r="BMO124" s="285"/>
      <c r="BMP124" s="285"/>
      <c r="BMQ124" s="285"/>
      <c r="BMR124" s="285"/>
      <c r="BMS124" s="285"/>
      <c r="BMT124" s="285"/>
      <c r="BMU124" s="285"/>
      <c r="BMV124" s="285"/>
      <c r="BMW124" s="285"/>
      <c r="BMX124" s="285"/>
      <c r="BMY124" s="285"/>
      <c r="BMZ124" s="285"/>
      <c r="BNA124" s="285"/>
      <c r="BNB124" s="285"/>
      <c r="BNC124" s="285"/>
      <c r="BND124" s="285"/>
      <c r="BNE124" s="285"/>
      <c r="BNF124" s="285"/>
      <c r="BNG124" s="285"/>
      <c r="BNH124" s="285"/>
      <c r="BNI124" s="285"/>
      <c r="BNJ124" s="285"/>
      <c r="BNK124" s="285"/>
      <c r="BNL124" s="285"/>
      <c r="BNM124" s="285"/>
      <c r="BNN124" s="285"/>
      <c r="BNO124" s="285"/>
      <c r="BNP124" s="285"/>
      <c r="BNQ124" s="285"/>
      <c r="BNR124" s="285"/>
      <c r="BNS124" s="285"/>
      <c r="BNT124" s="285"/>
      <c r="BNU124" s="285"/>
      <c r="BNV124" s="285"/>
      <c r="BNW124" s="285"/>
      <c r="BNX124" s="285"/>
      <c r="BNY124" s="285"/>
      <c r="BNZ124" s="285"/>
      <c r="BOA124" s="285"/>
      <c r="BOB124" s="285"/>
      <c r="BOC124" s="285"/>
      <c r="BOD124" s="285"/>
      <c r="BOE124" s="285"/>
      <c r="BOF124" s="285"/>
      <c r="BOG124" s="285"/>
      <c r="BOH124" s="285"/>
      <c r="BOI124" s="285"/>
      <c r="BOJ124" s="285"/>
      <c r="BOK124" s="285"/>
      <c r="BOL124" s="285"/>
      <c r="BOM124" s="285"/>
      <c r="BON124" s="285"/>
      <c r="BOO124" s="285"/>
      <c r="BOP124" s="285"/>
      <c r="BOQ124" s="285"/>
      <c r="BOR124" s="285"/>
      <c r="BOS124" s="285"/>
      <c r="BOT124" s="285"/>
      <c r="BOU124" s="285"/>
      <c r="BOV124" s="285"/>
      <c r="BOW124" s="285"/>
      <c r="BOX124" s="285"/>
      <c r="BOY124" s="285"/>
      <c r="BOZ124" s="285"/>
      <c r="BPA124" s="285"/>
      <c r="BPB124" s="285"/>
      <c r="BPC124" s="285"/>
      <c r="BPD124" s="285"/>
      <c r="BPE124" s="285"/>
      <c r="BPF124" s="285"/>
      <c r="BPG124" s="285"/>
      <c r="BPH124" s="285"/>
      <c r="BPI124" s="285"/>
      <c r="BPJ124" s="285"/>
      <c r="BPK124" s="285"/>
      <c r="BPL124" s="285"/>
      <c r="BPM124" s="285"/>
      <c r="BPN124" s="285"/>
      <c r="BPO124" s="285"/>
      <c r="BPP124" s="285"/>
      <c r="BPQ124" s="285"/>
      <c r="BPR124" s="285"/>
      <c r="BPS124" s="285"/>
      <c r="BPT124" s="285"/>
      <c r="BPU124" s="285"/>
      <c r="BPV124" s="285"/>
      <c r="BPW124" s="285"/>
      <c r="BPX124" s="285"/>
      <c r="BPY124" s="285"/>
      <c r="BPZ124" s="285"/>
      <c r="BQA124" s="285"/>
      <c r="BQB124" s="285"/>
      <c r="BQC124" s="285"/>
      <c r="BQD124" s="285"/>
      <c r="BQE124" s="285"/>
      <c r="BQF124" s="285"/>
      <c r="BQG124" s="285"/>
      <c r="BQH124" s="285"/>
      <c r="BQI124" s="285"/>
      <c r="BQJ124" s="285"/>
      <c r="BQK124" s="285"/>
      <c r="BQL124" s="285"/>
      <c r="BQM124" s="285"/>
      <c r="BQN124" s="285"/>
      <c r="BQO124" s="285"/>
      <c r="BQP124" s="285"/>
      <c r="BQQ124" s="285"/>
      <c r="BQR124" s="285"/>
      <c r="BQS124" s="285"/>
      <c r="BQT124" s="285"/>
      <c r="BQU124" s="285"/>
      <c r="BQV124" s="285"/>
      <c r="BQW124" s="285"/>
      <c r="BQX124" s="285"/>
      <c r="BQY124" s="285"/>
      <c r="BQZ124" s="285"/>
      <c r="BRA124" s="285"/>
      <c r="BRB124" s="285"/>
      <c r="BRC124" s="285"/>
      <c r="BRD124" s="285"/>
      <c r="BRE124" s="285"/>
      <c r="BRF124" s="285"/>
      <c r="BRG124" s="285"/>
      <c r="BRH124" s="285"/>
      <c r="BRI124" s="285"/>
      <c r="BRJ124" s="285"/>
      <c r="BRK124" s="285"/>
      <c r="BRL124" s="285"/>
      <c r="BRM124" s="285"/>
      <c r="BRN124" s="285"/>
      <c r="BRO124" s="285"/>
      <c r="BRP124" s="285"/>
      <c r="BRQ124" s="285"/>
      <c r="BRR124" s="285"/>
      <c r="BRS124" s="285"/>
      <c r="BRT124" s="285"/>
      <c r="BRU124" s="285"/>
      <c r="BRV124" s="285"/>
      <c r="BRW124" s="285"/>
      <c r="BRX124" s="285"/>
      <c r="BRY124" s="285"/>
      <c r="BRZ124" s="285"/>
      <c r="BSA124" s="285"/>
      <c r="BSB124" s="285"/>
      <c r="BSC124" s="285"/>
      <c r="BSD124" s="285"/>
      <c r="BSE124" s="285"/>
      <c r="BSF124" s="285"/>
      <c r="BSG124" s="285"/>
      <c r="BSH124" s="285"/>
      <c r="BSI124" s="285"/>
      <c r="BSJ124" s="285"/>
      <c r="BSK124" s="285"/>
      <c r="BSL124" s="285"/>
      <c r="BSM124" s="285"/>
      <c r="BSN124" s="285"/>
      <c r="BSO124" s="285"/>
      <c r="BSP124" s="285"/>
      <c r="BSQ124" s="285"/>
      <c r="BSR124" s="285"/>
      <c r="BSS124" s="285"/>
      <c r="BST124" s="285"/>
      <c r="BSU124" s="285"/>
      <c r="BSV124" s="285"/>
      <c r="BSW124" s="285"/>
      <c r="BSX124" s="285"/>
      <c r="BSY124" s="285"/>
      <c r="BSZ124" s="285"/>
      <c r="BTA124" s="285"/>
      <c r="BTB124" s="285"/>
      <c r="BTC124" s="285"/>
      <c r="BTD124" s="285"/>
      <c r="BTE124" s="285"/>
      <c r="BTF124" s="285"/>
      <c r="BTG124" s="285"/>
      <c r="BTH124" s="285"/>
      <c r="BTI124" s="285"/>
      <c r="BTJ124" s="285"/>
      <c r="BTK124" s="285"/>
      <c r="BTL124" s="285"/>
      <c r="BTM124" s="285"/>
      <c r="BTN124" s="285"/>
      <c r="BTO124" s="285"/>
      <c r="BTP124" s="285"/>
      <c r="BTQ124" s="285"/>
      <c r="BTR124" s="285"/>
      <c r="BTS124" s="285"/>
      <c r="BTT124" s="285"/>
      <c r="BTU124" s="285"/>
      <c r="BTV124" s="285"/>
      <c r="BTW124" s="285"/>
      <c r="BTX124" s="285"/>
      <c r="BTY124" s="285"/>
      <c r="BTZ124" s="285"/>
      <c r="BUA124" s="285"/>
      <c r="BUB124" s="285"/>
      <c r="BUC124" s="285"/>
      <c r="BUD124" s="285"/>
      <c r="BUE124" s="285"/>
      <c r="BUF124" s="285"/>
      <c r="BUG124" s="285"/>
      <c r="BUH124" s="285"/>
      <c r="BUI124" s="285"/>
      <c r="BUJ124" s="285"/>
      <c r="BUK124" s="285"/>
      <c r="BUL124" s="285"/>
      <c r="BUM124" s="285"/>
      <c r="BUN124" s="285"/>
      <c r="BUO124" s="285"/>
      <c r="BUP124" s="285"/>
      <c r="BUQ124" s="285"/>
      <c r="BUR124" s="285"/>
      <c r="BUS124" s="285"/>
      <c r="BUT124" s="285"/>
      <c r="BUU124" s="285"/>
      <c r="BUV124" s="285"/>
      <c r="BUW124" s="285"/>
      <c r="BUX124" s="285"/>
      <c r="BUY124" s="285"/>
      <c r="BUZ124" s="285"/>
      <c r="BVA124" s="285"/>
      <c r="BVB124" s="285"/>
      <c r="BVC124" s="285"/>
      <c r="BVD124" s="285"/>
      <c r="BVE124" s="285"/>
      <c r="BVF124" s="285"/>
      <c r="BVG124" s="285"/>
      <c r="BVH124" s="285"/>
      <c r="BVI124" s="285"/>
      <c r="BVJ124" s="285"/>
      <c r="BVK124" s="285"/>
      <c r="BVL124" s="285"/>
      <c r="BVM124" s="285"/>
      <c r="BVN124" s="285"/>
      <c r="BVO124" s="285"/>
      <c r="BVP124" s="285"/>
      <c r="BVQ124" s="285"/>
      <c r="BVR124" s="285"/>
      <c r="BVS124" s="285"/>
      <c r="BVT124" s="285"/>
      <c r="BVU124" s="285"/>
      <c r="BVV124" s="285"/>
      <c r="BVW124" s="285"/>
      <c r="BVX124" s="285"/>
      <c r="BVY124" s="285"/>
      <c r="BVZ124" s="285"/>
      <c r="BWA124" s="285"/>
      <c r="BWB124" s="285"/>
      <c r="BWC124" s="285"/>
      <c r="BWD124" s="285">
        <v>18</v>
      </c>
      <c r="BWE124" s="285">
        <v>11</v>
      </c>
      <c r="BWF124" s="285"/>
      <c r="BWG124" s="285"/>
      <c r="BWH124" s="285"/>
      <c r="BWI124" s="285"/>
      <c r="BWJ124" s="285"/>
      <c r="BWK124" s="285"/>
      <c r="BWL124" s="285"/>
      <c r="BWM124" s="285"/>
      <c r="BWN124" s="285"/>
      <c r="BWO124" s="285"/>
      <c r="BWP124" s="285"/>
      <c r="BWQ124" s="285"/>
      <c r="BWR124" s="285"/>
      <c r="BWS124" s="285"/>
      <c r="BWT124" s="285"/>
      <c r="BWU124" s="285"/>
      <c r="BWV124" s="285"/>
      <c r="BWW124" s="285"/>
      <c r="BWX124" s="285"/>
      <c r="BWY124" s="285"/>
      <c r="BWZ124" s="285"/>
      <c r="BXA124" s="285"/>
      <c r="BXB124" s="285"/>
      <c r="BXC124" s="285"/>
      <c r="BXD124" s="285"/>
      <c r="BXE124" s="285"/>
      <c r="BXF124" s="285"/>
      <c r="BXG124" s="285"/>
      <c r="BXH124" s="285"/>
      <c r="BXI124" s="285"/>
      <c r="BXJ124" s="285"/>
      <c r="BXK124" s="285"/>
      <c r="BXL124" s="285"/>
      <c r="BXM124" s="285"/>
      <c r="BXN124" s="285"/>
      <c r="BXO124" s="285"/>
      <c r="BXP124" s="285"/>
      <c r="BXQ124" s="285"/>
      <c r="BXR124" s="285"/>
      <c r="BXS124" s="285"/>
      <c r="BXT124" s="285"/>
      <c r="BXU124" s="285"/>
      <c r="BXV124" s="285"/>
      <c r="BXW124" s="285"/>
      <c r="BXX124" s="285"/>
      <c r="BXY124" s="285"/>
      <c r="BXZ124" s="285"/>
      <c r="BYA124" s="285"/>
      <c r="BYB124" s="285"/>
      <c r="BYC124" s="285"/>
      <c r="BYD124" s="285"/>
      <c r="BYE124" s="285"/>
      <c r="BYF124" s="285"/>
      <c r="BYG124" s="285"/>
      <c r="BYH124" s="285"/>
      <c r="BYI124" s="285"/>
      <c r="BYJ124" s="285"/>
      <c r="BYK124" s="285"/>
      <c r="BYL124" s="285"/>
      <c r="BYM124" s="285"/>
      <c r="BYN124" s="285"/>
      <c r="BYO124" s="285"/>
      <c r="BYP124" s="285"/>
      <c r="BYQ124" s="285"/>
      <c r="BYR124" s="285"/>
      <c r="BYS124" s="285"/>
      <c r="BYT124" s="285"/>
      <c r="BYU124" s="285"/>
      <c r="BYV124" s="285"/>
      <c r="BYW124" s="285"/>
      <c r="BYX124" s="285"/>
      <c r="BYY124" s="285"/>
      <c r="BYZ124" s="285"/>
      <c r="BZA124" s="285"/>
      <c r="BZB124" s="285"/>
      <c r="BZC124" s="285"/>
      <c r="BZD124" s="285"/>
      <c r="BZE124" s="285"/>
      <c r="BZF124" s="285"/>
      <c r="BZG124" s="285"/>
      <c r="BZH124" s="285"/>
      <c r="BZI124" s="285"/>
      <c r="BZJ124" s="285"/>
      <c r="BZK124" s="285"/>
      <c r="BZL124" s="285"/>
      <c r="BZM124" s="285"/>
      <c r="BZN124" s="285"/>
      <c r="BZO124" s="285"/>
      <c r="BZP124" s="285"/>
      <c r="BZQ124" s="285"/>
      <c r="BZR124" s="285"/>
      <c r="BZS124" s="285"/>
      <c r="BZT124" s="285"/>
      <c r="BZU124" s="285"/>
      <c r="BZV124" s="285"/>
      <c r="BZW124" s="285"/>
      <c r="BZX124" s="285"/>
      <c r="BZY124" s="285"/>
      <c r="BZZ124" s="285"/>
      <c r="CAA124" s="285"/>
      <c r="CAB124" s="285"/>
      <c r="CAC124" s="285"/>
      <c r="CAD124" s="285"/>
      <c r="CAE124" s="285"/>
      <c r="CAF124" s="285"/>
      <c r="CAG124" s="285"/>
      <c r="CAH124" s="285"/>
      <c r="CAI124" s="285"/>
      <c r="CAJ124" s="285"/>
      <c r="CAK124" s="285"/>
      <c r="CAL124" s="285"/>
      <c r="CAM124" s="285"/>
      <c r="CAN124" s="285"/>
      <c r="CAO124" s="285"/>
      <c r="CAP124" s="285"/>
      <c r="CAQ124" s="285"/>
      <c r="CAR124" s="285"/>
      <c r="CAS124" s="285"/>
      <c r="CAT124" s="285"/>
      <c r="CAU124" s="285"/>
      <c r="CAV124" s="285"/>
      <c r="CAW124" s="285"/>
      <c r="CAX124" s="285"/>
      <c r="CAY124" s="285"/>
      <c r="CAZ124" s="285"/>
      <c r="CBA124" s="285"/>
      <c r="CBB124" s="285"/>
      <c r="CBC124" s="285"/>
      <c r="CBD124" s="285"/>
      <c r="CBE124" s="285"/>
      <c r="CBF124" s="285"/>
      <c r="CBG124" s="285"/>
      <c r="CBH124" s="285"/>
      <c r="CBI124" s="285"/>
      <c r="CBJ124" s="285"/>
      <c r="CBK124" s="285"/>
      <c r="CBL124" s="285"/>
      <c r="CBM124" s="285"/>
      <c r="CBN124" s="285"/>
      <c r="CBO124" s="285"/>
      <c r="CBP124" s="285"/>
      <c r="CBQ124" s="285"/>
      <c r="CBR124" s="285"/>
      <c r="CBS124" s="285"/>
      <c r="CBT124" s="285"/>
      <c r="CBU124" s="285"/>
      <c r="CBV124" s="285"/>
      <c r="CBW124" s="285"/>
      <c r="CBX124" s="285"/>
      <c r="CBY124" s="285"/>
      <c r="CBZ124" s="285"/>
      <c r="CCA124" s="285"/>
      <c r="CCB124" s="285"/>
      <c r="CCC124" s="285"/>
      <c r="CCD124" s="285"/>
      <c r="CCE124" s="285"/>
      <c r="CCF124" s="285"/>
      <c r="CCG124" s="285"/>
      <c r="CCH124" s="285"/>
      <c r="CCI124" s="285"/>
      <c r="CCJ124" s="285"/>
      <c r="CCK124" s="285"/>
      <c r="CCL124" s="285"/>
      <c r="CCM124" s="285"/>
      <c r="CCN124" s="285"/>
      <c r="CCO124" s="285"/>
      <c r="CCP124" s="285"/>
      <c r="CCQ124" s="285"/>
      <c r="CCR124" s="199"/>
      <c r="CCS124" s="199"/>
      <c r="CCT124" s="199"/>
    </row>
    <row r="125" spans="1:2126" s="200" customFormat="1" x14ac:dyDescent="0.2">
      <c r="O125" s="209"/>
      <c r="SR125" s="209"/>
      <c r="AKV125" s="199"/>
      <c r="AKW125" s="199"/>
      <c r="AKX125" s="199"/>
      <c r="AKY125" s="199"/>
      <c r="AKZ125" s="199"/>
      <c r="ALA125" s="199"/>
      <c r="ALB125" s="199"/>
      <c r="ALC125" s="199"/>
      <c r="ALD125" s="199"/>
      <c r="ALE125" s="199"/>
      <c r="ALF125" s="199"/>
      <c r="ALG125" s="199"/>
      <c r="ALH125" s="199"/>
      <c r="ALI125" s="199"/>
      <c r="ALJ125" s="199"/>
      <c r="ALK125" s="199"/>
      <c r="ALL125" s="199"/>
      <c r="ALM125" s="199"/>
      <c r="ALN125" s="199"/>
      <c r="ALO125" s="199"/>
      <c r="ALP125" s="199"/>
      <c r="ALQ125" s="199"/>
      <c r="ALR125" s="199"/>
      <c r="ALS125" s="199"/>
      <c r="ALT125" s="199"/>
      <c r="ALU125" s="199"/>
      <c r="ALV125" s="199"/>
      <c r="ALW125" s="199"/>
      <c r="ALX125" s="199"/>
      <c r="ALY125" s="199"/>
      <c r="ALZ125" s="352"/>
      <c r="AMA125" s="199"/>
      <c r="AMB125" s="199"/>
      <c r="AMC125" s="199"/>
      <c r="AMD125" s="199"/>
      <c r="AME125" s="199"/>
      <c r="AMF125" s="199"/>
      <c r="AMG125" s="199"/>
      <c r="AMH125" s="199"/>
      <c r="AMI125" s="199"/>
      <c r="AMJ125" s="199"/>
      <c r="AMK125" s="199"/>
      <c r="AML125" s="199"/>
      <c r="AMM125" s="199"/>
      <c r="AMN125" s="199"/>
      <c r="AMO125" s="199"/>
      <c r="AMP125" s="199"/>
      <c r="AMQ125" s="199"/>
      <c r="AMR125" s="199"/>
      <c r="AMS125" s="301"/>
      <c r="AMT125" s="301"/>
      <c r="AMU125" s="301"/>
      <c r="AMV125" s="301"/>
      <c r="AMW125" s="301"/>
      <c r="AMX125" s="301"/>
      <c r="AMY125" s="301"/>
      <c r="AMZ125" s="301"/>
      <c r="ANA125" s="301"/>
      <c r="ANB125" s="301"/>
      <c r="ANC125" s="301"/>
      <c r="AND125" s="301"/>
      <c r="ANE125" s="301"/>
      <c r="ANF125" s="301"/>
      <c r="ANG125" s="301"/>
      <c r="ANH125" s="301"/>
      <c r="ANI125" s="301"/>
      <c r="ANJ125" s="301"/>
      <c r="ANK125" s="301"/>
      <c r="ANL125" s="353"/>
      <c r="ANM125" s="301"/>
      <c r="ANN125" s="301"/>
      <c r="ANO125" s="301"/>
      <c r="ANP125" s="301"/>
      <c r="ANQ125" s="301"/>
      <c r="ANR125" s="301"/>
      <c r="ANS125" s="301"/>
      <c r="ANT125" s="301"/>
      <c r="ANU125" s="301"/>
      <c r="ANV125" s="301"/>
      <c r="ANW125" s="301"/>
      <c r="ANX125" s="301"/>
      <c r="ANY125" s="301"/>
      <c r="ANZ125" s="301"/>
      <c r="AOA125" s="301"/>
      <c r="AOB125" s="301"/>
      <c r="AOC125" s="301"/>
      <c r="AOD125" s="301"/>
      <c r="AOE125" s="301"/>
      <c r="AOF125" s="301"/>
      <c r="AOG125" s="301"/>
      <c r="AOH125" s="301"/>
      <c r="AOI125" s="301"/>
      <c r="AOJ125" s="301"/>
      <c r="AOK125" s="301"/>
      <c r="AOL125" s="301"/>
      <c r="AOM125" s="301"/>
      <c r="AON125" s="301"/>
      <c r="AOO125" s="301"/>
      <c r="AOP125" s="301"/>
      <c r="AOQ125" s="301"/>
      <c r="AOR125" s="301"/>
      <c r="AOS125" s="301"/>
      <c r="AOT125" s="301"/>
      <c r="AOU125" s="301"/>
      <c r="AOV125" s="301"/>
      <c r="AOW125" s="301"/>
      <c r="AOX125" s="301"/>
      <c r="AOY125" s="301"/>
      <c r="AOZ125" s="301"/>
      <c r="APA125" s="301"/>
      <c r="APB125" s="301"/>
      <c r="APC125" s="301"/>
      <c r="APD125" s="301"/>
      <c r="APE125" s="301"/>
      <c r="APF125" s="301"/>
      <c r="APG125" s="301"/>
      <c r="APH125" s="301"/>
      <c r="API125" s="301"/>
      <c r="APJ125" s="301"/>
      <c r="APK125" s="301"/>
      <c r="APL125" s="301"/>
      <c r="APM125" s="301"/>
      <c r="APN125" s="301"/>
      <c r="APO125" s="301"/>
      <c r="APP125" s="301"/>
      <c r="APQ125" s="301"/>
      <c r="APR125" s="301"/>
      <c r="APS125" s="301"/>
      <c r="APT125" s="301"/>
      <c r="APU125" s="301"/>
      <c r="APV125" s="301"/>
      <c r="APW125" s="301"/>
      <c r="APX125" s="301"/>
      <c r="APY125" s="301"/>
      <c r="APZ125" s="301"/>
      <c r="AQA125" s="301"/>
      <c r="AQB125" s="301"/>
      <c r="AQC125" s="301"/>
      <c r="AQD125" s="301"/>
      <c r="AQE125" s="301"/>
      <c r="AQF125" s="301"/>
      <c r="AQG125" s="301"/>
      <c r="AQH125" s="301"/>
      <c r="AQI125" s="301"/>
      <c r="AQJ125" s="301"/>
      <c r="AQK125" s="301"/>
      <c r="AQL125" s="301"/>
      <c r="AQM125" s="301"/>
      <c r="AQN125" s="301"/>
      <c r="AQO125" s="301"/>
      <c r="AQP125" s="301"/>
      <c r="AQQ125" s="301"/>
      <c r="AQR125" s="301"/>
      <c r="AQS125" s="301"/>
      <c r="AQT125" s="301"/>
      <c r="AQU125" s="301"/>
      <c r="AQV125" s="301"/>
      <c r="AQW125" s="301"/>
      <c r="AQX125" s="301"/>
      <c r="AQY125" s="301"/>
      <c r="AQZ125" s="301"/>
      <c r="ARA125" s="301"/>
      <c r="ARB125" s="301"/>
      <c r="ARC125" s="301"/>
      <c r="ARD125" s="301"/>
      <c r="ARE125" s="301"/>
      <c r="ARF125" s="301"/>
      <c r="ARG125" s="301"/>
      <c r="ARH125" s="301"/>
      <c r="ARI125" s="301"/>
      <c r="ARJ125" s="301"/>
      <c r="ARK125" s="301"/>
      <c r="ARL125" s="301"/>
      <c r="ARM125" s="301"/>
      <c r="ARN125" s="301"/>
      <c r="ARO125" s="301"/>
      <c r="ARP125" s="301"/>
      <c r="ARQ125" s="301"/>
      <c r="ARR125" s="301"/>
      <c r="ARS125" s="301"/>
      <c r="ART125" s="301"/>
      <c r="ARU125" s="301"/>
      <c r="ARV125" s="301"/>
      <c r="ARW125" s="301"/>
      <c r="ARX125" s="301"/>
      <c r="ARY125" s="301"/>
      <c r="ARZ125" s="301"/>
      <c r="ASA125" s="301"/>
      <c r="ASB125" s="301"/>
      <c r="ASC125" s="301"/>
      <c r="ASD125" s="301"/>
      <c r="ASE125" s="301"/>
      <c r="ASF125" s="301"/>
      <c r="ASG125" s="301"/>
      <c r="ASH125" s="301"/>
      <c r="ASI125" s="301"/>
      <c r="ASJ125" s="301"/>
      <c r="ASK125" s="301"/>
      <c r="ASL125" s="301"/>
      <c r="ASM125" s="301"/>
      <c r="ASN125" s="301"/>
      <c r="ASO125" s="301"/>
      <c r="ASP125" s="301"/>
      <c r="ASQ125" s="301"/>
      <c r="ASR125" s="301"/>
      <c r="ASS125" s="301"/>
      <c r="AST125" s="301"/>
      <c r="ASU125" s="281"/>
      <c r="ASV125" s="281"/>
      <c r="ASW125" s="281"/>
      <c r="ASX125" s="281"/>
      <c r="ASY125" s="281"/>
      <c r="ASZ125" s="281"/>
      <c r="ATA125" s="281"/>
      <c r="ATB125" s="281"/>
      <c r="ATC125" s="281"/>
      <c r="ATD125" s="281"/>
      <c r="ATE125" s="281"/>
      <c r="ATF125" s="281"/>
      <c r="ATG125" s="281"/>
      <c r="ATH125" s="281"/>
      <c r="ATI125" s="281"/>
      <c r="ATJ125" s="281"/>
      <c r="ATK125" s="281"/>
      <c r="ATL125" s="281"/>
      <c r="ATM125" s="281"/>
      <c r="ATN125" s="281"/>
      <c r="ATO125" s="281"/>
      <c r="ATP125" s="281"/>
      <c r="ATQ125" s="281"/>
      <c r="ATR125" s="281"/>
      <c r="ATS125" s="281"/>
      <c r="ATT125" s="281"/>
      <c r="ATU125" s="281"/>
      <c r="ATV125" s="281"/>
      <c r="ATW125" s="281"/>
      <c r="ATX125" s="284"/>
      <c r="ATY125" s="284"/>
      <c r="ATZ125" s="284"/>
      <c r="AUA125" s="281"/>
      <c r="AUB125" s="281"/>
      <c r="AUC125" s="281"/>
      <c r="AUD125" s="281"/>
      <c r="AUE125" s="281"/>
      <c r="AUF125" s="281"/>
      <c r="AUG125" s="281"/>
      <c r="AUH125" s="281"/>
      <c r="AUI125" s="281"/>
      <c r="AUJ125" s="281"/>
      <c r="AUK125" s="281"/>
      <c r="AUL125" s="281"/>
      <c r="AUM125" s="281"/>
      <c r="AUN125" s="281"/>
      <c r="AUO125" s="281"/>
      <c r="AUP125" s="281"/>
      <c r="AUQ125" s="281"/>
      <c r="AUR125" s="281"/>
      <c r="AUS125" s="281"/>
      <c r="AUT125" s="281"/>
      <c r="AUU125" s="281"/>
      <c r="AUV125" s="281"/>
      <c r="AUW125" s="281"/>
      <c r="AUX125" s="281"/>
      <c r="AUY125" s="281"/>
      <c r="AUZ125" s="281"/>
      <c r="AVA125" s="281"/>
      <c r="AVB125" s="281"/>
      <c r="AVC125" s="281"/>
      <c r="AVD125" s="281"/>
      <c r="AVE125" s="281"/>
      <c r="AVF125" s="281"/>
      <c r="AVG125" s="281"/>
      <c r="AVH125" s="281"/>
      <c r="AVI125" s="281"/>
      <c r="AVJ125" s="281"/>
      <c r="AVK125" s="281"/>
      <c r="AVL125" s="281"/>
      <c r="AVM125" s="281"/>
      <c r="AVN125" s="281"/>
      <c r="AVO125" s="281"/>
      <c r="AVP125" s="281"/>
      <c r="AVQ125" s="281"/>
      <c r="AVR125" s="281"/>
      <c r="AVS125" s="281"/>
      <c r="AVT125" s="281"/>
      <c r="AVU125" s="281"/>
      <c r="AVV125" s="281"/>
      <c r="AVW125" s="281"/>
      <c r="AVX125" s="281"/>
      <c r="AVY125" s="281"/>
      <c r="AVZ125" s="281"/>
      <c r="AWA125" s="281"/>
      <c r="AWB125" s="281"/>
      <c r="AWC125" s="281"/>
      <c r="AWD125" s="281"/>
      <c r="AWE125" s="281"/>
      <c r="AWF125" s="281"/>
      <c r="AWG125" s="281"/>
      <c r="AWH125" s="281"/>
      <c r="AWI125" s="281"/>
      <c r="AWJ125" s="281"/>
      <c r="AWK125" s="281"/>
      <c r="AWL125" s="358"/>
      <c r="AWM125" s="199"/>
      <c r="AWN125" s="237"/>
      <c r="AWO125" s="237"/>
      <c r="AWP125" s="358"/>
      <c r="AWQ125" s="281"/>
      <c r="AWR125" s="281"/>
      <c r="AWS125" s="281"/>
      <c r="AWT125" s="281"/>
      <c r="AWU125" s="281"/>
      <c r="AWV125" s="281"/>
      <c r="AWW125" s="281"/>
      <c r="AWX125" s="281"/>
      <c r="AWY125" s="281"/>
      <c r="AWZ125" s="281"/>
      <c r="AXA125" s="281"/>
      <c r="AXB125" s="285"/>
      <c r="AXC125" s="285"/>
      <c r="AXD125" s="285"/>
      <c r="AXE125" s="285"/>
      <c r="AXF125" s="285"/>
      <c r="AXG125" s="285"/>
      <c r="AXH125" s="285"/>
      <c r="AXI125" s="285"/>
      <c r="AXJ125" s="285"/>
      <c r="AXK125" s="285"/>
      <c r="AXL125" s="285"/>
      <c r="AXM125" s="285"/>
      <c r="AXN125" s="285"/>
      <c r="AXO125" s="285"/>
      <c r="AXP125" s="285"/>
      <c r="AXQ125" s="285"/>
      <c r="AXR125" s="285"/>
      <c r="AXS125" s="285"/>
      <c r="AXT125" s="285"/>
      <c r="AXU125" s="285"/>
      <c r="AXV125" s="285"/>
      <c r="AXW125" s="285"/>
      <c r="AXX125" s="285"/>
      <c r="AXY125" s="285"/>
      <c r="AXZ125" s="285"/>
      <c r="AYA125" s="285"/>
      <c r="AYB125" s="285"/>
      <c r="AYC125" s="285"/>
      <c r="AYD125" s="285"/>
      <c r="AYE125" s="285"/>
      <c r="AYF125" s="285"/>
      <c r="AYG125" s="285"/>
      <c r="AYH125" s="285"/>
      <c r="AYI125" s="285"/>
      <c r="AYJ125" s="285"/>
      <c r="AYK125" s="285"/>
      <c r="AYL125" s="285"/>
      <c r="AYM125" s="285"/>
      <c r="AYN125" s="285"/>
      <c r="AYO125" s="285"/>
      <c r="AYP125" s="285"/>
      <c r="AYQ125" s="285"/>
      <c r="AYR125" s="285"/>
      <c r="AYS125" s="285"/>
      <c r="AYT125" s="285"/>
      <c r="AYU125" s="285"/>
      <c r="AYV125" s="285"/>
      <c r="AYW125" s="285"/>
      <c r="AYX125" s="285"/>
      <c r="AYY125" s="285"/>
      <c r="AYZ125" s="285"/>
      <c r="AZA125" s="285"/>
      <c r="AZB125" s="285"/>
      <c r="AZC125" s="285"/>
      <c r="AZD125" s="285"/>
      <c r="AZE125" s="285"/>
      <c r="AZF125" s="285"/>
      <c r="AZG125" s="285"/>
      <c r="AZH125" s="285"/>
      <c r="AZI125" s="285"/>
      <c r="AZJ125" s="285"/>
      <c r="AZK125" s="285"/>
      <c r="AZL125" s="285"/>
      <c r="AZM125" s="285"/>
      <c r="AZN125" s="285"/>
      <c r="AZO125" s="285"/>
      <c r="AZP125" s="285"/>
      <c r="AZQ125" s="285"/>
      <c r="AZR125" s="285"/>
      <c r="AZS125" s="285"/>
      <c r="AZT125" s="285"/>
      <c r="AZU125" s="285"/>
      <c r="AZV125" s="285"/>
      <c r="AZW125" s="285"/>
      <c r="AZX125" s="285"/>
      <c r="AZY125" s="285"/>
      <c r="AZZ125" s="285"/>
      <c r="BAA125" s="285"/>
      <c r="BAB125" s="285"/>
      <c r="BAC125" s="285"/>
      <c r="BAD125" s="285"/>
      <c r="BAE125" s="285"/>
      <c r="BAF125" s="285"/>
      <c r="BAG125" s="285"/>
      <c r="BAH125" s="285"/>
      <c r="BAI125" s="285"/>
      <c r="BAJ125" s="285"/>
      <c r="BAK125" s="285"/>
      <c r="BAL125" s="285"/>
      <c r="BAM125" s="285"/>
      <c r="BAN125" s="285"/>
      <c r="BAO125" s="285"/>
      <c r="BAP125" s="285"/>
      <c r="BAQ125" s="285"/>
      <c r="BAR125" s="285"/>
      <c r="BAS125" s="285"/>
      <c r="BAT125" s="285"/>
      <c r="BAU125" s="285"/>
      <c r="BAV125" s="285"/>
      <c r="BAW125" s="285"/>
      <c r="BAX125" s="285"/>
      <c r="BAY125" s="285"/>
      <c r="BAZ125" s="285"/>
      <c r="BBA125" s="285"/>
      <c r="BBB125" s="285"/>
      <c r="BBC125" s="285"/>
      <c r="BBD125" s="285"/>
      <c r="BBE125" s="285"/>
      <c r="BBF125" s="285"/>
      <c r="BBG125" s="285"/>
      <c r="BBH125" s="285"/>
      <c r="BBI125" s="285"/>
      <c r="BBJ125" s="285"/>
      <c r="BBK125" s="285"/>
      <c r="BBL125" s="285"/>
      <c r="BBM125" s="285"/>
      <c r="BBN125" s="285"/>
      <c r="BBO125" s="285"/>
      <c r="BBP125" s="285"/>
      <c r="BBQ125" s="285"/>
      <c r="BBR125" s="285"/>
      <c r="BBS125" s="285"/>
      <c r="BBT125" s="285"/>
      <c r="BBU125" s="285"/>
      <c r="BBV125" s="285"/>
      <c r="BBW125" s="285"/>
      <c r="BBX125" s="285"/>
      <c r="BBY125" s="285"/>
      <c r="BBZ125" s="285"/>
      <c r="BCA125" s="285"/>
      <c r="BCB125" s="285"/>
      <c r="BCC125" s="285"/>
      <c r="BCD125" s="285"/>
      <c r="BCE125" s="285"/>
      <c r="BCF125" s="285"/>
      <c r="BCG125" s="285"/>
      <c r="BCH125" s="285"/>
      <c r="BCI125" s="285"/>
      <c r="BCJ125" s="285"/>
      <c r="BCK125" s="285"/>
      <c r="BCL125" s="285"/>
      <c r="BCM125" s="285"/>
      <c r="BCN125" s="285"/>
      <c r="BCO125" s="285"/>
      <c r="BCP125" s="285"/>
      <c r="BCQ125" s="285"/>
      <c r="BCR125" s="285"/>
      <c r="BCS125" s="285"/>
      <c r="BCT125" s="285"/>
      <c r="BCU125" s="285"/>
      <c r="BCV125" s="285"/>
      <c r="BCW125" s="285"/>
      <c r="BCX125" s="285"/>
      <c r="BCY125" s="285"/>
      <c r="BCZ125" s="285"/>
      <c r="BDA125" s="285"/>
      <c r="BDB125" s="285"/>
      <c r="BDC125" s="285"/>
      <c r="BDD125" s="285"/>
      <c r="BDE125" s="285"/>
      <c r="BDF125" s="285"/>
      <c r="BDG125" s="285"/>
      <c r="BDH125" s="285"/>
      <c r="BDI125" s="285"/>
      <c r="BDJ125" s="285"/>
      <c r="BDK125" s="285"/>
      <c r="BDL125" s="285"/>
      <c r="BDM125" s="285"/>
      <c r="BDN125" s="285"/>
      <c r="BDO125" s="285"/>
      <c r="BDP125" s="285"/>
      <c r="BDQ125" s="285"/>
      <c r="BDR125" s="285"/>
      <c r="BDS125" s="285"/>
      <c r="BDT125" s="285"/>
      <c r="BDU125" s="285"/>
      <c r="BDV125" s="285"/>
      <c r="BDW125" s="285"/>
      <c r="BDX125" s="285"/>
      <c r="BDY125" s="285"/>
      <c r="BDZ125" s="285"/>
      <c r="BEA125" s="285"/>
      <c r="BEB125" s="285"/>
      <c r="BEC125" s="285"/>
      <c r="BED125" s="285"/>
      <c r="BEE125" s="285"/>
      <c r="BEF125" s="285"/>
      <c r="BEG125" s="285"/>
      <c r="BEH125" s="285"/>
      <c r="BEI125" s="285">
        <v>0.70542809183673461</v>
      </c>
      <c r="BEJ125" s="285">
        <v>13.07201474052478</v>
      </c>
      <c r="BEK125" s="285">
        <v>4.2239819402332355</v>
      </c>
      <c r="BEL125" s="285">
        <v>7.6</v>
      </c>
      <c r="BEM125" s="285">
        <f>+SUM(BEI125:BEL125)</f>
        <v>25.601424772594754</v>
      </c>
      <c r="BEN125" s="285"/>
      <c r="BEO125" s="199"/>
      <c r="BEP125" s="199"/>
      <c r="BEQ125" s="199"/>
      <c r="BER125" s="285"/>
      <c r="BES125" s="285"/>
      <c r="BET125" s="285"/>
      <c r="BEU125" s="285"/>
      <c r="BEV125" s="285"/>
      <c r="BEW125" s="285"/>
      <c r="BEX125" s="285"/>
      <c r="BEY125" s="285"/>
      <c r="BEZ125" s="285"/>
      <c r="BFA125" s="199"/>
      <c r="BFB125" s="199"/>
      <c r="BFC125" s="285"/>
      <c r="BFD125" s="285"/>
      <c r="BFE125" s="285"/>
      <c r="BFF125" s="285"/>
      <c r="BFG125" s="285"/>
      <c r="BFH125" s="285"/>
      <c r="BFI125" s="285"/>
      <c r="BFJ125" s="285"/>
      <c r="BFK125" s="285"/>
      <c r="BFL125" s="285"/>
      <c r="BFM125" s="285"/>
      <c r="BFN125" s="285"/>
      <c r="BFO125" s="285"/>
      <c r="BFP125" s="285"/>
      <c r="BFQ125" s="285"/>
      <c r="BFR125" s="285"/>
      <c r="BFS125" s="285"/>
      <c r="BFT125" s="285"/>
      <c r="BFU125" s="285"/>
      <c r="BFV125" s="285"/>
      <c r="BFW125" s="285"/>
      <c r="BFX125" s="285"/>
      <c r="BFY125" s="285"/>
      <c r="BFZ125" s="285"/>
      <c r="BGA125" s="285"/>
      <c r="BGB125" s="285"/>
      <c r="BGC125" s="285"/>
      <c r="BGD125" s="285"/>
      <c r="BGE125" s="285"/>
      <c r="BGF125" s="285"/>
      <c r="BGG125" s="285"/>
      <c r="BGH125" s="285"/>
      <c r="BGI125" s="285"/>
      <c r="BGJ125" s="285"/>
      <c r="BGK125" s="285"/>
      <c r="BGL125" s="285"/>
      <c r="BGM125" s="285"/>
      <c r="BGN125" s="285"/>
      <c r="BGO125" s="285"/>
      <c r="BGP125" s="285"/>
      <c r="BGQ125" s="285"/>
      <c r="BGR125" s="285"/>
      <c r="BGS125" s="285"/>
      <c r="BGT125" s="285"/>
      <c r="BGU125" s="285"/>
      <c r="BGV125" s="285"/>
      <c r="BGW125" s="285"/>
      <c r="BGX125" s="285"/>
      <c r="BGY125" s="285"/>
      <c r="BGZ125" s="285"/>
      <c r="BHA125" s="285"/>
      <c r="BHB125" s="285"/>
      <c r="BHC125" s="285"/>
      <c r="BHD125" s="285"/>
      <c r="BHE125" s="285"/>
      <c r="BHF125" s="285"/>
      <c r="BHG125" s="285"/>
      <c r="BHH125" s="285"/>
      <c r="BHI125" s="285"/>
      <c r="BHJ125" s="285"/>
      <c r="BHK125" s="285"/>
      <c r="BHL125" s="285"/>
      <c r="BHM125" s="285"/>
      <c r="BHN125" s="285"/>
      <c r="BHO125" s="285"/>
      <c r="BHP125" s="285"/>
      <c r="BHQ125" s="285"/>
      <c r="BHR125" s="285"/>
      <c r="BHS125" s="285"/>
      <c r="BHT125" s="285"/>
      <c r="BHU125" s="285"/>
      <c r="BHV125" s="285"/>
      <c r="BHW125" s="285"/>
      <c r="BHX125" s="285"/>
      <c r="BHY125" s="285"/>
      <c r="BHZ125" s="285"/>
      <c r="BIA125" s="285"/>
      <c r="BIB125" s="285"/>
      <c r="BIC125" s="285"/>
      <c r="BID125" s="285"/>
      <c r="BIE125" s="285"/>
      <c r="BIF125" s="285"/>
      <c r="BIG125" s="285"/>
      <c r="BIH125" s="285"/>
      <c r="BII125" s="285"/>
      <c r="BIJ125" s="285"/>
      <c r="BIK125" s="285"/>
      <c r="BIL125" s="285"/>
      <c r="BIM125" s="285"/>
      <c r="BIN125" s="285"/>
      <c r="BIO125" s="285"/>
      <c r="BIP125" s="285"/>
      <c r="BIQ125" s="285"/>
      <c r="BIR125" s="285"/>
      <c r="BIS125" s="285"/>
      <c r="BIT125" s="285"/>
      <c r="BIU125" s="285"/>
      <c r="BIV125" s="285"/>
      <c r="BIW125" s="285"/>
      <c r="BIX125" s="285"/>
      <c r="BIY125" s="285"/>
      <c r="BIZ125" s="285"/>
      <c r="BJA125" s="285"/>
      <c r="BJB125" s="285"/>
      <c r="BJC125" s="285"/>
      <c r="BJD125" s="285"/>
      <c r="BJE125" s="285"/>
      <c r="BJF125" s="285"/>
      <c r="BJG125" s="285"/>
      <c r="BJH125" s="285"/>
      <c r="BJI125" s="285"/>
      <c r="BJJ125" s="285"/>
      <c r="BJK125" s="285"/>
      <c r="BJL125" s="285"/>
      <c r="BJM125" s="285"/>
      <c r="BJN125" s="285"/>
      <c r="BJO125" s="285"/>
      <c r="BJP125" s="285"/>
      <c r="BJQ125" s="285"/>
      <c r="BJR125" s="285"/>
      <c r="BJS125" s="285"/>
      <c r="BJT125" s="285"/>
      <c r="BJU125" s="285"/>
      <c r="BJV125" s="285"/>
      <c r="BJW125" s="285"/>
      <c r="BJX125" s="285"/>
      <c r="BJY125" s="285"/>
      <c r="BJZ125" s="285"/>
      <c r="BKA125" s="285"/>
      <c r="BKB125" s="285"/>
      <c r="BKC125" s="285"/>
      <c r="BKD125" s="285"/>
      <c r="BKE125" s="285"/>
      <c r="BKF125" s="285"/>
      <c r="BKG125" s="285"/>
      <c r="BKH125" s="285"/>
      <c r="BKI125" s="285"/>
      <c r="BKJ125" s="285"/>
      <c r="BKK125" s="285"/>
      <c r="BKL125" s="285"/>
      <c r="BKM125" s="285"/>
      <c r="BKN125" s="285"/>
      <c r="BKO125" s="285"/>
      <c r="BKP125" s="285"/>
      <c r="BKQ125" s="285"/>
      <c r="BKR125" s="285"/>
      <c r="BKS125" s="285"/>
      <c r="BKT125" s="285"/>
      <c r="BKU125" s="285"/>
      <c r="BKV125" s="285"/>
      <c r="BKW125" s="285"/>
      <c r="BKX125" s="285"/>
      <c r="BKY125" s="285"/>
      <c r="BKZ125" s="285"/>
      <c r="BLA125" s="285"/>
      <c r="BLB125" s="285"/>
      <c r="BLC125" s="285"/>
      <c r="BLD125" s="285"/>
      <c r="BLE125" s="285"/>
      <c r="BLF125" s="285"/>
      <c r="BLG125" s="285"/>
      <c r="BLH125" s="285"/>
      <c r="BLI125" s="285"/>
      <c r="BLJ125" s="285"/>
      <c r="BLK125" s="285"/>
      <c r="BLL125" s="285"/>
      <c r="BLM125" s="285"/>
      <c r="BLN125" s="285"/>
      <c r="BLO125" s="285"/>
      <c r="BLP125" s="285"/>
      <c r="BLQ125" s="285"/>
      <c r="BLR125" s="285"/>
      <c r="BLS125" s="285"/>
      <c r="BLT125" s="285"/>
      <c r="BLU125" s="285"/>
      <c r="BLV125" s="285"/>
      <c r="BLW125" s="285"/>
      <c r="BLX125" s="285"/>
      <c r="BLY125" s="285"/>
      <c r="BLZ125" s="285"/>
      <c r="BMA125" s="285"/>
      <c r="BMB125" s="285"/>
      <c r="BMC125" s="285"/>
      <c r="BMD125" s="285"/>
      <c r="BME125" s="285"/>
      <c r="BMF125" s="285"/>
      <c r="BMG125" s="285"/>
      <c r="BMH125" s="285"/>
      <c r="BMI125" s="285"/>
      <c r="BMJ125" s="285"/>
      <c r="BMK125" s="285"/>
      <c r="BML125" s="285"/>
      <c r="BMM125" s="285"/>
      <c r="BMN125" s="285"/>
      <c r="BMO125" s="285"/>
      <c r="BMP125" s="285"/>
      <c r="BMQ125" s="285"/>
      <c r="BMR125" s="285"/>
      <c r="BMS125" s="285"/>
      <c r="BMT125" s="285"/>
      <c r="BMU125" s="285"/>
      <c r="BMV125" s="285"/>
      <c r="BMW125" s="285"/>
      <c r="BMX125" s="285"/>
      <c r="BMY125" s="285"/>
      <c r="BMZ125" s="285"/>
      <c r="BNA125" s="285"/>
      <c r="BNB125" s="285"/>
      <c r="BNC125" s="285"/>
      <c r="BND125" s="285"/>
      <c r="BNE125" s="285"/>
      <c r="BNF125" s="285"/>
      <c r="BNG125" s="285"/>
      <c r="BNH125" s="285"/>
      <c r="BNI125" s="285"/>
      <c r="BNJ125" s="285"/>
      <c r="BNK125" s="285"/>
      <c r="BNL125" s="285"/>
      <c r="BNM125" s="285"/>
      <c r="BNN125" s="285"/>
      <c r="BNO125" s="285"/>
      <c r="BNP125" s="285"/>
      <c r="BNQ125" s="285"/>
      <c r="BNR125" s="285"/>
      <c r="BNS125" s="285"/>
      <c r="BNT125" s="285"/>
      <c r="BNU125" s="285"/>
      <c r="BNV125" s="285"/>
      <c r="BNW125" s="285"/>
      <c r="BNX125" s="285"/>
      <c r="BNY125" s="285"/>
      <c r="BNZ125" s="285"/>
      <c r="BOA125" s="285"/>
      <c r="BOB125" s="285"/>
      <c r="BOC125" s="285"/>
      <c r="BOD125" s="285"/>
      <c r="BOE125" s="285"/>
      <c r="BOF125" s="285"/>
      <c r="BOG125" s="285"/>
      <c r="BOH125" s="285"/>
      <c r="BOI125" s="285"/>
      <c r="BOJ125" s="285"/>
      <c r="BOK125" s="285"/>
      <c r="BOL125" s="285"/>
      <c r="BOM125" s="285"/>
      <c r="BON125" s="285"/>
      <c r="BOO125" s="285"/>
      <c r="BOP125" s="285"/>
      <c r="BOQ125" s="285"/>
      <c r="BOR125" s="285"/>
      <c r="BOS125" s="285"/>
      <c r="BOT125" s="285"/>
      <c r="BOU125" s="285"/>
      <c r="BOV125" s="285"/>
      <c r="BOW125" s="285"/>
      <c r="BOX125" s="285"/>
      <c r="BOY125" s="285"/>
      <c r="BOZ125" s="285"/>
      <c r="BPA125" s="285"/>
      <c r="BPB125" s="285"/>
      <c r="BPC125" s="285"/>
      <c r="BPD125" s="285"/>
      <c r="BPE125" s="285"/>
      <c r="BPF125" s="285"/>
      <c r="BPG125" s="285"/>
      <c r="BPH125" s="285"/>
      <c r="BPI125" s="285"/>
      <c r="BPJ125" s="285"/>
      <c r="BPK125" s="285"/>
      <c r="BPL125" s="285"/>
      <c r="BPM125" s="285"/>
      <c r="BPN125" s="285"/>
      <c r="BPO125" s="285"/>
      <c r="BPP125" s="285"/>
      <c r="BPQ125" s="285"/>
      <c r="BPR125" s="285"/>
      <c r="BPS125" s="285"/>
      <c r="BPT125" s="285"/>
      <c r="BPU125" s="285"/>
      <c r="BPV125" s="285"/>
      <c r="BPW125" s="285"/>
      <c r="BPX125" s="285"/>
      <c r="BPY125" s="285"/>
      <c r="BPZ125" s="285"/>
      <c r="BQA125" s="285"/>
      <c r="BQB125" s="285"/>
      <c r="BQC125" s="285"/>
      <c r="BQD125" s="285"/>
      <c r="BQE125" s="285"/>
      <c r="BQF125" s="285"/>
      <c r="BQG125" s="285"/>
      <c r="BQH125" s="285"/>
      <c r="BQI125" s="285"/>
      <c r="BQJ125" s="285"/>
      <c r="BQK125" s="285"/>
      <c r="BQL125" s="285"/>
      <c r="BQM125" s="285"/>
      <c r="BQN125" s="285"/>
      <c r="BQO125" s="285"/>
      <c r="BQP125" s="285"/>
      <c r="BQQ125" s="285"/>
      <c r="BQR125" s="285"/>
      <c r="BQS125" s="285"/>
      <c r="BQT125" s="285"/>
      <c r="BQU125" s="285"/>
      <c r="BQV125" s="285"/>
      <c r="BQW125" s="285"/>
      <c r="BQX125" s="285"/>
      <c r="BQY125" s="285"/>
      <c r="BQZ125" s="285"/>
      <c r="BRA125" s="285"/>
      <c r="BRB125" s="285"/>
      <c r="BRC125" s="285"/>
      <c r="BRD125" s="285"/>
      <c r="BRE125" s="285"/>
      <c r="BRF125" s="285"/>
      <c r="BRG125" s="285"/>
      <c r="BRH125" s="285"/>
      <c r="BRI125" s="285"/>
      <c r="BRJ125" s="285"/>
      <c r="BRK125" s="285"/>
      <c r="BRL125" s="285"/>
      <c r="BRM125" s="285"/>
      <c r="BRN125" s="285"/>
      <c r="BRO125" s="285"/>
      <c r="BRP125" s="285"/>
      <c r="BRQ125" s="285"/>
      <c r="BRR125" s="285"/>
      <c r="BRS125" s="285"/>
      <c r="BRT125" s="285"/>
      <c r="BRU125" s="285"/>
      <c r="BRV125" s="285"/>
      <c r="BRW125" s="285"/>
      <c r="BRX125" s="285"/>
      <c r="BRY125" s="285"/>
      <c r="BRZ125" s="285"/>
      <c r="BSA125" s="285"/>
      <c r="BSB125" s="285"/>
      <c r="BSC125" s="285"/>
      <c r="BSD125" s="285"/>
      <c r="BSE125" s="285"/>
      <c r="BSF125" s="285"/>
      <c r="BSG125" s="285"/>
      <c r="BSH125" s="285"/>
      <c r="BSI125" s="285"/>
      <c r="BSJ125" s="285"/>
      <c r="BSK125" s="285"/>
      <c r="BSL125" s="285"/>
      <c r="BSM125" s="285"/>
      <c r="BSN125" s="285"/>
      <c r="BSO125" s="285"/>
      <c r="BSP125" s="285"/>
      <c r="BSQ125" s="285"/>
      <c r="BSR125" s="285"/>
      <c r="BSS125" s="285"/>
      <c r="BST125" s="285"/>
      <c r="BSU125" s="285"/>
      <c r="BSV125" s="285"/>
      <c r="BSW125" s="285"/>
      <c r="BSX125" s="285"/>
      <c r="BSY125" s="285"/>
      <c r="BSZ125" s="285"/>
      <c r="BTA125" s="285"/>
      <c r="BTB125" s="285"/>
      <c r="BTC125" s="285"/>
      <c r="BTD125" s="285"/>
      <c r="BTE125" s="285"/>
      <c r="BTF125" s="285"/>
      <c r="BTG125" s="285"/>
      <c r="BTH125" s="285"/>
      <c r="BTI125" s="285"/>
      <c r="BTJ125" s="285"/>
      <c r="BTK125" s="285"/>
      <c r="BTL125" s="285"/>
      <c r="BTM125" s="285"/>
      <c r="BTN125" s="285"/>
      <c r="BTO125" s="285"/>
      <c r="BTP125" s="285"/>
      <c r="BTQ125" s="285"/>
      <c r="BTR125" s="285"/>
      <c r="BTS125" s="285"/>
      <c r="BTT125" s="285"/>
      <c r="BTU125" s="285"/>
      <c r="BTV125" s="285"/>
      <c r="BTW125" s="285"/>
      <c r="BTX125" s="285"/>
      <c r="BTY125" s="285"/>
      <c r="BTZ125" s="285"/>
      <c r="BUA125" s="285"/>
      <c r="BUB125" s="285"/>
      <c r="BUC125" s="285"/>
      <c r="BUD125" s="285"/>
      <c r="BUE125" s="285"/>
      <c r="BUF125" s="285"/>
      <c r="BUG125" s="285"/>
      <c r="BUH125" s="285"/>
      <c r="BUI125" s="285"/>
      <c r="BUJ125" s="285"/>
      <c r="BUK125" s="285"/>
      <c r="BUL125" s="285"/>
      <c r="BUM125" s="285"/>
      <c r="BUN125" s="285"/>
      <c r="BUO125" s="285"/>
      <c r="BUP125" s="285"/>
      <c r="BUQ125" s="285"/>
      <c r="BUR125" s="285"/>
      <c r="BUS125" s="285"/>
      <c r="BUT125" s="285"/>
      <c r="BUU125" s="285"/>
      <c r="BUV125" s="285"/>
      <c r="BUW125" s="285"/>
      <c r="BUX125" s="285"/>
      <c r="BUY125" s="285"/>
      <c r="BUZ125" s="285"/>
      <c r="BVA125" s="285"/>
      <c r="BVB125" s="285"/>
      <c r="BVC125" s="285"/>
      <c r="BVD125" s="285"/>
      <c r="BVE125" s="285"/>
      <c r="BVF125" s="285"/>
      <c r="BVG125" s="285"/>
      <c r="BVH125" s="285"/>
      <c r="BVI125" s="285"/>
      <c r="BVJ125" s="285"/>
      <c r="BVK125" s="285"/>
      <c r="BVL125" s="285"/>
      <c r="BVM125" s="285"/>
      <c r="BVN125" s="285"/>
      <c r="BVO125" s="285"/>
      <c r="BVP125" s="285"/>
      <c r="BVQ125" s="285"/>
      <c r="BVR125" s="285"/>
      <c r="BVS125" s="285"/>
      <c r="BVT125" s="285"/>
      <c r="BVU125" s="285"/>
      <c r="BVV125" s="285"/>
      <c r="BVW125" s="285"/>
      <c r="BVX125" s="285"/>
      <c r="BVY125" s="285"/>
      <c r="BVZ125" s="285"/>
      <c r="BWA125" s="285"/>
      <c r="BWB125" s="285"/>
      <c r="BWC125" s="285"/>
      <c r="BWD125" s="285">
        <v>10</v>
      </c>
      <c r="BWE125" s="285">
        <v>10</v>
      </c>
      <c r="BWF125" s="285"/>
      <c r="BWG125" s="285"/>
      <c r="BWH125" s="285"/>
      <c r="BWI125" s="285"/>
      <c r="BWJ125" s="285"/>
      <c r="BWK125" s="285"/>
      <c r="BWL125" s="285"/>
      <c r="BWM125" s="285"/>
      <c r="BWN125" s="285"/>
      <c r="BWO125" s="285"/>
      <c r="BWP125" s="285"/>
      <c r="BWQ125" s="285"/>
      <c r="BWR125" s="285"/>
      <c r="BWS125" s="285"/>
      <c r="BWT125" s="285"/>
      <c r="BWU125" s="285"/>
      <c r="BWV125" s="285"/>
      <c r="BWW125" s="285"/>
      <c r="BWX125" s="285"/>
      <c r="BWY125" s="285"/>
      <c r="BWZ125" s="285"/>
      <c r="BXA125" s="285"/>
      <c r="BXB125" s="285"/>
      <c r="BXC125" s="285"/>
      <c r="BXD125" s="285"/>
      <c r="BXE125" s="285"/>
      <c r="BXF125" s="285"/>
      <c r="BXG125" s="285"/>
      <c r="BXH125" s="285"/>
      <c r="BXI125" s="285"/>
      <c r="BXJ125" s="285"/>
      <c r="BXK125" s="285"/>
      <c r="BXL125" s="285"/>
      <c r="BXM125" s="285"/>
      <c r="BXN125" s="285"/>
      <c r="BXO125" s="285"/>
      <c r="BXP125" s="285"/>
      <c r="BXQ125" s="285"/>
      <c r="BXR125" s="285"/>
      <c r="BXS125" s="285"/>
      <c r="BXT125" s="285"/>
      <c r="BXU125" s="285"/>
      <c r="BXV125" s="285"/>
      <c r="BXW125" s="285"/>
      <c r="BXX125" s="285"/>
      <c r="BXY125" s="285"/>
      <c r="BXZ125" s="285"/>
      <c r="BYA125" s="285"/>
      <c r="BYB125" s="285"/>
      <c r="BYC125" s="285"/>
      <c r="BYD125" s="285"/>
      <c r="BYE125" s="285"/>
      <c r="BYF125" s="285"/>
      <c r="BYG125" s="285"/>
      <c r="BYH125" s="285"/>
      <c r="BYI125" s="285"/>
      <c r="BYJ125" s="285"/>
      <c r="BYK125" s="285"/>
      <c r="BYL125" s="285"/>
      <c r="BYM125" s="285"/>
      <c r="BYN125" s="285"/>
      <c r="BYO125" s="285"/>
      <c r="BYP125" s="285"/>
      <c r="BYQ125" s="285"/>
      <c r="BYR125" s="285"/>
      <c r="BYS125" s="285"/>
      <c r="BYT125" s="285"/>
      <c r="BYU125" s="285"/>
      <c r="BYV125" s="285"/>
      <c r="BYW125" s="285"/>
      <c r="BYX125" s="285"/>
      <c r="BYY125" s="285"/>
      <c r="BYZ125" s="285"/>
      <c r="BZA125" s="285"/>
      <c r="BZB125" s="285"/>
      <c r="BZC125" s="285"/>
      <c r="BZD125" s="285"/>
      <c r="BZE125" s="285"/>
      <c r="BZF125" s="285"/>
      <c r="BZG125" s="285"/>
      <c r="BZH125" s="285"/>
      <c r="BZI125" s="285"/>
      <c r="BZJ125" s="285"/>
      <c r="BZK125" s="285"/>
      <c r="BZL125" s="285"/>
      <c r="BZM125" s="285"/>
      <c r="BZN125" s="285"/>
      <c r="BZO125" s="285"/>
      <c r="BZP125" s="285"/>
      <c r="BZQ125" s="285"/>
      <c r="BZR125" s="285"/>
      <c r="BZS125" s="285"/>
      <c r="BZT125" s="285"/>
      <c r="BZU125" s="285"/>
      <c r="BZV125" s="285"/>
      <c r="BZW125" s="285"/>
      <c r="BZX125" s="285"/>
      <c r="BZY125" s="285"/>
      <c r="BZZ125" s="285"/>
      <c r="CAA125" s="285"/>
      <c r="CAB125" s="285"/>
      <c r="CAC125" s="285"/>
      <c r="CAD125" s="285"/>
      <c r="CAE125" s="285"/>
      <c r="CAF125" s="285"/>
      <c r="CAG125" s="285"/>
      <c r="CAH125" s="285"/>
      <c r="CAI125" s="285"/>
      <c r="CAJ125" s="285"/>
      <c r="CAK125" s="285"/>
      <c r="CAL125" s="285"/>
      <c r="CAM125" s="285"/>
      <c r="CAN125" s="285"/>
      <c r="CAO125" s="285"/>
      <c r="CAP125" s="285"/>
      <c r="CAQ125" s="285"/>
      <c r="CAR125" s="285"/>
      <c r="CAS125" s="285"/>
      <c r="CAT125" s="285"/>
      <c r="CAU125" s="285"/>
      <c r="CAV125" s="285"/>
      <c r="CAW125" s="285"/>
      <c r="CAX125" s="285"/>
      <c r="CAY125" s="285"/>
      <c r="CAZ125" s="285"/>
      <c r="CBA125" s="285"/>
      <c r="CBB125" s="285"/>
      <c r="CBC125" s="285"/>
      <c r="CBD125" s="285"/>
      <c r="CBE125" s="285"/>
      <c r="CBF125" s="285"/>
      <c r="CBG125" s="285"/>
      <c r="CBH125" s="285"/>
      <c r="CBI125" s="285"/>
      <c r="CBJ125" s="285"/>
      <c r="CBK125" s="285"/>
      <c r="CBL125" s="285"/>
      <c r="CBM125" s="285"/>
      <c r="CBN125" s="285"/>
      <c r="CBO125" s="285"/>
      <c r="CBP125" s="285"/>
      <c r="CBQ125" s="285"/>
      <c r="CBR125" s="285"/>
      <c r="CBS125" s="285"/>
      <c r="CBT125" s="285"/>
      <c r="CBU125" s="285"/>
      <c r="CBV125" s="285"/>
      <c r="CBW125" s="285"/>
      <c r="CBX125" s="285"/>
      <c r="CBY125" s="285"/>
      <c r="CBZ125" s="285"/>
      <c r="CCA125" s="285"/>
      <c r="CCB125" s="285"/>
      <c r="CCC125" s="285"/>
      <c r="CCD125" s="285"/>
      <c r="CCE125" s="285"/>
      <c r="CCF125" s="285"/>
      <c r="CCG125" s="285"/>
      <c r="CCH125" s="285"/>
      <c r="CCI125" s="285"/>
      <c r="CCJ125" s="285"/>
      <c r="CCK125" s="285"/>
      <c r="CCL125" s="285"/>
      <c r="CCM125" s="285"/>
      <c r="CCN125" s="285"/>
      <c r="CCO125" s="285"/>
      <c r="CCP125" s="285"/>
      <c r="CCQ125" s="285"/>
      <c r="CCR125" s="199"/>
      <c r="CCS125" s="199"/>
      <c r="CCT125" s="199"/>
    </row>
    <row r="126" spans="1:2126" s="200" customFormat="1" x14ac:dyDescent="0.2">
      <c r="O126" s="209"/>
      <c r="SR126" s="209"/>
      <c r="AKV126" s="199"/>
      <c r="AKW126" s="199"/>
      <c r="AKX126" s="199"/>
      <c r="AKY126" s="199"/>
      <c r="AKZ126" s="199"/>
      <c r="ALA126" s="199"/>
      <c r="ALB126" s="199"/>
      <c r="ALC126" s="199"/>
      <c r="ALD126" s="199"/>
      <c r="ALE126" s="199"/>
      <c r="ALF126" s="199"/>
      <c r="ALG126" s="199"/>
      <c r="ALH126" s="199"/>
      <c r="ALI126" s="199"/>
      <c r="ALJ126" s="199"/>
      <c r="ALK126" s="199"/>
      <c r="ALL126" s="199"/>
      <c r="ALM126" s="199"/>
      <c r="ALN126" s="199"/>
      <c r="ALO126" s="199"/>
      <c r="ALP126" s="199"/>
      <c r="ALQ126" s="199"/>
      <c r="ALR126" s="199"/>
      <c r="ALS126" s="199"/>
      <c r="ALT126" s="199"/>
      <c r="ALU126" s="199"/>
      <c r="ALV126" s="199"/>
      <c r="ALW126" s="199"/>
      <c r="ALX126" s="199"/>
      <c r="ALY126" s="199"/>
      <c r="ALZ126" s="352"/>
      <c r="AMA126" s="199"/>
      <c r="AMB126" s="199"/>
      <c r="AMC126" s="199"/>
      <c r="AMD126" s="199"/>
      <c r="AME126" s="199"/>
      <c r="AMF126" s="199"/>
      <c r="AMG126" s="199"/>
      <c r="AMH126" s="199"/>
      <c r="AMI126" s="199"/>
      <c r="AMJ126" s="199"/>
      <c r="AMK126" s="199"/>
      <c r="AML126" s="199"/>
      <c r="AMM126" s="199"/>
      <c r="AMN126" s="199"/>
      <c r="AMO126" s="199"/>
      <c r="AMP126" s="199"/>
      <c r="AMQ126" s="199"/>
      <c r="AMR126" s="199"/>
      <c r="AMS126" s="301"/>
      <c r="AMT126" s="301"/>
      <c r="AMU126" s="301"/>
      <c r="AMV126" s="301"/>
      <c r="AMW126" s="301"/>
      <c r="AMX126" s="301"/>
      <c r="AMY126" s="301"/>
      <c r="AMZ126" s="301"/>
      <c r="ANA126" s="301"/>
      <c r="ANB126" s="301"/>
      <c r="ANC126" s="301"/>
      <c r="AND126" s="301"/>
      <c r="ANE126" s="301"/>
      <c r="ANF126" s="301"/>
      <c r="ANG126" s="301"/>
      <c r="ANH126" s="301"/>
      <c r="ANI126" s="301"/>
      <c r="ANJ126" s="301"/>
      <c r="ANK126" s="301"/>
      <c r="ANL126" s="353"/>
      <c r="ANM126" s="301"/>
      <c r="ANN126" s="301"/>
      <c r="ANO126" s="301"/>
      <c r="ANP126" s="301"/>
      <c r="ANQ126" s="301"/>
      <c r="ANR126" s="301"/>
      <c r="ANS126" s="301"/>
      <c r="ANT126" s="301"/>
      <c r="ANU126" s="301"/>
      <c r="ANV126" s="301"/>
      <c r="ANW126" s="301"/>
      <c r="ANX126" s="301"/>
      <c r="ANY126" s="301"/>
      <c r="ANZ126" s="301"/>
      <c r="AOA126" s="301"/>
      <c r="AOB126" s="301"/>
      <c r="AOC126" s="301"/>
      <c r="AOD126" s="301"/>
      <c r="AOE126" s="301"/>
      <c r="AOF126" s="301"/>
      <c r="AOG126" s="301"/>
      <c r="AOH126" s="301"/>
      <c r="AOI126" s="301"/>
      <c r="AOJ126" s="301"/>
      <c r="AOK126" s="301"/>
      <c r="AOL126" s="301"/>
      <c r="AOM126" s="301"/>
      <c r="AON126" s="301"/>
      <c r="AOO126" s="301"/>
      <c r="AOP126" s="301"/>
      <c r="AOQ126" s="301"/>
      <c r="AOR126" s="301"/>
      <c r="AOS126" s="301"/>
      <c r="AOT126" s="301"/>
      <c r="AOU126" s="301"/>
      <c r="AOV126" s="301"/>
      <c r="AOW126" s="301"/>
      <c r="AOX126" s="301"/>
      <c r="AOY126" s="301"/>
      <c r="AOZ126" s="301"/>
      <c r="APA126" s="301"/>
      <c r="APB126" s="301"/>
      <c r="APC126" s="301"/>
      <c r="APD126" s="301"/>
      <c r="APE126" s="301"/>
      <c r="APF126" s="301"/>
      <c r="APG126" s="301"/>
      <c r="APH126" s="301"/>
      <c r="API126" s="301"/>
      <c r="APJ126" s="301"/>
      <c r="APK126" s="301"/>
      <c r="APL126" s="301"/>
      <c r="APM126" s="301"/>
      <c r="APN126" s="301"/>
      <c r="APO126" s="301"/>
      <c r="APP126" s="301"/>
      <c r="APQ126" s="301"/>
      <c r="APR126" s="301"/>
      <c r="APS126" s="301"/>
      <c r="APT126" s="301"/>
      <c r="APU126" s="301"/>
      <c r="APV126" s="301"/>
      <c r="APW126" s="301"/>
      <c r="APX126" s="301"/>
      <c r="APY126" s="301"/>
      <c r="APZ126" s="301"/>
      <c r="AQA126" s="301"/>
      <c r="AQB126" s="301"/>
      <c r="AQC126" s="301"/>
      <c r="AQD126" s="301"/>
      <c r="AQE126" s="301"/>
      <c r="AQF126" s="301"/>
      <c r="AQG126" s="301"/>
      <c r="AQH126" s="301"/>
      <c r="AQI126" s="301"/>
      <c r="AQJ126" s="301"/>
      <c r="AQK126" s="301"/>
      <c r="AQL126" s="301"/>
      <c r="AQM126" s="301"/>
      <c r="AQN126" s="301"/>
      <c r="AQO126" s="301"/>
      <c r="AQP126" s="301"/>
      <c r="AQQ126" s="301"/>
      <c r="AQR126" s="301"/>
      <c r="AQS126" s="301"/>
      <c r="AQT126" s="301"/>
      <c r="AQU126" s="301"/>
      <c r="AQV126" s="301"/>
      <c r="AQW126" s="301"/>
      <c r="AQX126" s="301"/>
      <c r="AQY126" s="301"/>
      <c r="AQZ126" s="301"/>
      <c r="ARA126" s="301"/>
      <c r="ARB126" s="301"/>
      <c r="ARC126" s="301"/>
      <c r="ARD126" s="301"/>
      <c r="ARE126" s="301"/>
      <c r="ARF126" s="301"/>
      <c r="ARG126" s="301"/>
      <c r="ARH126" s="301"/>
      <c r="ARI126" s="301"/>
      <c r="ARJ126" s="301"/>
      <c r="ARK126" s="301"/>
      <c r="ARL126" s="301"/>
      <c r="ARM126" s="301"/>
      <c r="ARN126" s="301"/>
      <c r="ARO126" s="301"/>
      <c r="ARP126" s="301"/>
      <c r="ARQ126" s="301"/>
      <c r="ARR126" s="301"/>
      <c r="ARS126" s="301"/>
      <c r="ART126" s="301"/>
      <c r="ARU126" s="301"/>
      <c r="ARV126" s="301"/>
      <c r="ARW126" s="301"/>
      <c r="ARX126" s="301"/>
      <c r="ARY126" s="301"/>
      <c r="ARZ126" s="301"/>
      <c r="ASA126" s="301"/>
      <c r="ASB126" s="301"/>
      <c r="ASC126" s="301"/>
      <c r="ASD126" s="301"/>
      <c r="ASE126" s="301"/>
      <c r="ASF126" s="301"/>
      <c r="ASG126" s="301"/>
      <c r="ASH126" s="301"/>
      <c r="ASI126" s="301"/>
      <c r="ASJ126" s="301"/>
      <c r="ASK126" s="301"/>
      <c r="ASL126" s="301"/>
      <c r="ASM126" s="301"/>
      <c r="ASN126" s="301"/>
      <c r="ASO126" s="301"/>
      <c r="ASP126" s="301"/>
      <c r="ASQ126" s="301"/>
      <c r="ASR126" s="301"/>
      <c r="ASS126" s="301"/>
      <c r="AST126" s="301"/>
      <c r="ASU126" s="281"/>
      <c r="ASV126" s="281"/>
      <c r="ASW126" s="281"/>
      <c r="ASX126" s="281"/>
      <c r="ASY126" s="281"/>
      <c r="ASZ126" s="281"/>
      <c r="ATA126" s="281"/>
      <c r="ATB126" s="281"/>
      <c r="ATC126" s="281"/>
      <c r="ATD126" s="281"/>
      <c r="ATE126" s="281"/>
      <c r="ATF126" s="281"/>
      <c r="ATG126" s="281"/>
      <c r="ATH126" s="281"/>
      <c r="ATI126" s="281"/>
      <c r="ATJ126" s="281"/>
      <c r="ATK126" s="281"/>
      <c r="ATL126" s="281"/>
      <c r="ATM126" s="281"/>
      <c r="ATN126" s="281"/>
      <c r="ATO126" s="281"/>
      <c r="ATP126" s="281"/>
      <c r="ATQ126" s="281"/>
      <c r="ATR126" s="281"/>
      <c r="ATS126" s="281"/>
      <c r="ATT126" s="281"/>
      <c r="ATU126" s="281"/>
      <c r="ATV126" s="281"/>
      <c r="ATW126" s="281"/>
      <c r="ATX126" s="284"/>
      <c r="ATY126" s="284"/>
      <c r="ATZ126" s="284"/>
      <c r="AUA126" s="281"/>
      <c r="AUB126" s="281"/>
      <c r="AUC126" s="281"/>
      <c r="AUD126" s="281"/>
      <c r="AUE126" s="281"/>
      <c r="AUF126" s="281"/>
      <c r="AUG126" s="281"/>
      <c r="AUH126" s="281"/>
      <c r="AUI126" s="281"/>
      <c r="AUJ126" s="281"/>
      <c r="AUK126" s="281"/>
      <c r="AUL126" s="281"/>
      <c r="AUM126" s="281"/>
      <c r="AUN126" s="281"/>
      <c r="AUO126" s="281"/>
      <c r="AUP126" s="281"/>
      <c r="AUQ126" s="281"/>
      <c r="AUR126" s="281"/>
      <c r="AUS126" s="281"/>
      <c r="AUT126" s="281"/>
      <c r="AUU126" s="281"/>
      <c r="AUV126" s="281"/>
      <c r="AUW126" s="281"/>
      <c r="AUX126" s="281"/>
      <c r="AUY126" s="281"/>
      <c r="AUZ126" s="281"/>
      <c r="AVA126" s="281"/>
      <c r="AVB126" s="281"/>
      <c r="AVC126" s="281"/>
      <c r="AVD126" s="281"/>
      <c r="AVE126" s="281"/>
      <c r="AVF126" s="281"/>
      <c r="AVG126" s="281"/>
      <c r="AVH126" s="281"/>
      <c r="AVI126" s="281"/>
      <c r="AVJ126" s="281"/>
      <c r="AVK126" s="281"/>
      <c r="AVL126" s="281"/>
      <c r="AVM126" s="281"/>
      <c r="AVN126" s="281"/>
      <c r="AVO126" s="281"/>
      <c r="AVP126" s="281"/>
      <c r="AVQ126" s="281"/>
      <c r="AVR126" s="281"/>
      <c r="AVS126" s="281"/>
      <c r="AVT126" s="281"/>
      <c r="AVU126" s="281"/>
      <c r="AVV126" s="281"/>
      <c r="AVW126" s="281"/>
      <c r="AVX126" s="281"/>
      <c r="AVY126" s="281"/>
      <c r="AVZ126" s="281"/>
      <c r="AWA126" s="281"/>
      <c r="AWB126" s="281"/>
      <c r="AWC126" s="281"/>
      <c r="AWD126" s="281"/>
      <c r="AWE126" s="281"/>
      <c r="AWF126" s="281"/>
      <c r="AWG126" s="281"/>
      <c r="AWH126" s="281"/>
      <c r="AWI126" s="281"/>
      <c r="AWJ126" s="281"/>
      <c r="AWK126" s="281"/>
      <c r="AWL126" s="358"/>
      <c r="AWM126" s="199"/>
      <c r="AWN126" s="237"/>
      <c r="AWO126" s="237"/>
      <c r="AWP126" s="358"/>
      <c r="AWQ126" s="281"/>
      <c r="AWR126" s="281"/>
      <c r="AWS126" s="281"/>
      <c r="AWT126" s="281"/>
      <c r="AWU126" s="281"/>
      <c r="AWV126" s="281"/>
      <c r="AWW126" s="281"/>
      <c r="AWX126" s="281"/>
      <c r="AWY126" s="281"/>
      <c r="AWZ126" s="281"/>
      <c r="AXA126" s="281"/>
      <c r="AXB126" s="285"/>
      <c r="AXC126" s="285"/>
      <c r="AXD126" s="285"/>
      <c r="AXE126" s="285"/>
      <c r="AXF126" s="285"/>
      <c r="AXG126" s="285"/>
      <c r="AXH126" s="285"/>
      <c r="AXI126" s="285"/>
      <c r="AXJ126" s="285"/>
      <c r="AXK126" s="285"/>
      <c r="AXL126" s="285"/>
      <c r="AXM126" s="285"/>
      <c r="AXN126" s="285"/>
      <c r="AXO126" s="285"/>
      <c r="AXP126" s="285"/>
      <c r="AXQ126" s="285"/>
      <c r="AXR126" s="285"/>
      <c r="AXS126" s="285"/>
      <c r="AXT126" s="285"/>
      <c r="AXU126" s="285"/>
      <c r="AXV126" s="285"/>
      <c r="AXW126" s="285"/>
      <c r="AXX126" s="285"/>
      <c r="AXY126" s="285"/>
      <c r="AXZ126" s="285"/>
      <c r="AYA126" s="285"/>
      <c r="AYB126" s="285"/>
      <c r="AYC126" s="285"/>
      <c r="AYD126" s="285"/>
      <c r="AYE126" s="285"/>
      <c r="AYF126" s="285"/>
      <c r="AYG126" s="285"/>
      <c r="AYH126" s="285"/>
      <c r="AYI126" s="285"/>
      <c r="AYJ126" s="285"/>
      <c r="AYK126" s="285"/>
      <c r="AYL126" s="285"/>
      <c r="AYM126" s="285"/>
      <c r="AYN126" s="285"/>
      <c r="AYO126" s="285"/>
      <c r="AYP126" s="285"/>
      <c r="AYQ126" s="285"/>
      <c r="AYR126" s="285"/>
      <c r="AYS126" s="285"/>
      <c r="AYT126" s="285"/>
      <c r="AYU126" s="285"/>
      <c r="AYV126" s="285"/>
      <c r="AYW126" s="285"/>
      <c r="AYX126" s="285"/>
      <c r="AYY126" s="285"/>
      <c r="AYZ126" s="285"/>
      <c r="AZA126" s="285"/>
      <c r="AZB126" s="285"/>
      <c r="AZC126" s="285"/>
      <c r="AZD126" s="285"/>
      <c r="AZE126" s="285"/>
      <c r="AZF126" s="285"/>
      <c r="AZG126" s="285"/>
      <c r="AZH126" s="285"/>
      <c r="AZI126" s="285"/>
      <c r="AZJ126" s="285"/>
      <c r="AZK126" s="285"/>
      <c r="AZL126" s="285"/>
      <c r="AZM126" s="285"/>
      <c r="AZN126" s="285"/>
      <c r="AZO126" s="285"/>
      <c r="AZP126" s="285"/>
      <c r="AZQ126" s="285"/>
      <c r="AZR126" s="285"/>
      <c r="AZS126" s="285"/>
      <c r="AZT126" s="285"/>
      <c r="AZU126" s="285"/>
      <c r="AZV126" s="285"/>
      <c r="AZW126" s="285"/>
      <c r="AZX126" s="285"/>
      <c r="AZY126" s="285"/>
      <c r="AZZ126" s="285"/>
      <c r="BAA126" s="285"/>
      <c r="BAB126" s="285"/>
      <c r="BAC126" s="285"/>
      <c r="BAD126" s="285"/>
      <c r="BAE126" s="285"/>
      <c r="BAF126" s="285"/>
      <c r="BAG126" s="285"/>
      <c r="BAH126" s="285"/>
      <c r="BAI126" s="285"/>
      <c r="BAJ126" s="285"/>
      <c r="BAK126" s="285"/>
      <c r="BAL126" s="285"/>
      <c r="BAM126" s="285"/>
      <c r="BAN126" s="285"/>
      <c r="BAO126" s="285"/>
      <c r="BAP126" s="285"/>
      <c r="BAQ126" s="285"/>
      <c r="BAR126" s="285"/>
      <c r="BAS126" s="285"/>
      <c r="BAT126" s="285"/>
      <c r="BAU126" s="285"/>
      <c r="BAV126" s="285"/>
      <c r="BAW126" s="285"/>
      <c r="BAX126" s="285"/>
      <c r="BAY126" s="285"/>
      <c r="BAZ126" s="285"/>
      <c r="BBA126" s="285"/>
      <c r="BBB126" s="285"/>
      <c r="BBC126" s="285"/>
      <c r="BBD126" s="285"/>
      <c r="BBE126" s="285"/>
      <c r="BBF126" s="285"/>
      <c r="BBG126" s="285"/>
      <c r="BBH126" s="285"/>
      <c r="BBI126" s="285"/>
      <c r="BBJ126" s="285"/>
      <c r="BBK126" s="285"/>
      <c r="BBL126" s="285"/>
      <c r="BBM126" s="285"/>
      <c r="BBN126" s="285"/>
      <c r="BBO126" s="285"/>
      <c r="BBP126" s="285"/>
      <c r="BBQ126" s="285"/>
      <c r="BBR126" s="285"/>
      <c r="BBS126" s="285"/>
      <c r="BBT126" s="285"/>
      <c r="BBU126" s="285"/>
      <c r="BBV126" s="285"/>
      <c r="BBW126" s="285"/>
      <c r="BBX126" s="285"/>
      <c r="BBY126" s="285"/>
      <c r="BBZ126" s="285"/>
      <c r="BCA126" s="285"/>
      <c r="BCB126" s="285"/>
      <c r="BCC126" s="285"/>
      <c r="BCD126" s="285"/>
      <c r="BCE126" s="285"/>
      <c r="BCF126" s="285"/>
      <c r="BCG126" s="285"/>
      <c r="BCH126" s="285"/>
      <c r="BCI126" s="285"/>
      <c r="BCJ126" s="285"/>
      <c r="BCK126" s="285"/>
      <c r="BCL126" s="285"/>
      <c r="BCM126" s="285"/>
      <c r="BCN126" s="285"/>
      <c r="BCO126" s="285"/>
      <c r="BCP126" s="285"/>
      <c r="BCQ126" s="285"/>
      <c r="BCR126" s="285"/>
      <c r="BCS126" s="285"/>
      <c r="BCT126" s="285"/>
      <c r="BCU126" s="285"/>
      <c r="BCV126" s="285"/>
      <c r="BCW126" s="285"/>
      <c r="BCX126" s="285"/>
      <c r="BCY126" s="285"/>
      <c r="BCZ126" s="285"/>
      <c r="BDA126" s="285"/>
      <c r="BDB126" s="285"/>
      <c r="BDC126" s="285"/>
      <c r="BDD126" s="285"/>
      <c r="BDE126" s="285"/>
      <c r="BDF126" s="285"/>
      <c r="BDG126" s="285"/>
      <c r="BDH126" s="285"/>
      <c r="BDI126" s="285"/>
      <c r="BDJ126" s="285"/>
      <c r="BDK126" s="285"/>
      <c r="BDL126" s="285"/>
      <c r="BDM126" s="285"/>
      <c r="BDN126" s="285"/>
      <c r="BDO126" s="285"/>
      <c r="BDP126" s="285"/>
      <c r="BDQ126" s="285"/>
      <c r="BDR126" s="285"/>
      <c r="BDS126" s="357"/>
      <c r="BDT126" s="285"/>
      <c r="BDU126" s="285"/>
      <c r="BDV126" s="285"/>
      <c r="BDW126" s="285"/>
      <c r="BDX126" s="285"/>
      <c r="BDY126" s="285"/>
      <c r="BDZ126" s="285"/>
      <c r="BEA126" s="285"/>
      <c r="BEB126" s="285"/>
      <c r="BEC126" s="285"/>
      <c r="BED126" s="285"/>
      <c r="BEE126" s="285"/>
      <c r="BEF126" s="285"/>
      <c r="BEG126" s="285"/>
      <c r="BEH126" s="285"/>
      <c r="BEI126" s="285"/>
      <c r="BEJ126" s="285"/>
      <c r="BEK126" s="285"/>
      <c r="BEL126" s="285"/>
      <c r="BEM126" s="285">
        <f>+BEH121/1000000</f>
        <v>18.788933440000001</v>
      </c>
      <c r="BEN126" s="285"/>
      <c r="BEO126" s="285"/>
      <c r="BEP126" s="285"/>
      <c r="BEQ126" s="285"/>
      <c r="BER126" s="285"/>
      <c r="BES126" s="285"/>
      <c r="BET126" s="285"/>
      <c r="BEU126" s="285"/>
      <c r="BEV126" s="285"/>
      <c r="BEW126" s="285"/>
      <c r="BEX126" s="285"/>
      <c r="BEY126" s="285"/>
      <c r="BEZ126" s="285"/>
      <c r="BFA126" s="285"/>
      <c r="BFB126" s="285"/>
      <c r="BFC126" s="285"/>
      <c r="BFD126" s="285"/>
      <c r="BFE126" s="285"/>
      <c r="BFF126" s="285"/>
      <c r="BFG126" s="285"/>
      <c r="BFH126" s="285"/>
      <c r="BFI126" s="285"/>
      <c r="BFJ126" s="285"/>
      <c r="BFK126" s="285"/>
      <c r="BFL126" s="285"/>
      <c r="BFM126" s="285"/>
      <c r="BFN126" s="285"/>
      <c r="BFO126" s="285"/>
      <c r="BFP126" s="285"/>
      <c r="BFQ126" s="285"/>
      <c r="BFR126" s="285"/>
      <c r="BFS126" s="285"/>
      <c r="BFT126" s="285"/>
      <c r="BFU126" s="285"/>
      <c r="BFV126" s="285"/>
      <c r="BFW126" s="285"/>
      <c r="BFX126" s="285"/>
      <c r="BFY126" s="285"/>
      <c r="BFZ126" s="285"/>
      <c r="BGA126" s="285"/>
      <c r="BGB126" s="285"/>
      <c r="BGC126" s="285"/>
      <c r="BGD126" s="285"/>
      <c r="BGE126" s="285"/>
      <c r="BGF126" s="285"/>
      <c r="BGG126" s="285"/>
      <c r="BGH126" s="285"/>
      <c r="BGI126" s="285"/>
      <c r="BGJ126" s="285"/>
      <c r="BGK126" s="285"/>
      <c r="BGL126" s="285"/>
      <c r="BGM126" s="285"/>
      <c r="BGN126" s="285"/>
      <c r="BGO126" s="285"/>
      <c r="BGP126" s="285"/>
      <c r="BGQ126" s="285"/>
      <c r="BGR126" s="285"/>
      <c r="BGS126" s="285"/>
      <c r="BGT126" s="285"/>
      <c r="BGU126" s="285"/>
      <c r="BGV126" s="285"/>
      <c r="BGW126" s="285"/>
      <c r="BGX126" s="285"/>
      <c r="BGY126" s="285"/>
      <c r="BGZ126" s="285"/>
      <c r="BHA126" s="285"/>
      <c r="BHB126" s="285"/>
      <c r="BHC126" s="285"/>
      <c r="BHD126" s="285"/>
      <c r="BHE126" s="285"/>
      <c r="BHF126" s="285"/>
      <c r="BHG126" s="285"/>
      <c r="BHH126" s="285"/>
      <c r="BHI126" s="285"/>
      <c r="BHJ126" s="285"/>
      <c r="BHK126" s="285"/>
      <c r="BHL126" s="285"/>
      <c r="BHM126" s="285"/>
      <c r="BHN126" s="285"/>
      <c r="BHO126" s="285"/>
      <c r="BHP126" s="285"/>
      <c r="BHQ126" s="285"/>
      <c r="BHR126" s="285"/>
      <c r="BHS126" s="285"/>
      <c r="BHT126" s="285"/>
      <c r="BHU126" s="285"/>
      <c r="BHV126" s="285"/>
      <c r="BHW126" s="285"/>
      <c r="BHX126" s="285"/>
      <c r="BHY126" s="285"/>
      <c r="BHZ126" s="285"/>
      <c r="BIA126" s="285"/>
      <c r="BIB126" s="285"/>
      <c r="BIC126" s="285"/>
      <c r="BID126" s="285"/>
      <c r="BIE126" s="285"/>
      <c r="BIF126" s="285"/>
      <c r="BIG126" s="285"/>
      <c r="BIH126" s="285"/>
      <c r="BII126" s="285"/>
      <c r="BIJ126" s="285"/>
      <c r="BIK126" s="285"/>
      <c r="BIL126" s="285"/>
      <c r="BIM126" s="285"/>
      <c r="BIN126" s="285"/>
      <c r="BIO126" s="285"/>
      <c r="BIP126" s="285"/>
      <c r="BIQ126" s="285"/>
      <c r="BIR126" s="285"/>
      <c r="BIS126" s="285"/>
      <c r="BIT126" s="285"/>
      <c r="BIU126" s="285"/>
      <c r="BIV126" s="285"/>
      <c r="BIW126" s="285"/>
      <c r="BIX126" s="285"/>
      <c r="BIY126" s="285"/>
      <c r="BIZ126" s="285"/>
      <c r="BJA126" s="285"/>
      <c r="BJB126" s="285"/>
      <c r="BJC126" s="285"/>
      <c r="BJD126" s="285"/>
      <c r="BJE126" s="285"/>
      <c r="BJF126" s="285"/>
      <c r="BJG126" s="285"/>
      <c r="BJH126" s="285"/>
      <c r="BJI126" s="285"/>
      <c r="BJJ126" s="285"/>
      <c r="BJK126" s="285"/>
      <c r="BJL126" s="285"/>
      <c r="BJM126" s="285"/>
      <c r="BJN126" s="285"/>
      <c r="BJO126" s="285"/>
      <c r="BJP126" s="285"/>
      <c r="BJQ126" s="285"/>
      <c r="BJR126" s="285"/>
      <c r="BJS126" s="285"/>
      <c r="BJT126" s="285"/>
      <c r="BJU126" s="285"/>
      <c r="BJV126" s="285"/>
      <c r="BJW126" s="285"/>
      <c r="BJX126" s="285"/>
      <c r="BJY126" s="285"/>
      <c r="BJZ126" s="285"/>
      <c r="BKA126" s="285"/>
      <c r="BKB126" s="285"/>
      <c r="BKC126" s="285"/>
      <c r="BKD126" s="285"/>
      <c r="BKE126" s="285"/>
      <c r="BKF126" s="285"/>
      <c r="BKG126" s="285"/>
      <c r="BKH126" s="285"/>
      <c r="BKI126" s="285"/>
      <c r="BKJ126" s="285"/>
      <c r="BKK126" s="285"/>
      <c r="BKL126" s="285"/>
      <c r="BKM126" s="285"/>
      <c r="BKN126" s="285"/>
      <c r="BKO126" s="285"/>
      <c r="BKP126" s="285"/>
      <c r="BKQ126" s="285"/>
      <c r="BKR126" s="285"/>
      <c r="BKS126" s="285"/>
      <c r="BKT126" s="285"/>
      <c r="BKU126" s="285"/>
      <c r="BKV126" s="285"/>
      <c r="BKW126" s="285"/>
      <c r="BKX126" s="285"/>
      <c r="BKY126" s="285"/>
      <c r="BKZ126" s="285"/>
      <c r="BLA126" s="285"/>
      <c r="BLB126" s="285"/>
      <c r="BLC126" s="285"/>
      <c r="BLD126" s="285"/>
      <c r="BLE126" s="285"/>
      <c r="BLF126" s="285"/>
      <c r="BLG126" s="285"/>
      <c r="BLH126" s="285"/>
      <c r="BLI126" s="285"/>
      <c r="BLJ126" s="285"/>
      <c r="BLK126" s="285"/>
      <c r="BLL126" s="285"/>
      <c r="BLM126" s="285"/>
      <c r="BLN126" s="285"/>
      <c r="BLO126" s="285"/>
      <c r="BLP126" s="285"/>
      <c r="BLQ126" s="285"/>
      <c r="BLR126" s="285"/>
      <c r="BLS126" s="285"/>
      <c r="BLT126" s="285"/>
      <c r="BLU126" s="285"/>
      <c r="BLV126" s="285"/>
      <c r="BLW126" s="285"/>
      <c r="BLX126" s="285"/>
      <c r="BLY126" s="285"/>
      <c r="BLZ126" s="285"/>
      <c r="BMA126" s="285"/>
      <c r="BMB126" s="285"/>
      <c r="BMC126" s="285"/>
      <c r="BMD126" s="285"/>
      <c r="BME126" s="285"/>
      <c r="BMF126" s="285"/>
      <c r="BMG126" s="285"/>
      <c r="BMH126" s="285"/>
      <c r="BMI126" s="285"/>
      <c r="BMJ126" s="285"/>
      <c r="BMK126" s="285"/>
      <c r="BML126" s="285"/>
      <c r="BMM126" s="285"/>
      <c r="BMN126" s="285"/>
      <c r="BMO126" s="285"/>
      <c r="BMP126" s="285"/>
      <c r="BMQ126" s="285"/>
      <c r="BMR126" s="285"/>
      <c r="BMS126" s="285"/>
      <c r="BMT126" s="285"/>
      <c r="BMU126" s="285"/>
      <c r="BMV126" s="285"/>
      <c r="BMW126" s="285"/>
      <c r="BMX126" s="285"/>
      <c r="BMY126" s="285"/>
      <c r="BMZ126" s="285"/>
      <c r="BNA126" s="285"/>
      <c r="BNB126" s="285"/>
      <c r="BNC126" s="285"/>
      <c r="BND126" s="285"/>
      <c r="BNE126" s="285"/>
      <c r="BNF126" s="285"/>
      <c r="BNG126" s="285"/>
      <c r="BNH126" s="285"/>
      <c r="BNI126" s="285"/>
      <c r="BNJ126" s="285"/>
      <c r="BNK126" s="285"/>
      <c r="BNL126" s="285"/>
      <c r="BNM126" s="285"/>
      <c r="BNN126" s="285"/>
      <c r="BNO126" s="285"/>
      <c r="BNP126" s="285"/>
      <c r="BNQ126" s="285"/>
      <c r="BNR126" s="285"/>
      <c r="BNS126" s="285"/>
      <c r="BNT126" s="285"/>
      <c r="BNU126" s="285"/>
      <c r="BNV126" s="285"/>
      <c r="BNW126" s="285"/>
      <c r="BNX126" s="285"/>
      <c r="BNY126" s="285"/>
      <c r="BNZ126" s="285"/>
      <c r="BOA126" s="285"/>
      <c r="BOB126" s="285"/>
      <c r="BOC126" s="285"/>
      <c r="BOD126" s="285"/>
      <c r="BOE126" s="285"/>
      <c r="BOF126" s="285"/>
      <c r="BOG126" s="285"/>
      <c r="BOH126" s="285"/>
      <c r="BOI126" s="285"/>
      <c r="BOJ126" s="285"/>
      <c r="BOK126" s="285"/>
      <c r="BOL126" s="285"/>
      <c r="BOM126" s="285"/>
      <c r="BON126" s="285"/>
      <c r="BOO126" s="285"/>
      <c r="BOP126" s="285"/>
      <c r="BOQ126" s="285"/>
      <c r="BOR126" s="285"/>
      <c r="BOS126" s="285"/>
      <c r="BOT126" s="285"/>
      <c r="BOU126" s="285"/>
      <c r="BOV126" s="285"/>
      <c r="BOW126" s="285"/>
      <c r="BOX126" s="285"/>
      <c r="BOY126" s="285"/>
      <c r="BOZ126" s="285"/>
      <c r="BPA126" s="285"/>
      <c r="BPB126" s="285"/>
      <c r="BPC126" s="285"/>
      <c r="BPD126" s="285"/>
      <c r="BPE126" s="285"/>
      <c r="BPF126" s="285"/>
      <c r="BPG126" s="285"/>
      <c r="BPH126" s="285"/>
      <c r="BPI126" s="285"/>
      <c r="BPJ126" s="285"/>
      <c r="BPK126" s="285"/>
      <c r="BPL126" s="285"/>
      <c r="BPM126" s="285"/>
      <c r="BPN126" s="285"/>
      <c r="BPO126" s="285"/>
      <c r="BPP126" s="285"/>
      <c r="BPQ126" s="285"/>
      <c r="BPR126" s="285"/>
      <c r="BPS126" s="285"/>
      <c r="BPT126" s="285"/>
      <c r="BPU126" s="285"/>
      <c r="BPV126" s="285"/>
      <c r="BPW126" s="285"/>
      <c r="BPX126" s="285"/>
      <c r="BPY126" s="285"/>
      <c r="BPZ126" s="285"/>
      <c r="BQA126" s="285"/>
      <c r="BQB126" s="285"/>
      <c r="BQC126" s="285"/>
      <c r="BQD126" s="285"/>
      <c r="BQE126" s="285"/>
      <c r="BQF126" s="285"/>
      <c r="BQG126" s="285"/>
      <c r="BQH126" s="285"/>
      <c r="BQI126" s="285"/>
      <c r="BQJ126" s="285"/>
      <c r="BQK126" s="285"/>
      <c r="BQL126" s="285"/>
      <c r="BQM126" s="285"/>
      <c r="BQN126" s="285"/>
      <c r="BQO126" s="285"/>
      <c r="BQP126" s="285"/>
      <c r="BQQ126" s="285"/>
      <c r="BQR126" s="285"/>
      <c r="BQS126" s="285"/>
      <c r="BQT126" s="285"/>
      <c r="BQU126" s="285"/>
      <c r="BQV126" s="285"/>
      <c r="BQW126" s="285"/>
      <c r="BQX126" s="285"/>
      <c r="BQY126" s="285"/>
      <c r="BQZ126" s="285"/>
      <c r="BRA126" s="285"/>
      <c r="BRB126" s="285"/>
      <c r="BRC126" s="285"/>
      <c r="BRD126" s="285"/>
      <c r="BRE126" s="285"/>
      <c r="BRF126" s="285"/>
      <c r="BRG126" s="285"/>
      <c r="BRH126" s="285"/>
      <c r="BRI126" s="285"/>
      <c r="BRJ126" s="285"/>
      <c r="BRK126" s="285"/>
      <c r="BRL126" s="285"/>
      <c r="BRM126" s="285"/>
      <c r="BRN126" s="285"/>
      <c r="BRO126" s="285"/>
      <c r="BRP126" s="285"/>
      <c r="BRQ126" s="285"/>
      <c r="BRR126" s="285"/>
      <c r="BRS126" s="285"/>
      <c r="BRT126" s="285"/>
      <c r="BRU126" s="285"/>
      <c r="BRV126" s="285"/>
      <c r="BRW126" s="285"/>
      <c r="BRX126" s="285"/>
      <c r="BRY126" s="285"/>
      <c r="BRZ126" s="285"/>
      <c r="BSA126" s="285"/>
      <c r="BSB126" s="285"/>
      <c r="BSC126" s="285"/>
      <c r="BSD126" s="285"/>
      <c r="BSE126" s="285"/>
      <c r="BSF126" s="285"/>
      <c r="BSG126" s="285"/>
      <c r="BSH126" s="285"/>
      <c r="BSI126" s="285"/>
      <c r="BSJ126" s="285"/>
      <c r="BSK126" s="285"/>
      <c r="BSL126" s="285"/>
      <c r="BSM126" s="285"/>
      <c r="BSN126" s="285"/>
      <c r="BSO126" s="285"/>
      <c r="BSP126" s="285"/>
      <c r="BSQ126" s="285"/>
      <c r="BSR126" s="285"/>
      <c r="BSS126" s="285"/>
      <c r="BST126" s="285"/>
      <c r="BSU126" s="285"/>
      <c r="BSV126" s="285"/>
      <c r="BSW126" s="285"/>
      <c r="BSX126" s="285"/>
      <c r="BSY126" s="285"/>
      <c r="BSZ126" s="285"/>
      <c r="BTA126" s="285"/>
      <c r="BTB126" s="285"/>
      <c r="BTC126" s="285"/>
      <c r="BTD126" s="285"/>
      <c r="BTE126" s="285"/>
      <c r="BTF126" s="285"/>
      <c r="BTG126" s="285"/>
      <c r="BTH126" s="285"/>
      <c r="BTI126" s="285"/>
      <c r="BTJ126" s="285"/>
      <c r="BTK126" s="285"/>
      <c r="BTL126" s="285"/>
      <c r="BTM126" s="285"/>
      <c r="BTN126" s="285"/>
      <c r="BTO126" s="285"/>
      <c r="BTP126" s="285"/>
      <c r="BTQ126" s="285"/>
      <c r="BTR126" s="285"/>
      <c r="BTS126" s="285"/>
      <c r="BTT126" s="285"/>
      <c r="BTU126" s="285"/>
      <c r="BTV126" s="285"/>
      <c r="BTW126" s="285"/>
      <c r="BTX126" s="285"/>
      <c r="BTY126" s="285"/>
      <c r="BTZ126" s="285"/>
      <c r="BUA126" s="285"/>
      <c r="BUB126" s="285"/>
      <c r="BUC126" s="285"/>
      <c r="BUD126" s="285"/>
      <c r="BUE126" s="285"/>
      <c r="BUF126" s="285"/>
      <c r="BUG126" s="285"/>
      <c r="BUH126" s="285"/>
      <c r="BUI126" s="285"/>
      <c r="BUJ126" s="285"/>
      <c r="BUK126" s="285"/>
      <c r="BUL126" s="285"/>
      <c r="BUM126" s="285"/>
      <c r="BUN126" s="285"/>
      <c r="BUO126" s="285"/>
      <c r="BUP126" s="285"/>
      <c r="BUQ126" s="285"/>
      <c r="BUR126" s="285"/>
      <c r="BUS126" s="285"/>
      <c r="BUT126" s="285"/>
      <c r="BUU126" s="285"/>
      <c r="BUV126" s="285"/>
      <c r="BUW126" s="285"/>
      <c r="BUX126" s="285"/>
      <c r="BUY126" s="285"/>
      <c r="BUZ126" s="285"/>
      <c r="BVA126" s="285"/>
      <c r="BVB126" s="285"/>
      <c r="BVC126" s="285"/>
      <c r="BVD126" s="285"/>
      <c r="BVE126" s="285"/>
      <c r="BVF126" s="285"/>
      <c r="BVG126" s="285"/>
      <c r="BVH126" s="285"/>
      <c r="BVI126" s="285"/>
      <c r="BVJ126" s="285"/>
      <c r="BVK126" s="285"/>
      <c r="BVL126" s="285"/>
      <c r="BVM126" s="285"/>
      <c r="BVN126" s="285"/>
      <c r="BVO126" s="285"/>
      <c r="BVP126" s="285"/>
      <c r="BVQ126" s="285"/>
      <c r="BVR126" s="285"/>
      <c r="BVS126" s="285"/>
      <c r="BVT126" s="285"/>
      <c r="BVU126" s="285"/>
      <c r="BVV126" s="285"/>
      <c r="BVW126" s="285"/>
      <c r="BVX126" s="285"/>
      <c r="BVY126" s="285"/>
      <c r="BVZ126" s="285"/>
      <c r="BWA126" s="285"/>
      <c r="BWB126" s="285"/>
      <c r="BWC126" s="285"/>
      <c r="BWD126" s="285">
        <v>8</v>
      </c>
      <c r="BWE126" s="285"/>
      <c r="BWF126" s="285"/>
      <c r="BWG126" s="285"/>
      <c r="BWH126" s="285"/>
      <c r="BWI126" s="285"/>
      <c r="BWJ126" s="285"/>
      <c r="BWK126" s="285"/>
      <c r="BWL126" s="285"/>
      <c r="BWM126" s="285"/>
      <c r="BWN126" s="285"/>
      <c r="BWO126" s="285"/>
      <c r="BWP126" s="285"/>
      <c r="BWQ126" s="285"/>
      <c r="BWR126" s="285"/>
      <c r="BWS126" s="285"/>
      <c r="BWT126" s="285"/>
      <c r="BWU126" s="285"/>
      <c r="BWV126" s="285"/>
      <c r="BWW126" s="285"/>
      <c r="BWX126" s="285"/>
      <c r="BWY126" s="285"/>
      <c r="BWZ126" s="285"/>
      <c r="BXA126" s="285"/>
      <c r="BXB126" s="285"/>
      <c r="BXC126" s="285"/>
      <c r="BXD126" s="285"/>
      <c r="BXE126" s="285"/>
      <c r="BXF126" s="285"/>
      <c r="BXG126" s="285"/>
      <c r="BXH126" s="285"/>
      <c r="BXI126" s="285"/>
      <c r="BXJ126" s="285"/>
      <c r="BXK126" s="285"/>
      <c r="BXL126" s="285"/>
      <c r="BXM126" s="285"/>
      <c r="BXN126" s="285"/>
      <c r="BXO126" s="285"/>
      <c r="BXP126" s="285"/>
      <c r="BXQ126" s="285"/>
      <c r="BXR126" s="285"/>
      <c r="BXS126" s="285"/>
      <c r="BXT126" s="285"/>
      <c r="BXU126" s="285"/>
      <c r="BXV126" s="285"/>
      <c r="BXW126" s="285"/>
      <c r="BXX126" s="285"/>
      <c r="BXY126" s="285"/>
      <c r="BXZ126" s="285"/>
      <c r="BYA126" s="285"/>
      <c r="BYB126" s="285"/>
      <c r="BYC126" s="285"/>
      <c r="BYD126" s="285"/>
      <c r="BYE126" s="285"/>
      <c r="BYF126" s="285"/>
      <c r="BYG126" s="285"/>
      <c r="BYH126" s="285"/>
      <c r="BYI126" s="285"/>
      <c r="BYJ126" s="285"/>
      <c r="BYK126" s="285"/>
      <c r="BYL126" s="285"/>
      <c r="BYM126" s="285"/>
      <c r="BYN126" s="285"/>
      <c r="BYO126" s="285"/>
      <c r="BYP126" s="285"/>
      <c r="BYQ126" s="285"/>
      <c r="BYR126" s="285"/>
      <c r="BYS126" s="285"/>
      <c r="BYT126" s="285"/>
      <c r="BYU126" s="285"/>
      <c r="BYV126" s="285"/>
      <c r="BYW126" s="285"/>
      <c r="BYX126" s="285"/>
      <c r="BYY126" s="285"/>
      <c r="BYZ126" s="285"/>
      <c r="BZA126" s="285"/>
      <c r="BZB126" s="285"/>
      <c r="BZC126" s="285"/>
      <c r="BZD126" s="285"/>
      <c r="BZE126" s="285"/>
      <c r="BZF126" s="285"/>
      <c r="BZG126" s="285"/>
      <c r="BZH126" s="285"/>
      <c r="BZI126" s="285"/>
      <c r="BZJ126" s="285"/>
      <c r="BZK126" s="285"/>
      <c r="BZL126" s="285"/>
      <c r="BZM126" s="285"/>
      <c r="BZN126" s="285"/>
      <c r="BZO126" s="285"/>
      <c r="BZP126" s="285"/>
      <c r="BZQ126" s="285"/>
      <c r="BZR126" s="285"/>
      <c r="BZS126" s="285"/>
      <c r="BZT126" s="285"/>
      <c r="BZU126" s="285"/>
      <c r="BZV126" s="285"/>
      <c r="BZW126" s="285"/>
      <c r="BZX126" s="285"/>
      <c r="BZY126" s="285"/>
      <c r="BZZ126" s="285"/>
      <c r="CAA126" s="285"/>
      <c r="CAB126" s="285"/>
      <c r="CAC126" s="285"/>
      <c r="CAD126" s="285"/>
      <c r="CAE126" s="285"/>
      <c r="CAF126" s="285"/>
      <c r="CAG126" s="285"/>
      <c r="CAH126" s="285"/>
      <c r="CAI126" s="285"/>
      <c r="CAJ126" s="285"/>
      <c r="CAK126" s="285"/>
      <c r="CAL126" s="285"/>
      <c r="CAM126" s="285"/>
      <c r="CAN126" s="285"/>
      <c r="CAO126" s="285"/>
      <c r="CAP126" s="285"/>
      <c r="CAQ126" s="285"/>
      <c r="CAR126" s="285"/>
      <c r="CAS126" s="285"/>
      <c r="CAT126" s="285"/>
      <c r="CAU126" s="285"/>
      <c r="CAV126" s="285"/>
      <c r="CAW126" s="285"/>
      <c r="CAX126" s="285"/>
      <c r="CAY126" s="285"/>
      <c r="CAZ126" s="285"/>
      <c r="CBA126" s="285"/>
      <c r="CBB126" s="285"/>
      <c r="CBC126" s="285"/>
      <c r="CBD126" s="285"/>
      <c r="CBE126" s="285"/>
      <c r="CBF126" s="285"/>
      <c r="CBG126" s="285"/>
      <c r="CBH126" s="285"/>
      <c r="CBI126" s="285"/>
      <c r="CBJ126" s="285"/>
      <c r="CBK126" s="285"/>
      <c r="CBL126" s="285"/>
      <c r="CBM126" s="285"/>
      <c r="CBN126" s="285"/>
      <c r="CBO126" s="285"/>
      <c r="CBP126" s="285"/>
      <c r="CBQ126" s="285"/>
      <c r="CBR126" s="285"/>
      <c r="CBS126" s="285"/>
      <c r="CBT126" s="285"/>
      <c r="CBU126" s="285"/>
      <c r="CBV126" s="285"/>
      <c r="CBW126" s="285"/>
      <c r="CBX126" s="285"/>
      <c r="CBY126" s="285"/>
      <c r="CBZ126" s="285"/>
      <c r="CCA126" s="285"/>
      <c r="CCB126" s="285"/>
      <c r="CCC126" s="285"/>
      <c r="CCD126" s="285"/>
      <c r="CCE126" s="285"/>
      <c r="CCF126" s="285"/>
      <c r="CCG126" s="285"/>
      <c r="CCH126" s="285"/>
      <c r="CCI126" s="285"/>
      <c r="CCJ126" s="285"/>
      <c r="CCK126" s="285"/>
      <c r="CCL126" s="285"/>
      <c r="CCM126" s="285"/>
      <c r="CCN126" s="285"/>
      <c r="CCO126" s="285"/>
      <c r="CCP126" s="285"/>
      <c r="CCQ126" s="285"/>
      <c r="CCR126" s="199"/>
      <c r="CCS126" s="199"/>
      <c r="CCT126" s="199"/>
    </row>
    <row r="127" spans="1:2126" s="200" customFormat="1" x14ac:dyDescent="0.2">
      <c r="O127" s="209"/>
      <c r="SR127" s="209"/>
      <c r="AKV127" s="199"/>
      <c r="AKW127" s="199"/>
      <c r="AKX127" s="199"/>
      <c r="AKY127" s="199"/>
      <c r="AKZ127" s="199"/>
      <c r="ALA127" s="199"/>
      <c r="ALB127" s="199"/>
      <c r="ALC127" s="199"/>
      <c r="ALD127" s="199"/>
      <c r="ALE127" s="199"/>
      <c r="ALF127" s="199"/>
      <c r="ALG127" s="199"/>
      <c r="ALH127" s="199"/>
      <c r="ALI127" s="199"/>
      <c r="ALJ127" s="199"/>
      <c r="ALK127" s="199"/>
      <c r="ALL127" s="199"/>
      <c r="ALM127" s="199"/>
      <c r="ALN127" s="199"/>
      <c r="ALO127" s="199"/>
      <c r="ALP127" s="199"/>
      <c r="ALQ127" s="199"/>
      <c r="ALR127" s="199"/>
      <c r="ALS127" s="199"/>
      <c r="ALT127" s="199"/>
      <c r="ALU127" s="199"/>
      <c r="ALV127" s="199"/>
      <c r="ALW127" s="199"/>
      <c r="ALX127" s="199"/>
      <c r="ALY127" s="199"/>
      <c r="ALZ127" s="352"/>
      <c r="AMA127" s="199"/>
      <c r="AMB127" s="199"/>
      <c r="AMC127" s="199"/>
      <c r="AMD127" s="199"/>
      <c r="AME127" s="199"/>
      <c r="AMF127" s="199"/>
      <c r="AMG127" s="199"/>
      <c r="AMH127" s="199"/>
      <c r="AMI127" s="199"/>
      <c r="AMJ127" s="199"/>
      <c r="AMK127" s="199"/>
      <c r="AML127" s="199"/>
      <c r="AMM127" s="199"/>
      <c r="AMN127" s="199"/>
      <c r="AMO127" s="199"/>
      <c r="AMP127" s="199"/>
      <c r="AMQ127" s="199"/>
      <c r="AMR127" s="199"/>
      <c r="AMS127" s="301"/>
      <c r="AMT127" s="301"/>
      <c r="AMU127" s="301"/>
      <c r="AMV127" s="301"/>
      <c r="AMW127" s="301"/>
      <c r="AMX127" s="301"/>
      <c r="AMY127" s="301"/>
      <c r="AMZ127" s="301"/>
      <c r="ANA127" s="301"/>
      <c r="ANB127" s="301"/>
      <c r="ANC127" s="301"/>
      <c r="AND127" s="301"/>
      <c r="ANE127" s="301"/>
      <c r="ANF127" s="301"/>
      <c r="ANG127" s="301"/>
      <c r="ANH127" s="301"/>
      <c r="ANI127" s="301"/>
      <c r="ANJ127" s="301"/>
      <c r="ANK127" s="301"/>
      <c r="ANL127" s="353"/>
      <c r="ANM127" s="301"/>
      <c r="ANN127" s="301"/>
      <c r="ANO127" s="301"/>
      <c r="ANP127" s="301"/>
      <c r="ANQ127" s="301"/>
      <c r="ANR127" s="301"/>
      <c r="ANS127" s="301"/>
      <c r="ANT127" s="301"/>
      <c r="ANU127" s="301"/>
      <c r="ANV127" s="301"/>
      <c r="ANW127" s="301"/>
      <c r="ANX127" s="301"/>
      <c r="ANY127" s="301"/>
      <c r="ANZ127" s="301"/>
      <c r="AOA127" s="301"/>
      <c r="AOB127" s="301"/>
      <c r="AOC127" s="301"/>
      <c r="AOD127" s="301"/>
      <c r="AOE127" s="301"/>
      <c r="AOF127" s="301"/>
      <c r="AOG127" s="301"/>
      <c r="AOH127" s="301"/>
      <c r="AOI127" s="301"/>
      <c r="AOJ127" s="301"/>
      <c r="AOK127" s="301"/>
      <c r="AOL127" s="301"/>
      <c r="AOM127" s="301"/>
      <c r="AON127" s="301"/>
      <c r="AOO127" s="301"/>
      <c r="AOP127" s="301"/>
      <c r="AOQ127" s="301"/>
      <c r="AOR127" s="301"/>
      <c r="AOS127" s="301"/>
      <c r="AOT127" s="301"/>
      <c r="AOU127" s="301"/>
      <c r="AOV127" s="301"/>
      <c r="AOW127" s="301"/>
      <c r="AOX127" s="301"/>
      <c r="AOY127" s="301"/>
      <c r="AOZ127" s="301"/>
      <c r="APA127" s="301"/>
      <c r="APB127" s="301"/>
      <c r="APC127" s="301"/>
      <c r="APD127" s="301"/>
      <c r="APE127" s="301"/>
      <c r="APF127" s="301"/>
      <c r="APG127" s="301"/>
      <c r="APH127" s="301"/>
      <c r="API127" s="301"/>
      <c r="APJ127" s="301"/>
      <c r="APK127" s="301"/>
      <c r="APL127" s="301"/>
      <c r="APM127" s="301"/>
      <c r="APN127" s="301"/>
      <c r="APO127" s="301"/>
      <c r="APP127" s="301"/>
      <c r="APQ127" s="301"/>
      <c r="APR127" s="301"/>
      <c r="APS127" s="301"/>
      <c r="APT127" s="301"/>
      <c r="APU127" s="301"/>
      <c r="APV127" s="301"/>
      <c r="APW127" s="301"/>
      <c r="APX127" s="301"/>
      <c r="APY127" s="301"/>
      <c r="APZ127" s="301"/>
      <c r="AQA127" s="301"/>
      <c r="AQB127" s="301"/>
      <c r="AQC127" s="301"/>
      <c r="AQD127" s="301"/>
      <c r="AQE127" s="301"/>
      <c r="AQF127" s="301"/>
      <c r="AQG127" s="301"/>
      <c r="AQH127" s="301"/>
      <c r="AQI127" s="301"/>
      <c r="AQJ127" s="301"/>
      <c r="AQK127" s="301"/>
      <c r="AQL127" s="301"/>
      <c r="AQM127" s="301"/>
      <c r="AQN127" s="301"/>
      <c r="AQO127" s="301"/>
      <c r="AQP127" s="301"/>
      <c r="AQQ127" s="301"/>
      <c r="AQR127" s="301"/>
      <c r="AQS127" s="301"/>
      <c r="AQT127" s="301"/>
      <c r="AQU127" s="301"/>
      <c r="AQV127" s="301"/>
      <c r="AQW127" s="301"/>
      <c r="AQX127" s="301"/>
      <c r="AQY127" s="301"/>
      <c r="AQZ127" s="301"/>
      <c r="ARA127" s="301"/>
      <c r="ARB127" s="301"/>
      <c r="ARC127" s="301"/>
      <c r="ARD127" s="301"/>
      <c r="ARE127" s="301"/>
      <c r="ARF127" s="301"/>
      <c r="ARG127" s="301"/>
      <c r="ARH127" s="301"/>
      <c r="ARI127" s="301"/>
      <c r="ARJ127" s="301"/>
      <c r="ARK127" s="301"/>
      <c r="ARL127" s="301"/>
      <c r="ARM127" s="301"/>
      <c r="ARN127" s="301"/>
      <c r="ARO127" s="301"/>
      <c r="ARP127" s="301"/>
      <c r="ARQ127" s="301"/>
      <c r="ARR127" s="301"/>
      <c r="ARS127" s="301"/>
      <c r="ART127" s="301"/>
      <c r="ARU127" s="301"/>
      <c r="ARV127" s="301"/>
      <c r="ARW127" s="301"/>
      <c r="ARX127" s="301"/>
      <c r="ARY127" s="301"/>
      <c r="ARZ127" s="301"/>
      <c r="ASA127" s="301"/>
      <c r="ASB127" s="301"/>
      <c r="ASC127" s="301"/>
      <c r="ASD127" s="301"/>
      <c r="ASE127" s="301"/>
      <c r="ASF127" s="301"/>
      <c r="ASG127" s="301"/>
      <c r="ASH127" s="301"/>
      <c r="ASI127" s="301"/>
      <c r="ASJ127" s="301"/>
      <c r="ASK127" s="301"/>
      <c r="ASL127" s="301"/>
      <c r="ASM127" s="301"/>
      <c r="ASN127" s="301"/>
      <c r="ASO127" s="301"/>
      <c r="ASP127" s="301"/>
      <c r="ASQ127" s="301"/>
      <c r="ASR127" s="301"/>
      <c r="ASS127" s="301"/>
      <c r="AST127" s="301"/>
      <c r="ASU127" s="281"/>
      <c r="ASV127" s="281"/>
      <c r="ASW127" s="281"/>
      <c r="ASX127" s="281"/>
      <c r="ASY127" s="281"/>
      <c r="ASZ127" s="281"/>
      <c r="ATA127" s="281"/>
      <c r="ATB127" s="281"/>
      <c r="ATC127" s="281"/>
      <c r="ATD127" s="281"/>
      <c r="ATE127" s="281"/>
      <c r="ATF127" s="281"/>
      <c r="ATG127" s="281"/>
      <c r="ATH127" s="281"/>
      <c r="ATI127" s="281"/>
      <c r="ATJ127" s="281"/>
      <c r="ATK127" s="281"/>
      <c r="ATL127" s="281"/>
      <c r="ATM127" s="281"/>
      <c r="ATN127" s="281"/>
      <c r="ATO127" s="281"/>
      <c r="ATP127" s="281"/>
      <c r="ATQ127" s="281"/>
      <c r="ATR127" s="281"/>
      <c r="ATS127" s="281"/>
      <c r="ATT127" s="281"/>
      <c r="ATU127" s="281"/>
      <c r="ATV127" s="281"/>
      <c r="ATW127" s="281"/>
      <c r="ATX127" s="284"/>
      <c r="ATY127" s="284"/>
      <c r="ATZ127" s="284"/>
      <c r="AUA127" s="281"/>
      <c r="AUB127" s="281"/>
      <c r="AUC127" s="281"/>
      <c r="AUD127" s="281"/>
      <c r="AUE127" s="281"/>
      <c r="AUF127" s="281"/>
      <c r="AUG127" s="281"/>
      <c r="AUH127" s="281"/>
      <c r="AUI127" s="281"/>
      <c r="AUJ127" s="281"/>
      <c r="AUK127" s="281"/>
      <c r="AUL127" s="281"/>
      <c r="AUM127" s="281"/>
      <c r="AUN127" s="281"/>
      <c r="AUO127" s="281"/>
      <c r="AUP127" s="281"/>
      <c r="AUQ127" s="281"/>
      <c r="AUR127" s="281"/>
      <c r="AUS127" s="281"/>
      <c r="AUT127" s="281"/>
      <c r="AUU127" s="281"/>
      <c r="AUV127" s="281"/>
      <c r="AUW127" s="281"/>
      <c r="AUX127" s="281"/>
      <c r="AUY127" s="281"/>
      <c r="AUZ127" s="281"/>
      <c r="AVA127" s="281"/>
      <c r="AVB127" s="281"/>
      <c r="AVC127" s="281"/>
      <c r="AVD127" s="281"/>
      <c r="AVE127" s="281"/>
      <c r="AVF127" s="281"/>
      <c r="AVG127" s="281"/>
      <c r="AVH127" s="281"/>
      <c r="AVI127" s="281"/>
      <c r="AVJ127" s="281"/>
      <c r="AVK127" s="281"/>
      <c r="AVL127" s="281"/>
      <c r="AVM127" s="281"/>
      <c r="AVN127" s="281"/>
      <c r="AVO127" s="281"/>
      <c r="AVP127" s="281"/>
      <c r="AVQ127" s="281"/>
      <c r="AVR127" s="281"/>
      <c r="AVS127" s="281"/>
      <c r="AVT127" s="281"/>
      <c r="AVU127" s="281"/>
      <c r="AVV127" s="281"/>
      <c r="AVW127" s="281"/>
      <c r="AVX127" s="281"/>
      <c r="AVY127" s="281"/>
      <c r="AVZ127" s="281"/>
      <c r="AWA127" s="281"/>
      <c r="AWB127" s="281"/>
      <c r="AWC127" s="281"/>
      <c r="AWD127" s="281"/>
      <c r="AWE127" s="281"/>
      <c r="AWF127" s="281"/>
      <c r="AWG127" s="281"/>
      <c r="AWH127" s="281"/>
      <c r="AWI127" s="281"/>
      <c r="AWJ127" s="281"/>
      <c r="AWK127" s="281"/>
      <c r="AWL127" s="358"/>
      <c r="AWM127" s="199"/>
      <c r="AWN127" s="237"/>
      <c r="AWO127" s="237"/>
      <c r="AWP127" s="358"/>
      <c r="AWQ127" s="281"/>
      <c r="AWR127" s="281"/>
      <c r="AWS127" s="281"/>
      <c r="AWT127" s="281"/>
      <c r="AWU127" s="281"/>
      <c r="AWV127" s="281"/>
      <c r="AWW127" s="281"/>
      <c r="AWX127" s="281"/>
      <c r="AWY127" s="281"/>
      <c r="AWZ127" s="281"/>
      <c r="AXA127" s="281"/>
      <c r="AXB127" s="285"/>
      <c r="AXC127" s="285"/>
      <c r="AXD127" s="285"/>
      <c r="AXE127" s="285"/>
      <c r="AXF127" s="285"/>
      <c r="AXG127" s="285"/>
      <c r="AXH127" s="285"/>
      <c r="AXI127" s="285"/>
      <c r="AXJ127" s="285"/>
      <c r="AXK127" s="285"/>
      <c r="AXL127" s="285"/>
      <c r="AXM127" s="285"/>
      <c r="AXN127" s="285"/>
      <c r="AXO127" s="285"/>
      <c r="AXP127" s="285"/>
      <c r="AXQ127" s="285"/>
      <c r="AXR127" s="285"/>
      <c r="AXS127" s="285"/>
      <c r="AXT127" s="285"/>
      <c r="AXU127" s="285"/>
      <c r="AXV127" s="285"/>
      <c r="AXW127" s="285"/>
      <c r="AXX127" s="285"/>
      <c r="AXY127" s="285"/>
      <c r="AXZ127" s="285"/>
      <c r="AYA127" s="285"/>
      <c r="AYB127" s="285"/>
      <c r="AYC127" s="285"/>
      <c r="AYD127" s="285"/>
      <c r="AYE127" s="285"/>
      <c r="AYF127" s="285"/>
      <c r="AYG127" s="285"/>
      <c r="AYH127" s="285"/>
      <c r="AYI127" s="285"/>
      <c r="AYJ127" s="285"/>
      <c r="AYK127" s="285"/>
      <c r="AYL127" s="285"/>
      <c r="AYM127" s="285"/>
      <c r="AYN127" s="285"/>
      <c r="AYO127" s="285"/>
      <c r="AYP127" s="285"/>
      <c r="AYQ127" s="285"/>
      <c r="AYR127" s="285"/>
      <c r="AYS127" s="285"/>
      <c r="AYT127" s="285"/>
      <c r="AYU127" s="285"/>
      <c r="AYV127" s="285"/>
      <c r="AYW127" s="285"/>
      <c r="AYX127" s="285"/>
      <c r="AYY127" s="285"/>
      <c r="AYZ127" s="285"/>
      <c r="AZA127" s="285"/>
      <c r="AZB127" s="285"/>
      <c r="AZC127" s="285"/>
      <c r="AZD127" s="285"/>
      <c r="AZE127" s="285"/>
      <c r="AZF127" s="285"/>
      <c r="AZG127" s="285"/>
      <c r="AZH127" s="285"/>
      <c r="AZI127" s="285"/>
      <c r="AZJ127" s="285"/>
      <c r="AZK127" s="285"/>
      <c r="AZL127" s="285"/>
      <c r="AZM127" s="285"/>
      <c r="AZN127" s="285"/>
      <c r="AZO127" s="285"/>
      <c r="AZP127" s="285"/>
      <c r="AZQ127" s="285"/>
      <c r="AZR127" s="285"/>
      <c r="AZS127" s="285"/>
      <c r="AZT127" s="285"/>
      <c r="AZU127" s="285"/>
      <c r="AZV127" s="285"/>
      <c r="AZW127" s="285"/>
      <c r="AZX127" s="285"/>
      <c r="AZY127" s="285"/>
      <c r="AZZ127" s="285"/>
      <c r="BAA127" s="285"/>
      <c r="BAB127" s="285"/>
      <c r="BAC127" s="285"/>
      <c r="BAD127" s="285"/>
      <c r="BAE127" s="285"/>
      <c r="BAF127" s="285"/>
      <c r="BAG127" s="285"/>
      <c r="BAH127" s="285"/>
      <c r="BAI127" s="285"/>
      <c r="BAJ127" s="285"/>
      <c r="BAK127" s="285"/>
      <c r="BAL127" s="285"/>
      <c r="BAM127" s="285"/>
      <c r="BAN127" s="285"/>
      <c r="BAO127" s="285"/>
      <c r="BAP127" s="285"/>
      <c r="BAQ127" s="285"/>
      <c r="BAR127" s="285"/>
      <c r="BAS127" s="285"/>
      <c r="BAT127" s="285"/>
      <c r="BAU127" s="285"/>
      <c r="BAV127" s="285"/>
      <c r="BAW127" s="285"/>
      <c r="BAX127" s="285"/>
      <c r="BAY127" s="285"/>
      <c r="BAZ127" s="285"/>
      <c r="BBA127" s="285"/>
      <c r="BBB127" s="285"/>
      <c r="BBC127" s="285"/>
      <c r="BBD127" s="285"/>
      <c r="BBE127" s="285"/>
      <c r="BBF127" s="285"/>
      <c r="BBG127" s="285"/>
      <c r="BBH127" s="285"/>
      <c r="BBI127" s="285"/>
      <c r="BBJ127" s="285"/>
      <c r="BBK127" s="285"/>
      <c r="BBL127" s="285"/>
      <c r="BBM127" s="285"/>
      <c r="BBN127" s="285"/>
      <c r="BBO127" s="285"/>
      <c r="BBP127" s="285"/>
      <c r="BBQ127" s="285"/>
      <c r="BBR127" s="285"/>
      <c r="BBS127" s="285"/>
      <c r="BBT127" s="285"/>
      <c r="BBU127" s="285"/>
      <c r="BBV127" s="285"/>
      <c r="BBW127" s="285"/>
      <c r="BBX127" s="285"/>
      <c r="BBY127" s="285"/>
      <c r="BBZ127" s="285"/>
      <c r="BCA127" s="285"/>
      <c r="BCB127" s="285"/>
      <c r="BCC127" s="285"/>
      <c r="BCD127" s="285"/>
      <c r="BCE127" s="285"/>
      <c r="BCF127" s="285"/>
      <c r="BCG127" s="285"/>
      <c r="BCH127" s="285"/>
      <c r="BCI127" s="285"/>
      <c r="BCJ127" s="285"/>
      <c r="BCK127" s="285"/>
      <c r="BCL127" s="285"/>
      <c r="BCM127" s="285"/>
      <c r="BCN127" s="285"/>
      <c r="BCO127" s="285"/>
      <c r="BCP127" s="285"/>
      <c r="BCQ127" s="285"/>
      <c r="BCR127" s="285"/>
      <c r="BCS127" s="285"/>
      <c r="BCT127" s="285"/>
      <c r="BCU127" s="285"/>
      <c r="BCV127" s="285"/>
      <c r="BCW127" s="285"/>
      <c r="BCX127" s="285"/>
      <c r="BCY127" s="285"/>
      <c r="BCZ127" s="285"/>
      <c r="BDA127" s="285"/>
      <c r="BDB127" s="285"/>
      <c r="BDC127" s="285"/>
      <c r="BDD127" s="285"/>
      <c r="BDE127" s="285"/>
      <c r="BDF127" s="285"/>
      <c r="BDG127" s="285"/>
      <c r="BDH127" s="285"/>
      <c r="BDI127" s="285"/>
      <c r="BDJ127" s="285"/>
      <c r="BDK127" s="285"/>
      <c r="BDL127" s="285"/>
      <c r="BDM127" s="285"/>
      <c r="BDN127" s="285"/>
      <c r="BDO127" s="285"/>
      <c r="BDP127" s="285"/>
      <c r="BDQ127" s="285"/>
      <c r="BDR127" s="285"/>
      <c r="BDS127" s="285"/>
      <c r="BDT127" s="285"/>
      <c r="BDU127" s="285"/>
      <c r="BDV127" s="285"/>
      <c r="BDW127" s="285"/>
      <c r="BDX127" s="285"/>
      <c r="BDY127" s="285"/>
      <c r="BDZ127" s="285"/>
      <c r="BEA127" s="285"/>
      <c r="BEB127" s="285"/>
      <c r="BEC127" s="285"/>
      <c r="BED127" s="285"/>
      <c r="BEE127" s="285"/>
      <c r="BEF127" s="285"/>
      <c r="BEG127" s="285"/>
      <c r="BEH127" s="285"/>
      <c r="BEI127" s="285"/>
      <c r="BEJ127" s="285"/>
      <c r="BEK127" s="285"/>
      <c r="BEL127" s="285"/>
      <c r="BEM127" s="285">
        <f>+BEM125-BEM126</f>
        <v>6.8124913325947531</v>
      </c>
      <c r="BEN127" s="285"/>
      <c r="BEO127" s="285"/>
      <c r="BEP127" s="285"/>
      <c r="BEQ127" s="285"/>
      <c r="BER127" s="285"/>
      <c r="BES127" s="285"/>
      <c r="BET127" s="285"/>
      <c r="BEU127" s="285"/>
      <c r="BEV127" s="285"/>
      <c r="BEW127" s="285"/>
      <c r="BEX127" s="285"/>
      <c r="BEY127" s="285"/>
      <c r="BEZ127" s="285"/>
      <c r="BFA127" s="285"/>
      <c r="BFB127" s="285"/>
      <c r="BFC127" s="285"/>
      <c r="BFD127" s="285"/>
      <c r="BFE127" s="285"/>
      <c r="BFF127" s="285"/>
      <c r="BFG127" s="285"/>
      <c r="BFH127" s="285"/>
      <c r="BFI127" s="285"/>
      <c r="BFJ127" s="285"/>
      <c r="BFK127" s="285"/>
      <c r="BFL127" s="285"/>
      <c r="BFM127" s="285"/>
      <c r="BFN127" s="285"/>
      <c r="BFO127" s="285"/>
      <c r="BFP127" s="285"/>
      <c r="BFQ127" s="285"/>
      <c r="BFR127" s="285"/>
      <c r="BFS127" s="285"/>
      <c r="BFT127" s="285"/>
      <c r="BFU127" s="285"/>
      <c r="BFV127" s="285"/>
      <c r="BFW127" s="285"/>
      <c r="BFX127" s="285"/>
      <c r="BFY127" s="285"/>
      <c r="BFZ127" s="285"/>
      <c r="BGA127" s="285"/>
      <c r="BGB127" s="285"/>
      <c r="BGC127" s="285"/>
      <c r="BGD127" s="285"/>
      <c r="BGE127" s="285"/>
      <c r="BGF127" s="285"/>
      <c r="BGG127" s="285"/>
      <c r="BGH127" s="285"/>
      <c r="BGI127" s="285"/>
      <c r="BGJ127" s="285"/>
      <c r="BGK127" s="285"/>
      <c r="BGL127" s="285"/>
      <c r="BGM127" s="285"/>
      <c r="BGN127" s="285"/>
      <c r="BGO127" s="285"/>
      <c r="BGP127" s="285"/>
      <c r="BGQ127" s="285"/>
      <c r="BGR127" s="285"/>
      <c r="BGS127" s="285"/>
      <c r="BGT127" s="285"/>
      <c r="BGU127" s="285"/>
      <c r="BGV127" s="285"/>
      <c r="BGW127" s="285"/>
      <c r="BGX127" s="285"/>
      <c r="BGY127" s="285"/>
      <c r="BGZ127" s="285"/>
      <c r="BHA127" s="285"/>
      <c r="BHB127" s="285"/>
      <c r="BHC127" s="285"/>
      <c r="BHD127" s="285"/>
      <c r="BHE127" s="285"/>
      <c r="BHF127" s="285"/>
      <c r="BHG127" s="285"/>
      <c r="BHH127" s="285"/>
      <c r="BHI127" s="285"/>
      <c r="BHJ127" s="285"/>
      <c r="BHK127" s="285"/>
      <c r="BHL127" s="285"/>
      <c r="BHM127" s="285"/>
      <c r="BHN127" s="285"/>
      <c r="BHO127" s="285"/>
      <c r="BHP127" s="285"/>
      <c r="BHQ127" s="285"/>
      <c r="BHR127" s="285"/>
      <c r="BHS127" s="285"/>
      <c r="BHT127" s="285"/>
      <c r="BHU127" s="285"/>
      <c r="BHV127" s="285"/>
      <c r="BHW127" s="285"/>
      <c r="BHX127" s="285"/>
      <c r="BHY127" s="285"/>
      <c r="BHZ127" s="285"/>
      <c r="BIA127" s="285"/>
      <c r="BIB127" s="285"/>
      <c r="BIC127" s="285"/>
      <c r="BID127" s="285"/>
      <c r="BIE127" s="285"/>
      <c r="BIF127" s="285"/>
      <c r="BIG127" s="285"/>
      <c r="BIH127" s="285"/>
      <c r="BII127" s="285"/>
      <c r="BIJ127" s="285"/>
      <c r="BIK127" s="285"/>
      <c r="BIL127" s="285"/>
      <c r="BIM127" s="285"/>
      <c r="BIN127" s="285"/>
      <c r="BIO127" s="285"/>
      <c r="BIP127" s="285"/>
      <c r="BIQ127" s="285"/>
      <c r="BIR127" s="285"/>
      <c r="BIS127" s="285"/>
      <c r="BIT127" s="285"/>
      <c r="BIU127" s="285"/>
      <c r="BIV127" s="285"/>
      <c r="BIW127" s="285"/>
      <c r="BIX127" s="285"/>
      <c r="BIY127" s="285"/>
      <c r="BIZ127" s="285"/>
      <c r="BJA127" s="285"/>
      <c r="BJB127" s="285"/>
      <c r="BJC127" s="285"/>
      <c r="BJD127" s="285"/>
      <c r="BJE127" s="285"/>
      <c r="BJF127" s="285"/>
      <c r="BJG127" s="285"/>
      <c r="BJH127" s="285"/>
      <c r="BJI127" s="285"/>
      <c r="BJJ127" s="285"/>
      <c r="BJK127" s="285"/>
      <c r="BJL127" s="285"/>
      <c r="BJM127" s="285"/>
      <c r="BJN127" s="285"/>
      <c r="BJO127" s="285"/>
      <c r="BJP127" s="285"/>
      <c r="BJQ127" s="285"/>
      <c r="BJR127" s="285"/>
      <c r="BJS127" s="285"/>
      <c r="BJT127" s="285"/>
      <c r="BJU127" s="285"/>
      <c r="BJV127" s="285"/>
      <c r="BJW127" s="285"/>
      <c r="BJX127" s="285"/>
      <c r="BJY127" s="285"/>
      <c r="BJZ127" s="285"/>
      <c r="BKA127" s="285"/>
      <c r="BKB127" s="285"/>
      <c r="BKC127" s="285"/>
      <c r="BKD127" s="285"/>
      <c r="BKE127" s="285"/>
      <c r="BKF127" s="285"/>
      <c r="BKG127" s="285"/>
      <c r="BKH127" s="285"/>
      <c r="BKI127" s="285"/>
      <c r="BKJ127" s="285"/>
      <c r="BKK127" s="285"/>
      <c r="BKL127" s="285"/>
      <c r="BKM127" s="285"/>
      <c r="BKN127" s="285"/>
      <c r="BKO127" s="285"/>
      <c r="BKP127" s="285"/>
      <c r="BKQ127" s="285"/>
      <c r="BKR127" s="285"/>
      <c r="BKS127" s="285"/>
      <c r="BKT127" s="285"/>
      <c r="BKU127" s="285"/>
      <c r="BKV127" s="285"/>
      <c r="BKW127" s="285"/>
      <c r="BKX127" s="285"/>
      <c r="BKY127" s="285"/>
      <c r="BKZ127" s="285"/>
      <c r="BLA127" s="285"/>
      <c r="BLB127" s="285"/>
      <c r="BLC127" s="285"/>
      <c r="BLD127" s="285"/>
      <c r="BLE127" s="285"/>
      <c r="BLF127" s="285"/>
      <c r="BLG127" s="285"/>
      <c r="BLH127" s="285"/>
      <c r="BLI127" s="285"/>
      <c r="BLJ127" s="285"/>
      <c r="BLK127" s="285"/>
      <c r="BLL127" s="285"/>
      <c r="BLM127" s="285"/>
      <c r="BLN127" s="285"/>
      <c r="BLO127" s="285"/>
      <c r="BLP127" s="285"/>
      <c r="BLQ127" s="285"/>
      <c r="BLR127" s="285"/>
      <c r="BLS127" s="285"/>
      <c r="BLT127" s="285"/>
      <c r="BLU127" s="285"/>
      <c r="BLV127" s="285"/>
      <c r="BLW127" s="285"/>
      <c r="BLX127" s="285"/>
      <c r="BLY127" s="285"/>
      <c r="BLZ127" s="285"/>
      <c r="BMA127" s="285"/>
      <c r="BMB127" s="285"/>
      <c r="BMC127" s="285"/>
      <c r="BMD127" s="285"/>
      <c r="BME127" s="285"/>
      <c r="BMF127" s="285"/>
      <c r="BMG127" s="285"/>
      <c r="BMH127" s="285"/>
      <c r="BMI127" s="285"/>
      <c r="BMJ127" s="285"/>
      <c r="BMK127" s="285"/>
      <c r="BML127" s="285"/>
      <c r="BMM127" s="285"/>
      <c r="BMN127" s="285"/>
      <c r="BMO127" s="285"/>
      <c r="BMP127" s="285"/>
      <c r="BMQ127" s="285"/>
      <c r="BMR127" s="285"/>
      <c r="BMS127" s="285"/>
      <c r="BMT127" s="285"/>
      <c r="BMU127" s="285"/>
      <c r="BMV127" s="285"/>
      <c r="BMW127" s="285"/>
      <c r="BMX127" s="285"/>
      <c r="BMY127" s="285"/>
      <c r="BMZ127" s="285"/>
      <c r="BNA127" s="285"/>
      <c r="BNB127" s="285"/>
      <c r="BNC127" s="285"/>
      <c r="BND127" s="285"/>
      <c r="BNE127" s="285"/>
      <c r="BNF127" s="285"/>
      <c r="BNG127" s="285"/>
      <c r="BNH127" s="285"/>
      <c r="BNI127" s="285"/>
      <c r="BNJ127" s="285"/>
      <c r="BNK127" s="285"/>
      <c r="BNL127" s="285"/>
      <c r="BNM127" s="285"/>
      <c r="BNN127" s="285"/>
      <c r="BNO127" s="285"/>
      <c r="BNP127" s="285"/>
      <c r="BNQ127" s="285"/>
      <c r="BNR127" s="285"/>
      <c r="BNS127" s="285"/>
      <c r="BNT127" s="285"/>
      <c r="BNU127" s="285"/>
      <c r="BNV127" s="285"/>
      <c r="BNW127" s="285"/>
      <c r="BNX127" s="285"/>
      <c r="BNY127" s="285"/>
      <c r="BNZ127" s="285"/>
      <c r="BOA127" s="285"/>
      <c r="BOB127" s="285"/>
      <c r="BOC127" s="285"/>
      <c r="BOD127" s="285"/>
      <c r="BOE127" s="285"/>
      <c r="BOF127" s="285"/>
      <c r="BOG127" s="285"/>
      <c r="BOH127" s="285"/>
      <c r="BOI127" s="285"/>
      <c r="BOJ127" s="285"/>
      <c r="BOK127" s="285"/>
      <c r="BOL127" s="285"/>
      <c r="BOM127" s="285"/>
      <c r="BON127" s="285"/>
      <c r="BOO127" s="285"/>
      <c r="BOP127" s="285"/>
      <c r="BOQ127" s="285"/>
      <c r="BOR127" s="285"/>
      <c r="BOS127" s="285"/>
      <c r="BOT127" s="285"/>
      <c r="BOU127" s="285"/>
      <c r="BOV127" s="285"/>
      <c r="BOW127" s="285"/>
      <c r="BOX127" s="285"/>
      <c r="BOY127" s="285"/>
      <c r="BOZ127" s="285"/>
      <c r="BPA127" s="285"/>
      <c r="BPB127" s="285"/>
      <c r="BPC127" s="285"/>
      <c r="BPD127" s="285"/>
      <c r="BPE127" s="285"/>
      <c r="BPF127" s="285"/>
      <c r="BPG127" s="285"/>
      <c r="BPH127" s="285"/>
      <c r="BPI127" s="285"/>
      <c r="BPJ127" s="285"/>
      <c r="BPK127" s="285"/>
      <c r="BPL127" s="285"/>
      <c r="BPM127" s="285"/>
      <c r="BPN127" s="285"/>
      <c r="BPO127" s="285"/>
      <c r="BPP127" s="285"/>
      <c r="BPQ127" s="285"/>
      <c r="BPR127" s="285"/>
      <c r="BPS127" s="285"/>
      <c r="BPT127" s="285"/>
      <c r="BPU127" s="285"/>
      <c r="BPV127" s="285"/>
      <c r="BPW127" s="285"/>
      <c r="BPX127" s="285"/>
      <c r="BPY127" s="285"/>
      <c r="BPZ127" s="285"/>
      <c r="BQA127" s="285"/>
      <c r="BQB127" s="285"/>
      <c r="BQC127" s="285"/>
      <c r="BQD127" s="285"/>
      <c r="BQE127" s="285"/>
      <c r="BQF127" s="285"/>
      <c r="BQG127" s="285"/>
      <c r="BQH127" s="285"/>
      <c r="BQI127" s="285"/>
      <c r="BQJ127" s="285"/>
      <c r="BQK127" s="285"/>
      <c r="BQL127" s="285"/>
      <c r="BQM127" s="285"/>
      <c r="BQN127" s="285"/>
      <c r="BQO127" s="285"/>
      <c r="BQP127" s="285"/>
      <c r="BQQ127" s="285"/>
      <c r="BQR127" s="285"/>
      <c r="BQS127" s="285"/>
      <c r="BQT127" s="285"/>
      <c r="BQU127" s="285"/>
      <c r="BQV127" s="285"/>
      <c r="BQW127" s="285"/>
      <c r="BQX127" s="285"/>
      <c r="BQY127" s="285"/>
      <c r="BQZ127" s="285"/>
      <c r="BRA127" s="285"/>
      <c r="BRB127" s="285"/>
      <c r="BRC127" s="285"/>
      <c r="BRD127" s="285"/>
      <c r="BRE127" s="285"/>
      <c r="BRF127" s="285"/>
      <c r="BRG127" s="285"/>
      <c r="BRH127" s="285"/>
      <c r="BRI127" s="285"/>
      <c r="BRJ127" s="285"/>
      <c r="BRK127" s="285"/>
      <c r="BRL127" s="285"/>
      <c r="BRM127" s="285"/>
      <c r="BRN127" s="285"/>
      <c r="BRO127" s="285"/>
      <c r="BRP127" s="285"/>
      <c r="BRQ127" s="285"/>
      <c r="BRR127" s="285"/>
      <c r="BRS127" s="285"/>
      <c r="BRT127" s="285"/>
      <c r="BRU127" s="285"/>
      <c r="BRV127" s="285"/>
      <c r="BRW127" s="285"/>
      <c r="BRX127" s="285"/>
      <c r="BRY127" s="285"/>
      <c r="BRZ127" s="285"/>
      <c r="BSA127" s="285"/>
      <c r="BSB127" s="285"/>
      <c r="BSC127" s="285"/>
      <c r="BSD127" s="285"/>
      <c r="BSE127" s="285"/>
      <c r="BSF127" s="285"/>
      <c r="BSG127" s="285"/>
      <c r="BSH127" s="285"/>
      <c r="BSI127" s="285"/>
      <c r="BSJ127" s="285"/>
      <c r="BSK127" s="285"/>
      <c r="BSL127" s="285"/>
      <c r="BSM127" s="285"/>
      <c r="BSN127" s="285"/>
      <c r="BSO127" s="285"/>
      <c r="BSP127" s="285"/>
      <c r="BSQ127" s="285"/>
      <c r="BSR127" s="285"/>
      <c r="BSS127" s="285"/>
      <c r="BST127" s="285"/>
      <c r="BSU127" s="285"/>
      <c r="BSV127" s="285"/>
      <c r="BSW127" s="285"/>
      <c r="BSX127" s="285"/>
      <c r="BSY127" s="285"/>
      <c r="BSZ127" s="285"/>
      <c r="BTA127" s="285"/>
      <c r="BTB127" s="285"/>
      <c r="BTC127" s="285"/>
      <c r="BTD127" s="285"/>
      <c r="BTE127" s="285"/>
      <c r="BTF127" s="285"/>
      <c r="BTG127" s="285"/>
      <c r="BTH127" s="285"/>
      <c r="BTI127" s="285"/>
      <c r="BTJ127" s="285"/>
      <c r="BTK127" s="285"/>
      <c r="BTL127" s="285"/>
      <c r="BTM127" s="285"/>
      <c r="BTN127" s="285"/>
      <c r="BTO127" s="285"/>
      <c r="BTP127" s="285"/>
      <c r="BTQ127" s="285"/>
      <c r="BTR127" s="285"/>
      <c r="BTS127" s="285"/>
      <c r="BTT127" s="285"/>
      <c r="BTU127" s="285"/>
      <c r="BTV127" s="285"/>
      <c r="BTW127" s="285"/>
      <c r="BTX127" s="285"/>
      <c r="BTY127" s="285"/>
      <c r="BTZ127" s="285"/>
      <c r="BUA127" s="285"/>
      <c r="BUB127" s="285"/>
      <c r="BUC127" s="285"/>
      <c r="BUD127" s="285"/>
      <c r="BUE127" s="285"/>
      <c r="BUF127" s="285"/>
      <c r="BUG127" s="285"/>
      <c r="BUH127" s="285"/>
      <c r="BUI127" s="285"/>
      <c r="BUJ127" s="285"/>
      <c r="BUK127" s="285"/>
      <c r="BUL127" s="285"/>
      <c r="BUM127" s="285"/>
      <c r="BUN127" s="285"/>
      <c r="BUO127" s="285"/>
      <c r="BUP127" s="285"/>
      <c r="BUQ127" s="285"/>
      <c r="BUR127" s="285"/>
      <c r="BUS127" s="285"/>
      <c r="BUT127" s="285"/>
      <c r="BUU127" s="285"/>
      <c r="BUV127" s="285"/>
      <c r="BUW127" s="285"/>
      <c r="BUX127" s="285"/>
      <c r="BUY127" s="285"/>
      <c r="BUZ127" s="285"/>
      <c r="BVA127" s="285"/>
      <c r="BVB127" s="285"/>
      <c r="BVC127" s="285"/>
      <c r="BVD127" s="285"/>
      <c r="BVE127" s="285"/>
      <c r="BVF127" s="285"/>
      <c r="BVG127" s="285"/>
      <c r="BVH127" s="285"/>
      <c r="BVI127" s="285"/>
      <c r="BVJ127" s="285"/>
      <c r="BVK127" s="285"/>
      <c r="BVL127" s="285"/>
      <c r="BVM127" s="285"/>
      <c r="BVN127" s="285"/>
      <c r="BVO127" s="285"/>
      <c r="BVP127" s="285"/>
      <c r="BVQ127" s="285"/>
      <c r="BVR127" s="285"/>
      <c r="BVS127" s="285"/>
      <c r="BVT127" s="285"/>
      <c r="BVU127" s="285"/>
      <c r="BVV127" s="285"/>
      <c r="BVW127" s="285"/>
      <c r="BVX127" s="285"/>
      <c r="BVY127" s="285"/>
      <c r="BVZ127" s="285"/>
      <c r="BWA127" s="285"/>
      <c r="BWB127" s="285"/>
      <c r="BWC127" s="285"/>
      <c r="BWD127" s="285">
        <v>5</v>
      </c>
      <c r="BWE127" s="285"/>
      <c r="BWF127" s="285"/>
      <c r="BWG127" s="285"/>
      <c r="BWH127" s="285"/>
      <c r="BWI127" s="285"/>
      <c r="BWJ127" s="285"/>
      <c r="BWK127" s="285"/>
      <c r="BWL127" s="285"/>
      <c r="BWM127" s="285"/>
      <c r="BWN127" s="285"/>
      <c r="BWO127" s="285"/>
      <c r="BWP127" s="285"/>
      <c r="BWQ127" s="285"/>
      <c r="BWR127" s="285"/>
      <c r="BWS127" s="285"/>
      <c r="BWT127" s="285"/>
      <c r="BWU127" s="285"/>
      <c r="BWV127" s="285"/>
      <c r="BWW127" s="285"/>
      <c r="BWX127" s="285"/>
      <c r="BWY127" s="285"/>
      <c r="BWZ127" s="285"/>
      <c r="BXA127" s="285"/>
      <c r="BXB127" s="285"/>
      <c r="BXC127" s="285"/>
      <c r="BXD127" s="285"/>
      <c r="BXE127" s="285"/>
      <c r="BXF127" s="285"/>
      <c r="BXG127" s="285"/>
      <c r="BXH127" s="285"/>
      <c r="BXI127" s="285"/>
      <c r="BXJ127" s="285"/>
      <c r="BXK127" s="285"/>
      <c r="BXL127" s="285"/>
      <c r="BXM127" s="285"/>
      <c r="BXN127" s="285"/>
      <c r="BXO127" s="285"/>
      <c r="BXP127" s="285"/>
      <c r="BXQ127" s="285"/>
      <c r="BXR127" s="285"/>
      <c r="BXS127" s="285"/>
      <c r="BXT127" s="285"/>
      <c r="BXU127" s="285"/>
      <c r="BXV127" s="285"/>
      <c r="BXW127" s="285"/>
      <c r="BXX127" s="285"/>
      <c r="BXY127" s="285"/>
      <c r="BXZ127" s="285"/>
      <c r="BYA127" s="285"/>
      <c r="BYB127" s="285"/>
      <c r="BYC127" s="285"/>
      <c r="BYD127" s="285"/>
      <c r="BYE127" s="285"/>
      <c r="BYF127" s="285"/>
      <c r="BYG127" s="285"/>
      <c r="BYH127" s="285"/>
      <c r="BYI127" s="285"/>
      <c r="BYJ127" s="285"/>
      <c r="BYK127" s="285"/>
      <c r="BYL127" s="285"/>
      <c r="BYM127" s="285"/>
      <c r="BYN127" s="285"/>
      <c r="BYO127" s="285"/>
      <c r="BYP127" s="285"/>
      <c r="BYQ127" s="285"/>
      <c r="BYR127" s="285"/>
      <c r="BYS127" s="285"/>
      <c r="BYT127" s="285"/>
      <c r="BYU127" s="285"/>
      <c r="BYV127" s="285"/>
      <c r="BYW127" s="285"/>
      <c r="BYX127" s="285"/>
      <c r="BYY127" s="285"/>
      <c r="BYZ127" s="285"/>
      <c r="BZA127" s="285"/>
      <c r="BZB127" s="285"/>
      <c r="BZC127" s="285"/>
      <c r="BZD127" s="285"/>
      <c r="BZE127" s="285"/>
      <c r="BZF127" s="285"/>
      <c r="BZG127" s="285"/>
      <c r="BZH127" s="285"/>
      <c r="BZI127" s="285"/>
      <c r="BZJ127" s="285"/>
      <c r="BZK127" s="285"/>
      <c r="BZL127" s="285"/>
      <c r="BZM127" s="285"/>
      <c r="BZN127" s="285"/>
      <c r="BZO127" s="285"/>
      <c r="BZP127" s="285"/>
      <c r="BZQ127" s="285"/>
      <c r="BZR127" s="285"/>
      <c r="BZS127" s="285"/>
      <c r="BZT127" s="285"/>
      <c r="BZU127" s="285"/>
      <c r="BZV127" s="285"/>
      <c r="BZW127" s="285"/>
      <c r="BZX127" s="285"/>
      <c r="BZY127" s="285"/>
      <c r="BZZ127" s="285"/>
      <c r="CAA127" s="285"/>
      <c r="CAB127" s="285"/>
      <c r="CAC127" s="285"/>
      <c r="CAD127" s="285"/>
      <c r="CAE127" s="285"/>
      <c r="CAF127" s="285"/>
      <c r="CAG127" s="285"/>
      <c r="CAH127" s="285"/>
      <c r="CAI127" s="285"/>
      <c r="CAJ127" s="285"/>
      <c r="CAK127" s="285"/>
      <c r="CAL127" s="285"/>
      <c r="CAM127" s="285"/>
      <c r="CAN127" s="285"/>
      <c r="CAO127" s="285"/>
      <c r="CAP127" s="285"/>
      <c r="CAQ127" s="285"/>
      <c r="CAR127" s="285"/>
      <c r="CAS127" s="285"/>
      <c r="CAT127" s="285"/>
      <c r="CAU127" s="285"/>
      <c r="CAV127" s="285"/>
      <c r="CAW127" s="285"/>
      <c r="CAX127" s="285"/>
      <c r="CAY127" s="285"/>
      <c r="CAZ127" s="285"/>
      <c r="CBA127" s="285"/>
      <c r="CBB127" s="285"/>
      <c r="CBC127" s="285"/>
      <c r="CBD127" s="285"/>
      <c r="CBE127" s="285"/>
      <c r="CBF127" s="285"/>
      <c r="CBG127" s="285"/>
      <c r="CBH127" s="285"/>
      <c r="CBI127" s="285"/>
      <c r="CBJ127" s="285"/>
      <c r="CBK127" s="285"/>
      <c r="CBL127" s="285"/>
      <c r="CBM127" s="285"/>
      <c r="CBN127" s="285"/>
      <c r="CBO127" s="285"/>
      <c r="CBP127" s="285"/>
      <c r="CBQ127" s="285"/>
      <c r="CBR127" s="285"/>
      <c r="CBS127" s="285"/>
      <c r="CBT127" s="285"/>
      <c r="CBU127" s="285"/>
      <c r="CBV127" s="285"/>
      <c r="CBW127" s="285"/>
      <c r="CBX127" s="285"/>
      <c r="CBY127" s="285"/>
      <c r="CBZ127" s="285"/>
      <c r="CCA127" s="285"/>
      <c r="CCB127" s="285"/>
      <c r="CCC127" s="285"/>
      <c r="CCD127" s="285"/>
      <c r="CCE127" s="285"/>
      <c r="CCF127" s="285"/>
      <c r="CCG127" s="285"/>
      <c r="CCH127" s="285"/>
      <c r="CCI127" s="285"/>
      <c r="CCJ127" s="285"/>
      <c r="CCK127" s="285"/>
      <c r="CCL127" s="285"/>
      <c r="CCM127" s="285"/>
      <c r="CCN127" s="285"/>
      <c r="CCO127" s="285"/>
      <c r="CCP127" s="285"/>
      <c r="CCQ127" s="285"/>
      <c r="CCR127" s="199"/>
      <c r="CCS127" s="199"/>
      <c r="CCT127" s="199"/>
    </row>
    <row r="128" spans="1:2126" s="200" customFormat="1" x14ac:dyDescent="0.2">
      <c r="O128" s="209"/>
      <c r="SR128" s="209"/>
      <c r="AKV128" s="199"/>
      <c r="AKW128" s="199"/>
      <c r="AKX128" s="199"/>
      <c r="AKY128" s="199"/>
      <c r="AKZ128" s="199"/>
      <c r="ALA128" s="199"/>
      <c r="ALB128" s="199"/>
      <c r="ALC128" s="199"/>
      <c r="ALD128" s="199"/>
      <c r="ALE128" s="199"/>
      <c r="ALF128" s="199"/>
      <c r="ALG128" s="199"/>
      <c r="ALH128" s="199"/>
      <c r="ALI128" s="199"/>
      <c r="ALJ128" s="199"/>
      <c r="ALK128" s="199"/>
      <c r="ALL128" s="199"/>
      <c r="ALM128" s="199"/>
      <c r="ALN128" s="199"/>
      <c r="ALO128" s="199"/>
      <c r="ALP128" s="199"/>
      <c r="ALQ128" s="199"/>
      <c r="ALR128" s="199"/>
      <c r="ALS128" s="199"/>
      <c r="ALT128" s="199"/>
      <c r="ALU128" s="199"/>
      <c r="ALV128" s="199"/>
      <c r="ALW128" s="199"/>
      <c r="ALX128" s="199"/>
      <c r="ALY128" s="199"/>
      <c r="ALZ128" s="352"/>
      <c r="AMA128" s="199"/>
      <c r="AMB128" s="199"/>
      <c r="AMC128" s="199"/>
      <c r="AMD128" s="199"/>
      <c r="AME128" s="199"/>
      <c r="AMF128" s="199"/>
      <c r="AMG128" s="199"/>
      <c r="AMH128" s="199"/>
      <c r="AMI128" s="199"/>
      <c r="AMJ128" s="199"/>
      <c r="AMK128" s="199"/>
      <c r="AML128" s="199"/>
      <c r="AMM128" s="199"/>
      <c r="AMN128" s="199"/>
      <c r="AMO128" s="199"/>
      <c r="AMP128" s="199"/>
      <c r="AMQ128" s="199"/>
      <c r="AMR128" s="199"/>
      <c r="AMS128" s="301"/>
      <c r="AMT128" s="301"/>
      <c r="AMU128" s="301"/>
      <c r="AMV128" s="301"/>
      <c r="AMW128" s="301"/>
      <c r="AMX128" s="301"/>
      <c r="AMY128" s="301"/>
      <c r="AMZ128" s="301"/>
      <c r="ANA128" s="301"/>
      <c r="ANB128" s="301"/>
      <c r="ANC128" s="301"/>
      <c r="AND128" s="301"/>
      <c r="ANE128" s="301"/>
      <c r="ANF128" s="301"/>
      <c r="ANG128" s="301"/>
      <c r="ANH128" s="301"/>
      <c r="ANI128" s="301"/>
      <c r="ANJ128" s="301"/>
      <c r="ANK128" s="301"/>
      <c r="ANL128" s="353"/>
      <c r="ANM128" s="301"/>
      <c r="ANN128" s="301"/>
      <c r="ANO128" s="301"/>
      <c r="ANP128" s="301"/>
      <c r="ANQ128" s="301"/>
      <c r="ANR128" s="301"/>
      <c r="ANS128" s="301"/>
      <c r="ANT128" s="301"/>
      <c r="ANU128" s="301"/>
      <c r="ANV128" s="301"/>
      <c r="ANW128" s="301"/>
      <c r="ANX128" s="301"/>
      <c r="ANY128" s="301"/>
      <c r="ANZ128" s="301"/>
      <c r="AOA128" s="301"/>
      <c r="AOB128" s="301"/>
      <c r="AOC128" s="301"/>
      <c r="AOD128" s="301"/>
      <c r="AOE128" s="301"/>
      <c r="AOF128" s="301"/>
      <c r="AOG128" s="301"/>
      <c r="AOH128" s="301"/>
      <c r="AOI128" s="301"/>
      <c r="AOJ128" s="301"/>
      <c r="AOK128" s="301"/>
      <c r="AOL128" s="301"/>
      <c r="AOM128" s="301"/>
      <c r="AON128" s="301"/>
      <c r="AOO128" s="301"/>
      <c r="AOP128" s="301"/>
      <c r="AOQ128" s="301"/>
      <c r="AOR128" s="301"/>
      <c r="AOS128" s="301"/>
      <c r="AOT128" s="301"/>
      <c r="AOU128" s="301"/>
      <c r="AOV128" s="301"/>
      <c r="AOW128" s="301"/>
      <c r="AOX128" s="301"/>
      <c r="AOY128" s="301"/>
      <c r="AOZ128" s="301"/>
      <c r="APA128" s="301"/>
      <c r="APB128" s="301"/>
      <c r="APC128" s="301"/>
      <c r="APD128" s="301"/>
      <c r="APE128" s="301"/>
      <c r="APF128" s="301"/>
      <c r="APG128" s="301"/>
      <c r="APH128" s="301"/>
      <c r="API128" s="301"/>
      <c r="APJ128" s="301"/>
      <c r="APK128" s="301"/>
      <c r="APL128" s="301"/>
      <c r="APM128" s="301"/>
      <c r="APN128" s="301"/>
      <c r="APO128" s="301"/>
      <c r="APP128" s="301"/>
      <c r="APQ128" s="301"/>
      <c r="APR128" s="301"/>
      <c r="APS128" s="301"/>
      <c r="APT128" s="301"/>
      <c r="APU128" s="301"/>
      <c r="APV128" s="301"/>
      <c r="APW128" s="301"/>
      <c r="APX128" s="301"/>
      <c r="APY128" s="301"/>
      <c r="APZ128" s="301"/>
      <c r="AQA128" s="301"/>
      <c r="AQB128" s="301"/>
      <c r="AQC128" s="301"/>
      <c r="AQD128" s="301"/>
      <c r="AQE128" s="301"/>
      <c r="AQF128" s="301"/>
      <c r="AQG128" s="301"/>
      <c r="AQH128" s="301"/>
      <c r="AQI128" s="301"/>
      <c r="AQJ128" s="301"/>
      <c r="AQK128" s="301"/>
      <c r="AQL128" s="301"/>
      <c r="AQM128" s="301"/>
      <c r="AQN128" s="301"/>
      <c r="AQO128" s="301"/>
      <c r="AQP128" s="301"/>
      <c r="AQQ128" s="301"/>
      <c r="AQR128" s="301"/>
      <c r="AQS128" s="301"/>
      <c r="AQT128" s="301"/>
      <c r="AQU128" s="301"/>
      <c r="AQV128" s="301"/>
      <c r="AQW128" s="301"/>
      <c r="AQX128" s="301"/>
      <c r="AQY128" s="301"/>
      <c r="AQZ128" s="301"/>
      <c r="ARA128" s="301"/>
      <c r="ARB128" s="301"/>
      <c r="ARC128" s="301"/>
      <c r="ARD128" s="301"/>
      <c r="ARE128" s="301"/>
      <c r="ARF128" s="301"/>
      <c r="ARG128" s="301"/>
      <c r="ARH128" s="301"/>
      <c r="ARI128" s="301"/>
      <c r="ARJ128" s="301"/>
      <c r="ARK128" s="301"/>
      <c r="ARL128" s="301"/>
      <c r="ARM128" s="301"/>
      <c r="ARN128" s="301"/>
      <c r="ARO128" s="301"/>
      <c r="ARP128" s="301"/>
      <c r="ARQ128" s="301"/>
      <c r="ARR128" s="301"/>
      <c r="ARS128" s="301"/>
      <c r="ART128" s="301"/>
      <c r="ARU128" s="301"/>
      <c r="ARV128" s="301"/>
      <c r="ARW128" s="301"/>
      <c r="ARX128" s="301"/>
      <c r="ARY128" s="301"/>
      <c r="ARZ128" s="301"/>
      <c r="ASA128" s="301"/>
      <c r="ASB128" s="301"/>
      <c r="ASC128" s="301"/>
      <c r="ASD128" s="301"/>
      <c r="ASE128" s="301"/>
      <c r="ASF128" s="301"/>
      <c r="ASG128" s="301"/>
      <c r="ASH128" s="301"/>
      <c r="ASI128" s="301"/>
      <c r="ASJ128" s="301"/>
      <c r="ASK128" s="301"/>
      <c r="ASL128" s="301"/>
      <c r="ASM128" s="301"/>
      <c r="ASN128" s="301"/>
      <c r="ASO128" s="301"/>
      <c r="ASP128" s="301"/>
      <c r="ASQ128" s="301"/>
      <c r="ASR128" s="301"/>
      <c r="ASS128" s="301"/>
      <c r="AST128" s="301"/>
      <c r="ASU128" s="281"/>
      <c r="ASV128" s="281"/>
      <c r="ASW128" s="281"/>
      <c r="ASX128" s="281"/>
      <c r="ASY128" s="281"/>
      <c r="ASZ128" s="281"/>
      <c r="ATA128" s="281"/>
      <c r="ATB128" s="281"/>
      <c r="ATC128" s="281"/>
      <c r="ATD128" s="281"/>
      <c r="ATE128" s="281"/>
      <c r="ATF128" s="281"/>
      <c r="ATG128" s="281"/>
      <c r="ATH128" s="281"/>
      <c r="ATI128" s="281"/>
      <c r="ATJ128" s="281"/>
      <c r="ATK128" s="281"/>
      <c r="ATL128" s="281"/>
      <c r="ATM128" s="281"/>
      <c r="ATN128" s="281"/>
      <c r="ATO128" s="281"/>
      <c r="ATP128" s="281"/>
      <c r="ATQ128" s="281"/>
      <c r="ATR128" s="281"/>
      <c r="ATS128" s="281"/>
      <c r="ATT128" s="281"/>
      <c r="ATU128" s="281"/>
      <c r="ATV128" s="281"/>
      <c r="ATW128" s="281"/>
      <c r="ATX128" s="284"/>
      <c r="ATY128" s="284"/>
      <c r="ATZ128" s="284"/>
      <c r="AUA128" s="281"/>
      <c r="AUB128" s="281"/>
      <c r="AUC128" s="281"/>
      <c r="AUD128" s="281"/>
      <c r="AUE128" s="281"/>
      <c r="AUF128" s="281"/>
      <c r="AUG128" s="281"/>
      <c r="AUH128" s="281"/>
      <c r="AUI128" s="281"/>
      <c r="AUJ128" s="281"/>
      <c r="AUK128" s="281"/>
      <c r="AUL128" s="281"/>
      <c r="AUM128" s="281"/>
      <c r="AUN128" s="281"/>
      <c r="AUO128" s="281"/>
      <c r="AUP128" s="281"/>
      <c r="AUQ128" s="281"/>
      <c r="AUR128" s="281"/>
      <c r="AUS128" s="281"/>
      <c r="AUT128" s="281"/>
      <c r="AUU128" s="281"/>
      <c r="AUV128" s="281"/>
      <c r="AUW128" s="281"/>
      <c r="AUX128" s="281"/>
      <c r="AUY128" s="281"/>
      <c r="AUZ128" s="281"/>
      <c r="AVA128" s="281"/>
      <c r="AVB128" s="281"/>
      <c r="AVC128" s="281"/>
      <c r="AVD128" s="281"/>
      <c r="AVE128" s="281"/>
      <c r="AVF128" s="281"/>
      <c r="AVG128" s="281"/>
      <c r="AVH128" s="281"/>
      <c r="AVI128" s="281"/>
      <c r="AVJ128" s="281"/>
      <c r="AVK128" s="281"/>
      <c r="AVL128" s="281"/>
      <c r="AVM128" s="281"/>
      <c r="AVN128" s="281"/>
      <c r="AVO128" s="281"/>
      <c r="AVP128" s="281"/>
      <c r="AVQ128" s="281"/>
      <c r="AVR128" s="281"/>
      <c r="AVS128" s="281"/>
      <c r="AVT128" s="281"/>
      <c r="AVU128" s="281"/>
      <c r="AVV128" s="281"/>
      <c r="AVW128" s="281"/>
      <c r="AVX128" s="281"/>
      <c r="AVY128" s="281"/>
      <c r="AVZ128" s="281"/>
      <c r="AWA128" s="281"/>
      <c r="AWB128" s="281"/>
      <c r="AWC128" s="281"/>
      <c r="AWD128" s="281"/>
      <c r="AWE128" s="281"/>
      <c r="AWF128" s="281"/>
      <c r="AWG128" s="281"/>
      <c r="AWH128" s="281"/>
      <c r="AWI128" s="281"/>
      <c r="AWJ128" s="281"/>
      <c r="AWK128" s="281"/>
      <c r="AWL128" s="358"/>
      <c r="AWM128" s="199"/>
      <c r="AWN128" s="237"/>
      <c r="AWO128" s="237"/>
      <c r="AWP128" s="358"/>
      <c r="AWQ128" s="281"/>
      <c r="AWR128" s="281"/>
      <c r="AWS128" s="281"/>
      <c r="AWT128" s="281"/>
      <c r="AWU128" s="281"/>
      <c r="AWV128" s="281"/>
      <c r="AWW128" s="281"/>
      <c r="AWX128" s="281"/>
      <c r="AWY128" s="281"/>
      <c r="AWZ128" s="281"/>
      <c r="AXA128" s="281"/>
      <c r="AXB128" s="285"/>
      <c r="AXC128" s="285"/>
      <c r="AXD128" s="285"/>
      <c r="AXE128" s="285"/>
      <c r="AXF128" s="285"/>
      <c r="AXG128" s="285"/>
      <c r="AXH128" s="285"/>
      <c r="AXI128" s="285"/>
      <c r="AXJ128" s="285"/>
      <c r="AXK128" s="285"/>
      <c r="AXL128" s="285"/>
      <c r="AXM128" s="285"/>
      <c r="AXN128" s="285"/>
      <c r="AXO128" s="285"/>
      <c r="AXP128" s="285"/>
      <c r="AXQ128" s="285"/>
      <c r="AXR128" s="285"/>
      <c r="AXS128" s="285"/>
      <c r="AXT128" s="285"/>
      <c r="AXU128" s="285"/>
      <c r="AXV128" s="285"/>
      <c r="AXW128" s="285"/>
      <c r="AXX128" s="285"/>
      <c r="AXY128" s="285"/>
      <c r="AXZ128" s="285"/>
      <c r="AYA128" s="285"/>
      <c r="AYB128" s="285"/>
      <c r="AYC128" s="285"/>
      <c r="AYD128" s="285"/>
      <c r="AYE128" s="285"/>
      <c r="AYF128" s="285"/>
      <c r="AYG128" s="285"/>
      <c r="AYH128" s="285"/>
      <c r="AYI128" s="285"/>
      <c r="AYJ128" s="285"/>
      <c r="AYK128" s="285"/>
      <c r="AYL128" s="285"/>
      <c r="AYM128" s="285"/>
      <c r="AYN128" s="285"/>
      <c r="AYO128" s="285"/>
      <c r="AYP128" s="285"/>
      <c r="AYQ128" s="285"/>
      <c r="AYR128" s="285"/>
      <c r="AYS128" s="285"/>
      <c r="AYT128" s="285"/>
      <c r="AYU128" s="285"/>
      <c r="AYV128" s="285"/>
      <c r="AYW128" s="285"/>
      <c r="AYX128" s="285"/>
      <c r="AYY128" s="285"/>
      <c r="AYZ128" s="285"/>
      <c r="AZA128" s="285"/>
      <c r="AZB128" s="285"/>
      <c r="AZC128" s="285"/>
      <c r="AZD128" s="285"/>
      <c r="AZE128" s="285"/>
      <c r="AZF128" s="285"/>
      <c r="AZG128" s="285"/>
      <c r="AZH128" s="285"/>
      <c r="AZI128" s="285"/>
      <c r="AZJ128" s="285"/>
      <c r="AZK128" s="285"/>
      <c r="AZL128" s="285"/>
      <c r="AZM128" s="285"/>
      <c r="AZN128" s="285"/>
      <c r="AZO128" s="285"/>
      <c r="AZP128" s="285"/>
      <c r="AZQ128" s="285"/>
      <c r="AZR128" s="285"/>
      <c r="AZS128" s="285"/>
      <c r="AZT128" s="285"/>
      <c r="AZU128" s="285"/>
      <c r="AZV128" s="285"/>
      <c r="AZW128" s="285"/>
      <c r="AZX128" s="285"/>
      <c r="AZY128" s="285"/>
      <c r="AZZ128" s="285"/>
      <c r="BAA128" s="285"/>
      <c r="BAB128" s="285"/>
      <c r="BAC128" s="285"/>
      <c r="BAD128" s="285"/>
      <c r="BAE128" s="285"/>
      <c r="BAF128" s="285"/>
      <c r="BAG128" s="285"/>
      <c r="BAH128" s="285"/>
      <c r="BAI128" s="285"/>
      <c r="BAJ128" s="285"/>
      <c r="BAK128" s="285"/>
      <c r="BAL128" s="285"/>
      <c r="BAM128" s="285"/>
      <c r="BAN128" s="285"/>
      <c r="BAO128" s="285"/>
      <c r="BAP128" s="285"/>
      <c r="BAQ128" s="285"/>
      <c r="BAR128" s="285"/>
      <c r="BAS128" s="285"/>
      <c r="BAT128" s="285"/>
      <c r="BAU128" s="285"/>
      <c r="BAV128" s="285"/>
      <c r="BAW128" s="285"/>
      <c r="BAX128" s="285"/>
      <c r="BAY128" s="285"/>
      <c r="BAZ128" s="285"/>
      <c r="BBA128" s="285"/>
      <c r="BBB128" s="285"/>
      <c r="BBC128" s="285"/>
      <c r="BBD128" s="285"/>
      <c r="BBE128" s="285"/>
      <c r="BBF128" s="285"/>
      <c r="BBG128" s="285"/>
      <c r="BBH128" s="285"/>
      <c r="BBI128" s="285"/>
      <c r="BBJ128" s="285"/>
      <c r="BBK128" s="285"/>
      <c r="BBL128" s="285"/>
      <c r="BBM128" s="285"/>
      <c r="BBN128" s="285"/>
      <c r="BBO128" s="285"/>
      <c r="BBP128" s="285"/>
      <c r="BBQ128" s="285"/>
      <c r="BBR128" s="285"/>
      <c r="BBS128" s="285"/>
      <c r="BBT128" s="285"/>
      <c r="BBU128" s="285"/>
      <c r="BBV128" s="285"/>
      <c r="BBW128" s="285"/>
      <c r="BBX128" s="285"/>
      <c r="BBY128" s="285"/>
      <c r="BBZ128" s="285"/>
      <c r="BCA128" s="285"/>
      <c r="BCB128" s="285"/>
      <c r="BCC128" s="285"/>
      <c r="BCD128" s="285"/>
      <c r="BCE128" s="285"/>
      <c r="BCF128" s="285"/>
      <c r="BCG128" s="285"/>
      <c r="BCH128" s="285"/>
      <c r="BCI128" s="285"/>
      <c r="BCJ128" s="285"/>
      <c r="BCK128" s="285"/>
      <c r="BCL128" s="285"/>
      <c r="BCM128" s="285"/>
      <c r="BCN128" s="285"/>
      <c r="BCO128" s="285"/>
      <c r="BCP128" s="285"/>
      <c r="BCQ128" s="285"/>
      <c r="BCR128" s="285"/>
      <c r="BCS128" s="285"/>
      <c r="BCT128" s="285"/>
      <c r="BCU128" s="285"/>
      <c r="BCV128" s="285"/>
      <c r="BCW128" s="285"/>
      <c r="BCX128" s="285"/>
      <c r="BCY128" s="285"/>
      <c r="BCZ128" s="285"/>
      <c r="BDA128" s="285"/>
      <c r="BDB128" s="285"/>
      <c r="BDC128" s="285"/>
      <c r="BDD128" s="285"/>
      <c r="BDE128" s="285"/>
      <c r="BDF128" s="285"/>
      <c r="BDG128" s="285"/>
      <c r="BDH128" s="285"/>
      <c r="BDI128" s="285"/>
      <c r="BDJ128" s="285"/>
      <c r="BDK128" s="285"/>
      <c r="BDL128" s="285"/>
      <c r="BDM128" s="285"/>
      <c r="BDN128" s="285"/>
      <c r="BDO128" s="285"/>
      <c r="BDP128" s="285"/>
      <c r="BDQ128" s="285"/>
      <c r="BDR128" s="285"/>
      <c r="BDS128" s="342"/>
      <c r="BDT128" s="285"/>
      <c r="BDU128" s="285"/>
      <c r="BDV128" s="285"/>
      <c r="BDW128" s="285"/>
      <c r="BDX128" s="285"/>
      <c r="BDY128" s="285"/>
      <c r="BDZ128" s="285"/>
      <c r="BEA128" s="285"/>
      <c r="BEB128" s="285"/>
      <c r="BEC128" s="285"/>
      <c r="BED128" s="285"/>
      <c r="BEE128" s="285"/>
      <c r="BEF128" s="285"/>
      <c r="BEG128" s="285"/>
      <c r="BEH128" s="285"/>
      <c r="BEI128" s="285"/>
      <c r="BEJ128" s="285"/>
      <c r="BEK128" s="285"/>
      <c r="BEL128" s="285"/>
      <c r="BEM128" s="285"/>
      <c r="BEN128" s="285"/>
      <c r="BEO128" s="285"/>
      <c r="BEP128" s="285"/>
      <c r="BEQ128" s="285"/>
      <c r="BER128" s="285"/>
      <c r="BES128" s="285"/>
      <c r="BET128" s="285"/>
      <c r="BEU128" s="285"/>
      <c r="BEV128" s="285"/>
      <c r="BEW128" s="285"/>
      <c r="BEX128" s="285"/>
      <c r="BEY128" s="285"/>
      <c r="BEZ128" s="285"/>
      <c r="BFA128" s="285"/>
      <c r="BFB128" s="285"/>
      <c r="BFC128" s="285"/>
      <c r="BFD128" s="285"/>
      <c r="BFE128" s="285"/>
      <c r="BFF128" s="285"/>
      <c r="BFG128" s="285"/>
      <c r="BFH128" s="285"/>
      <c r="BFI128" s="285"/>
      <c r="BFJ128" s="285"/>
      <c r="BFK128" s="285"/>
      <c r="BFL128" s="285"/>
      <c r="BFM128" s="285"/>
      <c r="BFN128" s="285"/>
      <c r="BFO128" s="285"/>
      <c r="BFP128" s="285"/>
      <c r="BFQ128" s="285"/>
      <c r="BFR128" s="285"/>
      <c r="BFS128" s="285"/>
      <c r="BFT128" s="285"/>
      <c r="BFU128" s="285"/>
      <c r="BFV128" s="285"/>
      <c r="BFW128" s="285"/>
      <c r="BFX128" s="285"/>
      <c r="BFY128" s="285"/>
      <c r="BFZ128" s="285"/>
      <c r="BGA128" s="285"/>
      <c r="BGB128" s="285"/>
      <c r="BGC128" s="285"/>
      <c r="BGD128" s="285"/>
      <c r="BGE128" s="285"/>
      <c r="BGF128" s="285"/>
      <c r="BGG128" s="285"/>
      <c r="BGH128" s="285"/>
      <c r="BGI128" s="285"/>
      <c r="BGJ128" s="285"/>
      <c r="BGK128" s="285"/>
      <c r="BGL128" s="285"/>
      <c r="BGM128" s="285"/>
      <c r="BGN128" s="285"/>
      <c r="BGO128" s="285"/>
      <c r="BGP128" s="285"/>
      <c r="BGQ128" s="285"/>
      <c r="BGR128" s="285"/>
      <c r="BGS128" s="285"/>
      <c r="BGT128" s="285"/>
      <c r="BGU128" s="285"/>
      <c r="BGV128" s="285"/>
      <c r="BGW128" s="285"/>
      <c r="BGX128" s="285"/>
      <c r="BGY128" s="285"/>
      <c r="BGZ128" s="285"/>
      <c r="BHA128" s="285"/>
      <c r="BHB128" s="285"/>
      <c r="BHC128" s="285"/>
      <c r="BHD128" s="285"/>
      <c r="BHE128" s="285"/>
      <c r="BHF128" s="285"/>
      <c r="BHG128" s="285"/>
      <c r="BHH128" s="285"/>
      <c r="BHI128" s="285"/>
      <c r="BHJ128" s="285"/>
      <c r="BHK128" s="285"/>
      <c r="BHL128" s="285"/>
      <c r="BHM128" s="285"/>
      <c r="BHN128" s="285"/>
      <c r="BHO128" s="285"/>
      <c r="BHP128" s="285"/>
      <c r="BHQ128" s="285"/>
      <c r="BHR128" s="285"/>
      <c r="BHS128" s="285"/>
      <c r="BHT128" s="285"/>
      <c r="BHU128" s="285"/>
      <c r="BHV128" s="285"/>
      <c r="BHW128" s="285"/>
      <c r="BHX128" s="285"/>
      <c r="BHY128" s="285"/>
      <c r="BHZ128" s="285"/>
      <c r="BIA128" s="285"/>
      <c r="BIB128" s="285"/>
      <c r="BIC128" s="285"/>
      <c r="BID128" s="285"/>
      <c r="BIE128" s="285"/>
      <c r="BIF128" s="285"/>
      <c r="BIG128" s="285"/>
      <c r="BIH128" s="285"/>
      <c r="BII128" s="285"/>
      <c r="BIJ128" s="285"/>
      <c r="BIK128" s="285"/>
      <c r="BIL128" s="285"/>
      <c r="BIM128" s="285"/>
      <c r="BIN128" s="285"/>
      <c r="BIO128" s="285"/>
      <c r="BIP128" s="285"/>
      <c r="BIQ128" s="285"/>
      <c r="BIR128" s="285"/>
      <c r="BIS128" s="285"/>
      <c r="BIT128" s="285"/>
      <c r="BIU128" s="285"/>
      <c r="BIV128" s="285"/>
      <c r="BIW128" s="285"/>
      <c r="BIX128" s="285"/>
      <c r="BIY128" s="285"/>
      <c r="BIZ128" s="285"/>
      <c r="BJA128" s="285"/>
      <c r="BJB128" s="285"/>
      <c r="BJC128" s="285"/>
      <c r="BJD128" s="285"/>
      <c r="BJE128" s="285"/>
      <c r="BJF128" s="285"/>
      <c r="BJG128" s="285"/>
      <c r="BJH128" s="285"/>
      <c r="BJI128" s="285"/>
      <c r="BJJ128" s="285"/>
      <c r="BJK128" s="285"/>
      <c r="BJL128" s="285"/>
      <c r="BJM128" s="285"/>
      <c r="BJN128" s="285"/>
      <c r="BJO128" s="285"/>
      <c r="BJP128" s="285"/>
      <c r="BJQ128" s="285"/>
      <c r="BJR128" s="285"/>
      <c r="BJS128" s="285"/>
      <c r="BJT128" s="285"/>
      <c r="BJU128" s="285"/>
      <c r="BJV128" s="285"/>
      <c r="BJW128" s="285"/>
      <c r="BJX128" s="285"/>
      <c r="BJY128" s="285"/>
      <c r="BJZ128" s="285"/>
      <c r="BKA128" s="285"/>
      <c r="BKB128" s="285"/>
      <c r="BKC128" s="285"/>
      <c r="BKD128" s="285"/>
      <c r="BKE128" s="285"/>
      <c r="BKF128" s="285"/>
      <c r="BKG128" s="285"/>
      <c r="BKH128" s="285"/>
      <c r="BKI128" s="285"/>
      <c r="BKJ128" s="285"/>
      <c r="BKK128" s="285"/>
      <c r="BKL128" s="285"/>
      <c r="BKM128" s="285"/>
      <c r="BKN128" s="285"/>
      <c r="BKO128" s="285"/>
      <c r="BKP128" s="285"/>
      <c r="BKQ128" s="285"/>
      <c r="BKR128" s="285"/>
      <c r="BKS128" s="285"/>
      <c r="BKT128" s="285"/>
      <c r="BKU128" s="285"/>
      <c r="BKV128" s="285"/>
      <c r="BKW128" s="285"/>
      <c r="BKX128" s="285"/>
      <c r="BKY128" s="285"/>
      <c r="BKZ128" s="285"/>
      <c r="BLA128" s="285"/>
      <c r="BLB128" s="285"/>
      <c r="BLC128" s="285"/>
      <c r="BLD128" s="285"/>
      <c r="BLE128" s="285"/>
      <c r="BLF128" s="285"/>
      <c r="BLG128" s="285"/>
      <c r="BLH128" s="285"/>
      <c r="BLI128" s="285"/>
      <c r="BLJ128" s="285"/>
      <c r="BLK128" s="285"/>
      <c r="BLL128" s="285"/>
      <c r="BLM128" s="285"/>
      <c r="BLN128" s="285"/>
      <c r="BLO128" s="285"/>
      <c r="BLP128" s="285"/>
      <c r="BLQ128" s="285"/>
      <c r="BLR128" s="285"/>
      <c r="BLS128" s="285"/>
      <c r="BLT128" s="285"/>
      <c r="BLU128" s="285"/>
      <c r="BLV128" s="285"/>
      <c r="BLW128" s="285"/>
      <c r="BLX128" s="285"/>
      <c r="BLY128" s="285"/>
      <c r="BLZ128" s="285"/>
      <c r="BMA128" s="285"/>
      <c r="BMB128" s="285"/>
      <c r="BMC128" s="285"/>
      <c r="BMD128" s="285"/>
      <c r="BME128" s="285"/>
      <c r="BMF128" s="285"/>
      <c r="BMG128" s="285"/>
      <c r="BMH128" s="285"/>
      <c r="BMI128" s="285"/>
      <c r="BMJ128" s="285"/>
      <c r="BMK128" s="285"/>
      <c r="BML128" s="285"/>
      <c r="BMM128" s="285"/>
      <c r="BMN128" s="285"/>
      <c r="BMO128" s="285"/>
      <c r="BMP128" s="285"/>
      <c r="BMQ128" s="285"/>
      <c r="BMR128" s="285"/>
      <c r="BMS128" s="285"/>
      <c r="BMT128" s="285"/>
      <c r="BMU128" s="285"/>
      <c r="BMV128" s="285"/>
      <c r="BMW128" s="285"/>
      <c r="BMX128" s="285"/>
      <c r="BMY128" s="285"/>
      <c r="BMZ128" s="285"/>
      <c r="BNA128" s="285"/>
      <c r="BNB128" s="285"/>
      <c r="BNC128" s="285"/>
      <c r="BND128" s="285"/>
      <c r="BNE128" s="285"/>
      <c r="BNF128" s="285"/>
      <c r="BNG128" s="285"/>
      <c r="BNH128" s="285"/>
      <c r="BNI128" s="285"/>
      <c r="BNJ128" s="285"/>
      <c r="BNK128" s="285"/>
      <c r="BNL128" s="285"/>
      <c r="BNM128" s="285"/>
      <c r="BNN128" s="285"/>
      <c r="BNO128" s="285"/>
      <c r="BNP128" s="285"/>
      <c r="BNQ128" s="285"/>
      <c r="BNR128" s="285"/>
      <c r="BNS128" s="285"/>
      <c r="BNT128" s="285"/>
      <c r="BNU128" s="285"/>
      <c r="BNV128" s="285"/>
      <c r="BNW128" s="285"/>
      <c r="BNX128" s="285"/>
      <c r="BNY128" s="285"/>
      <c r="BNZ128" s="285"/>
      <c r="BOA128" s="285"/>
      <c r="BOB128" s="285"/>
      <c r="BOC128" s="285"/>
      <c r="BOD128" s="285"/>
      <c r="BOE128" s="285"/>
      <c r="BOF128" s="285"/>
      <c r="BOG128" s="285"/>
      <c r="BOH128" s="285"/>
      <c r="BOI128" s="285"/>
      <c r="BOJ128" s="285"/>
      <c r="BOK128" s="285"/>
      <c r="BOL128" s="285"/>
      <c r="BOM128" s="285"/>
      <c r="BON128" s="285"/>
      <c r="BOO128" s="285"/>
      <c r="BOP128" s="285"/>
      <c r="BOQ128" s="285"/>
      <c r="BOR128" s="285"/>
      <c r="BOS128" s="285"/>
      <c r="BOT128" s="285"/>
      <c r="BOU128" s="285"/>
      <c r="BOV128" s="285"/>
      <c r="BOW128" s="285"/>
      <c r="BOX128" s="285"/>
      <c r="BOY128" s="285"/>
      <c r="BOZ128" s="285"/>
      <c r="BPA128" s="285"/>
      <c r="BPB128" s="285"/>
      <c r="BPC128" s="285"/>
      <c r="BPD128" s="285"/>
      <c r="BPE128" s="285"/>
      <c r="BPF128" s="285"/>
      <c r="BPG128" s="285"/>
      <c r="BPH128" s="285"/>
      <c r="BPI128" s="285"/>
      <c r="BPJ128" s="285"/>
      <c r="BPK128" s="285"/>
      <c r="BPL128" s="285"/>
      <c r="BPM128" s="285"/>
      <c r="BPN128" s="285"/>
      <c r="BPO128" s="285"/>
      <c r="BPP128" s="285"/>
      <c r="BPQ128" s="285"/>
      <c r="BPR128" s="285"/>
      <c r="BPS128" s="285"/>
      <c r="BPT128" s="285"/>
      <c r="BPU128" s="285"/>
      <c r="BPV128" s="285"/>
      <c r="BPW128" s="285"/>
      <c r="BPX128" s="285"/>
      <c r="BPY128" s="285"/>
      <c r="BPZ128" s="285"/>
      <c r="BQA128" s="285"/>
      <c r="BQB128" s="285"/>
      <c r="BQC128" s="285"/>
      <c r="BQD128" s="285"/>
      <c r="BQE128" s="285"/>
      <c r="BQF128" s="285"/>
      <c r="BQG128" s="285"/>
      <c r="BQH128" s="285"/>
      <c r="BQI128" s="285"/>
      <c r="BQJ128" s="285"/>
      <c r="BQK128" s="285"/>
      <c r="BQL128" s="285"/>
      <c r="BQM128" s="285"/>
      <c r="BQN128" s="285"/>
      <c r="BQO128" s="285"/>
      <c r="BQP128" s="285"/>
      <c r="BQQ128" s="285"/>
      <c r="BQR128" s="285"/>
      <c r="BQS128" s="285"/>
      <c r="BQT128" s="285"/>
      <c r="BQU128" s="285"/>
      <c r="BQV128" s="285"/>
      <c r="BQW128" s="285"/>
      <c r="BQX128" s="285"/>
      <c r="BQY128" s="285"/>
      <c r="BQZ128" s="285"/>
      <c r="BRA128" s="285"/>
      <c r="BRB128" s="285"/>
      <c r="BRC128" s="285"/>
      <c r="BRD128" s="285"/>
      <c r="BRE128" s="285"/>
      <c r="BRF128" s="285"/>
      <c r="BRG128" s="285"/>
      <c r="BRH128" s="285"/>
      <c r="BRI128" s="285"/>
      <c r="BRJ128" s="285"/>
      <c r="BRK128" s="285"/>
      <c r="BRL128" s="285"/>
      <c r="BRM128" s="285"/>
      <c r="BRN128" s="285"/>
      <c r="BRO128" s="285"/>
      <c r="BRP128" s="285"/>
      <c r="BRQ128" s="285"/>
      <c r="BRR128" s="285"/>
      <c r="BRS128" s="285"/>
      <c r="BRT128" s="285"/>
      <c r="BRU128" s="285"/>
      <c r="BRV128" s="285"/>
      <c r="BRW128" s="285"/>
      <c r="BRX128" s="285"/>
      <c r="BRY128" s="285"/>
      <c r="BRZ128" s="285"/>
      <c r="BSA128" s="285"/>
      <c r="BSB128" s="285"/>
      <c r="BSC128" s="285"/>
      <c r="BSD128" s="285"/>
      <c r="BSE128" s="285"/>
      <c r="BSF128" s="285"/>
      <c r="BSG128" s="285"/>
      <c r="BSH128" s="285"/>
      <c r="BSI128" s="285"/>
      <c r="BSJ128" s="285"/>
      <c r="BSK128" s="285"/>
      <c r="BSL128" s="285"/>
      <c r="BSM128" s="285"/>
      <c r="BSN128" s="285"/>
      <c r="BSO128" s="285"/>
      <c r="BSP128" s="285"/>
      <c r="BSQ128" s="285"/>
      <c r="BSR128" s="285"/>
      <c r="BSS128" s="285"/>
      <c r="BST128" s="285"/>
      <c r="BSU128" s="285"/>
      <c r="BSV128" s="285"/>
      <c r="BSW128" s="285"/>
      <c r="BSX128" s="285"/>
      <c r="BSY128" s="285"/>
      <c r="BSZ128" s="285"/>
      <c r="BTA128" s="285"/>
      <c r="BTB128" s="285"/>
      <c r="BTC128" s="285"/>
      <c r="BTD128" s="285"/>
      <c r="BTE128" s="285"/>
      <c r="BTF128" s="285"/>
      <c r="BTG128" s="285"/>
      <c r="BTH128" s="285"/>
      <c r="BTI128" s="285"/>
      <c r="BTJ128" s="285"/>
      <c r="BTK128" s="285"/>
      <c r="BTL128" s="285"/>
      <c r="BTM128" s="285"/>
      <c r="BTN128" s="285"/>
      <c r="BTO128" s="285"/>
      <c r="BTP128" s="285"/>
      <c r="BTQ128" s="285"/>
      <c r="BTR128" s="285"/>
      <c r="BTS128" s="285"/>
      <c r="BTT128" s="285"/>
      <c r="BTU128" s="285"/>
      <c r="BTV128" s="285"/>
      <c r="BTW128" s="285"/>
      <c r="BTX128" s="285"/>
      <c r="BTY128" s="285"/>
      <c r="BTZ128" s="285"/>
      <c r="BUA128" s="285"/>
      <c r="BUB128" s="285"/>
      <c r="BUC128" s="285"/>
      <c r="BUD128" s="285"/>
      <c r="BUE128" s="285"/>
      <c r="BUF128" s="285"/>
      <c r="BUG128" s="285"/>
      <c r="BUH128" s="285"/>
      <c r="BUI128" s="285"/>
      <c r="BUJ128" s="285"/>
      <c r="BUK128" s="285"/>
      <c r="BUL128" s="285"/>
      <c r="BUM128" s="285"/>
      <c r="BUN128" s="285"/>
      <c r="BUO128" s="285"/>
      <c r="BUP128" s="285"/>
      <c r="BUQ128" s="285"/>
      <c r="BUR128" s="285"/>
      <c r="BUS128" s="285"/>
      <c r="BUT128" s="285"/>
      <c r="BUU128" s="285"/>
      <c r="BUV128" s="285"/>
      <c r="BUW128" s="285"/>
      <c r="BUX128" s="285"/>
      <c r="BUY128" s="285"/>
      <c r="BUZ128" s="285"/>
      <c r="BVA128" s="285"/>
      <c r="BVB128" s="285"/>
      <c r="BVC128" s="285"/>
      <c r="BVD128" s="285"/>
      <c r="BVE128" s="285"/>
      <c r="BVF128" s="285"/>
      <c r="BVG128" s="285"/>
      <c r="BVH128" s="285"/>
      <c r="BVI128" s="285"/>
      <c r="BVJ128" s="285"/>
      <c r="BVK128" s="285"/>
      <c r="BVL128" s="285"/>
      <c r="BVM128" s="285"/>
      <c r="BVN128" s="285"/>
      <c r="BVO128" s="285"/>
      <c r="BVP128" s="285"/>
      <c r="BVQ128" s="285"/>
      <c r="BVR128" s="285"/>
      <c r="BVS128" s="285"/>
      <c r="BVT128" s="285"/>
      <c r="BVU128" s="285"/>
      <c r="BVV128" s="285"/>
      <c r="BVW128" s="285"/>
      <c r="BVX128" s="285"/>
      <c r="BVY128" s="285"/>
      <c r="BVZ128" s="285"/>
      <c r="BWA128" s="285"/>
      <c r="BWB128" s="285"/>
      <c r="BWC128" s="285"/>
      <c r="BWD128" s="285"/>
      <c r="BWE128" s="285"/>
      <c r="BWF128" s="285"/>
      <c r="BWG128" s="285"/>
      <c r="BWH128" s="285"/>
      <c r="BWI128" s="285"/>
      <c r="BWJ128" s="285"/>
      <c r="BWK128" s="285"/>
      <c r="BWL128" s="285"/>
      <c r="BWM128" s="285"/>
      <c r="BWN128" s="285"/>
      <c r="BWO128" s="285"/>
      <c r="BWP128" s="285"/>
      <c r="BWQ128" s="285"/>
      <c r="BWR128" s="285"/>
      <c r="BWS128" s="285"/>
      <c r="BWT128" s="285"/>
      <c r="BWU128" s="285"/>
      <c r="BWV128" s="285"/>
      <c r="BWW128" s="285"/>
      <c r="BWX128" s="285"/>
      <c r="BWY128" s="285"/>
      <c r="BWZ128" s="285"/>
      <c r="BXA128" s="285"/>
      <c r="BXB128" s="285"/>
      <c r="BXC128" s="285"/>
      <c r="BXD128" s="285"/>
      <c r="BXE128" s="285"/>
      <c r="BXF128" s="285"/>
      <c r="BXG128" s="285"/>
      <c r="BXH128" s="285"/>
      <c r="BXI128" s="285"/>
      <c r="BXJ128" s="285"/>
      <c r="BXK128" s="285"/>
      <c r="BXL128" s="285"/>
      <c r="BXM128" s="285"/>
      <c r="BXN128" s="285"/>
      <c r="BXO128" s="285"/>
      <c r="BXP128" s="285"/>
      <c r="BXQ128" s="285"/>
      <c r="BXR128" s="285"/>
      <c r="BXS128" s="285"/>
      <c r="BXT128" s="285"/>
      <c r="BXU128" s="285"/>
      <c r="BXV128" s="285"/>
      <c r="BXW128" s="285"/>
      <c r="BXX128" s="285"/>
      <c r="BXY128" s="285"/>
      <c r="BXZ128" s="285"/>
      <c r="BYA128" s="285"/>
      <c r="BYB128" s="285"/>
      <c r="BYC128" s="285"/>
      <c r="BYD128" s="285"/>
      <c r="BYE128" s="285"/>
      <c r="BYF128" s="285"/>
      <c r="BYG128" s="285"/>
      <c r="BYH128" s="285"/>
      <c r="BYI128" s="285"/>
      <c r="BYJ128" s="285"/>
      <c r="BYK128" s="285"/>
      <c r="BYL128" s="285"/>
      <c r="BYM128" s="285"/>
      <c r="BYN128" s="285"/>
      <c r="BYO128" s="285"/>
      <c r="BYP128" s="285"/>
      <c r="BYQ128" s="285"/>
      <c r="BYR128" s="285"/>
      <c r="BYS128" s="285"/>
      <c r="BYT128" s="285"/>
      <c r="BYU128" s="285"/>
      <c r="BYV128" s="285"/>
      <c r="BYW128" s="285"/>
      <c r="BYX128" s="285"/>
      <c r="BYY128" s="285"/>
      <c r="BYZ128" s="285"/>
      <c r="BZA128" s="285"/>
      <c r="BZB128" s="285"/>
      <c r="BZC128" s="285"/>
      <c r="BZD128" s="285"/>
      <c r="BZE128" s="285"/>
      <c r="BZF128" s="285"/>
      <c r="BZG128" s="285"/>
      <c r="BZH128" s="285"/>
      <c r="BZI128" s="285"/>
      <c r="BZJ128" s="285"/>
      <c r="BZK128" s="285"/>
      <c r="BZL128" s="285"/>
      <c r="BZM128" s="285"/>
      <c r="BZN128" s="285"/>
      <c r="BZO128" s="285"/>
      <c r="BZP128" s="285"/>
      <c r="BZQ128" s="285"/>
      <c r="BZR128" s="285"/>
      <c r="BZS128" s="285"/>
      <c r="BZT128" s="285"/>
      <c r="BZU128" s="285"/>
      <c r="BZV128" s="285"/>
      <c r="BZW128" s="285"/>
      <c r="BZX128" s="285"/>
      <c r="BZY128" s="285"/>
      <c r="BZZ128" s="285"/>
      <c r="CAA128" s="285"/>
      <c r="CAB128" s="285"/>
      <c r="CAC128" s="285"/>
      <c r="CAD128" s="285"/>
      <c r="CAE128" s="285"/>
      <c r="CAF128" s="285"/>
      <c r="CAG128" s="285"/>
      <c r="CAH128" s="285"/>
      <c r="CAI128" s="285"/>
      <c r="CAJ128" s="285"/>
      <c r="CAK128" s="285"/>
      <c r="CAL128" s="285"/>
      <c r="CAM128" s="285"/>
      <c r="CAN128" s="285"/>
      <c r="CAO128" s="285"/>
      <c r="CAP128" s="285"/>
      <c r="CAQ128" s="285"/>
      <c r="CAR128" s="285"/>
      <c r="CAS128" s="285"/>
      <c r="CAT128" s="285"/>
      <c r="CAU128" s="285"/>
      <c r="CAV128" s="285"/>
      <c r="CAW128" s="285"/>
      <c r="CAX128" s="285"/>
      <c r="CAY128" s="285"/>
      <c r="CAZ128" s="285"/>
      <c r="CBA128" s="285"/>
      <c r="CBB128" s="285"/>
      <c r="CBC128" s="285"/>
      <c r="CBD128" s="285"/>
      <c r="CBE128" s="285"/>
      <c r="CBF128" s="285"/>
      <c r="CBG128" s="285"/>
      <c r="CBH128" s="285"/>
      <c r="CBI128" s="285"/>
      <c r="CBJ128" s="285"/>
      <c r="CBK128" s="285"/>
      <c r="CBL128" s="285"/>
      <c r="CBM128" s="285"/>
      <c r="CBN128" s="285"/>
      <c r="CBO128" s="285"/>
      <c r="CBP128" s="285"/>
      <c r="CBQ128" s="285"/>
      <c r="CBR128" s="285"/>
      <c r="CBS128" s="285"/>
      <c r="CBT128" s="285"/>
      <c r="CBU128" s="285"/>
      <c r="CBV128" s="285"/>
      <c r="CBW128" s="285"/>
      <c r="CBX128" s="285"/>
      <c r="CBY128" s="285"/>
      <c r="CBZ128" s="285"/>
      <c r="CCA128" s="285"/>
      <c r="CCB128" s="285"/>
      <c r="CCC128" s="285"/>
      <c r="CCD128" s="285"/>
      <c r="CCE128" s="285"/>
      <c r="CCF128" s="285"/>
      <c r="CCG128" s="285"/>
      <c r="CCH128" s="285"/>
      <c r="CCI128" s="285"/>
      <c r="CCJ128" s="285"/>
      <c r="CCK128" s="285"/>
      <c r="CCL128" s="285"/>
      <c r="CCM128" s="285"/>
      <c r="CCN128" s="285"/>
      <c r="CCO128" s="285"/>
      <c r="CCP128" s="285"/>
      <c r="CCQ128" s="285"/>
      <c r="CCR128" s="199"/>
      <c r="CCS128" s="199"/>
      <c r="CCT128" s="199"/>
    </row>
    <row r="129" spans="15:2126" s="200" customFormat="1" x14ac:dyDescent="0.2">
      <c r="O129" s="209"/>
      <c r="SR129" s="209"/>
      <c r="AKV129" s="199"/>
      <c r="AKW129" s="199"/>
      <c r="AKX129" s="199"/>
      <c r="AKY129" s="199"/>
      <c r="AKZ129" s="199"/>
      <c r="ALA129" s="199"/>
      <c r="ALB129" s="199"/>
      <c r="ALC129" s="199"/>
      <c r="ALD129" s="199"/>
      <c r="ALE129" s="199"/>
      <c r="ALF129" s="199"/>
      <c r="ALG129" s="199"/>
      <c r="ALH129" s="199"/>
      <c r="ALI129" s="199"/>
      <c r="ALJ129" s="199"/>
      <c r="ALK129" s="199"/>
      <c r="ALL129" s="199"/>
      <c r="ALM129" s="199"/>
      <c r="ALN129" s="199"/>
      <c r="ALO129" s="199"/>
      <c r="ALP129" s="199"/>
      <c r="ALQ129" s="199"/>
      <c r="ALR129" s="199"/>
      <c r="ALS129" s="199"/>
      <c r="ALT129" s="199"/>
      <c r="ALU129" s="199"/>
      <c r="ALV129" s="199"/>
      <c r="ALW129" s="199"/>
      <c r="ALX129" s="199"/>
      <c r="ALY129" s="199"/>
      <c r="ALZ129" s="352"/>
      <c r="AMA129" s="199"/>
      <c r="AMB129" s="199"/>
      <c r="AMC129" s="199"/>
      <c r="AMD129" s="199"/>
      <c r="AME129" s="199"/>
      <c r="AMF129" s="199"/>
      <c r="AMG129" s="199"/>
      <c r="AMH129" s="199"/>
      <c r="AMI129" s="199"/>
      <c r="AMJ129" s="199"/>
      <c r="AMK129" s="199"/>
      <c r="AML129" s="199"/>
      <c r="AMM129" s="199"/>
      <c r="AMN129" s="199"/>
      <c r="AMO129" s="199"/>
      <c r="AMP129" s="199"/>
      <c r="AMQ129" s="199"/>
      <c r="AMR129" s="199"/>
      <c r="AMS129" s="301"/>
      <c r="AMT129" s="301"/>
      <c r="AMU129" s="301"/>
      <c r="AMV129" s="301"/>
      <c r="AMW129" s="301"/>
      <c r="AMX129" s="301"/>
      <c r="AMY129" s="301"/>
      <c r="AMZ129" s="301"/>
      <c r="ANA129" s="301"/>
      <c r="ANB129" s="301"/>
      <c r="ANC129" s="301"/>
      <c r="AND129" s="301"/>
      <c r="ANE129" s="301"/>
      <c r="ANF129" s="301"/>
      <c r="ANG129" s="301"/>
      <c r="ANH129" s="301"/>
      <c r="ANI129" s="301"/>
      <c r="ANJ129" s="301"/>
      <c r="ANK129" s="301"/>
      <c r="ANL129" s="353"/>
      <c r="ANM129" s="301"/>
      <c r="ANN129" s="301"/>
      <c r="ANO129" s="301"/>
      <c r="ANP129" s="301"/>
      <c r="ANQ129" s="301"/>
      <c r="ANR129" s="301"/>
      <c r="ANS129" s="301"/>
      <c r="ANT129" s="301"/>
      <c r="ANU129" s="301"/>
      <c r="ANV129" s="301"/>
      <c r="ANW129" s="301"/>
      <c r="ANX129" s="301"/>
      <c r="ANY129" s="301"/>
      <c r="ANZ129" s="301"/>
      <c r="AOA129" s="301"/>
      <c r="AOB129" s="301"/>
      <c r="AOC129" s="301"/>
      <c r="AOD129" s="301"/>
      <c r="AOE129" s="301"/>
      <c r="AOF129" s="301"/>
      <c r="AOG129" s="301"/>
      <c r="AOH129" s="301"/>
      <c r="AOI129" s="301"/>
      <c r="AOJ129" s="301"/>
      <c r="AOK129" s="301"/>
      <c r="AOL129" s="301"/>
      <c r="AOM129" s="301"/>
      <c r="AON129" s="301"/>
      <c r="AOO129" s="301"/>
      <c r="AOP129" s="301"/>
      <c r="AOQ129" s="301"/>
      <c r="AOR129" s="301"/>
      <c r="AOS129" s="301"/>
      <c r="AOT129" s="301"/>
      <c r="AOU129" s="301"/>
      <c r="AOV129" s="301"/>
      <c r="AOW129" s="301"/>
      <c r="AOX129" s="301"/>
      <c r="AOY129" s="301"/>
      <c r="AOZ129" s="301"/>
      <c r="APA129" s="301"/>
      <c r="APB129" s="301"/>
      <c r="APC129" s="301"/>
      <c r="APD129" s="301"/>
      <c r="APE129" s="301"/>
      <c r="APF129" s="301"/>
      <c r="APG129" s="301"/>
      <c r="APH129" s="301"/>
      <c r="API129" s="301"/>
      <c r="APJ129" s="301"/>
      <c r="APK129" s="301"/>
      <c r="APL129" s="301"/>
      <c r="APM129" s="301"/>
      <c r="APN129" s="301"/>
      <c r="APO129" s="301"/>
      <c r="APP129" s="301"/>
      <c r="APQ129" s="301"/>
      <c r="APR129" s="301"/>
      <c r="APS129" s="301"/>
      <c r="APT129" s="301"/>
      <c r="APU129" s="301"/>
      <c r="APV129" s="301"/>
      <c r="APW129" s="301"/>
      <c r="APX129" s="301"/>
      <c r="APY129" s="301"/>
      <c r="APZ129" s="301"/>
      <c r="AQA129" s="301"/>
      <c r="AQB129" s="301"/>
      <c r="AQC129" s="301"/>
      <c r="AQD129" s="301"/>
      <c r="AQE129" s="301"/>
      <c r="AQF129" s="301"/>
      <c r="AQG129" s="301"/>
      <c r="AQH129" s="301"/>
      <c r="AQI129" s="301"/>
      <c r="AQJ129" s="301"/>
      <c r="AQK129" s="301"/>
      <c r="AQL129" s="301"/>
      <c r="AQM129" s="301"/>
      <c r="AQN129" s="301"/>
      <c r="AQO129" s="301"/>
      <c r="AQP129" s="301"/>
      <c r="AQQ129" s="301"/>
      <c r="AQR129" s="301"/>
      <c r="AQS129" s="301"/>
      <c r="AQT129" s="301"/>
      <c r="AQU129" s="301"/>
      <c r="AQV129" s="301"/>
      <c r="AQW129" s="301"/>
      <c r="AQX129" s="301"/>
      <c r="AQY129" s="301"/>
      <c r="AQZ129" s="301"/>
      <c r="ARA129" s="301"/>
      <c r="ARB129" s="301"/>
      <c r="ARC129" s="301"/>
      <c r="ARD129" s="301"/>
      <c r="ARE129" s="301"/>
      <c r="ARF129" s="301"/>
      <c r="ARG129" s="301"/>
      <c r="ARH129" s="301"/>
      <c r="ARI129" s="301"/>
      <c r="ARJ129" s="301"/>
      <c r="ARK129" s="301"/>
      <c r="ARL129" s="301"/>
      <c r="ARM129" s="301"/>
      <c r="ARN129" s="301"/>
      <c r="ARO129" s="301"/>
      <c r="ARP129" s="301"/>
      <c r="ARQ129" s="301"/>
      <c r="ARR129" s="301"/>
      <c r="ARS129" s="301"/>
      <c r="ART129" s="301"/>
      <c r="ARU129" s="301"/>
      <c r="ARV129" s="301"/>
      <c r="ARW129" s="301"/>
      <c r="ARX129" s="301"/>
      <c r="ARY129" s="301"/>
      <c r="ARZ129" s="301"/>
      <c r="ASA129" s="301"/>
      <c r="ASB129" s="301"/>
      <c r="ASC129" s="301"/>
      <c r="ASD129" s="301"/>
      <c r="ASE129" s="301"/>
      <c r="ASF129" s="301"/>
      <c r="ASG129" s="301"/>
      <c r="ASH129" s="301"/>
      <c r="ASI129" s="301"/>
      <c r="ASJ129" s="301"/>
      <c r="ASK129" s="301"/>
      <c r="ASL129" s="301"/>
      <c r="ASM129" s="301"/>
      <c r="ASN129" s="301"/>
      <c r="ASO129" s="301"/>
      <c r="ASP129" s="301"/>
      <c r="ASQ129" s="301"/>
      <c r="ASR129" s="301"/>
      <c r="ASS129" s="301"/>
      <c r="AST129" s="301"/>
      <c r="ASU129" s="281"/>
      <c r="ASV129" s="281"/>
      <c r="ASW129" s="281"/>
      <c r="ASX129" s="281"/>
      <c r="ASY129" s="281"/>
      <c r="ASZ129" s="281"/>
      <c r="ATA129" s="281"/>
      <c r="ATB129" s="281"/>
      <c r="ATC129" s="281"/>
      <c r="ATD129" s="281"/>
      <c r="ATE129" s="281"/>
      <c r="ATF129" s="281"/>
      <c r="ATG129" s="281"/>
      <c r="ATH129" s="281"/>
      <c r="ATI129" s="281"/>
      <c r="ATJ129" s="281"/>
      <c r="ATK129" s="281"/>
      <c r="ATL129" s="281"/>
      <c r="ATM129" s="281"/>
      <c r="ATN129" s="281"/>
      <c r="ATO129" s="281"/>
      <c r="ATP129" s="281"/>
      <c r="ATQ129" s="281"/>
      <c r="ATR129" s="281"/>
      <c r="ATS129" s="281"/>
      <c r="ATT129" s="281"/>
      <c r="ATU129" s="281"/>
      <c r="ATV129" s="281"/>
      <c r="ATW129" s="281"/>
      <c r="ATX129" s="284"/>
      <c r="ATY129" s="284"/>
      <c r="ATZ129" s="284"/>
      <c r="AUA129" s="281"/>
      <c r="AUB129" s="281"/>
      <c r="AUC129" s="281"/>
      <c r="AUD129" s="281"/>
      <c r="AUE129" s="281"/>
      <c r="AUF129" s="281"/>
      <c r="AUG129" s="281"/>
      <c r="AUH129" s="281"/>
      <c r="AUI129" s="281"/>
      <c r="AUJ129" s="281"/>
      <c r="AUK129" s="281"/>
      <c r="AUL129" s="281"/>
      <c r="AUM129" s="281"/>
      <c r="AUN129" s="281"/>
      <c r="AUO129" s="281"/>
      <c r="AUP129" s="281"/>
      <c r="AUQ129" s="281"/>
      <c r="AUR129" s="281"/>
      <c r="AUS129" s="281"/>
      <c r="AUT129" s="281"/>
      <c r="AUU129" s="281"/>
      <c r="AUV129" s="281"/>
      <c r="AUW129" s="281"/>
      <c r="AUX129" s="281"/>
      <c r="AUY129" s="281"/>
      <c r="AUZ129" s="281"/>
      <c r="AVA129" s="281"/>
      <c r="AVB129" s="281"/>
      <c r="AVC129" s="281"/>
      <c r="AVD129" s="281"/>
      <c r="AVE129" s="281"/>
      <c r="AVF129" s="281"/>
      <c r="AVG129" s="281"/>
      <c r="AVH129" s="281"/>
      <c r="AVI129" s="281"/>
      <c r="AVJ129" s="281"/>
      <c r="AVK129" s="281"/>
      <c r="AVL129" s="281"/>
      <c r="AVM129" s="281"/>
      <c r="AVN129" s="281"/>
      <c r="AVO129" s="281"/>
      <c r="AVP129" s="281"/>
      <c r="AVQ129" s="281"/>
      <c r="AVR129" s="281"/>
      <c r="AVS129" s="281"/>
      <c r="AVT129" s="281"/>
      <c r="AVU129" s="281"/>
      <c r="AVV129" s="281"/>
      <c r="AVW129" s="281"/>
      <c r="AVX129" s="281"/>
      <c r="AVY129" s="281"/>
      <c r="AVZ129" s="281"/>
      <c r="AWA129" s="281"/>
      <c r="AWB129" s="281"/>
      <c r="AWC129" s="281"/>
      <c r="AWD129" s="281"/>
      <c r="AWE129" s="281"/>
      <c r="AWF129" s="281"/>
      <c r="AWG129" s="281"/>
      <c r="AWH129" s="281"/>
      <c r="AWI129" s="281"/>
      <c r="AWJ129" s="281"/>
      <c r="AWK129" s="281"/>
      <c r="AWL129" s="358"/>
      <c r="AWM129" s="199"/>
      <c r="AWN129" s="237"/>
      <c r="AWO129" s="237"/>
      <c r="AWP129" s="358"/>
      <c r="AWQ129" s="281"/>
      <c r="AWR129" s="281"/>
      <c r="AWS129" s="281"/>
      <c r="AWT129" s="281"/>
      <c r="AWU129" s="281"/>
      <c r="AWV129" s="281"/>
      <c r="AWW129" s="281"/>
      <c r="AWX129" s="281"/>
      <c r="AWY129" s="281"/>
      <c r="AWZ129" s="281"/>
      <c r="AXA129" s="281"/>
      <c r="AXB129" s="285"/>
      <c r="AXC129" s="285"/>
      <c r="AXD129" s="285"/>
      <c r="AXE129" s="285"/>
      <c r="AXF129" s="285"/>
      <c r="AXG129" s="285"/>
      <c r="AXH129" s="285"/>
      <c r="AXI129" s="285"/>
      <c r="AXJ129" s="285"/>
      <c r="AXK129" s="285"/>
      <c r="AXL129" s="285"/>
      <c r="AXM129" s="285"/>
      <c r="AXN129" s="285"/>
      <c r="AXO129" s="285"/>
      <c r="AXP129" s="285"/>
      <c r="AXQ129" s="285"/>
      <c r="AXR129" s="285"/>
      <c r="AXS129" s="285"/>
      <c r="AXT129" s="285"/>
      <c r="AXU129" s="285"/>
      <c r="AXV129" s="285"/>
      <c r="AXW129" s="285"/>
      <c r="AXX129" s="285"/>
      <c r="AXY129" s="285"/>
      <c r="AXZ129" s="285"/>
      <c r="AYA129" s="285"/>
      <c r="AYB129" s="285"/>
      <c r="AYC129" s="285"/>
      <c r="AYD129" s="285"/>
      <c r="AYE129" s="285"/>
      <c r="AYF129" s="285"/>
      <c r="AYG129" s="285"/>
      <c r="AYH129" s="285"/>
      <c r="AYI129" s="285"/>
      <c r="AYJ129" s="285"/>
      <c r="AYK129" s="285"/>
      <c r="AYL129" s="285"/>
      <c r="AYM129" s="285"/>
      <c r="AYN129" s="285"/>
      <c r="AYO129" s="285"/>
      <c r="AYP129" s="285"/>
      <c r="AYQ129" s="285"/>
      <c r="AYR129" s="285"/>
      <c r="AYS129" s="285"/>
      <c r="AYT129" s="285"/>
      <c r="AYU129" s="285"/>
      <c r="AYV129" s="285"/>
      <c r="AYW129" s="285"/>
      <c r="AYX129" s="285"/>
      <c r="AYY129" s="285"/>
      <c r="AYZ129" s="285"/>
      <c r="AZA129" s="285"/>
      <c r="AZB129" s="285"/>
      <c r="AZC129" s="285"/>
      <c r="AZD129" s="285"/>
      <c r="AZE129" s="285"/>
      <c r="AZF129" s="285"/>
      <c r="AZG129" s="285"/>
      <c r="AZH129" s="285"/>
      <c r="AZI129" s="285"/>
      <c r="AZJ129" s="285"/>
      <c r="AZK129" s="285"/>
      <c r="AZL129" s="285"/>
      <c r="AZM129" s="285"/>
      <c r="AZN129" s="285"/>
      <c r="AZO129" s="285"/>
      <c r="AZP129" s="285"/>
      <c r="AZQ129" s="285"/>
      <c r="AZR129" s="285"/>
      <c r="AZS129" s="285"/>
      <c r="AZT129" s="285"/>
      <c r="AZU129" s="285"/>
      <c r="AZV129" s="285"/>
      <c r="AZW129" s="285"/>
      <c r="AZX129" s="285"/>
      <c r="AZY129" s="285"/>
      <c r="AZZ129" s="285"/>
      <c r="BAA129" s="285"/>
      <c r="BAB129" s="285"/>
      <c r="BAC129" s="285"/>
      <c r="BAD129" s="285"/>
      <c r="BAE129" s="285"/>
      <c r="BAF129" s="285"/>
      <c r="BAG129" s="285"/>
      <c r="BAH129" s="285"/>
      <c r="BAI129" s="285"/>
      <c r="BAJ129" s="285"/>
      <c r="BAK129" s="285"/>
      <c r="BAL129" s="285"/>
      <c r="BAM129" s="285"/>
      <c r="BAN129" s="285"/>
      <c r="BAO129" s="285"/>
      <c r="BAP129" s="285"/>
      <c r="BAQ129" s="285"/>
      <c r="BAR129" s="285"/>
      <c r="BAS129" s="285"/>
      <c r="BAT129" s="285"/>
      <c r="BAU129" s="285"/>
      <c r="BAV129" s="285"/>
      <c r="BAW129" s="285"/>
      <c r="BAX129" s="285"/>
      <c r="BAY129" s="285"/>
      <c r="BAZ129" s="285"/>
      <c r="BBA129" s="285"/>
      <c r="BBB129" s="285"/>
      <c r="BBC129" s="285"/>
      <c r="BBD129" s="285"/>
      <c r="BBE129" s="285"/>
      <c r="BBF129" s="285"/>
      <c r="BBG129" s="285"/>
      <c r="BBH129" s="285"/>
      <c r="BBI129" s="285"/>
      <c r="BBJ129" s="285"/>
      <c r="BBK129" s="285"/>
      <c r="BBL129" s="285"/>
      <c r="BBM129" s="285"/>
      <c r="BBN129" s="285"/>
      <c r="BBO129" s="285"/>
      <c r="BBP129" s="285"/>
      <c r="BBQ129" s="285"/>
      <c r="BBR129" s="285"/>
      <c r="BBS129" s="285"/>
      <c r="BBT129" s="285"/>
      <c r="BBU129" s="285"/>
      <c r="BBV129" s="285"/>
      <c r="BBW129" s="285"/>
      <c r="BBX129" s="285"/>
      <c r="BBY129" s="285"/>
      <c r="BBZ129" s="285"/>
      <c r="BCA129" s="285"/>
      <c r="BCB129" s="285"/>
      <c r="BCC129" s="285"/>
      <c r="BCD129" s="285"/>
      <c r="BCE129" s="285"/>
      <c r="BCF129" s="285"/>
      <c r="BCG129" s="285"/>
      <c r="BCH129" s="285"/>
      <c r="BCI129" s="285"/>
      <c r="BCJ129" s="285"/>
      <c r="BCK129" s="285"/>
      <c r="BCL129" s="285"/>
      <c r="BCM129" s="285"/>
      <c r="BCN129" s="285"/>
      <c r="BCO129" s="285"/>
      <c r="BCP129" s="285"/>
      <c r="BCQ129" s="285"/>
      <c r="BCR129" s="285"/>
      <c r="BCS129" s="285"/>
      <c r="BCT129" s="285"/>
      <c r="BCU129" s="285"/>
      <c r="BCV129" s="285"/>
      <c r="BCW129" s="285"/>
      <c r="BCX129" s="285"/>
      <c r="BCY129" s="285"/>
      <c r="BCZ129" s="285"/>
      <c r="BDA129" s="285"/>
      <c r="BDB129" s="285"/>
      <c r="BDC129" s="285"/>
      <c r="BDD129" s="285"/>
      <c r="BDE129" s="285"/>
      <c r="BDF129" s="285"/>
      <c r="BDG129" s="285"/>
      <c r="BDH129" s="285"/>
      <c r="BDI129" s="285"/>
      <c r="BDJ129" s="285"/>
      <c r="BDK129" s="285"/>
      <c r="BDL129" s="285"/>
      <c r="BDM129" s="285"/>
      <c r="BDN129" s="285"/>
      <c r="BDO129" s="285"/>
      <c r="BDP129" s="285"/>
      <c r="BDQ129" s="285"/>
      <c r="BDR129" s="285"/>
      <c r="BDS129" s="285"/>
      <c r="BDT129" s="285"/>
      <c r="BDU129" s="285"/>
      <c r="BDV129" s="285"/>
      <c r="BDW129" s="285"/>
      <c r="BDX129" s="285"/>
      <c r="BDY129" s="285"/>
      <c r="BDZ129" s="285"/>
      <c r="BEA129" s="285"/>
      <c r="BEB129" s="285"/>
      <c r="BEC129" s="285"/>
      <c r="BED129" s="285"/>
      <c r="BEE129" s="285"/>
      <c r="BEF129" s="285"/>
      <c r="BEG129" s="285"/>
      <c r="BEH129" s="285"/>
      <c r="BEI129" s="285"/>
      <c r="BEJ129" s="285"/>
      <c r="BEK129" s="285"/>
      <c r="BEL129" s="285"/>
      <c r="BEM129" s="285"/>
      <c r="BEN129" s="285"/>
      <c r="BEO129" s="285"/>
      <c r="BEP129" s="285"/>
      <c r="BEQ129" s="285"/>
      <c r="BER129" s="285"/>
      <c r="BES129" s="285"/>
      <c r="BET129" s="285"/>
      <c r="BEU129" s="285"/>
      <c r="BEV129" s="285"/>
      <c r="BEW129" s="285"/>
      <c r="BEX129" s="285"/>
      <c r="BEY129" s="285"/>
      <c r="BEZ129" s="285"/>
      <c r="BFA129" s="285"/>
      <c r="BFB129" s="285"/>
      <c r="BFC129" s="285"/>
      <c r="BFD129" s="285"/>
      <c r="BFE129" s="285"/>
      <c r="BFF129" s="285"/>
      <c r="BFG129" s="285"/>
      <c r="BFH129" s="285"/>
      <c r="BFI129" s="285"/>
      <c r="BFJ129" s="285"/>
      <c r="BFK129" s="285"/>
      <c r="BFL129" s="285"/>
      <c r="BFM129" s="285"/>
      <c r="BFN129" s="285"/>
      <c r="BFO129" s="285"/>
      <c r="BFP129" s="285"/>
      <c r="BFQ129" s="285"/>
      <c r="BFR129" s="285"/>
      <c r="BFS129" s="285"/>
      <c r="BFT129" s="285"/>
      <c r="BFU129" s="285"/>
      <c r="BFV129" s="285"/>
      <c r="BFW129" s="285"/>
      <c r="BFX129" s="285"/>
      <c r="BFY129" s="285"/>
      <c r="BFZ129" s="285"/>
      <c r="BGA129" s="285"/>
      <c r="BGB129" s="285"/>
      <c r="BGC129" s="285"/>
      <c r="BGD129" s="285"/>
      <c r="BGE129" s="285"/>
      <c r="BGF129" s="285"/>
      <c r="BGG129" s="285"/>
      <c r="BGH129" s="285"/>
      <c r="BGI129" s="285"/>
      <c r="BGJ129" s="285"/>
      <c r="BGK129" s="285"/>
      <c r="BGL129" s="285"/>
      <c r="BGM129" s="285"/>
      <c r="BGN129" s="285"/>
      <c r="BGO129" s="285"/>
      <c r="BGP129" s="285"/>
      <c r="BGQ129" s="285"/>
      <c r="BGR129" s="285"/>
      <c r="BGS129" s="285"/>
      <c r="BGT129" s="285"/>
      <c r="BGU129" s="285"/>
      <c r="BGV129" s="285"/>
      <c r="BGW129" s="285"/>
      <c r="BGX129" s="285"/>
      <c r="BGY129" s="285"/>
      <c r="BGZ129" s="285"/>
      <c r="BHA129" s="285"/>
      <c r="BHB129" s="285"/>
      <c r="BHC129" s="285"/>
      <c r="BHD129" s="285"/>
      <c r="BHE129" s="285"/>
      <c r="BHF129" s="285"/>
      <c r="BHG129" s="285"/>
      <c r="BHH129" s="285"/>
      <c r="BHI129" s="285"/>
      <c r="BHJ129" s="285"/>
      <c r="BHK129" s="285"/>
      <c r="BHL129" s="285"/>
      <c r="BHM129" s="285"/>
      <c r="BHN129" s="285"/>
      <c r="BHO129" s="285"/>
      <c r="BHP129" s="285"/>
      <c r="BHQ129" s="285"/>
      <c r="BHR129" s="285"/>
      <c r="BHS129" s="285"/>
      <c r="BHT129" s="285"/>
      <c r="BHU129" s="285"/>
      <c r="BHV129" s="285"/>
      <c r="BHW129" s="285"/>
      <c r="BHX129" s="285"/>
      <c r="BHY129" s="285"/>
      <c r="BHZ129" s="285"/>
      <c r="BIA129" s="285"/>
      <c r="BIB129" s="285"/>
      <c r="BIC129" s="285"/>
      <c r="BID129" s="285"/>
      <c r="BIE129" s="285"/>
      <c r="BIF129" s="285"/>
      <c r="BIG129" s="285"/>
      <c r="BIH129" s="285"/>
      <c r="BII129" s="285"/>
      <c r="BIJ129" s="285"/>
      <c r="BIK129" s="285"/>
      <c r="BIL129" s="285"/>
      <c r="BIM129" s="285"/>
      <c r="BIN129" s="285"/>
      <c r="BIO129" s="285"/>
      <c r="BIP129" s="285"/>
      <c r="BIQ129" s="285"/>
      <c r="BIR129" s="285"/>
      <c r="BIS129" s="285"/>
      <c r="BIT129" s="285"/>
      <c r="BIU129" s="285"/>
      <c r="BIV129" s="285"/>
      <c r="BIW129" s="285"/>
      <c r="BIX129" s="285"/>
      <c r="BIY129" s="285"/>
      <c r="BIZ129" s="285"/>
      <c r="BJA129" s="285"/>
      <c r="BJB129" s="285"/>
      <c r="BJC129" s="285"/>
      <c r="BJD129" s="285"/>
      <c r="BJE129" s="285"/>
      <c r="BJF129" s="285"/>
      <c r="BJG129" s="285"/>
      <c r="BJH129" s="285"/>
      <c r="BJI129" s="285"/>
      <c r="BJJ129" s="285"/>
      <c r="BJK129" s="285"/>
      <c r="BJL129" s="285"/>
      <c r="BJM129" s="285"/>
      <c r="BJN129" s="285"/>
      <c r="BJO129" s="285"/>
      <c r="BJP129" s="285"/>
      <c r="BJQ129" s="285"/>
      <c r="BJR129" s="285"/>
      <c r="BJS129" s="285"/>
      <c r="BJT129" s="285"/>
      <c r="BJU129" s="285"/>
      <c r="BJV129" s="285"/>
      <c r="BJW129" s="285"/>
      <c r="BJX129" s="285"/>
      <c r="BJY129" s="285"/>
      <c r="BJZ129" s="285"/>
      <c r="BKA129" s="285"/>
      <c r="BKB129" s="285"/>
      <c r="BKC129" s="285"/>
      <c r="BKD129" s="285"/>
      <c r="BKE129" s="285"/>
      <c r="BKF129" s="285"/>
      <c r="BKG129" s="285"/>
      <c r="BKH129" s="285"/>
      <c r="BKI129" s="285"/>
      <c r="BKJ129" s="285"/>
      <c r="BKK129" s="285"/>
      <c r="BKL129" s="285"/>
      <c r="BKM129" s="285"/>
      <c r="BKN129" s="285"/>
      <c r="BKO129" s="285"/>
      <c r="BKP129" s="285"/>
      <c r="BKQ129" s="285"/>
      <c r="BKR129" s="285"/>
      <c r="BKS129" s="285"/>
      <c r="BKT129" s="285"/>
      <c r="BKU129" s="285"/>
      <c r="BKV129" s="285"/>
      <c r="BKW129" s="285"/>
      <c r="BKX129" s="285"/>
      <c r="BKY129" s="285"/>
      <c r="BKZ129" s="285"/>
      <c r="BLA129" s="285"/>
      <c r="BLB129" s="285"/>
      <c r="BLC129" s="285"/>
      <c r="BLD129" s="285"/>
      <c r="BLE129" s="285"/>
      <c r="BLF129" s="285"/>
      <c r="BLG129" s="285"/>
      <c r="BLH129" s="285"/>
      <c r="BLI129" s="285"/>
      <c r="BLJ129" s="285"/>
      <c r="BLK129" s="285"/>
      <c r="BLL129" s="285"/>
      <c r="BLM129" s="285"/>
      <c r="BLN129" s="285"/>
      <c r="BLO129" s="285"/>
      <c r="BLP129" s="285"/>
      <c r="BLQ129" s="285"/>
      <c r="BLR129" s="285"/>
      <c r="BLS129" s="285"/>
      <c r="BLT129" s="285"/>
      <c r="BLU129" s="285"/>
      <c r="BLV129" s="285"/>
      <c r="BLW129" s="285"/>
      <c r="BLX129" s="285"/>
      <c r="BLY129" s="285"/>
      <c r="BLZ129" s="285"/>
      <c r="BMA129" s="285"/>
      <c r="BMB129" s="285"/>
      <c r="BMC129" s="285"/>
      <c r="BMD129" s="285"/>
      <c r="BME129" s="285"/>
      <c r="BMF129" s="285"/>
      <c r="BMG129" s="285"/>
      <c r="BMH129" s="285"/>
      <c r="BMI129" s="285"/>
      <c r="BMJ129" s="285"/>
      <c r="BMK129" s="285"/>
      <c r="BML129" s="285"/>
      <c r="BMM129" s="285"/>
      <c r="BMN129" s="285"/>
      <c r="BMO129" s="285"/>
      <c r="BMP129" s="285"/>
      <c r="BMQ129" s="285"/>
      <c r="BMR129" s="285"/>
      <c r="BMS129" s="285"/>
      <c r="BMT129" s="285"/>
      <c r="BMU129" s="285"/>
      <c r="BMV129" s="285"/>
      <c r="BMW129" s="285"/>
      <c r="BMX129" s="285"/>
      <c r="BMY129" s="285"/>
      <c r="BMZ129" s="285"/>
      <c r="BNA129" s="285"/>
      <c r="BNB129" s="285"/>
      <c r="BNC129" s="285"/>
      <c r="BND129" s="285"/>
      <c r="BNE129" s="285"/>
      <c r="BNF129" s="285"/>
      <c r="BNG129" s="285"/>
      <c r="BNH129" s="285"/>
      <c r="BNI129" s="285"/>
      <c r="BNJ129" s="285"/>
      <c r="BNK129" s="285"/>
      <c r="BNL129" s="285"/>
      <c r="BNM129" s="285"/>
      <c r="BNN129" s="285"/>
      <c r="BNO129" s="285"/>
      <c r="BNP129" s="285"/>
      <c r="BNQ129" s="285"/>
      <c r="BNR129" s="285"/>
      <c r="BNS129" s="285"/>
      <c r="BNT129" s="285"/>
      <c r="BNU129" s="285"/>
      <c r="BNV129" s="285"/>
      <c r="BNW129" s="285"/>
      <c r="BNX129" s="285"/>
      <c r="BNY129" s="285"/>
      <c r="BNZ129" s="285"/>
      <c r="BOA129" s="285"/>
      <c r="BOB129" s="285"/>
      <c r="BOC129" s="285"/>
      <c r="BOD129" s="285"/>
      <c r="BOE129" s="285"/>
      <c r="BOF129" s="285"/>
      <c r="BOG129" s="285"/>
      <c r="BOH129" s="285"/>
      <c r="BOI129" s="285"/>
      <c r="BOJ129" s="285"/>
      <c r="BOK129" s="285"/>
      <c r="BOL129" s="285"/>
      <c r="BOM129" s="285"/>
      <c r="BON129" s="285"/>
      <c r="BOO129" s="285"/>
      <c r="BOP129" s="285"/>
      <c r="BOQ129" s="285"/>
      <c r="BOR129" s="285"/>
      <c r="BOS129" s="285"/>
      <c r="BOT129" s="285"/>
      <c r="BOU129" s="285"/>
      <c r="BOV129" s="285"/>
      <c r="BOW129" s="285"/>
      <c r="BOX129" s="285"/>
      <c r="BOY129" s="285"/>
      <c r="BOZ129" s="285"/>
      <c r="BPA129" s="285"/>
      <c r="BPB129" s="285"/>
      <c r="BPC129" s="285"/>
      <c r="BPD129" s="285"/>
      <c r="BPE129" s="285"/>
      <c r="BPF129" s="285"/>
      <c r="BPG129" s="285"/>
      <c r="BPH129" s="285"/>
      <c r="BPI129" s="285"/>
      <c r="BPJ129" s="285"/>
      <c r="BPK129" s="285"/>
      <c r="BPL129" s="285"/>
      <c r="BPM129" s="285"/>
      <c r="BPN129" s="285"/>
      <c r="BPO129" s="285"/>
      <c r="BPP129" s="285"/>
      <c r="BPQ129" s="285"/>
      <c r="BPR129" s="285"/>
      <c r="BPS129" s="285"/>
      <c r="BPT129" s="285"/>
      <c r="BPU129" s="285"/>
      <c r="BPV129" s="285"/>
      <c r="BPW129" s="285"/>
      <c r="BPX129" s="285"/>
      <c r="BPY129" s="285"/>
      <c r="BPZ129" s="285"/>
      <c r="BQA129" s="285"/>
      <c r="BQB129" s="285"/>
      <c r="BQC129" s="285"/>
      <c r="BQD129" s="285"/>
      <c r="BQE129" s="285"/>
      <c r="BQF129" s="285"/>
      <c r="BQG129" s="285"/>
      <c r="BQH129" s="285"/>
      <c r="BQI129" s="285"/>
      <c r="BQJ129" s="285"/>
      <c r="BQK129" s="285"/>
      <c r="BQL129" s="285"/>
      <c r="BQM129" s="285"/>
      <c r="BQN129" s="285"/>
      <c r="BQO129" s="285"/>
      <c r="BQP129" s="285"/>
      <c r="BQQ129" s="285"/>
      <c r="BQR129" s="285"/>
      <c r="BQS129" s="285"/>
      <c r="BQT129" s="285"/>
      <c r="BQU129" s="285"/>
      <c r="BQV129" s="285"/>
      <c r="BQW129" s="285"/>
      <c r="BQX129" s="285"/>
      <c r="BQY129" s="285"/>
      <c r="BQZ129" s="285"/>
      <c r="BRA129" s="285"/>
      <c r="BRB129" s="285"/>
      <c r="BRC129" s="285"/>
      <c r="BRD129" s="285"/>
      <c r="BRE129" s="285"/>
      <c r="BRF129" s="285"/>
      <c r="BRG129" s="285"/>
      <c r="BRH129" s="285"/>
      <c r="BRI129" s="285"/>
      <c r="BRJ129" s="285"/>
      <c r="BRK129" s="285"/>
      <c r="BRL129" s="285"/>
      <c r="BRM129" s="285"/>
      <c r="BRN129" s="285"/>
      <c r="BRO129" s="285"/>
      <c r="BRP129" s="285"/>
      <c r="BRQ129" s="285"/>
      <c r="BRR129" s="285"/>
      <c r="BRS129" s="285"/>
      <c r="BRT129" s="285"/>
      <c r="BRU129" s="285"/>
      <c r="BRV129" s="285"/>
      <c r="BRW129" s="285"/>
      <c r="BRX129" s="285"/>
      <c r="BRY129" s="285"/>
      <c r="BRZ129" s="285"/>
      <c r="BSA129" s="285"/>
      <c r="BSB129" s="285"/>
      <c r="BSC129" s="285"/>
      <c r="BSD129" s="285"/>
      <c r="BSE129" s="285"/>
      <c r="BSF129" s="285"/>
      <c r="BSG129" s="285"/>
      <c r="BSH129" s="285"/>
      <c r="BSI129" s="285"/>
      <c r="BSJ129" s="285"/>
      <c r="BSK129" s="285"/>
      <c r="BSL129" s="285"/>
      <c r="BSM129" s="285"/>
      <c r="BSN129" s="285"/>
      <c r="BSO129" s="285"/>
      <c r="BSP129" s="285"/>
      <c r="BSQ129" s="285"/>
      <c r="BSR129" s="285"/>
      <c r="BSS129" s="285"/>
      <c r="BST129" s="285"/>
      <c r="BSU129" s="285"/>
      <c r="BSV129" s="285"/>
      <c r="BSW129" s="285"/>
      <c r="BSX129" s="285"/>
      <c r="BSY129" s="285"/>
      <c r="BSZ129" s="285"/>
      <c r="BTA129" s="285"/>
      <c r="BTB129" s="285"/>
      <c r="BTC129" s="285"/>
      <c r="BTD129" s="285"/>
      <c r="BTE129" s="285"/>
      <c r="BTF129" s="285"/>
      <c r="BTG129" s="285"/>
      <c r="BTH129" s="285"/>
      <c r="BTI129" s="285"/>
      <c r="BTJ129" s="285"/>
      <c r="BTK129" s="285"/>
      <c r="BTL129" s="285"/>
      <c r="BTM129" s="285"/>
      <c r="BTN129" s="285"/>
      <c r="BTO129" s="285"/>
      <c r="BTP129" s="285"/>
      <c r="BTQ129" s="285"/>
      <c r="BTR129" s="285"/>
      <c r="BTS129" s="285"/>
      <c r="BTT129" s="285"/>
      <c r="BTU129" s="285"/>
      <c r="BTV129" s="285"/>
      <c r="BTW129" s="285"/>
      <c r="BTX129" s="285"/>
      <c r="BTY129" s="285"/>
      <c r="BTZ129" s="285"/>
      <c r="BUA129" s="285"/>
      <c r="BUB129" s="285"/>
      <c r="BUC129" s="285"/>
      <c r="BUD129" s="285"/>
      <c r="BUE129" s="285"/>
      <c r="BUF129" s="285"/>
      <c r="BUG129" s="285"/>
      <c r="BUH129" s="285"/>
      <c r="BUI129" s="285"/>
      <c r="BUJ129" s="285"/>
      <c r="BUK129" s="285"/>
      <c r="BUL129" s="285"/>
      <c r="BUM129" s="285"/>
      <c r="BUN129" s="285"/>
      <c r="BUO129" s="285"/>
      <c r="BUP129" s="285"/>
      <c r="BUQ129" s="285"/>
      <c r="BUR129" s="285"/>
      <c r="BUS129" s="285"/>
      <c r="BUT129" s="285"/>
      <c r="BUU129" s="285"/>
      <c r="BUV129" s="285"/>
      <c r="BUW129" s="285"/>
      <c r="BUX129" s="285"/>
      <c r="BUY129" s="285"/>
      <c r="BUZ129" s="285"/>
      <c r="BVA129" s="285"/>
      <c r="BVB129" s="285"/>
      <c r="BVC129" s="285"/>
      <c r="BVD129" s="285"/>
      <c r="BVE129" s="285"/>
      <c r="BVF129" s="285"/>
      <c r="BVG129" s="285"/>
      <c r="BVH129" s="285"/>
      <c r="BVI129" s="285"/>
      <c r="BVJ129" s="285"/>
      <c r="BVK129" s="285"/>
      <c r="BVL129" s="285"/>
      <c r="BVM129" s="285"/>
      <c r="BVN129" s="285"/>
      <c r="BVO129" s="285"/>
      <c r="BVP129" s="285"/>
      <c r="BVQ129" s="285"/>
      <c r="BVR129" s="285"/>
      <c r="BVS129" s="285"/>
      <c r="BVT129" s="285"/>
      <c r="BVU129" s="285"/>
      <c r="BVV129" s="285"/>
      <c r="BVW129" s="285"/>
      <c r="BVX129" s="285"/>
      <c r="BVY129" s="285"/>
      <c r="BVZ129" s="285"/>
      <c r="BWA129" s="285"/>
      <c r="BWB129" s="285"/>
      <c r="BWC129" s="285"/>
      <c r="BWD129" s="285">
        <f>+SUM(BWD124:BWD127)</f>
        <v>41</v>
      </c>
      <c r="BWE129" s="285">
        <f>+SUM(BWE124:BWE127)</f>
        <v>21</v>
      </c>
      <c r="BWF129" s="285">
        <f>+BWD129-BWE129</f>
        <v>20</v>
      </c>
      <c r="BWG129" s="285"/>
      <c r="BWH129" s="285"/>
      <c r="BWI129" s="285"/>
      <c r="BWJ129" s="285"/>
      <c r="BWK129" s="285"/>
      <c r="BWL129" s="285"/>
      <c r="BWM129" s="285"/>
      <c r="BWN129" s="285"/>
      <c r="BWO129" s="285"/>
      <c r="BWP129" s="285"/>
      <c r="BWQ129" s="285"/>
      <c r="BWR129" s="285"/>
      <c r="BWS129" s="285"/>
      <c r="BWT129" s="285"/>
      <c r="BWU129" s="285"/>
      <c r="BWV129" s="285"/>
      <c r="BWW129" s="285"/>
      <c r="BWX129" s="285"/>
      <c r="BWY129" s="285"/>
      <c r="BWZ129" s="285"/>
      <c r="BXA129" s="285"/>
      <c r="BXB129" s="285"/>
      <c r="BXC129" s="285"/>
      <c r="BXD129" s="285"/>
      <c r="BXE129" s="285"/>
      <c r="BXF129" s="285"/>
      <c r="BXG129" s="285"/>
      <c r="BXH129" s="285"/>
      <c r="BXI129" s="285"/>
      <c r="BXJ129" s="285"/>
      <c r="BXK129" s="285"/>
      <c r="BXL129" s="285"/>
      <c r="BXM129" s="285"/>
      <c r="BXN129" s="285"/>
      <c r="BXO129" s="285"/>
      <c r="BXP129" s="285"/>
      <c r="BXQ129" s="285"/>
      <c r="BXR129" s="285"/>
      <c r="BXS129" s="285"/>
      <c r="BXT129" s="285"/>
      <c r="BXU129" s="285"/>
      <c r="BXV129" s="285"/>
      <c r="BXW129" s="285"/>
      <c r="BXX129" s="285"/>
      <c r="BXY129" s="285"/>
      <c r="BXZ129" s="285"/>
      <c r="BYA129" s="285"/>
      <c r="BYB129" s="285"/>
      <c r="BYC129" s="285"/>
      <c r="BYD129" s="285"/>
      <c r="BYE129" s="285"/>
      <c r="BYF129" s="285"/>
      <c r="BYG129" s="285"/>
      <c r="BYH129" s="285"/>
      <c r="BYI129" s="285"/>
      <c r="BYJ129" s="285"/>
      <c r="BYK129" s="285"/>
      <c r="BYL129" s="285"/>
      <c r="BYM129" s="285"/>
      <c r="BYN129" s="285"/>
      <c r="BYO129" s="285"/>
      <c r="BYP129" s="285"/>
      <c r="BYQ129" s="285"/>
      <c r="BYR129" s="285"/>
      <c r="BYS129" s="285"/>
      <c r="BYT129" s="285"/>
      <c r="BYU129" s="285"/>
      <c r="BYV129" s="285"/>
      <c r="BYW129" s="285"/>
      <c r="BYX129" s="285"/>
      <c r="BYY129" s="285"/>
      <c r="BYZ129" s="285"/>
      <c r="BZA129" s="285"/>
      <c r="BZB129" s="285"/>
      <c r="BZC129" s="285"/>
      <c r="BZD129" s="285"/>
      <c r="BZE129" s="285"/>
      <c r="BZF129" s="285"/>
      <c r="BZG129" s="285"/>
      <c r="BZH129" s="285"/>
      <c r="BZI129" s="285"/>
      <c r="BZJ129" s="285"/>
      <c r="BZK129" s="285"/>
      <c r="BZL129" s="285"/>
      <c r="BZM129" s="285"/>
      <c r="BZN129" s="285"/>
      <c r="BZO129" s="285"/>
      <c r="BZP129" s="285"/>
      <c r="BZQ129" s="285"/>
      <c r="BZR129" s="285"/>
      <c r="BZS129" s="285"/>
      <c r="BZT129" s="285"/>
      <c r="BZU129" s="285"/>
      <c r="BZV129" s="285"/>
      <c r="BZW129" s="285"/>
      <c r="BZX129" s="285"/>
      <c r="BZY129" s="285"/>
      <c r="BZZ129" s="285"/>
      <c r="CAA129" s="285"/>
      <c r="CAB129" s="285"/>
      <c r="CAC129" s="285"/>
      <c r="CAD129" s="285"/>
      <c r="CAE129" s="285"/>
      <c r="CAF129" s="285"/>
      <c r="CAG129" s="285"/>
      <c r="CAH129" s="285"/>
      <c r="CAI129" s="285"/>
      <c r="CAJ129" s="285"/>
      <c r="CAK129" s="285"/>
      <c r="CAL129" s="285"/>
      <c r="CAM129" s="285"/>
      <c r="CAN129" s="285"/>
      <c r="CAO129" s="285"/>
      <c r="CAP129" s="285"/>
      <c r="CAQ129" s="285"/>
      <c r="CAR129" s="285"/>
      <c r="CAS129" s="285"/>
      <c r="CAT129" s="285"/>
      <c r="CAU129" s="285"/>
      <c r="CAV129" s="285"/>
      <c r="CAW129" s="285"/>
      <c r="CAX129" s="285"/>
      <c r="CAY129" s="285"/>
      <c r="CAZ129" s="285"/>
      <c r="CBA129" s="285"/>
      <c r="CBB129" s="285"/>
      <c r="CBC129" s="285"/>
      <c r="CBD129" s="285"/>
      <c r="CBE129" s="285"/>
      <c r="CBF129" s="285"/>
      <c r="CBG129" s="285"/>
      <c r="CBH129" s="285"/>
      <c r="CBI129" s="285"/>
      <c r="CBJ129" s="285"/>
      <c r="CBK129" s="285"/>
      <c r="CBL129" s="285"/>
      <c r="CBM129" s="285"/>
      <c r="CBN129" s="285"/>
      <c r="CBO129" s="285"/>
      <c r="CBP129" s="285"/>
      <c r="CBQ129" s="285"/>
      <c r="CBR129" s="285"/>
      <c r="CBS129" s="285"/>
      <c r="CBT129" s="285"/>
      <c r="CBU129" s="285"/>
      <c r="CBV129" s="285"/>
      <c r="CBW129" s="285"/>
      <c r="CBX129" s="285"/>
      <c r="CBY129" s="285"/>
      <c r="CBZ129" s="285"/>
      <c r="CCA129" s="285"/>
      <c r="CCB129" s="285"/>
      <c r="CCC129" s="285"/>
      <c r="CCD129" s="285"/>
      <c r="CCE129" s="285"/>
      <c r="CCF129" s="285"/>
      <c r="CCG129" s="285"/>
      <c r="CCH129" s="285"/>
      <c r="CCI129" s="285"/>
      <c r="CCJ129" s="285"/>
      <c r="CCK129" s="285"/>
      <c r="CCL129" s="285"/>
      <c r="CCM129" s="285"/>
      <c r="CCN129" s="285"/>
      <c r="CCO129" s="285"/>
      <c r="CCP129" s="285"/>
      <c r="CCQ129" s="285"/>
      <c r="CCR129" s="199"/>
      <c r="CCS129" s="199"/>
      <c r="CCT129" s="199"/>
    </row>
    <row r="130" spans="15:2126" s="200" customFormat="1" x14ac:dyDescent="0.2">
      <c r="ABI130" s="362"/>
      <c r="ABJ130" s="362"/>
      <c r="ABK130" s="362"/>
      <c r="ABL130" s="362"/>
      <c r="ABM130" s="362"/>
      <c r="ABN130" s="362"/>
      <c r="ABO130" s="362"/>
      <c r="ABP130" s="362"/>
      <c r="ABQ130" s="362"/>
      <c r="ABR130" s="362"/>
      <c r="ABS130" s="362"/>
      <c r="ABT130" s="362"/>
      <c r="ABU130" s="362"/>
      <c r="ABV130" s="362"/>
      <c r="ABW130" s="362"/>
      <c r="ABX130" s="362"/>
      <c r="ABY130" s="362"/>
      <c r="ABZ130" s="362"/>
      <c r="ACA130" s="362"/>
      <c r="ACB130" s="362"/>
      <c r="ACC130" s="362"/>
      <c r="ACD130" s="362"/>
      <c r="ACE130" s="362"/>
      <c r="ACF130" s="362"/>
      <c r="ACG130" s="362"/>
      <c r="ACH130" s="362"/>
      <c r="ACI130" s="362"/>
      <c r="ACJ130" s="362"/>
      <c r="ACK130" s="362"/>
      <c r="ACL130" s="362"/>
      <c r="ACM130" s="362"/>
      <c r="ACN130" s="362"/>
      <c r="ACO130" s="362"/>
      <c r="ACP130" s="362"/>
      <c r="ACQ130" s="362"/>
      <c r="ACR130" s="362"/>
      <c r="ACS130" s="362"/>
      <c r="ACT130" s="362"/>
      <c r="ACU130" s="362"/>
      <c r="ACV130" s="362"/>
      <c r="ACW130" s="362"/>
      <c r="ACX130" s="362"/>
      <c r="ACY130" s="362"/>
      <c r="ACZ130" s="362"/>
      <c r="ADA130" s="362"/>
      <c r="ADB130" s="362"/>
      <c r="ADC130" s="362"/>
      <c r="ADD130" s="362"/>
      <c r="ADE130" s="362"/>
      <c r="ADF130" s="362"/>
      <c r="ADG130" s="362"/>
      <c r="ADH130" s="362"/>
      <c r="ADI130" s="362"/>
      <c r="ADJ130" s="362"/>
      <c r="ADK130" s="362"/>
      <c r="ADL130" s="362"/>
      <c r="ADM130" s="362"/>
      <c r="ADN130" s="362"/>
      <c r="ADO130" s="362"/>
      <c r="ADP130" s="362"/>
      <c r="ADQ130" s="362"/>
      <c r="ADR130" s="362"/>
      <c r="ADS130" s="362"/>
      <c r="ADT130" s="362"/>
      <c r="ADU130" s="362"/>
      <c r="ADV130" s="362"/>
      <c r="ADW130" s="362"/>
      <c r="ADX130" s="362"/>
      <c r="ADY130" s="362"/>
      <c r="ADZ130" s="362"/>
      <c r="AEA130" s="362"/>
      <c r="AEB130" s="362"/>
      <c r="AEC130" s="362"/>
      <c r="AED130" s="362"/>
      <c r="AEE130" s="362"/>
      <c r="AEF130" s="362"/>
      <c r="AEG130" s="362"/>
      <c r="AEH130" s="362"/>
      <c r="AEI130" s="362"/>
      <c r="AEJ130" s="362"/>
      <c r="AEK130" s="362"/>
      <c r="AEL130" s="362"/>
      <c r="AEM130" s="362"/>
      <c r="AEN130" s="362"/>
      <c r="AEO130" s="362"/>
      <c r="AEP130" s="362"/>
      <c r="AEQ130" s="362"/>
      <c r="AER130" s="362"/>
      <c r="AES130" s="362"/>
      <c r="AET130" s="362"/>
      <c r="AEU130" s="362"/>
      <c r="AEV130" s="362"/>
      <c r="AEW130" s="362"/>
      <c r="AEX130" s="362"/>
      <c r="AEY130" s="362"/>
      <c r="AEZ130" s="362"/>
      <c r="AFA130" s="362"/>
      <c r="AFB130" s="362"/>
      <c r="AFC130" s="362"/>
      <c r="AFD130" s="362"/>
      <c r="AFE130" s="362"/>
      <c r="AFF130" s="362"/>
      <c r="AFG130" s="362"/>
      <c r="AFH130" s="362"/>
      <c r="AFI130" s="362"/>
      <c r="AFJ130" s="362"/>
      <c r="AFK130" s="362"/>
      <c r="AFL130" s="362"/>
      <c r="AFM130" s="362"/>
      <c r="AFN130" s="362"/>
      <c r="AFO130" s="362"/>
      <c r="AFP130" s="362"/>
      <c r="AFQ130" s="362"/>
      <c r="AFR130" s="362"/>
      <c r="AFS130" s="362"/>
      <c r="AFT130" s="362"/>
      <c r="AFU130" s="362"/>
      <c r="AFV130" s="362"/>
      <c r="AFW130" s="362"/>
      <c r="AFX130" s="362"/>
      <c r="AFY130" s="362"/>
      <c r="AFZ130" s="362"/>
      <c r="AGA130" s="362"/>
      <c r="AGB130" s="362"/>
      <c r="AGC130" s="362"/>
      <c r="AGD130" s="362"/>
      <c r="AGE130" s="362"/>
      <c r="AGF130" s="362"/>
      <c r="AGG130" s="362"/>
      <c r="AGH130" s="362"/>
      <c r="AGI130" s="362"/>
      <c r="AGJ130" s="362"/>
      <c r="AGK130" s="362"/>
      <c r="AGL130" s="362"/>
      <c r="AGM130" s="362"/>
      <c r="AGN130" s="362"/>
      <c r="AGO130" s="362"/>
      <c r="AGP130" s="362"/>
      <c r="AGQ130" s="362"/>
      <c r="AGR130" s="362"/>
      <c r="AGS130" s="362"/>
      <c r="AGT130" s="362"/>
      <c r="AGU130" s="362"/>
      <c r="AGV130" s="362"/>
      <c r="AGW130" s="362"/>
      <c r="AGX130" s="362"/>
      <c r="AGY130" s="362"/>
      <c r="AGZ130" s="362"/>
      <c r="AHA130" s="362"/>
      <c r="AHB130" s="362"/>
      <c r="AHC130" s="362"/>
      <c r="AHD130" s="362"/>
      <c r="AHE130" s="362"/>
      <c r="AHF130" s="362"/>
      <c r="AHG130" s="362"/>
      <c r="AHH130" s="362"/>
      <c r="AHI130" s="362"/>
      <c r="AHJ130" s="362"/>
      <c r="AHK130" s="362"/>
      <c r="AHL130" s="362"/>
      <c r="AHM130" s="362"/>
      <c r="AHN130" s="362"/>
      <c r="AHO130" s="362"/>
      <c r="AHP130" s="362"/>
      <c r="AHQ130" s="362"/>
      <c r="AHR130" s="362"/>
      <c r="AHS130" s="362"/>
      <c r="AHT130" s="362"/>
      <c r="AHU130" s="362"/>
      <c r="AHV130" s="362"/>
      <c r="AHW130" s="362"/>
      <c r="AHX130" s="362"/>
      <c r="AHY130" s="362"/>
      <c r="AHZ130" s="362"/>
      <c r="AIA130" s="362"/>
      <c r="AIB130" s="362"/>
      <c r="AIC130" s="362"/>
      <c r="AID130" s="362"/>
      <c r="AIE130" s="362"/>
      <c r="AIF130" s="362"/>
      <c r="AIG130" s="362"/>
      <c r="AIH130" s="362"/>
      <c r="AII130" s="362"/>
      <c r="AIJ130" s="362"/>
      <c r="AIK130" s="362"/>
      <c r="AIL130" s="362"/>
      <c r="AIM130" s="362"/>
      <c r="AIN130" s="362"/>
      <c r="AIO130" s="362"/>
      <c r="AIP130" s="362"/>
      <c r="AIQ130" s="362"/>
      <c r="AIR130" s="362"/>
      <c r="AIS130" s="362"/>
      <c r="AIT130" s="362"/>
      <c r="AIU130" s="362"/>
      <c r="AIV130" s="362"/>
      <c r="AIW130" s="362"/>
      <c r="AIX130" s="362"/>
      <c r="AIY130" s="362"/>
      <c r="AIZ130" s="362"/>
      <c r="AJA130" s="362"/>
      <c r="AJB130" s="362"/>
      <c r="AJC130" s="362"/>
      <c r="AJD130" s="362"/>
      <c r="AJE130" s="362"/>
      <c r="AJF130" s="362"/>
      <c r="AJG130" s="362"/>
      <c r="AJH130" s="362"/>
      <c r="AJI130" s="362"/>
      <c r="AJJ130" s="362"/>
      <c r="AJK130" s="362"/>
      <c r="AJL130" s="362"/>
      <c r="AJM130" s="362"/>
      <c r="AJN130" s="362"/>
      <c r="AJO130" s="362"/>
      <c r="AJP130" s="362"/>
      <c r="AJQ130" s="362"/>
      <c r="AJR130" s="362"/>
      <c r="AJS130" s="362"/>
      <c r="AJT130" s="362"/>
      <c r="AJU130" s="362"/>
      <c r="AJV130" s="362"/>
      <c r="AJW130" s="362"/>
      <c r="AJX130" s="362"/>
      <c r="AJY130" s="362"/>
      <c r="AJZ130" s="362"/>
      <c r="AKA130" s="362"/>
      <c r="AKB130" s="362"/>
      <c r="AKC130" s="362"/>
      <c r="AKD130" s="362"/>
      <c r="AKE130" s="362"/>
      <c r="AKF130" s="362"/>
      <c r="AKG130" s="362"/>
      <c r="AKH130" s="362"/>
      <c r="AKI130" s="362"/>
      <c r="AKJ130" s="362"/>
      <c r="AKK130" s="362"/>
      <c r="AKL130" s="362"/>
      <c r="AKM130" s="362"/>
      <c r="AKN130" s="362"/>
      <c r="AKO130" s="362"/>
      <c r="AKP130" s="362"/>
      <c r="AKQ130" s="362"/>
      <c r="AKV130" s="199"/>
      <c r="AKW130" s="199"/>
      <c r="AKX130" s="199"/>
      <c r="AKY130" s="199"/>
      <c r="AKZ130" s="199"/>
      <c r="ALA130" s="199"/>
      <c r="ALB130" s="199"/>
      <c r="ALC130" s="199"/>
      <c r="ALD130" s="199"/>
      <c r="ALE130" s="199"/>
      <c r="ALF130" s="199"/>
      <c r="ALG130" s="199"/>
      <c r="ALH130" s="199"/>
      <c r="ALI130" s="199"/>
      <c r="ALJ130" s="199"/>
      <c r="ALK130" s="199"/>
      <c r="ALL130" s="199"/>
      <c r="ALM130" s="199"/>
      <c r="ALN130" s="199"/>
      <c r="ALO130" s="199"/>
      <c r="ALP130" s="199"/>
      <c r="ALQ130" s="199"/>
      <c r="ALR130" s="199"/>
      <c r="ALS130" s="199"/>
      <c r="ALT130" s="199"/>
      <c r="ALU130" s="199"/>
      <c r="ALV130" s="199"/>
      <c r="ALW130" s="199"/>
      <c r="ALX130" s="199"/>
      <c r="ALY130" s="199"/>
      <c r="ALZ130" s="199"/>
      <c r="AMA130" s="199"/>
      <c r="AMB130" s="199"/>
      <c r="AMC130" s="199"/>
      <c r="AMD130" s="199"/>
      <c r="AME130" s="199"/>
      <c r="AMF130" s="199"/>
      <c r="AMG130" s="199"/>
      <c r="AMH130" s="199"/>
      <c r="AMI130" s="199"/>
      <c r="AMJ130" s="199"/>
      <c r="AMK130" s="199"/>
      <c r="AML130" s="199"/>
      <c r="AMM130" s="199"/>
      <c r="AMN130" s="199"/>
      <c r="AMO130" s="199"/>
      <c r="AMP130" s="199"/>
      <c r="AMQ130" s="199"/>
      <c r="AMR130" s="199"/>
      <c r="AMS130" s="199"/>
      <c r="AMT130" s="199"/>
      <c r="AMU130" s="199"/>
      <c r="AMV130" s="199"/>
      <c r="AMW130" s="199"/>
      <c r="AMX130" s="199"/>
      <c r="AMY130" s="199"/>
      <c r="AMZ130" s="199"/>
      <c r="ANA130" s="199"/>
      <c r="ANB130" s="199"/>
      <c r="ANC130" s="199"/>
      <c r="AND130" s="199"/>
      <c r="ANE130" s="199"/>
      <c r="ANF130" s="199"/>
      <c r="ANG130" s="199"/>
      <c r="ANH130" s="199"/>
      <c r="ANI130" s="199"/>
      <c r="ANJ130" s="199"/>
      <c r="ANK130" s="199"/>
      <c r="ANL130" s="199"/>
      <c r="ANM130" s="199"/>
      <c r="ANN130" s="199"/>
      <c r="ANO130" s="199"/>
      <c r="ANP130" s="199"/>
      <c r="ANQ130" s="199"/>
      <c r="ANR130" s="199"/>
      <c r="ANS130" s="199"/>
      <c r="ANT130" s="199"/>
      <c r="ANU130" s="199"/>
      <c r="ANV130" s="199"/>
      <c r="ANW130" s="199"/>
      <c r="ANX130" s="199"/>
      <c r="ANY130" s="199"/>
      <c r="ANZ130" s="199"/>
      <c r="AOA130" s="199"/>
      <c r="AOB130" s="199"/>
      <c r="AOC130" s="199"/>
      <c r="AOD130" s="199"/>
      <c r="AOE130" s="199"/>
      <c r="AOF130" s="199"/>
      <c r="AOG130" s="199"/>
      <c r="AOH130" s="199"/>
      <c r="AOI130" s="199"/>
      <c r="AOJ130" s="199"/>
      <c r="AOK130" s="199"/>
      <c r="AOL130" s="199"/>
      <c r="AOM130" s="199"/>
      <c r="AON130" s="199"/>
      <c r="AOO130" s="199"/>
      <c r="AOP130" s="199"/>
      <c r="AOQ130" s="199"/>
      <c r="AOR130" s="199"/>
      <c r="AOS130" s="199"/>
      <c r="AOT130" s="199"/>
      <c r="AOU130" s="199"/>
      <c r="AOV130" s="199"/>
      <c r="AOW130" s="199"/>
      <c r="AOX130" s="199"/>
      <c r="AOY130" s="199"/>
      <c r="AOZ130" s="199"/>
      <c r="APA130" s="199"/>
      <c r="APB130" s="199"/>
      <c r="APC130" s="199"/>
      <c r="APD130" s="199"/>
      <c r="APE130" s="199"/>
      <c r="APF130" s="199"/>
      <c r="APG130" s="199"/>
      <c r="APH130" s="199"/>
      <c r="API130" s="199"/>
      <c r="APJ130" s="199"/>
      <c r="APK130" s="199"/>
      <c r="APL130" s="199"/>
      <c r="APM130" s="199"/>
      <c r="APN130" s="199"/>
      <c r="APO130" s="199"/>
      <c r="APP130" s="199"/>
      <c r="APQ130" s="199"/>
      <c r="APR130" s="199"/>
      <c r="APS130" s="199"/>
      <c r="APT130" s="199"/>
      <c r="APU130" s="199"/>
      <c r="APV130" s="199"/>
      <c r="APW130" s="199"/>
      <c r="APX130" s="199"/>
      <c r="APY130" s="199"/>
      <c r="APZ130" s="199"/>
      <c r="AQA130" s="199"/>
      <c r="AQB130" s="199"/>
      <c r="AQC130" s="199"/>
      <c r="AQD130" s="199"/>
      <c r="AQE130" s="199"/>
      <c r="AQF130" s="199"/>
      <c r="AQG130" s="199"/>
      <c r="AQH130" s="199"/>
      <c r="AQI130" s="199"/>
      <c r="AQJ130" s="199"/>
      <c r="AQK130" s="199"/>
      <c r="AQL130" s="199"/>
      <c r="AQM130" s="199"/>
      <c r="AQN130" s="199"/>
      <c r="AQO130" s="199"/>
      <c r="AQP130" s="199"/>
      <c r="AQQ130" s="199"/>
      <c r="AQR130" s="199"/>
      <c r="AQS130" s="199"/>
      <c r="AQT130" s="199"/>
      <c r="AQU130" s="199"/>
      <c r="AQV130" s="199"/>
      <c r="AQW130" s="199"/>
      <c r="AQX130" s="199"/>
      <c r="AQY130" s="199"/>
      <c r="AQZ130" s="199"/>
      <c r="ARA130" s="199"/>
      <c r="ARB130" s="199"/>
      <c r="ARC130" s="199"/>
      <c r="ARD130" s="199"/>
      <c r="ARE130" s="199"/>
      <c r="ARF130" s="199"/>
      <c r="ARG130" s="199"/>
      <c r="ARH130" s="199"/>
      <c r="ARI130" s="199"/>
      <c r="ARJ130" s="199"/>
      <c r="ARK130" s="199"/>
      <c r="ARL130" s="199"/>
      <c r="ARM130" s="199"/>
      <c r="ARN130" s="199"/>
      <c r="ARO130" s="199"/>
      <c r="ARP130" s="199"/>
      <c r="ARQ130" s="199"/>
      <c r="ARR130" s="199"/>
      <c r="ARS130" s="199"/>
      <c r="ART130" s="199"/>
      <c r="ARU130" s="199"/>
      <c r="ARV130" s="199"/>
      <c r="ARW130" s="199"/>
      <c r="ARX130" s="199"/>
      <c r="ARY130" s="199"/>
      <c r="ARZ130" s="199"/>
      <c r="ASA130" s="199"/>
      <c r="ASB130" s="199"/>
      <c r="ASC130" s="199"/>
      <c r="ASD130" s="199"/>
      <c r="ASE130" s="199"/>
      <c r="ASF130" s="199"/>
      <c r="ASG130" s="199"/>
      <c r="ASH130" s="199"/>
      <c r="ASI130" s="199"/>
      <c r="ASJ130" s="199"/>
      <c r="ASK130" s="199"/>
      <c r="ASL130" s="199"/>
      <c r="ASM130" s="199"/>
      <c r="ASN130" s="199"/>
      <c r="ASO130" s="199"/>
      <c r="ASP130" s="199"/>
      <c r="ASQ130" s="199"/>
      <c r="ASR130" s="199"/>
      <c r="ASS130" s="199"/>
      <c r="AST130" s="199"/>
      <c r="ASU130" s="199"/>
      <c r="ASV130" s="199"/>
      <c r="ASW130" s="199"/>
      <c r="ASX130" s="199"/>
      <c r="ASY130" s="199"/>
      <c r="ASZ130" s="199"/>
      <c r="ATA130" s="199"/>
      <c r="ATB130" s="199"/>
      <c r="ATC130" s="199"/>
      <c r="ATD130" s="199"/>
      <c r="ATE130" s="199"/>
      <c r="ATF130" s="199"/>
      <c r="ATG130" s="199"/>
      <c r="ATH130" s="199"/>
      <c r="ATI130" s="199"/>
      <c r="ATJ130" s="199"/>
      <c r="ATK130" s="199"/>
      <c r="ATL130" s="199"/>
      <c r="ATM130" s="199"/>
      <c r="ATN130" s="199"/>
      <c r="ATO130" s="199"/>
      <c r="ATP130" s="199"/>
      <c r="ATQ130" s="199"/>
      <c r="ATR130" s="199"/>
      <c r="ATS130" s="199"/>
      <c r="ATT130" s="199"/>
      <c r="ATU130" s="199"/>
      <c r="ATV130" s="199"/>
      <c r="ATW130" s="199"/>
      <c r="ATX130" s="199"/>
      <c r="ATY130" s="199"/>
      <c r="ATZ130" s="199"/>
      <c r="AUA130" s="199"/>
      <c r="AUB130" s="199"/>
      <c r="AUC130" s="199"/>
      <c r="AUD130" s="199"/>
      <c r="AUE130" s="199"/>
      <c r="AUF130" s="199"/>
      <c r="AUG130" s="199"/>
      <c r="AUH130" s="199"/>
      <c r="AUI130" s="199"/>
      <c r="AUJ130" s="199"/>
      <c r="AUK130" s="199"/>
      <c r="AUL130" s="199"/>
      <c r="AUM130" s="199"/>
      <c r="AUN130" s="199"/>
      <c r="AUO130" s="199"/>
      <c r="AUP130" s="199"/>
      <c r="AUQ130" s="199"/>
      <c r="AUR130" s="199"/>
      <c r="AUS130" s="199"/>
      <c r="AUT130" s="199"/>
      <c r="AUU130" s="199"/>
      <c r="AUV130" s="199"/>
      <c r="AUW130" s="199"/>
      <c r="AUX130" s="199"/>
      <c r="AUY130" s="199"/>
      <c r="AUZ130" s="199"/>
      <c r="AVA130" s="199"/>
      <c r="AVB130" s="199"/>
      <c r="AVC130" s="199"/>
      <c r="AVD130" s="199"/>
      <c r="AVE130" s="199"/>
      <c r="AVF130" s="199"/>
      <c r="AVG130" s="199"/>
      <c r="AVH130" s="199"/>
      <c r="AVI130" s="199"/>
      <c r="AVJ130" s="199"/>
      <c r="AVK130" s="199"/>
      <c r="AVL130" s="199"/>
      <c r="AVM130" s="199"/>
      <c r="AVN130" s="199"/>
      <c r="AVO130" s="199"/>
      <c r="AVP130" s="199"/>
      <c r="AVQ130" s="199"/>
      <c r="AVR130" s="199"/>
      <c r="AVS130" s="199"/>
      <c r="AVT130" s="199"/>
      <c r="AVU130" s="199"/>
      <c r="AVV130" s="199"/>
      <c r="AVW130" s="199"/>
      <c r="AVX130" s="199"/>
      <c r="AVY130" s="199"/>
      <c r="AVZ130" s="199"/>
      <c r="AWA130" s="199"/>
      <c r="AWB130" s="199"/>
      <c r="AWC130" s="199"/>
      <c r="AWD130" s="199"/>
      <c r="AWE130" s="199"/>
      <c r="AWF130" s="199"/>
      <c r="AWG130" s="199"/>
      <c r="AWH130" s="199"/>
      <c r="AWI130" s="199"/>
      <c r="AWJ130" s="199"/>
      <c r="AWK130" s="199"/>
      <c r="AWL130" s="199"/>
      <c r="AWM130" s="199"/>
      <c r="AWN130" s="237"/>
      <c r="AWO130" s="237"/>
      <c r="AWP130" s="199"/>
      <c r="AWQ130" s="199"/>
      <c r="AWR130" s="199"/>
      <c r="AWS130" s="199"/>
      <c r="AWT130" s="199"/>
      <c r="AWU130" s="199"/>
      <c r="AWV130" s="199"/>
      <c r="AWW130" s="199"/>
      <c r="AWX130" s="199"/>
      <c r="AWY130" s="199"/>
      <c r="AWZ130" s="199"/>
      <c r="AXA130" s="199"/>
      <c r="AXB130" s="255"/>
      <c r="AXC130" s="255"/>
      <c r="AXD130" s="255"/>
      <c r="AXE130" s="255"/>
      <c r="AXF130" s="255"/>
      <c r="AXG130" s="255"/>
      <c r="AXH130" s="255"/>
      <c r="AXI130" s="255"/>
      <c r="AXJ130" s="255"/>
      <c r="AXK130" s="255"/>
      <c r="AXL130" s="255"/>
      <c r="AXM130" s="255"/>
      <c r="AXN130" s="255"/>
      <c r="AXO130" s="255"/>
      <c r="AXP130" s="255"/>
      <c r="AXQ130" s="255"/>
      <c r="AXR130" s="255"/>
      <c r="AXS130" s="255"/>
      <c r="AXT130" s="255"/>
      <c r="AXU130" s="255"/>
      <c r="AXV130" s="255"/>
      <c r="AXW130" s="255"/>
      <c r="AXX130" s="255"/>
      <c r="AXY130" s="255"/>
      <c r="AXZ130" s="255"/>
      <c r="AYA130" s="255"/>
      <c r="AYB130" s="255"/>
      <c r="AYC130" s="255"/>
      <c r="AYD130" s="255"/>
      <c r="AYE130" s="255"/>
      <c r="AYF130" s="255"/>
      <c r="AYG130" s="255"/>
      <c r="AYH130" s="255"/>
      <c r="AYI130" s="255"/>
      <c r="AYJ130" s="255"/>
      <c r="AYK130" s="255"/>
      <c r="AYL130" s="255"/>
      <c r="AYM130" s="255"/>
      <c r="AYN130" s="255"/>
      <c r="AYO130" s="255"/>
      <c r="AYP130" s="255"/>
      <c r="AYQ130" s="255"/>
      <c r="AYR130" s="255"/>
      <c r="AYS130" s="255"/>
      <c r="AYT130" s="255"/>
      <c r="AYU130" s="255"/>
      <c r="AYV130" s="255"/>
      <c r="AYW130" s="255"/>
      <c r="AYX130" s="255"/>
      <c r="AYY130" s="255"/>
      <c r="AYZ130" s="255"/>
      <c r="AZA130" s="255"/>
      <c r="AZB130" s="255"/>
      <c r="AZC130" s="255"/>
      <c r="AZD130" s="255"/>
      <c r="AZE130" s="255"/>
      <c r="AZF130" s="255"/>
      <c r="AZG130" s="255"/>
      <c r="AZH130" s="255"/>
      <c r="AZI130" s="255"/>
      <c r="AZJ130" s="255"/>
      <c r="AZK130" s="255"/>
      <c r="AZL130" s="255"/>
      <c r="AZM130" s="255"/>
      <c r="AZN130" s="255"/>
      <c r="AZO130" s="255"/>
      <c r="AZP130" s="255"/>
      <c r="AZQ130" s="255"/>
      <c r="AZR130" s="255"/>
      <c r="AZS130" s="255"/>
      <c r="AZT130" s="255"/>
      <c r="AZU130" s="255"/>
      <c r="AZV130" s="255"/>
      <c r="AZW130" s="255"/>
      <c r="AZX130" s="255"/>
      <c r="AZY130" s="255"/>
      <c r="AZZ130" s="255"/>
      <c r="BAA130" s="255"/>
      <c r="BAB130" s="255"/>
      <c r="BAC130" s="255"/>
      <c r="BAD130" s="255"/>
      <c r="BAE130" s="255"/>
      <c r="BAF130" s="255"/>
      <c r="BAG130" s="255"/>
      <c r="BAH130" s="255"/>
      <c r="BAI130" s="255"/>
      <c r="BAJ130" s="255"/>
      <c r="BAK130" s="255"/>
      <c r="BAL130" s="255"/>
      <c r="BAM130" s="255"/>
      <c r="BAN130" s="255"/>
      <c r="BAO130" s="255"/>
      <c r="BAP130" s="255"/>
      <c r="BAQ130" s="255"/>
      <c r="BAR130" s="255"/>
      <c r="BAS130" s="255"/>
      <c r="BAT130" s="255"/>
      <c r="BAU130" s="255"/>
      <c r="BAV130" s="255"/>
      <c r="BAW130" s="255"/>
      <c r="BAX130" s="255"/>
      <c r="BAY130" s="255"/>
      <c r="BAZ130" s="255"/>
      <c r="BBA130" s="255"/>
      <c r="BBB130" s="255"/>
      <c r="BBC130" s="255"/>
      <c r="BBD130" s="255"/>
      <c r="BBE130" s="255"/>
      <c r="BBF130" s="255"/>
      <c r="BBG130" s="255"/>
      <c r="BBH130" s="255"/>
      <c r="BBI130" s="255"/>
      <c r="BBJ130" s="255"/>
      <c r="BBK130" s="255"/>
      <c r="BBL130" s="255"/>
      <c r="BBM130" s="255"/>
      <c r="BBN130" s="255"/>
      <c r="BBO130" s="255"/>
      <c r="BBP130" s="255"/>
      <c r="BBQ130" s="255"/>
      <c r="BBR130" s="255"/>
      <c r="BBS130" s="255"/>
      <c r="BBT130" s="255"/>
      <c r="BBU130" s="255"/>
      <c r="BBV130" s="255"/>
      <c r="BBW130" s="255"/>
      <c r="BBX130" s="255"/>
      <c r="BBY130" s="255"/>
      <c r="BBZ130" s="255"/>
      <c r="BCA130" s="255"/>
      <c r="BCB130" s="255"/>
      <c r="BCC130" s="255"/>
      <c r="BCD130" s="255"/>
      <c r="BCE130" s="255"/>
      <c r="BCF130" s="255"/>
      <c r="BCG130" s="255"/>
      <c r="BCH130" s="255"/>
      <c r="BCI130" s="255"/>
      <c r="BCJ130" s="255"/>
      <c r="BCK130" s="255"/>
      <c r="BCL130" s="255"/>
      <c r="BCM130" s="255"/>
      <c r="BCN130" s="255"/>
      <c r="BCO130" s="255"/>
      <c r="BCP130" s="255"/>
      <c r="BCQ130" s="255"/>
      <c r="BCR130" s="255"/>
      <c r="BCS130" s="255"/>
      <c r="BCT130" s="255"/>
      <c r="BCU130" s="255"/>
      <c r="BCV130" s="255"/>
      <c r="BCW130" s="255"/>
      <c r="BCX130" s="255"/>
      <c r="BCY130" s="255"/>
      <c r="BCZ130" s="255"/>
      <c r="BDA130" s="255"/>
      <c r="BDB130" s="255"/>
      <c r="BDC130" s="255"/>
      <c r="BDD130" s="255"/>
      <c r="BDE130" s="255"/>
      <c r="BDF130" s="255"/>
      <c r="BDG130" s="255"/>
      <c r="BDH130" s="255"/>
      <c r="BDI130" s="255"/>
      <c r="BDJ130" s="255"/>
      <c r="BDK130" s="255"/>
      <c r="BDL130" s="255"/>
      <c r="BDM130" s="255"/>
      <c r="BDN130" s="255"/>
      <c r="BDO130" s="255"/>
      <c r="BDP130" s="255"/>
      <c r="BDQ130" s="255"/>
      <c r="BDR130" s="255"/>
      <c r="BDS130" s="255"/>
      <c r="BDT130" s="255"/>
      <c r="BDU130" s="255"/>
      <c r="BDV130" s="255"/>
      <c r="BDW130" s="255"/>
      <c r="BDX130" s="255"/>
      <c r="BDY130" s="255"/>
      <c r="BDZ130" s="255"/>
      <c r="BEA130" s="255"/>
      <c r="BEB130" s="255"/>
      <c r="BEC130" s="255"/>
      <c r="BED130" s="255"/>
      <c r="BEE130" s="255"/>
      <c r="BEF130" s="255"/>
      <c r="BEG130" s="255"/>
      <c r="BEH130" s="255"/>
      <c r="BEI130" s="255"/>
      <c r="BEJ130" s="255"/>
      <c r="BEK130" s="255"/>
      <c r="BEL130" s="255"/>
      <c r="BEM130" s="255"/>
      <c r="BEN130" s="255"/>
      <c r="BEO130" s="255"/>
      <c r="BEP130" s="255"/>
      <c r="BEQ130" s="255"/>
      <c r="BER130" s="255"/>
      <c r="BES130" s="255"/>
      <c r="BET130" s="255"/>
      <c r="BEU130" s="255"/>
      <c r="BEV130" s="255"/>
      <c r="BEW130" s="255"/>
      <c r="BEX130" s="255"/>
      <c r="BEY130" s="255"/>
      <c r="BEZ130" s="255"/>
      <c r="BFA130" s="255"/>
      <c r="BFB130" s="255"/>
      <c r="BFC130" s="255"/>
      <c r="BFD130" s="255"/>
      <c r="BFE130" s="255"/>
      <c r="BFF130" s="255"/>
      <c r="BFG130" s="255"/>
      <c r="BFH130" s="255"/>
      <c r="BFI130" s="255"/>
      <c r="BFJ130" s="255"/>
      <c r="BFK130" s="255"/>
      <c r="BFL130" s="255"/>
      <c r="BFM130" s="255"/>
      <c r="BFN130" s="255"/>
      <c r="BFO130" s="255"/>
      <c r="BFP130" s="255"/>
      <c r="BFQ130" s="255"/>
      <c r="BFR130" s="255"/>
      <c r="BFS130" s="255"/>
      <c r="BFT130" s="255"/>
      <c r="BFU130" s="255"/>
      <c r="BFV130" s="255"/>
      <c r="BFW130" s="255"/>
      <c r="BFX130" s="255"/>
      <c r="BFY130" s="255"/>
      <c r="BFZ130" s="255"/>
      <c r="BGA130" s="255"/>
      <c r="BGB130" s="255"/>
      <c r="BGC130" s="255"/>
      <c r="BGD130" s="255"/>
      <c r="BGE130" s="255"/>
      <c r="BGF130" s="255"/>
      <c r="BGG130" s="255"/>
      <c r="BGH130" s="255"/>
      <c r="BGI130" s="255"/>
      <c r="BGJ130" s="255"/>
      <c r="BGK130" s="255"/>
      <c r="BGL130" s="255"/>
      <c r="BGM130" s="255"/>
      <c r="BGN130" s="255"/>
      <c r="BGO130" s="255"/>
      <c r="BGP130" s="255"/>
      <c r="BGQ130" s="255"/>
      <c r="BGR130" s="255"/>
      <c r="BGS130" s="255"/>
      <c r="BGT130" s="255"/>
      <c r="BGU130" s="255"/>
      <c r="BGV130" s="255"/>
      <c r="BGW130" s="255"/>
      <c r="BGX130" s="255"/>
      <c r="BGY130" s="255"/>
      <c r="BGZ130" s="255"/>
      <c r="BHA130" s="255"/>
      <c r="BHB130" s="255"/>
      <c r="BHC130" s="255"/>
      <c r="BHD130" s="255"/>
      <c r="BHE130" s="255"/>
      <c r="BHF130" s="255"/>
      <c r="BHG130" s="255"/>
      <c r="BHH130" s="255"/>
      <c r="BHI130" s="255"/>
      <c r="BHJ130" s="255"/>
      <c r="BHK130" s="255"/>
      <c r="BHL130" s="255"/>
      <c r="BHM130" s="255"/>
      <c r="BHN130" s="255"/>
      <c r="BHO130" s="255"/>
      <c r="BHP130" s="255"/>
      <c r="BHQ130" s="255"/>
      <c r="BHR130" s="255"/>
      <c r="BHS130" s="255"/>
      <c r="BHT130" s="255"/>
      <c r="BHU130" s="255"/>
      <c r="BHV130" s="255"/>
      <c r="BHW130" s="255"/>
      <c r="BHX130" s="255"/>
      <c r="BHY130" s="255"/>
      <c r="BHZ130" s="255"/>
      <c r="BIA130" s="255"/>
      <c r="BIB130" s="255"/>
      <c r="BIC130" s="255"/>
      <c r="BID130" s="255"/>
      <c r="BIE130" s="255"/>
      <c r="BIF130" s="255"/>
      <c r="BIG130" s="255"/>
      <c r="BIH130" s="255"/>
      <c r="BII130" s="255"/>
      <c r="BIJ130" s="255"/>
      <c r="BIK130" s="255"/>
      <c r="BIL130" s="255"/>
      <c r="BIM130" s="255"/>
      <c r="BIN130" s="255"/>
      <c r="BIO130" s="255"/>
      <c r="BIP130" s="255"/>
      <c r="BIQ130" s="255"/>
      <c r="BIR130" s="255"/>
      <c r="BIS130" s="255"/>
      <c r="BIT130" s="255"/>
      <c r="BIU130" s="255"/>
      <c r="BIV130" s="255"/>
      <c r="BIW130" s="255"/>
      <c r="BIX130" s="255"/>
      <c r="BIY130" s="255"/>
      <c r="BIZ130" s="255"/>
      <c r="BJA130" s="255"/>
      <c r="BJB130" s="255"/>
      <c r="BJC130" s="255"/>
      <c r="BJD130" s="255"/>
      <c r="BJE130" s="255"/>
      <c r="BJF130" s="255"/>
      <c r="BJG130" s="255"/>
      <c r="BJH130" s="255"/>
      <c r="BJI130" s="255"/>
      <c r="BJJ130" s="255"/>
      <c r="BJK130" s="255"/>
      <c r="BJL130" s="255"/>
      <c r="BJM130" s="255"/>
      <c r="BJN130" s="255"/>
      <c r="BJO130" s="255"/>
      <c r="BJP130" s="255"/>
      <c r="BJQ130" s="255"/>
      <c r="BJR130" s="255"/>
      <c r="BJS130" s="255"/>
      <c r="BJT130" s="255"/>
      <c r="BJU130" s="255"/>
      <c r="BJV130" s="255"/>
      <c r="BJW130" s="255"/>
      <c r="BJX130" s="255"/>
      <c r="BJY130" s="255"/>
      <c r="BJZ130" s="255"/>
      <c r="BKA130" s="255"/>
      <c r="BKB130" s="255"/>
      <c r="BKC130" s="255"/>
      <c r="BKD130" s="255"/>
      <c r="BKE130" s="255"/>
      <c r="BKF130" s="255"/>
      <c r="BKG130" s="255"/>
      <c r="BKH130" s="255"/>
      <c r="BKI130" s="255"/>
      <c r="BKJ130" s="255"/>
      <c r="BKK130" s="255"/>
      <c r="BKL130" s="255"/>
      <c r="BKM130" s="255"/>
      <c r="BKN130" s="255"/>
      <c r="BKO130" s="255"/>
      <c r="BKP130" s="255"/>
      <c r="BKQ130" s="255"/>
      <c r="BKR130" s="255"/>
      <c r="BKS130" s="255"/>
      <c r="BKT130" s="255"/>
      <c r="BKU130" s="255"/>
      <c r="BKV130" s="255"/>
      <c r="BKW130" s="255"/>
      <c r="BKX130" s="255"/>
      <c r="BKY130" s="255"/>
      <c r="BKZ130" s="255"/>
      <c r="BLA130" s="255"/>
      <c r="BLB130" s="255"/>
      <c r="BLC130" s="255"/>
      <c r="BLD130" s="255"/>
      <c r="BLE130" s="255"/>
      <c r="BLF130" s="255"/>
      <c r="BLG130" s="255"/>
      <c r="BLH130" s="255"/>
      <c r="BLI130" s="255"/>
      <c r="BLJ130" s="255"/>
      <c r="BLK130" s="255"/>
      <c r="BLL130" s="255"/>
      <c r="BLM130" s="255"/>
      <c r="BLN130" s="255"/>
      <c r="BLO130" s="255"/>
      <c r="BLP130" s="255"/>
      <c r="BLQ130" s="255"/>
      <c r="BLR130" s="255"/>
      <c r="BLS130" s="255"/>
      <c r="BLT130" s="255"/>
      <c r="BLU130" s="255"/>
      <c r="BLV130" s="255"/>
      <c r="BLW130" s="255"/>
      <c r="BLX130" s="255"/>
      <c r="BLY130" s="255"/>
      <c r="BLZ130" s="255"/>
      <c r="BMA130" s="255"/>
      <c r="BMB130" s="255"/>
      <c r="BMC130" s="255"/>
      <c r="BMD130" s="255"/>
      <c r="BME130" s="255"/>
      <c r="BMF130" s="255"/>
      <c r="BMG130" s="255"/>
      <c r="BMH130" s="255"/>
      <c r="BMI130" s="255"/>
      <c r="BMJ130" s="255"/>
      <c r="BMK130" s="255"/>
      <c r="BML130" s="255"/>
      <c r="BMM130" s="255"/>
      <c r="BMN130" s="255"/>
      <c r="BMO130" s="255"/>
      <c r="BMP130" s="255"/>
      <c r="BMQ130" s="255"/>
      <c r="BMR130" s="255"/>
      <c r="BMS130" s="255"/>
      <c r="BMT130" s="255"/>
      <c r="BMU130" s="255"/>
      <c r="BMV130" s="255"/>
      <c r="BMW130" s="255"/>
      <c r="BMX130" s="255"/>
      <c r="BMY130" s="255"/>
      <c r="BMZ130" s="255"/>
      <c r="BNA130" s="255"/>
      <c r="BNB130" s="255"/>
      <c r="BNC130" s="255"/>
      <c r="BND130" s="255"/>
      <c r="BNE130" s="255"/>
      <c r="BNF130" s="255"/>
      <c r="BNG130" s="255"/>
      <c r="BNH130" s="255"/>
      <c r="BNI130" s="255"/>
      <c r="BNJ130" s="255"/>
      <c r="BNK130" s="255"/>
      <c r="BNL130" s="255"/>
      <c r="BNM130" s="255"/>
      <c r="BNN130" s="255"/>
      <c r="BNO130" s="255"/>
      <c r="BNP130" s="255"/>
      <c r="BNQ130" s="255"/>
      <c r="BNR130" s="255"/>
      <c r="BNS130" s="255"/>
      <c r="BNT130" s="255"/>
      <c r="BNU130" s="255"/>
      <c r="BNV130" s="255"/>
      <c r="BNW130" s="255"/>
      <c r="BNX130" s="255"/>
      <c r="BNY130" s="255"/>
      <c r="BNZ130" s="255"/>
      <c r="BOA130" s="255"/>
      <c r="BOB130" s="255"/>
      <c r="BOC130" s="255"/>
      <c r="BOD130" s="255"/>
      <c r="BOE130" s="255"/>
      <c r="BOF130" s="255"/>
      <c r="BOG130" s="255"/>
      <c r="BOH130" s="255"/>
      <c r="BOI130" s="255"/>
      <c r="BOJ130" s="255"/>
      <c r="BOK130" s="255"/>
      <c r="BOL130" s="255"/>
      <c r="BOM130" s="255"/>
      <c r="BON130" s="255"/>
      <c r="BOO130" s="255"/>
      <c r="BOP130" s="255"/>
      <c r="BOQ130" s="255"/>
      <c r="BOR130" s="255"/>
      <c r="BOS130" s="255"/>
      <c r="BOT130" s="255"/>
      <c r="BOU130" s="255"/>
      <c r="BOV130" s="255"/>
      <c r="BOW130" s="255"/>
      <c r="BOX130" s="255"/>
      <c r="BOY130" s="255"/>
      <c r="BOZ130" s="255"/>
      <c r="BPA130" s="255"/>
      <c r="BPB130" s="255"/>
      <c r="BPC130" s="255"/>
      <c r="BPD130" s="255"/>
      <c r="BPE130" s="255"/>
      <c r="BPF130" s="255"/>
      <c r="BPG130" s="255"/>
      <c r="BPH130" s="255"/>
      <c r="BPI130" s="255"/>
      <c r="BPJ130" s="255"/>
      <c r="BPK130" s="255"/>
      <c r="BPL130" s="255"/>
      <c r="BPM130" s="255"/>
      <c r="BPN130" s="255"/>
      <c r="BPO130" s="255"/>
      <c r="BPP130" s="255"/>
      <c r="BPQ130" s="255"/>
      <c r="BPR130" s="255"/>
      <c r="BPS130" s="255"/>
      <c r="BPT130" s="255"/>
      <c r="BPU130" s="255"/>
      <c r="BPV130" s="255"/>
      <c r="BPW130" s="255"/>
      <c r="BPX130" s="255"/>
      <c r="BPY130" s="255"/>
      <c r="BPZ130" s="255"/>
      <c r="BQA130" s="255"/>
      <c r="BQB130" s="255"/>
      <c r="BQC130" s="255"/>
      <c r="BQD130" s="255"/>
      <c r="BQE130" s="255"/>
      <c r="BQF130" s="255"/>
      <c r="BQG130" s="255"/>
      <c r="BQH130" s="255"/>
      <c r="BQI130" s="255"/>
      <c r="BQJ130" s="255"/>
      <c r="BQK130" s="255"/>
      <c r="BQL130" s="255"/>
      <c r="BQM130" s="255"/>
      <c r="BQN130" s="255"/>
      <c r="BQO130" s="255"/>
      <c r="BQP130" s="255"/>
      <c r="BQQ130" s="255"/>
      <c r="BQR130" s="255"/>
      <c r="BQS130" s="255"/>
      <c r="BQT130" s="255"/>
      <c r="BQU130" s="255"/>
      <c r="BQV130" s="255"/>
      <c r="BQW130" s="255"/>
      <c r="BQX130" s="255"/>
      <c r="BQY130" s="255"/>
      <c r="BQZ130" s="255"/>
      <c r="BRA130" s="255"/>
      <c r="BRB130" s="255"/>
      <c r="BRC130" s="255"/>
      <c r="BRD130" s="255"/>
      <c r="BRE130" s="255"/>
      <c r="BRF130" s="255"/>
      <c r="BRG130" s="255"/>
      <c r="BRH130" s="255"/>
      <c r="BRI130" s="255"/>
      <c r="BRJ130" s="255"/>
      <c r="BRK130" s="255"/>
      <c r="BRL130" s="255"/>
      <c r="BRM130" s="255"/>
      <c r="BRN130" s="255"/>
      <c r="BRO130" s="255"/>
      <c r="BRP130" s="255"/>
      <c r="BRQ130" s="255"/>
      <c r="BRR130" s="255"/>
      <c r="BRS130" s="255"/>
      <c r="BRT130" s="255"/>
      <c r="BRU130" s="255"/>
      <c r="BRV130" s="255"/>
      <c r="BRW130" s="255"/>
      <c r="BRX130" s="255"/>
      <c r="BRY130" s="255"/>
      <c r="BRZ130" s="255"/>
      <c r="BSA130" s="255"/>
      <c r="BSB130" s="255"/>
      <c r="BSC130" s="255"/>
      <c r="BSD130" s="255"/>
      <c r="BSE130" s="255"/>
      <c r="BSF130" s="255"/>
      <c r="BSG130" s="255"/>
      <c r="BSH130" s="255"/>
      <c r="BSI130" s="255"/>
      <c r="BSJ130" s="255"/>
      <c r="BSK130" s="255"/>
      <c r="BSL130" s="255"/>
      <c r="BSM130" s="255"/>
      <c r="BSN130" s="255"/>
      <c r="BSO130" s="255"/>
      <c r="BSP130" s="255"/>
      <c r="BSQ130" s="255"/>
      <c r="BSR130" s="255"/>
      <c r="BSS130" s="255"/>
      <c r="BST130" s="255"/>
      <c r="BSU130" s="255"/>
      <c r="BSV130" s="255"/>
      <c r="BSW130" s="255"/>
      <c r="BSX130" s="255"/>
      <c r="BSY130" s="255"/>
      <c r="BSZ130" s="255"/>
      <c r="BTA130" s="255"/>
      <c r="BTB130" s="255"/>
      <c r="BTC130" s="255"/>
      <c r="BTD130" s="255"/>
      <c r="BTE130" s="255"/>
      <c r="BTF130" s="255"/>
      <c r="BTG130" s="255"/>
      <c r="BTH130" s="255"/>
      <c r="BTI130" s="255"/>
      <c r="BTJ130" s="255"/>
      <c r="BTK130" s="255"/>
      <c r="BTL130" s="255"/>
      <c r="BTM130" s="255"/>
      <c r="BTN130" s="255"/>
      <c r="BTO130" s="255"/>
      <c r="BTP130" s="255"/>
      <c r="BTQ130" s="255"/>
      <c r="BTR130" s="255"/>
      <c r="BTS130" s="255"/>
      <c r="BTT130" s="255"/>
      <c r="BTU130" s="255"/>
      <c r="BTV130" s="255"/>
      <c r="BTW130" s="255"/>
      <c r="BTX130" s="255"/>
      <c r="BTY130" s="255"/>
      <c r="BTZ130" s="255"/>
      <c r="BUA130" s="255"/>
      <c r="BUB130" s="255"/>
      <c r="BUC130" s="255"/>
      <c r="BUD130" s="255"/>
      <c r="BUE130" s="255"/>
      <c r="BUF130" s="255"/>
      <c r="BUG130" s="255"/>
      <c r="BUH130" s="255"/>
      <c r="BUI130" s="255"/>
      <c r="BUJ130" s="255"/>
      <c r="BUK130" s="255"/>
      <c r="BUL130" s="255"/>
      <c r="BUM130" s="255"/>
      <c r="BUN130" s="255"/>
      <c r="BUO130" s="255"/>
      <c r="BUP130" s="255"/>
      <c r="BUQ130" s="255"/>
      <c r="BUR130" s="255"/>
      <c r="BUS130" s="255"/>
      <c r="BUT130" s="255"/>
      <c r="BUU130" s="255"/>
      <c r="BUV130" s="255"/>
      <c r="BUW130" s="255"/>
      <c r="BUX130" s="255"/>
      <c r="BUY130" s="255"/>
      <c r="BUZ130" s="255"/>
      <c r="BVA130" s="255"/>
      <c r="BVB130" s="255"/>
      <c r="BVC130" s="255"/>
      <c r="BVD130" s="255"/>
      <c r="BVE130" s="255"/>
      <c r="BVF130" s="255"/>
      <c r="BVG130" s="255"/>
      <c r="BVH130" s="255"/>
      <c r="BVI130" s="255"/>
      <c r="BVJ130" s="255"/>
      <c r="BVK130" s="255"/>
      <c r="BVL130" s="255"/>
      <c r="BVM130" s="255"/>
      <c r="BVN130" s="255"/>
      <c r="BVO130" s="255"/>
      <c r="BVP130" s="255"/>
      <c r="BVQ130" s="255"/>
      <c r="BVR130" s="255"/>
      <c r="BVS130" s="255"/>
      <c r="BVT130" s="255"/>
      <c r="BVU130" s="255"/>
      <c r="BVV130" s="255"/>
      <c r="BVW130" s="255"/>
      <c r="BVX130" s="255"/>
      <c r="BVY130" s="255"/>
      <c r="BVZ130" s="255"/>
      <c r="BWA130" s="255"/>
      <c r="BWB130" s="255"/>
      <c r="BWC130" s="255"/>
      <c r="BWD130" s="255"/>
      <c r="BWE130" s="255"/>
      <c r="BWF130" s="255"/>
      <c r="BWG130" s="255"/>
      <c r="BWH130" s="255"/>
      <c r="BWI130" s="255"/>
      <c r="BWJ130" s="255"/>
      <c r="BWK130" s="255"/>
      <c r="BWL130" s="255"/>
      <c r="BWM130" s="255"/>
      <c r="BWN130" s="255"/>
      <c r="BWO130" s="255"/>
      <c r="BWP130" s="255"/>
      <c r="BWQ130" s="255"/>
      <c r="BWR130" s="255"/>
      <c r="BWS130" s="255"/>
      <c r="BWT130" s="255"/>
      <c r="BWU130" s="255"/>
      <c r="BWV130" s="255"/>
      <c r="BWW130" s="255"/>
      <c r="BWX130" s="255"/>
      <c r="BWY130" s="255"/>
      <c r="BWZ130" s="255"/>
      <c r="BXA130" s="255"/>
      <c r="BXB130" s="255"/>
      <c r="BXC130" s="255"/>
      <c r="BXD130" s="255"/>
      <c r="BXE130" s="255"/>
      <c r="BXF130" s="255"/>
      <c r="BXG130" s="255"/>
      <c r="BXH130" s="255"/>
      <c r="BXI130" s="255"/>
      <c r="BXJ130" s="255"/>
      <c r="BXK130" s="255"/>
      <c r="BXL130" s="255"/>
      <c r="BXM130" s="255"/>
      <c r="BXN130" s="255"/>
      <c r="BXO130" s="255"/>
      <c r="BXP130" s="255"/>
      <c r="BXQ130" s="255"/>
      <c r="BXR130" s="255"/>
      <c r="BXS130" s="255"/>
      <c r="BXT130" s="255"/>
      <c r="BXU130" s="255"/>
      <c r="BXV130" s="255"/>
      <c r="BXW130" s="255"/>
      <c r="BXX130" s="255"/>
      <c r="BXY130" s="255"/>
      <c r="BXZ130" s="255"/>
      <c r="BYA130" s="255"/>
      <c r="BYB130" s="255"/>
      <c r="BYC130" s="255"/>
      <c r="BYD130" s="255"/>
      <c r="BYE130" s="255"/>
      <c r="BYF130" s="255"/>
      <c r="BYG130" s="255"/>
      <c r="BYH130" s="255"/>
      <c r="BYI130" s="255"/>
      <c r="BYJ130" s="255"/>
      <c r="BYK130" s="255"/>
      <c r="BYL130" s="255"/>
      <c r="BYM130" s="255"/>
      <c r="BYN130" s="255"/>
      <c r="BYO130" s="255"/>
      <c r="BYP130" s="255"/>
      <c r="BYQ130" s="255"/>
      <c r="BYR130" s="255"/>
      <c r="BYS130" s="255"/>
      <c r="BYT130" s="255"/>
      <c r="BYU130" s="255"/>
      <c r="BYV130" s="255"/>
      <c r="BYW130" s="255"/>
      <c r="BYX130" s="255"/>
      <c r="BYY130" s="255"/>
      <c r="BYZ130" s="255"/>
      <c r="BZA130" s="255"/>
      <c r="BZB130" s="255"/>
      <c r="BZC130" s="255"/>
      <c r="BZD130" s="255"/>
      <c r="BZE130" s="255"/>
      <c r="BZF130" s="255"/>
      <c r="BZG130" s="255"/>
      <c r="BZH130" s="255"/>
      <c r="BZI130" s="255"/>
      <c r="BZJ130" s="255"/>
      <c r="BZK130" s="255"/>
      <c r="BZL130" s="255"/>
      <c r="BZM130" s="255"/>
      <c r="BZN130" s="255"/>
      <c r="BZO130" s="255"/>
      <c r="BZP130" s="255"/>
      <c r="BZQ130" s="255"/>
      <c r="BZR130" s="255"/>
      <c r="BZS130" s="255"/>
      <c r="BZT130" s="255"/>
      <c r="BZU130" s="255"/>
      <c r="BZV130" s="255"/>
      <c r="BZW130" s="255"/>
      <c r="BZX130" s="255"/>
      <c r="BZY130" s="255"/>
      <c r="BZZ130" s="255"/>
      <c r="CAA130" s="255"/>
      <c r="CAB130" s="255"/>
      <c r="CAC130" s="255"/>
      <c r="CAD130" s="255"/>
      <c r="CAE130" s="255"/>
      <c r="CAF130" s="255"/>
      <c r="CAG130" s="255"/>
      <c r="CAH130" s="255"/>
      <c r="CAI130" s="255"/>
      <c r="CAJ130" s="255"/>
      <c r="CAK130" s="255"/>
      <c r="CAL130" s="255"/>
      <c r="CAM130" s="255"/>
      <c r="CAN130" s="255"/>
      <c r="CAO130" s="255"/>
      <c r="CAP130" s="255"/>
      <c r="CAQ130" s="255"/>
      <c r="CAR130" s="255"/>
      <c r="CAS130" s="255"/>
      <c r="CAT130" s="255"/>
      <c r="CAU130" s="255"/>
      <c r="CAV130" s="255"/>
      <c r="CAW130" s="255"/>
      <c r="CAX130" s="255"/>
      <c r="CAY130" s="255"/>
      <c r="CAZ130" s="255"/>
      <c r="CBA130" s="255"/>
      <c r="CBB130" s="255"/>
      <c r="CBC130" s="255"/>
      <c r="CBD130" s="255"/>
      <c r="CBE130" s="255"/>
      <c r="CBF130" s="255"/>
      <c r="CBG130" s="255"/>
      <c r="CBH130" s="255"/>
      <c r="CBI130" s="255"/>
      <c r="CBJ130" s="255"/>
      <c r="CBK130" s="255"/>
      <c r="CBL130" s="255"/>
      <c r="CBM130" s="255"/>
      <c r="CBN130" s="255"/>
      <c r="CBO130" s="255"/>
      <c r="CBP130" s="255"/>
      <c r="CBQ130" s="255"/>
      <c r="CBR130" s="255"/>
      <c r="CBS130" s="255"/>
      <c r="CBT130" s="255"/>
      <c r="CBU130" s="255"/>
      <c r="CBV130" s="255"/>
      <c r="CBW130" s="255"/>
      <c r="CBX130" s="255"/>
      <c r="CBY130" s="255"/>
      <c r="CBZ130" s="255"/>
      <c r="CCA130" s="255"/>
      <c r="CCB130" s="255"/>
      <c r="CCC130" s="255"/>
      <c r="CCD130" s="255"/>
      <c r="CCE130" s="255"/>
      <c r="CCF130" s="255"/>
      <c r="CCG130" s="255"/>
      <c r="CCH130" s="255"/>
      <c r="CCI130" s="255"/>
      <c r="CCJ130" s="255"/>
      <c r="CCK130" s="255"/>
      <c r="CCL130" s="255"/>
      <c r="CCM130" s="255"/>
      <c r="CCN130" s="255"/>
      <c r="CCO130" s="255"/>
      <c r="CCP130" s="255"/>
      <c r="CCQ130" s="255"/>
      <c r="CCR130" s="199"/>
      <c r="CCS130" s="199"/>
      <c r="CCT130" s="199"/>
    </row>
    <row r="131" spans="15:2126" s="200" customFormat="1" x14ac:dyDescent="0.2">
      <c r="MB131" s="363"/>
      <c r="AKV131" s="199"/>
      <c r="AKW131" s="199"/>
      <c r="AKX131" s="199"/>
      <c r="AKY131" s="199"/>
      <c r="AKZ131" s="199"/>
      <c r="ALA131" s="199"/>
      <c r="ALB131" s="199"/>
      <c r="ALC131" s="199"/>
      <c r="ALD131" s="199"/>
      <c r="ALE131" s="199"/>
      <c r="ALF131" s="199"/>
      <c r="ALG131" s="199"/>
      <c r="ALH131" s="199"/>
      <c r="ALI131" s="199"/>
      <c r="ALJ131" s="199"/>
      <c r="ALK131" s="199"/>
      <c r="ALL131" s="199"/>
      <c r="ALM131" s="199"/>
      <c r="ALN131" s="199"/>
      <c r="ALO131" s="199"/>
      <c r="ALP131" s="199"/>
      <c r="ALQ131" s="199"/>
      <c r="ALR131" s="199"/>
      <c r="ALS131" s="199"/>
      <c r="ALT131" s="199"/>
      <c r="ALU131" s="199"/>
      <c r="ALV131" s="199"/>
      <c r="ALW131" s="199"/>
      <c r="ALX131" s="199"/>
      <c r="ALY131" s="199"/>
      <c r="ALZ131" s="199"/>
      <c r="AMA131" s="199"/>
      <c r="AMB131" s="199"/>
      <c r="AMC131" s="199"/>
      <c r="AMD131" s="199"/>
      <c r="AME131" s="199"/>
      <c r="AMF131" s="199"/>
      <c r="AMG131" s="199"/>
      <c r="AMH131" s="199"/>
      <c r="AMI131" s="199"/>
      <c r="AMJ131" s="199"/>
      <c r="AMK131" s="199"/>
      <c r="AML131" s="199"/>
      <c r="AMM131" s="199"/>
      <c r="AMN131" s="199"/>
      <c r="AMO131" s="199"/>
      <c r="AMP131" s="199"/>
      <c r="AMQ131" s="199"/>
      <c r="AMR131" s="199"/>
      <c r="AMS131" s="199"/>
      <c r="AMT131" s="199"/>
      <c r="AMU131" s="199"/>
      <c r="AMV131" s="199"/>
      <c r="AMW131" s="199"/>
      <c r="AMX131" s="199"/>
      <c r="AMY131" s="199"/>
      <c r="AMZ131" s="199"/>
      <c r="ANA131" s="199"/>
      <c r="ANB131" s="199"/>
      <c r="ANC131" s="199"/>
      <c r="AND131" s="199"/>
      <c r="ANE131" s="199"/>
      <c r="ANF131" s="199"/>
      <c r="ANG131" s="199"/>
      <c r="ANH131" s="199"/>
      <c r="ANI131" s="199"/>
      <c r="ANJ131" s="199"/>
      <c r="ANK131" s="199"/>
      <c r="ANL131" s="199"/>
      <c r="ANM131" s="199"/>
      <c r="ANN131" s="199"/>
      <c r="ANO131" s="199"/>
      <c r="ANP131" s="199"/>
      <c r="ANQ131" s="199"/>
      <c r="ANR131" s="199"/>
      <c r="ANS131" s="199"/>
      <c r="ANT131" s="199"/>
      <c r="ANU131" s="199"/>
      <c r="ANV131" s="199"/>
      <c r="ANW131" s="199"/>
      <c r="ANX131" s="199"/>
      <c r="ANY131" s="199"/>
      <c r="ANZ131" s="199"/>
      <c r="AOA131" s="199"/>
      <c r="AOB131" s="199"/>
      <c r="AOC131" s="199"/>
      <c r="AOD131" s="199"/>
      <c r="AOE131" s="199"/>
      <c r="AOF131" s="199"/>
      <c r="AOG131" s="199"/>
      <c r="AOH131" s="199"/>
      <c r="AOI131" s="199"/>
      <c r="AOJ131" s="199"/>
      <c r="AOK131" s="199"/>
      <c r="AOL131" s="199"/>
      <c r="AOM131" s="199"/>
      <c r="AON131" s="199"/>
      <c r="AOO131" s="199"/>
      <c r="AOP131" s="199"/>
      <c r="AOQ131" s="199"/>
      <c r="AOR131" s="199"/>
      <c r="AOS131" s="199"/>
      <c r="AOT131" s="199"/>
      <c r="AOU131" s="199"/>
      <c r="AOV131" s="199"/>
      <c r="AOW131" s="199"/>
      <c r="AOX131" s="199"/>
      <c r="AOY131" s="199"/>
      <c r="AOZ131" s="199"/>
      <c r="APA131" s="199"/>
      <c r="APB131" s="199"/>
      <c r="APC131" s="199"/>
      <c r="APD131" s="199"/>
      <c r="APE131" s="199"/>
      <c r="APF131" s="199"/>
      <c r="APG131" s="199"/>
      <c r="APH131" s="199"/>
      <c r="API131" s="199"/>
      <c r="APJ131" s="199"/>
      <c r="APK131" s="199"/>
      <c r="APL131" s="199"/>
      <c r="APM131" s="199"/>
      <c r="APN131" s="199"/>
      <c r="APO131" s="199"/>
      <c r="APP131" s="199"/>
      <c r="APQ131" s="199"/>
      <c r="APR131" s="199"/>
      <c r="APS131" s="199"/>
      <c r="APT131" s="199"/>
      <c r="APU131" s="199"/>
      <c r="APV131" s="199"/>
      <c r="APW131" s="199"/>
      <c r="APX131" s="199"/>
      <c r="APY131" s="199"/>
      <c r="APZ131" s="199"/>
      <c r="AQA131" s="199"/>
      <c r="AQB131" s="199"/>
      <c r="AQC131" s="199"/>
      <c r="AQD131" s="199"/>
      <c r="AQE131" s="199"/>
      <c r="AQF131" s="199"/>
      <c r="AQG131" s="199"/>
      <c r="AQH131" s="199"/>
      <c r="AQI131" s="199"/>
      <c r="AQJ131" s="199"/>
      <c r="AQK131" s="199"/>
      <c r="AQL131" s="199"/>
      <c r="AQM131" s="199"/>
      <c r="AQN131" s="199"/>
      <c r="AQO131" s="199"/>
      <c r="AQP131" s="199"/>
      <c r="AQQ131" s="199"/>
      <c r="AQR131" s="199"/>
      <c r="AQS131" s="199"/>
      <c r="AQT131" s="199"/>
      <c r="AQU131" s="199"/>
      <c r="AQV131" s="199"/>
      <c r="AQW131" s="199"/>
      <c r="AQX131" s="199"/>
      <c r="AQY131" s="199"/>
      <c r="AQZ131" s="199"/>
      <c r="ARA131" s="199"/>
      <c r="ARB131" s="199"/>
      <c r="ARC131" s="199"/>
      <c r="ARD131" s="199"/>
      <c r="ARE131" s="199"/>
      <c r="ARF131" s="199"/>
      <c r="ARG131" s="199"/>
      <c r="ARH131" s="199"/>
      <c r="ARI131" s="199"/>
      <c r="ARJ131" s="199"/>
      <c r="ARK131" s="199"/>
      <c r="ARL131" s="199"/>
      <c r="ARM131" s="199"/>
      <c r="ARN131" s="199"/>
      <c r="ARO131" s="199"/>
      <c r="ARP131" s="199"/>
      <c r="ARQ131" s="199"/>
      <c r="ARR131" s="199"/>
      <c r="ARS131" s="199"/>
      <c r="ART131" s="199"/>
      <c r="ARU131" s="199"/>
      <c r="ARV131" s="199"/>
      <c r="ARW131" s="199"/>
      <c r="ARX131" s="199"/>
      <c r="ARY131" s="199"/>
      <c r="ARZ131" s="199"/>
      <c r="ASA131" s="199"/>
      <c r="ASB131" s="199"/>
      <c r="ASC131" s="199"/>
      <c r="ASD131" s="199"/>
      <c r="ASE131" s="199"/>
      <c r="ASF131" s="199"/>
      <c r="ASG131" s="199"/>
      <c r="ASH131" s="199"/>
      <c r="ASI131" s="199"/>
      <c r="ASJ131" s="199"/>
      <c r="ASK131" s="199"/>
      <c r="ASL131" s="199"/>
      <c r="ASM131" s="199"/>
      <c r="ASN131" s="199"/>
      <c r="ASO131" s="199"/>
      <c r="ASP131" s="199"/>
      <c r="ASQ131" s="199"/>
      <c r="ASR131" s="199"/>
      <c r="ASS131" s="199"/>
      <c r="AST131" s="199"/>
      <c r="ASU131" s="199"/>
      <c r="ASV131" s="199"/>
      <c r="ASW131" s="199"/>
      <c r="ASX131" s="199"/>
      <c r="ASY131" s="199"/>
      <c r="ASZ131" s="199"/>
      <c r="ATA131" s="199"/>
      <c r="ATB131" s="199"/>
      <c r="ATC131" s="199"/>
      <c r="ATD131" s="199"/>
      <c r="ATE131" s="199"/>
      <c r="ATF131" s="199"/>
      <c r="ATG131" s="199"/>
      <c r="ATH131" s="199"/>
      <c r="ATI131" s="199"/>
      <c r="ATJ131" s="199"/>
      <c r="ATK131" s="199"/>
      <c r="ATL131" s="199"/>
      <c r="ATM131" s="199"/>
      <c r="ATN131" s="199"/>
      <c r="ATO131" s="199"/>
      <c r="ATP131" s="199"/>
      <c r="ATQ131" s="199"/>
      <c r="ATR131" s="199"/>
      <c r="ATS131" s="199"/>
      <c r="ATT131" s="199"/>
      <c r="ATU131" s="199"/>
      <c r="ATV131" s="199"/>
      <c r="ATW131" s="199"/>
      <c r="ATX131" s="199"/>
      <c r="ATY131" s="199"/>
      <c r="ATZ131" s="199"/>
      <c r="AUA131" s="199"/>
      <c r="AUB131" s="199"/>
      <c r="AUC131" s="199"/>
      <c r="AUD131" s="199"/>
      <c r="AUE131" s="199"/>
      <c r="AUF131" s="199"/>
      <c r="AUG131" s="199"/>
      <c r="AUH131" s="199"/>
      <c r="AUI131" s="199"/>
      <c r="AUJ131" s="199"/>
      <c r="AUK131" s="199"/>
      <c r="AUL131" s="199"/>
      <c r="AUM131" s="199"/>
      <c r="AUN131" s="199"/>
      <c r="AUO131" s="199"/>
      <c r="AUP131" s="199"/>
      <c r="AUQ131" s="199"/>
      <c r="AUR131" s="199"/>
      <c r="AUS131" s="199"/>
      <c r="AUT131" s="199"/>
      <c r="AUU131" s="199"/>
      <c r="AUV131" s="199"/>
      <c r="AUW131" s="199"/>
      <c r="AUX131" s="199"/>
      <c r="AUY131" s="199"/>
      <c r="AUZ131" s="199"/>
      <c r="AVA131" s="199"/>
      <c r="AVB131" s="199"/>
      <c r="AVC131" s="199"/>
      <c r="AVD131" s="199"/>
      <c r="AVE131" s="199"/>
      <c r="AVF131" s="199"/>
      <c r="AVG131" s="199"/>
      <c r="AVH131" s="199"/>
      <c r="AVI131" s="199"/>
      <c r="AVJ131" s="199"/>
      <c r="AVK131" s="199"/>
      <c r="AVL131" s="199"/>
      <c r="AVM131" s="199"/>
      <c r="AVN131" s="199"/>
      <c r="AVO131" s="199"/>
      <c r="AVP131" s="199"/>
      <c r="AVQ131" s="199"/>
      <c r="AVR131" s="199"/>
      <c r="AVS131" s="199"/>
      <c r="AVT131" s="199"/>
      <c r="AVU131" s="199"/>
      <c r="AVV131" s="199"/>
      <c r="AVW131" s="199"/>
      <c r="AVX131" s="199"/>
      <c r="AVY131" s="199"/>
      <c r="AVZ131" s="199"/>
      <c r="AWA131" s="199"/>
      <c r="AWB131" s="199"/>
      <c r="AWC131" s="199"/>
      <c r="AWD131" s="199"/>
      <c r="AWE131" s="199"/>
      <c r="AWF131" s="199"/>
      <c r="AWG131" s="199"/>
      <c r="AWH131" s="199"/>
      <c r="AWI131" s="199"/>
      <c r="AWJ131" s="199"/>
      <c r="AWK131" s="199"/>
      <c r="AWL131" s="199"/>
      <c r="AWM131" s="199"/>
      <c r="AWN131" s="237"/>
      <c r="AWO131" s="237"/>
      <c r="AWP131" s="199"/>
      <c r="AWQ131" s="199"/>
      <c r="AWR131" s="199"/>
      <c r="AWS131" s="199"/>
      <c r="AWT131" s="199"/>
      <c r="AWU131" s="199"/>
      <c r="AWV131" s="199"/>
      <c r="AWW131" s="199"/>
      <c r="AWX131" s="199"/>
      <c r="AWY131" s="199"/>
      <c r="AWZ131" s="199"/>
      <c r="AXA131" s="199"/>
      <c r="AXB131" s="199"/>
      <c r="AXC131" s="199"/>
      <c r="AXD131" s="199"/>
      <c r="AXE131" s="199"/>
      <c r="AXF131" s="199"/>
      <c r="AXG131" s="199"/>
      <c r="AXH131" s="199"/>
      <c r="AXI131" s="199"/>
      <c r="AXJ131" s="199"/>
      <c r="AXK131" s="199"/>
      <c r="AXL131" s="199"/>
      <c r="AXM131" s="199"/>
      <c r="AXN131" s="199"/>
      <c r="AXO131" s="199"/>
      <c r="AXP131" s="199"/>
      <c r="AXQ131" s="199"/>
      <c r="AXR131" s="199"/>
      <c r="AXS131" s="199"/>
      <c r="AXT131" s="199"/>
      <c r="AXU131" s="199"/>
      <c r="AXV131" s="199"/>
      <c r="AXW131" s="199"/>
      <c r="AXX131" s="199"/>
      <c r="AXY131" s="199"/>
      <c r="AXZ131" s="199"/>
      <c r="AYA131" s="199"/>
      <c r="AYB131" s="199"/>
      <c r="AYC131" s="199"/>
      <c r="AYD131" s="199"/>
      <c r="AYE131" s="199"/>
      <c r="AYF131" s="199"/>
      <c r="AYG131" s="199"/>
      <c r="AYH131" s="199"/>
      <c r="AYI131" s="199"/>
      <c r="AYJ131" s="199"/>
      <c r="AYK131" s="199"/>
      <c r="AYL131" s="199"/>
      <c r="AYM131" s="199"/>
      <c r="AYN131" s="199"/>
      <c r="AYO131" s="199"/>
      <c r="AYP131" s="199"/>
      <c r="AYQ131" s="199"/>
      <c r="AYR131" s="199"/>
      <c r="AYS131" s="199"/>
      <c r="AYT131" s="199"/>
      <c r="AYU131" s="199"/>
      <c r="AYV131" s="364"/>
      <c r="AYW131" s="364"/>
      <c r="AYX131" s="364"/>
      <c r="AYY131" s="364"/>
      <c r="AYZ131" s="199"/>
      <c r="AZA131" s="199"/>
      <c r="AZB131" s="199"/>
      <c r="AZC131" s="199"/>
      <c r="AZD131" s="199"/>
      <c r="AZE131" s="199"/>
      <c r="AZF131" s="199"/>
      <c r="AZG131" s="199"/>
      <c r="AZH131" s="199"/>
      <c r="AZI131" s="199"/>
      <c r="AZJ131" s="199"/>
      <c r="AZK131" s="199"/>
      <c r="AZL131" s="199"/>
      <c r="AZM131" s="199"/>
      <c r="AZN131" s="199"/>
      <c r="AZO131" s="199"/>
      <c r="AZP131" s="199"/>
      <c r="AZQ131" s="199"/>
      <c r="AZR131" s="199"/>
      <c r="AZS131" s="199"/>
      <c r="AZT131" s="199"/>
      <c r="AZU131" s="199"/>
      <c r="AZV131" s="199"/>
      <c r="AZW131" s="199"/>
      <c r="AZX131" s="199"/>
      <c r="AZY131" s="199"/>
      <c r="AZZ131" s="199"/>
      <c r="BAA131" s="199"/>
      <c r="BAB131" s="199"/>
      <c r="BAC131" s="199"/>
      <c r="BAD131" s="199"/>
      <c r="BAE131" s="199"/>
      <c r="BAF131" s="199"/>
      <c r="BAG131" s="199"/>
      <c r="BAH131" s="199"/>
      <c r="BAI131" s="199"/>
      <c r="BAJ131" s="199"/>
      <c r="BAK131" s="199"/>
      <c r="BAL131" s="199"/>
      <c r="BAM131" s="199"/>
      <c r="BAN131" s="199"/>
      <c r="BAO131" s="199"/>
      <c r="BAP131" s="199"/>
      <c r="BAQ131" s="199"/>
      <c r="BAR131" s="199"/>
      <c r="BAS131" s="199"/>
      <c r="BAT131" s="199"/>
      <c r="BAU131" s="199"/>
      <c r="BAV131" s="199"/>
      <c r="BAW131" s="199"/>
      <c r="BAX131" s="199"/>
      <c r="BAY131" s="199"/>
      <c r="BAZ131" s="199"/>
      <c r="BBA131" s="199"/>
      <c r="BBB131" s="199"/>
      <c r="BBC131" s="199"/>
      <c r="BBD131" s="199"/>
      <c r="BBE131" s="199"/>
      <c r="BBF131" s="199"/>
      <c r="BBG131" s="199"/>
      <c r="BBH131" s="199"/>
      <c r="BBI131" s="199"/>
      <c r="BBJ131" s="199"/>
      <c r="BBK131" s="199"/>
      <c r="BBL131" s="199"/>
      <c r="BBM131" s="199"/>
      <c r="BBN131" s="199"/>
      <c r="BBO131" s="199"/>
      <c r="BBP131" s="199"/>
      <c r="BBQ131" s="199"/>
      <c r="BBR131" s="199"/>
      <c r="BBS131" s="199"/>
      <c r="BBT131" s="199"/>
      <c r="BBU131" s="199"/>
      <c r="BBV131" s="199"/>
      <c r="BBW131" s="199"/>
      <c r="BBX131" s="199"/>
      <c r="BBY131" s="199"/>
      <c r="BBZ131" s="199"/>
      <c r="BCA131" s="199"/>
      <c r="BCB131" s="199"/>
      <c r="BCC131" s="199"/>
      <c r="BCD131" s="199"/>
      <c r="BCE131" s="199"/>
      <c r="BCF131" s="199"/>
      <c r="BCG131" s="199"/>
      <c r="BCH131" s="199"/>
      <c r="BCI131" s="199"/>
      <c r="BCJ131" s="199"/>
      <c r="BCK131" s="199"/>
      <c r="BCL131" s="199"/>
      <c r="BCM131" s="199"/>
      <c r="BCN131" s="199"/>
      <c r="BCO131" s="199"/>
      <c r="BCP131" s="199"/>
      <c r="BCQ131" s="199"/>
      <c r="BCR131" s="199"/>
      <c r="BCS131" s="199"/>
      <c r="BCT131" s="199"/>
      <c r="BCU131" s="199"/>
      <c r="BCV131" s="199"/>
      <c r="BCW131" s="199"/>
      <c r="BCX131" s="199"/>
      <c r="BCY131" s="199"/>
      <c r="BCZ131" s="199"/>
      <c r="BDA131" s="199"/>
      <c r="BDB131" s="199"/>
      <c r="BDC131" s="199"/>
      <c r="BDD131" s="199"/>
      <c r="BDE131" s="199"/>
      <c r="BDF131" s="199"/>
      <c r="BDG131" s="199"/>
      <c r="BDH131" s="199"/>
      <c r="BDI131" s="199"/>
      <c r="BDJ131" s="199"/>
      <c r="BDK131" s="199"/>
      <c r="BDL131" s="199"/>
      <c r="BDM131" s="199"/>
      <c r="BDN131" s="199"/>
      <c r="BDO131" s="199"/>
      <c r="BDP131" s="199"/>
      <c r="BDQ131" s="199"/>
      <c r="BDR131" s="199"/>
      <c r="BDS131" s="199"/>
      <c r="BDT131" s="199"/>
      <c r="BDU131" s="199"/>
      <c r="BDV131" s="199"/>
      <c r="BDW131" s="199"/>
      <c r="BDX131" s="199"/>
      <c r="BDY131" s="199"/>
      <c r="BDZ131" s="199"/>
      <c r="BEA131" s="199"/>
      <c r="BEB131" s="199"/>
      <c r="BEC131" s="199"/>
      <c r="BED131" s="199"/>
      <c r="BEE131" s="199"/>
      <c r="BEF131" s="199"/>
      <c r="BEG131" s="199"/>
      <c r="BEH131" s="199"/>
      <c r="BEI131" s="199"/>
      <c r="BEJ131" s="199"/>
      <c r="BEK131" s="199"/>
      <c r="BEL131" s="199"/>
      <c r="BEM131" s="199"/>
      <c r="BEN131" s="199"/>
      <c r="BEO131" s="199"/>
      <c r="BEP131" s="199"/>
      <c r="BEQ131" s="199"/>
      <c r="BER131" s="199"/>
      <c r="BES131" s="199"/>
      <c r="BET131" s="199"/>
      <c r="BEU131" s="199"/>
      <c r="BEV131" s="199"/>
      <c r="BEW131" s="199"/>
      <c r="BEX131" s="199"/>
      <c r="BEY131" s="199"/>
      <c r="BEZ131" s="199"/>
      <c r="BFA131" s="199"/>
      <c r="BFB131" s="199"/>
      <c r="BFC131" s="199"/>
      <c r="BFD131" s="199"/>
      <c r="BFE131" s="199"/>
      <c r="BFF131" s="199"/>
      <c r="BFG131" s="199"/>
      <c r="BFH131" s="199"/>
      <c r="BFI131" s="199"/>
      <c r="BFJ131" s="199"/>
      <c r="BFK131" s="199"/>
      <c r="BFL131" s="199"/>
      <c r="BFM131" s="199"/>
      <c r="BFN131" s="199"/>
      <c r="BFO131" s="199"/>
      <c r="BFP131" s="199"/>
      <c r="BFQ131" s="199"/>
      <c r="BFR131" s="199"/>
      <c r="BFS131" s="199"/>
      <c r="BFT131" s="199"/>
      <c r="BFU131" s="199"/>
      <c r="BFV131" s="199"/>
      <c r="BFW131" s="199"/>
      <c r="BFX131" s="199"/>
      <c r="BFY131" s="199"/>
      <c r="BFZ131" s="199"/>
      <c r="BGA131" s="199"/>
      <c r="BGB131" s="199"/>
      <c r="BGC131" s="199"/>
      <c r="BGD131" s="199"/>
      <c r="BGE131" s="199"/>
      <c r="BGF131" s="199"/>
      <c r="BGG131" s="199"/>
      <c r="BGH131" s="199"/>
      <c r="BGI131" s="199"/>
      <c r="BGJ131" s="199"/>
      <c r="BGK131" s="199"/>
      <c r="BGL131" s="199"/>
      <c r="BGM131" s="199"/>
      <c r="BGN131" s="199"/>
      <c r="BGO131" s="199"/>
      <c r="BGP131" s="199"/>
      <c r="BGQ131" s="199"/>
      <c r="BGR131" s="199"/>
      <c r="BGS131" s="199"/>
      <c r="BGT131" s="199"/>
      <c r="BGU131" s="199"/>
      <c r="BGV131" s="199"/>
      <c r="BGW131" s="199"/>
      <c r="BGX131" s="199"/>
      <c r="BGY131" s="199"/>
      <c r="BGZ131" s="199"/>
      <c r="BHA131" s="199"/>
      <c r="BHB131" s="199"/>
      <c r="BHC131" s="199"/>
      <c r="BHD131" s="199"/>
      <c r="BHE131" s="199"/>
      <c r="BHF131" s="199"/>
      <c r="BHG131" s="199"/>
      <c r="BHH131" s="199"/>
      <c r="BHI131" s="199"/>
      <c r="BHJ131" s="199"/>
      <c r="BHK131" s="199"/>
      <c r="BHL131" s="199"/>
      <c r="BHM131" s="199"/>
      <c r="BHN131" s="199"/>
      <c r="BHO131" s="199"/>
      <c r="BHP131" s="199"/>
      <c r="BHQ131" s="199"/>
      <c r="BHR131" s="199"/>
      <c r="BHS131" s="199"/>
      <c r="BHT131" s="199"/>
      <c r="BHU131" s="199"/>
      <c r="BHV131" s="199"/>
      <c r="BHW131" s="199"/>
      <c r="BHX131" s="199"/>
      <c r="BHY131" s="199"/>
      <c r="BHZ131" s="199"/>
      <c r="BIA131" s="199"/>
      <c r="BIB131" s="199"/>
      <c r="BIC131" s="199"/>
      <c r="BID131" s="199"/>
      <c r="BIE131" s="199"/>
      <c r="BIF131" s="199"/>
      <c r="BIG131" s="199"/>
      <c r="BIH131" s="199"/>
      <c r="BII131" s="199"/>
      <c r="BIJ131" s="199"/>
      <c r="BIK131" s="199"/>
      <c r="BIL131" s="199"/>
      <c r="BIM131" s="199"/>
      <c r="BIN131" s="199"/>
      <c r="BIO131" s="199"/>
      <c r="BIP131" s="199"/>
      <c r="BIQ131" s="199"/>
      <c r="BIR131" s="199"/>
      <c r="BIS131" s="199"/>
      <c r="BIT131" s="199"/>
      <c r="BIU131" s="199"/>
      <c r="BIV131" s="199"/>
      <c r="BIW131" s="199"/>
      <c r="BIX131" s="199"/>
      <c r="BIY131" s="199"/>
      <c r="BIZ131" s="199"/>
      <c r="BJA131" s="199"/>
      <c r="BJB131" s="199"/>
      <c r="BJC131" s="199"/>
      <c r="BJD131" s="199"/>
      <c r="BJE131" s="199"/>
      <c r="BJF131" s="199"/>
      <c r="BJG131" s="199"/>
      <c r="BJH131" s="199"/>
      <c r="BJI131" s="199"/>
      <c r="BJJ131" s="199"/>
      <c r="BJK131" s="199"/>
      <c r="BJL131" s="199"/>
      <c r="BJM131" s="199"/>
      <c r="BJN131" s="199"/>
      <c r="BJO131" s="199"/>
      <c r="BJP131" s="199"/>
      <c r="BJQ131" s="199"/>
      <c r="BJR131" s="199"/>
      <c r="BJS131" s="199"/>
      <c r="BJT131" s="199"/>
      <c r="BJU131" s="199"/>
      <c r="BJV131" s="199"/>
      <c r="BJW131" s="199"/>
      <c r="BJX131" s="199"/>
      <c r="BJY131" s="199"/>
      <c r="BJZ131" s="199"/>
      <c r="BKA131" s="199"/>
      <c r="BKB131" s="199"/>
      <c r="BKC131" s="199"/>
      <c r="BKD131" s="199"/>
      <c r="BKE131" s="199"/>
      <c r="BKF131" s="199"/>
      <c r="BKG131" s="199"/>
      <c r="BKH131" s="199"/>
      <c r="BKI131" s="199"/>
      <c r="BKJ131" s="199"/>
      <c r="BKK131" s="199"/>
      <c r="BKL131" s="199"/>
      <c r="BKM131" s="199"/>
      <c r="BKN131" s="199"/>
      <c r="BKO131" s="199"/>
      <c r="BKP131" s="199"/>
      <c r="BKQ131" s="199"/>
      <c r="BKR131" s="199"/>
      <c r="BKS131" s="199"/>
      <c r="BKT131" s="199"/>
      <c r="BKU131" s="199"/>
      <c r="BKV131" s="199"/>
      <c r="BKW131" s="199"/>
      <c r="BKX131" s="199"/>
      <c r="BKY131" s="199"/>
      <c r="BKZ131" s="199"/>
      <c r="BLA131" s="199"/>
      <c r="BLB131" s="199"/>
      <c r="BLC131" s="199"/>
      <c r="BLD131" s="199"/>
      <c r="BLE131" s="199"/>
      <c r="BLF131" s="199"/>
      <c r="BLG131" s="199"/>
      <c r="BLH131" s="199"/>
      <c r="BLI131" s="199"/>
      <c r="BLJ131" s="199"/>
      <c r="BLK131" s="199"/>
      <c r="BLL131" s="199"/>
      <c r="BLM131" s="199"/>
      <c r="BLN131" s="199"/>
      <c r="BLO131" s="199"/>
      <c r="BLP131" s="199"/>
      <c r="BLQ131" s="199"/>
      <c r="BLR131" s="199"/>
      <c r="BLS131" s="199"/>
      <c r="BLT131" s="199"/>
      <c r="BLU131" s="199"/>
      <c r="BLV131" s="199"/>
      <c r="BLW131" s="199"/>
      <c r="BLX131" s="199"/>
      <c r="BLY131" s="199"/>
      <c r="BLZ131" s="199"/>
      <c r="BMA131" s="199"/>
      <c r="BMB131" s="199"/>
      <c r="BMC131" s="199"/>
      <c r="BMD131" s="199"/>
      <c r="BME131" s="199"/>
      <c r="BMF131" s="199"/>
      <c r="BMG131" s="199"/>
      <c r="BMH131" s="199"/>
      <c r="BMI131" s="199"/>
      <c r="BMJ131" s="199"/>
      <c r="BMK131" s="199"/>
      <c r="BML131" s="199"/>
      <c r="BMM131" s="199"/>
      <c r="BMN131" s="199"/>
      <c r="BMO131" s="199"/>
      <c r="BMP131" s="199"/>
      <c r="BMQ131" s="199"/>
      <c r="BMR131" s="199"/>
      <c r="BMS131" s="199"/>
      <c r="BMT131" s="199"/>
      <c r="BMU131" s="199"/>
      <c r="BMV131" s="199"/>
      <c r="BMW131" s="199"/>
      <c r="BMX131" s="199"/>
      <c r="BMY131" s="199"/>
      <c r="BMZ131" s="199"/>
      <c r="BNA131" s="199"/>
      <c r="BNB131" s="199"/>
      <c r="BNC131" s="199"/>
      <c r="BND131" s="199"/>
      <c r="BNE131" s="199"/>
      <c r="BNF131" s="199"/>
      <c r="BNG131" s="199"/>
      <c r="BNH131" s="199"/>
      <c r="BNI131" s="199"/>
      <c r="BNJ131" s="199"/>
      <c r="BNK131" s="199"/>
      <c r="BNL131" s="199"/>
      <c r="BNM131" s="199"/>
      <c r="BNN131" s="199"/>
      <c r="BNO131" s="199"/>
      <c r="BNP131" s="199"/>
      <c r="BNQ131" s="199"/>
      <c r="BNR131" s="199"/>
      <c r="BNS131" s="199"/>
      <c r="BNT131" s="199"/>
      <c r="BNU131" s="199"/>
      <c r="BNV131" s="199"/>
      <c r="BNW131" s="199"/>
      <c r="BNX131" s="199"/>
      <c r="BNY131" s="199"/>
      <c r="BNZ131" s="199"/>
      <c r="BOA131" s="199"/>
      <c r="BOB131" s="199"/>
      <c r="BOC131" s="199"/>
      <c r="BOD131" s="199"/>
      <c r="BOE131" s="199"/>
      <c r="BOF131" s="199"/>
      <c r="BOG131" s="199"/>
      <c r="BOH131" s="199"/>
      <c r="BOI131" s="199"/>
      <c r="BOJ131" s="199"/>
      <c r="BOK131" s="199"/>
      <c r="BOL131" s="199"/>
      <c r="BOM131" s="199"/>
      <c r="BON131" s="199"/>
      <c r="BOO131" s="199"/>
      <c r="BOP131" s="199"/>
      <c r="BOQ131" s="199"/>
      <c r="BOR131" s="199"/>
      <c r="BOS131" s="199"/>
      <c r="BOT131" s="199"/>
      <c r="BOU131" s="199"/>
      <c r="BOV131" s="199"/>
      <c r="BOW131" s="199"/>
      <c r="BOX131" s="199"/>
      <c r="BOY131" s="199"/>
      <c r="BOZ131" s="199"/>
      <c r="BPA131" s="199"/>
      <c r="BPB131" s="199"/>
      <c r="BPC131" s="199"/>
      <c r="BPD131" s="199"/>
      <c r="BPE131" s="199"/>
      <c r="BPF131" s="199"/>
      <c r="BPG131" s="199"/>
      <c r="BPH131" s="199"/>
      <c r="BPI131" s="199"/>
      <c r="BPJ131" s="199"/>
      <c r="BPK131" s="199"/>
      <c r="BPL131" s="199"/>
      <c r="BPM131" s="199"/>
      <c r="BPN131" s="199"/>
      <c r="BPO131" s="199"/>
      <c r="BPP131" s="199"/>
      <c r="BPQ131" s="199"/>
      <c r="BPR131" s="199"/>
      <c r="BPS131" s="199"/>
      <c r="BPT131" s="199"/>
      <c r="BPU131" s="199"/>
      <c r="BPV131" s="199"/>
      <c r="BPW131" s="199"/>
      <c r="BPX131" s="199"/>
      <c r="BPY131" s="199"/>
      <c r="BPZ131" s="199"/>
      <c r="BQA131" s="199"/>
      <c r="BQB131" s="199"/>
      <c r="BQC131" s="199"/>
      <c r="BQD131" s="199"/>
      <c r="BQE131" s="199"/>
      <c r="BQF131" s="199"/>
      <c r="BQG131" s="199"/>
      <c r="BQH131" s="199"/>
      <c r="BQI131" s="199"/>
      <c r="BQJ131" s="199"/>
      <c r="BQK131" s="199"/>
      <c r="BQL131" s="199"/>
      <c r="BQM131" s="199"/>
      <c r="BQN131" s="199"/>
      <c r="BQO131" s="199"/>
      <c r="BQP131" s="199"/>
      <c r="BQQ131" s="199"/>
      <c r="BQR131" s="199"/>
      <c r="BQS131" s="199"/>
      <c r="BQT131" s="199"/>
      <c r="BQU131" s="199"/>
      <c r="BQV131" s="199"/>
      <c r="BQW131" s="199"/>
      <c r="BQX131" s="199"/>
      <c r="BQY131" s="199"/>
      <c r="BQZ131" s="199"/>
      <c r="BRA131" s="199"/>
      <c r="BRB131" s="199"/>
      <c r="BRC131" s="199"/>
      <c r="BRD131" s="199"/>
      <c r="BRE131" s="199"/>
      <c r="BRF131" s="199"/>
      <c r="BRG131" s="199"/>
      <c r="BRH131" s="199"/>
      <c r="BRI131" s="199"/>
      <c r="BRJ131" s="199"/>
      <c r="BRK131" s="199"/>
      <c r="BRL131" s="199"/>
      <c r="BRM131" s="199"/>
      <c r="BRN131" s="199"/>
      <c r="BRO131" s="199"/>
      <c r="BRP131" s="199"/>
      <c r="BRQ131" s="199"/>
      <c r="BRR131" s="199"/>
      <c r="BRS131" s="199"/>
      <c r="BRT131" s="199"/>
      <c r="BRU131" s="199"/>
      <c r="BRV131" s="199"/>
      <c r="BRW131" s="199"/>
      <c r="BRX131" s="199"/>
      <c r="BRY131" s="199"/>
      <c r="BRZ131" s="199"/>
      <c r="BSA131" s="199"/>
      <c r="BSB131" s="199"/>
      <c r="BSC131" s="199"/>
      <c r="BSD131" s="199"/>
      <c r="BSE131" s="199"/>
      <c r="BSF131" s="199"/>
      <c r="BSG131" s="199"/>
      <c r="BSH131" s="199"/>
      <c r="BSI131" s="199"/>
      <c r="BSJ131" s="199"/>
      <c r="BSK131" s="199"/>
      <c r="BSL131" s="199"/>
      <c r="BSM131" s="199"/>
      <c r="BSN131" s="199"/>
      <c r="BSO131" s="199"/>
      <c r="BSP131" s="199"/>
      <c r="BSQ131" s="199"/>
      <c r="BSR131" s="199"/>
      <c r="BSS131" s="199"/>
      <c r="BST131" s="199"/>
      <c r="BSU131" s="199"/>
      <c r="BSV131" s="199"/>
      <c r="BSW131" s="199"/>
      <c r="BSX131" s="199"/>
      <c r="BSY131" s="199"/>
      <c r="BSZ131" s="199"/>
      <c r="BTA131" s="199"/>
      <c r="BTB131" s="199"/>
      <c r="BTC131" s="199"/>
      <c r="BTD131" s="199"/>
      <c r="BTE131" s="199"/>
      <c r="BTF131" s="199"/>
      <c r="BTG131" s="199"/>
      <c r="BTH131" s="199"/>
      <c r="BTI131" s="199"/>
      <c r="BTJ131" s="199"/>
      <c r="BTK131" s="199"/>
      <c r="BTL131" s="199"/>
      <c r="BTM131" s="199"/>
      <c r="BTN131" s="199"/>
      <c r="BTO131" s="199"/>
      <c r="BTP131" s="199"/>
      <c r="BTQ131" s="199"/>
      <c r="BTR131" s="199"/>
      <c r="BTS131" s="199"/>
      <c r="BTT131" s="199"/>
      <c r="BTU131" s="199"/>
      <c r="BTV131" s="199"/>
      <c r="BTW131" s="199"/>
      <c r="BTX131" s="199"/>
      <c r="BTY131" s="199"/>
      <c r="BTZ131" s="199"/>
      <c r="BUA131" s="199"/>
      <c r="BUB131" s="199"/>
      <c r="BUC131" s="199"/>
      <c r="BUD131" s="199"/>
      <c r="BUE131" s="199"/>
      <c r="BUF131" s="199"/>
      <c r="BUG131" s="199"/>
      <c r="BUH131" s="199"/>
      <c r="BUI131" s="199"/>
      <c r="BUJ131" s="199"/>
      <c r="BUK131" s="199"/>
      <c r="BUL131" s="199"/>
      <c r="BUM131" s="199"/>
      <c r="BUN131" s="199"/>
      <c r="BUO131" s="199"/>
      <c r="BUP131" s="199"/>
      <c r="BUQ131" s="199"/>
      <c r="BUR131" s="199"/>
      <c r="BUS131" s="199"/>
      <c r="BUT131" s="199"/>
      <c r="BUU131" s="199"/>
      <c r="BUV131" s="199"/>
      <c r="BUW131" s="199"/>
      <c r="BUX131" s="199"/>
      <c r="BUY131" s="199"/>
      <c r="BUZ131" s="199"/>
      <c r="BVA131" s="199"/>
      <c r="BVB131" s="199"/>
      <c r="BVC131" s="199"/>
      <c r="BVD131" s="199"/>
      <c r="BVE131" s="199"/>
      <c r="BVF131" s="199"/>
      <c r="BVG131" s="199"/>
      <c r="BVH131" s="199"/>
      <c r="BVI131" s="199"/>
      <c r="BVJ131" s="199"/>
      <c r="BVK131" s="199"/>
      <c r="BVL131" s="199"/>
      <c r="BVM131" s="199"/>
      <c r="BVN131" s="199"/>
      <c r="BVO131" s="199"/>
      <c r="BVP131" s="199"/>
      <c r="BVQ131" s="199"/>
      <c r="BVR131" s="199"/>
      <c r="BVS131" s="199"/>
      <c r="BVT131" s="199"/>
      <c r="BVU131" s="199"/>
      <c r="BVV131" s="199"/>
      <c r="BVW131" s="199"/>
      <c r="BVX131" s="199"/>
      <c r="BVY131" s="199"/>
      <c r="BVZ131" s="199"/>
      <c r="BWA131" s="199"/>
      <c r="BWB131" s="199"/>
      <c r="BWC131" s="199"/>
      <c r="BWD131" s="199"/>
      <c r="BWE131" s="199"/>
      <c r="BWF131" s="199"/>
      <c r="BWG131" s="199"/>
      <c r="BWH131" s="199"/>
      <c r="BWI131" s="199"/>
      <c r="BWJ131" s="199"/>
      <c r="BWK131" s="199"/>
      <c r="BWL131" s="199"/>
      <c r="BWM131" s="199"/>
      <c r="BWN131" s="199"/>
      <c r="BWO131" s="199"/>
      <c r="BWP131" s="199"/>
      <c r="BWQ131" s="199"/>
      <c r="BWR131" s="199"/>
      <c r="BWS131" s="199"/>
      <c r="BWT131" s="199"/>
      <c r="BWU131" s="199"/>
      <c r="BWV131" s="199"/>
      <c r="BWW131" s="199"/>
      <c r="BWX131" s="199"/>
      <c r="BWY131" s="199"/>
      <c r="BWZ131" s="199"/>
      <c r="BXA131" s="199"/>
      <c r="BXB131" s="199"/>
      <c r="BXC131" s="199"/>
      <c r="BXD131" s="199"/>
      <c r="BXE131" s="199"/>
      <c r="BXF131" s="199"/>
      <c r="BXG131" s="199"/>
      <c r="BXH131" s="199"/>
      <c r="BXI131" s="199"/>
      <c r="BXJ131" s="199"/>
      <c r="BXK131" s="199"/>
      <c r="BXL131" s="199"/>
      <c r="BXM131" s="199"/>
      <c r="BXN131" s="199"/>
      <c r="BXO131" s="199"/>
      <c r="BXP131" s="199"/>
      <c r="BXQ131" s="199"/>
      <c r="BXR131" s="199"/>
      <c r="BXS131" s="199"/>
      <c r="BXT131" s="199"/>
      <c r="BXU131" s="199"/>
      <c r="BXV131" s="199"/>
      <c r="BXW131" s="199"/>
      <c r="BXX131" s="199"/>
      <c r="BXY131" s="199"/>
      <c r="BXZ131" s="199"/>
      <c r="BYA131" s="199"/>
      <c r="BYB131" s="199"/>
      <c r="BYC131" s="199"/>
      <c r="BYD131" s="199"/>
      <c r="BYE131" s="199"/>
      <c r="BYF131" s="199"/>
      <c r="BYG131" s="199"/>
      <c r="BYH131" s="199"/>
      <c r="BYI131" s="199"/>
      <c r="BYJ131" s="199"/>
      <c r="BYK131" s="199"/>
      <c r="BYL131" s="199"/>
      <c r="BYM131" s="199"/>
      <c r="BYN131" s="199"/>
      <c r="BYO131" s="199"/>
      <c r="BYP131" s="199"/>
      <c r="BYQ131" s="199"/>
      <c r="BYR131" s="199"/>
      <c r="BYS131" s="199"/>
      <c r="BYT131" s="199"/>
      <c r="BYU131" s="199"/>
      <c r="BYV131" s="199"/>
      <c r="BYW131" s="199"/>
      <c r="BYX131" s="199"/>
      <c r="BYY131" s="199"/>
      <c r="BYZ131" s="199"/>
      <c r="BZA131" s="199"/>
      <c r="BZB131" s="199"/>
      <c r="BZC131" s="199"/>
      <c r="BZD131" s="199"/>
      <c r="BZE131" s="199"/>
      <c r="BZF131" s="199"/>
      <c r="BZG131" s="199"/>
      <c r="BZH131" s="199"/>
      <c r="BZI131" s="199"/>
      <c r="BZJ131" s="199"/>
      <c r="BZK131" s="199"/>
      <c r="BZL131" s="199"/>
      <c r="BZM131" s="199"/>
      <c r="BZN131" s="199"/>
      <c r="BZO131" s="199"/>
      <c r="BZP131" s="199"/>
      <c r="BZQ131" s="199"/>
      <c r="BZR131" s="199"/>
      <c r="BZS131" s="199"/>
      <c r="BZT131" s="199"/>
      <c r="BZU131" s="199"/>
      <c r="BZV131" s="199"/>
      <c r="BZW131" s="199"/>
      <c r="BZX131" s="199"/>
      <c r="BZY131" s="199"/>
      <c r="BZZ131" s="199"/>
      <c r="CAA131" s="199"/>
      <c r="CAB131" s="199"/>
      <c r="CAC131" s="199"/>
      <c r="CAD131" s="199"/>
      <c r="CAE131" s="199"/>
      <c r="CAF131" s="199"/>
      <c r="CAG131" s="199"/>
      <c r="CAH131" s="199"/>
      <c r="CAI131" s="199"/>
      <c r="CAJ131" s="199"/>
      <c r="CAK131" s="199"/>
      <c r="CAL131" s="199"/>
      <c r="CAM131" s="199"/>
      <c r="CAN131" s="199"/>
      <c r="CAO131" s="199"/>
      <c r="CAP131" s="199"/>
      <c r="CAQ131" s="199"/>
      <c r="CAR131" s="199"/>
      <c r="CAS131" s="199"/>
      <c r="CAT131" s="199"/>
      <c r="CAU131" s="199"/>
      <c r="CAV131" s="199"/>
      <c r="CAW131" s="199"/>
      <c r="CAX131" s="199"/>
      <c r="CAY131" s="199"/>
      <c r="CAZ131" s="199"/>
      <c r="CBA131" s="199"/>
      <c r="CBB131" s="199"/>
      <c r="CBC131" s="199"/>
      <c r="CBD131" s="199"/>
      <c r="CBE131" s="199"/>
      <c r="CBF131" s="199"/>
      <c r="CBG131" s="199"/>
      <c r="CBH131" s="199"/>
      <c r="CBI131" s="199"/>
      <c r="CBJ131" s="199"/>
      <c r="CBK131" s="199"/>
      <c r="CBL131" s="199"/>
      <c r="CBM131" s="199"/>
      <c r="CBN131" s="199"/>
      <c r="CBO131" s="199"/>
      <c r="CBP131" s="199"/>
      <c r="CBQ131" s="199"/>
      <c r="CBR131" s="199"/>
      <c r="CBS131" s="199"/>
      <c r="CBT131" s="199"/>
      <c r="CBU131" s="199"/>
      <c r="CBV131" s="199"/>
      <c r="CBW131" s="199"/>
      <c r="CBX131" s="199"/>
      <c r="CBY131" s="199"/>
      <c r="CBZ131" s="199"/>
      <c r="CCA131" s="199"/>
      <c r="CCB131" s="199"/>
      <c r="CCC131" s="199"/>
      <c r="CCD131" s="199"/>
      <c r="CCE131" s="199"/>
      <c r="CCF131" s="199"/>
      <c r="CCG131" s="199"/>
      <c r="CCH131" s="199"/>
      <c r="CCI131" s="199"/>
      <c r="CCJ131" s="199"/>
      <c r="CCK131" s="199"/>
      <c r="CCL131" s="199"/>
      <c r="CCM131" s="199"/>
      <c r="CCN131" s="199"/>
      <c r="CCO131" s="199"/>
      <c r="CCP131" s="199"/>
      <c r="CCQ131" s="199"/>
      <c r="CCR131" s="199"/>
      <c r="CCS131" s="199"/>
      <c r="CCT131" s="199"/>
    </row>
    <row r="132" spans="15:2126" s="200" customFormat="1" x14ac:dyDescent="0.2">
      <c r="AKV132" s="199"/>
      <c r="AKW132" s="199"/>
      <c r="AKX132" s="199"/>
      <c r="AKY132" s="199"/>
      <c r="AKZ132" s="199"/>
      <c r="ALA132" s="199"/>
      <c r="ALB132" s="199"/>
      <c r="ALC132" s="199"/>
      <c r="ALD132" s="199"/>
      <c r="ALE132" s="199"/>
      <c r="ALF132" s="199"/>
      <c r="ALG132" s="199"/>
      <c r="ALH132" s="199"/>
      <c r="ALI132" s="199"/>
      <c r="ALJ132" s="199"/>
      <c r="ALK132" s="199"/>
      <c r="ALL132" s="199"/>
      <c r="ALM132" s="199"/>
      <c r="ALN132" s="199"/>
      <c r="ALO132" s="199"/>
      <c r="ALP132" s="199"/>
      <c r="ALQ132" s="199"/>
      <c r="ALR132" s="199"/>
      <c r="ALS132" s="199"/>
      <c r="ALT132" s="199"/>
      <c r="ALU132" s="199"/>
      <c r="ALV132" s="199"/>
      <c r="ALW132" s="199"/>
      <c r="ALX132" s="199"/>
      <c r="ALY132" s="199"/>
      <c r="ALZ132" s="199"/>
      <c r="AMA132" s="199"/>
      <c r="AMB132" s="199"/>
      <c r="AMC132" s="199"/>
      <c r="AMD132" s="199"/>
      <c r="AME132" s="199"/>
      <c r="AMF132" s="199"/>
      <c r="AMG132" s="199"/>
      <c r="AMH132" s="199"/>
      <c r="AMI132" s="199"/>
      <c r="AMJ132" s="199"/>
      <c r="AMK132" s="199"/>
      <c r="AML132" s="199"/>
      <c r="AMM132" s="199"/>
      <c r="AMN132" s="199"/>
      <c r="AMO132" s="199"/>
      <c r="AMP132" s="199"/>
      <c r="AMQ132" s="199"/>
      <c r="AMR132" s="199"/>
      <c r="AMS132" s="199"/>
      <c r="AMT132" s="199"/>
      <c r="AMU132" s="199"/>
      <c r="AMV132" s="199"/>
      <c r="AMW132" s="199"/>
      <c r="AMX132" s="199"/>
      <c r="AMY132" s="199"/>
      <c r="AMZ132" s="199"/>
      <c r="ANA132" s="199"/>
      <c r="ANB132" s="199"/>
      <c r="ANC132" s="199"/>
      <c r="AND132" s="199"/>
      <c r="ANE132" s="199"/>
      <c r="ANF132" s="199"/>
      <c r="ANG132" s="199"/>
      <c r="ANH132" s="199"/>
      <c r="ANI132" s="199"/>
      <c r="ANJ132" s="199"/>
      <c r="ANK132" s="199"/>
      <c r="ANL132" s="199"/>
      <c r="ANM132" s="199"/>
      <c r="ANN132" s="199"/>
      <c r="ANO132" s="199"/>
      <c r="ANP132" s="199"/>
      <c r="ANQ132" s="199"/>
      <c r="ANR132" s="199"/>
      <c r="ANS132" s="199"/>
      <c r="ANT132" s="199"/>
      <c r="ANU132" s="199"/>
      <c r="ANV132" s="199"/>
      <c r="ANW132" s="199"/>
      <c r="ANX132" s="199"/>
      <c r="ANY132" s="199"/>
      <c r="ANZ132" s="199"/>
      <c r="AOA132" s="199"/>
      <c r="AOB132" s="199"/>
      <c r="AOC132" s="199"/>
      <c r="AOD132" s="199"/>
      <c r="AOE132" s="199"/>
      <c r="AOF132" s="199"/>
      <c r="AOG132" s="199"/>
      <c r="AOH132" s="199"/>
      <c r="AOI132" s="199"/>
      <c r="AOJ132" s="199"/>
      <c r="AOK132" s="199"/>
      <c r="AOL132" s="199"/>
      <c r="AOM132" s="199"/>
      <c r="AON132" s="199"/>
      <c r="AOO132" s="199"/>
      <c r="AOP132" s="199"/>
      <c r="AOQ132" s="199"/>
      <c r="AOR132" s="199"/>
      <c r="AOS132" s="199"/>
      <c r="AOT132" s="199"/>
      <c r="AOU132" s="199"/>
      <c r="AOV132" s="199"/>
      <c r="AOW132" s="199"/>
      <c r="AOX132" s="199"/>
      <c r="AOY132" s="199"/>
      <c r="AOZ132" s="199"/>
      <c r="APA132" s="199"/>
      <c r="APB132" s="199"/>
      <c r="APC132" s="199"/>
      <c r="APD132" s="199"/>
      <c r="APE132" s="199"/>
      <c r="APF132" s="199"/>
      <c r="APG132" s="199"/>
      <c r="APH132" s="199"/>
      <c r="API132" s="199"/>
      <c r="APJ132" s="199"/>
      <c r="APK132" s="199"/>
      <c r="APL132" s="199"/>
      <c r="APM132" s="199"/>
      <c r="APN132" s="199"/>
      <c r="APO132" s="199"/>
      <c r="APP132" s="199"/>
      <c r="APQ132" s="199"/>
      <c r="APR132" s="199"/>
      <c r="APS132" s="199"/>
      <c r="APT132" s="199"/>
      <c r="APU132" s="199"/>
      <c r="APV132" s="199"/>
      <c r="APW132" s="199"/>
      <c r="APX132" s="199"/>
      <c r="APY132" s="199"/>
      <c r="APZ132" s="199"/>
      <c r="AQA132" s="199"/>
      <c r="AQB132" s="199"/>
      <c r="AQC132" s="199"/>
      <c r="AQD132" s="199"/>
      <c r="AQE132" s="199"/>
      <c r="AQF132" s="199"/>
      <c r="AQG132" s="199"/>
      <c r="AQH132" s="199"/>
      <c r="AQI132" s="199"/>
      <c r="AQJ132" s="199"/>
      <c r="AQK132" s="199"/>
      <c r="AQL132" s="199"/>
      <c r="AQM132" s="199"/>
      <c r="AQN132" s="199"/>
      <c r="AQO132" s="199"/>
      <c r="AQP132" s="199"/>
      <c r="AQQ132" s="199"/>
      <c r="AQR132" s="199"/>
      <c r="AQS132" s="199"/>
      <c r="AQT132" s="199"/>
      <c r="AQU132" s="199"/>
      <c r="AQV132" s="199"/>
      <c r="AQW132" s="199"/>
      <c r="AQX132" s="199"/>
      <c r="AQY132" s="199"/>
      <c r="AQZ132" s="199"/>
      <c r="ARA132" s="199"/>
      <c r="ARB132" s="199"/>
      <c r="ARC132" s="199"/>
      <c r="ARD132" s="199"/>
      <c r="ARE132" s="199"/>
      <c r="ARF132" s="199"/>
      <c r="ARG132" s="199"/>
      <c r="ARH132" s="199"/>
      <c r="ARI132" s="199"/>
      <c r="ARJ132" s="199"/>
      <c r="ARK132" s="199"/>
      <c r="ARL132" s="199"/>
      <c r="ARM132" s="199"/>
      <c r="ARN132" s="199"/>
      <c r="ARO132" s="199"/>
      <c r="ARP132" s="199"/>
      <c r="ARQ132" s="199"/>
      <c r="ARR132" s="199"/>
      <c r="ARS132" s="199"/>
      <c r="ART132" s="199"/>
      <c r="ARU132" s="199"/>
      <c r="ARV132" s="199"/>
      <c r="ARW132" s="199"/>
      <c r="ARX132" s="199"/>
      <c r="ARY132" s="199"/>
      <c r="ARZ132" s="199"/>
      <c r="ASA132" s="199"/>
      <c r="ASB132" s="199"/>
      <c r="ASC132" s="199"/>
      <c r="ASD132" s="199"/>
      <c r="ASE132" s="199"/>
      <c r="ASF132" s="199"/>
      <c r="ASG132" s="199"/>
      <c r="ASH132" s="199"/>
      <c r="ASI132" s="199"/>
      <c r="ASJ132" s="199"/>
      <c r="ASK132" s="199"/>
      <c r="ASL132" s="199"/>
      <c r="ASM132" s="199"/>
      <c r="ASN132" s="199"/>
      <c r="ASO132" s="199"/>
      <c r="ASP132" s="199"/>
      <c r="ASQ132" s="199"/>
      <c r="ASR132" s="199"/>
      <c r="ASS132" s="199"/>
      <c r="AST132" s="199"/>
      <c r="ASU132" s="199"/>
      <c r="ASV132" s="199">
        <f>37+29</f>
        <v>66</v>
      </c>
      <c r="ASW132" s="199"/>
      <c r="ASX132" s="199"/>
      <c r="ASY132" s="199"/>
      <c r="ASZ132" s="199"/>
      <c r="ATA132" s="199"/>
      <c r="ATB132" s="199"/>
      <c r="ATC132" s="199"/>
      <c r="ATD132" s="199"/>
      <c r="ATE132" s="199"/>
      <c r="ATF132" s="199"/>
      <c r="ATG132" s="199"/>
      <c r="ATH132" s="199"/>
      <c r="ATI132" s="199"/>
      <c r="ATJ132" s="199"/>
      <c r="ATK132" s="199"/>
      <c r="ATL132" s="199"/>
      <c r="ATM132" s="199"/>
      <c r="ATN132" s="199"/>
      <c r="ATO132" s="199"/>
      <c r="ATP132" s="199"/>
      <c r="ATQ132" s="199"/>
      <c r="ATR132" s="199"/>
      <c r="ATS132" s="199"/>
      <c r="ATT132" s="199"/>
      <c r="ATU132" s="199"/>
      <c r="ATV132" s="199"/>
      <c r="ATW132" s="199"/>
      <c r="ATX132" s="199"/>
      <c r="ATY132" s="199"/>
      <c r="ATZ132" s="199"/>
      <c r="AUA132" s="199"/>
      <c r="AUB132" s="199"/>
      <c r="AUC132" s="199"/>
      <c r="AUD132" s="199"/>
      <c r="AUE132" s="199"/>
      <c r="AUF132" s="199"/>
      <c r="AUG132" s="199"/>
      <c r="AUH132" s="199"/>
      <c r="AUI132" s="199"/>
      <c r="AUJ132" s="199"/>
      <c r="AUK132" s="199"/>
      <c r="AUL132" s="199"/>
      <c r="AUM132" s="199"/>
      <c r="AUN132" s="199"/>
      <c r="AUO132" s="199"/>
      <c r="AUP132" s="199"/>
      <c r="AUQ132" s="199"/>
      <c r="AUR132" s="199"/>
      <c r="AUS132" s="199"/>
      <c r="AUT132" s="199"/>
      <c r="AUU132" s="199"/>
      <c r="AUV132" s="199"/>
      <c r="AUW132" s="199"/>
      <c r="AUX132" s="199"/>
      <c r="AUY132" s="199"/>
      <c r="AUZ132" s="199"/>
      <c r="AVA132" s="199"/>
      <c r="AVB132" s="199"/>
      <c r="AVC132" s="199"/>
      <c r="AVD132" s="199"/>
      <c r="AVE132" s="199"/>
      <c r="AVF132" s="199"/>
      <c r="AVG132" s="199"/>
      <c r="AVH132" s="199"/>
      <c r="AVI132" s="199"/>
      <c r="AVJ132" s="199"/>
      <c r="AVK132" s="199"/>
      <c r="AVL132" s="199"/>
      <c r="AVM132" s="199"/>
      <c r="AVN132" s="199"/>
      <c r="AVO132" s="199"/>
      <c r="AVP132" s="199"/>
      <c r="AVQ132" s="199"/>
      <c r="AVR132" s="199"/>
      <c r="AVS132" s="199"/>
      <c r="AVT132" s="199"/>
      <c r="AVU132" s="199"/>
      <c r="AVV132" s="199"/>
      <c r="AVW132" s="199"/>
      <c r="AVX132" s="199"/>
      <c r="AVY132" s="199"/>
      <c r="AVZ132" s="199"/>
      <c r="AWA132" s="199"/>
      <c r="AWB132" s="199"/>
      <c r="AWC132" s="199"/>
      <c r="AWD132" s="199"/>
      <c r="AWE132" s="199"/>
      <c r="AWF132" s="199"/>
      <c r="AWG132" s="199"/>
      <c r="AWH132" s="199"/>
      <c r="AWI132" s="199"/>
      <c r="AWJ132" s="199"/>
      <c r="AWK132" s="199"/>
      <c r="AWL132" s="199"/>
      <c r="AWM132" s="199"/>
      <c r="AWN132" s="199"/>
      <c r="AWO132" s="199"/>
      <c r="AWP132" s="199"/>
      <c r="AWQ132" s="199"/>
      <c r="AWR132" s="199"/>
      <c r="AWS132" s="199"/>
      <c r="AWT132" s="199"/>
      <c r="AWU132" s="199"/>
      <c r="AWV132" s="199"/>
      <c r="AWW132" s="199"/>
      <c r="AWX132" s="199"/>
      <c r="AWY132" s="199"/>
      <c r="AWZ132" s="199"/>
      <c r="AXA132" s="199"/>
      <c r="AXB132" s="199"/>
      <c r="AXC132" s="199"/>
      <c r="AXD132" s="199"/>
      <c r="AXE132" s="199"/>
      <c r="AXF132" s="199"/>
      <c r="AXG132" s="199"/>
      <c r="AXH132" s="199"/>
      <c r="AXI132" s="199"/>
      <c r="AXJ132" s="199"/>
      <c r="AXK132" s="199"/>
      <c r="AXL132" s="199"/>
      <c r="AXM132" s="199"/>
      <c r="AXN132" s="199"/>
      <c r="AXO132" s="199"/>
      <c r="AXP132" s="199"/>
      <c r="AXQ132" s="199"/>
      <c r="AXR132" s="199"/>
      <c r="AXS132" s="199"/>
      <c r="AXT132" s="199"/>
      <c r="AXU132" s="199"/>
      <c r="AXV132" s="199"/>
      <c r="AXW132" s="199"/>
      <c r="AXX132" s="199"/>
      <c r="AXY132" s="199"/>
      <c r="AXZ132" s="199"/>
      <c r="AYA132" s="199"/>
      <c r="AYB132" s="199"/>
      <c r="AYC132" s="199"/>
      <c r="AYD132" s="199"/>
      <c r="AYE132" s="199"/>
      <c r="AYF132" s="199"/>
      <c r="AYG132" s="199"/>
      <c r="AYH132" s="199"/>
      <c r="AYI132" s="199"/>
      <c r="AYJ132" s="199"/>
      <c r="AYK132" s="199"/>
      <c r="AYL132" s="199"/>
      <c r="AYM132" s="199"/>
      <c r="AYN132" s="199"/>
      <c r="AYO132" s="199"/>
      <c r="AYP132" s="199"/>
      <c r="AYQ132" s="199"/>
      <c r="AYR132" s="199"/>
      <c r="AYS132" s="199"/>
      <c r="AYT132" s="199"/>
      <c r="AYU132" s="199"/>
      <c r="AYV132" s="365"/>
      <c r="AYW132" s="365"/>
      <c r="AYX132" s="365"/>
      <c r="AYY132" s="365"/>
      <c r="AYZ132" s="199"/>
      <c r="AZA132" s="199"/>
      <c r="AZB132" s="199"/>
      <c r="AZC132" s="199"/>
      <c r="AZD132" s="199"/>
      <c r="AZE132" s="199"/>
      <c r="AZF132" s="199"/>
      <c r="AZG132" s="199"/>
      <c r="AZH132" s="199"/>
      <c r="AZI132" s="199"/>
      <c r="AZJ132" s="199"/>
      <c r="AZK132" s="199"/>
      <c r="AZL132" s="199"/>
      <c r="AZM132" s="199"/>
      <c r="AZN132" s="199"/>
      <c r="AZO132" s="199"/>
      <c r="AZP132" s="199"/>
      <c r="AZQ132" s="199"/>
      <c r="AZR132" s="199"/>
      <c r="AZS132" s="199"/>
      <c r="AZT132" s="199"/>
      <c r="AZU132" s="199"/>
      <c r="AZV132" s="199"/>
      <c r="AZW132" s="199"/>
      <c r="AZX132" s="199"/>
      <c r="AZY132" s="199"/>
      <c r="AZZ132" s="199"/>
      <c r="BAA132" s="199"/>
      <c r="BAB132" s="199"/>
      <c r="BAC132" s="199"/>
      <c r="BAD132" s="199"/>
      <c r="BAE132" s="199"/>
      <c r="BAF132" s="199"/>
      <c r="BAG132" s="199"/>
      <c r="BAH132" s="199"/>
      <c r="BAI132" s="199"/>
      <c r="BAJ132" s="199"/>
      <c r="BAK132" s="199"/>
      <c r="BAL132" s="199"/>
      <c r="BAM132" s="199"/>
      <c r="BAN132" s="199"/>
      <c r="BAO132" s="199"/>
      <c r="BAP132" s="199"/>
      <c r="BAQ132" s="199"/>
      <c r="BAR132" s="199"/>
      <c r="BAS132" s="199"/>
      <c r="BAT132" s="199"/>
      <c r="BAU132" s="199"/>
      <c r="BAV132" s="199"/>
      <c r="BAW132" s="199"/>
      <c r="BAX132" s="199"/>
      <c r="BAY132" s="199"/>
      <c r="BAZ132" s="199"/>
      <c r="BBA132" s="199"/>
      <c r="BBB132" s="199"/>
      <c r="BBC132" s="199"/>
      <c r="BBD132" s="199"/>
      <c r="BBE132" s="199"/>
      <c r="BBF132" s="199"/>
      <c r="BBG132" s="199"/>
      <c r="BBH132" s="199"/>
      <c r="BBI132" s="199"/>
      <c r="BBJ132" s="199"/>
      <c r="BBK132" s="199"/>
      <c r="BBL132" s="199"/>
      <c r="BBM132" s="199"/>
      <c r="BBN132" s="199"/>
      <c r="BBO132" s="199"/>
      <c r="BBP132" s="199"/>
      <c r="BBQ132" s="199"/>
      <c r="BBR132" s="199"/>
      <c r="BBS132" s="199"/>
      <c r="BBT132" s="199"/>
      <c r="BBU132" s="199"/>
      <c r="BBV132" s="199"/>
      <c r="BBW132" s="199"/>
      <c r="BBX132" s="199"/>
      <c r="BBY132" s="199"/>
      <c r="BBZ132" s="199"/>
      <c r="BCA132" s="199"/>
      <c r="BCB132" s="199"/>
      <c r="BCC132" s="199"/>
      <c r="BCD132" s="199"/>
      <c r="BCE132" s="199"/>
      <c r="BCF132" s="199"/>
      <c r="BCG132" s="199"/>
      <c r="BCH132" s="199"/>
      <c r="BCI132" s="199"/>
      <c r="BCJ132" s="199"/>
      <c r="BCK132" s="199"/>
      <c r="BCL132" s="199"/>
      <c r="BCM132" s="199"/>
      <c r="BCN132" s="199"/>
      <c r="BCO132" s="199"/>
      <c r="BCP132" s="199"/>
      <c r="BCQ132" s="199"/>
      <c r="BCR132" s="199"/>
      <c r="BCS132" s="199"/>
      <c r="BCT132" s="199"/>
      <c r="BCU132" s="199"/>
      <c r="BCV132" s="199"/>
      <c r="BCW132" s="199"/>
      <c r="BCX132" s="199"/>
      <c r="BCY132" s="199"/>
      <c r="BCZ132" s="199"/>
      <c r="BDA132" s="199"/>
      <c r="BDB132" s="199"/>
      <c r="BDC132" s="199"/>
      <c r="BDD132" s="199"/>
      <c r="BDE132" s="199"/>
      <c r="BDF132" s="199"/>
      <c r="BDG132" s="199"/>
      <c r="BDH132" s="199"/>
      <c r="BDI132" s="199"/>
      <c r="BDJ132" s="199"/>
      <c r="BDK132" s="199"/>
      <c r="BDL132" s="199"/>
      <c r="BDM132" s="199"/>
      <c r="BDN132" s="199"/>
      <c r="BDO132" s="199"/>
      <c r="BDP132" s="199"/>
      <c r="BDQ132" s="199"/>
      <c r="BDR132" s="199"/>
      <c r="BDS132" s="199"/>
      <c r="BDT132" s="199"/>
      <c r="BDU132" s="199"/>
      <c r="BDV132" s="199"/>
      <c r="BDW132" s="199"/>
      <c r="BDX132" s="199"/>
      <c r="BDY132" s="199"/>
      <c r="BDZ132" s="199"/>
      <c r="BEA132" s="199"/>
      <c r="BEB132" s="199"/>
      <c r="BEC132" s="199"/>
      <c r="BED132" s="199"/>
      <c r="BEE132" s="199"/>
      <c r="BEF132" s="199"/>
      <c r="BEG132" s="199"/>
      <c r="BEH132" s="199"/>
      <c r="BEI132" s="199"/>
      <c r="BEJ132" s="199"/>
      <c r="BEK132" s="199"/>
      <c r="BEL132" s="199"/>
      <c r="BEM132" s="199"/>
      <c r="BEN132" s="199"/>
      <c r="BEO132" s="199"/>
      <c r="BEP132" s="199"/>
      <c r="BEQ132" s="199"/>
      <c r="BER132" s="199"/>
      <c r="BES132" s="199"/>
      <c r="BET132" s="199"/>
      <c r="BEU132" s="199"/>
      <c r="BEV132" s="199"/>
      <c r="BEW132" s="199"/>
      <c r="BEX132" s="199"/>
      <c r="BEY132" s="199"/>
      <c r="BEZ132" s="199"/>
      <c r="BFA132" s="199"/>
      <c r="BFB132" s="199"/>
      <c r="BFC132" s="199"/>
      <c r="BFD132" s="199"/>
      <c r="BFE132" s="199"/>
      <c r="BFF132" s="199"/>
      <c r="BFG132" s="199"/>
      <c r="BFH132" s="199"/>
      <c r="BFI132" s="199"/>
      <c r="BFJ132" s="199"/>
      <c r="BFK132" s="199"/>
      <c r="BFL132" s="199"/>
      <c r="BFM132" s="199"/>
      <c r="BFN132" s="199"/>
      <c r="BFO132" s="199"/>
      <c r="BFP132" s="199"/>
      <c r="BFQ132" s="199"/>
      <c r="BFR132" s="199"/>
      <c r="BFS132" s="199"/>
      <c r="BFT132" s="199"/>
      <c r="BFU132" s="199"/>
      <c r="BFV132" s="199"/>
      <c r="BFW132" s="199"/>
      <c r="BFX132" s="199"/>
      <c r="BFY132" s="199"/>
      <c r="BFZ132" s="199"/>
      <c r="BGA132" s="199"/>
      <c r="BGB132" s="199"/>
      <c r="BGC132" s="199"/>
      <c r="BGD132" s="199"/>
      <c r="BGE132" s="199"/>
      <c r="BGF132" s="199"/>
      <c r="BGG132" s="199"/>
      <c r="BGH132" s="199"/>
      <c r="BGI132" s="199"/>
      <c r="BGJ132" s="199"/>
      <c r="BGK132" s="199"/>
      <c r="BGL132" s="199"/>
      <c r="BGM132" s="199"/>
      <c r="BGN132" s="199"/>
      <c r="BGO132" s="199"/>
      <c r="BGP132" s="199"/>
      <c r="BGQ132" s="199"/>
      <c r="BGR132" s="199"/>
      <c r="BGS132" s="199"/>
      <c r="BGT132" s="199"/>
      <c r="BGU132" s="199"/>
      <c r="BGV132" s="199"/>
      <c r="BGW132" s="199"/>
      <c r="BGX132" s="199"/>
      <c r="BGY132" s="199"/>
      <c r="BGZ132" s="199"/>
      <c r="BHA132" s="199"/>
      <c r="BHB132" s="199"/>
      <c r="BHC132" s="199"/>
      <c r="BHD132" s="199"/>
      <c r="BHE132" s="199"/>
      <c r="BHF132" s="199"/>
      <c r="BHG132" s="199"/>
      <c r="BHH132" s="199"/>
      <c r="BHI132" s="199"/>
      <c r="BHJ132" s="199"/>
      <c r="BHK132" s="199"/>
      <c r="BHL132" s="199"/>
      <c r="BHM132" s="199"/>
      <c r="BHN132" s="199"/>
      <c r="BHO132" s="199"/>
      <c r="BHP132" s="199"/>
      <c r="BHQ132" s="199"/>
      <c r="BHR132" s="199"/>
      <c r="BHS132" s="199"/>
      <c r="BHT132" s="199"/>
      <c r="BHU132" s="199"/>
      <c r="BHV132" s="199"/>
      <c r="BHW132" s="199"/>
      <c r="BHX132" s="199"/>
      <c r="BHY132" s="199"/>
      <c r="BHZ132" s="199"/>
      <c r="BIA132" s="199"/>
      <c r="BIB132" s="199"/>
      <c r="BIC132" s="199"/>
      <c r="BID132" s="199"/>
      <c r="BIE132" s="199"/>
      <c r="BIF132" s="199"/>
      <c r="BIG132" s="199"/>
      <c r="BIH132" s="199"/>
      <c r="BII132" s="199"/>
      <c r="BIJ132" s="199"/>
      <c r="BIK132" s="199"/>
      <c r="BIL132" s="199"/>
      <c r="BIM132" s="199"/>
      <c r="BIN132" s="199"/>
      <c r="BIO132" s="199"/>
      <c r="BIP132" s="199"/>
      <c r="BIQ132" s="199"/>
      <c r="BIR132" s="199"/>
      <c r="BIS132" s="199"/>
      <c r="BIT132" s="199"/>
      <c r="BIU132" s="199"/>
      <c r="BIV132" s="199"/>
      <c r="BIW132" s="199"/>
      <c r="BIX132" s="199"/>
      <c r="BIY132" s="199"/>
      <c r="BIZ132" s="199"/>
      <c r="BJA132" s="199"/>
      <c r="BJB132" s="199"/>
      <c r="BJC132" s="199"/>
      <c r="BJD132" s="199"/>
      <c r="BJE132" s="199"/>
      <c r="BJF132" s="199"/>
      <c r="BJG132" s="199"/>
      <c r="BJH132" s="199"/>
      <c r="BJI132" s="199"/>
      <c r="BJJ132" s="199"/>
      <c r="BJK132" s="199"/>
      <c r="BJL132" s="199"/>
      <c r="BJM132" s="199"/>
      <c r="BJN132" s="199"/>
      <c r="BJO132" s="199"/>
      <c r="BJP132" s="199"/>
      <c r="BJQ132" s="199"/>
      <c r="BJR132" s="199"/>
      <c r="BJS132" s="199"/>
      <c r="BJT132" s="199"/>
      <c r="BJU132" s="199"/>
      <c r="BJV132" s="199"/>
      <c r="BJW132" s="199"/>
      <c r="BJX132" s="199"/>
      <c r="BJY132" s="199"/>
      <c r="BJZ132" s="199"/>
      <c r="BKA132" s="199"/>
      <c r="BKB132" s="199"/>
      <c r="BKC132" s="199"/>
      <c r="BKD132" s="199"/>
      <c r="BKE132" s="199"/>
      <c r="BKF132" s="199"/>
      <c r="BKG132" s="199"/>
      <c r="BKH132" s="199"/>
      <c r="BKI132" s="199"/>
      <c r="BKJ132" s="199"/>
      <c r="BKK132" s="199"/>
      <c r="BKL132" s="199"/>
      <c r="BKM132" s="199"/>
      <c r="BKN132" s="199"/>
      <c r="BKO132" s="199"/>
      <c r="BKP132" s="199"/>
      <c r="BKQ132" s="199"/>
      <c r="BKR132" s="199"/>
      <c r="BKS132" s="199"/>
      <c r="BKT132" s="199"/>
      <c r="BKU132" s="199"/>
      <c r="BKV132" s="199"/>
      <c r="BKW132" s="199"/>
      <c r="BKX132" s="199"/>
      <c r="BKY132" s="199"/>
      <c r="BKZ132" s="199"/>
      <c r="BLA132" s="199"/>
      <c r="BLB132" s="199"/>
      <c r="BLC132" s="199"/>
      <c r="BLD132" s="199"/>
      <c r="BLE132" s="199"/>
      <c r="BLF132" s="199"/>
      <c r="BLG132" s="199"/>
      <c r="BLH132" s="199"/>
      <c r="BLI132" s="199"/>
      <c r="BLJ132" s="199"/>
      <c r="BLK132" s="199"/>
      <c r="BLL132" s="199"/>
      <c r="BLM132" s="199"/>
      <c r="BLN132" s="199"/>
      <c r="BLO132" s="199"/>
      <c r="BLP132" s="199"/>
      <c r="BLQ132" s="199"/>
      <c r="BLR132" s="199"/>
      <c r="BLS132" s="199"/>
      <c r="BLT132" s="199"/>
      <c r="BLU132" s="199"/>
      <c r="BLV132" s="199"/>
      <c r="BLW132" s="199"/>
      <c r="BLX132" s="199"/>
      <c r="BLY132" s="199"/>
      <c r="BLZ132" s="199"/>
      <c r="BMA132" s="199"/>
      <c r="BMB132" s="199"/>
      <c r="BMC132" s="199"/>
      <c r="BMD132" s="199"/>
      <c r="BME132" s="199"/>
      <c r="BMF132" s="199"/>
      <c r="BMG132" s="199"/>
      <c r="BMH132" s="199"/>
      <c r="BMI132" s="199"/>
      <c r="BMJ132" s="199"/>
      <c r="BMK132" s="199"/>
      <c r="BML132" s="199"/>
      <c r="BMM132" s="199"/>
      <c r="BMN132" s="199"/>
      <c r="BMO132" s="199"/>
      <c r="BMP132" s="199"/>
      <c r="BMQ132" s="199"/>
      <c r="BMR132" s="199"/>
      <c r="BMS132" s="199"/>
      <c r="BMT132" s="199"/>
      <c r="BMU132" s="199"/>
      <c r="BMV132" s="199"/>
      <c r="BMW132" s="199"/>
      <c r="BMX132" s="199"/>
      <c r="BMY132" s="199"/>
      <c r="BMZ132" s="199"/>
      <c r="BNA132" s="199"/>
      <c r="BNB132" s="199"/>
      <c r="BNC132" s="199"/>
      <c r="BND132" s="199"/>
      <c r="BNE132" s="199"/>
      <c r="BNF132" s="199"/>
      <c r="BNG132" s="199"/>
      <c r="BNH132" s="199"/>
      <c r="BNI132" s="199"/>
      <c r="BNJ132" s="199"/>
      <c r="BNK132" s="199"/>
      <c r="BNL132" s="199"/>
      <c r="BNM132" s="199"/>
      <c r="BNN132" s="199"/>
      <c r="BNO132" s="199"/>
      <c r="BNP132" s="199"/>
      <c r="BNQ132" s="199"/>
      <c r="BNR132" s="199"/>
      <c r="BNS132" s="199"/>
      <c r="BNT132" s="199"/>
      <c r="BNU132" s="199"/>
      <c r="BNV132" s="199"/>
      <c r="BNW132" s="199"/>
      <c r="BNX132" s="199"/>
      <c r="BNY132" s="199"/>
      <c r="BNZ132" s="199"/>
      <c r="BOA132" s="199"/>
      <c r="BOB132" s="199"/>
      <c r="BOC132" s="199"/>
      <c r="BOD132" s="199"/>
      <c r="BOE132" s="199"/>
      <c r="BOF132" s="199"/>
      <c r="BOG132" s="199"/>
      <c r="BOH132" s="199"/>
      <c r="BOI132" s="199"/>
      <c r="BOJ132" s="199"/>
      <c r="BOK132" s="199"/>
      <c r="BOL132" s="199"/>
      <c r="BOM132" s="199"/>
      <c r="BON132" s="199"/>
      <c r="BOO132" s="199"/>
      <c r="BOP132" s="199"/>
      <c r="BOQ132" s="199"/>
      <c r="BOR132" s="199"/>
      <c r="BOS132" s="199"/>
      <c r="BOT132" s="199"/>
      <c r="BOU132" s="199"/>
      <c r="BOV132" s="199"/>
      <c r="BOW132" s="199"/>
      <c r="BOX132" s="199"/>
      <c r="BOY132" s="199"/>
      <c r="BOZ132" s="199"/>
      <c r="BPA132" s="199"/>
      <c r="BPB132" s="199"/>
      <c r="BPC132" s="199"/>
      <c r="BPD132" s="199"/>
      <c r="BPE132" s="199"/>
      <c r="BPF132" s="199"/>
      <c r="BPG132" s="199"/>
      <c r="BPH132" s="199"/>
      <c r="BPI132" s="199"/>
      <c r="BPJ132" s="199"/>
      <c r="BPK132" s="199"/>
      <c r="BPL132" s="199"/>
      <c r="BPM132" s="199"/>
      <c r="BPN132" s="199"/>
      <c r="BPO132" s="199"/>
      <c r="BPP132" s="199"/>
      <c r="BPQ132" s="199"/>
      <c r="BPR132" s="199"/>
      <c r="BPS132" s="199"/>
      <c r="BPT132" s="199"/>
      <c r="BPU132" s="199"/>
      <c r="BPV132" s="199"/>
      <c r="BPW132" s="199"/>
      <c r="BPX132" s="199"/>
      <c r="BPY132" s="199"/>
      <c r="BPZ132" s="199"/>
      <c r="BQA132" s="199"/>
      <c r="BQB132" s="199"/>
      <c r="BQC132" s="199"/>
      <c r="BQD132" s="199"/>
      <c r="BQE132" s="199"/>
      <c r="BQF132" s="199"/>
      <c r="BQG132" s="199"/>
      <c r="BQH132" s="199"/>
      <c r="BQI132" s="199"/>
      <c r="BQJ132" s="199"/>
      <c r="BQK132" s="199"/>
      <c r="BQL132" s="199"/>
      <c r="BQM132" s="199"/>
      <c r="BQN132" s="199"/>
      <c r="BQO132" s="199"/>
      <c r="BQP132" s="199"/>
      <c r="BQQ132" s="199"/>
      <c r="BQR132" s="199"/>
      <c r="BQS132" s="199"/>
      <c r="BQT132" s="199"/>
      <c r="BQU132" s="199"/>
      <c r="BQV132" s="199"/>
      <c r="BQW132" s="199"/>
      <c r="BQX132" s="199"/>
      <c r="BQY132" s="199"/>
      <c r="BQZ132" s="199"/>
      <c r="BRA132" s="199"/>
      <c r="BRB132" s="199"/>
      <c r="BRC132" s="199"/>
      <c r="BRD132" s="199"/>
      <c r="BRE132" s="199"/>
      <c r="BRF132" s="199"/>
      <c r="BRG132" s="199"/>
      <c r="BRH132" s="199"/>
      <c r="BRI132" s="199"/>
      <c r="BRJ132" s="199"/>
      <c r="BRK132" s="199"/>
      <c r="BRL132" s="199"/>
      <c r="BRM132" s="199"/>
      <c r="BRN132" s="199"/>
      <c r="BRO132" s="199"/>
      <c r="BRP132" s="199"/>
      <c r="BRQ132" s="199"/>
      <c r="BRR132" s="199"/>
      <c r="BRS132" s="199"/>
      <c r="BRT132" s="199"/>
      <c r="BRU132" s="199"/>
      <c r="BRV132" s="199"/>
      <c r="BRW132" s="199"/>
      <c r="BRX132" s="199"/>
      <c r="BRY132" s="199"/>
      <c r="BRZ132" s="199"/>
      <c r="BSA132" s="199"/>
      <c r="BSB132" s="199"/>
      <c r="BSC132" s="199"/>
      <c r="BSD132" s="199"/>
      <c r="BSE132" s="199"/>
      <c r="BSF132" s="199"/>
      <c r="BSG132" s="199"/>
      <c r="BSH132" s="199"/>
      <c r="BSI132" s="199"/>
      <c r="BSJ132" s="199"/>
      <c r="BSK132" s="199"/>
      <c r="BSL132" s="199"/>
      <c r="BSM132" s="199"/>
      <c r="BSN132" s="199"/>
      <c r="BSO132" s="199"/>
      <c r="BSP132" s="199"/>
      <c r="BSQ132" s="199"/>
      <c r="BSR132" s="199"/>
      <c r="BSS132" s="199"/>
      <c r="BST132" s="199"/>
      <c r="BSU132" s="199"/>
      <c r="BSV132" s="199"/>
      <c r="BSW132" s="199"/>
      <c r="BSX132" s="199"/>
      <c r="BSY132" s="199"/>
      <c r="BSZ132" s="199"/>
      <c r="BTA132" s="199"/>
      <c r="BTB132" s="199"/>
      <c r="BTC132" s="199"/>
      <c r="BTD132" s="199"/>
      <c r="BTE132" s="199"/>
      <c r="BTF132" s="199"/>
      <c r="BTG132" s="199"/>
      <c r="BTH132" s="199"/>
      <c r="BTI132" s="199"/>
      <c r="BTJ132" s="199"/>
      <c r="BTK132" s="199"/>
      <c r="BTL132" s="199"/>
      <c r="BTM132" s="199"/>
      <c r="BTN132" s="199"/>
      <c r="BTO132" s="199"/>
      <c r="BTP132" s="199"/>
      <c r="BTQ132" s="199"/>
      <c r="BTR132" s="199"/>
      <c r="BTS132" s="199"/>
      <c r="BTT132" s="199"/>
      <c r="BTU132" s="199"/>
      <c r="BTV132" s="199"/>
      <c r="BTW132" s="199"/>
      <c r="BTX132" s="199"/>
      <c r="BTY132" s="199"/>
      <c r="BTZ132" s="199"/>
      <c r="BUA132" s="199"/>
      <c r="BUB132" s="199"/>
      <c r="BUC132" s="199"/>
      <c r="BUD132" s="199"/>
      <c r="BUE132" s="199"/>
      <c r="BUF132" s="199"/>
      <c r="BUG132" s="199"/>
      <c r="BUH132" s="199"/>
      <c r="BUI132" s="199"/>
      <c r="BUJ132" s="199"/>
      <c r="BUK132" s="199"/>
      <c r="BUL132" s="199"/>
      <c r="BUM132" s="199"/>
      <c r="BUN132" s="199"/>
      <c r="BUO132" s="199"/>
      <c r="BUP132" s="199"/>
      <c r="BUQ132" s="199"/>
      <c r="BUR132" s="199"/>
      <c r="BUS132" s="199"/>
      <c r="BUT132" s="199"/>
      <c r="BUU132" s="199"/>
      <c r="BUV132" s="199"/>
      <c r="BUW132" s="199"/>
      <c r="BUX132" s="199"/>
      <c r="BUY132" s="199"/>
      <c r="BUZ132" s="199"/>
      <c r="BVA132" s="199"/>
      <c r="BVB132" s="199"/>
      <c r="BVC132" s="199"/>
      <c r="BVD132" s="199"/>
      <c r="BVE132" s="199"/>
      <c r="BVF132" s="199"/>
      <c r="BVG132" s="199"/>
      <c r="BVH132" s="199"/>
      <c r="BVI132" s="199"/>
      <c r="BVJ132" s="199"/>
      <c r="BVK132" s="199"/>
      <c r="BVL132" s="199"/>
      <c r="BVM132" s="199"/>
      <c r="BVN132" s="199"/>
      <c r="BVO132" s="199"/>
      <c r="BVP132" s="199"/>
      <c r="BVQ132" s="199"/>
      <c r="BVR132" s="199"/>
      <c r="BVS132" s="199"/>
      <c r="BVT132" s="199"/>
      <c r="BVU132" s="199"/>
      <c r="BVV132" s="199"/>
      <c r="BVW132" s="199"/>
      <c r="BVX132" s="199"/>
      <c r="BVY132" s="199"/>
      <c r="BVZ132" s="199"/>
      <c r="BWA132" s="199"/>
      <c r="BWB132" s="199"/>
      <c r="BWC132" s="199"/>
      <c r="BWD132" s="199"/>
      <c r="BWE132" s="199"/>
      <c r="BWF132" s="199"/>
      <c r="BWG132" s="199"/>
      <c r="BWH132" s="199"/>
      <c r="BWI132" s="199"/>
      <c r="BWJ132" s="199"/>
      <c r="BWK132" s="199"/>
      <c r="BWL132" s="199"/>
      <c r="BWM132" s="199"/>
      <c r="BWN132" s="199"/>
      <c r="BWO132" s="199"/>
      <c r="BWP132" s="199"/>
      <c r="BWQ132" s="199"/>
      <c r="BWR132" s="199"/>
      <c r="BWS132" s="199"/>
      <c r="BWT132" s="199"/>
      <c r="BWU132" s="199"/>
      <c r="BWV132" s="199"/>
      <c r="BWW132" s="199"/>
      <c r="BWX132" s="199"/>
      <c r="BWY132" s="199"/>
      <c r="BWZ132" s="199"/>
      <c r="BXA132" s="199"/>
      <c r="BXB132" s="199"/>
      <c r="BXC132" s="199"/>
      <c r="BXD132" s="199"/>
      <c r="BXE132" s="199"/>
      <c r="BXF132" s="199"/>
      <c r="BXG132" s="199"/>
      <c r="BXH132" s="199"/>
      <c r="BXI132" s="199"/>
      <c r="BXJ132" s="199"/>
      <c r="BXK132" s="199"/>
      <c r="BXL132" s="199"/>
      <c r="BXM132" s="199"/>
      <c r="BXN132" s="199"/>
      <c r="BXO132" s="199"/>
      <c r="BXP132" s="199"/>
      <c r="BXQ132" s="199"/>
      <c r="BXR132" s="199"/>
      <c r="BXS132" s="199"/>
      <c r="BXT132" s="199"/>
      <c r="BXU132" s="199"/>
      <c r="BXV132" s="199"/>
      <c r="BXW132" s="199"/>
      <c r="BXX132" s="199"/>
      <c r="BXY132" s="199"/>
      <c r="BXZ132" s="199"/>
      <c r="BYA132" s="199"/>
      <c r="BYB132" s="199"/>
      <c r="BYC132" s="199"/>
      <c r="BYD132" s="199"/>
      <c r="BYE132" s="199"/>
      <c r="BYF132" s="199"/>
      <c r="BYG132" s="199"/>
      <c r="BYH132" s="199"/>
      <c r="BYI132" s="199"/>
      <c r="BYJ132" s="199"/>
      <c r="BYK132" s="199"/>
      <c r="BYL132" s="199"/>
      <c r="BYM132" s="199"/>
      <c r="BYN132" s="199"/>
      <c r="BYO132" s="199"/>
      <c r="BYP132" s="199"/>
      <c r="BYQ132" s="199"/>
      <c r="BYR132" s="199"/>
      <c r="BYS132" s="199"/>
      <c r="BYT132" s="199"/>
      <c r="BYU132" s="199"/>
      <c r="BYV132" s="199"/>
      <c r="BYW132" s="199"/>
      <c r="BYX132" s="199"/>
      <c r="BYY132" s="199"/>
      <c r="BYZ132" s="199"/>
      <c r="BZA132" s="199"/>
      <c r="BZB132" s="199"/>
      <c r="BZC132" s="199"/>
      <c r="BZD132" s="199"/>
      <c r="BZE132" s="199"/>
      <c r="BZF132" s="199"/>
      <c r="BZG132" s="199"/>
      <c r="BZH132" s="199"/>
      <c r="BZI132" s="199"/>
      <c r="BZJ132" s="199"/>
      <c r="BZK132" s="199"/>
      <c r="BZL132" s="199"/>
      <c r="BZM132" s="199"/>
      <c r="BZN132" s="199"/>
      <c r="BZO132" s="199"/>
      <c r="BZP132" s="199"/>
      <c r="BZQ132" s="199"/>
      <c r="BZR132" s="199"/>
      <c r="BZS132" s="199"/>
      <c r="BZT132" s="285"/>
      <c r="BZU132" s="285"/>
      <c r="BZV132" s="199"/>
      <c r="BZW132" s="199"/>
      <c r="BZX132" s="199"/>
      <c r="BZY132" s="199"/>
      <c r="BZZ132" s="199"/>
      <c r="CAA132" s="199"/>
      <c r="CAB132" s="199"/>
      <c r="CAC132" s="199"/>
      <c r="CAD132" s="199"/>
      <c r="CAE132" s="199"/>
      <c r="CAF132" s="199"/>
      <c r="CAG132" s="199"/>
      <c r="CAH132" s="199"/>
      <c r="CAI132" s="199"/>
      <c r="CAJ132" s="199"/>
      <c r="CAK132" s="199"/>
      <c r="CAL132" s="199"/>
      <c r="CAM132" s="199"/>
      <c r="CAN132" s="199"/>
      <c r="CAO132" s="199"/>
      <c r="CAP132" s="199"/>
      <c r="CAQ132" s="199"/>
      <c r="CAR132" s="199"/>
      <c r="CAS132" s="199"/>
      <c r="CAT132" s="199"/>
      <c r="CAU132" s="199"/>
      <c r="CAV132" s="199"/>
      <c r="CAW132" s="199"/>
      <c r="CAX132" s="199"/>
      <c r="CAY132" s="199"/>
      <c r="CAZ132" s="199"/>
      <c r="CBA132" s="199"/>
      <c r="CBB132" s="199"/>
      <c r="CBC132" s="199"/>
      <c r="CBD132" s="199"/>
      <c r="CBE132" s="199"/>
      <c r="CBF132" s="199"/>
      <c r="CBG132" s="199"/>
      <c r="CBH132" s="199"/>
      <c r="CBI132" s="199"/>
      <c r="CBJ132" s="199"/>
      <c r="CBK132" s="199"/>
      <c r="CBL132" s="199"/>
      <c r="CBM132" s="199"/>
      <c r="CBN132" s="199"/>
      <c r="CBO132" s="199"/>
      <c r="CBP132" s="199"/>
      <c r="CBQ132" s="199"/>
      <c r="CBR132" s="199"/>
      <c r="CBS132" s="199"/>
      <c r="CBT132" s="199"/>
      <c r="CBU132" s="199"/>
      <c r="CBV132" s="199"/>
      <c r="CBW132" s="199"/>
      <c r="CBX132" s="199"/>
      <c r="CBY132" s="199"/>
      <c r="CBZ132" s="199"/>
      <c r="CCA132" s="199"/>
      <c r="CCB132" s="199"/>
      <c r="CCC132" s="199"/>
      <c r="CCD132" s="199"/>
      <c r="CCE132" s="199"/>
      <c r="CCF132" s="199"/>
      <c r="CCG132" s="199"/>
      <c r="CCH132" s="199"/>
      <c r="CCI132" s="199"/>
      <c r="CCJ132" s="199"/>
      <c r="CCK132" s="199"/>
      <c r="CCL132" s="199"/>
      <c r="CCM132" s="199"/>
      <c r="CCN132" s="199"/>
      <c r="CCO132" s="199"/>
      <c r="CCP132" s="199"/>
      <c r="CCQ132" s="199"/>
      <c r="CCR132" s="199"/>
      <c r="CCS132" s="199"/>
      <c r="CCT132" s="199"/>
    </row>
    <row r="133" spans="15:2126" s="200" customFormat="1" x14ac:dyDescent="0.2">
      <c r="AKV133" s="199"/>
      <c r="AKW133" s="199"/>
      <c r="AKX133" s="199"/>
      <c r="AKY133" s="199"/>
      <c r="AKZ133" s="199"/>
      <c r="ALA133" s="199"/>
      <c r="ALB133" s="199"/>
      <c r="ALC133" s="199"/>
      <c r="ALD133" s="199"/>
      <c r="ALE133" s="199"/>
      <c r="ALF133" s="199"/>
      <c r="ALG133" s="199"/>
      <c r="ALH133" s="199"/>
      <c r="ALI133" s="199"/>
      <c r="ALJ133" s="199"/>
      <c r="ALK133" s="199"/>
      <c r="ALL133" s="199"/>
      <c r="ALM133" s="199"/>
      <c r="ALN133" s="199"/>
      <c r="ALO133" s="199"/>
      <c r="ALP133" s="199"/>
      <c r="ALQ133" s="199"/>
      <c r="ALR133" s="199"/>
      <c r="ALS133" s="199"/>
      <c r="ALT133" s="199"/>
      <c r="ALU133" s="199"/>
      <c r="ALV133" s="199"/>
      <c r="ALW133" s="199"/>
      <c r="ALX133" s="199"/>
      <c r="ALY133" s="199"/>
      <c r="ALZ133" s="199"/>
      <c r="AMA133" s="199"/>
      <c r="AMB133" s="199"/>
      <c r="AMC133" s="199"/>
      <c r="AMD133" s="199"/>
      <c r="AME133" s="199"/>
      <c r="AMF133" s="199"/>
      <c r="AMG133" s="199"/>
      <c r="AMH133" s="199"/>
      <c r="AMI133" s="199"/>
      <c r="AMJ133" s="199"/>
      <c r="AMK133" s="199"/>
      <c r="AML133" s="199"/>
      <c r="AMM133" s="199"/>
      <c r="AMN133" s="199"/>
      <c r="AMO133" s="199"/>
      <c r="AMP133" s="199"/>
      <c r="AMQ133" s="199"/>
      <c r="AMR133" s="199"/>
      <c r="AMS133" s="199"/>
      <c r="AMT133" s="199"/>
      <c r="AMU133" s="199"/>
      <c r="AMV133" s="199"/>
      <c r="AMW133" s="199"/>
      <c r="AMX133" s="199"/>
      <c r="AMY133" s="199"/>
      <c r="AMZ133" s="199"/>
      <c r="ANA133" s="199"/>
      <c r="ANB133" s="199"/>
      <c r="ANC133" s="199"/>
      <c r="AND133" s="199"/>
      <c r="ANE133" s="199"/>
      <c r="ANF133" s="199"/>
      <c r="ANG133" s="199"/>
      <c r="ANH133" s="199"/>
      <c r="ANI133" s="199"/>
      <c r="ANJ133" s="199"/>
      <c r="ANK133" s="199"/>
      <c r="ANL133" s="199"/>
      <c r="ANM133" s="199"/>
      <c r="ANN133" s="199"/>
      <c r="ANO133" s="199"/>
      <c r="ANP133" s="199"/>
      <c r="ANQ133" s="199"/>
      <c r="ANR133" s="199"/>
      <c r="ANS133" s="199"/>
      <c r="ANT133" s="199"/>
      <c r="ANU133" s="199"/>
      <c r="ANV133" s="199"/>
      <c r="ANW133" s="199"/>
      <c r="ANX133" s="199"/>
      <c r="ANY133" s="199"/>
      <c r="ANZ133" s="199"/>
      <c r="AOA133" s="199"/>
      <c r="AOB133" s="199"/>
      <c r="AOC133" s="199"/>
      <c r="AOD133" s="199"/>
      <c r="AOE133" s="199"/>
      <c r="AOF133" s="199"/>
      <c r="AOG133" s="199"/>
      <c r="AOH133" s="199"/>
      <c r="AOI133" s="199"/>
      <c r="AOJ133" s="199"/>
      <c r="AOK133" s="199"/>
      <c r="AOL133" s="199"/>
      <c r="AOM133" s="199"/>
      <c r="AON133" s="199"/>
      <c r="AOO133" s="199"/>
      <c r="AOP133" s="199"/>
      <c r="AOQ133" s="199"/>
      <c r="AOR133" s="199"/>
      <c r="AOS133" s="199"/>
      <c r="AOT133" s="199"/>
      <c r="AOU133" s="199"/>
      <c r="AOV133" s="199"/>
      <c r="AOW133" s="199"/>
      <c r="AOX133" s="199"/>
      <c r="AOY133" s="199"/>
      <c r="AOZ133" s="199"/>
      <c r="APA133" s="199"/>
      <c r="APB133" s="199"/>
      <c r="APC133" s="199"/>
      <c r="APD133" s="199"/>
      <c r="APE133" s="199"/>
      <c r="APF133" s="199"/>
      <c r="APG133" s="199"/>
      <c r="APH133" s="199"/>
      <c r="API133" s="199"/>
      <c r="APJ133" s="199"/>
      <c r="APK133" s="199"/>
      <c r="APL133" s="199"/>
      <c r="APM133" s="199"/>
      <c r="APN133" s="199"/>
      <c r="APO133" s="199"/>
      <c r="APP133" s="199"/>
      <c r="APQ133" s="199"/>
      <c r="APR133" s="199"/>
      <c r="APS133" s="199"/>
      <c r="APT133" s="199"/>
      <c r="APU133" s="199"/>
      <c r="APV133" s="199"/>
      <c r="APW133" s="199"/>
      <c r="APX133" s="199"/>
      <c r="APY133" s="199"/>
      <c r="APZ133" s="199"/>
      <c r="AQA133" s="199"/>
      <c r="AQB133" s="199"/>
      <c r="AQC133" s="199"/>
      <c r="AQD133" s="199"/>
      <c r="AQE133" s="199"/>
      <c r="AQF133" s="199"/>
      <c r="AQG133" s="199"/>
      <c r="AQH133" s="199"/>
      <c r="AQI133" s="199"/>
      <c r="AQJ133" s="199"/>
      <c r="AQK133" s="199"/>
      <c r="AQL133" s="199"/>
      <c r="AQM133" s="199"/>
      <c r="AQN133" s="199"/>
      <c r="AQO133" s="199"/>
      <c r="AQP133" s="199"/>
      <c r="AQQ133" s="199"/>
      <c r="AQR133" s="199"/>
      <c r="AQS133" s="199"/>
      <c r="AQT133" s="199"/>
      <c r="AQU133" s="199"/>
      <c r="AQV133" s="199"/>
      <c r="AQW133" s="199"/>
      <c r="AQX133" s="199"/>
      <c r="AQY133" s="199"/>
      <c r="AQZ133" s="199"/>
      <c r="ARA133" s="199"/>
      <c r="ARB133" s="199"/>
      <c r="ARC133" s="199"/>
      <c r="ARD133" s="199"/>
      <c r="ARE133" s="199"/>
      <c r="ARF133" s="199"/>
      <c r="ARG133" s="199"/>
      <c r="ARH133" s="199"/>
      <c r="ARI133" s="199"/>
      <c r="ARJ133" s="199"/>
      <c r="ARK133" s="199"/>
      <c r="ARL133" s="199"/>
      <c r="ARM133" s="199"/>
      <c r="ARN133" s="199"/>
      <c r="ARO133" s="199"/>
      <c r="ARP133" s="199"/>
      <c r="ARQ133" s="199"/>
      <c r="ARR133" s="199"/>
      <c r="ARS133" s="199"/>
      <c r="ART133" s="199"/>
      <c r="ARU133" s="199"/>
      <c r="ARV133" s="199"/>
      <c r="ARW133" s="199"/>
      <c r="ARX133" s="199"/>
      <c r="ARY133" s="199"/>
      <c r="ARZ133" s="199"/>
      <c r="ASA133" s="199"/>
      <c r="ASB133" s="199"/>
      <c r="ASC133" s="199"/>
      <c r="ASD133" s="199"/>
      <c r="ASE133" s="199"/>
      <c r="ASF133" s="199"/>
      <c r="ASG133" s="199"/>
      <c r="ASH133" s="199"/>
      <c r="ASI133" s="199"/>
      <c r="ASJ133" s="199"/>
      <c r="ASK133" s="199"/>
      <c r="ASL133" s="199"/>
      <c r="ASM133" s="199"/>
      <c r="ASN133" s="199"/>
      <c r="ASO133" s="199"/>
      <c r="ASP133" s="199"/>
      <c r="ASQ133" s="199"/>
      <c r="ASR133" s="199"/>
      <c r="ASS133" s="199"/>
      <c r="AST133" s="199"/>
      <c r="ASU133" s="199"/>
      <c r="ASV133" s="199"/>
      <c r="ASW133" s="199"/>
      <c r="ASX133" s="199"/>
      <c r="ASY133" s="199"/>
      <c r="ASZ133" s="199"/>
      <c r="ATA133" s="199"/>
      <c r="ATB133" s="199"/>
      <c r="ATC133" s="199"/>
      <c r="ATD133" s="199"/>
      <c r="ATE133" s="199"/>
      <c r="ATF133" s="199"/>
      <c r="ATG133" s="199"/>
      <c r="ATH133" s="199"/>
      <c r="ATI133" s="199"/>
      <c r="ATJ133" s="199"/>
      <c r="ATK133" s="199"/>
      <c r="ATL133" s="199"/>
      <c r="ATM133" s="199"/>
      <c r="ATN133" s="199"/>
      <c r="ATO133" s="199"/>
      <c r="ATP133" s="199"/>
      <c r="ATQ133" s="199"/>
      <c r="ATR133" s="199"/>
      <c r="ATS133" s="199"/>
      <c r="ATT133" s="199"/>
      <c r="ATU133" s="199"/>
      <c r="ATV133" s="199"/>
      <c r="ATW133" s="199"/>
      <c r="ATX133" s="199"/>
      <c r="ATY133" s="199"/>
      <c r="ATZ133" s="199"/>
      <c r="AUA133" s="199"/>
      <c r="AUB133" s="199"/>
      <c r="AUC133" s="199"/>
      <c r="AUD133" s="199"/>
      <c r="AUE133" s="199"/>
      <c r="AUF133" s="199"/>
      <c r="AUG133" s="199"/>
      <c r="AUH133" s="199"/>
      <c r="AUI133" s="199"/>
      <c r="AUJ133" s="199"/>
      <c r="AUK133" s="199"/>
      <c r="AUL133" s="199"/>
      <c r="AUM133" s="199"/>
      <c r="AUN133" s="199"/>
      <c r="AUO133" s="199"/>
      <c r="AUP133" s="199"/>
      <c r="AUQ133" s="199"/>
      <c r="AUR133" s="199"/>
      <c r="AUS133" s="199"/>
      <c r="AUT133" s="199"/>
      <c r="AUU133" s="199"/>
      <c r="AUV133" s="199"/>
      <c r="AUW133" s="199"/>
      <c r="AUX133" s="199"/>
      <c r="AUY133" s="199"/>
      <c r="AUZ133" s="199"/>
      <c r="AVA133" s="199"/>
      <c r="AVB133" s="199"/>
      <c r="AVC133" s="199"/>
      <c r="AVD133" s="199"/>
      <c r="AVE133" s="199"/>
      <c r="AVF133" s="199"/>
      <c r="AVG133" s="199"/>
      <c r="AVH133" s="199"/>
      <c r="AVI133" s="199"/>
      <c r="AVJ133" s="199"/>
      <c r="AVK133" s="199"/>
      <c r="AVL133" s="199"/>
      <c r="AVM133" s="199"/>
      <c r="AVN133" s="199"/>
      <c r="AVO133" s="199"/>
      <c r="AVP133" s="199"/>
      <c r="AVQ133" s="199"/>
      <c r="AVR133" s="199"/>
      <c r="AVS133" s="199"/>
      <c r="AVT133" s="199"/>
      <c r="AVU133" s="199"/>
      <c r="AVV133" s="199"/>
      <c r="AVW133" s="199"/>
      <c r="AVX133" s="199"/>
      <c r="AVY133" s="199"/>
      <c r="AVZ133" s="199"/>
      <c r="AWA133" s="199"/>
      <c r="AWB133" s="199"/>
      <c r="AWC133" s="199"/>
      <c r="AWD133" s="199"/>
      <c r="AWE133" s="199"/>
      <c r="AWF133" s="199"/>
      <c r="AWG133" s="199"/>
      <c r="AWH133" s="199"/>
      <c r="AWI133" s="199"/>
      <c r="AWJ133" s="199"/>
      <c r="AWK133" s="199"/>
      <c r="AWL133" s="199"/>
      <c r="AWM133" s="199"/>
      <c r="AWN133" s="199"/>
      <c r="AWO133" s="199"/>
      <c r="AWP133" s="199"/>
      <c r="AWQ133" s="199"/>
      <c r="AWR133" s="199"/>
      <c r="AWS133" s="199"/>
      <c r="AWT133" s="199"/>
      <c r="AWU133" s="199"/>
      <c r="AWV133" s="199"/>
      <c r="AWW133" s="199"/>
      <c r="AWX133" s="199"/>
      <c r="AWY133" s="199"/>
      <c r="AWZ133" s="199"/>
      <c r="AXA133" s="199"/>
      <c r="AXB133" s="199"/>
      <c r="AXC133" s="199"/>
      <c r="AXD133" s="199"/>
      <c r="AXE133" s="199"/>
      <c r="AXF133" s="199"/>
      <c r="AXG133" s="199"/>
      <c r="AXH133" s="199"/>
      <c r="AXI133" s="199"/>
      <c r="AXJ133" s="199"/>
      <c r="AXK133" s="199"/>
      <c r="AXL133" s="199"/>
      <c r="AXM133" s="199"/>
      <c r="AXN133" s="199"/>
      <c r="AXO133" s="199"/>
      <c r="AXP133" s="199"/>
      <c r="AXQ133" s="199"/>
      <c r="AXR133" s="199"/>
      <c r="AXS133" s="199"/>
      <c r="AXT133" s="199"/>
      <c r="AXU133" s="199"/>
      <c r="AXV133" s="199"/>
      <c r="AXW133" s="199"/>
      <c r="AXX133" s="199"/>
      <c r="AXY133" s="199"/>
      <c r="AXZ133" s="199"/>
      <c r="AYA133" s="199"/>
      <c r="AYB133" s="199"/>
      <c r="AYC133" s="199"/>
      <c r="AYD133" s="199"/>
      <c r="AYE133" s="199"/>
      <c r="AYF133" s="199"/>
      <c r="AYG133" s="199"/>
      <c r="AYH133" s="199"/>
      <c r="AYI133" s="199"/>
      <c r="AYJ133" s="199"/>
      <c r="AYK133" s="199"/>
      <c r="AYL133" s="199"/>
      <c r="AYM133" s="199"/>
      <c r="AYN133" s="199"/>
      <c r="AYO133" s="199"/>
      <c r="AYP133" s="199"/>
      <c r="AYQ133" s="199"/>
      <c r="AYR133" s="199"/>
      <c r="AYS133" s="199"/>
      <c r="AYT133" s="199"/>
      <c r="AYU133" s="199"/>
      <c r="AYV133" s="366"/>
      <c r="AYW133" s="366"/>
      <c r="AYX133" s="366"/>
      <c r="AYY133" s="366"/>
      <c r="AYZ133" s="199"/>
      <c r="AZA133" s="199"/>
      <c r="AZB133" s="199"/>
      <c r="AZC133" s="199"/>
      <c r="AZD133" s="199"/>
      <c r="AZE133" s="199"/>
      <c r="AZF133" s="199"/>
      <c r="AZG133" s="199"/>
      <c r="AZH133" s="199"/>
      <c r="AZI133" s="199"/>
      <c r="AZJ133" s="199"/>
      <c r="AZK133" s="199"/>
      <c r="AZL133" s="199"/>
      <c r="AZM133" s="199"/>
      <c r="AZN133" s="199"/>
      <c r="AZO133" s="199"/>
      <c r="AZP133" s="199"/>
      <c r="AZQ133" s="199"/>
      <c r="AZR133" s="199"/>
      <c r="AZS133" s="199"/>
      <c r="AZT133" s="199"/>
      <c r="AZU133" s="199"/>
      <c r="AZV133" s="199"/>
      <c r="AZW133" s="199"/>
      <c r="AZX133" s="199"/>
      <c r="AZY133" s="199"/>
      <c r="AZZ133" s="199"/>
      <c r="BAA133" s="199"/>
      <c r="BAB133" s="199"/>
      <c r="BAC133" s="199"/>
      <c r="BAD133" s="199"/>
      <c r="BAE133" s="199"/>
      <c r="BAF133" s="199"/>
      <c r="BAG133" s="199"/>
      <c r="BAH133" s="199"/>
      <c r="BAI133" s="199"/>
      <c r="BAJ133" s="199"/>
      <c r="BAK133" s="199"/>
      <c r="BAL133" s="199"/>
      <c r="BAM133" s="199"/>
      <c r="BAN133" s="199"/>
      <c r="BAO133" s="199"/>
      <c r="BAP133" s="199"/>
      <c r="BAQ133" s="199"/>
      <c r="BAR133" s="199"/>
      <c r="BAS133" s="199"/>
      <c r="BAT133" s="199"/>
      <c r="BAU133" s="199"/>
      <c r="BAV133" s="199"/>
      <c r="BAW133" s="199"/>
      <c r="BAX133" s="199"/>
      <c r="BAY133" s="199"/>
      <c r="BAZ133" s="199"/>
      <c r="BBA133" s="199"/>
      <c r="BBB133" s="199"/>
      <c r="BBC133" s="199"/>
      <c r="BBD133" s="199"/>
      <c r="BBE133" s="199"/>
      <c r="BBF133" s="199"/>
      <c r="BBG133" s="199"/>
      <c r="BBH133" s="199"/>
      <c r="BBI133" s="199"/>
      <c r="BBJ133" s="199"/>
      <c r="BBK133" s="199"/>
      <c r="BBL133" s="199"/>
      <c r="BBM133" s="199"/>
      <c r="BBN133" s="199"/>
      <c r="BBO133" s="199"/>
      <c r="BBP133" s="199"/>
      <c r="BBQ133" s="199"/>
      <c r="BBR133" s="199"/>
      <c r="BBS133" s="199"/>
      <c r="BBT133" s="199"/>
      <c r="BBU133" s="199"/>
      <c r="BBV133" s="199"/>
      <c r="BBW133" s="199"/>
      <c r="BBX133" s="199"/>
      <c r="BBY133" s="199"/>
      <c r="BBZ133" s="199"/>
      <c r="BCA133" s="199"/>
      <c r="BCB133" s="199"/>
      <c r="BCC133" s="199"/>
      <c r="BCD133" s="199"/>
      <c r="BCE133" s="199"/>
      <c r="BCF133" s="199"/>
      <c r="BCG133" s="199"/>
      <c r="BCH133" s="199"/>
      <c r="BCI133" s="199"/>
      <c r="BCJ133" s="199"/>
      <c r="BCK133" s="199"/>
      <c r="BCL133" s="199"/>
      <c r="BCM133" s="199"/>
      <c r="BCN133" s="199"/>
      <c r="BCO133" s="199"/>
      <c r="BCP133" s="199"/>
      <c r="BCQ133" s="199"/>
      <c r="BCR133" s="199"/>
      <c r="BCS133" s="199"/>
      <c r="BCT133" s="199"/>
      <c r="BCU133" s="199"/>
      <c r="BCV133" s="199"/>
      <c r="BCW133" s="199"/>
      <c r="BCX133" s="199"/>
      <c r="BCY133" s="199"/>
      <c r="BCZ133" s="199"/>
      <c r="BDA133" s="199"/>
      <c r="BDB133" s="199"/>
      <c r="BDC133" s="199"/>
      <c r="BDD133" s="199"/>
      <c r="BDE133" s="199"/>
      <c r="BDF133" s="199"/>
      <c r="BDG133" s="199"/>
      <c r="BDH133" s="199"/>
      <c r="BDI133" s="199"/>
      <c r="BDJ133" s="199"/>
      <c r="BDK133" s="199"/>
      <c r="BDL133" s="199"/>
      <c r="BDM133" s="199"/>
      <c r="BDN133" s="199"/>
      <c r="BDO133" s="199"/>
      <c r="BDP133" s="199"/>
      <c r="BDQ133" s="199"/>
      <c r="BDR133" s="199"/>
      <c r="BDS133" s="199"/>
      <c r="BDT133" s="199"/>
      <c r="BDU133" s="199"/>
      <c r="BDV133" s="199"/>
      <c r="BDW133" s="199"/>
      <c r="BDX133" s="199"/>
      <c r="BDY133" s="199"/>
      <c r="BDZ133" s="199"/>
      <c r="BEA133" s="199"/>
      <c r="BEB133" s="199"/>
      <c r="BEC133" s="199"/>
      <c r="BED133" s="199"/>
      <c r="BEE133" s="199"/>
      <c r="BEF133" s="199"/>
      <c r="BEG133" s="199"/>
      <c r="BEH133" s="199"/>
      <c r="BEI133" s="199"/>
      <c r="BEJ133" s="199"/>
      <c r="BEK133" s="199"/>
      <c r="BEL133" s="199"/>
      <c r="BEM133" s="199"/>
      <c r="BEN133" s="199"/>
      <c r="BEO133" s="199"/>
      <c r="BEP133" s="199"/>
      <c r="BEQ133" s="199"/>
      <c r="BER133" s="199"/>
      <c r="BES133" s="199"/>
      <c r="BET133" s="199"/>
      <c r="BEU133" s="199"/>
      <c r="BEV133" s="199"/>
      <c r="BEW133" s="199"/>
      <c r="BEX133" s="199"/>
      <c r="BEY133" s="199"/>
      <c r="BEZ133" s="199"/>
      <c r="BFA133" s="199"/>
      <c r="BFB133" s="199"/>
      <c r="BFC133" s="199"/>
      <c r="BFD133" s="199"/>
      <c r="BFE133" s="199"/>
      <c r="BFF133" s="199"/>
      <c r="BFG133" s="199"/>
      <c r="BFH133" s="199"/>
      <c r="BFI133" s="199"/>
      <c r="BFJ133" s="199"/>
      <c r="BFK133" s="199"/>
      <c r="BFL133" s="199"/>
      <c r="BFM133" s="199"/>
      <c r="BFN133" s="199"/>
      <c r="BFO133" s="199"/>
      <c r="BFP133" s="199"/>
      <c r="BFQ133" s="199"/>
      <c r="BFR133" s="199"/>
      <c r="BFS133" s="199"/>
      <c r="BFT133" s="199"/>
      <c r="BFU133" s="199"/>
      <c r="BFV133" s="199"/>
      <c r="BFW133" s="199"/>
      <c r="BFX133" s="199"/>
      <c r="BFY133" s="199"/>
      <c r="BFZ133" s="199"/>
      <c r="BGA133" s="199"/>
      <c r="BGB133" s="199"/>
      <c r="BGC133" s="199"/>
      <c r="BGD133" s="199"/>
      <c r="BGE133" s="199"/>
      <c r="BGF133" s="199"/>
      <c r="BGG133" s="199"/>
      <c r="BGH133" s="199"/>
      <c r="BGI133" s="199"/>
      <c r="BGJ133" s="199"/>
      <c r="BGK133" s="199"/>
      <c r="BGL133" s="199"/>
      <c r="BGM133" s="199"/>
      <c r="BGN133" s="199"/>
      <c r="BGO133" s="199"/>
      <c r="BGP133" s="199"/>
      <c r="BGQ133" s="199"/>
      <c r="BGR133" s="199"/>
      <c r="BGS133" s="199"/>
      <c r="BGT133" s="199"/>
      <c r="BGU133" s="199"/>
      <c r="BGV133" s="199"/>
      <c r="BGW133" s="199"/>
      <c r="BGX133" s="199"/>
      <c r="BGY133" s="199"/>
      <c r="BGZ133" s="199"/>
      <c r="BHA133" s="199"/>
      <c r="BHB133" s="199"/>
      <c r="BHC133" s="199"/>
      <c r="BHD133" s="199"/>
      <c r="BHE133" s="199"/>
      <c r="BHF133" s="199"/>
      <c r="BHG133" s="199"/>
      <c r="BHH133" s="199"/>
      <c r="BHI133" s="199"/>
      <c r="BHJ133" s="199"/>
      <c r="BHK133" s="199"/>
      <c r="BHL133" s="199"/>
      <c r="BHM133" s="199"/>
      <c r="BHN133" s="199"/>
      <c r="BHO133" s="199"/>
      <c r="BHP133" s="199"/>
      <c r="BHQ133" s="199"/>
      <c r="BHR133" s="199"/>
      <c r="BHS133" s="199"/>
      <c r="BHT133" s="199"/>
      <c r="BHU133" s="199"/>
      <c r="BHV133" s="199"/>
      <c r="BHW133" s="199"/>
      <c r="BHX133" s="199"/>
      <c r="BHY133" s="199"/>
      <c r="BHZ133" s="199"/>
      <c r="BIA133" s="199"/>
      <c r="BIB133" s="199"/>
      <c r="BIC133" s="199"/>
      <c r="BID133" s="199"/>
      <c r="BIE133" s="199"/>
      <c r="BIF133" s="199"/>
      <c r="BIG133" s="199"/>
      <c r="BIH133" s="199"/>
      <c r="BII133" s="199"/>
      <c r="BIJ133" s="199"/>
      <c r="BIK133" s="199"/>
      <c r="BIL133" s="199"/>
      <c r="BIM133" s="199"/>
      <c r="BIN133" s="199"/>
      <c r="BIO133" s="199"/>
      <c r="BIP133" s="199"/>
      <c r="BIQ133" s="199"/>
      <c r="BIR133" s="199"/>
      <c r="BIS133" s="199"/>
      <c r="BIT133" s="199"/>
      <c r="BIU133" s="199"/>
      <c r="BIV133" s="199"/>
      <c r="BIW133" s="199"/>
      <c r="BIX133" s="199"/>
      <c r="BIY133" s="199"/>
      <c r="BIZ133" s="199"/>
      <c r="BJA133" s="199"/>
      <c r="BJB133" s="199"/>
      <c r="BJC133" s="199"/>
      <c r="BJD133" s="199"/>
      <c r="BJE133" s="199"/>
      <c r="BJF133" s="199"/>
      <c r="BJG133" s="199"/>
      <c r="BJH133" s="199"/>
      <c r="BJI133" s="199"/>
      <c r="BJJ133" s="199"/>
      <c r="BJK133" s="199"/>
      <c r="BJL133" s="199"/>
      <c r="BJM133" s="199"/>
      <c r="BJN133" s="199"/>
      <c r="BJO133" s="199"/>
      <c r="BJP133" s="199"/>
      <c r="BJQ133" s="199"/>
      <c r="BJR133" s="199"/>
      <c r="BJS133" s="199"/>
      <c r="BJT133" s="199"/>
      <c r="BJU133" s="199"/>
      <c r="BJV133" s="199"/>
      <c r="BJW133" s="199"/>
      <c r="BJX133" s="199"/>
      <c r="BJY133" s="199"/>
      <c r="BJZ133" s="199"/>
      <c r="BKA133" s="199"/>
      <c r="BKB133" s="199"/>
      <c r="BKC133" s="199"/>
      <c r="BKD133" s="199"/>
      <c r="BKE133" s="199"/>
      <c r="BKF133" s="199"/>
      <c r="BKG133" s="199"/>
      <c r="BKH133" s="199"/>
      <c r="BKI133" s="199"/>
      <c r="BKJ133" s="199"/>
      <c r="BKK133" s="199"/>
      <c r="BKL133" s="199"/>
      <c r="BKM133" s="199"/>
      <c r="BKN133" s="199"/>
      <c r="BKO133" s="199"/>
      <c r="BKP133" s="199"/>
      <c r="BKQ133" s="199"/>
      <c r="BKR133" s="199"/>
      <c r="BKS133" s="199"/>
      <c r="BKT133" s="199"/>
      <c r="BKU133" s="199"/>
      <c r="BKV133" s="199"/>
      <c r="BKW133" s="199"/>
      <c r="BKX133" s="199"/>
      <c r="BKY133" s="199"/>
      <c r="BKZ133" s="199"/>
      <c r="BLA133" s="199"/>
      <c r="BLB133" s="199"/>
      <c r="BLC133" s="199"/>
      <c r="BLD133" s="199"/>
      <c r="BLE133" s="199"/>
      <c r="BLF133" s="199"/>
      <c r="BLG133" s="199"/>
      <c r="BLH133" s="199"/>
      <c r="BLI133" s="199"/>
      <c r="BLJ133" s="199"/>
      <c r="BLK133" s="199"/>
      <c r="BLL133" s="199"/>
      <c r="BLM133" s="199"/>
      <c r="BLN133" s="199"/>
      <c r="BLO133" s="199"/>
      <c r="BLP133" s="199"/>
      <c r="BLQ133" s="199"/>
      <c r="BLR133" s="199"/>
      <c r="BLS133" s="199"/>
      <c r="BLT133" s="199"/>
      <c r="BLU133" s="199"/>
      <c r="BLV133" s="199"/>
      <c r="BLW133" s="199"/>
      <c r="BLX133" s="199"/>
      <c r="BLY133" s="199"/>
      <c r="BLZ133" s="199"/>
      <c r="BMA133" s="199"/>
      <c r="BMB133" s="199"/>
      <c r="BMC133" s="199"/>
      <c r="BMD133" s="199"/>
      <c r="BME133" s="199"/>
      <c r="BMF133" s="199"/>
      <c r="BMG133" s="199"/>
      <c r="BMH133" s="199"/>
      <c r="BMI133" s="199"/>
      <c r="BMJ133" s="199"/>
      <c r="BMK133" s="199"/>
      <c r="BML133" s="199"/>
      <c r="BMM133" s="199"/>
      <c r="BMN133" s="199"/>
      <c r="BMO133" s="199"/>
      <c r="BMP133" s="199"/>
      <c r="BMQ133" s="199"/>
      <c r="BMR133" s="199"/>
      <c r="BMS133" s="199"/>
      <c r="BMT133" s="199"/>
      <c r="BMU133" s="199"/>
      <c r="BMV133" s="199"/>
      <c r="BMW133" s="199"/>
      <c r="BMX133" s="199"/>
      <c r="BMY133" s="199"/>
      <c r="BMZ133" s="199"/>
      <c r="BNA133" s="199"/>
      <c r="BNB133" s="199"/>
      <c r="BNC133" s="199"/>
      <c r="BND133" s="199"/>
      <c r="BNE133" s="199"/>
      <c r="BNF133" s="199"/>
      <c r="BNG133" s="199"/>
      <c r="BNH133" s="199"/>
      <c r="BNI133" s="199"/>
      <c r="BNJ133" s="199"/>
      <c r="BNK133" s="199"/>
      <c r="BNL133" s="199"/>
      <c r="BNM133" s="199"/>
      <c r="BNN133" s="199"/>
      <c r="BNO133" s="199"/>
      <c r="BNP133" s="199"/>
      <c r="BNQ133" s="199"/>
      <c r="BNR133" s="199"/>
      <c r="BNS133" s="199"/>
      <c r="BNT133" s="199"/>
      <c r="BNU133" s="199"/>
      <c r="BNV133" s="199"/>
      <c r="BNW133" s="199"/>
      <c r="BNX133" s="199"/>
      <c r="BNY133" s="199"/>
      <c r="BNZ133" s="199"/>
      <c r="BOA133" s="199"/>
      <c r="BOB133" s="199"/>
      <c r="BOC133" s="199"/>
      <c r="BOD133" s="199"/>
      <c r="BOE133" s="199"/>
      <c r="BOF133" s="199"/>
      <c r="BOG133" s="199"/>
      <c r="BOH133" s="199"/>
      <c r="BOI133" s="199"/>
      <c r="BOJ133" s="199"/>
      <c r="BOK133" s="199"/>
      <c r="BOL133" s="199"/>
      <c r="BOM133" s="199"/>
      <c r="BON133" s="199"/>
      <c r="BOO133" s="199"/>
      <c r="BOP133" s="199"/>
      <c r="BOQ133" s="199"/>
      <c r="BOR133" s="199"/>
      <c r="BOS133" s="199"/>
      <c r="BOT133" s="199"/>
      <c r="BOU133" s="199"/>
      <c r="BOV133" s="199"/>
      <c r="BOW133" s="199"/>
      <c r="BOX133" s="199"/>
      <c r="BOY133" s="199"/>
      <c r="BOZ133" s="199"/>
      <c r="BPA133" s="199"/>
      <c r="BPB133" s="199"/>
      <c r="BPC133" s="199"/>
      <c r="BPD133" s="199"/>
      <c r="BPE133" s="199"/>
      <c r="BPF133" s="199"/>
      <c r="BPG133" s="199"/>
      <c r="BPH133" s="199"/>
      <c r="BPI133" s="199"/>
      <c r="BPJ133" s="199"/>
      <c r="BPK133" s="199"/>
      <c r="BPL133" s="199"/>
      <c r="BPM133" s="199"/>
      <c r="BPN133" s="199"/>
      <c r="BPO133" s="199"/>
      <c r="BPP133" s="199"/>
      <c r="BPQ133" s="199"/>
      <c r="BPR133" s="199"/>
      <c r="BPS133" s="199"/>
      <c r="BPT133" s="199"/>
      <c r="BPU133" s="199"/>
      <c r="BPV133" s="199"/>
      <c r="BPW133" s="199"/>
      <c r="BPX133" s="199"/>
      <c r="BPY133" s="199"/>
      <c r="BPZ133" s="199"/>
      <c r="BQA133" s="199"/>
      <c r="BQB133" s="199"/>
      <c r="BQC133" s="199"/>
      <c r="BQD133" s="199"/>
      <c r="BQE133" s="199"/>
      <c r="BQF133" s="199"/>
      <c r="BQG133" s="199"/>
      <c r="BQH133" s="199"/>
      <c r="BQI133" s="199"/>
      <c r="BQJ133" s="199"/>
      <c r="BQK133" s="199"/>
      <c r="BQL133" s="199"/>
      <c r="BQM133" s="199"/>
      <c r="BQN133" s="199"/>
      <c r="BQO133" s="199"/>
      <c r="BQP133" s="199"/>
      <c r="BQQ133" s="199"/>
      <c r="BQR133" s="199"/>
      <c r="BQS133" s="199"/>
      <c r="BQT133" s="199"/>
      <c r="BQU133" s="199"/>
      <c r="BQV133" s="199"/>
      <c r="BQW133" s="199"/>
      <c r="BQX133" s="199"/>
      <c r="BQY133" s="199"/>
      <c r="BQZ133" s="199"/>
      <c r="BRA133" s="199"/>
      <c r="BRB133" s="199"/>
      <c r="BRC133" s="199"/>
      <c r="BRD133" s="199"/>
      <c r="BRE133" s="199"/>
      <c r="BRF133" s="199"/>
      <c r="BRG133" s="199"/>
      <c r="BRH133" s="199"/>
      <c r="BRI133" s="199"/>
      <c r="BRJ133" s="199"/>
      <c r="BRK133" s="199"/>
      <c r="BRL133" s="199"/>
      <c r="BRM133" s="199"/>
      <c r="BRN133" s="199"/>
      <c r="BRO133" s="199"/>
      <c r="BRP133" s="199"/>
      <c r="BRQ133" s="199"/>
      <c r="BRR133" s="199"/>
      <c r="BRS133" s="199"/>
      <c r="BRT133" s="199"/>
      <c r="BRU133" s="199"/>
      <c r="BRV133" s="199"/>
      <c r="BRW133" s="199"/>
      <c r="BRX133" s="199"/>
      <c r="BRY133" s="199"/>
      <c r="BRZ133" s="199"/>
      <c r="BSA133" s="199"/>
      <c r="BSB133" s="199"/>
      <c r="BSC133" s="199"/>
      <c r="BSD133" s="199"/>
      <c r="BSE133" s="199"/>
      <c r="BSF133" s="199"/>
      <c r="BSG133" s="199"/>
      <c r="BSH133" s="199"/>
      <c r="BSI133" s="199"/>
      <c r="BSJ133" s="199"/>
      <c r="BSK133" s="199"/>
      <c r="BSL133" s="199"/>
      <c r="BSM133" s="199"/>
      <c r="BSN133" s="199"/>
      <c r="BSO133" s="199"/>
      <c r="BSP133" s="199"/>
      <c r="BSQ133" s="199"/>
      <c r="BSR133" s="199"/>
      <c r="BSS133" s="199"/>
      <c r="BST133" s="199"/>
      <c r="BSU133" s="199"/>
      <c r="BSV133" s="199"/>
      <c r="BSW133" s="199"/>
      <c r="BSX133" s="199"/>
      <c r="BSY133" s="199"/>
      <c r="BSZ133" s="199"/>
      <c r="BTA133" s="199"/>
      <c r="BTB133" s="199"/>
      <c r="BTC133" s="199"/>
      <c r="BTD133" s="199"/>
      <c r="BTE133" s="199"/>
      <c r="BTF133" s="199"/>
      <c r="BTG133" s="199"/>
      <c r="BTH133" s="199"/>
      <c r="BTI133" s="199"/>
      <c r="BTJ133" s="199"/>
      <c r="BTK133" s="199"/>
      <c r="BTL133" s="199"/>
      <c r="BTM133" s="199"/>
      <c r="BTN133" s="199"/>
      <c r="BTO133" s="199"/>
      <c r="BTP133" s="199"/>
      <c r="BTQ133" s="199"/>
      <c r="BTR133" s="199"/>
      <c r="BTS133" s="199"/>
      <c r="BTT133" s="199"/>
      <c r="BTU133" s="199"/>
      <c r="BTV133" s="199"/>
      <c r="BTW133" s="199"/>
      <c r="BTX133" s="199"/>
      <c r="BTY133" s="199"/>
      <c r="BTZ133" s="199"/>
      <c r="BUA133" s="199"/>
      <c r="BUB133" s="199"/>
      <c r="BUC133" s="199"/>
      <c r="BUD133" s="199"/>
      <c r="BUE133" s="199"/>
      <c r="BUF133" s="199"/>
      <c r="BUG133" s="199"/>
      <c r="BUH133" s="199"/>
      <c r="BUI133" s="199"/>
      <c r="BUJ133" s="199"/>
      <c r="BUK133" s="199"/>
      <c r="BUL133" s="199"/>
      <c r="BUM133" s="199"/>
      <c r="BUN133" s="199"/>
      <c r="BUO133" s="199"/>
      <c r="BUP133" s="199"/>
      <c r="BUQ133" s="199"/>
      <c r="BUR133" s="199"/>
      <c r="BUS133" s="199"/>
      <c r="BUT133" s="199"/>
      <c r="BUU133" s="199"/>
      <c r="BUV133" s="199"/>
      <c r="BUW133" s="199"/>
      <c r="BUX133" s="199"/>
      <c r="BUY133" s="199"/>
      <c r="BUZ133" s="199"/>
      <c r="BVA133" s="199"/>
      <c r="BVB133" s="199"/>
      <c r="BVC133" s="199"/>
      <c r="BVD133" s="199"/>
      <c r="BVE133" s="199"/>
      <c r="BVF133" s="199"/>
      <c r="BVG133" s="199"/>
      <c r="BVH133" s="199"/>
      <c r="BVI133" s="199"/>
      <c r="BVJ133" s="199"/>
      <c r="BVK133" s="199"/>
      <c r="BVL133" s="199"/>
      <c r="BVM133" s="199"/>
      <c r="BVN133" s="199"/>
      <c r="BVO133" s="199"/>
      <c r="BVP133" s="199"/>
      <c r="BVQ133" s="199"/>
      <c r="BVR133" s="199"/>
      <c r="BVS133" s="199"/>
      <c r="BVT133" s="199"/>
      <c r="BVU133" s="199"/>
      <c r="BVV133" s="199"/>
      <c r="BVW133" s="199"/>
      <c r="BVX133" s="199"/>
      <c r="BVY133" s="199"/>
      <c r="BVZ133" s="199"/>
      <c r="BWA133" s="199"/>
      <c r="BWB133" s="199"/>
      <c r="BWC133" s="199"/>
      <c r="BWD133" s="199"/>
      <c r="BWE133" s="199"/>
      <c r="BWF133" s="199"/>
      <c r="BWG133" s="199"/>
      <c r="BWH133" s="199"/>
      <c r="BWI133" s="199"/>
      <c r="BWJ133" s="199"/>
      <c r="BWK133" s="199"/>
      <c r="BWL133" s="199"/>
      <c r="BWM133" s="199"/>
      <c r="BWN133" s="199"/>
      <c r="BWO133" s="199"/>
      <c r="BWP133" s="199"/>
      <c r="BWQ133" s="199"/>
      <c r="BWR133" s="199"/>
      <c r="BWS133" s="199"/>
      <c r="BWT133" s="199"/>
      <c r="BWU133" s="199"/>
      <c r="BWV133" s="199"/>
      <c r="BWW133" s="199"/>
      <c r="BWX133" s="199"/>
      <c r="BWY133" s="199"/>
      <c r="BWZ133" s="199"/>
      <c r="BXA133" s="199"/>
      <c r="BXB133" s="199"/>
      <c r="BXC133" s="199"/>
      <c r="BXD133" s="199"/>
      <c r="BXE133" s="199"/>
      <c r="BXF133" s="199"/>
      <c r="BXG133" s="199"/>
      <c r="BXH133" s="199"/>
      <c r="BXI133" s="199"/>
      <c r="BXJ133" s="199"/>
      <c r="BXK133" s="199"/>
      <c r="BXL133" s="199"/>
      <c r="BXM133" s="199"/>
      <c r="BXN133" s="199"/>
      <c r="BXO133" s="199"/>
      <c r="BXP133" s="199"/>
      <c r="BXQ133" s="199"/>
      <c r="BXR133" s="199"/>
      <c r="BXS133" s="199"/>
      <c r="BXT133" s="199"/>
      <c r="BXU133" s="199"/>
      <c r="BXV133" s="199"/>
      <c r="BXW133" s="199"/>
      <c r="BXX133" s="199"/>
      <c r="BXY133" s="199"/>
      <c r="BXZ133" s="199"/>
      <c r="BYA133" s="199"/>
      <c r="BYB133" s="199"/>
      <c r="BYC133" s="199"/>
      <c r="BYD133" s="199"/>
      <c r="BYE133" s="199"/>
      <c r="BYF133" s="199"/>
      <c r="BYG133" s="199"/>
      <c r="BYH133" s="199"/>
      <c r="BYI133" s="199"/>
      <c r="BYJ133" s="199"/>
      <c r="BYK133" s="199"/>
      <c r="BYL133" s="199"/>
      <c r="BYM133" s="199"/>
      <c r="BYN133" s="199"/>
      <c r="BYO133" s="199"/>
      <c r="BYP133" s="199"/>
      <c r="BYQ133" s="199"/>
      <c r="BYR133" s="199"/>
      <c r="BYS133" s="199"/>
      <c r="BYT133" s="199"/>
      <c r="BYU133" s="199"/>
      <c r="BYV133" s="199"/>
      <c r="BYW133" s="199"/>
      <c r="BYX133" s="199"/>
      <c r="BYY133" s="199"/>
      <c r="BYZ133" s="199"/>
      <c r="BZA133" s="199"/>
      <c r="BZB133" s="199"/>
      <c r="BZC133" s="199"/>
      <c r="BZD133" s="199"/>
      <c r="BZE133" s="199"/>
      <c r="BZF133" s="199"/>
      <c r="BZG133" s="199"/>
      <c r="BZH133" s="199"/>
      <c r="BZI133" s="199"/>
      <c r="BZJ133" s="199"/>
      <c r="BZK133" s="199"/>
      <c r="BZL133" s="199"/>
      <c r="BZM133" s="199"/>
      <c r="BZN133" s="199"/>
      <c r="BZO133" s="199"/>
      <c r="BZP133" s="199"/>
      <c r="BZQ133" s="199"/>
      <c r="BZR133" s="199"/>
      <c r="BZS133" s="199"/>
      <c r="BZT133" s="199"/>
      <c r="BZU133" s="199"/>
      <c r="BZV133" s="199"/>
      <c r="BZW133" s="199"/>
      <c r="BZX133" s="199"/>
      <c r="BZY133" s="199"/>
      <c r="BZZ133" s="199"/>
      <c r="CAA133" s="199"/>
      <c r="CAB133" s="199"/>
      <c r="CAC133" s="199"/>
      <c r="CAD133" s="199"/>
      <c r="CAE133" s="199"/>
      <c r="CAF133" s="199"/>
      <c r="CAG133" s="199"/>
      <c r="CAH133" s="199"/>
      <c r="CAI133" s="199"/>
      <c r="CAJ133" s="199"/>
      <c r="CAK133" s="199"/>
      <c r="CAL133" s="199"/>
      <c r="CAM133" s="199"/>
      <c r="CAN133" s="199"/>
      <c r="CAO133" s="199"/>
      <c r="CAP133" s="199"/>
      <c r="CAQ133" s="199"/>
      <c r="CAR133" s="199"/>
      <c r="CAS133" s="199"/>
      <c r="CAT133" s="199"/>
      <c r="CAU133" s="199"/>
      <c r="CAV133" s="199"/>
      <c r="CAW133" s="199"/>
      <c r="CAX133" s="199"/>
      <c r="CAY133" s="199"/>
      <c r="CAZ133" s="199"/>
      <c r="CBA133" s="199"/>
      <c r="CBB133" s="199"/>
      <c r="CBC133" s="199"/>
      <c r="CBD133" s="199"/>
      <c r="CBE133" s="199"/>
      <c r="CBF133" s="199"/>
      <c r="CBG133" s="199"/>
      <c r="CBH133" s="199"/>
      <c r="CBI133" s="199"/>
      <c r="CBJ133" s="199"/>
      <c r="CBK133" s="199"/>
      <c r="CBL133" s="199"/>
      <c r="CBM133" s="199"/>
      <c r="CBN133" s="199"/>
      <c r="CBO133" s="199"/>
      <c r="CBP133" s="199"/>
      <c r="CBQ133" s="199"/>
      <c r="CBR133" s="199"/>
      <c r="CBS133" s="199"/>
      <c r="CBT133" s="199"/>
      <c r="CBU133" s="199"/>
      <c r="CBV133" s="199"/>
      <c r="CBW133" s="199"/>
      <c r="CBX133" s="199"/>
      <c r="CBY133" s="199"/>
      <c r="CBZ133" s="199"/>
      <c r="CCA133" s="199"/>
      <c r="CCB133" s="199"/>
      <c r="CCC133" s="199"/>
      <c r="CCD133" s="199"/>
      <c r="CCE133" s="199"/>
      <c r="CCF133" s="199"/>
      <c r="CCG133" s="199"/>
      <c r="CCH133" s="199"/>
      <c r="CCI133" s="199"/>
      <c r="CCJ133" s="199"/>
      <c r="CCK133" s="199"/>
      <c r="CCL133" s="199"/>
      <c r="CCM133" s="199"/>
      <c r="CCN133" s="199"/>
      <c r="CCO133" s="199"/>
      <c r="CCP133" s="199"/>
      <c r="CCQ133" s="199"/>
      <c r="CCR133" s="199"/>
      <c r="CCS133" s="199"/>
      <c r="CCT133" s="199"/>
    </row>
    <row r="134" spans="15:2126" s="200" customFormat="1" x14ac:dyDescent="0.2">
      <c r="AKV134" s="199"/>
      <c r="AKW134" s="199"/>
      <c r="AKX134" s="199"/>
      <c r="AKY134" s="199"/>
      <c r="AKZ134" s="199"/>
      <c r="ALA134" s="199"/>
      <c r="ALB134" s="199"/>
      <c r="ALC134" s="199"/>
      <c r="ALD134" s="199"/>
      <c r="ALE134" s="199"/>
      <c r="ALF134" s="199"/>
      <c r="ALG134" s="199"/>
      <c r="ALH134" s="199"/>
      <c r="ALI134" s="199"/>
      <c r="ALJ134" s="199"/>
      <c r="ALK134" s="199"/>
      <c r="ALL134" s="199"/>
      <c r="ALM134" s="199"/>
      <c r="ALN134" s="199"/>
      <c r="ALO134" s="199"/>
      <c r="ALP134" s="199"/>
      <c r="ALQ134" s="199"/>
      <c r="ALR134" s="199"/>
      <c r="ALS134" s="199"/>
      <c r="ALT134" s="199"/>
      <c r="ALU134" s="199"/>
      <c r="ALV134" s="199"/>
      <c r="ALW134" s="199"/>
      <c r="ALX134" s="199"/>
      <c r="ALY134" s="199"/>
      <c r="ALZ134" s="199"/>
      <c r="AMA134" s="199"/>
      <c r="AMB134" s="199"/>
      <c r="AMC134" s="199"/>
      <c r="AMD134" s="199"/>
      <c r="AME134" s="199"/>
      <c r="AMF134" s="199"/>
      <c r="AMG134" s="199"/>
      <c r="AMH134" s="199"/>
      <c r="AMI134" s="199"/>
      <c r="AMJ134" s="199"/>
      <c r="AMK134" s="199"/>
      <c r="AML134" s="199"/>
      <c r="AMM134" s="199"/>
      <c r="AMN134" s="199"/>
      <c r="AMO134" s="199"/>
      <c r="AMP134" s="199"/>
      <c r="AMQ134" s="199"/>
      <c r="AMR134" s="199"/>
      <c r="AMS134" s="199"/>
      <c r="AMT134" s="199"/>
      <c r="AMU134" s="199"/>
      <c r="AMV134" s="199"/>
      <c r="AMW134" s="199"/>
      <c r="AMX134" s="199"/>
      <c r="AMY134" s="199"/>
      <c r="AMZ134" s="199"/>
      <c r="ANA134" s="199"/>
      <c r="ANB134" s="199"/>
      <c r="ANC134" s="199"/>
      <c r="AND134" s="199"/>
      <c r="ANE134" s="199"/>
      <c r="ANF134" s="199"/>
      <c r="ANG134" s="199"/>
      <c r="ANH134" s="199"/>
      <c r="ANI134" s="199"/>
      <c r="ANJ134" s="199"/>
      <c r="ANK134" s="199"/>
      <c r="ANL134" s="199"/>
      <c r="ANM134" s="199"/>
      <c r="ANN134" s="199"/>
      <c r="ANO134" s="199"/>
      <c r="ANP134" s="199"/>
      <c r="ANQ134" s="199"/>
      <c r="ANR134" s="199"/>
      <c r="ANS134" s="199"/>
      <c r="ANT134" s="199"/>
      <c r="ANU134" s="199"/>
      <c r="ANV134" s="199"/>
      <c r="ANW134" s="199"/>
      <c r="ANX134" s="199"/>
      <c r="ANY134" s="199"/>
      <c r="ANZ134" s="199"/>
      <c r="AOA134" s="199"/>
      <c r="AOB134" s="199"/>
      <c r="AOC134" s="199"/>
      <c r="AOD134" s="199"/>
      <c r="AOE134" s="199"/>
      <c r="AOF134" s="199"/>
      <c r="AOG134" s="199"/>
      <c r="AOH134" s="199"/>
      <c r="AOI134" s="199"/>
      <c r="AOJ134" s="199"/>
      <c r="AOK134" s="199"/>
      <c r="AOL134" s="199"/>
      <c r="AOM134" s="199"/>
      <c r="AON134" s="199"/>
      <c r="AOO134" s="199"/>
      <c r="AOP134" s="199"/>
      <c r="AOQ134" s="199"/>
      <c r="AOR134" s="199"/>
      <c r="AOS134" s="199"/>
      <c r="AOT134" s="199"/>
      <c r="AOU134" s="199"/>
      <c r="AOV134" s="199"/>
      <c r="AOW134" s="199"/>
      <c r="AOX134" s="199"/>
      <c r="AOY134" s="199"/>
      <c r="AOZ134" s="199"/>
      <c r="APA134" s="199"/>
      <c r="APB134" s="199"/>
      <c r="APC134" s="199"/>
      <c r="APD134" s="199"/>
      <c r="APE134" s="199"/>
      <c r="APF134" s="199"/>
      <c r="APG134" s="199"/>
      <c r="APH134" s="199"/>
      <c r="API134" s="199"/>
      <c r="APJ134" s="199"/>
      <c r="APK134" s="199"/>
      <c r="APL134" s="199"/>
      <c r="APM134" s="199"/>
      <c r="APN134" s="199"/>
      <c r="APO134" s="199"/>
      <c r="APP134" s="199"/>
      <c r="APQ134" s="199"/>
      <c r="APR134" s="199"/>
      <c r="APS134" s="199"/>
      <c r="APT134" s="199"/>
      <c r="APU134" s="199"/>
      <c r="APV134" s="199"/>
      <c r="APW134" s="199"/>
      <c r="APX134" s="199"/>
      <c r="APY134" s="199"/>
      <c r="APZ134" s="199"/>
      <c r="AQA134" s="199"/>
      <c r="AQB134" s="199"/>
      <c r="AQC134" s="199"/>
      <c r="AQD134" s="199"/>
      <c r="AQE134" s="199"/>
      <c r="AQF134" s="199"/>
      <c r="AQG134" s="199"/>
      <c r="AQH134" s="199"/>
      <c r="AQI134" s="199"/>
      <c r="AQJ134" s="199"/>
      <c r="AQK134" s="199"/>
      <c r="AQL134" s="199"/>
      <c r="AQM134" s="199"/>
      <c r="AQN134" s="199"/>
      <c r="AQO134" s="199"/>
      <c r="AQP134" s="199"/>
      <c r="AQQ134" s="199"/>
      <c r="AQR134" s="199"/>
      <c r="AQS134" s="199"/>
      <c r="AQT134" s="199"/>
      <c r="AQU134" s="199"/>
      <c r="AQV134" s="199"/>
      <c r="AQW134" s="199"/>
      <c r="AQX134" s="199"/>
      <c r="AQY134" s="199"/>
      <c r="AQZ134" s="199"/>
      <c r="ARA134" s="199"/>
      <c r="ARB134" s="199"/>
      <c r="ARC134" s="199"/>
      <c r="ARD134" s="199"/>
      <c r="ARE134" s="199"/>
      <c r="ARF134" s="199"/>
      <c r="ARG134" s="199"/>
      <c r="ARH134" s="199"/>
      <c r="ARI134" s="199"/>
      <c r="ARJ134" s="199"/>
      <c r="ARK134" s="199"/>
      <c r="ARL134" s="199"/>
      <c r="ARM134" s="199"/>
      <c r="ARN134" s="199"/>
      <c r="ARO134" s="199"/>
      <c r="ARP134" s="199"/>
      <c r="ARQ134" s="199"/>
      <c r="ARR134" s="199"/>
      <c r="ARS134" s="199"/>
      <c r="ART134" s="199"/>
      <c r="ARU134" s="199"/>
      <c r="ARV134" s="199"/>
      <c r="ARW134" s="199"/>
      <c r="ARX134" s="199"/>
      <c r="ARY134" s="199"/>
      <c r="ARZ134" s="199"/>
      <c r="ASA134" s="199"/>
      <c r="ASB134" s="199"/>
      <c r="ASC134" s="199"/>
      <c r="ASD134" s="199"/>
      <c r="ASE134" s="199"/>
      <c r="ASF134" s="199"/>
      <c r="ASG134" s="199"/>
      <c r="ASH134" s="199"/>
      <c r="ASI134" s="199"/>
      <c r="ASJ134" s="199"/>
      <c r="ASK134" s="199"/>
      <c r="ASL134" s="199"/>
      <c r="ASM134" s="199"/>
      <c r="ASN134" s="199"/>
      <c r="ASO134" s="199"/>
      <c r="ASP134" s="199"/>
      <c r="ASQ134" s="199"/>
      <c r="ASR134" s="199"/>
      <c r="ASS134" s="199"/>
      <c r="AST134" s="199"/>
      <c r="ASU134" s="199"/>
      <c r="ASV134" s="199"/>
      <c r="ASW134" s="199"/>
      <c r="ASX134" s="199"/>
      <c r="ASY134" s="199"/>
      <c r="ASZ134" s="199"/>
      <c r="ATA134" s="199"/>
      <c r="ATB134" s="199"/>
      <c r="ATC134" s="199"/>
      <c r="ATD134" s="199"/>
      <c r="ATE134" s="199"/>
      <c r="ATF134" s="199"/>
      <c r="ATG134" s="199"/>
      <c r="ATH134" s="199"/>
      <c r="ATI134" s="199"/>
      <c r="ATJ134" s="199"/>
      <c r="ATK134" s="199"/>
      <c r="ATL134" s="199"/>
      <c r="ATM134" s="199"/>
      <c r="ATN134" s="199"/>
      <c r="ATO134" s="199"/>
      <c r="ATP134" s="199"/>
      <c r="ATQ134" s="199"/>
      <c r="ATR134" s="199"/>
      <c r="ATS134" s="199"/>
      <c r="ATT134" s="199"/>
      <c r="ATU134" s="199"/>
      <c r="ATV134" s="199"/>
      <c r="ATW134" s="199"/>
      <c r="ATX134" s="199"/>
      <c r="ATY134" s="199"/>
      <c r="ATZ134" s="199"/>
      <c r="AUA134" s="199"/>
      <c r="AUB134" s="199"/>
      <c r="AUC134" s="199"/>
      <c r="AUD134" s="199"/>
      <c r="AUE134" s="199"/>
      <c r="AUF134" s="199"/>
      <c r="AUG134" s="199"/>
      <c r="AUH134" s="199"/>
      <c r="AUI134" s="199"/>
      <c r="AUJ134" s="199"/>
      <c r="AUK134" s="199"/>
      <c r="AUL134" s="199"/>
      <c r="AUM134" s="199"/>
      <c r="AUN134" s="199"/>
      <c r="AUO134" s="199"/>
      <c r="AUP134" s="199"/>
      <c r="AUQ134" s="199"/>
      <c r="AUR134" s="199"/>
      <c r="AUS134" s="199"/>
      <c r="AUT134" s="199"/>
      <c r="AUU134" s="199"/>
      <c r="AUV134" s="199"/>
      <c r="AUW134" s="199"/>
      <c r="AUX134" s="199"/>
      <c r="AUY134" s="199"/>
      <c r="AUZ134" s="199"/>
      <c r="AVA134" s="199"/>
      <c r="AVB134" s="199"/>
      <c r="AVC134" s="199"/>
      <c r="AVD134" s="199"/>
      <c r="AVE134" s="199"/>
      <c r="AVF134" s="199"/>
      <c r="AVG134" s="199"/>
      <c r="AVH134" s="199"/>
      <c r="AVI134" s="199"/>
      <c r="AVJ134" s="199"/>
      <c r="AVK134" s="199"/>
      <c r="AVL134" s="199"/>
      <c r="AVM134" s="199"/>
      <c r="AVN134" s="199"/>
      <c r="AVO134" s="199"/>
      <c r="AVP134" s="199"/>
      <c r="AVQ134" s="199"/>
      <c r="AVR134" s="199"/>
      <c r="AVS134" s="199"/>
      <c r="AVT134" s="199"/>
      <c r="AVU134" s="199"/>
      <c r="AVV134" s="199"/>
      <c r="AVW134" s="199"/>
      <c r="AVX134" s="199"/>
      <c r="AVY134" s="199"/>
      <c r="AVZ134" s="199"/>
      <c r="AWA134" s="199"/>
      <c r="AWB134" s="199"/>
      <c r="AWC134" s="199"/>
      <c r="AWD134" s="199"/>
      <c r="AWE134" s="199"/>
      <c r="AWF134" s="199"/>
      <c r="AWG134" s="199"/>
      <c r="AWH134" s="199"/>
      <c r="AWI134" s="199"/>
      <c r="AWJ134" s="199"/>
      <c r="AWK134" s="199"/>
      <c r="AWL134" s="199"/>
      <c r="AWM134" s="199"/>
      <c r="AWN134" s="237"/>
      <c r="AWO134" s="237"/>
      <c r="AWP134" s="199"/>
      <c r="AWQ134" s="199"/>
      <c r="AWR134" s="199"/>
      <c r="AWS134" s="199"/>
      <c r="AWT134" s="199"/>
      <c r="AWU134" s="199"/>
      <c r="AWV134" s="199"/>
      <c r="AWW134" s="199"/>
      <c r="AWX134" s="199"/>
      <c r="AWY134" s="199"/>
      <c r="AWZ134" s="199"/>
      <c r="AXA134" s="199"/>
      <c r="AXB134" s="199"/>
      <c r="AXC134" s="199"/>
      <c r="AXD134" s="199"/>
      <c r="AXE134" s="199"/>
      <c r="AXF134" s="199"/>
      <c r="AXG134" s="199"/>
      <c r="AXH134" s="199"/>
      <c r="AXI134" s="199"/>
      <c r="AXJ134" s="199"/>
      <c r="AXK134" s="199"/>
      <c r="AXL134" s="199"/>
      <c r="AXM134" s="199"/>
      <c r="AXN134" s="199"/>
      <c r="AXO134" s="199"/>
      <c r="AXP134" s="199"/>
      <c r="AXQ134" s="199"/>
      <c r="AXR134" s="199"/>
      <c r="AXS134" s="199"/>
      <c r="AXT134" s="199"/>
      <c r="AXU134" s="199"/>
      <c r="AXV134" s="199"/>
      <c r="AXW134" s="199"/>
      <c r="AXX134" s="199"/>
      <c r="AXY134" s="199"/>
      <c r="AXZ134" s="199"/>
      <c r="AYA134" s="199"/>
      <c r="AYB134" s="199"/>
      <c r="AYC134" s="199"/>
      <c r="AYD134" s="199"/>
      <c r="AYE134" s="199"/>
      <c r="AYF134" s="199"/>
      <c r="AYG134" s="199"/>
      <c r="AYH134" s="199"/>
      <c r="AYI134" s="199"/>
      <c r="AYJ134" s="199"/>
      <c r="AYK134" s="199"/>
      <c r="AYL134" s="199"/>
      <c r="AYM134" s="199"/>
      <c r="AYN134" s="199"/>
      <c r="AYO134" s="199"/>
      <c r="AYP134" s="199"/>
      <c r="AYQ134" s="199"/>
      <c r="AYR134" s="199"/>
      <c r="AYS134" s="199"/>
      <c r="AYT134" s="199"/>
      <c r="AYU134" s="199"/>
      <c r="AYV134" s="367"/>
      <c r="AYW134" s="367"/>
      <c r="AYX134" s="367"/>
      <c r="AYY134" s="367"/>
      <c r="AYZ134" s="199"/>
      <c r="AZA134" s="199"/>
      <c r="AZB134" s="199"/>
      <c r="AZC134" s="199"/>
      <c r="AZD134" s="199"/>
      <c r="AZE134" s="199"/>
      <c r="AZF134" s="199"/>
      <c r="AZG134" s="199"/>
      <c r="AZH134" s="199"/>
      <c r="AZI134" s="199"/>
      <c r="AZJ134" s="199"/>
      <c r="AZK134" s="199"/>
      <c r="AZL134" s="199"/>
      <c r="AZM134" s="199"/>
      <c r="AZN134" s="199"/>
      <c r="AZO134" s="199"/>
      <c r="AZP134" s="199"/>
      <c r="AZQ134" s="199"/>
      <c r="AZR134" s="199"/>
      <c r="AZS134" s="199"/>
      <c r="AZT134" s="199"/>
      <c r="AZU134" s="199"/>
      <c r="AZV134" s="199"/>
      <c r="AZW134" s="199"/>
      <c r="AZX134" s="199"/>
      <c r="AZY134" s="199"/>
      <c r="AZZ134" s="199"/>
      <c r="BAA134" s="199"/>
      <c r="BAB134" s="199"/>
      <c r="BAC134" s="199"/>
      <c r="BAD134" s="199"/>
      <c r="BAE134" s="199"/>
      <c r="BAF134" s="199"/>
      <c r="BAG134" s="199"/>
      <c r="BAH134" s="199"/>
      <c r="BAI134" s="199"/>
      <c r="BAJ134" s="199"/>
      <c r="BAK134" s="199"/>
      <c r="BAL134" s="199"/>
      <c r="BAM134" s="199"/>
      <c r="BAN134" s="199"/>
      <c r="BAO134" s="199"/>
      <c r="BAP134" s="199"/>
      <c r="BAQ134" s="199"/>
      <c r="BAR134" s="199"/>
      <c r="BAS134" s="199"/>
      <c r="BAT134" s="199"/>
      <c r="BAU134" s="199"/>
      <c r="BAV134" s="199"/>
      <c r="BAW134" s="199"/>
      <c r="BAX134" s="199"/>
      <c r="BAY134" s="199"/>
      <c r="BAZ134" s="199"/>
      <c r="BBA134" s="199"/>
      <c r="BBB134" s="199"/>
      <c r="BBC134" s="199"/>
      <c r="BBD134" s="199"/>
      <c r="BBE134" s="199"/>
      <c r="BBF134" s="199"/>
      <c r="BBG134" s="199"/>
      <c r="BBH134" s="199"/>
      <c r="BBI134" s="199"/>
      <c r="BBJ134" s="199"/>
      <c r="BBK134" s="199"/>
      <c r="BBL134" s="199"/>
      <c r="BBM134" s="199"/>
      <c r="BBN134" s="199"/>
      <c r="BBO134" s="199"/>
      <c r="BBP134" s="199"/>
      <c r="BBQ134" s="199"/>
      <c r="BBR134" s="199"/>
      <c r="BBS134" s="199"/>
      <c r="BBT134" s="199"/>
      <c r="BBU134" s="199"/>
      <c r="BBV134" s="199"/>
      <c r="BBW134" s="199"/>
      <c r="BBX134" s="199"/>
      <c r="BBY134" s="199"/>
      <c r="BBZ134" s="199"/>
      <c r="BCA134" s="199"/>
      <c r="BCB134" s="199"/>
      <c r="BCC134" s="199"/>
      <c r="BCD134" s="199"/>
      <c r="BCE134" s="199"/>
      <c r="BCF134" s="199"/>
      <c r="BCG134" s="199"/>
      <c r="BCH134" s="199"/>
      <c r="BCI134" s="199"/>
      <c r="BCJ134" s="199"/>
      <c r="BCK134" s="199"/>
      <c r="BCL134" s="199"/>
      <c r="BCM134" s="199"/>
      <c r="BCN134" s="199"/>
      <c r="BCO134" s="199"/>
      <c r="BCP134" s="199"/>
      <c r="BCQ134" s="199"/>
      <c r="BCR134" s="199"/>
      <c r="BCS134" s="199"/>
      <c r="BCT134" s="199"/>
      <c r="BCU134" s="199"/>
      <c r="BCV134" s="199"/>
      <c r="BCW134" s="199"/>
      <c r="BCX134" s="199"/>
      <c r="BCY134" s="199"/>
      <c r="BCZ134" s="199"/>
      <c r="BDA134" s="199"/>
      <c r="BDB134" s="199"/>
      <c r="BDC134" s="199"/>
      <c r="BDD134" s="199"/>
      <c r="BDE134" s="199"/>
      <c r="BDF134" s="199"/>
      <c r="BDG134" s="199"/>
      <c r="BDH134" s="199"/>
      <c r="BDI134" s="199"/>
      <c r="BDJ134" s="199"/>
      <c r="BDK134" s="199"/>
      <c r="BDL134" s="199"/>
      <c r="BDM134" s="199"/>
      <c r="BDN134" s="199"/>
      <c r="BDO134" s="199"/>
      <c r="BDP134" s="199"/>
      <c r="BDQ134" s="199"/>
      <c r="BDR134" s="199"/>
      <c r="BDS134" s="199"/>
      <c r="BDT134" s="199"/>
      <c r="BDU134" s="199"/>
      <c r="BDV134" s="199"/>
      <c r="BDW134" s="199"/>
      <c r="BDX134" s="199"/>
      <c r="BDY134" s="199"/>
      <c r="BDZ134" s="199"/>
      <c r="BEA134" s="199"/>
      <c r="BEB134" s="199"/>
      <c r="BEC134" s="199"/>
      <c r="BED134" s="199"/>
      <c r="BEE134" s="199"/>
      <c r="BEF134" s="199"/>
      <c r="BEG134" s="199"/>
      <c r="BEH134" s="199"/>
      <c r="BEI134" s="199"/>
      <c r="BEJ134" s="199"/>
      <c r="BEK134" s="199"/>
      <c r="BEL134" s="199"/>
      <c r="BEM134" s="199"/>
      <c r="BEN134" s="199"/>
      <c r="BEO134" s="199"/>
      <c r="BEP134" s="199"/>
      <c r="BEQ134" s="199"/>
      <c r="BER134" s="199"/>
      <c r="BES134" s="199"/>
      <c r="BET134" s="199"/>
      <c r="BEU134" s="199"/>
      <c r="BEV134" s="199"/>
      <c r="BEW134" s="199"/>
      <c r="BEX134" s="199"/>
      <c r="BEY134" s="199"/>
      <c r="BEZ134" s="199"/>
      <c r="BFA134" s="199"/>
      <c r="BFB134" s="199"/>
      <c r="BFC134" s="199"/>
      <c r="BFD134" s="199"/>
      <c r="BFE134" s="199"/>
      <c r="BFF134" s="199"/>
      <c r="BFG134" s="199"/>
      <c r="BFH134" s="199"/>
      <c r="BFI134" s="199"/>
      <c r="BFJ134" s="199"/>
      <c r="BFK134" s="199"/>
      <c r="BFL134" s="199"/>
      <c r="BFM134" s="199"/>
      <c r="BFN134" s="199"/>
      <c r="BFO134" s="199"/>
      <c r="BFP134" s="199"/>
      <c r="BFQ134" s="199"/>
      <c r="BFR134" s="199"/>
      <c r="BFS134" s="199"/>
      <c r="BFT134" s="199"/>
      <c r="BFU134" s="199"/>
      <c r="BFV134" s="199"/>
      <c r="BFW134" s="199"/>
      <c r="BFX134" s="199"/>
      <c r="BFY134" s="199"/>
      <c r="BFZ134" s="199"/>
      <c r="BGA134" s="199"/>
      <c r="BGB134" s="199"/>
      <c r="BGC134" s="199"/>
      <c r="BGD134" s="199"/>
      <c r="BGE134" s="199"/>
      <c r="BGF134" s="199"/>
      <c r="BGG134" s="199"/>
      <c r="BGH134" s="199"/>
      <c r="BGI134" s="199"/>
      <c r="BGJ134" s="199"/>
      <c r="BGK134" s="199"/>
      <c r="BGL134" s="199"/>
      <c r="BGM134" s="199"/>
      <c r="BGN134" s="199"/>
      <c r="BGO134" s="199"/>
      <c r="BGP134" s="199"/>
      <c r="BGQ134" s="199"/>
      <c r="BGR134" s="199"/>
      <c r="BGS134" s="199"/>
      <c r="BGT134" s="199"/>
      <c r="BGU134" s="199"/>
      <c r="BGV134" s="199"/>
      <c r="BGW134" s="199"/>
      <c r="BGX134" s="199"/>
      <c r="BGY134" s="199"/>
      <c r="BGZ134" s="199"/>
      <c r="BHA134" s="199"/>
      <c r="BHB134" s="199"/>
      <c r="BHC134" s="199"/>
      <c r="BHD134" s="199"/>
      <c r="BHE134" s="199"/>
      <c r="BHF134" s="199"/>
      <c r="BHG134" s="199"/>
      <c r="BHH134" s="199"/>
      <c r="BHI134" s="199"/>
      <c r="BHJ134" s="199"/>
      <c r="BHK134" s="199"/>
      <c r="BHL134" s="199"/>
      <c r="BHM134" s="199"/>
      <c r="BHN134" s="199"/>
      <c r="BHO134" s="199"/>
      <c r="BHP134" s="199"/>
      <c r="BHQ134" s="199"/>
      <c r="BHR134" s="199"/>
      <c r="BHS134" s="199"/>
      <c r="BHT134" s="199"/>
      <c r="BHU134" s="199"/>
      <c r="BHV134" s="199"/>
      <c r="BHW134" s="199"/>
      <c r="BHX134" s="199"/>
      <c r="BHY134" s="199"/>
      <c r="BHZ134" s="199"/>
      <c r="BIA134" s="199"/>
      <c r="BIB134" s="199"/>
      <c r="BIC134" s="199"/>
      <c r="BID134" s="199"/>
      <c r="BIE134" s="199"/>
      <c r="BIF134" s="199"/>
      <c r="BIG134" s="199"/>
      <c r="BIH134" s="199"/>
      <c r="BII134" s="199"/>
      <c r="BIJ134" s="199"/>
      <c r="BIK134" s="199"/>
      <c r="BIL134" s="199"/>
      <c r="BIM134" s="199"/>
      <c r="BIN134" s="199"/>
      <c r="BIO134" s="199"/>
      <c r="BIP134" s="199"/>
      <c r="BIQ134" s="199"/>
      <c r="BIR134" s="199"/>
      <c r="BIS134" s="199"/>
      <c r="BIT134" s="199"/>
      <c r="BIU134" s="199"/>
      <c r="BIV134" s="199"/>
      <c r="BIW134" s="199"/>
      <c r="BIX134" s="199"/>
      <c r="BIY134" s="199"/>
      <c r="BIZ134" s="199"/>
      <c r="BJA134" s="199"/>
      <c r="BJB134" s="199"/>
      <c r="BJC134" s="199"/>
      <c r="BJD134" s="199"/>
      <c r="BJE134" s="199"/>
      <c r="BJF134" s="199"/>
      <c r="BJG134" s="199"/>
      <c r="BJH134" s="199"/>
      <c r="BJI134" s="199"/>
      <c r="BJJ134" s="199"/>
      <c r="BJK134" s="199"/>
      <c r="BJL134" s="199"/>
      <c r="BJM134" s="199"/>
      <c r="BJN134" s="199"/>
      <c r="BJO134" s="199"/>
      <c r="BJP134" s="199"/>
      <c r="BJQ134" s="199"/>
      <c r="BJR134" s="199"/>
      <c r="BJS134" s="199"/>
      <c r="BJT134" s="199"/>
      <c r="BJU134" s="199"/>
      <c r="BJV134" s="199"/>
      <c r="BJW134" s="199"/>
      <c r="BJX134" s="199"/>
      <c r="BJY134" s="199"/>
      <c r="BJZ134" s="199"/>
      <c r="BKA134" s="199"/>
      <c r="BKB134" s="199"/>
      <c r="BKC134" s="199"/>
      <c r="BKD134" s="199"/>
      <c r="BKE134" s="199"/>
      <c r="BKF134" s="199"/>
      <c r="BKG134" s="199"/>
      <c r="BKH134" s="199"/>
      <c r="BKI134" s="199"/>
      <c r="BKJ134" s="199"/>
      <c r="BKK134" s="199"/>
      <c r="BKL134" s="199"/>
      <c r="BKM134" s="199"/>
      <c r="BKN134" s="199"/>
      <c r="BKO134" s="199"/>
      <c r="BKP134" s="199"/>
      <c r="BKQ134" s="199"/>
      <c r="BKR134" s="199"/>
      <c r="BKS134" s="199"/>
      <c r="BKT134" s="199"/>
      <c r="BKU134" s="199"/>
      <c r="BKV134" s="199"/>
      <c r="BKW134" s="199"/>
      <c r="BKX134" s="199"/>
      <c r="BKY134" s="199"/>
      <c r="BKZ134" s="199"/>
      <c r="BLA134" s="199"/>
      <c r="BLB134" s="199"/>
      <c r="BLC134" s="199"/>
      <c r="BLD134" s="199"/>
      <c r="BLE134" s="199"/>
      <c r="BLF134" s="199"/>
      <c r="BLG134" s="199"/>
      <c r="BLH134" s="199"/>
      <c r="BLI134" s="199"/>
      <c r="BLJ134" s="199"/>
      <c r="BLK134" s="199"/>
      <c r="BLL134" s="199"/>
      <c r="BLM134" s="199"/>
      <c r="BLN134" s="199"/>
      <c r="BLO134" s="199"/>
      <c r="BLP134" s="199"/>
      <c r="BLQ134" s="199"/>
      <c r="BLR134" s="199"/>
      <c r="BLS134" s="199"/>
      <c r="BLT134" s="199"/>
      <c r="BLU134" s="199"/>
      <c r="BLV134" s="199"/>
      <c r="BLW134" s="199"/>
      <c r="BLX134" s="199"/>
      <c r="BLY134" s="199"/>
      <c r="BLZ134" s="199"/>
      <c r="BMA134" s="199"/>
      <c r="BMB134" s="199"/>
      <c r="BMC134" s="199"/>
      <c r="BMD134" s="199"/>
      <c r="BME134" s="199"/>
      <c r="BMF134" s="199"/>
      <c r="BMG134" s="199"/>
      <c r="BMH134" s="199"/>
      <c r="BMI134" s="199"/>
      <c r="BMJ134" s="199"/>
      <c r="BMK134" s="199"/>
      <c r="BML134" s="199"/>
      <c r="BMM134" s="199"/>
      <c r="BMN134" s="199"/>
      <c r="BMO134" s="199"/>
      <c r="BMP134" s="199"/>
      <c r="BMQ134" s="199"/>
      <c r="BMR134" s="199"/>
      <c r="BMS134" s="199"/>
      <c r="BMT134" s="199"/>
      <c r="BMU134" s="199"/>
      <c r="BMV134" s="199"/>
      <c r="BMW134" s="199"/>
      <c r="BMX134" s="199"/>
      <c r="BMY134" s="199"/>
      <c r="BMZ134" s="199"/>
      <c r="BNA134" s="199"/>
      <c r="BNB134" s="199"/>
      <c r="BNC134" s="199"/>
      <c r="BND134" s="199"/>
      <c r="BNE134" s="199"/>
      <c r="BNF134" s="199"/>
      <c r="BNG134" s="199"/>
      <c r="BNH134" s="199"/>
      <c r="BNI134" s="199"/>
      <c r="BNJ134" s="199"/>
      <c r="BNK134" s="199"/>
      <c r="BNL134" s="199"/>
      <c r="BNM134" s="199"/>
      <c r="BNN134" s="199"/>
      <c r="BNO134" s="199"/>
      <c r="BNP134" s="199"/>
      <c r="BNQ134" s="199"/>
      <c r="BNR134" s="199"/>
      <c r="BNS134" s="199"/>
      <c r="BNT134" s="199"/>
      <c r="BNU134" s="199"/>
      <c r="BNV134" s="199"/>
      <c r="BNW134" s="199"/>
      <c r="BNX134" s="199"/>
      <c r="BNY134" s="199"/>
      <c r="BNZ134" s="199"/>
      <c r="BOA134" s="199"/>
      <c r="BOB134" s="199"/>
      <c r="BOC134" s="199"/>
      <c r="BOD134" s="199"/>
      <c r="BOE134" s="199"/>
      <c r="BOF134" s="199"/>
      <c r="BOG134" s="199"/>
      <c r="BOH134" s="199"/>
      <c r="BOI134" s="199"/>
      <c r="BOJ134" s="199"/>
      <c r="BOK134" s="199"/>
      <c r="BOL134" s="199"/>
      <c r="BOM134" s="199"/>
      <c r="BON134" s="199"/>
      <c r="BOO134" s="199"/>
      <c r="BOP134" s="199"/>
      <c r="BOQ134" s="199"/>
      <c r="BOR134" s="199"/>
      <c r="BOS134" s="199"/>
      <c r="BOT134" s="199"/>
      <c r="BOU134" s="199"/>
      <c r="BOV134" s="199"/>
      <c r="BOW134" s="199"/>
      <c r="BOX134" s="199"/>
      <c r="BOY134" s="199"/>
      <c r="BOZ134" s="199"/>
      <c r="BPA134" s="199"/>
      <c r="BPB134" s="199"/>
      <c r="BPC134" s="199"/>
      <c r="BPD134" s="199"/>
      <c r="BPE134" s="199"/>
      <c r="BPF134" s="199"/>
      <c r="BPG134" s="199"/>
      <c r="BPH134" s="199"/>
      <c r="BPI134" s="199"/>
      <c r="BPJ134" s="199"/>
      <c r="BPK134" s="199"/>
      <c r="BPL134" s="199"/>
      <c r="BPM134" s="199"/>
      <c r="BPN134" s="199"/>
      <c r="BPO134" s="199"/>
      <c r="BPP134" s="199"/>
      <c r="BPQ134" s="199"/>
      <c r="BPR134" s="199"/>
      <c r="BPS134" s="199"/>
      <c r="BPT134" s="199"/>
      <c r="BPU134" s="199"/>
      <c r="BPV134" s="199"/>
      <c r="BPW134" s="199"/>
      <c r="BPX134" s="199"/>
      <c r="BPY134" s="199"/>
      <c r="BPZ134" s="199"/>
      <c r="BQA134" s="199"/>
      <c r="BQB134" s="199"/>
      <c r="BQC134" s="199"/>
      <c r="BQD134" s="199"/>
      <c r="BQE134" s="199"/>
      <c r="BQF134" s="199"/>
      <c r="BQG134" s="199"/>
      <c r="BQH134" s="199"/>
      <c r="BQI134" s="199"/>
      <c r="BQJ134" s="199"/>
      <c r="BQK134" s="199"/>
      <c r="BQL134" s="199"/>
      <c r="BQM134" s="199"/>
      <c r="BQN134" s="199"/>
      <c r="BQO134" s="199"/>
      <c r="BQP134" s="199"/>
      <c r="BQQ134" s="199"/>
      <c r="BQR134" s="199"/>
      <c r="BQS134" s="199"/>
      <c r="BQT134" s="199"/>
      <c r="BQU134" s="199"/>
      <c r="BQV134" s="199"/>
      <c r="BQW134" s="199"/>
      <c r="BQX134" s="199"/>
      <c r="BQY134" s="199"/>
      <c r="BQZ134" s="199"/>
      <c r="BRA134" s="199"/>
      <c r="BRB134" s="199"/>
      <c r="BRC134" s="199"/>
      <c r="BRD134" s="199"/>
      <c r="BRE134" s="199"/>
      <c r="BRF134" s="199"/>
      <c r="BRG134" s="199"/>
      <c r="BRH134" s="199"/>
      <c r="BRI134" s="199"/>
      <c r="BRJ134" s="199"/>
      <c r="BRK134" s="199"/>
      <c r="BRL134" s="199"/>
      <c r="BRM134" s="199"/>
      <c r="BRN134" s="199"/>
      <c r="BRO134" s="199"/>
      <c r="BRP134" s="199"/>
      <c r="BRQ134" s="199"/>
      <c r="BRR134" s="199"/>
      <c r="BRS134" s="199"/>
      <c r="BRT134" s="199"/>
      <c r="BRU134" s="199"/>
      <c r="BRV134" s="199"/>
      <c r="BRW134" s="199"/>
      <c r="BRX134" s="199"/>
      <c r="BRY134" s="199"/>
      <c r="BRZ134" s="199"/>
      <c r="BSA134" s="199"/>
      <c r="BSB134" s="199"/>
      <c r="BSC134" s="199"/>
      <c r="BSD134" s="199"/>
      <c r="BSE134" s="199"/>
      <c r="BSF134" s="199"/>
      <c r="BSG134" s="199"/>
      <c r="BSH134" s="199"/>
      <c r="BSI134" s="199"/>
      <c r="BSJ134" s="199"/>
      <c r="BSK134" s="199"/>
      <c r="BSL134" s="199"/>
      <c r="BSM134" s="199"/>
      <c r="BSN134" s="199"/>
      <c r="BSO134" s="199"/>
      <c r="BSP134" s="199"/>
      <c r="BSQ134" s="199"/>
      <c r="BSR134" s="199"/>
      <c r="BSS134" s="199"/>
      <c r="BST134" s="199"/>
      <c r="BSU134" s="199"/>
      <c r="BSV134" s="199"/>
      <c r="BSW134" s="199"/>
      <c r="BSX134" s="199"/>
      <c r="BSY134" s="199"/>
      <c r="BSZ134" s="199"/>
      <c r="BTA134" s="199"/>
      <c r="BTB134" s="199"/>
      <c r="BTC134" s="199"/>
      <c r="BTD134" s="199"/>
      <c r="BTE134" s="199"/>
      <c r="BTF134" s="199"/>
      <c r="BTG134" s="199"/>
      <c r="BTH134" s="199"/>
      <c r="BTI134" s="199"/>
      <c r="BTJ134" s="199"/>
      <c r="BTK134" s="199"/>
      <c r="BTL134" s="199"/>
      <c r="BTM134" s="199"/>
      <c r="BTN134" s="199"/>
      <c r="BTO134" s="199"/>
      <c r="BTP134" s="199"/>
      <c r="BTQ134" s="199"/>
      <c r="BTR134" s="199"/>
      <c r="BTS134" s="199"/>
      <c r="BTT134" s="199"/>
      <c r="BTU134" s="199"/>
      <c r="BTV134" s="199"/>
      <c r="BTW134" s="199"/>
      <c r="BTX134" s="199"/>
      <c r="BTY134" s="199"/>
      <c r="BTZ134" s="199"/>
      <c r="BUA134" s="199"/>
      <c r="BUB134" s="199"/>
      <c r="BUC134" s="199"/>
      <c r="BUD134" s="199"/>
      <c r="BUE134" s="199"/>
      <c r="BUF134" s="199"/>
      <c r="BUG134" s="199"/>
      <c r="BUH134" s="199"/>
      <c r="BUI134" s="199"/>
      <c r="BUJ134" s="199"/>
      <c r="BUK134" s="199"/>
      <c r="BUL134" s="199"/>
      <c r="BUM134" s="199"/>
      <c r="BUN134" s="199"/>
      <c r="BUO134" s="199"/>
      <c r="BUP134" s="199"/>
      <c r="BUQ134" s="199"/>
      <c r="BUR134" s="199"/>
      <c r="BUS134" s="199"/>
      <c r="BUT134" s="199"/>
      <c r="BUU134" s="199"/>
      <c r="BUV134" s="199"/>
      <c r="BUW134" s="199"/>
      <c r="BUX134" s="199"/>
      <c r="BUY134" s="199"/>
      <c r="BUZ134" s="199"/>
      <c r="BVA134" s="199"/>
      <c r="BVB134" s="199"/>
      <c r="BVC134" s="199"/>
      <c r="BVD134" s="199"/>
      <c r="BVE134" s="199"/>
      <c r="BVF134" s="199"/>
      <c r="BVG134" s="199"/>
      <c r="BVH134" s="199"/>
      <c r="BVI134" s="199"/>
      <c r="BVJ134" s="199"/>
      <c r="BVK134" s="199"/>
      <c r="BVL134" s="199"/>
      <c r="BVM134" s="199"/>
      <c r="BVN134" s="199"/>
      <c r="BVO134" s="199"/>
      <c r="BVP134" s="199"/>
      <c r="BVQ134" s="199"/>
      <c r="BVR134" s="199"/>
      <c r="BVS134" s="199"/>
      <c r="BVT134" s="199"/>
      <c r="BVU134" s="199"/>
      <c r="BVV134" s="199"/>
      <c r="BVW134" s="199"/>
      <c r="BVX134" s="199"/>
      <c r="BVY134" s="199"/>
      <c r="BVZ134" s="199"/>
      <c r="BWA134" s="199"/>
      <c r="BWB134" s="199"/>
      <c r="BWC134" s="199"/>
      <c r="BWD134" s="199"/>
      <c r="BWE134" s="199"/>
      <c r="BWF134" s="199"/>
      <c r="BWG134" s="199"/>
      <c r="BWH134" s="199"/>
      <c r="BWI134" s="199"/>
      <c r="BWJ134" s="199"/>
      <c r="BWK134" s="199"/>
      <c r="BWL134" s="199"/>
      <c r="BWM134" s="199"/>
      <c r="BWN134" s="199"/>
      <c r="BWO134" s="199"/>
      <c r="BWP134" s="199"/>
      <c r="BWQ134" s="199"/>
      <c r="BWR134" s="199"/>
      <c r="BWS134" s="199"/>
      <c r="BWT134" s="199"/>
      <c r="BWU134" s="199"/>
      <c r="BWV134" s="199"/>
      <c r="BWW134" s="199"/>
      <c r="BWX134" s="199"/>
      <c r="BWY134" s="199"/>
      <c r="BWZ134" s="199"/>
      <c r="BXA134" s="199"/>
      <c r="BXB134" s="199"/>
      <c r="BXC134" s="199"/>
      <c r="BXD134" s="199"/>
      <c r="BXE134" s="199"/>
      <c r="BXF134" s="199"/>
      <c r="BXG134" s="199"/>
      <c r="BXH134" s="199"/>
      <c r="BXI134" s="199"/>
      <c r="BXJ134" s="199"/>
      <c r="BXK134" s="199"/>
      <c r="BXL134" s="199"/>
      <c r="BXM134" s="199"/>
      <c r="BXN134" s="199"/>
      <c r="BXO134" s="199"/>
      <c r="BXP134" s="199"/>
      <c r="BXQ134" s="199"/>
      <c r="BXR134" s="199"/>
      <c r="BXS134" s="199"/>
      <c r="BXT134" s="199"/>
      <c r="BXU134" s="199"/>
      <c r="BXV134" s="199"/>
      <c r="BXW134" s="199"/>
      <c r="BXX134" s="199"/>
      <c r="BXY134" s="199"/>
      <c r="BXZ134" s="199"/>
      <c r="BYA134" s="199"/>
      <c r="BYB134" s="199"/>
      <c r="BYC134" s="199"/>
      <c r="BYD134" s="199"/>
      <c r="BYE134" s="199"/>
      <c r="BYF134" s="199"/>
      <c r="BYG134" s="199"/>
      <c r="BYH134" s="199"/>
      <c r="BYI134" s="199"/>
      <c r="BYJ134" s="199"/>
      <c r="BYK134" s="199"/>
      <c r="BYL134" s="199"/>
      <c r="BYM134" s="199"/>
      <c r="BYN134" s="199"/>
      <c r="BYO134" s="199"/>
      <c r="BYP134" s="199"/>
      <c r="BYQ134" s="199"/>
      <c r="BYR134" s="199"/>
      <c r="BYS134" s="199"/>
      <c r="BYT134" s="199"/>
      <c r="BYU134" s="199"/>
      <c r="BYV134" s="199"/>
      <c r="BYW134" s="199"/>
      <c r="BYX134" s="199"/>
      <c r="BYY134" s="199"/>
      <c r="BYZ134" s="199"/>
      <c r="BZA134" s="199"/>
      <c r="BZB134" s="199"/>
      <c r="BZC134" s="199"/>
      <c r="BZD134" s="199"/>
      <c r="BZE134" s="199"/>
      <c r="BZF134" s="199"/>
      <c r="BZG134" s="199"/>
      <c r="BZH134" s="199"/>
      <c r="BZI134" s="199"/>
      <c r="BZJ134" s="199"/>
      <c r="BZK134" s="199"/>
      <c r="BZL134" s="199"/>
      <c r="BZM134" s="199"/>
      <c r="BZN134" s="199"/>
      <c r="BZO134" s="199"/>
      <c r="BZP134" s="199"/>
      <c r="BZQ134" s="199"/>
      <c r="BZR134" s="199"/>
      <c r="BZS134" s="199"/>
      <c r="BZT134" s="199"/>
      <c r="BZU134" s="199"/>
      <c r="BZV134" s="199"/>
      <c r="BZW134" s="199"/>
      <c r="BZX134" s="199"/>
      <c r="BZY134" s="199"/>
      <c r="BZZ134" s="199"/>
      <c r="CAA134" s="199"/>
      <c r="CAB134" s="199"/>
      <c r="CAC134" s="199"/>
      <c r="CAD134" s="199"/>
      <c r="CAE134" s="199"/>
      <c r="CAF134" s="199"/>
      <c r="CAG134" s="199"/>
      <c r="CAH134" s="199"/>
      <c r="CAI134" s="199"/>
      <c r="CAJ134" s="199"/>
      <c r="CAK134" s="199"/>
      <c r="CAL134" s="199"/>
      <c r="CAM134" s="199"/>
      <c r="CAN134" s="199"/>
      <c r="CAO134" s="199"/>
      <c r="CAP134" s="199"/>
      <c r="CAQ134" s="199"/>
      <c r="CAR134" s="199"/>
      <c r="CAS134" s="199"/>
      <c r="CAT134" s="199"/>
      <c r="CAU134" s="199"/>
      <c r="CAV134" s="199"/>
      <c r="CAW134" s="199"/>
      <c r="CAX134" s="199"/>
      <c r="CAY134" s="199"/>
      <c r="CAZ134" s="199"/>
      <c r="CBA134" s="199"/>
      <c r="CBB134" s="199"/>
      <c r="CBC134" s="199"/>
      <c r="CBD134" s="199"/>
      <c r="CBE134" s="199"/>
      <c r="CBF134" s="199"/>
      <c r="CBG134" s="199"/>
      <c r="CBH134" s="199"/>
      <c r="CBI134" s="199"/>
      <c r="CBJ134" s="199"/>
      <c r="CBK134" s="199"/>
      <c r="CBL134" s="199"/>
      <c r="CBM134" s="199"/>
      <c r="CBN134" s="199"/>
      <c r="CBO134" s="199"/>
      <c r="CBP134" s="199"/>
      <c r="CBQ134" s="199"/>
      <c r="CBR134" s="199"/>
      <c r="CBS134" s="199"/>
      <c r="CBT134" s="199"/>
      <c r="CBU134" s="199"/>
      <c r="CBV134" s="199"/>
      <c r="CBW134" s="199"/>
      <c r="CBX134" s="199"/>
      <c r="CBY134" s="199"/>
      <c r="CBZ134" s="199"/>
      <c r="CCA134" s="199"/>
      <c r="CCB134" s="199"/>
      <c r="CCC134" s="199"/>
      <c r="CCD134" s="199"/>
      <c r="CCE134" s="199"/>
      <c r="CCF134" s="199"/>
      <c r="CCG134" s="199"/>
      <c r="CCH134" s="199"/>
      <c r="CCI134" s="199"/>
      <c r="CCJ134" s="199"/>
      <c r="CCK134" s="199"/>
      <c r="CCL134" s="199"/>
      <c r="CCM134" s="199"/>
      <c r="CCN134" s="199"/>
      <c r="CCO134" s="199"/>
      <c r="CCP134" s="199"/>
      <c r="CCQ134" s="199"/>
      <c r="CCR134" s="199"/>
      <c r="CCS134" s="199"/>
      <c r="CCT134" s="199"/>
    </row>
    <row r="135" spans="15:2126" s="200" customFormat="1" x14ac:dyDescent="0.2">
      <c r="AKV135" s="199"/>
      <c r="AKW135" s="199"/>
      <c r="AKX135" s="199"/>
      <c r="AKY135" s="199"/>
      <c r="AKZ135" s="199"/>
      <c r="ALA135" s="199"/>
      <c r="ALB135" s="199"/>
      <c r="ALC135" s="199"/>
      <c r="ALD135" s="199"/>
      <c r="ALE135" s="199"/>
      <c r="ALF135" s="199"/>
      <c r="ALG135" s="199"/>
      <c r="ALH135" s="199"/>
      <c r="ALI135" s="199"/>
      <c r="ALJ135" s="199"/>
      <c r="ALK135" s="199"/>
      <c r="ALL135" s="199"/>
      <c r="ALM135" s="199"/>
      <c r="ALN135" s="199"/>
      <c r="ALO135" s="199"/>
      <c r="ALP135" s="199"/>
      <c r="ALQ135" s="199"/>
      <c r="ALR135" s="199"/>
      <c r="ALS135" s="199"/>
      <c r="ALT135" s="199"/>
      <c r="ALU135" s="199"/>
      <c r="ALV135" s="199"/>
      <c r="ALW135" s="199"/>
      <c r="ALX135" s="199"/>
      <c r="ALY135" s="199"/>
      <c r="ALZ135" s="199"/>
      <c r="AMA135" s="199"/>
      <c r="AMB135" s="199"/>
      <c r="AMC135" s="199"/>
      <c r="AMD135" s="199"/>
      <c r="AME135" s="199"/>
      <c r="AMF135" s="199"/>
      <c r="AMG135" s="199"/>
      <c r="AMH135" s="199"/>
      <c r="AMI135" s="199"/>
      <c r="AMJ135" s="199"/>
      <c r="AMK135" s="199"/>
      <c r="AML135" s="199"/>
      <c r="AMM135" s="199"/>
      <c r="AMN135" s="199"/>
      <c r="AMO135" s="199"/>
      <c r="AMP135" s="199"/>
      <c r="AMQ135" s="199"/>
      <c r="AMR135" s="199"/>
      <c r="AMS135" s="199"/>
      <c r="AMT135" s="199"/>
      <c r="AMU135" s="199"/>
      <c r="AMV135" s="199"/>
      <c r="AMW135" s="199"/>
      <c r="AMX135" s="199"/>
      <c r="AMY135" s="199"/>
      <c r="AMZ135" s="199"/>
      <c r="ANA135" s="199"/>
      <c r="ANB135" s="199"/>
      <c r="ANC135" s="199"/>
      <c r="AND135" s="199"/>
      <c r="ANE135" s="199"/>
      <c r="ANF135" s="199"/>
      <c r="ANG135" s="199"/>
      <c r="ANH135" s="199"/>
      <c r="ANI135" s="199"/>
      <c r="ANJ135" s="199"/>
      <c r="ANK135" s="199"/>
      <c r="ANL135" s="199"/>
      <c r="ANM135" s="199"/>
      <c r="ANN135" s="199"/>
      <c r="ANO135" s="199"/>
      <c r="ANP135" s="199"/>
      <c r="ANQ135" s="199"/>
      <c r="ANR135" s="199"/>
      <c r="ANS135" s="199"/>
      <c r="ANT135" s="199"/>
      <c r="ANU135" s="199"/>
      <c r="ANV135" s="199"/>
      <c r="ANW135" s="199"/>
      <c r="ANX135" s="199"/>
      <c r="ANY135" s="199"/>
      <c r="ANZ135" s="199"/>
      <c r="AOA135" s="199"/>
      <c r="AOB135" s="199"/>
      <c r="AOC135" s="199"/>
      <c r="AOD135" s="199"/>
      <c r="AOE135" s="199"/>
      <c r="AOF135" s="199"/>
      <c r="AOG135" s="199"/>
      <c r="AOH135" s="199"/>
      <c r="AOI135" s="199"/>
      <c r="AOJ135" s="199"/>
      <c r="AOK135" s="199"/>
      <c r="AOL135" s="199"/>
      <c r="AOM135" s="199"/>
      <c r="AON135" s="199"/>
      <c r="AOO135" s="199"/>
      <c r="AOP135" s="199"/>
      <c r="AOQ135" s="199"/>
      <c r="AOR135" s="199"/>
      <c r="AOS135" s="199"/>
      <c r="AOT135" s="199"/>
      <c r="AOU135" s="199"/>
      <c r="AOV135" s="199"/>
      <c r="AOW135" s="199"/>
      <c r="AOX135" s="199"/>
      <c r="AOY135" s="199"/>
      <c r="AOZ135" s="199"/>
      <c r="APA135" s="199"/>
      <c r="APB135" s="199"/>
      <c r="APC135" s="199"/>
      <c r="APD135" s="199"/>
      <c r="APE135" s="199"/>
      <c r="APF135" s="199"/>
      <c r="APG135" s="199"/>
      <c r="APH135" s="199"/>
      <c r="API135" s="199"/>
      <c r="APJ135" s="199"/>
      <c r="APK135" s="199"/>
      <c r="APL135" s="199"/>
      <c r="APM135" s="199"/>
      <c r="APN135" s="199"/>
      <c r="APO135" s="199"/>
      <c r="APP135" s="199"/>
      <c r="APQ135" s="199"/>
      <c r="APR135" s="199"/>
      <c r="APS135" s="199"/>
      <c r="APT135" s="199"/>
      <c r="APU135" s="199"/>
      <c r="APV135" s="199"/>
      <c r="APW135" s="199"/>
      <c r="APX135" s="199"/>
      <c r="APY135" s="199"/>
      <c r="APZ135" s="199"/>
      <c r="AQA135" s="199"/>
      <c r="AQB135" s="199"/>
      <c r="AQC135" s="199"/>
      <c r="AQD135" s="199"/>
      <c r="AQE135" s="199"/>
      <c r="AQF135" s="199"/>
      <c r="AQG135" s="199"/>
      <c r="AQH135" s="199"/>
      <c r="AQI135" s="199"/>
      <c r="AQJ135" s="199"/>
      <c r="AQK135" s="199"/>
      <c r="AQL135" s="199"/>
      <c r="AQM135" s="199"/>
      <c r="AQN135" s="199"/>
      <c r="AQO135" s="199"/>
      <c r="AQP135" s="199"/>
      <c r="AQQ135" s="199"/>
      <c r="AQR135" s="199"/>
      <c r="AQS135" s="199"/>
      <c r="AQT135" s="199"/>
      <c r="AQU135" s="199"/>
      <c r="AQV135" s="199"/>
      <c r="AQW135" s="199"/>
      <c r="AQX135" s="199"/>
      <c r="AQY135" s="199"/>
      <c r="AQZ135" s="199"/>
      <c r="ARA135" s="199"/>
      <c r="ARB135" s="199"/>
      <c r="ARC135" s="199"/>
      <c r="ARD135" s="199"/>
      <c r="ARE135" s="199"/>
      <c r="ARF135" s="199"/>
      <c r="ARG135" s="199"/>
      <c r="ARH135" s="199"/>
      <c r="ARI135" s="199"/>
      <c r="ARJ135" s="199"/>
      <c r="ARK135" s="199"/>
      <c r="ARL135" s="199"/>
      <c r="ARM135" s="199"/>
      <c r="ARN135" s="199"/>
      <c r="ARO135" s="199"/>
      <c r="ARP135" s="199"/>
      <c r="ARQ135" s="199"/>
      <c r="ARR135" s="199"/>
      <c r="ARS135" s="199"/>
      <c r="ART135" s="199"/>
      <c r="ARU135" s="199"/>
      <c r="ARV135" s="199"/>
      <c r="ARW135" s="199"/>
      <c r="ARX135" s="199"/>
      <c r="ARY135" s="199"/>
      <c r="ARZ135" s="199"/>
      <c r="ASA135" s="199"/>
      <c r="ASB135" s="199"/>
      <c r="ASC135" s="199"/>
      <c r="ASD135" s="199"/>
      <c r="ASE135" s="199"/>
      <c r="ASF135" s="199"/>
      <c r="ASG135" s="199"/>
      <c r="ASH135" s="199"/>
      <c r="ASI135" s="199"/>
      <c r="ASJ135" s="199"/>
      <c r="ASK135" s="199"/>
      <c r="ASL135" s="199"/>
      <c r="ASM135" s="199"/>
      <c r="ASN135" s="199"/>
      <c r="ASO135" s="199"/>
      <c r="ASP135" s="199"/>
      <c r="ASQ135" s="199"/>
      <c r="ASR135" s="199"/>
      <c r="ASS135" s="199"/>
      <c r="AST135" s="199"/>
      <c r="ASU135" s="199"/>
      <c r="ASV135" s="199"/>
      <c r="ASW135" s="199"/>
      <c r="ASX135" s="199"/>
      <c r="ASY135" s="199"/>
      <c r="ASZ135" s="199"/>
      <c r="ATA135" s="199"/>
      <c r="ATB135" s="199"/>
      <c r="ATC135" s="199"/>
      <c r="ATD135" s="199"/>
      <c r="ATE135" s="199"/>
      <c r="ATF135" s="199"/>
      <c r="ATG135" s="199"/>
      <c r="ATH135" s="199"/>
      <c r="ATI135" s="199"/>
      <c r="ATJ135" s="199"/>
      <c r="ATK135" s="199"/>
      <c r="ATL135" s="199"/>
      <c r="ATM135" s="199"/>
      <c r="ATN135" s="199"/>
      <c r="ATO135" s="199"/>
      <c r="ATP135" s="199"/>
      <c r="ATQ135" s="199"/>
      <c r="ATR135" s="199"/>
      <c r="ATS135" s="199"/>
      <c r="ATT135" s="199"/>
      <c r="ATU135" s="199"/>
      <c r="ATV135" s="199"/>
      <c r="ATW135" s="199"/>
      <c r="ATX135" s="199"/>
      <c r="ATY135" s="199"/>
      <c r="ATZ135" s="199"/>
      <c r="AUA135" s="199"/>
      <c r="AUB135" s="199"/>
      <c r="AUC135" s="199"/>
      <c r="AUD135" s="199"/>
      <c r="AUE135" s="199"/>
      <c r="AUF135" s="199"/>
      <c r="AUG135" s="199"/>
      <c r="AUH135" s="199"/>
      <c r="AUI135" s="199"/>
      <c r="AUJ135" s="199"/>
      <c r="AUK135" s="199"/>
      <c r="AUL135" s="199"/>
      <c r="AUM135" s="199"/>
      <c r="AUN135" s="199"/>
      <c r="AUO135" s="199"/>
      <c r="AUP135" s="199"/>
      <c r="AUQ135" s="199"/>
      <c r="AUR135" s="199"/>
      <c r="AUS135" s="199"/>
      <c r="AUT135" s="199"/>
      <c r="AUU135" s="199"/>
      <c r="AUV135" s="199"/>
      <c r="AUW135" s="199"/>
      <c r="AUX135" s="198"/>
      <c r="AUY135" s="199"/>
      <c r="AUZ135" s="199"/>
      <c r="AVA135" s="199"/>
      <c r="AVB135" s="199"/>
      <c r="AVC135" s="199"/>
      <c r="AVD135" s="199"/>
      <c r="AVE135" s="199"/>
      <c r="AVF135" s="199"/>
      <c r="AVG135" s="199"/>
      <c r="AVH135" s="199"/>
      <c r="AVI135" s="199"/>
      <c r="AVJ135" s="199"/>
      <c r="AVK135" s="199"/>
      <c r="AVL135" s="199"/>
      <c r="AVM135" s="199"/>
      <c r="AVN135" s="199"/>
      <c r="AVO135" s="199"/>
      <c r="AVP135" s="199"/>
      <c r="AVQ135" s="199"/>
      <c r="AVR135" s="199"/>
      <c r="AVS135" s="199"/>
      <c r="AVT135" s="199"/>
      <c r="AVU135" s="199"/>
      <c r="AVV135" s="199"/>
      <c r="AVW135" s="199"/>
      <c r="AVX135" s="199"/>
      <c r="AVY135" s="199"/>
      <c r="AVZ135" s="199"/>
      <c r="AWA135" s="199"/>
      <c r="AWB135" s="199"/>
      <c r="AWC135" s="199"/>
      <c r="AWD135" s="199"/>
      <c r="AWE135" s="199"/>
      <c r="AWF135" s="199"/>
      <c r="AWG135" s="199"/>
      <c r="AWH135" s="199"/>
      <c r="AWI135" s="199"/>
      <c r="AWJ135" s="199"/>
      <c r="AWK135" s="199"/>
      <c r="AWL135" s="199"/>
      <c r="AWM135" s="199"/>
      <c r="AWN135" s="199"/>
      <c r="AWO135" s="199"/>
      <c r="AWP135" s="199"/>
      <c r="AWQ135" s="199"/>
      <c r="AWR135" s="199"/>
      <c r="AWS135" s="199"/>
      <c r="AWT135" s="199"/>
      <c r="AWU135" s="199"/>
      <c r="AWV135" s="199"/>
      <c r="AWW135" s="199"/>
      <c r="AWX135" s="199"/>
      <c r="AWY135" s="199"/>
      <c r="AWZ135" s="199"/>
      <c r="AXA135" s="199"/>
      <c r="AXB135" s="199"/>
      <c r="AXC135" s="199"/>
      <c r="AXD135" s="199"/>
      <c r="AXE135" s="199"/>
      <c r="AXF135" s="199"/>
      <c r="AXG135" s="199"/>
      <c r="AXH135" s="199"/>
      <c r="AXI135" s="199"/>
      <c r="AXJ135" s="199"/>
      <c r="AXK135" s="199"/>
      <c r="AXL135" s="199"/>
      <c r="AXM135" s="199"/>
      <c r="AXN135" s="199"/>
      <c r="AXO135" s="199"/>
      <c r="AXP135" s="199"/>
      <c r="AXQ135" s="199"/>
      <c r="AXR135" s="199"/>
      <c r="AXS135" s="199"/>
      <c r="AXT135" s="199"/>
      <c r="AXU135" s="199"/>
      <c r="AXV135" s="199"/>
      <c r="AXW135" s="199"/>
      <c r="AXX135" s="199"/>
      <c r="AXY135" s="199"/>
      <c r="AXZ135" s="199"/>
      <c r="AYA135" s="199"/>
      <c r="AYB135" s="199"/>
      <c r="AYC135" s="199"/>
      <c r="AYD135" s="199"/>
      <c r="AYE135" s="199"/>
      <c r="AYF135" s="199"/>
      <c r="AYG135" s="199"/>
      <c r="AYH135" s="199"/>
      <c r="AYI135" s="199"/>
      <c r="AYJ135" s="199"/>
      <c r="AYK135" s="199"/>
      <c r="AYL135" s="199"/>
      <c r="AYM135" s="199"/>
      <c r="AYN135" s="199"/>
      <c r="AYO135" s="199"/>
      <c r="AYP135" s="199"/>
      <c r="AYQ135" s="199"/>
      <c r="AYR135" s="199"/>
      <c r="AYS135" s="199"/>
      <c r="AYT135" s="199"/>
      <c r="AYU135" s="199"/>
      <c r="AYV135" s="367"/>
      <c r="AYW135" s="367"/>
      <c r="AYX135" s="367"/>
      <c r="AYY135" s="367"/>
      <c r="AYZ135" s="199"/>
      <c r="AZA135" s="199"/>
      <c r="AZB135" s="199"/>
      <c r="AZC135" s="199"/>
      <c r="AZD135" s="199"/>
      <c r="AZE135" s="199"/>
      <c r="AZF135" s="199"/>
      <c r="AZG135" s="199"/>
      <c r="AZH135" s="199"/>
      <c r="AZI135" s="199"/>
      <c r="AZJ135" s="199"/>
      <c r="AZK135" s="199"/>
      <c r="AZL135" s="199"/>
      <c r="AZM135" s="199"/>
      <c r="AZN135" s="199"/>
      <c r="AZO135" s="199"/>
      <c r="AZP135" s="199"/>
      <c r="AZQ135" s="199"/>
      <c r="AZR135" s="199"/>
      <c r="AZS135" s="199"/>
      <c r="AZT135" s="199"/>
      <c r="AZU135" s="199"/>
      <c r="AZV135" s="199"/>
      <c r="AZW135" s="199"/>
      <c r="AZX135" s="199"/>
      <c r="AZY135" s="199"/>
      <c r="AZZ135" s="199"/>
      <c r="BAA135" s="199"/>
      <c r="BAB135" s="199"/>
      <c r="BAC135" s="199"/>
      <c r="BAD135" s="199"/>
      <c r="BAE135" s="199"/>
      <c r="BAF135" s="199"/>
      <c r="BAG135" s="199"/>
      <c r="BAH135" s="199"/>
      <c r="BAI135" s="199"/>
      <c r="BAJ135" s="199"/>
      <c r="BAK135" s="199"/>
      <c r="BAL135" s="199"/>
      <c r="BAM135" s="199"/>
      <c r="BAN135" s="199"/>
      <c r="BAO135" s="199"/>
      <c r="BAP135" s="199"/>
      <c r="BAQ135" s="199"/>
      <c r="BAR135" s="199"/>
      <c r="BAS135" s="199"/>
      <c r="BAT135" s="199"/>
      <c r="BAU135" s="199"/>
      <c r="BAV135" s="199"/>
      <c r="BAW135" s="199"/>
      <c r="BAX135" s="199"/>
      <c r="BAY135" s="199"/>
      <c r="BAZ135" s="199"/>
      <c r="BBA135" s="199"/>
      <c r="BBB135" s="199"/>
      <c r="BBC135" s="199"/>
      <c r="BBD135" s="199"/>
      <c r="BBE135" s="199"/>
      <c r="BBF135" s="199"/>
      <c r="BBG135" s="199"/>
      <c r="BBH135" s="199"/>
      <c r="BBI135" s="199"/>
      <c r="BBJ135" s="199"/>
      <c r="BBK135" s="199"/>
      <c r="BBL135" s="199"/>
      <c r="BBM135" s="199"/>
      <c r="BBN135" s="199"/>
      <c r="BBO135" s="199"/>
      <c r="BBP135" s="199"/>
      <c r="BBQ135" s="199"/>
      <c r="BBR135" s="199"/>
      <c r="BBS135" s="199"/>
      <c r="BBT135" s="199"/>
      <c r="BBU135" s="199"/>
      <c r="BBV135" s="199"/>
      <c r="BBW135" s="199"/>
      <c r="BBX135" s="199"/>
      <c r="BBY135" s="199"/>
      <c r="BBZ135" s="199"/>
      <c r="BCA135" s="199"/>
      <c r="BCB135" s="199"/>
      <c r="BCC135" s="199"/>
      <c r="BCD135" s="199"/>
      <c r="BCE135" s="199"/>
      <c r="BCF135" s="199"/>
      <c r="BCG135" s="199"/>
      <c r="BCH135" s="199"/>
      <c r="BCI135" s="199"/>
      <c r="BCJ135" s="199"/>
      <c r="BCK135" s="199"/>
      <c r="BCL135" s="199"/>
      <c r="BCM135" s="199"/>
      <c r="BCN135" s="199"/>
      <c r="BCO135" s="199"/>
      <c r="BCP135" s="199"/>
      <c r="BCQ135" s="199"/>
      <c r="BCR135" s="199"/>
      <c r="BCS135" s="199"/>
      <c r="BCT135" s="199"/>
      <c r="BCU135" s="199"/>
      <c r="BCV135" s="199"/>
      <c r="BCW135" s="199"/>
      <c r="BCX135" s="199"/>
      <c r="BCY135" s="199"/>
      <c r="BCZ135" s="199"/>
      <c r="BDA135" s="199"/>
      <c r="BDB135" s="199"/>
      <c r="BDC135" s="199"/>
      <c r="BDD135" s="199"/>
      <c r="BDE135" s="199"/>
      <c r="BDF135" s="199"/>
      <c r="BDG135" s="199"/>
      <c r="BDH135" s="199"/>
      <c r="BDI135" s="199"/>
      <c r="BDJ135" s="199"/>
      <c r="BDK135" s="199"/>
      <c r="BDL135" s="199"/>
      <c r="BDM135" s="199"/>
      <c r="BDN135" s="199"/>
      <c r="BDO135" s="199"/>
      <c r="BDP135" s="199"/>
      <c r="BDQ135" s="199"/>
      <c r="BDR135" s="199"/>
      <c r="BDS135" s="199"/>
      <c r="BDT135" s="199"/>
      <c r="BDU135" s="199"/>
      <c r="BDV135" s="199"/>
      <c r="BDW135" s="199"/>
      <c r="BDX135" s="199"/>
      <c r="BDY135" s="199"/>
      <c r="BDZ135" s="199"/>
      <c r="BEA135" s="199"/>
      <c r="BEB135" s="199"/>
      <c r="BEC135" s="199"/>
      <c r="BED135" s="199"/>
      <c r="BEE135" s="199"/>
      <c r="BEF135" s="199"/>
      <c r="BEG135" s="199"/>
      <c r="BEH135" s="199"/>
      <c r="BEI135" s="199"/>
      <c r="BEJ135" s="199"/>
      <c r="BEK135" s="199"/>
      <c r="BEL135" s="199"/>
      <c r="BEM135" s="199"/>
      <c r="BEN135" s="199"/>
      <c r="BEO135" s="199"/>
      <c r="BEP135" s="199"/>
      <c r="BEQ135" s="199"/>
      <c r="BER135" s="199"/>
      <c r="BES135" s="199"/>
      <c r="BET135" s="199"/>
      <c r="BEU135" s="199"/>
      <c r="BEV135" s="199"/>
      <c r="BEW135" s="199"/>
      <c r="BEX135" s="199"/>
      <c r="BEY135" s="199"/>
      <c r="BEZ135" s="199"/>
      <c r="BFA135" s="199"/>
      <c r="BFB135" s="199"/>
      <c r="BFC135" s="199"/>
      <c r="BFD135" s="199"/>
      <c r="BFE135" s="199"/>
      <c r="BFF135" s="199"/>
      <c r="BFG135" s="199"/>
      <c r="BFH135" s="199"/>
      <c r="BFI135" s="199"/>
      <c r="BFJ135" s="199"/>
      <c r="BFK135" s="199"/>
      <c r="BFL135" s="199"/>
      <c r="BFM135" s="199"/>
      <c r="BFN135" s="199"/>
      <c r="BFO135" s="199"/>
      <c r="BFP135" s="199"/>
      <c r="BFQ135" s="199"/>
      <c r="BFR135" s="199"/>
      <c r="BFS135" s="199"/>
      <c r="BFT135" s="199"/>
      <c r="BFU135" s="199"/>
      <c r="BFV135" s="199"/>
      <c r="BFW135" s="199"/>
      <c r="BFX135" s="199"/>
      <c r="BFY135" s="199"/>
      <c r="BFZ135" s="199"/>
      <c r="BGA135" s="199"/>
      <c r="BGB135" s="199"/>
      <c r="BGC135" s="199"/>
      <c r="BGD135" s="199"/>
      <c r="BGE135" s="199"/>
      <c r="BGF135" s="199"/>
      <c r="BGG135" s="199"/>
      <c r="BGH135" s="199"/>
      <c r="BGI135" s="199"/>
      <c r="BGJ135" s="199"/>
      <c r="BGK135" s="199"/>
      <c r="BGL135" s="199"/>
      <c r="BGM135" s="199"/>
      <c r="BGN135" s="199"/>
      <c r="BGO135" s="199"/>
      <c r="BGP135" s="199"/>
      <c r="BGQ135" s="199"/>
      <c r="BGR135" s="199"/>
      <c r="BGS135" s="199"/>
      <c r="BGT135" s="199"/>
      <c r="BGU135" s="199"/>
      <c r="BGV135" s="199"/>
      <c r="BGW135" s="199"/>
      <c r="BGX135" s="199"/>
      <c r="BGY135" s="199"/>
      <c r="BGZ135" s="199"/>
      <c r="BHA135" s="199"/>
      <c r="BHB135" s="199"/>
      <c r="BHC135" s="199"/>
      <c r="BHD135" s="199"/>
      <c r="BHE135" s="199"/>
      <c r="BHF135" s="199"/>
      <c r="BHG135" s="199"/>
      <c r="BHH135" s="199"/>
      <c r="BHI135" s="199"/>
      <c r="BHJ135" s="199"/>
      <c r="BHK135" s="199"/>
      <c r="BHL135" s="199"/>
      <c r="BHM135" s="199"/>
      <c r="BHN135" s="199"/>
      <c r="BHO135" s="199"/>
      <c r="BHP135" s="199"/>
      <c r="BHQ135" s="199"/>
      <c r="BHR135" s="199"/>
      <c r="BHS135" s="199"/>
      <c r="BHT135" s="199"/>
      <c r="BHU135" s="199"/>
      <c r="BHV135" s="199"/>
      <c r="BHW135" s="199"/>
      <c r="BHX135" s="199"/>
      <c r="BHY135" s="199"/>
      <c r="BHZ135" s="199"/>
      <c r="BIA135" s="199"/>
      <c r="BIB135" s="199"/>
      <c r="BIC135" s="199"/>
      <c r="BID135" s="199"/>
      <c r="BIE135" s="199"/>
      <c r="BIF135" s="199"/>
      <c r="BIG135" s="199"/>
      <c r="BIH135" s="199"/>
      <c r="BII135" s="199"/>
      <c r="BIJ135" s="199"/>
      <c r="BIK135" s="199"/>
      <c r="BIL135" s="199"/>
      <c r="BIM135" s="199"/>
      <c r="BIN135" s="199"/>
      <c r="BIO135" s="199"/>
      <c r="BIP135" s="199"/>
      <c r="BIQ135" s="199"/>
      <c r="BIR135" s="199"/>
      <c r="BIS135" s="199"/>
      <c r="BIT135" s="199"/>
      <c r="BIU135" s="199"/>
      <c r="BIV135" s="199"/>
      <c r="BIW135" s="199"/>
      <c r="BIX135" s="199"/>
      <c r="BIY135" s="199"/>
      <c r="BIZ135" s="199"/>
      <c r="BJA135" s="199"/>
      <c r="BJB135" s="199"/>
      <c r="BJC135" s="199"/>
      <c r="BJD135" s="199"/>
      <c r="BJE135" s="199"/>
      <c r="BJF135" s="199"/>
      <c r="BJG135" s="199"/>
      <c r="BJH135" s="199"/>
      <c r="BJI135" s="199"/>
      <c r="BJJ135" s="199"/>
      <c r="BJK135" s="199"/>
      <c r="BJL135" s="199"/>
      <c r="BJM135" s="199"/>
      <c r="BJN135" s="199"/>
      <c r="BJO135" s="199"/>
      <c r="BJP135" s="199"/>
      <c r="BJQ135" s="199"/>
      <c r="BJR135" s="199"/>
      <c r="BJS135" s="199"/>
      <c r="BJT135" s="199"/>
      <c r="BJU135" s="199"/>
      <c r="BJV135" s="199"/>
      <c r="BJW135" s="199"/>
      <c r="BJX135" s="199"/>
      <c r="BJY135" s="199"/>
      <c r="BJZ135" s="199"/>
      <c r="BKA135" s="199"/>
      <c r="BKB135" s="199"/>
      <c r="BKC135" s="199"/>
      <c r="BKD135" s="199"/>
      <c r="BKE135" s="199"/>
      <c r="BKF135" s="199"/>
      <c r="BKG135" s="199"/>
      <c r="BKH135" s="199"/>
      <c r="BKI135" s="199"/>
      <c r="BKJ135" s="199"/>
      <c r="BKK135" s="199"/>
      <c r="BKL135" s="199"/>
      <c r="BKM135" s="199"/>
      <c r="BKN135" s="199"/>
      <c r="BKO135" s="199"/>
      <c r="BKP135" s="199"/>
      <c r="BKQ135" s="199"/>
      <c r="BKR135" s="199"/>
      <c r="BKS135" s="199"/>
      <c r="BKT135" s="199"/>
      <c r="BKU135" s="199"/>
      <c r="BKV135" s="199"/>
      <c r="BKW135" s="199"/>
      <c r="BKX135" s="199"/>
      <c r="BKY135" s="199"/>
      <c r="BKZ135" s="199"/>
      <c r="BLA135" s="199"/>
      <c r="BLB135" s="199"/>
      <c r="BLC135" s="199"/>
      <c r="BLD135" s="199"/>
      <c r="BLE135" s="199"/>
      <c r="BLF135" s="199"/>
      <c r="BLG135" s="199"/>
      <c r="BLH135" s="199"/>
      <c r="BLI135" s="199"/>
      <c r="BLJ135" s="199"/>
      <c r="BLK135" s="199"/>
      <c r="BLL135" s="199"/>
      <c r="BLM135" s="199"/>
      <c r="BLN135" s="199"/>
      <c r="BLO135" s="199"/>
      <c r="BLP135" s="199"/>
      <c r="BLQ135" s="199"/>
      <c r="BLR135" s="199"/>
      <c r="BLS135" s="199"/>
      <c r="BLT135" s="199"/>
      <c r="BLU135" s="199"/>
      <c r="BLV135" s="199"/>
      <c r="BLW135" s="199"/>
      <c r="BLX135" s="199"/>
      <c r="BLY135" s="199"/>
      <c r="BLZ135" s="199"/>
      <c r="BMA135" s="199"/>
      <c r="BMB135" s="199"/>
      <c r="BMC135" s="199"/>
      <c r="BMD135" s="199"/>
      <c r="BME135" s="199"/>
      <c r="BMF135" s="199"/>
      <c r="BMG135" s="199"/>
      <c r="BMH135" s="199"/>
      <c r="BMI135" s="199"/>
      <c r="BMJ135" s="199"/>
      <c r="BMK135" s="199"/>
      <c r="BML135" s="199"/>
      <c r="BMM135" s="199"/>
      <c r="BMN135" s="199"/>
      <c r="BMO135" s="199"/>
      <c r="BMP135" s="199"/>
      <c r="BMQ135" s="199"/>
      <c r="BMR135" s="199"/>
      <c r="BMS135" s="199"/>
      <c r="BMT135" s="199"/>
      <c r="BMU135" s="199"/>
      <c r="BMV135" s="199"/>
      <c r="BMW135" s="199"/>
      <c r="BMX135" s="199"/>
      <c r="BMY135" s="199"/>
      <c r="BMZ135" s="199"/>
      <c r="BNA135" s="199"/>
      <c r="BNB135" s="199"/>
      <c r="BNC135" s="199"/>
      <c r="BND135" s="199"/>
      <c r="BNE135" s="199"/>
      <c r="BNF135" s="199"/>
      <c r="BNG135" s="199"/>
      <c r="BNH135" s="199"/>
      <c r="BNI135" s="199"/>
      <c r="BNJ135" s="199"/>
      <c r="BNK135" s="199"/>
      <c r="BNL135" s="199"/>
      <c r="BNM135" s="199"/>
      <c r="BNN135" s="199"/>
      <c r="BNO135" s="199"/>
      <c r="BNP135" s="199"/>
      <c r="BNQ135" s="199"/>
      <c r="BNR135" s="199"/>
      <c r="BNS135" s="199"/>
      <c r="BNT135" s="199"/>
      <c r="BNU135" s="199"/>
      <c r="BNV135" s="199"/>
      <c r="BNW135" s="199"/>
      <c r="BNX135" s="199"/>
      <c r="BNY135" s="199"/>
      <c r="BNZ135" s="199"/>
      <c r="BOA135" s="199"/>
      <c r="BOB135" s="199"/>
      <c r="BOC135" s="199"/>
      <c r="BOD135" s="199"/>
      <c r="BOE135" s="199"/>
      <c r="BOF135" s="199"/>
      <c r="BOG135" s="199"/>
      <c r="BOH135" s="199"/>
      <c r="BOI135" s="199"/>
      <c r="BOJ135" s="199"/>
      <c r="BOK135" s="199"/>
      <c r="BOL135" s="199"/>
      <c r="BOM135" s="199"/>
      <c r="BON135" s="199"/>
      <c r="BOO135" s="199"/>
      <c r="BOP135" s="199"/>
      <c r="BOQ135" s="199"/>
      <c r="BOR135" s="199"/>
      <c r="BOS135" s="199"/>
      <c r="BOT135" s="199"/>
      <c r="BOU135" s="199"/>
      <c r="BOV135" s="199"/>
      <c r="BOW135" s="199"/>
      <c r="BOX135" s="199"/>
      <c r="BOY135" s="199"/>
      <c r="BOZ135" s="199"/>
      <c r="BPA135" s="199"/>
      <c r="BPB135" s="199"/>
      <c r="BPC135" s="199"/>
      <c r="BPD135" s="199"/>
      <c r="BPE135" s="199"/>
      <c r="BPF135" s="199"/>
      <c r="BPG135" s="199"/>
      <c r="BPH135" s="199"/>
      <c r="BPI135" s="199"/>
      <c r="BPJ135" s="199"/>
      <c r="BPK135" s="199"/>
      <c r="BPL135" s="199"/>
      <c r="BPM135" s="199"/>
      <c r="BPN135" s="199"/>
      <c r="BPO135" s="199"/>
      <c r="BPP135" s="199"/>
      <c r="BPQ135" s="199"/>
      <c r="BPR135" s="199"/>
      <c r="BPS135" s="199"/>
      <c r="BPT135" s="199"/>
      <c r="BPU135" s="199"/>
      <c r="BPV135" s="199"/>
      <c r="BPW135" s="199"/>
      <c r="BPX135" s="199"/>
      <c r="BPY135" s="199"/>
      <c r="BPZ135" s="199"/>
      <c r="BQA135" s="199"/>
      <c r="BQB135" s="199"/>
      <c r="BQC135" s="199"/>
      <c r="BQD135" s="199"/>
      <c r="BQE135" s="199"/>
      <c r="BQF135" s="199"/>
      <c r="BQG135" s="199"/>
      <c r="BQH135" s="199"/>
      <c r="BQI135" s="199"/>
      <c r="BQJ135" s="199"/>
      <c r="BQK135" s="199"/>
      <c r="BQL135" s="199"/>
      <c r="BQM135" s="199"/>
      <c r="BQN135" s="199"/>
      <c r="BQO135" s="199"/>
      <c r="BQP135" s="199"/>
      <c r="BQQ135" s="199"/>
      <c r="BQR135" s="199"/>
      <c r="BQS135" s="199"/>
      <c r="BQT135" s="199"/>
      <c r="BQU135" s="199"/>
      <c r="BQV135" s="199"/>
      <c r="BQW135" s="199"/>
      <c r="BQX135" s="199"/>
      <c r="BQY135" s="199"/>
      <c r="BQZ135" s="199"/>
      <c r="BRA135" s="199"/>
      <c r="BRB135" s="199"/>
      <c r="BRC135" s="199"/>
      <c r="BRD135" s="199"/>
      <c r="BRE135" s="199"/>
      <c r="BRF135" s="199"/>
      <c r="BRG135" s="199"/>
      <c r="BRH135" s="199"/>
      <c r="BRI135" s="199"/>
      <c r="BRJ135" s="199"/>
      <c r="BRK135" s="199"/>
      <c r="BRL135" s="199"/>
      <c r="BRM135" s="199"/>
      <c r="BRN135" s="199"/>
      <c r="BRO135" s="199"/>
      <c r="BRP135" s="199"/>
      <c r="BRQ135" s="199"/>
      <c r="BRR135" s="199"/>
      <c r="BRS135" s="199"/>
      <c r="BRT135" s="199"/>
      <c r="BRU135" s="199"/>
      <c r="BRV135" s="199"/>
      <c r="BRW135" s="199"/>
      <c r="BRX135" s="199"/>
      <c r="BRY135" s="199"/>
      <c r="BRZ135" s="199"/>
      <c r="BSA135" s="199"/>
      <c r="BSB135" s="199"/>
      <c r="BSC135" s="199"/>
      <c r="BSD135" s="199"/>
      <c r="BSE135" s="199"/>
      <c r="BSF135" s="199"/>
      <c r="BSG135" s="199"/>
      <c r="BSH135" s="199"/>
      <c r="BSI135" s="199"/>
      <c r="BSJ135" s="199"/>
      <c r="BSK135" s="199"/>
      <c r="BSL135" s="199"/>
      <c r="BSM135" s="199"/>
      <c r="BSN135" s="199"/>
      <c r="BSO135" s="199"/>
      <c r="BSP135" s="199"/>
      <c r="BSQ135" s="199"/>
      <c r="BSR135" s="199"/>
      <c r="BSS135" s="199"/>
      <c r="BST135" s="199"/>
      <c r="BSU135" s="199"/>
      <c r="BSV135" s="199"/>
      <c r="BSW135" s="199"/>
      <c r="BSX135" s="199"/>
      <c r="BSY135" s="199"/>
      <c r="BSZ135" s="199"/>
      <c r="BTA135" s="199"/>
      <c r="BTB135" s="199"/>
      <c r="BTC135" s="199"/>
      <c r="BTD135" s="199"/>
      <c r="BTE135" s="199"/>
      <c r="BTF135" s="199"/>
      <c r="BTG135" s="199"/>
      <c r="BTH135" s="199"/>
      <c r="BTI135" s="199"/>
      <c r="BTJ135" s="199"/>
      <c r="BTK135" s="199"/>
      <c r="BTL135" s="199"/>
      <c r="BTM135" s="199"/>
      <c r="BTN135" s="199"/>
      <c r="BTO135" s="199"/>
      <c r="BTP135" s="199"/>
      <c r="BTQ135" s="199"/>
      <c r="BTR135" s="199"/>
      <c r="BTS135" s="199"/>
      <c r="BTT135" s="199"/>
      <c r="BTU135" s="199"/>
      <c r="BTV135" s="199"/>
      <c r="BTW135" s="199"/>
      <c r="BTX135" s="199"/>
      <c r="BTY135" s="199"/>
      <c r="BTZ135" s="199"/>
      <c r="BUA135" s="199"/>
      <c r="BUB135" s="199"/>
      <c r="BUC135" s="199"/>
      <c r="BUD135" s="199"/>
      <c r="BUE135" s="199"/>
      <c r="BUF135" s="199"/>
      <c r="BUG135" s="199"/>
      <c r="BUH135" s="199"/>
      <c r="BUI135" s="199"/>
      <c r="BUJ135" s="199"/>
      <c r="BUK135" s="199"/>
      <c r="BUL135" s="199"/>
      <c r="BUM135" s="199"/>
      <c r="BUN135" s="199"/>
      <c r="BUO135" s="199"/>
      <c r="BUP135" s="199"/>
      <c r="BUQ135" s="199"/>
      <c r="BUR135" s="199"/>
      <c r="BUS135" s="199"/>
      <c r="BUT135" s="199"/>
      <c r="BUU135" s="199"/>
      <c r="BUV135" s="199"/>
      <c r="BUW135" s="199"/>
      <c r="BUX135" s="199"/>
      <c r="BUY135" s="199"/>
      <c r="BUZ135" s="199"/>
      <c r="BVA135" s="199"/>
      <c r="BVB135" s="199"/>
      <c r="BVC135" s="199"/>
      <c r="BVD135" s="199"/>
      <c r="BVE135" s="199"/>
      <c r="BVF135" s="199"/>
      <c r="BVG135" s="199"/>
      <c r="BVH135" s="199"/>
      <c r="BVI135" s="199"/>
      <c r="BVJ135" s="199"/>
      <c r="BVK135" s="199"/>
      <c r="BVL135" s="199"/>
      <c r="BVM135" s="199"/>
      <c r="BVN135" s="199"/>
      <c r="BVO135" s="199"/>
      <c r="BVP135" s="199"/>
      <c r="BVQ135" s="199"/>
      <c r="BVR135" s="199"/>
      <c r="BVS135" s="199"/>
      <c r="BVT135" s="199"/>
      <c r="BVU135" s="199"/>
      <c r="BVV135" s="199"/>
      <c r="BVW135" s="199"/>
      <c r="BVX135" s="199"/>
      <c r="BVY135" s="199"/>
      <c r="BVZ135" s="199"/>
      <c r="BWA135" s="199"/>
      <c r="BWB135" s="199"/>
      <c r="BWC135" s="199"/>
      <c r="BWD135" s="199"/>
      <c r="BWE135" s="199"/>
      <c r="BWF135" s="199"/>
      <c r="BWG135" s="199"/>
      <c r="BWH135" s="199"/>
      <c r="BWI135" s="199"/>
      <c r="BWJ135" s="199"/>
      <c r="BWK135" s="199"/>
      <c r="BWL135" s="199"/>
      <c r="BWM135" s="199"/>
      <c r="BWN135" s="199"/>
      <c r="BWO135" s="199"/>
      <c r="BWP135" s="199"/>
      <c r="BWQ135" s="199"/>
      <c r="BWR135" s="199"/>
      <c r="BWS135" s="199"/>
      <c r="BWT135" s="199"/>
      <c r="BWU135" s="199"/>
      <c r="BWV135" s="199"/>
      <c r="BWW135" s="199"/>
      <c r="BWX135" s="199"/>
      <c r="BWY135" s="199"/>
      <c r="BWZ135" s="199"/>
      <c r="BXA135" s="199"/>
      <c r="BXB135" s="199"/>
      <c r="BXC135" s="199"/>
      <c r="BXD135" s="199"/>
      <c r="BXE135" s="199"/>
      <c r="BXF135" s="199"/>
      <c r="BXG135" s="199"/>
      <c r="BXH135" s="199"/>
      <c r="BXI135" s="199"/>
      <c r="BXJ135" s="199"/>
      <c r="BXK135" s="199"/>
      <c r="BXL135" s="199"/>
      <c r="BXM135" s="199"/>
      <c r="BXN135" s="199"/>
      <c r="BXO135" s="199"/>
      <c r="BXP135" s="199"/>
      <c r="BXQ135" s="199"/>
      <c r="BXR135" s="199"/>
      <c r="BXS135" s="199"/>
      <c r="BXT135" s="199"/>
      <c r="BXU135" s="199"/>
      <c r="BXV135" s="199"/>
      <c r="BXW135" s="199"/>
      <c r="BXX135" s="199"/>
      <c r="BXY135" s="199"/>
      <c r="BXZ135" s="199"/>
      <c r="BYA135" s="199"/>
      <c r="BYB135" s="199"/>
      <c r="BYC135" s="199"/>
      <c r="BYD135" s="199"/>
      <c r="BYE135" s="199"/>
      <c r="BYF135" s="199"/>
      <c r="BYG135" s="199"/>
      <c r="BYH135" s="199"/>
      <c r="BYI135" s="199"/>
      <c r="BYJ135" s="199"/>
      <c r="BYK135" s="199"/>
      <c r="BYL135" s="199"/>
      <c r="BYM135" s="199"/>
      <c r="BYN135" s="199"/>
      <c r="BYO135" s="199"/>
      <c r="BYP135" s="199"/>
      <c r="BYQ135" s="199"/>
      <c r="BYR135" s="199"/>
      <c r="BYS135" s="199"/>
      <c r="BYT135" s="199"/>
      <c r="BYU135" s="199"/>
      <c r="BYV135" s="199"/>
      <c r="BYW135" s="199"/>
      <c r="BYX135" s="199"/>
      <c r="BYY135" s="199"/>
      <c r="BYZ135" s="199"/>
      <c r="BZA135" s="199"/>
      <c r="BZB135" s="199"/>
      <c r="BZC135" s="199"/>
      <c r="BZD135" s="199"/>
      <c r="BZE135" s="199"/>
      <c r="BZF135" s="199"/>
      <c r="BZG135" s="199"/>
      <c r="BZH135" s="199"/>
      <c r="BZI135" s="199"/>
      <c r="BZJ135" s="199"/>
      <c r="BZK135" s="199"/>
      <c r="BZL135" s="199"/>
      <c r="BZM135" s="199"/>
      <c r="BZN135" s="199"/>
      <c r="BZO135" s="199"/>
      <c r="BZP135" s="199"/>
      <c r="BZQ135" s="199"/>
      <c r="BZR135" s="199"/>
      <c r="BZS135" s="199"/>
      <c r="BZT135" s="199"/>
      <c r="BZU135" s="199"/>
      <c r="BZV135" s="199"/>
      <c r="BZW135" s="199"/>
      <c r="BZX135" s="199"/>
      <c r="BZY135" s="199"/>
      <c r="BZZ135" s="199"/>
      <c r="CAA135" s="199"/>
      <c r="CAB135" s="199"/>
      <c r="CAC135" s="199"/>
      <c r="CAD135" s="199"/>
      <c r="CAE135" s="199"/>
      <c r="CAF135" s="199"/>
      <c r="CAG135" s="199"/>
      <c r="CAH135" s="199"/>
      <c r="CAI135" s="199"/>
      <c r="CAJ135" s="199"/>
      <c r="CAK135" s="199"/>
      <c r="CAL135" s="199"/>
      <c r="CAM135" s="199"/>
      <c r="CAN135" s="199"/>
      <c r="CAO135" s="199"/>
      <c r="CAP135" s="199"/>
      <c r="CAQ135" s="199"/>
      <c r="CAR135" s="199"/>
      <c r="CAS135" s="199"/>
      <c r="CAT135" s="199"/>
      <c r="CAU135" s="199"/>
      <c r="CAV135" s="199"/>
      <c r="CAW135" s="199"/>
      <c r="CAX135" s="199"/>
      <c r="CAY135" s="199"/>
      <c r="CAZ135" s="199"/>
      <c r="CBA135" s="199"/>
      <c r="CBB135" s="199"/>
      <c r="CBC135" s="199"/>
      <c r="CBD135" s="199"/>
      <c r="CBE135" s="199"/>
      <c r="CBF135" s="199"/>
      <c r="CBG135" s="199"/>
      <c r="CBH135" s="199"/>
      <c r="CBI135" s="199"/>
      <c r="CBJ135" s="199"/>
      <c r="CBK135" s="199"/>
      <c r="CBL135" s="199"/>
      <c r="CBM135" s="199"/>
      <c r="CBN135" s="199"/>
      <c r="CBO135" s="199"/>
      <c r="CBP135" s="199"/>
      <c r="CBQ135" s="199"/>
      <c r="CBR135" s="199"/>
      <c r="CBS135" s="199"/>
      <c r="CBT135" s="199"/>
      <c r="CBU135" s="199"/>
      <c r="CBV135" s="199"/>
      <c r="CBW135" s="199"/>
      <c r="CBX135" s="199"/>
      <c r="CBY135" s="199"/>
      <c r="CBZ135" s="199"/>
      <c r="CCA135" s="199"/>
      <c r="CCB135" s="199"/>
      <c r="CCC135" s="199"/>
      <c r="CCD135" s="199"/>
      <c r="CCE135" s="199"/>
      <c r="CCF135" s="199"/>
      <c r="CCG135" s="199"/>
      <c r="CCH135" s="199"/>
      <c r="CCI135" s="199"/>
      <c r="CCJ135" s="199"/>
      <c r="CCK135" s="199"/>
      <c r="CCL135" s="199"/>
      <c r="CCM135" s="199"/>
      <c r="CCN135" s="199"/>
      <c r="CCO135" s="199"/>
      <c r="CCP135" s="199"/>
      <c r="CCQ135" s="199"/>
      <c r="CCR135" s="199"/>
      <c r="CCS135" s="199"/>
      <c r="CCT135" s="199"/>
    </row>
    <row r="136" spans="15:2126" s="200" customFormat="1" x14ac:dyDescent="0.2">
      <c r="AKV136" s="199"/>
      <c r="AKW136" s="199"/>
      <c r="AKX136" s="199"/>
      <c r="AKY136" s="199"/>
      <c r="AKZ136" s="199"/>
      <c r="ALA136" s="199"/>
      <c r="ALB136" s="199"/>
      <c r="ALC136" s="199"/>
      <c r="ALD136" s="199"/>
      <c r="ALE136" s="199"/>
      <c r="ALF136" s="199"/>
      <c r="ALG136" s="199"/>
      <c r="ALH136" s="199"/>
      <c r="ALI136" s="199"/>
      <c r="ALJ136" s="199"/>
      <c r="ALK136" s="199"/>
      <c r="ALL136" s="199"/>
      <c r="ALM136" s="199"/>
      <c r="ALN136" s="199"/>
      <c r="ALO136" s="199"/>
      <c r="ALP136" s="199"/>
      <c r="ALQ136" s="199"/>
      <c r="ALR136" s="199"/>
      <c r="ALS136" s="199"/>
      <c r="ALT136" s="199"/>
      <c r="ALU136" s="199"/>
      <c r="ALV136" s="199"/>
      <c r="ALW136" s="199"/>
      <c r="ALX136" s="199"/>
      <c r="ALY136" s="199"/>
      <c r="ALZ136" s="199"/>
      <c r="AMA136" s="199"/>
      <c r="AMB136" s="199"/>
      <c r="AMC136" s="199"/>
      <c r="AMD136" s="199"/>
      <c r="AME136" s="199"/>
      <c r="AMF136" s="199"/>
      <c r="AMG136" s="199"/>
      <c r="AMH136" s="199"/>
      <c r="AMI136" s="199"/>
      <c r="AMJ136" s="199"/>
      <c r="AMK136" s="199"/>
      <c r="AML136" s="199"/>
      <c r="AMM136" s="199"/>
      <c r="AMN136" s="199"/>
      <c r="AMO136" s="199"/>
      <c r="AMP136" s="199"/>
      <c r="AMQ136" s="199"/>
      <c r="AMR136" s="199"/>
      <c r="AMS136" s="199"/>
      <c r="AMT136" s="199"/>
      <c r="AMU136" s="199"/>
      <c r="AMV136" s="199"/>
      <c r="AMW136" s="199"/>
      <c r="AMX136" s="199"/>
      <c r="AMY136" s="199"/>
      <c r="AMZ136" s="199"/>
      <c r="ANA136" s="199"/>
      <c r="ANB136" s="199"/>
      <c r="ANC136" s="199"/>
      <c r="AND136" s="199"/>
      <c r="ANE136" s="199"/>
      <c r="ANF136" s="199"/>
      <c r="ANG136" s="199"/>
      <c r="ANH136" s="199"/>
      <c r="ANI136" s="199"/>
      <c r="ANJ136" s="199"/>
      <c r="ANK136" s="199"/>
      <c r="ANL136" s="199"/>
      <c r="ANM136" s="199"/>
      <c r="ANN136" s="199"/>
      <c r="ANO136" s="199"/>
      <c r="ANP136" s="199"/>
      <c r="ANQ136" s="199"/>
      <c r="ANR136" s="199"/>
      <c r="ANS136" s="199"/>
      <c r="ANT136" s="199"/>
      <c r="ANU136" s="199"/>
      <c r="ANV136" s="199"/>
      <c r="ANW136" s="199"/>
      <c r="ANX136" s="199"/>
      <c r="ANY136" s="199"/>
      <c r="ANZ136" s="199"/>
      <c r="AOA136" s="199"/>
      <c r="AOB136" s="199"/>
      <c r="AOC136" s="199"/>
      <c r="AOD136" s="199"/>
      <c r="AOE136" s="199"/>
      <c r="AOF136" s="199"/>
      <c r="AOG136" s="199"/>
      <c r="AOH136" s="199"/>
      <c r="AOI136" s="199"/>
      <c r="AOJ136" s="199"/>
      <c r="AOK136" s="199"/>
      <c r="AOL136" s="199"/>
      <c r="AOM136" s="199"/>
      <c r="AON136" s="199"/>
      <c r="AOO136" s="199"/>
      <c r="AOP136" s="199"/>
      <c r="AOQ136" s="199"/>
      <c r="AOR136" s="199"/>
      <c r="AOS136" s="199"/>
      <c r="AOT136" s="199"/>
      <c r="AOU136" s="199"/>
      <c r="AOV136" s="199"/>
      <c r="AOW136" s="199"/>
      <c r="AOX136" s="199"/>
      <c r="AOY136" s="199"/>
      <c r="AOZ136" s="199"/>
      <c r="APA136" s="199"/>
      <c r="APB136" s="199"/>
      <c r="APC136" s="199"/>
      <c r="APD136" s="199"/>
      <c r="APE136" s="199"/>
      <c r="APF136" s="199"/>
      <c r="APG136" s="199"/>
      <c r="APH136" s="199"/>
      <c r="API136" s="199"/>
      <c r="APJ136" s="199"/>
      <c r="APK136" s="199"/>
      <c r="APL136" s="199"/>
      <c r="APM136" s="199"/>
      <c r="APN136" s="199"/>
      <c r="APO136" s="199"/>
      <c r="APP136" s="199"/>
      <c r="APQ136" s="199"/>
      <c r="APR136" s="199"/>
      <c r="APS136" s="199"/>
      <c r="APT136" s="199"/>
      <c r="APU136" s="199"/>
      <c r="APV136" s="199"/>
      <c r="APW136" s="199"/>
      <c r="APX136" s="199"/>
      <c r="APY136" s="199"/>
      <c r="APZ136" s="199"/>
      <c r="AQA136" s="199"/>
      <c r="AQB136" s="199"/>
      <c r="AQC136" s="199"/>
      <c r="AQD136" s="199"/>
      <c r="AQE136" s="199"/>
      <c r="AQF136" s="199"/>
      <c r="AQG136" s="199"/>
      <c r="AQH136" s="199"/>
      <c r="AQI136" s="199"/>
      <c r="AQJ136" s="199"/>
      <c r="AQK136" s="199"/>
      <c r="AQL136" s="199"/>
      <c r="AQM136" s="199"/>
      <c r="AQN136" s="199"/>
      <c r="AQO136" s="199"/>
      <c r="AQP136" s="199"/>
      <c r="AQQ136" s="199"/>
      <c r="AQR136" s="199"/>
      <c r="AQS136" s="199"/>
      <c r="AQT136" s="199"/>
      <c r="AQU136" s="199"/>
      <c r="AQV136" s="199"/>
      <c r="AQW136" s="199"/>
      <c r="AQX136" s="199"/>
      <c r="AQY136" s="199"/>
      <c r="AQZ136" s="199"/>
      <c r="ARA136" s="199"/>
      <c r="ARB136" s="199"/>
      <c r="ARC136" s="199"/>
      <c r="ARD136" s="199"/>
      <c r="ARE136" s="199"/>
      <c r="ARF136" s="199"/>
      <c r="ARG136" s="199"/>
      <c r="ARH136" s="199"/>
      <c r="ARI136" s="199"/>
      <c r="ARJ136" s="199"/>
      <c r="ARK136" s="199"/>
      <c r="ARL136" s="199"/>
      <c r="ARM136" s="199"/>
      <c r="ARN136" s="199"/>
      <c r="ARO136" s="199"/>
      <c r="ARP136" s="199"/>
      <c r="ARQ136" s="199"/>
      <c r="ARR136" s="199"/>
      <c r="ARS136" s="199"/>
      <c r="ART136" s="199"/>
      <c r="ARU136" s="199"/>
      <c r="ARV136" s="199"/>
      <c r="ARW136" s="199"/>
      <c r="ARX136" s="199"/>
      <c r="ARY136" s="199"/>
      <c r="ARZ136" s="199"/>
      <c r="ASA136" s="199"/>
      <c r="ASB136" s="199"/>
      <c r="ASC136" s="199"/>
      <c r="ASD136" s="199"/>
      <c r="ASE136" s="199"/>
      <c r="ASF136" s="199"/>
      <c r="ASG136" s="199"/>
      <c r="ASH136" s="199"/>
      <c r="ASI136" s="199"/>
      <c r="ASJ136" s="199"/>
      <c r="ASK136" s="199"/>
      <c r="ASL136" s="199"/>
      <c r="ASM136" s="199"/>
      <c r="ASN136" s="199"/>
      <c r="ASO136" s="199"/>
      <c r="ASP136" s="199"/>
      <c r="ASQ136" s="199"/>
      <c r="ASR136" s="199"/>
      <c r="ASS136" s="199"/>
      <c r="AST136" s="199"/>
      <c r="ASU136" s="199"/>
      <c r="ASV136" s="199"/>
      <c r="ASW136" s="199"/>
      <c r="ASX136" s="199"/>
      <c r="ASY136" s="199"/>
      <c r="ASZ136" s="199"/>
      <c r="ATA136" s="199"/>
      <c r="ATB136" s="199"/>
      <c r="ATC136" s="199"/>
      <c r="ATD136" s="199"/>
      <c r="ATE136" s="199"/>
      <c r="ATF136" s="199"/>
      <c r="ATG136" s="199"/>
      <c r="ATH136" s="199"/>
      <c r="ATI136" s="199"/>
      <c r="ATJ136" s="199"/>
      <c r="ATK136" s="199"/>
      <c r="ATL136" s="199"/>
      <c r="ATM136" s="199"/>
      <c r="ATN136" s="199"/>
      <c r="ATO136" s="199"/>
      <c r="ATP136" s="199"/>
      <c r="ATQ136" s="199"/>
      <c r="ATR136" s="199"/>
      <c r="ATS136" s="199"/>
      <c r="ATT136" s="199"/>
      <c r="ATU136" s="199"/>
      <c r="ATV136" s="199"/>
      <c r="ATW136" s="199"/>
      <c r="ATX136" s="199"/>
      <c r="ATY136" s="199"/>
      <c r="ATZ136" s="199"/>
      <c r="AUA136" s="199"/>
      <c r="AUB136" s="199"/>
      <c r="AUC136" s="199"/>
      <c r="AUD136" s="199"/>
      <c r="AUE136" s="199"/>
      <c r="AUF136" s="199"/>
      <c r="AUG136" s="199"/>
      <c r="AUH136" s="199"/>
      <c r="AUI136" s="199"/>
      <c r="AUJ136" s="199"/>
      <c r="AUK136" s="199"/>
      <c r="AUL136" s="199"/>
      <c r="AUM136" s="199"/>
      <c r="AUN136" s="199"/>
      <c r="AUO136" s="199"/>
      <c r="AUP136" s="199"/>
      <c r="AUQ136" s="199"/>
      <c r="AUR136" s="199"/>
      <c r="AUS136" s="199"/>
      <c r="AUT136" s="199"/>
      <c r="AUU136" s="199"/>
      <c r="AUV136" s="199"/>
      <c r="AUW136" s="199"/>
      <c r="AUX136" s="199"/>
      <c r="AUY136" s="199"/>
      <c r="AUZ136" s="199"/>
      <c r="AVA136" s="199"/>
      <c r="AVB136" s="199"/>
      <c r="AVC136" s="199"/>
      <c r="AVD136" s="199"/>
      <c r="AVE136" s="199"/>
      <c r="AVF136" s="199"/>
      <c r="AVG136" s="199"/>
      <c r="AVH136" s="199"/>
      <c r="AVI136" s="199"/>
      <c r="AVJ136" s="199"/>
      <c r="AVK136" s="199"/>
      <c r="AVL136" s="199"/>
      <c r="AVM136" s="199"/>
      <c r="AVN136" s="199"/>
      <c r="AVO136" s="199"/>
      <c r="AVP136" s="199"/>
      <c r="AVQ136" s="199"/>
      <c r="AVR136" s="199"/>
      <c r="AVS136" s="199"/>
      <c r="AVT136" s="199"/>
      <c r="AVU136" s="199"/>
      <c r="AVV136" s="199"/>
      <c r="AVW136" s="199"/>
      <c r="AVX136" s="199"/>
      <c r="AVY136" s="199"/>
      <c r="AVZ136" s="199"/>
      <c r="AWA136" s="199"/>
      <c r="AWB136" s="199"/>
      <c r="AWC136" s="199"/>
      <c r="AWD136" s="199"/>
      <c r="AWE136" s="199"/>
      <c r="AWF136" s="199"/>
      <c r="AWG136" s="199"/>
      <c r="AWH136" s="199"/>
      <c r="AWI136" s="199"/>
      <c r="AWJ136" s="199"/>
      <c r="AWK136" s="199"/>
      <c r="AWL136" s="199"/>
      <c r="AWM136" s="199"/>
      <c r="AWN136" s="199"/>
      <c r="AWO136" s="199"/>
      <c r="AWP136" s="199"/>
      <c r="AWQ136" s="199"/>
      <c r="AWR136" s="199"/>
      <c r="AWS136" s="199"/>
      <c r="AWT136" s="199"/>
      <c r="AWU136" s="199"/>
      <c r="AWV136" s="199"/>
      <c r="AWW136" s="199"/>
      <c r="AWX136" s="199"/>
      <c r="AWY136" s="199"/>
      <c r="AWZ136" s="199"/>
      <c r="AXA136" s="199"/>
      <c r="AXB136" s="199"/>
      <c r="AXC136" s="199"/>
      <c r="AXD136" s="199"/>
      <c r="AXE136" s="199"/>
      <c r="AXF136" s="199"/>
      <c r="AXG136" s="199"/>
      <c r="AXH136" s="199"/>
      <c r="AXI136" s="199"/>
      <c r="AXJ136" s="199"/>
      <c r="AXK136" s="199"/>
      <c r="AXL136" s="199"/>
      <c r="AXM136" s="199"/>
      <c r="AXN136" s="199"/>
      <c r="AXO136" s="199"/>
      <c r="AXP136" s="199"/>
      <c r="AXQ136" s="199"/>
      <c r="AXR136" s="199"/>
      <c r="AXS136" s="199"/>
      <c r="AXT136" s="199"/>
      <c r="AXU136" s="199"/>
      <c r="AXV136" s="199"/>
      <c r="AXW136" s="199"/>
      <c r="AXX136" s="199"/>
      <c r="AXY136" s="199"/>
      <c r="AXZ136" s="199"/>
      <c r="AYA136" s="199"/>
      <c r="AYB136" s="199"/>
      <c r="AYC136" s="199"/>
      <c r="AYD136" s="199"/>
      <c r="AYE136" s="199"/>
      <c r="AYF136" s="199"/>
      <c r="AYG136" s="199"/>
      <c r="AYH136" s="199"/>
      <c r="AYI136" s="199"/>
      <c r="AYJ136" s="199"/>
      <c r="AYK136" s="199"/>
      <c r="AYL136" s="199"/>
      <c r="AYM136" s="199"/>
      <c r="AYN136" s="199"/>
      <c r="AYO136" s="199"/>
      <c r="AYP136" s="199"/>
      <c r="AYQ136" s="199"/>
      <c r="AYR136" s="199"/>
      <c r="AYS136" s="199"/>
      <c r="AYT136" s="199"/>
      <c r="AYU136" s="199"/>
      <c r="AYV136" s="367"/>
      <c r="AYW136" s="367"/>
      <c r="AYX136" s="367"/>
      <c r="AYY136" s="367"/>
      <c r="AYZ136" s="199"/>
      <c r="AZA136" s="199"/>
      <c r="AZB136" s="199"/>
      <c r="AZC136" s="199"/>
      <c r="AZD136" s="199"/>
      <c r="AZE136" s="199"/>
      <c r="AZF136" s="199"/>
      <c r="AZG136" s="199"/>
      <c r="AZH136" s="199"/>
      <c r="AZI136" s="199"/>
      <c r="AZJ136" s="199"/>
      <c r="AZK136" s="199"/>
      <c r="AZL136" s="199"/>
      <c r="AZM136" s="199"/>
      <c r="AZN136" s="199"/>
      <c r="AZO136" s="199"/>
      <c r="AZP136" s="199"/>
      <c r="AZQ136" s="199"/>
      <c r="AZR136" s="199"/>
      <c r="AZS136" s="199"/>
      <c r="AZT136" s="199"/>
      <c r="AZU136" s="199"/>
      <c r="AZV136" s="199"/>
      <c r="AZW136" s="199"/>
      <c r="AZX136" s="199"/>
      <c r="AZY136" s="199"/>
      <c r="AZZ136" s="199"/>
      <c r="BAA136" s="199"/>
      <c r="BAB136" s="199"/>
      <c r="BAC136" s="199"/>
      <c r="BAD136" s="199"/>
      <c r="BAE136" s="199"/>
      <c r="BAF136" s="199"/>
      <c r="BAG136" s="199"/>
      <c r="BAH136" s="199"/>
      <c r="BAI136" s="199"/>
      <c r="BAJ136" s="199"/>
      <c r="BAK136" s="199"/>
      <c r="BAL136" s="199"/>
      <c r="BAM136" s="199"/>
      <c r="BAN136" s="199"/>
      <c r="BAO136" s="199"/>
      <c r="BAP136" s="199"/>
      <c r="BAQ136" s="199"/>
      <c r="BAR136" s="199"/>
      <c r="BAS136" s="199"/>
      <c r="BAT136" s="199"/>
      <c r="BAU136" s="199"/>
      <c r="BAV136" s="199"/>
      <c r="BAW136" s="199"/>
      <c r="BAX136" s="199"/>
      <c r="BAY136" s="199"/>
      <c r="BAZ136" s="199"/>
      <c r="BBA136" s="199"/>
      <c r="BBB136" s="199"/>
      <c r="BBC136" s="199"/>
      <c r="BBD136" s="199"/>
      <c r="BBE136" s="199"/>
      <c r="BBF136" s="199"/>
      <c r="BBG136" s="199"/>
      <c r="BBH136" s="199"/>
      <c r="BBI136" s="199"/>
      <c r="BBJ136" s="199"/>
      <c r="BBK136" s="199"/>
      <c r="BBL136" s="199"/>
      <c r="BBM136" s="199"/>
      <c r="BBN136" s="199"/>
      <c r="BBO136" s="199"/>
      <c r="BBP136" s="199"/>
      <c r="BBQ136" s="199"/>
      <c r="BBR136" s="199"/>
      <c r="BBS136" s="199"/>
      <c r="BBT136" s="199"/>
      <c r="BBU136" s="199"/>
      <c r="BBV136" s="199"/>
      <c r="BBW136" s="199"/>
      <c r="BBX136" s="199"/>
      <c r="BBY136" s="199"/>
      <c r="BBZ136" s="199"/>
      <c r="BCA136" s="199"/>
      <c r="BCB136" s="199"/>
      <c r="BCC136" s="199"/>
      <c r="BCD136" s="199"/>
      <c r="BCE136" s="199"/>
      <c r="BCF136" s="199"/>
      <c r="BCG136" s="199"/>
      <c r="BCH136" s="199"/>
      <c r="BCI136" s="199"/>
      <c r="BCJ136" s="199"/>
      <c r="BCK136" s="199"/>
      <c r="BCL136" s="199"/>
      <c r="BCM136" s="199"/>
      <c r="BCN136" s="199"/>
      <c r="BCO136" s="199"/>
      <c r="BCP136" s="199"/>
      <c r="BCQ136" s="199"/>
      <c r="BCR136" s="199"/>
      <c r="BCS136" s="199"/>
      <c r="BCT136" s="199"/>
      <c r="BCU136" s="199"/>
      <c r="BCV136" s="199"/>
      <c r="BCW136" s="199"/>
      <c r="BCX136" s="199"/>
      <c r="BCY136" s="199"/>
      <c r="BCZ136" s="199"/>
      <c r="BDA136" s="199"/>
      <c r="BDB136" s="199"/>
      <c r="BDC136" s="199"/>
      <c r="BDD136" s="199"/>
      <c r="BDE136" s="199"/>
      <c r="BDF136" s="199"/>
      <c r="BDG136" s="199"/>
      <c r="BDH136" s="199"/>
      <c r="BDI136" s="199"/>
      <c r="BDJ136" s="199"/>
      <c r="BDK136" s="199"/>
      <c r="BDL136" s="199"/>
      <c r="BDM136" s="199"/>
      <c r="BDN136" s="199"/>
      <c r="BDO136" s="199"/>
      <c r="BDP136" s="199"/>
      <c r="BDQ136" s="199"/>
      <c r="BDR136" s="199"/>
      <c r="BDS136" s="199"/>
      <c r="BDT136" s="199"/>
      <c r="BDU136" s="199"/>
      <c r="BDV136" s="199"/>
      <c r="BDW136" s="199"/>
      <c r="BDX136" s="199"/>
      <c r="BDY136" s="199"/>
      <c r="BDZ136" s="199"/>
      <c r="BEA136" s="199"/>
      <c r="BEB136" s="199"/>
      <c r="BEC136" s="199"/>
      <c r="BED136" s="199"/>
      <c r="BEE136" s="199"/>
      <c r="BEF136" s="199"/>
      <c r="BEG136" s="199"/>
      <c r="BEH136" s="199"/>
      <c r="BEI136" s="199"/>
      <c r="BEJ136" s="199"/>
      <c r="BEK136" s="199"/>
      <c r="BEL136" s="199"/>
      <c r="BEM136" s="199"/>
      <c r="BEN136" s="199"/>
      <c r="BEO136" s="199"/>
      <c r="BEP136" s="199"/>
      <c r="BEQ136" s="199"/>
      <c r="BER136" s="199"/>
      <c r="BES136" s="199"/>
      <c r="BET136" s="199"/>
      <c r="BEU136" s="199"/>
      <c r="BEV136" s="199"/>
      <c r="BEW136" s="199"/>
      <c r="BEX136" s="199"/>
      <c r="BEY136" s="199"/>
      <c r="BEZ136" s="199"/>
      <c r="BFA136" s="199"/>
      <c r="BFB136" s="199"/>
      <c r="BFC136" s="199"/>
      <c r="BFD136" s="199"/>
      <c r="BFE136" s="199"/>
      <c r="BFF136" s="199"/>
      <c r="BFG136" s="199"/>
      <c r="BFH136" s="199"/>
      <c r="BFI136" s="199"/>
      <c r="BFJ136" s="199"/>
      <c r="BFK136" s="199"/>
      <c r="BFL136" s="199"/>
      <c r="BFM136" s="199"/>
      <c r="BFN136" s="199"/>
      <c r="BFO136" s="199"/>
      <c r="BFP136" s="199"/>
      <c r="BFQ136" s="199"/>
      <c r="BFR136" s="199"/>
      <c r="BFS136" s="199"/>
      <c r="BFT136" s="199"/>
      <c r="BFU136" s="199"/>
      <c r="BFV136" s="199"/>
      <c r="BFW136" s="199"/>
      <c r="BFX136" s="199"/>
      <c r="BFY136" s="199"/>
      <c r="BFZ136" s="199"/>
      <c r="BGA136" s="199"/>
      <c r="BGB136" s="199"/>
      <c r="BGC136" s="199"/>
      <c r="BGD136" s="199"/>
      <c r="BGE136" s="199"/>
      <c r="BGF136" s="199"/>
      <c r="BGG136" s="199"/>
      <c r="BGH136" s="199"/>
      <c r="BGI136" s="199"/>
      <c r="BGJ136" s="199"/>
      <c r="BGK136" s="199"/>
      <c r="BGL136" s="199"/>
      <c r="BGM136" s="199"/>
      <c r="BGN136" s="199"/>
      <c r="BGO136" s="199"/>
      <c r="BGP136" s="199"/>
      <c r="BGQ136" s="199"/>
      <c r="BGR136" s="199"/>
      <c r="BGS136" s="199"/>
      <c r="BGT136" s="199"/>
      <c r="BGU136" s="199"/>
      <c r="BGV136" s="199"/>
      <c r="BGW136" s="199"/>
      <c r="BGX136" s="199"/>
      <c r="BGY136" s="199"/>
      <c r="BGZ136" s="199"/>
      <c r="BHA136" s="199"/>
      <c r="BHB136" s="199"/>
      <c r="BHC136" s="199"/>
      <c r="BHD136" s="199"/>
      <c r="BHE136" s="199"/>
      <c r="BHF136" s="199"/>
      <c r="BHG136" s="199"/>
      <c r="BHH136" s="199"/>
      <c r="BHI136" s="199"/>
      <c r="BHJ136" s="199"/>
      <c r="BHK136" s="199"/>
      <c r="BHL136" s="199"/>
      <c r="BHM136" s="199"/>
      <c r="BHN136" s="199"/>
      <c r="BHO136" s="199"/>
      <c r="BHP136" s="199"/>
      <c r="BHQ136" s="199"/>
      <c r="BHR136" s="199"/>
      <c r="BHS136" s="199"/>
      <c r="BHT136" s="199"/>
      <c r="BHU136" s="199"/>
      <c r="BHV136" s="199"/>
      <c r="BHW136" s="199"/>
      <c r="BHX136" s="199"/>
      <c r="BHY136" s="199"/>
      <c r="BHZ136" s="199"/>
      <c r="BIA136" s="199"/>
      <c r="BIB136" s="199"/>
      <c r="BIC136" s="199"/>
      <c r="BID136" s="199"/>
      <c r="BIE136" s="199"/>
      <c r="BIF136" s="199"/>
      <c r="BIG136" s="199"/>
      <c r="BIH136" s="199"/>
      <c r="BII136" s="199"/>
      <c r="BIJ136" s="199"/>
      <c r="BIK136" s="199"/>
      <c r="BIL136" s="199"/>
      <c r="BIM136" s="199"/>
      <c r="BIN136" s="199"/>
      <c r="BIO136" s="199"/>
      <c r="BIP136" s="199"/>
      <c r="BIQ136" s="199"/>
      <c r="BIR136" s="199"/>
      <c r="BIS136" s="199"/>
      <c r="BIT136" s="199"/>
      <c r="BIU136" s="199"/>
      <c r="BIV136" s="199"/>
      <c r="BIW136" s="199"/>
      <c r="BIX136" s="199"/>
      <c r="BIY136" s="199"/>
      <c r="BIZ136" s="199"/>
      <c r="BJA136" s="199"/>
      <c r="BJB136" s="199"/>
      <c r="BJC136" s="199"/>
      <c r="BJD136" s="199"/>
      <c r="BJE136" s="199"/>
      <c r="BJF136" s="199"/>
      <c r="BJG136" s="199"/>
      <c r="BJH136" s="199"/>
      <c r="BJI136" s="199"/>
      <c r="BJJ136" s="199"/>
      <c r="BJK136" s="199"/>
      <c r="BJL136" s="199"/>
      <c r="BJM136" s="199"/>
      <c r="BJN136" s="199"/>
      <c r="BJO136" s="199"/>
      <c r="BJP136" s="199"/>
      <c r="BJQ136" s="199"/>
      <c r="BJR136" s="199"/>
      <c r="BJS136" s="199"/>
      <c r="BJT136" s="199"/>
      <c r="BJU136" s="199"/>
      <c r="BJV136" s="199"/>
      <c r="BJW136" s="199"/>
      <c r="BJX136" s="199"/>
      <c r="BJY136" s="199"/>
      <c r="BJZ136" s="199"/>
      <c r="BKA136" s="199"/>
      <c r="BKB136" s="199"/>
      <c r="BKC136" s="199"/>
      <c r="BKD136" s="199"/>
      <c r="BKE136" s="199"/>
      <c r="BKF136" s="199"/>
      <c r="BKG136" s="199"/>
      <c r="BKH136" s="199"/>
      <c r="BKI136" s="199"/>
      <c r="BKJ136" s="199"/>
      <c r="BKK136" s="199"/>
      <c r="BKL136" s="199"/>
      <c r="BKM136" s="199"/>
      <c r="BKN136" s="199"/>
      <c r="BKO136" s="199"/>
      <c r="BKP136" s="199"/>
      <c r="BKQ136" s="199"/>
      <c r="BKR136" s="199"/>
      <c r="BKS136" s="199"/>
      <c r="BKT136" s="199"/>
      <c r="BKU136" s="199"/>
      <c r="BKV136" s="199"/>
      <c r="BKW136" s="199"/>
      <c r="BKX136" s="199"/>
      <c r="BKY136" s="199"/>
      <c r="BKZ136" s="199"/>
      <c r="BLA136" s="199"/>
      <c r="BLB136" s="199"/>
      <c r="BLC136" s="199"/>
      <c r="BLD136" s="199"/>
      <c r="BLE136" s="199"/>
      <c r="BLF136" s="199"/>
      <c r="BLG136" s="199"/>
      <c r="BLH136" s="199"/>
      <c r="BLI136" s="199"/>
      <c r="BLJ136" s="199"/>
      <c r="BLK136" s="199"/>
      <c r="BLL136" s="199"/>
      <c r="BLM136" s="199"/>
      <c r="BLN136" s="199"/>
      <c r="BLO136" s="199"/>
      <c r="BLP136" s="199"/>
      <c r="BLQ136" s="199"/>
      <c r="BLR136" s="199"/>
      <c r="BLS136" s="199"/>
      <c r="BLT136" s="199"/>
      <c r="BLU136" s="199"/>
      <c r="BLV136" s="199"/>
      <c r="BLW136" s="199"/>
      <c r="BLX136" s="199"/>
      <c r="BLY136" s="199"/>
      <c r="BLZ136" s="199"/>
      <c r="BMA136" s="199"/>
      <c r="BMB136" s="199"/>
      <c r="BMC136" s="199"/>
      <c r="BMD136" s="199"/>
      <c r="BME136" s="199"/>
      <c r="BMF136" s="199"/>
      <c r="BMG136" s="199"/>
      <c r="BMH136" s="199"/>
      <c r="BMI136" s="199"/>
      <c r="BMJ136" s="199"/>
      <c r="BMK136" s="199"/>
      <c r="BML136" s="199"/>
      <c r="BMM136" s="199"/>
      <c r="BMN136" s="199"/>
      <c r="BMO136" s="199"/>
      <c r="BMP136" s="199"/>
      <c r="BMQ136" s="199"/>
      <c r="BMR136" s="199"/>
      <c r="BMS136" s="199"/>
      <c r="BMT136" s="199"/>
      <c r="BMU136" s="199"/>
      <c r="BMV136" s="199"/>
      <c r="BMW136" s="199"/>
      <c r="BMX136" s="199"/>
      <c r="BMY136" s="199"/>
      <c r="BMZ136" s="199"/>
      <c r="BNA136" s="199"/>
      <c r="BNB136" s="199"/>
      <c r="BNC136" s="199"/>
      <c r="BND136" s="199"/>
      <c r="BNE136" s="199"/>
      <c r="BNF136" s="199"/>
      <c r="BNG136" s="199"/>
      <c r="BNH136" s="199"/>
      <c r="BNI136" s="199"/>
      <c r="BNJ136" s="199"/>
      <c r="BNK136" s="199"/>
      <c r="BNL136" s="199"/>
      <c r="BNM136" s="199"/>
      <c r="BNN136" s="199"/>
      <c r="BNO136" s="199"/>
      <c r="BNP136" s="199"/>
      <c r="BNQ136" s="199"/>
      <c r="BNR136" s="199"/>
      <c r="BNS136" s="199"/>
      <c r="BNT136" s="199"/>
      <c r="BNU136" s="199"/>
      <c r="BNV136" s="199"/>
      <c r="BNW136" s="199"/>
      <c r="BNX136" s="199"/>
      <c r="BNY136" s="199"/>
      <c r="BNZ136" s="199"/>
      <c r="BOA136" s="199"/>
      <c r="BOB136" s="199"/>
      <c r="BOC136" s="199"/>
      <c r="BOD136" s="199"/>
      <c r="BOE136" s="199"/>
      <c r="BOF136" s="199"/>
      <c r="BOG136" s="199"/>
      <c r="BOH136" s="199"/>
      <c r="BOI136" s="199"/>
      <c r="BOJ136" s="199"/>
      <c r="BOK136" s="199"/>
      <c r="BOL136" s="199"/>
      <c r="BOM136" s="199"/>
      <c r="BON136" s="199"/>
      <c r="BOO136" s="199"/>
      <c r="BOP136" s="199"/>
      <c r="BOQ136" s="199"/>
      <c r="BOR136" s="199"/>
      <c r="BOS136" s="199"/>
      <c r="BOT136" s="199"/>
      <c r="BOU136" s="199"/>
      <c r="BOV136" s="199"/>
      <c r="BOW136" s="199"/>
      <c r="BOX136" s="199"/>
      <c r="BOY136" s="199"/>
      <c r="BOZ136" s="199"/>
      <c r="BPA136" s="199"/>
      <c r="BPB136" s="199"/>
      <c r="BPC136" s="199"/>
      <c r="BPD136" s="199"/>
      <c r="BPE136" s="199"/>
      <c r="BPF136" s="199"/>
      <c r="BPG136" s="199"/>
      <c r="BPH136" s="199"/>
      <c r="BPI136" s="199"/>
      <c r="BPJ136" s="199"/>
      <c r="BPK136" s="199"/>
      <c r="BPL136" s="199"/>
      <c r="BPM136" s="199"/>
      <c r="BPN136" s="199"/>
      <c r="BPO136" s="199"/>
      <c r="BPP136" s="199"/>
      <c r="BPQ136" s="199"/>
      <c r="BPR136" s="199"/>
      <c r="BPS136" s="199"/>
      <c r="BPT136" s="199"/>
      <c r="BPU136" s="199"/>
      <c r="BPV136" s="199"/>
      <c r="BPW136" s="199"/>
      <c r="BPX136" s="199"/>
      <c r="BPY136" s="199"/>
      <c r="BPZ136" s="199"/>
      <c r="BQA136" s="199"/>
      <c r="BQB136" s="199"/>
      <c r="BQC136" s="199"/>
      <c r="BQD136" s="199"/>
      <c r="BQE136" s="199"/>
      <c r="BQF136" s="199"/>
      <c r="BQG136" s="199"/>
      <c r="BQH136" s="199"/>
      <c r="BQI136" s="199"/>
      <c r="BQJ136" s="199"/>
      <c r="BQK136" s="199"/>
      <c r="BQL136" s="199"/>
      <c r="BQM136" s="199"/>
      <c r="BQN136" s="199"/>
      <c r="BQO136" s="199"/>
      <c r="BQP136" s="199"/>
      <c r="BQQ136" s="199"/>
      <c r="BQR136" s="199"/>
      <c r="BQS136" s="199"/>
      <c r="BQT136" s="199"/>
      <c r="BQU136" s="199"/>
      <c r="BQV136" s="199"/>
      <c r="BQW136" s="199"/>
      <c r="BQX136" s="199"/>
      <c r="BQY136" s="199"/>
      <c r="BQZ136" s="199"/>
      <c r="BRA136" s="199"/>
      <c r="BRB136" s="199"/>
      <c r="BRC136" s="199"/>
      <c r="BRD136" s="199"/>
      <c r="BRE136" s="199"/>
      <c r="BRF136" s="199"/>
      <c r="BRG136" s="199"/>
      <c r="BRH136" s="199"/>
      <c r="BRI136" s="199"/>
      <c r="BRJ136" s="199"/>
      <c r="BRK136" s="199"/>
      <c r="BRL136" s="199"/>
      <c r="BRM136" s="199"/>
      <c r="BRN136" s="199"/>
      <c r="BRO136" s="199"/>
      <c r="BRP136" s="199"/>
      <c r="BRQ136" s="199"/>
      <c r="BRR136" s="199"/>
      <c r="BRS136" s="199"/>
      <c r="BRT136" s="199"/>
      <c r="BRU136" s="199"/>
      <c r="BRV136" s="199"/>
      <c r="BRW136" s="199"/>
      <c r="BRX136" s="199"/>
      <c r="BRY136" s="199"/>
      <c r="BRZ136" s="199"/>
      <c r="BSA136" s="199"/>
      <c r="BSB136" s="199"/>
      <c r="BSC136" s="199"/>
      <c r="BSD136" s="199"/>
      <c r="BSE136" s="199"/>
      <c r="BSF136" s="199"/>
      <c r="BSG136" s="199"/>
      <c r="BSH136" s="199"/>
      <c r="BSI136" s="199"/>
      <c r="BSJ136" s="199"/>
      <c r="BSK136" s="199"/>
      <c r="BSL136" s="199"/>
      <c r="BSM136" s="199"/>
      <c r="BSN136" s="199"/>
      <c r="BSO136" s="199"/>
      <c r="BSP136" s="199"/>
      <c r="BSQ136" s="199"/>
      <c r="BSR136" s="199"/>
      <c r="BSS136" s="199"/>
      <c r="BST136" s="199"/>
      <c r="BSU136" s="199"/>
      <c r="BSV136" s="199"/>
      <c r="BSW136" s="199"/>
      <c r="BSX136" s="199"/>
      <c r="BSY136" s="199"/>
      <c r="BSZ136" s="199"/>
      <c r="BTA136" s="199"/>
      <c r="BTB136" s="199"/>
      <c r="BTC136" s="199"/>
      <c r="BTD136" s="199"/>
      <c r="BTE136" s="199"/>
      <c r="BTF136" s="199"/>
      <c r="BTG136" s="199"/>
      <c r="BTH136" s="199"/>
      <c r="BTI136" s="199"/>
      <c r="BTJ136" s="199"/>
      <c r="BTK136" s="199"/>
      <c r="BTL136" s="199"/>
      <c r="BTM136" s="199"/>
      <c r="BTN136" s="199"/>
      <c r="BTO136" s="199"/>
      <c r="BTP136" s="199"/>
      <c r="BTQ136" s="199"/>
      <c r="BTR136" s="199"/>
      <c r="BTS136" s="199"/>
      <c r="BTT136" s="199"/>
      <c r="BTU136" s="199"/>
      <c r="BTV136" s="199"/>
      <c r="BTW136" s="199"/>
      <c r="BTX136" s="199"/>
      <c r="BTY136" s="199"/>
      <c r="BTZ136" s="199"/>
      <c r="BUA136" s="199"/>
      <c r="BUB136" s="199"/>
      <c r="BUC136" s="199"/>
      <c r="BUD136" s="199"/>
      <c r="BUE136" s="199"/>
      <c r="BUF136" s="199"/>
      <c r="BUG136" s="199"/>
      <c r="BUH136" s="199"/>
      <c r="BUI136" s="199"/>
      <c r="BUJ136" s="199"/>
      <c r="BUK136" s="199"/>
      <c r="BUL136" s="199"/>
      <c r="BUM136" s="199"/>
      <c r="BUN136" s="199"/>
      <c r="BUO136" s="199"/>
      <c r="BUP136" s="199"/>
      <c r="BUQ136" s="199"/>
      <c r="BUR136" s="199"/>
      <c r="BUS136" s="199"/>
      <c r="BUT136" s="199"/>
      <c r="BUU136" s="199"/>
      <c r="BUV136" s="199"/>
      <c r="BUW136" s="199"/>
      <c r="BUX136" s="199"/>
      <c r="BUY136" s="199"/>
      <c r="BUZ136" s="199"/>
      <c r="BVA136" s="199"/>
      <c r="BVB136" s="199"/>
      <c r="BVC136" s="199"/>
      <c r="BVD136" s="199"/>
      <c r="BVE136" s="199"/>
      <c r="BVF136" s="199"/>
      <c r="BVG136" s="199"/>
      <c r="BVH136" s="199"/>
      <c r="BVI136" s="199"/>
      <c r="BVJ136" s="199"/>
      <c r="BVK136" s="199"/>
      <c r="BVL136" s="199"/>
      <c r="BVM136" s="199"/>
      <c r="BVN136" s="199"/>
      <c r="BVO136" s="199"/>
      <c r="BVP136" s="199"/>
      <c r="BVQ136" s="199"/>
      <c r="BVR136" s="199"/>
      <c r="BVS136" s="199"/>
      <c r="BVT136" s="199"/>
      <c r="BVU136" s="199"/>
      <c r="BVV136" s="199"/>
      <c r="BVW136" s="199"/>
      <c r="BVX136" s="199"/>
      <c r="BVY136" s="199"/>
      <c r="BVZ136" s="199"/>
      <c r="BWA136" s="199"/>
      <c r="BWB136" s="199"/>
      <c r="BWC136" s="199"/>
      <c r="BWD136" s="199">
        <f>18+10+8+5+1</f>
        <v>42</v>
      </c>
      <c r="BWE136" s="199"/>
      <c r="BWF136" s="199"/>
      <c r="BWG136" s="199"/>
      <c r="BWH136" s="199"/>
      <c r="BWI136" s="199"/>
      <c r="BWJ136" s="199"/>
      <c r="BWK136" s="199"/>
      <c r="BWL136" s="199"/>
      <c r="BWM136" s="199"/>
      <c r="BWN136" s="199"/>
      <c r="BWO136" s="199"/>
      <c r="BWP136" s="199"/>
      <c r="BWQ136" s="199"/>
      <c r="BWR136" s="199"/>
      <c r="BWS136" s="199"/>
      <c r="BWT136" s="199"/>
      <c r="BWU136" s="199"/>
      <c r="BWV136" s="199"/>
      <c r="BWW136" s="199"/>
      <c r="BWX136" s="199"/>
      <c r="BWY136" s="199"/>
      <c r="BWZ136" s="199"/>
      <c r="BXA136" s="199"/>
      <c r="BXB136" s="199"/>
      <c r="BXC136" s="199"/>
      <c r="BXD136" s="199"/>
      <c r="BXE136" s="199"/>
      <c r="BXF136" s="199"/>
      <c r="BXG136" s="199"/>
      <c r="BXH136" s="199"/>
      <c r="BXI136" s="199"/>
      <c r="BXJ136" s="199"/>
      <c r="BXK136" s="199"/>
      <c r="BXL136" s="199"/>
      <c r="BXM136" s="199"/>
      <c r="BXN136" s="199"/>
      <c r="BXO136" s="199"/>
      <c r="BXP136" s="199"/>
      <c r="BXQ136" s="199"/>
      <c r="BXR136" s="199"/>
      <c r="BXS136" s="199"/>
      <c r="BXT136" s="199"/>
      <c r="BXU136" s="199"/>
      <c r="BXV136" s="199"/>
      <c r="BXW136" s="199"/>
      <c r="BXX136" s="199"/>
      <c r="BXY136" s="199"/>
      <c r="BXZ136" s="199"/>
      <c r="BYA136" s="199"/>
      <c r="BYB136" s="199"/>
      <c r="BYC136" s="199"/>
      <c r="BYD136" s="199"/>
      <c r="BYE136" s="199"/>
      <c r="BYF136" s="199"/>
      <c r="BYG136" s="199"/>
      <c r="BYH136" s="199"/>
      <c r="BYI136" s="199"/>
      <c r="BYJ136" s="199"/>
      <c r="BYK136" s="199"/>
      <c r="BYL136" s="199"/>
      <c r="BYM136" s="199"/>
      <c r="BYN136" s="199"/>
      <c r="BYO136" s="199"/>
      <c r="BYP136" s="199"/>
      <c r="BYQ136" s="199"/>
      <c r="BYR136" s="199"/>
      <c r="BYS136" s="199"/>
      <c r="BYT136" s="199"/>
      <c r="BYU136" s="199"/>
      <c r="BYV136" s="199"/>
      <c r="BYW136" s="199"/>
      <c r="BYX136" s="199"/>
      <c r="BYY136" s="199"/>
      <c r="BYZ136" s="199"/>
      <c r="BZA136" s="199"/>
      <c r="BZB136" s="199"/>
      <c r="BZC136" s="199"/>
      <c r="BZD136" s="199"/>
      <c r="BZE136" s="199"/>
      <c r="BZF136" s="199"/>
      <c r="BZG136" s="199"/>
      <c r="BZH136" s="199"/>
      <c r="BZI136" s="199"/>
      <c r="BZJ136" s="199"/>
      <c r="BZK136" s="199"/>
      <c r="BZL136" s="199"/>
      <c r="BZM136" s="199"/>
      <c r="BZN136" s="199"/>
      <c r="BZO136" s="199"/>
      <c r="BZP136" s="199"/>
      <c r="BZQ136" s="199"/>
      <c r="BZR136" s="199"/>
      <c r="BZS136" s="199"/>
      <c r="BZT136" s="199"/>
      <c r="BZU136" s="199"/>
      <c r="BZV136" s="199"/>
      <c r="BZW136" s="199"/>
      <c r="BZX136" s="199"/>
      <c r="BZY136" s="199"/>
      <c r="BZZ136" s="199"/>
      <c r="CAA136" s="199"/>
      <c r="CAB136" s="199"/>
      <c r="CAC136" s="199"/>
      <c r="CAD136" s="199"/>
      <c r="CAE136" s="199"/>
      <c r="CAF136" s="199"/>
      <c r="CAG136" s="199"/>
      <c r="CAH136" s="199"/>
      <c r="CAI136" s="199"/>
      <c r="CAJ136" s="199"/>
      <c r="CAK136" s="199"/>
      <c r="CAL136" s="199"/>
      <c r="CAM136" s="199"/>
      <c r="CAN136" s="199"/>
      <c r="CAO136" s="199"/>
      <c r="CAP136" s="199"/>
      <c r="CAQ136" s="199"/>
      <c r="CAR136" s="199"/>
      <c r="CAS136" s="199"/>
      <c r="CAT136" s="199"/>
      <c r="CAU136" s="199"/>
      <c r="CAV136" s="199"/>
      <c r="CAW136" s="199"/>
      <c r="CAX136" s="199"/>
      <c r="CAY136" s="199"/>
      <c r="CAZ136" s="199"/>
      <c r="CBA136" s="199"/>
      <c r="CBB136" s="199"/>
      <c r="CBC136" s="199"/>
      <c r="CBD136" s="199"/>
      <c r="CBE136" s="199"/>
      <c r="CBF136" s="199"/>
      <c r="CBG136" s="199"/>
      <c r="CBH136" s="199"/>
      <c r="CBI136" s="199"/>
      <c r="CBJ136" s="199"/>
      <c r="CBK136" s="199"/>
      <c r="CBL136" s="199"/>
      <c r="CBM136" s="199"/>
      <c r="CBN136" s="199"/>
      <c r="CBO136" s="199"/>
      <c r="CBP136" s="199"/>
      <c r="CBQ136" s="199"/>
      <c r="CBR136" s="199"/>
      <c r="CBS136" s="199"/>
      <c r="CBT136" s="199"/>
      <c r="CBU136" s="199"/>
      <c r="CBV136" s="199"/>
      <c r="CBW136" s="199"/>
      <c r="CBX136" s="199"/>
      <c r="CBY136" s="199"/>
      <c r="CBZ136" s="199"/>
      <c r="CCA136" s="199"/>
      <c r="CCB136" s="199"/>
      <c r="CCC136" s="199"/>
      <c r="CCD136" s="199"/>
      <c r="CCE136" s="199"/>
      <c r="CCF136" s="199"/>
      <c r="CCG136" s="199"/>
      <c r="CCH136" s="199"/>
      <c r="CCI136" s="199"/>
      <c r="CCJ136" s="199"/>
      <c r="CCK136" s="199"/>
      <c r="CCL136" s="199"/>
      <c r="CCM136" s="199"/>
      <c r="CCN136" s="199"/>
      <c r="CCO136" s="199"/>
      <c r="CCP136" s="199"/>
      <c r="CCQ136" s="199"/>
      <c r="CCR136" s="199"/>
      <c r="CCS136" s="199"/>
      <c r="CCT136" s="199"/>
    </row>
    <row r="137" spans="15:2126" s="200" customFormat="1" x14ac:dyDescent="0.2">
      <c r="AKV137" s="199"/>
      <c r="AKW137" s="199"/>
      <c r="AKX137" s="199"/>
      <c r="AKY137" s="199"/>
      <c r="AKZ137" s="199"/>
      <c r="ALA137" s="199"/>
      <c r="ALB137" s="199"/>
      <c r="ALC137" s="199"/>
      <c r="ALD137" s="199"/>
      <c r="ALE137" s="199"/>
      <c r="ALF137" s="199"/>
      <c r="ALG137" s="199"/>
      <c r="ALH137" s="199"/>
      <c r="ALI137" s="199"/>
      <c r="ALJ137" s="199"/>
      <c r="ALK137" s="199"/>
      <c r="ALL137" s="199"/>
      <c r="ALM137" s="199"/>
      <c r="ALN137" s="199"/>
      <c r="ALO137" s="199"/>
      <c r="ALP137" s="199"/>
      <c r="ALQ137" s="199"/>
      <c r="ALR137" s="199"/>
      <c r="ALS137" s="199"/>
      <c r="ALT137" s="199"/>
      <c r="ALU137" s="199"/>
      <c r="ALV137" s="199"/>
      <c r="ALW137" s="199"/>
      <c r="ALX137" s="199"/>
      <c r="ALY137" s="199"/>
      <c r="ALZ137" s="199"/>
      <c r="AMA137" s="199"/>
      <c r="AMB137" s="199"/>
      <c r="AMC137" s="199"/>
      <c r="AMD137" s="199"/>
      <c r="AME137" s="199"/>
      <c r="AMF137" s="199"/>
      <c r="AMG137" s="199"/>
      <c r="AMH137" s="199"/>
      <c r="AMI137" s="199"/>
      <c r="AMJ137" s="199"/>
      <c r="AMK137" s="199"/>
      <c r="AML137" s="199"/>
      <c r="AMM137" s="199"/>
      <c r="AMN137" s="199"/>
      <c r="AMO137" s="199"/>
      <c r="AMP137" s="199"/>
      <c r="AMQ137" s="199"/>
      <c r="AMR137" s="199"/>
      <c r="AMS137" s="199"/>
      <c r="AMT137" s="199"/>
      <c r="AMU137" s="199"/>
      <c r="AMV137" s="199"/>
      <c r="AMW137" s="199"/>
      <c r="AMX137" s="199"/>
      <c r="AMY137" s="199"/>
      <c r="AMZ137" s="199"/>
      <c r="ANA137" s="199"/>
      <c r="ANB137" s="199"/>
      <c r="ANC137" s="199"/>
      <c r="AND137" s="199"/>
      <c r="ANE137" s="199"/>
      <c r="ANF137" s="199"/>
      <c r="ANG137" s="199"/>
      <c r="ANH137" s="199"/>
      <c r="ANI137" s="199"/>
      <c r="ANJ137" s="199"/>
      <c r="ANK137" s="199"/>
      <c r="ANL137" s="199"/>
      <c r="ANM137" s="199"/>
      <c r="ANN137" s="199"/>
      <c r="ANO137" s="199"/>
      <c r="ANP137" s="199"/>
      <c r="ANQ137" s="199"/>
      <c r="ANR137" s="199"/>
      <c r="ANS137" s="199"/>
      <c r="ANT137" s="199"/>
      <c r="ANU137" s="199"/>
      <c r="ANV137" s="199"/>
      <c r="ANW137" s="199"/>
      <c r="ANX137" s="199"/>
      <c r="ANY137" s="199"/>
      <c r="ANZ137" s="199"/>
      <c r="AOA137" s="199"/>
      <c r="AOB137" s="199"/>
      <c r="AOC137" s="199"/>
      <c r="AOD137" s="199"/>
      <c r="AOE137" s="199"/>
      <c r="AOF137" s="199"/>
      <c r="AOG137" s="199"/>
      <c r="AOH137" s="199"/>
      <c r="AOI137" s="199"/>
      <c r="AOJ137" s="199"/>
      <c r="AOK137" s="199"/>
      <c r="AOL137" s="199"/>
      <c r="AOM137" s="199"/>
      <c r="AON137" s="199"/>
      <c r="AOO137" s="199"/>
      <c r="AOP137" s="199"/>
      <c r="AOQ137" s="199"/>
      <c r="AOR137" s="199"/>
      <c r="AOS137" s="199"/>
      <c r="AOT137" s="199"/>
      <c r="AOU137" s="199"/>
      <c r="AOV137" s="199"/>
      <c r="AOW137" s="199"/>
      <c r="AOX137" s="199"/>
      <c r="AOY137" s="199"/>
      <c r="AOZ137" s="199"/>
      <c r="APA137" s="199"/>
      <c r="APB137" s="199"/>
      <c r="APC137" s="199"/>
      <c r="APD137" s="199"/>
      <c r="APE137" s="199"/>
      <c r="APF137" s="199"/>
      <c r="APG137" s="199"/>
      <c r="APH137" s="199"/>
      <c r="API137" s="199"/>
      <c r="APJ137" s="199"/>
      <c r="APK137" s="199"/>
      <c r="APL137" s="199"/>
      <c r="APM137" s="199"/>
      <c r="APN137" s="199"/>
      <c r="APO137" s="199"/>
      <c r="APP137" s="199"/>
      <c r="APQ137" s="199"/>
      <c r="APR137" s="199"/>
      <c r="APS137" s="199"/>
      <c r="APT137" s="199"/>
      <c r="APU137" s="199"/>
      <c r="APV137" s="199"/>
      <c r="APW137" s="199"/>
      <c r="APX137" s="199"/>
      <c r="APY137" s="199"/>
      <c r="APZ137" s="199"/>
      <c r="AQA137" s="199"/>
      <c r="AQB137" s="199"/>
      <c r="AQC137" s="199"/>
      <c r="AQD137" s="199"/>
      <c r="AQE137" s="199"/>
      <c r="AQF137" s="199"/>
      <c r="AQG137" s="199"/>
      <c r="AQH137" s="199"/>
      <c r="AQI137" s="199"/>
      <c r="AQJ137" s="199"/>
      <c r="AQK137" s="199"/>
      <c r="AQL137" s="199"/>
      <c r="AQM137" s="199"/>
      <c r="AQN137" s="199"/>
      <c r="AQO137" s="199"/>
      <c r="AQP137" s="199"/>
      <c r="AQQ137" s="199"/>
      <c r="AQR137" s="199"/>
      <c r="AQS137" s="199"/>
      <c r="AQT137" s="199"/>
      <c r="AQU137" s="199"/>
      <c r="AQV137" s="199"/>
      <c r="AQW137" s="199"/>
      <c r="AQX137" s="199"/>
      <c r="AQY137" s="199"/>
      <c r="AQZ137" s="199"/>
      <c r="ARA137" s="199"/>
      <c r="ARB137" s="199"/>
      <c r="ARC137" s="199"/>
      <c r="ARD137" s="199"/>
      <c r="ARE137" s="199"/>
      <c r="ARF137" s="199"/>
      <c r="ARG137" s="199"/>
      <c r="ARH137" s="199"/>
      <c r="ARI137" s="199"/>
      <c r="ARJ137" s="199"/>
      <c r="ARK137" s="199"/>
      <c r="ARL137" s="199"/>
      <c r="ARM137" s="199"/>
      <c r="ARN137" s="199"/>
      <c r="ARO137" s="199"/>
      <c r="ARP137" s="199"/>
      <c r="ARQ137" s="199"/>
      <c r="ARR137" s="199"/>
      <c r="ARS137" s="199"/>
      <c r="ART137" s="199"/>
      <c r="ARU137" s="199"/>
      <c r="ARV137" s="199"/>
      <c r="ARW137" s="199"/>
      <c r="ARX137" s="199"/>
      <c r="ARY137" s="199"/>
      <c r="ARZ137" s="199"/>
      <c r="ASA137" s="199"/>
      <c r="ASB137" s="199"/>
      <c r="ASC137" s="199"/>
      <c r="ASD137" s="199"/>
      <c r="ASE137" s="199"/>
      <c r="ASF137" s="199"/>
      <c r="ASG137" s="199"/>
      <c r="ASH137" s="199"/>
      <c r="ASI137" s="199"/>
      <c r="ASJ137" s="199"/>
      <c r="ASK137" s="199"/>
      <c r="ASL137" s="199"/>
      <c r="ASM137" s="199"/>
      <c r="ASN137" s="199"/>
      <c r="ASO137" s="199"/>
      <c r="ASP137" s="199"/>
      <c r="ASQ137" s="199"/>
      <c r="ASR137" s="199"/>
      <c r="ASS137" s="199"/>
      <c r="AST137" s="199"/>
      <c r="ASU137" s="199"/>
      <c r="ASV137" s="199"/>
      <c r="ASW137" s="199"/>
      <c r="ASX137" s="199"/>
      <c r="ASY137" s="199"/>
      <c r="ASZ137" s="199"/>
      <c r="ATA137" s="199"/>
      <c r="ATB137" s="199"/>
      <c r="ATC137" s="199"/>
      <c r="ATD137" s="199"/>
      <c r="ATE137" s="199"/>
      <c r="ATF137" s="199"/>
      <c r="ATG137" s="199"/>
      <c r="ATH137" s="199"/>
      <c r="ATI137" s="199"/>
      <c r="ATJ137" s="199"/>
      <c r="ATK137" s="199"/>
      <c r="ATL137" s="199"/>
      <c r="ATM137" s="199"/>
      <c r="ATN137" s="199"/>
      <c r="ATO137" s="199"/>
      <c r="ATP137" s="199"/>
      <c r="ATQ137" s="199"/>
      <c r="ATR137" s="199"/>
      <c r="ATS137" s="199"/>
      <c r="ATT137" s="199"/>
      <c r="ATU137" s="199"/>
      <c r="ATV137" s="199"/>
      <c r="ATW137" s="199"/>
      <c r="ATX137" s="199"/>
      <c r="ATY137" s="199"/>
      <c r="ATZ137" s="199"/>
      <c r="AUA137" s="199"/>
      <c r="AUB137" s="199"/>
      <c r="AUC137" s="199"/>
      <c r="AUD137" s="199"/>
      <c r="AUE137" s="199"/>
      <c r="AUF137" s="199"/>
      <c r="AUG137" s="199"/>
      <c r="AUH137" s="199"/>
      <c r="AUI137" s="199"/>
      <c r="AUJ137" s="199"/>
      <c r="AUK137" s="199"/>
      <c r="AUL137" s="199"/>
      <c r="AUM137" s="199"/>
      <c r="AUN137" s="199"/>
      <c r="AUO137" s="199"/>
      <c r="AUP137" s="199"/>
      <c r="AUQ137" s="199"/>
      <c r="AUR137" s="199"/>
      <c r="AUS137" s="199"/>
      <c r="AUT137" s="199"/>
      <c r="AUU137" s="199"/>
      <c r="AUV137" s="199"/>
      <c r="AUW137" s="199"/>
      <c r="AUX137" s="199"/>
      <c r="AUY137" s="199"/>
      <c r="AUZ137" s="199"/>
      <c r="AVA137" s="199"/>
      <c r="AVB137" s="199"/>
      <c r="AVC137" s="199"/>
      <c r="AVD137" s="199"/>
      <c r="AVE137" s="199"/>
      <c r="AVF137" s="199"/>
      <c r="AVG137" s="199"/>
      <c r="AVH137" s="199"/>
      <c r="AVI137" s="199"/>
      <c r="AVJ137" s="199"/>
      <c r="AVK137" s="199"/>
      <c r="AVL137" s="199"/>
      <c r="AVM137" s="199"/>
      <c r="AVN137" s="199"/>
      <c r="AVO137" s="199"/>
      <c r="AVP137" s="199"/>
      <c r="AVQ137" s="199"/>
      <c r="AVR137" s="199"/>
      <c r="AVS137" s="199"/>
      <c r="AVT137" s="199"/>
      <c r="AVU137" s="199"/>
      <c r="AVV137" s="199"/>
      <c r="AVW137" s="199"/>
      <c r="AVX137" s="199"/>
      <c r="AVY137" s="199"/>
      <c r="AVZ137" s="199"/>
      <c r="AWA137" s="199"/>
      <c r="AWB137" s="199"/>
      <c r="AWC137" s="199"/>
      <c r="AWD137" s="199"/>
      <c r="AWE137" s="199"/>
      <c r="AWF137" s="199"/>
      <c r="AWG137" s="199"/>
      <c r="AWH137" s="199"/>
      <c r="AWI137" s="199"/>
      <c r="AWJ137" s="199"/>
      <c r="AWK137" s="199"/>
      <c r="AWL137" s="199"/>
      <c r="AWM137" s="199"/>
      <c r="AWN137" s="199"/>
      <c r="AWO137" s="199"/>
      <c r="AWP137" s="199"/>
      <c r="AWQ137" s="199"/>
      <c r="AWR137" s="199"/>
      <c r="AWS137" s="199"/>
      <c r="AWT137" s="199"/>
      <c r="AWU137" s="199"/>
      <c r="AWV137" s="199"/>
      <c r="AWW137" s="199"/>
      <c r="AWX137" s="199"/>
      <c r="AWY137" s="199"/>
      <c r="AWZ137" s="199"/>
      <c r="AXA137" s="199"/>
      <c r="AXB137" s="199"/>
      <c r="AXC137" s="199"/>
      <c r="AXD137" s="199"/>
      <c r="AXE137" s="199"/>
      <c r="AXF137" s="199"/>
      <c r="AXG137" s="199"/>
      <c r="AXH137" s="199"/>
      <c r="AXI137" s="199"/>
      <c r="AXJ137" s="199"/>
      <c r="AXK137" s="199"/>
      <c r="AXL137" s="199"/>
      <c r="AXM137" s="199"/>
      <c r="AXN137" s="199"/>
      <c r="AXO137" s="199"/>
      <c r="AXP137" s="199"/>
      <c r="AXQ137" s="199"/>
      <c r="AXR137" s="199"/>
      <c r="AXS137" s="199"/>
      <c r="AXT137" s="199"/>
      <c r="AXU137" s="199"/>
      <c r="AXV137" s="199"/>
      <c r="AXW137" s="199"/>
      <c r="AXX137" s="199"/>
      <c r="AXY137" s="199"/>
      <c r="AXZ137" s="199"/>
      <c r="AYA137" s="199"/>
      <c r="AYB137" s="199"/>
      <c r="AYC137" s="199"/>
      <c r="AYD137" s="199"/>
      <c r="AYE137" s="199"/>
      <c r="AYF137" s="199"/>
      <c r="AYG137" s="199"/>
      <c r="AYH137" s="199"/>
      <c r="AYI137" s="199"/>
      <c r="AYJ137" s="199"/>
      <c r="AYK137" s="199"/>
      <c r="AYL137" s="199"/>
      <c r="AYM137" s="199"/>
      <c r="AYN137" s="199"/>
      <c r="AYO137" s="199"/>
      <c r="AYP137" s="199"/>
      <c r="AYQ137" s="199"/>
      <c r="AYR137" s="199"/>
      <c r="AYS137" s="199"/>
      <c r="AYT137" s="199"/>
      <c r="AYU137" s="199"/>
      <c r="AYV137" s="367"/>
      <c r="AYW137" s="367"/>
      <c r="AYX137" s="367"/>
      <c r="AYY137" s="367"/>
      <c r="AYZ137" s="199"/>
      <c r="AZA137" s="199"/>
      <c r="AZB137" s="199"/>
      <c r="AZC137" s="199"/>
      <c r="AZD137" s="199"/>
      <c r="AZE137" s="199"/>
      <c r="AZF137" s="199"/>
      <c r="AZG137" s="199"/>
      <c r="AZH137" s="199"/>
      <c r="AZI137" s="199"/>
      <c r="AZJ137" s="199"/>
      <c r="AZK137" s="199"/>
      <c r="AZL137" s="199"/>
      <c r="AZM137" s="199"/>
      <c r="AZN137" s="199"/>
      <c r="AZO137" s="199"/>
      <c r="AZP137" s="199"/>
      <c r="AZQ137" s="199"/>
      <c r="AZR137" s="199"/>
      <c r="AZS137" s="199"/>
      <c r="AZT137" s="199"/>
      <c r="AZU137" s="199"/>
      <c r="AZV137" s="199"/>
      <c r="AZW137" s="199"/>
      <c r="AZX137" s="199"/>
      <c r="AZY137" s="199"/>
      <c r="AZZ137" s="199"/>
      <c r="BAA137" s="199"/>
      <c r="BAB137" s="199"/>
      <c r="BAC137" s="199"/>
      <c r="BAD137" s="199"/>
      <c r="BAE137" s="199"/>
      <c r="BAF137" s="199"/>
      <c r="BAG137" s="199"/>
      <c r="BAH137" s="199"/>
      <c r="BAI137" s="199"/>
      <c r="BAJ137" s="199"/>
      <c r="BAK137" s="199"/>
      <c r="BAL137" s="199"/>
      <c r="BAM137" s="199"/>
      <c r="BAN137" s="199"/>
      <c r="BAO137" s="199"/>
      <c r="BAP137" s="199"/>
      <c r="BAQ137" s="199"/>
      <c r="BAR137" s="199"/>
      <c r="BAS137" s="199"/>
      <c r="BAT137" s="199"/>
      <c r="BAU137" s="199"/>
      <c r="BAV137" s="199"/>
      <c r="BAW137" s="199"/>
      <c r="BAX137" s="199"/>
      <c r="BAY137" s="199"/>
      <c r="BAZ137" s="199"/>
      <c r="BBA137" s="199"/>
      <c r="BBB137" s="199"/>
      <c r="BBC137" s="199"/>
      <c r="BBD137" s="199"/>
      <c r="BBE137" s="199"/>
      <c r="BBF137" s="199"/>
      <c r="BBG137" s="199"/>
      <c r="BBH137" s="199"/>
      <c r="BBI137" s="199"/>
      <c r="BBJ137" s="199"/>
      <c r="BBK137" s="199"/>
      <c r="BBL137" s="199"/>
      <c r="BBM137" s="199"/>
      <c r="BBN137" s="199"/>
      <c r="BBO137" s="199"/>
      <c r="BBP137" s="199"/>
      <c r="BBQ137" s="199"/>
      <c r="BBR137" s="199"/>
      <c r="BBS137" s="199"/>
      <c r="BBT137" s="199"/>
      <c r="BBU137" s="199"/>
      <c r="BBV137" s="199"/>
      <c r="BBW137" s="199"/>
      <c r="BBX137" s="199"/>
      <c r="BBY137" s="199"/>
      <c r="BBZ137" s="199"/>
      <c r="BCA137" s="199"/>
      <c r="BCB137" s="199"/>
      <c r="BCC137" s="199"/>
      <c r="BCD137" s="199"/>
      <c r="BCE137" s="199"/>
      <c r="BCF137" s="199"/>
      <c r="BCG137" s="199"/>
      <c r="BCH137" s="199"/>
      <c r="BCI137" s="199"/>
      <c r="BCJ137" s="199"/>
      <c r="BCK137" s="199"/>
      <c r="BCL137" s="199"/>
      <c r="BCM137" s="199"/>
      <c r="BCN137" s="199"/>
      <c r="BCO137" s="199"/>
      <c r="BCP137" s="199"/>
      <c r="BCQ137" s="199"/>
      <c r="BCR137" s="199"/>
      <c r="BCS137" s="199"/>
      <c r="BCT137" s="199"/>
      <c r="BCU137" s="199"/>
      <c r="BCV137" s="199"/>
      <c r="BCW137" s="199"/>
      <c r="BCX137" s="199"/>
      <c r="BCY137" s="199"/>
      <c r="BCZ137" s="199"/>
      <c r="BDA137" s="199"/>
      <c r="BDB137" s="199"/>
      <c r="BDC137" s="199"/>
      <c r="BDD137" s="199"/>
      <c r="BDE137" s="199"/>
      <c r="BDF137" s="199"/>
      <c r="BDG137" s="199"/>
      <c r="BDH137" s="199"/>
      <c r="BDI137" s="199"/>
      <c r="BDJ137" s="199"/>
      <c r="BDK137" s="199"/>
      <c r="BDL137" s="199"/>
      <c r="BDM137" s="199"/>
      <c r="BDN137" s="199"/>
      <c r="BDO137" s="199"/>
      <c r="BDP137" s="199"/>
      <c r="BDQ137" s="199"/>
      <c r="BDR137" s="199"/>
      <c r="BDS137" s="199"/>
      <c r="BDT137" s="199"/>
      <c r="BDU137" s="199"/>
      <c r="BDV137" s="199"/>
      <c r="BDW137" s="199"/>
      <c r="BDX137" s="199"/>
      <c r="BDY137" s="199"/>
      <c r="BDZ137" s="199"/>
      <c r="BEA137" s="199"/>
      <c r="BEB137" s="199"/>
      <c r="BEC137" s="199"/>
      <c r="BED137" s="199"/>
      <c r="BEE137" s="199"/>
      <c r="BEF137" s="199"/>
      <c r="BEG137" s="199"/>
      <c r="BEH137" s="199"/>
      <c r="BEI137" s="199"/>
      <c r="BEJ137" s="199"/>
      <c r="BEK137" s="199"/>
      <c r="BEL137" s="199"/>
      <c r="BEM137" s="199"/>
      <c r="BEN137" s="199"/>
      <c r="BEO137" s="199"/>
      <c r="BEP137" s="199"/>
      <c r="BEQ137" s="199"/>
      <c r="BER137" s="199"/>
      <c r="BES137" s="199"/>
      <c r="BET137" s="199"/>
      <c r="BEU137" s="199"/>
      <c r="BEV137" s="199"/>
      <c r="BEW137" s="199"/>
      <c r="BEX137" s="199"/>
      <c r="BEY137" s="199"/>
      <c r="BEZ137" s="199"/>
      <c r="BFA137" s="199"/>
      <c r="BFB137" s="199"/>
      <c r="BFC137" s="199"/>
      <c r="BFD137" s="199"/>
      <c r="BFE137" s="199"/>
      <c r="BFF137" s="199"/>
      <c r="BFG137" s="199"/>
      <c r="BFH137" s="199"/>
      <c r="BFI137" s="199"/>
      <c r="BFJ137" s="199"/>
      <c r="BFK137" s="199"/>
      <c r="BFL137" s="199"/>
      <c r="BFM137" s="199"/>
      <c r="BFN137" s="199"/>
      <c r="BFO137" s="199"/>
      <c r="BFP137" s="199"/>
      <c r="BFQ137" s="199"/>
      <c r="BFR137" s="199"/>
      <c r="BFS137" s="199"/>
      <c r="BFT137" s="199"/>
      <c r="BFU137" s="199"/>
      <c r="BFV137" s="199"/>
      <c r="BFW137" s="199"/>
      <c r="BFX137" s="199"/>
      <c r="BFY137" s="199"/>
      <c r="BFZ137" s="199"/>
      <c r="BGA137" s="199"/>
      <c r="BGB137" s="199"/>
      <c r="BGC137" s="199"/>
      <c r="BGD137" s="199"/>
      <c r="BGE137" s="199"/>
      <c r="BGF137" s="199"/>
      <c r="BGG137" s="199"/>
      <c r="BGH137" s="199"/>
      <c r="BGI137" s="199"/>
      <c r="BGJ137" s="199"/>
      <c r="BGK137" s="199"/>
      <c r="BGL137" s="199"/>
      <c r="BGM137" s="199"/>
      <c r="BGN137" s="199"/>
      <c r="BGO137" s="199"/>
      <c r="BGP137" s="199"/>
      <c r="BGQ137" s="199"/>
      <c r="BGR137" s="199"/>
      <c r="BGS137" s="199"/>
      <c r="BGT137" s="199"/>
      <c r="BGU137" s="199"/>
      <c r="BGV137" s="199"/>
      <c r="BGW137" s="199"/>
      <c r="BGX137" s="199"/>
      <c r="BGY137" s="199"/>
      <c r="BGZ137" s="199"/>
      <c r="BHA137" s="199"/>
      <c r="BHB137" s="199"/>
      <c r="BHC137" s="199"/>
      <c r="BHD137" s="199"/>
      <c r="BHE137" s="199"/>
      <c r="BHF137" s="199"/>
      <c r="BHG137" s="199"/>
      <c r="BHH137" s="199"/>
      <c r="BHI137" s="199"/>
      <c r="BHJ137" s="199"/>
      <c r="BHK137" s="199"/>
      <c r="BHL137" s="199"/>
      <c r="BHM137" s="199"/>
      <c r="BHN137" s="199"/>
      <c r="BHO137" s="199"/>
      <c r="BHP137" s="199"/>
      <c r="BHQ137" s="199"/>
      <c r="BHR137" s="199"/>
      <c r="BHS137" s="199"/>
      <c r="BHT137" s="199"/>
      <c r="BHU137" s="199"/>
      <c r="BHV137" s="199"/>
      <c r="BHW137" s="199"/>
      <c r="BHX137" s="199"/>
      <c r="BHY137" s="199"/>
      <c r="BHZ137" s="199"/>
      <c r="BIA137" s="199"/>
      <c r="BIB137" s="199"/>
      <c r="BIC137" s="199"/>
      <c r="BID137" s="199"/>
      <c r="BIE137" s="199"/>
      <c r="BIF137" s="199"/>
      <c r="BIG137" s="199"/>
      <c r="BIH137" s="199"/>
      <c r="BII137" s="199"/>
      <c r="BIJ137" s="199"/>
      <c r="BIK137" s="199"/>
      <c r="BIL137" s="199"/>
      <c r="BIM137" s="199"/>
      <c r="BIN137" s="199"/>
      <c r="BIO137" s="199"/>
      <c r="BIP137" s="199"/>
      <c r="BIQ137" s="199"/>
      <c r="BIR137" s="199"/>
      <c r="BIS137" s="199"/>
      <c r="BIT137" s="199"/>
      <c r="BIU137" s="199"/>
      <c r="BIV137" s="199"/>
      <c r="BIW137" s="199"/>
      <c r="BIX137" s="199"/>
      <c r="BIY137" s="199"/>
      <c r="BIZ137" s="199"/>
      <c r="BJA137" s="199"/>
      <c r="BJB137" s="199"/>
      <c r="BJC137" s="199"/>
      <c r="BJD137" s="199"/>
      <c r="BJE137" s="199"/>
      <c r="BJF137" s="199"/>
      <c r="BJG137" s="199"/>
      <c r="BJH137" s="199"/>
      <c r="BJI137" s="199"/>
      <c r="BJJ137" s="199"/>
      <c r="BJK137" s="199"/>
      <c r="BJL137" s="199"/>
      <c r="BJM137" s="199"/>
      <c r="BJN137" s="199"/>
      <c r="BJO137" s="199"/>
      <c r="BJP137" s="199"/>
      <c r="BJQ137" s="199"/>
      <c r="BJR137" s="199"/>
      <c r="BJS137" s="199"/>
      <c r="BJT137" s="199"/>
      <c r="BJU137" s="199"/>
      <c r="BJV137" s="199"/>
      <c r="BJW137" s="199"/>
      <c r="BJX137" s="199"/>
      <c r="BJY137" s="199"/>
      <c r="BJZ137" s="199"/>
      <c r="BKA137" s="199"/>
      <c r="BKB137" s="199"/>
      <c r="BKC137" s="199"/>
      <c r="BKD137" s="199"/>
      <c r="BKE137" s="199"/>
      <c r="BKF137" s="199"/>
      <c r="BKG137" s="199"/>
      <c r="BKH137" s="199"/>
      <c r="BKI137" s="199"/>
      <c r="BKJ137" s="199"/>
      <c r="BKK137" s="199"/>
      <c r="BKL137" s="199"/>
      <c r="BKM137" s="199"/>
      <c r="BKN137" s="199"/>
      <c r="BKO137" s="199"/>
      <c r="BKP137" s="199"/>
      <c r="BKQ137" s="199"/>
      <c r="BKR137" s="199"/>
      <c r="BKS137" s="199"/>
      <c r="BKT137" s="199"/>
      <c r="BKU137" s="199"/>
      <c r="BKV137" s="199"/>
      <c r="BKW137" s="199"/>
      <c r="BKX137" s="199"/>
      <c r="BKY137" s="199"/>
      <c r="BKZ137" s="199"/>
      <c r="BLA137" s="199"/>
      <c r="BLB137" s="199"/>
      <c r="BLC137" s="199"/>
      <c r="BLD137" s="199"/>
      <c r="BLE137" s="199"/>
      <c r="BLF137" s="199"/>
      <c r="BLG137" s="199"/>
      <c r="BLH137" s="199"/>
      <c r="BLI137" s="199"/>
      <c r="BLJ137" s="199"/>
      <c r="BLK137" s="199"/>
      <c r="BLL137" s="199"/>
      <c r="BLM137" s="199"/>
      <c r="BLN137" s="199"/>
      <c r="BLO137" s="199"/>
      <c r="BLP137" s="199"/>
      <c r="BLQ137" s="199"/>
      <c r="BLR137" s="199"/>
      <c r="BLS137" s="199"/>
      <c r="BLT137" s="199"/>
      <c r="BLU137" s="199"/>
      <c r="BLV137" s="199"/>
      <c r="BLW137" s="199"/>
      <c r="BLX137" s="199"/>
      <c r="BLY137" s="199"/>
      <c r="BLZ137" s="199"/>
      <c r="BMA137" s="199"/>
      <c r="BMB137" s="199"/>
      <c r="BMC137" s="199"/>
      <c r="BMD137" s="199"/>
      <c r="BME137" s="199"/>
      <c r="BMF137" s="199"/>
      <c r="BMG137" s="199"/>
      <c r="BMH137" s="199"/>
      <c r="BMI137" s="199"/>
      <c r="BMJ137" s="199"/>
      <c r="BMK137" s="199"/>
      <c r="BML137" s="199"/>
      <c r="BMM137" s="199"/>
      <c r="BMN137" s="199"/>
      <c r="BMO137" s="199"/>
      <c r="BMP137" s="199"/>
      <c r="BMQ137" s="199"/>
      <c r="BMR137" s="199"/>
      <c r="BMS137" s="199"/>
      <c r="BMT137" s="199"/>
      <c r="BMU137" s="199"/>
      <c r="BMV137" s="199"/>
      <c r="BMW137" s="199"/>
      <c r="BMX137" s="199"/>
      <c r="BMY137" s="199"/>
      <c r="BMZ137" s="199"/>
      <c r="BNA137" s="199"/>
      <c r="BNB137" s="199"/>
      <c r="BNC137" s="199"/>
      <c r="BND137" s="199"/>
      <c r="BNE137" s="199"/>
      <c r="BNF137" s="199"/>
      <c r="BNG137" s="199"/>
      <c r="BNH137" s="199"/>
      <c r="BNI137" s="199"/>
      <c r="BNJ137" s="199"/>
      <c r="BNK137" s="199"/>
      <c r="BNL137" s="199"/>
      <c r="BNM137" s="199"/>
      <c r="BNN137" s="199"/>
      <c r="BNO137" s="199"/>
      <c r="BNP137" s="199"/>
      <c r="BNQ137" s="199"/>
      <c r="BNR137" s="199"/>
      <c r="BNS137" s="199"/>
      <c r="BNT137" s="199"/>
      <c r="BNU137" s="199"/>
      <c r="BNV137" s="199"/>
      <c r="BNW137" s="199"/>
      <c r="BNX137" s="199"/>
      <c r="BNY137" s="199"/>
      <c r="BNZ137" s="199"/>
      <c r="BOA137" s="199"/>
      <c r="BOB137" s="199"/>
      <c r="BOC137" s="199"/>
      <c r="BOD137" s="199"/>
      <c r="BOE137" s="199"/>
      <c r="BOF137" s="199"/>
      <c r="BOG137" s="199"/>
      <c r="BOH137" s="199"/>
      <c r="BOI137" s="199"/>
      <c r="BOJ137" s="199"/>
      <c r="BOK137" s="199"/>
      <c r="BOL137" s="199"/>
      <c r="BOM137" s="199"/>
      <c r="BON137" s="199"/>
      <c r="BOO137" s="199"/>
      <c r="BOP137" s="199"/>
      <c r="BOQ137" s="199"/>
      <c r="BOR137" s="199"/>
      <c r="BOS137" s="199"/>
      <c r="BOT137" s="199"/>
      <c r="BOU137" s="199"/>
      <c r="BOV137" s="199"/>
      <c r="BOW137" s="199"/>
      <c r="BOX137" s="199"/>
      <c r="BOY137" s="199"/>
      <c r="BOZ137" s="199"/>
      <c r="BPA137" s="199"/>
      <c r="BPB137" s="199"/>
      <c r="BPC137" s="199"/>
      <c r="BPD137" s="199"/>
      <c r="BPE137" s="199"/>
      <c r="BPF137" s="199"/>
      <c r="BPG137" s="199"/>
      <c r="BPH137" s="199"/>
      <c r="BPI137" s="199"/>
      <c r="BPJ137" s="199"/>
      <c r="BPK137" s="199"/>
      <c r="BPL137" s="199"/>
      <c r="BPM137" s="199"/>
      <c r="BPN137" s="199"/>
      <c r="BPO137" s="199"/>
      <c r="BPP137" s="199"/>
      <c r="BPQ137" s="199"/>
      <c r="BPR137" s="199"/>
      <c r="BPS137" s="199"/>
      <c r="BPT137" s="199"/>
      <c r="BPU137" s="199"/>
      <c r="BPV137" s="199"/>
      <c r="BPW137" s="199"/>
      <c r="BPX137" s="199"/>
      <c r="BPY137" s="199"/>
      <c r="BPZ137" s="199"/>
      <c r="BQA137" s="199"/>
      <c r="BQB137" s="199"/>
      <c r="BQC137" s="199"/>
      <c r="BQD137" s="199"/>
      <c r="BQE137" s="199"/>
      <c r="BQF137" s="199"/>
      <c r="BQG137" s="199"/>
      <c r="BQH137" s="199"/>
      <c r="BQI137" s="199"/>
      <c r="BQJ137" s="199"/>
      <c r="BQK137" s="199"/>
      <c r="BQL137" s="199"/>
      <c r="BQM137" s="199"/>
      <c r="BQN137" s="199"/>
      <c r="BQO137" s="199"/>
      <c r="BQP137" s="199"/>
      <c r="BQQ137" s="199"/>
      <c r="BQR137" s="199"/>
      <c r="BQS137" s="199"/>
      <c r="BQT137" s="199"/>
      <c r="BQU137" s="199"/>
      <c r="BQV137" s="199"/>
      <c r="BQW137" s="199"/>
      <c r="BQX137" s="199"/>
      <c r="BQY137" s="199"/>
      <c r="BQZ137" s="199"/>
      <c r="BRA137" s="199"/>
      <c r="BRB137" s="199"/>
      <c r="BRC137" s="199"/>
      <c r="BRD137" s="199"/>
      <c r="BRE137" s="199"/>
      <c r="BRF137" s="199"/>
      <c r="BRG137" s="199"/>
      <c r="BRH137" s="199"/>
      <c r="BRI137" s="199"/>
      <c r="BRJ137" s="199"/>
      <c r="BRK137" s="199"/>
      <c r="BRL137" s="199"/>
      <c r="BRM137" s="199"/>
      <c r="BRN137" s="199"/>
      <c r="BRO137" s="199"/>
      <c r="BRP137" s="199"/>
      <c r="BRQ137" s="199"/>
      <c r="BRR137" s="199"/>
      <c r="BRS137" s="199"/>
      <c r="BRT137" s="199"/>
      <c r="BRU137" s="199"/>
      <c r="BRV137" s="199"/>
      <c r="BRW137" s="199"/>
      <c r="BRX137" s="199"/>
      <c r="BRY137" s="199"/>
      <c r="BRZ137" s="199"/>
      <c r="BSA137" s="199"/>
      <c r="BSB137" s="199"/>
      <c r="BSC137" s="199"/>
      <c r="BSD137" s="199"/>
      <c r="BSE137" s="199"/>
      <c r="BSF137" s="199"/>
      <c r="BSG137" s="199"/>
      <c r="BSH137" s="199"/>
      <c r="BSI137" s="199"/>
      <c r="BSJ137" s="199"/>
      <c r="BSK137" s="199"/>
      <c r="BSL137" s="199"/>
      <c r="BSM137" s="199"/>
      <c r="BSN137" s="199"/>
      <c r="BSO137" s="199"/>
      <c r="BSP137" s="199"/>
      <c r="BSQ137" s="199"/>
      <c r="BSR137" s="199"/>
      <c r="BSS137" s="199"/>
      <c r="BST137" s="199"/>
      <c r="BSU137" s="199"/>
      <c r="BSV137" s="199"/>
      <c r="BSW137" s="199"/>
      <c r="BSX137" s="199"/>
      <c r="BSY137" s="199"/>
      <c r="BSZ137" s="199"/>
      <c r="BTA137" s="199"/>
      <c r="BTB137" s="199"/>
      <c r="BTC137" s="199"/>
      <c r="BTD137" s="199"/>
      <c r="BTE137" s="199"/>
      <c r="BTF137" s="199"/>
      <c r="BTG137" s="199"/>
      <c r="BTH137" s="199"/>
      <c r="BTI137" s="199"/>
      <c r="BTJ137" s="199"/>
      <c r="BTK137" s="199"/>
      <c r="BTL137" s="199"/>
      <c r="BTM137" s="199"/>
      <c r="BTN137" s="199"/>
      <c r="BTO137" s="199"/>
      <c r="BTP137" s="199"/>
      <c r="BTQ137" s="199"/>
      <c r="BTR137" s="199"/>
      <c r="BTS137" s="199"/>
      <c r="BTT137" s="199"/>
      <c r="BTU137" s="199"/>
      <c r="BTV137" s="199"/>
      <c r="BTW137" s="199"/>
      <c r="BTX137" s="199"/>
      <c r="BTY137" s="199"/>
      <c r="BTZ137" s="199"/>
      <c r="BUA137" s="199"/>
      <c r="BUB137" s="199"/>
      <c r="BUC137" s="199"/>
      <c r="BUD137" s="199"/>
      <c r="BUE137" s="199"/>
      <c r="BUF137" s="199"/>
      <c r="BUG137" s="199"/>
      <c r="BUH137" s="199"/>
      <c r="BUI137" s="199"/>
      <c r="BUJ137" s="199"/>
      <c r="BUK137" s="199"/>
      <c r="BUL137" s="199"/>
      <c r="BUM137" s="199"/>
      <c r="BUN137" s="199"/>
      <c r="BUO137" s="199"/>
      <c r="BUP137" s="199"/>
      <c r="BUQ137" s="199"/>
      <c r="BUR137" s="199"/>
      <c r="BUS137" s="199"/>
      <c r="BUT137" s="199"/>
      <c r="BUU137" s="199"/>
      <c r="BUV137" s="199"/>
      <c r="BUW137" s="199"/>
      <c r="BUX137" s="199"/>
      <c r="BUY137" s="199"/>
      <c r="BUZ137" s="199"/>
      <c r="BVA137" s="199"/>
      <c r="BVB137" s="199"/>
      <c r="BVC137" s="199"/>
      <c r="BVD137" s="199"/>
      <c r="BVE137" s="199"/>
      <c r="BVF137" s="199"/>
      <c r="BVG137" s="199"/>
      <c r="BVH137" s="199"/>
      <c r="BVI137" s="199"/>
      <c r="BVJ137" s="199"/>
      <c r="BVK137" s="199"/>
      <c r="BVL137" s="199"/>
      <c r="BVM137" s="199"/>
      <c r="BVN137" s="199"/>
      <c r="BVO137" s="199"/>
      <c r="BVP137" s="199"/>
      <c r="BVQ137" s="199"/>
      <c r="BVR137" s="199"/>
      <c r="BVS137" s="199"/>
      <c r="BVT137" s="199"/>
      <c r="BVU137" s="199"/>
      <c r="BVV137" s="199"/>
      <c r="BVW137" s="199"/>
      <c r="BVX137" s="199"/>
      <c r="BVY137" s="199"/>
      <c r="BVZ137" s="199"/>
      <c r="BWA137" s="199"/>
      <c r="BWB137" s="199"/>
      <c r="BWC137" s="199"/>
      <c r="BWD137" s="199">
        <f>11+10</f>
        <v>21</v>
      </c>
      <c r="BWE137" s="199"/>
      <c r="BWF137" s="199"/>
      <c r="BWG137" s="199"/>
      <c r="BWH137" s="199"/>
      <c r="BWI137" s="199"/>
      <c r="BWJ137" s="199"/>
      <c r="BWK137" s="199"/>
      <c r="BWL137" s="199"/>
      <c r="BWM137" s="199"/>
      <c r="BWN137" s="199"/>
      <c r="BWO137" s="199"/>
      <c r="BWP137" s="199"/>
      <c r="BWQ137" s="199"/>
      <c r="BWR137" s="199"/>
      <c r="BWS137" s="199"/>
      <c r="BWT137" s="199"/>
      <c r="BWU137" s="199"/>
      <c r="BWV137" s="199"/>
      <c r="BWW137" s="199"/>
      <c r="BWX137" s="199"/>
      <c r="BWY137" s="199"/>
      <c r="BWZ137" s="199"/>
      <c r="BXA137" s="199"/>
      <c r="BXB137" s="199"/>
      <c r="BXC137" s="199"/>
      <c r="BXD137" s="199"/>
      <c r="BXE137" s="199"/>
      <c r="BXF137" s="199"/>
      <c r="BXG137" s="199"/>
      <c r="BXH137" s="199"/>
      <c r="BXI137" s="199"/>
      <c r="BXJ137" s="199"/>
      <c r="BXK137" s="199"/>
      <c r="BXL137" s="199"/>
      <c r="BXM137" s="199"/>
      <c r="BXN137" s="199"/>
      <c r="BXO137" s="199"/>
      <c r="BXP137" s="199"/>
      <c r="BXQ137" s="199"/>
      <c r="BXR137" s="199"/>
      <c r="BXS137" s="199"/>
      <c r="BXT137" s="199"/>
      <c r="BXU137" s="199"/>
      <c r="BXV137" s="199"/>
      <c r="BXW137" s="199"/>
      <c r="BXX137" s="199"/>
      <c r="BXY137" s="199"/>
      <c r="BXZ137" s="199"/>
      <c r="BYA137" s="199"/>
      <c r="BYB137" s="199"/>
      <c r="BYC137" s="199"/>
      <c r="BYD137" s="199"/>
      <c r="BYE137" s="199"/>
      <c r="BYF137" s="199"/>
      <c r="BYG137" s="199"/>
      <c r="BYH137" s="199"/>
      <c r="BYI137" s="199"/>
      <c r="BYJ137" s="199"/>
      <c r="BYK137" s="199"/>
      <c r="BYL137" s="199"/>
      <c r="BYM137" s="199"/>
      <c r="BYN137" s="199"/>
      <c r="BYO137" s="199"/>
      <c r="BYP137" s="199"/>
      <c r="BYQ137" s="199"/>
      <c r="BYR137" s="199"/>
      <c r="BYS137" s="199"/>
      <c r="BYT137" s="199"/>
      <c r="BYU137" s="199"/>
      <c r="BYV137" s="199"/>
      <c r="BYW137" s="199"/>
      <c r="BYX137" s="199"/>
      <c r="BYY137" s="199"/>
      <c r="BYZ137" s="199"/>
      <c r="BZA137" s="199"/>
      <c r="BZB137" s="199"/>
      <c r="BZC137" s="199"/>
      <c r="BZD137" s="199"/>
      <c r="BZE137" s="199"/>
      <c r="BZF137" s="199"/>
      <c r="BZG137" s="199"/>
      <c r="BZH137" s="199"/>
      <c r="BZI137" s="199"/>
      <c r="BZJ137" s="199"/>
      <c r="BZK137" s="199"/>
      <c r="BZL137" s="199"/>
      <c r="BZM137" s="199"/>
      <c r="BZN137" s="199"/>
      <c r="BZO137" s="199"/>
      <c r="BZP137" s="199"/>
      <c r="BZQ137" s="199"/>
      <c r="BZR137" s="199"/>
      <c r="BZS137" s="199"/>
      <c r="BZT137" s="199"/>
      <c r="BZU137" s="199"/>
      <c r="BZV137" s="199"/>
      <c r="BZW137" s="199"/>
      <c r="BZX137" s="199"/>
      <c r="BZY137" s="199"/>
      <c r="BZZ137" s="199"/>
      <c r="CAA137" s="199"/>
      <c r="CAB137" s="199"/>
      <c r="CAC137" s="199"/>
      <c r="CAD137" s="199"/>
      <c r="CAE137" s="199"/>
      <c r="CAF137" s="199"/>
      <c r="CAG137" s="199"/>
      <c r="CAH137" s="199"/>
      <c r="CAI137" s="199"/>
      <c r="CAJ137" s="199"/>
      <c r="CAK137" s="199"/>
      <c r="CAL137" s="199"/>
      <c r="CAM137" s="199"/>
      <c r="CAN137" s="199"/>
      <c r="CAO137" s="199"/>
      <c r="CAP137" s="199"/>
      <c r="CAQ137" s="199"/>
      <c r="CAR137" s="199"/>
      <c r="CAS137" s="199"/>
      <c r="CAT137" s="199"/>
      <c r="CAU137" s="199"/>
      <c r="CAV137" s="199"/>
      <c r="CAW137" s="199"/>
      <c r="CAX137" s="199"/>
      <c r="CAY137" s="199"/>
      <c r="CAZ137" s="199"/>
      <c r="CBA137" s="199"/>
      <c r="CBB137" s="199"/>
      <c r="CBC137" s="199"/>
      <c r="CBD137" s="199"/>
      <c r="CBE137" s="199"/>
      <c r="CBF137" s="199"/>
      <c r="CBG137" s="199"/>
      <c r="CBH137" s="199"/>
      <c r="CBI137" s="199"/>
      <c r="CBJ137" s="199"/>
      <c r="CBK137" s="199"/>
      <c r="CBL137" s="199"/>
      <c r="CBM137" s="199"/>
      <c r="CBN137" s="199"/>
      <c r="CBO137" s="199"/>
      <c r="CBP137" s="199"/>
      <c r="CBQ137" s="199"/>
      <c r="CBR137" s="199"/>
      <c r="CBS137" s="199"/>
      <c r="CBT137" s="199"/>
      <c r="CBU137" s="199"/>
      <c r="CBV137" s="199"/>
      <c r="CBW137" s="199"/>
      <c r="CBX137" s="199"/>
      <c r="CBY137" s="199"/>
      <c r="CBZ137" s="199"/>
      <c r="CCA137" s="199"/>
      <c r="CCB137" s="199"/>
      <c r="CCC137" s="199"/>
      <c r="CCD137" s="199"/>
      <c r="CCE137" s="199"/>
      <c r="CCF137" s="199"/>
      <c r="CCG137" s="199"/>
      <c r="CCH137" s="199"/>
      <c r="CCI137" s="199"/>
      <c r="CCJ137" s="199"/>
      <c r="CCK137" s="199"/>
      <c r="CCL137" s="199"/>
      <c r="CCM137" s="199"/>
      <c r="CCN137" s="199"/>
      <c r="CCO137" s="199"/>
      <c r="CCP137" s="199"/>
      <c r="CCQ137" s="199"/>
      <c r="CCR137" s="199"/>
      <c r="CCS137" s="199"/>
      <c r="CCT137" s="199"/>
    </row>
    <row r="138" spans="15:2126" s="200" customFormat="1" x14ac:dyDescent="0.2">
      <c r="AKV138" s="199"/>
      <c r="AKW138" s="199"/>
      <c r="AKX138" s="199"/>
      <c r="AKY138" s="199"/>
      <c r="AKZ138" s="199"/>
      <c r="ALA138" s="199"/>
      <c r="ALB138" s="199"/>
      <c r="ALC138" s="199"/>
      <c r="ALD138" s="199"/>
      <c r="ALE138" s="199"/>
      <c r="ALF138" s="199"/>
      <c r="ALG138" s="199"/>
      <c r="ALH138" s="199"/>
      <c r="ALI138" s="199"/>
      <c r="ALJ138" s="199"/>
      <c r="ALK138" s="199"/>
      <c r="ALL138" s="199"/>
      <c r="ALM138" s="199"/>
      <c r="ALN138" s="199"/>
      <c r="ALO138" s="199"/>
      <c r="ALP138" s="199"/>
      <c r="ALQ138" s="199"/>
      <c r="ALR138" s="199"/>
      <c r="ALS138" s="199"/>
      <c r="ALT138" s="199"/>
      <c r="ALU138" s="199"/>
      <c r="ALV138" s="199"/>
      <c r="ALW138" s="199"/>
      <c r="ALX138" s="199"/>
      <c r="ALY138" s="199"/>
      <c r="ALZ138" s="199"/>
      <c r="AMA138" s="199"/>
      <c r="AMB138" s="199"/>
      <c r="AMC138" s="199"/>
      <c r="AMD138" s="199"/>
      <c r="AME138" s="199"/>
      <c r="AMF138" s="199"/>
      <c r="AMG138" s="199"/>
      <c r="AMH138" s="199"/>
      <c r="AMI138" s="199"/>
      <c r="AMJ138" s="199"/>
      <c r="AMK138" s="199"/>
      <c r="AML138" s="199"/>
      <c r="AMM138" s="199"/>
      <c r="AMN138" s="199"/>
      <c r="AMO138" s="199"/>
      <c r="AMP138" s="199"/>
      <c r="AMQ138" s="199"/>
      <c r="AMR138" s="199"/>
      <c r="AMS138" s="199"/>
      <c r="AMT138" s="199"/>
      <c r="AMU138" s="199"/>
      <c r="AMV138" s="199"/>
      <c r="AMW138" s="199"/>
      <c r="AMX138" s="199"/>
      <c r="AMY138" s="199"/>
      <c r="AMZ138" s="199"/>
      <c r="ANA138" s="199"/>
      <c r="ANB138" s="199"/>
      <c r="ANC138" s="199"/>
      <c r="AND138" s="199"/>
      <c r="ANE138" s="199"/>
      <c r="ANF138" s="199"/>
      <c r="ANG138" s="199"/>
      <c r="ANH138" s="199"/>
      <c r="ANI138" s="199"/>
      <c r="ANJ138" s="199"/>
      <c r="ANK138" s="199"/>
      <c r="ANL138" s="199"/>
      <c r="ANM138" s="199"/>
      <c r="ANN138" s="199"/>
      <c r="ANO138" s="199"/>
      <c r="ANP138" s="199"/>
      <c r="ANQ138" s="199"/>
      <c r="ANR138" s="199"/>
      <c r="ANS138" s="199"/>
      <c r="ANT138" s="199"/>
      <c r="ANU138" s="199"/>
      <c r="ANV138" s="199"/>
      <c r="ANW138" s="199"/>
      <c r="ANX138" s="199"/>
      <c r="ANY138" s="199"/>
      <c r="ANZ138" s="199"/>
      <c r="AOA138" s="199"/>
      <c r="AOB138" s="199"/>
      <c r="AOC138" s="199"/>
      <c r="AOD138" s="199"/>
      <c r="AOE138" s="199"/>
      <c r="AOF138" s="199"/>
      <c r="AOG138" s="199"/>
      <c r="AOH138" s="199"/>
      <c r="AOI138" s="199"/>
      <c r="AOJ138" s="199"/>
      <c r="AOK138" s="199"/>
      <c r="AOL138" s="199"/>
      <c r="AOM138" s="199"/>
      <c r="AON138" s="199"/>
      <c r="AOO138" s="199"/>
      <c r="AOP138" s="199"/>
      <c r="AOQ138" s="199"/>
      <c r="AOR138" s="199"/>
      <c r="AOS138" s="199"/>
      <c r="AOT138" s="199"/>
      <c r="AOU138" s="199"/>
      <c r="AOV138" s="199"/>
      <c r="AOW138" s="199"/>
      <c r="AOX138" s="199"/>
      <c r="AOY138" s="199"/>
      <c r="AOZ138" s="199"/>
      <c r="APA138" s="199"/>
      <c r="APB138" s="199"/>
      <c r="APC138" s="199"/>
      <c r="APD138" s="199"/>
      <c r="APE138" s="199"/>
      <c r="APF138" s="199"/>
      <c r="APG138" s="199"/>
      <c r="APH138" s="199"/>
      <c r="API138" s="199"/>
      <c r="APJ138" s="199"/>
      <c r="APK138" s="199"/>
      <c r="APL138" s="199"/>
      <c r="APM138" s="199"/>
      <c r="APN138" s="199"/>
      <c r="APO138" s="199"/>
      <c r="APP138" s="199"/>
      <c r="APQ138" s="199"/>
      <c r="APR138" s="199"/>
      <c r="APS138" s="199"/>
      <c r="APT138" s="199"/>
      <c r="APU138" s="199"/>
      <c r="APV138" s="199"/>
      <c r="APW138" s="199"/>
      <c r="APX138" s="199"/>
      <c r="APY138" s="199"/>
      <c r="APZ138" s="199"/>
      <c r="AQA138" s="199"/>
      <c r="AQB138" s="199"/>
      <c r="AQC138" s="199"/>
      <c r="AQD138" s="199"/>
      <c r="AQE138" s="199"/>
      <c r="AQF138" s="199"/>
      <c r="AQG138" s="199"/>
      <c r="AQH138" s="199"/>
      <c r="AQI138" s="199"/>
      <c r="AQJ138" s="199"/>
      <c r="AQK138" s="199"/>
      <c r="AQL138" s="199"/>
      <c r="AQM138" s="199"/>
      <c r="AQN138" s="199"/>
      <c r="AQO138" s="199"/>
      <c r="AQP138" s="199"/>
      <c r="AQQ138" s="199"/>
      <c r="AQR138" s="199"/>
      <c r="AQS138" s="199"/>
      <c r="AQT138" s="199"/>
      <c r="AQU138" s="199"/>
      <c r="AQV138" s="199"/>
      <c r="AQW138" s="199"/>
      <c r="AQX138" s="199"/>
      <c r="AQY138" s="199"/>
      <c r="AQZ138" s="199"/>
      <c r="ARA138" s="199"/>
      <c r="ARB138" s="199"/>
      <c r="ARC138" s="199"/>
      <c r="ARD138" s="199"/>
      <c r="ARE138" s="199"/>
      <c r="ARF138" s="199"/>
      <c r="ARG138" s="199"/>
      <c r="ARH138" s="199"/>
      <c r="ARI138" s="199"/>
      <c r="ARJ138" s="199"/>
      <c r="ARK138" s="199"/>
      <c r="ARL138" s="199"/>
      <c r="ARM138" s="199"/>
      <c r="ARN138" s="199"/>
      <c r="ARO138" s="199"/>
      <c r="ARP138" s="199"/>
      <c r="ARQ138" s="199"/>
      <c r="ARR138" s="199"/>
      <c r="ARS138" s="199"/>
      <c r="ART138" s="199"/>
      <c r="ARU138" s="199"/>
      <c r="ARV138" s="199"/>
      <c r="ARW138" s="199"/>
      <c r="ARX138" s="199"/>
      <c r="ARY138" s="199"/>
      <c r="ARZ138" s="199"/>
      <c r="ASA138" s="199"/>
      <c r="ASB138" s="199"/>
      <c r="ASC138" s="199"/>
      <c r="ASD138" s="199"/>
      <c r="ASE138" s="199"/>
      <c r="ASF138" s="199"/>
      <c r="ASG138" s="199"/>
      <c r="ASH138" s="199"/>
      <c r="ASI138" s="199"/>
      <c r="ASJ138" s="199"/>
      <c r="ASK138" s="199"/>
      <c r="ASL138" s="199"/>
      <c r="ASM138" s="199"/>
      <c r="ASN138" s="199"/>
      <c r="ASO138" s="199"/>
      <c r="ASP138" s="199"/>
      <c r="ASQ138" s="199"/>
      <c r="ASR138" s="199"/>
      <c r="ASS138" s="199"/>
      <c r="AST138" s="199"/>
      <c r="ASU138" s="199"/>
      <c r="ASV138" s="199"/>
      <c r="ASW138" s="199"/>
      <c r="ASX138" s="199"/>
      <c r="ASY138" s="199"/>
      <c r="ASZ138" s="199"/>
      <c r="ATA138" s="199"/>
      <c r="ATB138" s="199"/>
      <c r="ATC138" s="199"/>
      <c r="ATD138" s="199"/>
      <c r="ATE138" s="199"/>
      <c r="ATF138" s="199"/>
      <c r="ATG138" s="199"/>
      <c r="ATH138" s="199"/>
      <c r="ATI138" s="199"/>
      <c r="ATJ138" s="199"/>
      <c r="ATK138" s="199"/>
      <c r="ATL138" s="199"/>
      <c r="ATM138" s="199"/>
      <c r="ATN138" s="199"/>
      <c r="ATO138" s="199"/>
      <c r="ATP138" s="199"/>
      <c r="ATQ138" s="199"/>
      <c r="ATR138" s="199"/>
      <c r="ATS138" s="199"/>
      <c r="ATT138" s="199"/>
      <c r="ATU138" s="199"/>
      <c r="ATV138" s="199"/>
      <c r="ATW138" s="199"/>
      <c r="ATX138" s="199"/>
      <c r="ATY138" s="199"/>
      <c r="ATZ138" s="199"/>
      <c r="AUA138" s="199"/>
      <c r="AUB138" s="199"/>
      <c r="AUC138" s="199"/>
      <c r="AUD138" s="199"/>
      <c r="AUE138" s="199"/>
      <c r="AUF138" s="199"/>
      <c r="AUG138" s="199"/>
      <c r="AUH138" s="199"/>
      <c r="AUI138" s="199"/>
      <c r="AUJ138" s="199"/>
      <c r="AUK138" s="199"/>
      <c r="AUL138" s="199"/>
      <c r="AUM138" s="199"/>
      <c r="AUN138" s="199"/>
      <c r="AUO138" s="199"/>
      <c r="AUP138" s="199"/>
      <c r="AUQ138" s="199"/>
      <c r="AUR138" s="199"/>
      <c r="AUS138" s="199"/>
      <c r="AUT138" s="199"/>
      <c r="AUU138" s="199"/>
      <c r="AUV138" s="199"/>
      <c r="AUW138" s="199"/>
      <c r="AUX138" s="199"/>
      <c r="AUY138" s="199"/>
      <c r="AUZ138" s="199"/>
      <c r="AVA138" s="199"/>
      <c r="AVB138" s="199"/>
      <c r="AVC138" s="199"/>
      <c r="AVD138" s="199"/>
      <c r="AVE138" s="199"/>
      <c r="AVF138" s="199"/>
      <c r="AVG138" s="199"/>
      <c r="AVH138" s="199"/>
      <c r="AVI138" s="199"/>
      <c r="AVJ138" s="199"/>
      <c r="AVK138" s="199"/>
      <c r="AVL138" s="199"/>
      <c r="AVM138" s="199"/>
      <c r="AVN138" s="199"/>
      <c r="AVO138" s="199"/>
      <c r="AVP138" s="199"/>
      <c r="AVQ138" s="199"/>
      <c r="AVR138" s="199"/>
      <c r="AVS138" s="199"/>
      <c r="AVT138" s="199"/>
      <c r="AVU138" s="199"/>
      <c r="AVV138" s="199"/>
      <c r="AVW138" s="199"/>
      <c r="AVX138" s="199"/>
      <c r="AVY138" s="199"/>
      <c r="AVZ138" s="199"/>
      <c r="AWA138" s="199"/>
      <c r="AWB138" s="199"/>
      <c r="AWC138" s="199"/>
      <c r="AWD138" s="199"/>
      <c r="AWE138" s="199"/>
      <c r="AWF138" s="199"/>
      <c r="AWG138" s="199"/>
      <c r="AWH138" s="199"/>
      <c r="AWI138" s="199"/>
      <c r="AWJ138" s="199"/>
      <c r="AWK138" s="199"/>
      <c r="AWL138" s="199"/>
      <c r="AWM138" s="199"/>
      <c r="AWN138" s="199"/>
      <c r="AWO138" s="199"/>
      <c r="AWP138" s="199"/>
      <c r="AWQ138" s="199"/>
      <c r="AWR138" s="199"/>
      <c r="AWS138" s="199"/>
      <c r="AWT138" s="199"/>
      <c r="AWU138" s="199"/>
      <c r="AWV138" s="199"/>
      <c r="AWW138" s="199"/>
      <c r="AWX138" s="199"/>
      <c r="AWY138" s="199"/>
      <c r="AWZ138" s="199"/>
      <c r="AXA138" s="199"/>
      <c r="AXB138" s="199"/>
      <c r="AXC138" s="199"/>
      <c r="AXD138" s="199"/>
      <c r="AXE138" s="199"/>
      <c r="AXF138" s="199"/>
      <c r="AXG138" s="199"/>
      <c r="AXH138" s="199"/>
      <c r="AXI138" s="199"/>
      <c r="AXJ138" s="199"/>
      <c r="AXK138" s="199"/>
      <c r="AXL138" s="199"/>
      <c r="AXM138" s="199"/>
      <c r="AXN138" s="199"/>
      <c r="AXO138" s="199"/>
      <c r="AXP138" s="199"/>
      <c r="AXQ138" s="199"/>
      <c r="AXR138" s="199"/>
      <c r="AXS138" s="199"/>
      <c r="AXT138" s="199"/>
      <c r="AXU138" s="199"/>
      <c r="AXV138" s="199"/>
      <c r="AXW138" s="199"/>
      <c r="AXX138" s="199"/>
      <c r="AXY138" s="199"/>
      <c r="AXZ138" s="199"/>
      <c r="AYA138" s="199"/>
      <c r="AYB138" s="199"/>
      <c r="AYC138" s="199"/>
      <c r="AYD138" s="199"/>
      <c r="AYE138" s="199"/>
      <c r="AYF138" s="199"/>
      <c r="AYG138" s="199"/>
      <c r="AYH138" s="199"/>
      <c r="AYI138" s="199"/>
      <c r="AYJ138" s="199"/>
      <c r="AYK138" s="199"/>
      <c r="AYL138" s="199"/>
      <c r="AYM138" s="199"/>
      <c r="AYN138" s="199"/>
      <c r="AYO138" s="199"/>
      <c r="AYP138" s="199"/>
      <c r="AYQ138" s="199"/>
      <c r="AYR138" s="199"/>
      <c r="AYS138" s="199"/>
      <c r="AYT138" s="199"/>
      <c r="AYU138" s="199"/>
      <c r="AYV138" s="367"/>
      <c r="AYW138" s="367"/>
      <c r="AYX138" s="367"/>
      <c r="AYY138" s="367"/>
      <c r="AYZ138" s="199"/>
      <c r="AZA138" s="199"/>
      <c r="AZB138" s="199"/>
      <c r="AZC138" s="199"/>
      <c r="AZD138" s="199"/>
      <c r="AZE138" s="199"/>
      <c r="AZF138" s="199"/>
      <c r="AZG138" s="199"/>
      <c r="AZH138" s="199"/>
      <c r="AZI138" s="199"/>
      <c r="AZJ138" s="199"/>
      <c r="AZK138" s="199"/>
      <c r="AZL138" s="199"/>
      <c r="AZM138" s="199"/>
      <c r="AZN138" s="199"/>
      <c r="AZO138" s="199"/>
      <c r="AZP138" s="199"/>
      <c r="AZQ138" s="199"/>
      <c r="AZR138" s="199"/>
      <c r="AZS138" s="199"/>
      <c r="AZT138" s="199"/>
      <c r="AZU138" s="199"/>
      <c r="AZV138" s="199"/>
      <c r="AZW138" s="199"/>
      <c r="AZX138" s="199"/>
      <c r="AZY138" s="199"/>
      <c r="AZZ138" s="199"/>
      <c r="BAA138" s="199"/>
      <c r="BAB138" s="199"/>
      <c r="BAC138" s="199"/>
      <c r="BAD138" s="199"/>
      <c r="BAE138" s="199"/>
      <c r="BAF138" s="199"/>
      <c r="BAG138" s="199"/>
      <c r="BAH138" s="199"/>
      <c r="BAI138" s="199"/>
      <c r="BAJ138" s="199"/>
      <c r="BAK138" s="199"/>
      <c r="BAL138" s="199"/>
      <c r="BAM138" s="199"/>
      <c r="BAN138" s="199"/>
      <c r="BAO138" s="199"/>
      <c r="BAP138" s="199"/>
      <c r="BAQ138" s="199"/>
      <c r="BAR138" s="199"/>
      <c r="BAS138" s="199"/>
      <c r="BAT138" s="199"/>
      <c r="BAU138" s="199"/>
      <c r="BAV138" s="199"/>
      <c r="BAW138" s="199"/>
      <c r="BAX138" s="199"/>
      <c r="BAY138" s="199"/>
      <c r="BAZ138" s="199"/>
      <c r="BBA138" s="199"/>
      <c r="BBB138" s="199"/>
      <c r="BBC138" s="199"/>
      <c r="BBD138" s="199"/>
      <c r="BBE138" s="199"/>
      <c r="BBF138" s="199"/>
      <c r="BBG138" s="199"/>
      <c r="BBH138" s="199"/>
      <c r="BBI138" s="199"/>
      <c r="BBJ138" s="199"/>
      <c r="BBK138" s="199"/>
      <c r="BBL138" s="199"/>
      <c r="BBM138" s="199"/>
      <c r="BBN138" s="199"/>
      <c r="BBO138" s="199"/>
      <c r="BBP138" s="199"/>
      <c r="BBQ138" s="199"/>
      <c r="BBR138" s="199"/>
      <c r="BBS138" s="199"/>
      <c r="BBT138" s="199"/>
      <c r="BBU138" s="199"/>
      <c r="BBV138" s="199"/>
      <c r="BBW138" s="199"/>
      <c r="BBX138" s="199"/>
      <c r="BBY138" s="199"/>
      <c r="BBZ138" s="199"/>
      <c r="BCA138" s="199"/>
      <c r="BCB138" s="199"/>
      <c r="BCC138" s="199"/>
      <c r="BCD138" s="199"/>
      <c r="BCE138" s="199"/>
      <c r="BCF138" s="199"/>
      <c r="BCG138" s="199"/>
      <c r="BCH138" s="199"/>
      <c r="BCI138" s="199"/>
      <c r="BCJ138" s="199"/>
      <c r="BCK138" s="199"/>
      <c r="BCL138" s="199"/>
      <c r="BCM138" s="199"/>
      <c r="BCN138" s="199"/>
      <c r="BCO138" s="199"/>
      <c r="BCP138" s="199"/>
      <c r="BCQ138" s="199"/>
      <c r="BCR138" s="199"/>
      <c r="BCS138" s="199"/>
      <c r="BCT138" s="199"/>
      <c r="BCU138" s="199"/>
      <c r="BCV138" s="199"/>
      <c r="BCW138" s="199"/>
      <c r="BCX138" s="199"/>
      <c r="BCY138" s="199"/>
      <c r="BCZ138" s="199"/>
      <c r="BDA138" s="199"/>
      <c r="BDB138" s="199"/>
      <c r="BDC138" s="199"/>
      <c r="BDD138" s="199"/>
      <c r="BDE138" s="199"/>
      <c r="BDF138" s="199"/>
      <c r="BDG138" s="199"/>
      <c r="BDH138" s="199"/>
      <c r="BDI138" s="199"/>
      <c r="BDJ138" s="199"/>
      <c r="BDK138" s="199"/>
      <c r="BDL138" s="199"/>
      <c r="BDM138" s="199"/>
      <c r="BDN138" s="199"/>
      <c r="BDO138" s="199"/>
      <c r="BDP138" s="199"/>
      <c r="BDQ138" s="199"/>
      <c r="BDR138" s="199"/>
      <c r="BDS138" s="199"/>
      <c r="BDT138" s="199"/>
      <c r="BDU138" s="199"/>
      <c r="BDV138" s="199"/>
      <c r="BDW138" s="199"/>
      <c r="BDX138" s="199"/>
      <c r="BDY138" s="199"/>
      <c r="BDZ138" s="199"/>
      <c r="BEA138" s="199"/>
      <c r="BEB138" s="199"/>
      <c r="BEC138" s="199"/>
      <c r="BED138" s="199"/>
      <c r="BEE138" s="199"/>
      <c r="BEF138" s="199"/>
      <c r="BEG138" s="199"/>
      <c r="BEH138" s="199"/>
      <c r="BEI138" s="199"/>
      <c r="BEJ138" s="199"/>
      <c r="BEK138" s="199"/>
      <c r="BEL138" s="199"/>
      <c r="BEM138" s="199"/>
      <c r="BEN138" s="199"/>
      <c r="BEO138" s="199"/>
      <c r="BEP138" s="199"/>
      <c r="BEQ138" s="199"/>
      <c r="BER138" s="199"/>
      <c r="BES138" s="199"/>
      <c r="BET138" s="199"/>
      <c r="BEU138" s="199"/>
      <c r="BEV138" s="199"/>
      <c r="BEW138" s="199"/>
      <c r="BEX138" s="199"/>
      <c r="BEY138" s="199"/>
      <c r="BEZ138" s="199"/>
      <c r="BFA138" s="199"/>
      <c r="BFB138" s="199"/>
      <c r="BFC138" s="199"/>
      <c r="BFD138" s="199"/>
      <c r="BFE138" s="199"/>
      <c r="BFF138" s="199"/>
      <c r="BFG138" s="199"/>
      <c r="BFH138" s="199"/>
      <c r="BFI138" s="199"/>
      <c r="BFJ138" s="199"/>
      <c r="BFK138" s="199"/>
      <c r="BFL138" s="199"/>
      <c r="BFM138" s="199"/>
      <c r="BFN138" s="199"/>
      <c r="BFO138" s="199"/>
      <c r="BFP138" s="199"/>
      <c r="BFQ138" s="199"/>
      <c r="BFR138" s="199"/>
      <c r="BFS138" s="199"/>
      <c r="BFT138" s="199"/>
      <c r="BFU138" s="199"/>
      <c r="BFV138" s="199"/>
      <c r="BFW138" s="199"/>
      <c r="BFX138" s="199"/>
      <c r="BFY138" s="199"/>
      <c r="BFZ138" s="199"/>
      <c r="BGA138" s="199"/>
      <c r="BGB138" s="199"/>
      <c r="BGC138" s="199"/>
      <c r="BGD138" s="199"/>
      <c r="BGE138" s="199"/>
      <c r="BGF138" s="199"/>
      <c r="BGG138" s="199"/>
      <c r="BGH138" s="199"/>
      <c r="BGI138" s="199"/>
      <c r="BGJ138" s="199"/>
      <c r="BGK138" s="199"/>
      <c r="BGL138" s="199"/>
      <c r="BGM138" s="199"/>
      <c r="BGN138" s="199"/>
      <c r="BGO138" s="199"/>
      <c r="BGP138" s="199"/>
      <c r="BGQ138" s="199"/>
      <c r="BGR138" s="199"/>
      <c r="BGS138" s="199"/>
      <c r="BGT138" s="199"/>
      <c r="BGU138" s="199"/>
      <c r="BGV138" s="199"/>
      <c r="BGW138" s="199"/>
      <c r="BGX138" s="199"/>
      <c r="BGY138" s="199"/>
      <c r="BGZ138" s="199"/>
      <c r="BHA138" s="199"/>
      <c r="BHB138" s="199"/>
      <c r="BHC138" s="199"/>
      <c r="BHD138" s="199"/>
      <c r="BHE138" s="199"/>
      <c r="BHF138" s="199"/>
      <c r="BHG138" s="199"/>
      <c r="BHH138" s="199"/>
      <c r="BHI138" s="199"/>
      <c r="BHJ138" s="199"/>
      <c r="BHK138" s="199"/>
      <c r="BHL138" s="199"/>
      <c r="BHM138" s="199"/>
      <c r="BHN138" s="199"/>
      <c r="BHO138" s="199"/>
      <c r="BHP138" s="199"/>
      <c r="BHQ138" s="199"/>
      <c r="BHR138" s="199"/>
      <c r="BHS138" s="199"/>
      <c r="BHT138" s="199"/>
      <c r="BHU138" s="199"/>
      <c r="BHV138" s="199"/>
      <c r="BHW138" s="199"/>
      <c r="BHX138" s="199"/>
      <c r="BHY138" s="199"/>
      <c r="BHZ138" s="199"/>
      <c r="BIA138" s="199"/>
      <c r="BIB138" s="199"/>
      <c r="BIC138" s="199"/>
      <c r="BID138" s="199"/>
      <c r="BIE138" s="199"/>
      <c r="BIF138" s="199"/>
      <c r="BIG138" s="199"/>
      <c r="BIH138" s="199"/>
      <c r="BII138" s="199"/>
      <c r="BIJ138" s="199"/>
      <c r="BIK138" s="199"/>
      <c r="BIL138" s="199"/>
      <c r="BIM138" s="199"/>
      <c r="BIN138" s="199"/>
      <c r="BIO138" s="199"/>
      <c r="BIP138" s="199"/>
      <c r="BIQ138" s="199"/>
      <c r="BIR138" s="199"/>
      <c r="BIS138" s="199"/>
      <c r="BIT138" s="199"/>
      <c r="BIU138" s="199"/>
      <c r="BIV138" s="199"/>
      <c r="BIW138" s="199"/>
      <c r="BIX138" s="199"/>
      <c r="BIY138" s="199"/>
      <c r="BIZ138" s="199"/>
      <c r="BJA138" s="199"/>
      <c r="BJB138" s="199"/>
      <c r="BJC138" s="199"/>
      <c r="BJD138" s="199"/>
      <c r="BJE138" s="199"/>
      <c r="BJF138" s="199"/>
      <c r="BJG138" s="199"/>
      <c r="BJH138" s="199"/>
      <c r="BJI138" s="199"/>
      <c r="BJJ138" s="199"/>
      <c r="BJK138" s="199"/>
      <c r="BJL138" s="199"/>
      <c r="BJM138" s="199"/>
      <c r="BJN138" s="199"/>
      <c r="BJO138" s="199"/>
      <c r="BJP138" s="199"/>
      <c r="BJQ138" s="199"/>
      <c r="BJR138" s="199"/>
      <c r="BJS138" s="199"/>
      <c r="BJT138" s="199"/>
      <c r="BJU138" s="199"/>
      <c r="BJV138" s="199"/>
      <c r="BJW138" s="199"/>
      <c r="BJX138" s="199"/>
      <c r="BJY138" s="199"/>
      <c r="BJZ138" s="199"/>
      <c r="BKA138" s="199"/>
      <c r="BKB138" s="199"/>
      <c r="BKC138" s="199"/>
      <c r="BKD138" s="199"/>
      <c r="BKE138" s="199"/>
      <c r="BKF138" s="199"/>
      <c r="BKG138" s="199"/>
      <c r="BKH138" s="199"/>
      <c r="BKI138" s="199"/>
      <c r="BKJ138" s="199"/>
      <c r="BKK138" s="199"/>
      <c r="BKL138" s="199"/>
      <c r="BKM138" s="199"/>
      <c r="BKN138" s="199"/>
      <c r="BKO138" s="199"/>
      <c r="BKP138" s="199"/>
      <c r="BKQ138" s="199"/>
      <c r="BKR138" s="199"/>
      <c r="BKS138" s="199"/>
      <c r="BKT138" s="199"/>
      <c r="BKU138" s="199"/>
      <c r="BKV138" s="199"/>
      <c r="BKW138" s="199"/>
      <c r="BKX138" s="199"/>
      <c r="BKY138" s="199"/>
      <c r="BKZ138" s="199"/>
      <c r="BLA138" s="199"/>
      <c r="BLB138" s="199"/>
      <c r="BLC138" s="199"/>
      <c r="BLD138" s="199"/>
      <c r="BLE138" s="199"/>
      <c r="BLF138" s="199"/>
      <c r="BLG138" s="199"/>
      <c r="BLH138" s="199"/>
      <c r="BLI138" s="199"/>
      <c r="BLJ138" s="199"/>
      <c r="BLK138" s="199"/>
      <c r="BLL138" s="199"/>
      <c r="BLM138" s="199"/>
      <c r="BLN138" s="199"/>
      <c r="BLO138" s="199"/>
      <c r="BLP138" s="199"/>
      <c r="BLQ138" s="199"/>
      <c r="BLR138" s="199"/>
      <c r="BLS138" s="199"/>
      <c r="BLT138" s="199"/>
      <c r="BLU138" s="199"/>
      <c r="BLV138" s="199"/>
      <c r="BLW138" s="199"/>
      <c r="BLX138" s="199"/>
      <c r="BLY138" s="199"/>
      <c r="BLZ138" s="199"/>
      <c r="BMA138" s="199"/>
      <c r="BMB138" s="199"/>
      <c r="BMC138" s="199"/>
      <c r="BMD138" s="199"/>
      <c r="BME138" s="199"/>
      <c r="BMF138" s="199"/>
      <c r="BMG138" s="199"/>
      <c r="BMH138" s="199"/>
      <c r="BMI138" s="199"/>
      <c r="BMJ138" s="199"/>
      <c r="BMK138" s="199"/>
      <c r="BML138" s="199"/>
      <c r="BMM138" s="199"/>
      <c r="BMN138" s="199"/>
      <c r="BMO138" s="199"/>
      <c r="BMP138" s="199"/>
      <c r="BMQ138" s="199"/>
      <c r="BMR138" s="199"/>
      <c r="BMS138" s="199"/>
      <c r="BMT138" s="199"/>
      <c r="BMU138" s="199"/>
      <c r="BMV138" s="199"/>
      <c r="BMW138" s="199"/>
      <c r="BMX138" s="199"/>
      <c r="BMY138" s="199"/>
      <c r="BMZ138" s="199"/>
      <c r="BNA138" s="199"/>
      <c r="BNB138" s="199"/>
      <c r="BNC138" s="199"/>
      <c r="BND138" s="199"/>
      <c r="BNE138" s="199"/>
      <c r="BNF138" s="199"/>
      <c r="BNG138" s="199"/>
      <c r="BNH138" s="199"/>
      <c r="BNI138" s="199"/>
      <c r="BNJ138" s="199"/>
      <c r="BNK138" s="199"/>
      <c r="BNL138" s="199"/>
      <c r="BNM138" s="199"/>
      <c r="BNN138" s="199"/>
      <c r="BNO138" s="199"/>
      <c r="BNP138" s="199"/>
      <c r="BNQ138" s="199"/>
      <c r="BNR138" s="199"/>
      <c r="BNS138" s="199"/>
      <c r="BNT138" s="199"/>
      <c r="BNU138" s="199"/>
      <c r="BNV138" s="199"/>
      <c r="BNW138" s="199"/>
      <c r="BNX138" s="199"/>
      <c r="BNY138" s="199"/>
      <c r="BNZ138" s="199"/>
      <c r="BOA138" s="199"/>
      <c r="BOB138" s="199"/>
      <c r="BOC138" s="199"/>
      <c r="BOD138" s="199"/>
      <c r="BOE138" s="199"/>
      <c r="BOF138" s="199"/>
      <c r="BOG138" s="199"/>
      <c r="BOH138" s="199"/>
      <c r="BOI138" s="199"/>
      <c r="BOJ138" s="199"/>
      <c r="BOK138" s="199"/>
      <c r="BOL138" s="199"/>
      <c r="BOM138" s="199"/>
      <c r="BON138" s="199"/>
      <c r="BOO138" s="199"/>
      <c r="BOP138" s="199"/>
      <c r="BOQ138" s="199"/>
      <c r="BOR138" s="199"/>
      <c r="BOS138" s="199"/>
      <c r="BOT138" s="199"/>
      <c r="BOU138" s="199"/>
      <c r="BOV138" s="199"/>
      <c r="BOW138" s="199"/>
      <c r="BOX138" s="199"/>
      <c r="BOY138" s="199"/>
      <c r="BOZ138" s="199"/>
      <c r="BPA138" s="199"/>
      <c r="BPB138" s="199"/>
      <c r="BPC138" s="199"/>
      <c r="BPD138" s="199"/>
      <c r="BPE138" s="199"/>
      <c r="BPF138" s="199"/>
      <c r="BPG138" s="199"/>
      <c r="BPH138" s="199"/>
      <c r="BPI138" s="199"/>
      <c r="BPJ138" s="199"/>
      <c r="BPK138" s="199"/>
      <c r="BPL138" s="199"/>
      <c r="BPM138" s="199"/>
      <c r="BPN138" s="199"/>
      <c r="BPO138" s="199"/>
      <c r="BPP138" s="199"/>
      <c r="BPQ138" s="199"/>
      <c r="BPR138" s="199"/>
      <c r="BPS138" s="199"/>
      <c r="BPT138" s="199"/>
      <c r="BPU138" s="199"/>
      <c r="BPV138" s="199"/>
      <c r="BPW138" s="199"/>
      <c r="BPX138" s="199"/>
      <c r="BPY138" s="199"/>
      <c r="BPZ138" s="199"/>
      <c r="BQA138" s="199"/>
      <c r="BQB138" s="199"/>
      <c r="BQC138" s="199"/>
      <c r="BQD138" s="199"/>
      <c r="BQE138" s="199"/>
      <c r="BQF138" s="199"/>
      <c r="BQG138" s="199"/>
      <c r="BQH138" s="199"/>
      <c r="BQI138" s="199"/>
      <c r="BQJ138" s="199"/>
      <c r="BQK138" s="199"/>
      <c r="BQL138" s="199"/>
      <c r="BQM138" s="199"/>
      <c r="BQN138" s="199"/>
      <c r="BQO138" s="199"/>
      <c r="BQP138" s="199"/>
      <c r="BQQ138" s="199"/>
      <c r="BQR138" s="199"/>
      <c r="BQS138" s="199"/>
      <c r="BQT138" s="199"/>
      <c r="BQU138" s="199"/>
      <c r="BQV138" s="199"/>
      <c r="BQW138" s="199"/>
      <c r="BQX138" s="199"/>
      <c r="BQY138" s="199"/>
      <c r="BQZ138" s="199"/>
      <c r="BRA138" s="199"/>
      <c r="BRB138" s="199"/>
      <c r="BRC138" s="199"/>
      <c r="BRD138" s="199"/>
      <c r="BRE138" s="199"/>
      <c r="BRF138" s="199"/>
      <c r="BRG138" s="199"/>
      <c r="BRH138" s="199"/>
      <c r="BRI138" s="199"/>
      <c r="BRJ138" s="199"/>
      <c r="BRK138" s="199"/>
      <c r="BRL138" s="199"/>
      <c r="BRM138" s="199"/>
      <c r="BRN138" s="199"/>
      <c r="BRO138" s="199"/>
      <c r="BRP138" s="199"/>
      <c r="BRQ138" s="199"/>
      <c r="BRR138" s="199"/>
      <c r="BRS138" s="199"/>
      <c r="BRT138" s="199"/>
      <c r="BRU138" s="199"/>
      <c r="BRV138" s="199"/>
      <c r="BRW138" s="199"/>
      <c r="BRX138" s="199"/>
      <c r="BRY138" s="199"/>
      <c r="BRZ138" s="199"/>
      <c r="BSA138" s="199"/>
      <c r="BSB138" s="199"/>
      <c r="BSC138" s="199"/>
      <c r="BSD138" s="199"/>
      <c r="BSE138" s="199"/>
      <c r="BSF138" s="199"/>
      <c r="BSG138" s="199"/>
      <c r="BSH138" s="199"/>
      <c r="BSI138" s="199"/>
      <c r="BSJ138" s="199"/>
      <c r="BSK138" s="199"/>
      <c r="BSL138" s="199"/>
      <c r="BSM138" s="199"/>
      <c r="BSN138" s="199"/>
      <c r="BSO138" s="199"/>
      <c r="BSP138" s="199"/>
      <c r="BSQ138" s="199"/>
      <c r="BSR138" s="199"/>
      <c r="BSS138" s="199"/>
      <c r="BST138" s="199"/>
      <c r="BSU138" s="199"/>
      <c r="BSV138" s="199"/>
      <c r="BSW138" s="199"/>
      <c r="BSX138" s="199"/>
      <c r="BSY138" s="199"/>
      <c r="BSZ138" s="199"/>
      <c r="BTA138" s="199"/>
      <c r="BTB138" s="199"/>
      <c r="BTC138" s="199"/>
      <c r="BTD138" s="199"/>
      <c r="BTE138" s="199"/>
      <c r="BTF138" s="199"/>
      <c r="BTG138" s="199"/>
      <c r="BTH138" s="199"/>
      <c r="BTI138" s="199"/>
      <c r="BTJ138" s="199"/>
      <c r="BTK138" s="199"/>
      <c r="BTL138" s="199"/>
      <c r="BTM138" s="199"/>
      <c r="BTN138" s="199"/>
      <c r="BTO138" s="199"/>
      <c r="BTP138" s="199"/>
      <c r="BTQ138" s="199"/>
      <c r="BTR138" s="199"/>
      <c r="BTS138" s="199"/>
      <c r="BTT138" s="199"/>
      <c r="BTU138" s="199"/>
      <c r="BTV138" s="199"/>
      <c r="BTW138" s="199"/>
      <c r="BTX138" s="199"/>
      <c r="BTY138" s="199"/>
      <c r="BTZ138" s="199"/>
      <c r="BUA138" s="199"/>
      <c r="BUB138" s="199"/>
      <c r="BUC138" s="199"/>
      <c r="BUD138" s="199"/>
      <c r="BUE138" s="199"/>
      <c r="BUF138" s="199"/>
      <c r="BUG138" s="199"/>
      <c r="BUH138" s="199"/>
      <c r="BUI138" s="199"/>
      <c r="BUJ138" s="199"/>
      <c r="BUK138" s="199"/>
      <c r="BUL138" s="199"/>
      <c r="BUM138" s="199"/>
      <c r="BUN138" s="199"/>
      <c r="BUO138" s="199"/>
      <c r="BUP138" s="199"/>
      <c r="BUQ138" s="199"/>
      <c r="BUR138" s="199"/>
      <c r="BUS138" s="199"/>
      <c r="BUT138" s="199"/>
      <c r="BUU138" s="199"/>
      <c r="BUV138" s="199"/>
      <c r="BUW138" s="199"/>
      <c r="BUX138" s="199"/>
      <c r="BUY138" s="199"/>
      <c r="BUZ138" s="199"/>
      <c r="BVA138" s="199"/>
      <c r="BVB138" s="199"/>
      <c r="BVC138" s="199"/>
      <c r="BVD138" s="199"/>
      <c r="BVE138" s="199"/>
      <c r="BVF138" s="199"/>
      <c r="BVG138" s="199"/>
      <c r="BVH138" s="199"/>
      <c r="BVI138" s="199"/>
      <c r="BVJ138" s="199"/>
      <c r="BVK138" s="199"/>
      <c r="BVL138" s="199"/>
      <c r="BVM138" s="199"/>
      <c r="BVN138" s="199"/>
      <c r="BVO138" s="199"/>
      <c r="BVP138" s="199"/>
      <c r="BVQ138" s="199"/>
      <c r="BVR138" s="199"/>
      <c r="BVS138" s="199"/>
      <c r="BVT138" s="199"/>
      <c r="BVU138" s="199"/>
      <c r="BVV138" s="199"/>
      <c r="BVW138" s="199"/>
      <c r="BVX138" s="199"/>
      <c r="BVY138" s="199"/>
      <c r="BVZ138" s="199"/>
      <c r="BWA138" s="199"/>
      <c r="BWB138" s="199"/>
      <c r="BWC138" s="199"/>
      <c r="BWD138" s="199">
        <f>+BWD136-BWD137</f>
        <v>21</v>
      </c>
      <c r="BWE138" s="199"/>
      <c r="BWF138" s="199"/>
      <c r="BWG138" s="199"/>
      <c r="BWH138" s="199"/>
      <c r="BWI138" s="199"/>
      <c r="BWJ138" s="199"/>
      <c r="BWK138" s="199"/>
      <c r="BWL138" s="199"/>
      <c r="BWM138" s="199"/>
      <c r="BWN138" s="199"/>
      <c r="BWO138" s="199"/>
      <c r="BWP138" s="199"/>
      <c r="BWQ138" s="199"/>
      <c r="BWR138" s="199"/>
      <c r="BWS138" s="199"/>
      <c r="BWT138" s="199"/>
      <c r="BWU138" s="199"/>
      <c r="BWV138" s="199"/>
      <c r="BWW138" s="199"/>
      <c r="BWX138" s="199"/>
      <c r="BWY138" s="199"/>
      <c r="BWZ138" s="199"/>
      <c r="BXA138" s="199"/>
      <c r="BXB138" s="199"/>
      <c r="BXC138" s="199"/>
      <c r="BXD138" s="199"/>
      <c r="BXE138" s="199"/>
      <c r="BXF138" s="199"/>
      <c r="BXG138" s="199"/>
      <c r="BXH138" s="199"/>
      <c r="BXI138" s="199"/>
      <c r="BXJ138" s="199"/>
      <c r="BXK138" s="199"/>
      <c r="BXL138" s="199"/>
      <c r="BXM138" s="199"/>
      <c r="BXN138" s="199"/>
      <c r="BXO138" s="199"/>
      <c r="BXP138" s="199"/>
      <c r="BXQ138" s="199"/>
      <c r="BXR138" s="199"/>
      <c r="BXS138" s="199"/>
      <c r="BXT138" s="199"/>
      <c r="BXU138" s="199"/>
      <c r="BXV138" s="199"/>
      <c r="BXW138" s="199"/>
      <c r="BXX138" s="199"/>
      <c r="BXY138" s="199"/>
      <c r="BXZ138" s="199"/>
      <c r="BYA138" s="199"/>
      <c r="BYB138" s="199"/>
      <c r="BYC138" s="199"/>
      <c r="BYD138" s="199"/>
      <c r="BYE138" s="199"/>
      <c r="BYF138" s="199"/>
      <c r="BYG138" s="199"/>
      <c r="BYH138" s="199"/>
      <c r="BYI138" s="199"/>
      <c r="BYJ138" s="199"/>
      <c r="BYK138" s="199"/>
      <c r="BYL138" s="199"/>
      <c r="BYM138" s="199"/>
      <c r="BYN138" s="199"/>
      <c r="BYO138" s="199"/>
      <c r="BYP138" s="199"/>
      <c r="BYQ138" s="199"/>
      <c r="BYR138" s="199"/>
      <c r="BYS138" s="199"/>
      <c r="BYT138" s="199"/>
      <c r="BYU138" s="199"/>
      <c r="BYV138" s="199"/>
      <c r="BYW138" s="199"/>
      <c r="BYX138" s="199"/>
      <c r="BYY138" s="199"/>
      <c r="BYZ138" s="199"/>
      <c r="BZA138" s="199"/>
      <c r="BZB138" s="199"/>
      <c r="BZC138" s="199"/>
      <c r="BZD138" s="199"/>
      <c r="BZE138" s="199"/>
      <c r="BZF138" s="199"/>
      <c r="BZG138" s="199"/>
      <c r="BZH138" s="199"/>
      <c r="BZI138" s="199"/>
      <c r="BZJ138" s="199"/>
      <c r="BZK138" s="199"/>
      <c r="BZL138" s="199"/>
      <c r="BZM138" s="199"/>
      <c r="BZN138" s="199"/>
      <c r="BZO138" s="199"/>
      <c r="BZP138" s="199"/>
      <c r="BZQ138" s="199"/>
      <c r="BZR138" s="199"/>
      <c r="BZS138" s="199"/>
      <c r="BZT138" s="199"/>
      <c r="BZU138" s="199"/>
      <c r="BZV138" s="199"/>
      <c r="BZW138" s="199"/>
      <c r="BZX138" s="199"/>
      <c r="BZY138" s="199"/>
      <c r="BZZ138" s="199"/>
      <c r="CAA138" s="199"/>
      <c r="CAB138" s="199"/>
      <c r="CAC138" s="199"/>
      <c r="CAD138" s="199"/>
      <c r="CAE138" s="199"/>
      <c r="CAF138" s="199"/>
      <c r="CAG138" s="199"/>
      <c r="CAH138" s="199"/>
      <c r="CAI138" s="199"/>
      <c r="CAJ138" s="199"/>
      <c r="CAK138" s="199"/>
      <c r="CAL138" s="199"/>
      <c r="CAM138" s="199"/>
      <c r="CAN138" s="199"/>
      <c r="CAO138" s="199"/>
      <c r="CAP138" s="199"/>
      <c r="CAQ138" s="199"/>
      <c r="CAR138" s="199"/>
      <c r="CAS138" s="199"/>
      <c r="CAT138" s="199"/>
      <c r="CAU138" s="199"/>
      <c r="CAV138" s="199"/>
      <c r="CAW138" s="199"/>
      <c r="CAX138" s="199"/>
      <c r="CAY138" s="199"/>
      <c r="CAZ138" s="199"/>
      <c r="CBA138" s="199"/>
      <c r="CBB138" s="199"/>
      <c r="CBC138" s="199"/>
      <c r="CBD138" s="199"/>
      <c r="CBE138" s="199"/>
      <c r="CBF138" s="199"/>
      <c r="CBG138" s="199"/>
      <c r="CBH138" s="199"/>
      <c r="CBI138" s="199"/>
      <c r="CBJ138" s="199"/>
      <c r="CBK138" s="199"/>
      <c r="CBL138" s="199"/>
      <c r="CBM138" s="199"/>
      <c r="CBN138" s="199"/>
      <c r="CBO138" s="199"/>
      <c r="CBP138" s="199"/>
      <c r="CBQ138" s="199"/>
      <c r="CBR138" s="199"/>
      <c r="CBS138" s="199"/>
      <c r="CBT138" s="199"/>
      <c r="CBU138" s="199"/>
      <c r="CBV138" s="199"/>
      <c r="CBW138" s="199"/>
      <c r="CBX138" s="199"/>
      <c r="CBY138" s="199"/>
      <c r="CBZ138" s="199"/>
      <c r="CCA138" s="199"/>
      <c r="CCB138" s="199"/>
      <c r="CCC138" s="199"/>
      <c r="CCD138" s="199"/>
      <c r="CCE138" s="199"/>
      <c r="CCF138" s="199"/>
      <c r="CCG138" s="199"/>
      <c r="CCH138" s="199"/>
      <c r="CCI138" s="199"/>
      <c r="CCJ138" s="199"/>
      <c r="CCK138" s="199"/>
      <c r="CCL138" s="199"/>
      <c r="CCM138" s="199"/>
      <c r="CCN138" s="199"/>
      <c r="CCO138" s="199"/>
      <c r="CCP138" s="199"/>
      <c r="CCQ138" s="199"/>
      <c r="CCR138" s="199"/>
      <c r="CCS138" s="199"/>
      <c r="CCT138" s="199"/>
    </row>
    <row r="139" spans="15:2126" s="200" customFormat="1" x14ac:dyDescent="0.2">
      <c r="AKV139" s="199"/>
      <c r="AKW139" s="199"/>
      <c r="AKX139" s="199"/>
      <c r="AKY139" s="199"/>
      <c r="AKZ139" s="199"/>
      <c r="ALA139" s="199"/>
      <c r="ALB139" s="199"/>
      <c r="ALC139" s="199"/>
      <c r="ALD139" s="199"/>
      <c r="ALE139" s="199"/>
      <c r="ALF139" s="199"/>
      <c r="ALG139" s="199"/>
      <c r="ALH139" s="199"/>
      <c r="ALI139" s="199"/>
      <c r="ALJ139" s="199"/>
      <c r="ALK139" s="199"/>
      <c r="ALL139" s="199"/>
      <c r="ALM139" s="199"/>
      <c r="ALN139" s="199"/>
      <c r="ALO139" s="199"/>
      <c r="ALP139" s="199"/>
      <c r="ALQ139" s="199"/>
      <c r="ALR139" s="199"/>
      <c r="ALS139" s="199"/>
      <c r="ALT139" s="199"/>
      <c r="ALU139" s="199"/>
      <c r="ALV139" s="199"/>
      <c r="ALW139" s="199"/>
      <c r="ALX139" s="199"/>
      <c r="ALY139" s="199"/>
      <c r="ALZ139" s="199"/>
      <c r="AMA139" s="199"/>
      <c r="AMB139" s="199"/>
      <c r="AMC139" s="199"/>
      <c r="AMD139" s="199"/>
      <c r="AME139" s="199"/>
      <c r="AMF139" s="199"/>
      <c r="AMG139" s="199"/>
      <c r="AMH139" s="199"/>
      <c r="AMI139" s="199"/>
      <c r="AMJ139" s="199"/>
      <c r="AMK139" s="199"/>
      <c r="AML139" s="199"/>
      <c r="AMM139" s="199"/>
      <c r="AMN139" s="199"/>
      <c r="AMO139" s="199"/>
      <c r="AMP139" s="199"/>
      <c r="AMQ139" s="199"/>
      <c r="AMR139" s="199"/>
      <c r="AMS139" s="199"/>
      <c r="AMT139" s="199"/>
      <c r="AMU139" s="199"/>
      <c r="AMV139" s="199"/>
      <c r="AMW139" s="199"/>
      <c r="AMX139" s="199"/>
      <c r="AMY139" s="199"/>
      <c r="AMZ139" s="199"/>
      <c r="ANA139" s="199"/>
      <c r="ANB139" s="199"/>
      <c r="ANC139" s="199"/>
      <c r="AND139" s="199"/>
      <c r="ANE139" s="199"/>
      <c r="ANF139" s="199"/>
      <c r="ANG139" s="199"/>
      <c r="ANH139" s="199"/>
      <c r="ANI139" s="199"/>
      <c r="ANJ139" s="199"/>
      <c r="ANK139" s="199"/>
      <c r="ANL139" s="199"/>
      <c r="ANM139" s="199"/>
      <c r="ANN139" s="199"/>
      <c r="ANO139" s="199"/>
      <c r="ANP139" s="199"/>
      <c r="ANQ139" s="199"/>
      <c r="ANR139" s="199"/>
      <c r="ANS139" s="199"/>
      <c r="ANT139" s="199"/>
      <c r="ANU139" s="199"/>
      <c r="ANV139" s="199"/>
      <c r="ANW139" s="199"/>
      <c r="ANX139" s="199"/>
      <c r="ANY139" s="199"/>
      <c r="ANZ139" s="199"/>
      <c r="AOA139" s="199"/>
      <c r="AOB139" s="199"/>
      <c r="AOC139" s="199"/>
      <c r="AOD139" s="199"/>
      <c r="AOE139" s="199"/>
      <c r="AOF139" s="199"/>
      <c r="AOG139" s="199"/>
      <c r="AOH139" s="199"/>
      <c r="AOI139" s="199"/>
      <c r="AOJ139" s="199"/>
      <c r="AOK139" s="199"/>
      <c r="AOL139" s="199"/>
      <c r="AOM139" s="199"/>
      <c r="AON139" s="199"/>
      <c r="AOO139" s="199"/>
      <c r="AOP139" s="199"/>
      <c r="AOQ139" s="199"/>
      <c r="AOR139" s="199"/>
      <c r="AOS139" s="199"/>
      <c r="AOT139" s="199"/>
      <c r="AOU139" s="199"/>
      <c r="AOV139" s="199"/>
      <c r="AOW139" s="199"/>
      <c r="AOX139" s="199"/>
      <c r="AOY139" s="199"/>
      <c r="AOZ139" s="199"/>
      <c r="APA139" s="199"/>
      <c r="APB139" s="199"/>
      <c r="APC139" s="199"/>
      <c r="APD139" s="199"/>
      <c r="APE139" s="199"/>
      <c r="APF139" s="199"/>
      <c r="APG139" s="199"/>
      <c r="APH139" s="199"/>
      <c r="API139" s="199"/>
      <c r="APJ139" s="199"/>
      <c r="APK139" s="199"/>
      <c r="APL139" s="199"/>
      <c r="APM139" s="199"/>
      <c r="APN139" s="199"/>
      <c r="APO139" s="199"/>
      <c r="APP139" s="199"/>
      <c r="APQ139" s="199"/>
      <c r="APR139" s="199"/>
      <c r="APS139" s="199"/>
      <c r="APT139" s="199"/>
      <c r="APU139" s="199"/>
      <c r="APV139" s="199"/>
      <c r="APW139" s="199"/>
      <c r="APX139" s="199"/>
      <c r="APY139" s="199"/>
      <c r="APZ139" s="199"/>
      <c r="AQA139" s="199"/>
      <c r="AQB139" s="199"/>
      <c r="AQC139" s="199"/>
      <c r="AQD139" s="199"/>
      <c r="AQE139" s="199"/>
      <c r="AQF139" s="199"/>
      <c r="AQG139" s="199"/>
      <c r="AQH139" s="199"/>
      <c r="AQI139" s="199"/>
      <c r="AQJ139" s="199"/>
      <c r="AQK139" s="199"/>
      <c r="AQL139" s="199"/>
      <c r="AQM139" s="199"/>
      <c r="AQN139" s="199"/>
      <c r="AQO139" s="199"/>
      <c r="AQP139" s="199"/>
      <c r="AQQ139" s="199"/>
      <c r="AQR139" s="199"/>
      <c r="AQS139" s="199"/>
      <c r="AQT139" s="199"/>
      <c r="AQU139" s="199"/>
      <c r="AQV139" s="199"/>
      <c r="AQW139" s="199"/>
      <c r="AQX139" s="199"/>
      <c r="AQY139" s="199"/>
      <c r="AQZ139" s="199"/>
      <c r="ARA139" s="199"/>
      <c r="ARB139" s="199"/>
      <c r="ARC139" s="199"/>
      <c r="ARD139" s="199"/>
      <c r="ARE139" s="199"/>
      <c r="ARF139" s="199"/>
      <c r="ARG139" s="199"/>
      <c r="ARH139" s="199"/>
      <c r="ARI139" s="199"/>
      <c r="ARJ139" s="199"/>
      <c r="ARK139" s="199"/>
      <c r="ARL139" s="199"/>
      <c r="ARM139" s="199"/>
      <c r="ARN139" s="199"/>
      <c r="ARO139" s="199"/>
      <c r="ARP139" s="199"/>
      <c r="ARQ139" s="199"/>
      <c r="ARR139" s="199"/>
      <c r="ARS139" s="199"/>
      <c r="ART139" s="199"/>
      <c r="ARU139" s="199"/>
      <c r="ARV139" s="199"/>
      <c r="ARW139" s="199"/>
      <c r="ARX139" s="199"/>
      <c r="ARY139" s="199"/>
      <c r="ARZ139" s="199"/>
      <c r="ASA139" s="199"/>
      <c r="ASB139" s="199"/>
      <c r="ASC139" s="199"/>
      <c r="ASD139" s="199"/>
      <c r="ASE139" s="199"/>
      <c r="ASF139" s="199"/>
      <c r="ASG139" s="199"/>
      <c r="ASH139" s="199"/>
      <c r="ASI139" s="199"/>
      <c r="ASJ139" s="199"/>
      <c r="ASK139" s="199"/>
      <c r="ASL139" s="199"/>
      <c r="ASM139" s="199"/>
      <c r="ASN139" s="199"/>
      <c r="ASO139" s="199"/>
      <c r="ASP139" s="199"/>
      <c r="ASQ139" s="199"/>
      <c r="ASR139" s="199"/>
      <c r="ASS139" s="199"/>
      <c r="AST139" s="199"/>
      <c r="ASU139" s="199"/>
      <c r="ASV139" s="199"/>
      <c r="ASW139" s="199"/>
      <c r="ASX139" s="199"/>
      <c r="ASY139" s="199"/>
      <c r="ASZ139" s="199"/>
      <c r="ATA139" s="199"/>
      <c r="ATB139" s="199"/>
      <c r="ATC139" s="199"/>
      <c r="ATD139" s="199"/>
      <c r="ATE139" s="199"/>
      <c r="ATF139" s="199"/>
      <c r="ATG139" s="199"/>
      <c r="ATH139" s="199"/>
      <c r="ATI139" s="199"/>
      <c r="ATJ139" s="199"/>
      <c r="ATK139" s="199"/>
      <c r="ATL139" s="199"/>
      <c r="ATM139" s="199"/>
      <c r="ATN139" s="199"/>
      <c r="ATO139" s="199"/>
      <c r="ATP139" s="199"/>
      <c r="ATQ139" s="199"/>
      <c r="ATR139" s="199"/>
      <c r="ATS139" s="199"/>
      <c r="ATT139" s="199"/>
      <c r="ATU139" s="199"/>
      <c r="ATV139" s="199"/>
      <c r="ATW139" s="199"/>
      <c r="ATX139" s="199"/>
      <c r="ATY139" s="199"/>
      <c r="ATZ139" s="199"/>
      <c r="AUA139" s="199"/>
      <c r="AUB139" s="199"/>
      <c r="AUC139" s="199"/>
      <c r="AUD139" s="199"/>
      <c r="AUE139" s="199"/>
      <c r="AUF139" s="199"/>
      <c r="AUG139" s="199"/>
      <c r="AUH139" s="199"/>
      <c r="AUI139" s="199"/>
      <c r="AUJ139" s="199"/>
      <c r="AUK139" s="199"/>
      <c r="AUL139" s="199"/>
      <c r="AUM139" s="199"/>
      <c r="AUN139" s="199"/>
      <c r="AUO139" s="199"/>
      <c r="AUP139" s="199"/>
      <c r="AUQ139" s="199"/>
      <c r="AUR139" s="199"/>
      <c r="AUS139" s="199"/>
      <c r="AUT139" s="199"/>
      <c r="AUU139" s="199"/>
      <c r="AUV139" s="199"/>
      <c r="AUW139" s="199"/>
      <c r="AUX139" s="199"/>
      <c r="AUY139" s="199"/>
      <c r="AUZ139" s="199"/>
      <c r="AVA139" s="199"/>
      <c r="AVB139" s="199"/>
      <c r="AVC139" s="199"/>
      <c r="AVD139" s="199"/>
      <c r="AVE139" s="199"/>
      <c r="AVF139" s="199"/>
      <c r="AVG139" s="199"/>
      <c r="AVH139" s="199"/>
      <c r="AVI139" s="199"/>
      <c r="AVJ139" s="199"/>
      <c r="AVK139" s="199"/>
      <c r="AVL139" s="199"/>
      <c r="AVM139" s="199"/>
      <c r="AVN139" s="199"/>
      <c r="AVO139" s="199"/>
      <c r="AVP139" s="199"/>
      <c r="AVQ139" s="199"/>
      <c r="AVR139" s="199"/>
      <c r="AVS139" s="199"/>
      <c r="AVT139" s="199"/>
      <c r="AVU139" s="199"/>
      <c r="AVV139" s="199"/>
      <c r="AVW139" s="199"/>
      <c r="AVX139" s="199"/>
      <c r="AVY139" s="199"/>
      <c r="AVZ139" s="199"/>
      <c r="AWA139" s="199"/>
      <c r="AWB139" s="199"/>
      <c r="AWC139" s="199"/>
      <c r="AWD139" s="199"/>
      <c r="AWE139" s="199"/>
      <c r="AWF139" s="199"/>
      <c r="AWG139" s="199"/>
      <c r="AWH139" s="199"/>
      <c r="AWI139" s="199"/>
      <c r="AWJ139" s="199"/>
      <c r="AWK139" s="199"/>
      <c r="AWL139" s="199"/>
      <c r="AWM139" s="199"/>
      <c r="AWN139" s="199"/>
      <c r="AWO139" s="199"/>
      <c r="AWP139" s="199"/>
      <c r="AWQ139" s="199"/>
      <c r="AWR139" s="199"/>
      <c r="AWS139" s="199"/>
      <c r="AWT139" s="199"/>
      <c r="AWU139" s="199"/>
      <c r="AWV139" s="199"/>
      <c r="AWW139" s="199"/>
      <c r="AWX139" s="199"/>
      <c r="AWY139" s="199"/>
      <c r="AWZ139" s="199"/>
      <c r="AXA139" s="199"/>
      <c r="AXB139" s="199"/>
      <c r="AXC139" s="199"/>
      <c r="AXD139" s="199"/>
      <c r="AXE139" s="199"/>
      <c r="AXF139" s="199"/>
      <c r="AXG139" s="199"/>
      <c r="AXH139" s="199"/>
      <c r="AXI139" s="199"/>
      <c r="AXJ139" s="199"/>
      <c r="AXK139" s="199"/>
      <c r="AXL139" s="199"/>
      <c r="AXM139" s="199"/>
      <c r="AXN139" s="199"/>
      <c r="AXO139" s="199"/>
      <c r="AXP139" s="199"/>
      <c r="AXQ139" s="199"/>
      <c r="AXR139" s="199"/>
      <c r="AXS139" s="199"/>
      <c r="AXT139" s="199"/>
      <c r="AXU139" s="199"/>
      <c r="AXV139" s="199"/>
      <c r="AXW139" s="199"/>
      <c r="AXX139" s="199"/>
      <c r="AXY139" s="199"/>
      <c r="AXZ139" s="199"/>
      <c r="AYA139" s="199"/>
      <c r="AYB139" s="199"/>
      <c r="AYC139" s="199"/>
      <c r="AYD139" s="199"/>
      <c r="AYE139" s="199"/>
      <c r="AYF139" s="199"/>
      <c r="AYG139" s="199"/>
      <c r="AYH139" s="199"/>
      <c r="AYI139" s="199"/>
      <c r="AYJ139" s="199"/>
      <c r="AYK139" s="199"/>
      <c r="AYL139" s="199"/>
      <c r="AYM139" s="199"/>
      <c r="AYN139" s="199"/>
      <c r="AYO139" s="199"/>
      <c r="AYP139" s="199"/>
      <c r="AYQ139" s="199"/>
      <c r="AYR139" s="199"/>
      <c r="AYS139" s="199"/>
      <c r="AYT139" s="199"/>
      <c r="AYU139" s="199"/>
      <c r="AYV139" s="368"/>
      <c r="AYW139" s="368"/>
      <c r="AYX139" s="368"/>
      <c r="AYY139" s="368"/>
      <c r="AYZ139" s="199"/>
      <c r="AZA139" s="199"/>
      <c r="AZB139" s="199"/>
      <c r="AZC139" s="199"/>
      <c r="AZD139" s="199"/>
      <c r="AZE139" s="199"/>
      <c r="AZF139" s="199"/>
      <c r="AZG139" s="199"/>
      <c r="AZH139" s="199"/>
      <c r="AZI139" s="199"/>
      <c r="AZJ139" s="199"/>
      <c r="AZK139" s="199"/>
      <c r="AZL139" s="199"/>
      <c r="AZM139" s="199"/>
      <c r="AZN139" s="199"/>
      <c r="AZO139" s="199"/>
      <c r="AZP139" s="199"/>
      <c r="AZQ139" s="199"/>
      <c r="AZR139" s="199"/>
      <c r="AZS139" s="199"/>
      <c r="AZT139" s="199"/>
      <c r="AZU139" s="199"/>
      <c r="AZV139" s="199"/>
      <c r="AZW139" s="199"/>
      <c r="AZX139" s="199"/>
      <c r="AZY139" s="199"/>
      <c r="AZZ139" s="199"/>
      <c r="BAA139" s="199"/>
      <c r="BAB139" s="199"/>
      <c r="BAC139" s="199"/>
      <c r="BAD139" s="199"/>
      <c r="BAE139" s="199"/>
      <c r="BAF139" s="199"/>
      <c r="BAG139" s="199"/>
      <c r="BAH139" s="199"/>
      <c r="BAI139" s="199"/>
      <c r="BAJ139" s="199"/>
      <c r="BAK139" s="199"/>
      <c r="BAL139" s="199"/>
      <c r="BAM139" s="199"/>
      <c r="BAN139" s="199"/>
      <c r="BAO139" s="199"/>
      <c r="BAP139" s="199"/>
      <c r="BAQ139" s="199"/>
      <c r="BAR139" s="199"/>
      <c r="BAS139" s="199"/>
      <c r="BAT139" s="199"/>
      <c r="BAU139" s="199"/>
      <c r="BAV139" s="199"/>
      <c r="BAW139" s="199"/>
      <c r="BAX139" s="199"/>
      <c r="BAY139" s="199"/>
      <c r="BAZ139" s="199"/>
      <c r="BBA139" s="199"/>
      <c r="BBB139" s="199"/>
      <c r="BBC139" s="199"/>
      <c r="BBD139" s="199"/>
      <c r="BBE139" s="199"/>
      <c r="BBF139" s="199"/>
      <c r="BBG139" s="199"/>
      <c r="BBH139" s="199"/>
      <c r="BBI139" s="199"/>
      <c r="BBJ139" s="199"/>
      <c r="BBK139" s="199"/>
      <c r="BBL139" s="199"/>
      <c r="BBM139" s="199"/>
      <c r="BBN139" s="199"/>
      <c r="BBO139" s="199"/>
      <c r="BBP139" s="199"/>
      <c r="BBQ139" s="199"/>
      <c r="BBR139" s="199"/>
      <c r="BBS139" s="199"/>
      <c r="BBT139" s="199"/>
      <c r="BBU139" s="199"/>
      <c r="BBV139" s="199"/>
      <c r="BBW139" s="199"/>
      <c r="BBX139" s="199"/>
      <c r="BBY139" s="199"/>
      <c r="BBZ139" s="199"/>
      <c r="BCA139" s="199"/>
      <c r="BCB139" s="199"/>
      <c r="BCC139" s="199"/>
      <c r="BCD139" s="199"/>
      <c r="BCE139" s="199"/>
      <c r="BCF139" s="199"/>
      <c r="BCG139" s="199"/>
      <c r="BCH139" s="199"/>
      <c r="BCI139" s="199"/>
      <c r="BCJ139" s="199"/>
      <c r="BCK139" s="199"/>
      <c r="BCL139" s="199"/>
      <c r="BCM139" s="199"/>
      <c r="BCN139" s="199"/>
      <c r="BCO139" s="199"/>
      <c r="BCP139" s="199"/>
      <c r="BCQ139" s="199"/>
      <c r="BCR139" s="199"/>
      <c r="BCS139" s="199"/>
      <c r="BCT139" s="199"/>
      <c r="BCU139" s="199"/>
      <c r="BCV139" s="199"/>
      <c r="BCW139" s="199"/>
      <c r="BCX139" s="199"/>
      <c r="BCY139" s="199"/>
      <c r="BCZ139" s="199"/>
      <c r="BDA139" s="199"/>
      <c r="BDB139" s="199"/>
      <c r="BDC139" s="199"/>
      <c r="BDD139" s="199"/>
      <c r="BDE139" s="199"/>
      <c r="BDF139" s="199"/>
      <c r="BDG139" s="199"/>
      <c r="BDH139" s="199"/>
      <c r="BDI139" s="199"/>
      <c r="BDJ139" s="199"/>
      <c r="BDK139" s="199"/>
      <c r="BDL139" s="199"/>
      <c r="BDM139" s="199"/>
      <c r="BDN139" s="199"/>
      <c r="BDO139" s="199"/>
      <c r="BDP139" s="199"/>
      <c r="BDQ139" s="199"/>
      <c r="BDR139" s="199"/>
      <c r="BDS139" s="199"/>
      <c r="BDT139" s="199"/>
      <c r="BDU139" s="199"/>
      <c r="BDV139" s="199"/>
      <c r="BDW139" s="199"/>
      <c r="BDX139" s="199"/>
      <c r="BDY139" s="199"/>
      <c r="BDZ139" s="199"/>
      <c r="BEA139" s="199"/>
      <c r="BEB139" s="199"/>
      <c r="BEC139" s="199"/>
      <c r="BED139" s="199"/>
      <c r="BEE139" s="199"/>
      <c r="BEF139" s="199"/>
      <c r="BEG139" s="199"/>
      <c r="BEH139" s="199"/>
      <c r="BEI139" s="199"/>
      <c r="BEJ139" s="199"/>
      <c r="BEK139" s="199"/>
      <c r="BEL139" s="199"/>
      <c r="BEM139" s="199"/>
      <c r="BEN139" s="199"/>
      <c r="BEO139" s="199"/>
      <c r="BEP139" s="199"/>
      <c r="BEQ139" s="199"/>
      <c r="BER139" s="199"/>
      <c r="BES139" s="199"/>
      <c r="BET139" s="199"/>
      <c r="BEU139" s="199"/>
      <c r="BEV139" s="199"/>
      <c r="BEW139" s="199"/>
      <c r="BEX139" s="199"/>
      <c r="BEY139" s="199"/>
      <c r="BEZ139" s="199"/>
      <c r="BFA139" s="199"/>
      <c r="BFB139" s="199"/>
      <c r="BFC139" s="199"/>
      <c r="BFD139" s="199"/>
      <c r="BFE139" s="199"/>
      <c r="BFF139" s="199"/>
      <c r="BFG139" s="199"/>
      <c r="BFH139" s="199"/>
      <c r="BFI139" s="199"/>
      <c r="BFJ139" s="199"/>
      <c r="BFK139" s="199"/>
      <c r="BFL139" s="199"/>
      <c r="BFM139" s="199"/>
      <c r="BFN139" s="199"/>
      <c r="BFO139" s="199"/>
      <c r="BFP139" s="199"/>
      <c r="BFQ139" s="199"/>
      <c r="BFR139" s="199"/>
      <c r="BFS139" s="199"/>
      <c r="BFT139" s="199"/>
      <c r="BFU139" s="199"/>
      <c r="BFV139" s="199"/>
      <c r="BFW139" s="199"/>
      <c r="BFX139" s="199"/>
      <c r="BFY139" s="199"/>
      <c r="BFZ139" s="199"/>
      <c r="BGA139" s="199"/>
      <c r="BGB139" s="199"/>
      <c r="BGC139" s="199"/>
      <c r="BGD139" s="199"/>
      <c r="BGE139" s="199"/>
      <c r="BGF139" s="199"/>
      <c r="BGG139" s="199"/>
      <c r="BGH139" s="199"/>
      <c r="BGI139" s="199"/>
      <c r="BGJ139" s="199"/>
      <c r="BGK139" s="199"/>
      <c r="BGL139" s="199"/>
      <c r="BGM139" s="199"/>
      <c r="BGN139" s="199"/>
      <c r="BGO139" s="199"/>
      <c r="BGP139" s="199"/>
      <c r="BGQ139" s="199"/>
      <c r="BGR139" s="199"/>
      <c r="BGS139" s="199"/>
      <c r="BGT139" s="199"/>
      <c r="BGU139" s="199"/>
      <c r="BGV139" s="199"/>
      <c r="BGW139" s="199"/>
      <c r="BGX139" s="199"/>
      <c r="BGY139" s="199"/>
      <c r="BGZ139" s="199"/>
      <c r="BHA139" s="199"/>
      <c r="BHB139" s="199"/>
      <c r="BHC139" s="199"/>
      <c r="BHD139" s="199"/>
      <c r="BHE139" s="199"/>
      <c r="BHF139" s="199"/>
      <c r="BHG139" s="199"/>
      <c r="BHH139" s="199"/>
      <c r="BHI139" s="199"/>
      <c r="BHJ139" s="199"/>
      <c r="BHK139" s="199"/>
      <c r="BHL139" s="199"/>
      <c r="BHM139" s="199"/>
      <c r="BHN139" s="199"/>
      <c r="BHO139" s="199"/>
      <c r="BHP139" s="199"/>
      <c r="BHQ139" s="199"/>
      <c r="BHR139" s="199"/>
      <c r="BHS139" s="199"/>
      <c r="BHT139" s="199"/>
      <c r="BHU139" s="199"/>
      <c r="BHV139" s="199"/>
      <c r="BHW139" s="199"/>
      <c r="BHX139" s="199"/>
      <c r="BHY139" s="199"/>
      <c r="BHZ139" s="199"/>
      <c r="BIA139" s="199"/>
      <c r="BIB139" s="199"/>
      <c r="BIC139" s="199"/>
      <c r="BID139" s="199"/>
      <c r="BIE139" s="199"/>
      <c r="BIF139" s="199"/>
      <c r="BIG139" s="199"/>
      <c r="BIH139" s="199"/>
      <c r="BII139" s="199"/>
      <c r="BIJ139" s="199"/>
      <c r="BIK139" s="199"/>
      <c r="BIL139" s="199"/>
      <c r="BIM139" s="199"/>
      <c r="BIN139" s="199"/>
      <c r="BIO139" s="199"/>
      <c r="BIP139" s="199"/>
      <c r="BIQ139" s="199"/>
      <c r="BIR139" s="199"/>
      <c r="BIS139" s="199"/>
      <c r="BIT139" s="199"/>
      <c r="BIU139" s="199"/>
      <c r="BIV139" s="199"/>
      <c r="BIW139" s="199"/>
      <c r="BIX139" s="199"/>
      <c r="BIY139" s="199"/>
      <c r="BIZ139" s="199"/>
      <c r="BJA139" s="199"/>
      <c r="BJB139" s="199"/>
      <c r="BJC139" s="199"/>
      <c r="BJD139" s="199"/>
      <c r="BJE139" s="199"/>
      <c r="BJF139" s="199"/>
      <c r="BJG139" s="199"/>
      <c r="BJH139" s="199"/>
      <c r="BJI139" s="199"/>
      <c r="BJJ139" s="199"/>
      <c r="BJK139" s="199"/>
      <c r="BJL139" s="199"/>
      <c r="BJM139" s="199"/>
      <c r="BJN139" s="199"/>
      <c r="BJO139" s="199"/>
      <c r="BJP139" s="199"/>
      <c r="BJQ139" s="199"/>
      <c r="BJR139" s="199"/>
      <c r="BJS139" s="199"/>
      <c r="BJT139" s="199"/>
      <c r="BJU139" s="199"/>
      <c r="BJV139" s="199"/>
      <c r="BJW139" s="199"/>
      <c r="BJX139" s="199"/>
      <c r="BJY139" s="199"/>
      <c r="BJZ139" s="199"/>
      <c r="BKA139" s="199"/>
      <c r="BKB139" s="199"/>
      <c r="BKC139" s="199"/>
      <c r="BKD139" s="199"/>
      <c r="BKE139" s="199"/>
      <c r="BKF139" s="199"/>
      <c r="BKG139" s="199"/>
      <c r="BKH139" s="199"/>
      <c r="BKI139" s="199"/>
      <c r="BKJ139" s="199"/>
      <c r="BKK139" s="199"/>
      <c r="BKL139" s="199"/>
      <c r="BKM139" s="199"/>
      <c r="BKN139" s="199"/>
      <c r="BKO139" s="199"/>
      <c r="BKP139" s="199"/>
      <c r="BKQ139" s="199"/>
      <c r="BKR139" s="199"/>
      <c r="BKS139" s="199"/>
      <c r="BKT139" s="199"/>
      <c r="BKU139" s="199"/>
      <c r="BKV139" s="199"/>
      <c r="BKW139" s="199"/>
      <c r="BKX139" s="199"/>
      <c r="BKY139" s="199"/>
      <c r="BKZ139" s="199"/>
      <c r="BLA139" s="199"/>
      <c r="BLB139" s="199"/>
      <c r="BLC139" s="199"/>
      <c r="BLD139" s="199"/>
      <c r="BLE139" s="199"/>
      <c r="BLF139" s="199"/>
      <c r="BLG139" s="199"/>
      <c r="BLH139" s="199"/>
      <c r="BLI139" s="199"/>
      <c r="BLJ139" s="199"/>
      <c r="BLK139" s="199"/>
      <c r="BLL139" s="199"/>
      <c r="BLM139" s="199"/>
      <c r="BLN139" s="199"/>
      <c r="BLO139" s="199"/>
      <c r="BLP139" s="199"/>
      <c r="BLQ139" s="199"/>
      <c r="BLR139" s="199"/>
      <c r="BLS139" s="199"/>
      <c r="BLT139" s="199"/>
      <c r="BLU139" s="199"/>
      <c r="BLV139" s="199"/>
      <c r="BLW139" s="199"/>
      <c r="BLX139" s="199"/>
      <c r="BLY139" s="199"/>
      <c r="BLZ139" s="199"/>
      <c r="BMA139" s="199"/>
      <c r="BMB139" s="199"/>
      <c r="BMC139" s="199"/>
      <c r="BMD139" s="199"/>
      <c r="BME139" s="199"/>
      <c r="BMF139" s="199"/>
      <c r="BMG139" s="199"/>
      <c r="BMH139" s="199"/>
      <c r="BMI139" s="199"/>
      <c r="BMJ139" s="199"/>
      <c r="BMK139" s="199"/>
      <c r="BML139" s="199"/>
      <c r="BMM139" s="199"/>
      <c r="BMN139" s="199"/>
      <c r="BMO139" s="199"/>
      <c r="BMP139" s="199"/>
      <c r="BMQ139" s="199"/>
      <c r="BMR139" s="199"/>
      <c r="BMS139" s="199"/>
      <c r="BMT139" s="199"/>
      <c r="BMU139" s="199"/>
      <c r="BMV139" s="199"/>
      <c r="BMW139" s="199"/>
      <c r="BMX139" s="199"/>
      <c r="BMY139" s="199"/>
      <c r="BMZ139" s="199"/>
      <c r="BNA139" s="199"/>
      <c r="BNB139" s="199"/>
      <c r="BNC139" s="199"/>
      <c r="BND139" s="199"/>
      <c r="BNE139" s="199"/>
      <c r="BNF139" s="199"/>
      <c r="BNG139" s="199"/>
      <c r="BNH139" s="199"/>
      <c r="BNI139" s="199"/>
      <c r="BNJ139" s="199"/>
      <c r="BNK139" s="199"/>
      <c r="BNL139" s="199"/>
      <c r="BNM139" s="199"/>
      <c r="BNN139" s="199"/>
      <c r="BNO139" s="199"/>
      <c r="BNP139" s="199"/>
      <c r="BNQ139" s="199"/>
      <c r="BNR139" s="199"/>
      <c r="BNS139" s="199"/>
      <c r="BNT139" s="199"/>
      <c r="BNU139" s="199"/>
      <c r="BNV139" s="199"/>
      <c r="BNW139" s="199"/>
      <c r="BNX139" s="199"/>
      <c r="BNY139" s="199"/>
      <c r="BNZ139" s="199"/>
      <c r="BOA139" s="199"/>
      <c r="BOB139" s="199"/>
      <c r="BOC139" s="199"/>
      <c r="BOD139" s="199"/>
      <c r="BOE139" s="199"/>
      <c r="BOF139" s="199"/>
      <c r="BOG139" s="199"/>
      <c r="BOH139" s="199"/>
      <c r="BOI139" s="199"/>
      <c r="BOJ139" s="199"/>
      <c r="BOK139" s="199"/>
      <c r="BOL139" s="199"/>
      <c r="BOM139" s="199"/>
      <c r="BON139" s="199"/>
      <c r="BOO139" s="199"/>
      <c r="BOP139" s="199"/>
      <c r="BOQ139" s="199"/>
      <c r="BOR139" s="199"/>
      <c r="BOS139" s="199"/>
      <c r="BOT139" s="199"/>
      <c r="BOU139" s="199"/>
      <c r="BOV139" s="199"/>
      <c r="BOW139" s="199"/>
      <c r="BOX139" s="199"/>
      <c r="BOY139" s="199"/>
      <c r="BOZ139" s="199"/>
      <c r="BPA139" s="199"/>
      <c r="BPB139" s="199"/>
      <c r="BPC139" s="199"/>
      <c r="BPD139" s="199"/>
      <c r="BPE139" s="199"/>
      <c r="BPF139" s="199"/>
      <c r="BPG139" s="199"/>
      <c r="BPH139" s="199"/>
      <c r="BPI139" s="199"/>
      <c r="BPJ139" s="199"/>
      <c r="BPK139" s="199"/>
      <c r="BPL139" s="199"/>
      <c r="BPM139" s="199"/>
      <c r="BPN139" s="199"/>
      <c r="BPO139" s="199"/>
      <c r="BPP139" s="199"/>
      <c r="BPQ139" s="199"/>
      <c r="BPR139" s="199"/>
      <c r="BPS139" s="199"/>
      <c r="BPT139" s="199"/>
      <c r="BPU139" s="199"/>
      <c r="BPV139" s="199"/>
      <c r="BPW139" s="199"/>
      <c r="BPX139" s="199"/>
      <c r="BPY139" s="199"/>
      <c r="BPZ139" s="199"/>
      <c r="BQA139" s="199"/>
      <c r="BQB139" s="199"/>
      <c r="BQC139" s="199"/>
      <c r="BQD139" s="199"/>
      <c r="BQE139" s="199"/>
      <c r="BQF139" s="199"/>
      <c r="BQG139" s="199"/>
      <c r="BQH139" s="199"/>
      <c r="BQI139" s="199"/>
      <c r="BQJ139" s="199"/>
      <c r="BQK139" s="199"/>
      <c r="BQL139" s="199"/>
      <c r="BQM139" s="199"/>
      <c r="BQN139" s="199"/>
      <c r="BQO139" s="199"/>
      <c r="BQP139" s="199"/>
      <c r="BQQ139" s="199"/>
      <c r="BQR139" s="199"/>
      <c r="BQS139" s="199"/>
      <c r="BQT139" s="199"/>
      <c r="BQU139" s="199"/>
      <c r="BQV139" s="199"/>
      <c r="BQW139" s="199"/>
      <c r="BQX139" s="199"/>
      <c r="BQY139" s="199"/>
      <c r="BQZ139" s="199"/>
      <c r="BRA139" s="199"/>
      <c r="BRB139" s="199"/>
      <c r="BRC139" s="199"/>
      <c r="BRD139" s="199"/>
      <c r="BRE139" s="199"/>
      <c r="BRF139" s="199"/>
      <c r="BRG139" s="199"/>
      <c r="BRH139" s="199"/>
      <c r="BRI139" s="199"/>
      <c r="BRJ139" s="199"/>
      <c r="BRK139" s="199"/>
      <c r="BRL139" s="199"/>
      <c r="BRM139" s="199"/>
      <c r="BRN139" s="199"/>
      <c r="BRO139" s="199"/>
      <c r="BRP139" s="199"/>
      <c r="BRQ139" s="199"/>
      <c r="BRR139" s="199"/>
      <c r="BRS139" s="199"/>
      <c r="BRT139" s="199"/>
      <c r="BRU139" s="199"/>
      <c r="BRV139" s="199"/>
      <c r="BRW139" s="199"/>
      <c r="BRX139" s="199"/>
      <c r="BRY139" s="199"/>
      <c r="BRZ139" s="199"/>
      <c r="BSA139" s="199"/>
      <c r="BSB139" s="199"/>
      <c r="BSC139" s="199"/>
      <c r="BSD139" s="199"/>
      <c r="BSE139" s="199"/>
      <c r="BSF139" s="199"/>
      <c r="BSG139" s="199"/>
      <c r="BSH139" s="199"/>
      <c r="BSI139" s="199"/>
      <c r="BSJ139" s="199"/>
      <c r="BSK139" s="199"/>
      <c r="BSL139" s="199"/>
      <c r="BSM139" s="199"/>
      <c r="BSN139" s="199"/>
      <c r="BSO139" s="199"/>
      <c r="BSP139" s="199"/>
      <c r="BSQ139" s="199"/>
      <c r="BSR139" s="199"/>
      <c r="BSS139" s="199"/>
      <c r="BST139" s="199"/>
      <c r="BSU139" s="199"/>
      <c r="BSV139" s="199"/>
      <c r="BSW139" s="199"/>
      <c r="BSX139" s="199"/>
      <c r="BSY139" s="199"/>
      <c r="BSZ139" s="199"/>
      <c r="BTA139" s="199"/>
      <c r="BTB139" s="199"/>
      <c r="BTC139" s="199"/>
      <c r="BTD139" s="199"/>
      <c r="BTE139" s="199"/>
      <c r="BTF139" s="199"/>
      <c r="BTG139" s="199"/>
      <c r="BTH139" s="199"/>
      <c r="BTI139" s="199"/>
      <c r="BTJ139" s="199"/>
      <c r="BTK139" s="199"/>
      <c r="BTL139" s="199"/>
      <c r="BTM139" s="199"/>
      <c r="BTN139" s="199"/>
      <c r="BTO139" s="199"/>
      <c r="BTP139" s="199"/>
      <c r="BTQ139" s="199"/>
      <c r="BTR139" s="199"/>
      <c r="BTS139" s="199"/>
      <c r="BTT139" s="199"/>
      <c r="BTU139" s="199"/>
      <c r="BTV139" s="199"/>
      <c r="BTW139" s="199"/>
      <c r="BTX139" s="199"/>
      <c r="BTY139" s="199"/>
      <c r="BTZ139" s="199"/>
      <c r="BUA139" s="199"/>
      <c r="BUB139" s="199"/>
      <c r="BUC139" s="199"/>
      <c r="BUD139" s="199"/>
      <c r="BUE139" s="199"/>
      <c r="BUF139" s="199"/>
      <c r="BUG139" s="199"/>
      <c r="BUH139" s="199"/>
      <c r="BUI139" s="199"/>
      <c r="BUJ139" s="199"/>
      <c r="BUK139" s="199"/>
      <c r="BUL139" s="199"/>
      <c r="BUM139" s="199"/>
      <c r="BUN139" s="199"/>
      <c r="BUO139" s="199"/>
      <c r="BUP139" s="199"/>
      <c r="BUQ139" s="199"/>
      <c r="BUR139" s="199"/>
      <c r="BUS139" s="199"/>
      <c r="BUT139" s="199"/>
      <c r="BUU139" s="199"/>
      <c r="BUV139" s="199"/>
      <c r="BUW139" s="199"/>
      <c r="BUX139" s="199"/>
      <c r="BUY139" s="199"/>
      <c r="BUZ139" s="199"/>
      <c r="BVA139" s="199"/>
      <c r="BVB139" s="199"/>
      <c r="BVC139" s="199"/>
      <c r="BVD139" s="199"/>
      <c r="BVE139" s="199"/>
      <c r="BVF139" s="199"/>
      <c r="BVG139" s="199"/>
      <c r="BVH139" s="199"/>
      <c r="BVI139" s="199"/>
      <c r="BVJ139" s="199"/>
      <c r="BVK139" s="199"/>
      <c r="BVL139" s="199"/>
      <c r="BVM139" s="199"/>
      <c r="BVN139" s="199"/>
      <c r="BVO139" s="199"/>
      <c r="BVP139" s="199"/>
      <c r="BVQ139" s="199"/>
      <c r="BVR139" s="199"/>
      <c r="BVS139" s="199"/>
      <c r="BVT139" s="199"/>
      <c r="BVU139" s="199"/>
      <c r="BVV139" s="199"/>
      <c r="BVW139" s="199"/>
      <c r="BVX139" s="199"/>
      <c r="BVY139" s="199"/>
      <c r="BVZ139" s="199"/>
      <c r="BWA139" s="199"/>
      <c r="BWB139" s="199"/>
      <c r="BWC139" s="199"/>
      <c r="BWD139" s="199"/>
      <c r="BWE139" s="199"/>
      <c r="BWF139" s="199"/>
      <c r="BWG139" s="199"/>
      <c r="BWH139" s="199"/>
      <c r="BWI139" s="199"/>
      <c r="BWJ139" s="199"/>
      <c r="BWK139" s="199"/>
      <c r="BWL139" s="199"/>
      <c r="BWM139" s="199"/>
      <c r="BWN139" s="199"/>
      <c r="BWO139" s="199"/>
      <c r="BWP139" s="199"/>
      <c r="BWQ139" s="199"/>
      <c r="BWR139" s="199"/>
      <c r="BWS139" s="199"/>
      <c r="BWT139" s="199"/>
      <c r="BWU139" s="199"/>
      <c r="BWV139" s="199"/>
      <c r="BWW139" s="199"/>
      <c r="BWX139" s="199"/>
      <c r="BWY139" s="199"/>
      <c r="BWZ139" s="199"/>
      <c r="BXA139" s="199"/>
      <c r="BXB139" s="199"/>
      <c r="BXC139" s="199"/>
      <c r="BXD139" s="199"/>
      <c r="BXE139" s="199"/>
      <c r="BXF139" s="199"/>
      <c r="BXG139" s="199"/>
      <c r="BXH139" s="199"/>
      <c r="BXI139" s="199"/>
      <c r="BXJ139" s="199"/>
      <c r="BXK139" s="199"/>
      <c r="BXL139" s="199"/>
      <c r="BXM139" s="199"/>
      <c r="BXN139" s="199"/>
      <c r="BXO139" s="199"/>
      <c r="BXP139" s="199"/>
      <c r="BXQ139" s="199"/>
      <c r="BXR139" s="199"/>
      <c r="BXS139" s="199"/>
      <c r="BXT139" s="199"/>
      <c r="BXU139" s="199"/>
      <c r="BXV139" s="199"/>
      <c r="BXW139" s="199"/>
      <c r="BXX139" s="199"/>
      <c r="BXY139" s="199"/>
      <c r="BXZ139" s="199"/>
      <c r="BYA139" s="199"/>
      <c r="BYB139" s="199"/>
      <c r="BYC139" s="199"/>
      <c r="BYD139" s="199"/>
      <c r="BYE139" s="199"/>
      <c r="BYF139" s="199"/>
      <c r="BYG139" s="199"/>
      <c r="BYH139" s="199"/>
      <c r="BYI139" s="199"/>
      <c r="BYJ139" s="199"/>
      <c r="BYK139" s="199"/>
      <c r="BYL139" s="199"/>
      <c r="BYM139" s="199"/>
      <c r="BYN139" s="199"/>
      <c r="BYO139" s="199"/>
      <c r="BYP139" s="199"/>
      <c r="BYQ139" s="199"/>
      <c r="BYR139" s="199"/>
      <c r="BYS139" s="199"/>
      <c r="BYT139" s="199"/>
      <c r="BYU139" s="199"/>
      <c r="BYV139" s="199"/>
      <c r="BYW139" s="199"/>
      <c r="BYX139" s="199"/>
      <c r="BYY139" s="199"/>
      <c r="BYZ139" s="199"/>
      <c r="BZA139" s="199"/>
      <c r="BZB139" s="199"/>
      <c r="BZC139" s="199"/>
      <c r="BZD139" s="199"/>
      <c r="BZE139" s="199"/>
      <c r="BZF139" s="199"/>
      <c r="BZG139" s="199"/>
      <c r="BZH139" s="199"/>
      <c r="BZI139" s="199"/>
      <c r="BZJ139" s="199"/>
      <c r="BZK139" s="199"/>
      <c r="BZL139" s="199"/>
      <c r="BZM139" s="199"/>
      <c r="BZN139" s="199"/>
      <c r="BZO139" s="199"/>
      <c r="BZP139" s="199"/>
      <c r="BZQ139" s="199"/>
      <c r="BZR139" s="199"/>
      <c r="BZS139" s="199"/>
      <c r="BZT139" s="199"/>
      <c r="BZU139" s="199"/>
      <c r="BZV139" s="199"/>
      <c r="BZW139" s="199"/>
      <c r="BZX139" s="199"/>
      <c r="BZY139" s="199"/>
      <c r="BZZ139" s="199"/>
      <c r="CAA139" s="199"/>
      <c r="CAB139" s="199"/>
      <c r="CAC139" s="199"/>
      <c r="CAD139" s="199"/>
      <c r="CAE139" s="199"/>
      <c r="CAF139" s="199"/>
      <c r="CAG139" s="199"/>
      <c r="CAH139" s="199"/>
      <c r="CAI139" s="199"/>
      <c r="CAJ139" s="199"/>
      <c r="CAK139" s="199"/>
      <c r="CAL139" s="199"/>
      <c r="CAM139" s="199"/>
      <c r="CAN139" s="199"/>
      <c r="CAO139" s="199"/>
      <c r="CAP139" s="199"/>
      <c r="CAQ139" s="199"/>
      <c r="CAR139" s="199"/>
      <c r="CAS139" s="199"/>
      <c r="CAT139" s="199"/>
      <c r="CAU139" s="199"/>
      <c r="CAV139" s="199"/>
      <c r="CAW139" s="199"/>
      <c r="CAX139" s="199"/>
      <c r="CAY139" s="199"/>
      <c r="CAZ139" s="199"/>
      <c r="CBA139" s="199"/>
      <c r="CBB139" s="199"/>
      <c r="CBC139" s="199"/>
      <c r="CBD139" s="199"/>
      <c r="CBE139" s="199"/>
      <c r="CBF139" s="199"/>
      <c r="CBG139" s="199"/>
      <c r="CBH139" s="199"/>
      <c r="CBI139" s="199"/>
      <c r="CBJ139" s="199"/>
      <c r="CBK139" s="199"/>
      <c r="CBL139" s="199"/>
      <c r="CBM139" s="199"/>
      <c r="CBN139" s="199"/>
      <c r="CBO139" s="199"/>
      <c r="CBP139" s="199"/>
      <c r="CBQ139" s="199"/>
      <c r="CBR139" s="199"/>
      <c r="CBS139" s="199"/>
      <c r="CBT139" s="199"/>
      <c r="CBU139" s="199"/>
      <c r="CBV139" s="199"/>
      <c r="CBW139" s="199"/>
      <c r="CBX139" s="199"/>
      <c r="CBY139" s="199"/>
      <c r="CBZ139" s="199"/>
      <c r="CCA139" s="199"/>
      <c r="CCB139" s="199"/>
      <c r="CCC139" s="199"/>
      <c r="CCD139" s="199"/>
      <c r="CCE139" s="199"/>
      <c r="CCF139" s="199"/>
      <c r="CCG139" s="199"/>
      <c r="CCH139" s="199"/>
      <c r="CCI139" s="199"/>
      <c r="CCJ139" s="199"/>
      <c r="CCK139" s="199"/>
      <c r="CCL139" s="199"/>
      <c r="CCM139" s="199"/>
      <c r="CCN139" s="199"/>
      <c r="CCO139" s="199"/>
      <c r="CCP139" s="199"/>
      <c r="CCQ139" s="199"/>
      <c r="CCR139" s="199"/>
      <c r="CCS139" s="199"/>
      <c r="CCT139" s="199"/>
    </row>
    <row r="140" spans="15:2126" s="200" customFormat="1" x14ac:dyDescent="0.2">
      <c r="AKV140" s="199"/>
      <c r="AKW140" s="199"/>
      <c r="AKX140" s="199"/>
      <c r="AKY140" s="199"/>
      <c r="AKZ140" s="199"/>
      <c r="ALA140" s="199"/>
      <c r="ALB140" s="199"/>
      <c r="ALC140" s="199"/>
      <c r="ALD140" s="199"/>
      <c r="ALE140" s="199"/>
      <c r="ALF140" s="199"/>
      <c r="ALG140" s="199"/>
      <c r="ALH140" s="199"/>
      <c r="ALI140" s="199"/>
      <c r="ALJ140" s="199"/>
      <c r="ALK140" s="199"/>
      <c r="ALL140" s="199"/>
      <c r="ALM140" s="199"/>
      <c r="ALN140" s="199"/>
      <c r="ALO140" s="199"/>
      <c r="ALP140" s="199"/>
      <c r="ALQ140" s="199"/>
      <c r="ALR140" s="199"/>
      <c r="ALS140" s="199"/>
      <c r="ALT140" s="199"/>
      <c r="ALU140" s="199"/>
      <c r="ALV140" s="199"/>
      <c r="ALW140" s="199"/>
      <c r="ALX140" s="199"/>
      <c r="ALY140" s="199"/>
      <c r="ALZ140" s="199"/>
      <c r="AMA140" s="199"/>
      <c r="AMB140" s="199"/>
      <c r="AMC140" s="199"/>
      <c r="AMD140" s="199"/>
      <c r="AME140" s="199"/>
      <c r="AMF140" s="199"/>
      <c r="AMG140" s="199"/>
      <c r="AMH140" s="199"/>
      <c r="AMI140" s="199"/>
      <c r="AMJ140" s="199"/>
      <c r="AMK140" s="199"/>
      <c r="AML140" s="199"/>
      <c r="AMM140" s="199"/>
      <c r="AMN140" s="199"/>
      <c r="AMO140" s="199"/>
      <c r="AMP140" s="199"/>
      <c r="AMQ140" s="199"/>
      <c r="AMR140" s="199"/>
      <c r="AMS140" s="199"/>
      <c r="AMT140" s="199"/>
      <c r="AMU140" s="199"/>
      <c r="AMV140" s="199"/>
      <c r="AMW140" s="199"/>
      <c r="AMX140" s="199"/>
      <c r="AMY140" s="199"/>
      <c r="AMZ140" s="199"/>
      <c r="ANA140" s="199"/>
      <c r="ANB140" s="199"/>
      <c r="ANC140" s="199"/>
      <c r="AND140" s="199"/>
      <c r="ANE140" s="199"/>
      <c r="ANF140" s="199"/>
      <c r="ANG140" s="199"/>
      <c r="ANH140" s="199"/>
      <c r="ANI140" s="199"/>
      <c r="ANJ140" s="199"/>
      <c r="ANK140" s="199"/>
      <c r="ANL140" s="199"/>
      <c r="ANM140" s="199"/>
      <c r="ANN140" s="199"/>
      <c r="ANO140" s="199"/>
      <c r="ANP140" s="199"/>
      <c r="ANQ140" s="199"/>
      <c r="ANR140" s="199"/>
      <c r="ANS140" s="199"/>
      <c r="ANT140" s="199"/>
      <c r="ANU140" s="199"/>
      <c r="ANV140" s="199"/>
      <c r="ANW140" s="199"/>
      <c r="ANX140" s="199"/>
      <c r="ANY140" s="199"/>
      <c r="ANZ140" s="199"/>
      <c r="AOA140" s="199"/>
      <c r="AOB140" s="199"/>
      <c r="AOC140" s="199"/>
      <c r="AOD140" s="199"/>
      <c r="AOE140" s="199"/>
      <c r="AOF140" s="199"/>
      <c r="AOG140" s="199"/>
      <c r="AOH140" s="199"/>
      <c r="AOI140" s="199"/>
      <c r="AOJ140" s="199"/>
      <c r="AOK140" s="199"/>
      <c r="AOL140" s="199"/>
      <c r="AOM140" s="199"/>
      <c r="AON140" s="199"/>
      <c r="AOO140" s="199"/>
      <c r="AOP140" s="199"/>
      <c r="AOQ140" s="199"/>
      <c r="AOR140" s="199"/>
      <c r="AOS140" s="199"/>
      <c r="AOT140" s="199"/>
      <c r="AOU140" s="199"/>
      <c r="AOV140" s="199"/>
      <c r="AOW140" s="199"/>
      <c r="AOX140" s="199"/>
      <c r="AOY140" s="199"/>
      <c r="AOZ140" s="199"/>
      <c r="APA140" s="199"/>
      <c r="APB140" s="199"/>
      <c r="APC140" s="199"/>
      <c r="APD140" s="199"/>
      <c r="APE140" s="199"/>
      <c r="APF140" s="199"/>
      <c r="APG140" s="199"/>
      <c r="APH140" s="199"/>
      <c r="API140" s="199"/>
      <c r="APJ140" s="199"/>
      <c r="APK140" s="199"/>
      <c r="APL140" s="199"/>
      <c r="APM140" s="199"/>
      <c r="APN140" s="199"/>
      <c r="APO140" s="199"/>
      <c r="APP140" s="199"/>
      <c r="APQ140" s="199"/>
      <c r="APR140" s="199"/>
      <c r="APS140" s="199"/>
      <c r="APT140" s="199"/>
      <c r="APU140" s="199"/>
      <c r="APV140" s="199"/>
      <c r="APW140" s="199"/>
      <c r="APX140" s="199"/>
      <c r="APY140" s="199"/>
      <c r="APZ140" s="199"/>
      <c r="AQA140" s="199"/>
      <c r="AQB140" s="199"/>
      <c r="AQC140" s="199"/>
      <c r="AQD140" s="199"/>
      <c r="AQE140" s="199"/>
      <c r="AQF140" s="199"/>
      <c r="AQG140" s="199"/>
      <c r="AQH140" s="199"/>
      <c r="AQI140" s="199"/>
      <c r="AQJ140" s="199"/>
      <c r="AQK140" s="199"/>
      <c r="AQL140" s="199"/>
      <c r="AQM140" s="199"/>
      <c r="AQN140" s="199"/>
      <c r="AQO140" s="199"/>
      <c r="AQP140" s="199"/>
      <c r="AQQ140" s="199"/>
      <c r="AQR140" s="199"/>
      <c r="AQS140" s="199"/>
      <c r="AQT140" s="199"/>
      <c r="AQU140" s="199"/>
      <c r="AQV140" s="199"/>
      <c r="AQW140" s="199"/>
      <c r="AQX140" s="199"/>
      <c r="AQY140" s="199"/>
      <c r="AQZ140" s="199"/>
      <c r="ARA140" s="199"/>
      <c r="ARB140" s="199"/>
      <c r="ARC140" s="199"/>
      <c r="ARD140" s="199"/>
      <c r="ARE140" s="199"/>
      <c r="ARF140" s="199"/>
      <c r="ARG140" s="199"/>
      <c r="ARH140" s="199"/>
      <c r="ARI140" s="199"/>
      <c r="ARJ140" s="199"/>
      <c r="ARK140" s="199"/>
      <c r="ARL140" s="199"/>
      <c r="ARM140" s="199"/>
      <c r="ARN140" s="199"/>
      <c r="ARO140" s="199"/>
      <c r="ARP140" s="199"/>
      <c r="ARQ140" s="199"/>
      <c r="ARR140" s="199"/>
      <c r="ARS140" s="199"/>
      <c r="ART140" s="199"/>
      <c r="ARU140" s="199"/>
      <c r="ARV140" s="199"/>
      <c r="ARW140" s="199"/>
      <c r="ARX140" s="199"/>
      <c r="ARY140" s="199"/>
      <c r="ARZ140" s="199"/>
      <c r="ASA140" s="199"/>
      <c r="ASB140" s="199"/>
      <c r="ASC140" s="199"/>
      <c r="ASD140" s="199"/>
      <c r="ASE140" s="199"/>
      <c r="ASF140" s="199"/>
      <c r="ASG140" s="199"/>
      <c r="ASH140" s="199"/>
      <c r="ASI140" s="199"/>
      <c r="ASJ140" s="199"/>
      <c r="ASK140" s="199"/>
      <c r="ASL140" s="199"/>
      <c r="ASM140" s="199"/>
      <c r="ASN140" s="199"/>
      <c r="ASO140" s="199"/>
      <c r="ASP140" s="199"/>
      <c r="ASQ140" s="199"/>
      <c r="ASR140" s="199"/>
      <c r="ASS140" s="199"/>
      <c r="AST140" s="199"/>
      <c r="ASU140" s="199"/>
      <c r="ASV140" s="199"/>
      <c r="ASW140" s="199"/>
      <c r="ASX140" s="199"/>
      <c r="ASY140" s="199"/>
      <c r="ASZ140" s="199"/>
      <c r="ATA140" s="199"/>
      <c r="ATB140" s="199"/>
      <c r="ATC140" s="199"/>
      <c r="ATD140" s="199"/>
      <c r="ATE140" s="199"/>
      <c r="ATF140" s="199"/>
      <c r="ATG140" s="199"/>
      <c r="ATH140" s="199"/>
      <c r="ATI140" s="199"/>
      <c r="ATJ140" s="199"/>
      <c r="ATK140" s="199"/>
      <c r="ATL140" s="199"/>
      <c r="ATM140" s="199"/>
      <c r="ATN140" s="199"/>
      <c r="ATO140" s="199"/>
      <c r="ATP140" s="199"/>
      <c r="ATQ140" s="199"/>
      <c r="ATR140" s="199"/>
      <c r="ATS140" s="199"/>
      <c r="ATT140" s="199"/>
      <c r="ATU140" s="199"/>
      <c r="ATV140" s="199"/>
      <c r="ATW140" s="199"/>
      <c r="ATX140" s="199"/>
      <c r="ATY140" s="199"/>
      <c r="ATZ140" s="199"/>
      <c r="AUA140" s="199"/>
      <c r="AUB140" s="199"/>
      <c r="AUC140" s="199"/>
      <c r="AUD140" s="199"/>
      <c r="AUE140" s="199"/>
      <c r="AUF140" s="199"/>
      <c r="AUG140" s="199"/>
      <c r="AUH140" s="199"/>
      <c r="AUI140" s="199"/>
      <c r="AUJ140" s="199"/>
      <c r="AUK140" s="199"/>
      <c r="AUL140" s="199"/>
      <c r="AUM140" s="199"/>
      <c r="AUN140" s="199"/>
      <c r="AUO140" s="199"/>
      <c r="AUP140" s="199"/>
      <c r="AUQ140" s="199"/>
      <c r="AUR140" s="199"/>
      <c r="AUS140" s="199"/>
      <c r="AUT140" s="199"/>
      <c r="AUU140" s="199"/>
      <c r="AUV140" s="199"/>
      <c r="AUW140" s="199"/>
      <c r="AUX140" s="199"/>
      <c r="AUY140" s="199"/>
      <c r="AUZ140" s="199"/>
      <c r="AVA140" s="199"/>
      <c r="AVB140" s="199"/>
      <c r="AVC140" s="199"/>
      <c r="AVD140" s="199"/>
      <c r="AVE140" s="199"/>
      <c r="AVF140" s="199"/>
      <c r="AVG140" s="199"/>
      <c r="AVH140" s="199"/>
      <c r="AVI140" s="199"/>
      <c r="AVJ140" s="199"/>
      <c r="AVK140" s="199"/>
      <c r="AVL140" s="199"/>
      <c r="AVM140" s="199"/>
      <c r="AVN140" s="199"/>
      <c r="AVO140" s="199"/>
      <c r="AVP140" s="199"/>
      <c r="AVQ140" s="199"/>
      <c r="AVR140" s="199"/>
      <c r="AVS140" s="199"/>
      <c r="AVT140" s="199"/>
      <c r="AVU140" s="199"/>
      <c r="AVV140" s="199"/>
      <c r="AVW140" s="199"/>
      <c r="AVX140" s="199"/>
      <c r="AVY140" s="199"/>
      <c r="AVZ140" s="199"/>
      <c r="AWA140" s="199"/>
      <c r="AWB140" s="199"/>
      <c r="AWC140" s="199"/>
      <c r="AWD140" s="199"/>
      <c r="AWE140" s="199"/>
      <c r="AWF140" s="199"/>
      <c r="AWG140" s="199"/>
      <c r="AWH140" s="199"/>
      <c r="AWI140" s="199"/>
      <c r="AWJ140" s="199"/>
      <c r="AWK140" s="199"/>
      <c r="AWL140" s="199"/>
      <c r="AWM140" s="199"/>
      <c r="AWN140" s="199"/>
      <c r="AWO140" s="199"/>
      <c r="AWP140" s="199"/>
      <c r="AWQ140" s="199"/>
      <c r="AWR140" s="199"/>
      <c r="AWS140" s="199"/>
      <c r="AWT140" s="199"/>
      <c r="AWU140" s="199"/>
      <c r="AWV140" s="199"/>
      <c r="AWW140" s="199"/>
      <c r="AWX140" s="199"/>
      <c r="AWY140" s="199"/>
      <c r="AWZ140" s="199"/>
      <c r="AXA140" s="199"/>
      <c r="AXB140" s="199"/>
      <c r="AXC140" s="199"/>
      <c r="AXD140" s="199"/>
      <c r="AXE140" s="199"/>
      <c r="AXF140" s="199"/>
      <c r="AXG140" s="199"/>
      <c r="AXH140" s="199"/>
      <c r="AXI140" s="199"/>
      <c r="AXJ140" s="199"/>
      <c r="AXK140" s="199"/>
      <c r="AXL140" s="199"/>
      <c r="AXM140" s="199"/>
      <c r="AXN140" s="199"/>
      <c r="AXO140" s="199"/>
      <c r="AXP140" s="199"/>
      <c r="AXQ140" s="199"/>
      <c r="AXR140" s="199"/>
      <c r="AXS140" s="199"/>
      <c r="AXT140" s="199"/>
      <c r="AXU140" s="199"/>
      <c r="AXV140" s="199"/>
      <c r="AXW140" s="199"/>
      <c r="AXX140" s="199"/>
      <c r="AXY140" s="199"/>
      <c r="AXZ140" s="199"/>
      <c r="AYA140" s="199"/>
      <c r="AYB140" s="199"/>
      <c r="AYC140" s="199"/>
      <c r="AYD140" s="199"/>
      <c r="AYE140" s="199"/>
      <c r="AYF140" s="199"/>
      <c r="AYG140" s="199"/>
      <c r="AYH140" s="199"/>
      <c r="AYI140" s="199"/>
      <c r="AYJ140" s="199"/>
      <c r="AYK140" s="199"/>
      <c r="AYL140" s="199"/>
      <c r="AYM140" s="199"/>
      <c r="AYN140" s="199"/>
      <c r="AYO140" s="199"/>
      <c r="AYP140" s="199"/>
      <c r="AYQ140" s="199"/>
      <c r="AYR140" s="199"/>
      <c r="AYS140" s="199"/>
      <c r="AYT140" s="199"/>
      <c r="AYU140" s="199"/>
      <c r="AYV140" s="367"/>
      <c r="AYW140" s="367"/>
      <c r="AYX140" s="367"/>
      <c r="AYY140" s="367"/>
      <c r="AYZ140" s="199"/>
      <c r="AZA140" s="199"/>
      <c r="AZB140" s="199"/>
      <c r="AZC140" s="199"/>
      <c r="AZD140" s="199"/>
      <c r="AZE140" s="199"/>
      <c r="AZF140" s="199"/>
      <c r="AZG140" s="199"/>
      <c r="AZH140" s="199"/>
      <c r="AZI140" s="199"/>
      <c r="AZJ140" s="199"/>
      <c r="AZK140" s="199"/>
      <c r="AZL140" s="199"/>
      <c r="AZM140" s="199"/>
      <c r="AZN140" s="199"/>
      <c r="AZO140" s="199"/>
      <c r="AZP140" s="199"/>
      <c r="AZQ140" s="199"/>
      <c r="AZR140" s="199"/>
      <c r="AZS140" s="199"/>
      <c r="AZT140" s="199"/>
      <c r="AZU140" s="199"/>
      <c r="AZV140" s="199"/>
      <c r="AZW140" s="199"/>
      <c r="AZX140" s="199"/>
      <c r="AZY140" s="199"/>
      <c r="AZZ140" s="199"/>
      <c r="BAA140" s="199"/>
      <c r="BAB140" s="199"/>
      <c r="BAC140" s="199"/>
      <c r="BAD140" s="199"/>
      <c r="BAE140" s="199"/>
      <c r="BAF140" s="199"/>
      <c r="BAG140" s="199"/>
      <c r="BAH140" s="199"/>
      <c r="BAI140" s="199"/>
      <c r="BAJ140" s="199"/>
      <c r="BAK140" s="199"/>
      <c r="BAL140" s="199"/>
      <c r="BAM140" s="199"/>
      <c r="BAN140" s="199"/>
      <c r="BAO140" s="199"/>
      <c r="BAP140" s="199"/>
      <c r="BAQ140" s="199"/>
      <c r="BAR140" s="199"/>
      <c r="BAS140" s="199"/>
      <c r="BAT140" s="199"/>
      <c r="BAU140" s="199"/>
      <c r="BAV140" s="199"/>
      <c r="BAW140" s="199"/>
      <c r="BAX140" s="199"/>
      <c r="BAY140" s="199"/>
      <c r="BAZ140" s="199"/>
      <c r="BBA140" s="199"/>
      <c r="BBB140" s="199"/>
      <c r="BBC140" s="199"/>
      <c r="BBD140" s="199"/>
      <c r="BBE140" s="199"/>
      <c r="BBF140" s="199"/>
      <c r="BBG140" s="199"/>
      <c r="BBH140" s="199"/>
      <c r="BBI140" s="199"/>
      <c r="BBJ140" s="199"/>
      <c r="BBK140" s="199"/>
      <c r="BBL140" s="199"/>
      <c r="BBM140" s="199"/>
      <c r="BBN140" s="199"/>
      <c r="BBO140" s="199"/>
      <c r="BBP140" s="199"/>
      <c r="BBQ140" s="199"/>
      <c r="BBR140" s="199"/>
      <c r="BBS140" s="199"/>
      <c r="BBT140" s="199"/>
      <c r="BBU140" s="199"/>
      <c r="BBV140" s="199"/>
      <c r="BBW140" s="199"/>
      <c r="BBX140" s="199"/>
      <c r="BBY140" s="199"/>
      <c r="BBZ140" s="199"/>
      <c r="BCA140" s="199"/>
      <c r="BCB140" s="199"/>
      <c r="BCC140" s="199"/>
      <c r="BCD140" s="199"/>
      <c r="BCE140" s="199"/>
      <c r="BCF140" s="199"/>
      <c r="BCG140" s="199"/>
      <c r="BCH140" s="199"/>
      <c r="BCI140" s="199"/>
      <c r="BCJ140" s="199"/>
      <c r="BCK140" s="199"/>
      <c r="BCL140" s="199"/>
      <c r="BCM140" s="199"/>
      <c r="BCN140" s="199"/>
      <c r="BCO140" s="199"/>
      <c r="BCP140" s="199"/>
      <c r="BCQ140" s="199"/>
      <c r="BCR140" s="199"/>
      <c r="BCS140" s="199"/>
      <c r="BCT140" s="199"/>
      <c r="BCU140" s="199"/>
      <c r="BCV140" s="199"/>
      <c r="BCW140" s="199"/>
      <c r="BCX140" s="199"/>
      <c r="BCY140" s="199"/>
      <c r="BCZ140" s="199"/>
      <c r="BDA140" s="199"/>
      <c r="BDB140" s="199"/>
      <c r="BDC140" s="199"/>
      <c r="BDD140" s="199"/>
      <c r="BDE140" s="199"/>
      <c r="BDF140" s="199"/>
      <c r="BDG140" s="199"/>
      <c r="BDH140" s="199"/>
      <c r="BDI140" s="199"/>
      <c r="BDJ140" s="199"/>
      <c r="BDK140" s="199"/>
      <c r="BDL140" s="199"/>
      <c r="BDM140" s="199"/>
      <c r="BDN140" s="199"/>
      <c r="BDO140" s="199"/>
      <c r="BDP140" s="199"/>
      <c r="BDQ140" s="199"/>
      <c r="BDR140" s="199"/>
      <c r="BDS140" s="199"/>
      <c r="BDT140" s="199"/>
      <c r="BDU140" s="199"/>
      <c r="BDV140" s="199"/>
      <c r="BDW140" s="199"/>
      <c r="BDX140" s="199"/>
      <c r="BDY140" s="199"/>
      <c r="BDZ140" s="199"/>
      <c r="BEA140" s="199"/>
      <c r="BEB140" s="199"/>
      <c r="BEC140" s="199"/>
      <c r="BED140" s="199"/>
      <c r="BEE140" s="199"/>
      <c r="BEF140" s="199"/>
      <c r="BEG140" s="199"/>
      <c r="BEH140" s="199"/>
      <c r="BEI140" s="199"/>
      <c r="BEJ140" s="199"/>
      <c r="BEK140" s="199"/>
      <c r="BEL140" s="199"/>
      <c r="BEM140" s="199"/>
      <c r="BEN140" s="199"/>
      <c r="BEO140" s="199"/>
      <c r="BEP140" s="199"/>
      <c r="BEQ140" s="199"/>
      <c r="BER140" s="199"/>
      <c r="BES140" s="199"/>
      <c r="BET140" s="199"/>
      <c r="BEU140" s="199"/>
      <c r="BEV140" s="199"/>
      <c r="BEW140" s="199"/>
      <c r="BEX140" s="199"/>
      <c r="BEY140" s="199"/>
      <c r="BEZ140" s="199"/>
      <c r="BFA140" s="199"/>
      <c r="BFB140" s="199"/>
      <c r="BFC140" s="199"/>
      <c r="BFD140" s="199"/>
      <c r="BFE140" s="199"/>
      <c r="BFF140" s="199"/>
      <c r="BFG140" s="199"/>
      <c r="BFH140" s="199"/>
      <c r="BFI140" s="199"/>
      <c r="BFJ140" s="199"/>
      <c r="BFK140" s="199"/>
      <c r="BFL140" s="199"/>
      <c r="BFM140" s="199"/>
      <c r="BFN140" s="199"/>
      <c r="BFO140" s="199"/>
      <c r="BFP140" s="199"/>
      <c r="BFQ140" s="199"/>
      <c r="BFR140" s="199"/>
      <c r="BFS140" s="199"/>
      <c r="BFT140" s="199"/>
      <c r="BFU140" s="199"/>
      <c r="BFV140" s="199"/>
      <c r="BFW140" s="199"/>
      <c r="BFX140" s="199"/>
      <c r="BFY140" s="199"/>
      <c r="BFZ140" s="199"/>
      <c r="BGA140" s="199"/>
      <c r="BGB140" s="199"/>
      <c r="BGC140" s="199"/>
      <c r="BGD140" s="199"/>
      <c r="BGE140" s="199"/>
      <c r="BGF140" s="199"/>
      <c r="BGG140" s="199"/>
      <c r="BGH140" s="199"/>
      <c r="BGI140" s="199"/>
      <c r="BGJ140" s="199"/>
      <c r="BGK140" s="199"/>
      <c r="BGL140" s="199"/>
      <c r="BGM140" s="199"/>
      <c r="BGN140" s="199"/>
      <c r="BGO140" s="199"/>
      <c r="BGP140" s="199"/>
      <c r="BGQ140" s="199"/>
      <c r="BGR140" s="199"/>
      <c r="BGS140" s="199"/>
      <c r="BGT140" s="199"/>
      <c r="BGU140" s="199"/>
      <c r="BGV140" s="199"/>
      <c r="BGW140" s="199"/>
      <c r="BGX140" s="199"/>
      <c r="BGY140" s="199"/>
      <c r="BGZ140" s="199"/>
      <c r="BHA140" s="199"/>
      <c r="BHB140" s="199"/>
      <c r="BHC140" s="199"/>
      <c r="BHD140" s="199"/>
      <c r="BHE140" s="199"/>
      <c r="BHF140" s="199"/>
      <c r="BHG140" s="199"/>
      <c r="BHH140" s="199"/>
      <c r="BHI140" s="199"/>
      <c r="BHJ140" s="199"/>
      <c r="BHK140" s="199"/>
      <c r="BHL140" s="199"/>
      <c r="BHM140" s="199"/>
      <c r="BHN140" s="199"/>
      <c r="BHO140" s="199"/>
      <c r="BHP140" s="199"/>
      <c r="BHQ140" s="199"/>
      <c r="BHR140" s="199"/>
      <c r="BHS140" s="199"/>
      <c r="BHT140" s="199"/>
      <c r="BHU140" s="199"/>
      <c r="BHV140" s="199"/>
      <c r="BHW140" s="199"/>
      <c r="BHX140" s="199"/>
      <c r="BHY140" s="199"/>
      <c r="BHZ140" s="199"/>
      <c r="BIA140" s="199"/>
      <c r="BIB140" s="199"/>
      <c r="BIC140" s="199"/>
      <c r="BID140" s="199"/>
      <c r="BIE140" s="199"/>
      <c r="BIF140" s="199"/>
      <c r="BIG140" s="199"/>
      <c r="BIH140" s="199"/>
      <c r="BII140" s="199"/>
      <c r="BIJ140" s="199"/>
      <c r="BIK140" s="199"/>
      <c r="BIL140" s="199"/>
      <c r="BIM140" s="199"/>
      <c r="BIN140" s="199"/>
      <c r="BIO140" s="199"/>
      <c r="BIP140" s="199"/>
      <c r="BIQ140" s="199"/>
      <c r="BIR140" s="199"/>
      <c r="BIS140" s="199"/>
      <c r="BIT140" s="199"/>
      <c r="BIU140" s="199"/>
      <c r="BIV140" s="199"/>
      <c r="BIW140" s="199"/>
      <c r="BIX140" s="199"/>
      <c r="BIY140" s="199"/>
      <c r="BIZ140" s="199"/>
      <c r="BJA140" s="199"/>
      <c r="BJB140" s="199"/>
      <c r="BJC140" s="199"/>
      <c r="BJD140" s="199"/>
      <c r="BJE140" s="199"/>
      <c r="BJF140" s="199"/>
      <c r="BJG140" s="199"/>
      <c r="BJH140" s="199"/>
      <c r="BJI140" s="199"/>
      <c r="BJJ140" s="199"/>
      <c r="BJK140" s="199"/>
      <c r="BJL140" s="199"/>
      <c r="BJM140" s="199"/>
      <c r="BJN140" s="199"/>
      <c r="BJO140" s="199"/>
      <c r="BJP140" s="199"/>
      <c r="BJQ140" s="199"/>
      <c r="BJR140" s="199"/>
      <c r="BJS140" s="199"/>
      <c r="BJT140" s="199"/>
      <c r="BJU140" s="199"/>
      <c r="BJV140" s="199"/>
      <c r="BJW140" s="199"/>
      <c r="BJX140" s="199"/>
      <c r="BJY140" s="199"/>
      <c r="BJZ140" s="199"/>
      <c r="BKA140" s="199"/>
      <c r="BKB140" s="199"/>
      <c r="BKC140" s="199"/>
      <c r="BKD140" s="199"/>
      <c r="BKE140" s="199"/>
      <c r="BKF140" s="199"/>
      <c r="BKG140" s="199"/>
      <c r="BKH140" s="199"/>
      <c r="BKI140" s="199"/>
      <c r="BKJ140" s="199"/>
      <c r="BKK140" s="199"/>
      <c r="BKL140" s="199"/>
      <c r="BKM140" s="199"/>
      <c r="BKN140" s="199"/>
      <c r="BKO140" s="199"/>
      <c r="BKP140" s="199"/>
      <c r="BKQ140" s="199"/>
      <c r="BKR140" s="199"/>
      <c r="BKS140" s="199"/>
      <c r="BKT140" s="199"/>
      <c r="BKU140" s="199"/>
      <c r="BKV140" s="199"/>
      <c r="BKW140" s="199"/>
      <c r="BKX140" s="199"/>
      <c r="BKY140" s="199"/>
      <c r="BKZ140" s="199"/>
      <c r="BLA140" s="199"/>
      <c r="BLB140" s="199"/>
      <c r="BLC140" s="199"/>
      <c r="BLD140" s="199"/>
      <c r="BLE140" s="199"/>
      <c r="BLF140" s="199"/>
      <c r="BLG140" s="199"/>
      <c r="BLH140" s="199"/>
      <c r="BLI140" s="199"/>
      <c r="BLJ140" s="199"/>
      <c r="BLK140" s="199"/>
      <c r="BLL140" s="199"/>
      <c r="BLM140" s="199"/>
      <c r="BLN140" s="199"/>
      <c r="BLO140" s="199"/>
      <c r="BLP140" s="199"/>
      <c r="BLQ140" s="199"/>
      <c r="BLR140" s="199"/>
      <c r="BLS140" s="199"/>
      <c r="BLT140" s="199"/>
      <c r="BLU140" s="199"/>
      <c r="BLV140" s="199"/>
      <c r="BLW140" s="199"/>
      <c r="BLX140" s="199"/>
      <c r="BLY140" s="199"/>
      <c r="BLZ140" s="199"/>
      <c r="BMA140" s="199"/>
      <c r="BMB140" s="199"/>
      <c r="BMC140" s="199"/>
      <c r="BMD140" s="199"/>
      <c r="BME140" s="199"/>
      <c r="BMF140" s="199"/>
      <c r="BMG140" s="199"/>
      <c r="BMH140" s="199"/>
      <c r="BMI140" s="199"/>
      <c r="BMJ140" s="199"/>
      <c r="BMK140" s="199"/>
      <c r="BML140" s="199"/>
      <c r="BMM140" s="199"/>
      <c r="BMN140" s="199"/>
      <c r="BMO140" s="199"/>
      <c r="BMP140" s="199"/>
      <c r="BMQ140" s="199"/>
      <c r="BMR140" s="199"/>
      <c r="BMS140" s="199"/>
      <c r="BMT140" s="199"/>
      <c r="BMU140" s="199"/>
      <c r="BMV140" s="199"/>
      <c r="BMW140" s="199"/>
      <c r="BMX140" s="199"/>
      <c r="BMY140" s="199"/>
      <c r="BMZ140" s="199"/>
      <c r="BNA140" s="199"/>
      <c r="BNB140" s="199"/>
      <c r="BNC140" s="199"/>
      <c r="BND140" s="199"/>
      <c r="BNE140" s="199"/>
      <c r="BNF140" s="199"/>
      <c r="BNG140" s="199"/>
      <c r="BNH140" s="199"/>
      <c r="BNI140" s="199"/>
      <c r="BNJ140" s="199"/>
      <c r="BNK140" s="199"/>
      <c r="BNL140" s="199"/>
      <c r="BNM140" s="199"/>
      <c r="BNN140" s="199"/>
      <c r="BNO140" s="199"/>
      <c r="BNP140" s="199"/>
      <c r="BNQ140" s="199"/>
      <c r="BNR140" s="199"/>
      <c r="BNS140" s="199"/>
      <c r="BNT140" s="199"/>
      <c r="BNU140" s="199"/>
      <c r="BNV140" s="199"/>
      <c r="BNW140" s="199"/>
      <c r="BNX140" s="199"/>
      <c r="BNY140" s="199"/>
      <c r="BNZ140" s="199"/>
      <c r="BOA140" s="199"/>
      <c r="BOB140" s="199"/>
      <c r="BOC140" s="199"/>
      <c r="BOD140" s="199"/>
      <c r="BOE140" s="199"/>
      <c r="BOF140" s="199"/>
      <c r="BOG140" s="199"/>
      <c r="BOH140" s="199"/>
      <c r="BOI140" s="199"/>
      <c r="BOJ140" s="199"/>
      <c r="BOK140" s="199"/>
      <c r="BOL140" s="199"/>
      <c r="BOM140" s="199"/>
      <c r="BON140" s="199"/>
      <c r="BOO140" s="199"/>
      <c r="BOP140" s="199"/>
      <c r="BOQ140" s="199"/>
      <c r="BOR140" s="199"/>
      <c r="BOS140" s="199"/>
      <c r="BOT140" s="199"/>
      <c r="BOU140" s="199"/>
      <c r="BOV140" s="199"/>
      <c r="BOW140" s="199"/>
      <c r="BOX140" s="199"/>
      <c r="BOY140" s="199"/>
      <c r="BOZ140" s="199"/>
      <c r="BPA140" s="199"/>
      <c r="BPB140" s="199"/>
      <c r="BPC140" s="199"/>
      <c r="BPD140" s="199"/>
      <c r="BPE140" s="199"/>
      <c r="BPF140" s="199"/>
      <c r="BPG140" s="199"/>
      <c r="BPH140" s="199"/>
      <c r="BPI140" s="199"/>
      <c r="BPJ140" s="199"/>
      <c r="BPK140" s="199"/>
      <c r="BPL140" s="199"/>
      <c r="BPM140" s="199"/>
      <c r="BPN140" s="199"/>
      <c r="BPO140" s="199"/>
      <c r="BPP140" s="199"/>
      <c r="BPQ140" s="199"/>
      <c r="BPR140" s="199"/>
      <c r="BPS140" s="199"/>
      <c r="BPT140" s="199"/>
      <c r="BPU140" s="199"/>
      <c r="BPV140" s="199"/>
      <c r="BPW140" s="199"/>
      <c r="BPX140" s="199"/>
      <c r="BPY140" s="199"/>
      <c r="BPZ140" s="199"/>
      <c r="BQA140" s="199"/>
      <c r="BQB140" s="199"/>
      <c r="BQC140" s="199"/>
      <c r="BQD140" s="199"/>
      <c r="BQE140" s="199"/>
      <c r="BQF140" s="199"/>
      <c r="BQG140" s="199"/>
      <c r="BQH140" s="199"/>
      <c r="BQI140" s="199"/>
      <c r="BQJ140" s="199"/>
      <c r="BQK140" s="199"/>
      <c r="BQL140" s="199"/>
      <c r="BQM140" s="199"/>
      <c r="BQN140" s="199"/>
      <c r="BQO140" s="199"/>
      <c r="BQP140" s="199"/>
      <c r="BQQ140" s="199"/>
      <c r="BQR140" s="199"/>
      <c r="BQS140" s="199"/>
      <c r="BQT140" s="199"/>
      <c r="BQU140" s="199"/>
      <c r="BQV140" s="199"/>
      <c r="BQW140" s="199"/>
      <c r="BQX140" s="199"/>
      <c r="BQY140" s="199"/>
      <c r="BQZ140" s="199"/>
      <c r="BRA140" s="199"/>
      <c r="BRB140" s="199"/>
      <c r="BRC140" s="199"/>
      <c r="BRD140" s="199"/>
      <c r="BRE140" s="199"/>
      <c r="BRF140" s="199"/>
      <c r="BRG140" s="199"/>
      <c r="BRH140" s="199"/>
      <c r="BRI140" s="199"/>
      <c r="BRJ140" s="199"/>
      <c r="BRK140" s="199"/>
      <c r="BRL140" s="199"/>
      <c r="BRM140" s="199"/>
      <c r="BRN140" s="199"/>
      <c r="BRO140" s="199"/>
      <c r="BRP140" s="199"/>
      <c r="BRQ140" s="199"/>
      <c r="BRR140" s="199"/>
      <c r="BRS140" s="199"/>
      <c r="BRT140" s="199"/>
      <c r="BRU140" s="199"/>
      <c r="BRV140" s="199"/>
      <c r="BRW140" s="199"/>
      <c r="BRX140" s="199"/>
      <c r="BRY140" s="199"/>
      <c r="BRZ140" s="199"/>
      <c r="BSA140" s="199"/>
      <c r="BSB140" s="199"/>
      <c r="BSC140" s="199"/>
      <c r="BSD140" s="199"/>
      <c r="BSE140" s="199"/>
      <c r="BSF140" s="199"/>
      <c r="BSG140" s="199"/>
      <c r="BSH140" s="199"/>
      <c r="BSI140" s="199"/>
      <c r="BSJ140" s="199"/>
      <c r="BSK140" s="199"/>
      <c r="BSL140" s="199"/>
      <c r="BSM140" s="199"/>
      <c r="BSN140" s="199"/>
      <c r="BSO140" s="199"/>
      <c r="BSP140" s="199"/>
      <c r="BSQ140" s="199"/>
      <c r="BSR140" s="199"/>
      <c r="BSS140" s="199"/>
      <c r="BST140" s="199"/>
      <c r="BSU140" s="199"/>
      <c r="BSV140" s="199"/>
      <c r="BSW140" s="199"/>
      <c r="BSX140" s="199"/>
      <c r="BSY140" s="199"/>
      <c r="BSZ140" s="199"/>
      <c r="BTA140" s="199"/>
      <c r="BTB140" s="199"/>
      <c r="BTC140" s="199"/>
      <c r="BTD140" s="199"/>
      <c r="BTE140" s="199"/>
      <c r="BTF140" s="199"/>
      <c r="BTG140" s="199"/>
      <c r="BTH140" s="199"/>
      <c r="BTI140" s="199"/>
      <c r="BTJ140" s="199"/>
      <c r="BTK140" s="199"/>
      <c r="BTL140" s="199"/>
      <c r="BTM140" s="199"/>
      <c r="BTN140" s="199"/>
      <c r="BTO140" s="199"/>
      <c r="BTP140" s="199"/>
      <c r="BTQ140" s="199"/>
      <c r="BTR140" s="199"/>
      <c r="BTS140" s="199"/>
      <c r="BTT140" s="199"/>
      <c r="BTU140" s="199"/>
      <c r="BTV140" s="199"/>
      <c r="BTW140" s="199"/>
      <c r="BTX140" s="199"/>
      <c r="BTY140" s="199"/>
      <c r="BTZ140" s="199"/>
      <c r="BUA140" s="199"/>
      <c r="BUB140" s="199"/>
      <c r="BUC140" s="199"/>
      <c r="BUD140" s="199"/>
      <c r="BUE140" s="199"/>
      <c r="BUF140" s="199"/>
      <c r="BUG140" s="199"/>
      <c r="BUH140" s="199"/>
      <c r="BUI140" s="199"/>
      <c r="BUJ140" s="199"/>
      <c r="BUK140" s="199"/>
      <c r="BUL140" s="199"/>
      <c r="BUM140" s="199"/>
      <c r="BUN140" s="199"/>
      <c r="BUO140" s="199"/>
      <c r="BUP140" s="199"/>
      <c r="BUQ140" s="199"/>
      <c r="BUR140" s="199"/>
      <c r="BUS140" s="199"/>
      <c r="BUT140" s="199"/>
      <c r="BUU140" s="199"/>
      <c r="BUV140" s="199"/>
      <c r="BUW140" s="199"/>
      <c r="BUX140" s="199"/>
      <c r="BUY140" s="199"/>
      <c r="BUZ140" s="199"/>
      <c r="BVA140" s="199"/>
      <c r="BVB140" s="199"/>
      <c r="BVC140" s="199"/>
      <c r="BVD140" s="199"/>
      <c r="BVE140" s="199"/>
      <c r="BVF140" s="199"/>
      <c r="BVG140" s="199"/>
      <c r="BVH140" s="199"/>
      <c r="BVI140" s="199"/>
      <c r="BVJ140" s="199"/>
      <c r="BVK140" s="199"/>
      <c r="BVL140" s="199"/>
      <c r="BVM140" s="199"/>
      <c r="BVN140" s="199"/>
      <c r="BVO140" s="199"/>
      <c r="BVP140" s="199"/>
      <c r="BVQ140" s="199"/>
      <c r="BVR140" s="199"/>
      <c r="BVS140" s="199"/>
      <c r="BVT140" s="199"/>
      <c r="BVU140" s="199"/>
      <c r="BVV140" s="199"/>
      <c r="BVW140" s="199"/>
      <c r="BVX140" s="199"/>
      <c r="BVY140" s="199"/>
      <c r="BVZ140" s="199"/>
      <c r="BWA140" s="199"/>
      <c r="BWB140" s="199"/>
      <c r="BWC140" s="199"/>
      <c r="BWD140" s="199"/>
      <c r="BWE140" s="199"/>
      <c r="BWF140" s="199"/>
      <c r="BWG140" s="199"/>
      <c r="BWH140" s="199"/>
      <c r="BWI140" s="199"/>
      <c r="BWJ140" s="199"/>
      <c r="BWK140" s="199"/>
      <c r="BWL140" s="199"/>
      <c r="BWM140" s="199"/>
      <c r="BWN140" s="199"/>
      <c r="BWO140" s="199"/>
      <c r="BWP140" s="199"/>
      <c r="BWQ140" s="199"/>
      <c r="BWR140" s="199"/>
      <c r="BWS140" s="199"/>
      <c r="BWT140" s="199"/>
      <c r="BWU140" s="199"/>
      <c r="BWV140" s="199"/>
      <c r="BWW140" s="199"/>
      <c r="BWX140" s="199"/>
      <c r="BWY140" s="199"/>
      <c r="BWZ140" s="199"/>
      <c r="BXA140" s="199"/>
      <c r="BXB140" s="199"/>
      <c r="BXC140" s="199"/>
      <c r="BXD140" s="199"/>
      <c r="BXE140" s="199"/>
      <c r="BXF140" s="199"/>
      <c r="BXG140" s="199"/>
      <c r="BXH140" s="199"/>
      <c r="BXI140" s="199"/>
      <c r="BXJ140" s="199"/>
      <c r="BXK140" s="199"/>
      <c r="BXL140" s="199"/>
      <c r="BXM140" s="199"/>
      <c r="BXN140" s="199"/>
      <c r="BXO140" s="199"/>
      <c r="BXP140" s="199"/>
      <c r="BXQ140" s="199"/>
      <c r="BXR140" s="199"/>
      <c r="BXS140" s="199"/>
      <c r="BXT140" s="199"/>
      <c r="BXU140" s="199"/>
      <c r="BXV140" s="199"/>
      <c r="BXW140" s="199"/>
      <c r="BXX140" s="199"/>
      <c r="BXY140" s="199"/>
      <c r="BXZ140" s="199"/>
      <c r="BYA140" s="199"/>
      <c r="BYB140" s="199"/>
      <c r="BYC140" s="199"/>
      <c r="BYD140" s="199"/>
      <c r="BYE140" s="199"/>
      <c r="BYF140" s="199"/>
      <c r="BYG140" s="199"/>
      <c r="BYH140" s="199"/>
      <c r="BYI140" s="199"/>
      <c r="BYJ140" s="199"/>
      <c r="BYK140" s="199"/>
      <c r="BYL140" s="199"/>
      <c r="BYM140" s="199"/>
      <c r="BYN140" s="199"/>
      <c r="BYO140" s="199"/>
      <c r="BYP140" s="199"/>
      <c r="BYQ140" s="199"/>
      <c r="BYR140" s="199"/>
      <c r="BYS140" s="199"/>
      <c r="BYT140" s="199"/>
      <c r="BYU140" s="199"/>
      <c r="BYV140" s="199"/>
      <c r="BYW140" s="199"/>
      <c r="BYX140" s="199"/>
      <c r="BYY140" s="199"/>
      <c r="BYZ140" s="199"/>
      <c r="BZA140" s="199"/>
      <c r="BZB140" s="199"/>
      <c r="BZC140" s="199"/>
      <c r="BZD140" s="199"/>
      <c r="BZE140" s="199"/>
      <c r="BZF140" s="199"/>
      <c r="BZG140" s="199"/>
      <c r="BZH140" s="199"/>
      <c r="BZI140" s="199"/>
      <c r="BZJ140" s="199"/>
      <c r="BZK140" s="199"/>
      <c r="BZL140" s="199"/>
      <c r="BZM140" s="199"/>
      <c r="BZN140" s="199"/>
      <c r="BZO140" s="199"/>
      <c r="BZP140" s="199"/>
      <c r="BZQ140" s="199"/>
      <c r="BZR140" s="199"/>
      <c r="BZS140" s="199"/>
      <c r="BZT140" s="199"/>
      <c r="BZU140" s="199"/>
      <c r="BZV140" s="199"/>
      <c r="BZW140" s="199"/>
      <c r="BZX140" s="199"/>
      <c r="BZY140" s="199"/>
      <c r="BZZ140" s="199"/>
      <c r="CAA140" s="199"/>
      <c r="CAB140" s="199"/>
      <c r="CAC140" s="199"/>
      <c r="CAD140" s="199"/>
      <c r="CAE140" s="199"/>
      <c r="CAF140" s="199"/>
      <c r="CAG140" s="199"/>
      <c r="CAH140" s="199"/>
      <c r="CAI140" s="199"/>
      <c r="CAJ140" s="199"/>
      <c r="CAK140" s="199"/>
      <c r="CAL140" s="199"/>
      <c r="CAM140" s="199"/>
      <c r="CAN140" s="199"/>
      <c r="CAO140" s="199"/>
      <c r="CAP140" s="199"/>
      <c r="CAQ140" s="199"/>
      <c r="CAR140" s="199"/>
      <c r="CAS140" s="199"/>
      <c r="CAT140" s="199"/>
      <c r="CAU140" s="199"/>
      <c r="CAV140" s="199"/>
      <c r="CAW140" s="199"/>
      <c r="CAX140" s="199"/>
      <c r="CAY140" s="199"/>
      <c r="CAZ140" s="199"/>
      <c r="CBA140" s="199"/>
      <c r="CBB140" s="199"/>
      <c r="CBC140" s="199"/>
      <c r="CBD140" s="199"/>
      <c r="CBE140" s="199"/>
      <c r="CBF140" s="199"/>
      <c r="CBG140" s="199"/>
      <c r="CBH140" s="199"/>
      <c r="CBI140" s="199"/>
      <c r="CBJ140" s="199"/>
      <c r="CBK140" s="199"/>
      <c r="CBL140" s="199"/>
      <c r="CBM140" s="199"/>
      <c r="CBN140" s="199"/>
      <c r="CBO140" s="199"/>
      <c r="CBP140" s="199"/>
      <c r="CBQ140" s="199"/>
      <c r="CBR140" s="199"/>
      <c r="CBS140" s="199"/>
      <c r="CBT140" s="199"/>
      <c r="CBU140" s="199"/>
      <c r="CBV140" s="199"/>
      <c r="CBW140" s="199"/>
      <c r="CBX140" s="199"/>
      <c r="CBY140" s="199"/>
      <c r="CBZ140" s="199"/>
      <c r="CCA140" s="199"/>
      <c r="CCB140" s="199"/>
      <c r="CCC140" s="199"/>
      <c r="CCD140" s="199"/>
      <c r="CCE140" s="199"/>
      <c r="CCF140" s="199"/>
      <c r="CCG140" s="199"/>
      <c r="CCH140" s="199"/>
      <c r="CCI140" s="199"/>
      <c r="CCJ140" s="199"/>
      <c r="CCK140" s="199"/>
      <c r="CCL140" s="199"/>
      <c r="CCM140" s="199"/>
      <c r="CCN140" s="199"/>
      <c r="CCO140" s="199"/>
      <c r="CCP140" s="199"/>
      <c r="CCQ140" s="199"/>
      <c r="CCR140" s="199"/>
      <c r="CCS140" s="199"/>
      <c r="CCT140" s="199"/>
    </row>
    <row r="141" spans="15:2126" s="200" customFormat="1" x14ac:dyDescent="0.2">
      <c r="AKV141" s="199"/>
      <c r="AKW141" s="199"/>
      <c r="AKX141" s="199"/>
      <c r="AKY141" s="199"/>
      <c r="AKZ141" s="199"/>
      <c r="ALA141" s="199"/>
      <c r="ALB141" s="199"/>
      <c r="ALC141" s="199"/>
      <c r="ALD141" s="199"/>
      <c r="ALE141" s="199"/>
      <c r="ALF141" s="199"/>
      <c r="ALG141" s="199"/>
      <c r="ALH141" s="199"/>
      <c r="ALI141" s="199"/>
      <c r="ALJ141" s="199"/>
      <c r="ALK141" s="199"/>
      <c r="ALL141" s="199"/>
      <c r="ALM141" s="199"/>
      <c r="ALN141" s="199"/>
      <c r="ALO141" s="199"/>
      <c r="ALP141" s="199"/>
      <c r="ALQ141" s="199"/>
      <c r="ALR141" s="199"/>
      <c r="ALS141" s="199"/>
      <c r="ALT141" s="199"/>
      <c r="ALU141" s="199"/>
      <c r="ALV141" s="199"/>
      <c r="ALW141" s="199"/>
      <c r="ALX141" s="199"/>
      <c r="ALY141" s="199"/>
      <c r="ALZ141" s="199"/>
      <c r="AMA141" s="199"/>
      <c r="AMB141" s="199"/>
      <c r="AMC141" s="199"/>
      <c r="AMD141" s="199"/>
      <c r="AME141" s="199"/>
      <c r="AMF141" s="199"/>
      <c r="AMG141" s="199"/>
      <c r="AMH141" s="199"/>
      <c r="AMI141" s="199"/>
      <c r="AMJ141" s="199"/>
      <c r="AMK141" s="199"/>
      <c r="AML141" s="199"/>
      <c r="AMM141" s="199"/>
      <c r="AMN141" s="199"/>
      <c r="AMO141" s="199"/>
      <c r="AMP141" s="199"/>
      <c r="AMQ141" s="199"/>
      <c r="AMR141" s="199"/>
      <c r="AMS141" s="199"/>
      <c r="AMT141" s="199"/>
      <c r="AMU141" s="199"/>
      <c r="AMV141" s="199"/>
      <c r="AMW141" s="199"/>
      <c r="AMX141" s="199"/>
      <c r="AMY141" s="199"/>
      <c r="AMZ141" s="199"/>
      <c r="ANA141" s="199"/>
      <c r="ANB141" s="199"/>
      <c r="ANC141" s="199"/>
      <c r="AND141" s="199"/>
      <c r="ANE141" s="199"/>
      <c r="ANF141" s="199"/>
      <c r="ANG141" s="199"/>
      <c r="ANH141" s="199"/>
      <c r="ANI141" s="199"/>
      <c r="ANJ141" s="199"/>
      <c r="ANK141" s="199"/>
      <c r="ANL141" s="199"/>
      <c r="ANM141" s="199"/>
      <c r="ANN141" s="199"/>
      <c r="ANO141" s="199"/>
      <c r="ANP141" s="199"/>
      <c r="ANQ141" s="199"/>
      <c r="ANR141" s="199"/>
      <c r="ANS141" s="199"/>
      <c r="ANT141" s="199"/>
      <c r="ANU141" s="199"/>
      <c r="ANV141" s="199"/>
      <c r="ANW141" s="199"/>
      <c r="ANX141" s="199"/>
      <c r="ANY141" s="199"/>
      <c r="ANZ141" s="199"/>
      <c r="AOA141" s="199"/>
      <c r="AOB141" s="199"/>
      <c r="AOC141" s="199"/>
      <c r="AOD141" s="199"/>
      <c r="AOE141" s="199"/>
      <c r="AOF141" s="199"/>
      <c r="AOG141" s="199"/>
      <c r="AOH141" s="199"/>
      <c r="AOI141" s="199"/>
      <c r="AOJ141" s="199"/>
      <c r="AOK141" s="199"/>
      <c r="AOL141" s="199"/>
      <c r="AOM141" s="199"/>
      <c r="AON141" s="199"/>
      <c r="AOO141" s="199"/>
      <c r="AOP141" s="199"/>
      <c r="AOQ141" s="199"/>
      <c r="AOR141" s="199"/>
      <c r="AOS141" s="199"/>
      <c r="AOT141" s="199"/>
      <c r="AOU141" s="199"/>
      <c r="AOV141" s="199"/>
      <c r="AOW141" s="199"/>
      <c r="AOX141" s="199"/>
      <c r="AOY141" s="199"/>
      <c r="AOZ141" s="199"/>
      <c r="APA141" s="199"/>
      <c r="APB141" s="199"/>
      <c r="APC141" s="199"/>
      <c r="APD141" s="199"/>
      <c r="APE141" s="199"/>
      <c r="APF141" s="199"/>
      <c r="APG141" s="199"/>
      <c r="APH141" s="199"/>
      <c r="API141" s="199"/>
      <c r="APJ141" s="199"/>
      <c r="APK141" s="199"/>
      <c r="APL141" s="199"/>
      <c r="APM141" s="199"/>
      <c r="APN141" s="199"/>
      <c r="APO141" s="199"/>
      <c r="APP141" s="199"/>
      <c r="APQ141" s="199"/>
      <c r="APR141" s="199"/>
      <c r="APS141" s="199"/>
      <c r="APT141" s="199"/>
      <c r="APU141" s="199"/>
      <c r="APV141" s="199"/>
      <c r="APW141" s="199"/>
      <c r="APX141" s="199"/>
      <c r="APY141" s="199"/>
      <c r="APZ141" s="199"/>
      <c r="AQA141" s="199"/>
      <c r="AQB141" s="199"/>
      <c r="AQC141" s="199"/>
      <c r="AQD141" s="199"/>
      <c r="AQE141" s="199"/>
      <c r="AQF141" s="199"/>
      <c r="AQG141" s="199"/>
      <c r="AQH141" s="199"/>
      <c r="AQI141" s="199"/>
      <c r="AQJ141" s="199"/>
      <c r="AQK141" s="199"/>
      <c r="AQL141" s="199"/>
      <c r="AQM141" s="199"/>
      <c r="AQN141" s="199"/>
      <c r="AQO141" s="199"/>
      <c r="AQP141" s="199"/>
      <c r="AQQ141" s="199"/>
      <c r="AQR141" s="199"/>
      <c r="AQS141" s="199"/>
      <c r="AQT141" s="199"/>
      <c r="AQU141" s="199"/>
      <c r="AQV141" s="199"/>
      <c r="AQW141" s="199"/>
      <c r="AQX141" s="199"/>
      <c r="AQY141" s="199"/>
      <c r="AQZ141" s="199"/>
      <c r="ARA141" s="199"/>
      <c r="ARB141" s="199"/>
      <c r="ARC141" s="199"/>
      <c r="ARD141" s="199"/>
      <c r="ARE141" s="199"/>
      <c r="ARF141" s="199"/>
      <c r="ARG141" s="199"/>
      <c r="ARH141" s="199"/>
      <c r="ARI141" s="199"/>
      <c r="ARJ141" s="199"/>
      <c r="ARK141" s="199"/>
      <c r="ARL141" s="199"/>
      <c r="ARM141" s="199"/>
      <c r="ARN141" s="199"/>
      <c r="ARO141" s="199"/>
      <c r="ARP141" s="199"/>
      <c r="ARQ141" s="199"/>
      <c r="ARR141" s="199"/>
      <c r="ARS141" s="199"/>
      <c r="ART141" s="199"/>
      <c r="ARU141" s="199"/>
      <c r="ARV141" s="199"/>
      <c r="ARW141" s="199"/>
      <c r="ARX141" s="199"/>
      <c r="ARY141" s="199"/>
      <c r="ARZ141" s="199"/>
      <c r="ASA141" s="199"/>
      <c r="ASB141" s="199"/>
      <c r="ASC141" s="199"/>
      <c r="ASD141" s="199"/>
      <c r="ASE141" s="199"/>
      <c r="ASF141" s="199"/>
      <c r="ASG141" s="199"/>
      <c r="ASH141" s="199"/>
      <c r="ASI141" s="199"/>
      <c r="ASJ141" s="199"/>
      <c r="ASK141" s="199"/>
      <c r="ASL141" s="199"/>
      <c r="ASM141" s="199"/>
      <c r="ASN141" s="199"/>
      <c r="ASO141" s="199"/>
      <c r="ASP141" s="199"/>
      <c r="ASQ141" s="199"/>
      <c r="ASR141" s="199"/>
      <c r="ASS141" s="199"/>
      <c r="AST141" s="199"/>
      <c r="ASU141" s="199"/>
      <c r="ASV141" s="199"/>
      <c r="ASW141" s="199"/>
      <c r="ASX141" s="199"/>
      <c r="ASY141" s="199"/>
      <c r="ASZ141" s="199"/>
      <c r="ATA141" s="199"/>
      <c r="ATB141" s="199"/>
      <c r="ATC141" s="199"/>
      <c r="ATD141" s="199"/>
      <c r="ATE141" s="199"/>
      <c r="ATF141" s="199"/>
      <c r="ATG141" s="199"/>
      <c r="ATH141" s="199"/>
      <c r="ATI141" s="199"/>
      <c r="ATJ141" s="199"/>
      <c r="ATK141" s="199"/>
      <c r="ATL141" s="199"/>
      <c r="ATM141" s="199"/>
      <c r="ATN141" s="199"/>
      <c r="ATO141" s="199"/>
      <c r="ATP141" s="199"/>
      <c r="ATQ141" s="199"/>
      <c r="ATR141" s="199"/>
      <c r="ATS141" s="199"/>
      <c r="ATT141" s="199"/>
      <c r="ATU141" s="199"/>
      <c r="ATV141" s="199"/>
      <c r="ATW141" s="199"/>
      <c r="ATX141" s="199"/>
      <c r="ATY141" s="199"/>
      <c r="ATZ141" s="199"/>
      <c r="AUA141" s="199"/>
      <c r="AUB141" s="199"/>
      <c r="AUC141" s="199"/>
      <c r="AUD141" s="199"/>
      <c r="AUE141" s="199"/>
      <c r="AUF141" s="199"/>
      <c r="AUG141" s="199"/>
      <c r="AUH141" s="199"/>
      <c r="AUI141" s="199"/>
      <c r="AUJ141" s="199"/>
      <c r="AUK141" s="199"/>
      <c r="AUL141" s="199"/>
      <c r="AUM141" s="199"/>
      <c r="AUN141" s="199"/>
      <c r="AUO141" s="199"/>
      <c r="AUP141" s="199"/>
      <c r="AUQ141" s="199"/>
      <c r="AUR141" s="199"/>
      <c r="AUS141" s="199"/>
      <c r="AUT141" s="199"/>
      <c r="AUU141" s="199"/>
      <c r="AUV141" s="199"/>
      <c r="AUW141" s="199"/>
      <c r="AUX141" s="199"/>
      <c r="AUY141" s="199"/>
      <c r="AUZ141" s="199"/>
      <c r="AVA141" s="199"/>
      <c r="AVB141" s="199"/>
      <c r="AVC141" s="199"/>
      <c r="AVD141" s="199"/>
      <c r="AVE141" s="199"/>
      <c r="AVF141" s="199"/>
      <c r="AVG141" s="199"/>
      <c r="AVH141" s="199"/>
      <c r="AVI141" s="199"/>
      <c r="AVJ141" s="199"/>
      <c r="AVK141" s="199"/>
      <c r="AVL141" s="199"/>
      <c r="AVM141" s="199"/>
      <c r="AVN141" s="199"/>
      <c r="AVO141" s="199"/>
      <c r="AVP141" s="199"/>
      <c r="AVQ141" s="199"/>
      <c r="AVR141" s="199"/>
      <c r="AVS141" s="199"/>
      <c r="AVT141" s="199"/>
      <c r="AVU141" s="199"/>
      <c r="AVV141" s="199"/>
      <c r="AVW141" s="199"/>
      <c r="AVX141" s="199"/>
      <c r="AVY141" s="199"/>
      <c r="AVZ141" s="199"/>
      <c r="AWA141" s="199"/>
      <c r="AWB141" s="199"/>
      <c r="AWC141" s="199"/>
      <c r="AWD141" s="199"/>
      <c r="AWE141" s="199"/>
      <c r="AWF141" s="199"/>
      <c r="AWG141" s="199"/>
      <c r="AWH141" s="199"/>
      <c r="AWI141" s="199"/>
      <c r="AWJ141" s="199"/>
      <c r="AWK141" s="199"/>
      <c r="AWL141" s="199"/>
      <c r="AWM141" s="199"/>
      <c r="AWN141" s="199"/>
      <c r="AWO141" s="199"/>
      <c r="AWP141" s="199"/>
      <c r="AWQ141" s="199"/>
      <c r="AWR141" s="199"/>
      <c r="AWS141" s="199"/>
      <c r="AWT141" s="199"/>
      <c r="AWU141" s="199"/>
      <c r="AWV141" s="199"/>
      <c r="AWW141" s="199"/>
      <c r="AWX141" s="199"/>
      <c r="AWY141" s="199"/>
      <c r="AWZ141" s="199"/>
      <c r="AXA141" s="199"/>
      <c r="AXB141" s="199"/>
      <c r="AXC141" s="199"/>
      <c r="AXD141" s="199"/>
      <c r="AXE141" s="199"/>
      <c r="AXF141" s="199"/>
      <c r="AXG141" s="199"/>
      <c r="AXH141" s="199"/>
      <c r="AXI141" s="199"/>
      <c r="AXJ141" s="199"/>
      <c r="AXK141" s="199"/>
      <c r="AXL141" s="199"/>
      <c r="AXM141" s="199"/>
      <c r="AXN141" s="199"/>
      <c r="AXO141" s="199"/>
      <c r="AXP141" s="199"/>
      <c r="AXQ141" s="199"/>
      <c r="AXR141" s="199"/>
      <c r="AXS141" s="199"/>
      <c r="AXT141" s="199"/>
      <c r="AXU141" s="199"/>
      <c r="AXV141" s="199"/>
      <c r="AXW141" s="199"/>
      <c r="AXX141" s="199"/>
      <c r="AXY141" s="199"/>
      <c r="AXZ141" s="199"/>
      <c r="AYA141" s="199"/>
      <c r="AYB141" s="199"/>
      <c r="AYC141" s="199"/>
      <c r="AYD141" s="199"/>
      <c r="AYE141" s="199"/>
      <c r="AYF141" s="199"/>
      <c r="AYG141" s="199"/>
      <c r="AYH141" s="199"/>
      <c r="AYI141" s="199"/>
      <c r="AYJ141" s="199"/>
      <c r="AYK141" s="199"/>
      <c r="AYL141" s="199"/>
      <c r="AYM141" s="199"/>
      <c r="AYN141" s="199"/>
      <c r="AYO141" s="199"/>
      <c r="AYP141" s="199"/>
      <c r="AYQ141" s="199"/>
      <c r="AYR141" s="199"/>
      <c r="AYS141" s="199"/>
      <c r="AYT141" s="199"/>
      <c r="AYU141" s="199"/>
      <c r="AYV141" s="367"/>
      <c r="AYW141" s="367"/>
      <c r="AYX141" s="367"/>
      <c r="AYY141" s="367"/>
      <c r="AYZ141" s="199"/>
      <c r="AZA141" s="199"/>
      <c r="AZB141" s="199"/>
      <c r="AZC141" s="199"/>
      <c r="AZD141" s="199"/>
      <c r="AZE141" s="199"/>
      <c r="AZF141" s="199"/>
      <c r="AZG141" s="199"/>
      <c r="AZH141" s="199"/>
      <c r="AZI141" s="199"/>
      <c r="AZJ141" s="199"/>
      <c r="AZK141" s="199"/>
      <c r="AZL141" s="199"/>
      <c r="AZM141" s="199"/>
      <c r="AZN141" s="199"/>
      <c r="AZO141" s="199"/>
      <c r="AZP141" s="199"/>
      <c r="AZQ141" s="199"/>
      <c r="AZR141" s="199"/>
      <c r="AZS141" s="199"/>
      <c r="AZT141" s="199"/>
      <c r="AZU141" s="199"/>
      <c r="AZV141" s="199"/>
      <c r="AZW141" s="199"/>
      <c r="AZX141" s="199"/>
      <c r="AZY141" s="199"/>
      <c r="AZZ141" s="199"/>
      <c r="BAA141" s="199"/>
      <c r="BAB141" s="199"/>
      <c r="BAC141" s="199"/>
      <c r="BAD141" s="199"/>
      <c r="BAE141" s="199"/>
      <c r="BAF141" s="199"/>
      <c r="BAG141" s="199"/>
      <c r="BAH141" s="199"/>
      <c r="BAI141" s="199"/>
      <c r="BAJ141" s="199"/>
      <c r="BAK141" s="199"/>
      <c r="BAL141" s="199"/>
      <c r="BAM141" s="199"/>
      <c r="BAN141" s="199"/>
      <c r="BAO141" s="199"/>
      <c r="BAP141" s="199"/>
      <c r="BAQ141" s="199"/>
      <c r="BAR141" s="199"/>
      <c r="BAS141" s="199"/>
      <c r="BAT141" s="199"/>
      <c r="BAU141" s="199"/>
      <c r="BAV141" s="199"/>
      <c r="BAW141" s="199"/>
      <c r="BAX141" s="199"/>
      <c r="BAY141" s="199"/>
      <c r="BAZ141" s="199"/>
      <c r="BBA141" s="199"/>
      <c r="BBB141" s="199"/>
      <c r="BBC141" s="199"/>
      <c r="BBD141" s="199"/>
      <c r="BBE141" s="199"/>
      <c r="BBF141" s="199"/>
      <c r="BBG141" s="199"/>
      <c r="BBH141" s="199"/>
      <c r="BBI141" s="199"/>
      <c r="BBJ141" s="199"/>
      <c r="BBK141" s="199"/>
      <c r="BBL141" s="199"/>
      <c r="BBM141" s="199"/>
      <c r="BBN141" s="199"/>
      <c r="BBO141" s="199"/>
      <c r="BBP141" s="199"/>
      <c r="BBQ141" s="199"/>
      <c r="BBR141" s="199"/>
      <c r="BBS141" s="199"/>
      <c r="BBT141" s="199"/>
      <c r="BBU141" s="199"/>
      <c r="BBV141" s="199"/>
      <c r="BBW141" s="199"/>
      <c r="BBX141" s="199"/>
      <c r="BBY141" s="199"/>
      <c r="BBZ141" s="199"/>
      <c r="BCA141" s="199"/>
      <c r="BCB141" s="199"/>
      <c r="BCC141" s="199"/>
      <c r="BCD141" s="199"/>
      <c r="BCE141" s="199"/>
      <c r="BCF141" s="199"/>
      <c r="BCG141" s="199"/>
      <c r="BCH141" s="199"/>
      <c r="BCI141" s="199"/>
      <c r="BCJ141" s="199"/>
      <c r="BCK141" s="199"/>
      <c r="BCL141" s="199"/>
      <c r="BCM141" s="199"/>
      <c r="BCN141" s="199"/>
      <c r="BCO141" s="199"/>
      <c r="BCP141" s="199"/>
      <c r="BCQ141" s="199"/>
      <c r="BCR141" s="199"/>
      <c r="BCS141" s="199"/>
      <c r="BCT141" s="199"/>
      <c r="BCU141" s="199"/>
      <c r="BCV141" s="199"/>
      <c r="BCW141" s="199"/>
      <c r="BCX141" s="199"/>
      <c r="BCY141" s="199"/>
      <c r="BCZ141" s="199"/>
      <c r="BDA141" s="199"/>
      <c r="BDB141" s="199"/>
      <c r="BDC141" s="199"/>
      <c r="BDD141" s="199"/>
      <c r="BDE141" s="199"/>
      <c r="BDF141" s="199"/>
      <c r="BDG141" s="199"/>
      <c r="BDH141" s="199"/>
      <c r="BDI141" s="199"/>
      <c r="BDJ141" s="199"/>
      <c r="BDK141" s="199"/>
      <c r="BDL141" s="199"/>
      <c r="BDM141" s="199"/>
      <c r="BDN141" s="199"/>
      <c r="BDO141" s="199"/>
      <c r="BDP141" s="199"/>
      <c r="BDQ141" s="199"/>
      <c r="BDR141" s="199"/>
      <c r="BDS141" s="199"/>
      <c r="BDT141" s="199"/>
      <c r="BDU141" s="199"/>
      <c r="BDV141" s="199"/>
      <c r="BDW141" s="199"/>
      <c r="BDX141" s="199"/>
      <c r="BDY141" s="199"/>
      <c r="BDZ141" s="199"/>
      <c r="BEA141" s="199"/>
      <c r="BEB141" s="199"/>
      <c r="BEC141" s="199"/>
      <c r="BED141" s="199"/>
      <c r="BEE141" s="199"/>
      <c r="BEF141" s="199"/>
      <c r="BEG141" s="199"/>
      <c r="BEH141" s="199"/>
      <c r="BEI141" s="199"/>
      <c r="BEJ141" s="199"/>
      <c r="BEK141" s="199"/>
      <c r="BEL141" s="199"/>
      <c r="BEM141" s="199"/>
      <c r="BEN141" s="199"/>
      <c r="BEO141" s="199"/>
      <c r="BEP141" s="199"/>
      <c r="BEQ141" s="199"/>
      <c r="BER141" s="199"/>
      <c r="BES141" s="199"/>
      <c r="BET141" s="199"/>
      <c r="BEU141" s="199"/>
      <c r="BEV141" s="199"/>
      <c r="BEW141" s="199"/>
      <c r="BEX141" s="199"/>
      <c r="BEY141" s="199"/>
      <c r="BEZ141" s="199"/>
      <c r="BFA141" s="199"/>
      <c r="BFB141" s="199"/>
      <c r="BFC141" s="199"/>
      <c r="BFD141" s="199"/>
      <c r="BFE141" s="199"/>
      <c r="BFF141" s="199"/>
      <c r="BFG141" s="199"/>
      <c r="BFH141" s="199"/>
      <c r="BFI141" s="199"/>
      <c r="BFJ141" s="199"/>
      <c r="BFK141" s="199"/>
      <c r="BFL141" s="199"/>
      <c r="BFM141" s="199"/>
      <c r="BFN141" s="199"/>
      <c r="BFO141" s="199"/>
      <c r="BFP141" s="199"/>
      <c r="BFQ141" s="199"/>
      <c r="BFR141" s="199"/>
      <c r="BFS141" s="199"/>
      <c r="BFT141" s="199"/>
      <c r="BFU141" s="199"/>
      <c r="BFV141" s="199"/>
      <c r="BFW141" s="199"/>
      <c r="BFX141" s="199"/>
      <c r="BFY141" s="199"/>
      <c r="BFZ141" s="199"/>
      <c r="BGA141" s="199"/>
      <c r="BGB141" s="199"/>
      <c r="BGC141" s="199"/>
      <c r="BGD141" s="199"/>
      <c r="BGE141" s="199"/>
      <c r="BGF141" s="199"/>
      <c r="BGG141" s="199"/>
      <c r="BGH141" s="199"/>
      <c r="BGI141" s="199"/>
      <c r="BGJ141" s="199"/>
      <c r="BGK141" s="199"/>
      <c r="BGL141" s="199"/>
      <c r="BGM141" s="199"/>
      <c r="BGN141" s="199"/>
      <c r="BGO141" s="199"/>
      <c r="BGP141" s="199"/>
      <c r="BGQ141" s="199"/>
      <c r="BGR141" s="199"/>
      <c r="BGS141" s="199"/>
      <c r="BGT141" s="199"/>
      <c r="BGU141" s="199"/>
      <c r="BGV141" s="199"/>
      <c r="BGW141" s="199"/>
      <c r="BGX141" s="199"/>
      <c r="BGY141" s="199"/>
      <c r="BGZ141" s="199"/>
      <c r="BHA141" s="199"/>
      <c r="BHB141" s="199"/>
      <c r="BHC141" s="199"/>
      <c r="BHD141" s="199"/>
      <c r="BHE141" s="199"/>
      <c r="BHF141" s="199"/>
      <c r="BHG141" s="199"/>
      <c r="BHH141" s="199"/>
      <c r="BHI141" s="199"/>
      <c r="BHJ141" s="199"/>
      <c r="BHK141" s="199"/>
      <c r="BHL141" s="199"/>
      <c r="BHM141" s="199"/>
      <c r="BHN141" s="199"/>
      <c r="BHO141" s="199"/>
      <c r="BHP141" s="199"/>
      <c r="BHQ141" s="199"/>
      <c r="BHR141" s="199"/>
      <c r="BHS141" s="199"/>
      <c r="BHT141" s="199"/>
      <c r="BHU141" s="199"/>
      <c r="BHV141" s="199"/>
      <c r="BHW141" s="199"/>
      <c r="BHX141" s="199"/>
      <c r="BHY141" s="199"/>
      <c r="BHZ141" s="199"/>
      <c r="BIA141" s="199"/>
      <c r="BIB141" s="199"/>
      <c r="BIC141" s="199"/>
      <c r="BID141" s="199"/>
      <c r="BIE141" s="199"/>
      <c r="BIF141" s="199"/>
      <c r="BIG141" s="199"/>
      <c r="BIH141" s="199"/>
      <c r="BII141" s="199"/>
      <c r="BIJ141" s="199"/>
      <c r="BIK141" s="199"/>
      <c r="BIL141" s="199"/>
      <c r="BIM141" s="199"/>
      <c r="BIN141" s="199"/>
      <c r="BIO141" s="199"/>
      <c r="BIP141" s="199"/>
      <c r="BIQ141" s="199"/>
      <c r="BIR141" s="199"/>
      <c r="BIS141" s="199"/>
      <c r="BIT141" s="199"/>
      <c r="BIU141" s="199"/>
      <c r="BIV141" s="199"/>
      <c r="BIW141" s="199"/>
      <c r="BIX141" s="199"/>
      <c r="BIY141" s="199"/>
      <c r="BIZ141" s="199"/>
      <c r="BJA141" s="199"/>
      <c r="BJB141" s="199"/>
      <c r="BJC141" s="199"/>
      <c r="BJD141" s="199"/>
      <c r="BJE141" s="199"/>
      <c r="BJF141" s="199"/>
      <c r="BJG141" s="199"/>
      <c r="BJH141" s="199"/>
      <c r="BJI141" s="199"/>
      <c r="BJJ141" s="199"/>
      <c r="BJK141" s="199"/>
      <c r="BJL141" s="199"/>
      <c r="BJM141" s="199"/>
      <c r="BJN141" s="199"/>
      <c r="BJO141" s="199"/>
      <c r="BJP141" s="199"/>
      <c r="BJQ141" s="199"/>
      <c r="BJR141" s="199"/>
      <c r="BJS141" s="199"/>
      <c r="BJT141" s="199"/>
      <c r="BJU141" s="199"/>
      <c r="BJV141" s="199"/>
      <c r="BJW141" s="199"/>
      <c r="BJX141" s="199"/>
      <c r="BJY141" s="199"/>
      <c r="BJZ141" s="199"/>
      <c r="BKA141" s="199"/>
      <c r="BKB141" s="199"/>
      <c r="BKC141" s="199"/>
      <c r="BKD141" s="199"/>
      <c r="BKE141" s="199"/>
      <c r="BKF141" s="199"/>
      <c r="BKG141" s="199"/>
      <c r="BKH141" s="199"/>
      <c r="BKI141" s="199"/>
      <c r="BKJ141" s="199"/>
      <c r="BKK141" s="199"/>
      <c r="BKL141" s="199"/>
      <c r="BKM141" s="199"/>
      <c r="BKN141" s="199"/>
      <c r="BKO141" s="199"/>
      <c r="BKP141" s="199"/>
      <c r="BKQ141" s="199"/>
      <c r="BKR141" s="199"/>
      <c r="BKS141" s="199"/>
      <c r="BKT141" s="199"/>
      <c r="BKU141" s="199"/>
      <c r="BKV141" s="199"/>
      <c r="BKW141" s="199"/>
      <c r="BKX141" s="199"/>
      <c r="BKY141" s="199"/>
      <c r="BKZ141" s="199"/>
      <c r="BLA141" s="199"/>
      <c r="BLB141" s="199"/>
      <c r="BLC141" s="199"/>
      <c r="BLD141" s="199"/>
      <c r="BLE141" s="199"/>
      <c r="BLF141" s="199"/>
      <c r="BLG141" s="199"/>
      <c r="BLH141" s="199"/>
      <c r="BLI141" s="199"/>
      <c r="BLJ141" s="199"/>
      <c r="BLK141" s="199"/>
      <c r="BLL141" s="199"/>
      <c r="BLM141" s="199"/>
      <c r="BLN141" s="199"/>
      <c r="BLO141" s="199"/>
      <c r="BLP141" s="199"/>
      <c r="BLQ141" s="199"/>
      <c r="BLR141" s="199"/>
      <c r="BLS141" s="199"/>
      <c r="BLT141" s="199"/>
      <c r="BLU141" s="199"/>
      <c r="BLV141" s="199"/>
      <c r="BLW141" s="199"/>
      <c r="BLX141" s="199"/>
      <c r="BLY141" s="199"/>
      <c r="BLZ141" s="199"/>
      <c r="BMA141" s="199"/>
      <c r="BMB141" s="199"/>
      <c r="BMC141" s="199"/>
      <c r="BMD141" s="199"/>
      <c r="BME141" s="199"/>
      <c r="BMF141" s="199"/>
      <c r="BMG141" s="199"/>
      <c r="BMH141" s="199"/>
      <c r="BMI141" s="199"/>
      <c r="BMJ141" s="199"/>
      <c r="BMK141" s="199"/>
      <c r="BML141" s="199"/>
      <c r="BMM141" s="199"/>
      <c r="BMN141" s="199"/>
      <c r="BMO141" s="199"/>
      <c r="BMP141" s="199"/>
      <c r="BMQ141" s="199"/>
      <c r="BMR141" s="199"/>
      <c r="BMS141" s="199"/>
      <c r="BMT141" s="199"/>
      <c r="BMU141" s="199"/>
      <c r="BMV141" s="199"/>
      <c r="BMW141" s="199"/>
      <c r="BMX141" s="199"/>
      <c r="BMY141" s="199"/>
      <c r="BMZ141" s="199"/>
      <c r="BNA141" s="199"/>
      <c r="BNB141" s="199"/>
      <c r="BNC141" s="199"/>
      <c r="BND141" s="199"/>
      <c r="BNE141" s="199"/>
      <c r="BNF141" s="199"/>
      <c r="BNG141" s="199"/>
      <c r="BNH141" s="199"/>
      <c r="BNI141" s="199"/>
      <c r="BNJ141" s="199"/>
      <c r="BNK141" s="199"/>
      <c r="BNL141" s="199"/>
      <c r="BNM141" s="199"/>
      <c r="BNN141" s="199"/>
      <c r="BNO141" s="199"/>
      <c r="BNP141" s="199"/>
      <c r="BNQ141" s="199"/>
      <c r="BNR141" s="199"/>
      <c r="BNS141" s="199"/>
      <c r="BNT141" s="199"/>
      <c r="BNU141" s="199"/>
      <c r="BNV141" s="199"/>
      <c r="BNW141" s="199"/>
      <c r="BNX141" s="199"/>
      <c r="BNY141" s="199"/>
      <c r="BNZ141" s="199"/>
      <c r="BOA141" s="199"/>
      <c r="BOB141" s="199"/>
      <c r="BOC141" s="199"/>
      <c r="BOD141" s="199"/>
      <c r="BOE141" s="199"/>
      <c r="BOF141" s="199"/>
      <c r="BOG141" s="199"/>
      <c r="BOH141" s="199"/>
      <c r="BOI141" s="199"/>
      <c r="BOJ141" s="199"/>
      <c r="BOK141" s="199"/>
      <c r="BOL141" s="199"/>
      <c r="BOM141" s="199"/>
      <c r="BON141" s="199"/>
      <c r="BOO141" s="199"/>
      <c r="BOP141" s="199"/>
      <c r="BOQ141" s="199"/>
      <c r="BOR141" s="199"/>
      <c r="BOS141" s="199"/>
      <c r="BOT141" s="199"/>
      <c r="BOU141" s="199"/>
      <c r="BOV141" s="199"/>
      <c r="BOW141" s="199"/>
      <c r="BOX141" s="199"/>
      <c r="BOY141" s="199"/>
      <c r="BOZ141" s="199"/>
      <c r="BPA141" s="199"/>
      <c r="BPB141" s="199"/>
      <c r="BPC141" s="199"/>
      <c r="BPD141" s="199"/>
      <c r="BPE141" s="199"/>
      <c r="BPF141" s="199"/>
      <c r="BPG141" s="199"/>
      <c r="BPH141" s="199"/>
      <c r="BPI141" s="199"/>
      <c r="BPJ141" s="199"/>
      <c r="BPK141" s="199"/>
      <c r="BPL141" s="199"/>
      <c r="BPM141" s="199"/>
      <c r="BPN141" s="199"/>
      <c r="BPO141" s="199"/>
      <c r="BPP141" s="199"/>
      <c r="BPQ141" s="199"/>
      <c r="BPR141" s="199"/>
      <c r="BPS141" s="199"/>
      <c r="BPT141" s="199"/>
      <c r="BPU141" s="199"/>
      <c r="BPV141" s="199"/>
      <c r="BPW141" s="199"/>
      <c r="BPX141" s="199"/>
      <c r="BPY141" s="199"/>
      <c r="BPZ141" s="199"/>
      <c r="BQA141" s="199"/>
      <c r="BQB141" s="199"/>
      <c r="BQC141" s="199"/>
      <c r="BQD141" s="199"/>
      <c r="BQE141" s="199"/>
      <c r="BQF141" s="199"/>
      <c r="BQG141" s="199"/>
      <c r="BQH141" s="199"/>
      <c r="BQI141" s="199"/>
      <c r="BQJ141" s="199"/>
      <c r="BQK141" s="199"/>
      <c r="BQL141" s="199"/>
      <c r="BQM141" s="199"/>
      <c r="BQN141" s="199"/>
      <c r="BQO141" s="199"/>
      <c r="BQP141" s="199"/>
      <c r="BQQ141" s="199"/>
      <c r="BQR141" s="199"/>
      <c r="BQS141" s="199"/>
      <c r="BQT141" s="199"/>
      <c r="BQU141" s="199"/>
      <c r="BQV141" s="199"/>
      <c r="BQW141" s="199"/>
      <c r="BQX141" s="199"/>
      <c r="BQY141" s="199"/>
      <c r="BQZ141" s="199"/>
      <c r="BRA141" s="199"/>
      <c r="BRB141" s="199"/>
      <c r="BRC141" s="199"/>
      <c r="BRD141" s="199"/>
      <c r="BRE141" s="199"/>
      <c r="BRF141" s="199"/>
      <c r="BRG141" s="199"/>
      <c r="BRH141" s="199"/>
      <c r="BRI141" s="199"/>
      <c r="BRJ141" s="199"/>
      <c r="BRK141" s="199"/>
      <c r="BRL141" s="199"/>
      <c r="BRM141" s="199"/>
      <c r="BRN141" s="199"/>
      <c r="BRO141" s="199"/>
      <c r="BRP141" s="199"/>
      <c r="BRQ141" s="199"/>
      <c r="BRR141" s="199"/>
      <c r="BRS141" s="199"/>
      <c r="BRT141" s="199"/>
      <c r="BRU141" s="199"/>
      <c r="BRV141" s="199"/>
      <c r="BRW141" s="199"/>
      <c r="BRX141" s="199"/>
      <c r="BRY141" s="199"/>
      <c r="BRZ141" s="199"/>
      <c r="BSA141" s="199"/>
      <c r="BSB141" s="199"/>
      <c r="BSC141" s="199"/>
      <c r="BSD141" s="199"/>
      <c r="BSE141" s="199"/>
      <c r="BSF141" s="199"/>
      <c r="BSG141" s="199"/>
      <c r="BSH141" s="199"/>
      <c r="BSI141" s="199"/>
      <c r="BSJ141" s="199"/>
      <c r="BSK141" s="199"/>
      <c r="BSL141" s="199"/>
      <c r="BSM141" s="199"/>
      <c r="BSN141" s="199"/>
      <c r="BSO141" s="199"/>
      <c r="BSP141" s="199"/>
      <c r="BSQ141" s="199"/>
      <c r="BSR141" s="199"/>
      <c r="BSS141" s="199"/>
      <c r="BST141" s="199"/>
      <c r="BSU141" s="199"/>
      <c r="BSV141" s="199"/>
      <c r="BSW141" s="199"/>
      <c r="BSX141" s="199"/>
      <c r="BSY141" s="199"/>
      <c r="BSZ141" s="199"/>
      <c r="BTA141" s="199"/>
      <c r="BTB141" s="199"/>
      <c r="BTC141" s="199"/>
      <c r="BTD141" s="199"/>
      <c r="BTE141" s="199"/>
      <c r="BTF141" s="199"/>
      <c r="BTG141" s="199"/>
      <c r="BTH141" s="199"/>
      <c r="BTI141" s="199"/>
      <c r="BTJ141" s="199"/>
      <c r="BTK141" s="199"/>
      <c r="BTL141" s="199"/>
      <c r="BTM141" s="199"/>
      <c r="BTN141" s="199"/>
      <c r="BTO141" s="199"/>
      <c r="BTP141" s="199"/>
      <c r="BTQ141" s="199"/>
      <c r="BTR141" s="199"/>
      <c r="BTS141" s="199"/>
      <c r="BTT141" s="199"/>
      <c r="BTU141" s="199"/>
      <c r="BTV141" s="199"/>
      <c r="BTW141" s="199"/>
      <c r="BTX141" s="199"/>
      <c r="BTY141" s="199"/>
      <c r="BTZ141" s="199"/>
      <c r="BUA141" s="199"/>
      <c r="BUB141" s="199"/>
      <c r="BUC141" s="199"/>
      <c r="BUD141" s="199"/>
      <c r="BUE141" s="199"/>
      <c r="BUF141" s="199"/>
      <c r="BUG141" s="199"/>
      <c r="BUH141" s="199"/>
      <c r="BUI141" s="199"/>
      <c r="BUJ141" s="199"/>
      <c r="BUK141" s="199"/>
      <c r="BUL141" s="199"/>
      <c r="BUM141" s="199"/>
      <c r="BUN141" s="199"/>
      <c r="BUO141" s="199"/>
      <c r="BUP141" s="199"/>
      <c r="BUQ141" s="199"/>
      <c r="BUR141" s="199"/>
      <c r="BUS141" s="199"/>
      <c r="BUT141" s="199"/>
      <c r="BUU141" s="199"/>
      <c r="BUV141" s="199"/>
      <c r="BUW141" s="199"/>
      <c r="BUX141" s="199"/>
      <c r="BUY141" s="199"/>
      <c r="BUZ141" s="199"/>
      <c r="BVA141" s="199"/>
      <c r="BVB141" s="199"/>
      <c r="BVC141" s="199"/>
      <c r="BVD141" s="199"/>
      <c r="BVE141" s="199"/>
      <c r="BVF141" s="199"/>
      <c r="BVG141" s="199"/>
      <c r="BVH141" s="199"/>
      <c r="BVI141" s="199"/>
      <c r="BVJ141" s="199"/>
      <c r="BVK141" s="199"/>
      <c r="BVL141" s="199"/>
      <c r="BVM141" s="199"/>
      <c r="BVN141" s="199"/>
      <c r="BVO141" s="199"/>
      <c r="BVP141" s="199"/>
      <c r="BVQ141" s="199"/>
      <c r="BVR141" s="199"/>
      <c r="BVS141" s="199"/>
      <c r="BVT141" s="199"/>
      <c r="BVU141" s="199"/>
      <c r="BVV141" s="199"/>
      <c r="BVW141" s="199"/>
      <c r="BVX141" s="199"/>
      <c r="BVY141" s="199"/>
      <c r="BVZ141" s="199"/>
      <c r="BWA141" s="199"/>
      <c r="BWB141" s="199"/>
      <c r="BWC141" s="199"/>
      <c r="BWD141" s="199"/>
      <c r="BWE141" s="199"/>
      <c r="BWF141" s="199"/>
      <c r="BWG141" s="199"/>
      <c r="BWH141" s="199"/>
      <c r="BWI141" s="199"/>
      <c r="BWJ141" s="199"/>
      <c r="BWK141" s="199"/>
      <c r="BWL141" s="199"/>
      <c r="BWM141" s="199"/>
      <c r="BWN141" s="199"/>
      <c r="BWO141" s="199"/>
      <c r="BWP141" s="199"/>
      <c r="BWQ141" s="199"/>
      <c r="BWR141" s="199"/>
      <c r="BWS141" s="199"/>
      <c r="BWT141" s="199"/>
      <c r="BWU141" s="199"/>
      <c r="BWV141" s="199"/>
      <c r="BWW141" s="199"/>
      <c r="BWX141" s="199"/>
      <c r="BWY141" s="199"/>
      <c r="BWZ141" s="199"/>
      <c r="BXA141" s="199"/>
      <c r="BXB141" s="199"/>
      <c r="BXC141" s="199"/>
      <c r="BXD141" s="199"/>
      <c r="BXE141" s="199"/>
      <c r="BXF141" s="199"/>
      <c r="BXG141" s="199"/>
      <c r="BXH141" s="199"/>
      <c r="BXI141" s="199"/>
      <c r="BXJ141" s="199"/>
      <c r="BXK141" s="199"/>
      <c r="BXL141" s="199"/>
      <c r="BXM141" s="199"/>
      <c r="BXN141" s="199"/>
      <c r="BXO141" s="199"/>
      <c r="BXP141" s="199"/>
      <c r="BXQ141" s="199"/>
      <c r="BXR141" s="199"/>
      <c r="BXS141" s="199"/>
      <c r="BXT141" s="199"/>
      <c r="BXU141" s="199"/>
      <c r="BXV141" s="199"/>
      <c r="BXW141" s="199"/>
      <c r="BXX141" s="199"/>
      <c r="BXY141" s="199"/>
      <c r="BXZ141" s="199"/>
      <c r="BYA141" s="199"/>
      <c r="BYB141" s="199"/>
      <c r="BYC141" s="199"/>
      <c r="BYD141" s="199"/>
      <c r="BYE141" s="199"/>
      <c r="BYF141" s="199"/>
      <c r="BYG141" s="199"/>
      <c r="BYH141" s="199"/>
      <c r="BYI141" s="199"/>
      <c r="BYJ141" s="199"/>
      <c r="BYK141" s="199"/>
      <c r="BYL141" s="199"/>
      <c r="BYM141" s="199"/>
      <c r="BYN141" s="199"/>
      <c r="BYO141" s="199"/>
      <c r="BYP141" s="199"/>
      <c r="BYQ141" s="199"/>
      <c r="BYR141" s="199"/>
      <c r="BYS141" s="199"/>
      <c r="BYT141" s="199"/>
      <c r="BYU141" s="199"/>
      <c r="BYV141" s="199"/>
      <c r="BYW141" s="199"/>
      <c r="BYX141" s="199"/>
      <c r="BYY141" s="199"/>
      <c r="BYZ141" s="199"/>
      <c r="BZA141" s="199"/>
      <c r="BZB141" s="199"/>
      <c r="BZC141" s="199"/>
      <c r="BZD141" s="199"/>
      <c r="BZE141" s="199"/>
      <c r="BZF141" s="199"/>
      <c r="BZG141" s="199"/>
      <c r="BZH141" s="199"/>
      <c r="BZI141" s="199"/>
      <c r="BZJ141" s="199"/>
      <c r="BZK141" s="199"/>
      <c r="BZL141" s="199"/>
      <c r="BZM141" s="199"/>
      <c r="BZN141" s="199"/>
      <c r="BZO141" s="199"/>
      <c r="BZP141" s="199"/>
      <c r="BZQ141" s="199"/>
      <c r="BZR141" s="199"/>
      <c r="BZS141" s="199"/>
      <c r="BZT141" s="199"/>
      <c r="BZU141" s="199"/>
      <c r="BZV141" s="199"/>
      <c r="BZW141" s="199"/>
      <c r="BZX141" s="199"/>
      <c r="BZY141" s="199"/>
      <c r="BZZ141" s="199"/>
      <c r="CAA141" s="199"/>
      <c r="CAB141" s="199"/>
      <c r="CAC141" s="199"/>
      <c r="CAD141" s="199"/>
      <c r="CAE141" s="199"/>
      <c r="CAF141" s="199"/>
      <c r="CAG141" s="199"/>
      <c r="CAH141" s="199"/>
      <c r="CAI141" s="199"/>
      <c r="CAJ141" s="199"/>
      <c r="CAK141" s="199"/>
      <c r="CAL141" s="199"/>
      <c r="CAM141" s="199"/>
      <c r="CAN141" s="199"/>
      <c r="CAO141" s="199"/>
      <c r="CAP141" s="199"/>
      <c r="CAQ141" s="199"/>
      <c r="CAR141" s="199"/>
      <c r="CAS141" s="199"/>
      <c r="CAT141" s="199"/>
      <c r="CAU141" s="199"/>
      <c r="CAV141" s="199"/>
      <c r="CAW141" s="199"/>
      <c r="CAX141" s="199"/>
      <c r="CAY141" s="199"/>
      <c r="CAZ141" s="199"/>
      <c r="CBA141" s="199"/>
      <c r="CBB141" s="199"/>
      <c r="CBC141" s="199"/>
      <c r="CBD141" s="199"/>
      <c r="CBE141" s="199"/>
      <c r="CBF141" s="199"/>
      <c r="CBG141" s="199"/>
      <c r="CBH141" s="199"/>
      <c r="CBI141" s="199"/>
      <c r="CBJ141" s="199"/>
      <c r="CBK141" s="199"/>
      <c r="CBL141" s="199"/>
      <c r="CBM141" s="199"/>
      <c r="CBN141" s="199"/>
      <c r="CBO141" s="199"/>
      <c r="CBP141" s="199"/>
      <c r="CBQ141" s="199"/>
      <c r="CBR141" s="199"/>
      <c r="CBS141" s="199"/>
      <c r="CBT141" s="199"/>
      <c r="CBU141" s="199"/>
      <c r="CBV141" s="199"/>
      <c r="CBW141" s="199"/>
      <c r="CBX141" s="199"/>
      <c r="CBY141" s="199"/>
      <c r="CBZ141" s="199"/>
      <c r="CCA141" s="199"/>
      <c r="CCB141" s="199"/>
      <c r="CCC141" s="199"/>
      <c r="CCD141" s="199"/>
      <c r="CCE141" s="199"/>
      <c r="CCF141" s="199"/>
      <c r="CCG141" s="199"/>
      <c r="CCH141" s="199"/>
      <c r="CCI141" s="199"/>
      <c r="CCJ141" s="199"/>
      <c r="CCK141" s="199"/>
      <c r="CCL141" s="199"/>
      <c r="CCM141" s="199"/>
      <c r="CCN141" s="199"/>
      <c r="CCO141" s="199"/>
      <c r="CCP141" s="199"/>
      <c r="CCQ141" s="199"/>
      <c r="CCR141" s="199"/>
      <c r="CCS141" s="199"/>
      <c r="CCT141" s="199"/>
    </row>
    <row r="142" spans="15:2126" s="200" customFormat="1" x14ac:dyDescent="0.2">
      <c r="AKV142" s="199"/>
      <c r="AKW142" s="199"/>
      <c r="AKX142" s="199"/>
      <c r="AKY142" s="199"/>
      <c r="AKZ142" s="199"/>
      <c r="ALA142" s="199"/>
      <c r="ALB142" s="199"/>
      <c r="ALC142" s="199"/>
      <c r="ALD142" s="199"/>
      <c r="ALE142" s="199"/>
      <c r="ALF142" s="199"/>
      <c r="ALG142" s="199"/>
      <c r="ALH142" s="199"/>
      <c r="ALI142" s="199"/>
      <c r="ALJ142" s="199"/>
      <c r="ALK142" s="199"/>
      <c r="ALL142" s="199"/>
      <c r="ALM142" s="199"/>
      <c r="ALN142" s="199"/>
      <c r="ALO142" s="199"/>
      <c r="ALP142" s="199"/>
      <c r="ALQ142" s="199"/>
      <c r="ALR142" s="199"/>
      <c r="ALS142" s="199"/>
      <c r="ALT142" s="199"/>
      <c r="ALU142" s="199"/>
      <c r="ALV142" s="199"/>
      <c r="ALW142" s="199"/>
      <c r="ALX142" s="199"/>
      <c r="ALY142" s="199"/>
      <c r="ALZ142" s="199"/>
      <c r="AMA142" s="199"/>
      <c r="AMB142" s="199"/>
      <c r="AMC142" s="199"/>
      <c r="AMD142" s="199"/>
      <c r="AME142" s="199"/>
      <c r="AMF142" s="199"/>
      <c r="AMG142" s="199"/>
      <c r="AMH142" s="199"/>
      <c r="AMI142" s="199"/>
      <c r="AMJ142" s="199"/>
      <c r="AMK142" s="199"/>
      <c r="AML142" s="199"/>
      <c r="AMM142" s="199"/>
      <c r="AMN142" s="199"/>
      <c r="AMO142" s="199"/>
      <c r="AMP142" s="199"/>
      <c r="AMQ142" s="199"/>
      <c r="AMR142" s="199"/>
      <c r="AMS142" s="199"/>
      <c r="AMT142" s="199"/>
      <c r="AMU142" s="199"/>
      <c r="AMV142" s="199"/>
      <c r="AMW142" s="199"/>
      <c r="AMX142" s="199"/>
      <c r="AMY142" s="199"/>
      <c r="AMZ142" s="199"/>
      <c r="ANA142" s="199"/>
      <c r="ANB142" s="199"/>
      <c r="ANC142" s="199"/>
      <c r="AND142" s="199"/>
      <c r="ANE142" s="199"/>
      <c r="ANF142" s="199"/>
      <c r="ANG142" s="199"/>
      <c r="ANH142" s="199"/>
      <c r="ANI142" s="199"/>
      <c r="ANJ142" s="199"/>
      <c r="ANK142" s="199"/>
      <c r="ANL142" s="199"/>
      <c r="ANM142" s="199"/>
      <c r="ANN142" s="199"/>
      <c r="ANO142" s="199"/>
      <c r="ANP142" s="199"/>
      <c r="ANQ142" s="199"/>
      <c r="ANR142" s="199"/>
      <c r="ANS142" s="199"/>
      <c r="ANT142" s="199"/>
      <c r="ANU142" s="199"/>
      <c r="ANV142" s="199"/>
      <c r="ANW142" s="199"/>
      <c r="ANX142" s="199"/>
      <c r="ANY142" s="199"/>
      <c r="ANZ142" s="199"/>
      <c r="AOA142" s="199"/>
      <c r="AOB142" s="199"/>
      <c r="AOC142" s="199"/>
      <c r="AOD142" s="199"/>
      <c r="AOE142" s="199"/>
      <c r="AOF142" s="199"/>
      <c r="AOG142" s="199"/>
      <c r="AOH142" s="199"/>
      <c r="AOI142" s="199"/>
      <c r="AOJ142" s="199"/>
      <c r="AOK142" s="199"/>
      <c r="AOL142" s="199"/>
      <c r="AOM142" s="199"/>
      <c r="AON142" s="199"/>
      <c r="AOO142" s="199"/>
      <c r="AOP142" s="199"/>
      <c r="AOQ142" s="199"/>
      <c r="AOR142" s="199"/>
      <c r="AOS142" s="199"/>
      <c r="AOT142" s="199"/>
      <c r="AOU142" s="199"/>
      <c r="AOV142" s="199"/>
      <c r="AOW142" s="199"/>
      <c r="AOX142" s="199"/>
      <c r="AOY142" s="199"/>
      <c r="AOZ142" s="199"/>
      <c r="APA142" s="199"/>
      <c r="APB142" s="199"/>
      <c r="APC142" s="199"/>
      <c r="APD142" s="199"/>
      <c r="APE142" s="199"/>
      <c r="APF142" s="199"/>
      <c r="APG142" s="199"/>
      <c r="APH142" s="199"/>
      <c r="API142" s="199"/>
      <c r="APJ142" s="199"/>
      <c r="APK142" s="199"/>
      <c r="APL142" s="199"/>
      <c r="APM142" s="199"/>
      <c r="APN142" s="199"/>
      <c r="APO142" s="199"/>
      <c r="APP142" s="199"/>
      <c r="APQ142" s="199"/>
      <c r="APR142" s="199"/>
      <c r="APS142" s="199"/>
      <c r="APT142" s="199"/>
      <c r="APU142" s="199"/>
      <c r="APV142" s="199"/>
      <c r="APW142" s="199"/>
      <c r="APX142" s="199"/>
      <c r="APY142" s="199"/>
      <c r="APZ142" s="199"/>
      <c r="AQA142" s="199"/>
      <c r="AQB142" s="199"/>
      <c r="AQC142" s="199"/>
      <c r="AQD142" s="199"/>
      <c r="AQE142" s="199"/>
      <c r="AQF142" s="199"/>
      <c r="AQG142" s="199"/>
      <c r="AQH142" s="199"/>
      <c r="AQI142" s="199"/>
      <c r="AQJ142" s="199"/>
      <c r="AQK142" s="199"/>
      <c r="AQL142" s="199"/>
      <c r="AQM142" s="199"/>
      <c r="AQN142" s="199"/>
      <c r="AQO142" s="199"/>
      <c r="AQP142" s="199"/>
      <c r="AQQ142" s="199"/>
      <c r="AQR142" s="199"/>
      <c r="AQS142" s="199"/>
      <c r="AQT142" s="199"/>
      <c r="AQU142" s="199"/>
      <c r="AQV142" s="199"/>
      <c r="AQW142" s="199"/>
      <c r="AQX142" s="199"/>
      <c r="AQY142" s="199"/>
      <c r="AQZ142" s="199"/>
      <c r="ARA142" s="199"/>
      <c r="ARB142" s="199"/>
      <c r="ARC142" s="199"/>
      <c r="ARD142" s="199"/>
      <c r="ARE142" s="199"/>
      <c r="ARF142" s="199"/>
      <c r="ARG142" s="199"/>
      <c r="ARH142" s="199"/>
      <c r="ARI142" s="199"/>
      <c r="ARJ142" s="199"/>
      <c r="ARK142" s="199"/>
      <c r="ARL142" s="199"/>
      <c r="ARM142" s="199"/>
      <c r="ARN142" s="199"/>
      <c r="ARO142" s="199"/>
      <c r="ARP142" s="199"/>
      <c r="ARQ142" s="199"/>
      <c r="ARR142" s="199"/>
      <c r="ARS142" s="199"/>
      <c r="ART142" s="199"/>
      <c r="ARU142" s="199"/>
      <c r="ARV142" s="199"/>
      <c r="ARW142" s="199"/>
      <c r="ARX142" s="199"/>
      <c r="ARY142" s="199"/>
      <c r="ARZ142" s="199"/>
      <c r="ASA142" s="199"/>
      <c r="ASB142" s="199"/>
      <c r="ASC142" s="199"/>
      <c r="ASD142" s="199"/>
      <c r="ASE142" s="199"/>
      <c r="ASF142" s="199"/>
      <c r="ASG142" s="199"/>
      <c r="ASH142" s="199"/>
      <c r="ASI142" s="199"/>
      <c r="ASJ142" s="199"/>
      <c r="ASK142" s="199"/>
      <c r="ASL142" s="199"/>
      <c r="ASM142" s="199"/>
      <c r="ASN142" s="199"/>
      <c r="ASO142" s="199"/>
      <c r="ASP142" s="199"/>
      <c r="ASQ142" s="199"/>
      <c r="ASR142" s="199"/>
      <c r="ASS142" s="199"/>
      <c r="AST142" s="199"/>
      <c r="ASU142" s="199"/>
      <c r="ASV142" s="199"/>
      <c r="ASW142" s="199"/>
      <c r="ASX142" s="199"/>
      <c r="ASY142" s="199"/>
      <c r="ASZ142" s="199"/>
      <c r="ATA142" s="199"/>
      <c r="ATB142" s="199"/>
      <c r="ATC142" s="199"/>
      <c r="ATD142" s="199"/>
      <c r="ATE142" s="199"/>
      <c r="ATF142" s="199"/>
      <c r="ATG142" s="199"/>
      <c r="ATH142" s="199"/>
      <c r="ATI142" s="199"/>
      <c r="ATJ142" s="199"/>
      <c r="ATK142" s="199"/>
      <c r="ATL142" s="199"/>
      <c r="ATM142" s="199"/>
      <c r="ATN142" s="199"/>
      <c r="ATO142" s="199"/>
      <c r="ATP142" s="199"/>
      <c r="ATQ142" s="199"/>
      <c r="ATR142" s="199"/>
      <c r="ATS142" s="199"/>
      <c r="ATT142" s="199"/>
      <c r="ATU142" s="199"/>
      <c r="ATV142" s="199"/>
      <c r="ATW142" s="199"/>
      <c r="ATX142" s="199"/>
      <c r="ATY142" s="199"/>
      <c r="ATZ142" s="199"/>
      <c r="AUA142" s="199"/>
      <c r="AUB142" s="199"/>
      <c r="AUC142" s="199"/>
      <c r="AUD142" s="199"/>
      <c r="AUE142" s="199"/>
      <c r="AUF142" s="199"/>
      <c r="AUG142" s="199"/>
      <c r="AUH142" s="199"/>
      <c r="AUI142" s="199"/>
      <c r="AUJ142" s="199"/>
      <c r="AUK142" s="199"/>
      <c r="AUL142" s="199"/>
      <c r="AUM142" s="199"/>
      <c r="AUN142" s="199"/>
      <c r="AUO142" s="199"/>
      <c r="AUP142" s="199"/>
      <c r="AUQ142" s="199"/>
      <c r="AUR142" s="199"/>
      <c r="AUS142" s="199"/>
      <c r="AUT142" s="199"/>
      <c r="AUU142" s="199"/>
      <c r="AUV142" s="199"/>
      <c r="AUW142" s="199"/>
      <c r="AUX142" s="199"/>
      <c r="AUY142" s="199"/>
      <c r="AUZ142" s="199"/>
      <c r="AVA142" s="199"/>
      <c r="AVB142" s="199"/>
      <c r="AVC142" s="199"/>
      <c r="AVD142" s="199"/>
      <c r="AVE142" s="199"/>
      <c r="AVF142" s="199"/>
      <c r="AVG142" s="199"/>
      <c r="AVH142" s="199"/>
      <c r="AVI142" s="199"/>
      <c r="AVJ142" s="199"/>
      <c r="AVK142" s="199"/>
      <c r="AVL142" s="199"/>
      <c r="AVM142" s="199"/>
      <c r="AVN142" s="199"/>
      <c r="AVO142" s="199"/>
      <c r="AVP142" s="199"/>
      <c r="AVQ142" s="199"/>
      <c r="AVR142" s="199"/>
      <c r="AVS142" s="199"/>
      <c r="AVT142" s="199"/>
      <c r="AVU142" s="199"/>
      <c r="AVV142" s="199"/>
      <c r="AVW142" s="199"/>
      <c r="AVX142" s="199"/>
      <c r="AVY142" s="199"/>
      <c r="AVZ142" s="199"/>
      <c r="AWA142" s="199"/>
      <c r="AWB142" s="199"/>
      <c r="AWC142" s="199"/>
      <c r="AWD142" s="199"/>
      <c r="AWE142" s="199"/>
      <c r="AWF142" s="199"/>
      <c r="AWG142" s="199"/>
      <c r="AWH142" s="199"/>
      <c r="AWI142" s="199"/>
      <c r="AWJ142" s="199"/>
      <c r="AWK142" s="199"/>
      <c r="AWL142" s="199"/>
      <c r="AWM142" s="199"/>
      <c r="AWN142" s="199"/>
      <c r="AWO142" s="199"/>
      <c r="AWP142" s="199"/>
      <c r="AWQ142" s="199"/>
      <c r="AWR142" s="199"/>
      <c r="AWS142" s="199"/>
      <c r="AWT142" s="199"/>
      <c r="AWU142" s="199"/>
      <c r="AWV142" s="199"/>
      <c r="AWW142" s="199"/>
      <c r="AWX142" s="199"/>
      <c r="AWY142" s="199"/>
      <c r="AWZ142" s="199"/>
      <c r="AXA142" s="199"/>
      <c r="AXB142" s="199"/>
      <c r="AXC142" s="199"/>
      <c r="AXD142" s="199"/>
      <c r="AXE142" s="199"/>
      <c r="AXF142" s="199"/>
      <c r="AXG142" s="199"/>
      <c r="AXH142" s="199"/>
      <c r="AXI142" s="199"/>
      <c r="AXJ142" s="199"/>
      <c r="AXK142" s="199"/>
      <c r="AXL142" s="199"/>
      <c r="AXM142" s="199"/>
      <c r="AXN142" s="199"/>
      <c r="AXO142" s="199"/>
      <c r="AXP142" s="199"/>
      <c r="AXQ142" s="199"/>
      <c r="AXR142" s="199"/>
      <c r="AXS142" s="199"/>
      <c r="AXT142" s="199"/>
      <c r="AXU142" s="199"/>
      <c r="AXV142" s="199"/>
      <c r="AXW142" s="199"/>
      <c r="AXX142" s="199"/>
      <c r="AXY142" s="199"/>
      <c r="AXZ142" s="199"/>
      <c r="AYA142" s="199"/>
      <c r="AYB142" s="199"/>
      <c r="AYC142" s="199"/>
      <c r="AYD142" s="199"/>
      <c r="AYE142" s="199"/>
      <c r="AYF142" s="199"/>
      <c r="AYG142" s="199"/>
      <c r="AYH142" s="199"/>
      <c r="AYI142" s="199"/>
      <c r="AYJ142" s="199"/>
      <c r="AYK142" s="199"/>
      <c r="AYL142" s="199"/>
      <c r="AYM142" s="199"/>
      <c r="AYN142" s="199"/>
      <c r="AYO142" s="199"/>
      <c r="AYP142" s="199"/>
      <c r="AYQ142" s="199"/>
      <c r="AYR142" s="199"/>
      <c r="AYS142" s="199"/>
      <c r="AYT142" s="199"/>
      <c r="AYU142" s="199"/>
      <c r="AYV142" s="369"/>
      <c r="AYW142" s="369"/>
      <c r="AYX142" s="369"/>
      <c r="AYY142" s="369"/>
      <c r="AYZ142" s="199"/>
      <c r="AZA142" s="199"/>
      <c r="AZB142" s="199"/>
      <c r="AZC142" s="199"/>
      <c r="AZD142" s="199"/>
      <c r="AZE142" s="199"/>
      <c r="AZF142" s="199"/>
      <c r="AZG142" s="199"/>
      <c r="AZH142" s="199"/>
      <c r="AZI142" s="199"/>
      <c r="AZJ142" s="199"/>
      <c r="AZK142" s="199"/>
      <c r="AZL142" s="199"/>
      <c r="AZM142" s="199"/>
      <c r="AZN142" s="199"/>
      <c r="AZO142" s="199"/>
      <c r="AZP142" s="199"/>
      <c r="AZQ142" s="199"/>
      <c r="AZR142" s="199"/>
      <c r="AZS142" s="199"/>
      <c r="AZT142" s="199"/>
      <c r="AZU142" s="199"/>
      <c r="AZV142" s="199"/>
      <c r="AZW142" s="199"/>
      <c r="AZX142" s="199"/>
      <c r="AZY142" s="199"/>
      <c r="AZZ142" s="199"/>
      <c r="BAA142" s="199"/>
      <c r="BAB142" s="199"/>
      <c r="BAC142" s="199"/>
      <c r="BAD142" s="199"/>
      <c r="BAE142" s="199"/>
      <c r="BAF142" s="199"/>
      <c r="BAG142" s="199"/>
      <c r="BAH142" s="199"/>
      <c r="BAI142" s="199"/>
      <c r="BAJ142" s="199"/>
      <c r="BAK142" s="199"/>
      <c r="BAL142" s="199"/>
      <c r="BAM142" s="199"/>
      <c r="BAN142" s="199"/>
      <c r="BAO142" s="199"/>
      <c r="BAP142" s="199"/>
      <c r="BAQ142" s="199"/>
      <c r="BAR142" s="199"/>
      <c r="BAS142" s="199"/>
      <c r="BAT142" s="199"/>
      <c r="BAU142" s="199"/>
      <c r="BAV142" s="199"/>
      <c r="BAW142" s="199"/>
      <c r="BAX142" s="199"/>
      <c r="BAY142" s="199"/>
      <c r="BAZ142" s="199"/>
      <c r="BBA142" s="199"/>
      <c r="BBB142" s="199"/>
      <c r="BBC142" s="199"/>
      <c r="BBD142" s="199"/>
      <c r="BBE142" s="199"/>
      <c r="BBF142" s="199"/>
      <c r="BBG142" s="199"/>
      <c r="BBH142" s="199"/>
      <c r="BBI142" s="199"/>
      <c r="BBJ142" s="199"/>
      <c r="BBK142" s="199"/>
      <c r="BBL142" s="199"/>
      <c r="BBM142" s="199"/>
      <c r="BBN142" s="199"/>
      <c r="BBO142" s="199"/>
      <c r="BBP142" s="199"/>
      <c r="BBQ142" s="199"/>
      <c r="BBR142" s="199"/>
      <c r="BBS142" s="199"/>
      <c r="BBT142" s="199"/>
      <c r="BBU142" s="199"/>
      <c r="BBV142" s="199"/>
      <c r="BBW142" s="199"/>
      <c r="BBX142" s="199"/>
      <c r="BBY142" s="199"/>
      <c r="BBZ142" s="199"/>
      <c r="BCA142" s="199"/>
      <c r="BCB142" s="199"/>
      <c r="BCC142" s="199"/>
      <c r="BCD142" s="199"/>
      <c r="BCE142" s="199"/>
      <c r="BCF142" s="199"/>
      <c r="BCG142" s="199"/>
      <c r="BCH142" s="199"/>
      <c r="BCI142" s="199"/>
      <c r="BCJ142" s="199"/>
      <c r="BCK142" s="199"/>
      <c r="BCL142" s="199"/>
      <c r="BCM142" s="199"/>
      <c r="BCN142" s="199"/>
      <c r="BCO142" s="199"/>
      <c r="BCP142" s="199"/>
      <c r="BCQ142" s="199"/>
      <c r="BCR142" s="199"/>
      <c r="BCS142" s="199"/>
      <c r="BCT142" s="199"/>
      <c r="BCU142" s="199"/>
      <c r="BCV142" s="199"/>
      <c r="BCW142" s="199"/>
      <c r="BCX142" s="199"/>
      <c r="BCY142" s="199"/>
      <c r="BCZ142" s="199"/>
      <c r="BDA142" s="199"/>
      <c r="BDB142" s="199"/>
      <c r="BDC142" s="199"/>
      <c r="BDD142" s="199"/>
      <c r="BDE142" s="199"/>
      <c r="BDF142" s="199"/>
      <c r="BDG142" s="199"/>
      <c r="BDH142" s="199"/>
      <c r="BDI142" s="199"/>
      <c r="BDJ142" s="199"/>
      <c r="BDK142" s="199"/>
      <c r="BDL142" s="199"/>
      <c r="BDM142" s="199"/>
      <c r="BDN142" s="199"/>
      <c r="BDO142" s="199"/>
      <c r="BDP142" s="199"/>
      <c r="BDQ142" s="199"/>
      <c r="BDR142" s="199"/>
      <c r="BDS142" s="199"/>
      <c r="BDT142" s="199"/>
      <c r="BDU142" s="199"/>
      <c r="BDV142" s="199"/>
      <c r="BDW142" s="199"/>
      <c r="BDX142" s="199"/>
      <c r="BDY142" s="199"/>
      <c r="BDZ142" s="199"/>
      <c r="BEA142" s="199"/>
      <c r="BEB142" s="199"/>
      <c r="BEC142" s="199"/>
      <c r="BED142" s="199"/>
      <c r="BEE142" s="199"/>
      <c r="BEF142" s="199"/>
      <c r="BEG142" s="199"/>
      <c r="BEH142" s="199"/>
      <c r="BEI142" s="199"/>
      <c r="BEJ142" s="199"/>
      <c r="BEK142" s="199"/>
      <c r="BEL142" s="199"/>
      <c r="BEM142" s="199"/>
      <c r="BEN142" s="199"/>
      <c r="BEO142" s="199"/>
      <c r="BEP142" s="199"/>
      <c r="BEQ142" s="199"/>
      <c r="BER142" s="199"/>
      <c r="BES142" s="199"/>
      <c r="BET142" s="199"/>
      <c r="BEU142" s="199"/>
      <c r="BEV142" s="199"/>
      <c r="BEW142" s="199"/>
      <c r="BEX142" s="199"/>
      <c r="BEY142" s="199"/>
      <c r="BEZ142" s="199"/>
      <c r="BFA142" s="199"/>
      <c r="BFB142" s="199"/>
      <c r="BFC142" s="199"/>
      <c r="BFD142" s="199"/>
      <c r="BFE142" s="199"/>
      <c r="BFF142" s="199"/>
      <c r="BFG142" s="199"/>
      <c r="BFH142" s="199"/>
      <c r="BFI142" s="199"/>
      <c r="BFJ142" s="199"/>
      <c r="BFK142" s="199"/>
      <c r="BFL142" s="199"/>
      <c r="BFM142" s="199"/>
      <c r="BFN142" s="199"/>
      <c r="BFO142" s="199"/>
      <c r="BFP142" s="199"/>
      <c r="BFQ142" s="199"/>
      <c r="BFR142" s="199"/>
      <c r="BFS142" s="199"/>
      <c r="BFT142" s="199"/>
      <c r="BFU142" s="199"/>
      <c r="BFV142" s="199"/>
      <c r="BFW142" s="199"/>
      <c r="BFX142" s="199"/>
      <c r="BFY142" s="199"/>
      <c r="BFZ142" s="199"/>
      <c r="BGA142" s="199"/>
      <c r="BGB142" s="199"/>
      <c r="BGC142" s="199"/>
      <c r="BGD142" s="199"/>
      <c r="BGE142" s="199"/>
      <c r="BGF142" s="199"/>
      <c r="BGG142" s="199"/>
      <c r="BGH142" s="199"/>
      <c r="BGI142" s="199"/>
      <c r="BGJ142" s="199"/>
      <c r="BGK142" s="199"/>
      <c r="BGL142" s="199"/>
      <c r="BGM142" s="199"/>
      <c r="BGN142" s="199"/>
      <c r="BGO142" s="199"/>
      <c r="BGP142" s="199"/>
      <c r="BGQ142" s="199"/>
      <c r="BGR142" s="199"/>
      <c r="BGS142" s="199"/>
      <c r="BGT142" s="199"/>
      <c r="BGU142" s="199"/>
      <c r="BGV142" s="199"/>
      <c r="BGW142" s="199"/>
      <c r="BGX142" s="199"/>
      <c r="BGY142" s="199"/>
      <c r="BGZ142" s="199"/>
      <c r="BHA142" s="199"/>
      <c r="BHB142" s="199"/>
      <c r="BHC142" s="199"/>
      <c r="BHD142" s="199"/>
      <c r="BHE142" s="199"/>
      <c r="BHF142" s="199"/>
      <c r="BHG142" s="199"/>
      <c r="BHH142" s="199"/>
      <c r="BHI142" s="199"/>
      <c r="BHJ142" s="199"/>
      <c r="BHK142" s="199"/>
      <c r="BHL142" s="199"/>
      <c r="BHM142" s="199"/>
      <c r="BHN142" s="199"/>
      <c r="BHO142" s="199"/>
      <c r="BHP142" s="199"/>
      <c r="BHQ142" s="199"/>
      <c r="BHR142" s="199"/>
      <c r="BHS142" s="199"/>
      <c r="BHT142" s="199"/>
      <c r="BHU142" s="199"/>
      <c r="BHV142" s="199"/>
      <c r="BHW142" s="199"/>
      <c r="BHX142" s="199"/>
      <c r="BHY142" s="199"/>
      <c r="BHZ142" s="199"/>
      <c r="BIA142" s="199"/>
      <c r="BIB142" s="199"/>
      <c r="BIC142" s="199"/>
      <c r="BID142" s="199"/>
      <c r="BIE142" s="199"/>
      <c r="BIF142" s="199"/>
      <c r="BIG142" s="199"/>
      <c r="BIH142" s="199"/>
      <c r="BII142" s="199"/>
      <c r="BIJ142" s="199"/>
      <c r="BIK142" s="199"/>
      <c r="BIL142" s="199"/>
      <c r="BIM142" s="199"/>
      <c r="BIN142" s="199"/>
      <c r="BIO142" s="199"/>
      <c r="BIP142" s="199"/>
      <c r="BIQ142" s="199"/>
      <c r="BIR142" s="199"/>
      <c r="BIS142" s="199"/>
      <c r="BIT142" s="199"/>
      <c r="BIU142" s="199"/>
      <c r="BIV142" s="199"/>
      <c r="BIW142" s="199"/>
      <c r="BIX142" s="199"/>
      <c r="BIY142" s="199"/>
      <c r="BIZ142" s="199"/>
      <c r="BJA142" s="199"/>
      <c r="BJB142" s="199"/>
      <c r="BJC142" s="199"/>
      <c r="BJD142" s="199"/>
      <c r="BJE142" s="199"/>
      <c r="BJF142" s="199"/>
      <c r="BJG142" s="199"/>
      <c r="BJH142" s="199"/>
      <c r="BJI142" s="199"/>
      <c r="BJJ142" s="199"/>
      <c r="BJK142" s="199"/>
      <c r="BJL142" s="199"/>
      <c r="BJM142" s="199"/>
      <c r="BJN142" s="199"/>
      <c r="BJO142" s="199"/>
      <c r="BJP142" s="199"/>
      <c r="BJQ142" s="199"/>
      <c r="BJR142" s="199"/>
      <c r="BJS142" s="199"/>
      <c r="BJT142" s="199"/>
      <c r="BJU142" s="199"/>
      <c r="BJV142" s="199"/>
      <c r="BJW142" s="199"/>
      <c r="BJX142" s="199"/>
      <c r="BJY142" s="199"/>
      <c r="BJZ142" s="199"/>
      <c r="BKA142" s="199"/>
      <c r="BKB142" s="199"/>
      <c r="BKC142" s="199"/>
      <c r="BKD142" s="199"/>
      <c r="BKE142" s="199"/>
      <c r="BKF142" s="199"/>
      <c r="BKG142" s="199"/>
      <c r="BKH142" s="199"/>
      <c r="BKI142" s="199"/>
      <c r="BKJ142" s="199"/>
      <c r="BKK142" s="199"/>
      <c r="BKL142" s="199"/>
      <c r="BKM142" s="199"/>
      <c r="BKN142" s="199"/>
      <c r="BKO142" s="199"/>
      <c r="BKP142" s="199"/>
      <c r="BKQ142" s="199"/>
      <c r="BKR142" s="199"/>
      <c r="BKS142" s="199"/>
      <c r="BKT142" s="199"/>
      <c r="BKU142" s="199"/>
      <c r="BKV142" s="199"/>
      <c r="BKW142" s="199"/>
      <c r="BKX142" s="199"/>
      <c r="BKY142" s="199"/>
      <c r="BKZ142" s="199"/>
      <c r="BLA142" s="199"/>
      <c r="BLB142" s="199"/>
      <c r="BLC142" s="199"/>
      <c r="BLD142" s="199"/>
      <c r="BLE142" s="199"/>
      <c r="BLF142" s="199"/>
      <c r="BLG142" s="199"/>
      <c r="BLH142" s="199"/>
      <c r="BLI142" s="199"/>
      <c r="BLJ142" s="199"/>
      <c r="BLK142" s="199"/>
      <c r="BLL142" s="199"/>
      <c r="BLM142" s="199"/>
      <c r="BLN142" s="199"/>
      <c r="BLO142" s="199"/>
      <c r="BLP142" s="199"/>
      <c r="BLQ142" s="199"/>
      <c r="BLR142" s="199"/>
      <c r="BLS142" s="199"/>
      <c r="BLT142" s="199"/>
      <c r="BLU142" s="199"/>
      <c r="BLV142" s="199"/>
      <c r="BLW142" s="199"/>
      <c r="BLX142" s="199"/>
      <c r="BLY142" s="199"/>
      <c r="BLZ142" s="199"/>
      <c r="BMA142" s="199"/>
      <c r="BMB142" s="199"/>
      <c r="BMC142" s="199"/>
      <c r="BMD142" s="199"/>
      <c r="BME142" s="199"/>
      <c r="BMF142" s="199"/>
      <c r="BMG142" s="199"/>
      <c r="BMH142" s="199"/>
      <c r="BMI142" s="199"/>
      <c r="BMJ142" s="199"/>
      <c r="BMK142" s="199"/>
      <c r="BML142" s="199"/>
      <c r="BMM142" s="199"/>
      <c r="BMN142" s="199"/>
      <c r="BMO142" s="199"/>
      <c r="BMP142" s="199"/>
      <c r="BMQ142" s="199"/>
      <c r="BMR142" s="199"/>
      <c r="BMS142" s="199"/>
      <c r="BMT142" s="199"/>
      <c r="BMU142" s="199"/>
      <c r="BMV142" s="199"/>
      <c r="BMW142" s="199"/>
      <c r="BMX142" s="199"/>
      <c r="BMY142" s="199"/>
      <c r="BMZ142" s="199"/>
      <c r="BNA142" s="199"/>
      <c r="BNB142" s="199"/>
      <c r="BNC142" s="199"/>
      <c r="BND142" s="199"/>
      <c r="BNE142" s="199"/>
      <c r="BNF142" s="199"/>
      <c r="BNG142" s="199"/>
      <c r="BNH142" s="199"/>
      <c r="BNI142" s="199"/>
      <c r="BNJ142" s="199"/>
      <c r="BNK142" s="199"/>
      <c r="BNL142" s="199"/>
      <c r="BNM142" s="199"/>
      <c r="BNN142" s="199"/>
      <c r="BNO142" s="199"/>
      <c r="BNP142" s="199"/>
      <c r="BNQ142" s="199"/>
      <c r="BNR142" s="199"/>
      <c r="BNS142" s="199"/>
      <c r="BNT142" s="199"/>
      <c r="BNU142" s="199"/>
      <c r="BNV142" s="199"/>
      <c r="BNW142" s="199"/>
      <c r="BNX142" s="199"/>
      <c r="BNY142" s="199"/>
      <c r="BNZ142" s="199"/>
      <c r="BOA142" s="199"/>
      <c r="BOB142" s="199"/>
      <c r="BOC142" s="199"/>
      <c r="BOD142" s="199"/>
      <c r="BOE142" s="199"/>
      <c r="BOF142" s="199"/>
      <c r="BOG142" s="199"/>
      <c r="BOH142" s="199"/>
      <c r="BOI142" s="199"/>
      <c r="BOJ142" s="199"/>
      <c r="BOK142" s="199"/>
      <c r="BOL142" s="199"/>
      <c r="BOM142" s="199"/>
      <c r="BON142" s="199"/>
      <c r="BOO142" s="199"/>
      <c r="BOP142" s="199"/>
      <c r="BOQ142" s="199"/>
      <c r="BOR142" s="199"/>
      <c r="BOS142" s="199"/>
      <c r="BOT142" s="199"/>
      <c r="BOU142" s="199"/>
      <c r="BOV142" s="199"/>
      <c r="BOW142" s="199"/>
      <c r="BOX142" s="199"/>
      <c r="BOY142" s="199"/>
      <c r="BOZ142" s="199"/>
      <c r="BPA142" s="199"/>
      <c r="BPB142" s="199"/>
      <c r="BPC142" s="199"/>
      <c r="BPD142" s="199"/>
      <c r="BPE142" s="199"/>
      <c r="BPF142" s="199"/>
      <c r="BPG142" s="199"/>
      <c r="BPH142" s="199"/>
      <c r="BPI142" s="199"/>
      <c r="BPJ142" s="199"/>
      <c r="BPK142" s="199"/>
      <c r="BPL142" s="199"/>
      <c r="BPM142" s="199"/>
      <c r="BPN142" s="199"/>
      <c r="BPO142" s="199"/>
      <c r="BPP142" s="199"/>
      <c r="BPQ142" s="199"/>
      <c r="BPR142" s="199"/>
      <c r="BPS142" s="199"/>
      <c r="BPT142" s="199"/>
      <c r="BPU142" s="199"/>
      <c r="BPV142" s="199"/>
      <c r="BPW142" s="199"/>
      <c r="BPX142" s="199"/>
      <c r="BPY142" s="199"/>
      <c r="BPZ142" s="199"/>
      <c r="BQA142" s="199"/>
      <c r="BQB142" s="199"/>
      <c r="BQC142" s="199"/>
      <c r="BQD142" s="199"/>
      <c r="BQE142" s="199"/>
      <c r="BQF142" s="199"/>
      <c r="BQG142" s="199"/>
      <c r="BQH142" s="199"/>
      <c r="BQI142" s="199"/>
      <c r="BQJ142" s="199"/>
      <c r="BQK142" s="199"/>
      <c r="BQL142" s="199"/>
      <c r="BQM142" s="199"/>
      <c r="BQN142" s="199"/>
      <c r="BQO142" s="199"/>
      <c r="BQP142" s="199"/>
      <c r="BQQ142" s="199"/>
      <c r="BQR142" s="199"/>
      <c r="BQS142" s="199"/>
      <c r="BQT142" s="199"/>
      <c r="BQU142" s="199"/>
      <c r="BQV142" s="199"/>
      <c r="BQW142" s="199"/>
      <c r="BQX142" s="199"/>
      <c r="BQY142" s="199"/>
      <c r="BQZ142" s="199"/>
      <c r="BRA142" s="199"/>
      <c r="BRB142" s="199"/>
      <c r="BRC142" s="199"/>
      <c r="BRD142" s="199"/>
      <c r="BRE142" s="199"/>
      <c r="BRF142" s="199"/>
      <c r="BRG142" s="199"/>
      <c r="BRH142" s="199"/>
      <c r="BRI142" s="199"/>
      <c r="BRJ142" s="199"/>
      <c r="BRK142" s="199"/>
      <c r="BRL142" s="199"/>
      <c r="BRM142" s="199"/>
      <c r="BRN142" s="199"/>
      <c r="BRO142" s="199"/>
      <c r="BRP142" s="199"/>
      <c r="BRQ142" s="199"/>
      <c r="BRR142" s="199"/>
      <c r="BRS142" s="199"/>
      <c r="BRT142" s="199"/>
      <c r="BRU142" s="199"/>
      <c r="BRV142" s="199"/>
      <c r="BRW142" s="199"/>
      <c r="BRX142" s="199"/>
      <c r="BRY142" s="199"/>
      <c r="BRZ142" s="199"/>
      <c r="BSA142" s="199"/>
      <c r="BSB142" s="199"/>
      <c r="BSC142" s="199"/>
      <c r="BSD142" s="199"/>
      <c r="BSE142" s="199"/>
      <c r="BSF142" s="199"/>
      <c r="BSG142" s="199"/>
      <c r="BSH142" s="199"/>
      <c r="BSI142" s="199"/>
      <c r="BSJ142" s="199"/>
      <c r="BSK142" s="199"/>
      <c r="BSL142" s="199"/>
      <c r="BSM142" s="199"/>
      <c r="BSN142" s="199"/>
      <c r="BSO142" s="199"/>
      <c r="BSP142" s="199"/>
      <c r="BSQ142" s="199"/>
      <c r="BSR142" s="199"/>
      <c r="BSS142" s="199"/>
      <c r="BST142" s="199"/>
      <c r="BSU142" s="199"/>
      <c r="BSV142" s="199"/>
      <c r="BSW142" s="199"/>
      <c r="BSX142" s="199"/>
      <c r="BSY142" s="199"/>
      <c r="BSZ142" s="199"/>
      <c r="BTA142" s="199"/>
      <c r="BTB142" s="199"/>
      <c r="BTC142" s="199"/>
      <c r="BTD142" s="199"/>
      <c r="BTE142" s="199"/>
      <c r="BTF142" s="199"/>
      <c r="BTG142" s="199"/>
      <c r="BTH142" s="199"/>
      <c r="BTI142" s="199"/>
      <c r="BTJ142" s="199"/>
      <c r="BTK142" s="199"/>
      <c r="BTL142" s="199"/>
      <c r="BTM142" s="199"/>
      <c r="BTN142" s="199"/>
      <c r="BTO142" s="199"/>
      <c r="BTP142" s="199"/>
      <c r="BTQ142" s="199"/>
      <c r="BTR142" s="199"/>
      <c r="BTS142" s="199"/>
      <c r="BTT142" s="199"/>
      <c r="BTU142" s="199"/>
      <c r="BTV142" s="199"/>
      <c r="BTW142" s="199"/>
      <c r="BTX142" s="199"/>
      <c r="BTY142" s="199"/>
      <c r="BTZ142" s="199"/>
      <c r="BUA142" s="199"/>
      <c r="BUB142" s="199"/>
      <c r="BUC142" s="199"/>
      <c r="BUD142" s="199"/>
      <c r="BUE142" s="199"/>
      <c r="BUF142" s="199"/>
      <c r="BUG142" s="199"/>
      <c r="BUH142" s="199"/>
      <c r="BUI142" s="199"/>
      <c r="BUJ142" s="199"/>
      <c r="BUK142" s="199"/>
      <c r="BUL142" s="199"/>
      <c r="BUM142" s="199"/>
      <c r="BUN142" s="199"/>
      <c r="BUO142" s="199"/>
      <c r="BUP142" s="199"/>
      <c r="BUQ142" s="199"/>
      <c r="BUR142" s="199"/>
      <c r="BUS142" s="199"/>
      <c r="BUT142" s="199"/>
      <c r="BUU142" s="199"/>
      <c r="BUV142" s="199"/>
      <c r="BUW142" s="199"/>
      <c r="BUX142" s="199"/>
      <c r="BUY142" s="199"/>
      <c r="BUZ142" s="199"/>
      <c r="BVA142" s="199"/>
      <c r="BVB142" s="199"/>
      <c r="BVC142" s="199"/>
      <c r="BVD142" s="199"/>
      <c r="BVE142" s="199"/>
      <c r="BVF142" s="199"/>
      <c r="BVG142" s="199"/>
      <c r="BVH142" s="199"/>
      <c r="BVI142" s="199"/>
      <c r="BVJ142" s="199"/>
      <c r="BVK142" s="199"/>
      <c r="BVL142" s="199"/>
      <c r="BVM142" s="199"/>
      <c r="BVN142" s="199"/>
      <c r="BVO142" s="199"/>
      <c r="BVP142" s="199"/>
      <c r="BVQ142" s="199"/>
      <c r="BVR142" s="199"/>
      <c r="BVS142" s="199"/>
      <c r="BVT142" s="199"/>
      <c r="BVU142" s="199"/>
      <c r="BVV142" s="199"/>
      <c r="BVW142" s="199"/>
      <c r="BVX142" s="199"/>
      <c r="BVY142" s="199"/>
      <c r="BVZ142" s="199"/>
      <c r="BWA142" s="199"/>
      <c r="BWB142" s="199"/>
      <c r="BWC142" s="199"/>
      <c r="BWD142" s="199"/>
      <c r="BWE142" s="199"/>
      <c r="BWF142" s="199"/>
      <c r="BWG142" s="199"/>
      <c r="BWH142" s="199"/>
      <c r="BWI142" s="199"/>
      <c r="BWJ142" s="199"/>
      <c r="BWK142" s="199"/>
      <c r="BWL142" s="199"/>
      <c r="BWM142" s="199"/>
      <c r="BWN142" s="199"/>
      <c r="BWO142" s="199"/>
      <c r="BWP142" s="199"/>
      <c r="BWQ142" s="199"/>
      <c r="BWR142" s="199"/>
      <c r="BWS142" s="199"/>
      <c r="BWT142" s="199"/>
      <c r="BWU142" s="199"/>
      <c r="BWV142" s="199"/>
      <c r="BWW142" s="199"/>
      <c r="BWX142" s="199"/>
      <c r="BWY142" s="199"/>
      <c r="BWZ142" s="199"/>
      <c r="BXA142" s="199"/>
      <c r="BXB142" s="199"/>
      <c r="BXC142" s="199"/>
      <c r="BXD142" s="199"/>
      <c r="BXE142" s="199"/>
      <c r="BXF142" s="199"/>
      <c r="BXG142" s="199"/>
      <c r="BXH142" s="199"/>
      <c r="BXI142" s="199"/>
      <c r="BXJ142" s="199"/>
      <c r="BXK142" s="199"/>
      <c r="BXL142" s="199"/>
      <c r="BXM142" s="199"/>
      <c r="BXN142" s="199"/>
      <c r="BXO142" s="199"/>
      <c r="BXP142" s="199"/>
      <c r="BXQ142" s="199"/>
      <c r="BXR142" s="199"/>
      <c r="BXS142" s="199"/>
      <c r="BXT142" s="199"/>
      <c r="BXU142" s="199"/>
      <c r="BXV142" s="199"/>
      <c r="BXW142" s="199"/>
      <c r="BXX142" s="199"/>
      <c r="BXY142" s="199"/>
      <c r="BXZ142" s="199"/>
      <c r="BYA142" s="199"/>
      <c r="BYB142" s="199"/>
      <c r="BYC142" s="199"/>
      <c r="BYD142" s="199"/>
      <c r="BYE142" s="199"/>
      <c r="BYF142" s="199"/>
      <c r="BYG142" s="199"/>
      <c r="BYH142" s="199"/>
      <c r="BYI142" s="199"/>
      <c r="BYJ142" s="199"/>
      <c r="BYK142" s="199"/>
      <c r="BYL142" s="199"/>
      <c r="BYM142" s="199"/>
      <c r="BYN142" s="199"/>
      <c r="BYO142" s="199"/>
      <c r="BYP142" s="199"/>
      <c r="BYQ142" s="199"/>
      <c r="BYR142" s="199"/>
      <c r="BYS142" s="199"/>
      <c r="BYT142" s="199"/>
      <c r="BYU142" s="199"/>
      <c r="BYV142" s="199"/>
      <c r="BYW142" s="199"/>
      <c r="BYX142" s="199"/>
      <c r="BYY142" s="199"/>
      <c r="BYZ142" s="199"/>
      <c r="BZA142" s="199"/>
      <c r="BZB142" s="199"/>
      <c r="BZC142" s="199"/>
      <c r="BZD142" s="199"/>
      <c r="BZE142" s="199"/>
      <c r="BZF142" s="199"/>
      <c r="BZG142" s="199"/>
      <c r="BZH142" s="199"/>
      <c r="BZI142" s="199"/>
      <c r="BZJ142" s="199"/>
      <c r="BZK142" s="199"/>
      <c r="BZL142" s="199"/>
      <c r="BZM142" s="199"/>
      <c r="BZN142" s="199"/>
      <c r="BZO142" s="199"/>
      <c r="BZP142" s="199"/>
      <c r="BZQ142" s="199"/>
      <c r="BZR142" s="199"/>
      <c r="BZS142" s="199"/>
      <c r="BZT142" s="199"/>
      <c r="BZU142" s="199"/>
      <c r="BZV142" s="199"/>
      <c r="BZW142" s="199"/>
      <c r="BZX142" s="199"/>
      <c r="BZY142" s="199"/>
      <c r="BZZ142" s="199"/>
      <c r="CAA142" s="199"/>
      <c r="CAB142" s="199"/>
      <c r="CAC142" s="199"/>
      <c r="CAD142" s="199"/>
      <c r="CAE142" s="199"/>
      <c r="CAF142" s="199"/>
      <c r="CAG142" s="199"/>
      <c r="CAH142" s="199"/>
      <c r="CAI142" s="199"/>
      <c r="CAJ142" s="199"/>
      <c r="CAK142" s="199"/>
      <c r="CAL142" s="199"/>
      <c r="CAM142" s="199"/>
      <c r="CAN142" s="199"/>
      <c r="CAO142" s="199"/>
      <c r="CAP142" s="199"/>
      <c r="CAQ142" s="199"/>
      <c r="CAR142" s="199"/>
      <c r="CAS142" s="199"/>
      <c r="CAT142" s="199"/>
      <c r="CAU142" s="199"/>
      <c r="CAV142" s="199"/>
      <c r="CAW142" s="199"/>
      <c r="CAX142" s="199"/>
      <c r="CAY142" s="199"/>
      <c r="CAZ142" s="199"/>
      <c r="CBA142" s="199"/>
      <c r="CBB142" s="199"/>
      <c r="CBC142" s="199"/>
      <c r="CBD142" s="199"/>
      <c r="CBE142" s="199"/>
      <c r="CBF142" s="199"/>
      <c r="CBG142" s="199"/>
      <c r="CBH142" s="199"/>
      <c r="CBI142" s="199"/>
      <c r="CBJ142" s="199"/>
      <c r="CBK142" s="199"/>
      <c r="CBL142" s="199"/>
      <c r="CBM142" s="199"/>
      <c r="CBN142" s="199"/>
      <c r="CBO142" s="199"/>
      <c r="CBP142" s="199"/>
      <c r="CBQ142" s="199"/>
      <c r="CBR142" s="199"/>
      <c r="CBS142" s="199"/>
      <c r="CBT142" s="199"/>
      <c r="CBU142" s="199"/>
      <c r="CBV142" s="199"/>
      <c r="CBW142" s="199"/>
      <c r="CBX142" s="199"/>
      <c r="CBY142" s="199"/>
      <c r="CBZ142" s="199"/>
      <c r="CCA142" s="199"/>
      <c r="CCB142" s="199"/>
      <c r="CCC142" s="199"/>
      <c r="CCD142" s="199"/>
      <c r="CCE142" s="199"/>
      <c r="CCF142" s="199"/>
      <c r="CCG142" s="199"/>
      <c r="CCH142" s="199"/>
      <c r="CCI142" s="199"/>
      <c r="CCJ142" s="199"/>
      <c r="CCK142" s="199"/>
      <c r="CCL142" s="199"/>
      <c r="CCM142" s="199"/>
      <c r="CCN142" s="199"/>
      <c r="CCO142" s="199"/>
      <c r="CCP142" s="199"/>
      <c r="CCQ142" s="199"/>
      <c r="CCR142" s="199"/>
      <c r="CCS142" s="199"/>
      <c r="CCT142" s="199"/>
    </row>
    <row r="143" spans="15:2126" s="200" customFormat="1" x14ac:dyDescent="0.2">
      <c r="AKV143" s="199"/>
      <c r="AKW143" s="199"/>
      <c r="AKX143" s="199"/>
      <c r="AKY143" s="199"/>
      <c r="AKZ143" s="199"/>
      <c r="ALA143" s="199"/>
      <c r="ALB143" s="199"/>
      <c r="ALC143" s="199"/>
      <c r="ALD143" s="199"/>
      <c r="ALE143" s="199"/>
      <c r="ALF143" s="199"/>
      <c r="ALG143" s="199"/>
      <c r="ALH143" s="199"/>
      <c r="ALI143" s="199"/>
      <c r="ALJ143" s="199"/>
      <c r="ALK143" s="199"/>
      <c r="ALL143" s="199"/>
      <c r="ALM143" s="199"/>
      <c r="ALN143" s="199"/>
      <c r="ALO143" s="199"/>
      <c r="ALP143" s="199"/>
      <c r="ALQ143" s="199"/>
      <c r="ALR143" s="199"/>
      <c r="ALS143" s="199"/>
      <c r="ALT143" s="199"/>
      <c r="ALU143" s="199"/>
      <c r="ALV143" s="199"/>
      <c r="ALW143" s="199"/>
      <c r="ALX143" s="199"/>
      <c r="ALY143" s="199"/>
      <c r="ALZ143" s="199"/>
      <c r="AMA143" s="199"/>
      <c r="AMB143" s="199"/>
      <c r="AMC143" s="199"/>
      <c r="AMD143" s="199"/>
      <c r="AME143" s="199"/>
      <c r="AMF143" s="199"/>
      <c r="AMG143" s="199"/>
      <c r="AMH143" s="199"/>
      <c r="AMI143" s="199"/>
      <c r="AMJ143" s="199"/>
      <c r="AMK143" s="199"/>
      <c r="AML143" s="199"/>
      <c r="AMM143" s="199"/>
      <c r="AMN143" s="199"/>
      <c r="AMO143" s="199"/>
      <c r="AMP143" s="199"/>
      <c r="AMQ143" s="199"/>
      <c r="AMR143" s="199"/>
      <c r="AMS143" s="199"/>
      <c r="AMT143" s="199"/>
      <c r="AMU143" s="199"/>
      <c r="AMV143" s="199"/>
      <c r="AMW143" s="199"/>
      <c r="AMX143" s="199"/>
      <c r="AMY143" s="199"/>
      <c r="AMZ143" s="199"/>
      <c r="ANA143" s="199"/>
      <c r="ANB143" s="199"/>
      <c r="ANC143" s="199"/>
      <c r="AND143" s="199"/>
      <c r="ANE143" s="199"/>
      <c r="ANF143" s="199"/>
      <c r="ANG143" s="199"/>
      <c r="ANH143" s="199"/>
      <c r="ANI143" s="199"/>
      <c r="ANJ143" s="199"/>
      <c r="ANK143" s="199"/>
      <c r="ANL143" s="199"/>
      <c r="ANM143" s="199"/>
      <c r="ANN143" s="199"/>
      <c r="ANO143" s="199"/>
      <c r="ANP143" s="199"/>
      <c r="ANQ143" s="199"/>
      <c r="ANR143" s="199"/>
      <c r="ANS143" s="199"/>
      <c r="ANT143" s="199"/>
      <c r="ANU143" s="199"/>
      <c r="ANV143" s="199"/>
      <c r="ANW143" s="199"/>
      <c r="ANX143" s="199"/>
      <c r="ANY143" s="199"/>
      <c r="ANZ143" s="199"/>
      <c r="AOA143" s="199"/>
      <c r="AOB143" s="199"/>
      <c r="AOC143" s="199"/>
      <c r="AOD143" s="199"/>
      <c r="AOE143" s="199"/>
      <c r="AOF143" s="199"/>
      <c r="AOG143" s="199"/>
      <c r="AOH143" s="199"/>
      <c r="AOI143" s="199"/>
      <c r="AOJ143" s="199"/>
      <c r="AOK143" s="199"/>
      <c r="AOL143" s="199"/>
      <c r="AOM143" s="199"/>
      <c r="AON143" s="199"/>
      <c r="AOO143" s="199"/>
      <c r="AOP143" s="199"/>
      <c r="AOQ143" s="199"/>
      <c r="AOR143" s="199"/>
      <c r="AOS143" s="199"/>
      <c r="AOT143" s="199"/>
      <c r="AOU143" s="199"/>
      <c r="AOV143" s="199"/>
      <c r="AOW143" s="199"/>
      <c r="AOX143" s="199"/>
      <c r="AOY143" s="199"/>
      <c r="AOZ143" s="199"/>
      <c r="APA143" s="199"/>
      <c r="APB143" s="199"/>
      <c r="APC143" s="199"/>
      <c r="APD143" s="199"/>
      <c r="APE143" s="199"/>
      <c r="APF143" s="199"/>
      <c r="APG143" s="199"/>
      <c r="APH143" s="199"/>
      <c r="API143" s="199"/>
      <c r="APJ143" s="199"/>
      <c r="APK143" s="199"/>
      <c r="APL143" s="199"/>
      <c r="APM143" s="199"/>
      <c r="APN143" s="199"/>
      <c r="APO143" s="199"/>
      <c r="APP143" s="199"/>
      <c r="APQ143" s="199"/>
      <c r="APR143" s="199"/>
      <c r="APS143" s="199"/>
      <c r="APT143" s="199"/>
      <c r="APU143" s="199"/>
      <c r="APV143" s="199"/>
      <c r="APW143" s="199"/>
      <c r="APX143" s="199"/>
      <c r="APY143" s="199"/>
      <c r="APZ143" s="199"/>
      <c r="AQA143" s="199"/>
      <c r="AQB143" s="199"/>
      <c r="AQC143" s="199"/>
      <c r="AQD143" s="199"/>
      <c r="AQE143" s="199"/>
      <c r="AQF143" s="199"/>
      <c r="AQG143" s="199"/>
      <c r="AQH143" s="199"/>
      <c r="AQI143" s="199"/>
      <c r="AQJ143" s="199"/>
      <c r="AQK143" s="199"/>
      <c r="AQL143" s="199"/>
      <c r="AQM143" s="199"/>
      <c r="AQN143" s="199"/>
      <c r="AQO143" s="199"/>
      <c r="AQP143" s="199"/>
      <c r="AQQ143" s="199"/>
      <c r="AQR143" s="199"/>
      <c r="AQS143" s="199"/>
      <c r="AQT143" s="199"/>
      <c r="AQU143" s="199"/>
      <c r="AQV143" s="199"/>
      <c r="AQW143" s="199"/>
      <c r="AQX143" s="199"/>
      <c r="AQY143" s="199"/>
      <c r="AQZ143" s="199"/>
      <c r="ARA143" s="199"/>
      <c r="ARB143" s="199"/>
      <c r="ARC143" s="199"/>
      <c r="ARD143" s="199"/>
      <c r="ARE143" s="199"/>
      <c r="ARF143" s="199"/>
      <c r="ARG143" s="199"/>
      <c r="ARH143" s="199"/>
      <c r="ARI143" s="199"/>
      <c r="ARJ143" s="199"/>
      <c r="ARK143" s="199"/>
      <c r="ARL143" s="199"/>
      <c r="ARM143" s="199"/>
      <c r="ARN143" s="199"/>
      <c r="ARO143" s="199"/>
      <c r="ARP143" s="199"/>
      <c r="ARQ143" s="199"/>
      <c r="ARR143" s="199"/>
      <c r="ARS143" s="199"/>
      <c r="ART143" s="199"/>
      <c r="ARU143" s="199"/>
      <c r="ARV143" s="199"/>
      <c r="ARW143" s="199"/>
      <c r="ARX143" s="199"/>
      <c r="ARY143" s="199"/>
      <c r="ARZ143" s="199"/>
      <c r="ASA143" s="199"/>
      <c r="ASB143" s="199"/>
      <c r="ASC143" s="199"/>
      <c r="ASD143" s="199"/>
      <c r="ASE143" s="199"/>
      <c r="ASF143" s="199"/>
      <c r="ASG143" s="199"/>
      <c r="ASH143" s="199"/>
      <c r="ASI143" s="199"/>
      <c r="ASJ143" s="199"/>
      <c r="ASK143" s="199"/>
      <c r="ASL143" s="199"/>
      <c r="ASM143" s="199"/>
      <c r="ASN143" s="199"/>
      <c r="ASO143" s="199"/>
      <c r="ASP143" s="199"/>
      <c r="ASQ143" s="199"/>
      <c r="ASR143" s="199"/>
      <c r="ASS143" s="199"/>
      <c r="AST143" s="199"/>
      <c r="ASU143" s="199"/>
      <c r="ASV143" s="199"/>
      <c r="ASW143" s="199"/>
      <c r="ASX143" s="199"/>
      <c r="ASY143" s="199"/>
      <c r="ASZ143" s="199"/>
      <c r="ATA143" s="199"/>
      <c r="ATB143" s="199"/>
      <c r="ATC143" s="199"/>
      <c r="ATD143" s="199"/>
      <c r="ATE143" s="199"/>
      <c r="ATF143" s="199"/>
      <c r="ATG143" s="199"/>
      <c r="ATH143" s="199"/>
      <c r="ATI143" s="199"/>
      <c r="ATJ143" s="199"/>
      <c r="ATK143" s="199"/>
      <c r="ATL143" s="199"/>
      <c r="ATM143" s="199"/>
      <c r="ATN143" s="199"/>
      <c r="ATO143" s="199"/>
      <c r="ATP143" s="199"/>
      <c r="ATQ143" s="199"/>
      <c r="ATR143" s="199"/>
      <c r="ATS143" s="199"/>
      <c r="ATT143" s="199"/>
      <c r="ATU143" s="199"/>
      <c r="ATV143" s="199"/>
      <c r="ATW143" s="199"/>
      <c r="ATX143" s="199"/>
      <c r="ATY143" s="199"/>
      <c r="ATZ143" s="199"/>
      <c r="AUA143" s="199"/>
      <c r="AUB143" s="199"/>
      <c r="AUC143" s="199"/>
      <c r="AUD143" s="199"/>
      <c r="AUE143" s="199"/>
      <c r="AUF143" s="199"/>
      <c r="AUG143" s="199"/>
      <c r="AUH143" s="199"/>
      <c r="AUI143" s="199"/>
      <c r="AUJ143" s="199"/>
      <c r="AUK143" s="199"/>
      <c r="AUL143" s="199"/>
      <c r="AUM143" s="199"/>
      <c r="AUN143" s="199"/>
      <c r="AUO143" s="199"/>
      <c r="AUP143" s="199"/>
      <c r="AUQ143" s="199"/>
      <c r="AUR143" s="199"/>
      <c r="AUS143" s="199"/>
      <c r="AUT143" s="199"/>
      <c r="AUU143" s="199"/>
      <c r="AUV143" s="199"/>
      <c r="AUW143" s="199"/>
      <c r="AUX143" s="199"/>
      <c r="AUY143" s="199"/>
      <c r="AUZ143" s="199"/>
      <c r="AVA143" s="199"/>
      <c r="AVB143" s="199"/>
      <c r="AVC143" s="199"/>
      <c r="AVD143" s="199"/>
      <c r="AVE143" s="199"/>
      <c r="AVF143" s="199"/>
      <c r="AVG143" s="199"/>
      <c r="AVH143" s="199"/>
      <c r="AVI143" s="199"/>
      <c r="AVJ143" s="199"/>
      <c r="AVK143" s="199"/>
      <c r="AVL143" s="199"/>
      <c r="AVM143" s="199"/>
      <c r="AVN143" s="199"/>
      <c r="AVO143" s="199"/>
      <c r="AVP143" s="199"/>
      <c r="AVQ143" s="199"/>
      <c r="AVR143" s="199"/>
      <c r="AVS143" s="199"/>
      <c r="AVT143" s="199"/>
      <c r="AVU143" s="199"/>
      <c r="AVV143" s="199"/>
      <c r="AVW143" s="199"/>
      <c r="AVX143" s="199"/>
      <c r="AVY143" s="199"/>
      <c r="AVZ143" s="199"/>
      <c r="AWA143" s="199"/>
      <c r="AWB143" s="199"/>
      <c r="AWC143" s="199"/>
      <c r="AWD143" s="199"/>
      <c r="AWE143" s="199"/>
      <c r="AWF143" s="199"/>
      <c r="AWG143" s="199"/>
      <c r="AWH143" s="199"/>
      <c r="AWI143" s="199"/>
      <c r="AWJ143" s="199"/>
      <c r="AWK143" s="199"/>
      <c r="AWL143" s="199"/>
      <c r="AWM143" s="199"/>
      <c r="AWN143" s="199"/>
      <c r="AWO143" s="199"/>
      <c r="AWP143" s="199"/>
      <c r="AWQ143" s="199"/>
      <c r="AWR143" s="199"/>
      <c r="AWS143" s="199"/>
      <c r="AWT143" s="199"/>
      <c r="AWU143" s="199"/>
      <c r="AWV143" s="199"/>
      <c r="AWW143" s="199"/>
      <c r="AWX143" s="199"/>
      <c r="AWY143" s="199"/>
      <c r="AWZ143" s="199"/>
      <c r="AXA143" s="199"/>
      <c r="AXB143" s="199"/>
      <c r="AXC143" s="199"/>
      <c r="AXD143" s="199"/>
      <c r="AXE143" s="199"/>
      <c r="AXF143" s="199"/>
      <c r="AXG143" s="199"/>
      <c r="AXH143" s="199"/>
      <c r="AXI143" s="199"/>
      <c r="AXJ143" s="199"/>
      <c r="AXK143" s="199"/>
      <c r="AXL143" s="199"/>
      <c r="AXM143" s="199"/>
      <c r="AXN143" s="199"/>
      <c r="AXO143" s="199"/>
      <c r="AXP143" s="199"/>
      <c r="AXQ143" s="199"/>
      <c r="AXR143" s="199"/>
      <c r="AXS143" s="199"/>
      <c r="AXT143" s="199"/>
      <c r="AXU143" s="199"/>
      <c r="AXV143" s="199"/>
      <c r="AXW143" s="199"/>
      <c r="AXX143" s="199"/>
      <c r="AXY143" s="199"/>
      <c r="AXZ143" s="199"/>
      <c r="AYA143" s="199"/>
      <c r="AYB143" s="199"/>
      <c r="AYC143" s="199"/>
      <c r="AYD143" s="199"/>
      <c r="AYE143" s="199"/>
      <c r="AYF143" s="199"/>
      <c r="AYG143" s="199"/>
      <c r="AYH143" s="199"/>
      <c r="AYI143" s="199"/>
      <c r="AYJ143" s="199"/>
      <c r="AYK143" s="199"/>
      <c r="AYL143" s="199"/>
      <c r="AYM143" s="199"/>
      <c r="AYN143" s="199"/>
      <c r="AYO143" s="199"/>
      <c r="AYP143" s="199"/>
      <c r="AYQ143" s="199"/>
      <c r="AYR143" s="199"/>
      <c r="AYS143" s="199"/>
      <c r="AYT143" s="199"/>
      <c r="AYU143" s="199"/>
      <c r="AYV143" s="367"/>
      <c r="AYW143" s="367"/>
      <c r="AYX143" s="367"/>
      <c r="AYY143" s="367"/>
      <c r="AYZ143" s="199"/>
      <c r="AZA143" s="199"/>
      <c r="AZB143" s="199"/>
      <c r="AZC143" s="199"/>
      <c r="AZD143" s="199"/>
      <c r="AZE143" s="199"/>
      <c r="AZF143" s="199"/>
      <c r="AZG143" s="199"/>
      <c r="AZH143" s="199"/>
      <c r="AZI143" s="199"/>
      <c r="AZJ143" s="199"/>
      <c r="AZK143" s="199"/>
      <c r="AZL143" s="199"/>
      <c r="AZM143" s="199"/>
      <c r="AZN143" s="199"/>
      <c r="AZO143" s="199"/>
      <c r="AZP143" s="199"/>
      <c r="AZQ143" s="199"/>
      <c r="AZR143" s="199"/>
      <c r="AZS143" s="199"/>
      <c r="AZT143" s="199"/>
      <c r="AZU143" s="199"/>
      <c r="AZV143" s="199"/>
      <c r="AZW143" s="199"/>
      <c r="AZX143" s="199"/>
      <c r="AZY143" s="199"/>
      <c r="AZZ143" s="199"/>
      <c r="BAA143" s="199"/>
      <c r="BAB143" s="199"/>
      <c r="BAC143" s="199"/>
      <c r="BAD143" s="199"/>
      <c r="BAE143" s="199"/>
      <c r="BAF143" s="199"/>
      <c r="BAG143" s="199"/>
      <c r="BAH143" s="199"/>
      <c r="BAI143" s="199"/>
      <c r="BAJ143" s="199"/>
      <c r="BAK143" s="199"/>
      <c r="BAL143" s="199"/>
      <c r="BAM143" s="199"/>
      <c r="BAN143" s="199"/>
      <c r="BAO143" s="199"/>
      <c r="BAP143" s="199"/>
      <c r="BAQ143" s="199"/>
      <c r="BAR143" s="199"/>
      <c r="BAS143" s="199"/>
      <c r="BAT143" s="199"/>
      <c r="BAU143" s="199"/>
      <c r="BAV143" s="199"/>
      <c r="BAW143" s="199"/>
      <c r="BAX143" s="199"/>
      <c r="BAY143" s="199"/>
      <c r="BAZ143" s="199"/>
      <c r="BBA143" s="199"/>
      <c r="BBB143" s="199"/>
      <c r="BBC143" s="199"/>
      <c r="BBD143" s="199"/>
      <c r="BBE143" s="199"/>
      <c r="BBF143" s="199"/>
      <c r="BBG143" s="199"/>
      <c r="BBH143" s="199"/>
      <c r="BBI143" s="199"/>
      <c r="BBJ143" s="199"/>
      <c r="BBK143" s="199"/>
      <c r="BBL143" s="199"/>
      <c r="BBM143" s="199"/>
      <c r="BBN143" s="199"/>
      <c r="BBO143" s="199"/>
      <c r="BBP143" s="199"/>
      <c r="BBQ143" s="199"/>
      <c r="BBR143" s="199"/>
      <c r="BBS143" s="199"/>
      <c r="BBT143" s="199"/>
      <c r="BBU143" s="199"/>
      <c r="BBV143" s="199"/>
      <c r="BBW143" s="199"/>
      <c r="BBX143" s="199"/>
      <c r="BBY143" s="199"/>
      <c r="BBZ143" s="199"/>
      <c r="BCA143" s="199"/>
      <c r="BCB143" s="199"/>
      <c r="BCC143" s="199"/>
      <c r="BCD143" s="199"/>
      <c r="BCE143" s="199"/>
      <c r="BCF143" s="199"/>
      <c r="BCG143" s="199"/>
      <c r="BCH143" s="199"/>
      <c r="BCI143" s="199"/>
      <c r="BCJ143" s="199"/>
      <c r="BCK143" s="199"/>
      <c r="BCL143" s="199"/>
      <c r="BCM143" s="199"/>
      <c r="BCN143" s="199"/>
      <c r="BCO143" s="199"/>
      <c r="BCP143" s="199"/>
      <c r="BCQ143" s="199"/>
      <c r="BCR143" s="199"/>
      <c r="BCS143" s="199"/>
      <c r="BCT143" s="199"/>
      <c r="BCU143" s="199"/>
      <c r="BCV143" s="199"/>
      <c r="BCW143" s="199"/>
      <c r="BCX143" s="199"/>
      <c r="BCY143" s="199"/>
      <c r="BCZ143" s="199"/>
      <c r="BDA143" s="199"/>
      <c r="BDB143" s="199"/>
      <c r="BDC143" s="199"/>
      <c r="BDD143" s="199"/>
      <c r="BDE143" s="199"/>
      <c r="BDF143" s="199"/>
      <c r="BDG143" s="199"/>
      <c r="BDH143" s="199"/>
      <c r="BDI143" s="199"/>
      <c r="BDJ143" s="199"/>
      <c r="BDK143" s="199"/>
      <c r="BDL143" s="199"/>
      <c r="BDM143" s="199"/>
      <c r="BDN143" s="199"/>
      <c r="BDO143" s="199"/>
      <c r="BDP143" s="199"/>
      <c r="BDQ143" s="199"/>
      <c r="BDR143" s="199"/>
      <c r="BDS143" s="199"/>
      <c r="BDT143" s="199"/>
      <c r="BDU143" s="199"/>
      <c r="BDV143" s="199"/>
      <c r="BDW143" s="199"/>
      <c r="BDX143" s="199"/>
      <c r="BDY143" s="199"/>
      <c r="BDZ143" s="199"/>
      <c r="BEA143" s="199"/>
      <c r="BEB143" s="199"/>
      <c r="BEC143" s="199"/>
      <c r="BED143" s="199"/>
      <c r="BEE143" s="199"/>
      <c r="BEF143" s="199"/>
      <c r="BEG143" s="199"/>
      <c r="BEH143" s="199"/>
      <c r="BEI143" s="199"/>
      <c r="BEJ143" s="199"/>
      <c r="BEK143" s="199"/>
      <c r="BEL143" s="199"/>
      <c r="BEM143" s="199"/>
      <c r="BEN143" s="199"/>
      <c r="BEO143" s="199"/>
      <c r="BEP143" s="199"/>
      <c r="BEQ143" s="199"/>
      <c r="BER143" s="199"/>
      <c r="BES143" s="199"/>
      <c r="BET143" s="199"/>
      <c r="BEU143" s="199"/>
      <c r="BEV143" s="199"/>
      <c r="BEW143" s="199"/>
      <c r="BEX143" s="199"/>
      <c r="BEY143" s="199"/>
      <c r="BEZ143" s="199"/>
      <c r="BFA143" s="199"/>
      <c r="BFB143" s="199"/>
      <c r="BFC143" s="199"/>
      <c r="BFD143" s="199"/>
      <c r="BFE143" s="199"/>
      <c r="BFF143" s="199"/>
      <c r="BFG143" s="199"/>
      <c r="BFH143" s="199"/>
      <c r="BFI143" s="199"/>
      <c r="BFJ143" s="199"/>
      <c r="BFK143" s="199"/>
      <c r="BFL143" s="199"/>
      <c r="BFM143" s="199"/>
      <c r="BFN143" s="199"/>
      <c r="BFO143" s="199"/>
      <c r="BFP143" s="199"/>
      <c r="BFQ143" s="199"/>
      <c r="BFR143" s="199"/>
      <c r="BFS143" s="199"/>
      <c r="BFT143" s="199"/>
      <c r="BFU143" s="199"/>
      <c r="BFV143" s="199"/>
      <c r="BFW143" s="199"/>
      <c r="BFX143" s="199"/>
      <c r="BFY143" s="199"/>
      <c r="BFZ143" s="199"/>
      <c r="BGA143" s="199"/>
      <c r="BGB143" s="199"/>
      <c r="BGC143" s="199"/>
      <c r="BGD143" s="199"/>
      <c r="BGE143" s="199"/>
      <c r="BGF143" s="199"/>
      <c r="BGG143" s="199"/>
      <c r="BGH143" s="199"/>
      <c r="BGI143" s="199"/>
      <c r="BGJ143" s="199"/>
      <c r="BGK143" s="199"/>
      <c r="BGL143" s="199"/>
      <c r="BGM143" s="199"/>
      <c r="BGN143" s="199"/>
      <c r="BGO143" s="199"/>
      <c r="BGP143" s="199"/>
      <c r="BGQ143" s="199"/>
      <c r="BGR143" s="199"/>
      <c r="BGS143" s="199"/>
      <c r="BGT143" s="199"/>
      <c r="BGU143" s="199"/>
      <c r="BGV143" s="199"/>
      <c r="BGW143" s="199"/>
      <c r="BGX143" s="199"/>
      <c r="BGY143" s="199"/>
      <c r="BGZ143" s="199"/>
      <c r="BHA143" s="199"/>
      <c r="BHB143" s="199"/>
      <c r="BHC143" s="199"/>
      <c r="BHD143" s="199"/>
      <c r="BHE143" s="199"/>
      <c r="BHF143" s="199"/>
      <c r="BHG143" s="199"/>
      <c r="BHH143" s="199"/>
      <c r="BHI143" s="199"/>
      <c r="BHJ143" s="199"/>
      <c r="BHK143" s="199"/>
      <c r="BHL143" s="199"/>
      <c r="BHM143" s="199"/>
      <c r="BHN143" s="199"/>
      <c r="BHO143" s="199"/>
      <c r="BHP143" s="199"/>
      <c r="BHQ143" s="199"/>
      <c r="BHR143" s="199"/>
      <c r="BHS143" s="199"/>
      <c r="BHT143" s="199"/>
      <c r="BHU143" s="199"/>
      <c r="BHV143" s="199"/>
      <c r="BHW143" s="199"/>
      <c r="BHX143" s="199"/>
      <c r="BHY143" s="199"/>
      <c r="BHZ143" s="199"/>
      <c r="BIA143" s="199"/>
      <c r="BIB143" s="199"/>
      <c r="BIC143" s="199"/>
      <c r="BID143" s="199"/>
      <c r="BIE143" s="199"/>
      <c r="BIF143" s="199"/>
      <c r="BIG143" s="199"/>
      <c r="BIH143" s="199"/>
      <c r="BII143" s="199"/>
      <c r="BIJ143" s="199"/>
      <c r="BIK143" s="199"/>
      <c r="BIL143" s="199"/>
      <c r="BIM143" s="199"/>
      <c r="BIN143" s="199"/>
      <c r="BIO143" s="199"/>
      <c r="BIP143" s="199"/>
      <c r="BIQ143" s="199"/>
      <c r="BIR143" s="199"/>
      <c r="BIS143" s="199"/>
      <c r="BIT143" s="199"/>
      <c r="BIU143" s="199"/>
      <c r="BIV143" s="199"/>
      <c r="BIW143" s="199"/>
      <c r="BIX143" s="199"/>
      <c r="BIY143" s="199"/>
      <c r="BIZ143" s="199"/>
      <c r="BJA143" s="199"/>
      <c r="BJB143" s="199"/>
      <c r="BJC143" s="199"/>
      <c r="BJD143" s="199"/>
      <c r="BJE143" s="199"/>
      <c r="BJF143" s="199"/>
      <c r="BJG143" s="199"/>
      <c r="BJH143" s="199"/>
      <c r="BJI143" s="199"/>
      <c r="BJJ143" s="199"/>
      <c r="BJK143" s="199"/>
      <c r="BJL143" s="199"/>
      <c r="BJM143" s="199"/>
      <c r="BJN143" s="199"/>
      <c r="BJO143" s="199"/>
      <c r="BJP143" s="199"/>
      <c r="BJQ143" s="199"/>
      <c r="BJR143" s="199"/>
      <c r="BJS143" s="199"/>
      <c r="BJT143" s="199"/>
      <c r="BJU143" s="199"/>
      <c r="BJV143" s="199"/>
      <c r="BJW143" s="199"/>
      <c r="BJX143" s="199"/>
      <c r="BJY143" s="199"/>
      <c r="BJZ143" s="199"/>
      <c r="BKA143" s="199"/>
      <c r="BKB143" s="199"/>
      <c r="BKC143" s="199"/>
      <c r="BKD143" s="199"/>
      <c r="BKE143" s="199"/>
      <c r="BKF143" s="199"/>
      <c r="BKG143" s="199"/>
      <c r="BKH143" s="199"/>
      <c r="BKI143" s="199"/>
      <c r="BKJ143" s="199"/>
      <c r="BKK143" s="199"/>
      <c r="BKL143" s="199"/>
      <c r="BKM143" s="199"/>
      <c r="BKN143" s="199"/>
      <c r="BKO143" s="199"/>
      <c r="BKP143" s="199"/>
      <c r="BKQ143" s="199"/>
      <c r="BKR143" s="199"/>
      <c r="BKS143" s="199"/>
      <c r="BKT143" s="199"/>
      <c r="BKU143" s="199"/>
      <c r="BKV143" s="199"/>
      <c r="BKW143" s="199"/>
      <c r="BKX143" s="199"/>
      <c r="BKY143" s="199"/>
      <c r="BKZ143" s="199"/>
      <c r="BLA143" s="199"/>
      <c r="BLB143" s="199"/>
      <c r="BLC143" s="199"/>
      <c r="BLD143" s="199"/>
      <c r="BLE143" s="199"/>
      <c r="BLF143" s="199"/>
      <c r="BLG143" s="199"/>
      <c r="BLH143" s="199"/>
      <c r="BLI143" s="199"/>
      <c r="BLJ143" s="199"/>
      <c r="BLK143" s="199"/>
      <c r="BLL143" s="199"/>
      <c r="BLM143" s="199"/>
      <c r="BLN143" s="199"/>
      <c r="BLO143" s="199"/>
      <c r="BLP143" s="199"/>
      <c r="BLQ143" s="199"/>
      <c r="BLR143" s="199"/>
      <c r="BLS143" s="199"/>
      <c r="BLT143" s="199"/>
      <c r="BLU143" s="199"/>
      <c r="BLV143" s="199"/>
      <c r="BLW143" s="199"/>
      <c r="BLX143" s="199"/>
      <c r="BLY143" s="199"/>
      <c r="BLZ143" s="199"/>
      <c r="BMA143" s="199"/>
      <c r="BMB143" s="199"/>
      <c r="BMC143" s="199"/>
      <c r="BMD143" s="199"/>
      <c r="BME143" s="199"/>
      <c r="BMF143" s="199"/>
      <c r="BMG143" s="199"/>
      <c r="BMH143" s="199"/>
      <c r="BMI143" s="199"/>
      <c r="BMJ143" s="199"/>
      <c r="BMK143" s="199"/>
      <c r="BML143" s="199"/>
      <c r="BMM143" s="199"/>
      <c r="BMN143" s="199"/>
      <c r="BMO143" s="199"/>
      <c r="BMP143" s="199"/>
      <c r="BMQ143" s="199"/>
      <c r="BMR143" s="199"/>
      <c r="BMS143" s="199"/>
      <c r="BMT143" s="199"/>
      <c r="BMU143" s="199"/>
      <c r="BMV143" s="199"/>
      <c r="BMW143" s="199"/>
      <c r="BMX143" s="199"/>
      <c r="BMY143" s="199"/>
      <c r="BMZ143" s="199"/>
      <c r="BNA143" s="199"/>
      <c r="BNB143" s="199"/>
      <c r="BNC143" s="199"/>
      <c r="BND143" s="199"/>
      <c r="BNE143" s="199"/>
      <c r="BNF143" s="199"/>
      <c r="BNG143" s="199"/>
      <c r="BNH143" s="199"/>
      <c r="BNI143" s="199"/>
      <c r="BNJ143" s="199"/>
      <c r="BNK143" s="199"/>
      <c r="BNL143" s="199"/>
      <c r="BNM143" s="199"/>
      <c r="BNN143" s="199"/>
      <c r="BNO143" s="199"/>
      <c r="BNP143" s="199"/>
      <c r="BNQ143" s="199"/>
      <c r="BNR143" s="199"/>
      <c r="BNS143" s="199"/>
      <c r="BNT143" s="199"/>
      <c r="BNU143" s="199"/>
      <c r="BNV143" s="199"/>
      <c r="BNW143" s="199"/>
      <c r="BNX143" s="199"/>
      <c r="BNY143" s="199"/>
      <c r="BNZ143" s="199"/>
      <c r="BOA143" s="199"/>
      <c r="BOB143" s="199"/>
      <c r="BOC143" s="199"/>
      <c r="BOD143" s="199"/>
      <c r="BOE143" s="199"/>
      <c r="BOF143" s="199"/>
      <c r="BOG143" s="199"/>
      <c r="BOH143" s="199"/>
      <c r="BOI143" s="199"/>
      <c r="BOJ143" s="199"/>
      <c r="BOK143" s="199"/>
      <c r="BOL143" s="199"/>
      <c r="BOM143" s="199"/>
      <c r="BON143" s="199"/>
      <c r="BOO143" s="199"/>
      <c r="BOP143" s="199"/>
      <c r="BOQ143" s="199"/>
      <c r="BOR143" s="199"/>
      <c r="BOS143" s="199"/>
      <c r="BOT143" s="199"/>
      <c r="BOU143" s="199"/>
      <c r="BOV143" s="199"/>
      <c r="BOW143" s="199"/>
      <c r="BOX143" s="199"/>
      <c r="BOY143" s="199"/>
      <c r="BOZ143" s="199"/>
      <c r="BPA143" s="199"/>
      <c r="BPB143" s="199"/>
      <c r="BPC143" s="199"/>
      <c r="BPD143" s="199"/>
      <c r="BPE143" s="199"/>
      <c r="BPF143" s="199"/>
      <c r="BPG143" s="199"/>
      <c r="BPH143" s="199"/>
      <c r="BPI143" s="199"/>
      <c r="BPJ143" s="199"/>
      <c r="BPK143" s="199"/>
      <c r="BPL143" s="199"/>
      <c r="BPM143" s="199"/>
      <c r="BPN143" s="199"/>
      <c r="BPO143" s="199"/>
      <c r="BPP143" s="199"/>
      <c r="BPQ143" s="199"/>
      <c r="BPR143" s="199"/>
      <c r="BPS143" s="199"/>
      <c r="BPT143" s="199"/>
      <c r="BPU143" s="199"/>
      <c r="BPV143" s="199"/>
      <c r="BPW143" s="199"/>
      <c r="BPX143" s="199"/>
      <c r="BPY143" s="199"/>
      <c r="BPZ143" s="199"/>
      <c r="BQA143" s="199"/>
      <c r="BQB143" s="199"/>
      <c r="BQC143" s="199"/>
      <c r="BQD143" s="199"/>
      <c r="BQE143" s="199"/>
      <c r="BQF143" s="199"/>
      <c r="BQG143" s="199"/>
      <c r="BQH143" s="199"/>
      <c r="BQI143" s="199"/>
      <c r="BQJ143" s="199"/>
      <c r="BQK143" s="199"/>
      <c r="BQL143" s="199"/>
      <c r="BQM143" s="199"/>
      <c r="BQN143" s="199"/>
      <c r="BQO143" s="199"/>
      <c r="BQP143" s="199"/>
      <c r="BQQ143" s="199"/>
      <c r="BQR143" s="199"/>
      <c r="BQS143" s="199"/>
      <c r="BQT143" s="199"/>
      <c r="BQU143" s="199"/>
      <c r="BQV143" s="199"/>
      <c r="BQW143" s="199"/>
      <c r="BQX143" s="199"/>
      <c r="BQY143" s="199"/>
      <c r="BQZ143" s="199"/>
      <c r="BRA143" s="199"/>
      <c r="BRB143" s="199"/>
      <c r="BRC143" s="199"/>
      <c r="BRD143" s="199"/>
      <c r="BRE143" s="199"/>
      <c r="BRF143" s="199"/>
      <c r="BRG143" s="199"/>
      <c r="BRH143" s="199"/>
      <c r="BRI143" s="199"/>
      <c r="BRJ143" s="199"/>
      <c r="BRK143" s="199"/>
      <c r="BRL143" s="199"/>
      <c r="BRM143" s="199"/>
      <c r="BRN143" s="199"/>
      <c r="BRO143" s="199"/>
      <c r="BRP143" s="199"/>
      <c r="BRQ143" s="199"/>
      <c r="BRR143" s="199"/>
      <c r="BRS143" s="199"/>
      <c r="BRT143" s="199"/>
      <c r="BRU143" s="199"/>
      <c r="BRV143" s="199"/>
      <c r="BRW143" s="199"/>
      <c r="BRX143" s="199"/>
      <c r="BRY143" s="199"/>
      <c r="BRZ143" s="199"/>
      <c r="BSA143" s="199"/>
      <c r="BSB143" s="199"/>
      <c r="BSC143" s="199"/>
      <c r="BSD143" s="199"/>
      <c r="BSE143" s="199"/>
      <c r="BSF143" s="199"/>
      <c r="BSG143" s="199"/>
      <c r="BSH143" s="199"/>
      <c r="BSI143" s="199"/>
      <c r="BSJ143" s="199"/>
      <c r="BSK143" s="199"/>
      <c r="BSL143" s="199"/>
      <c r="BSM143" s="199"/>
      <c r="BSN143" s="199"/>
      <c r="BSO143" s="199"/>
      <c r="BSP143" s="199"/>
      <c r="BSQ143" s="199"/>
      <c r="BSR143" s="199"/>
      <c r="BSS143" s="199"/>
      <c r="BST143" s="199"/>
      <c r="BSU143" s="199"/>
      <c r="BSV143" s="199"/>
      <c r="BSW143" s="199"/>
      <c r="BSX143" s="199"/>
      <c r="BSY143" s="199"/>
      <c r="BSZ143" s="199"/>
      <c r="BTA143" s="199"/>
      <c r="BTB143" s="199"/>
      <c r="BTC143" s="199"/>
      <c r="BTD143" s="199"/>
      <c r="BTE143" s="199"/>
      <c r="BTF143" s="199"/>
      <c r="BTG143" s="199"/>
      <c r="BTH143" s="199"/>
      <c r="BTI143" s="199"/>
      <c r="BTJ143" s="199"/>
      <c r="BTK143" s="199"/>
      <c r="BTL143" s="199"/>
      <c r="BTM143" s="199"/>
      <c r="BTN143" s="199"/>
      <c r="BTO143" s="199"/>
      <c r="BTP143" s="199"/>
      <c r="BTQ143" s="199"/>
      <c r="BTR143" s="199"/>
      <c r="BTS143" s="199"/>
      <c r="BTT143" s="199"/>
      <c r="BTU143" s="199"/>
      <c r="BTV143" s="199"/>
      <c r="BTW143" s="199"/>
      <c r="BTX143" s="199"/>
      <c r="BTY143" s="199"/>
      <c r="BTZ143" s="199"/>
      <c r="BUA143" s="199"/>
      <c r="BUB143" s="199"/>
      <c r="BUC143" s="199"/>
      <c r="BUD143" s="199"/>
      <c r="BUE143" s="199"/>
      <c r="BUF143" s="199"/>
      <c r="BUG143" s="199"/>
      <c r="BUH143" s="199"/>
      <c r="BUI143" s="199"/>
      <c r="BUJ143" s="199"/>
      <c r="BUK143" s="199"/>
      <c r="BUL143" s="199"/>
      <c r="BUM143" s="199"/>
      <c r="BUN143" s="199"/>
      <c r="BUO143" s="199"/>
      <c r="BUP143" s="199"/>
      <c r="BUQ143" s="199"/>
      <c r="BUR143" s="199"/>
      <c r="BUS143" s="199"/>
      <c r="BUT143" s="199"/>
      <c r="BUU143" s="199"/>
      <c r="BUV143" s="199"/>
      <c r="BUW143" s="199"/>
      <c r="BUX143" s="199"/>
      <c r="BUY143" s="199"/>
      <c r="BUZ143" s="199"/>
      <c r="BVA143" s="199"/>
      <c r="BVB143" s="199"/>
      <c r="BVC143" s="199"/>
      <c r="BVD143" s="199"/>
      <c r="BVE143" s="199"/>
      <c r="BVF143" s="199"/>
      <c r="BVG143" s="199"/>
      <c r="BVH143" s="199"/>
      <c r="BVI143" s="199"/>
      <c r="BVJ143" s="199"/>
      <c r="BVK143" s="199"/>
      <c r="BVL143" s="199"/>
      <c r="BVM143" s="199"/>
      <c r="BVN143" s="199"/>
      <c r="BVO143" s="199"/>
      <c r="BVP143" s="199"/>
      <c r="BVQ143" s="199"/>
      <c r="BVR143" s="199"/>
      <c r="BVS143" s="199"/>
      <c r="BVT143" s="199"/>
      <c r="BVU143" s="199"/>
      <c r="BVV143" s="199"/>
      <c r="BVW143" s="199"/>
      <c r="BVX143" s="199"/>
      <c r="BVY143" s="199"/>
      <c r="BVZ143" s="199"/>
      <c r="BWA143" s="199"/>
      <c r="BWB143" s="199"/>
      <c r="BWC143" s="199"/>
      <c r="BWD143" s="199"/>
      <c r="BWE143" s="199"/>
      <c r="BWF143" s="199"/>
      <c r="BWG143" s="199"/>
      <c r="BWH143" s="199"/>
      <c r="BWI143" s="199"/>
      <c r="BWJ143" s="199"/>
      <c r="BWK143" s="199"/>
      <c r="BWL143" s="199"/>
      <c r="BWM143" s="199"/>
      <c r="BWN143" s="199"/>
      <c r="BWO143" s="199"/>
      <c r="BWP143" s="199"/>
      <c r="BWQ143" s="199"/>
      <c r="BWR143" s="199"/>
      <c r="BWS143" s="199"/>
      <c r="BWT143" s="199"/>
      <c r="BWU143" s="199"/>
      <c r="BWV143" s="199"/>
      <c r="BWW143" s="199"/>
      <c r="BWX143" s="199"/>
      <c r="BWY143" s="199"/>
      <c r="BWZ143" s="199"/>
      <c r="BXA143" s="199"/>
      <c r="BXB143" s="199"/>
      <c r="BXC143" s="199"/>
      <c r="BXD143" s="199"/>
      <c r="BXE143" s="199"/>
      <c r="BXF143" s="199"/>
      <c r="BXG143" s="199"/>
      <c r="BXH143" s="199"/>
      <c r="BXI143" s="199"/>
      <c r="BXJ143" s="199"/>
      <c r="BXK143" s="199"/>
      <c r="BXL143" s="199"/>
      <c r="BXM143" s="199"/>
      <c r="BXN143" s="199"/>
      <c r="BXO143" s="199"/>
      <c r="BXP143" s="199"/>
      <c r="BXQ143" s="199"/>
      <c r="BXR143" s="199"/>
      <c r="BXS143" s="199"/>
      <c r="BXT143" s="199"/>
      <c r="BXU143" s="199"/>
      <c r="BXV143" s="199"/>
      <c r="BXW143" s="199"/>
      <c r="BXX143" s="199"/>
      <c r="BXY143" s="199"/>
      <c r="BXZ143" s="199"/>
      <c r="BYA143" s="199"/>
      <c r="BYB143" s="199"/>
      <c r="BYC143" s="199"/>
      <c r="BYD143" s="199"/>
      <c r="BYE143" s="199"/>
      <c r="BYF143" s="199"/>
      <c r="BYG143" s="199"/>
      <c r="BYH143" s="199"/>
      <c r="BYI143" s="199"/>
      <c r="BYJ143" s="199"/>
      <c r="BYK143" s="199"/>
      <c r="BYL143" s="199"/>
      <c r="BYM143" s="199"/>
      <c r="BYN143" s="199"/>
      <c r="BYO143" s="199"/>
      <c r="BYP143" s="199"/>
      <c r="BYQ143" s="199"/>
      <c r="BYR143" s="199"/>
      <c r="BYS143" s="199"/>
      <c r="BYT143" s="199"/>
      <c r="BYU143" s="199"/>
      <c r="BYV143" s="199"/>
      <c r="BYW143" s="199"/>
      <c r="BYX143" s="199"/>
      <c r="BYY143" s="199"/>
      <c r="BYZ143" s="199"/>
      <c r="BZA143" s="199"/>
      <c r="BZB143" s="199"/>
      <c r="BZC143" s="199"/>
      <c r="BZD143" s="199"/>
      <c r="BZE143" s="199"/>
      <c r="BZF143" s="199"/>
      <c r="BZG143" s="199"/>
      <c r="BZH143" s="199"/>
      <c r="BZI143" s="199"/>
      <c r="BZJ143" s="199"/>
      <c r="BZK143" s="199"/>
      <c r="BZL143" s="199"/>
      <c r="BZM143" s="199"/>
      <c r="BZN143" s="199"/>
      <c r="BZO143" s="199"/>
      <c r="BZP143" s="199"/>
      <c r="BZQ143" s="199"/>
      <c r="BZR143" s="199"/>
      <c r="BZS143" s="199"/>
      <c r="BZT143" s="199"/>
      <c r="BZU143" s="199"/>
      <c r="BZV143" s="199"/>
      <c r="BZW143" s="199"/>
      <c r="BZX143" s="199"/>
      <c r="BZY143" s="199"/>
      <c r="BZZ143" s="199"/>
      <c r="CAA143" s="199"/>
      <c r="CAB143" s="199"/>
      <c r="CAC143" s="199"/>
      <c r="CAD143" s="199"/>
      <c r="CAE143" s="199"/>
      <c r="CAF143" s="199"/>
      <c r="CAG143" s="199"/>
      <c r="CAH143" s="199"/>
      <c r="CAI143" s="199"/>
      <c r="CAJ143" s="199"/>
      <c r="CAK143" s="199"/>
      <c r="CAL143" s="199"/>
      <c r="CAM143" s="199"/>
      <c r="CAN143" s="199"/>
      <c r="CAO143" s="199"/>
      <c r="CAP143" s="199"/>
      <c r="CAQ143" s="199"/>
      <c r="CAR143" s="199"/>
      <c r="CAS143" s="199"/>
      <c r="CAT143" s="199"/>
      <c r="CAU143" s="199"/>
      <c r="CAV143" s="199"/>
      <c r="CAW143" s="199"/>
      <c r="CAX143" s="199"/>
      <c r="CAY143" s="199"/>
      <c r="CAZ143" s="199"/>
      <c r="CBA143" s="199"/>
      <c r="CBB143" s="199"/>
      <c r="CBC143" s="199"/>
      <c r="CBD143" s="199"/>
      <c r="CBE143" s="199"/>
      <c r="CBF143" s="199"/>
      <c r="CBG143" s="199"/>
      <c r="CBH143" s="199"/>
      <c r="CBI143" s="199"/>
      <c r="CBJ143" s="199"/>
      <c r="CBK143" s="199"/>
      <c r="CBL143" s="199"/>
      <c r="CBM143" s="199"/>
      <c r="CBN143" s="199"/>
      <c r="CBO143" s="199"/>
      <c r="CBP143" s="199"/>
      <c r="CBQ143" s="199"/>
      <c r="CBR143" s="199"/>
      <c r="CBS143" s="199"/>
      <c r="CBT143" s="199"/>
      <c r="CBU143" s="199"/>
      <c r="CBV143" s="199"/>
      <c r="CBW143" s="199"/>
      <c r="CBX143" s="199"/>
      <c r="CBY143" s="199"/>
      <c r="CBZ143" s="199"/>
      <c r="CCA143" s="199"/>
      <c r="CCB143" s="199"/>
      <c r="CCC143" s="199"/>
      <c r="CCD143" s="199"/>
      <c r="CCE143" s="199"/>
      <c r="CCF143" s="199"/>
      <c r="CCG143" s="199"/>
      <c r="CCH143" s="199"/>
      <c r="CCI143" s="199"/>
      <c r="CCJ143" s="199"/>
      <c r="CCK143" s="199"/>
      <c r="CCL143" s="199"/>
      <c r="CCM143" s="199"/>
      <c r="CCN143" s="199"/>
      <c r="CCO143" s="199"/>
      <c r="CCP143" s="199"/>
      <c r="CCQ143" s="199"/>
      <c r="CCR143" s="199"/>
      <c r="CCS143" s="199"/>
      <c r="CCT143" s="199"/>
    </row>
    <row r="144" spans="15:2126" s="200" customFormat="1" x14ac:dyDescent="0.2">
      <c r="AKV144" s="199"/>
      <c r="AKW144" s="199"/>
      <c r="AKX144" s="199"/>
      <c r="AKY144" s="199"/>
      <c r="AKZ144" s="199"/>
      <c r="ALA144" s="199"/>
      <c r="ALB144" s="199"/>
      <c r="ALC144" s="199"/>
      <c r="ALD144" s="199"/>
      <c r="ALE144" s="199"/>
      <c r="ALF144" s="199"/>
      <c r="ALG144" s="199"/>
      <c r="ALH144" s="199"/>
      <c r="ALI144" s="199"/>
      <c r="ALJ144" s="199"/>
      <c r="ALK144" s="199"/>
      <c r="ALL144" s="199"/>
      <c r="ALM144" s="199"/>
      <c r="ALN144" s="199"/>
      <c r="ALO144" s="199"/>
      <c r="ALP144" s="199"/>
      <c r="ALQ144" s="199"/>
      <c r="ALR144" s="199"/>
      <c r="ALS144" s="199"/>
      <c r="ALT144" s="199"/>
      <c r="ALU144" s="199"/>
      <c r="ALV144" s="199"/>
      <c r="ALW144" s="199"/>
      <c r="ALX144" s="199"/>
      <c r="ALY144" s="199"/>
      <c r="ALZ144" s="199"/>
      <c r="AMA144" s="199"/>
      <c r="AMB144" s="199"/>
      <c r="AMC144" s="199"/>
      <c r="AMD144" s="199"/>
      <c r="AME144" s="199"/>
      <c r="AMF144" s="199"/>
      <c r="AMG144" s="199"/>
      <c r="AMH144" s="199"/>
      <c r="AMI144" s="199"/>
      <c r="AMJ144" s="199"/>
      <c r="AMK144" s="199"/>
      <c r="AML144" s="199"/>
      <c r="AMM144" s="199"/>
      <c r="AMN144" s="199"/>
      <c r="AMO144" s="199"/>
      <c r="AMP144" s="199"/>
      <c r="AMQ144" s="199"/>
      <c r="AMR144" s="199"/>
      <c r="AMS144" s="199"/>
      <c r="AMT144" s="199"/>
      <c r="AMU144" s="199"/>
      <c r="AMV144" s="199"/>
      <c r="AMW144" s="199"/>
      <c r="AMX144" s="199"/>
      <c r="AMY144" s="199"/>
      <c r="AMZ144" s="199"/>
      <c r="ANA144" s="199"/>
      <c r="ANB144" s="199"/>
      <c r="ANC144" s="199"/>
      <c r="AND144" s="199"/>
      <c r="ANE144" s="199"/>
      <c r="ANF144" s="199"/>
      <c r="ANG144" s="199"/>
      <c r="ANH144" s="199"/>
      <c r="ANI144" s="199"/>
      <c r="ANJ144" s="199"/>
      <c r="ANK144" s="199"/>
      <c r="ANL144" s="199"/>
      <c r="ANM144" s="199"/>
      <c r="ANN144" s="199"/>
      <c r="ANO144" s="199"/>
      <c r="ANP144" s="199"/>
      <c r="ANQ144" s="199"/>
      <c r="ANR144" s="199"/>
      <c r="ANS144" s="199"/>
      <c r="ANT144" s="199"/>
      <c r="ANU144" s="199"/>
      <c r="ANV144" s="199"/>
      <c r="ANW144" s="199"/>
      <c r="ANX144" s="199"/>
      <c r="ANY144" s="199"/>
      <c r="ANZ144" s="199"/>
      <c r="AOA144" s="199"/>
      <c r="AOB144" s="199"/>
      <c r="AOC144" s="199"/>
      <c r="AOD144" s="199"/>
      <c r="AOE144" s="199"/>
      <c r="AOF144" s="199"/>
      <c r="AOG144" s="199"/>
      <c r="AOH144" s="199"/>
      <c r="AOI144" s="199"/>
      <c r="AOJ144" s="199"/>
      <c r="AOK144" s="199"/>
      <c r="AOL144" s="199"/>
      <c r="AOM144" s="199"/>
      <c r="AON144" s="199"/>
      <c r="AOO144" s="199"/>
      <c r="AOP144" s="199"/>
      <c r="AOQ144" s="199"/>
      <c r="AOR144" s="199"/>
      <c r="AOS144" s="199"/>
      <c r="AOT144" s="199"/>
      <c r="AOU144" s="199"/>
      <c r="AOV144" s="199"/>
      <c r="AOW144" s="199"/>
      <c r="AOX144" s="199"/>
      <c r="AOY144" s="199"/>
      <c r="AOZ144" s="199"/>
      <c r="APA144" s="199"/>
      <c r="APB144" s="199"/>
      <c r="APC144" s="199"/>
      <c r="APD144" s="199"/>
      <c r="APE144" s="199"/>
      <c r="APF144" s="199"/>
      <c r="APG144" s="199"/>
      <c r="APH144" s="199"/>
      <c r="API144" s="199"/>
      <c r="APJ144" s="199"/>
      <c r="APK144" s="199"/>
      <c r="APL144" s="199"/>
      <c r="APM144" s="199"/>
      <c r="APN144" s="199"/>
      <c r="APO144" s="199"/>
      <c r="APP144" s="199"/>
      <c r="APQ144" s="199"/>
      <c r="APR144" s="199"/>
      <c r="APS144" s="199"/>
      <c r="APT144" s="199"/>
      <c r="APU144" s="199"/>
      <c r="APV144" s="199"/>
      <c r="APW144" s="199"/>
      <c r="APX144" s="199"/>
      <c r="APY144" s="199"/>
      <c r="APZ144" s="199"/>
      <c r="AQA144" s="199"/>
      <c r="AQB144" s="199"/>
      <c r="AQC144" s="199"/>
      <c r="AQD144" s="199"/>
      <c r="AQE144" s="199"/>
      <c r="AQF144" s="199"/>
      <c r="AQG144" s="199"/>
      <c r="AQH144" s="199"/>
      <c r="AQI144" s="199"/>
      <c r="AQJ144" s="199"/>
      <c r="AQK144" s="199"/>
      <c r="AQL144" s="199"/>
      <c r="AQM144" s="199"/>
      <c r="AQN144" s="199"/>
      <c r="AQO144" s="199"/>
      <c r="AQP144" s="199"/>
      <c r="AQQ144" s="199"/>
      <c r="AQR144" s="199"/>
      <c r="AQS144" s="199"/>
      <c r="AQT144" s="199"/>
      <c r="AQU144" s="199"/>
      <c r="AQV144" s="199"/>
      <c r="AQW144" s="199"/>
      <c r="AQX144" s="199"/>
      <c r="AQY144" s="199"/>
      <c r="AQZ144" s="199"/>
      <c r="ARA144" s="199"/>
      <c r="ARB144" s="199"/>
      <c r="ARC144" s="199"/>
      <c r="ARD144" s="199"/>
      <c r="ARE144" s="199"/>
      <c r="ARF144" s="199"/>
      <c r="ARG144" s="199"/>
      <c r="ARH144" s="199"/>
      <c r="ARI144" s="199"/>
      <c r="ARJ144" s="199"/>
      <c r="ARK144" s="199"/>
      <c r="ARL144" s="199"/>
      <c r="ARM144" s="199"/>
      <c r="ARN144" s="199"/>
      <c r="ARO144" s="199"/>
      <c r="ARP144" s="199"/>
      <c r="ARQ144" s="199"/>
      <c r="ARR144" s="199"/>
      <c r="ARS144" s="199"/>
      <c r="ART144" s="199"/>
      <c r="ARU144" s="199"/>
      <c r="ARV144" s="199"/>
      <c r="ARW144" s="199"/>
      <c r="ARX144" s="199"/>
      <c r="ARY144" s="199"/>
      <c r="ARZ144" s="199"/>
      <c r="ASA144" s="199"/>
      <c r="ASB144" s="199"/>
      <c r="ASC144" s="199"/>
      <c r="ASD144" s="199"/>
      <c r="ASE144" s="199"/>
      <c r="ASF144" s="199"/>
      <c r="ASG144" s="199"/>
      <c r="ASH144" s="199"/>
      <c r="ASI144" s="199"/>
      <c r="ASJ144" s="199"/>
      <c r="ASK144" s="199"/>
      <c r="ASL144" s="199"/>
      <c r="ASM144" s="199"/>
      <c r="ASN144" s="199"/>
      <c r="ASO144" s="199"/>
      <c r="ASP144" s="199"/>
      <c r="ASQ144" s="199"/>
      <c r="ASR144" s="199"/>
      <c r="ASS144" s="199"/>
      <c r="AST144" s="199"/>
      <c r="ASU144" s="199"/>
      <c r="ASV144" s="199"/>
      <c r="ASW144" s="199"/>
      <c r="ASX144" s="199"/>
      <c r="ASY144" s="199"/>
      <c r="ASZ144" s="199"/>
      <c r="ATA144" s="199"/>
      <c r="ATB144" s="199"/>
      <c r="ATC144" s="199"/>
      <c r="ATD144" s="199"/>
      <c r="ATE144" s="199"/>
      <c r="ATF144" s="199"/>
      <c r="ATG144" s="199"/>
      <c r="ATH144" s="199"/>
      <c r="ATI144" s="199"/>
      <c r="ATJ144" s="199"/>
      <c r="ATK144" s="199"/>
      <c r="ATL144" s="199"/>
      <c r="ATM144" s="199"/>
      <c r="ATN144" s="199"/>
      <c r="ATO144" s="199"/>
      <c r="ATP144" s="199"/>
      <c r="ATQ144" s="199"/>
      <c r="ATR144" s="199"/>
      <c r="ATS144" s="199"/>
      <c r="ATT144" s="199"/>
      <c r="ATU144" s="199"/>
      <c r="ATV144" s="199"/>
      <c r="ATW144" s="199"/>
      <c r="ATX144" s="199"/>
      <c r="ATY144" s="199"/>
      <c r="ATZ144" s="199"/>
      <c r="AUA144" s="199"/>
      <c r="AUB144" s="199"/>
      <c r="AUC144" s="199"/>
      <c r="AUD144" s="199"/>
      <c r="AUE144" s="199"/>
      <c r="AUF144" s="199"/>
      <c r="AUG144" s="199"/>
      <c r="AUH144" s="199"/>
      <c r="AUI144" s="199"/>
      <c r="AUJ144" s="199"/>
      <c r="AUK144" s="199"/>
      <c r="AUL144" s="199"/>
      <c r="AUM144" s="199"/>
      <c r="AUN144" s="199"/>
      <c r="AUO144" s="199"/>
      <c r="AUP144" s="199"/>
      <c r="AUQ144" s="199"/>
      <c r="AUR144" s="199"/>
      <c r="AUS144" s="199"/>
      <c r="AUT144" s="199"/>
      <c r="AUU144" s="199"/>
      <c r="AUV144" s="199"/>
      <c r="AUW144" s="199"/>
      <c r="AUX144" s="199"/>
      <c r="AUY144" s="199"/>
      <c r="AUZ144" s="199"/>
      <c r="AVA144" s="199"/>
      <c r="AVB144" s="199"/>
      <c r="AVC144" s="199"/>
      <c r="AVD144" s="199"/>
      <c r="AVE144" s="199"/>
      <c r="AVF144" s="199"/>
      <c r="AVG144" s="199"/>
      <c r="AVH144" s="199"/>
      <c r="AVI144" s="199"/>
      <c r="AVJ144" s="199"/>
      <c r="AVK144" s="199"/>
      <c r="AVL144" s="199"/>
      <c r="AVM144" s="199"/>
      <c r="AVN144" s="199"/>
      <c r="AVO144" s="199"/>
      <c r="AVP144" s="199"/>
      <c r="AVQ144" s="199"/>
      <c r="AVR144" s="199"/>
      <c r="AVS144" s="199"/>
      <c r="AVT144" s="199"/>
      <c r="AVU144" s="199"/>
      <c r="AVV144" s="199"/>
      <c r="AVW144" s="199"/>
      <c r="AVX144" s="199"/>
      <c r="AVY144" s="199"/>
      <c r="AVZ144" s="199"/>
      <c r="AWA144" s="199"/>
      <c r="AWB144" s="199"/>
      <c r="AWC144" s="199"/>
      <c r="AWD144" s="199"/>
      <c r="AWE144" s="199"/>
      <c r="AWF144" s="199"/>
      <c r="AWG144" s="199"/>
      <c r="AWH144" s="199"/>
      <c r="AWI144" s="199"/>
      <c r="AWJ144" s="199"/>
      <c r="AWK144" s="199"/>
      <c r="AWL144" s="199"/>
      <c r="AWM144" s="199"/>
      <c r="AWN144" s="199"/>
      <c r="AWO144" s="199"/>
      <c r="AWP144" s="199"/>
      <c r="AWQ144" s="199"/>
      <c r="AWR144" s="199"/>
      <c r="AWS144" s="199"/>
      <c r="AWT144" s="199"/>
      <c r="AWU144" s="199"/>
      <c r="AWV144" s="199"/>
      <c r="AWW144" s="199"/>
      <c r="AWX144" s="199"/>
      <c r="AWY144" s="199"/>
      <c r="AWZ144" s="199"/>
      <c r="AXA144" s="199"/>
      <c r="AXB144" s="199"/>
      <c r="AXC144" s="199"/>
      <c r="AXD144" s="199"/>
      <c r="AXE144" s="199"/>
      <c r="AXF144" s="199"/>
      <c r="AXG144" s="199"/>
      <c r="AXH144" s="199"/>
      <c r="AXI144" s="199"/>
      <c r="AXJ144" s="199"/>
      <c r="AXK144" s="199"/>
      <c r="AXL144" s="199"/>
      <c r="AXM144" s="199"/>
      <c r="AXN144" s="199"/>
      <c r="AXO144" s="199"/>
      <c r="AXP144" s="199"/>
      <c r="AXQ144" s="199"/>
      <c r="AXR144" s="199"/>
      <c r="AXS144" s="199"/>
      <c r="AXT144" s="199"/>
      <c r="AXU144" s="199"/>
      <c r="AXV144" s="199"/>
      <c r="AXW144" s="199"/>
      <c r="AXX144" s="199"/>
      <c r="AXY144" s="199"/>
      <c r="AXZ144" s="199"/>
      <c r="AYA144" s="199"/>
      <c r="AYB144" s="199"/>
      <c r="AYC144" s="199"/>
      <c r="AYD144" s="199"/>
      <c r="AYE144" s="199"/>
      <c r="AYF144" s="199"/>
      <c r="AYG144" s="199"/>
      <c r="AYH144" s="199"/>
      <c r="AYI144" s="199"/>
      <c r="AYJ144" s="199"/>
      <c r="AYK144" s="199"/>
      <c r="AYL144" s="199"/>
      <c r="AYM144" s="199"/>
      <c r="AYN144" s="199"/>
      <c r="AYO144" s="199"/>
      <c r="AYP144" s="199"/>
      <c r="AYQ144" s="199"/>
      <c r="AYR144" s="199"/>
      <c r="AYS144" s="199"/>
      <c r="AYT144" s="199"/>
      <c r="AYU144" s="199"/>
      <c r="AYV144" s="367"/>
      <c r="AYW144" s="367"/>
      <c r="AYX144" s="367"/>
      <c r="AYY144" s="367"/>
      <c r="AYZ144" s="199"/>
      <c r="AZA144" s="199"/>
      <c r="AZB144" s="199"/>
      <c r="AZC144" s="199"/>
      <c r="AZD144" s="199"/>
      <c r="AZE144" s="199"/>
      <c r="AZF144" s="199"/>
      <c r="AZG144" s="199"/>
      <c r="AZH144" s="199"/>
      <c r="AZI144" s="199"/>
      <c r="AZJ144" s="199"/>
      <c r="AZK144" s="199"/>
      <c r="AZL144" s="199"/>
      <c r="AZM144" s="199"/>
      <c r="AZN144" s="199"/>
      <c r="AZO144" s="199"/>
      <c r="AZP144" s="199"/>
      <c r="AZQ144" s="199"/>
      <c r="AZR144" s="199"/>
      <c r="AZS144" s="199"/>
      <c r="AZT144" s="199"/>
      <c r="AZU144" s="199"/>
      <c r="AZV144" s="199"/>
      <c r="AZW144" s="199"/>
      <c r="AZX144" s="199"/>
      <c r="AZY144" s="199"/>
      <c r="AZZ144" s="199"/>
      <c r="BAA144" s="199"/>
      <c r="BAB144" s="199"/>
      <c r="BAC144" s="199"/>
      <c r="BAD144" s="199"/>
      <c r="BAE144" s="199"/>
      <c r="BAF144" s="199"/>
      <c r="BAG144" s="199"/>
      <c r="BAH144" s="199"/>
      <c r="BAI144" s="199"/>
      <c r="BAJ144" s="199"/>
      <c r="BAK144" s="199"/>
      <c r="BAL144" s="199"/>
      <c r="BAM144" s="199"/>
      <c r="BAN144" s="199"/>
      <c r="BAO144" s="199"/>
      <c r="BAP144" s="199"/>
      <c r="BAQ144" s="199"/>
      <c r="BAR144" s="199"/>
      <c r="BAS144" s="199"/>
      <c r="BAT144" s="199"/>
      <c r="BAU144" s="199"/>
      <c r="BAV144" s="199"/>
      <c r="BAW144" s="199"/>
      <c r="BAX144" s="199"/>
      <c r="BAY144" s="199"/>
      <c r="BAZ144" s="199"/>
      <c r="BBA144" s="199"/>
      <c r="BBB144" s="199"/>
      <c r="BBC144" s="199"/>
      <c r="BBD144" s="199"/>
      <c r="BBE144" s="199"/>
      <c r="BBF144" s="199"/>
      <c r="BBG144" s="199"/>
      <c r="BBH144" s="199"/>
      <c r="BBI144" s="199"/>
      <c r="BBJ144" s="199"/>
      <c r="BBK144" s="199"/>
      <c r="BBL144" s="199"/>
      <c r="BBM144" s="199"/>
      <c r="BBN144" s="199"/>
      <c r="BBO144" s="199"/>
      <c r="BBP144" s="199"/>
      <c r="BBQ144" s="199"/>
      <c r="BBR144" s="199"/>
      <c r="BBS144" s="199"/>
      <c r="BBT144" s="199"/>
      <c r="BBU144" s="199"/>
      <c r="BBV144" s="199"/>
      <c r="BBW144" s="199"/>
      <c r="BBX144" s="199"/>
      <c r="BBY144" s="199"/>
      <c r="BBZ144" s="199"/>
      <c r="BCA144" s="199"/>
      <c r="BCB144" s="199"/>
      <c r="BCC144" s="199"/>
      <c r="BCD144" s="199"/>
      <c r="BCE144" s="199"/>
      <c r="BCF144" s="199"/>
      <c r="BCG144" s="199"/>
      <c r="BCH144" s="199"/>
      <c r="BCI144" s="199"/>
      <c r="BCJ144" s="199"/>
      <c r="BCK144" s="199"/>
      <c r="BCL144" s="199"/>
      <c r="BCM144" s="199"/>
      <c r="BCN144" s="199"/>
      <c r="BCO144" s="199"/>
      <c r="BCP144" s="199"/>
      <c r="BCQ144" s="199"/>
      <c r="BCR144" s="199"/>
      <c r="BCS144" s="199"/>
      <c r="BCT144" s="199"/>
      <c r="BCU144" s="199"/>
      <c r="BCV144" s="199"/>
      <c r="BCW144" s="199"/>
      <c r="BCX144" s="199"/>
      <c r="BCY144" s="199"/>
      <c r="BCZ144" s="199"/>
      <c r="BDA144" s="199"/>
      <c r="BDB144" s="199"/>
      <c r="BDC144" s="199"/>
      <c r="BDD144" s="199"/>
      <c r="BDE144" s="199"/>
      <c r="BDF144" s="199"/>
      <c r="BDG144" s="199"/>
      <c r="BDH144" s="199"/>
      <c r="BDI144" s="199"/>
      <c r="BDJ144" s="199"/>
      <c r="BDK144" s="199"/>
      <c r="BDL144" s="199"/>
      <c r="BDM144" s="199"/>
      <c r="BDN144" s="199"/>
      <c r="BDO144" s="199"/>
      <c r="BDP144" s="199"/>
      <c r="BDQ144" s="199"/>
      <c r="BDR144" s="199"/>
      <c r="BDS144" s="199"/>
      <c r="BDT144" s="199"/>
      <c r="BDU144" s="199"/>
      <c r="BDV144" s="199"/>
      <c r="BDW144" s="199"/>
      <c r="BDX144" s="199"/>
      <c r="BDY144" s="199"/>
      <c r="BDZ144" s="199"/>
      <c r="BEA144" s="199"/>
      <c r="BEB144" s="199"/>
      <c r="BEC144" s="199"/>
      <c r="BED144" s="199"/>
      <c r="BEE144" s="199"/>
      <c r="BEF144" s="199"/>
      <c r="BEG144" s="199"/>
      <c r="BEH144" s="199"/>
      <c r="BEI144" s="199"/>
      <c r="BEJ144" s="199"/>
      <c r="BEK144" s="199"/>
      <c r="BEL144" s="199"/>
      <c r="BEM144" s="199"/>
      <c r="BEN144" s="199"/>
      <c r="BEO144" s="199"/>
      <c r="BEP144" s="199"/>
      <c r="BEQ144" s="199"/>
      <c r="BER144" s="199"/>
      <c r="BES144" s="199"/>
      <c r="BET144" s="199"/>
      <c r="BEU144" s="199"/>
      <c r="BEV144" s="199"/>
      <c r="BEW144" s="199"/>
      <c r="BEX144" s="199"/>
      <c r="BEY144" s="199"/>
      <c r="BEZ144" s="199"/>
      <c r="BFA144" s="199"/>
      <c r="BFB144" s="199"/>
      <c r="BFC144" s="199"/>
      <c r="BFD144" s="199"/>
      <c r="BFE144" s="199"/>
      <c r="BFF144" s="199"/>
      <c r="BFG144" s="199"/>
      <c r="BFH144" s="199"/>
      <c r="BFI144" s="199"/>
      <c r="BFJ144" s="199"/>
      <c r="BFK144" s="199"/>
      <c r="BFL144" s="199"/>
      <c r="BFM144" s="199"/>
      <c r="BFN144" s="199"/>
      <c r="BFO144" s="199"/>
      <c r="BFP144" s="199"/>
      <c r="BFQ144" s="199"/>
      <c r="BFR144" s="199"/>
      <c r="BFS144" s="199"/>
      <c r="BFT144" s="199"/>
      <c r="BFU144" s="199"/>
      <c r="BFV144" s="199"/>
      <c r="BFW144" s="199"/>
      <c r="BFX144" s="199"/>
      <c r="BFY144" s="199"/>
      <c r="BFZ144" s="199"/>
      <c r="BGA144" s="199"/>
      <c r="BGB144" s="199"/>
      <c r="BGC144" s="199"/>
      <c r="BGD144" s="199"/>
      <c r="BGE144" s="199"/>
      <c r="BGF144" s="199"/>
      <c r="BGG144" s="199"/>
      <c r="BGH144" s="199"/>
      <c r="BGI144" s="199"/>
      <c r="BGJ144" s="199"/>
      <c r="BGK144" s="199"/>
      <c r="BGL144" s="199"/>
      <c r="BGM144" s="199"/>
      <c r="BGN144" s="199"/>
      <c r="BGO144" s="199"/>
      <c r="BGP144" s="199"/>
      <c r="BGQ144" s="199"/>
      <c r="BGR144" s="199"/>
      <c r="BGS144" s="199"/>
      <c r="BGT144" s="199"/>
      <c r="BGU144" s="199"/>
      <c r="BGV144" s="199"/>
      <c r="BGW144" s="199"/>
      <c r="BGX144" s="199"/>
      <c r="BGY144" s="199"/>
      <c r="BGZ144" s="199"/>
      <c r="BHA144" s="199"/>
      <c r="BHB144" s="199"/>
      <c r="BHC144" s="199"/>
      <c r="BHD144" s="199"/>
      <c r="BHE144" s="199"/>
      <c r="BHF144" s="199"/>
      <c r="BHG144" s="199"/>
      <c r="BHH144" s="199"/>
      <c r="BHI144" s="199"/>
      <c r="BHJ144" s="199"/>
      <c r="BHK144" s="199"/>
      <c r="BHL144" s="199"/>
      <c r="BHM144" s="199"/>
      <c r="BHN144" s="199"/>
      <c r="BHO144" s="199"/>
      <c r="BHP144" s="199"/>
      <c r="BHQ144" s="199"/>
      <c r="BHR144" s="199"/>
      <c r="BHS144" s="199"/>
      <c r="BHT144" s="199"/>
      <c r="BHU144" s="199"/>
      <c r="BHV144" s="199"/>
      <c r="BHW144" s="199"/>
      <c r="BHX144" s="199"/>
      <c r="BHY144" s="199"/>
      <c r="BHZ144" s="199"/>
      <c r="BIA144" s="199"/>
      <c r="BIB144" s="199"/>
      <c r="BIC144" s="199"/>
      <c r="BID144" s="199"/>
      <c r="BIE144" s="199"/>
      <c r="BIF144" s="199"/>
      <c r="BIG144" s="199"/>
      <c r="BIH144" s="199"/>
      <c r="BII144" s="199"/>
      <c r="BIJ144" s="199"/>
      <c r="BIK144" s="199"/>
      <c r="BIL144" s="199"/>
      <c r="BIM144" s="199"/>
      <c r="BIN144" s="199"/>
      <c r="BIO144" s="199"/>
      <c r="BIP144" s="199"/>
      <c r="BIQ144" s="199"/>
      <c r="BIR144" s="199"/>
      <c r="BIS144" s="199"/>
      <c r="BIT144" s="199"/>
      <c r="BIU144" s="199"/>
      <c r="BIV144" s="199"/>
      <c r="BIW144" s="199"/>
      <c r="BIX144" s="199"/>
      <c r="BIY144" s="199"/>
      <c r="BIZ144" s="199"/>
      <c r="BJA144" s="199"/>
      <c r="BJB144" s="199"/>
      <c r="BJC144" s="199"/>
      <c r="BJD144" s="199"/>
      <c r="BJE144" s="199"/>
      <c r="BJF144" s="199"/>
      <c r="BJG144" s="199"/>
      <c r="BJH144" s="199"/>
      <c r="BJI144" s="199"/>
      <c r="BJJ144" s="199"/>
      <c r="BJK144" s="199"/>
      <c r="BJL144" s="199"/>
      <c r="BJM144" s="199"/>
      <c r="BJN144" s="199"/>
      <c r="BJO144" s="199"/>
      <c r="BJP144" s="199"/>
      <c r="BJQ144" s="199"/>
      <c r="BJR144" s="199"/>
      <c r="BJS144" s="199"/>
      <c r="BJT144" s="199"/>
      <c r="BJU144" s="199"/>
      <c r="BJV144" s="199"/>
      <c r="BJW144" s="199"/>
      <c r="BJX144" s="199"/>
      <c r="BJY144" s="199"/>
      <c r="BJZ144" s="199"/>
      <c r="BKA144" s="199"/>
      <c r="BKB144" s="199"/>
      <c r="BKC144" s="199"/>
      <c r="BKD144" s="199"/>
      <c r="BKE144" s="199"/>
      <c r="BKF144" s="199"/>
      <c r="BKG144" s="199"/>
      <c r="BKH144" s="199"/>
      <c r="BKI144" s="199"/>
      <c r="BKJ144" s="199"/>
      <c r="BKK144" s="199"/>
      <c r="BKL144" s="199"/>
      <c r="BKM144" s="199"/>
      <c r="BKN144" s="199"/>
      <c r="BKO144" s="199"/>
      <c r="BKP144" s="199"/>
      <c r="BKQ144" s="199"/>
      <c r="BKR144" s="199"/>
      <c r="BKS144" s="199"/>
      <c r="BKT144" s="199"/>
      <c r="BKU144" s="199"/>
      <c r="BKV144" s="199"/>
      <c r="BKW144" s="199"/>
      <c r="BKX144" s="199"/>
      <c r="BKY144" s="199"/>
      <c r="BKZ144" s="199"/>
      <c r="BLA144" s="199"/>
      <c r="BLB144" s="199"/>
      <c r="BLC144" s="199"/>
      <c r="BLD144" s="199"/>
      <c r="BLE144" s="199"/>
      <c r="BLF144" s="199"/>
      <c r="BLG144" s="199"/>
      <c r="BLH144" s="199"/>
      <c r="BLI144" s="199"/>
      <c r="BLJ144" s="199"/>
      <c r="BLK144" s="199"/>
      <c r="BLL144" s="199"/>
      <c r="BLM144" s="199"/>
      <c r="BLN144" s="199"/>
      <c r="BLO144" s="199"/>
      <c r="BLP144" s="199"/>
      <c r="BLQ144" s="199"/>
      <c r="BLR144" s="199"/>
      <c r="BLS144" s="199"/>
      <c r="BLT144" s="199"/>
      <c r="BLU144" s="199"/>
      <c r="BLV144" s="199"/>
      <c r="BLW144" s="199"/>
      <c r="BLX144" s="199"/>
      <c r="BLY144" s="199"/>
      <c r="BLZ144" s="199"/>
      <c r="BMA144" s="199"/>
      <c r="BMB144" s="199"/>
      <c r="BMC144" s="199"/>
      <c r="BMD144" s="199"/>
      <c r="BME144" s="199"/>
      <c r="BMF144" s="199"/>
      <c r="BMG144" s="199"/>
      <c r="BMH144" s="199"/>
      <c r="BMI144" s="199"/>
      <c r="BMJ144" s="199"/>
      <c r="BMK144" s="199"/>
      <c r="BML144" s="199"/>
      <c r="BMM144" s="199"/>
      <c r="BMN144" s="199"/>
      <c r="BMO144" s="199"/>
      <c r="BMP144" s="199"/>
      <c r="BMQ144" s="199"/>
      <c r="BMR144" s="199"/>
      <c r="BMS144" s="199"/>
      <c r="BMT144" s="199"/>
      <c r="BMU144" s="199"/>
      <c r="BMV144" s="199"/>
      <c r="BMW144" s="199"/>
      <c r="BMX144" s="199"/>
      <c r="BMY144" s="199"/>
      <c r="BMZ144" s="199"/>
      <c r="BNA144" s="199"/>
      <c r="BNB144" s="199"/>
      <c r="BNC144" s="199"/>
      <c r="BND144" s="199"/>
      <c r="BNE144" s="199"/>
      <c r="BNF144" s="199"/>
      <c r="BNG144" s="199"/>
      <c r="BNH144" s="199"/>
      <c r="BNI144" s="199"/>
      <c r="BNJ144" s="199"/>
      <c r="BNK144" s="199"/>
      <c r="BNL144" s="199"/>
      <c r="BNM144" s="199"/>
      <c r="BNN144" s="199"/>
      <c r="BNO144" s="199"/>
      <c r="BNP144" s="199"/>
      <c r="BNQ144" s="199"/>
      <c r="BNR144" s="199"/>
      <c r="BNS144" s="199"/>
      <c r="BNT144" s="199"/>
      <c r="BNU144" s="199"/>
      <c r="BNV144" s="199"/>
      <c r="BNW144" s="199"/>
      <c r="BNX144" s="199"/>
      <c r="BNY144" s="199"/>
      <c r="BNZ144" s="199"/>
      <c r="BOA144" s="199"/>
      <c r="BOB144" s="199"/>
      <c r="BOC144" s="199"/>
      <c r="BOD144" s="199"/>
      <c r="BOE144" s="199"/>
      <c r="BOF144" s="199"/>
      <c r="BOG144" s="199"/>
      <c r="BOH144" s="199"/>
      <c r="BOI144" s="199"/>
      <c r="BOJ144" s="199"/>
      <c r="BOK144" s="199"/>
      <c r="BOL144" s="199"/>
      <c r="BOM144" s="199"/>
      <c r="BON144" s="199"/>
      <c r="BOO144" s="199"/>
      <c r="BOP144" s="199"/>
      <c r="BOQ144" s="199"/>
      <c r="BOR144" s="199"/>
      <c r="BOS144" s="199"/>
      <c r="BOT144" s="199"/>
      <c r="BOU144" s="199"/>
      <c r="BOV144" s="199"/>
      <c r="BOW144" s="199"/>
      <c r="BOX144" s="199"/>
      <c r="BOY144" s="199"/>
      <c r="BOZ144" s="199"/>
      <c r="BPA144" s="199"/>
      <c r="BPB144" s="199"/>
      <c r="BPC144" s="199"/>
      <c r="BPD144" s="199"/>
      <c r="BPE144" s="199"/>
      <c r="BPF144" s="199"/>
      <c r="BPG144" s="199"/>
      <c r="BPH144" s="199"/>
      <c r="BPI144" s="199"/>
      <c r="BPJ144" s="199"/>
      <c r="BPK144" s="199"/>
      <c r="BPL144" s="199"/>
      <c r="BPM144" s="199"/>
      <c r="BPN144" s="199"/>
      <c r="BPO144" s="199"/>
      <c r="BPP144" s="199"/>
      <c r="BPQ144" s="199"/>
      <c r="BPR144" s="199"/>
      <c r="BPS144" s="199"/>
      <c r="BPT144" s="199"/>
      <c r="BPU144" s="199"/>
      <c r="BPV144" s="199"/>
      <c r="BPW144" s="199"/>
      <c r="BPX144" s="199"/>
      <c r="BPY144" s="199"/>
      <c r="BPZ144" s="199"/>
      <c r="BQA144" s="199"/>
      <c r="BQB144" s="199"/>
      <c r="BQC144" s="199"/>
      <c r="BQD144" s="199"/>
      <c r="BQE144" s="199"/>
      <c r="BQF144" s="199"/>
      <c r="BQG144" s="199"/>
      <c r="BQH144" s="199"/>
      <c r="BQI144" s="199"/>
      <c r="BQJ144" s="199"/>
      <c r="BQK144" s="199"/>
      <c r="BQL144" s="199"/>
      <c r="BQM144" s="199"/>
      <c r="BQN144" s="199"/>
      <c r="BQO144" s="199"/>
      <c r="BQP144" s="199"/>
      <c r="BQQ144" s="199"/>
      <c r="BQR144" s="199"/>
      <c r="BQS144" s="199"/>
      <c r="BQT144" s="199"/>
      <c r="BQU144" s="199"/>
      <c r="BQV144" s="199"/>
      <c r="BQW144" s="199"/>
      <c r="BQX144" s="199"/>
      <c r="BQY144" s="199"/>
      <c r="BQZ144" s="199"/>
      <c r="BRA144" s="199"/>
      <c r="BRB144" s="199"/>
      <c r="BRC144" s="199"/>
      <c r="BRD144" s="199"/>
      <c r="BRE144" s="199"/>
      <c r="BRF144" s="199"/>
      <c r="BRG144" s="199"/>
      <c r="BRH144" s="199"/>
      <c r="BRI144" s="199"/>
      <c r="BRJ144" s="199"/>
      <c r="BRK144" s="199"/>
      <c r="BRL144" s="199"/>
      <c r="BRM144" s="199"/>
      <c r="BRN144" s="199"/>
      <c r="BRO144" s="199"/>
      <c r="BRP144" s="199"/>
      <c r="BRQ144" s="199"/>
      <c r="BRR144" s="199"/>
      <c r="BRS144" s="199"/>
      <c r="BRT144" s="199"/>
      <c r="BRU144" s="199"/>
      <c r="BRV144" s="199"/>
      <c r="BRW144" s="199"/>
      <c r="BRX144" s="199"/>
      <c r="BRY144" s="199"/>
      <c r="BRZ144" s="199"/>
      <c r="BSA144" s="199"/>
      <c r="BSB144" s="199"/>
      <c r="BSC144" s="199"/>
      <c r="BSD144" s="199"/>
      <c r="BSE144" s="199"/>
      <c r="BSF144" s="199"/>
      <c r="BSG144" s="199"/>
      <c r="BSH144" s="199"/>
      <c r="BSI144" s="199"/>
      <c r="BSJ144" s="199"/>
      <c r="BSK144" s="199"/>
      <c r="BSL144" s="199"/>
      <c r="BSM144" s="199"/>
      <c r="BSN144" s="199"/>
      <c r="BSO144" s="199"/>
      <c r="BSP144" s="199"/>
      <c r="BSQ144" s="199"/>
      <c r="BSR144" s="199"/>
      <c r="BSS144" s="199"/>
      <c r="BST144" s="199"/>
      <c r="BSU144" s="199"/>
      <c r="BSV144" s="199"/>
      <c r="BSW144" s="199"/>
      <c r="BSX144" s="199"/>
      <c r="BSY144" s="199"/>
      <c r="BSZ144" s="199"/>
      <c r="BTA144" s="199"/>
      <c r="BTB144" s="199"/>
      <c r="BTC144" s="199"/>
      <c r="BTD144" s="199"/>
      <c r="BTE144" s="199"/>
      <c r="BTF144" s="199"/>
      <c r="BTG144" s="199"/>
      <c r="BTH144" s="199"/>
      <c r="BTI144" s="199"/>
      <c r="BTJ144" s="199"/>
      <c r="BTK144" s="199"/>
      <c r="BTL144" s="199"/>
      <c r="BTM144" s="199"/>
      <c r="BTN144" s="199"/>
      <c r="BTO144" s="199"/>
      <c r="BTP144" s="199"/>
      <c r="BTQ144" s="199"/>
      <c r="BTR144" s="199"/>
      <c r="BTS144" s="199"/>
      <c r="BTT144" s="199"/>
      <c r="BTU144" s="199"/>
      <c r="BTV144" s="199"/>
      <c r="BTW144" s="199"/>
      <c r="BTX144" s="199"/>
      <c r="BTY144" s="199"/>
      <c r="BTZ144" s="199"/>
      <c r="BUA144" s="199"/>
      <c r="BUB144" s="199"/>
      <c r="BUC144" s="199"/>
      <c r="BUD144" s="199"/>
      <c r="BUE144" s="199"/>
      <c r="BUF144" s="199"/>
      <c r="BUG144" s="199"/>
      <c r="BUH144" s="199"/>
      <c r="BUI144" s="199"/>
      <c r="BUJ144" s="199"/>
      <c r="BUK144" s="199"/>
      <c r="BUL144" s="199"/>
      <c r="BUM144" s="199"/>
      <c r="BUN144" s="199"/>
      <c r="BUO144" s="199"/>
      <c r="BUP144" s="199"/>
      <c r="BUQ144" s="199"/>
      <c r="BUR144" s="199"/>
      <c r="BUS144" s="199"/>
      <c r="BUT144" s="199"/>
      <c r="BUU144" s="199"/>
      <c r="BUV144" s="199"/>
      <c r="BUW144" s="199"/>
      <c r="BUX144" s="199"/>
      <c r="BUY144" s="199"/>
      <c r="BUZ144" s="199"/>
      <c r="BVA144" s="199"/>
      <c r="BVB144" s="199"/>
      <c r="BVC144" s="199"/>
      <c r="BVD144" s="199"/>
      <c r="BVE144" s="199"/>
      <c r="BVF144" s="199"/>
      <c r="BVG144" s="199"/>
      <c r="BVH144" s="199"/>
      <c r="BVI144" s="199"/>
      <c r="BVJ144" s="199"/>
      <c r="BVK144" s="199"/>
      <c r="BVL144" s="199"/>
      <c r="BVM144" s="199"/>
      <c r="BVN144" s="199"/>
      <c r="BVO144" s="199"/>
      <c r="BVP144" s="199"/>
      <c r="BVQ144" s="199"/>
      <c r="BVR144" s="199"/>
      <c r="BVS144" s="199"/>
      <c r="BVT144" s="199"/>
      <c r="BVU144" s="199"/>
      <c r="BVV144" s="199"/>
      <c r="BVW144" s="199"/>
      <c r="BVX144" s="199"/>
      <c r="BVY144" s="199"/>
      <c r="BVZ144" s="199"/>
      <c r="BWA144" s="199"/>
      <c r="BWB144" s="199"/>
      <c r="BWC144" s="199"/>
      <c r="BWD144" s="199"/>
      <c r="BWE144" s="199"/>
      <c r="BWF144" s="199"/>
      <c r="BWG144" s="199"/>
      <c r="BWH144" s="199"/>
      <c r="BWI144" s="199"/>
      <c r="BWJ144" s="199"/>
      <c r="BWK144" s="199"/>
      <c r="BWL144" s="199"/>
      <c r="BWM144" s="199"/>
      <c r="BWN144" s="199"/>
      <c r="BWO144" s="199"/>
      <c r="BWP144" s="199"/>
      <c r="BWQ144" s="199"/>
      <c r="BWR144" s="199"/>
      <c r="BWS144" s="199"/>
      <c r="BWT144" s="199"/>
      <c r="BWU144" s="199"/>
      <c r="BWV144" s="199"/>
      <c r="BWW144" s="199"/>
      <c r="BWX144" s="199"/>
      <c r="BWY144" s="199"/>
      <c r="BWZ144" s="199"/>
      <c r="BXA144" s="199"/>
      <c r="BXB144" s="199"/>
      <c r="BXC144" s="199"/>
      <c r="BXD144" s="199"/>
      <c r="BXE144" s="199"/>
      <c r="BXF144" s="199"/>
      <c r="BXG144" s="199"/>
      <c r="BXH144" s="199"/>
      <c r="BXI144" s="199"/>
      <c r="BXJ144" s="199"/>
      <c r="BXK144" s="199"/>
      <c r="BXL144" s="199"/>
      <c r="BXM144" s="199"/>
      <c r="BXN144" s="199"/>
      <c r="BXO144" s="199"/>
      <c r="BXP144" s="199"/>
      <c r="BXQ144" s="199"/>
      <c r="BXR144" s="199"/>
      <c r="BXS144" s="199"/>
      <c r="BXT144" s="199"/>
      <c r="BXU144" s="199"/>
      <c r="BXV144" s="199"/>
      <c r="BXW144" s="199"/>
      <c r="BXX144" s="199"/>
      <c r="BXY144" s="199"/>
      <c r="BXZ144" s="199"/>
      <c r="BYA144" s="199"/>
      <c r="BYB144" s="199"/>
      <c r="BYC144" s="199"/>
      <c r="BYD144" s="199"/>
      <c r="BYE144" s="199"/>
      <c r="BYF144" s="199"/>
      <c r="BYG144" s="199"/>
      <c r="BYH144" s="199"/>
      <c r="BYI144" s="199"/>
      <c r="BYJ144" s="199"/>
      <c r="BYK144" s="199"/>
      <c r="BYL144" s="199"/>
      <c r="BYM144" s="199"/>
      <c r="BYN144" s="199"/>
      <c r="BYO144" s="199"/>
      <c r="BYP144" s="199"/>
      <c r="BYQ144" s="199"/>
      <c r="BYR144" s="199"/>
      <c r="BYS144" s="199"/>
      <c r="BYT144" s="199"/>
      <c r="BYU144" s="199"/>
      <c r="BYV144" s="199"/>
      <c r="BYW144" s="199"/>
      <c r="BYX144" s="199"/>
      <c r="BYY144" s="199"/>
      <c r="BYZ144" s="199"/>
      <c r="BZA144" s="199"/>
      <c r="BZB144" s="199"/>
      <c r="BZC144" s="199"/>
      <c r="BZD144" s="199"/>
      <c r="BZE144" s="199"/>
      <c r="BZF144" s="199"/>
      <c r="BZG144" s="199"/>
      <c r="BZH144" s="199"/>
      <c r="BZI144" s="199"/>
      <c r="BZJ144" s="199"/>
      <c r="BZK144" s="199"/>
      <c r="BZL144" s="199"/>
      <c r="BZM144" s="199"/>
      <c r="BZN144" s="199"/>
      <c r="BZO144" s="199"/>
      <c r="BZP144" s="199"/>
      <c r="BZQ144" s="199"/>
      <c r="BZR144" s="199"/>
      <c r="BZS144" s="199"/>
      <c r="BZT144" s="199"/>
      <c r="BZU144" s="199"/>
      <c r="BZV144" s="199"/>
      <c r="BZW144" s="199"/>
      <c r="BZX144" s="199"/>
      <c r="BZY144" s="199"/>
      <c r="BZZ144" s="199"/>
      <c r="CAA144" s="199"/>
      <c r="CAB144" s="199"/>
      <c r="CAC144" s="199"/>
      <c r="CAD144" s="199"/>
      <c r="CAE144" s="199"/>
      <c r="CAF144" s="199"/>
      <c r="CAG144" s="199"/>
      <c r="CAH144" s="199"/>
      <c r="CAI144" s="199"/>
      <c r="CAJ144" s="199"/>
      <c r="CAK144" s="199"/>
      <c r="CAL144" s="199"/>
      <c r="CAM144" s="199"/>
      <c r="CAN144" s="199"/>
      <c r="CAO144" s="199"/>
      <c r="CAP144" s="199"/>
      <c r="CAQ144" s="199"/>
      <c r="CAR144" s="199"/>
      <c r="CAS144" s="199"/>
      <c r="CAT144" s="199"/>
      <c r="CAU144" s="199"/>
      <c r="CAV144" s="199"/>
      <c r="CAW144" s="199"/>
      <c r="CAX144" s="199"/>
      <c r="CAY144" s="199"/>
      <c r="CAZ144" s="199"/>
      <c r="CBA144" s="199"/>
      <c r="CBB144" s="199"/>
      <c r="CBC144" s="199"/>
      <c r="CBD144" s="199"/>
      <c r="CBE144" s="199"/>
      <c r="CBF144" s="199"/>
      <c r="CBG144" s="199"/>
      <c r="CBH144" s="199"/>
      <c r="CBI144" s="199"/>
      <c r="CBJ144" s="199"/>
      <c r="CBK144" s="199"/>
      <c r="CBL144" s="199"/>
      <c r="CBM144" s="199"/>
      <c r="CBN144" s="199"/>
      <c r="CBO144" s="199"/>
      <c r="CBP144" s="199"/>
      <c r="CBQ144" s="199"/>
      <c r="CBR144" s="199"/>
      <c r="CBS144" s="199"/>
      <c r="CBT144" s="199"/>
      <c r="CBU144" s="199"/>
      <c r="CBV144" s="199"/>
      <c r="CBW144" s="199"/>
      <c r="CBX144" s="199"/>
      <c r="CBY144" s="199"/>
      <c r="CBZ144" s="199"/>
      <c r="CCA144" s="199"/>
      <c r="CCB144" s="199"/>
      <c r="CCC144" s="199"/>
      <c r="CCD144" s="199"/>
      <c r="CCE144" s="199"/>
      <c r="CCF144" s="199"/>
      <c r="CCG144" s="199"/>
      <c r="CCH144" s="199"/>
      <c r="CCI144" s="199"/>
      <c r="CCJ144" s="199"/>
      <c r="CCK144" s="199"/>
      <c r="CCL144" s="199"/>
      <c r="CCM144" s="199"/>
      <c r="CCN144" s="199"/>
      <c r="CCO144" s="199"/>
      <c r="CCP144" s="199"/>
      <c r="CCQ144" s="199"/>
      <c r="CCR144" s="199"/>
      <c r="CCS144" s="199"/>
      <c r="CCT144" s="199"/>
    </row>
    <row r="145" spans="984:2126" s="200" customFormat="1" x14ac:dyDescent="0.2">
      <c r="AKV145" s="199"/>
      <c r="AKW145" s="199"/>
      <c r="AKX145" s="199"/>
      <c r="AKY145" s="199"/>
      <c r="AKZ145" s="199"/>
      <c r="ALA145" s="199"/>
      <c r="ALB145" s="199"/>
      <c r="ALC145" s="199"/>
      <c r="ALD145" s="199"/>
      <c r="ALE145" s="199"/>
      <c r="ALF145" s="199"/>
      <c r="ALG145" s="199"/>
      <c r="ALH145" s="199"/>
      <c r="ALI145" s="199"/>
      <c r="ALJ145" s="199"/>
      <c r="ALK145" s="199"/>
      <c r="ALL145" s="199"/>
      <c r="ALM145" s="199"/>
      <c r="ALN145" s="199"/>
      <c r="ALO145" s="199"/>
      <c r="ALP145" s="199"/>
      <c r="ALQ145" s="199"/>
      <c r="ALR145" s="199"/>
      <c r="ALS145" s="199"/>
      <c r="ALT145" s="199"/>
      <c r="ALU145" s="199"/>
      <c r="ALV145" s="199"/>
      <c r="ALW145" s="199"/>
      <c r="ALX145" s="199"/>
      <c r="ALY145" s="199"/>
      <c r="ALZ145" s="199"/>
      <c r="AMA145" s="199"/>
      <c r="AMB145" s="199"/>
      <c r="AMC145" s="199"/>
      <c r="AMD145" s="199"/>
      <c r="AME145" s="199"/>
      <c r="AMF145" s="199"/>
      <c r="AMG145" s="199"/>
      <c r="AMH145" s="199"/>
      <c r="AMI145" s="199"/>
      <c r="AMJ145" s="199"/>
      <c r="AMK145" s="199"/>
      <c r="AML145" s="199"/>
      <c r="AMM145" s="199"/>
      <c r="AMN145" s="199"/>
      <c r="AMO145" s="199"/>
      <c r="AMP145" s="199"/>
      <c r="AMQ145" s="199"/>
      <c r="AMR145" s="199"/>
      <c r="AMS145" s="199"/>
      <c r="AMT145" s="199"/>
      <c r="AMU145" s="199"/>
      <c r="AMV145" s="199"/>
      <c r="AMW145" s="199"/>
      <c r="AMX145" s="199"/>
      <c r="AMY145" s="199"/>
      <c r="AMZ145" s="199"/>
      <c r="ANA145" s="199"/>
      <c r="ANB145" s="199"/>
      <c r="ANC145" s="199"/>
      <c r="AND145" s="199"/>
      <c r="ANE145" s="199"/>
      <c r="ANF145" s="199"/>
      <c r="ANG145" s="199"/>
      <c r="ANH145" s="199"/>
      <c r="ANI145" s="199"/>
      <c r="ANJ145" s="199"/>
      <c r="ANK145" s="199"/>
      <c r="ANL145" s="199"/>
      <c r="ANM145" s="199"/>
      <c r="ANN145" s="199"/>
      <c r="ANO145" s="199"/>
      <c r="ANP145" s="199"/>
      <c r="ANQ145" s="199"/>
      <c r="ANR145" s="199"/>
      <c r="ANS145" s="199"/>
      <c r="ANT145" s="199"/>
      <c r="ANU145" s="199"/>
      <c r="ANV145" s="199"/>
      <c r="ANW145" s="199"/>
      <c r="ANX145" s="199"/>
      <c r="ANY145" s="199"/>
      <c r="ANZ145" s="199"/>
      <c r="AOA145" s="199"/>
      <c r="AOB145" s="199"/>
      <c r="AOC145" s="199"/>
      <c r="AOD145" s="199"/>
      <c r="AOE145" s="199"/>
      <c r="AOF145" s="199"/>
      <c r="AOG145" s="199"/>
      <c r="AOH145" s="199"/>
      <c r="AOI145" s="199"/>
      <c r="AOJ145" s="199"/>
      <c r="AOK145" s="199"/>
      <c r="AOL145" s="199"/>
      <c r="AOM145" s="199"/>
      <c r="AON145" s="199"/>
      <c r="AOO145" s="199"/>
      <c r="AOP145" s="199"/>
      <c r="AOQ145" s="199"/>
      <c r="AOR145" s="199"/>
      <c r="AOS145" s="199"/>
      <c r="AOT145" s="199"/>
      <c r="AOU145" s="199"/>
      <c r="AOV145" s="199"/>
      <c r="AOW145" s="199"/>
      <c r="AOX145" s="199"/>
      <c r="AOY145" s="199"/>
      <c r="AOZ145" s="199"/>
      <c r="APA145" s="199"/>
      <c r="APB145" s="199"/>
      <c r="APC145" s="199"/>
      <c r="APD145" s="199"/>
      <c r="APE145" s="199"/>
      <c r="APF145" s="199"/>
      <c r="APG145" s="199"/>
      <c r="APH145" s="199"/>
      <c r="API145" s="199"/>
      <c r="APJ145" s="199"/>
      <c r="APK145" s="199"/>
      <c r="APL145" s="199"/>
      <c r="APM145" s="199"/>
      <c r="APN145" s="199"/>
      <c r="APO145" s="199"/>
      <c r="APP145" s="199"/>
      <c r="APQ145" s="199"/>
      <c r="APR145" s="199"/>
      <c r="APS145" s="199"/>
      <c r="APT145" s="199"/>
      <c r="APU145" s="199"/>
      <c r="APV145" s="199"/>
      <c r="APW145" s="199"/>
      <c r="APX145" s="199"/>
      <c r="APY145" s="199"/>
      <c r="APZ145" s="199"/>
      <c r="AQA145" s="199"/>
      <c r="AQB145" s="199"/>
      <c r="AQC145" s="199"/>
      <c r="AQD145" s="199"/>
      <c r="AQE145" s="199"/>
      <c r="AQF145" s="199"/>
      <c r="AQG145" s="199"/>
      <c r="AQH145" s="199"/>
      <c r="AQI145" s="199"/>
      <c r="AQJ145" s="199"/>
      <c r="AQK145" s="199"/>
      <c r="AQL145" s="199"/>
      <c r="AQM145" s="199"/>
      <c r="AQN145" s="199"/>
      <c r="AQO145" s="199"/>
      <c r="AQP145" s="199"/>
      <c r="AQQ145" s="199"/>
      <c r="AQR145" s="199"/>
      <c r="AQS145" s="199"/>
      <c r="AQT145" s="199"/>
      <c r="AQU145" s="199"/>
      <c r="AQV145" s="199"/>
      <c r="AQW145" s="199"/>
      <c r="AQX145" s="199"/>
      <c r="AQY145" s="199"/>
      <c r="AQZ145" s="199"/>
      <c r="ARA145" s="199"/>
      <c r="ARB145" s="199"/>
      <c r="ARC145" s="199"/>
      <c r="ARD145" s="199"/>
      <c r="ARE145" s="199"/>
      <c r="ARF145" s="199"/>
      <c r="ARG145" s="199"/>
      <c r="ARH145" s="199"/>
      <c r="ARI145" s="199"/>
      <c r="ARJ145" s="199"/>
      <c r="ARK145" s="199"/>
      <c r="ARL145" s="199"/>
      <c r="ARM145" s="199"/>
      <c r="ARN145" s="199"/>
      <c r="ARO145" s="199"/>
      <c r="ARP145" s="199"/>
      <c r="ARQ145" s="199"/>
      <c r="ARR145" s="199"/>
      <c r="ARS145" s="199"/>
      <c r="ART145" s="199"/>
      <c r="ARU145" s="199"/>
      <c r="ARV145" s="199"/>
      <c r="ARW145" s="199"/>
      <c r="ARX145" s="199"/>
      <c r="ARY145" s="199"/>
      <c r="ARZ145" s="199"/>
      <c r="ASA145" s="199"/>
      <c r="ASB145" s="199"/>
      <c r="ASC145" s="199"/>
      <c r="ASD145" s="199"/>
      <c r="ASE145" s="199"/>
      <c r="ASF145" s="199"/>
      <c r="ASG145" s="199"/>
      <c r="ASH145" s="199"/>
      <c r="ASI145" s="199"/>
      <c r="ASJ145" s="199"/>
      <c r="ASK145" s="199"/>
      <c r="ASL145" s="199"/>
      <c r="ASM145" s="199"/>
      <c r="ASN145" s="199"/>
      <c r="ASO145" s="199"/>
      <c r="ASP145" s="199"/>
      <c r="ASQ145" s="199"/>
      <c r="ASR145" s="199"/>
      <c r="ASS145" s="199"/>
      <c r="AST145" s="199"/>
      <c r="ASU145" s="199"/>
      <c r="ASV145" s="199"/>
      <c r="ASW145" s="199"/>
      <c r="ASX145" s="199"/>
      <c r="ASY145" s="199"/>
      <c r="ASZ145" s="199"/>
      <c r="ATA145" s="199"/>
      <c r="ATB145" s="199"/>
      <c r="ATC145" s="199"/>
      <c r="ATD145" s="199"/>
      <c r="ATE145" s="199"/>
      <c r="ATF145" s="199"/>
      <c r="ATG145" s="199"/>
      <c r="ATH145" s="199"/>
      <c r="ATI145" s="199"/>
      <c r="ATJ145" s="199"/>
      <c r="ATK145" s="199"/>
      <c r="ATL145" s="199"/>
      <c r="ATM145" s="199"/>
      <c r="ATN145" s="199"/>
      <c r="ATO145" s="199"/>
      <c r="ATP145" s="199"/>
      <c r="ATQ145" s="199"/>
      <c r="ATR145" s="199"/>
      <c r="ATS145" s="199"/>
      <c r="ATT145" s="199"/>
      <c r="ATU145" s="199"/>
      <c r="ATV145" s="199"/>
      <c r="ATW145" s="199"/>
      <c r="ATX145" s="199"/>
      <c r="ATY145" s="199"/>
      <c r="ATZ145" s="199"/>
      <c r="AUA145" s="199"/>
      <c r="AUB145" s="199"/>
      <c r="AUC145" s="199"/>
      <c r="AUD145" s="199"/>
      <c r="AUE145" s="199"/>
      <c r="AUF145" s="199"/>
      <c r="AUG145" s="199"/>
      <c r="AUH145" s="199"/>
      <c r="AUI145" s="199"/>
      <c r="AUJ145" s="199"/>
      <c r="AUK145" s="199"/>
      <c r="AUL145" s="199"/>
      <c r="AUM145" s="199"/>
      <c r="AUN145" s="199"/>
      <c r="AUO145" s="199"/>
      <c r="AUP145" s="199"/>
      <c r="AUQ145" s="199"/>
      <c r="AUR145" s="199"/>
      <c r="AUS145" s="199"/>
      <c r="AUT145" s="199"/>
      <c r="AUU145" s="199"/>
      <c r="AUV145" s="199"/>
      <c r="AUW145" s="199"/>
      <c r="AUX145" s="199"/>
      <c r="AUY145" s="199"/>
      <c r="AUZ145" s="199"/>
      <c r="AVA145" s="199"/>
      <c r="AVB145" s="199"/>
      <c r="AVC145" s="199"/>
      <c r="AVD145" s="199"/>
      <c r="AVE145" s="199"/>
      <c r="AVF145" s="199"/>
      <c r="AVG145" s="199"/>
      <c r="AVH145" s="199"/>
      <c r="AVI145" s="199"/>
      <c r="AVJ145" s="199"/>
      <c r="AVK145" s="199"/>
      <c r="AVL145" s="199"/>
      <c r="AVM145" s="199"/>
      <c r="AVN145" s="199"/>
      <c r="AVO145" s="199"/>
      <c r="AVP145" s="199"/>
      <c r="AVQ145" s="199"/>
      <c r="AVR145" s="199"/>
      <c r="AVS145" s="199"/>
      <c r="AVT145" s="199"/>
      <c r="AVU145" s="199"/>
      <c r="AVV145" s="199"/>
      <c r="AVW145" s="199"/>
      <c r="AVX145" s="199"/>
      <c r="AVY145" s="199"/>
      <c r="AVZ145" s="199"/>
      <c r="AWA145" s="199"/>
      <c r="AWB145" s="199"/>
      <c r="AWC145" s="199"/>
      <c r="AWD145" s="199"/>
      <c r="AWE145" s="199"/>
      <c r="AWF145" s="199"/>
      <c r="AWG145" s="199"/>
      <c r="AWH145" s="199"/>
      <c r="AWI145" s="199"/>
      <c r="AWJ145" s="199"/>
      <c r="AWK145" s="199"/>
      <c r="AWL145" s="199"/>
      <c r="AWM145" s="199"/>
      <c r="AWN145" s="199"/>
      <c r="AWO145" s="199"/>
      <c r="AWP145" s="199"/>
      <c r="AWQ145" s="199"/>
      <c r="AWR145" s="199"/>
      <c r="AWS145" s="199"/>
      <c r="AWT145" s="199"/>
      <c r="AWU145" s="199"/>
      <c r="AWV145" s="199"/>
      <c r="AWW145" s="199"/>
      <c r="AWX145" s="199"/>
      <c r="AWY145" s="199"/>
      <c r="AWZ145" s="199"/>
      <c r="AXA145" s="199"/>
      <c r="AXB145" s="199"/>
      <c r="AXC145" s="199"/>
      <c r="AXD145" s="199"/>
      <c r="AXE145" s="199"/>
      <c r="AXF145" s="199"/>
      <c r="AXG145" s="199"/>
      <c r="AXH145" s="199"/>
      <c r="AXI145" s="199"/>
      <c r="AXJ145" s="199"/>
      <c r="AXK145" s="199"/>
      <c r="AXL145" s="199"/>
      <c r="AXM145" s="199"/>
      <c r="AXN145" s="199"/>
      <c r="AXO145" s="199"/>
      <c r="AXP145" s="199"/>
      <c r="AXQ145" s="199"/>
      <c r="AXR145" s="199"/>
      <c r="AXS145" s="199"/>
      <c r="AXT145" s="199"/>
      <c r="AXU145" s="199"/>
      <c r="AXV145" s="199"/>
      <c r="AXW145" s="199"/>
      <c r="AXX145" s="199"/>
      <c r="AXY145" s="199"/>
      <c r="AXZ145" s="199"/>
      <c r="AYA145" s="199"/>
      <c r="AYB145" s="199"/>
      <c r="AYC145" s="199"/>
      <c r="AYD145" s="199"/>
      <c r="AYE145" s="199"/>
      <c r="AYF145" s="199"/>
      <c r="AYG145" s="199"/>
      <c r="AYH145" s="199"/>
      <c r="AYI145" s="199"/>
      <c r="AYJ145" s="199"/>
      <c r="AYK145" s="199"/>
      <c r="AYL145" s="199"/>
      <c r="AYM145" s="199"/>
      <c r="AYN145" s="199"/>
      <c r="AYO145" s="199"/>
      <c r="AYP145" s="199"/>
      <c r="AYQ145" s="199"/>
      <c r="AYR145" s="199"/>
      <c r="AYS145" s="199"/>
      <c r="AYT145" s="199"/>
      <c r="AYU145" s="199"/>
      <c r="AYV145" s="367"/>
      <c r="AYW145" s="367"/>
      <c r="AYX145" s="367"/>
      <c r="AYY145" s="367"/>
      <c r="AYZ145" s="199"/>
      <c r="AZA145" s="199"/>
      <c r="AZB145" s="199"/>
      <c r="AZC145" s="199"/>
      <c r="AZD145" s="199"/>
      <c r="AZE145" s="199"/>
      <c r="AZF145" s="199"/>
      <c r="AZG145" s="199"/>
      <c r="AZH145" s="199"/>
      <c r="AZI145" s="199"/>
      <c r="AZJ145" s="199"/>
      <c r="AZK145" s="199"/>
      <c r="AZL145" s="199"/>
      <c r="AZM145" s="199"/>
      <c r="AZN145" s="199"/>
      <c r="AZO145" s="199"/>
      <c r="AZP145" s="199"/>
      <c r="AZQ145" s="199"/>
      <c r="AZR145" s="199"/>
      <c r="AZS145" s="199"/>
      <c r="AZT145" s="199"/>
      <c r="AZU145" s="199"/>
      <c r="AZV145" s="199"/>
      <c r="AZW145" s="199"/>
      <c r="AZX145" s="199"/>
      <c r="AZY145" s="199"/>
      <c r="AZZ145" s="199"/>
      <c r="BAA145" s="199"/>
      <c r="BAB145" s="199"/>
      <c r="BAC145" s="199"/>
      <c r="BAD145" s="199"/>
      <c r="BAE145" s="199"/>
      <c r="BAF145" s="199"/>
      <c r="BAG145" s="199"/>
      <c r="BAH145" s="199"/>
      <c r="BAI145" s="199"/>
      <c r="BAJ145" s="199"/>
      <c r="BAK145" s="199"/>
      <c r="BAL145" s="199"/>
      <c r="BAM145" s="199"/>
      <c r="BAN145" s="199"/>
      <c r="BAO145" s="199"/>
      <c r="BAP145" s="199"/>
      <c r="BAQ145" s="199"/>
      <c r="BAR145" s="199"/>
      <c r="BAS145" s="199"/>
      <c r="BAT145" s="199"/>
      <c r="BAU145" s="199"/>
      <c r="BAV145" s="199"/>
      <c r="BAW145" s="199"/>
      <c r="BAX145" s="199"/>
      <c r="BAY145" s="199"/>
      <c r="BAZ145" s="199"/>
      <c r="BBA145" s="199"/>
      <c r="BBB145" s="199"/>
      <c r="BBC145" s="199"/>
      <c r="BBD145" s="199"/>
      <c r="BBE145" s="199"/>
      <c r="BBF145" s="199"/>
      <c r="BBG145" s="199"/>
      <c r="BBH145" s="199"/>
      <c r="BBI145" s="199"/>
      <c r="BBJ145" s="199"/>
      <c r="BBK145" s="199"/>
      <c r="BBL145" s="199"/>
      <c r="BBM145" s="199"/>
      <c r="BBN145" s="199"/>
      <c r="BBO145" s="199"/>
      <c r="BBP145" s="199"/>
      <c r="BBQ145" s="199"/>
      <c r="BBR145" s="199"/>
      <c r="BBS145" s="199"/>
      <c r="BBT145" s="199"/>
      <c r="BBU145" s="199"/>
      <c r="BBV145" s="199"/>
      <c r="BBW145" s="199"/>
      <c r="BBX145" s="199"/>
      <c r="BBY145" s="199"/>
      <c r="BBZ145" s="199"/>
      <c r="BCA145" s="199"/>
      <c r="BCB145" s="199"/>
      <c r="BCC145" s="199"/>
      <c r="BCD145" s="199"/>
      <c r="BCE145" s="199"/>
      <c r="BCF145" s="199"/>
      <c r="BCG145" s="199"/>
      <c r="BCH145" s="199"/>
      <c r="BCI145" s="199"/>
      <c r="BCJ145" s="199"/>
      <c r="BCK145" s="199"/>
      <c r="BCL145" s="199"/>
      <c r="BCM145" s="199"/>
      <c r="BCN145" s="199"/>
      <c r="BCO145" s="199"/>
      <c r="BCP145" s="199"/>
      <c r="BCQ145" s="199"/>
      <c r="BCR145" s="199"/>
      <c r="BCS145" s="199"/>
      <c r="BCT145" s="199"/>
      <c r="BCU145" s="199"/>
      <c r="BCV145" s="199"/>
      <c r="BCW145" s="199"/>
      <c r="BCX145" s="199"/>
      <c r="BCY145" s="199"/>
      <c r="BCZ145" s="199"/>
      <c r="BDA145" s="199"/>
      <c r="BDB145" s="199"/>
      <c r="BDC145" s="199"/>
      <c r="BDD145" s="199"/>
      <c r="BDE145" s="199"/>
      <c r="BDF145" s="199"/>
      <c r="BDG145" s="199"/>
      <c r="BDH145" s="199"/>
      <c r="BDI145" s="199"/>
      <c r="BDJ145" s="199"/>
      <c r="BDK145" s="199"/>
      <c r="BDL145" s="199"/>
      <c r="BDM145" s="199"/>
      <c r="BDN145" s="199"/>
      <c r="BDO145" s="199"/>
      <c r="BDP145" s="199"/>
      <c r="BDQ145" s="199"/>
      <c r="BDR145" s="199"/>
      <c r="BDS145" s="199"/>
      <c r="BDT145" s="199"/>
      <c r="BDU145" s="199"/>
      <c r="BDV145" s="199"/>
      <c r="BDW145" s="199"/>
      <c r="BDX145" s="199"/>
      <c r="BDY145" s="199"/>
      <c r="BDZ145" s="199"/>
      <c r="BEA145" s="199"/>
      <c r="BEB145" s="199"/>
      <c r="BEC145" s="199"/>
      <c r="BED145" s="199"/>
      <c r="BEE145" s="199"/>
      <c r="BEF145" s="199"/>
      <c r="BEG145" s="199"/>
      <c r="BEH145" s="199"/>
      <c r="BEI145" s="199"/>
      <c r="BEJ145" s="199"/>
      <c r="BEK145" s="199"/>
      <c r="BEL145" s="199"/>
      <c r="BEM145" s="199"/>
      <c r="BEN145" s="199"/>
      <c r="BEO145" s="199"/>
      <c r="BEP145" s="199"/>
      <c r="BEQ145" s="199"/>
      <c r="BER145" s="199"/>
      <c r="BES145" s="199"/>
      <c r="BET145" s="199"/>
      <c r="BEU145" s="199"/>
      <c r="BEV145" s="199"/>
      <c r="BEW145" s="199"/>
      <c r="BEX145" s="199"/>
      <c r="BEY145" s="199"/>
      <c r="BEZ145" s="199"/>
      <c r="BFA145" s="199"/>
      <c r="BFB145" s="199"/>
      <c r="BFC145" s="199"/>
      <c r="BFD145" s="199"/>
      <c r="BFE145" s="199"/>
      <c r="BFF145" s="199"/>
      <c r="BFG145" s="199"/>
      <c r="BFH145" s="199"/>
      <c r="BFI145" s="199"/>
      <c r="BFJ145" s="199"/>
      <c r="BFK145" s="199"/>
      <c r="BFL145" s="199"/>
      <c r="BFM145" s="199"/>
      <c r="BFN145" s="199"/>
      <c r="BFO145" s="199"/>
      <c r="BFP145" s="199"/>
      <c r="BFQ145" s="199"/>
      <c r="BFR145" s="199"/>
      <c r="BFS145" s="199"/>
      <c r="BFT145" s="199"/>
      <c r="BFU145" s="199"/>
      <c r="BFV145" s="199"/>
      <c r="BFW145" s="199"/>
      <c r="BFX145" s="199"/>
      <c r="BFY145" s="199"/>
      <c r="BFZ145" s="199"/>
      <c r="BGA145" s="199"/>
      <c r="BGB145" s="199"/>
      <c r="BGC145" s="199"/>
      <c r="BGD145" s="199"/>
      <c r="BGE145" s="199"/>
      <c r="BGF145" s="199"/>
      <c r="BGG145" s="199"/>
      <c r="BGH145" s="199"/>
      <c r="BGI145" s="199"/>
      <c r="BGJ145" s="199"/>
      <c r="BGK145" s="199"/>
      <c r="BGL145" s="199"/>
      <c r="BGM145" s="199"/>
      <c r="BGN145" s="199"/>
      <c r="BGO145" s="199"/>
      <c r="BGP145" s="199"/>
      <c r="BGQ145" s="199"/>
      <c r="BGR145" s="199"/>
      <c r="BGS145" s="199"/>
      <c r="BGT145" s="199"/>
      <c r="BGU145" s="199"/>
      <c r="BGV145" s="199"/>
      <c r="BGW145" s="199"/>
      <c r="BGX145" s="199"/>
      <c r="BGY145" s="199"/>
      <c r="BGZ145" s="199"/>
      <c r="BHA145" s="199"/>
      <c r="BHB145" s="199"/>
      <c r="BHC145" s="199"/>
      <c r="BHD145" s="199"/>
      <c r="BHE145" s="199"/>
      <c r="BHF145" s="199"/>
      <c r="BHG145" s="199"/>
      <c r="BHH145" s="199"/>
      <c r="BHI145" s="199"/>
      <c r="BHJ145" s="199"/>
      <c r="BHK145" s="199"/>
      <c r="BHL145" s="199"/>
      <c r="BHM145" s="199"/>
      <c r="BHN145" s="199"/>
      <c r="BHO145" s="199"/>
      <c r="BHP145" s="199"/>
      <c r="BHQ145" s="199"/>
      <c r="BHR145" s="199"/>
      <c r="BHS145" s="199"/>
      <c r="BHT145" s="199"/>
      <c r="BHU145" s="199"/>
      <c r="BHV145" s="199"/>
      <c r="BHW145" s="199"/>
      <c r="BHX145" s="199"/>
      <c r="BHY145" s="199"/>
      <c r="BHZ145" s="199"/>
      <c r="BIA145" s="199"/>
      <c r="BIB145" s="199"/>
      <c r="BIC145" s="199"/>
      <c r="BID145" s="199"/>
      <c r="BIE145" s="199"/>
      <c r="BIF145" s="199"/>
      <c r="BIG145" s="199"/>
      <c r="BIH145" s="199"/>
      <c r="BII145" s="199"/>
      <c r="BIJ145" s="199"/>
      <c r="BIK145" s="199"/>
      <c r="BIL145" s="199"/>
      <c r="BIM145" s="199"/>
      <c r="BIN145" s="199"/>
      <c r="BIO145" s="199"/>
      <c r="BIP145" s="199"/>
      <c r="BIQ145" s="199"/>
      <c r="BIR145" s="199"/>
      <c r="BIS145" s="199"/>
      <c r="BIT145" s="199"/>
      <c r="BIU145" s="199"/>
      <c r="BIV145" s="199"/>
      <c r="BIW145" s="199"/>
      <c r="BIX145" s="199"/>
      <c r="BIY145" s="199"/>
      <c r="BIZ145" s="199"/>
      <c r="BJA145" s="199"/>
      <c r="BJB145" s="199"/>
      <c r="BJC145" s="199"/>
      <c r="BJD145" s="199"/>
      <c r="BJE145" s="199"/>
      <c r="BJF145" s="199"/>
      <c r="BJG145" s="199"/>
      <c r="BJH145" s="199"/>
      <c r="BJI145" s="199"/>
      <c r="BJJ145" s="199"/>
      <c r="BJK145" s="199"/>
      <c r="BJL145" s="199"/>
      <c r="BJM145" s="199"/>
      <c r="BJN145" s="199"/>
      <c r="BJO145" s="199"/>
      <c r="BJP145" s="199"/>
      <c r="BJQ145" s="199"/>
      <c r="BJR145" s="199"/>
      <c r="BJS145" s="199"/>
      <c r="BJT145" s="199"/>
      <c r="BJU145" s="199"/>
      <c r="BJV145" s="199"/>
      <c r="BJW145" s="199"/>
      <c r="BJX145" s="199"/>
      <c r="BJY145" s="199"/>
      <c r="BJZ145" s="199"/>
      <c r="BKA145" s="199"/>
      <c r="BKB145" s="199"/>
      <c r="BKC145" s="199"/>
      <c r="BKD145" s="199"/>
      <c r="BKE145" s="199"/>
      <c r="BKF145" s="199"/>
      <c r="BKG145" s="199"/>
      <c r="BKH145" s="199"/>
      <c r="BKI145" s="199"/>
      <c r="BKJ145" s="199"/>
      <c r="BKK145" s="199"/>
      <c r="BKL145" s="199"/>
      <c r="BKM145" s="199"/>
      <c r="BKN145" s="199"/>
      <c r="BKO145" s="199"/>
      <c r="BKP145" s="199"/>
      <c r="BKQ145" s="199"/>
      <c r="BKR145" s="199"/>
      <c r="BKS145" s="199"/>
      <c r="BKT145" s="199"/>
      <c r="BKU145" s="199"/>
      <c r="BKV145" s="199"/>
      <c r="BKW145" s="199"/>
      <c r="BKX145" s="199"/>
      <c r="BKY145" s="199"/>
      <c r="BKZ145" s="199"/>
      <c r="BLA145" s="199"/>
      <c r="BLB145" s="199"/>
      <c r="BLC145" s="199"/>
      <c r="BLD145" s="199"/>
      <c r="BLE145" s="199"/>
      <c r="BLF145" s="199"/>
      <c r="BLG145" s="199"/>
      <c r="BLH145" s="199"/>
      <c r="BLI145" s="199"/>
      <c r="BLJ145" s="199"/>
      <c r="BLK145" s="199"/>
      <c r="BLL145" s="199"/>
      <c r="BLM145" s="199"/>
      <c r="BLN145" s="199"/>
      <c r="BLO145" s="199"/>
      <c r="BLP145" s="199"/>
      <c r="BLQ145" s="199"/>
      <c r="BLR145" s="199"/>
      <c r="BLS145" s="199"/>
      <c r="BLT145" s="199"/>
      <c r="BLU145" s="199"/>
      <c r="BLV145" s="199"/>
      <c r="BLW145" s="199"/>
      <c r="BLX145" s="199"/>
      <c r="BLY145" s="199"/>
      <c r="BLZ145" s="199"/>
      <c r="BMA145" s="199"/>
      <c r="BMB145" s="199"/>
      <c r="BMC145" s="199"/>
      <c r="BMD145" s="199"/>
      <c r="BME145" s="199"/>
      <c r="BMF145" s="199"/>
      <c r="BMG145" s="199"/>
      <c r="BMH145" s="199"/>
      <c r="BMI145" s="199"/>
      <c r="BMJ145" s="199"/>
      <c r="BMK145" s="199"/>
      <c r="BML145" s="199"/>
      <c r="BMM145" s="199"/>
      <c r="BMN145" s="199"/>
      <c r="BMO145" s="199"/>
      <c r="BMP145" s="199"/>
      <c r="BMQ145" s="199"/>
      <c r="BMR145" s="199"/>
      <c r="BMS145" s="199"/>
      <c r="BMT145" s="199"/>
      <c r="BMU145" s="199"/>
      <c r="BMV145" s="199"/>
      <c r="BMW145" s="199"/>
      <c r="BMX145" s="199"/>
      <c r="BMY145" s="199"/>
      <c r="BMZ145" s="199"/>
      <c r="BNA145" s="199"/>
      <c r="BNB145" s="199"/>
      <c r="BNC145" s="199"/>
      <c r="BND145" s="199"/>
      <c r="BNE145" s="199"/>
      <c r="BNF145" s="199"/>
      <c r="BNG145" s="199"/>
      <c r="BNH145" s="199"/>
      <c r="BNI145" s="199"/>
      <c r="BNJ145" s="199"/>
      <c r="BNK145" s="199"/>
      <c r="BNL145" s="199"/>
      <c r="BNM145" s="199"/>
      <c r="BNN145" s="199"/>
      <c r="BNO145" s="199"/>
      <c r="BNP145" s="199"/>
      <c r="BNQ145" s="199"/>
      <c r="BNR145" s="199"/>
      <c r="BNS145" s="199"/>
      <c r="BNT145" s="199"/>
      <c r="BNU145" s="199"/>
      <c r="BNV145" s="199"/>
      <c r="BNW145" s="199"/>
      <c r="BNX145" s="199"/>
      <c r="BNY145" s="199"/>
      <c r="BNZ145" s="199"/>
      <c r="BOA145" s="199"/>
      <c r="BOB145" s="199"/>
      <c r="BOC145" s="199"/>
      <c r="BOD145" s="199"/>
      <c r="BOE145" s="199"/>
      <c r="BOF145" s="199"/>
      <c r="BOG145" s="199"/>
      <c r="BOH145" s="199"/>
      <c r="BOI145" s="199"/>
      <c r="BOJ145" s="199"/>
      <c r="BOK145" s="199"/>
      <c r="BOL145" s="199"/>
      <c r="BOM145" s="199"/>
      <c r="BON145" s="199"/>
      <c r="BOO145" s="199"/>
      <c r="BOP145" s="199"/>
      <c r="BOQ145" s="199"/>
      <c r="BOR145" s="199"/>
      <c r="BOS145" s="199"/>
      <c r="BOT145" s="199"/>
      <c r="BOU145" s="199"/>
      <c r="BOV145" s="199"/>
      <c r="BOW145" s="199"/>
      <c r="BOX145" s="199"/>
      <c r="BOY145" s="199"/>
      <c r="BOZ145" s="199"/>
      <c r="BPA145" s="199"/>
      <c r="BPB145" s="199"/>
      <c r="BPC145" s="199"/>
      <c r="BPD145" s="199"/>
      <c r="BPE145" s="199"/>
      <c r="BPF145" s="199"/>
      <c r="BPG145" s="199"/>
      <c r="BPH145" s="199"/>
      <c r="BPI145" s="199"/>
      <c r="BPJ145" s="199"/>
      <c r="BPK145" s="199"/>
      <c r="BPL145" s="199"/>
      <c r="BPM145" s="199"/>
      <c r="BPN145" s="199"/>
      <c r="BPO145" s="199"/>
      <c r="BPP145" s="199"/>
      <c r="BPQ145" s="199"/>
      <c r="BPR145" s="199"/>
      <c r="BPS145" s="199"/>
      <c r="BPT145" s="199"/>
      <c r="BPU145" s="199"/>
      <c r="BPV145" s="199"/>
      <c r="BPW145" s="199"/>
      <c r="BPX145" s="199"/>
      <c r="BPY145" s="199"/>
      <c r="BPZ145" s="199"/>
      <c r="BQA145" s="199"/>
      <c r="BQB145" s="199"/>
      <c r="BQC145" s="199"/>
      <c r="BQD145" s="199"/>
      <c r="BQE145" s="199"/>
      <c r="BQF145" s="199"/>
      <c r="BQG145" s="199"/>
      <c r="BQH145" s="199"/>
      <c r="BQI145" s="199"/>
      <c r="BQJ145" s="199"/>
      <c r="BQK145" s="199"/>
      <c r="BQL145" s="199"/>
      <c r="BQM145" s="199"/>
      <c r="BQN145" s="199"/>
      <c r="BQO145" s="199"/>
      <c r="BQP145" s="199"/>
      <c r="BQQ145" s="199"/>
      <c r="BQR145" s="199"/>
      <c r="BQS145" s="199"/>
      <c r="BQT145" s="199"/>
      <c r="BQU145" s="199"/>
      <c r="BQV145" s="199"/>
      <c r="BQW145" s="199"/>
      <c r="BQX145" s="199"/>
      <c r="BQY145" s="199"/>
      <c r="BQZ145" s="199"/>
      <c r="BRA145" s="199"/>
      <c r="BRB145" s="199"/>
      <c r="BRC145" s="199"/>
      <c r="BRD145" s="199"/>
      <c r="BRE145" s="199"/>
      <c r="BRF145" s="199"/>
      <c r="BRG145" s="199"/>
      <c r="BRH145" s="199"/>
      <c r="BRI145" s="199"/>
      <c r="BRJ145" s="199"/>
      <c r="BRK145" s="199"/>
      <c r="BRL145" s="199"/>
      <c r="BRM145" s="199"/>
      <c r="BRN145" s="199"/>
      <c r="BRO145" s="199"/>
      <c r="BRP145" s="199"/>
      <c r="BRQ145" s="199"/>
      <c r="BRR145" s="199"/>
      <c r="BRS145" s="199"/>
      <c r="BRT145" s="199"/>
      <c r="BRU145" s="199"/>
      <c r="BRV145" s="199"/>
      <c r="BRW145" s="199"/>
      <c r="BRX145" s="199"/>
      <c r="BRY145" s="199"/>
      <c r="BRZ145" s="199"/>
      <c r="BSA145" s="199"/>
      <c r="BSB145" s="199"/>
      <c r="BSC145" s="199"/>
      <c r="BSD145" s="199"/>
      <c r="BSE145" s="199"/>
      <c r="BSF145" s="199"/>
      <c r="BSG145" s="199"/>
      <c r="BSH145" s="199"/>
      <c r="BSI145" s="199"/>
      <c r="BSJ145" s="199"/>
      <c r="BSK145" s="199"/>
      <c r="BSL145" s="199"/>
      <c r="BSM145" s="199"/>
      <c r="BSN145" s="199"/>
      <c r="BSO145" s="199"/>
      <c r="BSP145" s="199"/>
      <c r="BSQ145" s="199"/>
      <c r="BSR145" s="199"/>
      <c r="BSS145" s="199"/>
      <c r="BST145" s="199"/>
      <c r="BSU145" s="199"/>
      <c r="BSV145" s="199"/>
      <c r="BSW145" s="199"/>
      <c r="BSX145" s="199"/>
      <c r="BSY145" s="199"/>
      <c r="BSZ145" s="199"/>
      <c r="BTA145" s="199"/>
      <c r="BTB145" s="199"/>
      <c r="BTC145" s="199"/>
      <c r="BTD145" s="199"/>
      <c r="BTE145" s="199"/>
      <c r="BTF145" s="199"/>
      <c r="BTG145" s="199"/>
      <c r="BTH145" s="199"/>
      <c r="BTI145" s="199"/>
      <c r="BTJ145" s="199"/>
      <c r="BTK145" s="199"/>
      <c r="BTL145" s="199"/>
      <c r="BTM145" s="199"/>
      <c r="BTN145" s="199"/>
      <c r="BTO145" s="199"/>
      <c r="BTP145" s="199"/>
      <c r="BTQ145" s="199"/>
      <c r="BTR145" s="199"/>
      <c r="BTS145" s="199"/>
      <c r="BTT145" s="199"/>
      <c r="BTU145" s="199"/>
      <c r="BTV145" s="199"/>
      <c r="BTW145" s="199"/>
      <c r="BTX145" s="199"/>
      <c r="BTY145" s="199"/>
      <c r="BTZ145" s="199"/>
      <c r="BUA145" s="199"/>
      <c r="BUB145" s="199"/>
      <c r="BUC145" s="199"/>
      <c r="BUD145" s="199"/>
      <c r="BUE145" s="199"/>
      <c r="BUF145" s="199"/>
      <c r="BUG145" s="199"/>
      <c r="BUH145" s="199"/>
      <c r="BUI145" s="199"/>
      <c r="BUJ145" s="199"/>
      <c r="BUK145" s="199"/>
      <c r="BUL145" s="199"/>
      <c r="BUM145" s="199"/>
      <c r="BUN145" s="199"/>
      <c r="BUO145" s="199"/>
      <c r="BUP145" s="199"/>
      <c r="BUQ145" s="199"/>
      <c r="BUR145" s="199"/>
      <c r="BUS145" s="199"/>
      <c r="BUT145" s="199"/>
      <c r="BUU145" s="199"/>
      <c r="BUV145" s="199"/>
      <c r="BUW145" s="199"/>
      <c r="BUX145" s="199"/>
      <c r="BUY145" s="199"/>
      <c r="BUZ145" s="199"/>
      <c r="BVA145" s="199"/>
      <c r="BVB145" s="199"/>
      <c r="BVC145" s="199"/>
      <c r="BVD145" s="199"/>
      <c r="BVE145" s="199"/>
      <c r="BVF145" s="199"/>
      <c r="BVG145" s="199"/>
      <c r="BVH145" s="199"/>
      <c r="BVI145" s="199"/>
      <c r="BVJ145" s="199"/>
      <c r="BVK145" s="199"/>
      <c r="BVL145" s="199"/>
      <c r="BVM145" s="199"/>
      <c r="BVN145" s="199"/>
      <c r="BVO145" s="199"/>
      <c r="BVP145" s="199"/>
      <c r="BVQ145" s="199"/>
      <c r="BVR145" s="199"/>
      <c r="BVS145" s="199"/>
      <c r="BVT145" s="199"/>
      <c r="BVU145" s="199"/>
      <c r="BVV145" s="199"/>
      <c r="BVW145" s="199"/>
      <c r="BVX145" s="199"/>
      <c r="BVY145" s="199"/>
      <c r="BVZ145" s="199"/>
      <c r="BWA145" s="199"/>
      <c r="BWB145" s="199"/>
      <c r="BWC145" s="199"/>
      <c r="BWD145" s="199"/>
      <c r="BWE145" s="199"/>
      <c r="BWF145" s="199"/>
      <c r="BWG145" s="199"/>
      <c r="BWH145" s="199"/>
      <c r="BWI145" s="199"/>
      <c r="BWJ145" s="199"/>
      <c r="BWK145" s="199"/>
      <c r="BWL145" s="199"/>
      <c r="BWM145" s="199"/>
      <c r="BWN145" s="199"/>
      <c r="BWO145" s="199"/>
      <c r="BWP145" s="199"/>
      <c r="BWQ145" s="199"/>
      <c r="BWR145" s="199"/>
      <c r="BWS145" s="199"/>
      <c r="BWT145" s="199"/>
      <c r="BWU145" s="199"/>
      <c r="BWV145" s="199"/>
      <c r="BWW145" s="199"/>
      <c r="BWX145" s="199"/>
      <c r="BWY145" s="199"/>
      <c r="BWZ145" s="199"/>
      <c r="BXA145" s="199"/>
      <c r="BXB145" s="199"/>
      <c r="BXC145" s="199"/>
      <c r="BXD145" s="199"/>
      <c r="BXE145" s="199"/>
      <c r="BXF145" s="199"/>
      <c r="BXG145" s="199"/>
      <c r="BXH145" s="199"/>
      <c r="BXI145" s="199"/>
      <c r="BXJ145" s="199"/>
      <c r="BXK145" s="199"/>
      <c r="BXL145" s="199"/>
      <c r="BXM145" s="199"/>
      <c r="BXN145" s="199"/>
      <c r="BXO145" s="199"/>
      <c r="BXP145" s="199"/>
      <c r="BXQ145" s="199"/>
      <c r="BXR145" s="199"/>
      <c r="BXS145" s="199"/>
      <c r="BXT145" s="199"/>
      <c r="BXU145" s="199"/>
      <c r="BXV145" s="199"/>
      <c r="BXW145" s="199"/>
      <c r="BXX145" s="199"/>
      <c r="BXY145" s="199"/>
      <c r="BXZ145" s="199"/>
      <c r="BYA145" s="199"/>
      <c r="BYB145" s="199"/>
      <c r="BYC145" s="199"/>
      <c r="BYD145" s="199"/>
      <c r="BYE145" s="199"/>
      <c r="BYF145" s="199"/>
      <c r="BYG145" s="199"/>
      <c r="BYH145" s="199"/>
      <c r="BYI145" s="199"/>
      <c r="BYJ145" s="199"/>
      <c r="BYK145" s="199"/>
      <c r="BYL145" s="199"/>
      <c r="BYM145" s="199"/>
      <c r="BYN145" s="199"/>
      <c r="BYO145" s="199"/>
      <c r="BYP145" s="199"/>
      <c r="BYQ145" s="199"/>
      <c r="BYR145" s="199"/>
      <c r="BYS145" s="199"/>
      <c r="BYT145" s="199"/>
      <c r="BYU145" s="199"/>
      <c r="BYV145" s="199"/>
      <c r="BYW145" s="199"/>
      <c r="BYX145" s="199"/>
      <c r="BYY145" s="199"/>
      <c r="BYZ145" s="199"/>
      <c r="BZA145" s="199"/>
      <c r="BZB145" s="199"/>
      <c r="BZC145" s="199"/>
      <c r="BZD145" s="199"/>
      <c r="BZE145" s="199"/>
      <c r="BZF145" s="199"/>
      <c r="BZG145" s="199"/>
      <c r="BZH145" s="199"/>
      <c r="BZI145" s="199"/>
      <c r="BZJ145" s="199"/>
      <c r="BZK145" s="199"/>
      <c r="BZL145" s="199"/>
      <c r="BZM145" s="199"/>
      <c r="BZN145" s="199"/>
      <c r="BZO145" s="199"/>
      <c r="BZP145" s="199"/>
      <c r="BZQ145" s="199"/>
      <c r="BZR145" s="199"/>
      <c r="BZS145" s="199"/>
      <c r="BZT145" s="199"/>
      <c r="BZU145" s="199"/>
      <c r="BZV145" s="199"/>
      <c r="BZW145" s="199"/>
      <c r="BZX145" s="199"/>
      <c r="BZY145" s="199"/>
      <c r="BZZ145" s="199"/>
      <c r="CAA145" s="199"/>
      <c r="CAB145" s="199"/>
      <c r="CAC145" s="199"/>
      <c r="CAD145" s="199"/>
      <c r="CAE145" s="199"/>
      <c r="CAF145" s="199"/>
      <c r="CAG145" s="199"/>
      <c r="CAH145" s="199"/>
      <c r="CAI145" s="199"/>
      <c r="CAJ145" s="199"/>
      <c r="CAK145" s="199"/>
      <c r="CAL145" s="199"/>
      <c r="CAM145" s="199"/>
      <c r="CAN145" s="199"/>
      <c r="CAO145" s="199"/>
      <c r="CAP145" s="199"/>
      <c r="CAQ145" s="199"/>
      <c r="CAR145" s="199"/>
      <c r="CAS145" s="199"/>
      <c r="CAT145" s="199"/>
      <c r="CAU145" s="199"/>
      <c r="CAV145" s="199"/>
      <c r="CAW145" s="199"/>
      <c r="CAX145" s="199"/>
      <c r="CAY145" s="199"/>
      <c r="CAZ145" s="199"/>
      <c r="CBA145" s="199"/>
      <c r="CBB145" s="199"/>
      <c r="CBC145" s="199"/>
      <c r="CBD145" s="199"/>
      <c r="CBE145" s="199"/>
      <c r="CBF145" s="199"/>
      <c r="CBG145" s="199"/>
      <c r="CBH145" s="199"/>
      <c r="CBI145" s="199"/>
      <c r="CBJ145" s="199"/>
      <c r="CBK145" s="199"/>
      <c r="CBL145" s="199"/>
      <c r="CBM145" s="199"/>
      <c r="CBN145" s="199"/>
      <c r="CBO145" s="199"/>
      <c r="CBP145" s="199"/>
      <c r="CBQ145" s="199"/>
      <c r="CBR145" s="199"/>
      <c r="CBS145" s="199"/>
      <c r="CBT145" s="199"/>
      <c r="CBU145" s="199"/>
      <c r="CBV145" s="199"/>
      <c r="CBW145" s="199"/>
      <c r="CBX145" s="199"/>
      <c r="CBY145" s="199"/>
      <c r="CBZ145" s="199"/>
      <c r="CCA145" s="199"/>
      <c r="CCB145" s="199"/>
      <c r="CCC145" s="199"/>
      <c r="CCD145" s="199"/>
      <c r="CCE145" s="199"/>
      <c r="CCF145" s="199"/>
      <c r="CCG145" s="199"/>
      <c r="CCH145" s="199"/>
      <c r="CCI145" s="199"/>
      <c r="CCJ145" s="199"/>
      <c r="CCK145" s="199"/>
      <c r="CCL145" s="199"/>
      <c r="CCM145" s="199"/>
      <c r="CCN145" s="199"/>
      <c r="CCO145" s="199"/>
      <c r="CCP145" s="199"/>
      <c r="CCQ145" s="199"/>
      <c r="CCR145" s="199"/>
      <c r="CCS145" s="199"/>
      <c r="CCT145" s="199"/>
    </row>
    <row r="146" spans="984:2126" s="200" customFormat="1" x14ac:dyDescent="0.2">
      <c r="AKV146" s="199"/>
      <c r="AKW146" s="199"/>
      <c r="AKX146" s="199"/>
      <c r="AKY146" s="199"/>
      <c r="AKZ146" s="199"/>
      <c r="ALA146" s="199"/>
      <c r="ALB146" s="199"/>
      <c r="ALC146" s="199"/>
      <c r="ALD146" s="199"/>
      <c r="ALE146" s="199"/>
      <c r="ALF146" s="199"/>
      <c r="ALG146" s="199"/>
      <c r="ALH146" s="199"/>
      <c r="ALI146" s="199"/>
      <c r="ALJ146" s="199"/>
      <c r="ALK146" s="199"/>
      <c r="ALL146" s="199"/>
      <c r="ALM146" s="199"/>
      <c r="ALN146" s="199"/>
      <c r="ALO146" s="199"/>
      <c r="ALP146" s="199"/>
      <c r="ALQ146" s="199"/>
      <c r="ALR146" s="199"/>
      <c r="ALS146" s="199"/>
      <c r="ALT146" s="199"/>
      <c r="ALU146" s="199"/>
      <c r="ALV146" s="199"/>
      <c r="ALW146" s="199"/>
      <c r="ALX146" s="199"/>
      <c r="ALY146" s="199"/>
      <c r="ALZ146" s="199"/>
      <c r="AMA146" s="199"/>
      <c r="AMB146" s="199"/>
      <c r="AMC146" s="199"/>
      <c r="AMD146" s="199"/>
      <c r="AME146" s="199"/>
      <c r="AMF146" s="199"/>
      <c r="AMG146" s="199"/>
      <c r="AMH146" s="199"/>
      <c r="AMI146" s="199"/>
      <c r="AMJ146" s="199"/>
      <c r="AMK146" s="199"/>
      <c r="AML146" s="199"/>
      <c r="AMM146" s="199"/>
      <c r="AMN146" s="199"/>
      <c r="AMO146" s="199"/>
      <c r="AMP146" s="199"/>
      <c r="AMQ146" s="199"/>
      <c r="AMR146" s="199"/>
      <c r="AMS146" s="199"/>
      <c r="AMT146" s="199"/>
      <c r="AMU146" s="199"/>
      <c r="AMV146" s="199"/>
      <c r="AMW146" s="199"/>
      <c r="AMX146" s="199"/>
      <c r="AMY146" s="199"/>
      <c r="AMZ146" s="199"/>
      <c r="ANA146" s="199"/>
      <c r="ANB146" s="199"/>
      <c r="ANC146" s="199"/>
      <c r="AND146" s="199"/>
      <c r="ANE146" s="199"/>
      <c r="ANF146" s="199"/>
      <c r="ANG146" s="199"/>
      <c r="ANH146" s="199"/>
      <c r="ANI146" s="199"/>
      <c r="ANJ146" s="199"/>
      <c r="ANK146" s="199"/>
      <c r="ANL146" s="199"/>
      <c r="ANM146" s="199"/>
      <c r="ANN146" s="199"/>
      <c r="ANO146" s="199"/>
      <c r="ANP146" s="199"/>
      <c r="ANQ146" s="199"/>
      <c r="ANR146" s="199"/>
      <c r="ANS146" s="199"/>
      <c r="ANT146" s="199"/>
      <c r="ANU146" s="199"/>
      <c r="ANV146" s="199"/>
      <c r="ANW146" s="199"/>
      <c r="ANX146" s="199"/>
      <c r="ANY146" s="199"/>
      <c r="ANZ146" s="199"/>
      <c r="AOA146" s="199"/>
      <c r="AOB146" s="199"/>
      <c r="AOC146" s="199"/>
      <c r="AOD146" s="199"/>
      <c r="AOE146" s="199"/>
      <c r="AOF146" s="199"/>
      <c r="AOG146" s="199"/>
      <c r="AOH146" s="199"/>
      <c r="AOI146" s="199"/>
      <c r="AOJ146" s="199"/>
      <c r="AOK146" s="199"/>
      <c r="AOL146" s="199"/>
      <c r="AOM146" s="199"/>
      <c r="AON146" s="199"/>
      <c r="AOO146" s="199"/>
      <c r="AOP146" s="199"/>
      <c r="AOQ146" s="199"/>
      <c r="AOR146" s="199"/>
      <c r="AOS146" s="199"/>
      <c r="AOT146" s="199"/>
      <c r="AOU146" s="199"/>
      <c r="AOV146" s="199"/>
      <c r="AOW146" s="199"/>
      <c r="AOX146" s="199"/>
      <c r="AOY146" s="199"/>
      <c r="AOZ146" s="199"/>
      <c r="APA146" s="199"/>
      <c r="APB146" s="199"/>
      <c r="APC146" s="199"/>
      <c r="APD146" s="199"/>
      <c r="APE146" s="199"/>
      <c r="APF146" s="199"/>
      <c r="APG146" s="199"/>
      <c r="APH146" s="199"/>
      <c r="API146" s="199"/>
      <c r="APJ146" s="199"/>
      <c r="APK146" s="199"/>
      <c r="APL146" s="199"/>
      <c r="APM146" s="199"/>
      <c r="APN146" s="199"/>
      <c r="APO146" s="199"/>
      <c r="APP146" s="199"/>
      <c r="APQ146" s="199"/>
      <c r="APR146" s="199"/>
      <c r="APS146" s="199"/>
      <c r="APT146" s="199"/>
      <c r="APU146" s="199"/>
      <c r="APV146" s="199"/>
      <c r="APW146" s="199"/>
      <c r="APX146" s="199"/>
      <c r="APY146" s="199"/>
      <c r="APZ146" s="199"/>
      <c r="AQA146" s="199"/>
      <c r="AQB146" s="199"/>
      <c r="AQC146" s="199"/>
      <c r="AQD146" s="199"/>
      <c r="AQE146" s="199"/>
      <c r="AQF146" s="199"/>
      <c r="AQG146" s="199"/>
      <c r="AQH146" s="199"/>
      <c r="AQI146" s="199"/>
      <c r="AQJ146" s="199"/>
      <c r="AQK146" s="199"/>
      <c r="AQL146" s="199"/>
      <c r="AQM146" s="199"/>
      <c r="AQN146" s="199"/>
      <c r="AQO146" s="199"/>
      <c r="AQP146" s="199"/>
      <c r="AQQ146" s="199"/>
      <c r="AQR146" s="199"/>
      <c r="AQS146" s="199"/>
      <c r="AQT146" s="199"/>
      <c r="AQU146" s="199"/>
      <c r="AQV146" s="199"/>
      <c r="AQW146" s="199"/>
      <c r="AQX146" s="199"/>
      <c r="AQY146" s="199"/>
      <c r="AQZ146" s="199"/>
      <c r="ARA146" s="199"/>
      <c r="ARB146" s="199"/>
      <c r="ARC146" s="199"/>
      <c r="ARD146" s="199"/>
      <c r="ARE146" s="199"/>
      <c r="ARF146" s="199"/>
      <c r="ARG146" s="199"/>
      <c r="ARH146" s="199"/>
      <c r="ARI146" s="199"/>
      <c r="ARJ146" s="199"/>
      <c r="ARK146" s="199"/>
      <c r="ARL146" s="199"/>
      <c r="ARM146" s="199"/>
      <c r="ARN146" s="199"/>
      <c r="ARO146" s="199"/>
      <c r="ARP146" s="199"/>
      <c r="ARQ146" s="199"/>
      <c r="ARR146" s="199"/>
      <c r="ARS146" s="199"/>
      <c r="ART146" s="199"/>
      <c r="ARU146" s="199"/>
      <c r="ARV146" s="199"/>
      <c r="ARW146" s="199"/>
      <c r="ARX146" s="199"/>
      <c r="ARY146" s="199"/>
      <c r="ARZ146" s="199"/>
      <c r="ASA146" s="199"/>
      <c r="ASB146" s="199"/>
      <c r="ASC146" s="199"/>
      <c r="ASD146" s="199"/>
      <c r="ASE146" s="199"/>
      <c r="ASF146" s="199"/>
      <c r="ASG146" s="199"/>
      <c r="ASH146" s="199"/>
      <c r="ASI146" s="199"/>
      <c r="ASJ146" s="199"/>
      <c r="ASK146" s="199"/>
      <c r="ASL146" s="199"/>
      <c r="ASM146" s="199"/>
      <c r="ASN146" s="199"/>
      <c r="ASO146" s="199"/>
      <c r="ASP146" s="199"/>
      <c r="ASQ146" s="199"/>
      <c r="ASR146" s="199"/>
      <c r="ASS146" s="199"/>
      <c r="AST146" s="199"/>
      <c r="ASU146" s="199"/>
      <c r="ASV146" s="199"/>
      <c r="ASW146" s="199"/>
      <c r="ASX146" s="199"/>
      <c r="ASY146" s="199"/>
      <c r="ASZ146" s="199"/>
      <c r="ATA146" s="199"/>
      <c r="ATB146" s="199"/>
      <c r="ATC146" s="199"/>
      <c r="ATD146" s="199"/>
      <c r="ATE146" s="199"/>
      <c r="ATF146" s="199"/>
      <c r="ATG146" s="199"/>
      <c r="ATH146" s="199"/>
      <c r="ATI146" s="199"/>
      <c r="ATJ146" s="199"/>
      <c r="ATK146" s="199"/>
      <c r="ATL146" s="199"/>
      <c r="ATM146" s="199"/>
      <c r="ATN146" s="199"/>
      <c r="ATO146" s="199"/>
      <c r="ATP146" s="199"/>
      <c r="ATQ146" s="199"/>
      <c r="ATR146" s="199"/>
      <c r="ATS146" s="199"/>
      <c r="ATT146" s="199"/>
      <c r="ATU146" s="199"/>
      <c r="ATV146" s="199"/>
      <c r="ATW146" s="199"/>
      <c r="ATX146" s="199"/>
      <c r="ATY146" s="199"/>
      <c r="ATZ146" s="199"/>
      <c r="AUA146" s="199"/>
      <c r="AUB146" s="199"/>
      <c r="AUC146" s="199"/>
      <c r="AUD146" s="199"/>
      <c r="AUE146" s="199"/>
      <c r="AUF146" s="199"/>
      <c r="AUG146" s="199"/>
      <c r="AUH146" s="199"/>
      <c r="AUI146" s="199"/>
      <c r="AUJ146" s="199"/>
      <c r="AUK146" s="199"/>
      <c r="AUL146" s="199"/>
      <c r="AUM146" s="199"/>
      <c r="AUN146" s="199"/>
      <c r="AUO146" s="199"/>
      <c r="AUP146" s="199"/>
      <c r="AUQ146" s="199"/>
      <c r="AUR146" s="199"/>
      <c r="AUS146" s="199"/>
      <c r="AUT146" s="199"/>
      <c r="AUU146" s="199"/>
      <c r="AUV146" s="199"/>
      <c r="AUW146" s="199"/>
      <c r="AUX146" s="199"/>
      <c r="AUY146" s="199"/>
      <c r="AUZ146" s="199"/>
      <c r="AVA146" s="199"/>
      <c r="AVB146" s="199"/>
      <c r="AVC146" s="199"/>
      <c r="AVD146" s="199"/>
      <c r="AVE146" s="199"/>
      <c r="AVF146" s="199"/>
      <c r="AVG146" s="199"/>
      <c r="AVH146" s="199"/>
      <c r="AVI146" s="199"/>
      <c r="AVJ146" s="199"/>
      <c r="AVK146" s="199"/>
      <c r="AVL146" s="199"/>
      <c r="AVM146" s="199"/>
      <c r="AVN146" s="199"/>
      <c r="AVO146" s="199"/>
      <c r="AVP146" s="199"/>
      <c r="AVQ146" s="199"/>
      <c r="AVR146" s="199"/>
      <c r="AVS146" s="199"/>
      <c r="AVT146" s="199"/>
      <c r="AVU146" s="199"/>
      <c r="AVV146" s="199"/>
      <c r="AVW146" s="199"/>
      <c r="AVX146" s="199"/>
      <c r="AVY146" s="199"/>
      <c r="AVZ146" s="199"/>
      <c r="AWA146" s="199"/>
      <c r="AWB146" s="199"/>
      <c r="AWC146" s="199"/>
      <c r="AWD146" s="199"/>
      <c r="AWE146" s="199"/>
      <c r="AWF146" s="199"/>
      <c r="AWG146" s="199"/>
      <c r="AWH146" s="199"/>
      <c r="AWI146" s="199"/>
      <c r="AWJ146" s="199"/>
      <c r="AWK146" s="199"/>
      <c r="AWL146" s="199"/>
      <c r="AWM146" s="199"/>
      <c r="AWN146" s="199"/>
      <c r="AWO146" s="199"/>
      <c r="AWP146" s="199"/>
      <c r="AWQ146" s="199"/>
      <c r="AWR146" s="199"/>
      <c r="AWS146" s="199"/>
      <c r="AWT146" s="199"/>
      <c r="AWU146" s="199"/>
      <c r="AWV146" s="199"/>
      <c r="AWW146" s="199"/>
      <c r="AWX146" s="199"/>
      <c r="AWY146" s="199"/>
      <c r="AWZ146" s="199"/>
      <c r="AXA146" s="199"/>
      <c r="AXB146" s="199"/>
      <c r="AXC146" s="199"/>
      <c r="AXD146" s="199"/>
      <c r="AXE146" s="199"/>
      <c r="AXF146" s="199"/>
      <c r="AXG146" s="199"/>
      <c r="AXH146" s="199"/>
      <c r="AXI146" s="199"/>
      <c r="AXJ146" s="199"/>
      <c r="AXK146" s="199"/>
      <c r="AXL146" s="199"/>
      <c r="AXM146" s="199"/>
      <c r="AXN146" s="199"/>
      <c r="AXO146" s="199"/>
      <c r="AXP146" s="199"/>
      <c r="AXQ146" s="199"/>
      <c r="AXR146" s="199"/>
      <c r="AXS146" s="199"/>
      <c r="AXT146" s="199"/>
      <c r="AXU146" s="199"/>
      <c r="AXV146" s="199"/>
      <c r="AXW146" s="199"/>
      <c r="AXX146" s="199"/>
      <c r="AXY146" s="199"/>
      <c r="AXZ146" s="199"/>
      <c r="AYA146" s="199"/>
      <c r="AYB146" s="199"/>
      <c r="AYC146" s="199"/>
      <c r="AYD146" s="199"/>
      <c r="AYE146" s="199"/>
      <c r="AYF146" s="199"/>
      <c r="AYG146" s="199"/>
      <c r="AYH146" s="199"/>
      <c r="AYI146" s="199"/>
      <c r="AYJ146" s="199"/>
      <c r="AYK146" s="199"/>
      <c r="AYL146" s="199"/>
      <c r="AYM146" s="199"/>
      <c r="AYN146" s="199"/>
      <c r="AYO146" s="199"/>
      <c r="AYP146" s="199"/>
      <c r="AYQ146" s="199"/>
      <c r="AYR146" s="199"/>
      <c r="AYS146" s="199"/>
      <c r="AYT146" s="199"/>
      <c r="AYU146" s="199"/>
      <c r="AYV146" s="367"/>
      <c r="AYW146" s="367"/>
      <c r="AYX146" s="367"/>
      <c r="AYY146" s="367"/>
      <c r="AYZ146" s="199"/>
      <c r="AZA146" s="199"/>
      <c r="AZB146" s="199"/>
      <c r="AZC146" s="199"/>
      <c r="AZD146" s="199"/>
      <c r="AZE146" s="199"/>
      <c r="AZF146" s="199"/>
      <c r="AZG146" s="199"/>
      <c r="AZH146" s="199"/>
      <c r="AZI146" s="199"/>
      <c r="AZJ146" s="199"/>
      <c r="AZK146" s="199"/>
      <c r="AZL146" s="199"/>
      <c r="AZM146" s="199"/>
      <c r="AZN146" s="199"/>
      <c r="AZO146" s="199"/>
      <c r="AZP146" s="199"/>
      <c r="AZQ146" s="199"/>
      <c r="AZR146" s="199"/>
      <c r="AZS146" s="199"/>
      <c r="AZT146" s="199"/>
      <c r="AZU146" s="199"/>
      <c r="AZV146" s="199"/>
      <c r="AZW146" s="199"/>
      <c r="AZX146" s="199"/>
      <c r="AZY146" s="199"/>
      <c r="AZZ146" s="199"/>
      <c r="BAA146" s="199"/>
      <c r="BAB146" s="199"/>
      <c r="BAC146" s="199"/>
      <c r="BAD146" s="199"/>
      <c r="BAE146" s="199"/>
      <c r="BAF146" s="199"/>
      <c r="BAG146" s="199"/>
      <c r="BAH146" s="199"/>
      <c r="BAI146" s="199"/>
      <c r="BAJ146" s="199"/>
      <c r="BAK146" s="199"/>
      <c r="BAL146" s="199"/>
      <c r="BAM146" s="199"/>
      <c r="BAN146" s="199"/>
      <c r="BAO146" s="199"/>
      <c r="BAP146" s="199"/>
      <c r="BAQ146" s="199"/>
      <c r="BAR146" s="199"/>
      <c r="BAS146" s="199"/>
      <c r="BAT146" s="199"/>
      <c r="BAU146" s="199"/>
      <c r="BAV146" s="199"/>
      <c r="BAW146" s="199"/>
      <c r="BAX146" s="199"/>
      <c r="BAY146" s="199"/>
      <c r="BAZ146" s="199"/>
      <c r="BBA146" s="199"/>
      <c r="BBB146" s="199"/>
      <c r="BBC146" s="199"/>
      <c r="BBD146" s="199"/>
      <c r="BBE146" s="199"/>
      <c r="BBF146" s="199"/>
      <c r="BBG146" s="199"/>
      <c r="BBH146" s="199"/>
      <c r="BBI146" s="199"/>
      <c r="BBJ146" s="199"/>
      <c r="BBK146" s="199"/>
      <c r="BBL146" s="199"/>
      <c r="BBM146" s="199"/>
      <c r="BBN146" s="199"/>
      <c r="BBO146" s="199"/>
      <c r="BBP146" s="199"/>
      <c r="BBQ146" s="199"/>
      <c r="BBR146" s="199"/>
      <c r="BBS146" s="199"/>
      <c r="BBT146" s="199"/>
      <c r="BBU146" s="199"/>
      <c r="BBV146" s="199"/>
      <c r="BBW146" s="199"/>
      <c r="BBX146" s="199"/>
      <c r="BBY146" s="199"/>
      <c r="BBZ146" s="199"/>
      <c r="BCA146" s="199"/>
      <c r="BCB146" s="199"/>
      <c r="BCC146" s="199"/>
      <c r="BCD146" s="199"/>
      <c r="BCE146" s="199"/>
      <c r="BCF146" s="199"/>
      <c r="BCG146" s="199"/>
      <c r="BCH146" s="199"/>
      <c r="BCI146" s="199"/>
      <c r="BCJ146" s="199"/>
      <c r="BCK146" s="199"/>
      <c r="BCL146" s="199"/>
      <c r="BCM146" s="199"/>
      <c r="BCN146" s="199"/>
      <c r="BCO146" s="199"/>
      <c r="BCP146" s="199"/>
      <c r="BCQ146" s="199"/>
      <c r="BCR146" s="199"/>
      <c r="BCS146" s="199"/>
      <c r="BCT146" s="199"/>
      <c r="BCU146" s="199"/>
      <c r="BCV146" s="199"/>
      <c r="BCW146" s="199"/>
      <c r="BCX146" s="199"/>
      <c r="BCY146" s="199"/>
      <c r="BCZ146" s="199"/>
      <c r="BDA146" s="199"/>
      <c r="BDB146" s="199"/>
      <c r="BDC146" s="199"/>
      <c r="BDD146" s="199"/>
      <c r="BDE146" s="199"/>
      <c r="BDF146" s="199"/>
      <c r="BDG146" s="199"/>
      <c r="BDH146" s="199"/>
      <c r="BDI146" s="199"/>
      <c r="BDJ146" s="199"/>
      <c r="BDK146" s="199"/>
      <c r="BDL146" s="199"/>
      <c r="BDM146" s="199"/>
      <c r="BDN146" s="199"/>
      <c r="BDO146" s="199"/>
      <c r="BDP146" s="199"/>
      <c r="BDQ146" s="199"/>
      <c r="BDR146" s="199"/>
      <c r="BDS146" s="199"/>
      <c r="BDT146" s="199"/>
      <c r="BDU146" s="199"/>
      <c r="BDV146" s="199"/>
      <c r="BDW146" s="199"/>
      <c r="BDX146" s="199"/>
      <c r="BDY146" s="199"/>
      <c r="BDZ146" s="199"/>
      <c r="BEA146" s="199"/>
      <c r="BEB146" s="199"/>
      <c r="BEC146" s="199"/>
      <c r="BED146" s="199"/>
      <c r="BEE146" s="199"/>
      <c r="BEF146" s="199"/>
      <c r="BEG146" s="199"/>
      <c r="BEH146" s="199"/>
      <c r="BEI146" s="199"/>
      <c r="BEJ146" s="199"/>
      <c r="BEK146" s="199"/>
      <c r="BEL146" s="199"/>
      <c r="BEM146" s="199"/>
      <c r="BEN146" s="199"/>
      <c r="BEO146" s="199"/>
      <c r="BEP146" s="199"/>
      <c r="BEQ146" s="199"/>
      <c r="BER146" s="199"/>
      <c r="BES146" s="199"/>
      <c r="BET146" s="199"/>
      <c r="BEU146" s="199"/>
      <c r="BEV146" s="199"/>
      <c r="BEW146" s="199"/>
      <c r="BEX146" s="199"/>
      <c r="BEY146" s="199"/>
      <c r="BEZ146" s="199"/>
      <c r="BFA146" s="199"/>
      <c r="BFB146" s="199"/>
      <c r="BFC146" s="199"/>
      <c r="BFD146" s="199"/>
      <c r="BFE146" s="199"/>
      <c r="BFF146" s="199"/>
      <c r="BFG146" s="199"/>
      <c r="BFH146" s="199"/>
      <c r="BFI146" s="199"/>
      <c r="BFJ146" s="199"/>
      <c r="BFK146" s="199"/>
      <c r="BFL146" s="199"/>
      <c r="BFM146" s="199"/>
      <c r="BFN146" s="199"/>
      <c r="BFO146" s="199"/>
      <c r="BFP146" s="199"/>
      <c r="BFQ146" s="199"/>
      <c r="BFR146" s="199"/>
      <c r="BFS146" s="199"/>
      <c r="BFT146" s="199"/>
      <c r="BFU146" s="199"/>
      <c r="BFV146" s="199"/>
      <c r="BFW146" s="199"/>
      <c r="BFX146" s="199"/>
      <c r="BFY146" s="199"/>
      <c r="BFZ146" s="199"/>
      <c r="BGA146" s="199"/>
      <c r="BGB146" s="199"/>
      <c r="BGC146" s="199"/>
      <c r="BGD146" s="199"/>
      <c r="BGE146" s="199"/>
      <c r="BGF146" s="199"/>
      <c r="BGG146" s="199"/>
      <c r="BGH146" s="199"/>
      <c r="BGI146" s="199"/>
      <c r="BGJ146" s="199"/>
      <c r="BGK146" s="199"/>
      <c r="BGL146" s="199"/>
      <c r="BGM146" s="199"/>
      <c r="BGN146" s="199"/>
      <c r="BGO146" s="199"/>
      <c r="BGP146" s="199"/>
      <c r="BGQ146" s="199"/>
      <c r="BGR146" s="199"/>
      <c r="BGS146" s="199"/>
      <c r="BGT146" s="199"/>
      <c r="BGU146" s="199"/>
      <c r="BGV146" s="199"/>
      <c r="BGW146" s="199"/>
      <c r="BGX146" s="199"/>
      <c r="BGY146" s="199"/>
      <c r="BGZ146" s="199"/>
      <c r="BHA146" s="199"/>
      <c r="BHB146" s="199"/>
      <c r="BHC146" s="199"/>
      <c r="BHD146" s="199"/>
      <c r="BHE146" s="199"/>
      <c r="BHF146" s="199"/>
      <c r="BHG146" s="199"/>
      <c r="BHH146" s="199"/>
      <c r="BHI146" s="199"/>
      <c r="BHJ146" s="199"/>
      <c r="BHK146" s="199"/>
      <c r="BHL146" s="199"/>
      <c r="BHM146" s="199"/>
      <c r="BHN146" s="199"/>
      <c r="BHO146" s="199"/>
      <c r="BHP146" s="199"/>
      <c r="BHQ146" s="199"/>
      <c r="BHR146" s="199"/>
      <c r="BHS146" s="199"/>
      <c r="BHT146" s="199"/>
      <c r="BHU146" s="199"/>
      <c r="BHV146" s="199"/>
      <c r="BHW146" s="199"/>
      <c r="BHX146" s="199"/>
      <c r="BHY146" s="199"/>
      <c r="BHZ146" s="199"/>
      <c r="BIA146" s="199"/>
      <c r="BIB146" s="199"/>
      <c r="BIC146" s="199"/>
      <c r="BID146" s="199"/>
      <c r="BIE146" s="199"/>
      <c r="BIF146" s="199"/>
      <c r="BIG146" s="199"/>
      <c r="BIH146" s="199"/>
      <c r="BII146" s="199"/>
      <c r="BIJ146" s="199"/>
      <c r="BIK146" s="199"/>
      <c r="BIL146" s="199"/>
      <c r="BIM146" s="199"/>
      <c r="BIN146" s="199"/>
      <c r="BIO146" s="199"/>
      <c r="BIP146" s="199"/>
      <c r="BIQ146" s="199"/>
      <c r="BIR146" s="199"/>
      <c r="BIS146" s="199"/>
      <c r="BIT146" s="199"/>
      <c r="BIU146" s="199"/>
      <c r="BIV146" s="199"/>
      <c r="BIW146" s="199"/>
      <c r="BIX146" s="199"/>
      <c r="BIY146" s="199"/>
      <c r="BIZ146" s="199"/>
      <c r="BJA146" s="199"/>
      <c r="BJB146" s="199"/>
      <c r="BJC146" s="199"/>
      <c r="BJD146" s="199"/>
      <c r="BJE146" s="199"/>
      <c r="BJF146" s="199"/>
      <c r="BJG146" s="199"/>
      <c r="BJH146" s="199"/>
      <c r="BJI146" s="199"/>
      <c r="BJJ146" s="199"/>
      <c r="BJK146" s="199"/>
      <c r="BJL146" s="199"/>
      <c r="BJM146" s="199"/>
      <c r="BJN146" s="199"/>
      <c r="BJO146" s="199"/>
      <c r="BJP146" s="199"/>
      <c r="BJQ146" s="199"/>
      <c r="BJR146" s="199"/>
      <c r="BJS146" s="199"/>
      <c r="BJT146" s="199"/>
      <c r="BJU146" s="199"/>
      <c r="BJV146" s="199"/>
      <c r="BJW146" s="199"/>
      <c r="BJX146" s="199"/>
      <c r="BJY146" s="199"/>
      <c r="BJZ146" s="199"/>
      <c r="BKA146" s="199"/>
      <c r="BKB146" s="199"/>
      <c r="BKC146" s="199"/>
      <c r="BKD146" s="199"/>
      <c r="BKE146" s="199"/>
      <c r="BKF146" s="199"/>
      <c r="BKG146" s="199"/>
      <c r="BKH146" s="199"/>
      <c r="BKI146" s="199"/>
      <c r="BKJ146" s="199"/>
      <c r="BKK146" s="199"/>
      <c r="BKL146" s="199"/>
      <c r="BKM146" s="199"/>
      <c r="BKN146" s="199"/>
      <c r="BKO146" s="199"/>
      <c r="BKP146" s="199"/>
      <c r="BKQ146" s="199"/>
      <c r="BKR146" s="199"/>
      <c r="BKS146" s="199"/>
      <c r="BKT146" s="199"/>
      <c r="BKU146" s="199"/>
      <c r="BKV146" s="199"/>
      <c r="BKW146" s="199"/>
      <c r="BKX146" s="199"/>
      <c r="BKY146" s="199"/>
      <c r="BKZ146" s="199"/>
      <c r="BLA146" s="199"/>
      <c r="BLB146" s="199"/>
      <c r="BLC146" s="199"/>
      <c r="BLD146" s="199"/>
      <c r="BLE146" s="199"/>
      <c r="BLF146" s="199"/>
      <c r="BLG146" s="199"/>
      <c r="BLH146" s="199"/>
      <c r="BLI146" s="199"/>
      <c r="BLJ146" s="199"/>
      <c r="BLK146" s="199"/>
      <c r="BLL146" s="199"/>
      <c r="BLM146" s="199"/>
      <c r="BLN146" s="199"/>
      <c r="BLO146" s="199"/>
      <c r="BLP146" s="199"/>
      <c r="BLQ146" s="199"/>
      <c r="BLR146" s="199"/>
      <c r="BLS146" s="199"/>
      <c r="BLT146" s="199"/>
      <c r="BLU146" s="199"/>
      <c r="BLV146" s="199"/>
      <c r="BLW146" s="199"/>
      <c r="BLX146" s="199"/>
      <c r="BLY146" s="199"/>
      <c r="BLZ146" s="199"/>
      <c r="BMA146" s="199"/>
      <c r="BMB146" s="199"/>
      <c r="BMC146" s="199"/>
      <c r="BMD146" s="199"/>
      <c r="BME146" s="199"/>
      <c r="BMF146" s="199"/>
      <c r="BMG146" s="199"/>
      <c r="BMH146" s="199"/>
      <c r="BMI146" s="199"/>
      <c r="BMJ146" s="199"/>
      <c r="BMK146" s="199"/>
      <c r="BML146" s="199"/>
      <c r="BMM146" s="199"/>
      <c r="BMN146" s="199"/>
      <c r="BMO146" s="199"/>
      <c r="BMP146" s="199"/>
      <c r="BMQ146" s="199"/>
      <c r="BMR146" s="199"/>
      <c r="BMS146" s="199"/>
      <c r="BMT146" s="199"/>
      <c r="BMU146" s="199"/>
      <c r="BMV146" s="199"/>
      <c r="BMW146" s="199"/>
      <c r="BMX146" s="199"/>
      <c r="BMY146" s="199"/>
      <c r="BMZ146" s="199"/>
      <c r="BNA146" s="199"/>
      <c r="BNB146" s="199"/>
      <c r="BNC146" s="199"/>
      <c r="BND146" s="199"/>
      <c r="BNE146" s="199"/>
      <c r="BNF146" s="199"/>
      <c r="BNG146" s="199"/>
      <c r="BNH146" s="199"/>
      <c r="BNI146" s="199"/>
      <c r="BNJ146" s="199"/>
      <c r="BNK146" s="199"/>
      <c r="BNL146" s="199"/>
      <c r="BNM146" s="199"/>
      <c r="BNN146" s="199"/>
      <c r="BNO146" s="199"/>
      <c r="BNP146" s="199"/>
      <c r="BNQ146" s="199"/>
      <c r="BNR146" s="199"/>
      <c r="BNS146" s="199"/>
      <c r="BNT146" s="199"/>
      <c r="BNU146" s="199"/>
      <c r="BNV146" s="199"/>
      <c r="BNW146" s="199"/>
      <c r="BNX146" s="199"/>
      <c r="BNY146" s="199"/>
      <c r="BNZ146" s="199"/>
      <c r="BOA146" s="199"/>
      <c r="BOB146" s="199"/>
      <c r="BOC146" s="199"/>
      <c r="BOD146" s="199"/>
      <c r="BOE146" s="199"/>
      <c r="BOF146" s="199"/>
      <c r="BOG146" s="199"/>
      <c r="BOH146" s="199"/>
      <c r="BOI146" s="199"/>
      <c r="BOJ146" s="199"/>
      <c r="BOK146" s="199"/>
      <c r="BOL146" s="199"/>
      <c r="BOM146" s="199"/>
      <c r="BON146" s="199"/>
      <c r="BOO146" s="199"/>
      <c r="BOP146" s="199"/>
      <c r="BOQ146" s="199"/>
      <c r="BOR146" s="199"/>
      <c r="BOS146" s="199"/>
      <c r="BOT146" s="199"/>
      <c r="BOU146" s="199"/>
      <c r="BOV146" s="199"/>
      <c r="BOW146" s="199"/>
      <c r="BOX146" s="199"/>
      <c r="BOY146" s="199"/>
      <c r="BOZ146" s="199"/>
      <c r="BPA146" s="199"/>
      <c r="BPB146" s="199"/>
      <c r="BPC146" s="199"/>
      <c r="BPD146" s="199"/>
      <c r="BPE146" s="199"/>
      <c r="BPF146" s="199"/>
      <c r="BPG146" s="199"/>
      <c r="BPH146" s="199"/>
      <c r="BPI146" s="199"/>
      <c r="BPJ146" s="199"/>
      <c r="BPK146" s="199"/>
      <c r="BPL146" s="199"/>
      <c r="BPM146" s="199"/>
      <c r="BPN146" s="199"/>
      <c r="BPO146" s="199"/>
      <c r="BPP146" s="199"/>
      <c r="BPQ146" s="199"/>
      <c r="BPR146" s="199"/>
      <c r="BPS146" s="199"/>
      <c r="BPT146" s="199"/>
      <c r="BPU146" s="199"/>
      <c r="BPV146" s="199"/>
      <c r="BPW146" s="199"/>
      <c r="BPX146" s="199"/>
      <c r="BPY146" s="199"/>
      <c r="BPZ146" s="199"/>
      <c r="BQA146" s="199"/>
      <c r="BQB146" s="199"/>
      <c r="BQC146" s="199"/>
      <c r="BQD146" s="199"/>
      <c r="BQE146" s="199"/>
      <c r="BQF146" s="199"/>
      <c r="BQG146" s="199"/>
      <c r="BQH146" s="199"/>
      <c r="BQI146" s="199"/>
      <c r="BQJ146" s="199"/>
      <c r="BQK146" s="199"/>
      <c r="BQL146" s="199"/>
      <c r="BQM146" s="199"/>
      <c r="BQN146" s="199"/>
      <c r="BQO146" s="199"/>
      <c r="BQP146" s="199"/>
      <c r="BQQ146" s="199"/>
      <c r="BQR146" s="199"/>
      <c r="BQS146" s="199"/>
      <c r="BQT146" s="199"/>
      <c r="BQU146" s="199"/>
      <c r="BQV146" s="199"/>
      <c r="BQW146" s="199"/>
      <c r="BQX146" s="199"/>
      <c r="BQY146" s="199"/>
      <c r="BQZ146" s="199"/>
      <c r="BRA146" s="199"/>
      <c r="BRB146" s="199"/>
      <c r="BRC146" s="199"/>
      <c r="BRD146" s="199"/>
      <c r="BRE146" s="199"/>
      <c r="BRF146" s="199"/>
      <c r="BRG146" s="199"/>
      <c r="BRH146" s="199"/>
      <c r="BRI146" s="199"/>
      <c r="BRJ146" s="199"/>
      <c r="BRK146" s="199"/>
      <c r="BRL146" s="199"/>
      <c r="BRM146" s="199"/>
      <c r="BRN146" s="199"/>
      <c r="BRO146" s="199"/>
      <c r="BRP146" s="199"/>
      <c r="BRQ146" s="199"/>
      <c r="BRR146" s="199"/>
      <c r="BRS146" s="199"/>
      <c r="BRT146" s="199"/>
      <c r="BRU146" s="199"/>
      <c r="BRV146" s="199"/>
      <c r="BRW146" s="199"/>
      <c r="BRX146" s="199"/>
      <c r="BRY146" s="199"/>
      <c r="BRZ146" s="199"/>
      <c r="BSA146" s="199"/>
      <c r="BSB146" s="199"/>
      <c r="BSC146" s="199"/>
      <c r="BSD146" s="199"/>
      <c r="BSE146" s="199"/>
      <c r="BSF146" s="199"/>
      <c r="BSG146" s="199"/>
      <c r="BSH146" s="199"/>
      <c r="BSI146" s="199"/>
      <c r="BSJ146" s="199"/>
      <c r="BSK146" s="199"/>
      <c r="BSL146" s="199"/>
      <c r="BSM146" s="199"/>
      <c r="BSN146" s="199"/>
      <c r="BSO146" s="199"/>
      <c r="BSP146" s="199"/>
      <c r="BSQ146" s="199"/>
      <c r="BSR146" s="199"/>
      <c r="BSS146" s="199"/>
      <c r="BST146" s="199"/>
      <c r="BSU146" s="199"/>
      <c r="BSV146" s="199"/>
      <c r="BSW146" s="199"/>
      <c r="BSX146" s="199"/>
      <c r="BSY146" s="199"/>
      <c r="BSZ146" s="199"/>
      <c r="BTA146" s="199"/>
      <c r="BTB146" s="199"/>
      <c r="BTC146" s="199"/>
      <c r="BTD146" s="199"/>
      <c r="BTE146" s="199"/>
      <c r="BTF146" s="199"/>
      <c r="BTG146" s="199"/>
      <c r="BTH146" s="199"/>
      <c r="BTI146" s="199"/>
      <c r="BTJ146" s="199"/>
      <c r="BTK146" s="199"/>
      <c r="BTL146" s="199"/>
      <c r="BTM146" s="199"/>
      <c r="BTN146" s="199"/>
      <c r="BTO146" s="199"/>
      <c r="BTP146" s="199"/>
      <c r="BTQ146" s="199"/>
      <c r="BTR146" s="199"/>
      <c r="BTS146" s="199"/>
      <c r="BTT146" s="199"/>
      <c r="BTU146" s="199"/>
      <c r="BTV146" s="199"/>
      <c r="BTW146" s="199"/>
      <c r="BTX146" s="199"/>
      <c r="BTY146" s="199"/>
      <c r="BTZ146" s="199"/>
      <c r="BUA146" s="199"/>
      <c r="BUB146" s="199"/>
      <c r="BUC146" s="199"/>
      <c r="BUD146" s="199"/>
      <c r="BUE146" s="199"/>
      <c r="BUF146" s="199"/>
      <c r="BUG146" s="199"/>
      <c r="BUH146" s="199"/>
      <c r="BUI146" s="199"/>
      <c r="BUJ146" s="199"/>
      <c r="BUK146" s="199"/>
      <c r="BUL146" s="199"/>
      <c r="BUM146" s="199"/>
      <c r="BUN146" s="199"/>
      <c r="BUO146" s="199"/>
      <c r="BUP146" s="199"/>
      <c r="BUQ146" s="199"/>
      <c r="BUR146" s="199"/>
      <c r="BUS146" s="199"/>
      <c r="BUT146" s="199"/>
      <c r="BUU146" s="199"/>
      <c r="BUV146" s="199"/>
      <c r="BUW146" s="199"/>
      <c r="BUX146" s="199"/>
      <c r="BUY146" s="199"/>
      <c r="BUZ146" s="199"/>
      <c r="BVA146" s="199"/>
      <c r="BVB146" s="199"/>
      <c r="BVC146" s="199"/>
      <c r="BVD146" s="199"/>
      <c r="BVE146" s="199"/>
      <c r="BVF146" s="199"/>
      <c r="BVG146" s="199"/>
      <c r="BVH146" s="199"/>
      <c r="BVI146" s="199"/>
      <c r="BVJ146" s="199"/>
      <c r="BVK146" s="199"/>
      <c r="BVL146" s="199"/>
      <c r="BVM146" s="199"/>
      <c r="BVN146" s="199"/>
      <c r="BVO146" s="199"/>
      <c r="BVP146" s="199"/>
      <c r="BVQ146" s="199"/>
      <c r="BVR146" s="199"/>
      <c r="BVS146" s="199"/>
      <c r="BVT146" s="199"/>
      <c r="BVU146" s="199"/>
      <c r="BVV146" s="199"/>
      <c r="BVW146" s="199"/>
      <c r="BVX146" s="199"/>
      <c r="BVY146" s="199"/>
      <c r="BVZ146" s="199"/>
      <c r="BWA146" s="199"/>
      <c r="BWB146" s="199"/>
      <c r="BWC146" s="199"/>
      <c r="BWD146" s="199"/>
      <c r="BWE146" s="199"/>
      <c r="BWF146" s="199"/>
      <c r="BWG146" s="199"/>
      <c r="BWH146" s="199"/>
      <c r="BWI146" s="199"/>
      <c r="BWJ146" s="199"/>
      <c r="BWK146" s="199"/>
      <c r="BWL146" s="199"/>
      <c r="BWM146" s="199"/>
      <c r="BWN146" s="199"/>
      <c r="BWO146" s="199"/>
      <c r="BWP146" s="199"/>
      <c r="BWQ146" s="199"/>
      <c r="BWR146" s="199"/>
      <c r="BWS146" s="199"/>
      <c r="BWT146" s="199"/>
      <c r="BWU146" s="199"/>
      <c r="BWV146" s="199"/>
      <c r="BWW146" s="199"/>
      <c r="BWX146" s="199"/>
      <c r="BWY146" s="199"/>
      <c r="BWZ146" s="199"/>
      <c r="BXA146" s="199"/>
      <c r="BXB146" s="199"/>
      <c r="BXC146" s="199"/>
      <c r="BXD146" s="199"/>
      <c r="BXE146" s="199"/>
      <c r="BXF146" s="199"/>
      <c r="BXG146" s="199"/>
      <c r="BXH146" s="199"/>
      <c r="BXI146" s="199"/>
      <c r="BXJ146" s="199"/>
      <c r="BXK146" s="199"/>
      <c r="BXL146" s="199"/>
      <c r="BXM146" s="199"/>
      <c r="BXN146" s="199"/>
      <c r="BXO146" s="199"/>
      <c r="BXP146" s="199"/>
      <c r="BXQ146" s="199"/>
      <c r="BXR146" s="199"/>
      <c r="BXS146" s="199"/>
      <c r="BXT146" s="199"/>
      <c r="BXU146" s="199"/>
      <c r="BXV146" s="199"/>
      <c r="BXW146" s="199"/>
      <c r="BXX146" s="199"/>
      <c r="BXY146" s="199"/>
      <c r="BXZ146" s="199"/>
      <c r="BYA146" s="199"/>
      <c r="BYB146" s="199"/>
      <c r="BYC146" s="199"/>
      <c r="BYD146" s="199"/>
      <c r="BYE146" s="199"/>
      <c r="BYF146" s="199"/>
      <c r="BYG146" s="199"/>
      <c r="BYH146" s="199"/>
      <c r="BYI146" s="199"/>
      <c r="BYJ146" s="199"/>
      <c r="BYK146" s="199"/>
      <c r="BYL146" s="199"/>
      <c r="BYM146" s="199"/>
      <c r="BYN146" s="199"/>
      <c r="BYO146" s="199"/>
      <c r="BYP146" s="199"/>
      <c r="BYQ146" s="199"/>
      <c r="BYR146" s="199"/>
      <c r="BYS146" s="199"/>
      <c r="BYT146" s="199"/>
      <c r="BYU146" s="199"/>
      <c r="BYV146" s="199"/>
      <c r="BYW146" s="199"/>
      <c r="BYX146" s="199"/>
      <c r="BYY146" s="199"/>
      <c r="BYZ146" s="199"/>
      <c r="BZA146" s="199"/>
      <c r="BZB146" s="199"/>
      <c r="BZC146" s="199"/>
      <c r="BZD146" s="199"/>
      <c r="BZE146" s="199"/>
      <c r="BZF146" s="199"/>
      <c r="BZG146" s="199"/>
      <c r="BZH146" s="199"/>
      <c r="BZI146" s="199"/>
      <c r="BZJ146" s="199"/>
      <c r="BZK146" s="199"/>
      <c r="BZL146" s="199"/>
      <c r="BZM146" s="199"/>
      <c r="BZN146" s="199"/>
      <c r="BZO146" s="199"/>
      <c r="BZP146" s="199"/>
      <c r="BZQ146" s="199"/>
      <c r="BZR146" s="199"/>
      <c r="BZS146" s="199"/>
      <c r="BZT146" s="199"/>
      <c r="BZU146" s="199"/>
      <c r="BZV146" s="199"/>
      <c r="BZW146" s="199"/>
      <c r="BZX146" s="199"/>
      <c r="BZY146" s="199"/>
      <c r="BZZ146" s="199"/>
      <c r="CAA146" s="199"/>
      <c r="CAB146" s="199"/>
      <c r="CAC146" s="199"/>
      <c r="CAD146" s="199"/>
      <c r="CAE146" s="199"/>
      <c r="CAF146" s="199"/>
      <c r="CAG146" s="199"/>
      <c r="CAH146" s="199"/>
      <c r="CAI146" s="199"/>
      <c r="CAJ146" s="199"/>
      <c r="CAK146" s="199"/>
      <c r="CAL146" s="199"/>
      <c r="CAM146" s="199"/>
      <c r="CAN146" s="199"/>
      <c r="CAO146" s="199"/>
      <c r="CAP146" s="199"/>
      <c r="CAQ146" s="199"/>
      <c r="CAR146" s="199"/>
      <c r="CAS146" s="199"/>
      <c r="CAT146" s="199"/>
      <c r="CAU146" s="199"/>
      <c r="CAV146" s="199"/>
      <c r="CAW146" s="199"/>
      <c r="CAX146" s="199"/>
      <c r="CAY146" s="199"/>
      <c r="CAZ146" s="199"/>
      <c r="CBA146" s="199"/>
      <c r="CBB146" s="199"/>
      <c r="CBC146" s="199"/>
      <c r="CBD146" s="199"/>
      <c r="CBE146" s="199"/>
      <c r="CBF146" s="199"/>
      <c r="CBG146" s="199"/>
      <c r="CBH146" s="199"/>
      <c r="CBI146" s="199"/>
      <c r="CBJ146" s="199"/>
      <c r="CBK146" s="199"/>
      <c r="CBL146" s="199"/>
      <c r="CBM146" s="199"/>
      <c r="CBN146" s="199"/>
      <c r="CBO146" s="199"/>
      <c r="CBP146" s="199"/>
      <c r="CBQ146" s="199"/>
      <c r="CBR146" s="199"/>
      <c r="CBS146" s="199"/>
      <c r="CBT146" s="199"/>
      <c r="CBU146" s="199"/>
      <c r="CBV146" s="199"/>
      <c r="CBW146" s="199"/>
      <c r="CBX146" s="199"/>
      <c r="CBY146" s="199"/>
      <c r="CBZ146" s="199"/>
      <c r="CCA146" s="199"/>
      <c r="CCB146" s="199"/>
      <c r="CCC146" s="199"/>
      <c r="CCD146" s="199"/>
      <c r="CCE146" s="199"/>
      <c r="CCF146" s="199"/>
      <c r="CCG146" s="199"/>
      <c r="CCH146" s="199"/>
      <c r="CCI146" s="199"/>
      <c r="CCJ146" s="199"/>
      <c r="CCK146" s="199"/>
      <c r="CCL146" s="199"/>
      <c r="CCM146" s="199"/>
      <c r="CCN146" s="199"/>
      <c r="CCO146" s="199"/>
      <c r="CCP146" s="199"/>
      <c r="CCQ146" s="199"/>
      <c r="CCR146" s="199"/>
      <c r="CCS146" s="199"/>
      <c r="CCT146" s="199"/>
    </row>
    <row r="147" spans="984:2126" s="200" customFormat="1" x14ac:dyDescent="0.2">
      <c r="AKV147" s="199"/>
      <c r="AKW147" s="199"/>
      <c r="AKX147" s="199"/>
      <c r="AKY147" s="199"/>
      <c r="AKZ147" s="199"/>
      <c r="ALA147" s="199"/>
      <c r="ALB147" s="199"/>
      <c r="ALC147" s="199"/>
      <c r="ALD147" s="199"/>
      <c r="ALE147" s="199"/>
      <c r="ALF147" s="199"/>
      <c r="ALG147" s="199"/>
      <c r="ALH147" s="199"/>
      <c r="ALI147" s="199"/>
      <c r="ALJ147" s="199"/>
      <c r="ALK147" s="199"/>
      <c r="ALL147" s="199"/>
      <c r="ALM147" s="199"/>
      <c r="ALN147" s="199"/>
      <c r="ALO147" s="199"/>
      <c r="ALP147" s="199"/>
      <c r="ALQ147" s="199"/>
      <c r="ALR147" s="199"/>
      <c r="ALS147" s="199"/>
      <c r="ALT147" s="199"/>
      <c r="ALU147" s="199"/>
      <c r="ALV147" s="199"/>
      <c r="ALW147" s="199"/>
      <c r="ALX147" s="199"/>
      <c r="ALY147" s="199"/>
      <c r="ALZ147" s="199"/>
      <c r="AMA147" s="199"/>
      <c r="AMB147" s="199"/>
      <c r="AMC147" s="199"/>
      <c r="AMD147" s="199"/>
      <c r="AME147" s="199"/>
      <c r="AMF147" s="199"/>
      <c r="AMG147" s="199"/>
      <c r="AMH147" s="199"/>
      <c r="AMI147" s="199"/>
      <c r="AMJ147" s="199"/>
      <c r="AMK147" s="199"/>
      <c r="AML147" s="199"/>
      <c r="AMM147" s="199"/>
      <c r="AMN147" s="199"/>
      <c r="AMO147" s="199"/>
      <c r="AMP147" s="199"/>
      <c r="AMQ147" s="199"/>
      <c r="AMR147" s="199"/>
      <c r="AMS147" s="199"/>
      <c r="AMT147" s="199"/>
      <c r="AMU147" s="199"/>
      <c r="AMV147" s="199"/>
      <c r="AMW147" s="199"/>
      <c r="AMX147" s="199"/>
      <c r="AMY147" s="199"/>
      <c r="AMZ147" s="199"/>
      <c r="ANA147" s="199"/>
      <c r="ANB147" s="199"/>
      <c r="ANC147" s="199"/>
      <c r="AND147" s="199"/>
      <c r="ANE147" s="199"/>
      <c r="ANF147" s="199"/>
      <c r="ANG147" s="199"/>
      <c r="ANH147" s="199"/>
      <c r="ANI147" s="199"/>
      <c r="ANJ147" s="199"/>
      <c r="ANK147" s="199"/>
      <c r="ANL147" s="199"/>
      <c r="ANM147" s="199"/>
      <c r="ANN147" s="199"/>
      <c r="ANO147" s="199"/>
      <c r="ANP147" s="199"/>
      <c r="ANQ147" s="199"/>
      <c r="ANR147" s="199"/>
      <c r="ANS147" s="199"/>
      <c r="ANT147" s="199"/>
      <c r="ANU147" s="199"/>
      <c r="ANV147" s="199"/>
      <c r="ANW147" s="199"/>
      <c r="ANX147" s="199"/>
      <c r="ANY147" s="199"/>
      <c r="ANZ147" s="199"/>
      <c r="AOA147" s="199"/>
      <c r="AOB147" s="199"/>
      <c r="AOC147" s="199"/>
      <c r="AOD147" s="199"/>
      <c r="AOE147" s="199"/>
      <c r="AOF147" s="199"/>
      <c r="AOG147" s="199"/>
      <c r="AOH147" s="199"/>
      <c r="AOI147" s="199"/>
      <c r="AOJ147" s="199"/>
      <c r="AOK147" s="199"/>
      <c r="AOL147" s="199"/>
      <c r="AOM147" s="199"/>
      <c r="AON147" s="199"/>
      <c r="AOO147" s="199"/>
      <c r="AOP147" s="199"/>
      <c r="AOQ147" s="199"/>
      <c r="AOR147" s="199"/>
      <c r="AOS147" s="199"/>
      <c r="AOT147" s="199"/>
      <c r="AOU147" s="199"/>
      <c r="AOV147" s="199"/>
      <c r="AOW147" s="199"/>
      <c r="AOX147" s="199"/>
      <c r="AOY147" s="199"/>
      <c r="AOZ147" s="199"/>
      <c r="APA147" s="199"/>
      <c r="APB147" s="199"/>
      <c r="APC147" s="199"/>
      <c r="APD147" s="199"/>
      <c r="APE147" s="199"/>
      <c r="APF147" s="199"/>
      <c r="APG147" s="199"/>
      <c r="APH147" s="199"/>
      <c r="API147" s="199"/>
      <c r="APJ147" s="199"/>
      <c r="APK147" s="199"/>
      <c r="APL147" s="199"/>
      <c r="APM147" s="199"/>
      <c r="APN147" s="199"/>
      <c r="APO147" s="199"/>
      <c r="APP147" s="199"/>
      <c r="APQ147" s="199"/>
      <c r="APR147" s="199"/>
      <c r="APS147" s="199"/>
      <c r="APT147" s="199"/>
      <c r="APU147" s="199"/>
      <c r="APV147" s="199"/>
      <c r="APW147" s="199"/>
      <c r="APX147" s="199"/>
      <c r="APY147" s="199"/>
      <c r="APZ147" s="199"/>
      <c r="AQA147" s="199"/>
      <c r="AQB147" s="199"/>
      <c r="AQC147" s="199"/>
      <c r="AQD147" s="199"/>
      <c r="AQE147" s="199"/>
      <c r="AQF147" s="199"/>
      <c r="AQG147" s="199"/>
      <c r="AQH147" s="199"/>
      <c r="AQI147" s="199"/>
      <c r="AQJ147" s="199"/>
      <c r="AQK147" s="199"/>
      <c r="AQL147" s="199"/>
      <c r="AQM147" s="199"/>
      <c r="AQN147" s="199"/>
      <c r="AQO147" s="199"/>
      <c r="AQP147" s="199"/>
      <c r="AQQ147" s="199"/>
      <c r="AQR147" s="199"/>
      <c r="AQS147" s="199"/>
      <c r="AQT147" s="199"/>
      <c r="AQU147" s="199"/>
      <c r="AQV147" s="199"/>
      <c r="AQW147" s="199"/>
      <c r="AQX147" s="199"/>
      <c r="AQY147" s="199"/>
      <c r="AQZ147" s="199"/>
      <c r="ARA147" s="199"/>
      <c r="ARB147" s="199"/>
      <c r="ARC147" s="199"/>
      <c r="ARD147" s="199"/>
      <c r="ARE147" s="199"/>
      <c r="ARF147" s="199"/>
      <c r="ARG147" s="199"/>
      <c r="ARH147" s="199"/>
      <c r="ARI147" s="199"/>
      <c r="ARJ147" s="199"/>
      <c r="ARK147" s="199"/>
      <c r="ARL147" s="199"/>
      <c r="ARM147" s="199"/>
      <c r="ARN147" s="199"/>
      <c r="ARO147" s="199"/>
      <c r="ARP147" s="199"/>
      <c r="ARQ147" s="199"/>
      <c r="ARR147" s="199"/>
      <c r="ARS147" s="199"/>
      <c r="ART147" s="199"/>
      <c r="ARU147" s="199"/>
      <c r="ARV147" s="199"/>
      <c r="ARW147" s="199"/>
      <c r="ARX147" s="199"/>
      <c r="ARY147" s="199"/>
      <c r="ARZ147" s="199"/>
      <c r="ASA147" s="199"/>
      <c r="ASB147" s="199"/>
      <c r="ASC147" s="199"/>
      <c r="ASD147" s="199"/>
      <c r="ASE147" s="199"/>
      <c r="ASF147" s="199"/>
      <c r="ASG147" s="199"/>
      <c r="ASH147" s="199"/>
      <c r="ASI147" s="199"/>
      <c r="ASJ147" s="199"/>
      <c r="ASK147" s="199"/>
      <c r="ASL147" s="199"/>
      <c r="ASM147" s="199"/>
      <c r="ASN147" s="199"/>
      <c r="ASO147" s="199"/>
      <c r="ASP147" s="199"/>
      <c r="ASQ147" s="199"/>
      <c r="ASR147" s="199"/>
      <c r="ASS147" s="199"/>
      <c r="AST147" s="199"/>
      <c r="ASU147" s="199"/>
      <c r="ASV147" s="199"/>
      <c r="ASW147" s="199"/>
      <c r="ASX147" s="199"/>
      <c r="ASY147" s="199"/>
      <c r="ASZ147" s="199"/>
      <c r="ATA147" s="199"/>
      <c r="ATB147" s="199"/>
      <c r="ATC147" s="199"/>
      <c r="ATD147" s="199"/>
      <c r="ATE147" s="199"/>
      <c r="ATF147" s="199"/>
      <c r="ATG147" s="199"/>
      <c r="ATH147" s="199"/>
      <c r="ATI147" s="199"/>
      <c r="ATJ147" s="199"/>
      <c r="ATK147" s="199"/>
      <c r="ATL147" s="199"/>
      <c r="ATM147" s="199"/>
      <c r="ATN147" s="199"/>
      <c r="ATO147" s="199"/>
      <c r="ATP147" s="199"/>
      <c r="ATQ147" s="199"/>
      <c r="ATR147" s="199"/>
      <c r="ATS147" s="199"/>
      <c r="ATT147" s="199"/>
      <c r="ATU147" s="199"/>
      <c r="ATV147" s="199"/>
      <c r="ATW147" s="199"/>
      <c r="ATX147" s="199"/>
      <c r="ATY147" s="199"/>
      <c r="ATZ147" s="199"/>
      <c r="AUA147" s="199"/>
      <c r="AUB147" s="199"/>
      <c r="AUC147" s="199"/>
      <c r="AUD147" s="199"/>
      <c r="AUE147" s="199"/>
      <c r="AUF147" s="199"/>
      <c r="AUG147" s="199"/>
      <c r="AUH147" s="199"/>
      <c r="AUI147" s="199"/>
      <c r="AUJ147" s="199"/>
      <c r="AUK147" s="199"/>
      <c r="AUL147" s="199"/>
      <c r="AUM147" s="199"/>
      <c r="AUN147" s="199"/>
      <c r="AUO147" s="199"/>
      <c r="AUP147" s="199"/>
      <c r="AUQ147" s="199"/>
      <c r="AUR147" s="199"/>
      <c r="AUS147" s="199"/>
      <c r="AUT147" s="199"/>
      <c r="AUU147" s="199"/>
      <c r="AUV147" s="199"/>
      <c r="AUW147" s="199"/>
      <c r="AUX147" s="199"/>
      <c r="AUY147" s="199"/>
      <c r="AUZ147" s="199"/>
      <c r="AVA147" s="199"/>
      <c r="AVB147" s="199"/>
      <c r="AVC147" s="199"/>
      <c r="AVD147" s="199"/>
      <c r="AVE147" s="199"/>
      <c r="AVF147" s="199"/>
      <c r="AVG147" s="199"/>
      <c r="AVH147" s="199"/>
      <c r="AVI147" s="199"/>
      <c r="AVJ147" s="199"/>
      <c r="AVK147" s="199"/>
      <c r="AVL147" s="199"/>
      <c r="AVM147" s="199"/>
      <c r="AVN147" s="199"/>
      <c r="AVO147" s="199"/>
      <c r="AVP147" s="199"/>
      <c r="AVQ147" s="199"/>
      <c r="AVR147" s="199"/>
      <c r="AVS147" s="199"/>
      <c r="AVT147" s="199"/>
      <c r="AVU147" s="199"/>
      <c r="AVV147" s="199"/>
      <c r="AVW147" s="199"/>
      <c r="AVX147" s="199"/>
      <c r="AVY147" s="199"/>
      <c r="AVZ147" s="199"/>
      <c r="AWA147" s="199"/>
      <c r="AWB147" s="199"/>
      <c r="AWC147" s="199"/>
      <c r="AWD147" s="199"/>
      <c r="AWE147" s="199"/>
      <c r="AWF147" s="199"/>
      <c r="AWG147" s="199"/>
      <c r="AWH147" s="199"/>
      <c r="AWI147" s="199"/>
      <c r="AWJ147" s="199"/>
      <c r="AWK147" s="199"/>
      <c r="AWL147" s="199"/>
      <c r="AWM147" s="199"/>
      <c r="AWN147" s="199"/>
      <c r="AWO147" s="199"/>
      <c r="AWP147" s="199"/>
      <c r="AWQ147" s="199"/>
      <c r="AWR147" s="199"/>
      <c r="AWS147" s="199"/>
      <c r="AWT147" s="199"/>
      <c r="AWU147" s="199"/>
      <c r="AWV147" s="199"/>
      <c r="AWW147" s="199"/>
      <c r="AWX147" s="199"/>
      <c r="AWY147" s="199"/>
      <c r="AWZ147" s="199"/>
      <c r="AXA147" s="199"/>
      <c r="AXB147" s="199"/>
      <c r="AXC147" s="199"/>
      <c r="AXD147" s="199"/>
      <c r="AXE147" s="199"/>
      <c r="AXF147" s="199"/>
      <c r="AXG147" s="199"/>
      <c r="AXH147" s="199"/>
      <c r="AXI147" s="199"/>
      <c r="AXJ147" s="199"/>
      <c r="AXK147" s="199"/>
      <c r="AXL147" s="199"/>
      <c r="AXM147" s="199"/>
      <c r="AXN147" s="199"/>
      <c r="AXO147" s="199"/>
      <c r="AXP147" s="199"/>
      <c r="AXQ147" s="199"/>
      <c r="AXR147" s="199"/>
      <c r="AXS147" s="199"/>
      <c r="AXT147" s="199"/>
      <c r="AXU147" s="199"/>
      <c r="AXV147" s="199"/>
      <c r="AXW147" s="199"/>
      <c r="AXX147" s="199"/>
      <c r="AXY147" s="199"/>
      <c r="AXZ147" s="199"/>
      <c r="AYA147" s="199"/>
      <c r="AYB147" s="199"/>
      <c r="AYC147" s="199"/>
      <c r="AYD147" s="199"/>
      <c r="AYE147" s="199"/>
      <c r="AYF147" s="199"/>
      <c r="AYG147" s="199"/>
      <c r="AYH147" s="199"/>
      <c r="AYI147" s="199"/>
      <c r="AYJ147" s="199"/>
      <c r="AYK147" s="199"/>
      <c r="AYL147" s="199"/>
      <c r="AYM147" s="199"/>
      <c r="AYN147" s="199"/>
      <c r="AYO147" s="199"/>
      <c r="AYP147" s="199"/>
      <c r="AYQ147" s="199"/>
      <c r="AYR147" s="199"/>
      <c r="AYS147" s="199"/>
      <c r="AYT147" s="199"/>
      <c r="AYU147" s="199"/>
      <c r="AYV147" s="367"/>
      <c r="AYW147" s="367"/>
      <c r="AYX147" s="367"/>
      <c r="AYY147" s="367"/>
      <c r="AYZ147" s="199"/>
      <c r="AZA147" s="199"/>
      <c r="AZB147" s="199"/>
      <c r="AZC147" s="199"/>
      <c r="AZD147" s="199"/>
      <c r="AZE147" s="199"/>
      <c r="AZF147" s="199"/>
      <c r="AZG147" s="199"/>
      <c r="AZH147" s="199"/>
      <c r="AZI147" s="199"/>
      <c r="AZJ147" s="199"/>
      <c r="AZK147" s="199"/>
      <c r="AZL147" s="199"/>
      <c r="AZM147" s="199"/>
      <c r="AZN147" s="199"/>
      <c r="AZO147" s="199"/>
      <c r="AZP147" s="199"/>
      <c r="AZQ147" s="199"/>
      <c r="AZR147" s="199"/>
      <c r="AZS147" s="199"/>
      <c r="AZT147" s="199"/>
      <c r="AZU147" s="199"/>
      <c r="AZV147" s="199"/>
      <c r="AZW147" s="199"/>
      <c r="AZX147" s="199"/>
      <c r="AZY147" s="199"/>
      <c r="AZZ147" s="199"/>
      <c r="BAA147" s="199"/>
      <c r="BAB147" s="199"/>
      <c r="BAC147" s="199"/>
      <c r="BAD147" s="199"/>
      <c r="BAE147" s="199"/>
      <c r="BAF147" s="199"/>
      <c r="BAG147" s="199"/>
      <c r="BAH147" s="199"/>
      <c r="BAI147" s="199"/>
      <c r="BAJ147" s="199"/>
      <c r="BAK147" s="199"/>
      <c r="BAL147" s="199"/>
      <c r="BAM147" s="199"/>
      <c r="BAN147" s="199"/>
      <c r="BAO147" s="199"/>
      <c r="BAP147" s="199"/>
      <c r="BAQ147" s="199"/>
      <c r="BAR147" s="199"/>
      <c r="BAS147" s="199"/>
      <c r="BAT147" s="199"/>
      <c r="BAU147" s="199"/>
      <c r="BAV147" s="199"/>
      <c r="BAW147" s="199"/>
      <c r="BAX147" s="199"/>
      <c r="BAY147" s="199"/>
      <c r="BAZ147" s="199"/>
      <c r="BBA147" s="199"/>
      <c r="BBB147" s="199"/>
      <c r="BBC147" s="199"/>
      <c r="BBD147" s="199"/>
      <c r="BBE147" s="199"/>
      <c r="BBF147" s="199"/>
      <c r="BBG147" s="199"/>
      <c r="BBH147" s="199"/>
      <c r="BBI147" s="199"/>
      <c r="BBJ147" s="199"/>
      <c r="BBK147" s="199"/>
      <c r="BBL147" s="199"/>
      <c r="BBM147" s="199"/>
      <c r="BBN147" s="199"/>
      <c r="BBO147" s="199"/>
      <c r="BBP147" s="199"/>
      <c r="BBQ147" s="199"/>
      <c r="BBR147" s="199"/>
      <c r="BBS147" s="199"/>
      <c r="BBT147" s="199"/>
      <c r="BBU147" s="199"/>
      <c r="BBV147" s="199"/>
      <c r="BBW147" s="199"/>
      <c r="BBX147" s="199"/>
      <c r="BBY147" s="199"/>
      <c r="BBZ147" s="199"/>
      <c r="BCA147" s="199"/>
      <c r="BCB147" s="199"/>
      <c r="BCC147" s="199"/>
      <c r="BCD147" s="199"/>
      <c r="BCE147" s="199"/>
      <c r="BCF147" s="199"/>
      <c r="BCG147" s="199"/>
      <c r="BCH147" s="199"/>
      <c r="BCI147" s="199"/>
      <c r="BCJ147" s="199"/>
      <c r="BCK147" s="199"/>
      <c r="BCL147" s="199"/>
      <c r="BCM147" s="199"/>
      <c r="BCN147" s="199"/>
      <c r="BCO147" s="199"/>
      <c r="BCP147" s="199"/>
      <c r="BCQ147" s="199"/>
      <c r="BCR147" s="199"/>
      <c r="BCS147" s="199"/>
      <c r="BCT147" s="199"/>
      <c r="BCU147" s="199"/>
      <c r="BCV147" s="199"/>
      <c r="BCW147" s="199"/>
      <c r="BCX147" s="199"/>
      <c r="BCY147" s="199"/>
      <c r="BCZ147" s="199"/>
      <c r="BDA147" s="199"/>
      <c r="BDB147" s="199"/>
      <c r="BDC147" s="199"/>
      <c r="BDD147" s="199"/>
      <c r="BDE147" s="199"/>
      <c r="BDF147" s="199"/>
      <c r="BDG147" s="199"/>
      <c r="BDH147" s="199"/>
      <c r="BDI147" s="199"/>
      <c r="BDJ147" s="199"/>
      <c r="BDK147" s="199"/>
      <c r="BDL147" s="199"/>
      <c r="BDM147" s="199"/>
      <c r="BDN147" s="199"/>
      <c r="BDO147" s="199"/>
      <c r="BDP147" s="199"/>
      <c r="BDQ147" s="199"/>
      <c r="BDR147" s="199"/>
      <c r="BDS147" s="199"/>
      <c r="BDT147" s="199"/>
      <c r="BDU147" s="199"/>
      <c r="BDV147" s="199"/>
      <c r="BDW147" s="199"/>
      <c r="BDX147" s="199"/>
      <c r="BDY147" s="199"/>
      <c r="BDZ147" s="199"/>
      <c r="BEA147" s="199"/>
      <c r="BEB147" s="199"/>
      <c r="BEC147" s="199"/>
      <c r="BED147" s="199"/>
      <c r="BEE147" s="199"/>
      <c r="BEF147" s="199"/>
      <c r="BEG147" s="199"/>
      <c r="BEH147" s="199"/>
      <c r="BEI147" s="199"/>
      <c r="BEJ147" s="199"/>
      <c r="BEK147" s="199"/>
      <c r="BEL147" s="199"/>
      <c r="BEM147" s="199"/>
      <c r="BEN147" s="199"/>
      <c r="BEO147" s="199"/>
      <c r="BEP147" s="199"/>
      <c r="BEQ147" s="199"/>
      <c r="BER147" s="199"/>
      <c r="BES147" s="199"/>
      <c r="BET147" s="199"/>
      <c r="BEU147" s="199"/>
      <c r="BEV147" s="199"/>
      <c r="BEW147" s="199"/>
      <c r="BEX147" s="199"/>
      <c r="BEY147" s="199"/>
      <c r="BEZ147" s="199"/>
      <c r="BFA147" s="199"/>
      <c r="BFB147" s="199"/>
      <c r="BFC147" s="199"/>
      <c r="BFD147" s="199"/>
      <c r="BFE147" s="199"/>
      <c r="BFF147" s="199"/>
      <c r="BFG147" s="199"/>
      <c r="BFH147" s="199"/>
      <c r="BFI147" s="199"/>
      <c r="BFJ147" s="199"/>
      <c r="BFK147" s="199"/>
      <c r="BFL147" s="199"/>
      <c r="BFM147" s="199"/>
      <c r="BFN147" s="199"/>
      <c r="BFO147" s="199"/>
      <c r="BFP147" s="199"/>
      <c r="BFQ147" s="199"/>
      <c r="BFR147" s="199"/>
      <c r="BFS147" s="199"/>
      <c r="BFT147" s="199"/>
      <c r="BFU147" s="199"/>
      <c r="BFV147" s="199"/>
      <c r="BFW147" s="199"/>
      <c r="BFX147" s="199"/>
      <c r="BFY147" s="199"/>
      <c r="BFZ147" s="199"/>
      <c r="BGA147" s="199"/>
      <c r="BGB147" s="199"/>
      <c r="BGC147" s="199"/>
      <c r="BGD147" s="199"/>
      <c r="BGE147" s="199"/>
      <c r="BGF147" s="199"/>
      <c r="BGG147" s="199"/>
      <c r="BGH147" s="199"/>
      <c r="BGI147" s="199"/>
      <c r="BGJ147" s="199"/>
      <c r="BGK147" s="199"/>
      <c r="BGL147" s="199"/>
      <c r="BGM147" s="199"/>
      <c r="BGN147" s="199"/>
      <c r="BGO147" s="199"/>
      <c r="BGP147" s="199"/>
      <c r="BGQ147" s="199"/>
      <c r="BGR147" s="199"/>
      <c r="BGS147" s="199"/>
      <c r="BGT147" s="199"/>
      <c r="BGU147" s="199"/>
      <c r="BGV147" s="199"/>
      <c r="BGW147" s="199"/>
      <c r="BGX147" s="199"/>
      <c r="BGY147" s="199"/>
      <c r="BGZ147" s="199"/>
      <c r="BHA147" s="199"/>
      <c r="BHB147" s="199"/>
      <c r="BHC147" s="199"/>
      <c r="BHD147" s="199"/>
      <c r="BHE147" s="199"/>
      <c r="BHF147" s="199"/>
      <c r="BHG147" s="199"/>
      <c r="BHH147" s="199"/>
      <c r="BHI147" s="199"/>
      <c r="BHJ147" s="199"/>
      <c r="BHK147" s="199"/>
      <c r="BHL147" s="199"/>
      <c r="BHM147" s="199"/>
      <c r="BHN147" s="199"/>
      <c r="BHO147" s="199"/>
      <c r="BHP147" s="199"/>
      <c r="BHQ147" s="199"/>
      <c r="BHR147" s="199"/>
      <c r="BHS147" s="199"/>
      <c r="BHT147" s="199"/>
      <c r="BHU147" s="199"/>
      <c r="BHV147" s="199"/>
      <c r="BHW147" s="199"/>
      <c r="BHX147" s="199"/>
      <c r="BHY147" s="199"/>
      <c r="BHZ147" s="199"/>
      <c r="BIA147" s="199"/>
      <c r="BIB147" s="199"/>
      <c r="BIC147" s="199"/>
      <c r="BID147" s="199"/>
      <c r="BIE147" s="199"/>
      <c r="BIF147" s="199"/>
      <c r="BIG147" s="199"/>
      <c r="BIH147" s="199"/>
      <c r="BII147" s="199"/>
      <c r="BIJ147" s="199"/>
      <c r="BIK147" s="199"/>
      <c r="BIL147" s="199"/>
      <c r="BIM147" s="199"/>
      <c r="BIN147" s="199"/>
      <c r="BIO147" s="199"/>
      <c r="BIP147" s="199"/>
      <c r="BIQ147" s="199"/>
      <c r="BIR147" s="199"/>
      <c r="BIS147" s="199"/>
      <c r="BIT147" s="199"/>
      <c r="BIU147" s="199"/>
      <c r="BIV147" s="199"/>
      <c r="BIW147" s="199"/>
      <c r="BIX147" s="199"/>
      <c r="BIY147" s="199"/>
      <c r="BIZ147" s="199"/>
      <c r="BJA147" s="199"/>
      <c r="BJB147" s="199"/>
      <c r="BJC147" s="199"/>
      <c r="BJD147" s="199"/>
      <c r="BJE147" s="199"/>
      <c r="BJF147" s="199"/>
      <c r="BJG147" s="199"/>
      <c r="BJH147" s="199"/>
      <c r="BJI147" s="199"/>
      <c r="BJJ147" s="199"/>
      <c r="BJK147" s="199"/>
      <c r="BJL147" s="199"/>
      <c r="BJM147" s="199"/>
      <c r="BJN147" s="199"/>
      <c r="BJO147" s="199"/>
      <c r="BJP147" s="199"/>
      <c r="BJQ147" s="199"/>
      <c r="BJR147" s="199"/>
      <c r="BJS147" s="199"/>
      <c r="BJT147" s="199"/>
      <c r="BJU147" s="199"/>
      <c r="BJV147" s="199"/>
      <c r="BJW147" s="199"/>
      <c r="BJX147" s="199"/>
      <c r="BJY147" s="199"/>
      <c r="BJZ147" s="199"/>
      <c r="BKA147" s="199"/>
      <c r="BKB147" s="199"/>
      <c r="BKC147" s="199"/>
      <c r="BKD147" s="199"/>
      <c r="BKE147" s="199"/>
      <c r="BKF147" s="199"/>
      <c r="BKG147" s="199"/>
      <c r="BKH147" s="199"/>
      <c r="BKI147" s="199"/>
      <c r="BKJ147" s="199"/>
      <c r="BKK147" s="199"/>
      <c r="BKL147" s="199"/>
      <c r="BKM147" s="199"/>
      <c r="BKN147" s="199"/>
      <c r="BKO147" s="199"/>
      <c r="BKP147" s="199"/>
      <c r="BKQ147" s="199"/>
      <c r="BKR147" s="199"/>
      <c r="BKS147" s="199"/>
      <c r="BKT147" s="199"/>
      <c r="BKU147" s="199"/>
      <c r="BKV147" s="199"/>
      <c r="BKW147" s="199"/>
      <c r="BKX147" s="199"/>
      <c r="BKY147" s="199"/>
      <c r="BKZ147" s="199"/>
      <c r="BLA147" s="199"/>
      <c r="BLB147" s="199"/>
      <c r="BLC147" s="199"/>
      <c r="BLD147" s="199"/>
      <c r="BLE147" s="199"/>
      <c r="BLF147" s="199"/>
      <c r="BLG147" s="199"/>
      <c r="BLH147" s="199"/>
      <c r="BLI147" s="199"/>
      <c r="BLJ147" s="199"/>
      <c r="BLK147" s="199"/>
      <c r="BLL147" s="199"/>
      <c r="BLM147" s="199"/>
      <c r="BLN147" s="199"/>
      <c r="BLO147" s="199"/>
      <c r="BLP147" s="199"/>
      <c r="BLQ147" s="199"/>
      <c r="BLR147" s="199"/>
      <c r="BLS147" s="199"/>
      <c r="BLT147" s="199"/>
      <c r="BLU147" s="199"/>
      <c r="BLV147" s="199"/>
      <c r="BLW147" s="199"/>
      <c r="BLX147" s="199"/>
      <c r="BLY147" s="199"/>
      <c r="BLZ147" s="199"/>
      <c r="BMA147" s="199"/>
      <c r="BMB147" s="199"/>
      <c r="BMC147" s="199"/>
      <c r="BMD147" s="199"/>
      <c r="BME147" s="199"/>
      <c r="BMF147" s="199"/>
      <c r="BMG147" s="199"/>
      <c r="BMH147" s="199"/>
      <c r="BMI147" s="199"/>
      <c r="BMJ147" s="199"/>
      <c r="BMK147" s="199"/>
      <c r="BML147" s="199"/>
      <c r="BMM147" s="199"/>
      <c r="BMN147" s="199"/>
      <c r="BMO147" s="199"/>
      <c r="BMP147" s="199"/>
      <c r="BMQ147" s="199"/>
      <c r="BMR147" s="199"/>
      <c r="BMS147" s="199"/>
      <c r="BMT147" s="199"/>
      <c r="BMU147" s="199"/>
      <c r="BMV147" s="199"/>
      <c r="BMW147" s="199"/>
      <c r="BMX147" s="199"/>
      <c r="BMY147" s="199"/>
      <c r="BMZ147" s="199"/>
      <c r="BNA147" s="199"/>
      <c r="BNB147" s="199"/>
      <c r="BNC147" s="199"/>
      <c r="BND147" s="199"/>
      <c r="BNE147" s="199"/>
      <c r="BNF147" s="199"/>
      <c r="BNG147" s="199"/>
      <c r="BNH147" s="199"/>
      <c r="BNI147" s="199"/>
      <c r="BNJ147" s="199"/>
      <c r="BNK147" s="199"/>
      <c r="BNL147" s="199"/>
      <c r="BNM147" s="199"/>
      <c r="BNN147" s="199"/>
      <c r="BNO147" s="199"/>
      <c r="BNP147" s="199"/>
      <c r="BNQ147" s="199"/>
      <c r="BNR147" s="199"/>
      <c r="BNS147" s="199"/>
      <c r="BNT147" s="199"/>
      <c r="BNU147" s="199"/>
      <c r="BNV147" s="199"/>
      <c r="BNW147" s="199"/>
      <c r="BNX147" s="199"/>
      <c r="BNY147" s="199"/>
      <c r="BNZ147" s="199"/>
      <c r="BOA147" s="199"/>
      <c r="BOB147" s="199"/>
      <c r="BOC147" s="199"/>
      <c r="BOD147" s="199"/>
      <c r="BOE147" s="199"/>
      <c r="BOF147" s="199"/>
      <c r="BOG147" s="199"/>
      <c r="BOH147" s="199"/>
      <c r="BOI147" s="199"/>
      <c r="BOJ147" s="199"/>
      <c r="BOK147" s="199"/>
      <c r="BOL147" s="199"/>
      <c r="BOM147" s="199"/>
      <c r="BON147" s="199"/>
      <c r="BOO147" s="199"/>
      <c r="BOP147" s="199"/>
      <c r="BOQ147" s="199"/>
      <c r="BOR147" s="199"/>
      <c r="BOS147" s="199"/>
      <c r="BOT147" s="199"/>
      <c r="BOU147" s="199"/>
      <c r="BOV147" s="199"/>
      <c r="BOW147" s="199"/>
      <c r="BOX147" s="199"/>
      <c r="BOY147" s="199"/>
      <c r="BOZ147" s="199"/>
      <c r="BPA147" s="199"/>
      <c r="BPB147" s="199"/>
      <c r="BPC147" s="199"/>
      <c r="BPD147" s="199"/>
      <c r="BPE147" s="199"/>
      <c r="BPF147" s="199"/>
      <c r="BPG147" s="199"/>
      <c r="BPH147" s="199"/>
      <c r="BPI147" s="199"/>
      <c r="BPJ147" s="199"/>
      <c r="BPK147" s="199"/>
      <c r="BPL147" s="199"/>
      <c r="BPM147" s="199"/>
      <c r="BPN147" s="199"/>
      <c r="BPO147" s="199"/>
      <c r="BPP147" s="199"/>
      <c r="BPQ147" s="199"/>
      <c r="BPR147" s="199"/>
      <c r="BPS147" s="199"/>
      <c r="BPT147" s="199"/>
      <c r="BPU147" s="199"/>
      <c r="BPV147" s="199"/>
      <c r="BPW147" s="199"/>
      <c r="BPX147" s="199"/>
      <c r="BPY147" s="199"/>
      <c r="BPZ147" s="199"/>
      <c r="BQA147" s="199"/>
      <c r="BQB147" s="199"/>
      <c r="BQC147" s="199"/>
      <c r="BQD147" s="199"/>
      <c r="BQE147" s="199"/>
      <c r="BQF147" s="199"/>
      <c r="BQG147" s="199"/>
      <c r="BQH147" s="199"/>
      <c r="BQI147" s="199"/>
      <c r="BQJ147" s="199"/>
      <c r="BQK147" s="199"/>
      <c r="BQL147" s="199"/>
      <c r="BQM147" s="199"/>
      <c r="BQN147" s="199"/>
      <c r="BQO147" s="199"/>
      <c r="BQP147" s="199"/>
      <c r="BQQ147" s="199"/>
      <c r="BQR147" s="199"/>
      <c r="BQS147" s="199"/>
      <c r="BQT147" s="199"/>
      <c r="BQU147" s="199"/>
      <c r="BQV147" s="199"/>
      <c r="BQW147" s="199"/>
      <c r="BQX147" s="199"/>
      <c r="BQY147" s="199"/>
      <c r="BQZ147" s="199"/>
      <c r="BRA147" s="199"/>
      <c r="BRB147" s="199"/>
      <c r="BRC147" s="199"/>
      <c r="BRD147" s="199"/>
      <c r="BRE147" s="199"/>
      <c r="BRF147" s="199"/>
      <c r="BRG147" s="199"/>
      <c r="BRH147" s="199"/>
      <c r="BRI147" s="199"/>
      <c r="BRJ147" s="199"/>
      <c r="BRK147" s="199"/>
      <c r="BRL147" s="199"/>
      <c r="BRM147" s="199"/>
      <c r="BRN147" s="199"/>
      <c r="BRO147" s="199"/>
      <c r="BRP147" s="199"/>
      <c r="BRQ147" s="199"/>
      <c r="BRR147" s="199"/>
      <c r="BRS147" s="199"/>
      <c r="BRT147" s="199"/>
      <c r="BRU147" s="199"/>
      <c r="BRV147" s="199"/>
      <c r="BRW147" s="199"/>
      <c r="BRX147" s="199"/>
      <c r="BRY147" s="199"/>
      <c r="BRZ147" s="199"/>
      <c r="BSA147" s="199"/>
      <c r="BSB147" s="199"/>
      <c r="BSC147" s="199"/>
      <c r="BSD147" s="199"/>
      <c r="BSE147" s="199"/>
      <c r="BSF147" s="199"/>
      <c r="BSG147" s="199"/>
      <c r="BSH147" s="199"/>
      <c r="BSI147" s="199"/>
      <c r="BSJ147" s="199"/>
      <c r="BSK147" s="199"/>
      <c r="BSL147" s="199"/>
      <c r="BSM147" s="199"/>
      <c r="BSN147" s="199"/>
      <c r="BSO147" s="199"/>
      <c r="BSP147" s="199"/>
      <c r="BSQ147" s="199"/>
      <c r="BSR147" s="199"/>
      <c r="BSS147" s="199"/>
      <c r="BST147" s="199"/>
      <c r="BSU147" s="199"/>
      <c r="BSV147" s="199"/>
      <c r="BSW147" s="199"/>
      <c r="BSX147" s="199"/>
      <c r="BSY147" s="199"/>
      <c r="BSZ147" s="199"/>
      <c r="BTA147" s="199"/>
      <c r="BTB147" s="199"/>
      <c r="BTC147" s="199"/>
      <c r="BTD147" s="199"/>
      <c r="BTE147" s="199"/>
      <c r="BTF147" s="199"/>
      <c r="BTG147" s="199"/>
      <c r="BTH147" s="199"/>
      <c r="BTI147" s="199"/>
      <c r="BTJ147" s="199"/>
      <c r="BTK147" s="199"/>
      <c r="BTL147" s="199"/>
      <c r="BTM147" s="199"/>
      <c r="BTN147" s="199"/>
      <c r="BTO147" s="199"/>
      <c r="BTP147" s="199"/>
      <c r="BTQ147" s="199"/>
      <c r="BTR147" s="199"/>
      <c r="BTS147" s="199"/>
      <c r="BTT147" s="199"/>
      <c r="BTU147" s="199"/>
      <c r="BTV147" s="199"/>
      <c r="BTW147" s="199"/>
      <c r="BTX147" s="199"/>
      <c r="BTY147" s="199"/>
      <c r="BTZ147" s="199"/>
      <c r="BUA147" s="199"/>
      <c r="BUB147" s="199"/>
      <c r="BUC147" s="199"/>
      <c r="BUD147" s="199"/>
      <c r="BUE147" s="199"/>
      <c r="BUF147" s="199"/>
      <c r="BUG147" s="199"/>
      <c r="BUH147" s="199"/>
      <c r="BUI147" s="199"/>
      <c r="BUJ147" s="199"/>
      <c r="BUK147" s="199"/>
      <c r="BUL147" s="199"/>
      <c r="BUM147" s="199"/>
      <c r="BUN147" s="199"/>
      <c r="BUO147" s="199"/>
      <c r="BUP147" s="199"/>
      <c r="BUQ147" s="199"/>
      <c r="BUR147" s="199"/>
      <c r="BUS147" s="199"/>
      <c r="BUT147" s="199"/>
      <c r="BUU147" s="199"/>
      <c r="BUV147" s="199"/>
      <c r="BUW147" s="199"/>
      <c r="BUX147" s="199"/>
      <c r="BUY147" s="199"/>
      <c r="BUZ147" s="199"/>
      <c r="BVA147" s="199"/>
      <c r="BVB147" s="199"/>
      <c r="BVC147" s="199"/>
      <c r="BVD147" s="199"/>
      <c r="BVE147" s="199"/>
      <c r="BVF147" s="199"/>
      <c r="BVG147" s="199"/>
      <c r="BVH147" s="199"/>
      <c r="BVI147" s="199"/>
      <c r="BVJ147" s="199"/>
      <c r="BVK147" s="199"/>
      <c r="BVL147" s="199"/>
      <c r="BVM147" s="199"/>
      <c r="BVN147" s="199"/>
      <c r="BVO147" s="199"/>
      <c r="BVP147" s="199"/>
      <c r="BVQ147" s="199"/>
      <c r="BVR147" s="199"/>
      <c r="BVS147" s="199"/>
      <c r="BVT147" s="199"/>
      <c r="BVU147" s="199"/>
      <c r="BVV147" s="199"/>
      <c r="BVW147" s="199"/>
      <c r="BVX147" s="199"/>
      <c r="BVY147" s="199"/>
      <c r="BVZ147" s="199"/>
      <c r="BWA147" s="199"/>
      <c r="BWB147" s="199"/>
      <c r="BWC147" s="199"/>
      <c r="BWD147" s="199"/>
      <c r="BWE147" s="199"/>
      <c r="BWF147" s="199"/>
      <c r="BWG147" s="199"/>
      <c r="BWH147" s="199"/>
      <c r="BWI147" s="199"/>
      <c r="BWJ147" s="199"/>
      <c r="BWK147" s="199"/>
      <c r="BWL147" s="199"/>
      <c r="BWM147" s="199"/>
      <c r="BWN147" s="199"/>
      <c r="BWO147" s="199"/>
      <c r="BWP147" s="199"/>
      <c r="BWQ147" s="199"/>
      <c r="BWR147" s="199"/>
      <c r="BWS147" s="199"/>
      <c r="BWT147" s="199"/>
      <c r="BWU147" s="199"/>
      <c r="BWV147" s="199"/>
      <c r="BWW147" s="199"/>
      <c r="BWX147" s="199"/>
      <c r="BWY147" s="199"/>
      <c r="BWZ147" s="199"/>
      <c r="BXA147" s="199"/>
      <c r="BXB147" s="199"/>
      <c r="BXC147" s="199"/>
      <c r="BXD147" s="199"/>
      <c r="BXE147" s="199"/>
      <c r="BXF147" s="199"/>
      <c r="BXG147" s="199"/>
      <c r="BXH147" s="199"/>
      <c r="BXI147" s="199"/>
      <c r="BXJ147" s="199"/>
      <c r="BXK147" s="199"/>
      <c r="BXL147" s="199"/>
      <c r="BXM147" s="199"/>
      <c r="BXN147" s="199"/>
      <c r="BXO147" s="199"/>
      <c r="BXP147" s="199"/>
      <c r="BXQ147" s="199"/>
      <c r="BXR147" s="199"/>
      <c r="BXS147" s="199"/>
      <c r="BXT147" s="199"/>
      <c r="BXU147" s="199"/>
      <c r="BXV147" s="199"/>
      <c r="BXW147" s="199"/>
      <c r="BXX147" s="199"/>
      <c r="BXY147" s="199"/>
      <c r="BXZ147" s="199"/>
      <c r="BYA147" s="199"/>
      <c r="BYB147" s="199"/>
      <c r="BYC147" s="199"/>
      <c r="BYD147" s="199"/>
      <c r="BYE147" s="199"/>
      <c r="BYF147" s="199"/>
      <c r="BYG147" s="199"/>
      <c r="BYH147" s="199"/>
      <c r="BYI147" s="199"/>
      <c r="BYJ147" s="199"/>
      <c r="BYK147" s="199"/>
      <c r="BYL147" s="199"/>
      <c r="BYM147" s="199"/>
      <c r="BYN147" s="199"/>
      <c r="BYO147" s="199"/>
      <c r="BYP147" s="199"/>
      <c r="BYQ147" s="199"/>
      <c r="BYR147" s="199"/>
      <c r="BYS147" s="199"/>
      <c r="BYT147" s="199"/>
      <c r="BYU147" s="199"/>
      <c r="BYV147" s="199"/>
      <c r="BYW147" s="199"/>
      <c r="BYX147" s="199"/>
      <c r="BYY147" s="199"/>
      <c r="BYZ147" s="199"/>
      <c r="BZA147" s="199"/>
      <c r="BZB147" s="199"/>
      <c r="BZC147" s="199"/>
      <c r="BZD147" s="199"/>
      <c r="BZE147" s="199"/>
      <c r="BZF147" s="199"/>
      <c r="BZG147" s="199"/>
      <c r="BZH147" s="199"/>
      <c r="BZI147" s="199"/>
      <c r="BZJ147" s="199"/>
      <c r="BZK147" s="199"/>
      <c r="BZL147" s="199"/>
      <c r="BZM147" s="199"/>
      <c r="BZN147" s="199"/>
      <c r="BZO147" s="199"/>
      <c r="BZP147" s="199"/>
      <c r="BZQ147" s="199"/>
      <c r="BZR147" s="199"/>
      <c r="BZS147" s="199"/>
      <c r="BZT147" s="199"/>
      <c r="BZU147" s="199"/>
      <c r="BZV147" s="199"/>
      <c r="BZW147" s="199"/>
      <c r="BZX147" s="199"/>
      <c r="BZY147" s="199"/>
      <c r="BZZ147" s="199"/>
      <c r="CAA147" s="199"/>
      <c r="CAB147" s="199"/>
      <c r="CAC147" s="199"/>
      <c r="CAD147" s="199"/>
      <c r="CAE147" s="199"/>
      <c r="CAF147" s="199"/>
      <c r="CAG147" s="199"/>
      <c r="CAH147" s="199"/>
      <c r="CAI147" s="199"/>
      <c r="CAJ147" s="199"/>
      <c r="CAK147" s="199"/>
      <c r="CAL147" s="199"/>
      <c r="CAM147" s="199"/>
      <c r="CAN147" s="199"/>
      <c r="CAO147" s="199"/>
      <c r="CAP147" s="199"/>
      <c r="CAQ147" s="199"/>
      <c r="CAR147" s="199"/>
      <c r="CAS147" s="199"/>
      <c r="CAT147" s="199"/>
      <c r="CAU147" s="199"/>
      <c r="CAV147" s="199"/>
      <c r="CAW147" s="199"/>
      <c r="CAX147" s="199"/>
      <c r="CAY147" s="199"/>
      <c r="CAZ147" s="199"/>
      <c r="CBA147" s="199"/>
      <c r="CBB147" s="199"/>
      <c r="CBC147" s="199"/>
      <c r="CBD147" s="199"/>
      <c r="CBE147" s="199"/>
      <c r="CBF147" s="199"/>
      <c r="CBG147" s="199"/>
      <c r="CBH147" s="199"/>
      <c r="CBI147" s="199"/>
      <c r="CBJ147" s="199"/>
      <c r="CBK147" s="199"/>
      <c r="CBL147" s="199"/>
      <c r="CBM147" s="199"/>
      <c r="CBN147" s="199"/>
      <c r="CBO147" s="199"/>
      <c r="CBP147" s="199"/>
      <c r="CBQ147" s="199"/>
      <c r="CBR147" s="199"/>
      <c r="CBS147" s="199"/>
      <c r="CBT147" s="199"/>
      <c r="CBU147" s="199"/>
      <c r="CBV147" s="199"/>
      <c r="CBW147" s="199"/>
      <c r="CBX147" s="199"/>
      <c r="CBY147" s="199"/>
      <c r="CBZ147" s="199"/>
      <c r="CCA147" s="199"/>
      <c r="CCB147" s="199"/>
      <c r="CCC147" s="199"/>
      <c r="CCD147" s="199"/>
      <c r="CCE147" s="199"/>
      <c r="CCF147" s="199"/>
      <c r="CCG147" s="199"/>
      <c r="CCH147" s="199"/>
      <c r="CCI147" s="199"/>
      <c r="CCJ147" s="199"/>
      <c r="CCK147" s="199"/>
      <c r="CCL147" s="199"/>
      <c r="CCM147" s="199"/>
      <c r="CCN147" s="199"/>
      <c r="CCO147" s="199"/>
      <c r="CCP147" s="199"/>
      <c r="CCQ147" s="199"/>
      <c r="CCR147" s="199"/>
      <c r="CCS147" s="199"/>
      <c r="CCT147" s="199"/>
    </row>
    <row r="148" spans="984:2126" s="200" customFormat="1" x14ac:dyDescent="0.2">
      <c r="AKV148" s="199"/>
      <c r="AKW148" s="199"/>
      <c r="AKX148" s="199"/>
      <c r="AKY148" s="199"/>
      <c r="AKZ148" s="199"/>
      <c r="ALA148" s="199"/>
      <c r="ALB148" s="199"/>
      <c r="ALC148" s="199"/>
      <c r="ALD148" s="199"/>
      <c r="ALE148" s="199"/>
      <c r="ALF148" s="199"/>
      <c r="ALG148" s="199"/>
      <c r="ALH148" s="199"/>
      <c r="ALI148" s="199"/>
      <c r="ALJ148" s="199"/>
      <c r="ALK148" s="199"/>
      <c r="ALL148" s="199"/>
      <c r="ALM148" s="199"/>
      <c r="ALN148" s="199"/>
      <c r="ALO148" s="199"/>
      <c r="ALP148" s="199"/>
      <c r="ALQ148" s="199"/>
      <c r="ALR148" s="199"/>
      <c r="ALS148" s="199"/>
      <c r="ALT148" s="199"/>
      <c r="ALU148" s="199"/>
      <c r="ALV148" s="199"/>
      <c r="ALW148" s="199"/>
      <c r="ALX148" s="199"/>
      <c r="ALY148" s="199"/>
      <c r="ALZ148" s="199"/>
      <c r="AMA148" s="199"/>
      <c r="AMB148" s="199"/>
      <c r="AMC148" s="199"/>
      <c r="AMD148" s="199"/>
      <c r="AME148" s="199"/>
      <c r="AMF148" s="199"/>
      <c r="AMG148" s="199"/>
      <c r="AMH148" s="199"/>
      <c r="AMI148" s="199"/>
      <c r="AMJ148" s="199"/>
      <c r="AMK148" s="199"/>
      <c r="AML148" s="199"/>
      <c r="AMM148" s="199"/>
      <c r="AMN148" s="199"/>
      <c r="AMO148" s="199"/>
      <c r="AMP148" s="199"/>
      <c r="AMQ148" s="199"/>
      <c r="AMR148" s="199"/>
      <c r="AMS148" s="199"/>
      <c r="AMT148" s="199"/>
      <c r="AMU148" s="199"/>
      <c r="AMV148" s="199"/>
      <c r="AMW148" s="199"/>
      <c r="AMX148" s="199"/>
      <c r="AMY148" s="199"/>
      <c r="AMZ148" s="199"/>
      <c r="ANA148" s="199"/>
      <c r="ANB148" s="199"/>
      <c r="ANC148" s="199"/>
      <c r="AND148" s="199"/>
      <c r="ANE148" s="199"/>
      <c r="ANF148" s="199"/>
      <c r="ANG148" s="199"/>
      <c r="ANH148" s="199"/>
      <c r="ANI148" s="199"/>
      <c r="ANJ148" s="199"/>
      <c r="ANK148" s="199"/>
      <c r="ANL148" s="199"/>
      <c r="ANM148" s="199"/>
      <c r="ANN148" s="199"/>
      <c r="ANO148" s="199"/>
      <c r="ANP148" s="199"/>
      <c r="ANQ148" s="199"/>
      <c r="ANR148" s="199"/>
      <c r="ANS148" s="199"/>
      <c r="ANT148" s="199"/>
      <c r="ANU148" s="199"/>
      <c r="ANV148" s="199"/>
      <c r="ANW148" s="199"/>
      <c r="ANX148" s="199"/>
      <c r="ANY148" s="199"/>
      <c r="ANZ148" s="199"/>
      <c r="AOA148" s="199"/>
      <c r="AOB148" s="199"/>
      <c r="AOC148" s="199"/>
      <c r="AOD148" s="199"/>
      <c r="AOE148" s="199"/>
      <c r="AOF148" s="199"/>
      <c r="AOG148" s="199"/>
      <c r="AOH148" s="199"/>
      <c r="AOI148" s="199"/>
      <c r="AOJ148" s="199"/>
      <c r="AOK148" s="199"/>
      <c r="AOL148" s="199"/>
      <c r="AOM148" s="199"/>
      <c r="AON148" s="199"/>
      <c r="AOO148" s="199"/>
      <c r="AOP148" s="199"/>
      <c r="AOQ148" s="199"/>
      <c r="AOR148" s="199"/>
      <c r="AOS148" s="199"/>
      <c r="AOT148" s="199"/>
      <c r="AOU148" s="199"/>
      <c r="AOV148" s="199"/>
      <c r="AOW148" s="199"/>
      <c r="AOX148" s="199"/>
      <c r="AOY148" s="199"/>
      <c r="AOZ148" s="199"/>
      <c r="APA148" s="199"/>
      <c r="APB148" s="199"/>
      <c r="APC148" s="199"/>
      <c r="APD148" s="199"/>
      <c r="APE148" s="199"/>
      <c r="APF148" s="199"/>
      <c r="APG148" s="199"/>
      <c r="APH148" s="199"/>
      <c r="API148" s="199"/>
      <c r="APJ148" s="199"/>
      <c r="APK148" s="199"/>
      <c r="APL148" s="199"/>
      <c r="APM148" s="199"/>
      <c r="APN148" s="199"/>
      <c r="APO148" s="199"/>
      <c r="APP148" s="199"/>
      <c r="APQ148" s="199"/>
      <c r="APR148" s="199"/>
      <c r="APS148" s="199"/>
      <c r="APT148" s="199"/>
      <c r="APU148" s="199"/>
      <c r="APV148" s="199"/>
      <c r="APW148" s="199"/>
      <c r="APX148" s="199"/>
      <c r="APY148" s="199"/>
      <c r="APZ148" s="199"/>
      <c r="AQA148" s="199"/>
      <c r="AQB148" s="199"/>
      <c r="AQC148" s="199"/>
      <c r="AQD148" s="199"/>
      <c r="AQE148" s="199"/>
      <c r="AQF148" s="199"/>
      <c r="AQG148" s="199"/>
      <c r="AQH148" s="199"/>
      <c r="AQI148" s="199"/>
      <c r="AQJ148" s="199"/>
      <c r="AQK148" s="199"/>
      <c r="AQL148" s="199"/>
      <c r="AQM148" s="199"/>
      <c r="AQN148" s="199"/>
      <c r="AQO148" s="199"/>
      <c r="AQP148" s="199"/>
      <c r="AQQ148" s="199"/>
      <c r="AQR148" s="199"/>
      <c r="AQS148" s="199"/>
      <c r="AQT148" s="199"/>
      <c r="AQU148" s="199"/>
      <c r="AQV148" s="199"/>
      <c r="AQW148" s="199"/>
      <c r="AQX148" s="199"/>
      <c r="AQY148" s="199"/>
      <c r="AQZ148" s="199"/>
      <c r="ARA148" s="199"/>
      <c r="ARB148" s="199"/>
      <c r="ARC148" s="199"/>
      <c r="ARD148" s="199"/>
      <c r="ARE148" s="199"/>
      <c r="ARF148" s="199"/>
      <c r="ARG148" s="199"/>
      <c r="ARH148" s="199"/>
      <c r="ARI148" s="199"/>
      <c r="ARJ148" s="199"/>
      <c r="ARK148" s="199"/>
      <c r="ARL148" s="199"/>
      <c r="ARM148" s="199"/>
      <c r="ARN148" s="199"/>
      <c r="ARO148" s="199"/>
      <c r="ARP148" s="199"/>
      <c r="ARQ148" s="199"/>
      <c r="ARR148" s="199"/>
      <c r="ARS148" s="199"/>
      <c r="ART148" s="199"/>
      <c r="ARU148" s="199"/>
      <c r="ARV148" s="199"/>
      <c r="ARW148" s="199"/>
      <c r="ARX148" s="199"/>
      <c r="ARY148" s="199"/>
      <c r="ARZ148" s="199"/>
      <c r="ASA148" s="199"/>
      <c r="ASB148" s="199"/>
      <c r="ASC148" s="199"/>
      <c r="ASD148" s="199"/>
      <c r="ASE148" s="199"/>
      <c r="ASF148" s="199"/>
      <c r="ASG148" s="199"/>
      <c r="ASH148" s="199"/>
      <c r="ASI148" s="199"/>
      <c r="ASJ148" s="199"/>
      <c r="ASK148" s="199"/>
      <c r="ASL148" s="199"/>
      <c r="ASM148" s="199"/>
      <c r="ASN148" s="199"/>
      <c r="ASO148" s="199"/>
      <c r="ASP148" s="199"/>
      <c r="ASQ148" s="199"/>
      <c r="ASR148" s="199"/>
      <c r="ASS148" s="199"/>
      <c r="AST148" s="199"/>
      <c r="ASU148" s="199"/>
      <c r="ASV148" s="199"/>
      <c r="ASW148" s="199"/>
      <c r="ASX148" s="199"/>
      <c r="ASY148" s="199"/>
      <c r="ASZ148" s="199"/>
      <c r="ATA148" s="199"/>
      <c r="ATB148" s="199"/>
      <c r="ATC148" s="199"/>
      <c r="ATD148" s="199"/>
      <c r="ATE148" s="199"/>
      <c r="ATF148" s="199"/>
      <c r="ATG148" s="199"/>
      <c r="ATH148" s="199"/>
      <c r="ATI148" s="199"/>
      <c r="ATJ148" s="199"/>
      <c r="ATK148" s="199"/>
      <c r="ATL148" s="199"/>
      <c r="ATM148" s="199"/>
      <c r="ATN148" s="199"/>
      <c r="ATO148" s="199"/>
      <c r="ATP148" s="199"/>
      <c r="ATQ148" s="199"/>
      <c r="ATR148" s="199"/>
      <c r="ATS148" s="199"/>
      <c r="ATT148" s="199"/>
      <c r="ATU148" s="199"/>
      <c r="ATV148" s="199"/>
      <c r="ATW148" s="199"/>
      <c r="ATX148" s="199"/>
      <c r="ATY148" s="199"/>
      <c r="ATZ148" s="199"/>
      <c r="AUA148" s="199"/>
      <c r="AUB148" s="199"/>
      <c r="AUC148" s="199"/>
      <c r="AUD148" s="199"/>
      <c r="AUE148" s="199"/>
      <c r="AUF148" s="199"/>
      <c r="AUG148" s="199"/>
      <c r="AUH148" s="199"/>
      <c r="AUI148" s="199"/>
      <c r="AUJ148" s="199"/>
      <c r="AUK148" s="199"/>
      <c r="AUL148" s="199"/>
      <c r="AUM148" s="199"/>
      <c r="AUN148" s="199"/>
      <c r="AUO148" s="199"/>
      <c r="AUP148" s="199"/>
      <c r="AUQ148" s="199"/>
      <c r="AUR148" s="199"/>
      <c r="AUS148" s="199"/>
      <c r="AUT148" s="199"/>
      <c r="AUU148" s="199"/>
      <c r="AUV148" s="199"/>
      <c r="AUW148" s="199"/>
      <c r="AUX148" s="199"/>
      <c r="AUY148" s="199"/>
      <c r="AUZ148" s="199"/>
      <c r="AVA148" s="199"/>
      <c r="AVB148" s="199"/>
      <c r="AVC148" s="199"/>
      <c r="AVD148" s="199"/>
      <c r="AVE148" s="199"/>
      <c r="AVF148" s="199"/>
      <c r="AVG148" s="199"/>
      <c r="AVH148" s="199"/>
      <c r="AVI148" s="199"/>
      <c r="AVJ148" s="199"/>
      <c r="AVK148" s="199"/>
      <c r="AVL148" s="199"/>
      <c r="AVM148" s="199"/>
      <c r="AVN148" s="199"/>
      <c r="AVO148" s="199"/>
      <c r="AVP148" s="199"/>
      <c r="AVQ148" s="199"/>
      <c r="AVR148" s="199"/>
      <c r="AVS148" s="199"/>
      <c r="AVT148" s="199"/>
      <c r="AVU148" s="199"/>
      <c r="AVV148" s="199"/>
      <c r="AVW148" s="199"/>
      <c r="AVX148" s="199"/>
      <c r="AVY148" s="199"/>
      <c r="AVZ148" s="199"/>
      <c r="AWA148" s="199"/>
      <c r="AWB148" s="199"/>
      <c r="AWC148" s="199"/>
      <c r="AWD148" s="199"/>
      <c r="AWE148" s="199"/>
      <c r="AWF148" s="199"/>
      <c r="AWG148" s="199"/>
      <c r="AWH148" s="199"/>
      <c r="AWI148" s="199"/>
      <c r="AWJ148" s="199"/>
      <c r="AWK148" s="199"/>
      <c r="AWL148" s="199"/>
      <c r="AWM148" s="199"/>
      <c r="AWN148" s="199"/>
      <c r="AWO148" s="199"/>
      <c r="AWP148" s="199"/>
      <c r="AWQ148" s="199"/>
      <c r="AWR148" s="199"/>
      <c r="AWS148" s="199"/>
      <c r="AWT148" s="199"/>
      <c r="AWU148" s="199"/>
      <c r="AWV148" s="199"/>
      <c r="AWW148" s="199"/>
      <c r="AWX148" s="199"/>
      <c r="AWY148" s="199"/>
      <c r="AWZ148" s="199"/>
      <c r="AXA148" s="199"/>
      <c r="AXB148" s="199"/>
      <c r="AXC148" s="199"/>
      <c r="AXD148" s="199"/>
      <c r="AXE148" s="199"/>
      <c r="AXF148" s="199"/>
      <c r="AXG148" s="199"/>
      <c r="AXH148" s="199"/>
      <c r="AXI148" s="199"/>
      <c r="AXJ148" s="199"/>
      <c r="AXK148" s="199"/>
      <c r="AXL148" s="199"/>
      <c r="AXM148" s="199"/>
      <c r="AXN148" s="199"/>
      <c r="AXO148" s="199"/>
      <c r="AXP148" s="199"/>
      <c r="AXQ148" s="199"/>
      <c r="AXR148" s="199"/>
      <c r="AXS148" s="199"/>
      <c r="AXT148" s="199"/>
      <c r="AXU148" s="199"/>
      <c r="AXV148" s="199"/>
      <c r="AXW148" s="199"/>
      <c r="AXX148" s="199"/>
      <c r="AXY148" s="199"/>
      <c r="AXZ148" s="199"/>
      <c r="AYA148" s="199"/>
      <c r="AYB148" s="199"/>
      <c r="AYC148" s="199"/>
      <c r="AYD148" s="199"/>
      <c r="AYE148" s="199"/>
      <c r="AYF148" s="199"/>
      <c r="AYG148" s="199"/>
      <c r="AYH148" s="199"/>
      <c r="AYI148" s="199"/>
      <c r="AYJ148" s="199"/>
      <c r="AYK148" s="199"/>
      <c r="AYL148" s="199"/>
      <c r="AYM148" s="199"/>
      <c r="AYN148" s="199"/>
      <c r="AYO148" s="199"/>
      <c r="AYP148" s="199"/>
      <c r="AYQ148" s="199"/>
      <c r="AYR148" s="199"/>
      <c r="AYS148" s="199"/>
      <c r="AYT148" s="199"/>
      <c r="AYU148" s="199"/>
      <c r="AYV148" s="367"/>
      <c r="AYW148" s="367"/>
      <c r="AYX148" s="367"/>
      <c r="AYY148" s="367"/>
      <c r="AYZ148" s="199"/>
      <c r="AZA148" s="199"/>
      <c r="AZB148" s="199"/>
      <c r="AZC148" s="199"/>
      <c r="AZD148" s="199"/>
      <c r="AZE148" s="199"/>
      <c r="AZF148" s="199"/>
      <c r="AZG148" s="199"/>
      <c r="AZH148" s="199"/>
      <c r="AZI148" s="199"/>
      <c r="AZJ148" s="199"/>
      <c r="AZK148" s="199"/>
      <c r="AZL148" s="199"/>
      <c r="AZM148" s="199"/>
      <c r="AZN148" s="199"/>
      <c r="AZO148" s="199"/>
      <c r="AZP148" s="199"/>
      <c r="AZQ148" s="199"/>
      <c r="AZR148" s="199"/>
      <c r="AZS148" s="199"/>
      <c r="AZT148" s="199"/>
      <c r="AZU148" s="199"/>
      <c r="AZV148" s="199"/>
      <c r="AZW148" s="199"/>
      <c r="AZX148" s="199"/>
      <c r="AZY148" s="199"/>
      <c r="AZZ148" s="199"/>
      <c r="BAA148" s="199"/>
      <c r="BAB148" s="199"/>
      <c r="BAC148" s="199"/>
      <c r="BAD148" s="199"/>
      <c r="BAE148" s="199"/>
      <c r="BAF148" s="199"/>
      <c r="BAG148" s="199"/>
      <c r="BAH148" s="199"/>
      <c r="BAI148" s="199"/>
      <c r="BAJ148" s="199"/>
      <c r="BAK148" s="199"/>
      <c r="BAL148" s="199"/>
      <c r="BAM148" s="199"/>
      <c r="BAN148" s="199"/>
      <c r="BAO148" s="199"/>
      <c r="BAP148" s="199"/>
      <c r="BAQ148" s="199"/>
      <c r="BAR148" s="199"/>
      <c r="BAS148" s="199"/>
      <c r="BAT148" s="199"/>
      <c r="BAU148" s="199"/>
      <c r="BAV148" s="199"/>
      <c r="BAW148" s="199"/>
      <c r="BAX148" s="199"/>
      <c r="BAY148" s="199"/>
      <c r="BAZ148" s="199"/>
      <c r="BBA148" s="199"/>
      <c r="BBB148" s="199"/>
      <c r="BBC148" s="199"/>
      <c r="BBD148" s="199"/>
      <c r="BBE148" s="199"/>
      <c r="BBF148" s="199"/>
      <c r="BBG148" s="199"/>
      <c r="BBH148" s="199"/>
      <c r="BBI148" s="199"/>
      <c r="BBJ148" s="199"/>
      <c r="BBK148" s="199"/>
      <c r="BBL148" s="199"/>
      <c r="BBM148" s="199"/>
      <c r="BBN148" s="199"/>
      <c r="BBO148" s="199"/>
      <c r="BBP148" s="199"/>
      <c r="BBQ148" s="199"/>
      <c r="BBR148" s="199"/>
      <c r="BBS148" s="199"/>
      <c r="BBT148" s="199"/>
      <c r="BBU148" s="199"/>
      <c r="BBV148" s="199"/>
      <c r="BBW148" s="199"/>
      <c r="BBX148" s="199"/>
      <c r="BBY148" s="199"/>
      <c r="BBZ148" s="199"/>
      <c r="BCA148" s="199"/>
      <c r="BCB148" s="199"/>
      <c r="BCC148" s="199"/>
      <c r="BCD148" s="199"/>
      <c r="BCE148" s="199"/>
      <c r="BCF148" s="199"/>
      <c r="BCG148" s="199"/>
      <c r="BCH148" s="199"/>
      <c r="BCI148" s="199"/>
      <c r="BCJ148" s="199"/>
      <c r="BCK148" s="199"/>
      <c r="BCL148" s="199"/>
      <c r="BCM148" s="199"/>
      <c r="BCN148" s="199"/>
      <c r="BCO148" s="199"/>
      <c r="BCP148" s="199"/>
      <c r="BCQ148" s="199"/>
      <c r="BCR148" s="199"/>
      <c r="BCS148" s="199"/>
      <c r="BCT148" s="199"/>
      <c r="BCU148" s="199"/>
      <c r="BCV148" s="199"/>
      <c r="BCW148" s="199"/>
      <c r="BCX148" s="199"/>
      <c r="BCY148" s="199"/>
      <c r="BCZ148" s="199"/>
      <c r="BDA148" s="199"/>
      <c r="BDB148" s="199"/>
      <c r="BDC148" s="199"/>
      <c r="BDD148" s="199"/>
      <c r="BDE148" s="199"/>
      <c r="BDF148" s="199"/>
      <c r="BDG148" s="199"/>
      <c r="BDH148" s="199"/>
      <c r="BDI148" s="199"/>
      <c r="BDJ148" s="199"/>
      <c r="BDK148" s="199"/>
      <c r="BDL148" s="199"/>
      <c r="BDM148" s="199"/>
      <c r="BDN148" s="199"/>
      <c r="BDO148" s="199"/>
      <c r="BDP148" s="199"/>
      <c r="BDQ148" s="199"/>
      <c r="BDR148" s="199"/>
      <c r="BDS148" s="199"/>
      <c r="BDT148" s="199"/>
      <c r="BDU148" s="199"/>
      <c r="BDV148" s="199"/>
      <c r="BDW148" s="199"/>
      <c r="BDX148" s="199"/>
      <c r="BDY148" s="199"/>
      <c r="BDZ148" s="199"/>
      <c r="BEA148" s="199"/>
      <c r="BEB148" s="199"/>
      <c r="BEC148" s="199"/>
      <c r="BED148" s="199"/>
      <c r="BEE148" s="199"/>
      <c r="BEF148" s="199"/>
      <c r="BEG148" s="199"/>
      <c r="BEH148" s="199"/>
      <c r="BEI148" s="199"/>
      <c r="BEJ148" s="199"/>
      <c r="BEK148" s="199"/>
      <c r="BEL148" s="199"/>
      <c r="BEM148" s="199"/>
      <c r="BEN148" s="199"/>
      <c r="BEO148" s="199"/>
      <c r="BEP148" s="199"/>
      <c r="BEQ148" s="199"/>
      <c r="BER148" s="199"/>
      <c r="BES148" s="199"/>
      <c r="BET148" s="199"/>
      <c r="BEU148" s="199"/>
      <c r="BEV148" s="199"/>
      <c r="BEW148" s="199"/>
      <c r="BEX148" s="199"/>
      <c r="BEY148" s="199"/>
      <c r="BEZ148" s="199"/>
      <c r="BFA148" s="199"/>
      <c r="BFB148" s="199"/>
      <c r="BFC148" s="199"/>
      <c r="BFD148" s="199"/>
      <c r="BFE148" s="199"/>
      <c r="BFF148" s="199"/>
      <c r="BFG148" s="199"/>
      <c r="BFH148" s="199"/>
      <c r="BFI148" s="199"/>
      <c r="BFJ148" s="199"/>
      <c r="BFK148" s="199"/>
      <c r="BFL148" s="199"/>
      <c r="BFM148" s="199"/>
      <c r="BFN148" s="199"/>
      <c r="BFO148" s="199"/>
      <c r="BFP148" s="199"/>
      <c r="BFQ148" s="199"/>
      <c r="BFR148" s="199"/>
      <c r="BFS148" s="199"/>
      <c r="BFT148" s="199"/>
      <c r="BFU148" s="199"/>
      <c r="BFV148" s="199"/>
      <c r="BFW148" s="199"/>
      <c r="BFX148" s="199"/>
      <c r="BFY148" s="199"/>
      <c r="BFZ148" s="199"/>
      <c r="BGA148" s="199"/>
      <c r="BGB148" s="199"/>
      <c r="BGC148" s="199"/>
      <c r="BGD148" s="199"/>
      <c r="BGE148" s="199"/>
      <c r="BGF148" s="199"/>
      <c r="BGG148" s="199"/>
      <c r="BGH148" s="199"/>
      <c r="BGI148" s="199"/>
      <c r="BGJ148" s="199"/>
      <c r="BGK148" s="199"/>
      <c r="BGL148" s="199"/>
      <c r="BGM148" s="199"/>
      <c r="BGN148" s="199"/>
      <c r="BGO148" s="199"/>
      <c r="BGP148" s="199"/>
      <c r="BGQ148" s="199"/>
      <c r="BGR148" s="199"/>
      <c r="BGS148" s="199"/>
      <c r="BGT148" s="199"/>
      <c r="BGU148" s="199"/>
      <c r="BGV148" s="199"/>
      <c r="BGW148" s="199"/>
      <c r="BGX148" s="199"/>
      <c r="BGY148" s="199"/>
      <c r="BGZ148" s="199"/>
      <c r="BHA148" s="199"/>
      <c r="BHB148" s="199"/>
      <c r="BHC148" s="199"/>
      <c r="BHD148" s="199"/>
      <c r="BHE148" s="199"/>
      <c r="BHF148" s="199"/>
      <c r="BHG148" s="199"/>
      <c r="BHH148" s="199"/>
      <c r="BHI148" s="199"/>
      <c r="BHJ148" s="199"/>
      <c r="BHK148" s="199"/>
      <c r="BHL148" s="199"/>
      <c r="BHM148" s="199"/>
      <c r="BHN148" s="199"/>
      <c r="BHO148" s="199"/>
      <c r="BHP148" s="199"/>
      <c r="BHQ148" s="199"/>
      <c r="BHR148" s="199"/>
      <c r="BHS148" s="199"/>
      <c r="BHT148" s="199"/>
      <c r="BHU148" s="199"/>
      <c r="BHV148" s="199"/>
      <c r="BHW148" s="199"/>
      <c r="BHX148" s="199"/>
      <c r="BHY148" s="199"/>
      <c r="BHZ148" s="199"/>
      <c r="BIA148" s="199"/>
      <c r="BIB148" s="199"/>
      <c r="BIC148" s="199"/>
      <c r="BID148" s="199"/>
      <c r="BIE148" s="199"/>
      <c r="BIF148" s="199"/>
      <c r="BIG148" s="199"/>
      <c r="BIH148" s="199"/>
      <c r="BII148" s="199"/>
      <c r="BIJ148" s="199"/>
      <c r="BIK148" s="199"/>
      <c r="BIL148" s="199"/>
      <c r="BIM148" s="199"/>
      <c r="BIN148" s="199"/>
      <c r="BIO148" s="199"/>
      <c r="BIP148" s="199"/>
      <c r="BIQ148" s="199"/>
      <c r="BIR148" s="199"/>
      <c r="BIS148" s="199"/>
      <c r="BIT148" s="199"/>
      <c r="BIU148" s="199"/>
      <c r="BIV148" s="199"/>
      <c r="BIW148" s="199"/>
      <c r="BIX148" s="199"/>
      <c r="BIY148" s="199"/>
      <c r="BIZ148" s="199"/>
      <c r="BJA148" s="199"/>
      <c r="BJB148" s="199"/>
      <c r="BJC148" s="199"/>
      <c r="BJD148" s="199"/>
      <c r="BJE148" s="199"/>
      <c r="BJF148" s="199"/>
      <c r="BJG148" s="199"/>
      <c r="BJH148" s="199"/>
      <c r="BJI148" s="199"/>
      <c r="BJJ148" s="199"/>
      <c r="BJK148" s="199"/>
      <c r="BJL148" s="199"/>
      <c r="BJM148" s="199"/>
      <c r="BJN148" s="199"/>
      <c r="BJO148" s="199"/>
      <c r="BJP148" s="199"/>
      <c r="BJQ148" s="199"/>
      <c r="BJR148" s="199"/>
      <c r="BJS148" s="199"/>
      <c r="BJT148" s="199"/>
      <c r="BJU148" s="199"/>
      <c r="BJV148" s="199"/>
      <c r="BJW148" s="199"/>
      <c r="BJX148" s="199"/>
      <c r="BJY148" s="199"/>
      <c r="BJZ148" s="199"/>
      <c r="BKA148" s="199"/>
      <c r="BKB148" s="199"/>
      <c r="BKC148" s="199"/>
      <c r="BKD148" s="199"/>
      <c r="BKE148" s="199"/>
      <c r="BKF148" s="199"/>
      <c r="BKG148" s="199"/>
      <c r="BKH148" s="199"/>
      <c r="BKI148" s="199"/>
      <c r="BKJ148" s="199"/>
      <c r="BKK148" s="199"/>
      <c r="BKL148" s="199"/>
      <c r="BKM148" s="199"/>
      <c r="BKN148" s="199"/>
      <c r="BKO148" s="199"/>
      <c r="BKP148" s="199"/>
      <c r="BKQ148" s="199"/>
      <c r="BKR148" s="199"/>
      <c r="BKS148" s="199"/>
      <c r="BKT148" s="199"/>
      <c r="BKU148" s="199"/>
      <c r="BKV148" s="199"/>
      <c r="BKW148" s="199"/>
      <c r="BKX148" s="199"/>
      <c r="BKY148" s="199"/>
      <c r="BKZ148" s="199"/>
      <c r="BLA148" s="199"/>
      <c r="BLB148" s="199"/>
      <c r="BLC148" s="199"/>
      <c r="BLD148" s="199"/>
      <c r="BLE148" s="199"/>
      <c r="BLF148" s="199"/>
      <c r="BLG148" s="199"/>
      <c r="BLH148" s="199"/>
      <c r="BLI148" s="199"/>
      <c r="BLJ148" s="199"/>
      <c r="BLK148" s="199"/>
      <c r="BLL148" s="199"/>
      <c r="BLM148" s="199"/>
      <c r="BLN148" s="199"/>
      <c r="BLO148" s="199"/>
      <c r="BLP148" s="199"/>
      <c r="BLQ148" s="199"/>
      <c r="BLR148" s="199"/>
      <c r="BLS148" s="199"/>
      <c r="BLT148" s="199"/>
      <c r="BLU148" s="199"/>
      <c r="BLV148" s="199"/>
      <c r="BLW148" s="199"/>
      <c r="BLX148" s="199"/>
      <c r="BLY148" s="199"/>
      <c r="BLZ148" s="199"/>
      <c r="BMA148" s="199"/>
      <c r="BMB148" s="199"/>
      <c r="BMC148" s="199"/>
      <c r="BMD148" s="199"/>
      <c r="BME148" s="199"/>
      <c r="BMF148" s="199"/>
      <c r="BMG148" s="199"/>
      <c r="BMH148" s="199"/>
      <c r="BMI148" s="199"/>
      <c r="BMJ148" s="199"/>
      <c r="BMK148" s="199"/>
      <c r="BML148" s="199"/>
      <c r="BMM148" s="199"/>
      <c r="BMN148" s="199"/>
      <c r="BMO148" s="199"/>
      <c r="BMP148" s="199"/>
      <c r="BMQ148" s="199"/>
      <c r="BMR148" s="199"/>
      <c r="BMS148" s="199"/>
      <c r="BMT148" s="199"/>
      <c r="BMU148" s="199"/>
      <c r="BMV148" s="199"/>
      <c r="BMW148" s="199"/>
      <c r="BMX148" s="199"/>
      <c r="BMY148" s="199"/>
      <c r="BMZ148" s="199"/>
      <c r="BNA148" s="199"/>
      <c r="BNB148" s="199"/>
      <c r="BNC148" s="199"/>
      <c r="BND148" s="199"/>
      <c r="BNE148" s="199"/>
      <c r="BNF148" s="199"/>
      <c r="BNG148" s="199"/>
      <c r="BNH148" s="199"/>
      <c r="BNI148" s="199"/>
      <c r="BNJ148" s="199"/>
      <c r="BNK148" s="199"/>
      <c r="BNL148" s="199"/>
      <c r="BNM148" s="199"/>
      <c r="BNN148" s="199"/>
      <c r="BNO148" s="199"/>
      <c r="BNP148" s="199"/>
      <c r="BNQ148" s="199"/>
      <c r="BNR148" s="199"/>
      <c r="BNS148" s="199"/>
      <c r="BNT148" s="199"/>
      <c r="BNU148" s="199"/>
      <c r="BNV148" s="199"/>
      <c r="BNW148" s="199"/>
      <c r="BNX148" s="199"/>
      <c r="BNY148" s="199"/>
      <c r="BNZ148" s="199"/>
      <c r="BOA148" s="199"/>
      <c r="BOB148" s="199"/>
      <c r="BOC148" s="199"/>
      <c r="BOD148" s="199"/>
      <c r="BOE148" s="199"/>
      <c r="BOF148" s="199"/>
      <c r="BOG148" s="199"/>
      <c r="BOH148" s="199"/>
      <c r="BOI148" s="199"/>
      <c r="BOJ148" s="199"/>
      <c r="BOK148" s="199"/>
      <c r="BOL148" s="199"/>
      <c r="BOM148" s="199"/>
      <c r="BON148" s="199"/>
      <c r="BOO148" s="199"/>
      <c r="BOP148" s="199"/>
      <c r="BOQ148" s="199"/>
      <c r="BOR148" s="199"/>
      <c r="BOS148" s="199"/>
      <c r="BOT148" s="199"/>
      <c r="BOU148" s="199"/>
      <c r="BOV148" s="199"/>
      <c r="BOW148" s="199"/>
      <c r="BOX148" s="199"/>
      <c r="BOY148" s="199"/>
      <c r="BOZ148" s="199"/>
      <c r="BPA148" s="199"/>
      <c r="BPB148" s="199"/>
      <c r="BPC148" s="199"/>
      <c r="BPD148" s="199"/>
      <c r="BPE148" s="199"/>
      <c r="BPF148" s="199"/>
      <c r="BPG148" s="199"/>
      <c r="BPH148" s="199"/>
      <c r="BPI148" s="199"/>
      <c r="BPJ148" s="199"/>
      <c r="BPK148" s="199"/>
      <c r="BPL148" s="199"/>
      <c r="BPM148" s="199"/>
      <c r="BPN148" s="199"/>
      <c r="BPO148" s="199"/>
      <c r="BPP148" s="199"/>
      <c r="BPQ148" s="199"/>
      <c r="BPR148" s="199"/>
      <c r="BPS148" s="199"/>
      <c r="BPT148" s="199"/>
      <c r="BPU148" s="199"/>
      <c r="BPV148" s="199"/>
      <c r="BPW148" s="199"/>
      <c r="BPX148" s="199"/>
      <c r="BPY148" s="199"/>
      <c r="BPZ148" s="199"/>
      <c r="BQA148" s="199"/>
      <c r="BQB148" s="199"/>
      <c r="BQC148" s="199"/>
      <c r="BQD148" s="199"/>
      <c r="BQE148" s="199"/>
      <c r="BQF148" s="199"/>
      <c r="BQG148" s="199"/>
      <c r="BQH148" s="199"/>
      <c r="BQI148" s="199"/>
      <c r="BQJ148" s="199"/>
      <c r="BQK148" s="199"/>
      <c r="BQL148" s="199"/>
      <c r="BQM148" s="199"/>
      <c r="BQN148" s="199"/>
      <c r="BQO148" s="199"/>
      <c r="BQP148" s="199"/>
      <c r="BQQ148" s="199"/>
      <c r="BQR148" s="199"/>
      <c r="BQS148" s="199"/>
      <c r="BQT148" s="199"/>
      <c r="BQU148" s="199"/>
      <c r="BQV148" s="199"/>
      <c r="BQW148" s="199"/>
      <c r="BQX148" s="199"/>
      <c r="BQY148" s="199"/>
      <c r="BQZ148" s="199"/>
      <c r="BRA148" s="199"/>
      <c r="BRB148" s="199"/>
      <c r="BRC148" s="199"/>
      <c r="BRD148" s="199"/>
      <c r="BRE148" s="199"/>
      <c r="BRF148" s="199"/>
      <c r="BRG148" s="199"/>
      <c r="BRH148" s="199"/>
      <c r="BRI148" s="199"/>
      <c r="BRJ148" s="199"/>
      <c r="BRK148" s="199"/>
      <c r="BRL148" s="199"/>
      <c r="BRM148" s="199"/>
      <c r="BRN148" s="199"/>
      <c r="BRO148" s="199"/>
      <c r="BRP148" s="199"/>
      <c r="BRQ148" s="199"/>
      <c r="BRR148" s="199"/>
      <c r="BRS148" s="199"/>
      <c r="BRT148" s="199"/>
      <c r="BRU148" s="199"/>
      <c r="BRV148" s="199"/>
      <c r="BRW148" s="199"/>
      <c r="BRX148" s="199"/>
      <c r="BRY148" s="199"/>
      <c r="BRZ148" s="199"/>
      <c r="BSA148" s="199"/>
      <c r="BSB148" s="199"/>
      <c r="BSC148" s="199"/>
      <c r="BSD148" s="199"/>
      <c r="BSE148" s="199"/>
      <c r="BSF148" s="199"/>
      <c r="BSG148" s="199"/>
      <c r="BSH148" s="199"/>
      <c r="BSI148" s="199"/>
      <c r="BSJ148" s="199"/>
      <c r="BSK148" s="199"/>
      <c r="BSL148" s="199"/>
      <c r="BSM148" s="199"/>
      <c r="BSN148" s="199"/>
      <c r="BSO148" s="199"/>
      <c r="BSP148" s="199"/>
      <c r="BSQ148" s="199"/>
      <c r="BSR148" s="199"/>
      <c r="BSS148" s="199"/>
      <c r="BST148" s="199"/>
      <c r="BSU148" s="199"/>
      <c r="BSV148" s="199"/>
      <c r="BSW148" s="199"/>
      <c r="BSX148" s="199"/>
      <c r="BSY148" s="199"/>
      <c r="BSZ148" s="199"/>
      <c r="BTA148" s="199"/>
      <c r="BTB148" s="199"/>
      <c r="BTC148" s="199"/>
      <c r="BTD148" s="199"/>
      <c r="BTE148" s="199"/>
      <c r="BTF148" s="199"/>
      <c r="BTG148" s="199"/>
      <c r="BTH148" s="199"/>
      <c r="BTI148" s="199"/>
      <c r="BTJ148" s="199"/>
      <c r="BTK148" s="199"/>
      <c r="BTL148" s="199"/>
      <c r="BTM148" s="199"/>
      <c r="BTN148" s="199"/>
      <c r="BTO148" s="199"/>
      <c r="BTP148" s="199"/>
      <c r="BTQ148" s="199"/>
      <c r="BTR148" s="199"/>
      <c r="BTS148" s="199"/>
      <c r="BTT148" s="199"/>
      <c r="BTU148" s="199"/>
      <c r="BTV148" s="199"/>
      <c r="BTW148" s="199"/>
      <c r="BTX148" s="199"/>
      <c r="BTY148" s="199"/>
      <c r="BTZ148" s="199"/>
      <c r="BUA148" s="199"/>
      <c r="BUB148" s="199"/>
      <c r="BUC148" s="199"/>
      <c r="BUD148" s="199"/>
      <c r="BUE148" s="199"/>
      <c r="BUF148" s="199"/>
      <c r="BUG148" s="199"/>
      <c r="BUH148" s="199"/>
      <c r="BUI148" s="199"/>
      <c r="BUJ148" s="199"/>
      <c r="BUK148" s="199"/>
      <c r="BUL148" s="199"/>
      <c r="BUM148" s="199"/>
      <c r="BUN148" s="199"/>
      <c r="BUO148" s="199"/>
      <c r="BUP148" s="199"/>
      <c r="BUQ148" s="199"/>
      <c r="BUR148" s="199"/>
      <c r="BUS148" s="199"/>
      <c r="BUT148" s="199"/>
      <c r="BUU148" s="199"/>
      <c r="BUV148" s="199"/>
      <c r="BUW148" s="199"/>
      <c r="BUX148" s="199"/>
      <c r="BUY148" s="199"/>
      <c r="BUZ148" s="199"/>
      <c r="BVA148" s="199"/>
      <c r="BVB148" s="199"/>
      <c r="BVC148" s="199"/>
      <c r="BVD148" s="199"/>
      <c r="BVE148" s="199"/>
      <c r="BVF148" s="199"/>
      <c r="BVG148" s="199"/>
      <c r="BVH148" s="199"/>
      <c r="BVI148" s="199"/>
      <c r="BVJ148" s="199"/>
      <c r="BVK148" s="199"/>
      <c r="BVL148" s="199"/>
      <c r="BVM148" s="199"/>
      <c r="BVN148" s="199"/>
      <c r="BVO148" s="199"/>
      <c r="BVP148" s="199"/>
      <c r="BVQ148" s="199"/>
      <c r="BVR148" s="199"/>
      <c r="BVS148" s="199"/>
      <c r="BVT148" s="199"/>
      <c r="BVU148" s="199"/>
      <c r="BVV148" s="199"/>
      <c r="BVW148" s="199"/>
      <c r="BVX148" s="199"/>
      <c r="BVY148" s="199"/>
      <c r="BVZ148" s="199"/>
      <c r="BWA148" s="199"/>
      <c r="BWB148" s="199"/>
      <c r="BWC148" s="199"/>
      <c r="BWD148" s="199"/>
      <c r="BWE148" s="199"/>
      <c r="BWF148" s="199"/>
      <c r="BWG148" s="199"/>
      <c r="BWH148" s="199"/>
      <c r="BWI148" s="199"/>
      <c r="BWJ148" s="199"/>
      <c r="BWK148" s="199"/>
      <c r="BWL148" s="199"/>
      <c r="BWM148" s="199"/>
      <c r="BWN148" s="199"/>
      <c r="BWO148" s="199"/>
      <c r="BWP148" s="199"/>
      <c r="BWQ148" s="199"/>
      <c r="BWR148" s="199"/>
      <c r="BWS148" s="199"/>
      <c r="BWT148" s="199"/>
      <c r="BWU148" s="199"/>
      <c r="BWV148" s="199"/>
      <c r="BWW148" s="199"/>
      <c r="BWX148" s="199"/>
      <c r="BWY148" s="199"/>
      <c r="BWZ148" s="199"/>
      <c r="BXA148" s="199"/>
      <c r="BXB148" s="199"/>
      <c r="BXC148" s="199"/>
      <c r="BXD148" s="199"/>
      <c r="BXE148" s="199"/>
      <c r="BXF148" s="199"/>
      <c r="BXG148" s="199"/>
      <c r="BXH148" s="199"/>
      <c r="BXI148" s="199"/>
      <c r="BXJ148" s="199"/>
      <c r="BXK148" s="199"/>
      <c r="BXL148" s="199"/>
      <c r="BXM148" s="199"/>
      <c r="BXN148" s="199"/>
      <c r="BXO148" s="199"/>
      <c r="BXP148" s="199"/>
      <c r="BXQ148" s="199"/>
      <c r="BXR148" s="199"/>
      <c r="BXS148" s="199"/>
      <c r="BXT148" s="199"/>
      <c r="BXU148" s="199"/>
      <c r="BXV148" s="199"/>
      <c r="BXW148" s="199"/>
      <c r="BXX148" s="199"/>
      <c r="BXY148" s="199"/>
      <c r="BXZ148" s="199"/>
      <c r="BYA148" s="199"/>
      <c r="BYB148" s="199"/>
      <c r="BYC148" s="199"/>
      <c r="BYD148" s="199"/>
      <c r="BYE148" s="199"/>
      <c r="BYF148" s="199"/>
      <c r="BYG148" s="199"/>
      <c r="BYH148" s="199"/>
      <c r="BYI148" s="199"/>
      <c r="BYJ148" s="199"/>
      <c r="BYK148" s="199"/>
      <c r="BYL148" s="199"/>
      <c r="BYM148" s="199"/>
      <c r="BYN148" s="199"/>
      <c r="BYO148" s="199"/>
      <c r="BYP148" s="199"/>
      <c r="BYQ148" s="199"/>
      <c r="BYR148" s="199"/>
      <c r="BYS148" s="199"/>
      <c r="BYT148" s="199"/>
      <c r="BYU148" s="199"/>
      <c r="BYV148" s="199"/>
      <c r="BYW148" s="199"/>
      <c r="BYX148" s="199"/>
      <c r="BYY148" s="199"/>
      <c r="BYZ148" s="199"/>
      <c r="BZA148" s="199"/>
      <c r="BZB148" s="199"/>
      <c r="BZC148" s="199"/>
      <c r="BZD148" s="199"/>
      <c r="BZE148" s="199"/>
      <c r="BZF148" s="199"/>
      <c r="BZG148" s="199"/>
      <c r="BZH148" s="199"/>
      <c r="BZI148" s="199"/>
      <c r="BZJ148" s="199"/>
      <c r="BZK148" s="199"/>
      <c r="BZL148" s="199"/>
      <c r="BZM148" s="199"/>
      <c r="BZN148" s="199"/>
      <c r="BZO148" s="199"/>
      <c r="BZP148" s="199"/>
      <c r="BZQ148" s="199"/>
      <c r="BZR148" s="199"/>
      <c r="BZS148" s="199"/>
      <c r="BZT148" s="199"/>
      <c r="BZU148" s="199"/>
      <c r="BZV148" s="199"/>
      <c r="BZW148" s="199"/>
      <c r="BZX148" s="199"/>
      <c r="BZY148" s="199"/>
      <c r="BZZ148" s="199"/>
      <c r="CAA148" s="199"/>
      <c r="CAB148" s="199"/>
      <c r="CAC148" s="199"/>
      <c r="CAD148" s="199"/>
      <c r="CAE148" s="199"/>
      <c r="CAF148" s="199"/>
      <c r="CAG148" s="199"/>
      <c r="CAH148" s="199"/>
      <c r="CAI148" s="199"/>
      <c r="CAJ148" s="199"/>
      <c r="CAK148" s="199"/>
      <c r="CAL148" s="199"/>
      <c r="CAM148" s="199"/>
      <c r="CAN148" s="199"/>
      <c r="CAO148" s="199"/>
      <c r="CAP148" s="199"/>
      <c r="CAQ148" s="199"/>
      <c r="CAR148" s="199"/>
      <c r="CAS148" s="199"/>
      <c r="CAT148" s="199"/>
      <c r="CAU148" s="199"/>
      <c r="CAV148" s="199"/>
      <c r="CAW148" s="199"/>
      <c r="CAX148" s="199"/>
      <c r="CAY148" s="199"/>
      <c r="CAZ148" s="199"/>
      <c r="CBA148" s="199"/>
      <c r="CBB148" s="199"/>
      <c r="CBC148" s="199"/>
      <c r="CBD148" s="199"/>
      <c r="CBE148" s="199"/>
      <c r="CBF148" s="199"/>
      <c r="CBG148" s="199"/>
      <c r="CBH148" s="199"/>
      <c r="CBI148" s="199"/>
      <c r="CBJ148" s="199"/>
      <c r="CBK148" s="199"/>
      <c r="CBL148" s="199"/>
      <c r="CBM148" s="199"/>
      <c r="CBN148" s="199"/>
      <c r="CBO148" s="199"/>
      <c r="CBP148" s="199"/>
      <c r="CBQ148" s="199"/>
      <c r="CBR148" s="199"/>
      <c r="CBS148" s="199"/>
      <c r="CBT148" s="199"/>
      <c r="CBU148" s="199"/>
      <c r="CBV148" s="199"/>
      <c r="CBW148" s="199"/>
      <c r="CBX148" s="199"/>
      <c r="CBY148" s="199"/>
      <c r="CBZ148" s="199"/>
      <c r="CCA148" s="199"/>
      <c r="CCB148" s="199"/>
      <c r="CCC148" s="199"/>
      <c r="CCD148" s="199"/>
      <c r="CCE148" s="199"/>
      <c r="CCF148" s="199"/>
      <c r="CCG148" s="199"/>
      <c r="CCH148" s="199"/>
      <c r="CCI148" s="199"/>
      <c r="CCJ148" s="199"/>
      <c r="CCK148" s="199"/>
      <c r="CCL148" s="199"/>
      <c r="CCM148" s="199"/>
      <c r="CCN148" s="199"/>
      <c r="CCO148" s="199"/>
      <c r="CCP148" s="199"/>
      <c r="CCQ148" s="199"/>
      <c r="CCR148" s="199"/>
      <c r="CCS148" s="199"/>
      <c r="CCT148" s="199"/>
    </row>
    <row r="149" spans="984:2126" s="200" customFormat="1" x14ac:dyDescent="0.2">
      <c r="AKV149" s="199"/>
      <c r="AKW149" s="199"/>
      <c r="AKX149" s="199"/>
      <c r="AKY149" s="199"/>
      <c r="AKZ149" s="199"/>
      <c r="ALA149" s="199"/>
      <c r="ALB149" s="199"/>
      <c r="ALC149" s="199"/>
      <c r="ALD149" s="199"/>
      <c r="ALE149" s="199"/>
      <c r="ALF149" s="199"/>
      <c r="ALG149" s="199"/>
      <c r="ALH149" s="199"/>
      <c r="ALI149" s="199"/>
      <c r="ALJ149" s="199"/>
      <c r="ALK149" s="199"/>
      <c r="ALL149" s="199"/>
      <c r="ALM149" s="199"/>
      <c r="ALN149" s="199"/>
      <c r="ALO149" s="199"/>
      <c r="ALP149" s="199"/>
      <c r="ALQ149" s="199"/>
      <c r="ALR149" s="199"/>
      <c r="ALS149" s="199"/>
      <c r="ALT149" s="199"/>
      <c r="ALU149" s="199"/>
      <c r="ALV149" s="199"/>
      <c r="ALW149" s="199"/>
      <c r="ALX149" s="199"/>
      <c r="ALY149" s="199"/>
      <c r="ALZ149" s="199"/>
      <c r="AMA149" s="199"/>
      <c r="AMB149" s="199"/>
      <c r="AMC149" s="199"/>
      <c r="AMD149" s="199"/>
      <c r="AME149" s="199"/>
      <c r="AMF149" s="199"/>
      <c r="AMG149" s="199"/>
      <c r="AMH149" s="199"/>
      <c r="AMI149" s="199"/>
      <c r="AMJ149" s="199"/>
      <c r="AMK149" s="199"/>
      <c r="AML149" s="199"/>
      <c r="AMM149" s="199"/>
      <c r="AMN149" s="199"/>
      <c r="AMO149" s="199"/>
      <c r="AMP149" s="199"/>
      <c r="AMQ149" s="199"/>
      <c r="AMR149" s="199"/>
      <c r="AMS149" s="199"/>
      <c r="AMT149" s="199"/>
      <c r="AMU149" s="199"/>
      <c r="AMV149" s="199"/>
      <c r="AMW149" s="199"/>
      <c r="AMX149" s="199"/>
      <c r="AMY149" s="199"/>
      <c r="AMZ149" s="199"/>
      <c r="ANA149" s="199"/>
      <c r="ANB149" s="199"/>
      <c r="ANC149" s="199"/>
      <c r="AND149" s="199"/>
      <c r="ANE149" s="199"/>
      <c r="ANF149" s="199"/>
      <c r="ANG149" s="199"/>
      <c r="ANH149" s="199"/>
      <c r="ANI149" s="199"/>
      <c r="ANJ149" s="199"/>
      <c r="ANK149" s="199"/>
      <c r="ANL149" s="199"/>
      <c r="ANM149" s="199"/>
      <c r="ANN149" s="199"/>
      <c r="ANO149" s="199"/>
      <c r="ANP149" s="199"/>
      <c r="ANQ149" s="199"/>
      <c r="ANR149" s="199"/>
      <c r="ANS149" s="199"/>
      <c r="ANT149" s="199"/>
      <c r="ANU149" s="199"/>
      <c r="ANV149" s="199"/>
      <c r="ANW149" s="199"/>
      <c r="ANX149" s="199"/>
      <c r="ANY149" s="199"/>
      <c r="ANZ149" s="199"/>
      <c r="AOA149" s="199"/>
      <c r="AOB149" s="199"/>
      <c r="AOC149" s="199"/>
      <c r="AOD149" s="199"/>
      <c r="AOE149" s="199"/>
      <c r="AOF149" s="199"/>
      <c r="AOG149" s="199"/>
      <c r="AOH149" s="199"/>
      <c r="AOI149" s="199"/>
      <c r="AOJ149" s="199"/>
      <c r="AOK149" s="199"/>
      <c r="AOL149" s="199"/>
      <c r="AOM149" s="199"/>
      <c r="AON149" s="199"/>
      <c r="AOO149" s="199"/>
      <c r="AOP149" s="199"/>
      <c r="AOQ149" s="199"/>
      <c r="AOR149" s="199"/>
      <c r="AOS149" s="199"/>
      <c r="AOT149" s="199"/>
      <c r="AOU149" s="199"/>
      <c r="AOV149" s="199"/>
      <c r="AOW149" s="199"/>
      <c r="AOX149" s="199"/>
      <c r="AOY149" s="199"/>
      <c r="AOZ149" s="199"/>
      <c r="APA149" s="199"/>
      <c r="APB149" s="199"/>
      <c r="APC149" s="199"/>
      <c r="APD149" s="199"/>
      <c r="APE149" s="199"/>
      <c r="APF149" s="199"/>
      <c r="APG149" s="199"/>
      <c r="APH149" s="199"/>
      <c r="API149" s="199"/>
      <c r="APJ149" s="199"/>
      <c r="APK149" s="199"/>
      <c r="APL149" s="199"/>
      <c r="APM149" s="199"/>
      <c r="APN149" s="199"/>
      <c r="APO149" s="199"/>
      <c r="APP149" s="199"/>
      <c r="APQ149" s="199"/>
      <c r="APR149" s="199"/>
      <c r="APS149" s="199"/>
      <c r="APT149" s="199"/>
      <c r="APU149" s="199"/>
      <c r="APV149" s="199"/>
      <c r="APW149" s="199"/>
      <c r="APX149" s="199"/>
      <c r="APY149" s="199"/>
      <c r="APZ149" s="199"/>
      <c r="AQA149" s="199"/>
      <c r="AQB149" s="199"/>
      <c r="AQC149" s="199"/>
      <c r="AQD149" s="199"/>
      <c r="AQE149" s="199"/>
      <c r="AQF149" s="199"/>
      <c r="AQG149" s="199"/>
      <c r="AQH149" s="199"/>
      <c r="AQI149" s="199"/>
      <c r="AQJ149" s="199"/>
      <c r="AQK149" s="199"/>
      <c r="AQL149" s="199"/>
      <c r="AQM149" s="199"/>
      <c r="AQN149" s="199"/>
      <c r="AQO149" s="199"/>
      <c r="AQP149" s="199"/>
      <c r="AQQ149" s="199"/>
      <c r="AQR149" s="199"/>
      <c r="AQS149" s="199"/>
      <c r="AQT149" s="199"/>
      <c r="AQU149" s="199"/>
      <c r="AQV149" s="199"/>
      <c r="AQW149" s="199"/>
      <c r="AQX149" s="199"/>
      <c r="AQY149" s="199"/>
      <c r="AQZ149" s="199"/>
      <c r="ARA149" s="199"/>
      <c r="ARB149" s="199"/>
      <c r="ARC149" s="199"/>
      <c r="ARD149" s="199"/>
      <c r="ARE149" s="199"/>
      <c r="ARF149" s="199"/>
      <c r="ARG149" s="199"/>
      <c r="ARH149" s="199"/>
      <c r="ARI149" s="199"/>
      <c r="ARJ149" s="199"/>
      <c r="ARK149" s="199"/>
      <c r="ARL149" s="199"/>
      <c r="ARM149" s="199"/>
      <c r="ARN149" s="199"/>
      <c r="ARO149" s="199"/>
      <c r="ARP149" s="199"/>
      <c r="ARQ149" s="199"/>
      <c r="ARR149" s="199"/>
      <c r="ARS149" s="199"/>
      <c r="ART149" s="199"/>
      <c r="ARU149" s="199"/>
      <c r="ARV149" s="199"/>
      <c r="ARW149" s="199"/>
      <c r="ARX149" s="199"/>
      <c r="ARY149" s="199"/>
      <c r="ARZ149" s="199"/>
      <c r="ASA149" s="199"/>
      <c r="ASB149" s="199"/>
      <c r="ASC149" s="199"/>
      <c r="ASD149" s="199"/>
      <c r="ASE149" s="199"/>
      <c r="ASF149" s="199"/>
      <c r="ASG149" s="199"/>
      <c r="ASH149" s="199"/>
      <c r="ASI149" s="199"/>
      <c r="ASJ149" s="199"/>
      <c r="ASK149" s="199"/>
      <c r="ASL149" s="199"/>
      <c r="ASM149" s="199"/>
      <c r="ASN149" s="199"/>
      <c r="ASO149" s="199"/>
      <c r="ASP149" s="199"/>
      <c r="ASQ149" s="199"/>
      <c r="ASR149" s="199"/>
      <c r="ASS149" s="199"/>
      <c r="AST149" s="199"/>
      <c r="ASU149" s="199"/>
      <c r="ASV149" s="199"/>
      <c r="ASW149" s="199"/>
      <c r="ASX149" s="199"/>
      <c r="ASY149" s="199"/>
      <c r="ASZ149" s="199"/>
      <c r="ATA149" s="199"/>
      <c r="ATB149" s="199"/>
      <c r="ATC149" s="199"/>
      <c r="ATD149" s="199"/>
      <c r="ATE149" s="199"/>
      <c r="ATF149" s="199"/>
      <c r="ATG149" s="199"/>
      <c r="ATH149" s="199"/>
      <c r="ATI149" s="199"/>
      <c r="ATJ149" s="199"/>
      <c r="ATK149" s="199"/>
      <c r="ATL149" s="199"/>
      <c r="ATM149" s="199"/>
      <c r="ATN149" s="199"/>
      <c r="ATO149" s="199"/>
      <c r="ATP149" s="199"/>
      <c r="ATQ149" s="199"/>
      <c r="ATR149" s="199"/>
      <c r="ATS149" s="199"/>
      <c r="ATT149" s="199"/>
      <c r="ATU149" s="199"/>
      <c r="ATV149" s="199"/>
      <c r="ATW149" s="199"/>
      <c r="ATX149" s="199"/>
      <c r="ATY149" s="199"/>
      <c r="ATZ149" s="199"/>
      <c r="AUA149" s="199"/>
      <c r="AUB149" s="199"/>
      <c r="AUC149" s="199"/>
      <c r="AUD149" s="199"/>
      <c r="AUE149" s="199"/>
      <c r="AUF149" s="199"/>
      <c r="AUG149" s="199"/>
      <c r="AUH149" s="199"/>
      <c r="AUI149" s="199"/>
      <c r="AUJ149" s="199"/>
      <c r="AUK149" s="199"/>
      <c r="AUL149" s="199"/>
      <c r="AUM149" s="199"/>
      <c r="AUN149" s="199"/>
      <c r="AUO149" s="199"/>
      <c r="AUP149" s="199"/>
      <c r="AUQ149" s="199"/>
      <c r="AUR149" s="199"/>
      <c r="AUS149" s="199"/>
      <c r="AUT149" s="199"/>
      <c r="AUU149" s="199"/>
      <c r="AUV149" s="199"/>
      <c r="AUW149" s="199"/>
      <c r="AUX149" s="199"/>
      <c r="AUY149" s="199"/>
      <c r="AUZ149" s="199"/>
      <c r="AVA149" s="199"/>
      <c r="AVB149" s="199"/>
      <c r="AVC149" s="199"/>
      <c r="AVD149" s="199"/>
      <c r="AVE149" s="199"/>
      <c r="AVF149" s="199"/>
      <c r="AVG149" s="199"/>
      <c r="AVH149" s="199"/>
      <c r="AVI149" s="199"/>
      <c r="AVJ149" s="199"/>
      <c r="AVK149" s="199"/>
      <c r="AVL149" s="199"/>
      <c r="AVM149" s="199"/>
      <c r="AVN149" s="199"/>
      <c r="AVO149" s="199"/>
      <c r="AVP149" s="199"/>
      <c r="AVQ149" s="199"/>
      <c r="AVR149" s="199"/>
      <c r="AVS149" s="199"/>
      <c r="AVT149" s="199"/>
      <c r="AVU149" s="199"/>
      <c r="AVV149" s="199"/>
      <c r="AVW149" s="199"/>
      <c r="AVX149" s="199"/>
      <c r="AVY149" s="199"/>
      <c r="AVZ149" s="199"/>
      <c r="AWA149" s="199"/>
      <c r="AWB149" s="199"/>
      <c r="AWC149" s="199"/>
      <c r="AWD149" s="199"/>
      <c r="AWE149" s="199"/>
      <c r="AWF149" s="199"/>
      <c r="AWG149" s="199"/>
      <c r="AWH149" s="199"/>
      <c r="AWI149" s="199"/>
      <c r="AWJ149" s="199"/>
      <c r="AWK149" s="199"/>
      <c r="AWL149" s="199"/>
      <c r="AWM149" s="199"/>
      <c r="AWN149" s="199"/>
      <c r="AWO149" s="199"/>
      <c r="AWP149" s="199"/>
      <c r="AWQ149" s="199"/>
      <c r="AWR149" s="199"/>
      <c r="AWS149" s="199"/>
      <c r="AWT149" s="199"/>
      <c r="AWU149" s="199"/>
      <c r="AWV149" s="199"/>
      <c r="AWW149" s="199"/>
      <c r="AWX149" s="199"/>
      <c r="AWY149" s="199"/>
      <c r="AWZ149" s="199"/>
      <c r="AXA149" s="199"/>
      <c r="AXB149" s="199"/>
      <c r="AXC149" s="199"/>
      <c r="AXD149" s="199"/>
      <c r="AXE149" s="199"/>
      <c r="AXF149" s="199"/>
      <c r="AXG149" s="199"/>
      <c r="AXH149" s="199"/>
      <c r="AXI149" s="199"/>
      <c r="AXJ149" s="199"/>
      <c r="AXK149" s="199"/>
      <c r="AXL149" s="199"/>
      <c r="AXM149" s="199"/>
      <c r="AXN149" s="199"/>
      <c r="AXO149" s="199"/>
      <c r="AXP149" s="199"/>
      <c r="AXQ149" s="199"/>
      <c r="AXR149" s="199"/>
      <c r="AXS149" s="199"/>
      <c r="AXT149" s="199"/>
      <c r="AXU149" s="199"/>
      <c r="AXV149" s="199"/>
      <c r="AXW149" s="199"/>
      <c r="AXX149" s="199"/>
      <c r="AXY149" s="199"/>
      <c r="AXZ149" s="199"/>
      <c r="AYA149" s="199"/>
      <c r="AYB149" s="199"/>
      <c r="AYC149" s="199"/>
      <c r="AYD149" s="199"/>
      <c r="AYE149" s="199"/>
      <c r="AYF149" s="199"/>
      <c r="AYG149" s="199"/>
      <c r="AYH149" s="199"/>
      <c r="AYI149" s="199"/>
      <c r="AYJ149" s="199"/>
      <c r="AYK149" s="199"/>
      <c r="AYL149" s="199"/>
      <c r="AYM149" s="199"/>
      <c r="AYN149" s="199"/>
      <c r="AYO149" s="199"/>
      <c r="AYP149" s="199"/>
      <c r="AYQ149" s="199"/>
      <c r="AYR149" s="199"/>
      <c r="AYS149" s="199"/>
      <c r="AYT149" s="199"/>
      <c r="AYU149" s="199"/>
      <c r="AYV149" s="367"/>
      <c r="AYW149" s="367"/>
      <c r="AYX149" s="367"/>
      <c r="AYY149" s="367"/>
      <c r="AYZ149" s="199"/>
      <c r="AZA149" s="199"/>
      <c r="AZB149" s="199"/>
      <c r="AZC149" s="199"/>
      <c r="AZD149" s="199"/>
      <c r="AZE149" s="199"/>
      <c r="AZF149" s="199"/>
      <c r="AZG149" s="199"/>
      <c r="AZH149" s="199"/>
      <c r="AZI149" s="199"/>
      <c r="AZJ149" s="199"/>
      <c r="AZK149" s="199"/>
      <c r="AZL149" s="199"/>
      <c r="AZM149" s="199"/>
      <c r="AZN149" s="199"/>
      <c r="AZO149" s="199"/>
      <c r="AZP149" s="199"/>
      <c r="AZQ149" s="199"/>
      <c r="AZR149" s="199"/>
      <c r="AZS149" s="199"/>
      <c r="AZT149" s="199"/>
      <c r="AZU149" s="199"/>
      <c r="AZV149" s="199"/>
      <c r="AZW149" s="199"/>
      <c r="AZX149" s="199"/>
      <c r="AZY149" s="199"/>
      <c r="AZZ149" s="199"/>
      <c r="BAA149" s="199"/>
      <c r="BAB149" s="199"/>
      <c r="BAC149" s="199"/>
      <c r="BAD149" s="199"/>
      <c r="BAE149" s="199"/>
      <c r="BAF149" s="199"/>
      <c r="BAG149" s="199"/>
      <c r="BAH149" s="199"/>
      <c r="BAI149" s="199"/>
      <c r="BAJ149" s="199"/>
      <c r="BAK149" s="199"/>
      <c r="BAL149" s="199"/>
      <c r="BAM149" s="199"/>
      <c r="BAN149" s="199"/>
      <c r="BAO149" s="199"/>
      <c r="BAP149" s="199"/>
      <c r="BAQ149" s="199"/>
      <c r="BAR149" s="199"/>
      <c r="BAS149" s="199"/>
      <c r="BAT149" s="199"/>
      <c r="BAU149" s="199"/>
      <c r="BAV149" s="199"/>
      <c r="BAW149" s="199"/>
      <c r="BAX149" s="199"/>
      <c r="BAY149" s="199"/>
      <c r="BAZ149" s="199"/>
      <c r="BBA149" s="199"/>
      <c r="BBB149" s="199"/>
      <c r="BBC149" s="199"/>
      <c r="BBD149" s="199"/>
      <c r="BBE149" s="199"/>
      <c r="BBF149" s="199"/>
      <c r="BBG149" s="199"/>
      <c r="BBH149" s="199"/>
      <c r="BBI149" s="199"/>
      <c r="BBJ149" s="199"/>
      <c r="BBK149" s="199"/>
      <c r="BBL149" s="199"/>
      <c r="BBM149" s="199"/>
      <c r="BBN149" s="199"/>
      <c r="BBO149" s="199"/>
      <c r="BBP149" s="199"/>
      <c r="BBQ149" s="199"/>
      <c r="BBR149" s="199"/>
      <c r="BBS149" s="199"/>
      <c r="BBT149" s="199"/>
      <c r="BBU149" s="199"/>
      <c r="BBV149" s="199"/>
      <c r="BBW149" s="199"/>
      <c r="BBX149" s="199"/>
      <c r="BBY149" s="199"/>
      <c r="BBZ149" s="199"/>
      <c r="BCA149" s="199"/>
      <c r="BCB149" s="199"/>
      <c r="BCC149" s="199"/>
      <c r="BCD149" s="199"/>
      <c r="BCE149" s="199"/>
      <c r="BCF149" s="199"/>
      <c r="BCG149" s="199"/>
      <c r="BCH149" s="199"/>
      <c r="BCI149" s="199"/>
      <c r="BCJ149" s="199"/>
      <c r="BCK149" s="199"/>
      <c r="BCL149" s="199"/>
      <c r="BCM149" s="199"/>
      <c r="BCN149" s="199"/>
      <c r="BCO149" s="199"/>
      <c r="BCP149" s="199"/>
      <c r="BCQ149" s="199"/>
      <c r="BCR149" s="199"/>
      <c r="BCS149" s="199"/>
      <c r="BCT149" s="199"/>
      <c r="BCU149" s="199"/>
      <c r="BCV149" s="199"/>
      <c r="BCW149" s="199"/>
      <c r="BCX149" s="199"/>
      <c r="BCY149" s="199"/>
      <c r="BCZ149" s="199"/>
      <c r="BDA149" s="199"/>
      <c r="BDB149" s="199"/>
      <c r="BDC149" s="199"/>
      <c r="BDD149" s="199"/>
      <c r="BDE149" s="199"/>
      <c r="BDF149" s="199"/>
      <c r="BDG149" s="199"/>
      <c r="BDH149" s="199"/>
      <c r="BDI149" s="199"/>
      <c r="BDJ149" s="199"/>
      <c r="BDK149" s="199"/>
      <c r="BDL149" s="199"/>
      <c r="BDM149" s="199"/>
      <c r="BDN149" s="199"/>
      <c r="BDO149" s="199"/>
      <c r="BDP149" s="199"/>
      <c r="BDQ149" s="199"/>
      <c r="BDR149" s="199"/>
      <c r="BDS149" s="199"/>
      <c r="BDT149" s="199"/>
      <c r="BDU149" s="199"/>
      <c r="BDV149" s="199"/>
      <c r="BDW149" s="199"/>
      <c r="BDX149" s="199"/>
      <c r="BDY149" s="199"/>
      <c r="BDZ149" s="199"/>
      <c r="BEA149" s="199"/>
      <c r="BEB149" s="199"/>
      <c r="BEC149" s="199"/>
      <c r="BED149" s="199"/>
      <c r="BEE149" s="199"/>
      <c r="BEF149" s="199"/>
      <c r="BEG149" s="199"/>
      <c r="BEH149" s="199"/>
      <c r="BEI149" s="199"/>
      <c r="BEJ149" s="199"/>
      <c r="BEK149" s="199"/>
      <c r="BEL149" s="199"/>
      <c r="BEM149" s="199"/>
      <c r="BEN149" s="199"/>
      <c r="BEO149" s="199"/>
      <c r="BEP149" s="199"/>
      <c r="BEQ149" s="199"/>
      <c r="BER149" s="199"/>
      <c r="BES149" s="199"/>
      <c r="BET149" s="199"/>
      <c r="BEU149" s="199"/>
      <c r="BEV149" s="199"/>
      <c r="BEW149" s="199"/>
      <c r="BEX149" s="199"/>
      <c r="BEY149" s="199"/>
      <c r="BEZ149" s="199"/>
      <c r="BFA149" s="199"/>
      <c r="BFB149" s="199"/>
      <c r="BFC149" s="199"/>
      <c r="BFD149" s="199"/>
      <c r="BFE149" s="199"/>
      <c r="BFF149" s="199"/>
      <c r="BFG149" s="199"/>
      <c r="BFH149" s="199"/>
      <c r="BFI149" s="199"/>
      <c r="BFJ149" s="199"/>
      <c r="BFK149" s="199"/>
      <c r="BFL149" s="199"/>
      <c r="BFM149" s="199"/>
      <c r="BFN149" s="199"/>
      <c r="BFO149" s="199"/>
      <c r="BFP149" s="199"/>
      <c r="BFQ149" s="199"/>
      <c r="BFR149" s="199"/>
      <c r="BFS149" s="199"/>
      <c r="BFT149" s="199"/>
      <c r="BFU149" s="199"/>
      <c r="BFV149" s="199"/>
      <c r="BFW149" s="199"/>
      <c r="BFX149" s="199"/>
      <c r="BFY149" s="199"/>
      <c r="BFZ149" s="199"/>
      <c r="BGA149" s="199"/>
      <c r="BGB149" s="199"/>
      <c r="BGC149" s="199"/>
      <c r="BGD149" s="199"/>
      <c r="BGE149" s="199"/>
      <c r="BGF149" s="199"/>
      <c r="BGG149" s="199"/>
      <c r="BGH149" s="199"/>
      <c r="BGI149" s="199"/>
      <c r="BGJ149" s="199"/>
      <c r="BGK149" s="199"/>
      <c r="BGL149" s="199"/>
      <c r="BGM149" s="199"/>
      <c r="BGN149" s="199"/>
      <c r="BGO149" s="199"/>
      <c r="BGP149" s="199"/>
      <c r="BGQ149" s="199"/>
      <c r="BGR149" s="199"/>
      <c r="BGS149" s="199"/>
      <c r="BGT149" s="199"/>
      <c r="BGU149" s="199"/>
      <c r="BGV149" s="199"/>
      <c r="BGW149" s="199"/>
      <c r="BGX149" s="199"/>
      <c r="BGY149" s="199"/>
      <c r="BGZ149" s="199"/>
      <c r="BHA149" s="199"/>
      <c r="BHB149" s="199"/>
      <c r="BHC149" s="199"/>
      <c r="BHD149" s="199"/>
      <c r="BHE149" s="199"/>
      <c r="BHF149" s="199"/>
      <c r="BHG149" s="199"/>
      <c r="BHH149" s="199"/>
      <c r="BHI149" s="199"/>
      <c r="BHJ149" s="199"/>
      <c r="BHK149" s="199"/>
      <c r="BHL149" s="199"/>
      <c r="BHM149" s="199"/>
      <c r="BHN149" s="199"/>
      <c r="BHO149" s="199"/>
      <c r="BHP149" s="199"/>
      <c r="BHQ149" s="199"/>
      <c r="BHR149" s="199"/>
      <c r="BHS149" s="199"/>
      <c r="BHT149" s="199"/>
      <c r="BHU149" s="199"/>
      <c r="BHV149" s="199"/>
      <c r="BHW149" s="199"/>
      <c r="BHX149" s="199"/>
      <c r="BHY149" s="199"/>
      <c r="BHZ149" s="199"/>
      <c r="BIA149" s="199"/>
      <c r="BIB149" s="199"/>
      <c r="BIC149" s="199"/>
      <c r="BID149" s="199"/>
      <c r="BIE149" s="199"/>
      <c r="BIF149" s="199"/>
      <c r="BIG149" s="199"/>
      <c r="BIH149" s="199"/>
      <c r="BII149" s="199"/>
      <c r="BIJ149" s="199"/>
      <c r="BIK149" s="199"/>
      <c r="BIL149" s="199"/>
      <c r="BIM149" s="199"/>
      <c r="BIN149" s="199"/>
      <c r="BIO149" s="199"/>
      <c r="BIP149" s="199"/>
      <c r="BIQ149" s="199"/>
      <c r="BIR149" s="199"/>
      <c r="BIS149" s="199"/>
      <c r="BIT149" s="199"/>
      <c r="BIU149" s="199"/>
      <c r="BIV149" s="199"/>
      <c r="BIW149" s="199"/>
      <c r="BIX149" s="199"/>
      <c r="BIY149" s="199"/>
      <c r="BIZ149" s="199"/>
      <c r="BJA149" s="199"/>
      <c r="BJB149" s="199"/>
      <c r="BJC149" s="199"/>
      <c r="BJD149" s="199"/>
      <c r="BJE149" s="199"/>
      <c r="BJF149" s="199"/>
      <c r="BJG149" s="199"/>
      <c r="BJH149" s="199"/>
      <c r="BJI149" s="199"/>
      <c r="BJJ149" s="199"/>
      <c r="BJK149" s="199"/>
      <c r="BJL149" s="199"/>
      <c r="BJM149" s="199"/>
      <c r="BJN149" s="199"/>
      <c r="BJO149" s="199"/>
      <c r="BJP149" s="199"/>
      <c r="BJQ149" s="199"/>
      <c r="BJR149" s="199"/>
      <c r="BJS149" s="199"/>
      <c r="BJT149" s="199"/>
      <c r="BJU149" s="199"/>
      <c r="BJV149" s="199"/>
      <c r="BJW149" s="199"/>
      <c r="BJX149" s="199"/>
      <c r="BJY149" s="199"/>
      <c r="BJZ149" s="199"/>
      <c r="BKA149" s="199"/>
      <c r="BKB149" s="199"/>
      <c r="BKC149" s="199"/>
      <c r="BKD149" s="199"/>
      <c r="BKE149" s="199"/>
      <c r="BKF149" s="199"/>
      <c r="BKG149" s="199"/>
      <c r="BKH149" s="199"/>
      <c r="BKI149" s="199"/>
      <c r="BKJ149" s="199"/>
      <c r="BKK149" s="199"/>
      <c r="BKL149" s="199"/>
      <c r="BKM149" s="199"/>
      <c r="BKN149" s="199"/>
      <c r="BKO149" s="199"/>
      <c r="BKP149" s="199"/>
      <c r="BKQ149" s="199"/>
      <c r="BKR149" s="199"/>
      <c r="BKS149" s="199"/>
      <c r="BKT149" s="199"/>
      <c r="BKU149" s="199"/>
      <c r="BKV149" s="199"/>
      <c r="BKW149" s="199"/>
      <c r="BKX149" s="199"/>
      <c r="BKY149" s="199"/>
      <c r="BKZ149" s="199"/>
      <c r="BLA149" s="199"/>
      <c r="BLB149" s="199"/>
      <c r="BLC149" s="199"/>
      <c r="BLD149" s="199"/>
      <c r="BLE149" s="199"/>
      <c r="BLF149" s="199"/>
      <c r="BLG149" s="199"/>
      <c r="BLH149" s="199"/>
      <c r="BLI149" s="199"/>
      <c r="BLJ149" s="199"/>
      <c r="BLK149" s="199"/>
      <c r="BLL149" s="199"/>
      <c r="BLM149" s="199"/>
      <c r="BLN149" s="199"/>
      <c r="BLO149" s="199"/>
      <c r="BLP149" s="199"/>
      <c r="BLQ149" s="199"/>
      <c r="BLR149" s="199"/>
      <c r="BLS149" s="199"/>
      <c r="BLT149" s="199"/>
      <c r="BLU149" s="199"/>
      <c r="BLV149" s="199"/>
      <c r="BLW149" s="199"/>
      <c r="BLX149" s="199"/>
      <c r="BLY149" s="199"/>
      <c r="BLZ149" s="199"/>
      <c r="BMA149" s="199"/>
      <c r="BMB149" s="199"/>
      <c r="BMC149" s="199"/>
      <c r="BMD149" s="199"/>
      <c r="BME149" s="199"/>
      <c r="BMF149" s="199"/>
      <c r="BMG149" s="199"/>
      <c r="BMH149" s="199"/>
      <c r="BMI149" s="199"/>
      <c r="BMJ149" s="199"/>
      <c r="BMK149" s="199"/>
      <c r="BML149" s="199"/>
      <c r="BMM149" s="199"/>
      <c r="BMN149" s="199"/>
      <c r="BMO149" s="199"/>
      <c r="BMP149" s="199"/>
      <c r="BMQ149" s="199"/>
      <c r="BMR149" s="199"/>
      <c r="BMS149" s="199"/>
      <c r="BMT149" s="199"/>
      <c r="BMU149" s="199"/>
      <c r="BMV149" s="199"/>
      <c r="BMW149" s="199"/>
      <c r="BMX149" s="199"/>
      <c r="BMY149" s="199"/>
      <c r="BMZ149" s="199"/>
      <c r="BNA149" s="199"/>
      <c r="BNB149" s="199"/>
      <c r="BNC149" s="199"/>
      <c r="BND149" s="199"/>
      <c r="BNE149" s="199"/>
      <c r="BNF149" s="199"/>
      <c r="BNG149" s="199"/>
      <c r="BNH149" s="199"/>
      <c r="BNI149" s="199"/>
      <c r="BNJ149" s="199"/>
      <c r="BNK149" s="199"/>
      <c r="BNL149" s="199"/>
      <c r="BNM149" s="199"/>
      <c r="BNN149" s="199"/>
      <c r="BNO149" s="199"/>
      <c r="BNP149" s="199"/>
      <c r="BNQ149" s="199"/>
      <c r="BNR149" s="199"/>
      <c r="BNS149" s="199"/>
      <c r="BNT149" s="199"/>
      <c r="BNU149" s="199"/>
      <c r="BNV149" s="199"/>
      <c r="BNW149" s="199"/>
      <c r="BNX149" s="199"/>
      <c r="BNY149" s="199"/>
      <c r="BNZ149" s="199"/>
      <c r="BOA149" s="199"/>
      <c r="BOB149" s="199"/>
      <c r="BOC149" s="199"/>
      <c r="BOD149" s="199"/>
      <c r="BOE149" s="199"/>
      <c r="BOF149" s="199"/>
      <c r="BOG149" s="199"/>
      <c r="BOH149" s="199"/>
      <c r="BOI149" s="199"/>
      <c r="BOJ149" s="199"/>
      <c r="BOK149" s="199"/>
      <c r="BOL149" s="199"/>
      <c r="BOM149" s="199"/>
      <c r="BON149" s="199"/>
      <c r="BOO149" s="199"/>
      <c r="BOP149" s="199"/>
      <c r="BOQ149" s="199"/>
      <c r="BOR149" s="199"/>
      <c r="BOS149" s="199"/>
      <c r="BOT149" s="199"/>
      <c r="BOU149" s="199"/>
      <c r="BOV149" s="199"/>
      <c r="BOW149" s="199"/>
      <c r="BOX149" s="199"/>
      <c r="BOY149" s="199"/>
      <c r="BOZ149" s="199"/>
      <c r="BPA149" s="199"/>
      <c r="BPB149" s="199"/>
      <c r="BPC149" s="199"/>
      <c r="BPD149" s="199"/>
      <c r="BPE149" s="199"/>
      <c r="BPF149" s="199"/>
      <c r="BPG149" s="199"/>
      <c r="BPH149" s="199"/>
      <c r="BPI149" s="199"/>
      <c r="BPJ149" s="199"/>
      <c r="BPK149" s="199"/>
      <c r="BPL149" s="199"/>
      <c r="BPM149" s="199"/>
      <c r="BPN149" s="199"/>
      <c r="BPO149" s="199"/>
      <c r="BPP149" s="199"/>
      <c r="BPQ149" s="199"/>
      <c r="BPR149" s="199"/>
      <c r="BPS149" s="199"/>
      <c r="BPT149" s="199"/>
      <c r="BPU149" s="199"/>
      <c r="BPV149" s="199"/>
      <c r="BPW149" s="199"/>
      <c r="BPX149" s="199"/>
      <c r="BPY149" s="199"/>
      <c r="BPZ149" s="199"/>
      <c r="BQA149" s="199"/>
      <c r="BQB149" s="199"/>
      <c r="BQC149" s="199"/>
      <c r="BQD149" s="199"/>
      <c r="BQE149" s="199"/>
      <c r="BQF149" s="199"/>
      <c r="BQG149" s="199"/>
      <c r="BQH149" s="199"/>
      <c r="BQI149" s="199"/>
      <c r="BQJ149" s="199"/>
      <c r="BQK149" s="199"/>
      <c r="BQL149" s="199"/>
      <c r="BQM149" s="199"/>
      <c r="BQN149" s="199"/>
      <c r="BQO149" s="199"/>
      <c r="BQP149" s="199"/>
      <c r="BQQ149" s="199"/>
      <c r="BQR149" s="199"/>
      <c r="BQS149" s="199"/>
      <c r="BQT149" s="199"/>
      <c r="BQU149" s="199"/>
      <c r="BQV149" s="199"/>
      <c r="BQW149" s="199"/>
      <c r="BQX149" s="199"/>
      <c r="BQY149" s="199"/>
      <c r="BQZ149" s="199"/>
      <c r="BRA149" s="199"/>
      <c r="BRB149" s="199"/>
      <c r="BRC149" s="199"/>
      <c r="BRD149" s="199"/>
      <c r="BRE149" s="199"/>
      <c r="BRF149" s="199"/>
      <c r="BRG149" s="199"/>
      <c r="BRH149" s="199"/>
      <c r="BRI149" s="199"/>
      <c r="BRJ149" s="199"/>
      <c r="BRK149" s="199"/>
      <c r="BRL149" s="199"/>
      <c r="BRM149" s="199"/>
      <c r="BRN149" s="199"/>
      <c r="BRO149" s="199"/>
      <c r="BRP149" s="199"/>
      <c r="BRQ149" s="199"/>
      <c r="BRR149" s="199"/>
      <c r="BRS149" s="199"/>
      <c r="BRT149" s="199"/>
      <c r="BRU149" s="199"/>
      <c r="BRV149" s="199"/>
      <c r="BRW149" s="199"/>
      <c r="BRX149" s="199"/>
      <c r="BRY149" s="199"/>
      <c r="BRZ149" s="199"/>
      <c r="BSA149" s="199"/>
      <c r="BSB149" s="199"/>
      <c r="BSC149" s="199"/>
      <c r="BSD149" s="199"/>
      <c r="BSE149" s="199"/>
      <c r="BSF149" s="199"/>
      <c r="BSG149" s="199"/>
      <c r="BSH149" s="199"/>
      <c r="BSI149" s="199"/>
      <c r="BSJ149" s="199"/>
      <c r="BSK149" s="199"/>
      <c r="BSL149" s="199"/>
      <c r="BSM149" s="199"/>
      <c r="BSN149" s="199"/>
      <c r="BSO149" s="199"/>
      <c r="BSP149" s="199"/>
      <c r="BSQ149" s="199"/>
      <c r="BSR149" s="199"/>
      <c r="BSS149" s="199"/>
      <c r="BST149" s="199"/>
      <c r="BSU149" s="199"/>
      <c r="BSV149" s="199"/>
      <c r="BSW149" s="199"/>
      <c r="BSX149" s="199"/>
      <c r="BSY149" s="199"/>
      <c r="BSZ149" s="199"/>
      <c r="BTA149" s="199"/>
      <c r="BTB149" s="199"/>
      <c r="BTC149" s="199"/>
      <c r="BTD149" s="199"/>
      <c r="BTE149" s="199"/>
      <c r="BTF149" s="199"/>
      <c r="BTG149" s="199"/>
      <c r="BTH149" s="199"/>
      <c r="BTI149" s="199"/>
      <c r="BTJ149" s="199"/>
      <c r="BTK149" s="199"/>
      <c r="BTL149" s="199"/>
      <c r="BTM149" s="199"/>
      <c r="BTN149" s="199"/>
      <c r="BTO149" s="199"/>
      <c r="BTP149" s="199"/>
      <c r="BTQ149" s="199"/>
      <c r="BTR149" s="199"/>
      <c r="BTS149" s="199"/>
      <c r="BTT149" s="199"/>
      <c r="BTU149" s="199"/>
      <c r="BTV149" s="199"/>
      <c r="BTW149" s="199"/>
      <c r="BTX149" s="199"/>
      <c r="BTY149" s="199"/>
      <c r="BTZ149" s="199"/>
      <c r="BUA149" s="199"/>
      <c r="BUB149" s="199"/>
      <c r="BUC149" s="199"/>
      <c r="BUD149" s="199"/>
      <c r="BUE149" s="199"/>
      <c r="BUF149" s="199"/>
      <c r="BUG149" s="199"/>
      <c r="BUH149" s="199"/>
      <c r="BUI149" s="199"/>
      <c r="BUJ149" s="199"/>
      <c r="BUK149" s="199"/>
      <c r="BUL149" s="199"/>
      <c r="BUM149" s="199"/>
      <c r="BUN149" s="199"/>
      <c r="BUO149" s="199"/>
      <c r="BUP149" s="199"/>
      <c r="BUQ149" s="199"/>
      <c r="BUR149" s="199"/>
      <c r="BUS149" s="199"/>
      <c r="BUT149" s="199"/>
      <c r="BUU149" s="199"/>
      <c r="BUV149" s="199"/>
      <c r="BUW149" s="199"/>
      <c r="BUX149" s="199"/>
      <c r="BUY149" s="199"/>
      <c r="BUZ149" s="199"/>
      <c r="BVA149" s="199"/>
      <c r="BVB149" s="199"/>
      <c r="BVC149" s="199"/>
      <c r="BVD149" s="199"/>
      <c r="BVE149" s="199"/>
      <c r="BVF149" s="199"/>
      <c r="BVG149" s="199"/>
      <c r="BVH149" s="199"/>
      <c r="BVI149" s="199"/>
      <c r="BVJ149" s="199"/>
      <c r="BVK149" s="199"/>
      <c r="BVL149" s="199"/>
      <c r="BVM149" s="199"/>
      <c r="BVN149" s="199"/>
      <c r="BVO149" s="199"/>
      <c r="BVP149" s="199"/>
      <c r="BVQ149" s="199"/>
      <c r="BVR149" s="199"/>
      <c r="BVS149" s="199"/>
      <c r="BVT149" s="199"/>
      <c r="BVU149" s="199"/>
      <c r="BVV149" s="199"/>
      <c r="BVW149" s="199"/>
      <c r="BVX149" s="199"/>
      <c r="BVY149" s="199"/>
      <c r="BVZ149" s="199"/>
      <c r="BWA149" s="199"/>
      <c r="BWB149" s="199"/>
      <c r="BWC149" s="199"/>
      <c r="BWD149" s="199"/>
      <c r="BWE149" s="199"/>
      <c r="BWF149" s="199"/>
      <c r="BWG149" s="199"/>
      <c r="BWH149" s="199"/>
      <c r="BWI149" s="199"/>
      <c r="BWJ149" s="199"/>
      <c r="BWK149" s="199"/>
      <c r="BWL149" s="199"/>
      <c r="BWM149" s="199"/>
      <c r="BWN149" s="199"/>
      <c r="BWO149" s="199"/>
      <c r="BWP149" s="199"/>
      <c r="BWQ149" s="199"/>
      <c r="BWR149" s="199"/>
      <c r="BWS149" s="199"/>
      <c r="BWT149" s="199"/>
      <c r="BWU149" s="199"/>
      <c r="BWV149" s="199"/>
      <c r="BWW149" s="199"/>
      <c r="BWX149" s="199"/>
      <c r="BWY149" s="199"/>
      <c r="BWZ149" s="199"/>
      <c r="BXA149" s="199"/>
      <c r="BXB149" s="199"/>
      <c r="BXC149" s="199"/>
      <c r="BXD149" s="199"/>
      <c r="BXE149" s="199"/>
      <c r="BXF149" s="199"/>
      <c r="BXG149" s="199"/>
      <c r="BXH149" s="199"/>
      <c r="BXI149" s="199"/>
      <c r="BXJ149" s="199"/>
      <c r="BXK149" s="199"/>
      <c r="BXL149" s="199"/>
      <c r="BXM149" s="199"/>
      <c r="BXN149" s="199"/>
      <c r="BXO149" s="199"/>
      <c r="BXP149" s="199"/>
      <c r="BXQ149" s="199"/>
      <c r="BXR149" s="199"/>
      <c r="BXS149" s="199"/>
      <c r="BXT149" s="199"/>
      <c r="BXU149" s="199"/>
      <c r="BXV149" s="199"/>
      <c r="BXW149" s="199"/>
      <c r="BXX149" s="199"/>
      <c r="BXY149" s="199"/>
      <c r="BXZ149" s="199"/>
      <c r="BYA149" s="199"/>
      <c r="BYB149" s="199"/>
      <c r="BYC149" s="199"/>
      <c r="BYD149" s="199"/>
      <c r="BYE149" s="199"/>
      <c r="BYF149" s="199"/>
      <c r="BYG149" s="199"/>
      <c r="BYH149" s="199"/>
      <c r="BYI149" s="199"/>
      <c r="BYJ149" s="199"/>
      <c r="BYK149" s="199"/>
      <c r="BYL149" s="199"/>
      <c r="BYM149" s="199"/>
      <c r="BYN149" s="199"/>
      <c r="BYO149" s="199"/>
      <c r="BYP149" s="199"/>
      <c r="BYQ149" s="199"/>
      <c r="BYR149" s="199"/>
      <c r="BYS149" s="199"/>
      <c r="BYT149" s="199"/>
      <c r="BYU149" s="199"/>
      <c r="BYV149" s="199"/>
      <c r="BYW149" s="199"/>
      <c r="BYX149" s="199"/>
      <c r="BYY149" s="199"/>
      <c r="BYZ149" s="199"/>
      <c r="BZA149" s="199"/>
      <c r="BZB149" s="199"/>
      <c r="BZC149" s="199"/>
      <c r="BZD149" s="199"/>
      <c r="BZE149" s="199"/>
      <c r="BZF149" s="199"/>
      <c r="BZG149" s="199"/>
      <c r="BZH149" s="199"/>
      <c r="BZI149" s="199"/>
      <c r="BZJ149" s="199"/>
      <c r="BZK149" s="199"/>
      <c r="BZL149" s="199"/>
      <c r="BZM149" s="199"/>
      <c r="BZN149" s="199"/>
      <c r="BZO149" s="199"/>
      <c r="BZP149" s="199"/>
      <c r="BZQ149" s="199"/>
      <c r="BZR149" s="199"/>
      <c r="BZS149" s="199"/>
      <c r="BZT149" s="199"/>
      <c r="BZU149" s="199"/>
      <c r="BZV149" s="199"/>
      <c r="BZW149" s="199"/>
      <c r="BZX149" s="199"/>
      <c r="BZY149" s="199"/>
      <c r="BZZ149" s="199"/>
      <c r="CAA149" s="199"/>
      <c r="CAB149" s="199"/>
      <c r="CAC149" s="199"/>
      <c r="CAD149" s="199"/>
      <c r="CAE149" s="199"/>
      <c r="CAF149" s="199"/>
      <c r="CAG149" s="199"/>
      <c r="CAH149" s="199"/>
      <c r="CAI149" s="199"/>
      <c r="CAJ149" s="199"/>
      <c r="CAK149" s="199"/>
      <c r="CAL149" s="199"/>
      <c r="CAM149" s="199"/>
      <c r="CAN149" s="199"/>
      <c r="CAO149" s="199"/>
      <c r="CAP149" s="199"/>
      <c r="CAQ149" s="199"/>
      <c r="CAR149" s="199"/>
      <c r="CAS149" s="199"/>
      <c r="CAT149" s="199"/>
      <c r="CAU149" s="199"/>
      <c r="CAV149" s="199"/>
      <c r="CAW149" s="199"/>
      <c r="CAX149" s="199"/>
      <c r="CAY149" s="199"/>
      <c r="CAZ149" s="199"/>
      <c r="CBA149" s="199"/>
      <c r="CBB149" s="199"/>
      <c r="CBC149" s="199"/>
      <c r="CBD149" s="199"/>
      <c r="CBE149" s="199"/>
      <c r="CBF149" s="199"/>
      <c r="CBG149" s="199"/>
      <c r="CBH149" s="199"/>
      <c r="CBI149" s="199"/>
      <c r="CBJ149" s="199"/>
      <c r="CBK149" s="199"/>
      <c r="CBL149" s="199"/>
      <c r="CBM149" s="199"/>
      <c r="CBN149" s="199"/>
      <c r="CBO149" s="199"/>
      <c r="CBP149" s="199"/>
      <c r="CBQ149" s="199"/>
      <c r="CBR149" s="199"/>
      <c r="CBS149" s="199"/>
      <c r="CBT149" s="199"/>
      <c r="CBU149" s="199"/>
      <c r="CBV149" s="199"/>
      <c r="CBW149" s="199"/>
      <c r="CBX149" s="199"/>
      <c r="CBY149" s="199"/>
      <c r="CBZ149" s="199"/>
      <c r="CCA149" s="199"/>
      <c r="CCB149" s="199"/>
      <c r="CCC149" s="199"/>
      <c r="CCD149" s="199"/>
      <c r="CCE149" s="199"/>
      <c r="CCF149" s="199"/>
      <c r="CCG149" s="199"/>
      <c r="CCH149" s="199"/>
      <c r="CCI149" s="199"/>
      <c r="CCJ149" s="199"/>
      <c r="CCK149" s="199"/>
      <c r="CCL149" s="199"/>
      <c r="CCM149" s="199"/>
      <c r="CCN149" s="199"/>
      <c r="CCO149" s="199"/>
      <c r="CCP149" s="199"/>
      <c r="CCQ149" s="199"/>
      <c r="CCR149" s="199"/>
      <c r="CCS149" s="199"/>
      <c r="CCT149" s="199"/>
    </row>
    <row r="150" spans="984:2126" s="200" customFormat="1" x14ac:dyDescent="0.2">
      <c r="AKV150" s="199"/>
      <c r="AKW150" s="199"/>
      <c r="AKX150" s="199"/>
      <c r="AKY150" s="199"/>
      <c r="AKZ150" s="199"/>
      <c r="ALA150" s="199"/>
      <c r="ALB150" s="199"/>
      <c r="ALC150" s="199"/>
      <c r="ALD150" s="199"/>
      <c r="ALE150" s="199"/>
      <c r="ALF150" s="199"/>
      <c r="ALG150" s="199"/>
      <c r="ALH150" s="199"/>
      <c r="ALI150" s="199"/>
      <c r="ALJ150" s="199"/>
      <c r="ALK150" s="199"/>
      <c r="ALL150" s="199"/>
      <c r="ALM150" s="199"/>
      <c r="ALN150" s="199"/>
      <c r="ALO150" s="199"/>
      <c r="ALP150" s="199"/>
      <c r="ALQ150" s="199"/>
      <c r="ALR150" s="199"/>
      <c r="ALS150" s="199"/>
      <c r="ALT150" s="199"/>
      <c r="ALU150" s="199"/>
      <c r="ALV150" s="199"/>
      <c r="ALW150" s="199"/>
      <c r="ALX150" s="199"/>
      <c r="ALY150" s="199"/>
      <c r="ALZ150" s="199"/>
      <c r="AMA150" s="199"/>
      <c r="AMB150" s="199"/>
      <c r="AMC150" s="199"/>
      <c r="AMD150" s="199"/>
      <c r="AME150" s="199"/>
      <c r="AMF150" s="199"/>
      <c r="AMG150" s="199"/>
      <c r="AMH150" s="199"/>
      <c r="AMI150" s="199"/>
      <c r="AMJ150" s="199"/>
      <c r="AMK150" s="199"/>
      <c r="AML150" s="199"/>
      <c r="AMM150" s="199"/>
      <c r="AMN150" s="199"/>
      <c r="AMO150" s="199"/>
      <c r="AMP150" s="199"/>
      <c r="AMQ150" s="199"/>
      <c r="AMR150" s="199"/>
      <c r="AMS150" s="199"/>
      <c r="AMT150" s="199"/>
      <c r="AMU150" s="199"/>
      <c r="AMV150" s="199"/>
      <c r="AMW150" s="199"/>
      <c r="AMX150" s="199"/>
      <c r="AMY150" s="199"/>
      <c r="AMZ150" s="199"/>
      <c r="ANA150" s="199"/>
      <c r="ANB150" s="199"/>
      <c r="ANC150" s="199"/>
      <c r="AND150" s="199"/>
      <c r="ANE150" s="199"/>
      <c r="ANF150" s="199"/>
      <c r="ANG150" s="199"/>
      <c r="ANH150" s="199"/>
      <c r="ANI150" s="199"/>
      <c r="ANJ150" s="199"/>
      <c r="ANK150" s="199"/>
      <c r="ANL150" s="199"/>
      <c r="ANM150" s="199"/>
      <c r="ANN150" s="199"/>
      <c r="ANO150" s="199"/>
      <c r="ANP150" s="199"/>
      <c r="ANQ150" s="199"/>
      <c r="ANR150" s="199"/>
      <c r="ANS150" s="199"/>
      <c r="ANT150" s="199"/>
      <c r="ANU150" s="199"/>
      <c r="ANV150" s="199"/>
      <c r="ANW150" s="199"/>
      <c r="ANX150" s="199"/>
      <c r="ANY150" s="199"/>
      <c r="ANZ150" s="199"/>
      <c r="AOA150" s="199"/>
      <c r="AOB150" s="199"/>
      <c r="AOC150" s="199"/>
      <c r="AOD150" s="199"/>
      <c r="AOE150" s="199"/>
      <c r="AOF150" s="199"/>
      <c r="AOG150" s="199"/>
      <c r="AOH150" s="199"/>
      <c r="AOI150" s="199"/>
      <c r="AOJ150" s="199"/>
      <c r="AOK150" s="199"/>
      <c r="AOL150" s="199"/>
      <c r="AOM150" s="199"/>
      <c r="AON150" s="199"/>
      <c r="AOO150" s="199"/>
      <c r="AOP150" s="199"/>
      <c r="AOQ150" s="199"/>
      <c r="AOR150" s="199"/>
      <c r="AOS150" s="199"/>
      <c r="AOT150" s="199"/>
      <c r="AOU150" s="199"/>
      <c r="AOV150" s="199"/>
      <c r="AOW150" s="199"/>
      <c r="AOX150" s="199"/>
      <c r="AOY150" s="199"/>
      <c r="AOZ150" s="199"/>
      <c r="APA150" s="199"/>
      <c r="APB150" s="199"/>
      <c r="APC150" s="199"/>
      <c r="APD150" s="199"/>
      <c r="APE150" s="199"/>
      <c r="APF150" s="199"/>
      <c r="APG150" s="199"/>
      <c r="APH150" s="199"/>
      <c r="API150" s="199"/>
      <c r="APJ150" s="199"/>
      <c r="APK150" s="199"/>
      <c r="APL150" s="199"/>
      <c r="APM150" s="199"/>
      <c r="APN150" s="199"/>
      <c r="APO150" s="199"/>
      <c r="APP150" s="199"/>
      <c r="APQ150" s="199"/>
      <c r="APR150" s="199"/>
      <c r="APS150" s="199"/>
      <c r="APT150" s="199"/>
      <c r="APU150" s="199"/>
      <c r="APV150" s="199"/>
      <c r="APW150" s="199"/>
      <c r="APX150" s="199"/>
      <c r="APY150" s="199"/>
      <c r="APZ150" s="199"/>
      <c r="AQA150" s="199"/>
      <c r="AQB150" s="199"/>
      <c r="AQC150" s="199"/>
      <c r="AQD150" s="199"/>
      <c r="AQE150" s="199"/>
      <c r="AQF150" s="199"/>
      <c r="AQG150" s="199"/>
      <c r="AQH150" s="199"/>
      <c r="AQI150" s="199"/>
      <c r="AQJ150" s="199"/>
      <c r="AQK150" s="199"/>
      <c r="AQL150" s="199"/>
      <c r="AQM150" s="199"/>
      <c r="AQN150" s="199"/>
      <c r="AQO150" s="199"/>
      <c r="AQP150" s="199"/>
      <c r="AQQ150" s="199"/>
      <c r="AQR150" s="199"/>
      <c r="AQS150" s="199"/>
      <c r="AQT150" s="199"/>
      <c r="AQU150" s="199"/>
      <c r="AQV150" s="199"/>
      <c r="AQW150" s="199"/>
      <c r="AQX150" s="199"/>
      <c r="AQY150" s="199"/>
      <c r="AQZ150" s="199"/>
      <c r="ARA150" s="199"/>
      <c r="ARB150" s="199"/>
      <c r="ARC150" s="199"/>
      <c r="ARD150" s="199"/>
      <c r="ARE150" s="199"/>
      <c r="ARF150" s="199"/>
      <c r="ARG150" s="199"/>
      <c r="ARH150" s="199"/>
      <c r="ARI150" s="199"/>
      <c r="ARJ150" s="199"/>
      <c r="ARK150" s="199"/>
      <c r="ARL150" s="199"/>
      <c r="ARM150" s="199"/>
      <c r="ARN150" s="199"/>
      <c r="ARO150" s="199"/>
      <c r="ARP150" s="199"/>
      <c r="ARQ150" s="199"/>
      <c r="ARR150" s="199"/>
      <c r="ARS150" s="199"/>
      <c r="ART150" s="199"/>
      <c r="ARU150" s="199"/>
      <c r="ARV150" s="199"/>
      <c r="ARW150" s="199"/>
      <c r="ARX150" s="199"/>
      <c r="ARY150" s="199"/>
      <c r="ARZ150" s="199"/>
      <c r="ASA150" s="199"/>
      <c r="ASB150" s="199"/>
      <c r="ASC150" s="199"/>
      <c r="ASD150" s="199"/>
      <c r="ASE150" s="199"/>
      <c r="ASF150" s="199"/>
      <c r="ASG150" s="199"/>
      <c r="ASH150" s="199"/>
      <c r="ASI150" s="199"/>
      <c r="ASJ150" s="199"/>
      <c r="ASK150" s="199"/>
      <c r="ASL150" s="199"/>
      <c r="ASM150" s="199"/>
      <c r="ASN150" s="199"/>
      <c r="ASO150" s="199"/>
      <c r="ASP150" s="199"/>
      <c r="ASQ150" s="199"/>
      <c r="ASR150" s="199"/>
      <c r="ASS150" s="199"/>
      <c r="AST150" s="199"/>
      <c r="ASU150" s="199"/>
      <c r="ASV150" s="199"/>
      <c r="ASW150" s="199"/>
      <c r="ASX150" s="199"/>
      <c r="ASY150" s="199"/>
      <c r="ASZ150" s="199"/>
      <c r="ATA150" s="199"/>
      <c r="ATB150" s="199"/>
      <c r="ATC150" s="199"/>
      <c r="ATD150" s="199"/>
      <c r="ATE150" s="199"/>
      <c r="ATF150" s="199"/>
      <c r="ATG150" s="199"/>
      <c r="ATH150" s="199"/>
      <c r="ATI150" s="199"/>
      <c r="ATJ150" s="199"/>
      <c r="ATK150" s="199"/>
      <c r="ATL150" s="199"/>
      <c r="ATM150" s="199"/>
      <c r="ATN150" s="199"/>
      <c r="ATO150" s="199"/>
      <c r="ATP150" s="199"/>
      <c r="ATQ150" s="199"/>
      <c r="ATR150" s="199"/>
      <c r="ATS150" s="199"/>
      <c r="ATT150" s="199"/>
      <c r="ATU150" s="199"/>
      <c r="ATV150" s="199"/>
      <c r="ATW150" s="199"/>
      <c r="ATX150" s="199"/>
      <c r="ATY150" s="199"/>
      <c r="ATZ150" s="199"/>
      <c r="AUA150" s="199"/>
      <c r="AUB150" s="199"/>
      <c r="AUC150" s="199"/>
      <c r="AUD150" s="199"/>
      <c r="AUE150" s="199"/>
      <c r="AUF150" s="199"/>
      <c r="AUG150" s="199"/>
      <c r="AUH150" s="199"/>
      <c r="AUI150" s="199"/>
      <c r="AUJ150" s="199"/>
      <c r="AUK150" s="199"/>
      <c r="AUL150" s="199"/>
      <c r="AUM150" s="199"/>
      <c r="AUN150" s="199"/>
      <c r="AUO150" s="199"/>
      <c r="AUP150" s="199"/>
      <c r="AUQ150" s="199"/>
      <c r="AUR150" s="199"/>
      <c r="AUS150" s="199"/>
      <c r="AUT150" s="199"/>
      <c r="AUU150" s="199"/>
      <c r="AUV150" s="199"/>
      <c r="AUW150" s="199"/>
      <c r="AUX150" s="199"/>
      <c r="AUY150" s="199"/>
      <c r="AUZ150" s="199"/>
      <c r="AVA150" s="199"/>
      <c r="AVB150" s="199"/>
      <c r="AVC150" s="199"/>
      <c r="AVD150" s="199"/>
      <c r="AVE150" s="199"/>
      <c r="AVF150" s="199"/>
      <c r="AVG150" s="199"/>
      <c r="AVH150" s="199"/>
      <c r="AVI150" s="199"/>
      <c r="AVJ150" s="199"/>
      <c r="AVK150" s="199"/>
      <c r="AVL150" s="199"/>
      <c r="AVM150" s="199"/>
      <c r="AVN150" s="199"/>
      <c r="AVO150" s="199"/>
      <c r="AVP150" s="199"/>
      <c r="AVQ150" s="199"/>
      <c r="AVR150" s="199"/>
      <c r="AVS150" s="199"/>
      <c r="AVT150" s="199"/>
      <c r="AVU150" s="199"/>
      <c r="AVV150" s="199"/>
      <c r="AVW150" s="199"/>
      <c r="AVX150" s="199"/>
      <c r="AVY150" s="199"/>
      <c r="AVZ150" s="199"/>
      <c r="AWA150" s="199"/>
      <c r="AWB150" s="199"/>
      <c r="AWC150" s="199"/>
      <c r="AWD150" s="199"/>
      <c r="AWE150" s="199"/>
      <c r="AWF150" s="199"/>
      <c r="AWG150" s="199"/>
      <c r="AWH150" s="199"/>
      <c r="AWI150" s="199"/>
      <c r="AWJ150" s="199"/>
      <c r="AWK150" s="199"/>
      <c r="AWL150" s="199"/>
      <c r="AWM150" s="199"/>
      <c r="AWN150" s="199"/>
      <c r="AWO150" s="199"/>
      <c r="AWP150" s="199"/>
      <c r="AWQ150" s="199"/>
      <c r="AWR150" s="199"/>
      <c r="AWS150" s="199"/>
      <c r="AWT150" s="199"/>
      <c r="AWU150" s="199"/>
      <c r="AWV150" s="199"/>
      <c r="AWW150" s="199"/>
      <c r="AWX150" s="199"/>
      <c r="AWY150" s="199"/>
      <c r="AWZ150" s="199"/>
      <c r="AXA150" s="199"/>
      <c r="AXB150" s="199"/>
      <c r="AXC150" s="199"/>
      <c r="AXD150" s="199"/>
      <c r="AXE150" s="199"/>
      <c r="AXF150" s="199"/>
      <c r="AXG150" s="199"/>
      <c r="AXH150" s="199"/>
      <c r="AXI150" s="199"/>
      <c r="AXJ150" s="199"/>
      <c r="AXK150" s="199"/>
      <c r="AXL150" s="199"/>
      <c r="AXM150" s="199"/>
      <c r="AXN150" s="199"/>
      <c r="AXO150" s="199"/>
      <c r="AXP150" s="199"/>
      <c r="AXQ150" s="199"/>
      <c r="AXR150" s="199"/>
      <c r="AXS150" s="199"/>
      <c r="AXT150" s="199"/>
      <c r="AXU150" s="199"/>
      <c r="AXV150" s="199"/>
      <c r="AXW150" s="199"/>
      <c r="AXX150" s="199"/>
      <c r="AXY150" s="199"/>
      <c r="AXZ150" s="199"/>
      <c r="AYA150" s="199"/>
      <c r="AYB150" s="199"/>
      <c r="AYC150" s="199"/>
      <c r="AYD150" s="199"/>
      <c r="AYE150" s="199"/>
      <c r="AYF150" s="199"/>
      <c r="AYG150" s="199"/>
      <c r="AYH150" s="199"/>
      <c r="AYI150" s="199"/>
      <c r="AYJ150" s="199"/>
      <c r="AYK150" s="199"/>
      <c r="AYL150" s="199"/>
      <c r="AYM150" s="199"/>
      <c r="AYN150" s="199"/>
      <c r="AYO150" s="199"/>
      <c r="AYP150" s="199"/>
      <c r="AYQ150" s="199"/>
      <c r="AYR150" s="199"/>
      <c r="AYS150" s="199"/>
      <c r="AYT150" s="199"/>
      <c r="AYU150" s="199"/>
      <c r="AYV150" s="199"/>
      <c r="AYW150" s="199"/>
      <c r="AYX150" s="199"/>
      <c r="AYY150" s="199"/>
      <c r="AYZ150" s="199"/>
      <c r="AZA150" s="199"/>
      <c r="AZB150" s="199"/>
      <c r="AZC150" s="199"/>
      <c r="AZD150" s="199"/>
      <c r="AZE150" s="199"/>
      <c r="AZF150" s="199"/>
      <c r="AZG150" s="199"/>
      <c r="AZH150" s="199"/>
      <c r="AZI150" s="199"/>
      <c r="AZJ150" s="199"/>
      <c r="AZK150" s="199"/>
      <c r="AZL150" s="199"/>
      <c r="AZM150" s="199"/>
      <c r="AZN150" s="199"/>
      <c r="AZO150" s="199"/>
      <c r="AZP150" s="199"/>
      <c r="AZQ150" s="199"/>
      <c r="AZR150" s="199"/>
      <c r="AZS150" s="199"/>
      <c r="AZT150" s="199"/>
      <c r="AZU150" s="199"/>
      <c r="AZV150" s="199"/>
      <c r="AZW150" s="199"/>
      <c r="AZX150" s="199"/>
      <c r="AZY150" s="199"/>
      <c r="AZZ150" s="199"/>
      <c r="BAA150" s="199"/>
      <c r="BAB150" s="199"/>
      <c r="BAC150" s="199"/>
      <c r="BAD150" s="199"/>
      <c r="BAE150" s="199"/>
      <c r="BAF150" s="199"/>
      <c r="BAG150" s="199"/>
      <c r="BAH150" s="199"/>
      <c r="BAI150" s="199"/>
      <c r="BAJ150" s="199"/>
      <c r="BAK150" s="199"/>
      <c r="BAL150" s="199"/>
      <c r="BAM150" s="199"/>
      <c r="BAN150" s="199"/>
      <c r="BAO150" s="199"/>
      <c r="BAP150" s="199"/>
      <c r="BAQ150" s="199"/>
      <c r="BAR150" s="199"/>
      <c r="BAS150" s="199"/>
      <c r="BAT150" s="199"/>
      <c r="BAU150" s="199"/>
      <c r="BAV150" s="199"/>
      <c r="BAW150" s="199"/>
      <c r="BAX150" s="199"/>
      <c r="BAY150" s="199"/>
      <c r="BAZ150" s="199"/>
      <c r="BBA150" s="199"/>
      <c r="BBB150" s="199"/>
      <c r="BBC150" s="199"/>
      <c r="BBD150" s="199"/>
      <c r="BBE150" s="199"/>
      <c r="BBF150" s="199"/>
      <c r="BBG150" s="199"/>
      <c r="BBH150" s="199"/>
      <c r="BBI150" s="199"/>
      <c r="BBJ150" s="199"/>
      <c r="BBK150" s="199"/>
      <c r="BBL150" s="199"/>
      <c r="BBM150" s="199"/>
      <c r="BBN150" s="199"/>
      <c r="BBO150" s="199"/>
      <c r="BBP150" s="199"/>
      <c r="BBQ150" s="199"/>
      <c r="BBR150" s="199"/>
      <c r="BBS150" s="199"/>
      <c r="BBT150" s="199"/>
      <c r="BBU150" s="199"/>
      <c r="BBV150" s="199"/>
      <c r="BBW150" s="199"/>
      <c r="BBX150" s="199"/>
      <c r="BBY150" s="199"/>
      <c r="BBZ150" s="199"/>
      <c r="BCA150" s="199"/>
      <c r="BCB150" s="199"/>
      <c r="BCC150" s="199"/>
      <c r="BCD150" s="199"/>
      <c r="BCE150" s="199"/>
      <c r="BCF150" s="199"/>
      <c r="BCG150" s="199"/>
      <c r="BCH150" s="199"/>
      <c r="BCI150" s="199"/>
      <c r="BCJ150" s="199"/>
      <c r="BCK150" s="199"/>
      <c r="BCL150" s="199"/>
      <c r="BCM150" s="199"/>
      <c r="BCN150" s="199"/>
      <c r="BCO150" s="199"/>
      <c r="BCP150" s="199"/>
      <c r="BCQ150" s="199"/>
      <c r="BCR150" s="199"/>
      <c r="BCS150" s="199"/>
      <c r="BCT150" s="199"/>
      <c r="BCU150" s="199"/>
      <c r="BCV150" s="199"/>
      <c r="BCW150" s="199"/>
      <c r="BCX150" s="199"/>
      <c r="BCY150" s="199"/>
      <c r="BCZ150" s="199"/>
      <c r="BDA150" s="199"/>
      <c r="BDB150" s="199"/>
      <c r="BDC150" s="199"/>
      <c r="BDD150" s="199"/>
      <c r="BDE150" s="199"/>
      <c r="BDF150" s="199"/>
      <c r="BDG150" s="199"/>
      <c r="BDH150" s="199"/>
      <c r="BDI150" s="199"/>
      <c r="BDJ150" s="199"/>
      <c r="BDK150" s="199"/>
      <c r="BDL150" s="199"/>
      <c r="BDM150" s="199"/>
      <c r="BDN150" s="199"/>
      <c r="BDO150" s="199"/>
      <c r="BDP150" s="199"/>
      <c r="BDQ150" s="199"/>
      <c r="BDR150" s="199"/>
      <c r="BDS150" s="199"/>
      <c r="BDT150" s="199"/>
      <c r="BDU150" s="199"/>
      <c r="BDV150" s="199"/>
      <c r="BDW150" s="199"/>
      <c r="BDX150" s="199"/>
      <c r="BDY150" s="199"/>
      <c r="BDZ150" s="199"/>
      <c r="BEA150" s="199"/>
      <c r="BEB150" s="199"/>
      <c r="BEC150" s="199"/>
      <c r="BED150" s="199"/>
      <c r="BEE150" s="199"/>
      <c r="BEF150" s="199"/>
      <c r="BEG150" s="199"/>
      <c r="BEH150" s="199"/>
      <c r="BEI150" s="199"/>
      <c r="BEJ150" s="199"/>
      <c r="BEK150" s="199"/>
      <c r="BEL150" s="199"/>
      <c r="BEM150" s="199"/>
      <c r="BEN150" s="199"/>
      <c r="BEO150" s="199"/>
      <c r="BEP150" s="199"/>
      <c r="BEQ150" s="199"/>
      <c r="BER150" s="199"/>
      <c r="BES150" s="199"/>
      <c r="BET150" s="199"/>
      <c r="BEU150" s="199"/>
      <c r="BEV150" s="199"/>
      <c r="BEW150" s="199"/>
      <c r="BEX150" s="199"/>
      <c r="BEY150" s="199"/>
      <c r="BEZ150" s="199"/>
      <c r="BFA150" s="199"/>
      <c r="BFB150" s="199"/>
      <c r="BFC150" s="199"/>
      <c r="BFD150" s="199"/>
      <c r="BFE150" s="199"/>
      <c r="BFF150" s="199"/>
      <c r="BFG150" s="199"/>
      <c r="BFH150" s="199"/>
      <c r="BFI150" s="199"/>
      <c r="BFJ150" s="199"/>
      <c r="BFK150" s="199"/>
      <c r="BFL150" s="199"/>
      <c r="BFM150" s="199"/>
      <c r="BFN150" s="199"/>
      <c r="BFO150" s="199"/>
      <c r="BFP150" s="199"/>
      <c r="BFQ150" s="199"/>
      <c r="BFR150" s="199"/>
      <c r="BFS150" s="199"/>
      <c r="BFT150" s="199"/>
      <c r="BFU150" s="199"/>
      <c r="BFV150" s="199"/>
      <c r="BFW150" s="199"/>
      <c r="BFX150" s="199"/>
      <c r="BFY150" s="199"/>
      <c r="BFZ150" s="199"/>
      <c r="BGA150" s="199"/>
      <c r="BGB150" s="199"/>
      <c r="BGC150" s="199"/>
      <c r="BGD150" s="199"/>
      <c r="BGE150" s="199"/>
      <c r="BGF150" s="199"/>
      <c r="BGG150" s="199"/>
      <c r="BGH150" s="199"/>
      <c r="BGI150" s="199"/>
      <c r="BGJ150" s="199"/>
      <c r="BGK150" s="199"/>
      <c r="BGL150" s="199"/>
      <c r="BGM150" s="199"/>
      <c r="BGN150" s="199"/>
      <c r="BGO150" s="199"/>
      <c r="BGP150" s="199"/>
      <c r="BGQ150" s="199"/>
      <c r="BGR150" s="199"/>
      <c r="BGS150" s="199"/>
      <c r="BGT150" s="199"/>
      <c r="BGU150" s="199"/>
      <c r="BGV150" s="199"/>
      <c r="BGW150" s="199"/>
      <c r="BGX150" s="199"/>
      <c r="BGY150" s="199"/>
      <c r="BGZ150" s="199"/>
      <c r="BHA150" s="199"/>
      <c r="BHB150" s="199"/>
      <c r="BHC150" s="199"/>
      <c r="BHD150" s="199"/>
      <c r="BHE150" s="199"/>
      <c r="BHF150" s="199"/>
      <c r="BHG150" s="199"/>
      <c r="BHH150" s="199"/>
      <c r="BHI150" s="199"/>
      <c r="BHJ150" s="199"/>
      <c r="BHK150" s="199"/>
      <c r="BHL150" s="199"/>
      <c r="BHM150" s="199"/>
      <c r="BHN150" s="199"/>
      <c r="BHO150" s="199"/>
      <c r="BHP150" s="199"/>
      <c r="BHQ150" s="199"/>
      <c r="BHR150" s="199"/>
      <c r="BHS150" s="199"/>
      <c r="BHT150" s="199"/>
      <c r="BHU150" s="199"/>
      <c r="BHV150" s="199"/>
      <c r="BHW150" s="199"/>
      <c r="BHX150" s="199"/>
      <c r="BHY150" s="199"/>
      <c r="BHZ150" s="199"/>
      <c r="BIA150" s="199"/>
      <c r="BIB150" s="199"/>
      <c r="BIC150" s="199"/>
      <c r="BID150" s="199"/>
      <c r="BIE150" s="199"/>
      <c r="BIF150" s="199"/>
      <c r="BIG150" s="199"/>
      <c r="BIH150" s="199"/>
      <c r="BII150" s="199"/>
      <c r="BIJ150" s="199"/>
      <c r="BIK150" s="199"/>
      <c r="BIL150" s="199"/>
      <c r="BIM150" s="199"/>
      <c r="BIN150" s="199"/>
      <c r="BIO150" s="199"/>
      <c r="BIP150" s="199"/>
      <c r="BIQ150" s="199"/>
      <c r="BIR150" s="199"/>
      <c r="BIS150" s="199"/>
      <c r="BIT150" s="199"/>
      <c r="BIU150" s="199"/>
      <c r="BIV150" s="199"/>
      <c r="BIW150" s="199"/>
      <c r="BIX150" s="199"/>
      <c r="BIY150" s="199"/>
      <c r="BIZ150" s="199"/>
      <c r="BJA150" s="199"/>
      <c r="BJB150" s="199"/>
      <c r="BJC150" s="199"/>
      <c r="BJD150" s="199"/>
      <c r="BJE150" s="199"/>
      <c r="BJF150" s="199"/>
      <c r="BJG150" s="199"/>
      <c r="BJH150" s="199"/>
      <c r="BJI150" s="199"/>
      <c r="BJJ150" s="199"/>
      <c r="BJK150" s="199"/>
      <c r="BJL150" s="199"/>
      <c r="BJM150" s="199"/>
      <c r="BJN150" s="199"/>
      <c r="BJO150" s="199"/>
      <c r="BJP150" s="199"/>
      <c r="BJQ150" s="199"/>
      <c r="BJR150" s="199"/>
      <c r="BJS150" s="199"/>
      <c r="BJT150" s="199"/>
      <c r="BJU150" s="199"/>
      <c r="BJV150" s="199"/>
      <c r="BJW150" s="199"/>
      <c r="BJX150" s="199"/>
      <c r="BJY150" s="199"/>
      <c r="BJZ150" s="199"/>
      <c r="BKA150" s="199"/>
      <c r="BKB150" s="199"/>
      <c r="BKC150" s="199"/>
      <c r="BKD150" s="199"/>
      <c r="BKE150" s="199"/>
      <c r="BKF150" s="199"/>
      <c r="BKG150" s="199"/>
      <c r="BKH150" s="199"/>
      <c r="BKI150" s="199"/>
      <c r="BKJ150" s="199"/>
      <c r="BKK150" s="199"/>
      <c r="BKL150" s="199"/>
      <c r="BKM150" s="199"/>
      <c r="BKN150" s="199"/>
      <c r="BKO150" s="199"/>
      <c r="BKP150" s="199"/>
      <c r="BKQ150" s="199"/>
      <c r="BKR150" s="199"/>
      <c r="BKS150" s="199"/>
      <c r="BKT150" s="199"/>
      <c r="BKU150" s="199"/>
      <c r="BKV150" s="199"/>
      <c r="BKW150" s="199"/>
      <c r="BKX150" s="199"/>
      <c r="BKY150" s="199"/>
      <c r="BKZ150" s="199"/>
      <c r="BLA150" s="199"/>
      <c r="BLB150" s="199"/>
      <c r="BLC150" s="199"/>
      <c r="BLD150" s="199"/>
      <c r="BLE150" s="199"/>
      <c r="BLF150" s="199"/>
      <c r="BLG150" s="199"/>
      <c r="BLH150" s="199"/>
      <c r="BLI150" s="199"/>
      <c r="BLJ150" s="199"/>
      <c r="BLK150" s="199"/>
      <c r="BLL150" s="199"/>
      <c r="BLM150" s="199"/>
      <c r="BLN150" s="199"/>
      <c r="BLO150" s="199"/>
      <c r="BLP150" s="199"/>
      <c r="BLQ150" s="199"/>
      <c r="BLR150" s="199"/>
      <c r="BLS150" s="199"/>
      <c r="BLT150" s="199"/>
      <c r="BLU150" s="199"/>
      <c r="BLV150" s="199"/>
      <c r="BLW150" s="199"/>
      <c r="BLX150" s="199"/>
      <c r="BLY150" s="199"/>
      <c r="BLZ150" s="199"/>
      <c r="BMA150" s="199"/>
      <c r="BMB150" s="199"/>
      <c r="BMC150" s="199"/>
      <c r="BMD150" s="199"/>
      <c r="BME150" s="199"/>
      <c r="BMF150" s="199"/>
      <c r="BMG150" s="199"/>
      <c r="BMH150" s="199"/>
      <c r="BMI150" s="199"/>
      <c r="BMJ150" s="199"/>
      <c r="BMK150" s="199"/>
      <c r="BML150" s="199"/>
      <c r="BMM150" s="199"/>
      <c r="BMN150" s="199"/>
      <c r="BMO150" s="199"/>
      <c r="BMP150" s="199"/>
      <c r="BMQ150" s="199"/>
      <c r="BMR150" s="199"/>
      <c r="BMS150" s="199"/>
      <c r="BMT150" s="199"/>
      <c r="BMU150" s="199"/>
      <c r="BMV150" s="199"/>
      <c r="BMW150" s="199"/>
      <c r="BMX150" s="199"/>
      <c r="BMY150" s="199"/>
      <c r="BMZ150" s="199"/>
      <c r="BNA150" s="199"/>
      <c r="BNB150" s="199"/>
      <c r="BNC150" s="199"/>
      <c r="BND150" s="199"/>
      <c r="BNE150" s="199"/>
      <c r="BNF150" s="199"/>
      <c r="BNG150" s="199"/>
      <c r="BNH150" s="199"/>
      <c r="BNI150" s="199"/>
      <c r="BNJ150" s="199"/>
      <c r="BNK150" s="199"/>
      <c r="BNL150" s="199"/>
      <c r="BNM150" s="199"/>
      <c r="BNN150" s="199"/>
      <c r="BNO150" s="199"/>
      <c r="BNP150" s="199"/>
      <c r="BNQ150" s="199"/>
      <c r="BNR150" s="199"/>
      <c r="BNS150" s="199"/>
      <c r="BNT150" s="199"/>
      <c r="BNU150" s="199"/>
      <c r="BNV150" s="199"/>
      <c r="BNW150" s="199"/>
      <c r="BNX150" s="199"/>
      <c r="BNY150" s="199"/>
      <c r="BNZ150" s="199"/>
      <c r="BOA150" s="199"/>
      <c r="BOB150" s="199"/>
      <c r="BOC150" s="199"/>
      <c r="BOD150" s="199"/>
      <c r="BOE150" s="199"/>
      <c r="BOF150" s="199"/>
      <c r="BOG150" s="199"/>
      <c r="BOH150" s="199"/>
      <c r="BOI150" s="199"/>
      <c r="BOJ150" s="199"/>
      <c r="BOK150" s="199"/>
      <c r="BOL150" s="199"/>
      <c r="BOM150" s="199"/>
      <c r="BON150" s="199"/>
      <c r="BOO150" s="199"/>
      <c r="BOP150" s="199"/>
      <c r="BOQ150" s="199"/>
      <c r="BOR150" s="199"/>
      <c r="BOS150" s="199"/>
      <c r="BOT150" s="199"/>
      <c r="BOU150" s="199"/>
      <c r="BOV150" s="199"/>
      <c r="BOW150" s="199"/>
      <c r="BOX150" s="199"/>
      <c r="BOY150" s="199"/>
      <c r="BOZ150" s="199"/>
      <c r="BPA150" s="199"/>
      <c r="BPB150" s="199"/>
      <c r="BPC150" s="199"/>
      <c r="BPD150" s="199"/>
      <c r="BPE150" s="199"/>
      <c r="BPF150" s="199"/>
      <c r="BPG150" s="199"/>
      <c r="BPH150" s="199"/>
      <c r="BPI150" s="199"/>
      <c r="BPJ150" s="199"/>
      <c r="BPK150" s="199"/>
      <c r="BPL150" s="199"/>
      <c r="BPM150" s="199"/>
      <c r="BPN150" s="199"/>
      <c r="BPO150" s="199"/>
      <c r="BPP150" s="199"/>
      <c r="BPQ150" s="199"/>
      <c r="BPR150" s="199"/>
      <c r="BPS150" s="199"/>
      <c r="BPT150" s="199"/>
      <c r="BPU150" s="199"/>
      <c r="BPV150" s="199"/>
      <c r="BPW150" s="199"/>
      <c r="BPX150" s="199"/>
      <c r="BPY150" s="199"/>
      <c r="BPZ150" s="199"/>
      <c r="BQA150" s="199"/>
      <c r="BQB150" s="199"/>
      <c r="BQC150" s="199"/>
      <c r="BQD150" s="199"/>
      <c r="BQE150" s="199"/>
      <c r="BQF150" s="199"/>
      <c r="BQG150" s="199"/>
      <c r="BQH150" s="199"/>
      <c r="BQI150" s="199"/>
      <c r="BQJ150" s="199"/>
      <c r="BQK150" s="199"/>
      <c r="BQL150" s="199"/>
      <c r="BQM150" s="199"/>
      <c r="BQN150" s="199"/>
      <c r="BQO150" s="199"/>
      <c r="BQP150" s="199"/>
      <c r="BQQ150" s="199"/>
      <c r="BQR150" s="199"/>
      <c r="BQS150" s="199"/>
      <c r="BQT150" s="199"/>
      <c r="BQU150" s="199"/>
      <c r="BQV150" s="199"/>
      <c r="BQW150" s="199"/>
      <c r="BQX150" s="199"/>
      <c r="BQY150" s="199"/>
      <c r="BQZ150" s="199"/>
      <c r="BRA150" s="199"/>
      <c r="BRB150" s="199"/>
      <c r="BRC150" s="199"/>
      <c r="BRD150" s="199"/>
      <c r="BRE150" s="199"/>
      <c r="BRF150" s="199"/>
      <c r="BRG150" s="199"/>
      <c r="BRH150" s="199"/>
      <c r="BRI150" s="199"/>
      <c r="BRJ150" s="199"/>
      <c r="BRK150" s="199"/>
      <c r="BRL150" s="199"/>
      <c r="BRM150" s="199"/>
      <c r="BRN150" s="199"/>
      <c r="BRO150" s="199"/>
      <c r="BRP150" s="199"/>
      <c r="BRQ150" s="199"/>
      <c r="BRR150" s="199"/>
      <c r="BRS150" s="199"/>
      <c r="BRT150" s="199"/>
      <c r="BRU150" s="199"/>
      <c r="BRV150" s="199"/>
      <c r="BRW150" s="199"/>
      <c r="BRX150" s="199"/>
      <c r="BRY150" s="199"/>
      <c r="BRZ150" s="199"/>
      <c r="BSA150" s="199"/>
      <c r="BSB150" s="199"/>
      <c r="BSC150" s="199"/>
      <c r="BSD150" s="199"/>
      <c r="BSE150" s="199"/>
      <c r="BSF150" s="199"/>
      <c r="BSG150" s="199"/>
      <c r="BSH150" s="199"/>
      <c r="BSI150" s="199"/>
      <c r="BSJ150" s="199"/>
      <c r="BSK150" s="199"/>
      <c r="BSL150" s="199"/>
      <c r="BSM150" s="199"/>
      <c r="BSN150" s="199"/>
      <c r="BSO150" s="199"/>
      <c r="BSP150" s="199"/>
      <c r="BSQ150" s="199"/>
      <c r="BSR150" s="199"/>
      <c r="BSS150" s="199"/>
      <c r="BST150" s="199"/>
      <c r="BSU150" s="199"/>
      <c r="BSV150" s="199"/>
      <c r="BSW150" s="199"/>
      <c r="BSX150" s="199"/>
      <c r="BSY150" s="199"/>
      <c r="BSZ150" s="199"/>
      <c r="BTA150" s="199"/>
      <c r="BTB150" s="199"/>
      <c r="BTC150" s="199"/>
      <c r="BTD150" s="199"/>
      <c r="BTE150" s="199"/>
      <c r="BTF150" s="199"/>
      <c r="BTG150" s="199"/>
      <c r="BTH150" s="199"/>
      <c r="BTI150" s="199"/>
      <c r="BTJ150" s="199"/>
      <c r="BTK150" s="199"/>
      <c r="BTL150" s="199"/>
      <c r="BTM150" s="199"/>
      <c r="BTN150" s="199"/>
      <c r="BTO150" s="199"/>
      <c r="BTP150" s="199"/>
      <c r="BTQ150" s="199"/>
      <c r="BTR150" s="199"/>
      <c r="BTS150" s="199"/>
      <c r="BTT150" s="199"/>
      <c r="BTU150" s="199"/>
      <c r="BTV150" s="199"/>
      <c r="BTW150" s="199"/>
      <c r="BTX150" s="199"/>
      <c r="BTY150" s="199"/>
      <c r="BTZ150" s="199"/>
      <c r="BUA150" s="199"/>
      <c r="BUB150" s="199"/>
      <c r="BUC150" s="199"/>
      <c r="BUD150" s="199"/>
      <c r="BUE150" s="199"/>
      <c r="BUF150" s="199"/>
      <c r="BUG150" s="199"/>
      <c r="BUH150" s="199"/>
      <c r="BUI150" s="199"/>
      <c r="BUJ150" s="199"/>
      <c r="BUK150" s="199"/>
      <c r="BUL150" s="199"/>
      <c r="BUM150" s="199"/>
      <c r="BUN150" s="199"/>
      <c r="BUO150" s="199"/>
      <c r="BUP150" s="199"/>
      <c r="BUQ150" s="199"/>
      <c r="BUR150" s="199"/>
      <c r="BUS150" s="199"/>
      <c r="BUT150" s="199"/>
      <c r="BUU150" s="199"/>
      <c r="BUV150" s="199"/>
      <c r="BUW150" s="199"/>
      <c r="BUX150" s="199"/>
      <c r="BUY150" s="199"/>
      <c r="BUZ150" s="199"/>
      <c r="BVA150" s="199"/>
      <c r="BVB150" s="199"/>
      <c r="BVC150" s="199"/>
      <c r="BVD150" s="199"/>
      <c r="BVE150" s="199"/>
      <c r="BVF150" s="199"/>
      <c r="BVG150" s="199"/>
      <c r="BVH150" s="199"/>
      <c r="BVI150" s="199"/>
      <c r="BVJ150" s="199"/>
      <c r="BVK150" s="199"/>
      <c r="BVL150" s="199"/>
      <c r="BVM150" s="199"/>
      <c r="BVN150" s="199"/>
      <c r="BVO150" s="199"/>
      <c r="BVP150" s="199"/>
      <c r="BVQ150" s="199"/>
      <c r="BVR150" s="199"/>
      <c r="BVS150" s="199"/>
      <c r="BVT150" s="199"/>
      <c r="BVU150" s="199"/>
      <c r="BVV150" s="199"/>
      <c r="BVW150" s="199"/>
      <c r="BVX150" s="199"/>
      <c r="BVY150" s="199"/>
      <c r="BVZ150" s="199"/>
      <c r="BWA150" s="199"/>
      <c r="BWB150" s="199"/>
      <c r="BWC150" s="199"/>
      <c r="BWD150" s="199"/>
      <c r="BWE150" s="199"/>
      <c r="BWF150" s="199"/>
      <c r="BWG150" s="199"/>
      <c r="BWH150" s="199"/>
      <c r="BWI150" s="199"/>
      <c r="BWJ150" s="199"/>
      <c r="BWK150" s="199"/>
      <c r="BWL150" s="199"/>
      <c r="BWM150" s="199"/>
      <c r="BWN150" s="199"/>
      <c r="BWO150" s="199"/>
      <c r="BWP150" s="199"/>
      <c r="BWQ150" s="199"/>
      <c r="BWR150" s="199"/>
      <c r="BWS150" s="199"/>
      <c r="BWT150" s="199"/>
      <c r="BWU150" s="199"/>
      <c r="BWV150" s="199"/>
      <c r="BWW150" s="199"/>
      <c r="BWX150" s="199"/>
      <c r="BWY150" s="199"/>
      <c r="BWZ150" s="199"/>
      <c r="BXA150" s="199"/>
      <c r="BXB150" s="199"/>
      <c r="BXC150" s="199"/>
      <c r="BXD150" s="199"/>
      <c r="BXE150" s="199"/>
      <c r="BXF150" s="199"/>
      <c r="BXG150" s="199"/>
      <c r="BXH150" s="199"/>
      <c r="BXI150" s="199"/>
      <c r="BXJ150" s="199"/>
      <c r="BXK150" s="199"/>
      <c r="BXL150" s="199"/>
      <c r="BXM150" s="199"/>
      <c r="BXN150" s="199"/>
      <c r="BXO150" s="199"/>
      <c r="BXP150" s="199"/>
      <c r="BXQ150" s="199"/>
      <c r="BXR150" s="199"/>
      <c r="BXS150" s="199"/>
      <c r="BXT150" s="199"/>
      <c r="BXU150" s="199"/>
      <c r="BXV150" s="199"/>
      <c r="BXW150" s="199"/>
      <c r="BXX150" s="199"/>
      <c r="BXY150" s="199"/>
      <c r="BXZ150" s="199"/>
      <c r="BYA150" s="199"/>
      <c r="BYB150" s="199"/>
      <c r="BYC150" s="199"/>
      <c r="BYD150" s="199"/>
      <c r="BYE150" s="199"/>
      <c r="BYF150" s="199"/>
      <c r="BYG150" s="199"/>
      <c r="BYH150" s="199"/>
      <c r="BYI150" s="199"/>
      <c r="BYJ150" s="199"/>
      <c r="BYK150" s="199"/>
      <c r="BYL150" s="199"/>
      <c r="BYM150" s="199"/>
      <c r="BYN150" s="199"/>
      <c r="BYO150" s="199"/>
      <c r="BYP150" s="199"/>
      <c r="BYQ150" s="199"/>
      <c r="BYR150" s="199"/>
      <c r="BYS150" s="199"/>
      <c r="BYT150" s="199"/>
      <c r="BYU150" s="199"/>
      <c r="BYV150" s="199"/>
      <c r="BYW150" s="199"/>
      <c r="BYX150" s="199"/>
      <c r="BYY150" s="199"/>
      <c r="BYZ150" s="199"/>
      <c r="BZA150" s="199"/>
      <c r="BZB150" s="199"/>
      <c r="BZC150" s="199"/>
      <c r="BZD150" s="199"/>
      <c r="BZE150" s="199"/>
      <c r="BZF150" s="199"/>
      <c r="BZG150" s="199"/>
      <c r="BZH150" s="199"/>
      <c r="BZI150" s="199"/>
      <c r="BZJ150" s="199"/>
      <c r="BZK150" s="199"/>
      <c r="BZL150" s="199"/>
      <c r="BZM150" s="199"/>
      <c r="BZN150" s="199"/>
      <c r="BZO150" s="199"/>
      <c r="BZP150" s="199"/>
      <c r="BZQ150" s="199"/>
      <c r="BZR150" s="199"/>
      <c r="BZS150" s="199"/>
      <c r="BZT150" s="199"/>
      <c r="BZU150" s="199"/>
      <c r="BZV150" s="199"/>
      <c r="BZW150" s="199"/>
      <c r="BZX150" s="199"/>
      <c r="BZY150" s="199"/>
      <c r="BZZ150" s="199"/>
      <c r="CAA150" s="199"/>
      <c r="CAB150" s="199"/>
      <c r="CAC150" s="199"/>
      <c r="CAD150" s="199"/>
      <c r="CAE150" s="199"/>
      <c r="CAF150" s="199"/>
      <c r="CAG150" s="199"/>
      <c r="CAH150" s="199"/>
      <c r="CAI150" s="199"/>
      <c r="CAJ150" s="199"/>
      <c r="CAK150" s="199"/>
      <c r="CAL150" s="199"/>
      <c r="CAM150" s="199"/>
      <c r="CAN150" s="199"/>
      <c r="CAO150" s="199"/>
      <c r="CAP150" s="199"/>
      <c r="CAQ150" s="199"/>
      <c r="CAR150" s="199"/>
      <c r="CAS150" s="199"/>
      <c r="CAT150" s="199"/>
      <c r="CAU150" s="199"/>
      <c r="CAV150" s="199"/>
      <c r="CAW150" s="199"/>
      <c r="CAX150" s="199"/>
      <c r="CAY150" s="199"/>
      <c r="CAZ150" s="199"/>
      <c r="CBA150" s="199"/>
      <c r="CBB150" s="199"/>
      <c r="CBC150" s="199"/>
      <c r="CBD150" s="199"/>
      <c r="CBE150" s="199"/>
      <c r="CBF150" s="199"/>
      <c r="CBG150" s="199"/>
      <c r="CBH150" s="199"/>
      <c r="CBI150" s="199"/>
      <c r="CBJ150" s="199"/>
      <c r="CBK150" s="199"/>
      <c r="CBL150" s="199"/>
      <c r="CBM150" s="199"/>
      <c r="CBN150" s="199"/>
      <c r="CBO150" s="199"/>
      <c r="CBP150" s="199"/>
      <c r="CBQ150" s="199"/>
      <c r="CBR150" s="199"/>
      <c r="CBS150" s="199"/>
      <c r="CBT150" s="199"/>
      <c r="CBU150" s="199"/>
      <c r="CBV150" s="199"/>
      <c r="CBW150" s="199"/>
      <c r="CBX150" s="199"/>
      <c r="CBY150" s="199"/>
      <c r="CBZ150" s="199"/>
      <c r="CCA150" s="199"/>
      <c r="CCB150" s="199"/>
      <c r="CCC150" s="199"/>
      <c r="CCD150" s="199"/>
      <c r="CCE150" s="199"/>
      <c r="CCF150" s="199"/>
      <c r="CCG150" s="199"/>
      <c r="CCH150" s="199"/>
      <c r="CCI150" s="199"/>
      <c r="CCJ150" s="199"/>
      <c r="CCK150" s="199"/>
      <c r="CCL150" s="199"/>
      <c r="CCM150" s="199"/>
      <c r="CCN150" s="199"/>
      <c r="CCO150" s="199"/>
      <c r="CCP150" s="199"/>
      <c r="CCQ150" s="199"/>
      <c r="CCR150" s="199"/>
      <c r="CCS150" s="199"/>
      <c r="CCT150" s="199"/>
    </row>
    <row r="151" spans="984:2126" s="200" customFormat="1" x14ac:dyDescent="0.2">
      <c r="AKV151" s="199"/>
      <c r="AKW151" s="199"/>
      <c r="AKX151" s="199"/>
      <c r="AKY151" s="199"/>
      <c r="AKZ151" s="199"/>
      <c r="ALA151" s="199"/>
      <c r="ALB151" s="199"/>
      <c r="ALC151" s="199"/>
      <c r="ALD151" s="199"/>
      <c r="ALE151" s="199"/>
      <c r="ALF151" s="199"/>
      <c r="ALG151" s="199"/>
      <c r="ALH151" s="199"/>
      <c r="ALI151" s="199"/>
      <c r="ALJ151" s="199"/>
      <c r="ALK151" s="199"/>
      <c r="ALL151" s="199"/>
      <c r="ALM151" s="199"/>
      <c r="ALN151" s="199"/>
      <c r="ALO151" s="199"/>
      <c r="ALP151" s="199"/>
      <c r="ALQ151" s="199"/>
      <c r="ALR151" s="199"/>
      <c r="ALS151" s="199"/>
      <c r="ALT151" s="199"/>
      <c r="ALU151" s="199"/>
      <c r="ALV151" s="199"/>
      <c r="ALW151" s="199"/>
      <c r="ALX151" s="199"/>
      <c r="ALY151" s="199"/>
      <c r="ALZ151" s="199"/>
      <c r="AMA151" s="199"/>
      <c r="AMB151" s="199"/>
      <c r="AMC151" s="199"/>
      <c r="AMD151" s="199"/>
      <c r="AME151" s="199"/>
      <c r="AMF151" s="199"/>
      <c r="AMG151" s="199"/>
      <c r="AMH151" s="199"/>
      <c r="AMI151" s="199"/>
      <c r="AMJ151" s="199"/>
      <c r="AMK151" s="199"/>
      <c r="AML151" s="199"/>
      <c r="AMM151" s="199"/>
      <c r="AMN151" s="199"/>
      <c r="AMO151" s="199"/>
      <c r="AMP151" s="199"/>
      <c r="AMQ151" s="199"/>
      <c r="AMR151" s="199"/>
      <c r="AMS151" s="199"/>
      <c r="AMT151" s="199"/>
      <c r="AMU151" s="199"/>
      <c r="AMV151" s="199"/>
      <c r="AMW151" s="199"/>
      <c r="AMX151" s="199"/>
      <c r="AMY151" s="199"/>
      <c r="AMZ151" s="199"/>
      <c r="ANA151" s="199"/>
      <c r="ANB151" s="199"/>
      <c r="ANC151" s="199"/>
      <c r="AND151" s="199"/>
      <c r="ANE151" s="199"/>
      <c r="ANF151" s="199"/>
      <c r="ANG151" s="199"/>
      <c r="ANH151" s="199"/>
      <c r="ANI151" s="199"/>
      <c r="ANJ151" s="199"/>
      <c r="ANK151" s="199"/>
      <c r="ANL151" s="199"/>
      <c r="ANM151" s="199"/>
      <c r="ANN151" s="199"/>
      <c r="ANO151" s="199"/>
      <c r="ANP151" s="199"/>
      <c r="ANQ151" s="199"/>
      <c r="ANR151" s="199"/>
      <c r="ANS151" s="199"/>
      <c r="ANT151" s="199"/>
      <c r="ANU151" s="199"/>
      <c r="ANV151" s="199"/>
      <c r="ANW151" s="199"/>
      <c r="ANX151" s="199"/>
      <c r="ANY151" s="199"/>
      <c r="ANZ151" s="199"/>
      <c r="AOA151" s="199"/>
      <c r="AOB151" s="199"/>
      <c r="AOC151" s="199"/>
      <c r="AOD151" s="199"/>
      <c r="AOE151" s="199"/>
      <c r="AOF151" s="199"/>
      <c r="AOG151" s="199"/>
      <c r="AOH151" s="199"/>
      <c r="AOI151" s="199"/>
      <c r="AOJ151" s="199"/>
      <c r="AOK151" s="199"/>
      <c r="AOL151" s="199"/>
      <c r="AOM151" s="199"/>
      <c r="AON151" s="199"/>
      <c r="AOO151" s="199"/>
      <c r="AOP151" s="199"/>
      <c r="AOQ151" s="199"/>
      <c r="AOR151" s="199"/>
      <c r="AOS151" s="199"/>
      <c r="AOT151" s="199"/>
      <c r="AOU151" s="199"/>
      <c r="AOV151" s="199"/>
      <c r="AOW151" s="199"/>
      <c r="AOX151" s="199"/>
      <c r="AOY151" s="199"/>
      <c r="AOZ151" s="199"/>
      <c r="APA151" s="199"/>
      <c r="APB151" s="199"/>
      <c r="APC151" s="199"/>
      <c r="APD151" s="199"/>
      <c r="APE151" s="199"/>
      <c r="APF151" s="199"/>
      <c r="APG151" s="199"/>
      <c r="APH151" s="199"/>
      <c r="API151" s="199"/>
      <c r="APJ151" s="199"/>
      <c r="APK151" s="199"/>
      <c r="APL151" s="199"/>
      <c r="APM151" s="199"/>
      <c r="APN151" s="199"/>
      <c r="APO151" s="199"/>
      <c r="APP151" s="199"/>
      <c r="APQ151" s="199"/>
      <c r="APR151" s="199"/>
      <c r="APS151" s="199"/>
      <c r="APT151" s="199"/>
      <c r="APU151" s="199"/>
      <c r="APV151" s="199"/>
      <c r="APW151" s="199"/>
      <c r="APX151" s="199"/>
      <c r="APY151" s="199"/>
      <c r="APZ151" s="199"/>
      <c r="AQA151" s="199"/>
      <c r="AQB151" s="199"/>
      <c r="AQC151" s="199"/>
      <c r="AQD151" s="199"/>
      <c r="AQE151" s="199"/>
      <c r="AQF151" s="199"/>
      <c r="AQG151" s="199"/>
      <c r="AQH151" s="199"/>
      <c r="AQI151" s="199"/>
      <c r="AQJ151" s="199"/>
      <c r="AQK151" s="199"/>
      <c r="AQL151" s="199"/>
      <c r="AQM151" s="199"/>
      <c r="AQN151" s="199"/>
      <c r="AQO151" s="199"/>
      <c r="AQP151" s="199"/>
      <c r="AQQ151" s="199"/>
      <c r="AQR151" s="199"/>
      <c r="AQS151" s="199"/>
      <c r="AQT151" s="199"/>
      <c r="AQU151" s="199"/>
      <c r="AQV151" s="199"/>
      <c r="AQW151" s="199"/>
      <c r="AQX151" s="199"/>
      <c r="AQY151" s="199"/>
      <c r="AQZ151" s="199"/>
      <c r="ARA151" s="199"/>
      <c r="ARB151" s="199"/>
      <c r="ARC151" s="199"/>
      <c r="ARD151" s="199"/>
      <c r="ARE151" s="199"/>
      <c r="ARF151" s="199"/>
      <c r="ARG151" s="199"/>
      <c r="ARH151" s="199"/>
      <c r="ARI151" s="199"/>
      <c r="ARJ151" s="199"/>
      <c r="ARK151" s="199"/>
      <c r="ARL151" s="199"/>
      <c r="ARM151" s="199"/>
      <c r="ARN151" s="199"/>
      <c r="ARO151" s="199"/>
      <c r="ARP151" s="199"/>
      <c r="ARQ151" s="199"/>
      <c r="ARR151" s="199"/>
      <c r="ARS151" s="199"/>
      <c r="ART151" s="199"/>
      <c r="ARU151" s="199"/>
      <c r="ARV151" s="199"/>
      <c r="ARW151" s="199"/>
      <c r="ARX151" s="199"/>
      <c r="ARY151" s="199"/>
      <c r="ARZ151" s="199"/>
      <c r="ASA151" s="199"/>
      <c r="ASB151" s="199"/>
      <c r="ASC151" s="199"/>
      <c r="ASD151" s="199"/>
      <c r="ASE151" s="199"/>
      <c r="ASF151" s="199"/>
      <c r="ASG151" s="199"/>
      <c r="ASH151" s="199"/>
      <c r="ASI151" s="199"/>
      <c r="ASJ151" s="199"/>
      <c r="ASK151" s="199"/>
      <c r="ASL151" s="199"/>
      <c r="ASM151" s="199"/>
      <c r="ASN151" s="199"/>
      <c r="ASO151" s="199"/>
      <c r="ASP151" s="199"/>
      <c r="ASQ151" s="199"/>
      <c r="ASR151" s="199"/>
      <c r="ASS151" s="199"/>
      <c r="AST151" s="199"/>
      <c r="ASU151" s="199"/>
      <c r="ASV151" s="199"/>
      <c r="ASW151" s="199"/>
      <c r="ASX151" s="199"/>
      <c r="ASY151" s="199"/>
      <c r="ASZ151" s="199"/>
      <c r="ATA151" s="199"/>
      <c r="ATB151" s="199"/>
      <c r="ATC151" s="199"/>
      <c r="ATD151" s="199"/>
      <c r="ATE151" s="199"/>
      <c r="ATF151" s="199"/>
      <c r="ATG151" s="199"/>
      <c r="ATH151" s="199"/>
      <c r="ATI151" s="199"/>
      <c r="ATJ151" s="199"/>
      <c r="ATK151" s="199"/>
      <c r="ATL151" s="199"/>
      <c r="ATM151" s="199"/>
      <c r="ATN151" s="199"/>
      <c r="ATO151" s="199"/>
      <c r="ATP151" s="199"/>
      <c r="ATQ151" s="199"/>
      <c r="ATR151" s="199"/>
      <c r="ATS151" s="199"/>
      <c r="ATT151" s="199"/>
      <c r="ATU151" s="199"/>
      <c r="ATV151" s="199"/>
      <c r="ATW151" s="199"/>
      <c r="ATX151" s="199"/>
      <c r="ATY151" s="199"/>
      <c r="ATZ151" s="199"/>
      <c r="AUA151" s="199"/>
      <c r="AUB151" s="199"/>
      <c r="AUC151" s="199"/>
      <c r="AUD151" s="199"/>
      <c r="AUE151" s="199"/>
      <c r="AUF151" s="199"/>
      <c r="AUG151" s="199"/>
      <c r="AUH151" s="199"/>
      <c r="AUI151" s="199"/>
      <c r="AUJ151" s="199"/>
      <c r="AUK151" s="199"/>
      <c r="AUL151" s="199"/>
      <c r="AUM151" s="199"/>
      <c r="AUN151" s="199"/>
      <c r="AUO151" s="199"/>
      <c r="AUP151" s="199"/>
      <c r="AUQ151" s="199"/>
      <c r="AUR151" s="199"/>
      <c r="AUS151" s="199"/>
      <c r="AUT151" s="199"/>
      <c r="AUU151" s="199"/>
      <c r="AUV151" s="199"/>
      <c r="AUW151" s="199"/>
      <c r="AUX151" s="199"/>
      <c r="AUY151" s="199"/>
      <c r="AUZ151" s="199"/>
      <c r="AVA151" s="199"/>
      <c r="AVB151" s="199"/>
      <c r="AVC151" s="199"/>
      <c r="AVD151" s="199"/>
      <c r="AVE151" s="199"/>
      <c r="AVF151" s="199"/>
      <c r="AVG151" s="199"/>
      <c r="AVH151" s="199"/>
      <c r="AVI151" s="199"/>
      <c r="AVJ151" s="199"/>
      <c r="AVK151" s="199"/>
      <c r="AVL151" s="199"/>
      <c r="AVM151" s="199"/>
      <c r="AVN151" s="199"/>
      <c r="AVO151" s="199"/>
      <c r="AVP151" s="199"/>
      <c r="AVQ151" s="199"/>
      <c r="AVR151" s="199"/>
      <c r="AVS151" s="199"/>
      <c r="AVT151" s="199"/>
      <c r="AVU151" s="199"/>
      <c r="AVV151" s="199"/>
      <c r="AVW151" s="199"/>
      <c r="AVX151" s="199"/>
      <c r="AVY151" s="199"/>
      <c r="AVZ151" s="199"/>
      <c r="AWA151" s="199"/>
      <c r="AWB151" s="199"/>
      <c r="AWC151" s="199"/>
      <c r="AWD151" s="199"/>
      <c r="AWE151" s="199"/>
      <c r="AWF151" s="199"/>
      <c r="AWG151" s="199"/>
      <c r="AWH151" s="199"/>
      <c r="AWI151" s="199"/>
      <c r="AWJ151" s="199"/>
      <c r="AWK151" s="199"/>
      <c r="AWL151" s="199"/>
      <c r="AWM151" s="199"/>
      <c r="AWN151" s="199"/>
      <c r="AWO151" s="199"/>
      <c r="AWP151" s="199"/>
      <c r="AWQ151" s="199"/>
      <c r="AWR151" s="199"/>
      <c r="AWS151" s="199"/>
      <c r="AWT151" s="199"/>
      <c r="AWU151" s="199"/>
      <c r="AWV151" s="199"/>
      <c r="AWW151" s="199"/>
      <c r="AWX151" s="199"/>
      <c r="AWY151" s="199"/>
      <c r="AWZ151" s="199"/>
      <c r="AXA151" s="199"/>
      <c r="AXB151" s="199"/>
      <c r="AXC151" s="199"/>
      <c r="AXD151" s="199"/>
      <c r="AXE151" s="199"/>
      <c r="AXF151" s="199"/>
      <c r="AXG151" s="199"/>
      <c r="AXH151" s="199"/>
      <c r="AXI151" s="199"/>
      <c r="AXJ151" s="199"/>
      <c r="AXK151" s="199"/>
      <c r="AXL151" s="199"/>
      <c r="AXM151" s="199"/>
      <c r="AXN151" s="199"/>
      <c r="AXO151" s="199"/>
      <c r="AXP151" s="199"/>
      <c r="AXQ151" s="199"/>
      <c r="AXR151" s="199"/>
      <c r="AXS151" s="199"/>
      <c r="AXT151" s="199"/>
      <c r="AXU151" s="199"/>
      <c r="AXV151" s="199"/>
      <c r="AXW151" s="199"/>
      <c r="AXX151" s="199"/>
      <c r="AXY151" s="199"/>
      <c r="AXZ151" s="199"/>
      <c r="AYA151" s="199"/>
      <c r="AYB151" s="199"/>
      <c r="AYC151" s="199"/>
      <c r="AYD151" s="199"/>
      <c r="AYE151" s="199"/>
      <c r="AYF151" s="199"/>
      <c r="AYG151" s="199"/>
      <c r="AYH151" s="199"/>
      <c r="AYI151" s="199"/>
      <c r="AYJ151" s="199"/>
      <c r="AYK151" s="199"/>
      <c r="AYL151" s="199"/>
      <c r="AYM151" s="199"/>
      <c r="AYN151" s="199"/>
      <c r="AYO151" s="199"/>
      <c r="AYP151" s="199"/>
      <c r="AYQ151" s="199"/>
      <c r="AYR151" s="199"/>
      <c r="AYS151" s="199"/>
      <c r="AYT151" s="199"/>
      <c r="AYU151" s="199"/>
      <c r="AYV151" s="199"/>
      <c r="AYW151" s="199"/>
      <c r="AYX151" s="199"/>
      <c r="AYY151" s="199"/>
      <c r="AYZ151" s="199"/>
      <c r="AZA151" s="199"/>
      <c r="AZB151" s="199"/>
      <c r="AZC151" s="199"/>
      <c r="AZD151" s="199"/>
      <c r="AZE151" s="199"/>
      <c r="AZF151" s="199"/>
      <c r="AZG151" s="199"/>
      <c r="AZH151" s="199"/>
      <c r="AZI151" s="199"/>
      <c r="AZJ151" s="199"/>
      <c r="AZK151" s="199"/>
      <c r="AZL151" s="199"/>
      <c r="AZM151" s="199"/>
      <c r="AZN151" s="199"/>
      <c r="AZO151" s="199"/>
      <c r="AZP151" s="199"/>
      <c r="AZQ151" s="199"/>
      <c r="AZR151" s="199"/>
      <c r="AZS151" s="199"/>
      <c r="AZT151" s="199"/>
      <c r="AZU151" s="199"/>
      <c r="AZV151" s="199"/>
      <c r="AZW151" s="199"/>
      <c r="AZX151" s="199"/>
      <c r="AZY151" s="199"/>
      <c r="AZZ151" s="199"/>
      <c r="BAA151" s="199"/>
      <c r="BAB151" s="199"/>
      <c r="BAC151" s="199"/>
      <c r="BAD151" s="199"/>
      <c r="BAE151" s="199"/>
      <c r="BAF151" s="199"/>
      <c r="BAG151" s="199"/>
      <c r="BAH151" s="199"/>
      <c r="BAI151" s="199"/>
      <c r="BAJ151" s="199"/>
      <c r="BAK151" s="199"/>
      <c r="BAL151" s="199"/>
      <c r="BAM151" s="199"/>
      <c r="BAN151" s="199"/>
      <c r="BAO151" s="199"/>
      <c r="BAP151" s="199"/>
      <c r="BAQ151" s="199"/>
      <c r="BAR151" s="199"/>
      <c r="BAS151" s="199"/>
      <c r="BAT151" s="199"/>
      <c r="BAU151" s="199"/>
      <c r="BAV151" s="199"/>
      <c r="BAW151" s="199"/>
      <c r="BAX151" s="199"/>
      <c r="BAY151" s="199"/>
      <c r="BAZ151" s="199"/>
      <c r="BBA151" s="199"/>
      <c r="BBB151" s="199"/>
      <c r="BBC151" s="199"/>
      <c r="BBD151" s="199"/>
      <c r="BBE151" s="199"/>
      <c r="BBF151" s="199"/>
      <c r="BBG151" s="199"/>
      <c r="BBH151" s="199"/>
      <c r="BBI151" s="199"/>
      <c r="BBJ151" s="199"/>
      <c r="BBK151" s="199"/>
      <c r="BBL151" s="199"/>
      <c r="BBM151" s="199"/>
      <c r="BBN151" s="199"/>
      <c r="BBO151" s="199"/>
      <c r="BBP151" s="199"/>
      <c r="BBQ151" s="199"/>
      <c r="BBR151" s="199"/>
      <c r="BBS151" s="199"/>
      <c r="BBT151" s="199"/>
      <c r="BBU151" s="199"/>
      <c r="BBV151" s="199"/>
      <c r="BBW151" s="199"/>
      <c r="BBX151" s="199"/>
      <c r="BBY151" s="199"/>
      <c r="BBZ151" s="199"/>
      <c r="BCA151" s="199"/>
      <c r="BCB151" s="199"/>
      <c r="BCC151" s="199"/>
      <c r="BCD151" s="199"/>
      <c r="BCE151" s="199"/>
      <c r="BCF151" s="199"/>
      <c r="BCG151" s="199"/>
      <c r="BCH151" s="199"/>
      <c r="BCI151" s="199"/>
      <c r="BCJ151" s="199"/>
      <c r="BCK151" s="199"/>
      <c r="BCL151" s="199"/>
      <c r="BCM151" s="199"/>
      <c r="BCN151" s="199"/>
      <c r="BCO151" s="199"/>
      <c r="BCP151" s="199"/>
      <c r="BCQ151" s="199"/>
      <c r="BCR151" s="199"/>
      <c r="BCS151" s="199"/>
      <c r="BCT151" s="199"/>
      <c r="BCU151" s="199"/>
      <c r="BCV151" s="199"/>
      <c r="BCW151" s="199"/>
      <c r="BCX151" s="199"/>
      <c r="BCY151" s="199"/>
      <c r="BCZ151" s="199"/>
      <c r="BDA151" s="199"/>
      <c r="BDB151" s="199"/>
      <c r="BDC151" s="199"/>
      <c r="BDD151" s="199"/>
      <c r="BDE151" s="199"/>
      <c r="BDF151" s="199"/>
      <c r="BDG151" s="199"/>
      <c r="BDH151" s="199"/>
      <c r="BDI151" s="199"/>
      <c r="BDJ151" s="199"/>
      <c r="BDK151" s="199"/>
      <c r="BDL151" s="199"/>
      <c r="BDM151" s="199"/>
      <c r="BDN151" s="199"/>
      <c r="BDO151" s="199"/>
      <c r="BDP151" s="199"/>
      <c r="BDQ151" s="199"/>
      <c r="BDR151" s="199"/>
      <c r="BDS151" s="199"/>
      <c r="BDT151" s="199"/>
      <c r="BDU151" s="199"/>
      <c r="BDV151" s="199"/>
      <c r="BDW151" s="199"/>
      <c r="BDX151" s="199"/>
      <c r="BDY151" s="199"/>
      <c r="BDZ151" s="199"/>
      <c r="BEA151" s="199"/>
      <c r="BEB151" s="199"/>
      <c r="BEC151" s="199"/>
      <c r="BED151" s="199"/>
      <c r="BEE151" s="199"/>
      <c r="BEF151" s="199"/>
      <c r="BEG151" s="199"/>
      <c r="BEH151" s="199"/>
      <c r="BEI151" s="199"/>
      <c r="BEJ151" s="199"/>
      <c r="BEK151" s="199"/>
      <c r="BEL151" s="199"/>
      <c r="BEM151" s="199"/>
      <c r="BEN151" s="199"/>
      <c r="BEO151" s="199"/>
      <c r="BEP151" s="199"/>
      <c r="BEQ151" s="199"/>
      <c r="BER151" s="199"/>
      <c r="BES151" s="199"/>
      <c r="BET151" s="199"/>
      <c r="BEU151" s="199"/>
      <c r="BEV151" s="199"/>
      <c r="BEW151" s="199"/>
      <c r="BEX151" s="199"/>
      <c r="BEY151" s="199"/>
      <c r="BEZ151" s="199"/>
      <c r="BFA151" s="199"/>
      <c r="BFB151" s="199"/>
      <c r="BFC151" s="199"/>
      <c r="BFD151" s="199"/>
      <c r="BFE151" s="199"/>
      <c r="BFF151" s="199"/>
      <c r="BFG151" s="199"/>
      <c r="BFH151" s="199"/>
      <c r="BFI151" s="199"/>
      <c r="BFJ151" s="199"/>
      <c r="BFK151" s="199"/>
      <c r="BFL151" s="199"/>
      <c r="BFM151" s="199"/>
      <c r="BFN151" s="199"/>
      <c r="BFO151" s="199"/>
      <c r="BFP151" s="199"/>
      <c r="BFQ151" s="199"/>
      <c r="BFR151" s="199"/>
      <c r="BFS151" s="199"/>
      <c r="BFT151" s="199"/>
      <c r="BFU151" s="199"/>
      <c r="BFV151" s="199"/>
      <c r="BFW151" s="199"/>
      <c r="BFX151" s="199"/>
      <c r="BFY151" s="199"/>
      <c r="BFZ151" s="199"/>
      <c r="BGA151" s="199"/>
      <c r="BGB151" s="199"/>
      <c r="BGC151" s="199"/>
      <c r="BGD151" s="199"/>
      <c r="BGE151" s="199"/>
      <c r="BGF151" s="199"/>
      <c r="BGG151" s="199"/>
      <c r="BGH151" s="199"/>
      <c r="BGI151" s="199"/>
      <c r="BGJ151" s="199"/>
      <c r="BGK151" s="199"/>
      <c r="BGL151" s="199"/>
      <c r="BGM151" s="199"/>
      <c r="BGN151" s="199"/>
      <c r="BGO151" s="199"/>
      <c r="BGP151" s="199"/>
      <c r="BGQ151" s="199"/>
      <c r="BGR151" s="199"/>
      <c r="BGS151" s="199"/>
      <c r="BGT151" s="199"/>
      <c r="BGU151" s="199"/>
      <c r="BGV151" s="199"/>
      <c r="BGW151" s="199"/>
      <c r="BGX151" s="199"/>
      <c r="BGY151" s="199"/>
      <c r="BGZ151" s="199"/>
      <c r="BHA151" s="199"/>
      <c r="BHB151" s="199"/>
      <c r="BHC151" s="199"/>
      <c r="BHD151" s="199"/>
      <c r="BHE151" s="199"/>
      <c r="BHF151" s="199"/>
      <c r="BHG151" s="199"/>
      <c r="BHH151" s="199"/>
      <c r="BHI151" s="199"/>
      <c r="BHJ151" s="199"/>
      <c r="BHK151" s="199"/>
      <c r="BHL151" s="199"/>
      <c r="BHM151" s="199"/>
      <c r="BHN151" s="199"/>
      <c r="BHO151" s="199"/>
      <c r="BHP151" s="199"/>
      <c r="BHQ151" s="199"/>
      <c r="BHR151" s="199"/>
      <c r="BHS151" s="199"/>
      <c r="BHT151" s="199"/>
      <c r="BHU151" s="199"/>
      <c r="BHV151" s="199"/>
      <c r="BHW151" s="199"/>
      <c r="BHX151" s="199"/>
      <c r="BHY151" s="199"/>
      <c r="BHZ151" s="199"/>
      <c r="BIA151" s="199"/>
      <c r="BIB151" s="199"/>
      <c r="BIC151" s="199"/>
      <c r="BID151" s="199"/>
      <c r="BIE151" s="199"/>
      <c r="BIF151" s="199"/>
      <c r="BIG151" s="199"/>
      <c r="BIH151" s="199"/>
      <c r="BII151" s="199"/>
      <c r="BIJ151" s="199"/>
      <c r="BIK151" s="199"/>
      <c r="BIL151" s="199"/>
      <c r="BIM151" s="199"/>
      <c r="BIN151" s="199"/>
      <c r="BIO151" s="199"/>
      <c r="BIP151" s="199"/>
      <c r="BIQ151" s="199"/>
      <c r="BIR151" s="199"/>
      <c r="BIS151" s="199"/>
      <c r="BIT151" s="199"/>
      <c r="BIU151" s="199"/>
      <c r="BIV151" s="199"/>
      <c r="BIW151" s="199"/>
      <c r="BIX151" s="199"/>
      <c r="BIY151" s="199"/>
      <c r="BIZ151" s="199"/>
      <c r="BJA151" s="199"/>
      <c r="BJB151" s="199"/>
      <c r="BJC151" s="199"/>
      <c r="BJD151" s="199"/>
      <c r="BJE151" s="199"/>
      <c r="BJF151" s="199"/>
      <c r="BJG151" s="199"/>
      <c r="BJH151" s="199"/>
      <c r="BJI151" s="199"/>
      <c r="BJJ151" s="199"/>
      <c r="BJK151" s="199"/>
      <c r="BJL151" s="199"/>
      <c r="BJM151" s="199"/>
      <c r="BJN151" s="199"/>
      <c r="BJO151" s="199"/>
      <c r="BJP151" s="199"/>
      <c r="BJQ151" s="199"/>
      <c r="BJR151" s="199"/>
      <c r="BJS151" s="199"/>
      <c r="BJT151" s="199"/>
      <c r="BJU151" s="199"/>
      <c r="BJV151" s="199"/>
      <c r="BJW151" s="199"/>
      <c r="BJX151" s="199"/>
      <c r="BJY151" s="199"/>
      <c r="BJZ151" s="199"/>
      <c r="BKA151" s="199"/>
      <c r="BKB151" s="199"/>
      <c r="BKC151" s="199"/>
      <c r="BKD151" s="199"/>
      <c r="BKE151" s="199"/>
      <c r="BKF151" s="199"/>
      <c r="BKG151" s="199"/>
      <c r="BKH151" s="199"/>
      <c r="BKI151" s="199"/>
      <c r="BKJ151" s="199"/>
      <c r="BKK151" s="199"/>
      <c r="BKL151" s="199"/>
      <c r="BKM151" s="199"/>
      <c r="BKN151" s="199"/>
      <c r="BKO151" s="199"/>
      <c r="BKP151" s="199"/>
      <c r="BKQ151" s="199"/>
      <c r="BKR151" s="199"/>
      <c r="BKS151" s="199"/>
      <c r="BKT151" s="199"/>
      <c r="BKU151" s="199"/>
      <c r="BKV151" s="199"/>
      <c r="BKW151" s="199"/>
      <c r="BKX151" s="199"/>
      <c r="BKY151" s="199"/>
      <c r="BKZ151" s="199"/>
      <c r="BLA151" s="199"/>
      <c r="BLB151" s="199"/>
      <c r="BLC151" s="199"/>
      <c r="BLD151" s="199"/>
      <c r="BLE151" s="199"/>
      <c r="BLF151" s="199"/>
      <c r="BLG151" s="199"/>
      <c r="BLH151" s="199"/>
      <c r="BLI151" s="199"/>
      <c r="BLJ151" s="199"/>
      <c r="BLK151" s="199"/>
      <c r="BLL151" s="199"/>
      <c r="BLM151" s="199"/>
      <c r="BLN151" s="199"/>
      <c r="BLO151" s="199"/>
      <c r="BLP151" s="199"/>
      <c r="BLQ151" s="199"/>
      <c r="BLR151" s="199"/>
      <c r="BLS151" s="199"/>
      <c r="BLT151" s="199"/>
      <c r="BLU151" s="199"/>
      <c r="BLV151" s="199"/>
      <c r="BLW151" s="199"/>
      <c r="BLX151" s="199"/>
      <c r="BLY151" s="199"/>
      <c r="BLZ151" s="199"/>
      <c r="BMA151" s="199"/>
      <c r="BMB151" s="199"/>
      <c r="BMC151" s="199"/>
      <c r="BMD151" s="199"/>
      <c r="BME151" s="199"/>
      <c r="BMF151" s="199"/>
      <c r="BMG151" s="199"/>
      <c r="BMH151" s="199"/>
      <c r="BMI151" s="199"/>
      <c r="BMJ151" s="199"/>
      <c r="BMK151" s="199"/>
      <c r="BML151" s="199"/>
      <c r="BMM151" s="199"/>
      <c r="BMN151" s="199"/>
      <c r="BMO151" s="199"/>
      <c r="BMP151" s="199"/>
      <c r="BMQ151" s="199"/>
      <c r="BMR151" s="199"/>
      <c r="BMS151" s="199"/>
      <c r="BMT151" s="199"/>
      <c r="BMU151" s="199"/>
      <c r="BMV151" s="199"/>
      <c r="BMW151" s="199"/>
      <c r="BMX151" s="199"/>
      <c r="BMY151" s="199"/>
      <c r="BMZ151" s="199"/>
      <c r="BNA151" s="199"/>
      <c r="BNB151" s="199"/>
      <c r="BNC151" s="199"/>
      <c r="BND151" s="199"/>
      <c r="BNE151" s="199"/>
      <c r="BNF151" s="199"/>
      <c r="BNG151" s="199"/>
      <c r="BNH151" s="199"/>
      <c r="BNI151" s="199"/>
      <c r="BNJ151" s="199"/>
      <c r="BNK151" s="199"/>
      <c r="BNL151" s="199"/>
      <c r="BNM151" s="199"/>
      <c r="BNN151" s="199"/>
      <c r="BNO151" s="199"/>
      <c r="BNP151" s="199"/>
      <c r="BNQ151" s="199"/>
      <c r="BNR151" s="199"/>
      <c r="BNS151" s="199"/>
      <c r="BNT151" s="199"/>
      <c r="BNU151" s="199"/>
      <c r="BNV151" s="199"/>
      <c r="BNW151" s="199"/>
      <c r="BNX151" s="199"/>
      <c r="BNY151" s="199"/>
      <c r="BNZ151" s="199"/>
      <c r="BOA151" s="199"/>
      <c r="BOB151" s="199"/>
      <c r="BOC151" s="199"/>
      <c r="BOD151" s="199"/>
      <c r="BOE151" s="199"/>
      <c r="BOF151" s="199"/>
      <c r="BOG151" s="199"/>
      <c r="BOH151" s="199"/>
      <c r="BOI151" s="199"/>
      <c r="BOJ151" s="199"/>
      <c r="BOK151" s="199"/>
      <c r="BOL151" s="199"/>
      <c r="BOM151" s="199"/>
      <c r="BON151" s="199"/>
      <c r="BOO151" s="199"/>
      <c r="BOP151" s="199"/>
      <c r="BOQ151" s="199"/>
      <c r="BOR151" s="199"/>
      <c r="BOS151" s="199"/>
      <c r="BOT151" s="199"/>
      <c r="BOU151" s="199"/>
      <c r="BOV151" s="199"/>
      <c r="BOW151" s="199"/>
      <c r="BOX151" s="199"/>
      <c r="BOY151" s="199"/>
      <c r="BOZ151" s="199"/>
      <c r="BPA151" s="199"/>
      <c r="BPB151" s="199"/>
      <c r="BPC151" s="199"/>
      <c r="BPD151" s="199"/>
      <c r="BPE151" s="199"/>
      <c r="BPF151" s="199"/>
      <c r="BPG151" s="199"/>
      <c r="BPH151" s="199"/>
      <c r="BPI151" s="199"/>
      <c r="BPJ151" s="199"/>
      <c r="BPK151" s="199"/>
      <c r="BPL151" s="199"/>
      <c r="BPM151" s="199"/>
      <c r="BPN151" s="199"/>
      <c r="BPO151" s="199"/>
      <c r="BPP151" s="199"/>
      <c r="BPQ151" s="199"/>
      <c r="BPR151" s="199"/>
      <c r="BPS151" s="199"/>
      <c r="BPT151" s="199"/>
      <c r="BPU151" s="199"/>
      <c r="BPV151" s="199"/>
      <c r="BPW151" s="199"/>
      <c r="BPX151" s="199"/>
      <c r="BPY151" s="199"/>
      <c r="BPZ151" s="199"/>
      <c r="BQA151" s="199"/>
      <c r="BQB151" s="199"/>
      <c r="BQC151" s="199"/>
      <c r="BQD151" s="199"/>
      <c r="BQE151" s="199"/>
      <c r="BQF151" s="199"/>
      <c r="BQG151" s="199"/>
      <c r="BQH151" s="199"/>
      <c r="BQI151" s="199"/>
      <c r="BQJ151" s="199"/>
      <c r="BQK151" s="199"/>
      <c r="BQL151" s="199"/>
      <c r="BQM151" s="199"/>
      <c r="BQN151" s="199"/>
      <c r="BQO151" s="199"/>
      <c r="BQP151" s="199"/>
      <c r="BQQ151" s="199"/>
      <c r="BQR151" s="199"/>
      <c r="BQS151" s="199"/>
      <c r="BQT151" s="199"/>
      <c r="BQU151" s="199"/>
      <c r="BQV151" s="199"/>
      <c r="BQW151" s="199"/>
      <c r="BQX151" s="199"/>
      <c r="BQY151" s="199"/>
      <c r="BQZ151" s="199"/>
      <c r="BRA151" s="199"/>
      <c r="BRB151" s="199"/>
      <c r="BRC151" s="199"/>
      <c r="BRD151" s="199"/>
      <c r="BRE151" s="199"/>
      <c r="BRF151" s="199"/>
      <c r="BRG151" s="199"/>
      <c r="BRH151" s="199"/>
      <c r="BRI151" s="199"/>
      <c r="BRJ151" s="199"/>
      <c r="BRK151" s="199"/>
      <c r="BRL151" s="199"/>
      <c r="BRM151" s="199"/>
      <c r="BRN151" s="199"/>
      <c r="BRO151" s="199"/>
      <c r="BRP151" s="199"/>
      <c r="BRQ151" s="199"/>
      <c r="BRR151" s="199"/>
      <c r="BRS151" s="199"/>
      <c r="BRT151" s="199"/>
      <c r="BRU151" s="199"/>
      <c r="BRV151" s="199"/>
      <c r="BRW151" s="199"/>
      <c r="BRX151" s="199"/>
      <c r="BRY151" s="199"/>
      <c r="BRZ151" s="199"/>
      <c r="BSA151" s="199"/>
      <c r="BSB151" s="199"/>
      <c r="BSC151" s="199"/>
      <c r="BSD151" s="199"/>
      <c r="BSE151" s="199"/>
      <c r="BSF151" s="199"/>
      <c r="BSG151" s="199"/>
      <c r="BSH151" s="199"/>
      <c r="BSI151" s="199"/>
      <c r="BSJ151" s="199"/>
      <c r="BSK151" s="199"/>
      <c r="BSL151" s="199"/>
      <c r="BSM151" s="199"/>
      <c r="BSN151" s="199"/>
      <c r="BSO151" s="199"/>
      <c r="BSP151" s="199"/>
      <c r="BSQ151" s="199"/>
      <c r="BSR151" s="199"/>
      <c r="BSS151" s="199"/>
      <c r="BST151" s="199"/>
      <c r="BSU151" s="199"/>
      <c r="BSV151" s="199"/>
      <c r="BSW151" s="199"/>
      <c r="BSX151" s="199"/>
      <c r="BSY151" s="199"/>
      <c r="BSZ151" s="199"/>
      <c r="BTA151" s="199"/>
      <c r="BTB151" s="199"/>
      <c r="BTC151" s="199"/>
      <c r="BTD151" s="199"/>
      <c r="BTE151" s="199"/>
      <c r="BTF151" s="199"/>
      <c r="BTG151" s="199"/>
      <c r="BTH151" s="199"/>
      <c r="BTI151" s="199"/>
      <c r="BTJ151" s="199"/>
      <c r="BTK151" s="199"/>
      <c r="BTL151" s="199"/>
      <c r="BTM151" s="199"/>
      <c r="BTN151" s="199"/>
      <c r="BTO151" s="199"/>
      <c r="BTP151" s="199"/>
      <c r="BTQ151" s="199"/>
      <c r="BTR151" s="199"/>
      <c r="BTS151" s="199"/>
      <c r="BTT151" s="199"/>
      <c r="BTU151" s="199"/>
      <c r="BTV151" s="199"/>
      <c r="BTW151" s="199"/>
      <c r="BTX151" s="199"/>
      <c r="BTY151" s="199"/>
      <c r="BTZ151" s="199"/>
      <c r="BUA151" s="199"/>
      <c r="BUB151" s="199"/>
      <c r="BUC151" s="199"/>
      <c r="BUD151" s="199"/>
      <c r="BUE151" s="199"/>
      <c r="BUF151" s="199"/>
      <c r="BUG151" s="199"/>
      <c r="BUH151" s="199"/>
      <c r="BUI151" s="199"/>
      <c r="BUJ151" s="199"/>
      <c r="BUK151" s="199"/>
      <c r="BUL151" s="199"/>
      <c r="BUM151" s="199"/>
      <c r="BUN151" s="199"/>
      <c r="BUO151" s="199"/>
      <c r="BUP151" s="199"/>
      <c r="BUQ151" s="199"/>
      <c r="BUR151" s="199"/>
      <c r="BUS151" s="199"/>
      <c r="BUT151" s="199"/>
      <c r="BUU151" s="199"/>
      <c r="BUV151" s="199"/>
      <c r="BUW151" s="199"/>
      <c r="BUX151" s="199"/>
      <c r="BUY151" s="199"/>
      <c r="BUZ151" s="199"/>
      <c r="BVA151" s="199"/>
      <c r="BVB151" s="199"/>
      <c r="BVC151" s="199"/>
      <c r="BVD151" s="199"/>
      <c r="BVE151" s="199"/>
      <c r="BVF151" s="199"/>
      <c r="BVG151" s="199"/>
      <c r="BVH151" s="199"/>
      <c r="BVI151" s="199"/>
      <c r="BVJ151" s="199"/>
      <c r="BVK151" s="199"/>
      <c r="BVL151" s="199"/>
      <c r="BVM151" s="199"/>
      <c r="BVN151" s="199"/>
      <c r="BVO151" s="199"/>
      <c r="BVP151" s="199"/>
      <c r="BVQ151" s="199"/>
      <c r="BVR151" s="199"/>
      <c r="BVS151" s="199"/>
      <c r="BVT151" s="199"/>
      <c r="BVU151" s="199"/>
      <c r="BVV151" s="199"/>
      <c r="BVW151" s="199"/>
      <c r="BVX151" s="199"/>
      <c r="BVY151" s="199"/>
      <c r="BVZ151" s="199"/>
      <c r="BWA151" s="199"/>
      <c r="BWB151" s="199"/>
      <c r="BWC151" s="199"/>
      <c r="BWD151" s="199"/>
      <c r="BWE151" s="199"/>
      <c r="BWF151" s="199"/>
      <c r="BWG151" s="199"/>
      <c r="BWH151" s="199"/>
      <c r="BWI151" s="199"/>
      <c r="BWJ151" s="199"/>
      <c r="BWK151" s="199"/>
      <c r="BWL151" s="199"/>
      <c r="BWM151" s="199"/>
      <c r="BWN151" s="199"/>
      <c r="BWO151" s="199"/>
      <c r="BWP151" s="199"/>
      <c r="BWQ151" s="199"/>
      <c r="BWR151" s="199"/>
      <c r="BWS151" s="199"/>
      <c r="BWT151" s="199"/>
      <c r="BWU151" s="199"/>
      <c r="BWV151" s="199"/>
      <c r="BWW151" s="199"/>
      <c r="BWX151" s="199"/>
      <c r="BWY151" s="199"/>
      <c r="BWZ151" s="199"/>
      <c r="BXA151" s="199"/>
      <c r="BXB151" s="199"/>
      <c r="BXC151" s="199"/>
      <c r="BXD151" s="199"/>
      <c r="BXE151" s="199"/>
      <c r="BXF151" s="199"/>
      <c r="BXG151" s="199"/>
      <c r="BXH151" s="199"/>
      <c r="BXI151" s="199"/>
      <c r="BXJ151" s="199"/>
      <c r="BXK151" s="199"/>
      <c r="BXL151" s="199"/>
      <c r="BXM151" s="199"/>
      <c r="BXN151" s="199"/>
      <c r="BXO151" s="199"/>
      <c r="BXP151" s="199"/>
      <c r="BXQ151" s="199"/>
      <c r="BXR151" s="199"/>
      <c r="BXS151" s="199"/>
      <c r="BXT151" s="199"/>
      <c r="BXU151" s="199"/>
      <c r="BXV151" s="199"/>
      <c r="BXW151" s="199"/>
      <c r="BXX151" s="199"/>
      <c r="BXY151" s="199"/>
      <c r="BXZ151" s="199"/>
      <c r="BYA151" s="199"/>
      <c r="BYB151" s="199"/>
      <c r="BYC151" s="199"/>
      <c r="BYD151" s="199"/>
      <c r="BYE151" s="199"/>
      <c r="BYF151" s="199"/>
      <c r="BYG151" s="199"/>
      <c r="BYH151" s="199"/>
      <c r="BYI151" s="199"/>
      <c r="BYJ151" s="199"/>
      <c r="BYK151" s="199"/>
      <c r="BYL151" s="199"/>
      <c r="BYM151" s="199"/>
      <c r="BYN151" s="199"/>
      <c r="BYO151" s="199"/>
      <c r="BYP151" s="199"/>
      <c r="BYQ151" s="199"/>
      <c r="BYR151" s="199"/>
      <c r="BYS151" s="199"/>
      <c r="BYT151" s="199"/>
      <c r="BYU151" s="199"/>
      <c r="BYV151" s="199"/>
      <c r="BYW151" s="199"/>
      <c r="BYX151" s="199"/>
      <c r="BYY151" s="199"/>
      <c r="BYZ151" s="199"/>
      <c r="BZA151" s="199"/>
      <c r="BZB151" s="199"/>
      <c r="BZC151" s="199"/>
      <c r="BZD151" s="199"/>
      <c r="BZE151" s="199"/>
      <c r="BZF151" s="199"/>
      <c r="BZG151" s="199"/>
      <c r="BZH151" s="199"/>
      <c r="BZI151" s="199"/>
      <c r="BZJ151" s="199"/>
      <c r="BZK151" s="199"/>
      <c r="BZL151" s="199"/>
      <c r="BZM151" s="199"/>
      <c r="BZN151" s="199"/>
      <c r="BZO151" s="199"/>
      <c r="BZP151" s="199"/>
      <c r="BZQ151" s="199"/>
      <c r="BZR151" s="199"/>
      <c r="BZS151" s="199"/>
      <c r="BZT151" s="199"/>
      <c r="BZU151" s="199"/>
      <c r="BZV151" s="199"/>
      <c r="BZW151" s="199"/>
      <c r="BZX151" s="199"/>
      <c r="BZY151" s="199"/>
      <c r="BZZ151" s="199"/>
      <c r="CAA151" s="199"/>
      <c r="CAB151" s="199"/>
      <c r="CAC151" s="199"/>
      <c r="CAD151" s="199"/>
      <c r="CAE151" s="199"/>
      <c r="CAF151" s="199"/>
      <c r="CAG151" s="199"/>
      <c r="CAH151" s="199"/>
      <c r="CAI151" s="199"/>
      <c r="CAJ151" s="199"/>
      <c r="CAK151" s="199"/>
      <c r="CAL151" s="199"/>
      <c r="CAM151" s="199"/>
      <c r="CAN151" s="199"/>
      <c r="CAO151" s="199"/>
      <c r="CAP151" s="199"/>
      <c r="CAQ151" s="199"/>
      <c r="CAR151" s="199"/>
      <c r="CAS151" s="199"/>
      <c r="CAT151" s="199"/>
      <c r="CAU151" s="199"/>
      <c r="CAV151" s="199"/>
      <c r="CAW151" s="199"/>
      <c r="CAX151" s="199"/>
      <c r="CAY151" s="199"/>
      <c r="CAZ151" s="199"/>
      <c r="CBA151" s="199"/>
      <c r="CBB151" s="199"/>
      <c r="CBC151" s="199"/>
      <c r="CBD151" s="199"/>
      <c r="CBE151" s="199"/>
      <c r="CBF151" s="199"/>
      <c r="CBG151" s="199"/>
      <c r="CBH151" s="199"/>
      <c r="CBI151" s="199"/>
      <c r="CBJ151" s="199"/>
      <c r="CBK151" s="199"/>
      <c r="CBL151" s="199"/>
      <c r="CBM151" s="199"/>
      <c r="CBN151" s="199"/>
      <c r="CBO151" s="199"/>
      <c r="CBP151" s="199"/>
      <c r="CBQ151" s="199"/>
      <c r="CBR151" s="199"/>
      <c r="CBS151" s="199"/>
      <c r="CBT151" s="199"/>
      <c r="CBU151" s="199"/>
      <c r="CBV151" s="199"/>
      <c r="CBW151" s="199"/>
      <c r="CBX151" s="199"/>
      <c r="CBY151" s="199"/>
      <c r="CBZ151" s="199"/>
      <c r="CCA151" s="199"/>
      <c r="CCB151" s="199"/>
      <c r="CCC151" s="199"/>
      <c r="CCD151" s="199"/>
      <c r="CCE151" s="199"/>
      <c r="CCF151" s="199"/>
      <c r="CCG151" s="199"/>
      <c r="CCH151" s="199"/>
      <c r="CCI151" s="199"/>
      <c r="CCJ151" s="199"/>
      <c r="CCK151" s="199"/>
      <c r="CCL151" s="199"/>
      <c r="CCM151" s="199"/>
      <c r="CCN151" s="199"/>
      <c r="CCO151" s="199"/>
      <c r="CCP151" s="199"/>
      <c r="CCQ151" s="199"/>
      <c r="CCR151" s="199"/>
      <c r="CCS151" s="199"/>
      <c r="CCT151" s="199"/>
    </row>
    <row r="152" spans="984:2126" s="200" customFormat="1" x14ac:dyDescent="0.2">
      <c r="AKV152" s="199"/>
      <c r="AKW152" s="199"/>
      <c r="AKX152" s="199"/>
      <c r="AKY152" s="199"/>
      <c r="AKZ152" s="199"/>
      <c r="ALA152" s="199"/>
      <c r="ALB152" s="199"/>
      <c r="ALC152" s="199"/>
      <c r="ALD152" s="199"/>
      <c r="ALE152" s="199"/>
      <c r="ALF152" s="199"/>
      <c r="ALG152" s="199"/>
      <c r="ALH152" s="199"/>
      <c r="ALI152" s="199"/>
      <c r="ALJ152" s="199"/>
      <c r="ALK152" s="199"/>
      <c r="ALL152" s="199"/>
      <c r="ALM152" s="199"/>
      <c r="ALN152" s="199"/>
      <c r="ALO152" s="199"/>
      <c r="ALP152" s="199"/>
      <c r="ALQ152" s="199"/>
      <c r="ALR152" s="199"/>
      <c r="ALS152" s="199"/>
      <c r="ALT152" s="199"/>
      <c r="ALU152" s="199"/>
      <c r="ALV152" s="199"/>
      <c r="ALW152" s="199"/>
      <c r="ALX152" s="199"/>
      <c r="ALY152" s="199"/>
      <c r="ALZ152" s="199"/>
      <c r="AMA152" s="199"/>
      <c r="AMB152" s="199"/>
      <c r="AMC152" s="199"/>
      <c r="AMD152" s="199"/>
      <c r="AME152" s="199"/>
      <c r="AMF152" s="199"/>
      <c r="AMG152" s="199"/>
      <c r="AMH152" s="199"/>
      <c r="AMI152" s="199"/>
      <c r="AMJ152" s="199"/>
      <c r="AMK152" s="199"/>
      <c r="AML152" s="199"/>
      <c r="AMM152" s="199"/>
      <c r="AMN152" s="199"/>
      <c r="AMO152" s="199"/>
      <c r="AMP152" s="199"/>
      <c r="AMQ152" s="199"/>
      <c r="AMR152" s="199"/>
      <c r="AMS152" s="199"/>
      <c r="AMT152" s="199"/>
      <c r="AMU152" s="199"/>
      <c r="AMV152" s="199"/>
      <c r="AMW152" s="199"/>
      <c r="AMX152" s="199"/>
      <c r="AMY152" s="199"/>
      <c r="AMZ152" s="199"/>
      <c r="ANA152" s="199"/>
      <c r="ANB152" s="199"/>
      <c r="ANC152" s="199"/>
      <c r="AND152" s="199"/>
      <c r="ANE152" s="199"/>
      <c r="ANF152" s="199"/>
      <c r="ANG152" s="199"/>
      <c r="ANH152" s="199"/>
      <c r="ANI152" s="199"/>
      <c r="ANJ152" s="199"/>
      <c r="ANK152" s="199"/>
      <c r="ANL152" s="199"/>
      <c r="ANM152" s="199"/>
      <c r="ANN152" s="199"/>
      <c r="ANO152" s="199"/>
      <c r="ANP152" s="199"/>
      <c r="ANQ152" s="199"/>
      <c r="ANR152" s="199"/>
      <c r="ANS152" s="199"/>
      <c r="ANT152" s="199"/>
      <c r="ANU152" s="199"/>
      <c r="ANV152" s="199"/>
      <c r="ANW152" s="199"/>
      <c r="ANX152" s="199"/>
      <c r="ANY152" s="199"/>
      <c r="ANZ152" s="199"/>
      <c r="AOA152" s="199"/>
      <c r="AOB152" s="199"/>
      <c r="AOC152" s="199"/>
      <c r="AOD152" s="199"/>
      <c r="AOE152" s="199"/>
      <c r="AOF152" s="199"/>
      <c r="AOG152" s="199"/>
      <c r="AOH152" s="199"/>
      <c r="AOI152" s="199"/>
      <c r="AOJ152" s="199"/>
      <c r="AOK152" s="199"/>
      <c r="AOL152" s="199"/>
      <c r="AOM152" s="199"/>
      <c r="AON152" s="199"/>
      <c r="AOO152" s="199"/>
      <c r="AOP152" s="199"/>
      <c r="AOQ152" s="199"/>
      <c r="AOR152" s="199"/>
      <c r="AOS152" s="199"/>
      <c r="AOT152" s="199"/>
      <c r="AOU152" s="199"/>
      <c r="AOV152" s="199"/>
      <c r="AOW152" s="199"/>
      <c r="AOX152" s="199"/>
      <c r="AOY152" s="199"/>
      <c r="AOZ152" s="199"/>
      <c r="APA152" s="199"/>
      <c r="APB152" s="199"/>
      <c r="APC152" s="199"/>
      <c r="APD152" s="199"/>
      <c r="APE152" s="199"/>
      <c r="APF152" s="199"/>
      <c r="APG152" s="199"/>
      <c r="APH152" s="199"/>
      <c r="API152" s="199"/>
      <c r="APJ152" s="199"/>
      <c r="APK152" s="199"/>
      <c r="APL152" s="199"/>
      <c r="APM152" s="199"/>
      <c r="APN152" s="199"/>
      <c r="APO152" s="199"/>
      <c r="APP152" s="199"/>
      <c r="APQ152" s="199"/>
      <c r="APR152" s="199"/>
      <c r="APS152" s="199"/>
      <c r="APT152" s="199"/>
      <c r="APU152" s="199"/>
      <c r="APV152" s="199"/>
      <c r="APW152" s="199"/>
      <c r="APX152" s="199"/>
      <c r="APY152" s="199"/>
      <c r="APZ152" s="199"/>
      <c r="AQA152" s="199"/>
      <c r="AQB152" s="199"/>
      <c r="AQC152" s="199"/>
      <c r="AQD152" s="199"/>
      <c r="AQE152" s="199"/>
      <c r="AQF152" s="199"/>
      <c r="AQG152" s="199"/>
      <c r="AQH152" s="199"/>
      <c r="AQI152" s="199"/>
      <c r="AQJ152" s="199"/>
      <c r="AQK152" s="199"/>
      <c r="AQL152" s="199"/>
      <c r="AQM152" s="199"/>
      <c r="AQN152" s="199"/>
      <c r="AQO152" s="199"/>
      <c r="AQP152" s="199"/>
      <c r="AQQ152" s="199"/>
      <c r="AQR152" s="199"/>
      <c r="AQS152" s="199"/>
      <c r="AQT152" s="199"/>
      <c r="AQU152" s="199"/>
      <c r="AQV152" s="199"/>
      <c r="AQW152" s="199"/>
      <c r="AQX152" s="199"/>
      <c r="AQY152" s="199"/>
      <c r="AQZ152" s="199"/>
      <c r="ARA152" s="199"/>
      <c r="ARB152" s="199"/>
      <c r="ARC152" s="199"/>
      <c r="ARD152" s="199"/>
      <c r="ARE152" s="199"/>
      <c r="ARF152" s="199"/>
      <c r="ARG152" s="199"/>
      <c r="ARH152" s="199"/>
      <c r="ARI152" s="199"/>
      <c r="ARJ152" s="199"/>
      <c r="ARK152" s="199"/>
      <c r="ARL152" s="199"/>
      <c r="ARM152" s="199"/>
      <c r="ARN152" s="199"/>
      <c r="ARO152" s="199"/>
      <c r="ARP152" s="199"/>
      <c r="ARQ152" s="199"/>
      <c r="ARR152" s="199"/>
      <c r="ARS152" s="199"/>
      <c r="ART152" s="199"/>
      <c r="ARU152" s="199"/>
      <c r="ARV152" s="199"/>
      <c r="ARW152" s="199"/>
      <c r="ARX152" s="199"/>
      <c r="ARY152" s="199"/>
      <c r="ARZ152" s="199"/>
      <c r="ASA152" s="199"/>
      <c r="ASB152" s="199"/>
      <c r="ASC152" s="199"/>
      <c r="ASD152" s="199"/>
      <c r="ASE152" s="199"/>
      <c r="ASF152" s="199"/>
      <c r="ASG152" s="199"/>
      <c r="ASH152" s="199"/>
      <c r="ASI152" s="199"/>
      <c r="ASJ152" s="199"/>
      <c r="ASK152" s="199"/>
      <c r="ASL152" s="199"/>
      <c r="ASM152" s="199"/>
      <c r="ASN152" s="199"/>
      <c r="ASO152" s="199"/>
      <c r="ASP152" s="199"/>
      <c r="ASQ152" s="199"/>
      <c r="ASR152" s="199"/>
      <c r="ASS152" s="199"/>
      <c r="AST152" s="199"/>
      <c r="ASU152" s="199"/>
      <c r="ASV152" s="199"/>
      <c r="ASW152" s="199"/>
      <c r="ASX152" s="199"/>
      <c r="ASY152" s="199"/>
      <c r="ASZ152" s="199"/>
      <c r="ATA152" s="199"/>
      <c r="ATB152" s="199"/>
      <c r="ATC152" s="199"/>
      <c r="ATD152" s="199"/>
      <c r="ATE152" s="199"/>
      <c r="ATF152" s="199"/>
      <c r="ATG152" s="199"/>
      <c r="ATH152" s="199"/>
      <c r="ATI152" s="199"/>
      <c r="ATJ152" s="199"/>
      <c r="ATK152" s="199"/>
      <c r="ATL152" s="199"/>
      <c r="ATM152" s="199"/>
      <c r="ATN152" s="199"/>
      <c r="ATO152" s="199"/>
      <c r="ATP152" s="199"/>
      <c r="ATQ152" s="199"/>
      <c r="ATR152" s="199"/>
      <c r="ATS152" s="199"/>
      <c r="ATT152" s="199"/>
      <c r="ATU152" s="199"/>
      <c r="ATV152" s="199"/>
      <c r="ATW152" s="199"/>
      <c r="ATX152" s="199"/>
      <c r="ATY152" s="199"/>
      <c r="ATZ152" s="199"/>
      <c r="AUA152" s="199"/>
      <c r="AUB152" s="199"/>
      <c r="AUC152" s="199"/>
      <c r="AUD152" s="199"/>
      <c r="AUE152" s="199"/>
      <c r="AUF152" s="199"/>
      <c r="AUG152" s="199"/>
      <c r="AUH152" s="199"/>
      <c r="AUI152" s="199"/>
      <c r="AUJ152" s="199"/>
      <c r="AUK152" s="199"/>
      <c r="AUL152" s="199"/>
      <c r="AUM152" s="199"/>
      <c r="AUN152" s="199"/>
      <c r="AUO152" s="199"/>
      <c r="AUP152" s="199"/>
      <c r="AUQ152" s="199"/>
      <c r="AUR152" s="199"/>
      <c r="AUS152" s="199"/>
      <c r="AUT152" s="199"/>
      <c r="AUU152" s="199"/>
      <c r="AUV152" s="199"/>
      <c r="AUW152" s="199"/>
      <c r="AUX152" s="199"/>
      <c r="AUY152" s="199"/>
      <c r="AUZ152" s="199"/>
      <c r="AVA152" s="199"/>
      <c r="AVB152" s="199"/>
      <c r="AVC152" s="199"/>
      <c r="AVD152" s="199"/>
      <c r="AVE152" s="199"/>
      <c r="AVF152" s="199"/>
      <c r="AVG152" s="199"/>
      <c r="AVH152" s="199"/>
      <c r="AVI152" s="199"/>
      <c r="AVJ152" s="199"/>
      <c r="AVK152" s="199"/>
      <c r="AVL152" s="199"/>
      <c r="AVM152" s="199"/>
      <c r="AVN152" s="199"/>
      <c r="AVO152" s="199"/>
      <c r="AVP152" s="199"/>
      <c r="AVQ152" s="199"/>
      <c r="AVR152" s="199"/>
      <c r="AVS152" s="199"/>
      <c r="AVT152" s="199"/>
      <c r="AVU152" s="199"/>
      <c r="AVV152" s="199"/>
      <c r="AVW152" s="199"/>
      <c r="AVX152" s="199"/>
      <c r="AVY152" s="199"/>
      <c r="AVZ152" s="199"/>
      <c r="AWA152" s="199"/>
      <c r="AWB152" s="199"/>
      <c r="AWC152" s="199"/>
      <c r="AWD152" s="199"/>
      <c r="AWE152" s="199"/>
      <c r="AWF152" s="199"/>
      <c r="AWG152" s="199"/>
      <c r="AWH152" s="199"/>
      <c r="AWI152" s="199"/>
      <c r="AWJ152" s="199"/>
      <c r="AWK152" s="199"/>
      <c r="AWL152" s="199"/>
      <c r="AWM152" s="199"/>
      <c r="AWN152" s="199"/>
      <c r="AWO152" s="199"/>
      <c r="AWP152" s="199"/>
      <c r="AWQ152" s="199"/>
      <c r="AWR152" s="199"/>
      <c r="AWS152" s="199"/>
      <c r="AWT152" s="199"/>
      <c r="AWU152" s="199"/>
      <c r="AWV152" s="199"/>
      <c r="AWW152" s="199"/>
      <c r="AWX152" s="199"/>
      <c r="AWY152" s="199"/>
      <c r="AWZ152" s="199"/>
      <c r="AXA152" s="199"/>
      <c r="AXB152" s="199"/>
      <c r="AXC152" s="199"/>
      <c r="AXD152" s="199"/>
      <c r="AXE152" s="199"/>
      <c r="AXF152" s="199"/>
      <c r="AXG152" s="199"/>
      <c r="AXH152" s="199"/>
      <c r="AXI152" s="199"/>
      <c r="AXJ152" s="199"/>
      <c r="AXK152" s="199"/>
      <c r="AXL152" s="199"/>
      <c r="AXM152" s="199"/>
      <c r="AXN152" s="199"/>
      <c r="AXO152" s="199"/>
      <c r="AXP152" s="199"/>
      <c r="AXQ152" s="199"/>
      <c r="AXR152" s="199"/>
      <c r="AXS152" s="199"/>
      <c r="AXT152" s="199"/>
      <c r="AXU152" s="199"/>
      <c r="AXV152" s="199"/>
      <c r="AXW152" s="199"/>
      <c r="AXX152" s="199"/>
      <c r="AXY152" s="199"/>
      <c r="AXZ152" s="199"/>
      <c r="AYA152" s="199"/>
      <c r="AYB152" s="199"/>
      <c r="AYC152" s="199"/>
      <c r="AYD152" s="199"/>
      <c r="AYE152" s="199"/>
      <c r="AYF152" s="199"/>
      <c r="AYG152" s="199"/>
      <c r="AYH152" s="199"/>
      <c r="AYI152" s="199"/>
      <c r="AYJ152" s="199"/>
      <c r="AYK152" s="199"/>
      <c r="AYL152" s="199"/>
      <c r="AYM152" s="199"/>
      <c r="AYN152" s="199"/>
      <c r="AYO152" s="199"/>
      <c r="AYP152" s="199"/>
      <c r="AYQ152" s="199"/>
      <c r="AYR152" s="199"/>
      <c r="AYS152" s="199"/>
      <c r="AYT152" s="199"/>
      <c r="AYU152" s="199"/>
      <c r="AYV152" s="199"/>
      <c r="AYW152" s="199"/>
      <c r="AYX152" s="199"/>
      <c r="AYY152" s="199"/>
      <c r="AYZ152" s="199"/>
      <c r="AZA152" s="199"/>
      <c r="AZB152" s="199"/>
      <c r="AZC152" s="199"/>
      <c r="AZD152" s="199"/>
      <c r="AZE152" s="199"/>
      <c r="AZF152" s="199"/>
      <c r="AZG152" s="199"/>
      <c r="AZH152" s="199"/>
      <c r="AZI152" s="199"/>
      <c r="AZJ152" s="199"/>
      <c r="AZK152" s="199"/>
      <c r="AZL152" s="199"/>
      <c r="AZM152" s="199"/>
      <c r="AZN152" s="199"/>
      <c r="AZO152" s="199"/>
      <c r="AZP152" s="199"/>
      <c r="AZQ152" s="199"/>
      <c r="AZR152" s="199"/>
      <c r="AZS152" s="199"/>
      <c r="AZT152" s="199"/>
      <c r="AZU152" s="199"/>
      <c r="AZV152" s="199"/>
      <c r="AZW152" s="199"/>
      <c r="AZX152" s="199"/>
      <c r="AZY152" s="199"/>
      <c r="AZZ152" s="199"/>
      <c r="BAA152" s="199"/>
      <c r="BAB152" s="199"/>
      <c r="BAC152" s="199"/>
      <c r="BAD152" s="199"/>
      <c r="BAE152" s="199"/>
      <c r="BAF152" s="199"/>
      <c r="BAG152" s="199"/>
      <c r="BAH152" s="199"/>
      <c r="BAI152" s="199"/>
      <c r="BAJ152" s="199"/>
      <c r="BAK152" s="199"/>
      <c r="BAL152" s="199"/>
      <c r="BAM152" s="199"/>
      <c r="BAN152" s="199"/>
      <c r="BAO152" s="199"/>
      <c r="BAP152" s="199"/>
      <c r="BAQ152" s="199"/>
      <c r="BAR152" s="199"/>
      <c r="BAS152" s="199"/>
      <c r="BAT152" s="199"/>
      <c r="BAU152" s="199"/>
      <c r="BAV152" s="199"/>
      <c r="BAW152" s="199"/>
      <c r="BAX152" s="199"/>
      <c r="BAY152" s="199"/>
      <c r="BAZ152" s="199"/>
      <c r="BBA152" s="199"/>
      <c r="BBB152" s="199"/>
      <c r="BBC152" s="199"/>
      <c r="BBD152" s="199"/>
      <c r="BBE152" s="199"/>
      <c r="BBF152" s="199"/>
      <c r="BBG152" s="199"/>
      <c r="BBH152" s="199"/>
      <c r="BBI152" s="199"/>
      <c r="BBJ152" s="199"/>
      <c r="BBK152" s="199"/>
      <c r="BBL152" s="199"/>
      <c r="BBM152" s="199"/>
      <c r="BBN152" s="199"/>
      <c r="BBO152" s="199"/>
      <c r="BBP152" s="199"/>
      <c r="BBQ152" s="199"/>
      <c r="BBR152" s="199"/>
      <c r="BBS152" s="199"/>
      <c r="BBT152" s="199"/>
      <c r="BBU152" s="199"/>
      <c r="BBV152" s="199"/>
      <c r="BBW152" s="199"/>
      <c r="BBX152" s="199"/>
      <c r="BBY152" s="199"/>
      <c r="BBZ152" s="199"/>
      <c r="BCA152" s="199"/>
      <c r="BCB152" s="199"/>
      <c r="BCC152" s="199"/>
      <c r="BCD152" s="199"/>
      <c r="BCE152" s="199"/>
      <c r="BCF152" s="199"/>
      <c r="BCG152" s="199"/>
      <c r="BCH152" s="199"/>
      <c r="BCI152" s="199"/>
      <c r="BCJ152" s="199"/>
      <c r="BCK152" s="199"/>
      <c r="BCL152" s="199"/>
      <c r="BCM152" s="199"/>
      <c r="BCN152" s="199"/>
      <c r="BCO152" s="199"/>
      <c r="BCP152" s="199"/>
      <c r="BCQ152" s="199"/>
      <c r="BCR152" s="199"/>
      <c r="BCS152" s="199"/>
      <c r="BCT152" s="199"/>
      <c r="BCU152" s="199"/>
      <c r="BCV152" s="199"/>
      <c r="BCW152" s="199"/>
      <c r="BCX152" s="199"/>
      <c r="BCY152" s="199"/>
      <c r="BCZ152" s="199"/>
      <c r="BDA152" s="199"/>
      <c r="BDB152" s="199"/>
      <c r="BDC152" s="199"/>
      <c r="BDD152" s="199"/>
      <c r="BDE152" s="199"/>
      <c r="BDF152" s="199"/>
      <c r="BDG152" s="199"/>
      <c r="BDH152" s="199"/>
      <c r="BDI152" s="199"/>
      <c r="BDJ152" s="199"/>
      <c r="BDK152" s="199"/>
      <c r="BDL152" s="199"/>
      <c r="BDM152" s="199"/>
      <c r="BDN152" s="199"/>
      <c r="BDO152" s="199"/>
      <c r="BDP152" s="199"/>
      <c r="BDQ152" s="199"/>
      <c r="BDR152" s="199"/>
      <c r="BDS152" s="199"/>
      <c r="BDT152" s="199"/>
      <c r="BDU152" s="199"/>
      <c r="BDV152" s="199"/>
      <c r="BDW152" s="199"/>
      <c r="BDX152" s="199"/>
      <c r="BDY152" s="199"/>
      <c r="BDZ152" s="199"/>
      <c r="BEA152" s="199"/>
      <c r="BEB152" s="199"/>
      <c r="BEC152" s="199"/>
      <c r="BED152" s="199"/>
      <c r="BEE152" s="199"/>
      <c r="BEF152" s="199"/>
      <c r="BEG152" s="199"/>
      <c r="BEH152" s="199"/>
      <c r="BEI152" s="199"/>
      <c r="BEJ152" s="199"/>
      <c r="BEK152" s="199"/>
      <c r="BEL152" s="199"/>
      <c r="BEM152" s="199"/>
      <c r="BEN152" s="199"/>
      <c r="BEO152" s="199"/>
      <c r="BEP152" s="199"/>
      <c r="BEQ152" s="199"/>
      <c r="BER152" s="199"/>
      <c r="BES152" s="199"/>
      <c r="BET152" s="199"/>
      <c r="BEU152" s="199"/>
      <c r="BEV152" s="199"/>
      <c r="BEW152" s="199"/>
      <c r="BEX152" s="199"/>
      <c r="BEY152" s="199"/>
      <c r="BEZ152" s="199"/>
      <c r="BFA152" s="199"/>
      <c r="BFB152" s="199"/>
      <c r="BFC152" s="199"/>
      <c r="BFD152" s="199"/>
      <c r="BFE152" s="199"/>
      <c r="BFF152" s="199"/>
      <c r="BFG152" s="199"/>
      <c r="BFH152" s="199"/>
      <c r="BFI152" s="199"/>
      <c r="BFJ152" s="199"/>
      <c r="BFK152" s="199"/>
      <c r="BFL152" s="199"/>
      <c r="BFM152" s="199"/>
      <c r="BFN152" s="199"/>
      <c r="BFO152" s="199"/>
      <c r="BFP152" s="199"/>
      <c r="BFQ152" s="199"/>
      <c r="BFR152" s="199"/>
      <c r="BFS152" s="199"/>
      <c r="BFT152" s="199"/>
      <c r="BFU152" s="199"/>
      <c r="BFV152" s="199"/>
      <c r="BFW152" s="199"/>
      <c r="BFX152" s="199"/>
      <c r="BFY152" s="199"/>
      <c r="BFZ152" s="199"/>
      <c r="BGA152" s="199"/>
      <c r="BGB152" s="199"/>
      <c r="BGC152" s="199"/>
      <c r="BGD152" s="199"/>
      <c r="BGE152" s="199"/>
      <c r="BGF152" s="199"/>
      <c r="BGG152" s="199"/>
      <c r="BGH152" s="199"/>
      <c r="BGI152" s="199"/>
      <c r="BGJ152" s="199"/>
      <c r="BGK152" s="199"/>
      <c r="BGL152" s="199"/>
      <c r="BGM152" s="199"/>
      <c r="BGN152" s="199"/>
      <c r="BGO152" s="199"/>
      <c r="BGP152" s="199"/>
      <c r="BGQ152" s="199"/>
      <c r="BGR152" s="199"/>
      <c r="BGS152" s="199"/>
      <c r="BGT152" s="199"/>
      <c r="BGU152" s="199"/>
      <c r="BGV152" s="199"/>
      <c r="BGW152" s="199"/>
      <c r="BGX152" s="199"/>
      <c r="BGY152" s="199"/>
      <c r="BGZ152" s="199"/>
      <c r="BHA152" s="199"/>
      <c r="BHB152" s="199"/>
      <c r="BHC152" s="199"/>
      <c r="BHD152" s="199"/>
      <c r="BHE152" s="199"/>
      <c r="BHF152" s="199"/>
      <c r="BHG152" s="199"/>
      <c r="BHH152" s="199"/>
      <c r="BHI152" s="199"/>
      <c r="BHJ152" s="199"/>
      <c r="BHK152" s="199"/>
      <c r="BHL152" s="199"/>
      <c r="BHM152" s="199"/>
      <c r="BHN152" s="199"/>
      <c r="BHO152" s="199"/>
      <c r="BHP152" s="199"/>
      <c r="BHQ152" s="199"/>
      <c r="BHR152" s="199"/>
      <c r="BHS152" s="199"/>
      <c r="BHT152" s="199"/>
      <c r="BHU152" s="199"/>
      <c r="BHV152" s="199"/>
      <c r="BHW152" s="199"/>
      <c r="BHX152" s="199"/>
      <c r="BHY152" s="199"/>
      <c r="BHZ152" s="199"/>
      <c r="BIA152" s="199"/>
      <c r="BIB152" s="199"/>
      <c r="BIC152" s="199"/>
      <c r="BID152" s="199"/>
      <c r="BIE152" s="199"/>
      <c r="BIF152" s="199"/>
      <c r="BIG152" s="199"/>
      <c r="BIH152" s="199"/>
      <c r="BII152" s="199"/>
      <c r="BIJ152" s="199"/>
      <c r="BIK152" s="199"/>
      <c r="BIL152" s="199"/>
      <c r="BIM152" s="199"/>
      <c r="BIN152" s="199"/>
      <c r="BIO152" s="199"/>
      <c r="BIP152" s="199"/>
      <c r="BIQ152" s="199"/>
      <c r="BIR152" s="199"/>
      <c r="BIS152" s="199"/>
      <c r="BIT152" s="199"/>
      <c r="BIU152" s="199"/>
      <c r="BIV152" s="199"/>
      <c r="BIW152" s="199"/>
      <c r="BIX152" s="199"/>
      <c r="BIY152" s="199"/>
      <c r="BIZ152" s="199"/>
      <c r="BJA152" s="199"/>
      <c r="BJB152" s="199"/>
      <c r="BJC152" s="199"/>
      <c r="BJD152" s="199"/>
      <c r="BJE152" s="199"/>
      <c r="BJF152" s="199"/>
      <c r="BJG152" s="199"/>
      <c r="BJH152" s="199"/>
      <c r="BJI152" s="199"/>
      <c r="BJJ152" s="199"/>
      <c r="BJK152" s="199"/>
      <c r="BJL152" s="199"/>
      <c r="BJM152" s="199"/>
      <c r="BJN152" s="199"/>
      <c r="BJO152" s="199"/>
      <c r="BJP152" s="199"/>
      <c r="BJQ152" s="199"/>
      <c r="BJR152" s="199"/>
      <c r="BJS152" s="199"/>
      <c r="BJT152" s="199"/>
      <c r="BJU152" s="199"/>
      <c r="BJV152" s="199"/>
      <c r="BJW152" s="199"/>
      <c r="BJX152" s="199"/>
      <c r="BJY152" s="199"/>
      <c r="BJZ152" s="199"/>
      <c r="BKA152" s="199"/>
      <c r="BKB152" s="199"/>
      <c r="BKC152" s="199"/>
      <c r="BKD152" s="199"/>
      <c r="BKE152" s="199"/>
      <c r="BKF152" s="199"/>
      <c r="BKG152" s="199"/>
      <c r="BKH152" s="199"/>
      <c r="BKI152" s="199"/>
      <c r="BKJ152" s="199"/>
      <c r="BKK152" s="199"/>
      <c r="BKL152" s="199"/>
      <c r="BKM152" s="199"/>
      <c r="BKN152" s="199"/>
      <c r="BKO152" s="199"/>
      <c r="BKP152" s="199"/>
      <c r="BKQ152" s="199"/>
      <c r="BKR152" s="199"/>
      <c r="BKS152" s="199"/>
      <c r="BKT152" s="199"/>
      <c r="BKU152" s="199"/>
      <c r="BKV152" s="199"/>
      <c r="BKW152" s="199"/>
      <c r="BKX152" s="199"/>
      <c r="BKY152" s="199"/>
      <c r="BKZ152" s="199"/>
      <c r="BLA152" s="199"/>
      <c r="BLB152" s="199"/>
      <c r="BLC152" s="199"/>
      <c r="BLD152" s="199"/>
      <c r="BLE152" s="199"/>
      <c r="BLF152" s="199"/>
      <c r="BLG152" s="199"/>
      <c r="BLH152" s="199"/>
      <c r="BLI152" s="199"/>
      <c r="BLJ152" s="199"/>
      <c r="BLK152" s="199"/>
      <c r="BLL152" s="199"/>
      <c r="BLM152" s="199"/>
      <c r="BLN152" s="199"/>
      <c r="BLO152" s="199"/>
      <c r="BLP152" s="199"/>
      <c r="BLQ152" s="199"/>
      <c r="BLR152" s="199"/>
      <c r="BLS152" s="199"/>
      <c r="BLT152" s="199"/>
      <c r="BLU152" s="199"/>
      <c r="BLV152" s="199"/>
      <c r="BLW152" s="199"/>
      <c r="BLX152" s="199"/>
      <c r="BLY152" s="199"/>
      <c r="BLZ152" s="199"/>
      <c r="BMA152" s="199"/>
      <c r="BMB152" s="199"/>
      <c r="BMC152" s="199"/>
      <c r="BMD152" s="199"/>
      <c r="BME152" s="199"/>
      <c r="BMF152" s="199"/>
      <c r="BMG152" s="199"/>
      <c r="BMH152" s="199"/>
      <c r="BMI152" s="199"/>
      <c r="BMJ152" s="199"/>
      <c r="BMK152" s="199"/>
      <c r="BML152" s="199"/>
      <c r="BMM152" s="199"/>
      <c r="BMN152" s="199"/>
      <c r="BMO152" s="199"/>
      <c r="BMP152" s="199"/>
      <c r="BMQ152" s="199"/>
      <c r="BMR152" s="199"/>
      <c r="BMS152" s="199"/>
      <c r="BMT152" s="199"/>
      <c r="BMU152" s="199"/>
      <c r="BMV152" s="199"/>
      <c r="BMW152" s="199"/>
      <c r="BMX152" s="199"/>
      <c r="BMY152" s="199"/>
      <c r="BMZ152" s="199"/>
      <c r="BNA152" s="199"/>
      <c r="BNB152" s="199"/>
      <c r="BNC152" s="199"/>
      <c r="BND152" s="199"/>
      <c r="BNE152" s="199"/>
      <c r="BNF152" s="199"/>
      <c r="BNG152" s="199"/>
      <c r="BNH152" s="199"/>
      <c r="BNI152" s="199"/>
      <c r="BNJ152" s="199"/>
      <c r="BNK152" s="199"/>
      <c r="BNL152" s="199"/>
      <c r="BNM152" s="199"/>
      <c r="BNN152" s="199"/>
      <c r="BNO152" s="199"/>
      <c r="BNP152" s="199"/>
      <c r="BNQ152" s="199"/>
      <c r="BNR152" s="199"/>
      <c r="BNS152" s="199"/>
      <c r="BNT152" s="199"/>
      <c r="BNU152" s="199"/>
      <c r="BNV152" s="199"/>
      <c r="BNW152" s="199"/>
      <c r="BNX152" s="199"/>
      <c r="BNY152" s="199"/>
      <c r="BNZ152" s="199"/>
      <c r="BOA152" s="199"/>
      <c r="BOB152" s="199"/>
      <c r="BOC152" s="199"/>
      <c r="BOD152" s="199"/>
      <c r="BOE152" s="199"/>
      <c r="BOF152" s="199"/>
      <c r="BOG152" s="199"/>
      <c r="BOH152" s="199"/>
      <c r="BOI152" s="199"/>
      <c r="BOJ152" s="199"/>
      <c r="BOK152" s="199"/>
      <c r="BOL152" s="199"/>
      <c r="BOM152" s="199"/>
      <c r="BON152" s="199"/>
      <c r="BOO152" s="199"/>
      <c r="BOP152" s="199"/>
      <c r="BOQ152" s="199"/>
      <c r="BOR152" s="199"/>
      <c r="BOS152" s="199"/>
      <c r="BOT152" s="199"/>
      <c r="BOU152" s="199"/>
      <c r="BOV152" s="199"/>
      <c r="BOW152" s="199"/>
      <c r="BOX152" s="199"/>
      <c r="BOY152" s="199"/>
      <c r="BOZ152" s="199"/>
      <c r="BPA152" s="199"/>
      <c r="BPB152" s="199"/>
      <c r="BPC152" s="199"/>
      <c r="BPD152" s="199"/>
      <c r="BPE152" s="199"/>
      <c r="BPF152" s="199"/>
      <c r="BPG152" s="199"/>
      <c r="BPH152" s="199"/>
      <c r="BPI152" s="199"/>
      <c r="BPJ152" s="199"/>
      <c r="BPK152" s="199"/>
      <c r="BPL152" s="199"/>
      <c r="BPM152" s="199"/>
      <c r="BPN152" s="199"/>
      <c r="BPO152" s="199"/>
      <c r="BPP152" s="199"/>
      <c r="BPQ152" s="199"/>
      <c r="BPR152" s="199"/>
      <c r="BPS152" s="199"/>
      <c r="BPT152" s="199"/>
      <c r="BPU152" s="199"/>
      <c r="BPV152" s="199"/>
      <c r="BPW152" s="199"/>
      <c r="BPX152" s="199"/>
      <c r="BPY152" s="199"/>
      <c r="BPZ152" s="199"/>
      <c r="BQA152" s="199"/>
      <c r="BQB152" s="199"/>
      <c r="BQC152" s="199"/>
      <c r="BQD152" s="199"/>
      <c r="BQE152" s="199"/>
      <c r="BQF152" s="199"/>
      <c r="BQG152" s="199"/>
      <c r="BQH152" s="199"/>
      <c r="BQI152" s="199"/>
      <c r="BQJ152" s="199"/>
      <c r="BQK152" s="199"/>
      <c r="BQL152" s="199"/>
      <c r="BQM152" s="199"/>
      <c r="BQN152" s="199"/>
      <c r="BQO152" s="199"/>
      <c r="BQP152" s="199"/>
      <c r="BQQ152" s="199"/>
      <c r="BQR152" s="199"/>
      <c r="BQS152" s="199"/>
      <c r="BQT152" s="199"/>
      <c r="BQU152" s="199"/>
      <c r="BQV152" s="199"/>
      <c r="BQW152" s="199"/>
      <c r="BQX152" s="199"/>
      <c r="BQY152" s="199"/>
      <c r="BQZ152" s="199"/>
      <c r="BRA152" s="199"/>
      <c r="BRB152" s="199"/>
      <c r="BRC152" s="199"/>
      <c r="BRD152" s="199"/>
      <c r="BRE152" s="199"/>
      <c r="BRF152" s="199"/>
      <c r="BRG152" s="199"/>
      <c r="BRH152" s="199"/>
      <c r="BRI152" s="199"/>
      <c r="BRJ152" s="199"/>
      <c r="BRK152" s="199"/>
      <c r="BRL152" s="199"/>
      <c r="BRM152" s="199"/>
      <c r="BRN152" s="199"/>
      <c r="BRO152" s="199"/>
      <c r="BRP152" s="199"/>
      <c r="BRQ152" s="199"/>
      <c r="BRR152" s="199"/>
      <c r="BRS152" s="199"/>
      <c r="BRT152" s="199"/>
      <c r="BRU152" s="199"/>
      <c r="BRV152" s="199"/>
      <c r="BRW152" s="199"/>
      <c r="BRX152" s="199"/>
      <c r="BRY152" s="199"/>
      <c r="BRZ152" s="199"/>
      <c r="BSA152" s="199"/>
      <c r="BSB152" s="199"/>
      <c r="BSC152" s="199"/>
      <c r="BSD152" s="199"/>
      <c r="BSE152" s="199"/>
      <c r="BSF152" s="199"/>
      <c r="BSG152" s="199"/>
      <c r="BSH152" s="199"/>
      <c r="BSI152" s="199"/>
      <c r="BSJ152" s="199"/>
      <c r="BSK152" s="199"/>
      <c r="BSL152" s="199"/>
      <c r="BSM152" s="199"/>
      <c r="BSN152" s="199"/>
      <c r="BSO152" s="199"/>
      <c r="BSP152" s="199"/>
      <c r="BSQ152" s="199"/>
      <c r="BSR152" s="199"/>
      <c r="BSS152" s="199"/>
      <c r="BST152" s="199"/>
      <c r="BSU152" s="199"/>
      <c r="BSV152" s="199"/>
      <c r="BSW152" s="199"/>
      <c r="BSX152" s="199"/>
      <c r="BSY152" s="199"/>
      <c r="BSZ152" s="199"/>
      <c r="BTA152" s="199"/>
      <c r="BTB152" s="199"/>
      <c r="BTC152" s="199"/>
      <c r="BTD152" s="199"/>
      <c r="BTE152" s="199"/>
      <c r="BTF152" s="199"/>
      <c r="BTG152" s="199"/>
      <c r="BTH152" s="199"/>
      <c r="BTI152" s="199"/>
      <c r="BTJ152" s="199"/>
      <c r="BTK152" s="199"/>
      <c r="BTL152" s="199"/>
      <c r="BTM152" s="199"/>
      <c r="BTN152" s="199"/>
      <c r="BTO152" s="199"/>
      <c r="BTP152" s="199"/>
      <c r="BTQ152" s="199"/>
      <c r="BTR152" s="199"/>
      <c r="BTS152" s="199"/>
      <c r="BTT152" s="199"/>
      <c r="BTU152" s="199"/>
      <c r="BTV152" s="199"/>
      <c r="BTW152" s="199"/>
      <c r="BTX152" s="199"/>
      <c r="BTY152" s="199"/>
      <c r="BTZ152" s="199"/>
      <c r="BUA152" s="199"/>
      <c r="BUB152" s="199"/>
      <c r="BUC152" s="199"/>
      <c r="BUD152" s="199"/>
      <c r="BUE152" s="199"/>
      <c r="BUF152" s="199"/>
      <c r="BUG152" s="199"/>
      <c r="BUH152" s="199"/>
      <c r="BUI152" s="199"/>
      <c r="BUJ152" s="199"/>
      <c r="BUK152" s="199"/>
      <c r="BUL152" s="199"/>
      <c r="BUM152" s="199"/>
      <c r="BUN152" s="199"/>
      <c r="BUO152" s="199"/>
      <c r="BUP152" s="199"/>
      <c r="BUQ152" s="199"/>
      <c r="BUR152" s="199"/>
      <c r="BUS152" s="199"/>
      <c r="BUT152" s="199"/>
      <c r="BUU152" s="199"/>
      <c r="BUV152" s="199"/>
      <c r="BUW152" s="199"/>
      <c r="BUX152" s="199"/>
      <c r="BUY152" s="199"/>
      <c r="BUZ152" s="199"/>
      <c r="BVA152" s="199"/>
      <c r="BVB152" s="199"/>
      <c r="BVC152" s="199"/>
      <c r="BVD152" s="199"/>
      <c r="BVE152" s="199"/>
      <c r="BVF152" s="199"/>
      <c r="BVG152" s="199"/>
      <c r="BVH152" s="199"/>
      <c r="BVI152" s="199"/>
      <c r="BVJ152" s="199"/>
      <c r="BVK152" s="199"/>
      <c r="BVL152" s="199"/>
      <c r="BVM152" s="199"/>
      <c r="BVN152" s="199"/>
      <c r="BVO152" s="199"/>
      <c r="BVP152" s="199"/>
      <c r="BVQ152" s="199"/>
      <c r="BVR152" s="199"/>
      <c r="BVS152" s="199"/>
      <c r="BVT152" s="199"/>
      <c r="BVU152" s="199"/>
      <c r="BVV152" s="199"/>
      <c r="BVW152" s="199"/>
      <c r="BVX152" s="199"/>
      <c r="BVY152" s="199"/>
      <c r="BVZ152" s="199"/>
      <c r="BWA152" s="199"/>
      <c r="BWB152" s="199"/>
      <c r="BWC152" s="199"/>
      <c r="BWD152" s="199"/>
      <c r="BWE152" s="199"/>
      <c r="BWF152" s="199"/>
      <c r="BWG152" s="199"/>
      <c r="BWH152" s="199"/>
      <c r="BWI152" s="199"/>
      <c r="BWJ152" s="199"/>
      <c r="BWK152" s="199"/>
      <c r="BWL152" s="199"/>
      <c r="BWM152" s="199"/>
      <c r="BWN152" s="199"/>
      <c r="BWO152" s="199"/>
      <c r="BWP152" s="199"/>
      <c r="BWQ152" s="199"/>
      <c r="BWR152" s="199"/>
      <c r="BWS152" s="199"/>
      <c r="BWT152" s="199"/>
      <c r="BWU152" s="199"/>
      <c r="BWV152" s="199"/>
      <c r="BWW152" s="199"/>
      <c r="BWX152" s="199"/>
      <c r="BWY152" s="199"/>
      <c r="BWZ152" s="199"/>
      <c r="BXA152" s="199"/>
      <c r="BXB152" s="199"/>
      <c r="BXC152" s="199"/>
      <c r="BXD152" s="199"/>
      <c r="BXE152" s="199"/>
      <c r="BXF152" s="199"/>
      <c r="BXG152" s="199"/>
      <c r="BXH152" s="199"/>
      <c r="BXI152" s="199"/>
      <c r="BXJ152" s="199"/>
      <c r="BXK152" s="199"/>
      <c r="BXL152" s="199"/>
      <c r="BXM152" s="199"/>
      <c r="BXN152" s="199"/>
      <c r="BXO152" s="199"/>
      <c r="BXP152" s="199"/>
      <c r="BXQ152" s="199"/>
      <c r="BXR152" s="199"/>
      <c r="BXS152" s="199"/>
      <c r="BXT152" s="199"/>
      <c r="BXU152" s="199"/>
      <c r="BXV152" s="199"/>
      <c r="BXW152" s="199"/>
      <c r="BXX152" s="199"/>
      <c r="BXY152" s="199"/>
      <c r="BXZ152" s="199"/>
      <c r="BYA152" s="199"/>
      <c r="BYB152" s="199"/>
      <c r="BYC152" s="199"/>
      <c r="BYD152" s="199"/>
      <c r="BYE152" s="199"/>
      <c r="BYF152" s="199"/>
      <c r="BYG152" s="199"/>
      <c r="BYH152" s="199"/>
      <c r="BYI152" s="199"/>
      <c r="BYJ152" s="199"/>
      <c r="BYK152" s="199"/>
      <c r="BYL152" s="199"/>
      <c r="BYM152" s="199"/>
      <c r="BYN152" s="199"/>
      <c r="BYO152" s="199"/>
      <c r="BYP152" s="199"/>
      <c r="BYQ152" s="199"/>
      <c r="BYR152" s="199"/>
      <c r="BYS152" s="199"/>
      <c r="BYT152" s="199"/>
      <c r="BYU152" s="199"/>
      <c r="BYV152" s="199"/>
      <c r="BYW152" s="199"/>
      <c r="BYX152" s="199"/>
      <c r="BYY152" s="199"/>
      <c r="BYZ152" s="199"/>
      <c r="BZA152" s="199"/>
      <c r="BZB152" s="199"/>
      <c r="BZC152" s="199"/>
      <c r="BZD152" s="199"/>
      <c r="BZE152" s="199"/>
      <c r="BZF152" s="199"/>
      <c r="BZG152" s="199"/>
      <c r="BZH152" s="199"/>
      <c r="BZI152" s="199"/>
      <c r="BZJ152" s="199"/>
      <c r="BZK152" s="199"/>
      <c r="BZL152" s="199"/>
      <c r="BZM152" s="199"/>
      <c r="BZN152" s="199"/>
      <c r="BZO152" s="199"/>
      <c r="BZP152" s="199"/>
      <c r="BZQ152" s="199"/>
      <c r="BZR152" s="199"/>
      <c r="BZS152" s="199"/>
      <c r="BZT152" s="199"/>
      <c r="BZU152" s="199"/>
      <c r="BZV152" s="199"/>
      <c r="BZW152" s="199"/>
      <c r="BZX152" s="199"/>
      <c r="BZY152" s="199"/>
      <c r="BZZ152" s="199"/>
      <c r="CAA152" s="199"/>
      <c r="CAB152" s="199"/>
      <c r="CAC152" s="199"/>
      <c r="CAD152" s="199"/>
      <c r="CAE152" s="199"/>
      <c r="CAF152" s="199"/>
      <c r="CAG152" s="199"/>
      <c r="CAH152" s="199"/>
      <c r="CAI152" s="199"/>
      <c r="CAJ152" s="199"/>
      <c r="CAK152" s="199"/>
      <c r="CAL152" s="199"/>
      <c r="CAM152" s="199"/>
      <c r="CAN152" s="199"/>
      <c r="CAO152" s="199"/>
      <c r="CAP152" s="199"/>
      <c r="CAQ152" s="199"/>
      <c r="CAR152" s="199"/>
      <c r="CAS152" s="199"/>
      <c r="CAT152" s="199"/>
      <c r="CAU152" s="199"/>
      <c r="CAV152" s="199"/>
      <c r="CAW152" s="199"/>
      <c r="CAX152" s="199"/>
      <c r="CAY152" s="199"/>
      <c r="CAZ152" s="199"/>
      <c r="CBA152" s="199"/>
      <c r="CBB152" s="199"/>
      <c r="CBC152" s="199"/>
      <c r="CBD152" s="199"/>
      <c r="CBE152" s="199"/>
      <c r="CBF152" s="199"/>
      <c r="CBG152" s="199"/>
      <c r="CBH152" s="199"/>
      <c r="CBI152" s="199"/>
      <c r="CBJ152" s="199"/>
      <c r="CBK152" s="199"/>
      <c r="CBL152" s="199"/>
      <c r="CBM152" s="199"/>
      <c r="CBN152" s="199"/>
      <c r="CBO152" s="199"/>
      <c r="CBP152" s="199"/>
      <c r="CBQ152" s="199"/>
      <c r="CBR152" s="199"/>
      <c r="CBS152" s="199"/>
      <c r="CBT152" s="199"/>
      <c r="CBU152" s="199"/>
      <c r="CBV152" s="199"/>
      <c r="CBW152" s="199"/>
      <c r="CBX152" s="199"/>
      <c r="CBY152" s="199"/>
      <c r="CBZ152" s="199"/>
      <c r="CCA152" s="199"/>
      <c r="CCB152" s="199"/>
      <c r="CCC152" s="199"/>
      <c r="CCD152" s="199"/>
      <c r="CCE152" s="199"/>
      <c r="CCF152" s="199"/>
      <c r="CCG152" s="199"/>
      <c r="CCH152" s="199"/>
      <c r="CCI152" s="199"/>
      <c r="CCJ152" s="199"/>
      <c r="CCK152" s="199"/>
      <c r="CCL152" s="199"/>
      <c r="CCM152" s="199"/>
      <c r="CCN152" s="199"/>
      <c r="CCO152" s="199"/>
      <c r="CCP152" s="199"/>
      <c r="CCQ152" s="199"/>
      <c r="CCR152" s="199"/>
      <c r="CCS152" s="199"/>
      <c r="CCT152" s="199"/>
    </row>
    <row r="153" spans="984:2126" s="200" customFormat="1" x14ac:dyDescent="0.2">
      <c r="AKV153" s="199"/>
      <c r="AKW153" s="199"/>
      <c r="AKX153" s="199"/>
      <c r="AKY153" s="199"/>
      <c r="AKZ153" s="199"/>
      <c r="ALA153" s="199"/>
      <c r="ALB153" s="199"/>
      <c r="ALC153" s="199"/>
      <c r="ALD153" s="199"/>
      <c r="ALE153" s="199"/>
      <c r="ALF153" s="199"/>
      <c r="ALG153" s="199"/>
      <c r="ALH153" s="199"/>
      <c r="ALI153" s="199"/>
      <c r="ALJ153" s="199"/>
      <c r="ALK153" s="199"/>
      <c r="ALL153" s="199"/>
      <c r="ALM153" s="199"/>
      <c r="ALN153" s="199"/>
      <c r="ALO153" s="199"/>
      <c r="ALP153" s="199"/>
      <c r="ALQ153" s="199"/>
      <c r="ALR153" s="199"/>
      <c r="ALS153" s="199"/>
      <c r="ALT153" s="199"/>
      <c r="ALU153" s="199"/>
      <c r="ALV153" s="199"/>
      <c r="ALW153" s="199"/>
      <c r="ALX153" s="199"/>
      <c r="ALY153" s="199"/>
      <c r="ALZ153" s="199"/>
      <c r="AMA153" s="199"/>
      <c r="AMB153" s="199"/>
      <c r="AMC153" s="199"/>
      <c r="AMD153" s="199"/>
      <c r="AME153" s="199"/>
      <c r="AMF153" s="199"/>
      <c r="AMG153" s="199"/>
      <c r="AMH153" s="199"/>
      <c r="AMI153" s="199"/>
      <c r="AMJ153" s="199"/>
      <c r="AMK153" s="199"/>
      <c r="AML153" s="199"/>
      <c r="AMM153" s="199"/>
      <c r="AMN153" s="199"/>
      <c r="AMO153" s="199"/>
      <c r="AMP153" s="199"/>
      <c r="AMQ153" s="199"/>
      <c r="AMR153" s="199"/>
      <c r="AMS153" s="199"/>
      <c r="AMT153" s="199"/>
      <c r="AMU153" s="199"/>
      <c r="AMV153" s="199"/>
      <c r="AMW153" s="199"/>
      <c r="AMX153" s="199"/>
      <c r="AMY153" s="199"/>
      <c r="AMZ153" s="199"/>
      <c r="ANA153" s="199"/>
      <c r="ANB153" s="199"/>
      <c r="ANC153" s="199"/>
      <c r="AND153" s="199"/>
      <c r="ANE153" s="199"/>
      <c r="ANF153" s="199"/>
      <c r="ANG153" s="199"/>
      <c r="ANH153" s="199"/>
      <c r="ANI153" s="199"/>
      <c r="ANJ153" s="199"/>
      <c r="ANK153" s="199"/>
      <c r="ANL153" s="199"/>
      <c r="ANM153" s="199"/>
      <c r="ANN153" s="199"/>
      <c r="ANO153" s="199"/>
      <c r="ANP153" s="199"/>
      <c r="ANQ153" s="199"/>
      <c r="ANR153" s="199"/>
      <c r="ANS153" s="199"/>
      <c r="ANT153" s="199"/>
      <c r="ANU153" s="199"/>
      <c r="ANV153" s="199"/>
      <c r="ANW153" s="199"/>
      <c r="ANX153" s="199"/>
      <c r="ANY153" s="199"/>
      <c r="ANZ153" s="199"/>
      <c r="AOA153" s="199"/>
      <c r="AOB153" s="199"/>
      <c r="AOC153" s="199"/>
      <c r="AOD153" s="199"/>
      <c r="AOE153" s="199"/>
      <c r="AOF153" s="199"/>
      <c r="AOG153" s="199"/>
      <c r="AOH153" s="199"/>
      <c r="AOI153" s="199"/>
      <c r="AOJ153" s="199"/>
      <c r="AOK153" s="199"/>
      <c r="AOL153" s="199"/>
      <c r="AOM153" s="199"/>
      <c r="AON153" s="199"/>
      <c r="AOO153" s="199"/>
      <c r="AOP153" s="199"/>
      <c r="AOQ153" s="199"/>
      <c r="AOR153" s="199"/>
      <c r="AOS153" s="199"/>
      <c r="AOT153" s="199"/>
      <c r="AOU153" s="199"/>
      <c r="AOV153" s="199"/>
      <c r="AOW153" s="199"/>
      <c r="AOX153" s="199"/>
      <c r="AOY153" s="199"/>
      <c r="AOZ153" s="199"/>
      <c r="APA153" s="199"/>
      <c r="APB153" s="199"/>
      <c r="APC153" s="199"/>
      <c r="APD153" s="199"/>
      <c r="APE153" s="199"/>
      <c r="APF153" s="199"/>
      <c r="APG153" s="199"/>
      <c r="APH153" s="199"/>
      <c r="API153" s="199"/>
      <c r="APJ153" s="199"/>
      <c r="APK153" s="199"/>
      <c r="APL153" s="199"/>
      <c r="APM153" s="199"/>
      <c r="APN153" s="199"/>
      <c r="APO153" s="199"/>
      <c r="APP153" s="199"/>
      <c r="APQ153" s="199"/>
      <c r="APR153" s="199"/>
      <c r="APS153" s="199"/>
      <c r="APT153" s="199"/>
      <c r="APU153" s="199"/>
      <c r="APV153" s="199"/>
      <c r="APW153" s="199"/>
      <c r="APX153" s="199"/>
      <c r="APY153" s="199"/>
      <c r="APZ153" s="199"/>
      <c r="AQA153" s="199"/>
      <c r="AQB153" s="199"/>
      <c r="AQC153" s="199"/>
      <c r="AQD153" s="199"/>
      <c r="AQE153" s="199"/>
      <c r="AQF153" s="199"/>
      <c r="AQG153" s="199"/>
      <c r="AQH153" s="199"/>
      <c r="AQI153" s="199"/>
      <c r="AQJ153" s="199"/>
      <c r="AQK153" s="199"/>
      <c r="AQL153" s="199"/>
      <c r="AQM153" s="199"/>
      <c r="AQN153" s="199"/>
      <c r="AQO153" s="199"/>
      <c r="AQP153" s="199"/>
      <c r="AQQ153" s="199"/>
      <c r="AQR153" s="199"/>
      <c r="AQS153" s="199"/>
      <c r="AQT153" s="199"/>
      <c r="AQU153" s="199"/>
      <c r="AQV153" s="199"/>
      <c r="AQW153" s="199"/>
      <c r="AQX153" s="199"/>
      <c r="AQY153" s="199"/>
      <c r="AQZ153" s="199"/>
      <c r="ARA153" s="199"/>
      <c r="ARB153" s="199"/>
      <c r="ARC153" s="199"/>
      <c r="ARD153" s="199"/>
      <c r="ARE153" s="199"/>
      <c r="ARF153" s="199"/>
      <c r="ARG153" s="199"/>
      <c r="ARH153" s="199"/>
      <c r="ARI153" s="199"/>
      <c r="ARJ153" s="199"/>
      <c r="ARK153" s="199"/>
      <c r="ARL153" s="199"/>
      <c r="ARM153" s="199"/>
      <c r="ARN153" s="199"/>
      <c r="ARO153" s="199"/>
      <c r="ARP153" s="199"/>
      <c r="ARQ153" s="199"/>
      <c r="ARR153" s="199"/>
      <c r="ARS153" s="199"/>
      <c r="ART153" s="199"/>
      <c r="ARU153" s="199"/>
      <c r="ARV153" s="199"/>
      <c r="ARW153" s="199"/>
      <c r="ARX153" s="199"/>
      <c r="ARY153" s="199"/>
      <c r="ARZ153" s="199"/>
      <c r="ASA153" s="199"/>
      <c r="ASB153" s="199"/>
      <c r="ASC153" s="199"/>
      <c r="ASD153" s="199"/>
      <c r="ASE153" s="199"/>
      <c r="ASF153" s="199"/>
      <c r="ASG153" s="199"/>
      <c r="ASH153" s="199"/>
      <c r="ASI153" s="199"/>
      <c r="ASJ153" s="199"/>
      <c r="ASK153" s="199"/>
      <c r="ASL153" s="199"/>
      <c r="ASM153" s="199"/>
      <c r="ASN153" s="199"/>
      <c r="ASO153" s="199"/>
      <c r="ASP153" s="199"/>
      <c r="ASQ153" s="199"/>
      <c r="ASR153" s="199"/>
      <c r="ASS153" s="199"/>
      <c r="AST153" s="199"/>
      <c r="ASU153" s="199"/>
      <c r="ASV153" s="199"/>
      <c r="ASW153" s="199"/>
      <c r="ASX153" s="199"/>
      <c r="ASY153" s="199"/>
      <c r="ASZ153" s="199"/>
      <c r="ATA153" s="199"/>
      <c r="ATB153" s="199"/>
      <c r="ATC153" s="199"/>
      <c r="ATD153" s="199"/>
      <c r="ATE153" s="199"/>
      <c r="ATF153" s="199"/>
      <c r="ATG153" s="199"/>
      <c r="ATH153" s="199"/>
      <c r="ATI153" s="199"/>
      <c r="ATJ153" s="199"/>
      <c r="ATK153" s="199"/>
      <c r="ATL153" s="199"/>
      <c r="ATM153" s="199"/>
      <c r="ATN153" s="199"/>
      <c r="ATO153" s="199"/>
      <c r="ATP153" s="199"/>
      <c r="ATQ153" s="199"/>
      <c r="ATR153" s="199"/>
      <c r="ATS153" s="199"/>
      <c r="ATT153" s="199"/>
      <c r="ATU153" s="199"/>
      <c r="ATV153" s="199"/>
      <c r="ATW153" s="199"/>
      <c r="ATX153" s="199"/>
      <c r="ATY153" s="199"/>
      <c r="ATZ153" s="199"/>
      <c r="AUA153" s="199"/>
      <c r="AUB153" s="199"/>
      <c r="AUC153" s="199"/>
      <c r="AUD153" s="199"/>
      <c r="AUE153" s="199"/>
      <c r="AUF153" s="199"/>
      <c r="AUG153" s="199"/>
      <c r="AUH153" s="199"/>
      <c r="AUI153" s="199"/>
      <c r="AUJ153" s="199"/>
      <c r="AUK153" s="199"/>
      <c r="AUL153" s="199"/>
      <c r="AUM153" s="199"/>
      <c r="AUN153" s="199"/>
      <c r="AUO153" s="199"/>
      <c r="AUP153" s="199"/>
      <c r="AUQ153" s="199"/>
      <c r="AUR153" s="199"/>
      <c r="AUS153" s="199"/>
      <c r="AUT153" s="199"/>
      <c r="AUU153" s="199"/>
      <c r="AUV153" s="199"/>
      <c r="AUW153" s="199"/>
      <c r="AUX153" s="199"/>
      <c r="AUY153" s="199"/>
      <c r="AUZ153" s="199"/>
      <c r="AVA153" s="199"/>
      <c r="AVB153" s="199"/>
      <c r="AVC153" s="199"/>
      <c r="AVD153" s="199"/>
      <c r="AVE153" s="199"/>
      <c r="AVF153" s="199"/>
      <c r="AVG153" s="199"/>
      <c r="AVH153" s="199"/>
      <c r="AVI153" s="199"/>
      <c r="AVJ153" s="199"/>
      <c r="AVK153" s="199"/>
      <c r="AVL153" s="199"/>
      <c r="AVM153" s="199"/>
      <c r="AVN153" s="199"/>
      <c r="AVO153" s="199"/>
      <c r="AVP153" s="199"/>
      <c r="AVQ153" s="199"/>
      <c r="AVR153" s="199"/>
      <c r="AVS153" s="199"/>
      <c r="AVT153" s="199"/>
      <c r="AVU153" s="199"/>
      <c r="AVV153" s="199"/>
      <c r="AVW153" s="199"/>
      <c r="AVX153" s="199"/>
      <c r="AVY153" s="199"/>
      <c r="AVZ153" s="199"/>
      <c r="AWA153" s="199"/>
      <c r="AWB153" s="199"/>
      <c r="AWC153" s="199"/>
      <c r="AWD153" s="199"/>
      <c r="AWE153" s="199"/>
      <c r="AWF153" s="199"/>
      <c r="AWG153" s="199"/>
      <c r="AWH153" s="199"/>
      <c r="AWI153" s="199"/>
      <c r="AWJ153" s="199"/>
      <c r="AWK153" s="199"/>
      <c r="AWL153" s="199"/>
      <c r="AWM153" s="199"/>
      <c r="AWN153" s="199"/>
      <c r="AWO153" s="199"/>
      <c r="AWP153" s="199"/>
      <c r="AWQ153" s="199"/>
      <c r="AWR153" s="199"/>
      <c r="AWS153" s="199"/>
      <c r="AWT153" s="199"/>
      <c r="AWU153" s="199"/>
      <c r="AWV153" s="199"/>
      <c r="AWW153" s="199"/>
      <c r="AWX153" s="199"/>
      <c r="AWY153" s="199"/>
      <c r="AWZ153" s="199"/>
      <c r="AXA153" s="199"/>
      <c r="AXB153" s="199"/>
      <c r="AXC153" s="199"/>
      <c r="AXD153" s="199"/>
      <c r="AXE153" s="199"/>
      <c r="AXF153" s="199"/>
      <c r="AXG153" s="199"/>
      <c r="AXH153" s="199"/>
      <c r="AXI153" s="199"/>
      <c r="AXJ153" s="199"/>
      <c r="AXK153" s="199"/>
      <c r="AXL153" s="199"/>
      <c r="AXM153" s="199"/>
      <c r="AXN153" s="199"/>
      <c r="AXO153" s="199"/>
      <c r="AXP153" s="199"/>
      <c r="AXQ153" s="199"/>
      <c r="AXR153" s="199"/>
      <c r="AXS153" s="199"/>
      <c r="AXT153" s="199"/>
      <c r="AXU153" s="199"/>
      <c r="AXV153" s="199"/>
      <c r="AXW153" s="199"/>
      <c r="AXX153" s="199"/>
      <c r="AXY153" s="199"/>
      <c r="AXZ153" s="199"/>
      <c r="AYA153" s="199"/>
      <c r="AYB153" s="199"/>
      <c r="AYC153" s="199"/>
      <c r="AYD153" s="199"/>
      <c r="AYE153" s="199"/>
      <c r="AYF153" s="199"/>
      <c r="AYG153" s="199"/>
      <c r="AYH153" s="199"/>
      <c r="AYI153" s="199"/>
      <c r="AYJ153" s="199"/>
      <c r="AYK153" s="199"/>
      <c r="AYL153" s="199"/>
      <c r="AYM153" s="199"/>
      <c r="AYN153" s="199"/>
      <c r="AYO153" s="199"/>
      <c r="AYP153" s="199"/>
      <c r="AYQ153" s="199"/>
      <c r="AYR153" s="199"/>
      <c r="AYS153" s="199"/>
      <c r="AYT153" s="199"/>
      <c r="AYU153" s="199"/>
      <c r="AYV153" s="199"/>
      <c r="AYW153" s="199"/>
      <c r="AYX153" s="199"/>
      <c r="AYY153" s="199"/>
      <c r="AYZ153" s="199"/>
      <c r="AZA153" s="199"/>
      <c r="AZB153" s="199"/>
      <c r="AZC153" s="199"/>
      <c r="AZD153" s="199"/>
      <c r="AZE153" s="199"/>
      <c r="AZF153" s="199"/>
      <c r="AZG153" s="199"/>
      <c r="AZH153" s="199"/>
      <c r="AZI153" s="199"/>
      <c r="AZJ153" s="199"/>
      <c r="AZK153" s="199"/>
      <c r="AZL153" s="199"/>
      <c r="AZM153" s="199"/>
      <c r="AZN153" s="199"/>
      <c r="AZO153" s="199"/>
      <c r="AZP153" s="199"/>
      <c r="AZQ153" s="199"/>
      <c r="AZR153" s="199"/>
      <c r="AZS153" s="199"/>
      <c r="AZT153" s="199"/>
      <c r="AZU153" s="199"/>
      <c r="AZV153" s="199"/>
      <c r="AZW153" s="199"/>
      <c r="AZX153" s="199"/>
      <c r="AZY153" s="199"/>
      <c r="AZZ153" s="199"/>
      <c r="BAA153" s="199"/>
      <c r="BAB153" s="199"/>
      <c r="BAC153" s="199"/>
      <c r="BAD153" s="199"/>
      <c r="BAE153" s="199"/>
      <c r="BAF153" s="199"/>
      <c r="BAG153" s="199"/>
      <c r="BAH153" s="199"/>
      <c r="BAI153" s="199"/>
      <c r="BAJ153" s="199"/>
      <c r="BAK153" s="199"/>
      <c r="BAL153" s="199"/>
      <c r="BAM153" s="199"/>
      <c r="BAN153" s="199"/>
      <c r="BAO153" s="199"/>
      <c r="BAP153" s="199"/>
      <c r="BAQ153" s="199"/>
      <c r="BAR153" s="199"/>
      <c r="BAS153" s="199"/>
      <c r="BAT153" s="199"/>
      <c r="BAU153" s="199"/>
      <c r="BAV153" s="199"/>
      <c r="BAW153" s="199"/>
      <c r="BAX153" s="199"/>
      <c r="BAY153" s="199"/>
      <c r="BAZ153" s="199"/>
      <c r="BBA153" s="199"/>
      <c r="BBB153" s="199"/>
      <c r="BBC153" s="199"/>
      <c r="BBD153" s="199"/>
      <c r="BBE153" s="199"/>
      <c r="BBF153" s="199"/>
      <c r="BBG153" s="199"/>
      <c r="BBH153" s="199"/>
      <c r="BBI153" s="199"/>
      <c r="BBJ153" s="199"/>
      <c r="BBK153" s="199"/>
      <c r="BBL153" s="199"/>
      <c r="BBM153" s="199"/>
      <c r="BBN153" s="199"/>
      <c r="BBO153" s="199"/>
      <c r="BBP153" s="199"/>
      <c r="BBQ153" s="199"/>
      <c r="BBR153" s="199"/>
      <c r="BBS153" s="199"/>
      <c r="BBT153" s="199"/>
      <c r="BBU153" s="199"/>
      <c r="BBV153" s="199"/>
      <c r="BBW153" s="199"/>
      <c r="BBX153" s="199"/>
      <c r="BBY153" s="199"/>
      <c r="BBZ153" s="199"/>
      <c r="BCA153" s="199"/>
      <c r="BCB153" s="199"/>
      <c r="BCC153" s="199"/>
      <c r="BCD153" s="199"/>
      <c r="BCE153" s="199"/>
      <c r="BCF153" s="199"/>
      <c r="BCG153" s="199"/>
      <c r="BCH153" s="199"/>
      <c r="BCI153" s="199"/>
      <c r="BCJ153" s="199"/>
      <c r="BCK153" s="199"/>
      <c r="BCL153" s="199"/>
      <c r="BCM153" s="199"/>
      <c r="BCN153" s="199"/>
      <c r="BCO153" s="199"/>
      <c r="BCP153" s="199"/>
      <c r="BCQ153" s="199"/>
      <c r="BCR153" s="199"/>
      <c r="BCS153" s="199"/>
      <c r="BCT153" s="199"/>
      <c r="BCU153" s="199"/>
      <c r="BCV153" s="199"/>
      <c r="BCW153" s="199"/>
      <c r="BCX153" s="199"/>
      <c r="BCY153" s="199"/>
      <c r="BCZ153" s="199"/>
      <c r="BDA153" s="199"/>
      <c r="BDB153" s="199"/>
      <c r="BDC153" s="199"/>
      <c r="BDD153" s="199"/>
      <c r="BDE153" s="199"/>
      <c r="BDF153" s="199"/>
      <c r="BDG153" s="199"/>
      <c r="BDH153" s="199"/>
      <c r="BDI153" s="199"/>
      <c r="BDJ153" s="199"/>
      <c r="BDK153" s="199"/>
      <c r="BDL153" s="199"/>
      <c r="BDM153" s="199"/>
      <c r="BDN153" s="199"/>
      <c r="BDO153" s="199"/>
      <c r="BDP153" s="199"/>
      <c r="BDQ153" s="199"/>
      <c r="BDR153" s="199"/>
      <c r="BDS153" s="199"/>
      <c r="BDT153" s="199"/>
      <c r="BDU153" s="199"/>
      <c r="BDV153" s="199"/>
      <c r="BDW153" s="199"/>
      <c r="BDX153" s="199"/>
      <c r="BDY153" s="199"/>
      <c r="BDZ153" s="199"/>
      <c r="BEA153" s="199"/>
      <c r="BEB153" s="199"/>
      <c r="BEC153" s="199"/>
      <c r="BED153" s="199"/>
      <c r="BEE153" s="199"/>
      <c r="BEF153" s="199"/>
      <c r="BEG153" s="199"/>
      <c r="BEH153" s="199"/>
      <c r="BEI153" s="199"/>
      <c r="BEJ153" s="199"/>
      <c r="BEK153" s="199"/>
      <c r="BEL153" s="199"/>
      <c r="BEM153" s="199"/>
      <c r="BEN153" s="199"/>
      <c r="BEO153" s="199"/>
      <c r="BEP153" s="199"/>
      <c r="BEQ153" s="199"/>
      <c r="BER153" s="199"/>
      <c r="BES153" s="199"/>
      <c r="BET153" s="199"/>
      <c r="BEU153" s="199"/>
      <c r="BEV153" s="199"/>
      <c r="BEW153" s="199"/>
      <c r="BEX153" s="199"/>
      <c r="BEY153" s="199"/>
      <c r="BEZ153" s="199"/>
      <c r="BFA153" s="199"/>
      <c r="BFB153" s="199"/>
      <c r="BFC153" s="199"/>
      <c r="BFD153" s="199"/>
      <c r="BFE153" s="199"/>
      <c r="BFF153" s="199"/>
      <c r="BFG153" s="199"/>
      <c r="BFH153" s="199"/>
      <c r="BFI153" s="199"/>
      <c r="BFJ153" s="199"/>
      <c r="BFK153" s="199"/>
      <c r="BFL153" s="199"/>
      <c r="BFM153" s="199"/>
      <c r="BFN153" s="199"/>
      <c r="BFO153" s="199"/>
      <c r="BFP153" s="199"/>
      <c r="BFQ153" s="199"/>
      <c r="BFR153" s="199"/>
      <c r="BFS153" s="199"/>
      <c r="BFT153" s="199"/>
      <c r="BFU153" s="199"/>
      <c r="BFV153" s="199"/>
      <c r="BFW153" s="199"/>
      <c r="BFX153" s="199"/>
      <c r="BFY153" s="199"/>
      <c r="BFZ153" s="199"/>
      <c r="BGA153" s="199"/>
      <c r="BGB153" s="199"/>
      <c r="BGC153" s="199"/>
      <c r="BGD153" s="199"/>
      <c r="BGE153" s="199"/>
      <c r="BGF153" s="199"/>
      <c r="BGG153" s="199"/>
      <c r="BGH153" s="199"/>
      <c r="BGI153" s="199"/>
      <c r="BGJ153" s="199"/>
      <c r="BGK153" s="199"/>
      <c r="BGL153" s="199"/>
      <c r="BGM153" s="199"/>
      <c r="BGN153" s="199"/>
      <c r="BGO153" s="199"/>
      <c r="BGP153" s="199"/>
      <c r="BGQ153" s="199"/>
      <c r="BGR153" s="199"/>
      <c r="BGS153" s="199"/>
      <c r="BGT153" s="199"/>
      <c r="BGU153" s="199"/>
      <c r="BGV153" s="199"/>
      <c r="BGW153" s="199"/>
      <c r="BGX153" s="199"/>
      <c r="BGY153" s="199"/>
      <c r="BGZ153" s="199"/>
      <c r="BHA153" s="199"/>
      <c r="BHB153" s="199"/>
      <c r="BHC153" s="199"/>
      <c r="BHD153" s="199"/>
      <c r="BHE153" s="199"/>
      <c r="BHF153" s="199"/>
      <c r="BHG153" s="199"/>
      <c r="BHH153" s="199"/>
      <c r="BHI153" s="199"/>
      <c r="BHJ153" s="199"/>
      <c r="BHK153" s="199"/>
      <c r="BHL153" s="199"/>
      <c r="BHM153" s="199"/>
      <c r="BHN153" s="199"/>
      <c r="BHO153" s="199"/>
      <c r="BHP153" s="199"/>
      <c r="BHQ153" s="199"/>
      <c r="BHR153" s="199"/>
      <c r="BHS153" s="199"/>
      <c r="BHT153" s="199"/>
      <c r="BHU153" s="199"/>
      <c r="BHV153" s="199"/>
      <c r="BHW153" s="199"/>
      <c r="BHX153" s="199"/>
      <c r="BHY153" s="199"/>
      <c r="BHZ153" s="199"/>
      <c r="BIA153" s="199"/>
      <c r="BIB153" s="199"/>
      <c r="BIC153" s="199"/>
      <c r="BID153" s="199"/>
      <c r="BIE153" s="199"/>
      <c r="BIF153" s="199"/>
      <c r="BIG153" s="199"/>
      <c r="BIH153" s="199"/>
      <c r="BII153" s="199"/>
      <c r="BIJ153" s="199"/>
      <c r="BIK153" s="199"/>
      <c r="BIL153" s="199"/>
      <c r="BIM153" s="199"/>
      <c r="BIN153" s="199"/>
      <c r="BIO153" s="199"/>
      <c r="BIP153" s="199"/>
      <c r="BIQ153" s="199"/>
      <c r="BIR153" s="199"/>
      <c r="BIS153" s="199"/>
      <c r="BIT153" s="199"/>
      <c r="BIU153" s="199"/>
      <c r="BIV153" s="199"/>
      <c r="BIW153" s="199"/>
      <c r="BIX153" s="199"/>
      <c r="BIY153" s="199"/>
      <c r="BIZ153" s="199"/>
      <c r="BJA153" s="199"/>
      <c r="BJB153" s="199"/>
      <c r="BJC153" s="199"/>
      <c r="BJD153" s="199"/>
      <c r="BJE153" s="199"/>
      <c r="BJF153" s="199"/>
      <c r="BJG153" s="199"/>
      <c r="BJH153" s="199"/>
      <c r="BJI153" s="199"/>
      <c r="BJJ153" s="199"/>
      <c r="BJK153" s="199"/>
      <c r="BJL153" s="199"/>
      <c r="BJM153" s="199"/>
      <c r="BJN153" s="199"/>
      <c r="BJO153" s="199"/>
      <c r="BJP153" s="199"/>
      <c r="BJQ153" s="199"/>
      <c r="BJR153" s="199"/>
      <c r="BJS153" s="199"/>
      <c r="BJT153" s="199"/>
      <c r="BJU153" s="199"/>
      <c r="BJV153" s="199"/>
      <c r="BJW153" s="199"/>
      <c r="BJX153" s="199"/>
      <c r="BJY153" s="199"/>
      <c r="BJZ153" s="199"/>
      <c r="BKA153" s="199"/>
      <c r="BKB153" s="199"/>
      <c r="BKC153" s="199"/>
      <c r="BKD153" s="199"/>
      <c r="BKE153" s="199"/>
      <c r="BKF153" s="199"/>
      <c r="BKG153" s="199"/>
      <c r="BKH153" s="199"/>
      <c r="BKI153" s="199"/>
      <c r="BKJ153" s="199"/>
      <c r="BKK153" s="199"/>
      <c r="BKL153" s="199"/>
      <c r="BKM153" s="199"/>
      <c r="BKN153" s="199"/>
      <c r="BKO153" s="199"/>
      <c r="BKP153" s="199"/>
      <c r="BKQ153" s="199"/>
      <c r="BKR153" s="199"/>
      <c r="BKS153" s="199"/>
      <c r="BKT153" s="199"/>
      <c r="BKU153" s="199"/>
      <c r="BKV153" s="199"/>
      <c r="BKW153" s="199"/>
      <c r="BKX153" s="199"/>
      <c r="BKY153" s="199"/>
      <c r="BKZ153" s="199"/>
      <c r="BLA153" s="199"/>
      <c r="BLB153" s="199"/>
      <c r="BLC153" s="199"/>
      <c r="BLD153" s="199"/>
      <c r="BLE153" s="199"/>
      <c r="BLF153" s="199"/>
      <c r="BLG153" s="199"/>
      <c r="BLH153" s="199"/>
      <c r="BLI153" s="199"/>
      <c r="BLJ153" s="199"/>
      <c r="BLK153" s="199"/>
      <c r="BLL153" s="199"/>
      <c r="BLM153" s="199"/>
      <c r="BLN153" s="199"/>
      <c r="BLO153" s="199"/>
      <c r="BLP153" s="199"/>
      <c r="BLQ153" s="199"/>
      <c r="BLR153" s="199"/>
      <c r="BLS153" s="199"/>
      <c r="BLT153" s="199"/>
      <c r="BLU153" s="199"/>
      <c r="BLV153" s="199"/>
      <c r="BLW153" s="199"/>
      <c r="BLX153" s="199"/>
      <c r="BLY153" s="199"/>
      <c r="BLZ153" s="199"/>
      <c r="BMA153" s="199"/>
      <c r="BMB153" s="199"/>
      <c r="BMC153" s="199"/>
      <c r="BMD153" s="199"/>
      <c r="BME153" s="199"/>
      <c r="BMF153" s="199"/>
      <c r="BMG153" s="199"/>
      <c r="BMH153" s="199"/>
      <c r="BMI153" s="199"/>
      <c r="BMJ153" s="199"/>
      <c r="BMK153" s="199"/>
      <c r="BML153" s="199"/>
      <c r="BMM153" s="199"/>
      <c r="BMN153" s="199"/>
      <c r="BMO153" s="199"/>
      <c r="BMP153" s="199"/>
      <c r="BMQ153" s="199"/>
      <c r="BMR153" s="199"/>
      <c r="BMS153" s="199"/>
      <c r="BMT153" s="199"/>
      <c r="BMU153" s="199"/>
      <c r="BMV153" s="199"/>
      <c r="BMW153" s="199"/>
      <c r="BMX153" s="199"/>
      <c r="BMY153" s="199"/>
      <c r="BMZ153" s="199"/>
      <c r="BNA153" s="199"/>
      <c r="BNB153" s="199"/>
      <c r="BNC153" s="199"/>
      <c r="BND153" s="199"/>
      <c r="BNE153" s="199"/>
      <c r="BNF153" s="199"/>
      <c r="BNG153" s="199"/>
      <c r="BNH153" s="199"/>
      <c r="BNI153" s="199"/>
      <c r="BNJ153" s="199"/>
      <c r="BNK153" s="199"/>
      <c r="BNL153" s="199"/>
      <c r="BNM153" s="199"/>
      <c r="BNN153" s="199"/>
      <c r="BNO153" s="199"/>
      <c r="BNP153" s="199"/>
      <c r="BNQ153" s="199"/>
      <c r="BNR153" s="199"/>
      <c r="BNS153" s="199"/>
      <c r="BNT153" s="199"/>
      <c r="BNU153" s="199"/>
      <c r="BNV153" s="199"/>
      <c r="BNW153" s="199"/>
      <c r="BNX153" s="199"/>
      <c r="BNY153" s="199"/>
      <c r="BNZ153" s="199"/>
      <c r="BOA153" s="199"/>
      <c r="BOB153" s="199"/>
      <c r="BOC153" s="199"/>
      <c r="BOD153" s="199"/>
      <c r="BOE153" s="199"/>
      <c r="BOF153" s="199"/>
      <c r="BOG153" s="199"/>
      <c r="BOH153" s="199"/>
      <c r="BOI153" s="199"/>
      <c r="BOJ153" s="199"/>
      <c r="BOK153" s="199"/>
      <c r="BOL153" s="199"/>
      <c r="BOM153" s="199"/>
      <c r="BON153" s="199"/>
      <c r="BOO153" s="199"/>
      <c r="BOP153" s="199"/>
      <c r="BOQ153" s="199"/>
      <c r="BOR153" s="199"/>
      <c r="BOS153" s="199"/>
      <c r="BOT153" s="199"/>
      <c r="BOU153" s="199"/>
      <c r="BOV153" s="199"/>
      <c r="BOW153" s="199"/>
      <c r="BOX153" s="199"/>
      <c r="BOY153" s="199"/>
      <c r="BOZ153" s="199"/>
      <c r="BPA153" s="199"/>
      <c r="BPB153" s="199"/>
      <c r="BPC153" s="199"/>
      <c r="BPD153" s="199"/>
      <c r="BPE153" s="199"/>
      <c r="BPF153" s="199"/>
      <c r="BPG153" s="199"/>
      <c r="BPH153" s="199"/>
      <c r="BPI153" s="199"/>
      <c r="BPJ153" s="199"/>
      <c r="BPK153" s="199"/>
      <c r="BPL153" s="199"/>
      <c r="BPM153" s="199"/>
      <c r="BPN153" s="199"/>
      <c r="BPO153" s="199"/>
      <c r="BPP153" s="199"/>
      <c r="BPQ153" s="199"/>
      <c r="BPR153" s="199"/>
      <c r="BPS153" s="199"/>
      <c r="BPT153" s="199"/>
      <c r="BPU153" s="199"/>
      <c r="BPV153" s="199"/>
      <c r="BPW153" s="199"/>
      <c r="BPX153" s="199"/>
      <c r="BPY153" s="199"/>
      <c r="BPZ153" s="199"/>
      <c r="BQA153" s="199"/>
      <c r="BQB153" s="199"/>
      <c r="BQC153" s="199"/>
      <c r="BQD153" s="199"/>
      <c r="BQE153" s="199"/>
      <c r="BQF153" s="199"/>
      <c r="BQG153" s="199"/>
      <c r="BQH153" s="199"/>
      <c r="BQI153" s="199"/>
      <c r="BQJ153" s="199"/>
      <c r="BQK153" s="199"/>
      <c r="BQL153" s="199"/>
      <c r="BQM153" s="199"/>
      <c r="BQN153" s="199"/>
      <c r="BQO153" s="199"/>
      <c r="BQP153" s="199"/>
      <c r="BQQ153" s="199"/>
      <c r="BQR153" s="199"/>
      <c r="BQS153" s="199"/>
      <c r="BQT153" s="199"/>
      <c r="BQU153" s="199"/>
      <c r="BQV153" s="199"/>
      <c r="BQW153" s="199"/>
      <c r="BQX153" s="199"/>
      <c r="BQY153" s="199"/>
      <c r="BQZ153" s="199"/>
      <c r="BRA153" s="199"/>
      <c r="BRB153" s="199"/>
      <c r="BRC153" s="199"/>
      <c r="BRD153" s="199"/>
      <c r="BRE153" s="199"/>
      <c r="BRF153" s="199"/>
      <c r="BRG153" s="199"/>
      <c r="BRH153" s="199"/>
      <c r="BRI153" s="199"/>
      <c r="BRJ153" s="199"/>
      <c r="BRK153" s="199"/>
      <c r="BRL153" s="199"/>
      <c r="BRM153" s="199"/>
      <c r="BRN153" s="199"/>
      <c r="BRO153" s="199"/>
      <c r="BRP153" s="199"/>
      <c r="BRQ153" s="199"/>
      <c r="BRR153" s="199"/>
      <c r="BRS153" s="199"/>
      <c r="BRT153" s="199"/>
      <c r="BRU153" s="199"/>
      <c r="BRV153" s="199"/>
      <c r="BRW153" s="199"/>
      <c r="BRX153" s="199"/>
      <c r="BRY153" s="199"/>
      <c r="BRZ153" s="199"/>
      <c r="BSA153" s="199"/>
      <c r="BSB153" s="199"/>
      <c r="BSC153" s="199"/>
      <c r="BSD153" s="199"/>
      <c r="BSE153" s="199"/>
      <c r="BSF153" s="199"/>
      <c r="BSG153" s="199"/>
      <c r="BSH153" s="199"/>
      <c r="BSI153" s="199"/>
      <c r="BSJ153" s="199"/>
      <c r="BSK153" s="199"/>
      <c r="BSL153" s="199"/>
      <c r="BSM153" s="199"/>
      <c r="BSN153" s="199"/>
      <c r="BSO153" s="199"/>
      <c r="BSP153" s="199"/>
      <c r="BSQ153" s="199"/>
      <c r="BSR153" s="199"/>
      <c r="BSS153" s="199"/>
      <c r="BST153" s="199"/>
      <c r="BSU153" s="199"/>
      <c r="BSV153" s="199"/>
      <c r="BSW153" s="199"/>
      <c r="BSX153" s="199"/>
      <c r="BSY153" s="199"/>
      <c r="BSZ153" s="199"/>
      <c r="BTA153" s="199"/>
      <c r="BTB153" s="199"/>
      <c r="BTC153" s="199"/>
      <c r="BTD153" s="199"/>
      <c r="BTE153" s="199"/>
      <c r="BTF153" s="199"/>
      <c r="BTG153" s="199"/>
      <c r="BTH153" s="199"/>
      <c r="BTI153" s="199"/>
      <c r="BTJ153" s="199"/>
      <c r="BTK153" s="199"/>
      <c r="BTL153" s="199"/>
      <c r="BTM153" s="199"/>
      <c r="BTN153" s="199"/>
      <c r="BTO153" s="199"/>
      <c r="BTP153" s="199"/>
      <c r="BTQ153" s="199"/>
      <c r="BTR153" s="199"/>
      <c r="BTS153" s="199"/>
      <c r="BTT153" s="199"/>
      <c r="BTU153" s="199"/>
      <c r="BTV153" s="199"/>
      <c r="BTW153" s="199"/>
      <c r="BTX153" s="199"/>
      <c r="BTY153" s="199"/>
      <c r="BTZ153" s="199"/>
      <c r="BUA153" s="199"/>
      <c r="BUB153" s="199"/>
      <c r="BUC153" s="199"/>
      <c r="BUD153" s="199"/>
      <c r="BUE153" s="199"/>
      <c r="BUF153" s="199"/>
      <c r="BUG153" s="199"/>
      <c r="BUH153" s="199"/>
      <c r="BUI153" s="199"/>
      <c r="BUJ153" s="199"/>
      <c r="BUK153" s="199"/>
      <c r="BUL153" s="199"/>
      <c r="BUM153" s="199"/>
      <c r="BUN153" s="199"/>
      <c r="BUO153" s="199"/>
      <c r="BUP153" s="199"/>
      <c r="BUQ153" s="199"/>
      <c r="BUR153" s="199"/>
      <c r="BUS153" s="199"/>
      <c r="BUT153" s="199"/>
      <c r="BUU153" s="199"/>
      <c r="BUV153" s="199"/>
      <c r="BUW153" s="199"/>
      <c r="BUX153" s="199"/>
      <c r="BUY153" s="199"/>
      <c r="BUZ153" s="199"/>
      <c r="BVA153" s="199"/>
      <c r="BVB153" s="199"/>
      <c r="BVC153" s="199"/>
      <c r="BVD153" s="199"/>
      <c r="BVE153" s="199"/>
      <c r="BVF153" s="199"/>
      <c r="BVG153" s="199"/>
      <c r="BVH153" s="199"/>
      <c r="BVI153" s="199"/>
      <c r="BVJ153" s="199"/>
      <c r="BVK153" s="199"/>
      <c r="BVL153" s="199"/>
      <c r="BVM153" s="199"/>
      <c r="BVN153" s="199"/>
      <c r="BVO153" s="199"/>
      <c r="BVP153" s="199"/>
      <c r="BVQ153" s="199"/>
      <c r="BVR153" s="199"/>
      <c r="BVS153" s="199"/>
      <c r="BVT153" s="199"/>
      <c r="BVU153" s="199"/>
      <c r="BVV153" s="199"/>
      <c r="BVW153" s="199"/>
      <c r="BVX153" s="199"/>
      <c r="BVY153" s="199"/>
      <c r="BVZ153" s="199"/>
      <c r="BWA153" s="199"/>
      <c r="BWB153" s="199"/>
      <c r="BWC153" s="199"/>
      <c r="BWD153" s="199"/>
      <c r="BWE153" s="199"/>
      <c r="BWF153" s="199"/>
      <c r="BWG153" s="199"/>
      <c r="BWH153" s="199"/>
      <c r="BWI153" s="199"/>
      <c r="BWJ153" s="199"/>
      <c r="BWK153" s="199"/>
      <c r="BWL153" s="199"/>
      <c r="BWM153" s="199"/>
      <c r="BWN153" s="199"/>
      <c r="BWO153" s="199"/>
      <c r="BWP153" s="199"/>
      <c r="BWQ153" s="199"/>
      <c r="BWR153" s="199"/>
      <c r="BWS153" s="199"/>
      <c r="BWT153" s="199"/>
      <c r="BWU153" s="199"/>
      <c r="BWV153" s="199"/>
      <c r="BWW153" s="199"/>
      <c r="BWX153" s="199"/>
      <c r="BWY153" s="199"/>
      <c r="BWZ153" s="199"/>
      <c r="BXA153" s="199"/>
      <c r="BXB153" s="199"/>
      <c r="BXC153" s="199"/>
      <c r="BXD153" s="199"/>
      <c r="BXE153" s="199"/>
      <c r="BXF153" s="199"/>
      <c r="BXG153" s="199"/>
      <c r="BXH153" s="199"/>
      <c r="BXI153" s="199"/>
      <c r="BXJ153" s="199"/>
      <c r="BXK153" s="199"/>
      <c r="BXL153" s="199"/>
      <c r="BXM153" s="199"/>
      <c r="BXN153" s="199"/>
      <c r="BXO153" s="199"/>
      <c r="BXP153" s="199"/>
      <c r="BXQ153" s="199"/>
      <c r="BXR153" s="199"/>
      <c r="BXS153" s="199"/>
      <c r="BXT153" s="199"/>
      <c r="BXU153" s="199"/>
      <c r="BXV153" s="199"/>
      <c r="BXW153" s="199"/>
      <c r="BXX153" s="199"/>
      <c r="BXY153" s="199"/>
      <c r="BXZ153" s="199"/>
      <c r="BYA153" s="199"/>
      <c r="BYB153" s="199"/>
      <c r="BYC153" s="199"/>
      <c r="BYD153" s="199"/>
      <c r="BYE153" s="199"/>
      <c r="BYF153" s="199"/>
      <c r="BYG153" s="199"/>
      <c r="BYH153" s="199"/>
      <c r="BYI153" s="199"/>
      <c r="BYJ153" s="199"/>
      <c r="BYK153" s="199"/>
      <c r="BYL153" s="199"/>
      <c r="BYM153" s="199"/>
      <c r="BYN153" s="199"/>
      <c r="BYO153" s="199"/>
      <c r="BYP153" s="199"/>
      <c r="BYQ153" s="199"/>
      <c r="BYR153" s="199"/>
      <c r="BYS153" s="199"/>
      <c r="BYT153" s="199"/>
      <c r="BYU153" s="199"/>
      <c r="BYV153" s="199"/>
      <c r="BYW153" s="199"/>
      <c r="BYX153" s="199"/>
      <c r="BYY153" s="199"/>
      <c r="BYZ153" s="199"/>
      <c r="BZA153" s="199"/>
      <c r="BZB153" s="199"/>
      <c r="BZC153" s="199"/>
      <c r="BZD153" s="199"/>
      <c r="BZE153" s="199"/>
      <c r="BZF153" s="199"/>
      <c r="BZG153" s="199"/>
      <c r="BZH153" s="199"/>
      <c r="BZI153" s="199"/>
      <c r="BZJ153" s="199"/>
      <c r="BZK153" s="199"/>
      <c r="BZL153" s="199"/>
      <c r="BZM153" s="199"/>
      <c r="BZN153" s="199"/>
      <c r="BZO153" s="199"/>
      <c r="BZP153" s="199"/>
      <c r="BZQ153" s="199"/>
      <c r="BZR153" s="199"/>
      <c r="BZS153" s="199"/>
      <c r="BZT153" s="199"/>
      <c r="BZU153" s="199"/>
      <c r="BZV153" s="199"/>
      <c r="BZW153" s="199"/>
      <c r="BZX153" s="199"/>
      <c r="BZY153" s="199"/>
      <c r="BZZ153" s="199"/>
      <c r="CAA153" s="199"/>
      <c r="CAB153" s="199"/>
      <c r="CAC153" s="199"/>
      <c r="CAD153" s="199"/>
      <c r="CAE153" s="199"/>
      <c r="CAF153" s="199"/>
      <c r="CAG153" s="199"/>
      <c r="CAH153" s="199"/>
      <c r="CAI153" s="199"/>
      <c r="CAJ153" s="199"/>
      <c r="CAK153" s="199"/>
      <c r="CAL153" s="199"/>
      <c r="CAM153" s="199"/>
      <c r="CAN153" s="199"/>
      <c r="CAO153" s="199"/>
      <c r="CAP153" s="199"/>
      <c r="CAQ153" s="199"/>
      <c r="CAR153" s="199"/>
      <c r="CAS153" s="199"/>
      <c r="CAT153" s="199"/>
      <c r="CAU153" s="199"/>
      <c r="CAV153" s="199"/>
      <c r="CAW153" s="199"/>
      <c r="CAX153" s="199"/>
      <c r="CAY153" s="199"/>
      <c r="CAZ153" s="199"/>
      <c r="CBA153" s="199"/>
      <c r="CBB153" s="199"/>
      <c r="CBC153" s="199"/>
      <c r="CBD153" s="199"/>
      <c r="CBE153" s="199"/>
      <c r="CBF153" s="199"/>
      <c r="CBG153" s="199"/>
      <c r="CBH153" s="199"/>
      <c r="CBI153" s="199"/>
      <c r="CBJ153" s="199"/>
      <c r="CBK153" s="199"/>
      <c r="CBL153" s="199"/>
      <c r="CBM153" s="199"/>
      <c r="CBN153" s="199"/>
      <c r="CBO153" s="199"/>
      <c r="CBP153" s="199"/>
      <c r="CBQ153" s="199"/>
      <c r="CBR153" s="199"/>
      <c r="CBS153" s="199"/>
      <c r="CBT153" s="199"/>
      <c r="CBU153" s="199"/>
      <c r="CBV153" s="199"/>
      <c r="CBW153" s="199"/>
      <c r="CBX153" s="199"/>
      <c r="CBY153" s="199"/>
      <c r="CBZ153" s="199"/>
      <c r="CCA153" s="199"/>
      <c r="CCB153" s="199"/>
      <c r="CCC153" s="199"/>
      <c r="CCD153" s="199"/>
      <c r="CCE153" s="199"/>
      <c r="CCF153" s="199"/>
      <c r="CCG153" s="199"/>
      <c r="CCH153" s="199"/>
      <c r="CCI153" s="199"/>
      <c r="CCJ153" s="199"/>
      <c r="CCK153" s="199"/>
      <c r="CCL153" s="199"/>
      <c r="CCM153" s="199"/>
      <c r="CCN153" s="199"/>
      <c r="CCO153" s="199"/>
      <c r="CCP153" s="199"/>
      <c r="CCQ153" s="199"/>
      <c r="CCR153" s="199"/>
      <c r="CCS153" s="199"/>
      <c r="CCT153" s="199"/>
    </row>
    <row r="154" spans="984:2126" s="200" customFormat="1" x14ac:dyDescent="0.2">
      <c r="AKV154" s="199"/>
      <c r="AKW154" s="199"/>
      <c r="AKX154" s="199"/>
      <c r="AKY154" s="199"/>
      <c r="AKZ154" s="199"/>
      <c r="ALA154" s="199"/>
      <c r="ALB154" s="199"/>
      <c r="ALC154" s="199"/>
      <c r="ALD154" s="199"/>
      <c r="ALE154" s="199"/>
      <c r="ALF154" s="199"/>
      <c r="ALG154" s="199"/>
      <c r="ALH154" s="199"/>
      <c r="ALI154" s="199"/>
      <c r="ALJ154" s="199"/>
      <c r="ALK154" s="199"/>
      <c r="ALL154" s="199"/>
      <c r="ALM154" s="199"/>
      <c r="ALN154" s="199"/>
      <c r="ALO154" s="199"/>
      <c r="ALP154" s="199"/>
      <c r="ALQ154" s="199"/>
      <c r="ALR154" s="199"/>
      <c r="ALS154" s="199"/>
      <c r="ALT154" s="199"/>
      <c r="ALU154" s="199"/>
      <c r="ALV154" s="199"/>
      <c r="ALW154" s="199"/>
      <c r="ALX154" s="199"/>
      <c r="ALY154" s="199"/>
      <c r="ALZ154" s="199"/>
      <c r="AMA154" s="199"/>
      <c r="AMB154" s="199"/>
      <c r="AMC154" s="199"/>
      <c r="AMD154" s="199"/>
      <c r="AME154" s="199"/>
      <c r="AMF154" s="199"/>
      <c r="AMG154" s="199"/>
      <c r="AMH154" s="199"/>
      <c r="AMI154" s="199"/>
      <c r="AMJ154" s="199"/>
      <c r="AMK154" s="199"/>
      <c r="AML154" s="199"/>
      <c r="AMM154" s="199"/>
      <c r="AMN154" s="199"/>
      <c r="AMO154" s="199"/>
      <c r="AMP154" s="199"/>
      <c r="AMQ154" s="199"/>
      <c r="AMR154" s="199"/>
      <c r="AMS154" s="199"/>
      <c r="AMT154" s="199"/>
      <c r="AMU154" s="199"/>
      <c r="AMV154" s="199"/>
      <c r="AMW154" s="199"/>
      <c r="AMX154" s="199"/>
      <c r="AMY154" s="199"/>
      <c r="AMZ154" s="199"/>
      <c r="ANA154" s="199"/>
      <c r="ANB154" s="199"/>
      <c r="ANC154" s="199"/>
      <c r="AND154" s="199"/>
      <c r="ANE154" s="199"/>
      <c r="ANF154" s="199"/>
      <c r="ANG154" s="199"/>
      <c r="ANH154" s="199"/>
      <c r="ANI154" s="199"/>
      <c r="ANJ154" s="199"/>
      <c r="ANK154" s="199"/>
      <c r="ANL154" s="199"/>
      <c r="ANM154" s="199"/>
      <c r="ANN154" s="199"/>
      <c r="ANO154" s="199"/>
      <c r="ANP154" s="199"/>
      <c r="ANQ154" s="199"/>
      <c r="ANR154" s="199"/>
      <c r="ANS154" s="199"/>
      <c r="ANT154" s="199"/>
      <c r="ANU154" s="199"/>
      <c r="ANV154" s="199"/>
      <c r="ANW154" s="199"/>
      <c r="ANX154" s="199"/>
      <c r="ANY154" s="199"/>
      <c r="ANZ154" s="199"/>
      <c r="AOA154" s="199"/>
      <c r="AOB154" s="199"/>
      <c r="AOC154" s="199"/>
      <c r="AOD154" s="199"/>
      <c r="AOE154" s="199"/>
      <c r="AOF154" s="199"/>
      <c r="AOG154" s="199"/>
      <c r="AOH154" s="199"/>
      <c r="AOI154" s="199"/>
      <c r="AOJ154" s="199"/>
      <c r="AOK154" s="199"/>
      <c r="AOL154" s="199"/>
      <c r="AOM154" s="199"/>
      <c r="AON154" s="199"/>
      <c r="AOO154" s="199"/>
      <c r="AOP154" s="199"/>
      <c r="AOQ154" s="199"/>
      <c r="AOR154" s="199"/>
      <c r="AOS154" s="199"/>
      <c r="AOT154" s="199"/>
      <c r="AOU154" s="199"/>
      <c r="AOV154" s="199"/>
      <c r="AOW154" s="199"/>
      <c r="AOX154" s="199"/>
      <c r="AOY154" s="199"/>
      <c r="AOZ154" s="199"/>
      <c r="APA154" s="199"/>
      <c r="APB154" s="199"/>
      <c r="APC154" s="199"/>
      <c r="APD154" s="199"/>
      <c r="APE154" s="199"/>
      <c r="APF154" s="199"/>
      <c r="APG154" s="199"/>
      <c r="APH154" s="199"/>
      <c r="API154" s="199"/>
      <c r="APJ154" s="199"/>
      <c r="APK154" s="199"/>
      <c r="APL154" s="199"/>
      <c r="APM154" s="199"/>
      <c r="APN154" s="199"/>
      <c r="APO154" s="199"/>
      <c r="APP154" s="199"/>
      <c r="APQ154" s="199"/>
      <c r="APR154" s="199"/>
      <c r="APS154" s="199"/>
      <c r="APT154" s="199"/>
      <c r="APU154" s="199"/>
      <c r="APV154" s="199"/>
      <c r="APW154" s="199"/>
      <c r="APX154" s="199"/>
      <c r="APY154" s="199"/>
      <c r="APZ154" s="199"/>
      <c r="AQA154" s="199"/>
      <c r="AQB154" s="199"/>
      <c r="AQC154" s="199"/>
      <c r="AQD154" s="199"/>
      <c r="AQE154" s="199"/>
      <c r="AQF154" s="199"/>
      <c r="AQG154" s="199"/>
      <c r="AQH154" s="199"/>
      <c r="AQI154" s="199"/>
      <c r="AQJ154" s="199"/>
      <c r="AQK154" s="199"/>
      <c r="AQL154" s="199"/>
      <c r="AQM154" s="199"/>
      <c r="AQN154" s="199"/>
      <c r="AQO154" s="199"/>
      <c r="AQP154" s="199"/>
      <c r="AQQ154" s="199"/>
      <c r="AQR154" s="199"/>
      <c r="AQS154" s="199"/>
      <c r="AQT154" s="199"/>
      <c r="AQU154" s="199"/>
      <c r="AQV154" s="199"/>
      <c r="AQW154" s="199"/>
      <c r="AQX154" s="199"/>
      <c r="AQY154" s="199"/>
      <c r="AQZ154" s="199"/>
      <c r="ARA154" s="199"/>
      <c r="ARB154" s="199"/>
      <c r="ARC154" s="199"/>
      <c r="ARD154" s="199"/>
      <c r="ARE154" s="199"/>
      <c r="ARF154" s="199"/>
      <c r="ARG154" s="199"/>
      <c r="ARH154" s="199"/>
      <c r="ARI154" s="199"/>
      <c r="ARJ154" s="199"/>
      <c r="ARK154" s="199"/>
      <c r="ARL154" s="199"/>
      <c r="ARM154" s="199"/>
      <c r="ARN154" s="199"/>
      <c r="ARO154" s="199"/>
      <c r="ARP154" s="199"/>
      <c r="ARQ154" s="199"/>
      <c r="ARR154" s="199"/>
      <c r="ARS154" s="199"/>
      <c r="ART154" s="199"/>
      <c r="ARU154" s="199"/>
      <c r="ARV154" s="199"/>
      <c r="ARW154" s="199"/>
      <c r="ARX154" s="199"/>
      <c r="ARY154" s="199"/>
      <c r="ARZ154" s="199"/>
      <c r="ASA154" s="199"/>
      <c r="ASB154" s="199"/>
      <c r="ASC154" s="199"/>
      <c r="ASD154" s="199"/>
      <c r="ASE154" s="199"/>
      <c r="ASF154" s="199"/>
      <c r="ASG154" s="199"/>
      <c r="ASH154" s="199"/>
      <c r="ASI154" s="199"/>
      <c r="ASJ154" s="199"/>
      <c r="ASK154" s="199"/>
      <c r="ASL154" s="199"/>
      <c r="ASM154" s="199"/>
      <c r="ASN154" s="199"/>
      <c r="ASO154" s="199"/>
      <c r="ASP154" s="199"/>
      <c r="ASQ154" s="199"/>
      <c r="ASR154" s="199"/>
      <c r="ASS154" s="199"/>
      <c r="AST154" s="199"/>
      <c r="ASU154" s="199"/>
      <c r="ASV154" s="199"/>
      <c r="ASW154" s="199"/>
      <c r="ASX154" s="199"/>
      <c r="ASY154" s="199"/>
      <c r="ASZ154" s="199"/>
      <c r="ATA154" s="199"/>
      <c r="ATB154" s="199"/>
      <c r="ATC154" s="199"/>
      <c r="ATD154" s="199"/>
      <c r="ATE154" s="199"/>
      <c r="ATF154" s="199"/>
      <c r="ATG154" s="199"/>
      <c r="ATH154" s="199"/>
      <c r="ATI154" s="199"/>
      <c r="ATJ154" s="199"/>
      <c r="ATK154" s="199"/>
      <c r="ATL154" s="199"/>
      <c r="ATM154" s="199"/>
      <c r="ATN154" s="199"/>
      <c r="ATO154" s="199"/>
      <c r="ATP154" s="199"/>
      <c r="ATQ154" s="199"/>
      <c r="ATR154" s="199"/>
      <c r="ATS154" s="199"/>
      <c r="ATT154" s="199"/>
      <c r="ATU154" s="199"/>
      <c r="ATV154" s="199"/>
      <c r="ATW154" s="199"/>
      <c r="ATX154" s="199"/>
      <c r="ATY154" s="199"/>
      <c r="ATZ154" s="199"/>
      <c r="AUA154" s="199"/>
      <c r="AUB154" s="199"/>
      <c r="AUC154" s="199"/>
      <c r="AUD154" s="199"/>
      <c r="AUE154" s="199"/>
      <c r="AUF154" s="199"/>
      <c r="AUG154" s="199"/>
      <c r="AUH154" s="199"/>
      <c r="AUI154" s="199"/>
      <c r="AUJ154" s="199"/>
      <c r="AUK154" s="199"/>
      <c r="AUL154" s="199"/>
      <c r="AUM154" s="199"/>
      <c r="AUN154" s="199"/>
      <c r="AUO154" s="199"/>
      <c r="AUP154" s="199"/>
      <c r="AUQ154" s="199"/>
      <c r="AUR154" s="199"/>
      <c r="AUS154" s="199"/>
      <c r="AUT154" s="199"/>
      <c r="AUU154" s="199"/>
      <c r="AUV154" s="199"/>
      <c r="AUW154" s="199"/>
      <c r="AUX154" s="199"/>
      <c r="AUY154" s="199"/>
      <c r="AUZ154" s="199"/>
      <c r="AVA154" s="199"/>
      <c r="AVB154" s="199"/>
      <c r="AVC154" s="199"/>
      <c r="AVD154" s="199"/>
      <c r="AVE154" s="199"/>
      <c r="AVF154" s="199"/>
      <c r="AVG154" s="199"/>
      <c r="AVH154" s="199"/>
      <c r="AVI154" s="199"/>
      <c r="AVJ154" s="199"/>
      <c r="AVK154" s="199"/>
      <c r="AVL154" s="199"/>
      <c r="AVM154" s="199"/>
      <c r="AVN154" s="199"/>
      <c r="AVO154" s="199"/>
      <c r="AVP154" s="199"/>
      <c r="AVQ154" s="199"/>
      <c r="AVR154" s="199"/>
      <c r="AVS154" s="199"/>
      <c r="AVT154" s="199"/>
      <c r="AVU154" s="199"/>
      <c r="AVV154" s="199"/>
      <c r="AVW154" s="199"/>
      <c r="AVX154" s="199"/>
      <c r="AVY154" s="199"/>
      <c r="AVZ154" s="199"/>
      <c r="AWA154" s="199"/>
      <c r="AWB154" s="199"/>
      <c r="AWC154" s="199"/>
      <c r="AWD154" s="199"/>
      <c r="AWE154" s="199"/>
      <c r="AWF154" s="199"/>
      <c r="AWG154" s="199"/>
      <c r="AWH154" s="199"/>
      <c r="AWI154" s="199"/>
      <c r="AWJ154" s="199"/>
      <c r="AWK154" s="199"/>
      <c r="AWL154" s="199"/>
      <c r="AWM154" s="199"/>
      <c r="AWN154" s="199"/>
      <c r="AWO154" s="199"/>
      <c r="AWP154" s="199"/>
      <c r="AWQ154" s="199"/>
      <c r="AWR154" s="199"/>
      <c r="AWS154" s="199"/>
      <c r="AWT154" s="199"/>
      <c r="AWU154" s="199"/>
      <c r="AWV154" s="199"/>
      <c r="AWW154" s="199"/>
      <c r="AWX154" s="199"/>
      <c r="AWY154" s="199"/>
      <c r="AWZ154" s="199"/>
      <c r="AXA154" s="199"/>
      <c r="AXB154" s="199"/>
      <c r="AXC154" s="199"/>
      <c r="AXD154" s="199"/>
      <c r="AXE154" s="199"/>
      <c r="AXF154" s="199"/>
      <c r="AXG154" s="199"/>
      <c r="AXH154" s="199"/>
      <c r="AXI154" s="199"/>
      <c r="AXJ154" s="199"/>
      <c r="AXK154" s="199"/>
      <c r="AXL154" s="199"/>
      <c r="AXM154" s="199"/>
      <c r="AXN154" s="199"/>
      <c r="AXO154" s="199"/>
      <c r="AXP154" s="199"/>
      <c r="AXQ154" s="199"/>
      <c r="AXR154" s="199"/>
      <c r="AXS154" s="199"/>
      <c r="AXT154" s="199"/>
      <c r="AXU154" s="199"/>
      <c r="AXV154" s="199"/>
      <c r="AXW154" s="199"/>
      <c r="AXX154" s="199"/>
      <c r="AXY154" s="199"/>
      <c r="AXZ154" s="199"/>
      <c r="AYA154" s="199"/>
      <c r="AYB154" s="199"/>
      <c r="AYC154" s="199"/>
      <c r="AYD154" s="199"/>
      <c r="AYE154" s="199"/>
      <c r="AYF154" s="199"/>
      <c r="AYG154" s="199"/>
      <c r="AYH154" s="199"/>
      <c r="AYI154" s="199"/>
      <c r="AYJ154" s="199"/>
      <c r="AYK154" s="199"/>
      <c r="AYL154" s="199"/>
      <c r="AYM154" s="199"/>
      <c r="AYN154" s="199"/>
      <c r="AYO154" s="199"/>
      <c r="AYP154" s="199"/>
      <c r="AYQ154" s="199"/>
      <c r="AYR154" s="199"/>
      <c r="AYS154" s="199"/>
      <c r="AYT154" s="199"/>
      <c r="AYU154" s="199"/>
      <c r="AYV154" s="199"/>
      <c r="AYW154" s="199"/>
      <c r="AYX154" s="199"/>
      <c r="AYY154" s="199"/>
      <c r="AYZ154" s="199"/>
      <c r="AZA154" s="199"/>
      <c r="AZB154" s="199"/>
      <c r="AZC154" s="199"/>
      <c r="AZD154" s="199"/>
      <c r="AZE154" s="199"/>
      <c r="AZF154" s="199"/>
      <c r="AZG154" s="199"/>
      <c r="AZH154" s="199"/>
      <c r="AZI154" s="199"/>
      <c r="AZJ154" s="199"/>
      <c r="AZK154" s="199"/>
      <c r="AZL154" s="199"/>
      <c r="AZM154" s="199"/>
      <c r="AZN154" s="199"/>
      <c r="AZO154" s="199"/>
      <c r="AZP154" s="199"/>
      <c r="AZQ154" s="199"/>
      <c r="AZR154" s="199"/>
      <c r="AZS154" s="199"/>
      <c r="AZT154" s="199"/>
      <c r="AZU154" s="199"/>
      <c r="AZV154" s="199"/>
      <c r="AZW154" s="199"/>
      <c r="AZX154" s="199"/>
      <c r="AZY154" s="199"/>
      <c r="AZZ154" s="199"/>
      <c r="BAA154" s="199"/>
      <c r="BAB154" s="199"/>
      <c r="BAC154" s="199"/>
      <c r="BAD154" s="199"/>
      <c r="BAE154" s="199"/>
      <c r="BAF154" s="199"/>
      <c r="BAG154" s="199"/>
      <c r="BAH154" s="199"/>
      <c r="BAI154" s="199"/>
      <c r="BAJ154" s="199"/>
      <c r="BAK154" s="199"/>
      <c r="BAL154" s="199"/>
      <c r="BAM154" s="199"/>
      <c r="BAN154" s="199"/>
      <c r="BAO154" s="199"/>
      <c r="BAP154" s="199"/>
      <c r="BAQ154" s="199"/>
      <c r="BAR154" s="199"/>
      <c r="BAS154" s="199"/>
      <c r="BAT154" s="199"/>
      <c r="BAU154" s="199"/>
      <c r="BAV154" s="199"/>
      <c r="BAW154" s="199"/>
      <c r="BAX154" s="199"/>
      <c r="BAY154" s="199"/>
      <c r="BAZ154" s="199"/>
      <c r="BBA154" s="199"/>
      <c r="BBB154" s="199"/>
      <c r="BBC154" s="199"/>
      <c r="BBD154" s="199"/>
      <c r="BBE154" s="199"/>
      <c r="BBF154" s="199"/>
      <c r="BBG154" s="199"/>
      <c r="BBH154" s="199"/>
      <c r="BBI154" s="199"/>
      <c r="BBJ154" s="199"/>
      <c r="BBK154" s="199"/>
      <c r="BBL154" s="199"/>
      <c r="BBM154" s="199"/>
      <c r="BBN154" s="199"/>
      <c r="BBO154" s="199"/>
      <c r="BBP154" s="199"/>
      <c r="BBQ154" s="199"/>
      <c r="BBR154" s="199"/>
      <c r="BBS154" s="199"/>
      <c r="BBT154" s="199"/>
      <c r="BBU154" s="199"/>
      <c r="BBV154" s="199"/>
      <c r="BBW154" s="199"/>
      <c r="BBX154" s="199"/>
      <c r="BBY154" s="199"/>
      <c r="BBZ154" s="199"/>
      <c r="BCA154" s="199"/>
      <c r="BCB154" s="199"/>
      <c r="BCC154" s="199"/>
      <c r="BCD154" s="199"/>
      <c r="BCE154" s="199"/>
      <c r="BCF154" s="199"/>
      <c r="BCG154" s="199"/>
      <c r="BCH154" s="199"/>
      <c r="BCI154" s="199"/>
      <c r="BCJ154" s="199"/>
      <c r="BCK154" s="199"/>
      <c r="BCL154" s="199"/>
      <c r="BCM154" s="199"/>
      <c r="BCN154" s="199"/>
      <c r="BCO154" s="199"/>
      <c r="BCP154" s="199"/>
      <c r="BCQ154" s="199"/>
      <c r="BCR154" s="199"/>
      <c r="BCS154" s="199"/>
      <c r="BCT154" s="199"/>
      <c r="BCU154" s="199"/>
      <c r="BCV154" s="199"/>
      <c r="BCW154" s="199"/>
      <c r="BCX154" s="199"/>
      <c r="BCY154" s="199"/>
      <c r="BCZ154" s="199"/>
      <c r="BDA154" s="199"/>
      <c r="BDB154" s="199"/>
      <c r="BDC154" s="199"/>
      <c r="BDD154" s="199"/>
      <c r="BDE154" s="199"/>
      <c r="BDF154" s="199"/>
      <c r="BDG154" s="199"/>
      <c r="BDH154" s="199"/>
      <c r="BDI154" s="199"/>
      <c r="BDJ154" s="199"/>
      <c r="BDK154" s="199"/>
      <c r="BDL154" s="199"/>
      <c r="BDM154" s="199"/>
      <c r="BDN154" s="199"/>
      <c r="BDO154" s="199"/>
      <c r="BDP154" s="199"/>
      <c r="BDQ154" s="199"/>
      <c r="BDR154" s="199"/>
      <c r="BDS154" s="199"/>
      <c r="BDT154" s="199"/>
      <c r="BDU154" s="199"/>
      <c r="BDV154" s="199"/>
      <c r="BDW154" s="199"/>
      <c r="BDX154" s="199"/>
      <c r="BDY154" s="199"/>
      <c r="BDZ154" s="199"/>
      <c r="BEA154" s="199"/>
      <c r="BEB154" s="199"/>
      <c r="BEC154" s="199"/>
      <c r="BED154" s="199"/>
      <c r="BEE154" s="199"/>
      <c r="BEF154" s="199"/>
      <c r="BEG154" s="199"/>
      <c r="BEH154" s="199"/>
      <c r="BEI154" s="199"/>
      <c r="BEJ154" s="199"/>
      <c r="BEK154" s="199"/>
      <c r="BEL154" s="199"/>
      <c r="BEM154" s="199"/>
      <c r="BEN154" s="199"/>
      <c r="BEO154" s="199"/>
      <c r="BEP154" s="199"/>
      <c r="BEQ154" s="199"/>
      <c r="BER154" s="199"/>
      <c r="BES154" s="199"/>
      <c r="BET154" s="199"/>
      <c r="BEU154" s="199"/>
      <c r="BEV154" s="199"/>
      <c r="BEW154" s="199"/>
      <c r="BEX154" s="199"/>
      <c r="BEY154" s="199"/>
      <c r="BEZ154" s="199"/>
      <c r="BFA154" s="199"/>
      <c r="BFB154" s="199"/>
      <c r="BFC154" s="199"/>
      <c r="BFD154" s="199"/>
      <c r="BFE154" s="199"/>
      <c r="BFF154" s="199"/>
      <c r="BFG154" s="199"/>
      <c r="BFH154" s="199"/>
      <c r="BFI154" s="199"/>
      <c r="BFJ154" s="199"/>
      <c r="BFK154" s="199"/>
      <c r="BFL154" s="199"/>
      <c r="BFM154" s="199"/>
      <c r="BFN154" s="199"/>
      <c r="BFO154" s="199"/>
      <c r="BFP154" s="199"/>
      <c r="BFQ154" s="199"/>
      <c r="BFR154" s="199"/>
      <c r="BFS154" s="199"/>
      <c r="BFT154" s="199"/>
      <c r="BFU154" s="199"/>
      <c r="BFV154" s="199"/>
      <c r="BFW154" s="199"/>
      <c r="BFX154" s="199"/>
      <c r="BFY154" s="199"/>
      <c r="BFZ154" s="199"/>
      <c r="BGA154" s="199"/>
      <c r="BGB154" s="199"/>
      <c r="BGC154" s="199"/>
      <c r="BGD154" s="199"/>
      <c r="BGE154" s="199"/>
      <c r="BGF154" s="199"/>
      <c r="BGG154" s="199"/>
      <c r="BGH154" s="199"/>
      <c r="BGI154" s="199"/>
      <c r="BGJ154" s="199"/>
      <c r="BGK154" s="199"/>
      <c r="BGL154" s="199"/>
      <c r="BGM154" s="199"/>
      <c r="BGN154" s="199"/>
      <c r="BGO154" s="199"/>
      <c r="BGP154" s="199"/>
      <c r="BGQ154" s="199"/>
      <c r="BGR154" s="199"/>
      <c r="BGS154" s="199"/>
      <c r="BGT154" s="199"/>
      <c r="BGU154" s="199"/>
      <c r="BGV154" s="199"/>
      <c r="BGW154" s="199"/>
      <c r="BGX154" s="199"/>
      <c r="BGY154" s="199"/>
      <c r="BGZ154" s="199"/>
      <c r="BHA154" s="199"/>
      <c r="BHB154" s="199"/>
      <c r="BHC154" s="199"/>
      <c r="BHD154" s="199"/>
      <c r="BHE154" s="199"/>
      <c r="BHF154" s="199"/>
      <c r="BHG154" s="199"/>
      <c r="BHH154" s="199"/>
      <c r="BHI154" s="199"/>
      <c r="BHJ154" s="199"/>
      <c r="BHK154" s="199"/>
      <c r="BHL154" s="199"/>
      <c r="BHM154" s="199"/>
      <c r="BHN154" s="199"/>
      <c r="BHO154" s="199"/>
      <c r="BHP154" s="199"/>
      <c r="BHQ154" s="199"/>
      <c r="BHR154" s="199"/>
      <c r="BHS154" s="199"/>
      <c r="BHT154" s="199"/>
      <c r="BHU154" s="199"/>
      <c r="BHV154" s="199"/>
      <c r="BHW154" s="199"/>
      <c r="BHX154" s="199"/>
      <c r="BHY154" s="199"/>
      <c r="BHZ154" s="199"/>
      <c r="BIA154" s="199"/>
      <c r="BIB154" s="199"/>
      <c r="BIC154" s="199"/>
      <c r="BID154" s="199"/>
      <c r="BIE154" s="199"/>
      <c r="BIF154" s="199"/>
      <c r="BIG154" s="199"/>
      <c r="BIH154" s="199"/>
      <c r="BII154" s="199"/>
      <c r="BIJ154" s="199"/>
      <c r="BIK154" s="199"/>
      <c r="BIL154" s="199"/>
      <c r="BIM154" s="199"/>
      <c r="BIN154" s="199"/>
      <c r="BIO154" s="199"/>
      <c r="BIP154" s="199"/>
      <c r="BIQ154" s="199"/>
      <c r="BIR154" s="199"/>
      <c r="BIS154" s="199"/>
      <c r="BIT154" s="199"/>
      <c r="BIU154" s="199"/>
      <c r="BIV154" s="199"/>
      <c r="BIW154" s="199"/>
      <c r="BIX154" s="199"/>
      <c r="BIY154" s="199"/>
      <c r="BIZ154" s="199"/>
      <c r="BJA154" s="199"/>
      <c r="BJB154" s="199"/>
      <c r="BJC154" s="199"/>
      <c r="BJD154" s="199"/>
      <c r="BJE154" s="199"/>
      <c r="BJF154" s="199"/>
      <c r="BJG154" s="199"/>
      <c r="BJH154" s="199"/>
      <c r="BJI154" s="199"/>
      <c r="BJJ154" s="199"/>
      <c r="BJK154" s="199"/>
      <c r="BJL154" s="199"/>
      <c r="BJM154" s="199"/>
      <c r="BJN154" s="199"/>
      <c r="BJO154" s="199"/>
      <c r="BJP154" s="199"/>
      <c r="BJQ154" s="199"/>
      <c r="BJR154" s="199"/>
      <c r="BJS154" s="199"/>
      <c r="BJT154" s="199"/>
      <c r="BJU154" s="199"/>
      <c r="BJV154" s="199"/>
      <c r="BJW154" s="199"/>
      <c r="BJX154" s="199"/>
      <c r="BJY154" s="199"/>
      <c r="BJZ154" s="199"/>
      <c r="BKA154" s="199"/>
      <c r="BKB154" s="199"/>
      <c r="BKC154" s="199"/>
      <c r="BKD154" s="199"/>
      <c r="BKE154" s="199"/>
      <c r="BKF154" s="199"/>
      <c r="BKG154" s="199"/>
      <c r="BKH154" s="199"/>
      <c r="BKI154" s="199"/>
      <c r="BKJ154" s="199"/>
      <c r="BKK154" s="199"/>
      <c r="BKL154" s="199"/>
      <c r="BKM154" s="199"/>
      <c r="BKN154" s="199"/>
      <c r="BKO154" s="199"/>
      <c r="BKP154" s="199"/>
      <c r="BKQ154" s="199"/>
      <c r="BKR154" s="199"/>
      <c r="BKS154" s="199"/>
      <c r="BKT154" s="199"/>
      <c r="BKU154" s="199"/>
      <c r="BKV154" s="199"/>
      <c r="BKW154" s="199"/>
      <c r="BKX154" s="199"/>
      <c r="BKY154" s="199"/>
      <c r="BKZ154" s="199"/>
      <c r="BLA154" s="199"/>
      <c r="BLB154" s="199"/>
      <c r="BLC154" s="199"/>
      <c r="BLD154" s="199"/>
      <c r="BLE154" s="199"/>
      <c r="BLF154" s="199"/>
      <c r="BLG154" s="199"/>
      <c r="BLH154" s="199"/>
      <c r="BLI154" s="199"/>
      <c r="BLJ154" s="199"/>
      <c r="BLK154" s="199"/>
      <c r="BLL154" s="199"/>
      <c r="BLM154" s="199"/>
      <c r="BLN154" s="199"/>
      <c r="BLO154" s="199"/>
      <c r="BLP154" s="199"/>
      <c r="BLQ154" s="199"/>
      <c r="BLR154" s="199"/>
      <c r="BLS154" s="199"/>
      <c r="BLT154" s="199"/>
      <c r="BLU154" s="199"/>
      <c r="BLV154" s="199"/>
      <c r="BLW154" s="199"/>
      <c r="BLX154" s="199"/>
      <c r="BLY154" s="199"/>
      <c r="BLZ154" s="199"/>
      <c r="BMA154" s="199"/>
      <c r="BMB154" s="199"/>
      <c r="BMC154" s="199"/>
      <c r="BMD154" s="199"/>
      <c r="BME154" s="199"/>
      <c r="BMF154" s="199"/>
      <c r="BMG154" s="199"/>
      <c r="BMH154" s="199"/>
      <c r="BMI154" s="199"/>
      <c r="BMJ154" s="199"/>
      <c r="BMK154" s="199"/>
      <c r="BML154" s="199"/>
      <c r="BMM154" s="199"/>
      <c r="BMN154" s="199"/>
      <c r="BMO154" s="199"/>
      <c r="BMP154" s="199"/>
      <c r="BMQ154" s="199"/>
      <c r="BMR154" s="199"/>
      <c r="BMS154" s="199"/>
      <c r="BMT154" s="199"/>
      <c r="BMU154" s="199"/>
      <c r="BMV154" s="199"/>
      <c r="BMW154" s="199"/>
      <c r="BMX154" s="199"/>
      <c r="BMY154" s="199"/>
      <c r="BMZ154" s="199"/>
      <c r="BNA154" s="199"/>
      <c r="BNB154" s="199"/>
      <c r="BNC154" s="199"/>
      <c r="BND154" s="199"/>
      <c r="BNE154" s="199"/>
      <c r="BNF154" s="199"/>
      <c r="BNG154" s="199"/>
      <c r="BNH154" s="199"/>
      <c r="BNI154" s="199"/>
      <c r="BNJ154" s="199"/>
      <c r="BNK154" s="199"/>
      <c r="BNL154" s="199"/>
      <c r="BNM154" s="199"/>
      <c r="BNN154" s="199"/>
      <c r="BNO154" s="199"/>
      <c r="BNP154" s="199"/>
      <c r="BNQ154" s="199"/>
      <c r="BNR154" s="199"/>
      <c r="BNS154" s="199"/>
      <c r="BNT154" s="199"/>
      <c r="BNU154" s="199"/>
      <c r="BNV154" s="199"/>
      <c r="BNW154" s="199"/>
      <c r="BNX154" s="199"/>
      <c r="BNY154" s="199"/>
      <c r="BNZ154" s="199"/>
      <c r="BOA154" s="199"/>
      <c r="BOB154" s="199"/>
      <c r="BOC154" s="199"/>
      <c r="BOD154" s="199"/>
      <c r="BOE154" s="199"/>
      <c r="BOF154" s="199"/>
      <c r="BOG154" s="199"/>
      <c r="BOH154" s="199"/>
      <c r="BOI154" s="199"/>
      <c r="BOJ154" s="199"/>
      <c r="BOK154" s="199"/>
      <c r="BOL154" s="199"/>
      <c r="BOM154" s="199"/>
      <c r="BON154" s="199"/>
      <c r="BOO154" s="199"/>
      <c r="BOP154" s="199"/>
      <c r="BOQ154" s="199"/>
      <c r="BOR154" s="199"/>
      <c r="BOS154" s="199"/>
      <c r="BOT154" s="199"/>
      <c r="BOU154" s="199"/>
      <c r="BOV154" s="199"/>
      <c r="BOW154" s="199"/>
      <c r="BOX154" s="199"/>
      <c r="BOY154" s="199"/>
      <c r="BOZ154" s="199"/>
      <c r="BPA154" s="199"/>
      <c r="BPB154" s="199"/>
      <c r="BPC154" s="199"/>
      <c r="BPD154" s="199"/>
      <c r="BPE154" s="199"/>
      <c r="BPF154" s="199"/>
      <c r="BPG154" s="199"/>
      <c r="BPH154" s="199"/>
      <c r="BPI154" s="199"/>
      <c r="BPJ154" s="199"/>
      <c r="BPK154" s="199"/>
      <c r="BPL154" s="199"/>
      <c r="BPM154" s="199"/>
      <c r="BPN154" s="199"/>
      <c r="BPO154" s="199"/>
      <c r="BPP154" s="199"/>
      <c r="BPQ154" s="199"/>
      <c r="BPR154" s="199"/>
      <c r="BPS154" s="199"/>
      <c r="BPT154" s="199"/>
      <c r="BPU154" s="199"/>
      <c r="BPV154" s="199"/>
      <c r="BPW154" s="199"/>
      <c r="BPX154" s="199"/>
      <c r="BPY154" s="199"/>
      <c r="BPZ154" s="199"/>
      <c r="BQA154" s="199"/>
      <c r="BQB154" s="199"/>
      <c r="BQC154" s="199"/>
      <c r="BQD154" s="199"/>
      <c r="BQE154" s="199"/>
      <c r="BQF154" s="199"/>
      <c r="BQG154" s="199"/>
      <c r="BQH154" s="199"/>
      <c r="BQI154" s="199"/>
      <c r="BQJ154" s="199"/>
      <c r="BQK154" s="199"/>
      <c r="BQL154" s="199"/>
      <c r="BQM154" s="199"/>
      <c r="BQN154" s="199"/>
      <c r="BQO154" s="199"/>
      <c r="BQP154" s="199"/>
      <c r="BQQ154" s="199"/>
      <c r="BQR154" s="199"/>
      <c r="BQS154" s="199"/>
      <c r="BQT154" s="199"/>
      <c r="BQU154" s="199"/>
      <c r="BQV154" s="199"/>
      <c r="BQW154" s="199"/>
      <c r="BQX154" s="199"/>
      <c r="BQY154" s="199"/>
      <c r="BQZ154" s="199"/>
      <c r="BRA154" s="199"/>
      <c r="BRB154" s="199"/>
      <c r="BRC154" s="199"/>
      <c r="BRD154" s="199"/>
      <c r="BRE154" s="199"/>
      <c r="BRF154" s="199"/>
      <c r="BRG154" s="199"/>
      <c r="BRH154" s="199"/>
      <c r="BRI154" s="199"/>
      <c r="BRJ154" s="199"/>
      <c r="BRK154" s="199"/>
      <c r="BRL154" s="199"/>
      <c r="BRM154" s="199"/>
      <c r="BRN154" s="199"/>
      <c r="BRO154" s="199"/>
      <c r="BRP154" s="199"/>
      <c r="BRQ154" s="199"/>
      <c r="BRR154" s="199"/>
      <c r="BRS154" s="199"/>
      <c r="BRT154" s="199"/>
      <c r="BRU154" s="199"/>
      <c r="BRV154" s="199"/>
      <c r="BRW154" s="199"/>
      <c r="BRX154" s="199"/>
      <c r="BRY154" s="199"/>
      <c r="BRZ154" s="199"/>
      <c r="BSA154" s="199"/>
      <c r="BSB154" s="199"/>
      <c r="BSC154" s="199"/>
      <c r="BSD154" s="199"/>
      <c r="BSE154" s="199"/>
      <c r="BSF154" s="199"/>
      <c r="BSG154" s="199"/>
      <c r="BSH154" s="199"/>
      <c r="BSI154" s="199"/>
      <c r="BSJ154" s="199"/>
      <c r="BSK154" s="199"/>
      <c r="BSL154" s="199"/>
      <c r="BSM154" s="199"/>
      <c r="BSN154" s="199"/>
      <c r="BSO154" s="199"/>
      <c r="BSP154" s="199"/>
      <c r="BSQ154" s="199"/>
      <c r="BSR154" s="199"/>
      <c r="BSS154" s="199"/>
      <c r="BST154" s="199"/>
      <c r="BSU154" s="199"/>
      <c r="BSV154" s="199"/>
      <c r="BSW154" s="199"/>
      <c r="BSX154" s="199"/>
      <c r="BSY154" s="199"/>
      <c r="BSZ154" s="199"/>
      <c r="BTA154" s="199"/>
      <c r="BTB154" s="199"/>
      <c r="BTC154" s="199"/>
      <c r="BTD154" s="199"/>
      <c r="BTE154" s="199"/>
      <c r="BTF154" s="199"/>
      <c r="BTG154" s="199"/>
      <c r="BTH154" s="199"/>
      <c r="BTI154" s="199"/>
      <c r="BTJ154" s="199"/>
      <c r="BTK154" s="199"/>
      <c r="BTL154" s="199"/>
      <c r="BTM154" s="199"/>
      <c r="BTN154" s="199"/>
      <c r="BTO154" s="199"/>
      <c r="BTP154" s="199"/>
      <c r="BTQ154" s="199"/>
      <c r="BTR154" s="199"/>
      <c r="BTS154" s="199"/>
      <c r="BTT154" s="199"/>
      <c r="BTU154" s="199"/>
      <c r="BTV154" s="199"/>
      <c r="BTW154" s="199"/>
      <c r="BTX154" s="199"/>
      <c r="BTY154" s="199"/>
      <c r="BTZ154" s="199"/>
      <c r="BUA154" s="199"/>
      <c r="BUB154" s="199"/>
      <c r="BUC154" s="199"/>
      <c r="BUD154" s="199"/>
      <c r="BUE154" s="199"/>
      <c r="BUF154" s="199"/>
      <c r="BUG154" s="199"/>
      <c r="BUH154" s="199"/>
      <c r="BUI154" s="199"/>
      <c r="BUJ154" s="199"/>
      <c r="BUK154" s="199"/>
      <c r="BUL154" s="199"/>
      <c r="BUM154" s="199"/>
      <c r="BUN154" s="199"/>
      <c r="BUO154" s="199"/>
      <c r="BUP154" s="199"/>
      <c r="BUQ154" s="199"/>
      <c r="BUR154" s="199"/>
      <c r="BUS154" s="199"/>
      <c r="BUT154" s="199"/>
      <c r="BUU154" s="199"/>
      <c r="BUV154" s="199"/>
      <c r="BUW154" s="199"/>
      <c r="BUX154" s="199"/>
      <c r="BUY154" s="199"/>
      <c r="BUZ154" s="199"/>
      <c r="BVA154" s="199"/>
      <c r="BVB154" s="199"/>
      <c r="BVC154" s="199"/>
      <c r="BVD154" s="199"/>
      <c r="BVE154" s="199"/>
      <c r="BVF154" s="199"/>
      <c r="BVG154" s="199"/>
      <c r="BVH154" s="199"/>
      <c r="BVI154" s="199"/>
      <c r="BVJ154" s="199"/>
      <c r="BVK154" s="199"/>
      <c r="BVL154" s="199"/>
      <c r="BVM154" s="199"/>
      <c r="BVN154" s="199"/>
      <c r="BVO154" s="199"/>
      <c r="BVP154" s="199"/>
      <c r="BVQ154" s="199"/>
      <c r="BVR154" s="199"/>
      <c r="BVS154" s="199"/>
      <c r="BVT154" s="199"/>
      <c r="BVU154" s="199"/>
      <c r="BVV154" s="199"/>
      <c r="BVW154" s="199"/>
      <c r="BVX154" s="199"/>
      <c r="BVY154" s="199"/>
      <c r="BVZ154" s="199"/>
      <c r="BWA154" s="199"/>
      <c r="BWB154" s="199"/>
      <c r="BWC154" s="199"/>
      <c r="BWD154" s="199"/>
      <c r="BWE154" s="199"/>
      <c r="BWF154" s="199"/>
      <c r="BWG154" s="199"/>
      <c r="BWH154" s="199"/>
      <c r="BWI154" s="199"/>
      <c r="BWJ154" s="199"/>
      <c r="BWK154" s="199"/>
      <c r="BWL154" s="199"/>
      <c r="BWM154" s="199"/>
      <c r="BWN154" s="199"/>
      <c r="BWO154" s="199"/>
      <c r="BWP154" s="199"/>
      <c r="BWQ154" s="199"/>
      <c r="BWR154" s="199"/>
      <c r="BWS154" s="199"/>
      <c r="BWT154" s="199"/>
      <c r="BWU154" s="199"/>
      <c r="BWV154" s="199"/>
      <c r="BWW154" s="199"/>
      <c r="BWX154" s="199"/>
      <c r="BWY154" s="199"/>
      <c r="BWZ154" s="199"/>
      <c r="BXA154" s="199"/>
      <c r="BXB154" s="199"/>
      <c r="BXC154" s="199"/>
      <c r="BXD154" s="199"/>
      <c r="BXE154" s="199"/>
      <c r="BXF154" s="199"/>
      <c r="BXG154" s="199"/>
      <c r="BXH154" s="199"/>
      <c r="BXI154" s="199"/>
      <c r="BXJ154" s="199"/>
      <c r="BXK154" s="199"/>
      <c r="BXL154" s="199"/>
      <c r="BXM154" s="199"/>
      <c r="BXN154" s="199"/>
      <c r="BXO154" s="199"/>
      <c r="BXP154" s="199"/>
      <c r="BXQ154" s="199"/>
      <c r="BXR154" s="199"/>
      <c r="BXS154" s="199"/>
      <c r="BXT154" s="199"/>
      <c r="BXU154" s="199"/>
      <c r="BXV154" s="199"/>
      <c r="BXW154" s="199"/>
      <c r="BXX154" s="199"/>
      <c r="BXY154" s="199"/>
      <c r="BXZ154" s="199"/>
      <c r="BYA154" s="199"/>
      <c r="BYB154" s="199"/>
      <c r="BYC154" s="199"/>
      <c r="BYD154" s="199"/>
      <c r="BYE154" s="199"/>
      <c r="BYF154" s="199"/>
      <c r="BYG154" s="199"/>
      <c r="BYH154" s="199"/>
      <c r="BYI154" s="199"/>
      <c r="BYJ154" s="199"/>
      <c r="BYK154" s="199"/>
      <c r="BYL154" s="199"/>
      <c r="BYM154" s="199"/>
      <c r="BYN154" s="199"/>
      <c r="BYO154" s="199"/>
      <c r="BYP154" s="199"/>
      <c r="BYQ154" s="199"/>
      <c r="BYR154" s="199"/>
      <c r="BYS154" s="199"/>
      <c r="BYT154" s="199"/>
      <c r="BYU154" s="199"/>
      <c r="BYV154" s="199"/>
      <c r="BYW154" s="199"/>
      <c r="BYX154" s="199"/>
      <c r="BYY154" s="199"/>
      <c r="BYZ154" s="199"/>
      <c r="BZA154" s="199"/>
      <c r="BZB154" s="199"/>
      <c r="BZC154" s="199"/>
      <c r="BZD154" s="199"/>
      <c r="BZE154" s="199"/>
      <c r="BZF154" s="199"/>
      <c r="BZG154" s="199"/>
      <c r="BZH154" s="199"/>
      <c r="BZI154" s="199"/>
      <c r="BZJ154" s="199"/>
      <c r="BZK154" s="199"/>
      <c r="BZL154" s="199"/>
      <c r="BZM154" s="199"/>
      <c r="BZN154" s="199"/>
      <c r="BZO154" s="199"/>
      <c r="BZP154" s="199"/>
      <c r="BZQ154" s="199"/>
      <c r="BZR154" s="199"/>
      <c r="BZS154" s="199"/>
      <c r="BZT154" s="199"/>
      <c r="BZU154" s="199"/>
      <c r="BZV154" s="199"/>
      <c r="BZW154" s="199"/>
      <c r="BZX154" s="199"/>
      <c r="BZY154" s="199"/>
      <c r="BZZ154" s="199"/>
      <c r="CAA154" s="199"/>
      <c r="CAB154" s="199"/>
      <c r="CAC154" s="199"/>
      <c r="CAD154" s="199"/>
      <c r="CAE154" s="199"/>
      <c r="CAF154" s="199"/>
      <c r="CAG154" s="199"/>
      <c r="CAH154" s="199"/>
      <c r="CAI154" s="199"/>
      <c r="CAJ154" s="199"/>
      <c r="CAK154" s="199"/>
      <c r="CAL154" s="199"/>
      <c r="CAM154" s="199"/>
      <c r="CAN154" s="199"/>
      <c r="CAO154" s="199"/>
      <c r="CAP154" s="199"/>
      <c r="CAQ154" s="199"/>
      <c r="CAR154" s="199"/>
      <c r="CAS154" s="199"/>
      <c r="CAT154" s="199"/>
      <c r="CAU154" s="199"/>
      <c r="CAV154" s="199"/>
      <c r="CAW154" s="199"/>
      <c r="CAX154" s="199"/>
      <c r="CAY154" s="199"/>
      <c r="CAZ154" s="199"/>
      <c r="CBA154" s="199"/>
      <c r="CBB154" s="199"/>
      <c r="CBC154" s="199"/>
      <c r="CBD154" s="199"/>
      <c r="CBE154" s="199"/>
      <c r="CBF154" s="199"/>
      <c r="CBG154" s="199"/>
      <c r="CBH154" s="199"/>
      <c r="CBI154" s="199"/>
      <c r="CBJ154" s="199"/>
      <c r="CBK154" s="199"/>
      <c r="CBL154" s="199"/>
      <c r="CBM154" s="199"/>
      <c r="CBN154" s="199"/>
      <c r="CBO154" s="199"/>
      <c r="CBP154" s="199"/>
      <c r="CBQ154" s="199"/>
      <c r="CBR154" s="199"/>
      <c r="CBS154" s="199"/>
      <c r="CBT154" s="199"/>
      <c r="CBU154" s="199"/>
      <c r="CBV154" s="199"/>
      <c r="CBW154" s="199"/>
      <c r="CBX154" s="199"/>
      <c r="CBY154" s="199"/>
      <c r="CBZ154" s="199"/>
      <c r="CCA154" s="199"/>
      <c r="CCB154" s="199"/>
      <c r="CCC154" s="199"/>
      <c r="CCD154" s="199"/>
      <c r="CCE154" s="199"/>
      <c r="CCF154" s="199"/>
      <c r="CCG154" s="199"/>
      <c r="CCH154" s="199"/>
      <c r="CCI154" s="199"/>
      <c r="CCJ154" s="199"/>
      <c r="CCK154" s="199"/>
      <c r="CCL154" s="199"/>
      <c r="CCM154" s="199"/>
      <c r="CCN154" s="199"/>
      <c r="CCO154" s="199"/>
      <c r="CCP154" s="199"/>
      <c r="CCQ154" s="199"/>
      <c r="CCR154" s="199"/>
      <c r="CCS154" s="199"/>
      <c r="CCT154" s="199"/>
    </row>
    <row r="155" spans="984:2126" s="200" customFormat="1" x14ac:dyDescent="0.2">
      <c r="AKV155" s="199"/>
      <c r="AKW155" s="199"/>
      <c r="AKX155" s="199"/>
      <c r="AKY155" s="199"/>
      <c r="AKZ155" s="199"/>
      <c r="ALA155" s="199"/>
      <c r="ALB155" s="199"/>
      <c r="ALC155" s="199"/>
      <c r="ALD155" s="199"/>
      <c r="ALE155" s="199"/>
      <c r="ALF155" s="199"/>
      <c r="ALG155" s="199"/>
      <c r="ALH155" s="199"/>
      <c r="ALI155" s="199"/>
      <c r="ALJ155" s="199"/>
      <c r="ALK155" s="199"/>
      <c r="ALL155" s="199"/>
      <c r="ALM155" s="199"/>
      <c r="ALN155" s="199"/>
      <c r="ALO155" s="199"/>
      <c r="ALP155" s="199"/>
      <c r="ALQ155" s="199"/>
      <c r="ALR155" s="199"/>
      <c r="ALS155" s="199"/>
      <c r="ALT155" s="199"/>
      <c r="ALU155" s="199"/>
      <c r="ALV155" s="199"/>
      <c r="ALW155" s="199"/>
      <c r="ALX155" s="199"/>
      <c r="ALY155" s="199"/>
      <c r="ALZ155" s="199"/>
      <c r="AMA155" s="199"/>
      <c r="AMB155" s="199"/>
      <c r="AMC155" s="199"/>
      <c r="AMD155" s="199"/>
      <c r="AME155" s="199"/>
      <c r="AMF155" s="199"/>
      <c r="AMG155" s="199"/>
      <c r="AMH155" s="199"/>
      <c r="AMI155" s="199"/>
      <c r="AMJ155" s="199"/>
      <c r="AMK155" s="199"/>
      <c r="AML155" s="199"/>
      <c r="AMM155" s="199"/>
      <c r="AMN155" s="199"/>
      <c r="AMO155" s="199"/>
      <c r="AMP155" s="199"/>
      <c r="AMQ155" s="199"/>
      <c r="AMR155" s="199"/>
      <c r="AMS155" s="199"/>
      <c r="AMT155" s="199"/>
      <c r="AMU155" s="199"/>
      <c r="AMV155" s="199"/>
      <c r="AMW155" s="199"/>
      <c r="AMX155" s="199"/>
      <c r="AMY155" s="199"/>
      <c r="AMZ155" s="199"/>
      <c r="ANA155" s="199"/>
      <c r="ANB155" s="199"/>
      <c r="ANC155" s="199"/>
      <c r="AND155" s="199"/>
      <c r="ANE155" s="199"/>
      <c r="ANF155" s="199"/>
      <c r="ANG155" s="199"/>
      <c r="ANH155" s="199"/>
      <c r="ANI155" s="199"/>
      <c r="ANJ155" s="199"/>
      <c r="ANK155" s="199"/>
      <c r="ANL155" s="199"/>
      <c r="ANM155" s="199"/>
      <c r="ANN155" s="199"/>
      <c r="ANO155" s="199"/>
      <c r="ANP155" s="199"/>
      <c r="ANQ155" s="199"/>
      <c r="ANR155" s="199"/>
      <c r="ANS155" s="199"/>
      <c r="ANT155" s="199"/>
      <c r="ANU155" s="199"/>
      <c r="ANV155" s="199"/>
      <c r="ANW155" s="199"/>
      <c r="ANX155" s="199"/>
      <c r="ANY155" s="199"/>
      <c r="ANZ155" s="199"/>
      <c r="AOA155" s="199"/>
      <c r="AOB155" s="199"/>
      <c r="AOC155" s="199"/>
      <c r="AOD155" s="199"/>
      <c r="AOE155" s="199"/>
      <c r="AOF155" s="199"/>
      <c r="AOG155" s="199"/>
      <c r="AOH155" s="199"/>
      <c r="AOI155" s="199"/>
      <c r="AOJ155" s="199"/>
      <c r="AOK155" s="199"/>
      <c r="AOL155" s="199"/>
      <c r="AOM155" s="199"/>
      <c r="AON155" s="199"/>
      <c r="AOO155" s="199"/>
      <c r="AOP155" s="199"/>
      <c r="AOQ155" s="199"/>
      <c r="AOR155" s="199"/>
      <c r="AOS155" s="199"/>
      <c r="AOT155" s="199"/>
      <c r="AOU155" s="199"/>
      <c r="AOV155" s="199"/>
      <c r="AOW155" s="199"/>
      <c r="AOX155" s="199"/>
      <c r="AOY155" s="199"/>
      <c r="AOZ155" s="199"/>
      <c r="APA155" s="199"/>
      <c r="APB155" s="199"/>
      <c r="APC155" s="199"/>
      <c r="APD155" s="199"/>
      <c r="APE155" s="199"/>
      <c r="APF155" s="199"/>
      <c r="APG155" s="199"/>
      <c r="APH155" s="199"/>
      <c r="API155" s="199"/>
      <c r="APJ155" s="199"/>
      <c r="APK155" s="199"/>
      <c r="APL155" s="199"/>
      <c r="APM155" s="199"/>
      <c r="APN155" s="199"/>
      <c r="APO155" s="199"/>
      <c r="APP155" s="199"/>
      <c r="APQ155" s="199"/>
      <c r="APR155" s="199"/>
      <c r="APS155" s="199"/>
      <c r="APT155" s="199"/>
      <c r="APU155" s="199"/>
      <c r="APV155" s="199"/>
      <c r="APW155" s="199"/>
      <c r="APX155" s="199"/>
      <c r="APY155" s="199"/>
      <c r="APZ155" s="199"/>
      <c r="AQA155" s="199"/>
      <c r="AQB155" s="199"/>
      <c r="AQC155" s="199"/>
      <c r="AQD155" s="199"/>
      <c r="AQE155" s="199"/>
      <c r="AQF155" s="199"/>
      <c r="AQG155" s="199"/>
      <c r="AQH155" s="199"/>
      <c r="AQI155" s="199"/>
      <c r="AQJ155" s="199"/>
      <c r="AQK155" s="199"/>
      <c r="AQL155" s="199"/>
      <c r="AQM155" s="199"/>
      <c r="AQN155" s="199"/>
      <c r="AQO155" s="199"/>
      <c r="AQP155" s="199"/>
      <c r="AQQ155" s="199"/>
      <c r="AQR155" s="199"/>
      <c r="AQS155" s="199"/>
      <c r="AQT155" s="199"/>
      <c r="AQU155" s="199"/>
      <c r="AQV155" s="199"/>
      <c r="AQW155" s="199"/>
      <c r="AQX155" s="199"/>
      <c r="AQY155" s="199"/>
      <c r="AQZ155" s="199"/>
      <c r="ARA155" s="199"/>
      <c r="ARB155" s="199"/>
      <c r="ARC155" s="199"/>
      <c r="ARD155" s="199"/>
      <c r="ARE155" s="199"/>
      <c r="ARF155" s="199"/>
      <c r="ARG155" s="199"/>
      <c r="ARH155" s="199"/>
      <c r="ARI155" s="199"/>
      <c r="ARJ155" s="199"/>
      <c r="ARK155" s="199"/>
      <c r="ARL155" s="199"/>
      <c r="ARM155" s="199"/>
      <c r="ARN155" s="199"/>
      <c r="ARO155" s="199"/>
      <c r="ARP155" s="199"/>
      <c r="ARQ155" s="199"/>
      <c r="ARR155" s="199"/>
      <c r="ARS155" s="199"/>
      <c r="ART155" s="199"/>
      <c r="ARU155" s="199"/>
      <c r="ARV155" s="199"/>
      <c r="ARW155" s="199"/>
      <c r="ARX155" s="199"/>
      <c r="ARY155" s="199"/>
      <c r="ARZ155" s="199"/>
      <c r="ASA155" s="199"/>
      <c r="ASB155" s="199"/>
      <c r="ASC155" s="199"/>
      <c r="ASD155" s="199"/>
      <c r="ASE155" s="199"/>
      <c r="ASF155" s="199"/>
      <c r="ASG155" s="199"/>
      <c r="ASH155" s="199"/>
      <c r="ASI155" s="199"/>
      <c r="ASJ155" s="199"/>
      <c r="ASK155" s="199"/>
      <c r="ASL155" s="199"/>
      <c r="ASM155" s="199"/>
      <c r="ASN155" s="199"/>
      <c r="ASO155" s="199"/>
      <c r="ASP155" s="199"/>
      <c r="ASQ155" s="199"/>
      <c r="ASR155" s="199"/>
      <c r="ASS155" s="199"/>
      <c r="AST155" s="199"/>
      <c r="ASU155" s="199"/>
      <c r="ASV155" s="199"/>
      <c r="ASW155" s="199"/>
      <c r="ASX155" s="199"/>
      <c r="ASY155" s="199"/>
      <c r="ASZ155" s="199"/>
      <c r="ATA155" s="199"/>
      <c r="ATB155" s="199"/>
      <c r="ATC155" s="199"/>
      <c r="ATD155" s="199"/>
      <c r="ATE155" s="199"/>
      <c r="ATF155" s="199"/>
      <c r="ATG155" s="199"/>
      <c r="ATH155" s="199"/>
      <c r="ATI155" s="199"/>
      <c r="ATJ155" s="199"/>
      <c r="ATK155" s="199"/>
      <c r="ATL155" s="199"/>
      <c r="ATM155" s="199"/>
      <c r="ATN155" s="199"/>
      <c r="ATO155" s="199"/>
      <c r="ATP155" s="199"/>
      <c r="ATQ155" s="199"/>
      <c r="ATR155" s="199"/>
      <c r="ATS155" s="199"/>
      <c r="ATT155" s="199"/>
      <c r="ATU155" s="199"/>
      <c r="ATV155" s="199"/>
      <c r="ATW155" s="199"/>
      <c r="ATX155" s="199"/>
      <c r="ATY155" s="199"/>
      <c r="ATZ155" s="199"/>
      <c r="AUA155" s="199"/>
      <c r="AUB155" s="199"/>
      <c r="AUC155" s="199"/>
      <c r="AUD155" s="199"/>
      <c r="AUE155" s="199"/>
      <c r="AUF155" s="199"/>
      <c r="AUG155" s="199"/>
      <c r="AUH155" s="199"/>
      <c r="AUI155" s="199"/>
      <c r="AUJ155" s="199"/>
      <c r="AUK155" s="199"/>
      <c r="AUL155" s="199"/>
      <c r="AUM155" s="199"/>
      <c r="AUN155" s="199"/>
      <c r="AUO155" s="199"/>
      <c r="AUP155" s="199"/>
      <c r="AUQ155" s="199"/>
      <c r="AUR155" s="199"/>
      <c r="AUS155" s="199"/>
      <c r="AUT155" s="199"/>
      <c r="AUU155" s="199"/>
      <c r="AUV155" s="199"/>
      <c r="AUW155" s="199"/>
      <c r="AUX155" s="199"/>
      <c r="AUY155" s="199"/>
      <c r="AUZ155" s="199"/>
      <c r="AVA155" s="199"/>
      <c r="AVB155" s="199"/>
      <c r="AVC155" s="199"/>
      <c r="AVD155" s="199"/>
      <c r="AVE155" s="199"/>
      <c r="AVF155" s="199"/>
      <c r="AVG155" s="199"/>
      <c r="AVH155" s="199"/>
      <c r="AVI155" s="199"/>
      <c r="AVJ155" s="199"/>
      <c r="AVK155" s="199"/>
      <c r="AVL155" s="199"/>
      <c r="AVM155" s="199"/>
      <c r="AVN155" s="199"/>
      <c r="AVO155" s="199"/>
      <c r="AVP155" s="199"/>
      <c r="AVQ155" s="199"/>
      <c r="AVR155" s="199"/>
      <c r="AVS155" s="199"/>
      <c r="AVT155" s="199"/>
      <c r="AVU155" s="199"/>
      <c r="AVV155" s="199"/>
      <c r="AVW155" s="199"/>
      <c r="AVX155" s="199"/>
      <c r="AVY155" s="199"/>
      <c r="AVZ155" s="199"/>
      <c r="AWA155" s="199"/>
      <c r="AWB155" s="199"/>
      <c r="AWC155" s="199"/>
      <c r="AWD155" s="199"/>
      <c r="AWE155" s="199"/>
      <c r="AWF155" s="199"/>
      <c r="AWG155" s="199"/>
      <c r="AWH155" s="199"/>
      <c r="AWI155" s="199"/>
      <c r="AWJ155" s="199"/>
      <c r="AWK155" s="199"/>
      <c r="AWL155" s="199"/>
      <c r="AWM155" s="199"/>
      <c r="AWN155" s="199"/>
      <c r="AWO155" s="199"/>
      <c r="AWP155" s="199"/>
      <c r="AWQ155" s="199"/>
      <c r="AWR155" s="199"/>
      <c r="AWS155" s="199"/>
      <c r="AWT155" s="199"/>
      <c r="AWU155" s="199"/>
      <c r="AWV155" s="199"/>
      <c r="AWW155" s="199"/>
      <c r="AWX155" s="199"/>
      <c r="AWY155" s="199"/>
      <c r="AWZ155" s="199"/>
      <c r="AXA155" s="199"/>
      <c r="AXB155" s="199"/>
      <c r="AXC155" s="199"/>
      <c r="AXD155" s="199"/>
      <c r="AXE155" s="199"/>
      <c r="AXF155" s="199"/>
      <c r="AXG155" s="199"/>
      <c r="AXH155" s="199"/>
      <c r="AXI155" s="199"/>
      <c r="AXJ155" s="199"/>
      <c r="AXK155" s="199"/>
      <c r="AXL155" s="199"/>
      <c r="AXM155" s="199"/>
      <c r="AXN155" s="199"/>
      <c r="AXO155" s="199"/>
      <c r="AXP155" s="199"/>
      <c r="AXQ155" s="199"/>
      <c r="AXR155" s="199"/>
      <c r="AXS155" s="199"/>
      <c r="AXT155" s="199"/>
      <c r="AXU155" s="199"/>
      <c r="AXV155" s="199"/>
      <c r="AXW155" s="199"/>
      <c r="AXX155" s="199"/>
      <c r="AXY155" s="199"/>
      <c r="AXZ155" s="199"/>
      <c r="AYA155" s="199"/>
      <c r="AYB155" s="199"/>
      <c r="AYC155" s="199"/>
      <c r="AYD155" s="199"/>
      <c r="AYE155" s="199"/>
      <c r="AYF155" s="199"/>
      <c r="AYG155" s="199"/>
      <c r="AYH155" s="199"/>
      <c r="AYI155" s="199"/>
      <c r="AYJ155" s="199"/>
      <c r="AYK155" s="199"/>
      <c r="AYL155" s="199"/>
      <c r="AYM155" s="199"/>
      <c r="AYN155" s="199"/>
      <c r="AYO155" s="199"/>
      <c r="AYP155" s="199"/>
      <c r="AYQ155" s="199"/>
      <c r="AYR155" s="199"/>
      <c r="AYS155" s="199"/>
      <c r="AYT155" s="199"/>
      <c r="AYU155" s="199"/>
      <c r="AYV155" s="199"/>
      <c r="AYW155" s="199"/>
      <c r="AYX155" s="199"/>
      <c r="AYY155" s="199"/>
      <c r="AYZ155" s="199"/>
      <c r="AZA155" s="199"/>
      <c r="AZB155" s="199"/>
      <c r="AZC155" s="199"/>
      <c r="AZD155" s="199"/>
      <c r="AZE155" s="199"/>
      <c r="AZF155" s="199"/>
      <c r="AZG155" s="199"/>
      <c r="AZH155" s="199"/>
      <c r="AZI155" s="199"/>
      <c r="AZJ155" s="199"/>
      <c r="AZK155" s="199"/>
      <c r="AZL155" s="199"/>
      <c r="AZM155" s="199"/>
      <c r="AZN155" s="199"/>
      <c r="AZO155" s="199"/>
      <c r="AZP155" s="199"/>
      <c r="AZQ155" s="199"/>
      <c r="AZR155" s="199"/>
      <c r="AZS155" s="199"/>
      <c r="AZT155" s="199"/>
      <c r="AZU155" s="199"/>
      <c r="AZV155" s="199"/>
      <c r="AZW155" s="199"/>
      <c r="AZX155" s="199"/>
      <c r="AZY155" s="199"/>
      <c r="AZZ155" s="199"/>
      <c r="BAA155" s="199"/>
      <c r="BAB155" s="199"/>
      <c r="BAC155" s="199"/>
      <c r="BAD155" s="199"/>
      <c r="BAE155" s="199"/>
      <c r="BAF155" s="199"/>
      <c r="BAG155" s="199"/>
      <c r="BAH155" s="199"/>
      <c r="BAI155" s="199"/>
      <c r="BAJ155" s="199"/>
      <c r="BAK155" s="199"/>
      <c r="BAL155" s="199"/>
      <c r="BAM155" s="199"/>
      <c r="BAN155" s="199"/>
      <c r="BAO155" s="199"/>
      <c r="BAP155" s="199"/>
      <c r="BAQ155" s="199"/>
      <c r="BAR155" s="199"/>
      <c r="BAS155" s="199"/>
      <c r="BAT155" s="199"/>
      <c r="BAU155" s="199"/>
      <c r="BAV155" s="199"/>
      <c r="BAW155" s="199"/>
      <c r="BAX155" s="199"/>
      <c r="BAY155" s="199"/>
      <c r="BAZ155" s="199"/>
      <c r="BBA155" s="199"/>
      <c r="BBB155" s="199"/>
      <c r="BBC155" s="199"/>
      <c r="BBD155" s="199"/>
      <c r="BBE155" s="199"/>
      <c r="BBF155" s="199"/>
      <c r="BBG155" s="199"/>
      <c r="BBH155" s="199"/>
      <c r="BBI155" s="199"/>
      <c r="BBJ155" s="199"/>
      <c r="BBK155" s="199"/>
      <c r="BBL155" s="199"/>
      <c r="BBM155" s="199"/>
      <c r="BBN155" s="199"/>
      <c r="BBO155" s="199"/>
      <c r="BBP155" s="199"/>
      <c r="BBQ155" s="199"/>
      <c r="BBR155" s="199"/>
      <c r="BBS155" s="199"/>
      <c r="BBT155" s="199"/>
      <c r="BBU155" s="199"/>
      <c r="BBV155" s="199"/>
      <c r="BBW155" s="199"/>
      <c r="BBX155" s="199"/>
      <c r="BBY155" s="199"/>
      <c r="BBZ155" s="199"/>
      <c r="BCA155" s="199"/>
      <c r="BCB155" s="199"/>
      <c r="BCC155" s="199"/>
      <c r="BCD155" s="199"/>
      <c r="BCE155" s="199"/>
      <c r="BCF155" s="199"/>
      <c r="BCG155" s="199"/>
      <c r="BCH155" s="199"/>
      <c r="BCI155" s="199"/>
      <c r="BCJ155" s="199"/>
      <c r="BCK155" s="199"/>
      <c r="BCL155" s="199"/>
      <c r="BCM155" s="199"/>
      <c r="BCN155" s="199"/>
      <c r="BCO155" s="199"/>
      <c r="BCP155" s="199"/>
      <c r="BCQ155" s="199"/>
      <c r="BCR155" s="199"/>
      <c r="BCS155" s="199"/>
      <c r="BCT155" s="199"/>
      <c r="BCU155" s="199"/>
      <c r="BCV155" s="199"/>
      <c r="BCW155" s="199"/>
      <c r="BCX155" s="199"/>
      <c r="BCY155" s="199"/>
      <c r="BCZ155" s="199"/>
      <c r="BDA155" s="199"/>
      <c r="BDB155" s="199"/>
      <c r="BDC155" s="199"/>
      <c r="BDD155" s="199"/>
      <c r="BDE155" s="199"/>
      <c r="BDF155" s="199"/>
      <c r="BDG155" s="199"/>
      <c r="BDH155" s="199"/>
      <c r="BDI155" s="199"/>
      <c r="BDJ155" s="199"/>
      <c r="BDK155" s="199"/>
      <c r="BDL155" s="199"/>
      <c r="BDM155" s="199"/>
      <c r="BDN155" s="199"/>
      <c r="BDO155" s="199"/>
      <c r="BDP155" s="199"/>
      <c r="BDQ155" s="199"/>
      <c r="BDR155" s="199"/>
      <c r="BDS155" s="199"/>
      <c r="BDT155" s="199"/>
      <c r="BDU155" s="199"/>
      <c r="BDV155" s="199"/>
      <c r="BDW155" s="199"/>
      <c r="BDX155" s="199"/>
      <c r="BDY155" s="199"/>
      <c r="BDZ155" s="199"/>
      <c r="BEA155" s="199"/>
      <c r="BEB155" s="199"/>
      <c r="BEC155" s="199"/>
      <c r="BED155" s="199"/>
      <c r="BEE155" s="199"/>
      <c r="BEF155" s="199"/>
      <c r="BEG155" s="199"/>
      <c r="BEH155" s="199"/>
      <c r="BEI155" s="199"/>
      <c r="BEJ155" s="199"/>
      <c r="BEK155" s="199"/>
      <c r="BEL155" s="199"/>
      <c r="BEM155" s="199"/>
      <c r="BEN155" s="199"/>
      <c r="BEO155" s="199"/>
      <c r="BEP155" s="199"/>
      <c r="BEQ155" s="199"/>
      <c r="BER155" s="199"/>
      <c r="BES155" s="199"/>
      <c r="BET155" s="199"/>
      <c r="BEU155" s="199"/>
      <c r="BEV155" s="199"/>
      <c r="BEW155" s="199"/>
      <c r="BEX155" s="199"/>
      <c r="BEY155" s="199"/>
      <c r="BEZ155" s="199"/>
      <c r="BFA155" s="199"/>
      <c r="BFB155" s="199"/>
      <c r="BFC155" s="199"/>
      <c r="BFD155" s="199"/>
      <c r="BFE155" s="199"/>
      <c r="BFF155" s="199"/>
      <c r="BFG155" s="199"/>
      <c r="BFH155" s="199"/>
      <c r="BFI155" s="199"/>
      <c r="BFJ155" s="199"/>
      <c r="BFK155" s="199"/>
      <c r="BFL155" s="199"/>
      <c r="BFM155" s="199"/>
      <c r="BFN155" s="199"/>
      <c r="BFO155" s="199"/>
      <c r="BFP155" s="199"/>
      <c r="BFQ155" s="199"/>
      <c r="BFR155" s="199"/>
      <c r="BFS155" s="199"/>
      <c r="BFT155" s="199"/>
      <c r="BFU155" s="199"/>
      <c r="BFV155" s="199"/>
      <c r="BFW155" s="199"/>
      <c r="BFX155" s="199"/>
      <c r="BFY155" s="199"/>
      <c r="BFZ155" s="199"/>
      <c r="BGA155" s="199"/>
      <c r="BGB155" s="199"/>
      <c r="BGC155" s="199"/>
      <c r="BGD155" s="199"/>
      <c r="BGE155" s="199"/>
      <c r="BGF155" s="199"/>
      <c r="BGG155" s="199"/>
      <c r="BGH155" s="199"/>
      <c r="BGI155" s="199"/>
      <c r="BGJ155" s="199"/>
      <c r="BGK155" s="199"/>
      <c r="BGL155" s="199"/>
      <c r="BGM155" s="199"/>
      <c r="BGN155" s="199"/>
      <c r="BGO155" s="199"/>
      <c r="BGP155" s="199"/>
      <c r="BGQ155" s="199"/>
      <c r="BGR155" s="199"/>
      <c r="BGS155" s="199"/>
      <c r="BGT155" s="199"/>
      <c r="BGU155" s="199"/>
      <c r="BGV155" s="199"/>
      <c r="BGW155" s="199"/>
      <c r="BGX155" s="199"/>
      <c r="BGY155" s="199"/>
      <c r="BGZ155" s="199"/>
      <c r="BHA155" s="199"/>
      <c r="BHB155" s="199"/>
      <c r="BHC155" s="199"/>
      <c r="BHD155" s="199"/>
      <c r="BHE155" s="199"/>
      <c r="BHF155" s="199"/>
      <c r="BHG155" s="199"/>
      <c r="BHH155" s="199"/>
      <c r="BHI155" s="199"/>
      <c r="BHJ155" s="199"/>
      <c r="BHK155" s="199"/>
      <c r="BHL155" s="199"/>
      <c r="BHM155" s="199"/>
      <c r="BHN155" s="199"/>
      <c r="BHO155" s="199"/>
      <c r="BHP155" s="199"/>
      <c r="BHQ155" s="199"/>
      <c r="BHR155" s="199"/>
      <c r="BHS155" s="199"/>
      <c r="BHT155" s="199"/>
      <c r="BHU155" s="199"/>
      <c r="BHV155" s="199"/>
      <c r="BHW155" s="199"/>
      <c r="BHX155" s="199"/>
      <c r="BHY155" s="199"/>
      <c r="BHZ155" s="199"/>
      <c r="BIA155" s="199"/>
      <c r="BIB155" s="199"/>
      <c r="BIC155" s="199"/>
      <c r="BID155" s="199"/>
      <c r="BIE155" s="199"/>
      <c r="BIF155" s="199"/>
      <c r="BIG155" s="199"/>
      <c r="BIH155" s="199"/>
      <c r="BII155" s="199"/>
      <c r="BIJ155" s="199"/>
      <c r="BIK155" s="199"/>
      <c r="BIL155" s="199"/>
      <c r="BIM155" s="199"/>
      <c r="BIN155" s="199"/>
      <c r="BIO155" s="199"/>
      <c r="BIP155" s="199"/>
      <c r="BIQ155" s="199"/>
      <c r="BIR155" s="199"/>
      <c r="BIS155" s="199"/>
      <c r="BIT155" s="199"/>
      <c r="BIU155" s="199"/>
      <c r="BIV155" s="199"/>
      <c r="BIW155" s="199"/>
      <c r="BIX155" s="199"/>
      <c r="BIY155" s="199"/>
      <c r="BIZ155" s="199"/>
      <c r="BJA155" s="199"/>
      <c r="BJB155" s="199"/>
      <c r="BJC155" s="199"/>
      <c r="BJD155" s="199"/>
      <c r="BJE155" s="199"/>
      <c r="BJF155" s="199"/>
      <c r="BJG155" s="199"/>
      <c r="BJH155" s="199"/>
      <c r="BJI155" s="199"/>
      <c r="BJJ155" s="199"/>
      <c r="BJK155" s="199"/>
      <c r="BJL155" s="199"/>
      <c r="BJM155" s="199"/>
      <c r="BJN155" s="199"/>
      <c r="BJO155" s="199"/>
      <c r="BJP155" s="199"/>
      <c r="BJQ155" s="199"/>
      <c r="BJR155" s="199"/>
      <c r="BJS155" s="199"/>
      <c r="BJT155" s="199"/>
      <c r="BJU155" s="199"/>
      <c r="BJV155" s="199"/>
      <c r="BJW155" s="199"/>
      <c r="BJX155" s="199"/>
      <c r="BJY155" s="199"/>
      <c r="BJZ155" s="199"/>
      <c r="BKA155" s="199"/>
      <c r="BKB155" s="199"/>
      <c r="BKC155" s="199"/>
      <c r="BKD155" s="199"/>
      <c r="BKE155" s="199"/>
      <c r="BKF155" s="199"/>
      <c r="BKG155" s="199"/>
      <c r="BKH155" s="199"/>
      <c r="BKI155" s="199"/>
      <c r="BKJ155" s="199"/>
      <c r="BKK155" s="199"/>
      <c r="BKL155" s="199"/>
      <c r="BKM155" s="199"/>
      <c r="BKN155" s="199"/>
      <c r="BKO155" s="199"/>
      <c r="BKP155" s="199"/>
      <c r="BKQ155" s="199"/>
      <c r="BKR155" s="199"/>
      <c r="BKS155" s="199"/>
      <c r="BKT155" s="199"/>
      <c r="BKU155" s="199"/>
      <c r="BKV155" s="199"/>
      <c r="BKW155" s="199"/>
      <c r="BKX155" s="199"/>
      <c r="BKY155" s="199"/>
      <c r="BKZ155" s="199"/>
      <c r="BLA155" s="199"/>
      <c r="BLB155" s="199"/>
      <c r="BLC155" s="199"/>
      <c r="BLD155" s="199"/>
      <c r="BLE155" s="199"/>
      <c r="BLF155" s="199"/>
      <c r="BLG155" s="199"/>
      <c r="BLH155" s="199"/>
      <c r="BLI155" s="199"/>
      <c r="BLJ155" s="199"/>
      <c r="BLK155" s="199"/>
      <c r="BLL155" s="199"/>
      <c r="BLM155" s="199"/>
      <c r="BLN155" s="199"/>
      <c r="BLO155" s="199"/>
      <c r="BLP155" s="199"/>
      <c r="BLQ155" s="199"/>
      <c r="BLR155" s="199"/>
      <c r="BLS155" s="199"/>
      <c r="BLT155" s="199"/>
      <c r="BLU155" s="199"/>
      <c r="BLV155" s="199"/>
      <c r="BLW155" s="199"/>
      <c r="BLX155" s="199"/>
      <c r="BLY155" s="199"/>
      <c r="BLZ155" s="199"/>
      <c r="BMA155" s="199"/>
      <c r="BMB155" s="199"/>
      <c r="BMC155" s="199"/>
      <c r="BMD155" s="199"/>
      <c r="BME155" s="199"/>
      <c r="BMF155" s="199"/>
      <c r="BMG155" s="199"/>
      <c r="BMH155" s="199"/>
      <c r="BMI155" s="199"/>
      <c r="BMJ155" s="199"/>
      <c r="BMK155" s="199"/>
      <c r="BML155" s="199"/>
      <c r="BMM155" s="199"/>
      <c r="BMN155" s="199"/>
      <c r="BMO155" s="199"/>
      <c r="BMP155" s="199"/>
      <c r="BMQ155" s="199"/>
      <c r="BMR155" s="199"/>
      <c r="BMS155" s="199"/>
      <c r="BMT155" s="199"/>
      <c r="BMU155" s="199"/>
      <c r="BMV155" s="199"/>
      <c r="BMW155" s="199"/>
      <c r="BMX155" s="199"/>
      <c r="BMY155" s="199"/>
      <c r="BMZ155" s="199"/>
      <c r="BNA155" s="199"/>
      <c r="BNB155" s="199"/>
      <c r="BNC155" s="199"/>
      <c r="BND155" s="199"/>
      <c r="BNE155" s="199"/>
      <c r="BNF155" s="199"/>
      <c r="BNG155" s="199"/>
      <c r="BNH155" s="199"/>
      <c r="BNI155" s="199"/>
      <c r="BNJ155" s="199"/>
      <c r="BNK155" s="199"/>
      <c r="BNL155" s="199"/>
      <c r="BNM155" s="199"/>
      <c r="BNN155" s="199"/>
      <c r="BNO155" s="199"/>
      <c r="BNP155" s="199"/>
      <c r="BNQ155" s="199"/>
      <c r="BNR155" s="199"/>
      <c r="BNS155" s="199"/>
      <c r="BNT155" s="199"/>
      <c r="BNU155" s="199"/>
      <c r="BNV155" s="199"/>
      <c r="BNW155" s="199"/>
      <c r="BNX155" s="199"/>
      <c r="BNY155" s="199"/>
      <c r="BNZ155" s="199"/>
      <c r="BOA155" s="199"/>
      <c r="BOB155" s="199"/>
      <c r="BOC155" s="199"/>
      <c r="BOD155" s="199"/>
      <c r="BOE155" s="199"/>
      <c r="BOF155" s="199"/>
      <c r="BOG155" s="199"/>
      <c r="BOH155" s="199"/>
      <c r="BOI155" s="199"/>
      <c r="BOJ155" s="199"/>
      <c r="BOK155" s="199"/>
      <c r="BOL155" s="199"/>
      <c r="BOM155" s="199"/>
      <c r="BON155" s="199"/>
      <c r="BOO155" s="199"/>
      <c r="BOP155" s="199"/>
      <c r="BOQ155" s="199"/>
      <c r="BOR155" s="199"/>
      <c r="BOS155" s="199"/>
      <c r="BOT155" s="199"/>
      <c r="BOU155" s="199"/>
      <c r="BOV155" s="199"/>
      <c r="BOW155" s="199"/>
      <c r="BOX155" s="199"/>
      <c r="BOY155" s="199"/>
      <c r="BOZ155" s="199"/>
      <c r="BPA155" s="199"/>
      <c r="BPB155" s="199"/>
      <c r="BPC155" s="199"/>
      <c r="BPD155" s="199"/>
      <c r="BPE155" s="199"/>
      <c r="BPF155" s="199"/>
      <c r="BPG155" s="199"/>
      <c r="BPH155" s="199"/>
      <c r="BPI155" s="199"/>
      <c r="BPJ155" s="199"/>
      <c r="BPK155" s="199"/>
      <c r="BPL155" s="199"/>
      <c r="BPM155" s="199"/>
      <c r="BPN155" s="199"/>
      <c r="BPO155" s="199"/>
      <c r="BPP155" s="199"/>
      <c r="BPQ155" s="199"/>
      <c r="BPR155" s="199"/>
      <c r="BPS155" s="199"/>
      <c r="BPT155" s="199"/>
      <c r="BPU155" s="199"/>
      <c r="BPV155" s="199"/>
      <c r="BPW155" s="199"/>
      <c r="BPX155" s="199"/>
      <c r="BPY155" s="199"/>
      <c r="BPZ155" s="199"/>
      <c r="BQA155" s="199"/>
      <c r="BQB155" s="199"/>
      <c r="BQC155" s="199"/>
      <c r="BQD155" s="199"/>
      <c r="BQE155" s="199"/>
      <c r="BQF155" s="199"/>
      <c r="BQG155" s="199"/>
      <c r="BQH155" s="199"/>
      <c r="BQI155" s="199"/>
      <c r="BQJ155" s="199"/>
      <c r="BQK155" s="199"/>
      <c r="BQL155" s="199"/>
      <c r="BQM155" s="199"/>
      <c r="BQN155" s="199"/>
      <c r="BQO155" s="199"/>
      <c r="BQP155" s="199"/>
      <c r="BQQ155" s="199"/>
      <c r="BQR155" s="199"/>
      <c r="BQS155" s="199"/>
      <c r="BQT155" s="199"/>
      <c r="BQU155" s="199"/>
      <c r="BQV155" s="199"/>
      <c r="BQW155" s="199"/>
      <c r="BQX155" s="199"/>
      <c r="BQY155" s="199"/>
      <c r="BQZ155" s="199"/>
      <c r="BRA155" s="199"/>
      <c r="BRB155" s="199"/>
      <c r="BRC155" s="199"/>
      <c r="BRD155" s="199"/>
      <c r="BRE155" s="199"/>
      <c r="BRF155" s="199"/>
      <c r="BRG155" s="199"/>
      <c r="BRH155" s="199"/>
      <c r="BRI155" s="199"/>
      <c r="BRJ155" s="199"/>
      <c r="BRK155" s="199"/>
      <c r="BRL155" s="199"/>
      <c r="BRM155" s="199"/>
      <c r="BRN155" s="199"/>
      <c r="BRO155" s="199"/>
      <c r="BRP155" s="199"/>
      <c r="BRQ155" s="199"/>
      <c r="BRR155" s="199"/>
      <c r="BRS155" s="199"/>
      <c r="BRT155" s="199"/>
      <c r="BRU155" s="199"/>
      <c r="BRV155" s="199"/>
      <c r="BRW155" s="199"/>
      <c r="BRX155" s="199"/>
      <c r="BRY155" s="199"/>
      <c r="BRZ155" s="199"/>
      <c r="BSA155" s="199"/>
      <c r="BSB155" s="199"/>
      <c r="BSC155" s="199"/>
      <c r="BSD155" s="199"/>
      <c r="BSE155" s="199"/>
      <c r="BSF155" s="199"/>
      <c r="BSG155" s="199"/>
      <c r="BSH155" s="199"/>
      <c r="BSI155" s="199"/>
      <c r="BSJ155" s="199"/>
      <c r="BSK155" s="199"/>
      <c r="BSL155" s="199"/>
      <c r="BSM155" s="199"/>
      <c r="BSN155" s="199"/>
      <c r="BSO155" s="199"/>
      <c r="BSP155" s="199"/>
      <c r="BSQ155" s="199"/>
      <c r="BSR155" s="199"/>
      <c r="BSS155" s="199"/>
      <c r="BST155" s="199"/>
      <c r="BSU155" s="199"/>
      <c r="BSV155" s="199"/>
      <c r="BSW155" s="199"/>
      <c r="BSX155" s="199"/>
      <c r="BSY155" s="199"/>
      <c r="BSZ155" s="199"/>
      <c r="BTA155" s="199"/>
      <c r="BTB155" s="199"/>
      <c r="BTC155" s="199"/>
      <c r="BTD155" s="199"/>
      <c r="BTE155" s="199"/>
      <c r="BTF155" s="199"/>
      <c r="BTG155" s="199"/>
      <c r="BTH155" s="199"/>
      <c r="BTI155" s="199"/>
      <c r="BTJ155" s="199"/>
      <c r="BTK155" s="199"/>
      <c r="BTL155" s="199"/>
      <c r="BTM155" s="199"/>
      <c r="BTN155" s="199"/>
      <c r="BTO155" s="199"/>
      <c r="BTP155" s="199"/>
      <c r="BTQ155" s="199"/>
      <c r="BTR155" s="199"/>
      <c r="BTS155" s="199"/>
      <c r="BTT155" s="199"/>
      <c r="BTU155" s="199"/>
      <c r="BTV155" s="199"/>
      <c r="BTW155" s="199"/>
      <c r="BTX155" s="199"/>
      <c r="BTY155" s="199"/>
      <c r="BTZ155" s="199"/>
      <c r="BUA155" s="199"/>
      <c r="BUB155" s="199"/>
      <c r="BUC155" s="199"/>
      <c r="BUD155" s="199"/>
      <c r="BUE155" s="199"/>
      <c r="BUF155" s="199"/>
      <c r="BUG155" s="199"/>
      <c r="BUH155" s="199"/>
      <c r="BUI155" s="199"/>
      <c r="BUJ155" s="199"/>
      <c r="BUK155" s="199"/>
      <c r="BUL155" s="199"/>
      <c r="BUM155" s="199"/>
      <c r="BUN155" s="199"/>
      <c r="BUO155" s="199"/>
      <c r="BUP155" s="199"/>
      <c r="BUQ155" s="199"/>
      <c r="BUR155" s="199"/>
      <c r="BUS155" s="199"/>
      <c r="BUT155" s="199"/>
      <c r="BUU155" s="199"/>
      <c r="BUV155" s="199"/>
      <c r="BUW155" s="199"/>
      <c r="BUX155" s="199"/>
      <c r="BUY155" s="199"/>
      <c r="BUZ155" s="199"/>
      <c r="BVA155" s="199"/>
      <c r="BVB155" s="199"/>
      <c r="BVC155" s="199"/>
      <c r="BVD155" s="199"/>
      <c r="BVE155" s="199"/>
      <c r="BVF155" s="199"/>
      <c r="BVG155" s="199"/>
      <c r="BVH155" s="199"/>
      <c r="BVI155" s="199"/>
      <c r="BVJ155" s="199"/>
      <c r="BVK155" s="199"/>
      <c r="BVL155" s="199"/>
      <c r="BVM155" s="199"/>
      <c r="BVN155" s="199"/>
      <c r="BVO155" s="199"/>
      <c r="BVP155" s="199"/>
      <c r="BVQ155" s="199"/>
      <c r="BVR155" s="199"/>
      <c r="BVS155" s="199"/>
      <c r="BVT155" s="199"/>
      <c r="BVU155" s="199"/>
      <c r="BVV155" s="199"/>
      <c r="BVW155" s="199"/>
      <c r="BVX155" s="199"/>
      <c r="BVY155" s="199"/>
      <c r="BVZ155" s="199"/>
      <c r="BWA155" s="199"/>
      <c r="BWB155" s="199"/>
      <c r="BWC155" s="199"/>
      <c r="BWD155" s="199"/>
      <c r="BWE155" s="199"/>
      <c r="BWF155" s="199"/>
      <c r="BWG155" s="199"/>
      <c r="BWH155" s="199"/>
      <c r="BWI155" s="199"/>
      <c r="BWJ155" s="199"/>
      <c r="BWK155" s="199"/>
      <c r="BWL155" s="199"/>
      <c r="BWM155" s="199"/>
      <c r="BWN155" s="199"/>
      <c r="BWO155" s="199"/>
      <c r="BWP155" s="199"/>
      <c r="BWQ155" s="199"/>
      <c r="BWR155" s="199"/>
      <c r="BWS155" s="199"/>
      <c r="BWT155" s="199"/>
      <c r="BWU155" s="199"/>
      <c r="BWV155" s="199"/>
      <c r="BWW155" s="199"/>
      <c r="BWX155" s="199"/>
      <c r="BWY155" s="199"/>
      <c r="BWZ155" s="199"/>
      <c r="BXA155" s="199"/>
      <c r="BXB155" s="199"/>
      <c r="BXC155" s="199"/>
      <c r="BXD155" s="199"/>
      <c r="BXE155" s="199"/>
      <c r="BXF155" s="199"/>
      <c r="BXG155" s="199"/>
      <c r="BXH155" s="199"/>
      <c r="BXI155" s="199"/>
      <c r="BXJ155" s="199"/>
      <c r="BXK155" s="199"/>
      <c r="BXL155" s="199"/>
      <c r="BXM155" s="199"/>
      <c r="BXN155" s="199"/>
      <c r="BXO155" s="199"/>
      <c r="BXP155" s="199"/>
      <c r="BXQ155" s="199"/>
      <c r="BXR155" s="199"/>
      <c r="BXS155" s="199"/>
      <c r="BXT155" s="199"/>
      <c r="BXU155" s="199"/>
      <c r="BXV155" s="199"/>
      <c r="BXW155" s="199"/>
      <c r="BXX155" s="199"/>
      <c r="BXY155" s="199"/>
      <c r="BXZ155" s="199"/>
      <c r="BYA155" s="199"/>
      <c r="BYB155" s="199"/>
      <c r="BYC155" s="199"/>
      <c r="BYD155" s="199"/>
      <c r="BYE155" s="199"/>
      <c r="BYF155" s="199"/>
      <c r="BYG155" s="199"/>
      <c r="BYH155" s="199"/>
      <c r="BYI155" s="199"/>
      <c r="BYJ155" s="199"/>
      <c r="BYK155" s="199"/>
      <c r="BYL155" s="199"/>
      <c r="BYM155" s="199"/>
      <c r="BYN155" s="199"/>
      <c r="BYO155" s="199"/>
      <c r="BYP155" s="199"/>
      <c r="BYQ155" s="199"/>
      <c r="BYR155" s="199"/>
      <c r="BYS155" s="199"/>
      <c r="BYT155" s="199"/>
      <c r="BYU155" s="199"/>
      <c r="BYV155" s="199"/>
      <c r="BYW155" s="199"/>
      <c r="BYX155" s="199"/>
      <c r="BYY155" s="199"/>
      <c r="BYZ155" s="199"/>
      <c r="BZA155" s="199"/>
      <c r="BZB155" s="199"/>
      <c r="BZC155" s="199"/>
      <c r="BZD155" s="199"/>
      <c r="BZE155" s="199"/>
      <c r="BZF155" s="199"/>
      <c r="BZG155" s="199"/>
      <c r="BZH155" s="199"/>
      <c r="BZI155" s="199"/>
      <c r="BZJ155" s="199"/>
      <c r="BZK155" s="199"/>
      <c r="BZL155" s="199"/>
      <c r="BZM155" s="199"/>
      <c r="BZN155" s="199"/>
      <c r="BZO155" s="199"/>
      <c r="BZP155" s="199"/>
      <c r="BZQ155" s="199"/>
      <c r="BZR155" s="199"/>
      <c r="BZS155" s="199"/>
      <c r="BZT155" s="199"/>
      <c r="BZU155" s="199"/>
      <c r="BZV155" s="199"/>
      <c r="BZW155" s="199"/>
      <c r="BZX155" s="199"/>
      <c r="BZY155" s="199"/>
      <c r="BZZ155" s="199"/>
      <c r="CAA155" s="199"/>
      <c r="CAB155" s="199"/>
      <c r="CAC155" s="199"/>
      <c r="CAD155" s="199"/>
      <c r="CAE155" s="199"/>
      <c r="CAF155" s="199"/>
      <c r="CAG155" s="199"/>
      <c r="CAH155" s="199"/>
      <c r="CAI155" s="199"/>
      <c r="CAJ155" s="199"/>
      <c r="CAK155" s="199"/>
      <c r="CAL155" s="199"/>
      <c r="CAM155" s="199"/>
      <c r="CAN155" s="199"/>
      <c r="CAO155" s="199"/>
      <c r="CAP155" s="199"/>
      <c r="CAQ155" s="199"/>
      <c r="CAR155" s="199"/>
      <c r="CAS155" s="199"/>
      <c r="CAT155" s="199"/>
      <c r="CAU155" s="199"/>
      <c r="CAV155" s="199"/>
      <c r="CAW155" s="199"/>
      <c r="CAX155" s="199"/>
      <c r="CAY155" s="199"/>
      <c r="CAZ155" s="199"/>
      <c r="CBA155" s="199"/>
      <c r="CBB155" s="199"/>
      <c r="CBC155" s="199"/>
      <c r="CBD155" s="199"/>
      <c r="CBE155" s="199"/>
      <c r="CBF155" s="199"/>
      <c r="CBG155" s="199"/>
      <c r="CBH155" s="199"/>
      <c r="CBI155" s="199"/>
      <c r="CBJ155" s="199"/>
      <c r="CBK155" s="199"/>
      <c r="CBL155" s="199"/>
      <c r="CBM155" s="199"/>
      <c r="CBN155" s="199"/>
      <c r="CBO155" s="199"/>
      <c r="CBP155" s="199"/>
      <c r="CBQ155" s="199"/>
      <c r="CBR155" s="199"/>
      <c r="CBS155" s="199"/>
      <c r="CBT155" s="199"/>
      <c r="CBU155" s="199"/>
      <c r="CBV155" s="199"/>
      <c r="CBW155" s="199"/>
      <c r="CBX155" s="199"/>
      <c r="CBY155" s="199"/>
      <c r="CBZ155" s="199"/>
      <c r="CCA155" s="199"/>
      <c r="CCB155" s="199"/>
      <c r="CCC155" s="199"/>
      <c r="CCD155" s="199"/>
      <c r="CCE155" s="199"/>
      <c r="CCF155" s="199"/>
      <c r="CCG155" s="199"/>
      <c r="CCH155" s="199"/>
      <c r="CCI155" s="199"/>
      <c r="CCJ155" s="199"/>
      <c r="CCK155" s="199"/>
      <c r="CCL155" s="199"/>
      <c r="CCM155" s="199"/>
      <c r="CCN155" s="199"/>
      <c r="CCO155" s="199"/>
      <c r="CCP155" s="199"/>
      <c r="CCQ155" s="199"/>
      <c r="CCR155" s="199"/>
      <c r="CCS155" s="199"/>
      <c r="CCT155" s="199"/>
    </row>
    <row r="156" spans="984:2126" s="200" customFormat="1" x14ac:dyDescent="0.2">
      <c r="AKV156" s="199"/>
      <c r="AKW156" s="199"/>
      <c r="AKX156" s="199"/>
      <c r="AKY156" s="199"/>
      <c r="AKZ156" s="199"/>
      <c r="ALA156" s="199"/>
      <c r="ALB156" s="199"/>
      <c r="ALC156" s="199"/>
      <c r="ALD156" s="199"/>
      <c r="ALE156" s="199"/>
      <c r="ALF156" s="199"/>
      <c r="ALG156" s="199"/>
      <c r="ALH156" s="199"/>
      <c r="ALI156" s="199"/>
      <c r="ALJ156" s="199"/>
      <c r="ALK156" s="199"/>
      <c r="ALL156" s="199"/>
      <c r="ALM156" s="199"/>
      <c r="ALN156" s="199"/>
      <c r="ALO156" s="199"/>
      <c r="ALP156" s="199"/>
      <c r="ALQ156" s="199"/>
      <c r="ALR156" s="199"/>
      <c r="ALS156" s="199"/>
      <c r="ALT156" s="199"/>
      <c r="ALU156" s="199"/>
      <c r="ALV156" s="199"/>
      <c r="ALW156" s="199"/>
      <c r="ALX156" s="199"/>
      <c r="ALY156" s="199"/>
      <c r="ALZ156" s="199"/>
      <c r="AMA156" s="199"/>
      <c r="AMB156" s="199"/>
      <c r="AMC156" s="199"/>
      <c r="AMD156" s="199"/>
      <c r="AME156" s="199"/>
      <c r="AMF156" s="199"/>
      <c r="AMG156" s="199"/>
      <c r="AMH156" s="199"/>
      <c r="AMI156" s="199"/>
      <c r="AMJ156" s="199"/>
      <c r="AMK156" s="199"/>
      <c r="AML156" s="199"/>
      <c r="AMM156" s="199"/>
      <c r="AMN156" s="199"/>
      <c r="AMO156" s="199"/>
      <c r="AMP156" s="199"/>
      <c r="AMQ156" s="199"/>
      <c r="AMR156" s="199"/>
      <c r="AMS156" s="199"/>
      <c r="AMT156" s="199"/>
      <c r="AMU156" s="199"/>
      <c r="AMV156" s="199"/>
      <c r="AMW156" s="199"/>
      <c r="AMX156" s="199"/>
      <c r="AMY156" s="199"/>
      <c r="AMZ156" s="199"/>
      <c r="ANA156" s="199"/>
      <c r="ANB156" s="199"/>
      <c r="ANC156" s="199"/>
      <c r="AND156" s="199"/>
      <c r="ANE156" s="199"/>
      <c r="ANF156" s="199"/>
      <c r="ANG156" s="199"/>
      <c r="ANH156" s="199"/>
      <c r="ANI156" s="199"/>
      <c r="ANJ156" s="199"/>
      <c r="ANK156" s="199"/>
      <c r="ANL156" s="199"/>
      <c r="ANM156" s="199"/>
      <c r="ANN156" s="199"/>
      <c r="ANO156" s="199"/>
      <c r="ANP156" s="199"/>
      <c r="ANQ156" s="199"/>
      <c r="ANR156" s="199"/>
      <c r="ANS156" s="199"/>
      <c r="ANT156" s="199"/>
      <c r="ANU156" s="199"/>
      <c r="ANV156" s="199"/>
      <c r="ANW156" s="199"/>
      <c r="ANX156" s="199"/>
      <c r="ANY156" s="199"/>
      <c r="ANZ156" s="199"/>
      <c r="AOA156" s="199"/>
      <c r="AOB156" s="199"/>
      <c r="AOC156" s="199"/>
      <c r="AOD156" s="199"/>
      <c r="AOE156" s="199"/>
      <c r="AOF156" s="199"/>
      <c r="AOG156" s="199"/>
      <c r="AOH156" s="199"/>
      <c r="AOI156" s="199"/>
      <c r="AOJ156" s="199"/>
      <c r="AOK156" s="199"/>
      <c r="AOL156" s="199"/>
      <c r="AOM156" s="199"/>
      <c r="AON156" s="199"/>
      <c r="AOO156" s="199"/>
      <c r="AOP156" s="199"/>
      <c r="AOQ156" s="199"/>
      <c r="AOR156" s="199"/>
      <c r="AOS156" s="199"/>
      <c r="AOT156" s="199"/>
      <c r="AOU156" s="199"/>
      <c r="AOV156" s="199"/>
      <c r="AOW156" s="199"/>
      <c r="AOX156" s="199"/>
      <c r="AOY156" s="199"/>
      <c r="AOZ156" s="199"/>
      <c r="APA156" s="199"/>
      <c r="APB156" s="199"/>
      <c r="APC156" s="199"/>
      <c r="APD156" s="199"/>
      <c r="APE156" s="199"/>
      <c r="APF156" s="199"/>
      <c r="APG156" s="199"/>
      <c r="APH156" s="199"/>
      <c r="API156" s="199"/>
      <c r="APJ156" s="199"/>
      <c r="APK156" s="199"/>
      <c r="APL156" s="199"/>
      <c r="APM156" s="199"/>
      <c r="APN156" s="199"/>
      <c r="APO156" s="199"/>
      <c r="APP156" s="199"/>
      <c r="APQ156" s="199"/>
      <c r="APR156" s="199"/>
      <c r="APS156" s="199"/>
      <c r="APT156" s="199"/>
      <c r="APU156" s="199"/>
      <c r="APV156" s="199"/>
      <c r="APW156" s="199"/>
      <c r="APX156" s="199"/>
      <c r="APY156" s="199"/>
      <c r="APZ156" s="199"/>
      <c r="AQA156" s="199"/>
      <c r="AQB156" s="199"/>
      <c r="AQC156" s="199"/>
      <c r="AQD156" s="199"/>
      <c r="AQE156" s="199"/>
      <c r="AQF156" s="199"/>
      <c r="AQG156" s="199"/>
      <c r="AQH156" s="199"/>
      <c r="AQI156" s="199"/>
      <c r="AQJ156" s="199"/>
      <c r="AQK156" s="199"/>
      <c r="AQL156" s="199"/>
      <c r="AQM156" s="199"/>
      <c r="AQN156" s="199"/>
      <c r="AQO156" s="199"/>
      <c r="AQP156" s="199"/>
      <c r="AQQ156" s="199"/>
      <c r="AQR156" s="199"/>
      <c r="AQS156" s="199"/>
      <c r="AQT156" s="199"/>
      <c r="AQU156" s="199"/>
      <c r="AQV156" s="199"/>
      <c r="AQW156" s="199"/>
      <c r="AQX156" s="199"/>
      <c r="AQY156" s="199"/>
      <c r="AQZ156" s="199"/>
      <c r="ARA156" s="199"/>
      <c r="ARB156" s="199"/>
      <c r="ARC156" s="199"/>
      <c r="ARD156" s="199"/>
      <c r="ARE156" s="199"/>
      <c r="ARF156" s="199"/>
      <c r="ARG156" s="199"/>
      <c r="ARH156" s="199"/>
      <c r="ARI156" s="199"/>
      <c r="ARJ156" s="199"/>
      <c r="ARK156" s="199"/>
      <c r="ARL156" s="199"/>
      <c r="ARM156" s="199"/>
      <c r="ARN156" s="199"/>
      <c r="ARO156" s="199"/>
      <c r="ARP156" s="199"/>
      <c r="ARQ156" s="199"/>
      <c r="ARR156" s="199"/>
      <c r="ARS156" s="199"/>
      <c r="ART156" s="199"/>
      <c r="ARU156" s="199"/>
      <c r="ARV156" s="199"/>
      <c r="ARW156" s="199"/>
      <c r="ARX156" s="199"/>
      <c r="ARY156" s="199"/>
      <c r="ARZ156" s="199"/>
      <c r="ASA156" s="199"/>
      <c r="ASB156" s="199"/>
      <c r="ASC156" s="199"/>
      <c r="ASD156" s="199"/>
      <c r="ASE156" s="199"/>
      <c r="ASF156" s="199"/>
      <c r="ASG156" s="199"/>
      <c r="ASH156" s="199"/>
      <c r="ASI156" s="199"/>
      <c r="ASJ156" s="199"/>
      <c r="ASK156" s="199"/>
      <c r="ASL156" s="199"/>
      <c r="ASM156" s="199"/>
      <c r="ASN156" s="199"/>
      <c r="ASO156" s="199"/>
      <c r="ASP156" s="199"/>
      <c r="ASQ156" s="199"/>
      <c r="ASR156" s="199"/>
      <c r="ASS156" s="199"/>
      <c r="AST156" s="199"/>
      <c r="ASU156" s="199"/>
      <c r="ASV156" s="199"/>
      <c r="ASW156" s="199"/>
      <c r="ASX156" s="199"/>
      <c r="ASY156" s="199"/>
      <c r="ASZ156" s="199"/>
      <c r="ATA156" s="199"/>
      <c r="ATB156" s="199"/>
      <c r="ATC156" s="199"/>
      <c r="ATD156" s="199"/>
      <c r="ATE156" s="199"/>
      <c r="ATF156" s="199"/>
      <c r="ATG156" s="199"/>
      <c r="ATH156" s="199"/>
      <c r="ATI156" s="199"/>
      <c r="ATJ156" s="199"/>
      <c r="ATK156" s="199"/>
      <c r="ATL156" s="199"/>
      <c r="ATM156" s="199"/>
      <c r="ATN156" s="199"/>
      <c r="ATO156" s="199"/>
      <c r="ATP156" s="199"/>
      <c r="ATQ156" s="199"/>
      <c r="ATR156" s="199"/>
      <c r="ATS156" s="199"/>
      <c r="ATT156" s="199"/>
      <c r="ATU156" s="199"/>
      <c r="ATV156" s="199"/>
      <c r="ATW156" s="199"/>
      <c r="ATX156" s="199"/>
      <c r="ATY156" s="199"/>
      <c r="ATZ156" s="199"/>
      <c r="AUA156" s="199"/>
      <c r="AUB156" s="199"/>
      <c r="AUC156" s="199"/>
      <c r="AUD156" s="199"/>
      <c r="AUE156" s="199"/>
      <c r="AUF156" s="199"/>
      <c r="AUG156" s="199"/>
      <c r="AUH156" s="199"/>
      <c r="AUI156" s="199"/>
      <c r="AUJ156" s="199"/>
      <c r="AUK156" s="199"/>
      <c r="AUL156" s="199"/>
      <c r="AUM156" s="199"/>
      <c r="AUN156" s="199"/>
      <c r="AUO156" s="199"/>
      <c r="AUP156" s="199"/>
      <c r="AUQ156" s="199"/>
      <c r="AUR156" s="199"/>
      <c r="AUS156" s="199"/>
      <c r="AUT156" s="199"/>
      <c r="AUU156" s="199"/>
      <c r="AUV156" s="199"/>
      <c r="AUW156" s="199"/>
      <c r="AUX156" s="199"/>
      <c r="AUY156" s="199"/>
      <c r="AUZ156" s="199"/>
      <c r="AVA156" s="199"/>
      <c r="AVB156" s="199"/>
      <c r="AVC156" s="199"/>
      <c r="AVD156" s="199"/>
      <c r="AVE156" s="199"/>
      <c r="AVF156" s="199"/>
      <c r="AVG156" s="199"/>
      <c r="AVH156" s="199"/>
      <c r="AVI156" s="199"/>
      <c r="AVJ156" s="199"/>
      <c r="AVK156" s="199"/>
      <c r="AVL156" s="199"/>
      <c r="AVM156" s="199"/>
      <c r="AVN156" s="199"/>
      <c r="AVO156" s="199"/>
      <c r="AVP156" s="199"/>
      <c r="AVQ156" s="199"/>
      <c r="AVR156" s="199"/>
      <c r="AVS156" s="199"/>
      <c r="AVT156" s="199"/>
      <c r="AVU156" s="199"/>
      <c r="AVV156" s="199"/>
      <c r="AVW156" s="199"/>
      <c r="AVX156" s="199"/>
      <c r="AVY156" s="199"/>
      <c r="AVZ156" s="199"/>
      <c r="AWA156" s="199"/>
      <c r="AWB156" s="199"/>
      <c r="AWC156" s="199"/>
      <c r="AWD156" s="199"/>
      <c r="AWE156" s="199"/>
      <c r="AWF156" s="199"/>
      <c r="AWG156" s="199"/>
      <c r="AWH156" s="199"/>
      <c r="AWI156" s="199"/>
      <c r="AWJ156" s="199"/>
      <c r="AWK156" s="199"/>
      <c r="AWL156" s="199"/>
      <c r="AWM156" s="199"/>
      <c r="AWN156" s="199"/>
      <c r="AWO156" s="199"/>
      <c r="AWP156" s="199"/>
      <c r="AWQ156" s="199"/>
      <c r="AWR156" s="199"/>
      <c r="AWS156" s="199"/>
      <c r="AWT156" s="199"/>
      <c r="AWU156" s="199"/>
      <c r="AWV156" s="199"/>
      <c r="AWW156" s="199"/>
      <c r="AWX156" s="199"/>
      <c r="AWY156" s="199"/>
      <c r="AWZ156" s="199"/>
      <c r="AXA156" s="199"/>
      <c r="AXB156" s="199"/>
      <c r="AXC156" s="199"/>
      <c r="AXD156" s="199"/>
      <c r="AXE156" s="199"/>
      <c r="AXF156" s="199"/>
      <c r="AXG156" s="199"/>
      <c r="AXH156" s="199"/>
      <c r="AXI156" s="199"/>
      <c r="AXJ156" s="199"/>
      <c r="AXK156" s="199"/>
      <c r="AXL156" s="199"/>
      <c r="AXM156" s="199"/>
      <c r="AXN156" s="199"/>
      <c r="AXO156" s="199"/>
      <c r="AXP156" s="199"/>
      <c r="AXQ156" s="199"/>
      <c r="AXR156" s="199"/>
      <c r="AXS156" s="199"/>
      <c r="AXT156" s="199"/>
      <c r="AXU156" s="199"/>
      <c r="AXV156" s="199"/>
      <c r="AXW156" s="199"/>
      <c r="AXX156" s="199"/>
      <c r="AXY156" s="199"/>
      <c r="AXZ156" s="199"/>
      <c r="AYA156" s="199"/>
      <c r="AYB156" s="199"/>
      <c r="AYC156" s="199"/>
      <c r="AYD156" s="199"/>
      <c r="AYE156" s="199"/>
      <c r="AYF156" s="199"/>
      <c r="AYG156" s="199"/>
      <c r="AYH156" s="199"/>
      <c r="AYI156" s="199"/>
      <c r="AYJ156" s="199"/>
      <c r="AYK156" s="199"/>
      <c r="AYL156" s="199"/>
      <c r="AYM156" s="199"/>
      <c r="AYN156" s="199"/>
      <c r="AYO156" s="199"/>
      <c r="AYP156" s="199"/>
      <c r="AYQ156" s="199"/>
      <c r="AYR156" s="199"/>
      <c r="AYS156" s="199"/>
      <c r="AYT156" s="199"/>
      <c r="AYU156" s="199"/>
      <c r="AYV156" s="199"/>
      <c r="AYW156" s="199"/>
      <c r="AYX156" s="199"/>
      <c r="AYY156" s="199"/>
      <c r="AYZ156" s="199"/>
      <c r="AZA156" s="199"/>
      <c r="AZB156" s="199"/>
      <c r="AZC156" s="199"/>
      <c r="AZD156" s="199"/>
      <c r="AZE156" s="199"/>
      <c r="AZF156" s="199"/>
      <c r="AZG156" s="199"/>
      <c r="AZH156" s="199"/>
      <c r="AZI156" s="199"/>
      <c r="AZJ156" s="199"/>
      <c r="AZK156" s="199"/>
      <c r="AZL156" s="199"/>
      <c r="AZM156" s="199"/>
      <c r="AZN156" s="199"/>
      <c r="AZO156" s="199"/>
      <c r="AZP156" s="199"/>
      <c r="AZQ156" s="199"/>
      <c r="AZR156" s="199"/>
      <c r="AZS156" s="199"/>
      <c r="AZT156" s="199"/>
      <c r="AZU156" s="199"/>
      <c r="AZV156" s="199"/>
      <c r="AZW156" s="199"/>
      <c r="AZX156" s="199"/>
      <c r="AZY156" s="199"/>
      <c r="AZZ156" s="199"/>
      <c r="BAA156" s="199"/>
      <c r="BAB156" s="199"/>
      <c r="BAC156" s="199"/>
      <c r="BAD156" s="199"/>
      <c r="BAE156" s="199"/>
      <c r="BAF156" s="199"/>
      <c r="BAG156" s="199"/>
      <c r="BAH156" s="199"/>
      <c r="BAI156" s="199"/>
      <c r="BAJ156" s="199"/>
      <c r="BAK156" s="199"/>
      <c r="BAL156" s="199"/>
      <c r="BAM156" s="199"/>
      <c r="BAN156" s="199"/>
      <c r="BAO156" s="199"/>
      <c r="BAP156" s="199"/>
      <c r="BAQ156" s="199"/>
      <c r="BAR156" s="199"/>
      <c r="BAS156" s="199"/>
      <c r="BAT156" s="199"/>
      <c r="BAU156" s="199"/>
      <c r="BAV156" s="199"/>
      <c r="BAW156" s="199"/>
      <c r="BAX156" s="199"/>
      <c r="BAY156" s="199"/>
      <c r="BAZ156" s="199"/>
      <c r="BBA156" s="199"/>
      <c r="BBB156" s="199"/>
      <c r="BBC156" s="199"/>
      <c r="BBD156" s="199"/>
      <c r="BBE156" s="199"/>
      <c r="BBF156" s="199"/>
      <c r="BBG156" s="199"/>
      <c r="BBH156" s="199"/>
      <c r="BBI156" s="199"/>
      <c r="BBJ156" s="199"/>
      <c r="BBK156" s="199"/>
      <c r="BBL156" s="199"/>
      <c r="BBM156" s="199"/>
      <c r="BBN156" s="199"/>
      <c r="BBO156" s="199"/>
      <c r="BBP156" s="199"/>
      <c r="BBQ156" s="199"/>
      <c r="BBR156" s="199"/>
      <c r="BBS156" s="199"/>
      <c r="BBT156" s="199"/>
      <c r="BBU156" s="199"/>
      <c r="BBV156" s="199"/>
      <c r="BBW156" s="199"/>
      <c r="BBX156" s="199"/>
      <c r="BBY156" s="199"/>
      <c r="BBZ156" s="199"/>
      <c r="BCA156" s="199"/>
      <c r="BCB156" s="199"/>
      <c r="BCC156" s="199"/>
      <c r="BCD156" s="199"/>
      <c r="BCE156" s="199"/>
      <c r="BCF156" s="199"/>
      <c r="BCG156" s="199"/>
      <c r="BCH156" s="199"/>
      <c r="BCI156" s="199"/>
      <c r="BCJ156" s="199"/>
      <c r="BCK156" s="199"/>
      <c r="BCL156" s="199"/>
      <c r="BCM156" s="199"/>
      <c r="BCN156" s="199"/>
      <c r="BCO156" s="199"/>
      <c r="BCP156" s="199"/>
      <c r="BCQ156" s="199"/>
      <c r="BCR156" s="199"/>
      <c r="BCS156" s="199"/>
      <c r="BCT156" s="199"/>
      <c r="BCU156" s="199"/>
      <c r="BCV156" s="199"/>
      <c r="BCW156" s="199"/>
      <c r="BCX156" s="199"/>
      <c r="BCY156" s="199"/>
      <c r="BCZ156" s="199"/>
      <c r="BDA156" s="199"/>
      <c r="BDB156" s="199"/>
      <c r="BDC156" s="199"/>
      <c r="BDD156" s="199"/>
      <c r="BDE156" s="199"/>
      <c r="BDF156" s="199"/>
      <c r="BDG156" s="199"/>
      <c r="BDH156" s="199"/>
      <c r="BDI156" s="199"/>
      <c r="BDJ156" s="199"/>
      <c r="BDK156" s="199"/>
      <c r="BDL156" s="199"/>
      <c r="BDM156" s="199"/>
      <c r="BDN156" s="199"/>
      <c r="BDO156" s="199"/>
      <c r="BDP156" s="199"/>
      <c r="BDQ156" s="199"/>
      <c r="BDR156" s="199"/>
      <c r="BDS156" s="199"/>
      <c r="BDT156" s="199"/>
      <c r="BDU156" s="199"/>
      <c r="BDV156" s="199"/>
      <c r="BDW156" s="199"/>
      <c r="BDX156" s="199"/>
      <c r="BDY156" s="199"/>
      <c r="BDZ156" s="199"/>
      <c r="BEA156" s="199"/>
      <c r="BEB156" s="199"/>
      <c r="BEC156" s="199"/>
      <c r="BED156" s="199"/>
      <c r="BEE156" s="199"/>
      <c r="BEF156" s="199"/>
      <c r="BEG156" s="199"/>
      <c r="BEH156" s="199"/>
      <c r="BEI156" s="199"/>
      <c r="BEJ156" s="199"/>
      <c r="BEK156" s="199"/>
      <c r="BEL156" s="199"/>
      <c r="BEM156" s="199"/>
      <c r="BEN156" s="199"/>
      <c r="BEO156" s="199"/>
      <c r="BEP156" s="199"/>
      <c r="BEQ156" s="199"/>
      <c r="BER156" s="199"/>
      <c r="BES156" s="199"/>
      <c r="BET156" s="199"/>
      <c r="BEU156" s="199"/>
      <c r="BEV156" s="199"/>
      <c r="BEW156" s="199"/>
      <c r="BEX156" s="199"/>
      <c r="BEY156" s="199"/>
      <c r="BEZ156" s="199"/>
      <c r="BFA156" s="199"/>
      <c r="BFB156" s="199"/>
      <c r="BFC156" s="199"/>
      <c r="BFD156" s="199"/>
      <c r="BFE156" s="199"/>
      <c r="BFF156" s="199"/>
      <c r="BFG156" s="199"/>
      <c r="BFH156" s="199"/>
      <c r="BFI156" s="199"/>
      <c r="BFJ156" s="199"/>
      <c r="BFK156" s="199"/>
      <c r="BFL156" s="199"/>
      <c r="BFM156" s="199"/>
      <c r="BFN156" s="199"/>
      <c r="BFO156" s="199"/>
      <c r="BFP156" s="199"/>
      <c r="BFQ156" s="199"/>
      <c r="BFR156" s="199"/>
      <c r="BFS156" s="199"/>
      <c r="BFT156" s="199"/>
      <c r="BFU156" s="199"/>
      <c r="BFV156" s="199"/>
      <c r="BFW156" s="199"/>
      <c r="BFX156" s="199"/>
      <c r="BFY156" s="199"/>
      <c r="BFZ156" s="199"/>
      <c r="BGA156" s="199"/>
      <c r="BGB156" s="199"/>
      <c r="BGC156" s="199"/>
      <c r="BGD156" s="199"/>
      <c r="BGE156" s="199"/>
      <c r="BGF156" s="199"/>
      <c r="BGG156" s="199"/>
      <c r="BGH156" s="199"/>
      <c r="BGI156" s="199"/>
      <c r="BGJ156" s="199"/>
      <c r="BGK156" s="199"/>
      <c r="BGL156" s="199"/>
      <c r="BGM156" s="199"/>
      <c r="BGN156" s="199"/>
      <c r="BGO156" s="199"/>
      <c r="BGP156" s="199"/>
      <c r="BGQ156" s="199"/>
      <c r="BGR156" s="199"/>
      <c r="BGS156" s="199"/>
      <c r="BGT156" s="199"/>
      <c r="BGU156" s="199"/>
      <c r="BGV156" s="199"/>
      <c r="BGW156" s="199"/>
      <c r="BGX156" s="199"/>
      <c r="BGY156" s="199"/>
      <c r="BGZ156" s="199"/>
      <c r="BHA156" s="199"/>
      <c r="BHB156" s="199"/>
      <c r="BHC156" s="199"/>
      <c r="BHD156" s="199"/>
      <c r="BHE156" s="199"/>
      <c r="BHF156" s="199"/>
      <c r="BHG156" s="199"/>
      <c r="BHH156" s="199"/>
      <c r="BHI156" s="199"/>
      <c r="BHJ156" s="199"/>
      <c r="BHK156" s="199"/>
      <c r="BHL156" s="199"/>
      <c r="BHM156" s="199"/>
      <c r="BHN156" s="199"/>
      <c r="BHO156" s="199"/>
      <c r="BHP156" s="199"/>
      <c r="BHQ156" s="199"/>
      <c r="BHR156" s="199"/>
      <c r="BHS156" s="199"/>
      <c r="BHT156" s="199"/>
      <c r="BHU156" s="199"/>
      <c r="BHV156" s="199"/>
      <c r="BHW156" s="199"/>
      <c r="BHX156" s="199"/>
      <c r="BHY156" s="199"/>
      <c r="BHZ156" s="199"/>
      <c r="BIA156" s="199"/>
      <c r="BIB156" s="199"/>
      <c r="BIC156" s="199"/>
      <c r="BID156" s="199"/>
      <c r="BIE156" s="199"/>
      <c r="BIF156" s="199"/>
      <c r="BIG156" s="199"/>
      <c r="BIH156" s="199"/>
      <c r="BII156" s="199"/>
      <c r="BIJ156" s="199"/>
      <c r="BIK156" s="199"/>
      <c r="BIL156" s="199"/>
      <c r="BIM156" s="199"/>
      <c r="BIN156" s="199"/>
      <c r="BIO156" s="199"/>
      <c r="BIP156" s="199"/>
      <c r="BIQ156" s="199"/>
      <c r="BIR156" s="199"/>
      <c r="BIS156" s="199"/>
      <c r="BIT156" s="199"/>
      <c r="BIU156" s="199"/>
      <c r="BIV156" s="199"/>
      <c r="BIW156" s="199"/>
      <c r="BIX156" s="199"/>
      <c r="BIY156" s="199"/>
      <c r="BIZ156" s="199"/>
      <c r="BJA156" s="199"/>
      <c r="BJB156" s="199"/>
      <c r="BJC156" s="199"/>
      <c r="BJD156" s="199"/>
      <c r="BJE156" s="199"/>
      <c r="BJF156" s="199"/>
      <c r="BJG156" s="199"/>
      <c r="BJH156" s="199"/>
      <c r="BJI156" s="199"/>
      <c r="BJJ156" s="199"/>
      <c r="BJK156" s="199"/>
      <c r="BJL156" s="199"/>
      <c r="BJM156" s="199"/>
      <c r="BJN156" s="199"/>
      <c r="BJO156" s="199"/>
      <c r="BJP156" s="199"/>
      <c r="BJQ156" s="199"/>
      <c r="BJR156" s="199"/>
      <c r="BJS156" s="199"/>
      <c r="BJT156" s="199"/>
      <c r="BJU156" s="199"/>
      <c r="BJV156" s="199"/>
      <c r="BJW156" s="199"/>
      <c r="BJX156" s="199"/>
      <c r="BJY156" s="199"/>
      <c r="BJZ156" s="199"/>
      <c r="BKA156" s="199"/>
      <c r="BKB156" s="199"/>
      <c r="BKC156" s="199"/>
      <c r="BKD156" s="199"/>
      <c r="BKE156" s="199"/>
      <c r="BKF156" s="199"/>
      <c r="BKG156" s="199"/>
      <c r="BKH156" s="199"/>
      <c r="BKI156" s="199"/>
      <c r="BKJ156" s="199"/>
      <c r="BKK156" s="199"/>
      <c r="BKL156" s="199"/>
      <c r="BKM156" s="199"/>
      <c r="BKN156" s="199"/>
      <c r="BKO156" s="199"/>
      <c r="BKP156" s="199"/>
      <c r="BKQ156" s="199"/>
      <c r="BKR156" s="199"/>
      <c r="BKS156" s="199"/>
      <c r="BKT156" s="199"/>
      <c r="BKU156" s="199"/>
      <c r="BKV156" s="199"/>
      <c r="BKW156" s="199"/>
      <c r="BKX156" s="199"/>
      <c r="BKY156" s="199"/>
      <c r="BKZ156" s="199"/>
      <c r="BLA156" s="199"/>
      <c r="BLB156" s="199"/>
      <c r="BLC156" s="199"/>
      <c r="BLD156" s="199"/>
      <c r="BLE156" s="199"/>
      <c r="BLF156" s="199"/>
      <c r="BLG156" s="199"/>
      <c r="BLH156" s="199"/>
      <c r="BLI156" s="199"/>
      <c r="BLJ156" s="199"/>
      <c r="BLK156" s="199"/>
      <c r="BLL156" s="199"/>
      <c r="BLM156" s="199"/>
      <c r="BLN156" s="199"/>
      <c r="BLO156" s="199"/>
      <c r="BLP156" s="199"/>
      <c r="BLQ156" s="199"/>
      <c r="BLR156" s="199"/>
      <c r="BLS156" s="199"/>
      <c r="BLT156" s="199"/>
      <c r="BLU156" s="199"/>
      <c r="BLV156" s="199"/>
      <c r="BLW156" s="199"/>
      <c r="BLX156" s="199"/>
      <c r="BLY156" s="199"/>
      <c r="BLZ156" s="199"/>
      <c r="BMA156" s="199"/>
      <c r="BMB156" s="199"/>
      <c r="BMC156" s="199"/>
      <c r="BMD156" s="199"/>
      <c r="BME156" s="199"/>
      <c r="BMF156" s="199"/>
      <c r="BMG156" s="199"/>
      <c r="BMH156" s="199"/>
      <c r="BMI156" s="199"/>
      <c r="BMJ156" s="199"/>
      <c r="BMK156" s="199"/>
      <c r="BML156" s="199"/>
      <c r="BMM156" s="199"/>
      <c r="BMN156" s="199"/>
      <c r="BMO156" s="199"/>
      <c r="BMP156" s="199"/>
      <c r="BMQ156" s="199"/>
      <c r="BMR156" s="199"/>
      <c r="BMS156" s="199"/>
      <c r="BMT156" s="199"/>
      <c r="BMU156" s="199"/>
      <c r="BMV156" s="199"/>
      <c r="BMW156" s="199"/>
      <c r="BMX156" s="199"/>
      <c r="BMY156" s="199"/>
      <c r="BMZ156" s="199"/>
      <c r="BNA156" s="199"/>
      <c r="BNB156" s="199"/>
      <c r="BNC156" s="199"/>
      <c r="BND156" s="199"/>
      <c r="BNE156" s="199"/>
      <c r="BNF156" s="199"/>
      <c r="BNG156" s="199"/>
      <c r="BNH156" s="199"/>
      <c r="BNI156" s="199"/>
      <c r="BNJ156" s="199"/>
      <c r="BNK156" s="199"/>
      <c r="BNL156" s="199"/>
      <c r="BNM156" s="199"/>
      <c r="BNN156" s="199"/>
      <c r="BNO156" s="199"/>
      <c r="BNP156" s="199"/>
      <c r="BNQ156" s="199"/>
      <c r="BNR156" s="199"/>
      <c r="BNS156" s="199"/>
      <c r="BNT156" s="199"/>
      <c r="BNU156" s="199"/>
      <c r="BNV156" s="199"/>
      <c r="BNW156" s="199"/>
      <c r="BNX156" s="199"/>
      <c r="BNY156" s="199"/>
      <c r="BNZ156" s="199"/>
      <c r="BOA156" s="199"/>
      <c r="BOB156" s="199"/>
      <c r="BOC156" s="199"/>
      <c r="BOD156" s="199"/>
      <c r="BOE156" s="199"/>
      <c r="BOF156" s="199"/>
      <c r="BOG156" s="199"/>
      <c r="BOH156" s="199"/>
      <c r="BOI156" s="199"/>
      <c r="BOJ156" s="199"/>
      <c r="BOK156" s="199"/>
      <c r="BOL156" s="199"/>
      <c r="BOM156" s="199"/>
      <c r="BON156" s="199"/>
      <c r="BOO156" s="199"/>
      <c r="BOP156" s="199"/>
      <c r="BOQ156" s="199"/>
      <c r="BOR156" s="199"/>
      <c r="BOS156" s="199"/>
      <c r="BOT156" s="199"/>
      <c r="BOU156" s="199"/>
      <c r="BOV156" s="199"/>
      <c r="BOW156" s="199"/>
      <c r="BOX156" s="199"/>
      <c r="BOY156" s="199"/>
      <c r="BOZ156" s="199"/>
      <c r="BPA156" s="199"/>
      <c r="BPB156" s="199"/>
      <c r="BPC156" s="199"/>
      <c r="BPD156" s="199"/>
      <c r="BPE156" s="199"/>
      <c r="BPF156" s="199"/>
      <c r="BPG156" s="199"/>
      <c r="BPH156" s="199"/>
      <c r="BPI156" s="199"/>
      <c r="BPJ156" s="199"/>
      <c r="BPK156" s="199"/>
      <c r="BPL156" s="199"/>
      <c r="BPM156" s="199"/>
      <c r="BPN156" s="199"/>
      <c r="BPO156" s="199"/>
      <c r="BPP156" s="199"/>
      <c r="BPQ156" s="199"/>
      <c r="BPR156" s="199"/>
      <c r="BPS156" s="199"/>
      <c r="BPT156" s="199"/>
      <c r="BPU156" s="199"/>
      <c r="BPV156" s="199"/>
      <c r="BPW156" s="199"/>
      <c r="BPX156" s="199"/>
      <c r="BPY156" s="199"/>
      <c r="BPZ156" s="199"/>
      <c r="BQA156" s="199"/>
      <c r="BQB156" s="199"/>
      <c r="BQC156" s="199"/>
      <c r="BQD156" s="199"/>
      <c r="BQE156" s="199"/>
      <c r="BQF156" s="199"/>
      <c r="BQG156" s="199"/>
      <c r="BQH156" s="199"/>
      <c r="BQI156" s="199"/>
      <c r="BQJ156" s="199"/>
      <c r="BQK156" s="199"/>
      <c r="BQL156" s="199"/>
      <c r="BQM156" s="199"/>
      <c r="BQN156" s="199"/>
      <c r="BQO156" s="199"/>
      <c r="BQP156" s="199"/>
      <c r="BQQ156" s="199"/>
      <c r="BQR156" s="199"/>
      <c r="BQS156" s="199"/>
      <c r="BQT156" s="199"/>
      <c r="BQU156" s="199"/>
      <c r="BQV156" s="199"/>
      <c r="BQW156" s="199"/>
      <c r="BQX156" s="199"/>
      <c r="BQY156" s="199"/>
      <c r="BQZ156" s="199"/>
      <c r="BRA156" s="199"/>
      <c r="BRB156" s="199"/>
      <c r="BRC156" s="199"/>
      <c r="BRD156" s="199"/>
      <c r="BRE156" s="199"/>
      <c r="BRF156" s="199"/>
      <c r="BRG156" s="199"/>
      <c r="BRH156" s="199"/>
      <c r="BRI156" s="199"/>
      <c r="BRJ156" s="199"/>
      <c r="BRK156" s="199"/>
      <c r="BRL156" s="199"/>
      <c r="BRM156" s="199"/>
      <c r="BRN156" s="199"/>
      <c r="BRO156" s="199"/>
      <c r="BRP156" s="199"/>
      <c r="BRQ156" s="199"/>
      <c r="BRR156" s="199"/>
      <c r="BRS156" s="199"/>
      <c r="BRT156" s="199"/>
      <c r="BRU156" s="199"/>
      <c r="BRV156" s="199"/>
      <c r="BRW156" s="199"/>
      <c r="BRX156" s="199"/>
      <c r="BRY156" s="199"/>
      <c r="BRZ156" s="199"/>
      <c r="BSA156" s="199"/>
      <c r="BSB156" s="199"/>
      <c r="BSC156" s="199"/>
      <c r="BSD156" s="199"/>
      <c r="BSE156" s="199"/>
      <c r="BSF156" s="199"/>
      <c r="BSG156" s="199"/>
      <c r="BSH156" s="199"/>
      <c r="BSI156" s="199"/>
      <c r="BSJ156" s="199"/>
      <c r="BSK156" s="199"/>
      <c r="BSL156" s="199"/>
      <c r="BSM156" s="199"/>
      <c r="BSN156" s="199"/>
      <c r="BSO156" s="199"/>
      <c r="BSP156" s="199"/>
      <c r="BSQ156" s="199"/>
      <c r="BSR156" s="199"/>
      <c r="BSS156" s="199"/>
      <c r="BST156" s="199"/>
      <c r="BSU156" s="199"/>
      <c r="BSV156" s="199"/>
      <c r="BSW156" s="199"/>
      <c r="BSX156" s="199"/>
      <c r="BSY156" s="199"/>
      <c r="BSZ156" s="199"/>
      <c r="BTA156" s="199"/>
      <c r="BTB156" s="199"/>
      <c r="BTC156" s="199"/>
      <c r="BTD156" s="199"/>
      <c r="BTE156" s="199"/>
      <c r="BTF156" s="199"/>
      <c r="BTG156" s="199"/>
      <c r="BTH156" s="199"/>
      <c r="BTI156" s="199"/>
      <c r="BTJ156" s="199"/>
      <c r="BTK156" s="199"/>
      <c r="BTL156" s="199"/>
      <c r="BTM156" s="199"/>
      <c r="BTN156" s="199"/>
      <c r="BTO156" s="199"/>
      <c r="BTP156" s="199"/>
      <c r="BTQ156" s="199"/>
      <c r="BTR156" s="199"/>
      <c r="BTS156" s="199"/>
      <c r="BTT156" s="199"/>
      <c r="BTU156" s="199"/>
      <c r="BTV156" s="199"/>
      <c r="BTW156" s="199"/>
      <c r="BTX156" s="199"/>
      <c r="BTY156" s="199"/>
      <c r="BTZ156" s="199"/>
      <c r="BUA156" s="199"/>
      <c r="BUB156" s="199"/>
      <c r="BUC156" s="199"/>
      <c r="BUD156" s="199"/>
      <c r="BUE156" s="199"/>
      <c r="BUF156" s="199"/>
      <c r="BUG156" s="199"/>
      <c r="BUH156" s="199"/>
      <c r="BUI156" s="199"/>
      <c r="BUJ156" s="199"/>
      <c r="BUK156" s="199"/>
      <c r="BUL156" s="199"/>
      <c r="BUM156" s="199"/>
      <c r="BUN156" s="199"/>
      <c r="BUO156" s="199"/>
      <c r="BUP156" s="199"/>
      <c r="BUQ156" s="199"/>
      <c r="BUR156" s="199"/>
      <c r="BUS156" s="199"/>
      <c r="BUT156" s="199"/>
      <c r="BUU156" s="199"/>
      <c r="BUV156" s="199"/>
      <c r="BUW156" s="199"/>
      <c r="BUX156" s="199"/>
      <c r="BUY156" s="199"/>
      <c r="BUZ156" s="199"/>
      <c r="BVA156" s="199"/>
      <c r="BVB156" s="199"/>
      <c r="BVC156" s="199"/>
      <c r="BVD156" s="199"/>
      <c r="BVE156" s="199"/>
      <c r="BVF156" s="199"/>
      <c r="BVG156" s="199"/>
      <c r="BVH156" s="199"/>
      <c r="BVI156" s="199"/>
      <c r="BVJ156" s="199"/>
      <c r="BVK156" s="199"/>
      <c r="BVL156" s="199"/>
      <c r="BVM156" s="199"/>
      <c r="BVN156" s="199"/>
      <c r="BVO156" s="199"/>
      <c r="BVP156" s="199"/>
      <c r="BVQ156" s="199"/>
      <c r="BVR156" s="199"/>
      <c r="BVS156" s="199"/>
      <c r="BVT156" s="199"/>
      <c r="BVU156" s="199"/>
      <c r="BVV156" s="199"/>
      <c r="BVW156" s="199"/>
      <c r="BVX156" s="199"/>
      <c r="BVY156" s="199"/>
      <c r="BVZ156" s="199"/>
      <c r="BWA156" s="199"/>
      <c r="BWB156" s="199"/>
      <c r="BWC156" s="199"/>
      <c r="BWD156" s="199"/>
      <c r="BWE156" s="199"/>
      <c r="BWF156" s="199"/>
      <c r="BWG156" s="199"/>
      <c r="BWH156" s="199"/>
      <c r="BWI156" s="199"/>
      <c r="BWJ156" s="199"/>
      <c r="BWK156" s="199"/>
      <c r="BWL156" s="199"/>
      <c r="BWM156" s="199"/>
      <c r="BWN156" s="199"/>
      <c r="BWO156" s="199"/>
      <c r="BWP156" s="199"/>
      <c r="BWQ156" s="199"/>
      <c r="BWR156" s="199"/>
      <c r="BWS156" s="199"/>
      <c r="BWT156" s="199"/>
      <c r="BWU156" s="199"/>
      <c r="BWV156" s="199"/>
      <c r="BWW156" s="199"/>
      <c r="BWX156" s="199"/>
      <c r="BWY156" s="199"/>
      <c r="BWZ156" s="199"/>
      <c r="BXA156" s="199"/>
      <c r="BXB156" s="199"/>
      <c r="BXC156" s="199"/>
      <c r="BXD156" s="199"/>
      <c r="BXE156" s="199"/>
      <c r="BXF156" s="199"/>
      <c r="BXG156" s="199"/>
      <c r="BXH156" s="199"/>
      <c r="BXI156" s="199"/>
      <c r="BXJ156" s="199"/>
      <c r="BXK156" s="199"/>
      <c r="BXL156" s="199"/>
      <c r="BXM156" s="199"/>
      <c r="BXN156" s="199"/>
      <c r="BXO156" s="199"/>
      <c r="BXP156" s="199"/>
      <c r="BXQ156" s="199"/>
      <c r="BXR156" s="199"/>
      <c r="BXS156" s="199"/>
      <c r="BXT156" s="199"/>
      <c r="BXU156" s="199"/>
      <c r="BXV156" s="199"/>
      <c r="BXW156" s="199"/>
      <c r="BXX156" s="199"/>
      <c r="BXY156" s="199"/>
      <c r="BXZ156" s="199"/>
      <c r="BYA156" s="199"/>
      <c r="BYB156" s="199"/>
      <c r="BYC156" s="199"/>
      <c r="BYD156" s="199"/>
      <c r="BYE156" s="199"/>
      <c r="BYF156" s="199"/>
      <c r="BYG156" s="199"/>
      <c r="BYH156" s="199"/>
      <c r="BYI156" s="199"/>
      <c r="BYJ156" s="199"/>
      <c r="BYK156" s="199"/>
      <c r="BYL156" s="199"/>
      <c r="BYM156" s="199"/>
      <c r="BYN156" s="199"/>
      <c r="BYO156" s="199"/>
      <c r="BYP156" s="199"/>
      <c r="BYQ156" s="199"/>
      <c r="BYR156" s="199"/>
      <c r="BYS156" s="199"/>
      <c r="BYT156" s="199"/>
      <c r="BYU156" s="199"/>
      <c r="BYV156" s="199"/>
      <c r="BYW156" s="199"/>
      <c r="BYX156" s="199"/>
      <c r="BYY156" s="199"/>
      <c r="BYZ156" s="199"/>
      <c r="BZA156" s="199"/>
      <c r="BZB156" s="199"/>
      <c r="BZC156" s="199"/>
      <c r="BZD156" s="199"/>
      <c r="BZE156" s="199"/>
      <c r="BZF156" s="199"/>
      <c r="BZG156" s="199"/>
      <c r="BZH156" s="199"/>
      <c r="BZI156" s="199"/>
      <c r="BZJ156" s="199"/>
      <c r="BZK156" s="199"/>
      <c r="BZL156" s="199"/>
      <c r="BZM156" s="199"/>
      <c r="BZN156" s="199"/>
      <c r="BZO156" s="199"/>
      <c r="BZP156" s="199"/>
      <c r="BZQ156" s="199"/>
      <c r="BZR156" s="199"/>
      <c r="BZS156" s="199"/>
      <c r="BZT156" s="199"/>
      <c r="BZU156" s="199"/>
      <c r="BZV156" s="199"/>
      <c r="BZW156" s="199"/>
      <c r="BZX156" s="199"/>
      <c r="BZY156" s="199"/>
      <c r="BZZ156" s="199"/>
      <c r="CAA156" s="199"/>
      <c r="CAB156" s="199"/>
      <c r="CAC156" s="199"/>
      <c r="CAD156" s="199"/>
      <c r="CAE156" s="199"/>
      <c r="CAF156" s="199"/>
      <c r="CAG156" s="199"/>
      <c r="CAH156" s="199"/>
      <c r="CAI156" s="199"/>
      <c r="CAJ156" s="199"/>
      <c r="CAK156" s="199"/>
      <c r="CAL156" s="199"/>
      <c r="CAM156" s="199"/>
      <c r="CAN156" s="199"/>
      <c r="CAO156" s="199"/>
      <c r="CAP156" s="199"/>
      <c r="CAQ156" s="199"/>
      <c r="CAR156" s="199"/>
      <c r="CAS156" s="199"/>
      <c r="CAT156" s="199"/>
      <c r="CAU156" s="199"/>
      <c r="CAV156" s="199"/>
      <c r="CAW156" s="199"/>
      <c r="CAX156" s="199"/>
      <c r="CAY156" s="199"/>
      <c r="CAZ156" s="199"/>
      <c r="CBA156" s="199"/>
      <c r="CBB156" s="199"/>
      <c r="CBC156" s="199"/>
      <c r="CBD156" s="199"/>
      <c r="CBE156" s="199"/>
      <c r="CBF156" s="199"/>
      <c r="CBG156" s="199"/>
      <c r="CBH156" s="199"/>
      <c r="CBI156" s="199"/>
      <c r="CBJ156" s="199"/>
      <c r="CBK156" s="199"/>
      <c r="CBL156" s="199"/>
      <c r="CBM156" s="199"/>
      <c r="CBN156" s="199"/>
      <c r="CBO156" s="199"/>
      <c r="CBP156" s="199"/>
      <c r="CBQ156" s="199"/>
      <c r="CBR156" s="199"/>
      <c r="CBS156" s="199"/>
      <c r="CBT156" s="199"/>
      <c r="CBU156" s="199"/>
      <c r="CBV156" s="199"/>
      <c r="CBW156" s="199"/>
      <c r="CBX156" s="199"/>
      <c r="CBY156" s="199"/>
      <c r="CBZ156" s="199"/>
      <c r="CCA156" s="199"/>
      <c r="CCB156" s="199"/>
      <c r="CCC156" s="199"/>
      <c r="CCD156" s="199"/>
      <c r="CCE156" s="199"/>
      <c r="CCF156" s="199"/>
      <c r="CCG156" s="199"/>
      <c r="CCH156" s="199"/>
      <c r="CCI156" s="199"/>
      <c r="CCJ156" s="199"/>
      <c r="CCK156" s="199"/>
      <c r="CCL156" s="199"/>
      <c r="CCM156" s="199"/>
      <c r="CCN156" s="199"/>
      <c r="CCO156" s="199"/>
      <c r="CCP156" s="199"/>
      <c r="CCQ156" s="199"/>
      <c r="CCR156" s="199"/>
      <c r="CCS156" s="199"/>
      <c r="CCT156" s="199"/>
    </row>
    <row r="157" spans="984:2126" s="200" customFormat="1" x14ac:dyDescent="0.2">
      <c r="AKV157" s="199"/>
      <c r="AKW157" s="199"/>
      <c r="AKX157" s="199"/>
      <c r="AKY157" s="199"/>
      <c r="AKZ157" s="199"/>
      <c r="ALA157" s="199"/>
      <c r="ALB157" s="199"/>
      <c r="ALC157" s="199"/>
      <c r="ALD157" s="199"/>
      <c r="ALE157" s="199"/>
      <c r="ALF157" s="199"/>
      <c r="ALG157" s="199"/>
      <c r="ALH157" s="199"/>
      <c r="ALI157" s="199"/>
      <c r="ALJ157" s="199"/>
      <c r="ALK157" s="199"/>
      <c r="ALL157" s="199"/>
      <c r="ALM157" s="199"/>
      <c r="ALN157" s="199"/>
      <c r="ALO157" s="199"/>
      <c r="ALP157" s="199"/>
      <c r="ALQ157" s="199"/>
      <c r="ALR157" s="199"/>
      <c r="ALS157" s="199"/>
      <c r="ALT157" s="199"/>
      <c r="ALU157" s="199"/>
      <c r="ALV157" s="199"/>
      <c r="ALW157" s="199"/>
      <c r="ALX157" s="199"/>
      <c r="ALY157" s="199"/>
      <c r="ALZ157" s="199"/>
      <c r="AMA157" s="199"/>
      <c r="AMB157" s="199"/>
      <c r="AMC157" s="199"/>
      <c r="AMD157" s="199"/>
      <c r="AME157" s="199"/>
      <c r="AMF157" s="199"/>
      <c r="AMG157" s="199"/>
      <c r="AMH157" s="199"/>
      <c r="AMI157" s="199"/>
      <c r="AMJ157" s="199"/>
      <c r="AMK157" s="199"/>
      <c r="AML157" s="199"/>
      <c r="AMM157" s="199"/>
      <c r="AMN157" s="199"/>
      <c r="AMO157" s="199"/>
      <c r="AMP157" s="199"/>
      <c r="AMQ157" s="199"/>
      <c r="AMR157" s="199"/>
      <c r="AMS157" s="199"/>
      <c r="AMT157" s="199"/>
      <c r="AMU157" s="199"/>
      <c r="AMV157" s="199"/>
      <c r="AMW157" s="199"/>
      <c r="AMX157" s="199"/>
      <c r="AMY157" s="199"/>
      <c r="AMZ157" s="199"/>
      <c r="ANA157" s="199"/>
      <c r="ANB157" s="199"/>
      <c r="ANC157" s="199"/>
      <c r="AND157" s="199"/>
      <c r="ANE157" s="199"/>
      <c r="ANF157" s="199"/>
      <c r="ANG157" s="199"/>
      <c r="ANH157" s="199"/>
      <c r="ANI157" s="199"/>
      <c r="ANJ157" s="199"/>
      <c r="ANK157" s="199"/>
      <c r="ANL157" s="199"/>
      <c r="ANM157" s="199"/>
      <c r="ANN157" s="199"/>
      <c r="ANO157" s="199"/>
      <c r="ANP157" s="199"/>
      <c r="ANQ157" s="199"/>
      <c r="ANR157" s="199"/>
      <c r="ANS157" s="199"/>
      <c r="ANT157" s="199"/>
      <c r="ANU157" s="199"/>
      <c r="ANV157" s="199"/>
      <c r="ANW157" s="199"/>
      <c r="ANX157" s="199"/>
      <c r="ANY157" s="199"/>
      <c r="ANZ157" s="199"/>
      <c r="AOA157" s="199"/>
      <c r="AOB157" s="199"/>
      <c r="AOC157" s="199"/>
      <c r="AOD157" s="199"/>
      <c r="AOE157" s="199"/>
      <c r="AOF157" s="199"/>
      <c r="AOG157" s="199"/>
      <c r="AOH157" s="199"/>
      <c r="AOI157" s="199"/>
      <c r="AOJ157" s="199"/>
      <c r="AOK157" s="199"/>
      <c r="AOL157" s="199"/>
      <c r="AOM157" s="199"/>
      <c r="AON157" s="199"/>
      <c r="AOO157" s="199"/>
      <c r="AOP157" s="199"/>
      <c r="AOQ157" s="199"/>
      <c r="AOR157" s="199"/>
      <c r="AOS157" s="199"/>
      <c r="AOT157" s="199"/>
      <c r="AOU157" s="199"/>
      <c r="AOV157" s="199"/>
      <c r="AOW157" s="199"/>
      <c r="AOX157" s="199"/>
      <c r="AOY157" s="199"/>
      <c r="AOZ157" s="199"/>
      <c r="APA157" s="199"/>
      <c r="APB157" s="199"/>
      <c r="APC157" s="199"/>
      <c r="APD157" s="199"/>
      <c r="APE157" s="199"/>
      <c r="APF157" s="199"/>
      <c r="APG157" s="199"/>
      <c r="APH157" s="199"/>
      <c r="API157" s="199"/>
      <c r="APJ157" s="199"/>
      <c r="APK157" s="199"/>
      <c r="APL157" s="199"/>
      <c r="APM157" s="199"/>
      <c r="APN157" s="199"/>
      <c r="APO157" s="199"/>
      <c r="APP157" s="199"/>
      <c r="APQ157" s="199"/>
      <c r="APR157" s="199"/>
      <c r="APS157" s="199"/>
      <c r="APT157" s="199"/>
      <c r="APU157" s="199"/>
      <c r="APV157" s="199"/>
      <c r="APW157" s="199"/>
      <c r="APX157" s="199"/>
      <c r="APY157" s="199"/>
      <c r="APZ157" s="199"/>
      <c r="AQA157" s="199"/>
      <c r="AQB157" s="199"/>
      <c r="AQC157" s="199"/>
      <c r="AQD157" s="199"/>
      <c r="AQE157" s="199"/>
      <c r="AQF157" s="199"/>
      <c r="AQG157" s="199"/>
      <c r="AQH157" s="199"/>
      <c r="AQI157" s="199"/>
      <c r="AQJ157" s="199"/>
      <c r="AQK157" s="199"/>
      <c r="AQL157" s="199"/>
      <c r="AQM157" s="199"/>
      <c r="AQN157" s="199"/>
      <c r="AQO157" s="199"/>
      <c r="AQP157" s="199"/>
      <c r="AQQ157" s="199"/>
      <c r="AQR157" s="199"/>
      <c r="AQS157" s="199"/>
      <c r="AQT157" s="199"/>
      <c r="AQU157" s="199"/>
      <c r="AQV157" s="199"/>
      <c r="AQW157" s="199"/>
      <c r="AQX157" s="199"/>
      <c r="AQY157" s="199"/>
      <c r="AQZ157" s="199"/>
      <c r="ARA157" s="199"/>
      <c r="ARB157" s="199"/>
      <c r="ARC157" s="199"/>
      <c r="ARD157" s="199"/>
      <c r="ARE157" s="199"/>
      <c r="ARF157" s="199"/>
      <c r="ARG157" s="199"/>
      <c r="ARH157" s="199"/>
      <c r="ARI157" s="199"/>
      <c r="ARJ157" s="199"/>
      <c r="ARK157" s="199"/>
      <c r="ARL157" s="199"/>
      <c r="ARM157" s="199"/>
      <c r="ARN157" s="199"/>
      <c r="ARO157" s="199"/>
      <c r="ARP157" s="199"/>
      <c r="ARQ157" s="199"/>
      <c r="ARR157" s="199"/>
      <c r="ARS157" s="199"/>
      <c r="ART157" s="199"/>
      <c r="ARU157" s="199"/>
      <c r="ARV157" s="199"/>
      <c r="ARW157" s="199"/>
      <c r="ARX157" s="199"/>
      <c r="ARY157" s="199"/>
      <c r="ARZ157" s="199"/>
      <c r="ASA157" s="199"/>
      <c r="ASB157" s="199"/>
      <c r="ASC157" s="199"/>
      <c r="ASD157" s="199"/>
      <c r="ASE157" s="199"/>
      <c r="ASF157" s="199"/>
      <c r="ASG157" s="199"/>
      <c r="ASH157" s="199"/>
      <c r="ASI157" s="199"/>
      <c r="ASJ157" s="199"/>
      <c r="ASK157" s="199"/>
      <c r="ASL157" s="199"/>
      <c r="ASM157" s="199"/>
      <c r="ASN157" s="199"/>
      <c r="ASO157" s="199"/>
      <c r="ASP157" s="199"/>
      <c r="ASQ157" s="199"/>
      <c r="ASR157" s="199"/>
      <c r="ASS157" s="199"/>
      <c r="AST157" s="199"/>
      <c r="ASU157" s="199"/>
      <c r="ASV157" s="199"/>
      <c r="ASW157" s="199"/>
      <c r="ASX157" s="199"/>
      <c r="ASY157" s="199"/>
      <c r="ASZ157" s="199"/>
      <c r="ATA157" s="199"/>
      <c r="ATB157" s="199"/>
      <c r="ATC157" s="199"/>
      <c r="ATD157" s="199"/>
      <c r="ATE157" s="199"/>
      <c r="ATF157" s="199"/>
      <c r="ATG157" s="199"/>
      <c r="ATH157" s="199"/>
      <c r="ATI157" s="199"/>
      <c r="ATJ157" s="199"/>
      <c r="ATK157" s="199"/>
      <c r="ATL157" s="199"/>
      <c r="ATM157" s="199"/>
      <c r="ATN157" s="199"/>
      <c r="ATO157" s="199"/>
      <c r="ATP157" s="199"/>
      <c r="ATQ157" s="199"/>
      <c r="ATR157" s="199"/>
      <c r="ATS157" s="199"/>
      <c r="ATT157" s="199"/>
      <c r="ATU157" s="199"/>
      <c r="ATV157" s="199"/>
      <c r="ATW157" s="199"/>
      <c r="ATX157" s="199"/>
      <c r="ATY157" s="199"/>
      <c r="ATZ157" s="199"/>
      <c r="AUA157" s="199"/>
      <c r="AUB157" s="199"/>
      <c r="AUC157" s="199"/>
      <c r="AUD157" s="199"/>
      <c r="AUE157" s="199"/>
      <c r="AUF157" s="199"/>
      <c r="AUG157" s="199"/>
      <c r="AUH157" s="199"/>
      <c r="AUI157" s="199"/>
      <c r="AUJ157" s="199"/>
      <c r="AUK157" s="199"/>
      <c r="AUL157" s="199"/>
      <c r="AUM157" s="199"/>
      <c r="AUN157" s="199"/>
      <c r="AUO157" s="199"/>
      <c r="AUP157" s="199"/>
      <c r="AUQ157" s="199"/>
      <c r="AUR157" s="199"/>
      <c r="AUS157" s="199"/>
      <c r="AUT157" s="199"/>
      <c r="AUU157" s="199"/>
      <c r="AUV157" s="199"/>
      <c r="AUW157" s="199"/>
      <c r="AUX157" s="199"/>
      <c r="AUY157" s="199"/>
      <c r="AUZ157" s="199"/>
      <c r="AVA157" s="199"/>
      <c r="AVB157" s="199"/>
      <c r="AVC157" s="199"/>
      <c r="AVD157" s="199"/>
      <c r="AVE157" s="199"/>
      <c r="AVF157" s="199"/>
      <c r="AVG157" s="199"/>
      <c r="AVH157" s="199"/>
      <c r="AVI157" s="199"/>
      <c r="AVJ157" s="199"/>
      <c r="AVK157" s="199"/>
      <c r="AVL157" s="199"/>
      <c r="AVM157" s="199"/>
      <c r="AVN157" s="199"/>
      <c r="AVO157" s="199"/>
      <c r="AVP157" s="199"/>
      <c r="AVQ157" s="199"/>
      <c r="AVR157" s="199"/>
      <c r="AVS157" s="199"/>
      <c r="AVT157" s="199"/>
      <c r="AVU157" s="199"/>
      <c r="AVV157" s="199"/>
      <c r="AVW157" s="199"/>
      <c r="AVX157" s="199"/>
      <c r="AVY157" s="199"/>
      <c r="AVZ157" s="199"/>
      <c r="AWA157" s="199"/>
      <c r="AWB157" s="199"/>
      <c r="AWC157" s="199"/>
      <c r="AWD157" s="199"/>
      <c r="AWE157" s="199"/>
      <c r="AWF157" s="199"/>
      <c r="AWG157" s="199"/>
      <c r="AWH157" s="199"/>
      <c r="AWI157" s="199"/>
      <c r="AWJ157" s="199"/>
      <c r="AWK157" s="199"/>
      <c r="AWL157" s="199"/>
      <c r="AWM157" s="199"/>
      <c r="AWN157" s="199"/>
      <c r="AWO157" s="199"/>
      <c r="AWP157" s="199"/>
      <c r="AWQ157" s="199"/>
      <c r="AWR157" s="199"/>
      <c r="AWS157" s="199"/>
      <c r="AWT157" s="199"/>
      <c r="AWU157" s="199"/>
      <c r="AWV157" s="199"/>
      <c r="AWW157" s="199"/>
      <c r="AWX157" s="199"/>
      <c r="AWY157" s="199"/>
      <c r="AWZ157" s="199"/>
      <c r="AXA157" s="199"/>
      <c r="AXB157" s="199"/>
      <c r="AXC157" s="199"/>
      <c r="AXD157" s="199"/>
      <c r="AXE157" s="199"/>
      <c r="AXF157" s="199"/>
      <c r="AXG157" s="199"/>
      <c r="AXH157" s="199"/>
      <c r="AXI157" s="199"/>
      <c r="AXJ157" s="199"/>
      <c r="AXK157" s="199"/>
      <c r="AXL157" s="199"/>
      <c r="AXM157" s="199"/>
      <c r="AXN157" s="199"/>
      <c r="AXO157" s="199"/>
      <c r="AXP157" s="199"/>
      <c r="AXQ157" s="199"/>
      <c r="AXR157" s="199"/>
      <c r="AXS157" s="199"/>
      <c r="AXT157" s="199"/>
      <c r="AXU157" s="199"/>
      <c r="AXV157" s="199"/>
      <c r="AXW157" s="199"/>
      <c r="AXX157" s="199"/>
      <c r="AXY157" s="199"/>
      <c r="AXZ157" s="199"/>
      <c r="AYA157" s="199"/>
      <c r="AYB157" s="199"/>
      <c r="AYC157" s="199"/>
      <c r="AYD157" s="199"/>
      <c r="AYE157" s="199"/>
      <c r="AYF157" s="199"/>
      <c r="AYG157" s="199"/>
      <c r="AYH157" s="199"/>
      <c r="AYI157" s="199"/>
      <c r="AYJ157" s="199"/>
      <c r="AYK157" s="199"/>
      <c r="AYL157" s="199"/>
      <c r="AYM157" s="199"/>
      <c r="AYN157" s="199"/>
      <c r="AYO157" s="199"/>
      <c r="AYP157" s="199"/>
      <c r="AYQ157" s="199"/>
      <c r="AYR157" s="199"/>
      <c r="AYS157" s="199"/>
      <c r="AYT157" s="199"/>
      <c r="AYU157" s="199"/>
      <c r="AYV157" s="199"/>
      <c r="AYW157" s="199"/>
      <c r="AYX157" s="199"/>
      <c r="AYY157" s="199"/>
      <c r="AYZ157" s="199"/>
      <c r="AZA157" s="199"/>
      <c r="AZB157" s="199"/>
      <c r="AZC157" s="199"/>
      <c r="AZD157" s="199"/>
      <c r="AZE157" s="199"/>
      <c r="AZF157" s="199"/>
      <c r="AZG157" s="199"/>
      <c r="AZH157" s="199"/>
      <c r="AZI157" s="199"/>
      <c r="AZJ157" s="199"/>
      <c r="AZK157" s="199"/>
      <c r="AZL157" s="199"/>
      <c r="AZM157" s="199"/>
      <c r="AZN157" s="199"/>
      <c r="AZO157" s="199"/>
      <c r="AZP157" s="199"/>
      <c r="AZQ157" s="199"/>
      <c r="AZR157" s="199"/>
      <c r="AZS157" s="199"/>
      <c r="AZT157" s="199"/>
      <c r="AZU157" s="199"/>
      <c r="AZV157" s="199"/>
      <c r="AZW157" s="199"/>
      <c r="AZX157" s="199"/>
      <c r="AZY157" s="199"/>
      <c r="AZZ157" s="199"/>
      <c r="BAA157" s="199"/>
      <c r="BAB157" s="199"/>
      <c r="BAC157" s="199"/>
      <c r="BAD157" s="199"/>
      <c r="BAE157" s="199"/>
      <c r="BAF157" s="199"/>
      <c r="BAG157" s="199"/>
      <c r="BAH157" s="199"/>
      <c r="BAI157" s="199"/>
      <c r="BAJ157" s="199"/>
      <c r="BAK157" s="199"/>
      <c r="BAL157" s="199"/>
      <c r="BAM157" s="199"/>
      <c r="BAN157" s="199"/>
      <c r="BAO157" s="199"/>
      <c r="BAP157" s="199"/>
      <c r="BAQ157" s="199"/>
      <c r="BAR157" s="199"/>
      <c r="BAS157" s="199"/>
      <c r="BAT157" s="199"/>
      <c r="BAU157" s="199"/>
      <c r="BAV157" s="199"/>
      <c r="BAW157" s="199"/>
      <c r="BAX157" s="199"/>
      <c r="BAY157" s="199"/>
      <c r="BAZ157" s="199"/>
      <c r="BBA157" s="199"/>
      <c r="BBB157" s="199"/>
      <c r="BBC157" s="199"/>
      <c r="BBD157" s="199"/>
      <c r="BBE157" s="199"/>
      <c r="BBF157" s="199"/>
      <c r="BBG157" s="199"/>
      <c r="BBH157" s="199"/>
      <c r="BBI157" s="199"/>
      <c r="BBJ157" s="199"/>
      <c r="BBK157" s="199"/>
      <c r="BBL157" s="199"/>
      <c r="BBM157" s="199"/>
      <c r="BBN157" s="199"/>
      <c r="BBO157" s="199"/>
      <c r="BBP157" s="199"/>
      <c r="BBQ157" s="199"/>
      <c r="BBR157" s="199"/>
      <c r="BBS157" s="199"/>
      <c r="BBT157" s="199"/>
      <c r="BBU157" s="199"/>
      <c r="BBV157" s="199"/>
      <c r="BBW157" s="199"/>
      <c r="BBX157" s="199"/>
      <c r="BBY157" s="199"/>
      <c r="BBZ157" s="199"/>
      <c r="BCA157" s="199"/>
      <c r="BCB157" s="199"/>
      <c r="BCC157" s="199"/>
      <c r="BCD157" s="199"/>
      <c r="BCE157" s="199"/>
      <c r="BCF157" s="199"/>
      <c r="BCG157" s="199"/>
      <c r="BCH157" s="199"/>
      <c r="BCI157" s="199"/>
      <c r="BCJ157" s="199"/>
      <c r="BCK157" s="199"/>
      <c r="BCL157" s="199"/>
      <c r="BCM157" s="199"/>
      <c r="BCN157" s="199"/>
      <c r="BCO157" s="199"/>
      <c r="BCP157" s="199"/>
      <c r="BCQ157" s="199"/>
      <c r="BCR157" s="199"/>
      <c r="BCS157" s="199"/>
      <c r="BCT157" s="199"/>
      <c r="BCU157" s="199"/>
      <c r="BCV157" s="199"/>
      <c r="BCW157" s="199"/>
      <c r="BCX157" s="199"/>
      <c r="BCY157" s="199"/>
      <c r="BCZ157" s="199"/>
      <c r="BDA157" s="199"/>
      <c r="BDB157" s="199"/>
      <c r="BDC157" s="199"/>
      <c r="BDD157" s="199"/>
      <c r="BDE157" s="199"/>
      <c r="BDF157" s="199"/>
      <c r="BDG157" s="199"/>
      <c r="BDH157" s="199"/>
      <c r="BDI157" s="199"/>
      <c r="BDJ157" s="199"/>
      <c r="BDK157" s="199"/>
      <c r="BDL157" s="199"/>
      <c r="BDM157" s="199"/>
      <c r="BDN157" s="199"/>
      <c r="BDO157" s="199"/>
      <c r="BDP157" s="199"/>
      <c r="BDQ157" s="199"/>
      <c r="BDR157" s="199"/>
      <c r="BDS157" s="199"/>
      <c r="BDT157" s="199"/>
      <c r="BDU157" s="199"/>
      <c r="BDV157" s="199"/>
      <c r="BDW157" s="199"/>
      <c r="BDX157" s="199"/>
      <c r="BDY157" s="199"/>
      <c r="BDZ157" s="199"/>
      <c r="BEA157" s="199"/>
      <c r="BEB157" s="199"/>
      <c r="BEC157" s="199"/>
      <c r="BED157" s="199"/>
      <c r="BEE157" s="199"/>
      <c r="BEF157" s="199"/>
      <c r="BEG157" s="199"/>
      <c r="BEH157" s="199"/>
      <c r="BEI157" s="199"/>
      <c r="BEJ157" s="199"/>
      <c r="BEK157" s="199"/>
      <c r="BEL157" s="199"/>
      <c r="BEM157" s="199"/>
      <c r="BEN157" s="199"/>
      <c r="BEO157" s="199"/>
      <c r="BEP157" s="199"/>
      <c r="BEQ157" s="199"/>
      <c r="BER157" s="199"/>
      <c r="BES157" s="199"/>
      <c r="BET157" s="199"/>
      <c r="BEU157" s="199"/>
      <c r="BEV157" s="199"/>
      <c r="BEW157" s="199"/>
      <c r="BEX157" s="199"/>
      <c r="BEY157" s="199"/>
      <c r="BEZ157" s="199"/>
      <c r="BFA157" s="199"/>
      <c r="BFB157" s="199"/>
      <c r="BFC157" s="199"/>
      <c r="BFD157" s="199"/>
      <c r="BFE157" s="199"/>
      <c r="BFF157" s="199"/>
      <c r="BFG157" s="199"/>
      <c r="BFH157" s="199"/>
      <c r="BFI157" s="199"/>
      <c r="BFJ157" s="199"/>
      <c r="BFK157" s="199"/>
      <c r="BFL157" s="199"/>
      <c r="BFM157" s="199"/>
      <c r="BFN157" s="199"/>
      <c r="BFO157" s="199"/>
      <c r="BFP157" s="199"/>
      <c r="BFQ157" s="199"/>
      <c r="BFR157" s="199"/>
      <c r="BFS157" s="199"/>
      <c r="BFT157" s="199"/>
      <c r="BFU157" s="199"/>
      <c r="BFV157" s="199"/>
      <c r="BFW157" s="199"/>
      <c r="BFX157" s="199"/>
      <c r="BFY157" s="199"/>
      <c r="BFZ157" s="199"/>
      <c r="BGA157" s="199"/>
      <c r="BGB157" s="199"/>
      <c r="BGC157" s="199"/>
      <c r="BGD157" s="199"/>
      <c r="BGE157" s="199"/>
      <c r="BGF157" s="199"/>
      <c r="BGG157" s="199"/>
      <c r="BGH157" s="199"/>
      <c r="BGI157" s="199"/>
      <c r="BGJ157" s="199"/>
      <c r="BGK157" s="199"/>
      <c r="BGL157" s="199"/>
      <c r="BGM157" s="199"/>
      <c r="BGN157" s="199"/>
      <c r="BGO157" s="199"/>
      <c r="BGP157" s="199"/>
      <c r="BGQ157" s="199"/>
      <c r="BGR157" s="199"/>
      <c r="BGS157" s="199"/>
      <c r="BGT157" s="199"/>
      <c r="BGU157" s="199"/>
      <c r="BGV157" s="199"/>
      <c r="BGW157" s="199"/>
      <c r="BGX157" s="199"/>
      <c r="BGY157" s="199"/>
      <c r="BGZ157" s="199"/>
      <c r="BHA157" s="199"/>
      <c r="BHB157" s="199"/>
      <c r="BHC157" s="199"/>
      <c r="BHD157" s="199"/>
      <c r="BHE157" s="199"/>
      <c r="BHF157" s="199"/>
      <c r="BHG157" s="199"/>
      <c r="BHH157" s="199"/>
      <c r="BHI157" s="199"/>
      <c r="BHJ157" s="199"/>
      <c r="BHK157" s="199"/>
      <c r="BHL157" s="199"/>
      <c r="BHM157" s="199"/>
      <c r="BHN157" s="199"/>
      <c r="BHO157" s="199"/>
      <c r="BHP157" s="199"/>
      <c r="BHQ157" s="199"/>
      <c r="BHR157" s="199"/>
      <c r="BHS157" s="199"/>
      <c r="BHT157" s="199"/>
      <c r="BHU157" s="199"/>
      <c r="BHV157" s="199"/>
      <c r="BHW157" s="199"/>
      <c r="BHX157" s="199"/>
      <c r="BHY157" s="199"/>
      <c r="BHZ157" s="199"/>
      <c r="BIA157" s="199"/>
      <c r="BIB157" s="199"/>
      <c r="BIC157" s="199"/>
      <c r="BID157" s="199"/>
      <c r="BIE157" s="199"/>
      <c r="BIF157" s="199"/>
      <c r="BIG157" s="199"/>
      <c r="BIH157" s="199"/>
      <c r="BII157" s="199"/>
      <c r="BIJ157" s="199"/>
      <c r="BIK157" s="199"/>
      <c r="BIL157" s="199"/>
      <c r="BIM157" s="199"/>
      <c r="BIN157" s="199"/>
      <c r="BIO157" s="199"/>
      <c r="BIP157" s="199"/>
      <c r="BIQ157" s="199"/>
      <c r="BIR157" s="199"/>
      <c r="BIS157" s="199"/>
      <c r="BIT157" s="199"/>
      <c r="BIU157" s="199"/>
      <c r="BIV157" s="199"/>
      <c r="BIW157" s="199"/>
      <c r="BIX157" s="199"/>
      <c r="BIY157" s="199"/>
      <c r="BIZ157" s="199"/>
      <c r="BJA157" s="199"/>
      <c r="BJB157" s="199"/>
      <c r="BJC157" s="199"/>
      <c r="BJD157" s="199"/>
      <c r="BJE157" s="199"/>
      <c r="BJF157" s="199"/>
      <c r="BJG157" s="199"/>
      <c r="BJH157" s="199"/>
      <c r="BJI157" s="199"/>
      <c r="BJJ157" s="199"/>
      <c r="BJK157" s="199"/>
      <c r="BJL157" s="199"/>
      <c r="BJM157" s="199"/>
      <c r="BJN157" s="199"/>
      <c r="BJO157" s="199"/>
      <c r="BJP157" s="199"/>
      <c r="BJQ157" s="199"/>
      <c r="BJR157" s="199"/>
      <c r="BJS157" s="199"/>
      <c r="BJT157" s="199"/>
      <c r="BJU157" s="199"/>
      <c r="BJV157" s="199"/>
      <c r="BJW157" s="199"/>
      <c r="BJX157" s="199"/>
      <c r="BJY157" s="199"/>
      <c r="BJZ157" s="199"/>
      <c r="BKA157" s="199"/>
      <c r="BKB157" s="199"/>
      <c r="BKC157" s="199"/>
      <c r="BKD157" s="199"/>
      <c r="BKE157" s="199"/>
      <c r="BKF157" s="199"/>
      <c r="BKG157" s="199"/>
      <c r="BKH157" s="199"/>
      <c r="BKI157" s="199"/>
      <c r="BKJ157" s="199"/>
      <c r="BKK157" s="199"/>
      <c r="BKL157" s="199"/>
      <c r="BKM157" s="199"/>
      <c r="BKN157" s="199"/>
      <c r="BKO157" s="199"/>
      <c r="BKP157" s="199"/>
      <c r="BKQ157" s="199"/>
      <c r="BKR157" s="199"/>
      <c r="BKS157" s="199"/>
      <c r="BKT157" s="199"/>
      <c r="BKU157" s="199"/>
      <c r="BKV157" s="199"/>
      <c r="BKW157" s="199"/>
      <c r="BKX157" s="199"/>
      <c r="BKY157" s="199"/>
      <c r="BKZ157" s="199"/>
      <c r="BLA157" s="199"/>
      <c r="BLB157" s="199"/>
      <c r="BLC157" s="199"/>
      <c r="BLD157" s="199"/>
      <c r="BLE157" s="199"/>
      <c r="BLF157" s="199"/>
      <c r="BLG157" s="199"/>
      <c r="BLH157" s="199"/>
      <c r="BLI157" s="199"/>
      <c r="BLJ157" s="199"/>
      <c r="BLK157" s="199"/>
      <c r="BLL157" s="199"/>
      <c r="BLM157" s="199"/>
      <c r="BLN157" s="199"/>
      <c r="BLO157" s="199"/>
      <c r="BLP157" s="199"/>
      <c r="BLQ157" s="199"/>
      <c r="BLR157" s="199"/>
      <c r="BLS157" s="199"/>
      <c r="BLT157" s="199"/>
      <c r="BLU157" s="199"/>
      <c r="BLV157" s="199"/>
      <c r="BLW157" s="199"/>
      <c r="BLX157" s="199"/>
      <c r="BLY157" s="199"/>
      <c r="BLZ157" s="199"/>
      <c r="BMA157" s="199"/>
      <c r="BMB157" s="199"/>
      <c r="BMC157" s="199"/>
      <c r="BMD157" s="199"/>
      <c r="BME157" s="199"/>
      <c r="BMF157" s="199"/>
      <c r="BMG157" s="199"/>
      <c r="BMH157" s="199"/>
      <c r="BMI157" s="199"/>
      <c r="BMJ157" s="199"/>
      <c r="BMK157" s="199"/>
      <c r="BML157" s="199"/>
      <c r="BMM157" s="199"/>
      <c r="BMN157" s="199"/>
      <c r="BMO157" s="199"/>
      <c r="BMP157" s="199"/>
      <c r="BMQ157" s="199"/>
      <c r="BMR157" s="199"/>
      <c r="BMS157" s="199"/>
      <c r="BMT157" s="199"/>
      <c r="BMU157" s="199"/>
      <c r="BMV157" s="199"/>
      <c r="BMW157" s="199"/>
      <c r="BMX157" s="199"/>
      <c r="BMY157" s="199"/>
      <c r="BMZ157" s="199"/>
      <c r="BNA157" s="199"/>
      <c r="BNB157" s="199"/>
      <c r="BNC157" s="199"/>
      <c r="BND157" s="199"/>
      <c r="BNE157" s="199"/>
      <c r="BNF157" s="199"/>
      <c r="BNG157" s="199"/>
      <c r="BNH157" s="199"/>
      <c r="BNI157" s="199"/>
      <c r="BNJ157" s="199"/>
      <c r="BNK157" s="199"/>
      <c r="BNL157" s="199"/>
      <c r="BNM157" s="199"/>
      <c r="BNN157" s="199"/>
      <c r="BNO157" s="199"/>
      <c r="BNP157" s="199"/>
      <c r="BNQ157" s="199"/>
      <c r="BNR157" s="199"/>
      <c r="BNS157" s="199"/>
      <c r="BNT157" s="199"/>
      <c r="BNU157" s="199"/>
      <c r="BNV157" s="199"/>
      <c r="BNW157" s="199"/>
      <c r="BNX157" s="199"/>
      <c r="BNY157" s="199"/>
      <c r="BNZ157" s="199"/>
      <c r="BOA157" s="199"/>
      <c r="BOB157" s="199"/>
      <c r="BOC157" s="199"/>
      <c r="BOD157" s="199"/>
      <c r="BOE157" s="199"/>
      <c r="BOF157" s="199"/>
      <c r="BOG157" s="199"/>
      <c r="BOH157" s="199"/>
      <c r="BOI157" s="199"/>
      <c r="BOJ157" s="199"/>
      <c r="BOK157" s="199"/>
      <c r="BOL157" s="199"/>
      <c r="BOM157" s="199"/>
      <c r="BON157" s="199"/>
      <c r="BOO157" s="199"/>
      <c r="BOP157" s="199"/>
      <c r="BOQ157" s="199"/>
      <c r="BOR157" s="199"/>
      <c r="BOS157" s="199"/>
      <c r="BOT157" s="199"/>
      <c r="BOU157" s="199"/>
      <c r="BOV157" s="199"/>
      <c r="BOW157" s="199"/>
      <c r="BOX157" s="199"/>
      <c r="BOY157" s="199"/>
      <c r="BOZ157" s="199"/>
      <c r="BPA157" s="199"/>
      <c r="BPB157" s="199"/>
      <c r="BPC157" s="199"/>
      <c r="BPD157" s="199"/>
      <c r="BPE157" s="199"/>
      <c r="BPF157" s="199"/>
      <c r="BPG157" s="199"/>
      <c r="BPH157" s="199"/>
      <c r="BPI157" s="199"/>
      <c r="BPJ157" s="199"/>
      <c r="BPK157" s="199"/>
      <c r="BPL157" s="199"/>
      <c r="BPM157" s="199"/>
      <c r="BPN157" s="199"/>
      <c r="BPO157" s="199"/>
      <c r="BPP157" s="199"/>
      <c r="BPQ157" s="199"/>
      <c r="BPR157" s="199"/>
      <c r="BPS157" s="199"/>
      <c r="BPT157" s="199"/>
      <c r="BPU157" s="199"/>
      <c r="BPV157" s="199"/>
      <c r="BPW157" s="199"/>
      <c r="BPX157" s="199"/>
      <c r="BPY157" s="199"/>
      <c r="BPZ157" s="199"/>
      <c r="BQA157" s="199"/>
      <c r="BQB157" s="199"/>
      <c r="BQC157" s="199"/>
      <c r="BQD157" s="199"/>
      <c r="BQE157" s="199"/>
      <c r="BQF157" s="199"/>
      <c r="BQG157" s="199"/>
      <c r="BQH157" s="199"/>
      <c r="BQI157" s="199"/>
      <c r="BQJ157" s="199"/>
      <c r="BQK157" s="199"/>
      <c r="BQL157" s="199"/>
      <c r="BQM157" s="199"/>
      <c r="BQN157" s="199"/>
      <c r="BQO157" s="199"/>
      <c r="BQP157" s="199"/>
      <c r="BQQ157" s="199"/>
      <c r="BQR157" s="199"/>
      <c r="BQS157" s="199"/>
      <c r="BQT157" s="199"/>
      <c r="BQU157" s="199"/>
      <c r="BQV157" s="199"/>
      <c r="BQW157" s="199"/>
      <c r="BQX157" s="199"/>
      <c r="BQY157" s="199"/>
      <c r="BQZ157" s="199"/>
      <c r="BRA157" s="199"/>
      <c r="BRB157" s="199"/>
      <c r="BRC157" s="199"/>
      <c r="BRD157" s="199"/>
      <c r="BRE157" s="199"/>
      <c r="BRF157" s="199"/>
      <c r="BRG157" s="199"/>
      <c r="BRH157" s="199"/>
      <c r="BRI157" s="199"/>
      <c r="BRJ157" s="199"/>
      <c r="BRK157" s="199"/>
      <c r="BRL157" s="199"/>
      <c r="BRM157" s="199"/>
      <c r="BRN157" s="199"/>
      <c r="BRO157" s="199"/>
      <c r="BRP157" s="199"/>
      <c r="BRQ157" s="199"/>
      <c r="BRR157" s="199"/>
      <c r="BRS157" s="199"/>
      <c r="BRT157" s="199"/>
      <c r="BRU157" s="199"/>
      <c r="BRV157" s="199"/>
      <c r="BRW157" s="199"/>
      <c r="BRX157" s="199"/>
      <c r="BRY157" s="199"/>
      <c r="BRZ157" s="199"/>
      <c r="BSA157" s="199"/>
      <c r="BSB157" s="199"/>
      <c r="BSC157" s="199"/>
      <c r="BSD157" s="199"/>
      <c r="BSE157" s="199"/>
      <c r="BSF157" s="199"/>
      <c r="BSG157" s="199"/>
      <c r="BSH157" s="199"/>
      <c r="BSI157" s="199"/>
      <c r="BSJ157" s="199"/>
      <c r="BSK157" s="199"/>
      <c r="BSL157" s="199"/>
      <c r="BSM157" s="199"/>
      <c r="BSN157" s="199"/>
      <c r="BSO157" s="199"/>
      <c r="BSP157" s="199"/>
      <c r="BSQ157" s="199"/>
      <c r="BSR157" s="199"/>
      <c r="BSS157" s="199"/>
      <c r="BST157" s="199"/>
      <c r="BSU157" s="199"/>
      <c r="BSV157" s="199"/>
      <c r="BSW157" s="199"/>
      <c r="BSX157" s="199"/>
      <c r="BSY157" s="199"/>
      <c r="BSZ157" s="199"/>
      <c r="BTA157" s="199"/>
      <c r="BTB157" s="199"/>
      <c r="BTC157" s="199"/>
      <c r="BTD157" s="199"/>
      <c r="BTE157" s="199"/>
      <c r="BTF157" s="199"/>
      <c r="BTG157" s="199"/>
      <c r="BTH157" s="199"/>
      <c r="BTI157" s="199"/>
      <c r="BTJ157" s="199"/>
      <c r="BTK157" s="199"/>
      <c r="BTL157" s="199"/>
      <c r="BTM157" s="199"/>
      <c r="BTN157" s="199"/>
      <c r="BTO157" s="199"/>
      <c r="BTP157" s="199"/>
      <c r="BTQ157" s="199"/>
      <c r="BTR157" s="199"/>
      <c r="BTS157" s="199"/>
      <c r="BTT157" s="199"/>
      <c r="BTU157" s="199"/>
      <c r="BTV157" s="199"/>
      <c r="BTW157" s="199"/>
      <c r="BTX157" s="199"/>
      <c r="BTY157" s="199"/>
      <c r="BTZ157" s="199"/>
      <c r="BUA157" s="199"/>
      <c r="BUB157" s="199"/>
      <c r="BUC157" s="199"/>
      <c r="BUD157" s="199"/>
      <c r="BUE157" s="199"/>
      <c r="BUF157" s="199"/>
      <c r="BUG157" s="199"/>
      <c r="BUH157" s="199"/>
      <c r="BUI157" s="199"/>
      <c r="BUJ157" s="199"/>
      <c r="BUK157" s="199"/>
      <c r="BUL157" s="199"/>
      <c r="BUM157" s="199"/>
      <c r="BUN157" s="199"/>
      <c r="BUO157" s="199"/>
      <c r="BUP157" s="199"/>
      <c r="BUQ157" s="199"/>
      <c r="BUR157" s="199"/>
      <c r="BUS157" s="199"/>
      <c r="BUT157" s="199"/>
      <c r="BUU157" s="199"/>
      <c r="BUV157" s="199"/>
      <c r="BUW157" s="199"/>
      <c r="BUX157" s="199"/>
      <c r="BUY157" s="199"/>
      <c r="BUZ157" s="199"/>
      <c r="BVA157" s="199"/>
      <c r="BVB157" s="199"/>
      <c r="BVC157" s="199"/>
      <c r="BVD157" s="199"/>
      <c r="BVE157" s="199"/>
      <c r="BVF157" s="199"/>
      <c r="BVG157" s="199"/>
      <c r="BVH157" s="199"/>
      <c r="BVI157" s="199"/>
      <c r="BVJ157" s="199"/>
      <c r="BVK157" s="199"/>
      <c r="BVL157" s="199"/>
      <c r="BVM157" s="199"/>
      <c r="BVN157" s="199"/>
      <c r="BVO157" s="199"/>
      <c r="BVP157" s="199"/>
      <c r="BVQ157" s="199"/>
      <c r="BVR157" s="199"/>
      <c r="BVS157" s="199"/>
      <c r="BVT157" s="199"/>
      <c r="BVU157" s="199"/>
      <c r="BVV157" s="199"/>
      <c r="BVW157" s="199"/>
      <c r="BVX157" s="199"/>
      <c r="BVY157" s="199"/>
      <c r="BVZ157" s="199"/>
      <c r="BWA157" s="199"/>
      <c r="BWB157" s="199"/>
      <c r="BWC157" s="199"/>
      <c r="BWD157" s="199"/>
      <c r="BWE157" s="199"/>
      <c r="BWF157" s="199"/>
      <c r="BWG157" s="199"/>
      <c r="BWH157" s="199"/>
      <c r="BWI157" s="199"/>
      <c r="BWJ157" s="199"/>
      <c r="BWK157" s="199"/>
      <c r="BWL157" s="199"/>
      <c r="BWM157" s="199"/>
      <c r="BWN157" s="199"/>
      <c r="BWO157" s="199"/>
      <c r="BWP157" s="199"/>
      <c r="BWQ157" s="199"/>
      <c r="BWR157" s="199"/>
      <c r="BWS157" s="199"/>
      <c r="BWT157" s="199"/>
      <c r="BWU157" s="199"/>
      <c r="BWV157" s="199"/>
      <c r="BWW157" s="199"/>
      <c r="BWX157" s="199"/>
      <c r="BWY157" s="199"/>
      <c r="BWZ157" s="199"/>
      <c r="BXA157" s="199"/>
      <c r="BXB157" s="199"/>
      <c r="BXC157" s="199"/>
      <c r="BXD157" s="199"/>
      <c r="BXE157" s="199"/>
      <c r="BXF157" s="199"/>
      <c r="BXG157" s="199"/>
      <c r="BXH157" s="199"/>
      <c r="BXI157" s="199"/>
      <c r="BXJ157" s="199"/>
      <c r="BXK157" s="199"/>
      <c r="BXL157" s="199"/>
      <c r="BXM157" s="199"/>
      <c r="BXN157" s="199"/>
      <c r="BXO157" s="199"/>
      <c r="BXP157" s="199"/>
      <c r="BXQ157" s="199"/>
      <c r="BXR157" s="199"/>
      <c r="BXS157" s="199"/>
      <c r="BXT157" s="199"/>
      <c r="BXU157" s="199"/>
      <c r="BXV157" s="199"/>
      <c r="BXW157" s="199"/>
      <c r="BXX157" s="199"/>
      <c r="BXY157" s="199"/>
      <c r="BXZ157" s="199"/>
      <c r="BYA157" s="199"/>
      <c r="BYB157" s="199"/>
      <c r="BYC157" s="199"/>
      <c r="BYD157" s="199"/>
      <c r="BYE157" s="199"/>
      <c r="BYF157" s="199"/>
      <c r="BYG157" s="199"/>
      <c r="BYH157" s="199"/>
      <c r="BYI157" s="199"/>
      <c r="BYJ157" s="199"/>
      <c r="BYK157" s="199"/>
      <c r="BYL157" s="199"/>
      <c r="BYM157" s="199"/>
      <c r="BYN157" s="199"/>
      <c r="BYO157" s="199"/>
      <c r="BYP157" s="199"/>
      <c r="BYQ157" s="199"/>
      <c r="BYR157" s="199"/>
      <c r="BYS157" s="199"/>
      <c r="BYT157" s="199"/>
      <c r="BYU157" s="199"/>
      <c r="BYV157" s="199"/>
      <c r="BYW157" s="199"/>
      <c r="BYX157" s="199"/>
      <c r="BYY157" s="199"/>
      <c r="BYZ157" s="199"/>
      <c r="BZA157" s="199"/>
      <c r="BZB157" s="199"/>
      <c r="BZC157" s="199"/>
      <c r="BZD157" s="199"/>
      <c r="BZE157" s="199"/>
      <c r="BZF157" s="199"/>
      <c r="BZG157" s="199"/>
      <c r="BZH157" s="199"/>
      <c r="BZI157" s="199"/>
      <c r="BZJ157" s="199"/>
      <c r="BZK157" s="199"/>
      <c r="BZL157" s="199"/>
      <c r="BZM157" s="199"/>
      <c r="BZN157" s="199"/>
      <c r="BZO157" s="199"/>
      <c r="BZP157" s="199"/>
      <c r="BZQ157" s="199"/>
      <c r="BZR157" s="199"/>
      <c r="BZS157" s="199"/>
      <c r="BZT157" s="199"/>
      <c r="BZU157" s="199"/>
      <c r="BZV157" s="199"/>
      <c r="BZW157" s="199"/>
      <c r="BZX157" s="199"/>
      <c r="BZY157" s="199"/>
      <c r="BZZ157" s="199"/>
      <c r="CAA157" s="199"/>
      <c r="CAB157" s="199"/>
      <c r="CAC157" s="199"/>
      <c r="CAD157" s="199"/>
      <c r="CAE157" s="199"/>
      <c r="CAF157" s="199"/>
      <c r="CAG157" s="199"/>
      <c r="CAH157" s="199"/>
      <c r="CAI157" s="199"/>
      <c r="CAJ157" s="199"/>
      <c r="CAK157" s="199"/>
      <c r="CAL157" s="199"/>
      <c r="CAM157" s="199"/>
      <c r="CAN157" s="199"/>
      <c r="CAO157" s="199"/>
      <c r="CAP157" s="199"/>
      <c r="CAQ157" s="199"/>
      <c r="CAR157" s="199"/>
      <c r="CAS157" s="199"/>
      <c r="CAT157" s="199"/>
      <c r="CAU157" s="199"/>
      <c r="CAV157" s="199"/>
      <c r="CAW157" s="199"/>
      <c r="CAX157" s="199"/>
      <c r="CAY157" s="199"/>
      <c r="CAZ157" s="199"/>
      <c r="CBA157" s="199"/>
      <c r="CBB157" s="199"/>
      <c r="CBC157" s="199"/>
      <c r="CBD157" s="199"/>
      <c r="CBE157" s="199"/>
      <c r="CBF157" s="199"/>
      <c r="CBG157" s="199"/>
      <c r="CBH157" s="199"/>
      <c r="CBI157" s="199"/>
      <c r="CBJ157" s="199"/>
      <c r="CBK157" s="199"/>
      <c r="CBL157" s="199"/>
      <c r="CBM157" s="199"/>
      <c r="CBN157" s="199"/>
      <c r="CBO157" s="199"/>
      <c r="CBP157" s="199"/>
      <c r="CBQ157" s="199"/>
      <c r="CBR157" s="199"/>
      <c r="CBS157" s="199"/>
      <c r="CBT157" s="199"/>
      <c r="CBU157" s="199"/>
      <c r="CBV157" s="199"/>
      <c r="CBW157" s="199"/>
      <c r="CBX157" s="199"/>
      <c r="CBY157" s="199"/>
      <c r="CBZ157" s="199"/>
      <c r="CCA157" s="199"/>
      <c r="CCB157" s="199"/>
      <c r="CCC157" s="199"/>
      <c r="CCD157" s="199"/>
      <c r="CCE157" s="199"/>
      <c r="CCF157" s="199"/>
      <c r="CCG157" s="199"/>
      <c r="CCH157" s="199"/>
      <c r="CCI157" s="199"/>
      <c r="CCJ157" s="199"/>
      <c r="CCK157" s="199"/>
      <c r="CCL157" s="199"/>
      <c r="CCM157" s="199"/>
      <c r="CCN157" s="199"/>
      <c r="CCO157" s="199"/>
      <c r="CCP157" s="199"/>
      <c r="CCQ157" s="199"/>
      <c r="CCR157" s="199"/>
      <c r="CCS157" s="199"/>
      <c r="CCT157" s="199"/>
    </row>
    <row r="158" spans="984:2126" s="200" customFormat="1" x14ac:dyDescent="0.2">
      <c r="AKV158" s="199"/>
      <c r="AKW158" s="199"/>
      <c r="AKX158" s="199"/>
      <c r="AKY158" s="199"/>
      <c r="AKZ158" s="199"/>
      <c r="ALA158" s="199"/>
      <c r="ALB158" s="199"/>
      <c r="ALC158" s="199"/>
      <c r="ALD158" s="199"/>
      <c r="ALE158" s="199"/>
      <c r="ALF158" s="199"/>
      <c r="ALG158" s="199"/>
      <c r="ALH158" s="199"/>
      <c r="ALI158" s="199"/>
      <c r="ALJ158" s="199"/>
      <c r="ALK158" s="199"/>
      <c r="ALL158" s="199"/>
      <c r="ALM158" s="199"/>
      <c r="ALN158" s="199"/>
      <c r="ALO158" s="199"/>
      <c r="ALP158" s="199"/>
      <c r="ALQ158" s="199"/>
      <c r="ALR158" s="199"/>
      <c r="ALS158" s="199"/>
      <c r="ALT158" s="199"/>
      <c r="ALU158" s="199"/>
      <c r="ALV158" s="199"/>
      <c r="ALW158" s="199"/>
      <c r="ALX158" s="199"/>
      <c r="ALY158" s="199"/>
      <c r="ALZ158" s="199"/>
      <c r="AMA158" s="199"/>
      <c r="AMB158" s="199"/>
      <c r="AMC158" s="199"/>
      <c r="AMD158" s="199"/>
      <c r="AME158" s="199"/>
      <c r="AMF158" s="199"/>
      <c r="AMG158" s="199"/>
      <c r="AMH158" s="199"/>
      <c r="AMI158" s="199"/>
      <c r="AMJ158" s="199"/>
      <c r="AMK158" s="199"/>
      <c r="AML158" s="199"/>
      <c r="AMM158" s="199"/>
      <c r="AMN158" s="199"/>
      <c r="AMO158" s="199"/>
      <c r="AMP158" s="199"/>
      <c r="AMQ158" s="199"/>
      <c r="AMR158" s="199"/>
      <c r="AMS158" s="199"/>
      <c r="AMT158" s="199"/>
      <c r="AMU158" s="199"/>
      <c r="AMV158" s="199"/>
      <c r="AMW158" s="199"/>
      <c r="AMX158" s="199"/>
      <c r="AMY158" s="199"/>
      <c r="AMZ158" s="199"/>
      <c r="ANA158" s="199"/>
      <c r="ANB158" s="199"/>
      <c r="ANC158" s="199"/>
      <c r="AND158" s="199"/>
      <c r="ANE158" s="199"/>
      <c r="ANF158" s="199"/>
      <c r="ANG158" s="199"/>
      <c r="ANH158" s="199"/>
      <c r="ANI158" s="199"/>
      <c r="ANJ158" s="199"/>
      <c r="ANK158" s="199"/>
      <c r="ANL158" s="199"/>
      <c r="ANM158" s="199"/>
      <c r="ANN158" s="199"/>
      <c r="ANO158" s="199"/>
      <c r="ANP158" s="199"/>
      <c r="ANQ158" s="199"/>
      <c r="ANR158" s="199"/>
      <c r="ANS158" s="199"/>
      <c r="ANT158" s="199"/>
      <c r="ANU158" s="199"/>
      <c r="ANV158" s="199"/>
      <c r="ANW158" s="199"/>
      <c r="ANX158" s="199"/>
      <c r="ANY158" s="199"/>
      <c r="ANZ158" s="199"/>
      <c r="AOA158" s="199"/>
      <c r="AOB158" s="199"/>
      <c r="AOC158" s="199"/>
      <c r="AOD158" s="199"/>
      <c r="AOE158" s="199"/>
      <c r="AOF158" s="199"/>
      <c r="AOG158" s="199"/>
      <c r="AOH158" s="199"/>
      <c r="AOI158" s="199"/>
      <c r="AOJ158" s="199"/>
      <c r="AOK158" s="199"/>
      <c r="AOL158" s="199"/>
      <c r="AOM158" s="199"/>
      <c r="AON158" s="199"/>
      <c r="AOO158" s="199"/>
      <c r="AOP158" s="199"/>
      <c r="AOQ158" s="199"/>
      <c r="AOR158" s="199"/>
      <c r="AOS158" s="199"/>
      <c r="AOT158" s="199"/>
      <c r="AOU158" s="199"/>
      <c r="AOV158" s="199"/>
      <c r="AOW158" s="199"/>
      <c r="AOX158" s="199"/>
      <c r="AOY158" s="199"/>
      <c r="AOZ158" s="199"/>
      <c r="APA158" s="199"/>
      <c r="APB158" s="199"/>
      <c r="APC158" s="199"/>
      <c r="APD158" s="199"/>
      <c r="APE158" s="199"/>
      <c r="APF158" s="199"/>
      <c r="APG158" s="199"/>
      <c r="APH158" s="199"/>
      <c r="API158" s="199"/>
      <c r="APJ158" s="199"/>
      <c r="APK158" s="199"/>
      <c r="APL158" s="199"/>
      <c r="APM158" s="199"/>
      <c r="APN158" s="199"/>
      <c r="APO158" s="199"/>
      <c r="APP158" s="199"/>
      <c r="APQ158" s="199"/>
      <c r="APR158" s="199"/>
      <c r="APS158" s="199"/>
      <c r="APT158" s="199"/>
      <c r="APU158" s="199"/>
      <c r="APV158" s="199"/>
      <c r="APW158" s="199"/>
      <c r="APX158" s="199"/>
      <c r="APY158" s="199"/>
      <c r="APZ158" s="199"/>
      <c r="AQA158" s="199"/>
      <c r="AQB158" s="199"/>
      <c r="AQC158" s="199"/>
      <c r="AQD158" s="199"/>
      <c r="AQE158" s="199"/>
      <c r="AQF158" s="199"/>
      <c r="AQG158" s="199"/>
      <c r="AQH158" s="199"/>
      <c r="AQI158" s="199"/>
      <c r="AQJ158" s="199"/>
      <c r="AQK158" s="199"/>
      <c r="AQL158" s="199"/>
      <c r="AQM158" s="199"/>
      <c r="AQN158" s="199"/>
      <c r="AQO158" s="199"/>
      <c r="AQP158" s="199"/>
      <c r="AQQ158" s="199"/>
      <c r="AQR158" s="199"/>
      <c r="AQS158" s="199"/>
      <c r="AQT158" s="199"/>
      <c r="AQU158" s="199"/>
      <c r="AQV158" s="199"/>
      <c r="AQW158" s="199"/>
      <c r="AQX158" s="199"/>
      <c r="AQY158" s="199"/>
      <c r="AQZ158" s="199"/>
      <c r="ARA158" s="199"/>
      <c r="ARB158" s="199"/>
      <c r="ARC158" s="199"/>
      <c r="ARD158" s="199"/>
      <c r="ARE158" s="199"/>
      <c r="ARF158" s="199"/>
      <c r="ARG158" s="199"/>
      <c r="ARH158" s="199"/>
      <c r="ARI158" s="199"/>
      <c r="ARJ158" s="199"/>
      <c r="ARK158" s="199"/>
      <c r="ARL158" s="199"/>
      <c r="ARM158" s="199"/>
      <c r="ARN158" s="199"/>
      <c r="ARO158" s="199"/>
      <c r="ARP158" s="199"/>
      <c r="ARQ158" s="199"/>
      <c r="ARR158" s="199"/>
      <c r="ARS158" s="199"/>
      <c r="ART158" s="199"/>
      <c r="ARU158" s="199"/>
      <c r="ARV158" s="199"/>
      <c r="ARW158" s="199"/>
      <c r="ARX158" s="199"/>
      <c r="ARY158" s="199"/>
      <c r="ARZ158" s="199"/>
      <c r="ASA158" s="199"/>
      <c r="ASB158" s="199"/>
      <c r="ASC158" s="199"/>
      <c r="ASD158" s="199"/>
      <c r="ASE158" s="199"/>
      <c r="ASF158" s="199"/>
      <c r="ASG158" s="199"/>
      <c r="ASH158" s="199"/>
      <c r="ASI158" s="199"/>
      <c r="ASJ158" s="199"/>
      <c r="ASK158" s="199"/>
      <c r="ASL158" s="199"/>
      <c r="ASM158" s="199"/>
      <c r="ASN158" s="199"/>
      <c r="ASO158" s="199"/>
      <c r="ASP158" s="199"/>
      <c r="ASQ158" s="199"/>
      <c r="ASR158" s="199"/>
      <c r="ASS158" s="199"/>
      <c r="AST158" s="199"/>
      <c r="ASU158" s="199"/>
      <c r="ASV158" s="199"/>
      <c r="ASW158" s="199"/>
      <c r="ASX158" s="199"/>
      <c r="ASY158" s="199"/>
      <c r="ASZ158" s="199"/>
      <c r="ATA158" s="199"/>
      <c r="ATB158" s="199"/>
      <c r="ATC158" s="199"/>
      <c r="ATD158" s="199"/>
      <c r="ATE158" s="199"/>
      <c r="ATF158" s="199"/>
      <c r="ATG158" s="199"/>
      <c r="ATH158" s="199"/>
      <c r="ATI158" s="199"/>
      <c r="ATJ158" s="199"/>
      <c r="ATK158" s="199"/>
      <c r="ATL158" s="199"/>
      <c r="ATM158" s="199"/>
      <c r="ATN158" s="199"/>
      <c r="ATO158" s="199"/>
      <c r="ATP158" s="199"/>
      <c r="ATQ158" s="199"/>
      <c r="ATR158" s="199"/>
      <c r="ATS158" s="199"/>
      <c r="ATT158" s="199"/>
      <c r="ATU158" s="199"/>
      <c r="ATV158" s="199"/>
      <c r="ATW158" s="199"/>
      <c r="ATX158" s="199"/>
      <c r="ATY158" s="199"/>
      <c r="ATZ158" s="199"/>
      <c r="AUA158" s="199"/>
      <c r="AUB158" s="199"/>
      <c r="AUC158" s="199"/>
      <c r="AUD158" s="199"/>
      <c r="AUE158" s="199"/>
      <c r="AUF158" s="199"/>
      <c r="AUG158" s="199"/>
      <c r="AUH158" s="199"/>
      <c r="AUI158" s="199"/>
      <c r="AUJ158" s="199"/>
      <c r="AUK158" s="199"/>
      <c r="AUL158" s="199"/>
      <c r="AUM158" s="199"/>
      <c r="AUN158" s="199"/>
      <c r="AUO158" s="199"/>
      <c r="AUP158" s="199"/>
      <c r="AUQ158" s="199"/>
      <c r="AUR158" s="199"/>
      <c r="AUS158" s="199"/>
      <c r="AUT158" s="199"/>
      <c r="AUU158" s="199"/>
      <c r="AUV158" s="199"/>
      <c r="AUW158" s="199"/>
      <c r="AUX158" s="199"/>
      <c r="AUY158" s="199"/>
      <c r="AUZ158" s="199"/>
      <c r="AVA158" s="199"/>
      <c r="AVB158" s="199"/>
      <c r="AVC158" s="199"/>
      <c r="AVD158" s="199"/>
      <c r="AVE158" s="199"/>
      <c r="AVF158" s="199"/>
      <c r="AVG158" s="199"/>
      <c r="AVH158" s="199"/>
      <c r="AVI158" s="199"/>
      <c r="AVJ158" s="199"/>
      <c r="AVK158" s="199"/>
      <c r="AVL158" s="199"/>
      <c r="AVM158" s="199"/>
      <c r="AVN158" s="199"/>
      <c r="AVO158" s="199"/>
      <c r="AVP158" s="199"/>
      <c r="AVQ158" s="199"/>
      <c r="AVR158" s="199"/>
      <c r="AVS158" s="199"/>
      <c r="AVT158" s="199"/>
      <c r="AVU158" s="199"/>
      <c r="AVV158" s="199"/>
      <c r="AVW158" s="199"/>
      <c r="AVX158" s="199"/>
      <c r="AVY158" s="199"/>
      <c r="AVZ158" s="199"/>
      <c r="AWA158" s="199"/>
      <c r="AWB158" s="199"/>
      <c r="AWC158" s="199"/>
      <c r="AWD158" s="199"/>
      <c r="AWE158" s="199"/>
      <c r="AWF158" s="199"/>
      <c r="AWG158" s="199"/>
      <c r="AWH158" s="199"/>
      <c r="AWI158" s="199"/>
      <c r="AWJ158" s="199"/>
      <c r="AWK158" s="199"/>
      <c r="AWL158" s="199"/>
      <c r="AWM158" s="199"/>
      <c r="AWN158" s="199"/>
      <c r="AWO158" s="199"/>
      <c r="AWP158" s="199"/>
      <c r="AWQ158" s="199"/>
      <c r="AWR158" s="199"/>
      <c r="AWS158" s="199"/>
      <c r="AWT158" s="199"/>
      <c r="AWU158" s="199"/>
      <c r="AWV158" s="199"/>
      <c r="AWW158" s="199"/>
      <c r="AWX158" s="199"/>
      <c r="AWY158" s="199"/>
      <c r="AWZ158" s="199"/>
      <c r="AXA158" s="199"/>
      <c r="AXB158" s="199"/>
      <c r="AXC158" s="199"/>
      <c r="AXD158" s="199"/>
      <c r="AXE158" s="199"/>
      <c r="AXF158" s="199"/>
      <c r="AXG158" s="199"/>
      <c r="AXH158" s="199"/>
      <c r="AXI158" s="199"/>
      <c r="AXJ158" s="199"/>
      <c r="AXK158" s="199"/>
      <c r="AXL158" s="199"/>
      <c r="AXM158" s="199"/>
      <c r="AXN158" s="199"/>
      <c r="AXO158" s="199"/>
      <c r="AXP158" s="199"/>
      <c r="AXQ158" s="199"/>
      <c r="AXR158" s="199"/>
      <c r="AXS158" s="199"/>
      <c r="AXT158" s="199"/>
      <c r="AXU158" s="199"/>
      <c r="AXV158" s="199"/>
      <c r="AXW158" s="199"/>
      <c r="AXX158" s="199"/>
      <c r="AXY158" s="199"/>
      <c r="AXZ158" s="199"/>
      <c r="AYA158" s="199"/>
      <c r="AYB158" s="199"/>
      <c r="AYC158" s="199"/>
      <c r="AYD158" s="199"/>
      <c r="AYE158" s="199"/>
      <c r="AYF158" s="199"/>
      <c r="AYG158" s="199"/>
      <c r="AYH158" s="199"/>
      <c r="AYI158" s="199"/>
      <c r="AYJ158" s="199"/>
      <c r="AYK158" s="199"/>
      <c r="AYL158" s="199"/>
      <c r="AYM158" s="199"/>
      <c r="AYN158" s="199"/>
      <c r="AYO158" s="199"/>
      <c r="AYP158" s="199"/>
      <c r="AYQ158" s="199"/>
      <c r="AYR158" s="199"/>
      <c r="AYS158" s="199"/>
      <c r="AYT158" s="199"/>
      <c r="AYU158" s="199"/>
      <c r="AYV158" s="199"/>
      <c r="AYW158" s="199"/>
      <c r="AYX158" s="199"/>
      <c r="AYY158" s="199"/>
      <c r="AYZ158" s="199"/>
      <c r="AZA158" s="199"/>
      <c r="AZB158" s="199"/>
      <c r="AZC158" s="199"/>
      <c r="AZD158" s="199"/>
      <c r="AZE158" s="199"/>
      <c r="AZF158" s="199"/>
      <c r="AZG158" s="199"/>
      <c r="AZH158" s="199"/>
      <c r="AZI158" s="199"/>
      <c r="AZJ158" s="199"/>
      <c r="AZK158" s="199"/>
      <c r="AZL158" s="199"/>
      <c r="AZM158" s="199"/>
      <c r="AZN158" s="199"/>
      <c r="AZO158" s="199"/>
      <c r="AZP158" s="199"/>
      <c r="AZQ158" s="199"/>
      <c r="AZR158" s="199"/>
      <c r="AZS158" s="199"/>
      <c r="AZT158" s="199"/>
      <c r="AZU158" s="199"/>
      <c r="AZV158" s="199"/>
      <c r="AZW158" s="199"/>
      <c r="AZX158" s="199"/>
      <c r="AZY158" s="199"/>
      <c r="AZZ158" s="199"/>
      <c r="BAA158" s="199"/>
      <c r="BAB158" s="199"/>
      <c r="BAC158" s="199"/>
      <c r="BAD158" s="199"/>
      <c r="BAE158" s="199"/>
      <c r="BAF158" s="199"/>
      <c r="BAG158" s="199"/>
      <c r="BAH158" s="199"/>
      <c r="BAI158" s="199"/>
      <c r="BAJ158" s="199"/>
      <c r="BAK158" s="199"/>
      <c r="BAL158" s="199"/>
      <c r="BAM158" s="199"/>
      <c r="BAN158" s="199"/>
      <c r="BAO158" s="199"/>
      <c r="BAP158" s="199"/>
      <c r="BAQ158" s="199"/>
      <c r="BAR158" s="199"/>
      <c r="BAS158" s="199"/>
      <c r="BAT158" s="199"/>
      <c r="BAU158" s="199"/>
      <c r="BAV158" s="199"/>
      <c r="BAW158" s="199"/>
      <c r="BAX158" s="199"/>
      <c r="BAY158" s="199"/>
      <c r="BAZ158" s="199"/>
      <c r="BBA158" s="199"/>
      <c r="BBB158" s="199"/>
      <c r="BBC158" s="199"/>
      <c r="BBD158" s="199"/>
      <c r="BBE158" s="199"/>
      <c r="BBF158" s="199"/>
      <c r="BBG158" s="199"/>
      <c r="BBH158" s="199"/>
      <c r="BBI158" s="199"/>
      <c r="BBJ158" s="199"/>
      <c r="BBK158" s="199"/>
      <c r="BBL158" s="199"/>
      <c r="BBM158" s="199"/>
      <c r="BBN158" s="199"/>
      <c r="BBO158" s="199"/>
      <c r="BBP158" s="199"/>
      <c r="BBQ158" s="199"/>
      <c r="BBR158" s="199"/>
      <c r="BBS158" s="199"/>
      <c r="BBT158" s="199"/>
      <c r="BBU158" s="199"/>
      <c r="BBV158" s="199"/>
      <c r="BBW158" s="199"/>
      <c r="BBX158" s="199"/>
      <c r="BBY158" s="199"/>
      <c r="BBZ158" s="199"/>
      <c r="BCA158" s="199"/>
      <c r="BCB158" s="199"/>
      <c r="BCC158" s="199"/>
      <c r="BCD158" s="199"/>
      <c r="BCE158" s="199"/>
      <c r="BCF158" s="199"/>
      <c r="BCG158" s="199"/>
      <c r="BCH158" s="199"/>
      <c r="BCI158" s="199"/>
      <c r="BCJ158" s="199"/>
      <c r="BCK158" s="199"/>
      <c r="BCL158" s="199"/>
      <c r="BCM158" s="199"/>
      <c r="BCN158" s="199"/>
      <c r="BCO158" s="199"/>
      <c r="BCP158" s="199"/>
      <c r="BCQ158" s="199"/>
      <c r="BCR158" s="199"/>
      <c r="BCS158" s="199"/>
      <c r="BCT158" s="199"/>
      <c r="BCU158" s="199"/>
      <c r="BCV158" s="199"/>
      <c r="BCW158" s="199"/>
      <c r="BCX158" s="199"/>
      <c r="BCY158" s="199"/>
      <c r="BCZ158" s="199"/>
      <c r="BDA158" s="199"/>
      <c r="BDB158" s="199"/>
      <c r="BDC158" s="199"/>
      <c r="BDD158" s="199"/>
      <c r="BDE158" s="199"/>
      <c r="BDF158" s="199"/>
      <c r="BDG158" s="199"/>
      <c r="BDH158" s="199"/>
      <c r="BDI158" s="199"/>
      <c r="BDJ158" s="199"/>
      <c r="BDK158" s="199"/>
      <c r="BDL158" s="199"/>
      <c r="BDM158" s="199"/>
      <c r="BDN158" s="199"/>
      <c r="BDO158" s="199"/>
      <c r="BDP158" s="199"/>
      <c r="BDQ158" s="199"/>
      <c r="BDR158" s="199"/>
      <c r="BDS158" s="199"/>
      <c r="BDT158" s="199"/>
      <c r="BDU158" s="199"/>
      <c r="BDV158" s="199"/>
      <c r="BDW158" s="199"/>
      <c r="BDX158" s="199"/>
      <c r="BDY158" s="199"/>
      <c r="BDZ158" s="199"/>
      <c r="BEA158" s="199"/>
      <c r="BEB158" s="199"/>
      <c r="BEC158" s="199"/>
      <c r="BED158" s="199"/>
      <c r="BEE158" s="199"/>
      <c r="BEF158" s="199"/>
      <c r="BEG158" s="199"/>
      <c r="BEH158" s="199"/>
      <c r="BEI158" s="199"/>
      <c r="BEJ158" s="199"/>
      <c r="BEK158" s="199"/>
      <c r="BEL158" s="199"/>
      <c r="BEM158" s="199"/>
      <c r="BEN158" s="199"/>
      <c r="BEO158" s="199"/>
      <c r="BEP158" s="199"/>
      <c r="BEQ158" s="199"/>
      <c r="BER158" s="199"/>
      <c r="BES158" s="199"/>
      <c r="BET158" s="199"/>
      <c r="BEU158" s="199"/>
      <c r="BEV158" s="199"/>
      <c r="BEW158" s="199"/>
      <c r="BEX158" s="199"/>
      <c r="BEY158" s="199"/>
      <c r="BEZ158" s="199"/>
      <c r="BFA158" s="199"/>
      <c r="BFB158" s="199"/>
      <c r="BFC158" s="199"/>
      <c r="BFD158" s="199"/>
      <c r="BFE158" s="199"/>
      <c r="BFF158" s="199"/>
      <c r="BFG158" s="199"/>
      <c r="BFH158" s="199"/>
      <c r="BFI158" s="199"/>
      <c r="BFJ158" s="199"/>
      <c r="BFK158" s="199"/>
      <c r="BFL158" s="199"/>
      <c r="BFM158" s="199"/>
      <c r="BFN158" s="199"/>
      <c r="BFO158" s="199"/>
      <c r="BFP158" s="199"/>
      <c r="BFQ158" s="199"/>
      <c r="BFR158" s="199"/>
      <c r="BFS158" s="199"/>
      <c r="BFT158" s="199"/>
      <c r="BFU158" s="199"/>
      <c r="BFV158" s="199"/>
      <c r="BFW158" s="199"/>
      <c r="BFX158" s="199"/>
      <c r="BFY158" s="199"/>
      <c r="BFZ158" s="199"/>
      <c r="BGA158" s="199"/>
      <c r="BGB158" s="199"/>
      <c r="BGC158" s="199"/>
      <c r="BGD158" s="199"/>
      <c r="BGE158" s="199"/>
      <c r="BGF158" s="199"/>
      <c r="BGG158" s="199"/>
      <c r="BGH158" s="199"/>
      <c r="BGI158" s="199"/>
      <c r="BGJ158" s="199"/>
      <c r="BGK158" s="199"/>
      <c r="BGL158" s="199"/>
      <c r="BGM158" s="199"/>
      <c r="BGN158" s="199"/>
      <c r="BGO158" s="199"/>
      <c r="BGP158" s="199"/>
      <c r="BGQ158" s="199"/>
      <c r="BGR158" s="199"/>
      <c r="BGS158" s="199"/>
      <c r="BGT158" s="199"/>
      <c r="BGU158" s="199"/>
      <c r="BGV158" s="199"/>
      <c r="BGW158" s="199"/>
      <c r="BGX158" s="199"/>
      <c r="BGY158" s="199"/>
      <c r="BGZ158" s="199"/>
      <c r="BHA158" s="199"/>
      <c r="BHB158" s="199"/>
      <c r="BHC158" s="199"/>
      <c r="BHD158" s="199"/>
      <c r="BHE158" s="199"/>
      <c r="BHF158" s="199"/>
      <c r="BHG158" s="199"/>
      <c r="BHH158" s="199"/>
      <c r="BHI158" s="199"/>
      <c r="BHJ158" s="199"/>
      <c r="BHK158" s="199"/>
      <c r="BHL158" s="199"/>
      <c r="BHM158" s="199"/>
      <c r="BHN158" s="199"/>
      <c r="BHO158" s="199"/>
      <c r="BHP158" s="199"/>
      <c r="BHQ158" s="199"/>
      <c r="BHR158" s="199"/>
      <c r="BHS158" s="199"/>
      <c r="BHT158" s="199"/>
      <c r="BHU158" s="199"/>
      <c r="BHV158" s="199"/>
      <c r="BHW158" s="199"/>
      <c r="BHX158" s="199"/>
      <c r="BHY158" s="199"/>
      <c r="BHZ158" s="199"/>
      <c r="BIA158" s="199"/>
      <c r="BIB158" s="199"/>
      <c r="BIC158" s="199"/>
      <c r="BID158" s="199"/>
      <c r="BIE158" s="199"/>
      <c r="BIF158" s="199"/>
      <c r="BIG158" s="199"/>
      <c r="BIH158" s="199"/>
      <c r="BII158" s="199"/>
      <c r="BIJ158" s="199"/>
      <c r="BIK158" s="199"/>
      <c r="BIL158" s="199"/>
      <c r="BIM158" s="199"/>
      <c r="BIN158" s="199"/>
      <c r="BIO158" s="199"/>
      <c r="BIP158" s="199"/>
      <c r="BIQ158" s="199"/>
      <c r="BIR158" s="199"/>
      <c r="BIS158" s="199"/>
      <c r="BIT158" s="199"/>
      <c r="BIU158" s="199"/>
      <c r="BIV158" s="199"/>
      <c r="BIW158" s="199"/>
      <c r="BIX158" s="199"/>
      <c r="BIY158" s="199"/>
      <c r="BIZ158" s="199"/>
      <c r="BJA158" s="199"/>
      <c r="BJB158" s="199"/>
      <c r="BJC158" s="199"/>
      <c r="BJD158" s="199"/>
      <c r="BJE158" s="199"/>
      <c r="BJF158" s="199"/>
      <c r="BJG158" s="199"/>
      <c r="BJH158" s="199"/>
      <c r="BJI158" s="199"/>
      <c r="BJJ158" s="199"/>
      <c r="BJK158" s="199"/>
      <c r="BJL158" s="199"/>
      <c r="BJM158" s="199"/>
      <c r="BJN158" s="199"/>
      <c r="BJO158" s="199"/>
      <c r="BJP158" s="199"/>
      <c r="BJQ158" s="199"/>
      <c r="BJR158" s="199"/>
      <c r="BJS158" s="199"/>
      <c r="BJT158" s="199"/>
      <c r="BJU158" s="199"/>
      <c r="BJV158" s="199"/>
      <c r="BJW158" s="199"/>
      <c r="BJX158" s="199"/>
      <c r="BJY158" s="199"/>
      <c r="BJZ158" s="199"/>
      <c r="BKA158" s="199"/>
      <c r="BKB158" s="199"/>
      <c r="BKC158" s="199"/>
      <c r="BKD158" s="199"/>
      <c r="BKE158" s="199"/>
      <c r="BKF158" s="199"/>
      <c r="BKG158" s="199"/>
      <c r="BKH158" s="199"/>
      <c r="BKI158" s="199"/>
      <c r="BKJ158" s="199"/>
      <c r="BKK158" s="199"/>
      <c r="BKL158" s="199"/>
      <c r="BKM158" s="199"/>
      <c r="BKN158" s="199"/>
      <c r="BKO158" s="199"/>
      <c r="BKP158" s="199"/>
      <c r="BKQ158" s="199"/>
      <c r="BKR158" s="199"/>
      <c r="BKS158" s="199"/>
      <c r="BKT158" s="199"/>
      <c r="BKU158" s="199"/>
      <c r="BKV158" s="199"/>
      <c r="BKW158" s="199"/>
      <c r="BKX158" s="199"/>
      <c r="BKY158" s="199"/>
      <c r="BKZ158" s="199"/>
      <c r="BLA158" s="199"/>
      <c r="BLB158" s="199"/>
      <c r="BLC158" s="199"/>
      <c r="BLD158" s="199"/>
      <c r="BLE158" s="199"/>
      <c r="BLF158" s="199"/>
      <c r="BLG158" s="199"/>
      <c r="BLH158" s="199"/>
      <c r="BLI158" s="199"/>
      <c r="BLJ158" s="199"/>
      <c r="BLK158" s="199"/>
      <c r="BLL158" s="199"/>
      <c r="BLM158" s="199"/>
      <c r="BLN158" s="199"/>
      <c r="BLO158" s="199"/>
      <c r="BLP158" s="199"/>
      <c r="BLQ158" s="199"/>
      <c r="BLR158" s="199"/>
      <c r="BLS158" s="199"/>
      <c r="BLT158" s="199"/>
      <c r="BLU158" s="199"/>
      <c r="BLV158" s="199"/>
      <c r="BLW158" s="199"/>
      <c r="BLX158" s="199"/>
      <c r="BLY158" s="199"/>
      <c r="BLZ158" s="199"/>
      <c r="BMA158" s="199"/>
      <c r="BMB158" s="199"/>
      <c r="BMC158" s="199"/>
      <c r="BMD158" s="199"/>
      <c r="BME158" s="199"/>
      <c r="BMF158" s="199"/>
      <c r="BMG158" s="199"/>
      <c r="BMH158" s="199"/>
      <c r="BMI158" s="199"/>
      <c r="BMJ158" s="199"/>
      <c r="BMK158" s="199"/>
      <c r="BML158" s="199"/>
      <c r="BMM158" s="199"/>
      <c r="BMN158" s="199"/>
      <c r="BMO158" s="199"/>
      <c r="BMP158" s="199"/>
      <c r="BMQ158" s="199"/>
      <c r="BMR158" s="199"/>
      <c r="BMS158" s="199"/>
      <c r="BMT158" s="199"/>
      <c r="BMU158" s="199"/>
      <c r="BMV158" s="199"/>
      <c r="BMW158" s="199"/>
      <c r="BMX158" s="199"/>
      <c r="BMY158" s="199"/>
      <c r="BMZ158" s="199"/>
      <c r="BNA158" s="199"/>
      <c r="BNB158" s="199"/>
      <c r="BNC158" s="199"/>
      <c r="BND158" s="199"/>
      <c r="BNE158" s="199"/>
      <c r="BNF158" s="199"/>
      <c r="BNG158" s="199"/>
      <c r="BNH158" s="199"/>
      <c r="BNI158" s="199"/>
      <c r="BNJ158" s="199"/>
      <c r="BNK158" s="199"/>
      <c r="BNL158" s="199"/>
      <c r="BNM158" s="199"/>
      <c r="BNN158" s="199"/>
      <c r="BNO158" s="199"/>
      <c r="BNP158" s="199"/>
      <c r="BNQ158" s="199"/>
      <c r="BNR158" s="199"/>
      <c r="BNS158" s="199"/>
      <c r="BNT158" s="199"/>
      <c r="BNU158" s="199"/>
      <c r="BNV158" s="199"/>
      <c r="BNW158" s="199"/>
      <c r="BNX158" s="199"/>
      <c r="BNY158" s="199"/>
      <c r="BNZ158" s="199"/>
      <c r="BOA158" s="199"/>
      <c r="BOB158" s="199"/>
      <c r="BOC158" s="199"/>
      <c r="BOD158" s="199"/>
      <c r="BOE158" s="199"/>
      <c r="BOF158" s="199"/>
      <c r="BOG158" s="199"/>
      <c r="BOH158" s="199"/>
      <c r="BOI158" s="199"/>
      <c r="BOJ158" s="199"/>
      <c r="BOK158" s="199"/>
      <c r="BOL158" s="199"/>
      <c r="BOM158" s="199"/>
      <c r="BON158" s="199"/>
      <c r="BOO158" s="199"/>
      <c r="BOP158" s="199"/>
      <c r="BOQ158" s="199"/>
      <c r="BOR158" s="199"/>
      <c r="BOS158" s="199"/>
      <c r="BOT158" s="199"/>
      <c r="BOU158" s="199"/>
      <c r="BOV158" s="199"/>
      <c r="BOW158" s="199"/>
      <c r="BOX158" s="199"/>
      <c r="BOY158" s="199"/>
      <c r="BOZ158" s="199"/>
      <c r="BPA158" s="199"/>
      <c r="BPB158" s="199"/>
      <c r="BPC158" s="199"/>
      <c r="BPD158" s="199"/>
      <c r="BPE158" s="199"/>
      <c r="BPF158" s="199"/>
      <c r="BPG158" s="199"/>
      <c r="BPH158" s="199"/>
      <c r="BPI158" s="199"/>
      <c r="BPJ158" s="199"/>
      <c r="BPK158" s="199"/>
      <c r="BPL158" s="199"/>
      <c r="BPM158" s="199"/>
      <c r="BPN158" s="199"/>
      <c r="BPO158" s="199"/>
      <c r="BPP158" s="199"/>
      <c r="BPQ158" s="199"/>
      <c r="BPR158" s="199"/>
      <c r="BPS158" s="199"/>
      <c r="BPT158" s="199"/>
      <c r="BPU158" s="199"/>
      <c r="BPV158" s="199"/>
      <c r="BPW158" s="199"/>
      <c r="BPX158" s="199"/>
      <c r="BPY158" s="199"/>
      <c r="BPZ158" s="199"/>
      <c r="BQA158" s="199"/>
      <c r="BQB158" s="199"/>
      <c r="BQC158" s="199"/>
      <c r="BQD158" s="199"/>
      <c r="BQE158" s="199"/>
      <c r="BQF158" s="199"/>
      <c r="BQG158" s="199"/>
      <c r="BQH158" s="199"/>
      <c r="BQI158" s="199"/>
      <c r="BQJ158" s="199"/>
      <c r="BQK158" s="199"/>
      <c r="BQL158" s="199"/>
      <c r="BQM158" s="199"/>
      <c r="BQN158" s="199"/>
      <c r="BQO158" s="199"/>
      <c r="BQP158" s="199"/>
      <c r="BQQ158" s="199"/>
      <c r="BQR158" s="199"/>
      <c r="BQS158" s="199"/>
      <c r="BQT158" s="199"/>
      <c r="BQU158" s="199"/>
      <c r="BQV158" s="199"/>
      <c r="BQW158" s="199"/>
      <c r="BQX158" s="199"/>
      <c r="BQY158" s="199"/>
      <c r="BQZ158" s="199"/>
      <c r="BRA158" s="199"/>
      <c r="BRB158" s="199"/>
      <c r="BRC158" s="199"/>
      <c r="BRD158" s="199"/>
      <c r="BRE158" s="199"/>
      <c r="BRF158" s="199"/>
      <c r="BRG158" s="199"/>
      <c r="BRH158" s="199"/>
      <c r="BRI158" s="199"/>
      <c r="BRJ158" s="199"/>
      <c r="BRK158" s="199"/>
      <c r="BRL158" s="199"/>
      <c r="BRM158" s="199"/>
      <c r="BRN158" s="199"/>
      <c r="BRO158" s="199"/>
      <c r="BRP158" s="199"/>
      <c r="BRQ158" s="199"/>
      <c r="BRR158" s="199"/>
      <c r="BRS158" s="199"/>
      <c r="BRT158" s="199"/>
      <c r="BRU158" s="199"/>
      <c r="BRV158" s="199"/>
      <c r="BRW158" s="199"/>
      <c r="BRX158" s="199"/>
      <c r="BRY158" s="199"/>
      <c r="BRZ158" s="199"/>
      <c r="BSA158" s="199"/>
      <c r="BSB158" s="199"/>
      <c r="BSC158" s="199"/>
      <c r="BSD158" s="199"/>
      <c r="BSE158" s="199"/>
      <c r="BSF158" s="199"/>
      <c r="BSG158" s="199"/>
      <c r="BSH158" s="199"/>
      <c r="BSI158" s="199"/>
      <c r="BSJ158" s="199"/>
      <c r="BSK158" s="199"/>
      <c r="BSL158" s="199"/>
      <c r="BSM158" s="199"/>
      <c r="BSN158" s="199"/>
      <c r="BSO158" s="199"/>
      <c r="BSP158" s="199"/>
      <c r="BSQ158" s="199"/>
      <c r="BSR158" s="199"/>
      <c r="BSS158" s="199"/>
      <c r="BST158" s="199"/>
      <c r="BSU158" s="199"/>
      <c r="BSV158" s="199"/>
      <c r="BSW158" s="199"/>
      <c r="BSX158" s="199"/>
      <c r="BSY158" s="199"/>
      <c r="BSZ158" s="199"/>
      <c r="BTA158" s="199"/>
      <c r="BTB158" s="199"/>
      <c r="BTC158" s="199"/>
      <c r="BTD158" s="199"/>
      <c r="BTE158" s="199"/>
      <c r="BTF158" s="199"/>
      <c r="BTG158" s="199"/>
      <c r="BTH158" s="199"/>
      <c r="BTI158" s="199"/>
      <c r="BTJ158" s="199"/>
      <c r="BTK158" s="199"/>
      <c r="BTL158" s="199"/>
      <c r="BTM158" s="199"/>
      <c r="BTN158" s="199"/>
      <c r="BTO158" s="199"/>
      <c r="BTP158" s="199"/>
      <c r="BTQ158" s="199"/>
      <c r="BTR158" s="199"/>
      <c r="BTS158" s="199"/>
      <c r="BTT158" s="199"/>
      <c r="BTU158" s="199"/>
      <c r="BTV158" s="199"/>
      <c r="BTW158" s="199"/>
      <c r="BTX158" s="199"/>
      <c r="BTY158" s="199"/>
      <c r="BTZ158" s="199"/>
      <c r="BUA158" s="199"/>
      <c r="BUB158" s="199"/>
      <c r="BUC158" s="199"/>
      <c r="BUD158" s="199"/>
      <c r="BUE158" s="199"/>
      <c r="BUF158" s="199"/>
      <c r="BUG158" s="199"/>
      <c r="BUH158" s="199"/>
      <c r="BUI158" s="199"/>
      <c r="BUJ158" s="199"/>
      <c r="BUK158" s="199"/>
      <c r="BUL158" s="199"/>
      <c r="BUM158" s="199"/>
      <c r="BUN158" s="199"/>
      <c r="BUO158" s="199"/>
      <c r="BUP158" s="199"/>
      <c r="BUQ158" s="199"/>
      <c r="BUR158" s="199"/>
      <c r="BUS158" s="199"/>
      <c r="BUT158" s="199"/>
      <c r="BUU158" s="199"/>
      <c r="BUV158" s="199"/>
      <c r="BUW158" s="199"/>
      <c r="BUX158" s="199"/>
      <c r="BUY158" s="199"/>
      <c r="BUZ158" s="199"/>
      <c r="BVA158" s="199"/>
      <c r="BVB158" s="199"/>
      <c r="BVC158" s="199"/>
      <c r="BVD158" s="199"/>
      <c r="BVE158" s="199"/>
      <c r="BVF158" s="199"/>
      <c r="BVG158" s="199"/>
      <c r="BVH158" s="199"/>
      <c r="BVI158" s="199"/>
      <c r="BVJ158" s="199"/>
      <c r="BVK158" s="199"/>
      <c r="BVL158" s="199"/>
      <c r="BVM158" s="199"/>
      <c r="BVN158" s="199"/>
      <c r="BVO158" s="199"/>
      <c r="BVP158" s="199"/>
      <c r="BVQ158" s="199"/>
      <c r="BVR158" s="199"/>
      <c r="BVS158" s="199"/>
      <c r="BVT158" s="199"/>
      <c r="BVU158" s="199"/>
      <c r="BVV158" s="199"/>
      <c r="BVW158" s="199"/>
      <c r="BVX158" s="199"/>
      <c r="BVY158" s="199"/>
      <c r="BVZ158" s="199"/>
      <c r="BWA158" s="199"/>
      <c r="BWB158" s="199"/>
      <c r="BWC158" s="199"/>
      <c r="BWD158" s="199"/>
      <c r="BWE158" s="199"/>
      <c r="BWF158" s="199"/>
      <c r="BWG158" s="199"/>
      <c r="BWH158" s="199"/>
      <c r="BWI158" s="199"/>
      <c r="BWJ158" s="199"/>
      <c r="BWK158" s="199"/>
      <c r="BWL158" s="199"/>
      <c r="BWM158" s="199"/>
      <c r="BWN158" s="199"/>
      <c r="BWO158" s="199"/>
      <c r="BWP158" s="199"/>
      <c r="BWQ158" s="199"/>
      <c r="BWR158" s="199"/>
      <c r="BWS158" s="199"/>
      <c r="BWT158" s="199"/>
      <c r="BWU158" s="199"/>
      <c r="BWV158" s="199"/>
      <c r="BWW158" s="199"/>
      <c r="BWX158" s="199"/>
      <c r="BWY158" s="199"/>
      <c r="BWZ158" s="199"/>
      <c r="BXA158" s="199"/>
      <c r="BXB158" s="199"/>
      <c r="BXC158" s="199"/>
      <c r="BXD158" s="199"/>
      <c r="BXE158" s="199"/>
      <c r="BXF158" s="199"/>
      <c r="BXG158" s="199"/>
      <c r="BXH158" s="199"/>
      <c r="BXI158" s="199"/>
      <c r="BXJ158" s="199"/>
      <c r="BXK158" s="199"/>
      <c r="BXL158" s="199"/>
      <c r="BXM158" s="199"/>
      <c r="BXN158" s="199"/>
      <c r="BXO158" s="199"/>
      <c r="BXP158" s="199"/>
      <c r="BXQ158" s="199"/>
      <c r="BXR158" s="199"/>
      <c r="BXS158" s="199"/>
      <c r="BXT158" s="199"/>
      <c r="BXU158" s="199"/>
      <c r="BXV158" s="199"/>
      <c r="BXW158" s="199"/>
      <c r="BXX158" s="199"/>
      <c r="BXY158" s="199"/>
      <c r="BXZ158" s="199"/>
      <c r="BYA158" s="199"/>
      <c r="BYB158" s="199"/>
      <c r="BYC158" s="199"/>
      <c r="BYD158" s="199"/>
      <c r="BYE158" s="199"/>
      <c r="BYF158" s="199"/>
      <c r="BYG158" s="199"/>
      <c r="BYH158" s="199"/>
      <c r="BYI158" s="199"/>
      <c r="BYJ158" s="199"/>
      <c r="BYK158" s="199"/>
      <c r="BYL158" s="199"/>
      <c r="BYM158" s="199"/>
      <c r="BYN158" s="199"/>
      <c r="BYO158" s="199"/>
      <c r="BYP158" s="199"/>
      <c r="BYQ158" s="199"/>
      <c r="BYR158" s="199"/>
      <c r="BYS158" s="199"/>
      <c r="BYT158" s="199"/>
      <c r="BYU158" s="199"/>
      <c r="BYV158" s="199"/>
      <c r="BYW158" s="199"/>
      <c r="BYX158" s="199"/>
      <c r="BYY158" s="199"/>
      <c r="BYZ158" s="199"/>
      <c r="BZA158" s="199"/>
      <c r="BZB158" s="199"/>
      <c r="BZC158" s="199"/>
      <c r="BZD158" s="199"/>
      <c r="BZE158" s="199"/>
      <c r="BZF158" s="199"/>
      <c r="BZG158" s="199"/>
      <c r="BZH158" s="199"/>
      <c r="BZI158" s="199"/>
      <c r="BZJ158" s="199"/>
      <c r="BZK158" s="199"/>
      <c r="BZL158" s="199"/>
      <c r="BZM158" s="199"/>
      <c r="BZN158" s="199"/>
      <c r="BZO158" s="199"/>
      <c r="BZP158" s="199"/>
      <c r="BZQ158" s="199"/>
      <c r="BZR158" s="199"/>
      <c r="BZS158" s="199"/>
      <c r="BZT158" s="199"/>
      <c r="BZU158" s="199"/>
      <c r="BZV158" s="199"/>
      <c r="BZW158" s="199"/>
      <c r="BZX158" s="199"/>
      <c r="BZY158" s="199"/>
      <c r="BZZ158" s="199"/>
      <c r="CAA158" s="199"/>
      <c r="CAB158" s="199"/>
      <c r="CAC158" s="199"/>
      <c r="CAD158" s="199"/>
      <c r="CAE158" s="199"/>
      <c r="CAF158" s="199"/>
      <c r="CAG158" s="199"/>
      <c r="CAH158" s="199"/>
      <c r="CAI158" s="199"/>
      <c r="CAJ158" s="199"/>
      <c r="CAK158" s="199"/>
      <c r="CAL158" s="199"/>
      <c r="CAM158" s="199"/>
      <c r="CAN158" s="199"/>
      <c r="CAO158" s="199"/>
      <c r="CAP158" s="199"/>
      <c r="CAQ158" s="199"/>
      <c r="CAR158" s="199"/>
      <c r="CAS158" s="199"/>
      <c r="CAT158" s="199"/>
      <c r="CAU158" s="199"/>
      <c r="CAV158" s="199"/>
      <c r="CAW158" s="199"/>
      <c r="CAX158" s="199"/>
      <c r="CAY158" s="199"/>
      <c r="CAZ158" s="199"/>
      <c r="CBA158" s="199"/>
      <c r="CBB158" s="199"/>
      <c r="CBC158" s="199"/>
      <c r="CBD158" s="199"/>
      <c r="CBE158" s="199"/>
      <c r="CBF158" s="199"/>
      <c r="CBG158" s="199"/>
      <c r="CBH158" s="199"/>
      <c r="CBI158" s="199"/>
      <c r="CBJ158" s="199"/>
      <c r="CBK158" s="199"/>
      <c r="CBL158" s="199"/>
      <c r="CBM158" s="199"/>
      <c r="CBN158" s="199"/>
      <c r="CBO158" s="199"/>
      <c r="CBP158" s="199"/>
      <c r="CBQ158" s="199"/>
      <c r="CBR158" s="199"/>
      <c r="CBS158" s="199"/>
      <c r="CBT158" s="199"/>
      <c r="CBU158" s="199"/>
      <c r="CBV158" s="199"/>
      <c r="CBW158" s="199"/>
      <c r="CBX158" s="199"/>
      <c r="CBY158" s="199"/>
      <c r="CBZ158" s="199"/>
      <c r="CCA158" s="199"/>
      <c r="CCB158" s="199"/>
      <c r="CCC158" s="199"/>
      <c r="CCD158" s="199"/>
      <c r="CCE158" s="199"/>
      <c r="CCF158" s="199"/>
      <c r="CCG158" s="199"/>
      <c r="CCH158" s="199"/>
      <c r="CCI158" s="199"/>
      <c r="CCJ158" s="199"/>
      <c r="CCK158" s="199"/>
      <c r="CCL158" s="199"/>
      <c r="CCM158" s="199"/>
      <c r="CCN158" s="199"/>
      <c r="CCO158" s="199"/>
      <c r="CCP158" s="199"/>
      <c r="CCQ158" s="199"/>
      <c r="CCR158" s="199"/>
      <c r="CCS158" s="199"/>
      <c r="CCT158" s="199"/>
    </row>
    <row r="159" spans="984:2126" s="200" customFormat="1" x14ac:dyDescent="0.2">
      <c r="AKV159" s="199"/>
      <c r="AKW159" s="199"/>
      <c r="AKX159" s="199"/>
      <c r="AKY159" s="199"/>
      <c r="AKZ159" s="199"/>
      <c r="ALA159" s="199"/>
      <c r="ALB159" s="199"/>
      <c r="ALC159" s="199"/>
      <c r="ALD159" s="199"/>
      <c r="ALE159" s="199"/>
      <c r="ALF159" s="199"/>
      <c r="ALG159" s="199"/>
      <c r="ALH159" s="199"/>
      <c r="ALI159" s="199"/>
      <c r="ALJ159" s="199"/>
      <c r="ALK159" s="199"/>
      <c r="ALL159" s="199"/>
      <c r="ALM159" s="199"/>
      <c r="ALN159" s="199"/>
      <c r="ALO159" s="199"/>
      <c r="ALP159" s="199"/>
      <c r="ALQ159" s="199"/>
      <c r="ALR159" s="199"/>
      <c r="ALS159" s="199"/>
      <c r="ALT159" s="199"/>
      <c r="ALU159" s="199"/>
      <c r="ALV159" s="199"/>
      <c r="ALW159" s="199"/>
      <c r="ALX159" s="199"/>
      <c r="ALY159" s="199"/>
      <c r="ALZ159" s="199"/>
      <c r="AMA159" s="199"/>
      <c r="AMB159" s="199"/>
      <c r="AMC159" s="199"/>
      <c r="AMD159" s="199"/>
      <c r="AME159" s="199"/>
      <c r="AMF159" s="199"/>
      <c r="AMG159" s="199"/>
      <c r="AMH159" s="199"/>
      <c r="AMI159" s="199"/>
      <c r="AMJ159" s="199"/>
      <c r="AMK159" s="199"/>
      <c r="AML159" s="199"/>
      <c r="AMM159" s="199"/>
      <c r="AMN159" s="199"/>
      <c r="AMO159" s="199"/>
      <c r="AMP159" s="199"/>
      <c r="AMQ159" s="199"/>
      <c r="AMR159" s="199"/>
      <c r="AMS159" s="199"/>
      <c r="AMT159" s="199"/>
      <c r="AMU159" s="199"/>
      <c r="AMV159" s="199"/>
      <c r="AMW159" s="199"/>
      <c r="AMX159" s="199"/>
      <c r="AMY159" s="199"/>
      <c r="AMZ159" s="199"/>
      <c r="ANA159" s="199"/>
      <c r="ANB159" s="199"/>
      <c r="ANC159" s="199"/>
      <c r="AND159" s="199"/>
      <c r="ANE159" s="199"/>
      <c r="ANF159" s="199"/>
      <c r="ANG159" s="199"/>
      <c r="ANH159" s="199"/>
      <c r="ANI159" s="199"/>
      <c r="ANJ159" s="199"/>
      <c r="ANK159" s="199"/>
      <c r="ANL159" s="199"/>
      <c r="ANM159" s="199"/>
      <c r="ANN159" s="199"/>
      <c r="ANO159" s="199"/>
      <c r="ANP159" s="199"/>
      <c r="ANQ159" s="199"/>
      <c r="ANR159" s="199"/>
      <c r="ANS159" s="199"/>
      <c r="ANT159" s="199"/>
      <c r="ANU159" s="199"/>
      <c r="ANV159" s="199"/>
      <c r="ANW159" s="199"/>
      <c r="ANX159" s="199"/>
      <c r="ANY159" s="199"/>
      <c r="ANZ159" s="199"/>
      <c r="AOA159" s="199"/>
      <c r="AOB159" s="199"/>
      <c r="AOC159" s="199"/>
      <c r="AOD159" s="199"/>
      <c r="AOE159" s="199"/>
      <c r="AOF159" s="199"/>
      <c r="AOG159" s="199"/>
      <c r="AOH159" s="199"/>
      <c r="AOI159" s="199"/>
      <c r="AOJ159" s="199"/>
      <c r="AOK159" s="199"/>
      <c r="AOL159" s="199"/>
      <c r="AOM159" s="199"/>
      <c r="AON159" s="199"/>
      <c r="AOO159" s="199"/>
      <c r="AOP159" s="199"/>
      <c r="AOQ159" s="199"/>
      <c r="AOR159" s="199"/>
      <c r="AOS159" s="199"/>
      <c r="AOT159" s="199"/>
      <c r="AOU159" s="199"/>
      <c r="AOV159" s="199"/>
      <c r="AOW159" s="199"/>
      <c r="AOX159" s="199"/>
      <c r="AOY159" s="199"/>
      <c r="AOZ159" s="199"/>
      <c r="APA159" s="199"/>
      <c r="APB159" s="199"/>
      <c r="APC159" s="199"/>
      <c r="APD159" s="199"/>
      <c r="APE159" s="199"/>
      <c r="APF159" s="199"/>
      <c r="APG159" s="199"/>
      <c r="APH159" s="199"/>
      <c r="API159" s="199"/>
      <c r="APJ159" s="199"/>
      <c r="APK159" s="199"/>
      <c r="APL159" s="199"/>
      <c r="APM159" s="199"/>
      <c r="APN159" s="199"/>
      <c r="APO159" s="199"/>
      <c r="APP159" s="199"/>
      <c r="APQ159" s="199"/>
      <c r="APR159" s="199"/>
      <c r="APS159" s="199"/>
      <c r="APT159" s="199"/>
      <c r="APU159" s="199"/>
      <c r="APV159" s="199"/>
      <c r="APW159" s="199"/>
      <c r="APX159" s="199"/>
      <c r="APY159" s="199"/>
      <c r="APZ159" s="199"/>
      <c r="AQA159" s="199"/>
      <c r="AQB159" s="199"/>
      <c r="AQC159" s="199"/>
      <c r="AQD159" s="199"/>
      <c r="AQE159" s="199"/>
      <c r="AQF159" s="199"/>
      <c r="AQG159" s="199"/>
      <c r="AQH159" s="199"/>
      <c r="AQI159" s="199"/>
      <c r="AQJ159" s="199"/>
      <c r="AQK159" s="199"/>
      <c r="AQL159" s="199"/>
      <c r="AQM159" s="199"/>
      <c r="AQN159" s="199"/>
      <c r="AQO159" s="199"/>
      <c r="AQP159" s="199"/>
      <c r="AQQ159" s="199"/>
      <c r="AQR159" s="199"/>
      <c r="AQS159" s="199"/>
      <c r="AQT159" s="199"/>
      <c r="AQU159" s="199"/>
      <c r="AQV159" s="199"/>
      <c r="AQW159" s="199"/>
      <c r="AQX159" s="199"/>
      <c r="AQY159" s="199"/>
      <c r="AQZ159" s="199"/>
      <c r="ARA159" s="199"/>
      <c r="ARB159" s="199"/>
      <c r="ARC159" s="199"/>
      <c r="ARD159" s="199"/>
      <c r="ARE159" s="199"/>
      <c r="ARF159" s="199"/>
      <c r="ARG159" s="199"/>
      <c r="ARH159" s="199"/>
      <c r="ARI159" s="199"/>
      <c r="ARJ159" s="199"/>
      <c r="ARK159" s="199"/>
      <c r="ARL159" s="199"/>
      <c r="ARM159" s="199"/>
      <c r="ARN159" s="199"/>
      <c r="ARO159" s="199"/>
      <c r="ARP159" s="199"/>
      <c r="ARQ159" s="199"/>
      <c r="ARR159" s="199"/>
      <c r="ARS159" s="199"/>
      <c r="ART159" s="199"/>
      <c r="ARU159" s="199"/>
      <c r="ARV159" s="199"/>
      <c r="ARW159" s="199"/>
      <c r="ARX159" s="199"/>
      <c r="ARY159" s="199"/>
      <c r="ARZ159" s="199"/>
      <c r="ASA159" s="199"/>
      <c r="ASB159" s="199"/>
      <c r="ASC159" s="199"/>
      <c r="ASD159" s="199"/>
      <c r="ASE159" s="199"/>
      <c r="ASF159" s="199"/>
      <c r="ASG159" s="199"/>
      <c r="ASH159" s="199"/>
      <c r="ASI159" s="199"/>
      <c r="ASJ159" s="199"/>
      <c r="ASK159" s="199"/>
      <c r="ASL159" s="199"/>
      <c r="ASM159" s="199"/>
      <c r="ASN159" s="199"/>
      <c r="ASO159" s="199"/>
      <c r="ASP159" s="199"/>
      <c r="ASQ159" s="199"/>
      <c r="ASR159" s="199"/>
      <c r="ASS159" s="199"/>
      <c r="AST159" s="199"/>
      <c r="ASU159" s="199"/>
      <c r="ASV159" s="199"/>
      <c r="ASW159" s="199"/>
      <c r="ASX159" s="199"/>
      <c r="ASY159" s="199"/>
      <c r="ASZ159" s="199"/>
      <c r="ATA159" s="199"/>
      <c r="ATB159" s="199"/>
      <c r="ATC159" s="199"/>
      <c r="ATD159" s="199"/>
      <c r="ATE159" s="199"/>
      <c r="ATF159" s="199"/>
      <c r="ATG159" s="199"/>
      <c r="ATH159" s="199"/>
      <c r="ATI159" s="199"/>
      <c r="ATJ159" s="199"/>
      <c r="ATK159" s="199"/>
      <c r="ATL159" s="199"/>
      <c r="ATM159" s="199"/>
      <c r="ATN159" s="199"/>
      <c r="ATO159" s="199"/>
      <c r="ATP159" s="199"/>
      <c r="ATQ159" s="199"/>
      <c r="ATR159" s="199"/>
      <c r="ATS159" s="199"/>
      <c r="ATT159" s="199"/>
      <c r="ATU159" s="199"/>
      <c r="ATV159" s="199"/>
      <c r="ATW159" s="199"/>
      <c r="ATX159" s="199"/>
      <c r="ATY159" s="199"/>
      <c r="ATZ159" s="199"/>
      <c r="AUA159" s="199"/>
      <c r="AUB159" s="199"/>
      <c r="AUC159" s="199"/>
      <c r="AUD159" s="199"/>
      <c r="AUE159" s="199"/>
      <c r="AUF159" s="199"/>
      <c r="AUG159" s="199"/>
      <c r="AUH159" s="199"/>
      <c r="AUI159" s="199"/>
      <c r="AUJ159" s="199"/>
      <c r="AUK159" s="199"/>
      <c r="AUL159" s="199"/>
      <c r="AUM159" s="199"/>
      <c r="AUN159" s="199"/>
      <c r="AUO159" s="199"/>
      <c r="AUP159" s="199"/>
      <c r="AUQ159" s="199"/>
      <c r="AUR159" s="199"/>
      <c r="AUS159" s="199"/>
      <c r="AUT159" s="199"/>
      <c r="AUU159" s="199"/>
      <c r="AUV159" s="199"/>
      <c r="AUW159" s="199"/>
      <c r="AUX159" s="199"/>
      <c r="AUY159" s="199"/>
      <c r="AUZ159" s="199"/>
      <c r="AVA159" s="199"/>
      <c r="AVB159" s="199"/>
      <c r="AVC159" s="199"/>
      <c r="AVD159" s="199"/>
      <c r="AVE159" s="199"/>
      <c r="AVF159" s="199"/>
      <c r="AVG159" s="199"/>
      <c r="AVH159" s="199"/>
      <c r="AVI159" s="199"/>
      <c r="AVJ159" s="199"/>
      <c r="AVK159" s="199"/>
      <c r="AVL159" s="199"/>
      <c r="AVM159" s="199"/>
      <c r="AVN159" s="199"/>
      <c r="AVO159" s="199"/>
      <c r="AVP159" s="199"/>
      <c r="AVQ159" s="199"/>
      <c r="AVR159" s="199"/>
      <c r="AVS159" s="199"/>
      <c r="AVT159" s="199"/>
      <c r="AVU159" s="199"/>
      <c r="AVV159" s="199"/>
      <c r="AVW159" s="199"/>
      <c r="AVX159" s="199"/>
      <c r="AVY159" s="199"/>
      <c r="AVZ159" s="199"/>
      <c r="AWA159" s="199"/>
      <c r="AWB159" s="199"/>
      <c r="AWC159" s="199"/>
      <c r="AWD159" s="199"/>
      <c r="AWE159" s="199"/>
      <c r="AWF159" s="199"/>
      <c r="AWG159" s="199"/>
      <c r="AWH159" s="199"/>
      <c r="AWI159" s="199"/>
      <c r="AWJ159" s="199"/>
      <c r="AWK159" s="199"/>
      <c r="AWL159" s="199"/>
      <c r="AWM159" s="199"/>
      <c r="AWN159" s="199"/>
      <c r="AWO159" s="199"/>
      <c r="AWP159" s="199"/>
      <c r="AWQ159" s="199"/>
      <c r="AWR159" s="199"/>
      <c r="AWS159" s="199"/>
      <c r="AWT159" s="199"/>
      <c r="AWU159" s="199"/>
      <c r="AWV159" s="199"/>
      <c r="AWW159" s="199"/>
      <c r="AWX159" s="199"/>
      <c r="AWY159" s="199"/>
      <c r="AWZ159" s="199"/>
      <c r="AXA159" s="199"/>
      <c r="AXB159" s="199"/>
      <c r="AXC159" s="199"/>
      <c r="AXD159" s="199"/>
      <c r="AXE159" s="199"/>
      <c r="AXF159" s="199"/>
      <c r="AXG159" s="199"/>
      <c r="AXH159" s="199"/>
      <c r="AXI159" s="199"/>
      <c r="AXJ159" s="199"/>
      <c r="AXK159" s="199"/>
      <c r="AXL159" s="199"/>
      <c r="AXM159" s="199"/>
      <c r="AXN159" s="199"/>
      <c r="AXO159" s="199"/>
      <c r="AXP159" s="199"/>
      <c r="AXQ159" s="199"/>
      <c r="AXR159" s="199"/>
      <c r="AXS159" s="199"/>
      <c r="AXT159" s="199"/>
      <c r="AXU159" s="199"/>
      <c r="AXV159" s="199"/>
      <c r="AXW159" s="199"/>
      <c r="AXX159" s="199"/>
      <c r="AXY159" s="199"/>
      <c r="AXZ159" s="199"/>
      <c r="AYA159" s="199"/>
      <c r="AYB159" s="199"/>
      <c r="AYC159" s="199"/>
      <c r="AYD159" s="199"/>
      <c r="AYE159" s="199"/>
      <c r="AYF159" s="199"/>
      <c r="AYG159" s="199"/>
      <c r="AYH159" s="199"/>
      <c r="AYI159" s="199"/>
      <c r="AYJ159" s="199"/>
      <c r="AYK159" s="199"/>
      <c r="AYL159" s="199"/>
      <c r="AYM159" s="199"/>
      <c r="AYN159" s="199"/>
      <c r="AYO159" s="199"/>
      <c r="AYP159" s="199"/>
      <c r="AYQ159" s="199"/>
      <c r="AYR159" s="199"/>
      <c r="AYS159" s="199"/>
      <c r="AYT159" s="199"/>
      <c r="AYU159" s="199"/>
      <c r="AYV159" s="199"/>
      <c r="AYW159" s="199"/>
      <c r="AYX159" s="199"/>
      <c r="AYY159" s="199"/>
      <c r="AYZ159" s="199"/>
      <c r="AZA159" s="199"/>
      <c r="AZB159" s="199"/>
      <c r="AZC159" s="199"/>
      <c r="AZD159" s="199"/>
      <c r="AZE159" s="199"/>
      <c r="AZF159" s="199"/>
      <c r="AZG159" s="199"/>
      <c r="AZH159" s="199"/>
      <c r="AZI159" s="199"/>
      <c r="AZJ159" s="199"/>
      <c r="AZK159" s="199"/>
      <c r="AZL159" s="199"/>
      <c r="AZM159" s="199"/>
      <c r="AZN159" s="199"/>
      <c r="AZO159" s="199"/>
      <c r="AZP159" s="199"/>
      <c r="AZQ159" s="199"/>
      <c r="AZR159" s="199"/>
      <c r="AZS159" s="199"/>
      <c r="AZT159" s="199"/>
      <c r="AZU159" s="199"/>
      <c r="AZV159" s="199"/>
      <c r="AZW159" s="199"/>
      <c r="AZX159" s="199"/>
      <c r="AZY159" s="199"/>
      <c r="AZZ159" s="199"/>
      <c r="BAA159" s="199"/>
      <c r="BAB159" s="199"/>
      <c r="BAC159" s="199"/>
      <c r="BAD159" s="199"/>
      <c r="BAE159" s="199"/>
      <c r="BAF159" s="199"/>
      <c r="BAG159" s="199"/>
      <c r="BAH159" s="199"/>
      <c r="BAI159" s="199"/>
      <c r="BAJ159" s="199"/>
      <c r="BAK159" s="199"/>
      <c r="BAL159" s="199"/>
      <c r="BAM159" s="199"/>
      <c r="BAN159" s="199"/>
      <c r="BAO159" s="199"/>
      <c r="BAP159" s="199"/>
      <c r="BAQ159" s="199"/>
      <c r="BAR159" s="199"/>
      <c r="BAS159" s="199"/>
      <c r="BAT159" s="199"/>
      <c r="BAU159" s="199"/>
      <c r="BAV159" s="199"/>
      <c r="BAW159" s="199"/>
      <c r="BAX159" s="199"/>
      <c r="BAY159" s="199"/>
      <c r="BAZ159" s="199"/>
      <c r="BBA159" s="199"/>
      <c r="BBB159" s="199"/>
      <c r="BBC159" s="199"/>
      <c r="BBD159" s="199"/>
      <c r="BBE159" s="199"/>
      <c r="BBF159" s="199"/>
      <c r="BBG159" s="199"/>
      <c r="BBH159" s="199"/>
      <c r="BBI159" s="199"/>
      <c r="BBJ159" s="199"/>
      <c r="BBK159" s="199"/>
      <c r="BBL159" s="199"/>
      <c r="BBM159" s="199"/>
      <c r="BBN159" s="199"/>
      <c r="BBO159" s="199"/>
      <c r="BBP159" s="199"/>
      <c r="BBQ159" s="199"/>
      <c r="BBR159" s="199"/>
      <c r="BBS159" s="199"/>
      <c r="BBT159" s="199"/>
      <c r="BBU159" s="199"/>
      <c r="BBV159" s="199"/>
      <c r="BBW159" s="199"/>
      <c r="BBX159" s="199"/>
      <c r="BBY159" s="199"/>
      <c r="BBZ159" s="199"/>
      <c r="BCA159" s="199"/>
      <c r="BCB159" s="199"/>
      <c r="BCC159" s="199"/>
      <c r="BCD159" s="199"/>
      <c r="BCE159" s="199"/>
      <c r="BCF159" s="199"/>
      <c r="BCG159" s="199"/>
      <c r="BCH159" s="199"/>
      <c r="BCI159" s="199"/>
      <c r="BCJ159" s="199"/>
      <c r="BCK159" s="199"/>
      <c r="BCL159" s="199"/>
      <c r="BCM159" s="199"/>
      <c r="BCN159" s="199"/>
      <c r="BCO159" s="199"/>
      <c r="BCP159" s="199"/>
      <c r="BCQ159" s="199"/>
      <c r="BCR159" s="199"/>
      <c r="BCS159" s="199"/>
      <c r="BCT159" s="199"/>
      <c r="BCU159" s="199"/>
      <c r="BCV159" s="199"/>
      <c r="BCW159" s="199"/>
      <c r="BCX159" s="199"/>
      <c r="BCY159" s="199"/>
      <c r="BCZ159" s="199"/>
      <c r="BDA159" s="199"/>
      <c r="BDB159" s="199"/>
      <c r="BDC159" s="199"/>
      <c r="BDD159" s="199"/>
      <c r="BDE159" s="199"/>
      <c r="BDF159" s="199"/>
      <c r="BDG159" s="199"/>
      <c r="BDH159" s="199"/>
      <c r="BDI159" s="199"/>
      <c r="BDJ159" s="199"/>
      <c r="BDK159" s="199"/>
      <c r="BDL159" s="199"/>
      <c r="BDM159" s="199"/>
      <c r="BDN159" s="199"/>
      <c r="BDO159" s="199"/>
      <c r="BDP159" s="199"/>
      <c r="BDQ159" s="199"/>
      <c r="BDR159" s="199"/>
      <c r="BDS159" s="199"/>
      <c r="BDT159" s="199"/>
      <c r="BDU159" s="199"/>
      <c r="BDV159" s="199"/>
      <c r="BDW159" s="199"/>
      <c r="BDX159" s="199"/>
      <c r="BDY159" s="199"/>
      <c r="BDZ159" s="199"/>
      <c r="BEA159" s="199"/>
      <c r="BEB159" s="199"/>
      <c r="BEC159" s="199"/>
      <c r="BED159" s="199"/>
      <c r="BEE159" s="199"/>
      <c r="BEF159" s="199"/>
      <c r="BEG159" s="199"/>
      <c r="BEH159" s="199"/>
      <c r="BEI159" s="199"/>
      <c r="BEJ159" s="199"/>
      <c r="BEK159" s="199"/>
      <c r="BEL159" s="199"/>
      <c r="BEM159" s="199"/>
      <c r="BEN159" s="199"/>
      <c r="BEO159" s="199"/>
      <c r="BEP159" s="199"/>
      <c r="BEQ159" s="199"/>
      <c r="BER159" s="199"/>
      <c r="BES159" s="199"/>
      <c r="BET159" s="199"/>
      <c r="BEU159" s="199"/>
      <c r="BEV159" s="199"/>
      <c r="BEW159" s="199"/>
      <c r="BEX159" s="199"/>
      <c r="BEY159" s="199"/>
      <c r="BEZ159" s="199"/>
      <c r="BFA159" s="199"/>
      <c r="BFB159" s="199"/>
      <c r="BFC159" s="199"/>
      <c r="BFD159" s="199"/>
      <c r="BFE159" s="199"/>
      <c r="BFF159" s="199"/>
      <c r="BFG159" s="199"/>
      <c r="BFH159" s="199"/>
      <c r="BFI159" s="199"/>
      <c r="BFJ159" s="199"/>
      <c r="BFK159" s="199"/>
      <c r="BFL159" s="199"/>
      <c r="BFM159" s="199"/>
      <c r="BFN159" s="199"/>
      <c r="BFO159" s="199"/>
      <c r="BFP159" s="199"/>
      <c r="BFQ159" s="199"/>
      <c r="BFR159" s="199"/>
      <c r="BFS159" s="199"/>
      <c r="BFT159" s="199"/>
      <c r="BFU159" s="199"/>
      <c r="BFV159" s="199"/>
      <c r="BFW159" s="199"/>
      <c r="BFX159" s="199"/>
      <c r="BFY159" s="199"/>
      <c r="BFZ159" s="199"/>
      <c r="BGA159" s="199"/>
      <c r="BGB159" s="199"/>
      <c r="BGC159" s="199"/>
      <c r="BGD159" s="199"/>
      <c r="BGE159" s="199"/>
      <c r="BGF159" s="199"/>
      <c r="BGG159" s="199"/>
      <c r="BGH159" s="199"/>
      <c r="BGI159" s="199"/>
      <c r="BGJ159" s="199"/>
      <c r="BGK159" s="199"/>
      <c r="BGL159" s="199"/>
      <c r="BGM159" s="199"/>
      <c r="BGN159" s="199"/>
      <c r="BGO159" s="199"/>
      <c r="BGP159" s="199"/>
      <c r="BGQ159" s="199"/>
      <c r="BGR159" s="199"/>
      <c r="BGS159" s="199"/>
      <c r="BGT159" s="199"/>
      <c r="BGU159" s="199"/>
      <c r="BGV159" s="199"/>
      <c r="BGW159" s="199"/>
      <c r="BGX159" s="199"/>
      <c r="BGY159" s="199"/>
      <c r="BGZ159" s="199"/>
      <c r="BHA159" s="199"/>
      <c r="BHB159" s="199"/>
      <c r="BHC159" s="199"/>
      <c r="BHD159" s="199"/>
      <c r="BHE159" s="199"/>
      <c r="BHF159" s="199"/>
      <c r="BHG159" s="199"/>
      <c r="BHH159" s="199"/>
      <c r="BHI159" s="199"/>
      <c r="BHJ159" s="199"/>
      <c r="BHK159" s="199"/>
      <c r="BHL159" s="199"/>
      <c r="BHM159" s="199"/>
      <c r="BHN159" s="199"/>
      <c r="BHO159" s="199"/>
      <c r="BHP159" s="199"/>
      <c r="BHQ159" s="199"/>
      <c r="BHR159" s="199"/>
      <c r="BHS159" s="199"/>
      <c r="BHT159" s="199"/>
      <c r="BHU159" s="199"/>
      <c r="BHV159" s="199"/>
      <c r="BHW159" s="199"/>
      <c r="BHX159" s="199"/>
      <c r="BHY159" s="199"/>
      <c r="BHZ159" s="199"/>
      <c r="BIA159" s="199"/>
      <c r="BIB159" s="199"/>
      <c r="BIC159" s="199"/>
      <c r="BID159" s="199"/>
      <c r="BIE159" s="199"/>
      <c r="BIF159" s="199"/>
      <c r="BIG159" s="199"/>
      <c r="BIH159" s="199"/>
      <c r="BII159" s="199"/>
      <c r="BIJ159" s="199"/>
      <c r="BIK159" s="199"/>
      <c r="BIL159" s="199"/>
      <c r="BIM159" s="199"/>
      <c r="BIN159" s="199"/>
      <c r="BIO159" s="199"/>
      <c r="BIP159" s="199"/>
      <c r="BIQ159" s="199"/>
      <c r="BIR159" s="199"/>
      <c r="BIS159" s="199"/>
      <c r="BIT159" s="199"/>
      <c r="BIU159" s="199"/>
      <c r="BIV159" s="199"/>
      <c r="BIW159" s="199"/>
      <c r="BIX159" s="199"/>
      <c r="BIY159" s="199"/>
      <c r="BIZ159" s="199"/>
      <c r="BJA159" s="199"/>
      <c r="BJB159" s="199"/>
      <c r="BJC159" s="199"/>
      <c r="BJD159" s="199"/>
      <c r="BJE159" s="199"/>
      <c r="BJF159" s="199"/>
      <c r="BJG159" s="199"/>
      <c r="BJH159" s="199"/>
      <c r="BJI159" s="199"/>
      <c r="BJJ159" s="199"/>
      <c r="BJK159" s="199"/>
      <c r="BJL159" s="199"/>
      <c r="BJM159" s="199"/>
      <c r="BJN159" s="199"/>
      <c r="BJO159" s="199"/>
      <c r="BJP159" s="199"/>
      <c r="BJQ159" s="199"/>
      <c r="BJR159" s="199"/>
      <c r="BJS159" s="199"/>
      <c r="BJT159" s="199"/>
      <c r="BJU159" s="199"/>
      <c r="BJV159" s="199"/>
      <c r="BJW159" s="199"/>
      <c r="BJX159" s="199"/>
      <c r="BJY159" s="199"/>
      <c r="BJZ159" s="199"/>
      <c r="BKA159" s="199"/>
      <c r="BKB159" s="199"/>
      <c r="BKC159" s="199"/>
      <c r="BKD159" s="199"/>
      <c r="BKE159" s="199"/>
      <c r="BKF159" s="199"/>
      <c r="BKG159" s="199"/>
      <c r="BKH159" s="199"/>
      <c r="BKI159" s="199"/>
      <c r="BKJ159" s="199"/>
      <c r="BKK159" s="199"/>
      <c r="BKL159" s="199"/>
      <c r="BKM159" s="199"/>
      <c r="BKN159" s="199"/>
      <c r="BKO159" s="199"/>
      <c r="BKP159" s="199"/>
      <c r="BKQ159" s="199"/>
      <c r="BKR159" s="199"/>
      <c r="BKS159" s="199"/>
      <c r="BKT159" s="199"/>
      <c r="BKU159" s="199"/>
      <c r="BKV159" s="199"/>
      <c r="BKW159" s="199"/>
      <c r="BKX159" s="199"/>
      <c r="BKY159" s="199"/>
      <c r="BKZ159" s="199"/>
      <c r="BLA159" s="199"/>
      <c r="BLB159" s="199"/>
      <c r="BLC159" s="199"/>
      <c r="BLD159" s="199"/>
      <c r="BLE159" s="199"/>
      <c r="BLF159" s="199"/>
      <c r="BLG159" s="199"/>
      <c r="BLH159" s="199"/>
      <c r="BLI159" s="199"/>
      <c r="BLJ159" s="199"/>
      <c r="BLK159" s="199"/>
      <c r="BLL159" s="199"/>
      <c r="BLM159" s="199"/>
      <c r="BLN159" s="199"/>
      <c r="BLO159" s="199"/>
      <c r="BLP159" s="199"/>
      <c r="BLQ159" s="199"/>
      <c r="BLR159" s="199"/>
      <c r="BLS159" s="199"/>
      <c r="BLT159" s="199"/>
      <c r="BLU159" s="199"/>
      <c r="BLV159" s="199"/>
      <c r="BLW159" s="199"/>
      <c r="BLX159" s="199"/>
      <c r="BLY159" s="199"/>
      <c r="BLZ159" s="199"/>
      <c r="BMA159" s="199"/>
      <c r="BMB159" s="199"/>
      <c r="BMC159" s="199"/>
      <c r="BMD159" s="199"/>
      <c r="BME159" s="199"/>
      <c r="BMF159" s="199"/>
      <c r="BMG159" s="199"/>
      <c r="BMH159" s="199"/>
      <c r="BMI159" s="199"/>
      <c r="BMJ159" s="199"/>
      <c r="BMK159" s="199"/>
      <c r="BML159" s="199"/>
      <c r="BMM159" s="199"/>
      <c r="BMN159" s="199"/>
      <c r="BMO159" s="199"/>
      <c r="BMP159" s="199"/>
      <c r="BMQ159" s="199"/>
      <c r="BMR159" s="199"/>
      <c r="BMS159" s="199"/>
      <c r="BMT159" s="199"/>
      <c r="BMU159" s="199"/>
      <c r="BMV159" s="199"/>
      <c r="BMW159" s="199"/>
      <c r="BMX159" s="199"/>
      <c r="BMY159" s="199"/>
      <c r="BMZ159" s="199"/>
      <c r="BNA159" s="199"/>
      <c r="BNB159" s="199"/>
      <c r="BNC159" s="199"/>
      <c r="BND159" s="199"/>
      <c r="BNE159" s="199"/>
      <c r="BNF159" s="199"/>
      <c r="BNG159" s="199"/>
      <c r="BNH159" s="199"/>
      <c r="BNI159" s="199"/>
      <c r="BNJ159" s="199"/>
      <c r="BNK159" s="199"/>
      <c r="BNL159" s="199"/>
      <c r="BNM159" s="199"/>
      <c r="BNN159" s="199"/>
      <c r="BNO159" s="199"/>
      <c r="BNP159" s="199"/>
      <c r="BNQ159" s="199"/>
      <c r="BNR159" s="199"/>
      <c r="BNS159" s="199"/>
      <c r="BNT159" s="199"/>
      <c r="BNU159" s="199"/>
      <c r="BNV159" s="199"/>
      <c r="BNW159" s="199"/>
      <c r="BNX159" s="199"/>
      <c r="BNY159" s="199"/>
      <c r="BNZ159" s="199"/>
      <c r="BOA159" s="199"/>
      <c r="BOB159" s="199"/>
      <c r="BOC159" s="199"/>
      <c r="BOD159" s="199"/>
      <c r="BOE159" s="199"/>
      <c r="BOF159" s="199"/>
      <c r="BOG159" s="199"/>
      <c r="BOH159" s="199"/>
      <c r="BOI159" s="199"/>
      <c r="BOJ159" s="199"/>
      <c r="BOK159" s="199"/>
      <c r="BOL159" s="199"/>
      <c r="BOM159" s="199"/>
      <c r="BON159" s="199"/>
      <c r="BOO159" s="199"/>
      <c r="BOP159" s="199"/>
      <c r="BOQ159" s="199"/>
      <c r="BOR159" s="199"/>
      <c r="BOS159" s="199"/>
      <c r="BOT159" s="199"/>
      <c r="BOU159" s="199"/>
      <c r="BOV159" s="199"/>
      <c r="BOW159" s="199"/>
      <c r="BOX159" s="199"/>
      <c r="BOY159" s="199"/>
      <c r="BOZ159" s="199"/>
      <c r="BPA159" s="199"/>
      <c r="BPB159" s="199"/>
      <c r="BPC159" s="199"/>
      <c r="BPD159" s="199"/>
      <c r="BPE159" s="199"/>
      <c r="BPF159" s="199"/>
      <c r="BPG159" s="199"/>
      <c r="BPH159" s="199"/>
      <c r="BPI159" s="199"/>
      <c r="BPJ159" s="199"/>
      <c r="BPK159" s="199"/>
      <c r="BPL159" s="199"/>
      <c r="BPM159" s="199"/>
      <c r="BPN159" s="199"/>
      <c r="BPO159" s="199"/>
      <c r="BPP159" s="199"/>
      <c r="BPQ159" s="199"/>
      <c r="BPR159" s="199"/>
      <c r="BPS159" s="199"/>
      <c r="BPT159" s="199"/>
      <c r="BPU159" s="199"/>
      <c r="BPV159" s="199"/>
      <c r="BPW159" s="199"/>
      <c r="BPX159" s="199"/>
      <c r="BPY159" s="199"/>
      <c r="BPZ159" s="199"/>
      <c r="BQA159" s="199"/>
      <c r="BQB159" s="199"/>
      <c r="BQC159" s="199"/>
      <c r="BQD159" s="199"/>
      <c r="BQE159" s="199"/>
      <c r="BQF159" s="199"/>
      <c r="BQG159" s="199"/>
      <c r="BQH159" s="199"/>
      <c r="BQI159" s="199"/>
      <c r="BQJ159" s="199"/>
      <c r="BQK159" s="199"/>
      <c r="BQL159" s="199"/>
      <c r="BQM159" s="199"/>
      <c r="BQN159" s="199"/>
      <c r="BQO159" s="199"/>
      <c r="BQP159" s="199"/>
      <c r="BQQ159" s="199"/>
      <c r="BQR159" s="199"/>
      <c r="BQS159" s="199"/>
      <c r="BQT159" s="199"/>
      <c r="BQU159" s="199"/>
      <c r="BQV159" s="199"/>
      <c r="BQW159" s="199"/>
      <c r="BQX159" s="199"/>
      <c r="BQY159" s="199"/>
      <c r="BQZ159" s="199"/>
      <c r="BRA159" s="199"/>
      <c r="BRB159" s="199"/>
      <c r="BRC159" s="199"/>
      <c r="BRD159" s="199"/>
      <c r="BRE159" s="199"/>
      <c r="BRF159" s="199"/>
      <c r="BRG159" s="199"/>
      <c r="BRH159" s="199"/>
      <c r="BRI159" s="199"/>
      <c r="BRJ159" s="199"/>
      <c r="BRK159" s="199"/>
      <c r="BRL159" s="199"/>
      <c r="BRM159" s="199"/>
      <c r="BRN159" s="199"/>
      <c r="BRO159" s="199"/>
      <c r="BRP159" s="199"/>
      <c r="BRQ159" s="199"/>
      <c r="BRR159" s="199"/>
      <c r="BRS159" s="199"/>
      <c r="BRT159" s="199"/>
      <c r="BRU159" s="199"/>
      <c r="BRV159" s="199"/>
      <c r="BRW159" s="199"/>
      <c r="BRX159" s="199"/>
      <c r="BRY159" s="199"/>
      <c r="BRZ159" s="199"/>
      <c r="BSA159" s="199"/>
      <c r="BSB159" s="199"/>
      <c r="BSC159" s="199"/>
      <c r="BSD159" s="199"/>
      <c r="BSE159" s="199"/>
      <c r="BSF159" s="199"/>
      <c r="BSG159" s="199"/>
      <c r="BSH159" s="199"/>
      <c r="BSI159" s="199"/>
      <c r="BSJ159" s="199"/>
      <c r="BSK159" s="199"/>
      <c r="BSL159" s="199"/>
      <c r="BSM159" s="199"/>
      <c r="BSN159" s="199"/>
      <c r="BSO159" s="199"/>
      <c r="BSP159" s="199"/>
      <c r="BSQ159" s="199"/>
      <c r="BSR159" s="199"/>
      <c r="BSS159" s="199"/>
      <c r="BST159" s="199"/>
      <c r="BSU159" s="199"/>
      <c r="BSV159" s="199"/>
      <c r="BSW159" s="199"/>
      <c r="BSX159" s="199"/>
      <c r="BSY159" s="199"/>
      <c r="BSZ159" s="199"/>
      <c r="BTA159" s="199"/>
      <c r="BTB159" s="199"/>
      <c r="BTC159" s="199"/>
      <c r="BTD159" s="199"/>
      <c r="BTE159" s="199"/>
      <c r="BTF159" s="199"/>
      <c r="BTG159" s="199"/>
      <c r="BTH159" s="199"/>
      <c r="BTI159" s="199"/>
      <c r="BTJ159" s="199"/>
      <c r="BTK159" s="199"/>
      <c r="BTL159" s="199"/>
      <c r="BTM159" s="199"/>
      <c r="BTN159" s="199"/>
      <c r="BTO159" s="199"/>
      <c r="BTP159" s="199"/>
      <c r="BTQ159" s="199"/>
      <c r="BTR159" s="199"/>
      <c r="BTS159" s="199"/>
      <c r="BTT159" s="199"/>
      <c r="BTU159" s="199"/>
      <c r="BTV159" s="199"/>
      <c r="BTW159" s="199"/>
      <c r="BTX159" s="199"/>
      <c r="BTY159" s="199"/>
      <c r="BTZ159" s="199"/>
      <c r="BUA159" s="199"/>
      <c r="BUB159" s="199"/>
      <c r="BUC159" s="199"/>
      <c r="BUD159" s="199"/>
      <c r="BUE159" s="199"/>
      <c r="BUF159" s="199"/>
      <c r="BUG159" s="199"/>
      <c r="BUH159" s="199"/>
      <c r="BUI159" s="199"/>
      <c r="BUJ159" s="199"/>
      <c r="BUK159" s="199"/>
      <c r="BUL159" s="199"/>
      <c r="BUM159" s="199"/>
      <c r="BUN159" s="199"/>
      <c r="BUO159" s="199"/>
      <c r="BUP159" s="199"/>
      <c r="BUQ159" s="199"/>
      <c r="BUR159" s="199"/>
      <c r="BUS159" s="199"/>
      <c r="BUT159" s="199"/>
      <c r="BUU159" s="199"/>
      <c r="BUV159" s="199"/>
      <c r="BUW159" s="199"/>
      <c r="BUX159" s="199"/>
      <c r="BUY159" s="199"/>
      <c r="BUZ159" s="199"/>
      <c r="BVA159" s="199"/>
      <c r="BVB159" s="199"/>
      <c r="BVC159" s="199"/>
      <c r="BVD159" s="199"/>
      <c r="BVE159" s="199"/>
      <c r="BVF159" s="199"/>
      <c r="BVG159" s="199"/>
      <c r="BVH159" s="199"/>
      <c r="BVI159" s="199"/>
      <c r="BVJ159" s="199"/>
      <c r="BVK159" s="199"/>
      <c r="BVL159" s="199"/>
      <c r="BVM159" s="199"/>
      <c r="BVN159" s="199"/>
      <c r="BVO159" s="199"/>
      <c r="BVP159" s="199"/>
      <c r="BVQ159" s="199"/>
      <c r="BVR159" s="199"/>
      <c r="BVS159" s="199"/>
      <c r="BVT159" s="199"/>
      <c r="BVU159" s="199"/>
      <c r="BVV159" s="199"/>
      <c r="BVW159" s="199"/>
      <c r="BVX159" s="199"/>
      <c r="BVY159" s="199"/>
      <c r="BVZ159" s="199"/>
      <c r="BWA159" s="199"/>
      <c r="BWB159" s="199"/>
      <c r="BWC159" s="199"/>
      <c r="BWD159" s="199"/>
      <c r="BWE159" s="199"/>
      <c r="BWF159" s="199"/>
      <c r="BWG159" s="199"/>
      <c r="BWH159" s="199"/>
      <c r="BWI159" s="199"/>
      <c r="BWJ159" s="199"/>
      <c r="BWK159" s="199"/>
      <c r="BWL159" s="199"/>
      <c r="BWM159" s="199"/>
      <c r="BWN159" s="199"/>
      <c r="BWO159" s="199"/>
      <c r="BWP159" s="199"/>
      <c r="BWQ159" s="199"/>
      <c r="BWR159" s="199"/>
      <c r="BWS159" s="199"/>
      <c r="BWT159" s="199"/>
      <c r="BWU159" s="199"/>
      <c r="BWV159" s="199"/>
      <c r="BWW159" s="199"/>
      <c r="BWX159" s="199"/>
      <c r="BWY159" s="199"/>
      <c r="BWZ159" s="199"/>
      <c r="BXA159" s="199"/>
      <c r="BXB159" s="199"/>
      <c r="BXC159" s="199"/>
      <c r="BXD159" s="199"/>
      <c r="BXE159" s="199"/>
      <c r="BXF159" s="199"/>
      <c r="BXG159" s="199"/>
      <c r="BXH159" s="199"/>
      <c r="BXI159" s="199"/>
      <c r="BXJ159" s="199"/>
      <c r="BXK159" s="199"/>
      <c r="BXL159" s="199"/>
      <c r="BXM159" s="199"/>
      <c r="BXN159" s="199"/>
      <c r="BXO159" s="199"/>
      <c r="BXP159" s="199"/>
      <c r="BXQ159" s="199"/>
      <c r="BXR159" s="199"/>
      <c r="BXS159" s="199"/>
      <c r="BXT159" s="199"/>
      <c r="BXU159" s="199"/>
      <c r="BXV159" s="199"/>
      <c r="BXW159" s="199"/>
      <c r="BXX159" s="199"/>
      <c r="BXY159" s="199"/>
      <c r="BXZ159" s="199"/>
      <c r="BYA159" s="199"/>
      <c r="BYB159" s="199"/>
      <c r="BYC159" s="199"/>
      <c r="BYD159" s="199"/>
      <c r="BYE159" s="199"/>
      <c r="BYF159" s="199"/>
      <c r="BYG159" s="199"/>
      <c r="BYH159" s="199"/>
      <c r="BYI159" s="199"/>
      <c r="BYJ159" s="199"/>
      <c r="BYK159" s="199"/>
      <c r="BYL159" s="199"/>
      <c r="BYM159" s="199"/>
      <c r="BYN159" s="199"/>
      <c r="BYO159" s="199"/>
      <c r="BYP159" s="199"/>
      <c r="BYQ159" s="199"/>
      <c r="BYR159" s="199"/>
      <c r="BYS159" s="199"/>
      <c r="BYT159" s="199"/>
      <c r="BYU159" s="199"/>
      <c r="BYV159" s="199"/>
      <c r="BYW159" s="199"/>
      <c r="BYX159" s="199"/>
      <c r="BYY159" s="199"/>
      <c r="BYZ159" s="199"/>
      <c r="BZA159" s="199"/>
      <c r="BZB159" s="199"/>
      <c r="BZC159" s="199"/>
      <c r="BZD159" s="199"/>
      <c r="BZE159" s="199"/>
      <c r="BZF159" s="199"/>
      <c r="BZG159" s="199"/>
      <c r="BZH159" s="199"/>
      <c r="BZI159" s="199"/>
      <c r="BZJ159" s="199"/>
      <c r="BZK159" s="199"/>
      <c r="BZL159" s="199"/>
      <c r="BZM159" s="199"/>
      <c r="BZN159" s="199"/>
      <c r="BZO159" s="199"/>
      <c r="BZP159" s="199"/>
      <c r="BZQ159" s="199"/>
      <c r="BZR159" s="199"/>
      <c r="BZS159" s="199"/>
      <c r="BZT159" s="199"/>
      <c r="BZU159" s="199"/>
      <c r="BZV159" s="199"/>
      <c r="BZW159" s="199"/>
      <c r="BZX159" s="199"/>
      <c r="BZY159" s="199"/>
      <c r="BZZ159" s="199"/>
      <c r="CAA159" s="199"/>
      <c r="CAB159" s="199"/>
      <c r="CAC159" s="199"/>
      <c r="CAD159" s="199"/>
      <c r="CAE159" s="199"/>
      <c r="CAF159" s="199"/>
      <c r="CAG159" s="199"/>
      <c r="CAH159" s="199"/>
      <c r="CAI159" s="199"/>
      <c r="CAJ159" s="199"/>
      <c r="CAK159" s="199"/>
      <c r="CAL159" s="199"/>
      <c r="CAM159" s="199"/>
      <c r="CAN159" s="199"/>
      <c r="CAO159" s="199"/>
      <c r="CAP159" s="199"/>
      <c r="CAQ159" s="199"/>
      <c r="CAR159" s="199"/>
      <c r="CAS159" s="199"/>
      <c r="CAT159" s="199"/>
      <c r="CAU159" s="199"/>
      <c r="CAV159" s="199"/>
      <c r="CAW159" s="199"/>
      <c r="CAX159" s="199"/>
      <c r="CAY159" s="199"/>
      <c r="CAZ159" s="199"/>
      <c r="CBA159" s="199"/>
      <c r="CBB159" s="199"/>
      <c r="CBC159" s="199"/>
      <c r="CBD159" s="199"/>
      <c r="CBE159" s="199"/>
      <c r="CBF159" s="199"/>
      <c r="CBG159" s="199"/>
      <c r="CBH159" s="199"/>
      <c r="CBI159" s="199"/>
      <c r="CBJ159" s="199"/>
      <c r="CBK159" s="199"/>
      <c r="CBL159" s="199"/>
      <c r="CBM159" s="199"/>
      <c r="CBN159" s="199"/>
      <c r="CBO159" s="199"/>
      <c r="CBP159" s="199"/>
      <c r="CBQ159" s="199"/>
      <c r="CBR159" s="199"/>
      <c r="CBS159" s="199"/>
      <c r="CBT159" s="199"/>
      <c r="CBU159" s="199"/>
      <c r="CBV159" s="199"/>
      <c r="CBW159" s="199"/>
      <c r="CBX159" s="199"/>
      <c r="CBY159" s="199"/>
      <c r="CBZ159" s="199"/>
      <c r="CCA159" s="199"/>
      <c r="CCB159" s="199"/>
      <c r="CCC159" s="199"/>
      <c r="CCD159" s="199"/>
      <c r="CCE159" s="199"/>
      <c r="CCF159" s="199"/>
      <c r="CCG159" s="199"/>
      <c r="CCH159" s="199"/>
      <c r="CCI159" s="199"/>
      <c r="CCJ159" s="199"/>
      <c r="CCK159" s="199"/>
      <c r="CCL159" s="199"/>
      <c r="CCM159" s="199"/>
      <c r="CCN159" s="199"/>
      <c r="CCO159" s="199"/>
      <c r="CCP159" s="199"/>
      <c r="CCQ159" s="199"/>
      <c r="CCR159" s="199"/>
      <c r="CCS159" s="199"/>
      <c r="CCT159" s="199"/>
    </row>
    <row r="160" spans="984:2126" s="200" customFormat="1" x14ac:dyDescent="0.2">
      <c r="AKV160" s="199"/>
      <c r="AKW160" s="199"/>
      <c r="AKX160" s="199"/>
      <c r="AKY160" s="199"/>
      <c r="AKZ160" s="199"/>
      <c r="ALA160" s="199"/>
      <c r="ALB160" s="199"/>
      <c r="ALC160" s="199"/>
      <c r="ALD160" s="199"/>
      <c r="ALE160" s="199"/>
      <c r="ALF160" s="199"/>
      <c r="ALG160" s="199"/>
      <c r="ALH160" s="199"/>
      <c r="ALI160" s="199"/>
      <c r="ALJ160" s="199"/>
      <c r="ALK160" s="199"/>
      <c r="ALL160" s="199"/>
      <c r="ALM160" s="199"/>
      <c r="ALN160" s="199"/>
      <c r="ALO160" s="199"/>
      <c r="ALP160" s="199"/>
      <c r="ALQ160" s="199"/>
      <c r="ALR160" s="199"/>
      <c r="ALS160" s="199"/>
      <c r="ALT160" s="199"/>
      <c r="ALU160" s="199"/>
      <c r="ALV160" s="199"/>
      <c r="ALW160" s="199"/>
      <c r="ALX160" s="199"/>
      <c r="ALY160" s="199"/>
      <c r="ALZ160" s="199"/>
      <c r="AMA160" s="199"/>
      <c r="AMB160" s="199"/>
      <c r="AMC160" s="199"/>
      <c r="AMD160" s="199"/>
      <c r="AME160" s="199"/>
      <c r="AMF160" s="199"/>
      <c r="AMG160" s="199"/>
      <c r="AMH160" s="199"/>
      <c r="AMI160" s="199"/>
      <c r="AMJ160" s="199"/>
      <c r="AMK160" s="199"/>
      <c r="AML160" s="199"/>
      <c r="AMM160" s="199"/>
      <c r="AMN160" s="199"/>
      <c r="AMO160" s="199"/>
      <c r="AMP160" s="199"/>
      <c r="AMQ160" s="199"/>
      <c r="AMR160" s="199"/>
      <c r="AMS160" s="199"/>
      <c r="AMT160" s="199"/>
      <c r="AMU160" s="199"/>
      <c r="AMV160" s="199"/>
      <c r="AMW160" s="199"/>
      <c r="AMX160" s="199"/>
      <c r="AMY160" s="199"/>
      <c r="AMZ160" s="199"/>
      <c r="ANA160" s="199"/>
      <c r="ANB160" s="199"/>
      <c r="ANC160" s="199"/>
      <c r="AND160" s="199"/>
      <c r="ANE160" s="199"/>
      <c r="ANF160" s="199"/>
      <c r="ANG160" s="199"/>
      <c r="ANH160" s="199"/>
      <c r="ANI160" s="199"/>
      <c r="ANJ160" s="199"/>
      <c r="ANK160" s="199"/>
      <c r="ANL160" s="199"/>
      <c r="ANM160" s="199"/>
      <c r="ANN160" s="199"/>
      <c r="ANO160" s="199"/>
      <c r="ANP160" s="199"/>
      <c r="ANQ160" s="199"/>
      <c r="ANR160" s="199"/>
      <c r="ANS160" s="199"/>
      <c r="ANT160" s="199"/>
      <c r="ANU160" s="199"/>
      <c r="ANV160" s="199"/>
      <c r="ANW160" s="199"/>
      <c r="ANX160" s="199"/>
      <c r="ANY160" s="199"/>
      <c r="ANZ160" s="199"/>
      <c r="AOA160" s="199"/>
      <c r="AOB160" s="199"/>
      <c r="AOC160" s="199"/>
      <c r="AOD160" s="199"/>
      <c r="AOE160" s="199"/>
      <c r="AOF160" s="199"/>
      <c r="AOG160" s="199"/>
      <c r="AOH160" s="199"/>
      <c r="AOI160" s="199"/>
      <c r="AOJ160" s="199"/>
      <c r="AOK160" s="199"/>
      <c r="AOL160" s="199"/>
      <c r="AOM160" s="199"/>
      <c r="AON160" s="199"/>
      <c r="AOO160" s="199"/>
      <c r="AOP160" s="199"/>
      <c r="AOQ160" s="199"/>
      <c r="AOR160" s="199"/>
      <c r="AOS160" s="199"/>
      <c r="AOT160" s="199"/>
      <c r="AOU160" s="199"/>
      <c r="AOV160" s="199"/>
      <c r="AOW160" s="199"/>
      <c r="AOX160" s="199"/>
      <c r="AOY160" s="199"/>
      <c r="AOZ160" s="199"/>
      <c r="APA160" s="199"/>
      <c r="APB160" s="199"/>
      <c r="APC160" s="199"/>
      <c r="APD160" s="199"/>
      <c r="APE160" s="199"/>
      <c r="APF160" s="199"/>
      <c r="APG160" s="199"/>
      <c r="APH160" s="199"/>
      <c r="API160" s="199"/>
      <c r="APJ160" s="199"/>
      <c r="APK160" s="199"/>
      <c r="APL160" s="199"/>
      <c r="APM160" s="199"/>
      <c r="APN160" s="199"/>
      <c r="APO160" s="199"/>
      <c r="APP160" s="199"/>
      <c r="APQ160" s="199"/>
      <c r="APR160" s="199"/>
      <c r="APS160" s="199"/>
      <c r="APT160" s="199"/>
      <c r="APU160" s="199"/>
      <c r="APV160" s="199"/>
      <c r="APW160" s="199"/>
      <c r="APX160" s="199"/>
      <c r="APY160" s="199"/>
      <c r="APZ160" s="199"/>
      <c r="AQA160" s="199"/>
      <c r="AQB160" s="199"/>
      <c r="AQC160" s="199"/>
      <c r="AQD160" s="199"/>
      <c r="AQE160" s="199"/>
      <c r="AQF160" s="199"/>
      <c r="AQG160" s="199"/>
      <c r="AQH160" s="199"/>
      <c r="AQI160" s="199"/>
      <c r="AQJ160" s="199"/>
      <c r="AQK160" s="199"/>
      <c r="AQL160" s="199"/>
      <c r="AQM160" s="199"/>
      <c r="AQN160" s="199"/>
      <c r="AQO160" s="199"/>
      <c r="AQP160" s="199"/>
      <c r="AQQ160" s="199"/>
      <c r="AQR160" s="199"/>
      <c r="AQS160" s="199"/>
      <c r="AQT160" s="199"/>
      <c r="AQU160" s="199"/>
      <c r="AQV160" s="199"/>
      <c r="AQW160" s="199"/>
      <c r="AQX160" s="199"/>
      <c r="AQY160" s="199"/>
      <c r="AQZ160" s="199"/>
      <c r="ARA160" s="199"/>
      <c r="ARB160" s="199"/>
      <c r="ARC160" s="199"/>
      <c r="ARD160" s="199"/>
      <c r="ARE160" s="199"/>
      <c r="ARF160" s="199"/>
      <c r="ARG160" s="199"/>
      <c r="ARH160" s="199"/>
      <c r="ARI160" s="199"/>
      <c r="ARJ160" s="199"/>
      <c r="ARK160" s="199"/>
      <c r="ARL160" s="199"/>
      <c r="ARM160" s="199"/>
      <c r="ARN160" s="199"/>
      <c r="ARO160" s="199"/>
      <c r="ARP160" s="199"/>
      <c r="ARQ160" s="199"/>
      <c r="ARR160" s="199"/>
      <c r="ARS160" s="199"/>
      <c r="ART160" s="199"/>
      <c r="ARU160" s="199"/>
      <c r="ARV160" s="199"/>
      <c r="ARW160" s="199"/>
      <c r="ARX160" s="199"/>
      <c r="ARY160" s="199"/>
      <c r="ARZ160" s="199"/>
      <c r="ASA160" s="199"/>
      <c r="ASB160" s="199"/>
      <c r="ASC160" s="199"/>
      <c r="ASD160" s="199"/>
      <c r="ASE160" s="199"/>
      <c r="ASF160" s="199"/>
      <c r="ASG160" s="199"/>
      <c r="ASH160" s="199"/>
      <c r="ASI160" s="199"/>
      <c r="ASJ160" s="199"/>
      <c r="ASK160" s="199"/>
      <c r="ASL160" s="199"/>
      <c r="ASM160" s="199"/>
      <c r="ASN160" s="199"/>
      <c r="ASO160" s="199"/>
      <c r="ASP160" s="199"/>
      <c r="ASQ160" s="199"/>
      <c r="ASR160" s="199"/>
      <c r="ASS160" s="199"/>
      <c r="AST160" s="199"/>
      <c r="ASU160" s="199"/>
      <c r="ASV160" s="199"/>
      <c r="ASW160" s="199"/>
      <c r="ASX160" s="199"/>
      <c r="ASY160" s="199"/>
      <c r="ASZ160" s="199"/>
      <c r="ATA160" s="199"/>
      <c r="ATB160" s="199"/>
      <c r="ATC160" s="199"/>
      <c r="ATD160" s="199"/>
      <c r="ATE160" s="199"/>
      <c r="ATF160" s="199"/>
      <c r="ATG160" s="199"/>
      <c r="ATH160" s="199"/>
      <c r="ATI160" s="199"/>
      <c r="ATJ160" s="199"/>
      <c r="ATK160" s="199"/>
      <c r="ATL160" s="199"/>
      <c r="ATM160" s="199"/>
      <c r="ATN160" s="199"/>
      <c r="ATO160" s="199"/>
      <c r="ATP160" s="199"/>
      <c r="ATQ160" s="199"/>
      <c r="ATR160" s="199"/>
      <c r="ATS160" s="199"/>
      <c r="ATT160" s="199"/>
      <c r="ATU160" s="199"/>
      <c r="ATV160" s="199"/>
      <c r="ATW160" s="199"/>
      <c r="ATX160" s="199"/>
      <c r="ATY160" s="199"/>
      <c r="ATZ160" s="199"/>
      <c r="AUA160" s="199"/>
      <c r="AUB160" s="199"/>
      <c r="AUC160" s="199"/>
      <c r="AUD160" s="199"/>
      <c r="AUE160" s="199"/>
      <c r="AUF160" s="199"/>
      <c r="AUG160" s="199"/>
      <c r="AUH160" s="199"/>
      <c r="AUI160" s="199"/>
      <c r="AUJ160" s="199"/>
      <c r="AUK160" s="199"/>
      <c r="AUL160" s="199"/>
      <c r="AUM160" s="199"/>
      <c r="AUN160" s="199"/>
      <c r="AUO160" s="199"/>
      <c r="AUP160" s="199"/>
      <c r="AUQ160" s="199"/>
      <c r="AUR160" s="199"/>
      <c r="AUS160" s="199"/>
      <c r="AUT160" s="199"/>
      <c r="AUU160" s="199"/>
      <c r="AUV160" s="199"/>
      <c r="AUW160" s="199"/>
      <c r="AUX160" s="199"/>
      <c r="AUY160" s="199"/>
      <c r="AUZ160" s="199"/>
      <c r="AVA160" s="199"/>
      <c r="AVB160" s="199"/>
      <c r="AVC160" s="199"/>
      <c r="AVD160" s="199"/>
      <c r="AVE160" s="199"/>
      <c r="AVF160" s="199"/>
      <c r="AVG160" s="199"/>
      <c r="AVH160" s="199"/>
      <c r="AVI160" s="199"/>
      <c r="AVJ160" s="199"/>
      <c r="AVK160" s="199"/>
      <c r="AVL160" s="199"/>
      <c r="AVM160" s="199"/>
      <c r="AVN160" s="199"/>
      <c r="AVO160" s="199"/>
      <c r="AVP160" s="199"/>
      <c r="AVQ160" s="199"/>
      <c r="AVR160" s="199"/>
      <c r="AVS160" s="199"/>
      <c r="AVT160" s="199"/>
      <c r="AVU160" s="199"/>
      <c r="AVV160" s="199"/>
      <c r="AVW160" s="199"/>
      <c r="AVX160" s="199"/>
      <c r="AVY160" s="199"/>
      <c r="AVZ160" s="199"/>
      <c r="AWA160" s="199"/>
      <c r="AWB160" s="199"/>
      <c r="AWC160" s="199"/>
      <c r="AWD160" s="199"/>
      <c r="AWE160" s="199"/>
      <c r="AWF160" s="199"/>
      <c r="AWG160" s="199"/>
      <c r="AWH160" s="199"/>
      <c r="AWI160" s="199"/>
      <c r="AWJ160" s="199"/>
      <c r="AWK160" s="199"/>
      <c r="AWL160" s="199"/>
      <c r="AWM160" s="199"/>
      <c r="AWN160" s="199"/>
      <c r="AWO160" s="199"/>
      <c r="AWP160" s="199"/>
      <c r="AWQ160" s="199"/>
      <c r="AWR160" s="199"/>
      <c r="AWS160" s="199"/>
      <c r="AWT160" s="199"/>
      <c r="AWU160" s="199"/>
      <c r="AWV160" s="199"/>
      <c r="AWW160" s="199"/>
      <c r="AWX160" s="199"/>
      <c r="AWY160" s="199"/>
      <c r="AWZ160" s="199"/>
      <c r="AXA160" s="199"/>
      <c r="AXB160" s="199"/>
      <c r="AXC160" s="199"/>
      <c r="AXD160" s="199"/>
      <c r="AXE160" s="199"/>
      <c r="AXF160" s="199"/>
      <c r="AXG160" s="199"/>
      <c r="AXH160" s="199"/>
      <c r="AXI160" s="199"/>
      <c r="AXJ160" s="199"/>
      <c r="AXK160" s="199"/>
      <c r="AXL160" s="199"/>
      <c r="AXM160" s="199"/>
      <c r="AXN160" s="199"/>
      <c r="AXO160" s="199"/>
      <c r="AXP160" s="199"/>
      <c r="AXQ160" s="199"/>
      <c r="AXR160" s="199"/>
      <c r="AXS160" s="199"/>
      <c r="AXT160" s="199"/>
      <c r="AXU160" s="199"/>
      <c r="AXV160" s="199"/>
      <c r="AXW160" s="199"/>
      <c r="AXX160" s="199"/>
      <c r="AXY160" s="199"/>
      <c r="AXZ160" s="199"/>
      <c r="AYA160" s="199"/>
      <c r="AYB160" s="199"/>
      <c r="AYC160" s="199"/>
      <c r="AYD160" s="199"/>
      <c r="AYE160" s="199"/>
      <c r="AYF160" s="199"/>
      <c r="AYG160" s="199"/>
      <c r="AYH160" s="199"/>
      <c r="AYI160" s="199"/>
      <c r="AYJ160" s="199"/>
      <c r="AYK160" s="199"/>
      <c r="AYL160" s="199"/>
      <c r="AYM160" s="199"/>
      <c r="AYN160" s="199"/>
      <c r="AYO160" s="199"/>
      <c r="AYP160" s="199"/>
      <c r="AYQ160" s="199"/>
      <c r="AYR160" s="199"/>
      <c r="AYS160" s="199"/>
      <c r="AYT160" s="199"/>
      <c r="AYU160" s="199"/>
      <c r="AYV160" s="199"/>
      <c r="AYW160" s="199"/>
      <c r="AYX160" s="199"/>
      <c r="AYY160" s="199"/>
      <c r="AYZ160" s="199"/>
      <c r="AZA160" s="199"/>
      <c r="AZB160" s="199"/>
      <c r="AZC160" s="199"/>
      <c r="AZD160" s="199"/>
      <c r="AZE160" s="199"/>
      <c r="AZF160" s="199"/>
      <c r="AZG160" s="199"/>
      <c r="AZH160" s="199"/>
      <c r="AZI160" s="199"/>
      <c r="AZJ160" s="199"/>
      <c r="AZK160" s="199"/>
      <c r="AZL160" s="199"/>
      <c r="AZM160" s="199"/>
      <c r="AZN160" s="199"/>
      <c r="AZO160" s="199"/>
      <c r="AZP160" s="199"/>
      <c r="AZQ160" s="199"/>
      <c r="AZR160" s="199"/>
      <c r="AZS160" s="199"/>
      <c r="AZT160" s="199"/>
      <c r="AZU160" s="199"/>
      <c r="AZV160" s="199"/>
      <c r="AZW160" s="199"/>
      <c r="AZX160" s="199"/>
      <c r="AZY160" s="199"/>
      <c r="AZZ160" s="199"/>
      <c r="BAA160" s="199"/>
      <c r="BAB160" s="199"/>
      <c r="BAC160" s="199"/>
      <c r="BAD160" s="199"/>
      <c r="BAE160" s="199"/>
      <c r="BAF160" s="199"/>
      <c r="BAG160" s="199"/>
      <c r="BAH160" s="199"/>
      <c r="BAI160" s="199"/>
      <c r="BAJ160" s="199"/>
      <c r="BAK160" s="199"/>
      <c r="BAL160" s="199"/>
      <c r="BAM160" s="199"/>
      <c r="BAN160" s="199"/>
      <c r="BAO160" s="199"/>
      <c r="BAP160" s="199"/>
      <c r="BAQ160" s="199"/>
      <c r="BAR160" s="199"/>
      <c r="BAS160" s="199"/>
      <c r="BAT160" s="199"/>
      <c r="BAU160" s="199"/>
      <c r="BAV160" s="199"/>
      <c r="BAW160" s="199"/>
      <c r="BAX160" s="199"/>
      <c r="BAY160" s="199"/>
      <c r="BAZ160" s="199"/>
      <c r="BBA160" s="199"/>
      <c r="BBB160" s="199"/>
      <c r="BBC160" s="199"/>
      <c r="BBD160" s="199"/>
      <c r="BBE160" s="199"/>
      <c r="BBF160" s="199"/>
      <c r="BBG160" s="199"/>
      <c r="BBH160" s="199"/>
      <c r="BBI160" s="199"/>
      <c r="BBJ160" s="199"/>
      <c r="BBK160" s="199"/>
      <c r="BBL160" s="199"/>
      <c r="BBM160" s="199"/>
      <c r="BBN160" s="199"/>
      <c r="BBO160" s="199"/>
      <c r="BBP160" s="199"/>
      <c r="BBQ160" s="199"/>
      <c r="BBR160" s="199"/>
      <c r="BBS160" s="199"/>
      <c r="BBT160" s="199"/>
      <c r="BBU160" s="199"/>
      <c r="BBV160" s="199"/>
      <c r="BBW160" s="199"/>
      <c r="BBX160" s="199"/>
      <c r="BBY160" s="199"/>
      <c r="BBZ160" s="199"/>
      <c r="BCA160" s="199"/>
      <c r="BCB160" s="199"/>
      <c r="BCC160" s="199"/>
      <c r="BCD160" s="199"/>
      <c r="BCE160" s="199"/>
      <c r="BCF160" s="199"/>
      <c r="BCG160" s="199"/>
      <c r="BCH160" s="199"/>
      <c r="BCI160" s="199"/>
      <c r="BCJ160" s="199"/>
      <c r="BCK160" s="199"/>
      <c r="BCL160" s="199"/>
      <c r="BCM160" s="199"/>
      <c r="BCN160" s="199"/>
      <c r="BCO160" s="199"/>
      <c r="BCP160" s="199"/>
      <c r="BCQ160" s="199"/>
      <c r="BCR160" s="199"/>
      <c r="BCS160" s="199"/>
      <c r="BCT160" s="199"/>
      <c r="BCU160" s="199"/>
      <c r="BCV160" s="199"/>
      <c r="BCW160" s="199"/>
      <c r="BCX160" s="199"/>
      <c r="BCY160" s="199"/>
      <c r="BCZ160" s="199"/>
      <c r="BDA160" s="199"/>
      <c r="BDB160" s="199"/>
      <c r="BDC160" s="199"/>
      <c r="BDD160" s="199"/>
      <c r="BDE160" s="199"/>
      <c r="BDF160" s="199"/>
      <c r="BDG160" s="199"/>
      <c r="BDH160" s="199"/>
      <c r="BDI160" s="199"/>
      <c r="BDJ160" s="199"/>
      <c r="BDK160" s="199"/>
      <c r="BDL160" s="199"/>
      <c r="BDM160" s="199"/>
      <c r="BDN160" s="199"/>
      <c r="BDO160" s="199"/>
      <c r="BDP160" s="199"/>
      <c r="BDQ160" s="199"/>
      <c r="BDR160" s="199"/>
      <c r="BDS160" s="199"/>
      <c r="BDT160" s="199"/>
      <c r="BDU160" s="199"/>
      <c r="BDV160" s="199"/>
      <c r="BDW160" s="199"/>
      <c r="BDX160" s="199"/>
      <c r="BDY160" s="199"/>
      <c r="BDZ160" s="199"/>
      <c r="BEA160" s="199"/>
      <c r="BEB160" s="199"/>
      <c r="BEC160" s="199"/>
      <c r="BED160" s="199"/>
      <c r="BEE160" s="199"/>
      <c r="BEF160" s="199"/>
      <c r="BEG160" s="199"/>
      <c r="BEH160" s="199"/>
      <c r="BEI160" s="199"/>
      <c r="BEJ160" s="199"/>
      <c r="BEK160" s="199"/>
      <c r="BEL160" s="199"/>
      <c r="BEM160" s="199"/>
      <c r="BEN160" s="199"/>
      <c r="BEO160" s="199"/>
      <c r="BEP160" s="199"/>
      <c r="BEQ160" s="199"/>
      <c r="BER160" s="199"/>
      <c r="BES160" s="199"/>
      <c r="BET160" s="199"/>
      <c r="BEU160" s="199"/>
      <c r="BEV160" s="199"/>
      <c r="BEW160" s="199"/>
      <c r="BEX160" s="199"/>
      <c r="BEY160" s="199"/>
      <c r="BEZ160" s="199"/>
      <c r="BFA160" s="199"/>
      <c r="BFB160" s="199"/>
      <c r="BFC160" s="199"/>
      <c r="BFD160" s="199"/>
      <c r="BFE160" s="199"/>
      <c r="BFF160" s="199"/>
      <c r="BFG160" s="199"/>
      <c r="BFH160" s="199"/>
      <c r="BFI160" s="199"/>
      <c r="BFJ160" s="199"/>
      <c r="BFK160" s="199"/>
      <c r="BFL160" s="199"/>
      <c r="BFM160" s="199"/>
      <c r="BFN160" s="199"/>
      <c r="BFO160" s="199"/>
      <c r="BFP160" s="199"/>
      <c r="BFQ160" s="199"/>
      <c r="BFR160" s="199"/>
      <c r="BFS160" s="199"/>
      <c r="BFT160" s="199"/>
      <c r="BFU160" s="199"/>
      <c r="BFV160" s="199"/>
      <c r="BFW160" s="199"/>
      <c r="BFX160" s="199"/>
      <c r="BFY160" s="199"/>
      <c r="BFZ160" s="199"/>
      <c r="BGA160" s="199"/>
      <c r="BGB160" s="199"/>
      <c r="BGC160" s="199"/>
      <c r="BGD160" s="199"/>
      <c r="BGE160" s="199"/>
      <c r="BGF160" s="199"/>
      <c r="BGG160" s="199"/>
      <c r="BGH160" s="199"/>
      <c r="BGI160" s="199"/>
      <c r="BGJ160" s="199"/>
      <c r="BGK160" s="199"/>
      <c r="BGL160" s="199"/>
      <c r="BGM160" s="199"/>
      <c r="BGN160" s="199"/>
      <c r="BGO160" s="199"/>
      <c r="BGP160" s="199"/>
      <c r="BGQ160" s="199"/>
      <c r="BGR160" s="199"/>
      <c r="BGS160" s="199"/>
      <c r="BGT160" s="199"/>
      <c r="BGU160" s="199"/>
      <c r="BGV160" s="199"/>
      <c r="BGW160" s="199"/>
      <c r="BGX160" s="199"/>
      <c r="BGY160" s="199"/>
      <c r="BGZ160" s="199"/>
      <c r="BHA160" s="199"/>
      <c r="BHB160" s="199"/>
      <c r="BHC160" s="199"/>
      <c r="BHD160" s="199"/>
      <c r="BHE160" s="199"/>
      <c r="BHF160" s="199"/>
      <c r="BHG160" s="199"/>
      <c r="BHH160" s="199"/>
      <c r="BHI160" s="199"/>
      <c r="BHJ160" s="199"/>
      <c r="BHK160" s="199"/>
      <c r="BHL160" s="199"/>
      <c r="BHM160" s="199"/>
      <c r="BHN160" s="199"/>
      <c r="BHO160" s="199"/>
      <c r="BHP160" s="199"/>
      <c r="BHQ160" s="199"/>
      <c r="BHR160" s="199"/>
      <c r="BHS160" s="199"/>
      <c r="BHT160" s="199"/>
      <c r="BHU160" s="199"/>
      <c r="BHV160" s="199"/>
      <c r="BHW160" s="199"/>
      <c r="BHX160" s="199"/>
      <c r="BHY160" s="199"/>
      <c r="BHZ160" s="199"/>
      <c r="BIA160" s="199"/>
      <c r="BIB160" s="199"/>
      <c r="BIC160" s="199"/>
      <c r="BID160" s="199"/>
      <c r="BIE160" s="199"/>
      <c r="BIF160" s="199"/>
      <c r="BIG160" s="199"/>
      <c r="BIH160" s="199"/>
      <c r="BII160" s="199"/>
      <c r="BIJ160" s="199"/>
      <c r="BIK160" s="199"/>
      <c r="BIL160" s="199"/>
      <c r="BIM160" s="199"/>
      <c r="BIN160" s="199"/>
      <c r="BIO160" s="199"/>
      <c r="BIP160" s="199"/>
      <c r="BIQ160" s="199"/>
      <c r="BIR160" s="199"/>
      <c r="BIS160" s="199"/>
      <c r="BIT160" s="199"/>
      <c r="BIU160" s="199"/>
      <c r="BIV160" s="199"/>
      <c r="BIW160" s="199"/>
      <c r="BIX160" s="199"/>
      <c r="BIY160" s="199"/>
      <c r="BIZ160" s="199"/>
      <c r="BJA160" s="199"/>
      <c r="BJB160" s="199"/>
      <c r="BJC160" s="199"/>
      <c r="BJD160" s="199"/>
      <c r="BJE160" s="199"/>
      <c r="BJF160" s="199"/>
      <c r="BJG160" s="199"/>
      <c r="BJH160" s="199"/>
      <c r="BJI160" s="199"/>
      <c r="BJJ160" s="199"/>
      <c r="BJK160" s="199"/>
      <c r="BJL160" s="199"/>
      <c r="BJM160" s="199"/>
      <c r="BJN160" s="199"/>
      <c r="BJO160" s="199"/>
      <c r="BJP160" s="199"/>
      <c r="BJQ160" s="199"/>
      <c r="BJR160" s="199"/>
      <c r="BJS160" s="199"/>
      <c r="BJT160" s="199"/>
      <c r="BJU160" s="199"/>
      <c r="BJV160" s="199"/>
      <c r="BJW160" s="199"/>
      <c r="BJX160" s="199"/>
      <c r="BJY160" s="199"/>
      <c r="BJZ160" s="199"/>
      <c r="BKA160" s="199"/>
      <c r="BKB160" s="199"/>
      <c r="BKC160" s="199"/>
      <c r="BKD160" s="199"/>
      <c r="BKE160" s="199"/>
      <c r="BKF160" s="199"/>
      <c r="BKG160" s="199"/>
      <c r="BKH160" s="199"/>
      <c r="BKI160" s="199"/>
      <c r="BKJ160" s="199"/>
      <c r="BKK160" s="199"/>
      <c r="BKL160" s="199"/>
      <c r="BKM160" s="199"/>
      <c r="BKN160" s="199"/>
      <c r="BKO160" s="199"/>
      <c r="BKP160" s="199"/>
      <c r="BKQ160" s="199"/>
      <c r="BKR160" s="199"/>
      <c r="BKS160" s="199"/>
      <c r="BKT160" s="199"/>
      <c r="BKU160" s="199"/>
      <c r="BKV160" s="199"/>
      <c r="BKW160" s="199"/>
      <c r="BKX160" s="199"/>
      <c r="BKY160" s="199"/>
      <c r="BKZ160" s="199"/>
      <c r="BLA160" s="199"/>
      <c r="BLB160" s="199"/>
      <c r="BLC160" s="199"/>
      <c r="BLD160" s="199"/>
      <c r="BLE160" s="199"/>
      <c r="BLF160" s="199"/>
      <c r="BLG160" s="199"/>
      <c r="BLH160" s="199"/>
      <c r="BLI160" s="199"/>
      <c r="BLJ160" s="199"/>
      <c r="BLK160" s="199"/>
      <c r="BLL160" s="199"/>
      <c r="BLM160" s="199"/>
      <c r="BLN160" s="199"/>
      <c r="BLO160" s="199"/>
      <c r="BLP160" s="199"/>
      <c r="BLQ160" s="199"/>
      <c r="BLR160" s="199"/>
      <c r="BLS160" s="199"/>
      <c r="BLT160" s="199"/>
      <c r="BLU160" s="199"/>
      <c r="BLV160" s="199"/>
      <c r="BLW160" s="199"/>
      <c r="BLX160" s="199"/>
      <c r="BLY160" s="199"/>
      <c r="BLZ160" s="199"/>
      <c r="BMA160" s="199"/>
      <c r="BMB160" s="199"/>
      <c r="BMC160" s="199"/>
      <c r="BMD160" s="199"/>
      <c r="BME160" s="199"/>
      <c r="BMF160" s="199"/>
      <c r="BMG160" s="199"/>
      <c r="BMH160" s="199"/>
      <c r="BMI160" s="199"/>
      <c r="BMJ160" s="199"/>
      <c r="BMK160" s="199"/>
      <c r="BML160" s="199"/>
      <c r="BMM160" s="199"/>
      <c r="BMN160" s="199"/>
      <c r="BMO160" s="199"/>
      <c r="BMP160" s="199"/>
      <c r="BMQ160" s="199"/>
      <c r="BMR160" s="199"/>
      <c r="BMS160" s="199"/>
      <c r="BMT160" s="199"/>
      <c r="BMU160" s="199"/>
      <c r="BMV160" s="199"/>
      <c r="BMW160" s="199"/>
      <c r="BMX160" s="199"/>
      <c r="BMY160" s="199"/>
      <c r="BMZ160" s="199"/>
      <c r="BNA160" s="199"/>
      <c r="BNB160" s="199"/>
      <c r="BNC160" s="199"/>
      <c r="BND160" s="199"/>
      <c r="BNE160" s="199"/>
      <c r="BNF160" s="199"/>
      <c r="BNG160" s="199"/>
      <c r="BNH160" s="199"/>
      <c r="BNI160" s="199"/>
      <c r="BNJ160" s="199"/>
      <c r="BNK160" s="199"/>
      <c r="BNL160" s="199"/>
      <c r="BNM160" s="199"/>
      <c r="BNN160" s="199"/>
      <c r="BNO160" s="199"/>
      <c r="BNP160" s="199"/>
      <c r="BNQ160" s="199"/>
      <c r="BNR160" s="199"/>
      <c r="BNS160" s="199"/>
      <c r="BNT160" s="199"/>
      <c r="BNU160" s="199"/>
      <c r="BNV160" s="199"/>
      <c r="BNW160" s="199"/>
      <c r="BNX160" s="199"/>
      <c r="BNY160" s="199"/>
      <c r="BNZ160" s="199"/>
      <c r="BOA160" s="199"/>
      <c r="BOB160" s="199"/>
      <c r="BOC160" s="199"/>
      <c r="BOD160" s="199"/>
      <c r="BOE160" s="199"/>
      <c r="BOF160" s="199"/>
      <c r="BOG160" s="199"/>
      <c r="BOH160" s="199"/>
      <c r="BOI160" s="199"/>
      <c r="BOJ160" s="199"/>
      <c r="BOK160" s="199"/>
      <c r="BOL160" s="199"/>
      <c r="BOM160" s="199"/>
      <c r="BON160" s="199"/>
      <c r="BOO160" s="199"/>
      <c r="BOP160" s="199"/>
      <c r="BOQ160" s="199"/>
      <c r="BOR160" s="199"/>
      <c r="BOS160" s="199"/>
      <c r="BOT160" s="199"/>
      <c r="BOU160" s="199"/>
      <c r="BOV160" s="199"/>
      <c r="BOW160" s="199"/>
      <c r="BOX160" s="199"/>
      <c r="BOY160" s="199"/>
      <c r="BOZ160" s="199"/>
      <c r="BPA160" s="199"/>
      <c r="BPB160" s="199"/>
      <c r="BPC160" s="199"/>
      <c r="BPD160" s="199"/>
      <c r="BPE160" s="199"/>
      <c r="BPF160" s="199"/>
      <c r="BPG160" s="199"/>
      <c r="BPH160" s="199"/>
      <c r="BPI160" s="199"/>
      <c r="BPJ160" s="199"/>
      <c r="BPK160" s="199"/>
      <c r="BPL160" s="199"/>
      <c r="BPM160" s="199"/>
      <c r="BPN160" s="199"/>
      <c r="BPO160" s="199"/>
      <c r="BPP160" s="199"/>
      <c r="BPQ160" s="199"/>
      <c r="BPR160" s="199"/>
      <c r="BPS160" s="199"/>
      <c r="BPT160" s="199"/>
      <c r="BPU160" s="199"/>
      <c r="BPV160" s="199"/>
      <c r="BPW160" s="199"/>
      <c r="BPX160" s="199"/>
      <c r="BPY160" s="199"/>
      <c r="BPZ160" s="199"/>
      <c r="BQA160" s="199"/>
      <c r="BQB160" s="199"/>
      <c r="BQC160" s="199"/>
      <c r="BQD160" s="199"/>
      <c r="BQE160" s="199"/>
      <c r="BQF160" s="199"/>
      <c r="BQG160" s="199"/>
      <c r="BQH160" s="199"/>
      <c r="BQI160" s="199"/>
      <c r="BQJ160" s="199"/>
      <c r="BQK160" s="199"/>
      <c r="BQL160" s="199"/>
      <c r="BQM160" s="199"/>
      <c r="BQN160" s="199"/>
      <c r="BQO160" s="199"/>
      <c r="BQP160" s="199"/>
      <c r="BQQ160" s="199"/>
      <c r="BQR160" s="199"/>
      <c r="BQS160" s="199"/>
      <c r="BQT160" s="199"/>
      <c r="BQU160" s="199"/>
      <c r="BQV160" s="199"/>
      <c r="BQW160" s="199"/>
      <c r="BQX160" s="199"/>
      <c r="BQY160" s="199"/>
      <c r="BQZ160" s="199"/>
      <c r="BRA160" s="199"/>
      <c r="BRB160" s="199"/>
      <c r="BRC160" s="199"/>
      <c r="BRD160" s="199"/>
      <c r="BRE160" s="199"/>
      <c r="BRF160" s="199"/>
      <c r="BRG160" s="199"/>
      <c r="BRH160" s="199"/>
      <c r="BRI160" s="199"/>
      <c r="BRJ160" s="199"/>
      <c r="BRK160" s="199"/>
      <c r="BRL160" s="199"/>
      <c r="BRM160" s="199"/>
      <c r="BRN160" s="199"/>
      <c r="BRO160" s="199"/>
      <c r="BRP160" s="199"/>
      <c r="BRQ160" s="199"/>
      <c r="BRR160" s="199"/>
      <c r="BRS160" s="199"/>
      <c r="BRT160" s="199"/>
      <c r="BRU160" s="199"/>
      <c r="BRV160" s="199"/>
      <c r="BRW160" s="199"/>
      <c r="BRX160" s="199"/>
      <c r="BRY160" s="199"/>
      <c r="BRZ160" s="199"/>
      <c r="BSA160" s="199"/>
      <c r="BSB160" s="199"/>
      <c r="BSC160" s="199"/>
      <c r="BSD160" s="199"/>
      <c r="BSE160" s="199"/>
      <c r="BSF160" s="199"/>
      <c r="BSG160" s="199"/>
      <c r="BSH160" s="199"/>
      <c r="BSI160" s="199"/>
      <c r="BSJ160" s="199"/>
      <c r="BSK160" s="199"/>
      <c r="BSL160" s="199"/>
      <c r="BSM160" s="199"/>
      <c r="BSN160" s="199"/>
      <c r="BSO160" s="199"/>
      <c r="BSP160" s="199"/>
      <c r="BSQ160" s="199"/>
      <c r="BSR160" s="199"/>
      <c r="BSS160" s="199"/>
      <c r="BST160" s="199"/>
      <c r="BSU160" s="199"/>
      <c r="BSV160" s="199"/>
      <c r="BSW160" s="199"/>
      <c r="BSX160" s="199"/>
      <c r="BSY160" s="199"/>
      <c r="BSZ160" s="199"/>
      <c r="BTA160" s="199"/>
      <c r="BTB160" s="199"/>
      <c r="BTC160" s="199"/>
      <c r="BTD160" s="199"/>
      <c r="BTE160" s="199"/>
      <c r="BTF160" s="199"/>
      <c r="BTG160" s="199"/>
      <c r="BTH160" s="199"/>
      <c r="BTI160" s="199"/>
      <c r="BTJ160" s="199"/>
      <c r="BTK160" s="199"/>
      <c r="BTL160" s="199"/>
      <c r="BTM160" s="199"/>
      <c r="BTN160" s="199"/>
      <c r="BTO160" s="199"/>
      <c r="BTP160" s="199"/>
      <c r="BTQ160" s="199"/>
      <c r="BTR160" s="199"/>
      <c r="BTS160" s="199"/>
      <c r="BTT160" s="199"/>
      <c r="BTU160" s="199"/>
      <c r="BTV160" s="199"/>
      <c r="BTW160" s="199"/>
      <c r="BTX160" s="199"/>
      <c r="BTY160" s="199"/>
      <c r="BTZ160" s="199"/>
      <c r="BUA160" s="199"/>
      <c r="BUB160" s="199"/>
      <c r="BUC160" s="199"/>
      <c r="BUD160" s="199"/>
      <c r="BUE160" s="199"/>
      <c r="BUF160" s="199"/>
      <c r="BUG160" s="199"/>
      <c r="BUH160" s="199"/>
      <c r="BUI160" s="199"/>
      <c r="BUJ160" s="199"/>
      <c r="BUK160" s="199"/>
      <c r="BUL160" s="199"/>
      <c r="BUM160" s="199"/>
      <c r="BUN160" s="199"/>
      <c r="BUO160" s="199"/>
      <c r="BUP160" s="199"/>
      <c r="BUQ160" s="199"/>
      <c r="BUR160" s="199"/>
      <c r="BUS160" s="199"/>
      <c r="BUT160" s="199"/>
      <c r="BUU160" s="199"/>
      <c r="BUV160" s="199"/>
      <c r="BUW160" s="199"/>
      <c r="BUX160" s="199"/>
      <c r="BUY160" s="199"/>
      <c r="BUZ160" s="199"/>
      <c r="BVA160" s="199"/>
      <c r="BVB160" s="199"/>
      <c r="BVC160" s="199"/>
      <c r="BVD160" s="199"/>
      <c r="BVE160" s="199"/>
      <c r="BVF160" s="199"/>
      <c r="BVG160" s="199"/>
      <c r="BVH160" s="199"/>
      <c r="BVI160" s="199"/>
      <c r="BVJ160" s="199"/>
      <c r="BVK160" s="199"/>
      <c r="BVL160" s="199"/>
      <c r="BVM160" s="199"/>
      <c r="BVN160" s="199"/>
      <c r="BVO160" s="199"/>
      <c r="BVP160" s="199"/>
      <c r="BVQ160" s="199"/>
      <c r="BVR160" s="199"/>
      <c r="BVS160" s="199"/>
      <c r="BVT160" s="199"/>
      <c r="BVU160" s="199"/>
      <c r="BVV160" s="199"/>
      <c r="BVW160" s="199"/>
      <c r="BVX160" s="199"/>
      <c r="BVY160" s="199"/>
      <c r="BVZ160" s="199"/>
      <c r="BWA160" s="199"/>
      <c r="BWB160" s="199"/>
      <c r="BWC160" s="199"/>
      <c r="BWD160" s="199"/>
      <c r="BWE160" s="199"/>
      <c r="BWF160" s="199"/>
      <c r="BWG160" s="199"/>
      <c r="BWH160" s="199"/>
      <c r="BWI160" s="199"/>
      <c r="BWJ160" s="199"/>
      <c r="BWK160" s="199"/>
      <c r="BWL160" s="199"/>
      <c r="BWM160" s="199"/>
      <c r="BWN160" s="199"/>
      <c r="BWO160" s="199"/>
      <c r="BWP160" s="199"/>
      <c r="BWQ160" s="199"/>
      <c r="BWR160" s="199"/>
      <c r="BWS160" s="199"/>
      <c r="BWT160" s="199"/>
      <c r="BWU160" s="199"/>
      <c r="BWV160" s="199"/>
      <c r="BWW160" s="199"/>
      <c r="BWX160" s="199"/>
      <c r="BWY160" s="199"/>
      <c r="BWZ160" s="199"/>
      <c r="BXA160" s="199"/>
      <c r="BXB160" s="199"/>
      <c r="BXC160" s="199"/>
      <c r="BXD160" s="199"/>
      <c r="BXE160" s="199"/>
      <c r="BXF160" s="199"/>
      <c r="BXG160" s="199"/>
      <c r="BXH160" s="199"/>
      <c r="BXI160" s="199"/>
      <c r="BXJ160" s="199"/>
      <c r="BXK160" s="199"/>
      <c r="BXL160" s="199"/>
      <c r="BXM160" s="199"/>
      <c r="BXN160" s="199"/>
      <c r="BXO160" s="199"/>
      <c r="BXP160" s="199"/>
      <c r="BXQ160" s="199"/>
      <c r="BXR160" s="199"/>
      <c r="BXS160" s="199"/>
      <c r="BXT160" s="199"/>
      <c r="BXU160" s="199"/>
      <c r="BXV160" s="199"/>
      <c r="BXW160" s="199"/>
      <c r="BXX160" s="199"/>
      <c r="BXY160" s="199"/>
      <c r="BXZ160" s="199"/>
      <c r="BYA160" s="199"/>
      <c r="BYB160" s="199"/>
      <c r="BYC160" s="199"/>
      <c r="BYD160" s="199"/>
      <c r="BYE160" s="199"/>
      <c r="BYF160" s="199"/>
      <c r="BYG160" s="199"/>
      <c r="BYH160" s="199"/>
      <c r="BYI160" s="199"/>
      <c r="BYJ160" s="199"/>
      <c r="BYK160" s="199"/>
      <c r="BYL160" s="199"/>
      <c r="BYM160" s="199"/>
      <c r="BYN160" s="199"/>
      <c r="BYO160" s="199"/>
      <c r="BYP160" s="199"/>
      <c r="BYQ160" s="199"/>
      <c r="BYR160" s="199"/>
      <c r="BYS160" s="199"/>
      <c r="BYT160" s="199"/>
      <c r="BYU160" s="199"/>
      <c r="BYV160" s="199"/>
      <c r="BYW160" s="199"/>
      <c r="BYX160" s="199"/>
      <c r="BYY160" s="199"/>
      <c r="BYZ160" s="199"/>
      <c r="BZA160" s="199"/>
      <c r="BZB160" s="199"/>
      <c r="BZC160" s="199"/>
      <c r="BZD160" s="199"/>
      <c r="BZE160" s="199"/>
      <c r="BZF160" s="199"/>
      <c r="BZG160" s="199"/>
      <c r="BZH160" s="199"/>
      <c r="BZI160" s="199"/>
      <c r="BZJ160" s="199"/>
      <c r="BZK160" s="199"/>
      <c r="BZL160" s="199"/>
      <c r="BZM160" s="199"/>
      <c r="BZN160" s="199"/>
      <c r="BZO160" s="199"/>
      <c r="BZP160" s="199"/>
      <c r="BZQ160" s="199"/>
      <c r="BZR160" s="199"/>
      <c r="BZS160" s="199"/>
      <c r="BZT160" s="199"/>
      <c r="BZU160" s="199"/>
      <c r="BZV160" s="199"/>
      <c r="BZW160" s="199"/>
      <c r="BZX160" s="199"/>
      <c r="BZY160" s="199"/>
      <c r="BZZ160" s="199"/>
      <c r="CAA160" s="199"/>
      <c r="CAB160" s="199"/>
      <c r="CAC160" s="199"/>
      <c r="CAD160" s="199"/>
      <c r="CAE160" s="199"/>
      <c r="CAF160" s="199"/>
      <c r="CAG160" s="199"/>
      <c r="CAH160" s="199"/>
      <c r="CAI160" s="199"/>
      <c r="CAJ160" s="199"/>
      <c r="CAK160" s="199"/>
      <c r="CAL160" s="199"/>
      <c r="CAM160" s="199"/>
      <c r="CAN160" s="199"/>
      <c r="CAO160" s="199"/>
      <c r="CAP160" s="199"/>
      <c r="CAQ160" s="199"/>
      <c r="CAR160" s="199"/>
      <c r="CAS160" s="199"/>
      <c r="CAT160" s="199"/>
      <c r="CAU160" s="199"/>
      <c r="CAV160" s="199"/>
      <c r="CAW160" s="199"/>
      <c r="CAX160" s="199"/>
      <c r="CAY160" s="199"/>
      <c r="CAZ160" s="199"/>
      <c r="CBA160" s="199"/>
      <c r="CBB160" s="199"/>
      <c r="CBC160" s="199"/>
      <c r="CBD160" s="199"/>
      <c r="CBE160" s="199"/>
      <c r="CBF160" s="199"/>
      <c r="CBG160" s="199"/>
      <c r="CBH160" s="199"/>
      <c r="CBI160" s="199"/>
      <c r="CBJ160" s="199"/>
      <c r="CBK160" s="199"/>
      <c r="CBL160" s="199"/>
      <c r="CBM160" s="199"/>
      <c r="CBN160" s="199"/>
      <c r="CBO160" s="199"/>
      <c r="CBP160" s="199"/>
      <c r="CBQ160" s="199"/>
      <c r="CBR160" s="199"/>
      <c r="CBS160" s="199"/>
      <c r="CBT160" s="199"/>
      <c r="CBU160" s="199"/>
      <c r="CBV160" s="199"/>
      <c r="CBW160" s="199"/>
      <c r="CBX160" s="199"/>
      <c r="CBY160" s="199"/>
      <c r="CBZ160" s="199"/>
      <c r="CCA160" s="199"/>
      <c r="CCB160" s="199"/>
      <c r="CCC160" s="199"/>
      <c r="CCD160" s="199"/>
      <c r="CCE160" s="199"/>
      <c r="CCF160" s="199"/>
      <c r="CCG160" s="199"/>
      <c r="CCH160" s="199"/>
      <c r="CCI160" s="199"/>
      <c r="CCJ160" s="199"/>
      <c r="CCK160" s="199"/>
      <c r="CCL160" s="199"/>
      <c r="CCM160" s="199"/>
      <c r="CCN160" s="199"/>
      <c r="CCO160" s="199"/>
      <c r="CCP160" s="199"/>
      <c r="CCQ160" s="199"/>
      <c r="CCR160" s="199"/>
      <c r="CCS160" s="199"/>
      <c r="CCT160" s="199"/>
    </row>
    <row r="161" spans="984:2126" s="200" customFormat="1" x14ac:dyDescent="0.2">
      <c r="AKV161" s="199"/>
      <c r="AKW161" s="199"/>
      <c r="AKX161" s="199"/>
      <c r="AKY161" s="199"/>
      <c r="AKZ161" s="199"/>
      <c r="ALA161" s="199"/>
      <c r="ALB161" s="199"/>
      <c r="ALC161" s="199"/>
      <c r="ALD161" s="199"/>
      <c r="ALE161" s="199"/>
      <c r="ALF161" s="199"/>
      <c r="ALG161" s="199"/>
      <c r="ALH161" s="199"/>
      <c r="ALI161" s="199"/>
      <c r="ALJ161" s="199"/>
      <c r="ALK161" s="199"/>
      <c r="ALL161" s="199"/>
      <c r="ALM161" s="199"/>
      <c r="ALN161" s="199"/>
      <c r="ALO161" s="199"/>
      <c r="ALP161" s="199"/>
      <c r="ALQ161" s="199"/>
      <c r="ALR161" s="199"/>
      <c r="ALS161" s="199"/>
      <c r="ALT161" s="199"/>
      <c r="ALU161" s="199"/>
      <c r="ALV161" s="199"/>
      <c r="ALW161" s="199"/>
      <c r="ALX161" s="199"/>
      <c r="ALY161" s="199"/>
      <c r="ALZ161" s="199"/>
      <c r="AMA161" s="199"/>
      <c r="AMB161" s="199"/>
      <c r="AMC161" s="199"/>
      <c r="AMD161" s="199"/>
      <c r="AME161" s="199"/>
      <c r="AMF161" s="199"/>
      <c r="AMG161" s="199"/>
      <c r="AMH161" s="199"/>
      <c r="AMI161" s="199"/>
      <c r="AMJ161" s="199"/>
      <c r="AMK161" s="199"/>
      <c r="AML161" s="199"/>
      <c r="AMM161" s="199"/>
      <c r="AMN161" s="199"/>
      <c r="AMO161" s="199"/>
      <c r="AMP161" s="199"/>
      <c r="AMQ161" s="199"/>
      <c r="AMR161" s="199"/>
      <c r="AMS161" s="199"/>
      <c r="AMT161" s="199"/>
      <c r="AMU161" s="199"/>
      <c r="AMV161" s="199"/>
      <c r="AMW161" s="199"/>
      <c r="AMX161" s="199"/>
      <c r="AMY161" s="199"/>
      <c r="AMZ161" s="199"/>
      <c r="ANA161" s="199"/>
      <c r="ANB161" s="199"/>
      <c r="ANC161" s="199"/>
      <c r="AND161" s="199"/>
      <c r="ANE161" s="199"/>
      <c r="ANF161" s="199"/>
      <c r="ANG161" s="199"/>
      <c r="ANH161" s="199"/>
      <c r="ANI161" s="199"/>
      <c r="ANJ161" s="199"/>
      <c r="ANK161" s="199"/>
      <c r="ANL161" s="199"/>
      <c r="ANM161" s="199"/>
      <c r="ANN161" s="199"/>
      <c r="ANO161" s="199"/>
      <c r="ANP161" s="199"/>
      <c r="ANQ161" s="199"/>
      <c r="ANR161" s="199"/>
      <c r="ANS161" s="199"/>
      <c r="ANT161" s="199"/>
      <c r="ANU161" s="199"/>
      <c r="ANV161" s="199"/>
      <c r="ANW161" s="199"/>
      <c r="ANX161" s="199"/>
      <c r="ANY161" s="199"/>
      <c r="ANZ161" s="199"/>
      <c r="AOA161" s="199"/>
      <c r="AOB161" s="199"/>
      <c r="AOC161" s="199"/>
      <c r="AOD161" s="199"/>
      <c r="AOE161" s="199"/>
      <c r="AOF161" s="199"/>
      <c r="AOG161" s="199"/>
      <c r="AOH161" s="199"/>
      <c r="AOI161" s="199"/>
      <c r="AOJ161" s="199"/>
      <c r="AOK161" s="199"/>
      <c r="AOL161" s="199"/>
      <c r="AOM161" s="199"/>
      <c r="AON161" s="199"/>
      <c r="AOO161" s="199"/>
      <c r="AOP161" s="199"/>
      <c r="AOQ161" s="199"/>
      <c r="AOR161" s="199"/>
      <c r="AOS161" s="199"/>
      <c r="AOT161" s="199"/>
      <c r="AOU161" s="199"/>
      <c r="AOV161" s="199"/>
      <c r="AOW161" s="199"/>
      <c r="AOX161" s="199"/>
      <c r="AOY161" s="199"/>
      <c r="AOZ161" s="199"/>
      <c r="APA161" s="199"/>
      <c r="APB161" s="199"/>
      <c r="APC161" s="199"/>
      <c r="APD161" s="199"/>
      <c r="APE161" s="199"/>
      <c r="APF161" s="199"/>
      <c r="APG161" s="199"/>
      <c r="APH161" s="199"/>
      <c r="API161" s="199"/>
      <c r="APJ161" s="199"/>
      <c r="APK161" s="199"/>
      <c r="APL161" s="199"/>
      <c r="APM161" s="199"/>
      <c r="APN161" s="199"/>
      <c r="APO161" s="199"/>
      <c r="APP161" s="199"/>
      <c r="APQ161" s="199"/>
      <c r="APR161" s="199"/>
      <c r="APS161" s="199"/>
      <c r="APT161" s="199"/>
      <c r="APU161" s="199"/>
      <c r="APV161" s="199"/>
      <c r="APW161" s="199"/>
      <c r="APX161" s="199"/>
      <c r="APY161" s="199"/>
      <c r="APZ161" s="199"/>
      <c r="AQA161" s="199"/>
      <c r="AQB161" s="199"/>
      <c r="AQC161" s="199"/>
      <c r="AQD161" s="199"/>
      <c r="AQE161" s="199"/>
      <c r="AQF161" s="199"/>
      <c r="AQG161" s="199"/>
      <c r="AQH161" s="199"/>
      <c r="AQI161" s="199"/>
      <c r="AQJ161" s="199"/>
      <c r="AQK161" s="199"/>
      <c r="AQL161" s="199"/>
      <c r="AQM161" s="199"/>
      <c r="AQN161" s="199"/>
      <c r="AQO161" s="199"/>
      <c r="AQP161" s="199"/>
      <c r="AQQ161" s="199"/>
      <c r="AQR161" s="199"/>
      <c r="AQS161" s="199"/>
      <c r="AQT161" s="199"/>
      <c r="AQU161" s="199"/>
      <c r="AQV161" s="199"/>
      <c r="AQW161" s="199"/>
      <c r="AQX161" s="199"/>
      <c r="AQY161" s="199"/>
      <c r="AQZ161" s="199"/>
      <c r="ARA161" s="199"/>
      <c r="ARB161" s="199"/>
      <c r="ARC161" s="199"/>
      <c r="ARD161" s="199"/>
      <c r="ARE161" s="199"/>
      <c r="ARF161" s="199"/>
      <c r="ARG161" s="199"/>
      <c r="ARH161" s="199"/>
      <c r="ARI161" s="199"/>
      <c r="ARJ161" s="199"/>
      <c r="ARK161" s="199"/>
      <c r="ARL161" s="199"/>
      <c r="ARM161" s="199"/>
      <c r="ARN161" s="199"/>
      <c r="ARO161" s="199"/>
      <c r="ARP161" s="199"/>
      <c r="ARQ161" s="199"/>
      <c r="ARR161" s="199"/>
      <c r="ARS161" s="199"/>
      <c r="ART161" s="199"/>
      <c r="ARU161" s="199"/>
      <c r="ARV161" s="199"/>
      <c r="ARW161" s="199"/>
      <c r="ARX161" s="199"/>
      <c r="ARY161" s="199"/>
      <c r="ARZ161" s="199"/>
      <c r="ASA161" s="199"/>
      <c r="ASB161" s="199"/>
      <c r="ASC161" s="199"/>
      <c r="ASD161" s="199"/>
      <c r="ASE161" s="199"/>
      <c r="ASF161" s="199"/>
      <c r="ASG161" s="199"/>
      <c r="ASH161" s="199"/>
      <c r="ASI161" s="199"/>
      <c r="ASJ161" s="199"/>
      <c r="ASK161" s="199"/>
      <c r="ASL161" s="199"/>
      <c r="ASM161" s="199"/>
      <c r="ASN161" s="199"/>
      <c r="ASO161" s="199"/>
      <c r="ASP161" s="199"/>
      <c r="ASQ161" s="199"/>
      <c r="ASR161" s="199"/>
      <c r="ASS161" s="199"/>
      <c r="AST161" s="199"/>
      <c r="ASU161" s="199"/>
      <c r="ASV161" s="199"/>
      <c r="ASW161" s="199"/>
      <c r="ASX161" s="199"/>
      <c r="ASY161" s="199"/>
      <c r="ASZ161" s="199"/>
      <c r="ATA161" s="199"/>
      <c r="ATB161" s="199"/>
      <c r="ATC161" s="199"/>
      <c r="ATD161" s="199"/>
      <c r="ATE161" s="199"/>
      <c r="ATF161" s="199"/>
      <c r="ATG161" s="199"/>
      <c r="ATH161" s="199"/>
      <c r="ATI161" s="199"/>
      <c r="ATJ161" s="199"/>
      <c r="ATK161" s="199"/>
      <c r="ATL161" s="199"/>
      <c r="ATM161" s="199"/>
      <c r="ATN161" s="199"/>
      <c r="ATO161" s="199"/>
      <c r="ATP161" s="199"/>
      <c r="ATQ161" s="199"/>
      <c r="ATR161" s="199"/>
      <c r="ATS161" s="199"/>
      <c r="ATT161" s="199"/>
      <c r="ATU161" s="199"/>
      <c r="ATV161" s="199"/>
      <c r="ATW161" s="199"/>
      <c r="ATX161" s="199"/>
      <c r="ATY161" s="199"/>
      <c r="ATZ161" s="199"/>
      <c r="AUA161" s="199"/>
      <c r="AUB161" s="199"/>
      <c r="AUC161" s="199"/>
      <c r="AUD161" s="199"/>
      <c r="AUE161" s="199"/>
      <c r="AUF161" s="199"/>
      <c r="AUG161" s="199"/>
      <c r="AUH161" s="199"/>
      <c r="AUI161" s="199"/>
      <c r="AUJ161" s="199"/>
      <c r="AUK161" s="199"/>
      <c r="AUL161" s="199"/>
      <c r="AUM161" s="199"/>
      <c r="AUN161" s="199"/>
      <c r="AUO161" s="199"/>
      <c r="AUP161" s="199"/>
      <c r="AUQ161" s="199"/>
      <c r="AUR161" s="199"/>
      <c r="AUS161" s="199"/>
      <c r="AUT161" s="199"/>
      <c r="AUU161" s="199"/>
      <c r="AUV161" s="199"/>
      <c r="AUW161" s="199"/>
      <c r="AUX161" s="199"/>
      <c r="AUY161" s="199"/>
      <c r="AUZ161" s="199"/>
      <c r="AVA161" s="199"/>
      <c r="AVB161" s="199"/>
      <c r="AVC161" s="199"/>
      <c r="AVD161" s="199"/>
      <c r="AVE161" s="199"/>
      <c r="AVF161" s="199"/>
      <c r="AVG161" s="199"/>
      <c r="AVH161" s="199"/>
      <c r="AVI161" s="199"/>
      <c r="AVJ161" s="199"/>
      <c r="AVK161" s="199"/>
      <c r="AVL161" s="199"/>
      <c r="AVM161" s="199"/>
      <c r="AVN161" s="199"/>
      <c r="AVO161" s="199"/>
      <c r="AVP161" s="199"/>
      <c r="AVQ161" s="199"/>
      <c r="AVR161" s="199"/>
      <c r="AVS161" s="199"/>
      <c r="AVT161" s="199"/>
      <c r="AVU161" s="199"/>
      <c r="AVV161" s="199"/>
      <c r="AVW161" s="199"/>
      <c r="AVX161" s="199"/>
      <c r="AVY161" s="199"/>
      <c r="AVZ161" s="199"/>
      <c r="AWA161" s="199"/>
      <c r="AWB161" s="199"/>
      <c r="AWC161" s="199"/>
      <c r="AWD161" s="199"/>
      <c r="AWE161" s="199"/>
      <c r="AWF161" s="199"/>
      <c r="AWG161" s="199"/>
      <c r="AWH161" s="199"/>
      <c r="AWI161" s="199"/>
      <c r="AWJ161" s="199"/>
      <c r="AWK161" s="199"/>
      <c r="AWL161" s="199"/>
      <c r="AWM161" s="199"/>
      <c r="AWN161" s="199"/>
      <c r="AWO161" s="199"/>
      <c r="AWP161" s="199"/>
      <c r="AWQ161" s="199"/>
      <c r="AWR161" s="199"/>
      <c r="AWS161" s="199"/>
      <c r="AWT161" s="199"/>
      <c r="AWU161" s="199"/>
      <c r="AWV161" s="199"/>
      <c r="AWW161" s="199"/>
      <c r="AWX161" s="199"/>
      <c r="AWY161" s="199"/>
      <c r="AWZ161" s="199"/>
      <c r="AXA161" s="199"/>
      <c r="AXB161" s="199"/>
      <c r="AXC161" s="199"/>
      <c r="AXD161" s="199"/>
      <c r="AXE161" s="199"/>
      <c r="AXF161" s="199"/>
      <c r="AXG161" s="199"/>
      <c r="AXH161" s="199"/>
      <c r="AXI161" s="199"/>
      <c r="AXJ161" s="199"/>
      <c r="AXK161" s="199"/>
      <c r="AXL161" s="199"/>
      <c r="AXM161" s="199"/>
      <c r="AXN161" s="199"/>
      <c r="AXO161" s="199"/>
      <c r="AXP161" s="199"/>
      <c r="AXQ161" s="199"/>
      <c r="AXR161" s="199"/>
      <c r="AXS161" s="199"/>
      <c r="AXT161" s="199"/>
      <c r="AXU161" s="199"/>
      <c r="AXV161" s="199"/>
      <c r="AXW161" s="199"/>
      <c r="AXX161" s="199"/>
      <c r="AXY161" s="199"/>
      <c r="AXZ161" s="199"/>
      <c r="AYA161" s="199"/>
      <c r="AYB161" s="199"/>
      <c r="AYC161" s="199"/>
      <c r="AYD161" s="199"/>
      <c r="AYE161" s="199"/>
      <c r="AYF161" s="199"/>
      <c r="AYG161" s="199"/>
      <c r="AYH161" s="199"/>
      <c r="AYI161" s="199"/>
      <c r="AYJ161" s="199"/>
      <c r="AYK161" s="199"/>
      <c r="AYL161" s="199"/>
      <c r="AYM161" s="199"/>
      <c r="AYN161" s="199"/>
      <c r="AYO161" s="199"/>
      <c r="AYP161" s="199"/>
      <c r="AYQ161" s="199"/>
      <c r="AYR161" s="199"/>
      <c r="AYS161" s="199"/>
      <c r="AYT161" s="199"/>
      <c r="AYU161" s="199"/>
      <c r="AYV161" s="199"/>
      <c r="AYW161" s="199"/>
      <c r="AYX161" s="199"/>
      <c r="AYY161" s="199"/>
      <c r="AYZ161" s="199"/>
      <c r="AZA161" s="199"/>
      <c r="AZB161" s="199"/>
      <c r="AZC161" s="199"/>
      <c r="AZD161" s="199"/>
      <c r="AZE161" s="199"/>
      <c r="AZF161" s="199"/>
      <c r="AZG161" s="199"/>
      <c r="AZH161" s="199"/>
      <c r="AZI161" s="199"/>
      <c r="AZJ161" s="199"/>
      <c r="AZK161" s="199"/>
      <c r="AZL161" s="199"/>
      <c r="AZM161" s="199"/>
      <c r="AZN161" s="199"/>
      <c r="AZO161" s="199"/>
      <c r="AZP161" s="199"/>
      <c r="AZQ161" s="199"/>
      <c r="AZR161" s="199"/>
      <c r="AZS161" s="199"/>
      <c r="AZT161" s="199"/>
      <c r="AZU161" s="199"/>
      <c r="AZV161" s="199"/>
      <c r="AZW161" s="199"/>
      <c r="AZX161" s="199"/>
      <c r="AZY161" s="199"/>
      <c r="AZZ161" s="199"/>
      <c r="BAA161" s="199"/>
      <c r="BAB161" s="199"/>
      <c r="BAC161" s="199"/>
      <c r="BAD161" s="199"/>
      <c r="BAE161" s="199"/>
      <c r="BAF161" s="199"/>
      <c r="BAG161" s="199"/>
      <c r="BAH161" s="199"/>
      <c r="BAI161" s="199"/>
      <c r="BAJ161" s="199"/>
      <c r="BAK161" s="199"/>
      <c r="BAL161" s="199"/>
      <c r="BAM161" s="199"/>
      <c r="BAN161" s="199"/>
      <c r="BAO161" s="199"/>
      <c r="BAP161" s="199"/>
      <c r="BAQ161" s="199"/>
      <c r="BAR161" s="199"/>
      <c r="BAS161" s="199"/>
      <c r="BAT161" s="199"/>
      <c r="BAU161" s="199"/>
      <c r="BAV161" s="199"/>
      <c r="BAW161" s="199"/>
      <c r="BAX161" s="199"/>
      <c r="BAY161" s="199"/>
      <c r="BAZ161" s="199"/>
      <c r="BBA161" s="199"/>
      <c r="BBB161" s="199"/>
      <c r="BBC161" s="199"/>
      <c r="BBD161" s="199"/>
      <c r="BBE161" s="199"/>
      <c r="BBF161" s="199"/>
      <c r="BBG161" s="199"/>
      <c r="BBH161" s="199"/>
      <c r="BBI161" s="199"/>
      <c r="BBJ161" s="199"/>
      <c r="BBK161" s="199"/>
      <c r="BBL161" s="199"/>
      <c r="BBM161" s="199"/>
      <c r="BBN161" s="199"/>
      <c r="BBO161" s="199"/>
      <c r="BBP161" s="199"/>
      <c r="BBQ161" s="199"/>
      <c r="BBR161" s="199"/>
      <c r="BBS161" s="199"/>
      <c r="BBT161" s="199"/>
      <c r="BBU161" s="199"/>
      <c r="BBV161" s="199"/>
      <c r="BBW161" s="199"/>
      <c r="BBX161" s="199"/>
      <c r="BBY161" s="199"/>
      <c r="BBZ161" s="199"/>
      <c r="BCA161" s="199"/>
      <c r="BCB161" s="199"/>
      <c r="BCC161" s="199"/>
      <c r="BCD161" s="199"/>
      <c r="BCE161" s="199"/>
      <c r="BCF161" s="199"/>
      <c r="BCG161" s="199"/>
      <c r="BCH161" s="199"/>
      <c r="BCI161" s="199"/>
      <c r="BCJ161" s="199"/>
      <c r="BCK161" s="199"/>
      <c r="BCL161" s="199"/>
      <c r="BCM161" s="199"/>
      <c r="BCN161" s="199"/>
      <c r="BCO161" s="199"/>
      <c r="BCP161" s="199"/>
      <c r="BCQ161" s="199"/>
      <c r="BCR161" s="199"/>
      <c r="BCS161" s="199"/>
      <c r="BCT161" s="199"/>
      <c r="BCU161" s="199"/>
      <c r="BCV161" s="199"/>
      <c r="BCW161" s="199"/>
      <c r="BCX161" s="199"/>
      <c r="BCY161" s="199"/>
      <c r="BCZ161" s="199"/>
      <c r="BDA161" s="199"/>
      <c r="BDB161" s="199"/>
      <c r="BDC161" s="199"/>
      <c r="BDD161" s="199"/>
      <c r="BDE161" s="199"/>
      <c r="BDF161" s="199"/>
      <c r="BDG161" s="199"/>
      <c r="BDH161" s="199"/>
      <c r="BDI161" s="199"/>
      <c r="BDJ161" s="199"/>
      <c r="BDK161" s="199"/>
      <c r="BDL161" s="199"/>
      <c r="BDM161" s="199"/>
      <c r="BDN161" s="199"/>
      <c r="BDO161" s="199"/>
      <c r="BDP161" s="199"/>
      <c r="BDQ161" s="199"/>
      <c r="BDR161" s="199"/>
      <c r="BDS161" s="199"/>
      <c r="BDT161" s="199"/>
      <c r="BDU161" s="199"/>
      <c r="BDV161" s="199"/>
      <c r="BDW161" s="199"/>
      <c r="BDX161" s="199"/>
      <c r="BDY161" s="199"/>
      <c r="BDZ161" s="199"/>
      <c r="BEA161" s="199"/>
      <c r="BEB161" s="199"/>
      <c r="BEC161" s="199"/>
      <c r="BED161" s="199"/>
      <c r="BEE161" s="199"/>
      <c r="BEF161" s="199"/>
      <c r="BEG161" s="199"/>
      <c r="BEH161" s="199"/>
      <c r="BEI161" s="199"/>
      <c r="BEJ161" s="199"/>
      <c r="BEK161" s="199"/>
      <c r="BEL161" s="199"/>
      <c r="BEM161" s="199"/>
      <c r="BEN161" s="199"/>
      <c r="BEO161" s="199"/>
      <c r="BEP161" s="199"/>
      <c r="BEQ161" s="199"/>
      <c r="BER161" s="199"/>
      <c r="BES161" s="199"/>
      <c r="BET161" s="199"/>
      <c r="BEU161" s="199"/>
      <c r="BEV161" s="199"/>
      <c r="BEW161" s="199"/>
      <c r="BEX161" s="199"/>
      <c r="BEY161" s="199"/>
      <c r="BEZ161" s="199"/>
      <c r="BFA161" s="199"/>
      <c r="BFB161" s="199"/>
      <c r="BFC161" s="199"/>
      <c r="BFD161" s="199"/>
      <c r="BFE161" s="199"/>
      <c r="BFF161" s="199"/>
      <c r="BFG161" s="199"/>
      <c r="BFH161" s="199"/>
      <c r="BFI161" s="199"/>
      <c r="BFJ161" s="199"/>
      <c r="BFK161" s="199"/>
      <c r="BFL161" s="199"/>
      <c r="BFM161" s="199"/>
      <c r="BFN161" s="199"/>
      <c r="BFO161" s="199"/>
      <c r="BFP161" s="199"/>
      <c r="BFQ161" s="199"/>
      <c r="BFR161" s="199"/>
      <c r="BFS161" s="199"/>
      <c r="BFT161" s="199"/>
      <c r="BFU161" s="199"/>
      <c r="BFV161" s="199"/>
      <c r="BFW161" s="199"/>
      <c r="BFX161" s="199"/>
      <c r="BFY161" s="199"/>
      <c r="BFZ161" s="199"/>
      <c r="BGA161" s="199"/>
      <c r="BGB161" s="199"/>
      <c r="BGC161" s="199"/>
      <c r="BGD161" s="199"/>
      <c r="BGE161" s="199"/>
      <c r="BGF161" s="199"/>
      <c r="BGG161" s="199"/>
      <c r="BGH161" s="199"/>
      <c r="BGI161" s="199"/>
      <c r="BGJ161" s="199"/>
      <c r="BGK161" s="199"/>
      <c r="BGL161" s="199"/>
      <c r="BGM161" s="199"/>
      <c r="BGN161" s="199"/>
      <c r="BGO161" s="199"/>
      <c r="BGP161" s="199"/>
      <c r="BGQ161" s="199"/>
      <c r="BGR161" s="199"/>
      <c r="BGS161" s="199"/>
      <c r="BGT161" s="199"/>
      <c r="BGU161" s="199"/>
      <c r="BGV161" s="199"/>
      <c r="BGW161" s="199"/>
      <c r="BGX161" s="199"/>
      <c r="BGY161" s="199"/>
      <c r="BGZ161" s="199"/>
      <c r="BHA161" s="199"/>
      <c r="BHB161" s="199"/>
      <c r="BHC161" s="199"/>
      <c r="BHD161" s="199"/>
      <c r="BHE161" s="199"/>
      <c r="BHF161" s="199"/>
      <c r="BHG161" s="199"/>
      <c r="BHH161" s="199"/>
      <c r="BHI161" s="199"/>
      <c r="BHJ161" s="199"/>
      <c r="BHK161" s="199"/>
      <c r="BHL161" s="199"/>
      <c r="BHM161" s="199"/>
      <c r="BHN161" s="199"/>
      <c r="BHO161" s="199"/>
      <c r="BHP161" s="199"/>
      <c r="BHQ161" s="199"/>
      <c r="BHR161" s="199"/>
      <c r="BHS161" s="199"/>
      <c r="BHT161" s="199"/>
      <c r="BHU161" s="199"/>
      <c r="BHV161" s="199"/>
      <c r="BHW161" s="199"/>
      <c r="BHX161" s="199"/>
      <c r="BHY161" s="199"/>
      <c r="BHZ161" s="199"/>
      <c r="BIA161" s="199"/>
      <c r="BIB161" s="199"/>
      <c r="BIC161" s="199"/>
      <c r="BID161" s="199"/>
      <c r="BIE161" s="199"/>
      <c r="BIF161" s="199"/>
      <c r="BIG161" s="199"/>
      <c r="BIH161" s="199"/>
      <c r="BII161" s="199"/>
      <c r="BIJ161" s="199"/>
      <c r="BIK161" s="199"/>
      <c r="BIL161" s="199"/>
      <c r="BIM161" s="199"/>
      <c r="BIN161" s="199"/>
      <c r="BIO161" s="199"/>
      <c r="BIP161" s="199"/>
      <c r="BIQ161" s="199"/>
      <c r="BIR161" s="199"/>
      <c r="BIS161" s="199"/>
      <c r="BIT161" s="199"/>
      <c r="BIU161" s="199"/>
      <c r="BIV161" s="199"/>
      <c r="BIW161" s="199"/>
      <c r="BIX161" s="199"/>
      <c r="BIY161" s="199"/>
      <c r="BIZ161" s="199"/>
      <c r="BJA161" s="199"/>
      <c r="BJB161" s="199"/>
      <c r="BJC161" s="199"/>
      <c r="BJD161" s="199"/>
      <c r="BJE161" s="199"/>
      <c r="BJF161" s="199"/>
      <c r="BJG161" s="199"/>
      <c r="BJH161" s="199"/>
      <c r="BJI161" s="199"/>
      <c r="BJJ161" s="199"/>
      <c r="BJK161" s="199"/>
      <c r="BJL161" s="199"/>
      <c r="BJM161" s="199"/>
      <c r="BJN161" s="199"/>
      <c r="BJO161" s="199"/>
      <c r="BJP161" s="199"/>
      <c r="BJQ161" s="199"/>
      <c r="BJR161" s="199"/>
      <c r="BJS161" s="199"/>
      <c r="BJT161" s="199"/>
      <c r="BJU161" s="199"/>
      <c r="BJV161" s="199"/>
      <c r="BJW161" s="199"/>
      <c r="BJX161" s="199"/>
      <c r="BJY161" s="199"/>
      <c r="BJZ161" s="199"/>
      <c r="BKA161" s="199"/>
      <c r="BKB161" s="199"/>
      <c r="BKC161" s="199"/>
      <c r="BKD161" s="199"/>
      <c r="BKE161" s="199"/>
      <c r="BKF161" s="199"/>
      <c r="BKG161" s="199"/>
      <c r="BKH161" s="199"/>
      <c r="BKI161" s="199"/>
      <c r="BKJ161" s="199"/>
      <c r="BKK161" s="199"/>
      <c r="BKL161" s="199"/>
      <c r="BKM161" s="199"/>
      <c r="BKN161" s="199"/>
      <c r="BKO161" s="199"/>
      <c r="BKP161" s="199"/>
      <c r="BKQ161" s="199"/>
      <c r="BKR161" s="199"/>
      <c r="BKS161" s="199"/>
      <c r="BKT161" s="199"/>
      <c r="BKU161" s="199"/>
      <c r="BKV161" s="199"/>
      <c r="BKW161" s="199"/>
      <c r="BKX161" s="199"/>
      <c r="BKY161" s="199"/>
      <c r="BKZ161" s="199"/>
      <c r="BLA161" s="199"/>
      <c r="BLB161" s="199"/>
      <c r="BLC161" s="199"/>
      <c r="BLD161" s="199"/>
      <c r="BLE161" s="199"/>
      <c r="BLF161" s="199"/>
      <c r="BLG161" s="199"/>
      <c r="BLH161" s="199"/>
      <c r="BLI161" s="199"/>
      <c r="BLJ161" s="199"/>
      <c r="BLK161" s="199"/>
      <c r="BLL161" s="199"/>
      <c r="BLM161" s="199"/>
      <c r="BLN161" s="199"/>
      <c r="BLO161" s="199"/>
      <c r="BLP161" s="199"/>
      <c r="BLQ161" s="199"/>
      <c r="BLR161" s="199"/>
      <c r="BLS161" s="199"/>
      <c r="BLT161" s="199"/>
      <c r="BLU161" s="199"/>
      <c r="BLV161" s="199"/>
      <c r="BLW161" s="199"/>
      <c r="BLX161" s="199"/>
      <c r="BLY161" s="199"/>
      <c r="BLZ161" s="199"/>
      <c r="BMA161" s="199"/>
      <c r="BMB161" s="199"/>
      <c r="BMC161" s="199"/>
      <c r="BMD161" s="199"/>
      <c r="BME161" s="199"/>
      <c r="BMF161" s="199"/>
      <c r="BMG161" s="199"/>
      <c r="BMH161" s="199"/>
      <c r="BMI161" s="199"/>
      <c r="BMJ161" s="199"/>
      <c r="BMK161" s="199"/>
      <c r="BML161" s="199"/>
      <c r="BMM161" s="199"/>
      <c r="BMN161" s="199"/>
      <c r="BMO161" s="199"/>
      <c r="BMP161" s="199"/>
      <c r="BMQ161" s="199"/>
      <c r="BMR161" s="199"/>
      <c r="BMS161" s="199"/>
      <c r="BMT161" s="199"/>
      <c r="BMU161" s="199"/>
      <c r="BMV161" s="199"/>
      <c r="BMW161" s="199"/>
      <c r="BMX161" s="199"/>
      <c r="BMY161" s="199"/>
      <c r="BMZ161" s="199"/>
      <c r="BNA161" s="199"/>
      <c r="BNB161" s="199"/>
      <c r="BNC161" s="199"/>
      <c r="BND161" s="199"/>
      <c r="BNE161" s="199"/>
      <c r="BNF161" s="199"/>
      <c r="BNG161" s="199"/>
      <c r="BNH161" s="199"/>
      <c r="BNI161" s="199"/>
      <c r="BNJ161" s="199"/>
      <c r="BNK161" s="199"/>
      <c r="BNL161" s="199"/>
      <c r="BNM161" s="199"/>
      <c r="BNN161" s="199"/>
      <c r="BNO161" s="199"/>
      <c r="BNP161" s="199"/>
      <c r="BNQ161" s="199"/>
      <c r="BNR161" s="199"/>
      <c r="BNS161" s="199"/>
      <c r="BNT161" s="199"/>
      <c r="BNU161" s="199"/>
      <c r="BNV161" s="199"/>
      <c r="BNW161" s="199"/>
      <c r="BNX161" s="199"/>
      <c r="BNY161" s="199"/>
      <c r="BNZ161" s="199"/>
      <c r="BOA161" s="199"/>
      <c r="BOB161" s="199"/>
      <c r="BOC161" s="199"/>
      <c r="BOD161" s="199"/>
      <c r="BOE161" s="199"/>
      <c r="BOF161" s="199"/>
      <c r="BOG161" s="199"/>
      <c r="BOH161" s="199"/>
      <c r="BOI161" s="199"/>
      <c r="BOJ161" s="199"/>
      <c r="BOK161" s="199"/>
      <c r="BOL161" s="199"/>
      <c r="BOM161" s="199"/>
      <c r="BON161" s="199"/>
      <c r="BOO161" s="199"/>
      <c r="BOP161" s="199"/>
      <c r="BOQ161" s="199"/>
      <c r="BOR161" s="199"/>
      <c r="BOS161" s="199"/>
      <c r="BOT161" s="199"/>
      <c r="BOU161" s="199"/>
      <c r="BOV161" s="199"/>
      <c r="BOW161" s="199"/>
      <c r="BOX161" s="199"/>
      <c r="BOY161" s="199"/>
      <c r="BOZ161" s="199"/>
      <c r="BPA161" s="199"/>
      <c r="BPB161" s="199"/>
      <c r="BPC161" s="199"/>
      <c r="BPD161" s="199"/>
      <c r="BPE161" s="199"/>
      <c r="BPF161" s="199"/>
      <c r="BPG161" s="199"/>
      <c r="BPH161" s="199"/>
      <c r="BPI161" s="199"/>
      <c r="BPJ161" s="199"/>
      <c r="BPK161" s="199"/>
      <c r="BPL161" s="199"/>
      <c r="BPM161" s="199"/>
      <c r="BPN161" s="199"/>
      <c r="BPO161" s="199"/>
      <c r="BPP161" s="199"/>
      <c r="BPQ161" s="199"/>
      <c r="BPR161" s="199"/>
      <c r="BPS161" s="199"/>
      <c r="BPT161" s="199"/>
      <c r="BPU161" s="199"/>
      <c r="BPV161" s="199"/>
      <c r="BPW161" s="199"/>
      <c r="BPX161" s="199"/>
      <c r="BPY161" s="199"/>
      <c r="BPZ161" s="199"/>
      <c r="BQA161" s="199"/>
      <c r="BQB161" s="199"/>
      <c r="BQC161" s="199"/>
      <c r="BQD161" s="199"/>
      <c r="BQE161" s="199"/>
      <c r="BQF161" s="199"/>
      <c r="BQG161" s="199"/>
      <c r="BQH161" s="199"/>
      <c r="BQI161" s="199"/>
      <c r="BQJ161" s="199"/>
      <c r="BQK161" s="199"/>
      <c r="BQL161" s="199"/>
      <c r="BQM161" s="199"/>
      <c r="BQN161" s="199"/>
      <c r="BQO161" s="199"/>
      <c r="BQP161" s="199"/>
      <c r="BQQ161" s="199"/>
      <c r="BQR161" s="199"/>
      <c r="BQS161" s="199"/>
      <c r="BQT161" s="199"/>
      <c r="BQU161" s="199"/>
      <c r="BQV161" s="199"/>
      <c r="BQW161" s="199"/>
      <c r="BQX161" s="199"/>
      <c r="BQY161" s="199"/>
      <c r="BQZ161" s="199"/>
      <c r="BRA161" s="199"/>
      <c r="BRB161" s="199"/>
      <c r="BRC161" s="199"/>
      <c r="BRD161" s="199"/>
      <c r="BRE161" s="199"/>
      <c r="BRF161" s="199"/>
      <c r="BRG161" s="199"/>
      <c r="BRH161" s="199"/>
      <c r="BRI161" s="199"/>
      <c r="BRJ161" s="199"/>
      <c r="BRK161" s="199"/>
      <c r="BRL161" s="199"/>
      <c r="BRM161" s="199"/>
      <c r="BRN161" s="199"/>
      <c r="BRO161" s="199"/>
      <c r="BRP161" s="199"/>
      <c r="BRQ161" s="199"/>
      <c r="BRR161" s="199"/>
      <c r="BRS161" s="199"/>
      <c r="BRT161" s="199"/>
      <c r="BRU161" s="199"/>
      <c r="BRV161" s="199"/>
      <c r="BRW161" s="199"/>
      <c r="BRX161" s="199"/>
      <c r="BRY161" s="199"/>
      <c r="BRZ161" s="199"/>
      <c r="BSA161" s="199"/>
      <c r="BSB161" s="199"/>
      <c r="BSC161" s="199"/>
      <c r="BSD161" s="199"/>
      <c r="BSE161" s="199"/>
      <c r="BSF161" s="199"/>
      <c r="BSG161" s="199"/>
      <c r="BSH161" s="199"/>
      <c r="BSI161" s="199"/>
      <c r="BSJ161" s="199"/>
      <c r="BSK161" s="199"/>
      <c r="BSL161" s="199"/>
      <c r="BSM161" s="199"/>
      <c r="BSN161" s="199"/>
      <c r="BSO161" s="199"/>
      <c r="BSP161" s="199"/>
      <c r="BSQ161" s="199"/>
      <c r="BSR161" s="199"/>
      <c r="BSS161" s="199"/>
      <c r="BST161" s="199"/>
      <c r="BSU161" s="199"/>
      <c r="BSV161" s="199"/>
      <c r="BSW161" s="199"/>
      <c r="BSX161" s="199"/>
      <c r="BSY161" s="199"/>
      <c r="BSZ161" s="199"/>
      <c r="BTA161" s="199"/>
      <c r="BTB161" s="199"/>
      <c r="BTC161" s="199"/>
      <c r="BTD161" s="199"/>
      <c r="BTE161" s="199"/>
      <c r="BTF161" s="199"/>
      <c r="BTG161" s="199"/>
      <c r="BTH161" s="199"/>
      <c r="BTI161" s="199"/>
      <c r="BTJ161" s="199"/>
      <c r="BTK161" s="199"/>
      <c r="BTL161" s="199"/>
      <c r="BTM161" s="199"/>
      <c r="BTN161" s="199"/>
      <c r="BTO161" s="199"/>
      <c r="BTP161" s="199"/>
      <c r="BTQ161" s="199"/>
      <c r="BTR161" s="199"/>
      <c r="BTS161" s="199"/>
      <c r="BTT161" s="199"/>
      <c r="BTU161" s="199"/>
      <c r="BTV161" s="199"/>
      <c r="BTW161" s="199"/>
      <c r="BTX161" s="199"/>
      <c r="BTY161" s="199"/>
      <c r="BTZ161" s="199"/>
      <c r="BUA161" s="199"/>
      <c r="BUB161" s="199"/>
      <c r="BUC161" s="199"/>
      <c r="BUD161" s="199"/>
      <c r="BUE161" s="199"/>
      <c r="BUF161" s="199"/>
      <c r="BUG161" s="199"/>
      <c r="BUH161" s="199"/>
      <c r="BUI161" s="199"/>
      <c r="BUJ161" s="199"/>
      <c r="BUK161" s="199"/>
      <c r="BUL161" s="199"/>
      <c r="BUM161" s="199"/>
      <c r="BUN161" s="199"/>
      <c r="BUO161" s="199"/>
      <c r="BUP161" s="199"/>
      <c r="BUQ161" s="199"/>
      <c r="BUR161" s="199"/>
      <c r="BUS161" s="199"/>
      <c r="BUT161" s="199"/>
      <c r="BUU161" s="199"/>
      <c r="BUV161" s="199"/>
      <c r="BUW161" s="199"/>
      <c r="BUX161" s="199"/>
      <c r="BUY161" s="199"/>
      <c r="BUZ161" s="199"/>
      <c r="BVA161" s="199"/>
      <c r="BVB161" s="199"/>
      <c r="BVC161" s="199"/>
      <c r="BVD161" s="199"/>
      <c r="BVE161" s="199"/>
      <c r="BVF161" s="199"/>
      <c r="BVG161" s="199"/>
      <c r="BVH161" s="199"/>
      <c r="BVI161" s="199"/>
      <c r="BVJ161" s="199"/>
      <c r="BVK161" s="199"/>
      <c r="BVL161" s="199"/>
      <c r="BVM161" s="199"/>
      <c r="BVN161" s="199"/>
      <c r="BVO161" s="199"/>
      <c r="BVP161" s="199"/>
      <c r="BVQ161" s="199"/>
      <c r="BVR161" s="199"/>
      <c r="BVS161" s="199"/>
      <c r="BVT161" s="199"/>
      <c r="BVU161" s="199"/>
      <c r="BVV161" s="199"/>
      <c r="BVW161" s="199"/>
      <c r="BVX161" s="199"/>
      <c r="BVY161" s="199"/>
      <c r="BVZ161" s="199"/>
      <c r="BWA161" s="199"/>
      <c r="BWB161" s="199"/>
      <c r="BWC161" s="199"/>
      <c r="BWD161" s="199"/>
      <c r="BWE161" s="199"/>
      <c r="BWF161" s="199"/>
      <c r="BWG161" s="199"/>
      <c r="BWH161" s="199"/>
      <c r="BWI161" s="199"/>
      <c r="BWJ161" s="199"/>
      <c r="BWK161" s="199"/>
      <c r="BWL161" s="199"/>
      <c r="BWM161" s="199"/>
      <c r="BWN161" s="199"/>
      <c r="BWO161" s="199"/>
      <c r="BWP161" s="199"/>
      <c r="BWQ161" s="199"/>
      <c r="BWR161" s="199"/>
      <c r="BWS161" s="199"/>
      <c r="BWT161" s="199"/>
      <c r="BWU161" s="199"/>
      <c r="BWV161" s="199"/>
      <c r="BWW161" s="199"/>
      <c r="BWX161" s="199"/>
      <c r="BWY161" s="199"/>
      <c r="BWZ161" s="199"/>
      <c r="BXA161" s="199"/>
      <c r="BXB161" s="199"/>
      <c r="BXC161" s="199"/>
      <c r="BXD161" s="199"/>
      <c r="BXE161" s="199"/>
      <c r="BXF161" s="199"/>
      <c r="BXG161" s="199"/>
      <c r="BXH161" s="199"/>
      <c r="BXI161" s="199"/>
      <c r="BXJ161" s="199"/>
      <c r="BXK161" s="199"/>
      <c r="BXL161" s="199"/>
      <c r="BXM161" s="199"/>
      <c r="BXN161" s="199"/>
      <c r="BXO161" s="199"/>
      <c r="BXP161" s="199"/>
      <c r="BXQ161" s="199"/>
      <c r="BXR161" s="199"/>
      <c r="BXS161" s="199"/>
      <c r="BXT161" s="199"/>
      <c r="BXU161" s="199"/>
      <c r="BXV161" s="199"/>
      <c r="BXW161" s="199"/>
      <c r="BXX161" s="199"/>
      <c r="BXY161" s="199"/>
      <c r="BXZ161" s="199"/>
      <c r="BYA161" s="199"/>
      <c r="BYB161" s="199"/>
      <c r="BYC161" s="199"/>
      <c r="BYD161" s="199"/>
      <c r="BYE161" s="199"/>
      <c r="BYF161" s="199"/>
      <c r="BYG161" s="199"/>
      <c r="BYH161" s="199"/>
      <c r="BYI161" s="199"/>
      <c r="BYJ161" s="199"/>
      <c r="BYK161" s="199"/>
      <c r="BYL161" s="199"/>
      <c r="BYM161" s="199"/>
      <c r="BYN161" s="199"/>
      <c r="BYO161" s="199"/>
      <c r="BYP161" s="199"/>
      <c r="BYQ161" s="199"/>
      <c r="BYR161" s="199"/>
      <c r="BYS161" s="199"/>
      <c r="BYT161" s="199"/>
      <c r="BYU161" s="199"/>
      <c r="BYV161" s="199"/>
      <c r="BYW161" s="199"/>
      <c r="BYX161" s="199"/>
      <c r="BYY161" s="199"/>
      <c r="BYZ161" s="199"/>
      <c r="BZA161" s="199"/>
      <c r="BZB161" s="199"/>
      <c r="BZC161" s="199"/>
      <c r="BZD161" s="199"/>
      <c r="BZE161" s="199"/>
      <c r="BZF161" s="199"/>
      <c r="BZG161" s="199"/>
      <c r="BZH161" s="199"/>
      <c r="BZI161" s="199"/>
      <c r="BZJ161" s="199"/>
      <c r="BZK161" s="199"/>
      <c r="BZL161" s="199"/>
      <c r="BZM161" s="199"/>
      <c r="BZN161" s="199"/>
      <c r="BZO161" s="199"/>
      <c r="BZP161" s="199"/>
      <c r="BZQ161" s="199"/>
      <c r="BZR161" s="199"/>
      <c r="BZS161" s="199"/>
      <c r="BZT161" s="199"/>
      <c r="BZU161" s="199"/>
      <c r="BZV161" s="199"/>
      <c r="BZW161" s="199"/>
      <c r="BZX161" s="199"/>
      <c r="BZY161" s="199"/>
      <c r="BZZ161" s="199"/>
      <c r="CAA161" s="199"/>
      <c r="CAB161" s="199"/>
      <c r="CAC161" s="199"/>
      <c r="CAD161" s="199"/>
      <c r="CAE161" s="199"/>
      <c r="CAF161" s="199"/>
      <c r="CAG161" s="199"/>
      <c r="CAH161" s="199"/>
      <c r="CAI161" s="199"/>
      <c r="CAJ161" s="199"/>
      <c r="CAK161" s="199"/>
      <c r="CAL161" s="199"/>
      <c r="CAM161" s="199"/>
      <c r="CAN161" s="199"/>
      <c r="CAO161" s="199"/>
      <c r="CAP161" s="199"/>
      <c r="CAQ161" s="199"/>
      <c r="CAR161" s="199"/>
      <c r="CAS161" s="199"/>
      <c r="CAT161" s="199"/>
      <c r="CAU161" s="199"/>
      <c r="CAV161" s="199"/>
      <c r="CAW161" s="199"/>
      <c r="CAX161" s="199"/>
      <c r="CAY161" s="199"/>
      <c r="CAZ161" s="199"/>
      <c r="CBA161" s="199"/>
      <c r="CBB161" s="199"/>
      <c r="CBC161" s="199"/>
      <c r="CBD161" s="199"/>
      <c r="CBE161" s="199"/>
      <c r="CBF161" s="199"/>
      <c r="CBG161" s="199"/>
      <c r="CBH161" s="199"/>
      <c r="CBI161" s="199"/>
      <c r="CBJ161" s="199"/>
      <c r="CBK161" s="199"/>
      <c r="CBL161" s="199"/>
      <c r="CBM161" s="199"/>
      <c r="CBN161" s="199"/>
      <c r="CBO161" s="199"/>
      <c r="CBP161" s="199"/>
      <c r="CBQ161" s="199"/>
      <c r="CBR161" s="199"/>
      <c r="CBS161" s="199"/>
      <c r="CBT161" s="199"/>
      <c r="CBU161" s="199"/>
      <c r="CBV161" s="199"/>
      <c r="CBW161" s="199"/>
      <c r="CBX161" s="199"/>
      <c r="CBY161" s="199"/>
      <c r="CBZ161" s="199"/>
      <c r="CCA161" s="199"/>
      <c r="CCB161" s="199"/>
      <c r="CCC161" s="199"/>
      <c r="CCD161" s="199"/>
      <c r="CCE161" s="199"/>
      <c r="CCF161" s="199"/>
      <c r="CCG161" s="199"/>
      <c r="CCH161" s="199"/>
      <c r="CCI161" s="199"/>
      <c r="CCJ161" s="199"/>
      <c r="CCK161" s="199"/>
      <c r="CCL161" s="199"/>
      <c r="CCM161" s="199"/>
      <c r="CCN161" s="199"/>
      <c r="CCO161" s="199"/>
      <c r="CCP161" s="199"/>
      <c r="CCQ161" s="199"/>
      <c r="CCR161" s="199"/>
      <c r="CCS161" s="199"/>
      <c r="CCT161" s="199"/>
    </row>
    <row r="162" spans="984:2126" s="200" customFormat="1" x14ac:dyDescent="0.2">
      <c r="AKV162" s="199"/>
      <c r="AKW162" s="199"/>
      <c r="AKX162" s="199"/>
      <c r="AKY162" s="199"/>
      <c r="AKZ162" s="199"/>
      <c r="ALA162" s="199"/>
      <c r="ALB162" s="199"/>
      <c r="ALC162" s="199"/>
      <c r="ALD162" s="199"/>
      <c r="ALE162" s="199"/>
      <c r="ALF162" s="199"/>
      <c r="ALG162" s="199"/>
      <c r="ALH162" s="199"/>
      <c r="ALI162" s="199"/>
      <c r="ALJ162" s="199"/>
      <c r="ALK162" s="199"/>
      <c r="ALL162" s="199"/>
      <c r="ALM162" s="199"/>
      <c r="ALN162" s="199"/>
      <c r="ALO162" s="199"/>
      <c r="ALP162" s="199"/>
      <c r="ALQ162" s="199"/>
      <c r="ALR162" s="199"/>
      <c r="ALS162" s="199"/>
      <c r="ALT162" s="199"/>
      <c r="ALU162" s="199"/>
      <c r="ALV162" s="199"/>
      <c r="ALW162" s="199"/>
      <c r="ALX162" s="199"/>
      <c r="ALY162" s="199"/>
      <c r="ALZ162" s="199"/>
      <c r="AMA162" s="199"/>
      <c r="AMB162" s="199"/>
      <c r="AMC162" s="199"/>
      <c r="AMD162" s="199"/>
      <c r="AME162" s="199"/>
      <c r="AMF162" s="199"/>
      <c r="AMG162" s="199"/>
      <c r="AMH162" s="199"/>
      <c r="AMI162" s="199"/>
      <c r="AMJ162" s="199"/>
      <c r="AMK162" s="199"/>
      <c r="AML162" s="199"/>
      <c r="AMM162" s="199"/>
      <c r="AMN162" s="199"/>
      <c r="AMO162" s="199"/>
      <c r="AMP162" s="199"/>
      <c r="AMQ162" s="199"/>
      <c r="AMR162" s="199"/>
      <c r="AMS162" s="199"/>
      <c r="AMT162" s="199"/>
      <c r="AMU162" s="199"/>
      <c r="AMV162" s="199"/>
      <c r="AMW162" s="199"/>
      <c r="AMX162" s="199"/>
      <c r="AMY162" s="199"/>
      <c r="AMZ162" s="199"/>
      <c r="ANA162" s="199"/>
      <c r="ANB162" s="199"/>
      <c r="ANC162" s="199"/>
      <c r="AND162" s="199"/>
      <c r="ANE162" s="199"/>
      <c r="ANF162" s="199"/>
      <c r="ANG162" s="199"/>
      <c r="ANH162" s="199"/>
      <c r="ANI162" s="199"/>
      <c r="ANJ162" s="199"/>
      <c r="ANK162" s="199"/>
      <c r="ANL162" s="199"/>
      <c r="ANM162" s="199"/>
      <c r="ANN162" s="199"/>
      <c r="ANO162" s="199"/>
      <c r="ANP162" s="199"/>
      <c r="ANQ162" s="199"/>
      <c r="ANR162" s="199"/>
      <c r="ANS162" s="199"/>
      <c r="ANT162" s="199"/>
      <c r="ANU162" s="199"/>
      <c r="ANV162" s="199"/>
      <c r="ANW162" s="199"/>
      <c r="ANX162" s="199"/>
      <c r="ANY162" s="199"/>
      <c r="ANZ162" s="199"/>
      <c r="AOA162" s="199"/>
      <c r="AOB162" s="199"/>
      <c r="AOC162" s="199"/>
      <c r="AOD162" s="199"/>
      <c r="AOE162" s="199"/>
      <c r="AOF162" s="199"/>
      <c r="AOG162" s="199"/>
      <c r="AOH162" s="199"/>
      <c r="AOI162" s="199"/>
      <c r="AOJ162" s="199"/>
      <c r="AOK162" s="199"/>
      <c r="AOL162" s="199"/>
      <c r="AOM162" s="199"/>
      <c r="AON162" s="199"/>
      <c r="AOO162" s="199"/>
      <c r="AOP162" s="199"/>
      <c r="AOQ162" s="199"/>
      <c r="AOR162" s="199"/>
      <c r="AOS162" s="199"/>
      <c r="AOT162" s="199"/>
      <c r="AOU162" s="199"/>
      <c r="AOV162" s="199"/>
      <c r="AOW162" s="199"/>
      <c r="AOX162" s="199"/>
      <c r="AOY162" s="199"/>
      <c r="AOZ162" s="199"/>
      <c r="APA162" s="199"/>
      <c r="APB162" s="199"/>
      <c r="APC162" s="199"/>
      <c r="APD162" s="199"/>
      <c r="APE162" s="199"/>
      <c r="APF162" s="199"/>
      <c r="APG162" s="199"/>
      <c r="APH162" s="199"/>
      <c r="API162" s="199"/>
      <c r="APJ162" s="199"/>
      <c r="APK162" s="199"/>
      <c r="APL162" s="199"/>
      <c r="APM162" s="199"/>
      <c r="APN162" s="199"/>
      <c r="APO162" s="199"/>
      <c r="APP162" s="199"/>
      <c r="APQ162" s="199"/>
      <c r="APR162" s="199"/>
      <c r="APS162" s="199"/>
      <c r="APT162" s="199"/>
      <c r="APU162" s="199"/>
      <c r="APV162" s="199"/>
      <c r="APW162" s="199"/>
      <c r="APX162" s="199"/>
      <c r="APY162" s="199"/>
      <c r="APZ162" s="199"/>
      <c r="AQA162" s="199"/>
      <c r="AQB162" s="199"/>
      <c r="AQC162" s="199"/>
      <c r="AQD162" s="199"/>
      <c r="AQE162" s="199"/>
      <c r="AQF162" s="199"/>
      <c r="AQG162" s="199"/>
      <c r="AQH162" s="199"/>
      <c r="AQI162" s="199"/>
      <c r="AQJ162" s="199"/>
      <c r="AQK162" s="199"/>
      <c r="AQL162" s="199"/>
      <c r="AQM162" s="199"/>
      <c r="AQN162" s="199"/>
      <c r="AQO162" s="199"/>
      <c r="AQP162" s="199"/>
      <c r="AQQ162" s="199"/>
      <c r="AQR162" s="199"/>
      <c r="AQS162" s="199"/>
      <c r="AQT162" s="199"/>
      <c r="AQU162" s="199"/>
      <c r="AQV162" s="199"/>
      <c r="AQW162" s="199"/>
      <c r="AQX162" s="199"/>
      <c r="AQY162" s="199"/>
      <c r="AQZ162" s="199"/>
      <c r="ARA162" s="199"/>
      <c r="ARB162" s="199"/>
      <c r="ARC162" s="199"/>
      <c r="ARD162" s="199"/>
      <c r="ARE162" s="199"/>
      <c r="ARF162" s="199"/>
      <c r="ARG162" s="199"/>
      <c r="ARH162" s="199"/>
      <c r="ARI162" s="199"/>
      <c r="ARJ162" s="199"/>
      <c r="ARK162" s="199"/>
      <c r="ARL162" s="199"/>
      <c r="ARM162" s="199"/>
      <c r="ARN162" s="199"/>
      <c r="ARO162" s="199"/>
      <c r="ARP162" s="199"/>
      <c r="ARQ162" s="199"/>
      <c r="ARR162" s="199"/>
      <c r="ARS162" s="199"/>
      <c r="ART162" s="199"/>
      <c r="ARU162" s="199"/>
      <c r="ARV162" s="199"/>
      <c r="ARW162" s="199"/>
      <c r="ARX162" s="199"/>
      <c r="ARY162" s="199"/>
      <c r="ARZ162" s="199"/>
      <c r="ASA162" s="199"/>
      <c r="ASB162" s="199"/>
      <c r="ASC162" s="199"/>
      <c r="ASD162" s="199"/>
      <c r="ASE162" s="199"/>
      <c r="ASF162" s="199"/>
      <c r="ASG162" s="199"/>
      <c r="ASH162" s="199"/>
      <c r="ASI162" s="199"/>
      <c r="ASJ162" s="199"/>
      <c r="ASK162" s="199"/>
      <c r="ASL162" s="199"/>
      <c r="ASM162" s="199"/>
      <c r="ASN162" s="199"/>
      <c r="ASO162" s="199"/>
      <c r="ASP162" s="199"/>
      <c r="ASQ162" s="199"/>
      <c r="ASR162" s="199"/>
      <c r="ASS162" s="199"/>
      <c r="AST162" s="199"/>
      <c r="ASU162" s="199"/>
      <c r="ASV162" s="199"/>
      <c r="ASW162" s="199"/>
      <c r="ASX162" s="199"/>
      <c r="ASY162" s="199"/>
      <c r="ASZ162" s="199"/>
      <c r="ATA162" s="199"/>
      <c r="ATB162" s="199"/>
      <c r="ATC162" s="199"/>
      <c r="ATD162" s="199"/>
      <c r="ATE162" s="199"/>
      <c r="ATF162" s="199"/>
      <c r="ATG162" s="199"/>
      <c r="ATH162" s="199"/>
      <c r="ATI162" s="199"/>
      <c r="ATJ162" s="199"/>
      <c r="ATK162" s="199"/>
      <c r="ATL162" s="199"/>
      <c r="ATM162" s="199"/>
      <c r="ATN162" s="199"/>
      <c r="ATO162" s="199"/>
      <c r="ATP162" s="199"/>
      <c r="ATQ162" s="199"/>
      <c r="ATR162" s="199"/>
      <c r="ATS162" s="199"/>
      <c r="ATT162" s="199"/>
      <c r="ATU162" s="199"/>
      <c r="ATV162" s="199"/>
      <c r="ATW162" s="199"/>
      <c r="ATX162" s="199"/>
      <c r="ATY162" s="199"/>
      <c r="ATZ162" s="199"/>
      <c r="AUA162" s="199"/>
      <c r="AUB162" s="199"/>
      <c r="AUC162" s="199"/>
      <c r="AUD162" s="199"/>
      <c r="AUE162" s="199"/>
      <c r="AUF162" s="199"/>
      <c r="AUG162" s="199"/>
      <c r="AUH162" s="199"/>
      <c r="AUI162" s="199"/>
      <c r="AUJ162" s="199"/>
      <c r="AUK162" s="199"/>
      <c r="AUL162" s="199"/>
      <c r="AUM162" s="199"/>
      <c r="AUN162" s="199"/>
      <c r="AUO162" s="199"/>
      <c r="AUP162" s="199"/>
      <c r="AUQ162" s="199"/>
      <c r="AUR162" s="199"/>
      <c r="AUS162" s="199"/>
      <c r="AUT162" s="199"/>
      <c r="AUU162" s="199"/>
      <c r="AUV162" s="199"/>
      <c r="AUW162" s="199"/>
      <c r="AUX162" s="199"/>
      <c r="AUY162" s="199"/>
      <c r="AUZ162" s="199"/>
      <c r="AVA162" s="199"/>
      <c r="AVB162" s="199"/>
      <c r="AVC162" s="199"/>
      <c r="AVD162" s="199"/>
      <c r="AVE162" s="199"/>
      <c r="AVF162" s="199"/>
      <c r="AVG162" s="199"/>
      <c r="AVH162" s="199"/>
      <c r="AVI162" s="199"/>
      <c r="AVJ162" s="199"/>
      <c r="AVK162" s="199"/>
      <c r="AVL162" s="199"/>
      <c r="AVM162" s="199"/>
      <c r="AVN162" s="199"/>
      <c r="AVO162" s="199"/>
      <c r="AVP162" s="199"/>
      <c r="AVQ162" s="199"/>
      <c r="AVR162" s="199"/>
      <c r="AVS162" s="199"/>
      <c r="AVT162" s="199"/>
      <c r="AVU162" s="199"/>
      <c r="AVV162" s="199"/>
      <c r="AVW162" s="199"/>
      <c r="AVX162" s="199"/>
      <c r="AVY162" s="199"/>
      <c r="AVZ162" s="199"/>
      <c r="AWA162" s="199"/>
      <c r="AWB162" s="199"/>
      <c r="AWC162" s="199"/>
      <c r="AWD162" s="199"/>
      <c r="AWE162" s="199"/>
      <c r="AWF162" s="199"/>
      <c r="AWG162" s="199"/>
      <c r="AWH162" s="199"/>
      <c r="AWI162" s="199"/>
      <c r="AWJ162" s="199"/>
      <c r="AWK162" s="199"/>
      <c r="AWL162" s="199"/>
      <c r="AWM162" s="199"/>
      <c r="AWN162" s="199"/>
      <c r="AWO162" s="199"/>
      <c r="AWP162" s="199"/>
      <c r="AWQ162" s="199"/>
      <c r="AWR162" s="199"/>
      <c r="AWS162" s="199"/>
      <c r="AWT162" s="199"/>
      <c r="AWU162" s="199"/>
      <c r="AWV162" s="199"/>
      <c r="AWW162" s="199"/>
      <c r="AWX162" s="199"/>
      <c r="AWY162" s="199"/>
      <c r="AWZ162" s="199"/>
      <c r="AXA162" s="199"/>
      <c r="AXB162" s="199"/>
      <c r="AXC162" s="199"/>
      <c r="AXD162" s="199"/>
      <c r="AXE162" s="199"/>
      <c r="AXF162" s="199"/>
      <c r="AXG162" s="199"/>
      <c r="AXH162" s="199"/>
      <c r="AXI162" s="199"/>
      <c r="AXJ162" s="199"/>
      <c r="AXK162" s="199"/>
      <c r="AXL162" s="199"/>
      <c r="AXM162" s="199"/>
      <c r="AXN162" s="199"/>
      <c r="AXO162" s="199"/>
      <c r="AXP162" s="199"/>
      <c r="AXQ162" s="199"/>
      <c r="AXR162" s="199"/>
      <c r="AXS162" s="199"/>
      <c r="AXT162" s="199"/>
      <c r="AXU162" s="199"/>
      <c r="AXV162" s="199"/>
      <c r="AXW162" s="199"/>
      <c r="AXX162" s="199"/>
      <c r="AXY162" s="199"/>
      <c r="AXZ162" s="199"/>
      <c r="AYA162" s="199"/>
      <c r="AYB162" s="199"/>
      <c r="AYC162" s="199"/>
      <c r="AYD162" s="199"/>
      <c r="AYE162" s="199"/>
      <c r="AYF162" s="199"/>
      <c r="AYG162" s="199"/>
      <c r="AYH162" s="199"/>
      <c r="AYI162" s="199"/>
      <c r="AYJ162" s="199"/>
      <c r="AYK162" s="199"/>
      <c r="AYL162" s="199"/>
      <c r="AYM162" s="199"/>
      <c r="AYN162" s="199"/>
      <c r="AYO162" s="199"/>
      <c r="AYP162" s="199"/>
      <c r="AYQ162" s="199"/>
      <c r="AYR162" s="199"/>
      <c r="AYS162" s="199"/>
      <c r="AYT162" s="199"/>
      <c r="AYU162" s="199"/>
      <c r="AYV162" s="199"/>
      <c r="AYW162" s="199"/>
      <c r="AYX162" s="199"/>
      <c r="AYY162" s="199"/>
      <c r="AYZ162" s="199"/>
      <c r="AZA162" s="199"/>
      <c r="AZB162" s="199"/>
      <c r="AZC162" s="199"/>
      <c r="AZD162" s="199"/>
      <c r="AZE162" s="199"/>
      <c r="AZF162" s="199"/>
      <c r="AZG162" s="199"/>
      <c r="AZH162" s="199"/>
      <c r="AZI162" s="199"/>
      <c r="AZJ162" s="199"/>
      <c r="AZK162" s="199"/>
      <c r="AZL162" s="199"/>
      <c r="AZM162" s="199"/>
      <c r="AZN162" s="199"/>
      <c r="AZO162" s="199"/>
      <c r="AZP162" s="199"/>
      <c r="AZQ162" s="199"/>
      <c r="AZR162" s="199"/>
      <c r="AZS162" s="199"/>
      <c r="AZT162" s="199"/>
      <c r="AZU162" s="199"/>
      <c r="AZV162" s="199"/>
      <c r="AZW162" s="199"/>
      <c r="AZX162" s="199"/>
      <c r="AZY162" s="199"/>
      <c r="AZZ162" s="199"/>
      <c r="BAA162" s="199"/>
      <c r="BAB162" s="199"/>
      <c r="BAC162" s="199"/>
      <c r="BAD162" s="199"/>
      <c r="BAE162" s="199"/>
      <c r="BAF162" s="199"/>
      <c r="BAG162" s="199"/>
      <c r="BAH162" s="199"/>
      <c r="BAI162" s="199"/>
      <c r="BAJ162" s="199"/>
      <c r="BAK162" s="199"/>
      <c r="BAL162" s="199"/>
      <c r="BAM162" s="199"/>
      <c r="BAN162" s="199"/>
      <c r="BAO162" s="199"/>
      <c r="BAP162" s="199"/>
      <c r="BAQ162" s="199"/>
      <c r="BAR162" s="199"/>
      <c r="BAS162" s="199"/>
      <c r="BAT162" s="199"/>
      <c r="BAU162" s="199"/>
      <c r="BAV162" s="199"/>
      <c r="BAW162" s="199"/>
      <c r="BAX162" s="199"/>
      <c r="BAY162" s="199"/>
      <c r="BAZ162" s="199"/>
      <c r="BBA162" s="199"/>
      <c r="BBB162" s="199"/>
      <c r="BBC162" s="199"/>
      <c r="BBD162" s="199"/>
      <c r="BBE162" s="199"/>
      <c r="BBF162" s="199"/>
      <c r="BBG162" s="199"/>
      <c r="BBH162" s="199"/>
      <c r="BBI162" s="199"/>
      <c r="BBJ162" s="199"/>
      <c r="BBK162" s="199"/>
      <c r="BBL162" s="199"/>
      <c r="BBM162" s="199"/>
      <c r="BBN162" s="199"/>
      <c r="BBO162" s="199"/>
      <c r="BBP162" s="199"/>
      <c r="BBQ162" s="199"/>
      <c r="BBR162" s="199"/>
      <c r="BBS162" s="199"/>
      <c r="BBT162" s="199"/>
      <c r="BBU162" s="199"/>
      <c r="BBV162" s="199"/>
      <c r="BBW162" s="199"/>
      <c r="BBX162" s="199"/>
      <c r="BBY162" s="199"/>
      <c r="BBZ162" s="199"/>
      <c r="BCA162" s="199"/>
      <c r="BCB162" s="199"/>
      <c r="BCC162" s="199"/>
      <c r="BCD162" s="199"/>
      <c r="BCE162" s="199"/>
      <c r="BCF162" s="199"/>
      <c r="BCG162" s="199"/>
      <c r="BCH162" s="199"/>
      <c r="BCI162" s="199"/>
      <c r="BCJ162" s="199"/>
      <c r="BCK162" s="199"/>
      <c r="BCL162" s="199"/>
      <c r="BCM162" s="199"/>
      <c r="BCN162" s="199"/>
      <c r="BCO162" s="199"/>
      <c r="BCP162" s="199"/>
      <c r="BCQ162" s="199"/>
      <c r="BCR162" s="199"/>
      <c r="BCS162" s="199"/>
      <c r="BCT162" s="199"/>
      <c r="BCU162" s="199"/>
      <c r="BCV162" s="199"/>
      <c r="BCW162" s="199"/>
      <c r="BCX162" s="199"/>
      <c r="BCY162" s="199"/>
      <c r="BCZ162" s="199"/>
      <c r="BDA162" s="199"/>
      <c r="BDB162" s="199"/>
      <c r="BDC162" s="199"/>
      <c r="BDD162" s="199"/>
      <c r="BDE162" s="199"/>
      <c r="BDF162" s="199"/>
      <c r="BDG162" s="199"/>
      <c r="BDH162" s="199"/>
      <c r="BDI162" s="199"/>
      <c r="BDJ162" s="199"/>
      <c r="BDK162" s="199"/>
      <c r="BDL162" s="199"/>
      <c r="BDM162" s="199"/>
      <c r="BDN162" s="199"/>
      <c r="BDO162" s="199"/>
      <c r="BDP162" s="199"/>
      <c r="BDQ162" s="199"/>
      <c r="BDR162" s="199"/>
      <c r="BDS162" s="199"/>
      <c r="BDT162" s="199"/>
      <c r="BDU162" s="199"/>
      <c r="BDV162" s="199"/>
      <c r="BDW162" s="199"/>
      <c r="BDX162" s="199"/>
      <c r="BDY162" s="199"/>
      <c r="BDZ162" s="199"/>
      <c r="BEA162" s="199"/>
      <c r="BEB162" s="199"/>
      <c r="BEC162" s="199"/>
      <c r="BED162" s="199"/>
      <c r="BEE162" s="199"/>
      <c r="BEF162" s="199"/>
      <c r="BEG162" s="199"/>
      <c r="BEH162" s="199"/>
      <c r="BEI162" s="199"/>
      <c r="BEJ162" s="199"/>
      <c r="BEK162" s="199"/>
      <c r="BEL162" s="199"/>
      <c r="BEM162" s="199"/>
      <c r="BEN162" s="199"/>
      <c r="BEO162" s="199"/>
      <c r="BEP162" s="199"/>
      <c r="BEQ162" s="199"/>
      <c r="BER162" s="199"/>
      <c r="BES162" s="199"/>
      <c r="BET162" s="199"/>
      <c r="BEU162" s="199"/>
      <c r="BEV162" s="199"/>
      <c r="BEW162" s="199"/>
      <c r="BEX162" s="199"/>
      <c r="BEY162" s="199"/>
      <c r="BEZ162" s="199"/>
      <c r="BFA162" s="199"/>
      <c r="BFB162" s="199"/>
      <c r="BFC162" s="199"/>
      <c r="BFD162" s="199"/>
      <c r="BFE162" s="199"/>
      <c r="BFF162" s="199"/>
      <c r="BFG162" s="199"/>
      <c r="BFH162" s="199"/>
      <c r="BFI162" s="199"/>
      <c r="BFJ162" s="199"/>
      <c r="BFK162" s="199"/>
      <c r="BFL162" s="199"/>
      <c r="BFM162" s="199"/>
      <c r="BFN162" s="199"/>
      <c r="BFO162" s="199"/>
      <c r="BFP162" s="199"/>
      <c r="BFQ162" s="199"/>
      <c r="BFR162" s="199"/>
      <c r="BFS162" s="199"/>
      <c r="BFT162" s="199"/>
      <c r="BFU162" s="199"/>
      <c r="BFV162" s="199"/>
      <c r="BFW162" s="199"/>
      <c r="BFX162" s="199"/>
      <c r="BFY162" s="199"/>
      <c r="BFZ162" s="199"/>
      <c r="BGA162" s="199"/>
      <c r="BGB162" s="199"/>
      <c r="BGC162" s="199"/>
      <c r="BGD162" s="199"/>
      <c r="BGE162" s="199"/>
      <c r="BGF162" s="199"/>
      <c r="BGG162" s="199"/>
      <c r="BGH162" s="199"/>
      <c r="BGI162" s="199"/>
      <c r="BGJ162" s="199"/>
      <c r="BGK162" s="199"/>
      <c r="BGL162" s="199"/>
      <c r="BGM162" s="199"/>
      <c r="BGN162" s="199"/>
      <c r="BGO162" s="199"/>
      <c r="BGP162" s="199"/>
      <c r="BGQ162" s="199"/>
      <c r="BGR162" s="199"/>
      <c r="BGS162" s="199"/>
      <c r="BGT162" s="199"/>
      <c r="BGU162" s="199"/>
      <c r="BGV162" s="199"/>
      <c r="BGW162" s="199"/>
      <c r="BGX162" s="199"/>
      <c r="BGY162" s="199"/>
      <c r="BGZ162" s="199"/>
      <c r="BHA162" s="199"/>
      <c r="BHB162" s="199"/>
      <c r="BHC162" s="199"/>
      <c r="BHD162" s="199"/>
      <c r="BHE162" s="199"/>
      <c r="BHF162" s="199"/>
      <c r="BHG162" s="199"/>
      <c r="BHH162" s="199"/>
      <c r="BHI162" s="199"/>
      <c r="BHJ162" s="199"/>
      <c r="BHK162" s="199"/>
      <c r="BHL162" s="199"/>
      <c r="BHM162" s="199"/>
      <c r="BHN162" s="199"/>
      <c r="BHO162" s="199"/>
      <c r="BHP162" s="199"/>
      <c r="BHQ162" s="199"/>
      <c r="BHR162" s="199"/>
      <c r="BHS162" s="199"/>
      <c r="BHT162" s="199"/>
      <c r="BHU162" s="199"/>
      <c r="BHV162" s="199"/>
      <c r="BHW162" s="199"/>
      <c r="BHX162" s="199"/>
      <c r="BHY162" s="199"/>
      <c r="BHZ162" s="199"/>
      <c r="BIA162" s="199"/>
      <c r="BIB162" s="199"/>
      <c r="BIC162" s="199"/>
      <c r="BID162" s="199"/>
      <c r="BIE162" s="199"/>
      <c r="BIF162" s="199"/>
      <c r="BIG162" s="199"/>
      <c r="BIH162" s="199"/>
      <c r="BII162" s="199"/>
      <c r="BIJ162" s="199"/>
      <c r="BIK162" s="199"/>
      <c r="BIL162" s="199"/>
      <c r="BIM162" s="199"/>
      <c r="BIN162" s="199"/>
      <c r="BIO162" s="199"/>
      <c r="BIP162" s="199"/>
      <c r="BIQ162" s="199"/>
      <c r="BIR162" s="199"/>
      <c r="BIS162" s="199"/>
      <c r="BIT162" s="199"/>
      <c r="BIU162" s="199"/>
      <c r="BIV162" s="199"/>
      <c r="BIW162" s="199"/>
      <c r="BIX162" s="199"/>
      <c r="BIY162" s="199"/>
      <c r="BIZ162" s="199"/>
      <c r="BJA162" s="199"/>
      <c r="BJB162" s="199"/>
      <c r="BJC162" s="199"/>
      <c r="BJD162" s="199"/>
      <c r="BJE162" s="199"/>
      <c r="BJF162" s="199"/>
      <c r="BJG162" s="199"/>
      <c r="BJH162" s="199"/>
      <c r="BJI162" s="199"/>
      <c r="BJJ162" s="199"/>
      <c r="BJK162" s="199"/>
      <c r="BJL162" s="199"/>
      <c r="BJM162" s="199"/>
      <c r="BJN162" s="199"/>
      <c r="BJO162" s="199"/>
      <c r="BJP162" s="199"/>
      <c r="BJQ162" s="199"/>
      <c r="BJR162" s="199"/>
      <c r="BJS162" s="199"/>
      <c r="BJT162" s="199"/>
      <c r="BJU162" s="199"/>
      <c r="BJV162" s="199"/>
      <c r="BJW162" s="199"/>
      <c r="BJX162" s="199"/>
      <c r="BJY162" s="199"/>
      <c r="BJZ162" s="199"/>
      <c r="BKA162" s="199"/>
      <c r="BKB162" s="199"/>
      <c r="BKC162" s="199"/>
      <c r="BKD162" s="199"/>
      <c r="BKE162" s="199"/>
      <c r="BKF162" s="199"/>
      <c r="BKG162" s="199"/>
      <c r="BKH162" s="199"/>
      <c r="BKI162" s="199"/>
      <c r="BKJ162" s="199"/>
      <c r="BKK162" s="199"/>
      <c r="BKL162" s="199"/>
      <c r="BKM162" s="199"/>
      <c r="BKN162" s="199"/>
      <c r="BKO162" s="199"/>
      <c r="BKP162" s="199"/>
      <c r="BKQ162" s="199"/>
      <c r="BKR162" s="199"/>
      <c r="BKS162" s="199"/>
      <c r="BKT162" s="199"/>
      <c r="BKU162" s="199"/>
      <c r="BKV162" s="199"/>
      <c r="BKW162" s="199"/>
      <c r="BKX162" s="199"/>
      <c r="BKY162" s="199"/>
      <c r="BKZ162" s="199"/>
      <c r="BLA162" s="199"/>
      <c r="BLB162" s="199"/>
      <c r="BLC162" s="199"/>
      <c r="BLD162" s="199"/>
      <c r="BLE162" s="199"/>
      <c r="BLF162" s="199"/>
      <c r="BLG162" s="199"/>
      <c r="BLH162" s="199"/>
      <c r="BLI162" s="199"/>
      <c r="BLJ162" s="199"/>
      <c r="BLK162" s="199"/>
      <c r="BLL162" s="199"/>
      <c r="BLM162" s="199"/>
      <c r="BLN162" s="199"/>
      <c r="BLO162" s="199"/>
      <c r="BLP162" s="199"/>
      <c r="BLQ162" s="199"/>
      <c r="BLR162" s="199"/>
      <c r="BLS162" s="199"/>
      <c r="BLT162" s="199"/>
      <c r="BLU162" s="199"/>
      <c r="BLV162" s="199"/>
      <c r="BLW162" s="199"/>
      <c r="BLX162" s="199"/>
      <c r="BLY162" s="199"/>
      <c r="BLZ162" s="199"/>
      <c r="BMA162" s="199"/>
      <c r="BMB162" s="199"/>
      <c r="BMC162" s="199"/>
      <c r="BMD162" s="199"/>
      <c r="BME162" s="199"/>
      <c r="BMF162" s="199"/>
      <c r="BMG162" s="199"/>
      <c r="BMH162" s="199"/>
      <c r="BMI162" s="199"/>
      <c r="BMJ162" s="199"/>
      <c r="BMK162" s="199"/>
      <c r="BML162" s="199"/>
      <c r="BMM162" s="199"/>
      <c r="BMN162" s="199"/>
      <c r="BMO162" s="199"/>
      <c r="BMP162" s="199"/>
      <c r="BMQ162" s="199"/>
      <c r="BMR162" s="199"/>
      <c r="BMS162" s="199"/>
      <c r="BMT162" s="199"/>
      <c r="BMU162" s="199"/>
      <c r="BMV162" s="199"/>
      <c r="BMW162" s="199"/>
      <c r="BMX162" s="199"/>
      <c r="BMY162" s="199"/>
      <c r="BMZ162" s="199"/>
      <c r="BNA162" s="199"/>
      <c r="BNB162" s="199"/>
      <c r="BNC162" s="199"/>
      <c r="BND162" s="199"/>
      <c r="BNE162" s="199"/>
      <c r="BNF162" s="199"/>
      <c r="BNG162" s="199"/>
      <c r="BNH162" s="199"/>
      <c r="BNI162" s="199"/>
      <c r="BNJ162" s="199"/>
      <c r="BNK162" s="199"/>
      <c r="BNL162" s="199"/>
      <c r="BNM162" s="199"/>
      <c r="BNN162" s="199"/>
      <c r="BNO162" s="199"/>
      <c r="BNP162" s="199"/>
      <c r="BNQ162" s="199"/>
      <c r="BNR162" s="199"/>
      <c r="BNS162" s="199"/>
      <c r="BNT162" s="199"/>
      <c r="BNU162" s="199"/>
      <c r="BNV162" s="199"/>
      <c r="BNW162" s="199"/>
      <c r="BNX162" s="199"/>
      <c r="BNY162" s="199"/>
      <c r="BNZ162" s="199"/>
      <c r="BOA162" s="199"/>
      <c r="BOB162" s="199"/>
      <c r="BOC162" s="199"/>
      <c r="BOD162" s="199"/>
      <c r="BOE162" s="199"/>
      <c r="BOF162" s="199"/>
      <c r="BOG162" s="199"/>
      <c r="BOH162" s="199"/>
      <c r="BOI162" s="199"/>
      <c r="BOJ162" s="199"/>
      <c r="BOK162" s="199"/>
      <c r="BOL162" s="199"/>
      <c r="BOM162" s="199"/>
      <c r="BON162" s="199"/>
      <c r="BOO162" s="199"/>
      <c r="BOP162" s="199"/>
      <c r="BOQ162" s="199"/>
      <c r="BOR162" s="199"/>
      <c r="BOS162" s="199"/>
      <c r="BOT162" s="199"/>
      <c r="BOU162" s="199"/>
      <c r="BOV162" s="199"/>
      <c r="BOW162" s="199"/>
      <c r="BOX162" s="199"/>
      <c r="BOY162" s="199"/>
      <c r="BOZ162" s="199"/>
      <c r="BPA162" s="199"/>
      <c r="BPB162" s="199"/>
      <c r="BPC162" s="199"/>
      <c r="BPD162" s="199"/>
      <c r="BPE162" s="199"/>
      <c r="BPF162" s="199"/>
      <c r="BPG162" s="199"/>
      <c r="BPH162" s="199"/>
      <c r="BPI162" s="199"/>
      <c r="BPJ162" s="199"/>
      <c r="BPK162" s="199"/>
      <c r="BPL162" s="199"/>
      <c r="BPM162" s="199"/>
      <c r="BPN162" s="199"/>
      <c r="BPO162" s="199"/>
      <c r="BPP162" s="199"/>
      <c r="BPQ162" s="199"/>
      <c r="BPR162" s="199"/>
      <c r="BPS162" s="199"/>
      <c r="BPT162" s="199"/>
      <c r="BPU162" s="199"/>
      <c r="BPV162" s="199"/>
      <c r="BPW162" s="199"/>
      <c r="BPX162" s="199"/>
      <c r="BPY162" s="199"/>
      <c r="BPZ162" s="199"/>
      <c r="BQA162" s="199"/>
      <c r="BQB162" s="199"/>
      <c r="BQC162" s="199"/>
      <c r="BQD162" s="199"/>
      <c r="BQE162" s="199"/>
      <c r="BQF162" s="199"/>
      <c r="BQG162" s="199"/>
      <c r="BQH162" s="199"/>
      <c r="BQI162" s="199"/>
      <c r="BQJ162" s="199"/>
      <c r="BQK162" s="199"/>
      <c r="BQL162" s="199"/>
      <c r="BQM162" s="199"/>
      <c r="BQN162" s="199"/>
      <c r="BQO162" s="199"/>
      <c r="BQP162" s="199"/>
      <c r="BQQ162" s="199"/>
      <c r="BQR162" s="199"/>
      <c r="BQS162" s="199"/>
      <c r="BQT162" s="199"/>
      <c r="BQU162" s="199"/>
      <c r="BQV162" s="199"/>
      <c r="BQW162" s="199"/>
      <c r="BQX162" s="199"/>
      <c r="BQY162" s="199"/>
      <c r="BQZ162" s="199"/>
      <c r="BRA162" s="199"/>
      <c r="BRB162" s="199"/>
      <c r="BRC162" s="199"/>
      <c r="BRD162" s="199"/>
      <c r="BRE162" s="199"/>
      <c r="BRF162" s="199"/>
      <c r="BRG162" s="199"/>
      <c r="BRH162" s="199"/>
      <c r="BRI162" s="199"/>
      <c r="BRJ162" s="199"/>
      <c r="BRK162" s="199"/>
      <c r="BRL162" s="199"/>
      <c r="BRM162" s="199"/>
      <c r="BRN162" s="199"/>
      <c r="BRO162" s="199"/>
      <c r="BRP162" s="199"/>
      <c r="BRQ162" s="199"/>
      <c r="BRR162" s="199"/>
      <c r="BRS162" s="199"/>
      <c r="BRT162" s="199"/>
      <c r="BRU162" s="199"/>
      <c r="BRV162" s="199"/>
      <c r="BRW162" s="199"/>
      <c r="BRX162" s="199"/>
      <c r="BRY162" s="199"/>
      <c r="BRZ162" s="199"/>
      <c r="BSA162" s="199"/>
      <c r="BSB162" s="199"/>
      <c r="BSC162" s="199"/>
      <c r="BSD162" s="199"/>
      <c r="BSE162" s="199"/>
      <c r="BSF162" s="199"/>
      <c r="BSG162" s="199"/>
      <c r="BSH162" s="199"/>
      <c r="BSI162" s="199"/>
      <c r="BSJ162" s="199"/>
      <c r="BSK162" s="199"/>
      <c r="BSL162" s="199"/>
      <c r="BSM162" s="199"/>
      <c r="BSN162" s="199"/>
      <c r="BSO162" s="199"/>
      <c r="BSP162" s="199"/>
      <c r="BSQ162" s="199"/>
      <c r="BSR162" s="199"/>
      <c r="BSS162" s="199"/>
      <c r="BST162" s="199"/>
      <c r="BSU162" s="199"/>
      <c r="BSV162" s="199"/>
      <c r="BSW162" s="199"/>
      <c r="BSX162" s="199"/>
      <c r="BSY162" s="199"/>
      <c r="BSZ162" s="199"/>
      <c r="BTA162" s="199"/>
      <c r="BTB162" s="199"/>
      <c r="BTC162" s="199"/>
      <c r="BTD162" s="199"/>
      <c r="BTE162" s="199"/>
      <c r="BTF162" s="199"/>
      <c r="BTG162" s="199"/>
      <c r="BTH162" s="199"/>
      <c r="BTI162" s="199"/>
      <c r="BTJ162" s="199"/>
      <c r="BTK162" s="199"/>
      <c r="BTL162" s="199"/>
      <c r="BTM162" s="199"/>
      <c r="BTN162" s="199"/>
      <c r="BTO162" s="199"/>
      <c r="BTP162" s="199"/>
      <c r="BTQ162" s="199"/>
      <c r="BTR162" s="199"/>
      <c r="BTS162" s="199"/>
      <c r="BTT162" s="199"/>
      <c r="BTU162" s="199"/>
      <c r="BTV162" s="199"/>
      <c r="BTW162" s="199"/>
      <c r="BTX162" s="199"/>
      <c r="BTY162" s="199"/>
      <c r="BTZ162" s="199"/>
      <c r="BUA162" s="199"/>
      <c r="BUB162" s="199"/>
      <c r="BUC162" s="199"/>
      <c r="BUD162" s="199"/>
      <c r="BUE162" s="199"/>
      <c r="BUF162" s="199"/>
      <c r="BUG162" s="199"/>
      <c r="BUH162" s="199"/>
      <c r="BUI162" s="199"/>
      <c r="BUJ162" s="199"/>
      <c r="BUK162" s="199"/>
      <c r="BUL162" s="199"/>
      <c r="BUM162" s="199"/>
      <c r="BUN162" s="199"/>
      <c r="BUO162" s="199"/>
      <c r="BUP162" s="199"/>
      <c r="BUQ162" s="199"/>
      <c r="BUR162" s="199"/>
      <c r="BUS162" s="199"/>
      <c r="BUT162" s="199"/>
      <c r="BUU162" s="199"/>
      <c r="BUV162" s="199"/>
      <c r="BUW162" s="199"/>
      <c r="BUX162" s="199"/>
      <c r="BUY162" s="199"/>
      <c r="BUZ162" s="199"/>
      <c r="BVA162" s="199"/>
      <c r="BVB162" s="199"/>
      <c r="BVC162" s="199"/>
      <c r="BVD162" s="199"/>
      <c r="BVE162" s="199"/>
      <c r="BVF162" s="199"/>
      <c r="BVG162" s="199"/>
      <c r="BVH162" s="199"/>
      <c r="BVI162" s="199"/>
      <c r="BVJ162" s="199"/>
      <c r="BVK162" s="199"/>
      <c r="BVL162" s="199"/>
      <c r="BVM162" s="199"/>
      <c r="BVN162" s="199"/>
      <c r="BVO162" s="199"/>
      <c r="BVP162" s="199"/>
      <c r="BVQ162" s="199"/>
      <c r="BVR162" s="199"/>
      <c r="BVS162" s="199"/>
      <c r="BVT162" s="199"/>
      <c r="BVU162" s="199"/>
      <c r="BVV162" s="199"/>
      <c r="BVW162" s="199"/>
      <c r="BVX162" s="199"/>
      <c r="BVY162" s="199"/>
      <c r="BVZ162" s="199"/>
      <c r="BWA162" s="199"/>
      <c r="BWB162" s="199"/>
      <c r="BWC162" s="199"/>
      <c r="BWD162" s="199"/>
      <c r="BWE162" s="199"/>
      <c r="BWF162" s="199"/>
      <c r="BWG162" s="199"/>
      <c r="BWH162" s="199"/>
      <c r="BWI162" s="199"/>
      <c r="BWJ162" s="199"/>
      <c r="BWK162" s="199"/>
      <c r="BWL162" s="199"/>
      <c r="BWM162" s="199"/>
      <c r="BWN162" s="199"/>
      <c r="BWO162" s="199"/>
      <c r="BWP162" s="199"/>
      <c r="BWQ162" s="199"/>
      <c r="BWR162" s="199"/>
      <c r="BWS162" s="199"/>
      <c r="BWT162" s="199"/>
      <c r="BWU162" s="199"/>
      <c r="BWV162" s="199"/>
      <c r="BWW162" s="199"/>
      <c r="BWX162" s="199"/>
      <c r="BWY162" s="199"/>
      <c r="BWZ162" s="199"/>
      <c r="BXA162" s="199"/>
      <c r="BXB162" s="199"/>
      <c r="BXC162" s="199"/>
      <c r="BXD162" s="199"/>
      <c r="BXE162" s="199"/>
      <c r="BXF162" s="199"/>
      <c r="BXG162" s="199"/>
      <c r="BXH162" s="199"/>
      <c r="BXI162" s="199"/>
      <c r="BXJ162" s="199"/>
      <c r="BXK162" s="199"/>
      <c r="BXL162" s="199"/>
      <c r="BXM162" s="199"/>
      <c r="BXN162" s="199"/>
      <c r="BXO162" s="199"/>
      <c r="BXP162" s="199"/>
      <c r="BXQ162" s="199"/>
      <c r="BXR162" s="199"/>
      <c r="BXS162" s="199"/>
      <c r="BXT162" s="199"/>
      <c r="BXU162" s="199"/>
      <c r="BXV162" s="199"/>
      <c r="BXW162" s="199"/>
      <c r="BXX162" s="199"/>
      <c r="BXY162" s="199"/>
      <c r="BXZ162" s="199"/>
      <c r="BYA162" s="199"/>
      <c r="BYB162" s="199"/>
      <c r="BYC162" s="199"/>
      <c r="BYD162" s="199"/>
      <c r="BYE162" s="199"/>
      <c r="BYF162" s="199"/>
      <c r="BYG162" s="199"/>
      <c r="BYH162" s="199"/>
      <c r="BYI162" s="199"/>
      <c r="BYJ162" s="199"/>
      <c r="BYK162" s="199"/>
      <c r="BYL162" s="199"/>
      <c r="BYM162" s="199"/>
      <c r="BYN162" s="199"/>
      <c r="BYO162" s="199"/>
      <c r="BYP162" s="199"/>
      <c r="BYQ162" s="199"/>
      <c r="BYR162" s="199"/>
      <c r="BYS162" s="199"/>
      <c r="BYT162" s="199"/>
      <c r="BYU162" s="199"/>
      <c r="BYV162" s="199"/>
      <c r="BYW162" s="199"/>
      <c r="BYX162" s="199"/>
      <c r="BYY162" s="199"/>
      <c r="BYZ162" s="199"/>
      <c r="BZA162" s="199"/>
      <c r="BZB162" s="199"/>
      <c r="BZC162" s="199"/>
      <c r="BZD162" s="199"/>
      <c r="BZE162" s="199"/>
      <c r="BZF162" s="199"/>
      <c r="BZG162" s="199"/>
      <c r="BZH162" s="199"/>
      <c r="BZI162" s="199"/>
      <c r="BZJ162" s="199"/>
      <c r="BZK162" s="199"/>
      <c r="BZL162" s="199"/>
      <c r="BZM162" s="199"/>
      <c r="BZN162" s="199"/>
      <c r="BZO162" s="199"/>
      <c r="BZP162" s="199"/>
      <c r="BZQ162" s="199"/>
      <c r="BZR162" s="199"/>
      <c r="BZS162" s="199"/>
      <c r="BZT162" s="199"/>
      <c r="BZU162" s="199"/>
      <c r="BZV162" s="199"/>
      <c r="BZW162" s="199"/>
      <c r="BZX162" s="199"/>
      <c r="BZY162" s="199"/>
      <c r="BZZ162" s="199"/>
      <c r="CAA162" s="199"/>
      <c r="CAB162" s="199"/>
      <c r="CAC162" s="199"/>
      <c r="CAD162" s="199"/>
      <c r="CAE162" s="199"/>
      <c r="CAF162" s="199"/>
      <c r="CAG162" s="199"/>
      <c r="CAH162" s="199"/>
      <c r="CAI162" s="199"/>
      <c r="CAJ162" s="199"/>
      <c r="CAK162" s="199"/>
      <c r="CAL162" s="199"/>
      <c r="CAM162" s="199"/>
      <c r="CAN162" s="199"/>
      <c r="CAO162" s="199"/>
      <c r="CAP162" s="199"/>
      <c r="CAQ162" s="199"/>
      <c r="CAR162" s="199"/>
      <c r="CAS162" s="199"/>
      <c r="CAT162" s="199"/>
      <c r="CAU162" s="199"/>
      <c r="CAV162" s="199"/>
      <c r="CAW162" s="199"/>
      <c r="CAX162" s="199"/>
      <c r="CAY162" s="199"/>
      <c r="CAZ162" s="199"/>
      <c r="CBA162" s="199"/>
      <c r="CBB162" s="199"/>
      <c r="CBC162" s="199"/>
      <c r="CBD162" s="199"/>
      <c r="CBE162" s="199"/>
      <c r="CBF162" s="199"/>
      <c r="CBG162" s="199"/>
      <c r="CBH162" s="199"/>
      <c r="CBI162" s="199"/>
      <c r="CBJ162" s="199"/>
      <c r="CBK162" s="199"/>
      <c r="CBL162" s="199"/>
      <c r="CBM162" s="199"/>
      <c r="CBN162" s="199"/>
      <c r="CBO162" s="199"/>
      <c r="CBP162" s="199"/>
      <c r="CBQ162" s="199"/>
      <c r="CBR162" s="199"/>
      <c r="CBS162" s="199"/>
      <c r="CBT162" s="199"/>
      <c r="CBU162" s="199"/>
      <c r="CBV162" s="199"/>
      <c r="CBW162" s="199"/>
      <c r="CBX162" s="199"/>
      <c r="CBY162" s="199"/>
      <c r="CBZ162" s="199"/>
      <c r="CCA162" s="199"/>
      <c r="CCB162" s="199"/>
      <c r="CCC162" s="199"/>
      <c r="CCD162" s="199"/>
      <c r="CCE162" s="199"/>
      <c r="CCF162" s="199"/>
      <c r="CCG162" s="199"/>
      <c r="CCH162" s="199"/>
      <c r="CCI162" s="199"/>
      <c r="CCJ162" s="199"/>
      <c r="CCK162" s="199"/>
      <c r="CCL162" s="199"/>
      <c r="CCM162" s="199"/>
      <c r="CCN162" s="199"/>
      <c r="CCO162" s="199"/>
      <c r="CCP162" s="199"/>
      <c r="CCQ162" s="199"/>
      <c r="CCR162" s="199"/>
      <c r="CCS162" s="199"/>
      <c r="CCT162" s="199"/>
    </row>
    <row r="163" spans="984:2126" s="200" customFormat="1" x14ac:dyDescent="0.2">
      <c r="AKV163" s="199"/>
      <c r="AKW163" s="199"/>
      <c r="AKX163" s="199"/>
      <c r="AKY163" s="199"/>
      <c r="AKZ163" s="199"/>
      <c r="ALA163" s="199"/>
      <c r="ALB163" s="199"/>
      <c r="ALC163" s="199"/>
      <c r="ALD163" s="199"/>
      <c r="ALE163" s="199"/>
      <c r="ALF163" s="199"/>
      <c r="ALG163" s="199"/>
      <c r="ALH163" s="199"/>
      <c r="ALI163" s="199"/>
      <c r="ALJ163" s="199"/>
      <c r="ALK163" s="199"/>
      <c r="ALL163" s="199"/>
      <c r="ALM163" s="199"/>
      <c r="ALN163" s="199"/>
      <c r="ALO163" s="199"/>
      <c r="ALP163" s="199"/>
      <c r="ALQ163" s="199"/>
      <c r="ALR163" s="199"/>
      <c r="ALS163" s="199"/>
      <c r="ALT163" s="199"/>
      <c r="ALU163" s="199"/>
      <c r="ALV163" s="199"/>
      <c r="ALW163" s="199"/>
      <c r="ALX163" s="199"/>
      <c r="ALY163" s="199"/>
      <c r="ALZ163" s="199"/>
      <c r="AMA163" s="199"/>
      <c r="AMB163" s="199"/>
      <c r="AMC163" s="199"/>
      <c r="AMD163" s="199"/>
      <c r="AME163" s="199"/>
      <c r="AMF163" s="199"/>
      <c r="AMG163" s="199"/>
      <c r="AMH163" s="199"/>
      <c r="AMI163" s="199"/>
      <c r="AMJ163" s="199"/>
      <c r="AMK163" s="199"/>
      <c r="AML163" s="199"/>
      <c r="AMM163" s="199"/>
      <c r="AMN163" s="199"/>
      <c r="AMO163" s="199"/>
      <c r="AMP163" s="199"/>
      <c r="AMQ163" s="199"/>
      <c r="AMR163" s="199"/>
      <c r="AMS163" s="199"/>
      <c r="AMT163" s="199"/>
      <c r="AMU163" s="199"/>
      <c r="AMV163" s="199"/>
      <c r="AMW163" s="199"/>
      <c r="AMX163" s="199"/>
      <c r="AMY163" s="199"/>
      <c r="AMZ163" s="199"/>
      <c r="ANA163" s="199"/>
      <c r="ANB163" s="199"/>
      <c r="ANC163" s="199"/>
      <c r="AND163" s="199"/>
      <c r="ANE163" s="199"/>
      <c r="ANF163" s="199"/>
      <c r="ANG163" s="199"/>
      <c r="ANH163" s="199"/>
      <c r="ANI163" s="199"/>
      <c r="ANJ163" s="199"/>
      <c r="ANK163" s="199"/>
      <c r="ANL163" s="199"/>
      <c r="ANM163" s="199"/>
      <c r="ANN163" s="199"/>
      <c r="ANO163" s="199"/>
      <c r="ANP163" s="199"/>
      <c r="ANQ163" s="199"/>
      <c r="ANR163" s="199"/>
      <c r="ANS163" s="199"/>
      <c r="ANT163" s="199"/>
      <c r="ANU163" s="199"/>
      <c r="ANV163" s="199"/>
      <c r="ANW163" s="199"/>
      <c r="ANX163" s="199"/>
      <c r="ANY163" s="199"/>
      <c r="ANZ163" s="199"/>
      <c r="AOA163" s="199"/>
      <c r="AOB163" s="199"/>
      <c r="AOC163" s="199"/>
      <c r="AOD163" s="199"/>
      <c r="AOE163" s="199"/>
      <c r="AOF163" s="199"/>
      <c r="AOG163" s="199"/>
      <c r="AOH163" s="199"/>
      <c r="AOI163" s="199"/>
      <c r="AOJ163" s="199"/>
      <c r="AOK163" s="199"/>
      <c r="AOL163" s="199"/>
      <c r="AOM163" s="199"/>
      <c r="AON163" s="199"/>
      <c r="AOO163" s="199"/>
      <c r="AOP163" s="199"/>
      <c r="AOQ163" s="199"/>
      <c r="AOR163" s="199"/>
      <c r="AOS163" s="199"/>
      <c r="AOT163" s="199"/>
      <c r="AOU163" s="199"/>
      <c r="AOV163" s="199"/>
      <c r="AOW163" s="199"/>
      <c r="AOX163" s="199"/>
      <c r="AOY163" s="199"/>
      <c r="AOZ163" s="199"/>
      <c r="APA163" s="199"/>
      <c r="APB163" s="199"/>
      <c r="APC163" s="199"/>
      <c r="APD163" s="199"/>
      <c r="APE163" s="199"/>
      <c r="APF163" s="199"/>
      <c r="APG163" s="199"/>
      <c r="APH163" s="199"/>
      <c r="API163" s="199"/>
      <c r="APJ163" s="199"/>
      <c r="APK163" s="199"/>
      <c r="APL163" s="199"/>
      <c r="APM163" s="199"/>
      <c r="APN163" s="199"/>
      <c r="APO163" s="199"/>
      <c r="APP163" s="199"/>
      <c r="APQ163" s="199"/>
      <c r="APR163" s="199"/>
      <c r="APS163" s="199"/>
      <c r="APT163" s="199"/>
      <c r="APU163" s="199"/>
      <c r="APV163" s="199"/>
      <c r="APW163" s="199"/>
      <c r="APX163" s="199"/>
      <c r="APY163" s="199"/>
      <c r="APZ163" s="199"/>
      <c r="AQA163" s="199"/>
      <c r="AQB163" s="199"/>
      <c r="AQC163" s="199"/>
      <c r="AQD163" s="199"/>
      <c r="AQE163" s="199"/>
      <c r="AQF163" s="199"/>
      <c r="AQG163" s="199"/>
      <c r="AQH163" s="199"/>
      <c r="AQI163" s="199"/>
      <c r="AQJ163" s="199"/>
      <c r="AQK163" s="199"/>
      <c r="AQL163" s="199"/>
      <c r="AQM163" s="199"/>
      <c r="AQN163" s="199"/>
      <c r="AQO163" s="199"/>
      <c r="AQP163" s="199"/>
      <c r="AQQ163" s="199"/>
      <c r="AQR163" s="199"/>
      <c r="AQS163" s="199"/>
      <c r="AQT163" s="199"/>
      <c r="AQU163" s="199"/>
      <c r="AQV163" s="199"/>
      <c r="AQW163" s="199"/>
      <c r="AQX163" s="199"/>
      <c r="AQY163" s="199"/>
      <c r="AQZ163" s="199"/>
      <c r="ARA163" s="199"/>
      <c r="ARB163" s="199"/>
      <c r="ARC163" s="199"/>
      <c r="ARD163" s="199"/>
      <c r="ARE163" s="199"/>
      <c r="ARF163" s="199"/>
      <c r="ARG163" s="199"/>
      <c r="ARH163" s="199"/>
      <c r="ARI163" s="199"/>
      <c r="ARJ163" s="199"/>
      <c r="ARK163" s="199"/>
      <c r="ARL163" s="199"/>
      <c r="ARM163" s="199"/>
      <c r="ARN163" s="199"/>
      <c r="ARO163" s="199"/>
      <c r="ARP163" s="199"/>
      <c r="ARQ163" s="199"/>
      <c r="ARR163" s="199"/>
      <c r="ARS163" s="199"/>
      <c r="ART163" s="199"/>
      <c r="ARU163" s="199"/>
      <c r="ARV163" s="199"/>
      <c r="ARW163" s="199"/>
      <c r="ARX163" s="199"/>
      <c r="ARY163" s="199"/>
      <c r="ARZ163" s="199"/>
      <c r="ASA163" s="199"/>
      <c r="ASB163" s="199"/>
      <c r="ASC163" s="199"/>
      <c r="ASD163" s="199"/>
      <c r="ASE163" s="199"/>
      <c r="ASF163" s="199"/>
      <c r="ASG163" s="199"/>
      <c r="ASH163" s="199"/>
      <c r="ASI163" s="199"/>
      <c r="ASJ163" s="199"/>
      <c r="ASK163" s="199"/>
      <c r="ASL163" s="199"/>
      <c r="ASM163" s="199"/>
      <c r="ASN163" s="199"/>
      <c r="ASO163" s="199"/>
      <c r="ASP163" s="199"/>
      <c r="ASQ163" s="199"/>
      <c r="ASR163" s="199"/>
      <c r="ASS163" s="199"/>
      <c r="AST163" s="199"/>
      <c r="ASU163" s="199"/>
      <c r="ASV163" s="199"/>
      <c r="ASW163" s="199"/>
      <c r="ASX163" s="199"/>
      <c r="ASY163" s="199"/>
      <c r="ASZ163" s="199"/>
      <c r="ATA163" s="199"/>
      <c r="ATB163" s="199"/>
      <c r="ATC163" s="199"/>
      <c r="ATD163" s="199"/>
      <c r="ATE163" s="199"/>
      <c r="ATF163" s="199"/>
      <c r="ATG163" s="199"/>
      <c r="ATH163" s="199"/>
      <c r="ATI163" s="199"/>
      <c r="ATJ163" s="199"/>
      <c r="ATK163" s="199"/>
      <c r="ATL163" s="199"/>
      <c r="ATM163" s="199"/>
      <c r="ATN163" s="199"/>
      <c r="ATO163" s="199"/>
      <c r="ATP163" s="199"/>
      <c r="ATQ163" s="199"/>
      <c r="ATR163" s="199"/>
      <c r="ATS163" s="199"/>
      <c r="ATT163" s="199"/>
      <c r="ATU163" s="199"/>
      <c r="ATV163" s="199"/>
      <c r="ATW163" s="199"/>
      <c r="ATX163" s="199"/>
      <c r="ATY163" s="199"/>
      <c r="ATZ163" s="199"/>
      <c r="AUA163" s="199"/>
      <c r="AUB163" s="199"/>
      <c r="AUC163" s="199"/>
      <c r="AUD163" s="199"/>
      <c r="AUE163" s="199"/>
      <c r="AUF163" s="199"/>
      <c r="AUG163" s="199"/>
      <c r="AUH163" s="199"/>
      <c r="AUI163" s="199"/>
      <c r="AUJ163" s="199"/>
      <c r="AUK163" s="199"/>
      <c r="AUL163" s="199"/>
      <c r="AUM163" s="199"/>
      <c r="AUN163" s="199"/>
      <c r="AUO163" s="199"/>
      <c r="AUP163" s="199"/>
      <c r="AUQ163" s="199"/>
      <c r="AUR163" s="199"/>
      <c r="AUS163" s="199"/>
      <c r="AUT163" s="199"/>
      <c r="AUU163" s="199"/>
      <c r="AUV163" s="199"/>
      <c r="AUW163" s="199"/>
      <c r="AUX163" s="199"/>
      <c r="AUY163" s="199"/>
      <c r="AUZ163" s="199"/>
      <c r="AVA163" s="199"/>
      <c r="AVB163" s="199"/>
      <c r="AVC163" s="199"/>
      <c r="AVD163" s="199"/>
      <c r="AVE163" s="199"/>
      <c r="AVF163" s="199"/>
      <c r="AVG163" s="199"/>
      <c r="AVH163" s="199"/>
      <c r="AVI163" s="199"/>
      <c r="AVJ163" s="199"/>
      <c r="AVK163" s="199"/>
      <c r="AVL163" s="199"/>
      <c r="AVM163" s="199"/>
      <c r="AVN163" s="199"/>
      <c r="AVO163" s="199"/>
      <c r="AVP163" s="199"/>
      <c r="AVQ163" s="199"/>
      <c r="AVR163" s="199"/>
      <c r="AVS163" s="199"/>
      <c r="AVT163" s="199"/>
      <c r="AVU163" s="199"/>
      <c r="AVV163" s="199"/>
      <c r="AVW163" s="199"/>
      <c r="AVX163" s="199"/>
      <c r="AVY163" s="199"/>
      <c r="AVZ163" s="199"/>
      <c r="AWA163" s="199"/>
      <c r="AWB163" s="199"/>
      <c r="AWC163" s="199"/>
      <c r="AWD163" s="199"/>
      <c r="AWE163" s="199"/>
      <c r="AWF163" s="199"/>
      <c r="AWG163" s="199"/>
      <c r="AWH163" s="199"/>
      <c r="AWI163" s="199"/>
      <c r="AWJ163" s="199"/>
      <c r="AWK163" s="199"/>
      <c r="AWL163" s="199"/>
      <c r="AWM163" s="199"/>
      <c r="AWN163" s="199"/>
      <c r="AWO163" s="199"/>
      <c r="AWP163" s="199"/>
      <c r="AWQ163" s="199"/>
      <c r="AWR163" s="199"/>
      <c r="AWS163" s="199"/>
      <c r="AWT163" s="199"/>
      <c r="AWU163" s="199"/>
      <c r="AWV163" s="199"/>
      <c r="AWW163" s="199"/>
      <c r="AWX163" s="199"/>
      <c r="AWY163" s="199"/>
      <c r="AWZ163" s="199"/>
      <c r="AXA163" s="199"/>
      <c r="AXB163" s="199"/>
      <c r="AXC163" s="199"/>
      <c r="AXD163" s="199"/>
      <c r="AXE163" s="199"/>
      <c r="AXF163" s="199"/>
      <c r="AXG163" s="199"/>
      <c r="AXH163" s="199"/>
      <c r="AXI163" s="199"/>
      <c r="AXJ163" s="199"/>
      <c r="AXK163" s="199"/>
      <c r="AXL163" s="199"/>
      <c r="AXM163" s="199"/>
      <c r="AXN163" s="199"/>
      <c r="AXO163" s="199"/>
      <c r="AXP163" s="199"/>
      <c r="AXQ163" s="199"/>
      <c r="AXR163" s="199"/>
      <c r="AXS163" s="199"/>
      <c r="AXT163" s="199"/>
      <c r="AXU163" s="199"/>
      <c r="AXV163" s="199"/>
      <c r="AXW163" s="199"/>
      <c r="AXX163" s="199"/>
      <c r="AXY163" s="199"/>
      <c r="AXZ163" s="199"/>
      <c r="AYA163" s="199"/>
      <c r="AYB163" s="199"/>
      <c r="AYC163" s="199"/>
      <c r="AYD163" s="199"/>
      <c r="AYE163" s="199"/>
      <c r="AYF163" s="199"/>
      <c r="AYG163" s="199"/>
      <c r="AYH163" s="199"/>
      <c r="AYI163" s="199"/>
      <c r="AYJ163" s="199"/>
      <c r="AYK163" s="199"/>
      <c r="AYL163" s="199"/>
      <c r="AYM163" s="199"/>
      <c r="AYN163" s="199"/>
      <c r="AYO163" s="199"/>
      <c r="AYP163" s="199"/>
      <c r="AYQ163" s="199"/>
      <c r="AYR163" s="199"/>
      <c r="AYS163" s="199"/>
      <c r="AYT163" s="199"/>
      <c r="AYU163" s="199"/>
      <c r="AYV163" s="199"/>
      <c r="AYW163" s="199"/>
      <c r="AYX163" s="199"/>
      <c r="AYY163" s="199"/>
      <c r="AYZ163" s="199"/>
      <c r="AZA163" s="199"/>
      <c r="AZB163" s="199"/>
      <c r="AZC163" s="199"/>
      <c r="AZD163" s="199"/>
      <c r="AZE163" s="199"/>
      <c r="AZF163" s="199"/>
      <c r="AZG163" s="199"/>
      <c r="AZH163" s="199"/>
      <c r="AZI163" s="199"/>
      <c r="AZJ163" s="199"/>
      <c r="AZK163" s="199"/>
      <c r="AZL163" s="199"/>
      <c r="AZM163" s="199"/>
      <c r="AZN163" s="199"/>
      <c r="AZO163" s="199"/>
      <c r="AZP163" s="199"/>
      <c r="AZQ163" s="199"/>
      <c r="AZR163" s="199"/>
      <c r="AZS163" s="199"/>
      <c r="AZT163" s="199"/>
      <c r="AZU163" s="199"/>
      <c r="AZV163" s="199"/>
      <c r="AZW163" s="199"/>
      <c r="AZX163" s="199"/>
      <c r="AZY163" s="199"/>
      <c r="AZZ163" s="199"/>
      <c r="BAA163" s="199"/>
      <c r="BAB163" s="199"/>
      <c r="BAC163" s="199"/>
      <c r="BAD163" s="199"/>
      <c r="BAE163" s="199"/>
      <c r="BAF163" s="199"/>
      <c r="BAG163" s="199"/>
      <c r="BAH163" s="199"/>
      <c r="BAI163" s="199"/>
      <c r="BAJ163" s="199"/>
      <c r="BAK163" s="199"/>
      <c r="BAL163" s="199"/>
      <c r="BAM163" s="199"/>
      <c r="BAN163" s="199"/>
      <c r="BAO163" s="199"/>
      <c r="BAP163" s="199"/>
      <c r="BAQ163" s="199"/>
      <c r="BAR163" s="199"/>
      <c r="BAS163" s="199"/>
      <c r="BAT163" s="199"/>
      <c r="BAU163" s="199"/>
      <c r="BAV163" s="199"/>
      <c r="BAW163" s="199"/>
      <c r="BAX163" s="199"/>
      <c r="BAY163" s="199"/>
      <c r="BAZ163" s="199"/>
      <c r="BBA163" s="199"/>
      <c r="BBB163" s="199"/>
      <c r="BBC163" s="199"/>
      <c r="BBD163" s="199"/>
      <c r="BBE163" s="199"/>
      <c r="BBF163" s="199"/>
      <c r="BBG163" s="199"/>
      <c r="BBH163" s="199"/>
      <c r="BBI163" s="199"/>
      <c r="BBJ163" s="199"/>
      <c r="BBK163" s="199"/>
      <c r="BBL163" s="199"/>
      <c r="BBM163" s="199"/>
      <c r="BBN163" s="199"/>
      <c r="BBO163" s="199"/>
      <c r="BBP163" s="199"/>
      <c r="BBQ163" s="199"/>
      <c r="BBR163" s="199"/>
      <c r="BBS163" s="199"/>
      <c r="BBT163" s="199"/>
      <c r="BBU163" s="199"/>
      <c r="BBV163" s="199"/>
      <c r="BBW163" s="199"/>
      <c r="BBX163" s="199"/>
      <c r="BBY163" s="199"/>
      <c r="BBZ163" s="199"/>
      <c r="BCA163" s="199"/>
      <c r="BCB163" s="199"/>
      <c r="BCC163" s="199"/>
      <c r="BCD163" s="199"/>
      <c r="BCE163" s="199"/>
      <c r="BCF163" s="199"/>
      <c r="BCG163" s="199"/>
      <c r="BCH163" s="199"/>
      <c r="BCI163" s="199"/>
      <c r="BCJ163" s="199"/>
      <c r="BCK163" s="199"/>
      <c r="BCL163" s="199"/>
      <c r="BCM163" s="199"/>
      <c r="BCN163" s="199"/>
      <c r="BCO163" s="199"/>
      <c r="BCP163" s="199"/>
      <c r="BCQ163" s="199"/>
      <c r="BCR163" s="199"/>
      <c r="BCS163" s="199"/>
      <c r="BCT163" s="199"/>
      <c r="BCU163" s="199"/>
      <c r="BCV163" s="199"/>
      <c r="BCW163" s="199"/>
      <c r="BCX163" s="199"/>
      <c r="BCY163" s="199"/>
      <c r="BCZ163" s="199"/>
      <c r="BDA163" s="199"/>
      <c r="BDB163" s="199"/>
      <c r="BDC163" s="199"/>
      <c r="BDD163" s="199"/>
      <c r="BDE163" s="199"/>
      <c r="BDF163" s="199"/>
      <c r="BDG163" s="199"/>
      <c r="BDH163" s="199"/>
      <c r="BDI163" s="199"/>
      <c r="BDJ163" s="199"/>
      <c r="BDK163" s="199"/>
      <c r="BDL163" s="199"/>
      <c r="BDM163" s="199"/>
      <c r="BDN163" s="199"/>
      <c r="BDO163" s="199"/>
      <c r="BDP163" s="199"/>
      <c r="BDQ163" s="199"/>
      <c r="BDR163" s="199"/>
      <c r="BDS163" s="199"/>
      <c r="BDT163" s="199"/>
      <c r="BDU163" s="199"/>
      <c r="BDV163" s="199"/>
      <c r="BDW163" s="199"/>
      <c r="BDX163" s="199"/>
      <c r="BDY163" s="199"/>
      <c r="BDZ163" s="199"/>
      <c r="BEA163" s="199"/>
      <c r="BEB163" s="199"/>
      <c r="BEC163" s="199"/>
      <c r="BED163" s="199"/>
      <c r="BEE163" s="199"/>
      <c r="BEF163" s="199"/>
      <c r="BEG163" s="199"/>
      <c r="BEH163" s="199"/>
      <c r="BEI163" s="199"/>
      <c r="BEJ163" s="199"/>
      <c r="BEK163" s="199"/>
      <c r="BEL163" s="199"/>
      <c r="BEM163" s="199"/>
      <c r="BEN163" s="199"/>
      <c r="BEO163" s="199"/>
      <c r="BEP163" s="199"/>
      <c r="BEQ163" s="199"/>
      <c r="BER163" s="199"/>
      <c r="BES163" s="199"/>
      <c r="BET163" s="199"/>
      <c r="BEU163" s="199"/>
      <c r="BEV163" s="199"/>
      <c r="BEW163" s="199"/>
      <c r="BEX163" s="199"/>
      <c r="BEY163" s="199"/>
      <c r="BEZ163" s="199"/>
      <c r="BFA163" s="199"/>
      <c r="BFB163" s="199"/>
      <c r="BFC163" s="199"/>
      <c r="BFD163" s="199"/>
      <c r="BFE163" s="199"/>
      <c r="BFF163" s="199"/>
      <c r="BFG163" s="199"/>
      <c r="BFH163" s="199"/>
      <c r="BFI163" s="199"/>
      <c r="BFJ163" s="199"/>
      <c r="BFK163" s="199"/>
      <c r="BFL163" s="199"/>
      <c r="BFM163" s="199"/>
      <c r="BFN163" s="199"/>
      <c r="BFO163" s="199"/>
      <c r="BFP163" s="199"/>
      <c r="BFQ163" s="199"/>
      <c r="BFR163" s="199"/>
      <c r="BFS163" s="199"/>
      <c r="BFT163" s="199"/>
      <c r="BFU163" s="199"/>
      <c r="BFV163" s="199"/>
      <c r="BFW163" s="199"/>
      <c r="BFX163" s="199"/>
      <c r="BFY163" s="199"/>
      <c r="BFZ163" s="199"/>
      <c r="BGA163" s="199"/>
      <c r="BGB163" s="199"/>
      <c r="BGC163" s="199"/>
      <c r="BGD163" s="199"/>
      <c r="BGE163" s="199"/>
      <c r="BGF163" s="199"/>
      <c r="BGG163" s="199"/>
      <c r="BGH163" s="199"/>
      <c r="BGI163" s="199"/>
      <c r="BGJ163" s="199"/>
      <c r="BGK163" s="199"/>
      <c r="BGL163" s="199"/>
      <c r="BGM163" s="199"/>
      <c r="BGN163" s="199"/>
      <c r="BGO163" s="199"/>
      <c r="BGP163" s="199"/>
      <c r="BGQ163" s="199"/>
      <c r="BGR163" s="199"/>
      <c r="BGS163" s="199"/>
      <c r="BGT163" s="199"/>
      <c r="BGU163" s="199"/>
      <c r="BGV163" s="199"/>
      <c r="BGW163" s="199"/>
      <c r="BGX163" s="199"/>
      <c r="BGY163" s="199"/>
      <c r="BGZ163" s="199"/>
      <c r="BHA163" s="199"/>
      <c r="BHB163" s="199"/>
      <c r="BHC163" s="199"/>
      <c r="BHD163" s="199"/>
      <c r="BHE163" s="199"/>
      <c r="BHF163" s="199"/>
      <c r="BHG163" s="199"/>
      <c r="BHH163" s="199"/>
      <c r="BHI163" s="199"/>
      <c r="BHJ163" s="199"/>
      <c r="BHK163" s="199"/>
      <c r="BHL163" s="199"/>
      <c r="BHM163" s="199"/>
      <c r="BHN163" s="199"/>
      <c r="BHO163" s="199"/>
      <c r="BHP163" s="199"/>
      <c r="BHQ163" s="199"/>
      <c r="BHR163" s="199"/>
      <c r="BHS163" s="199"/>
      <c r="BHT163" s="199"/>
      <c r="BHU163" s="199"/>
      <c r="BHV163" s="199"/>
      <c r="BHW163" s="199"/>
      <c r="BHX163" s="199"/>
      <c r="BHY163" s="199"/>
      <c r="BHZ163" s="199"/>
      <c r="BIA163" s="199"/>
      <c r="BIB163" s="199"/>
      <c r="BIC163" s="199"/>
      <c r="BID163" s="199"/>
      <c r="BIE163" s="199"/>
      <c r="BIF163" s="199"/>
      <c r="BIG163" s="199"/>
      <c r="BIH163" s="199"/>
      <c r="BII163" s="199"/>
      <c r="BIJ163" s="199"/>
      <c r="BIK163" s="199"/>
      <c r="BIL163" s="199"/>
      <c r="BIM163" s="199"/>
      <c r="BIN163" s="199"/>
      <c r="BIO163" s="199"/>
      <c r="BIP163" s="199"/>
      <c r="BIQ163" s="199"/>
      <c r="BIR163" s="199"/>
      <c r="BIS163" s="199"/>
      <c r="BIT163" s="199"/>
      <c r="BIU163" s="199"/>
      <c r="BIV163" s="199"/>
      <c r="BIW163" s="199"/>
      <c r="BIX163" s="199"/>
      <c r="BIY163" s="199"/>
      <c r="BIZ163" s="199"/>
      <c r="BJA163" s="199"/>
      <c r="BJB163" s="199"/>
      <c r="BJC163" s="199"/>
      <c r="BJD163" s="199"/>
      <c r="BJE163" s="199"/>
      <c r="BJF163" s="199"/>
      <c r="BJG163" s="199"/>
      <c r="BJH163" s="199"/>
      <c r="BJI163" s="199"/>
      <c r="BJJ163" s="199"/>
      <c r="BJK163" s="199"/>
      <c r="BJL163" s="199"/>
      <c r="BJM163" s="199"/>
      <c r="BJN163" s="199"/>
      <c r="BJO163" s="199"/>
      <c r="BJP163" s="199"/>
      <c r="BJQ163" s="199"/>
      <c r="BJR163" s="199"/>
      <c r="BJS163" s="199"/>
      <c r="BJT163" s="199"/>
      <c r="BJU163" s="199"/>
      <c r="BJV163" s="199"/>
      <c r="BJW163" s="199"/>
      <c r="BJX163" s="199"/>
      <c r="BJY163" s="199"/>
      <c r="BJZ163" s="199"/>
      <c r="BKA163" s="199"/>
      <c r="BKB163" s="199"/>
      <c r="BKC163" s="199"/>
      <c r="BKD163" s="199"/>
      <c r="BKE163" s="199"/>
      <c r="BKF163" s="199"/>
      <c r="BKG163" s="199"/>
      <c r="BKH163" s="199"/>
      <c r="BKI163" s="199"/>
      <c r="BKJ163" s="199"/>
      <c r="BKK163" s="199"/>
      <c r="BKL163" s="199"/>
      <c r="BKM163" s="199"/>
      <c r="BKN163" s="199"/>
      <c r="BKO163" s="199"/>
      <c r="BKP163" s="199"/>
      <c r="BKQ163" s="199"/>
      <c r="BKR163" s="199"/>
      <c r="BKS163" s="199"/>
      <c r="BKT163" s="199"/>
      <c r="BKU163" s="199"/>
      <c r="BKV163" s="199"/>
      <c r="BKW163" s="199"/>
      <c r="BKX163" s="199"/>
      <c r="BKY163" s="199"/>
      <c r="BKZ163" s="199"/>
      <c r="BLA163" s="199"/>
      <c r="BLB163" s="199"/>
      <c r="BLC163" s="199"/>
      <c r="BLD163" s="199"/>
      <c r="BLE163" s="199"/>
      <c r="BLF163" s="199"/>
      <c r="BLG163" s="199"/>
      <c r="BLH163" s="199"/>
      <c r="BLI163" s="199"/>
      <c r="BLJ163" s="199"/>
      <c r="BLK163" s="199"/>
      <c r="BLL163" s="199"/>
      <c r="BLM163" s="199"/>
      <c r="BLN163" s="199"/>
      <c r="BLO163" s="199"/>
      <c r="BLP163" s="199"/>
      <c r="BLQ163" s="199"/>
      <c r="BLR163" s="199"/>
      <c r="BLS163" s="199"/>
      <c r="BLT163" s="199"/>
      <c r="BLU163" s="199"/>
      <c r="BLV163" s="199"/>
      <c r="BLW163" s="199"/>
      <c r="BLX163" s="199"/>
      <c r="BLY163" s="199"/>
      <c r="BLZ163" s="199"/>
      <c r="BMA163" s="199"/>
      <c r="BMB163" s="199"/>
      <c r="BMC163" s="199"/>
      <c r="BMD163" s="199"/>
      <c r="BME163" s="199"/>
      <c r="BMF163" s="199"/>
      <c r="BMG163" s="199"/>
      <c r="BMH163" s="199"/>
      <c r="BMI163" s="199"/>
      <c r="BMJ163" s="199"/>
      <c r="BMK163" s="199"/>
      <c r="BML163" s="199"/>
      <c r="BMM163" s="199"/>
      <c r="BMN163" s="199"/>
      <c r="BMO163" s="199"/>
      <c r="BMP163" s="199"/>
      <c r="BMQ163" s="199"/>
      <c r="BMR163" s="199"/>
      <c r="BMS163" s="199"/>
      <c r="BMT163" s="199"/>
      <c r="BMU163" s="199"/>
      <c r="BMV163" s="199"/>
      <c r="BMW163" s="199"/>
      <c r="BMX163" s="199"/>
      <c r="BMY163" s="199"/>
      <c r="BMZ163" s="199"/>
      <c r="BNA163" s="199"/>
      <c r="BNB163" s="199"/>
      <c r="BNC163" s="199"/>
      <c r="BND163" s="199"/>
      <c r="BNE163" s="199"/>
      <c r="BNF163" s="199"/>
      <c r="BNG163" s="199"/>
      <c r="BNH163" s="199"/>
      <c r="BNI163" s="199"/>
      <c r="BNJ163" s="199"/>
      <c r="BNK163" s="199"/>
      <c r="BNL163" s="199"/>
      <c r="BNM163" s="199"/>
      <c r="BNN163" s="199"/>
      <c r="BNO163" s="199"/>
      <c r="BNP163" s="199"/>
      <c r="BNQ163" s="199"/>
      <c r="BNR163" s="199"/>
      <c r="BNS163" s="199"/>
      <c r="BNT163" s="199"/>
      <c r="BNU163" s="199"/>
      <c r="BNV163" s="199"/>
      <c r="BNW163" s="199"/>
      <c r="BNX163" s="199"/>
      <c r="BNY163" s="199"/>
      <c r="BNZ163" s="199"/>
      <c r="BOA163" s="199"/>
      <c r="BOB163" s="199"/>
      <c r="BOC163" s="199"/>
      <c r="BOD163" s="199"/>
      <c r="BOE163" s="199"/>
      <c r="BOF163" s="199"/>
      <c r="BOG163" s="199"/>
      <c r="BOH163" s="199"/>
      <c r="BOI163" s="199"/>
      <c r="BOJ163" s="199"/>
      <c r="BOK163" s="199"/>
      <c r="BOL163" s="199"/>
      <c r="BOM163" s="199"/>
      <c r="BON163" s="199"/>
      <c r="BOO163" s="199"/>
      <c r="BOP163" s="199"/>
      <c r="BOQ163" s="199"/>
      <c r="BOR163" s="199"/>
      <c r="BOS163" s="199"/>
      <c r="BOT163" s="199"/>
      <c r="BOU163" s="199"/>
      <c r="BOV163" s="199"/>
      <c r="BOW163" s="199"/>
      <c r="BOX163" s="199"/>
      <c r="BOY163" s="199"/>
      <c r="BOZ163" s="199"/>
      <c r="BPA163" s="199"/>
      <c r="BPB163" s="199"/>
      <c r="BPC163" s="199"/>
      <c r="BPD163" s="199"/>
      <c r="BPE163" s="199"/>
      <c r="BPF163" s="199"/>
      <c r="BPG163" s="199"/>
      <c r="BPH163" s="199"/>
      <c r="BPI163" s="199"/>
      <c r="BPJ163" s="199"/>
      <c r="BPK163" s="199"/>
      <c r="BPL163" s="199"/>
      <c r="BPM163" s="199"/>
      <c r="BPN163" s="199"/>
      <c r="BPO163" s="199"/>
      <c r="BPP163" s="199"/>
      <c r="BPQ163" s="199"/>
      <c r="BPR163" s="199"/>
      <c r="BPS163" s="199"/>
      <c r="BPT163" s="199"/>
      <c r="BPU163" s="199"/>
      <c r="BPV163" s="199"/>
      <c r="BPW163" s="199"/>
      <c r="BPX163" s="199"/>
      <c r="BPY163" s="199"/>
      <c r="BPZ163" s="199"/>
      <c r="BQA163" s="199"/>
      <c r="BQB163" s="199"/>
      <c r="BQC163" s="199"/>
      <c r="BQD163" s="199"/>
      <c r="BQE163" s="199"/>
      <c r="BQF163" s="199"/>
      <c r="BQG163" s="199"/>
      <c r="BQH163" s="199"/>
      <c r="BQI163" s="199"/>
      <c r="BQJ163" s="199"/>
      <c r="BQK163" s="199"/>
      <c r="BQL163" s="199"/>
      <c r="BQM163" s="199"/>
      <c r="BQN163" s="199"/>
      <c r="BQO163" s="199"/>
      <c r="BQP163" s="199"/>
      <c r="BQQ163" s="199"/>
      <c r="BQR163" s="199"/>
      <c r="BQS163" s="199"/>
      <c r="BQT163" s="199"/>
      <c r="BQU163" s="199"/>
      <c r="BQV163" s="199"/>
      <c r="BQW163" s="199"/>
      <c r="BQX163" s="199"/>
      <c r="BQY163" s="199"/>
      <c r="BQZ163" s="199"/>
      <c r="BRA163" s="199"/>
      <c r="BRB163" s="199"/>
      <c r="BRC163" s="199"/>
      <c r="BRD163" s="199"/>
      <c r="BRE163" s="199"/>
      <c r="BRF163" s="199"/>
      <c r="BRG163" s="199"/>
      <c r="BRH163" s="199"/>
      <c r="BRI163" s="199"/>
      <c r="BRJ163" s="199"/>
      <c r="BRK163" s="199"/>
      <c r="BRL163" s="199"/>
      <c r="BRM163" s="199"/>
      <c r="BRN163" s="199"/>
      <c r="BRO163" s="199"/>
      <c r="BRP163" s="199"/>
      <c r="BRQ163" s="199"/>
      <c r="BRR163" s="199"/>
      <c r="BRS163" s="199"/>
      <c r="BRT163" s="199"/>
      <c r="BRU163" s="199"/>
      <c r="BRV163" s="199"/>
      <c r="BRW163" s="199"/>
      <c r="BRX163" s="199"/>
      <c r="BRY163" s="199"/>
      <c r="BRZ163" s="199"/>
      <c r="BSA163" s="199"/>
      <c r="BSB163" s="199"/>
      <c r="BSC163" s="199"/>
      <c r="BSD163" s="199"/>
      <c r="BSE163" s="199"/>
      <c r="BSF163" s="199"/>
      <c r="BSG163" s="199"/>
      <c r="BSH163" s="199"/>
      <c r="BSI163" s="199"/>
      <c r="BSJ163" s="199"/>
      <c r="BSK163" s="199"/>
      <c r="BSL163" s="199"/>
      <c r="BSM163" s="199"/>
      <c r="BSN163" s="199"/>
      <c r="BSO163" s="199"/>
      <c r="BSP163" s="199"/>
      <c r="BSQ163" s="199"/>
      <c r="BSR163" s="199"/>
      <c r="BSS163" s="199"/>
      <c r="BST163" s="199"/>
      <c r="BSU163" s="199"/>
      <c r="BSV163" s="199"/>
      <c r="BSW163" s="199"/>
      <c r="BSX163" s="199"/>
      <c r="BSY163" s="199"/>
      <c r="BSZ163" s="199"/>
      <c r="BTA163" s="199"/>
      <c r="BTB163" s="199"/>
      <c r="BTC163" s="199"/>
      <c r="BTD163" s="199"/>
      <c r="BTE163" s="199"/>
      <c r="BTF163" s="199"/>
      <c r="BTG163" s="199"/>
      <c r="BTH163" s="199"/>
      <c r="BTI163" s="199"/>
      <c r="BTJ163" s="199"/>
      <c r="BTK163" s="199"/>
      <c r="BTL163" s="199"/>
      <c r="BTM163" s="199"/>
      <c r="BTN163" s="199"/>
      <c r="BTO163" s="199"/>
      <c r="BTP163" s="199"/>
      <c r="BTQ163" s="199"/>
      <c r="BTR163" s="199"/>
      <c r="BTS163" s="199"/>
      <c r="BTT163" s="199"/>
      <c r="BTU163" s="199"/>
      <c r="BTV163" s="199"/>
      <c r="BTW163" s="199"/>
      <c r="BTX163" s="199"/>
      <c r="BTY163" s="199"/>
      <c r="BTZ163" s="199"/>
      <c r="BUA163" s="199"/>
      <c r="BUB163" s="199"/>
      <c r="BUC163" s="199"/>
      <c r="BUD163" s="199"/>
      <c r="BUE163" s="199"/>
      <c r="BUF163" s="199"/>
      <c r="BUG163" s="199"/>
      <c r="BUH163" s="199"/>
      <c r="BUI163" s="199"/>
      <c r="BUJ163" s="199"/>
      <c r="BUK163" s="199"/>
      <c r="BUL163" s="199"/>
      <c r="BUM163" s="199"/>
      <c r="BUN163" s="199"/>
      <c r="BUO163" s="199"/>
      <c r="BUP163" s="199"/>
      <c r="BUQ163" s="199"/>
      <c r="BUR163" s="199"/>
      <c r="BUS163" s="199"/>
      <c r="BUT163" s="199"/>
      <c r="BUU163" s="199"/>
      <c r="BUV163" s="199"/>
      <c r="BUW163" s="199"/>
      <c r="BUX163" s="199"/>
      <c r="BUY163" s="199"/>
      <c r="BUZ163" s="199"/>
      <c r="BVA163" s="199"/>
      <c r="BVB163" s="199"/>
      <c r="BVC163" s="199"/>
      <c r="BVD163" s="199"/>
      <c r="BVE163" s="199"/>
      <c r="BVF163" s="199"/>
      <c r="BVG163" s="199"/>
      <c r="BVH163" s="199"/>
      <c r="BVI163" s="199"/>
      <c r="BVJ163" s="199"/>
      <c r="BVK163" s="199"/>
      <c r="BVL163" s="199"/>
      <c r="BVM163" s="199"/>
      <c r="BVN163" s="199"/>
      <c r="BVO163" s="199"/>
      <c r="BVP163" s="199"/>
      <c r="BVQ163" s="199"/>
      <c r="BVR163" s="199"/>
      <c r="BVS163" s="199"/>
      <c r="BVT163" s="199"/>
      <c r="BVU163" s="199"/>
      <c r="BVV163" s="199"/>
      <c r="BVW163" s="199"/>
      <c r="BVX163" s="199"/>
      <c r="BVY163" s="199"/>
      <c r="BVZ163" s="199"/>
      <c r="BWA163" s="199"/>
      <c r="BWB163" s="199"/>
      <c r="BWC163" s="199"/>
      <c r="BWD163" s="199"/>
      <c r="BWE163" s="199"/>
      <c r="BWF163" s="199"/>
      <c r="BWG163" s="199"/>
      <c r="BWH163" s="199"/>
      <c r="BWI163" s="199"/>
      <c r="BWJ163" s="199"/>
      <c r="BWK163" s="199"/>
      <c r="BWL163" s="199"/>
      <c r="BWM163" s="199"/>
      <c r="BWN163" s="199"/>
      <c r="BWO163" s="199"/>
      <c r="BWP163" s="199"/>
      <c r="BWQ163" s="199"/>
      <c r="BWR163" s="199"/>
      <c r="BWS163" s="199"/>
      <c r="BWT163" s="199"/>
      <c r="BWU163" s="199"/>
      <c r="BWV163" s="199"/>
      <c r="BWW163" s="199"/>
      <c r="BWX163" s="199"/>
      <c r="BWY163" s="199"/>
      <c r="BWZ163" s="199"/>
      <c r="BXA163" s="199"/>
      <c r="BXB163" s="199"/>
      <c r="BXC163" s="199"/>
      <c r="BXD163" s="199"/>
      <c r="BXE163" s="199"/>
      <c r="BXF163" s="199"/>
      <c r="BXG163" s="199"/>
      <c r="BXH163" s="199"/>
      <c r="BXI163" s="199"/>
      <c r="BXJ163" s="199"/>
      <c r="BXK163" s="199"/>
      <c r="BXL163" s="199"/>
      <c r="BXM163" s="199"/>
      <c r="BXN163" s="199"/>
      <c r="BXO163" s="199"/>
      <c r="BXP163" s="199"/>
      <c r="BXQ163" s="199"/>
      <c r="BXR163" s="199"/>
      <c r="BXS163" s="199"/>
      <c r="BXT163" s="199"/>
      <c r="BXU163" s="199"/>
      <c r="BXV163" s="199"/>
      <c r="BXW163" s="199"/>
      <c r="BXX163" s="199"/>
      <c r="BXY163" s="199"/>
      <c r="BXZ163" s="199"/>
      <c r="BYA163" s="199"/>
      <c r="BYB163" s="199"/>
      <c r="BYC163" s="199"/>
      <c r="BYD163" s="199"/>
      <c r="BYE163" s="199"/>
      <c r="BYF163" s="199"/>
      <c r="BYG163" s="199"/>
      <c r="BYH163" s="199"/>
      <c r="BYI163" s="199"/>
      <c r="BYJ163" s="199"/>
      <c r="BYK163" s="199"/>
      <c r="BYL163" s="199"/>
      <c r="BYM163" s="199"/>
      <c r="BYN163" s="199"/>
      <c r="BYO163" s="199"/>
      <c r="BYP163" s="199"/>
      <c r="BYQ163" s="199"/>
      <c r="BYR163" s="199"/>
      <c r="BYS163" s="199"/>
      <c r="BYT163" s="199"/>
      <c r="BYU163" s="199"/>
      <c r="BYV163" s="199"/>
      <c r="BYW163" s="199"/>
      <c r="BYX163" s="199"/>
      <c r="BYY163" s="199"/>
      <c r="BYZ163" s="199"/>
      <c r="BZA163" s="199"/>
      <c r="BZB163" s="199"/>
      <c r="BZC163" s="199"/>
      <c r="BZD163" s="199"/>
      <c r="BZE163" s="199"/>
      <c r="BZF163" s="199"/>
      <c r="BZG163" s="199"/>
      <c r="BZH163" s="199"/>
      <c r="BZI163" s="199"/>
      <c r="BZJ163" s="199"/>
      <c r="BZK163" s="199"/>
      <c r="BZL163" s="199"/>
      <c r="BZM163" s="199"/>
      <c r="BZN163" s="199"/>
      <c r="BZO163" s="199"/>
      <c r="BZP163" s="199"/>
      <c r="BZQ163" s="199"/>
      <c r="BZR163" s="199"/>
      <c r="BZS163" s="199"/>
      <c r="BZT163" s="199"/>
      <c r="BZU163" s="199"/>
      <c r="BZV163" s="199"/>
      <c r="BZW163" s="199"/>
      <c r="BZX163" s="199"/>
      <c r="BZY163" s="199"/>
      <c r="BZZ163" s="199"/>
      <c r="CAA163" s="199"/>
      <c r="CAB163" s="199"/>
      <c r="CAC163" s="199"/>
      <c r="CAD163" s="199"/>
      <c r="CAE163" s="199"/>
      <c r="CAF163" s="199"/>
      <c r="CAG163" s="199"/>
      <c r="CAH163" s="199"/>
      <c r="CAI163" s="199"/>
      <c r="CAJ163" s="199"/>
      <c r="CAK163" s="199"/>
      <c r="CAL163" s="199"/>
      <c r="CAM163" s="199"/>
      <c r="CAN163" s="199"/>
      <c r="CAO163" s="199"/>
      <c r="CAP163" s="199"/>
      <c r="CAQ163" s="199"/>
      <c r="CAR163" s="199"/>
      <c r="CAS163" s="199"/>
      <c r="CAT163" s="199"/>
      <c r="CAU163" s="199"/>
      <c r="CAV163" s="199"/>
      <c r="CAW163" s="199"/>
      <c r="CAX163" s="199"/>
      <c r="CAY163" s="199"/>
      <c r="CAZ163" s="199"/>
      <c r="CBA163" s="199"/>
      <c r="CBB163" s="199"/>
      <c r="CBC163" s="199"/>
      <c r="CBD163" s="199"/>
      <c r="CBE163" s="199"/>
      <c r="CBF163" s="199"/>
      <c r="CBG163" s="199"/>
      <c r="CBH163" s="199"/>
      <c r="CBI163" s="199"/>
      <c r="CBJ163" s="199"/>
      <c r="CBK163" s="199"/>
      <c r="CBL163" s="199"/>
      <c r="CBM163" s="199"/>
      <c r="CBN163" s="199"/>
      <c r="CBO163" s="199"/>
      <c r="CBP163" s="199"/>
      <c r="CBQ163" s="199"/>
      <c r="CBR163" s="199"/>
      <c r="CBS163" s="199"/>
      <c r="CBT163" s="199"/>
      <c r="CBU163" s="199"/>
      <c r="CBV163" s="199"/>
      <c r="CBW163" s="199"/>
      <c r="CBX163" s="199"/>
      <c r="CBY163" s="199"/>
      <c r="CBZ163" s="199"/>
      <c r="CCA163" s="199"/>
      <c r="CCB163" s="199"/>
      <c r="CCC163" s="199"/>
      <c r="CCD163" s="199"/>
      <c r="CCE163" s="199"/>
      <c r="CCF163" s="199"/>
      <c r="CCG163" s="199"/>
      <c r="CCH163" s="199"/>
      <c r="CCI163" s="199"/>
      <c r="CCJ163" s="199"/>
      <c r="CCK163" s="199"/>
      <c r="CCL163" s="199"/>
      <c r="CCM163" s="199"/>
      <c r="CCN163" s="199"/>
      <c r="CCO163" s="199"/>
      <c r="CCP163" s="199"/>
      <c r="CCQ163" s="199"/>
      <c r="CCR163" s="199"/>
      <c r="CCS163" s="199"/>
      <c r="CCT163" s="199"/>
    </row>
    <row r="164" spans="984:2126" s="200" customFormat="1" x14ac:dyDescent="0.2">
      <c r="AKV164" s="199"/>
      <c r="AKW164" s="199"/>
      <c r="AKX164" s="199"/>
      <c r="AKY164" s="199"/>
      <c r="AKZ164" s="199"/>
      <c r="ALA164" s="199"/>
      <c r="ALB164" s="199"/>
      <c r="ALC164" s="199"/>
      <c r="ALD164" s="199"/>
      <c r="ALE164" s="199"/>
      <c r="ALF164" s="199"/>
      <c r="ALG164" s="199"/>
      <c r="ALH164" s="199"/>
      <c r="ALI164" s="199"/>
      <c r="ALJ164" s="199"/>
      <c r="ALK164" s="199"/>
      <c r="ALL164" s="199"/>
      <c r="ALM164" s="199"/>
      <c r="ALN164" s="199"/>
      <c r="ALO164" s="199"/>
      <c r="ALP164" s="199"/>
      <c r="ALQ164" s="199"/>
      <c r="ALR164" s="199"/>
      <c r="ALS164" s="199"/>
      <c r="ALT164" s="199"/>
      <c r="ALU164" s="199"/>
      <c r="ALV164" s="199"/>
      <c r="ALW164" s="199"/>
      <c r="ALX164" s="199"/>
      <c r="ALY164" s="199"/>
      <c r="ALZ164" s="199"/>
      <c r="AMA164" s="199"/>
      <c r="AMB164" s="199"/>
      <c r="AMC164" s="199"/>
      <c r="AMD164" s="199"/>
      <c r="AME164" s="199"/>
      <c r="AMF164" s="199"/>
      <c r="AMG164" s="199"/>
      <c r="AMH164" s="199"/>
      <c r="AMI164" s="199"/>
      <c r="AMJ164" s="199"/>
      <c r="AMK164" s="199"/>
      <c r="AML164" s="199"/>
      <c r="AMM164" s="199"/>
      <c r="AMN164" s="199"/>
      <c r="AMO164" s="199"/>
      <c r="AMP164" s="199"/>
      <c r="AMQ164" s="199"/>
      <c r="AMR164" s="199"/>
      <c r="AMS164" s="199"/>
      <c r="AMT164" s="199"/>
      <c r="AMU164" s="199"/>
      <c r="AMV164" s="199"/>
      <c r="AMW164" s="199"/>
      <c r="AMX164" s="199"/>
      <c r="AMY164" s="199"/>
      <c r="AMZ164" s="199"/>
      <c r="ANA164" s="199"/>
      <c r="ANB164" s="199"/>
      <c r="ANC164" s="199"/>
      <c r="AND164" s="199"/>
      <c r="ANE164" s="199"/>
      <c r="ANF164" s="199"/>
      <c r="ANG164" s="199"/>
      <c r="ANH164" s="199"/>
      <c r="ANI164" s="199"/>
      <c r="ANJ164" s="199"/>
      <c r="ANK164" s="199"/>
      <c r="ANL164" s="199"/>
      <c r="ANM164" s="199"/>
      <c r="ANN164" s="199"/>
      <c r="ANO164" s="199"/>
      <c r="ANP164" s="199"/>
      <c r="ANQ164" s="199"/>
      <c r="ANR164" s="199"/>
      <c r="ANS164" s="199"/>
      <c r="ANT164" s="199"/>
      <c r="ANU164" s="199"/>
      <c r="ANV164" s="199"/>
      <c r="ANW164" s="199"/>
      <c r="ANX164" s="199"/>
      <c r="ANY164" s="199"/>
      <c r="ANZ164" s="199"/>
      <c r="AOA164" s="199"/>
      <c r="AOB164" s="199"/>
      <c r="AOC164" s="199"/>
      <c r="AOD164" s="199"/>
      <c r="AOE164" s="199"/>
      <c r="AOF164" s="199"/>
      <c r="AOG164" s="199"/>
      <c r="AOH164" s="199"/>
      <c r="AOI164" s="199"/>
      <c r="AOJ164" s="199"/>
      <c r="AOK164" s="199"/>
      <c r="AOL164" s="199"/>
      <c r="AOM164" s="199"/>
      <c r="AON164" s="199"/>
      <c r="AOO164" s="199"/>
      <c r="AOP164" s="199"/>
      <c r="AOQ164" s="199"/>
      <c r="AOR164" s="199"/>
      <c r="AOS164" s="199"/>
      <c r="AOT164" s="199"/>
      <c r="AOU164" s="199"/>
      <c r="AOV164" s="199"/>
      <c r="AOW164" s="199"/>
      <c r="AOX164" s="199"/>
      <c r="AOY164" s="199"/>
      <c r="AOZ164" s="199"/>
      <c r="APA164" s="199"/>
      <c r="APB164" s="199"/>
      <c r="APC164" s="199"/>
      <c r="APD164" s="199"/>
      <c r="APE164" s="199"/>
      <c r="APF164" s="199"/>
      <c r="APG164" s="199"/>
      <c r="APH164" s="199"/>
      <c r="API164" s="199"/>
      <c r="APJ164" s="199"/>
      <c r="APK164" s="199"/>
      <c r="APL164" s="199"/>
      <c r="APM164" s="199"/>
      <c r="APN164" s="199"/>
      <c r="APO164" s="199"/>
      <c r="APP164" s="199"/>
      <c r="APQ164" s="199"/>
      <c r="APR164" s="199"/>
      <c r="APS164" s="199"/>
      <c r="APT164" s="199"/>
      <c r="APU164" s="199"/>
      <c r="APV164" s="199"/>
      <c r="APW164" s="199"/>
      <c r="APX164" s="199"/>
      <c r="APY164" s="199"/>
      <c r="APZ164" s="199"/>
      <c r="AQA164" s="199"/>
      <c r="AQB164" s="199"/>
      <c r="AQC164" s="199"/>
      <c r="AQD164" s="199"/>
      <c r="AQE164" s="199"/>
      <c r="AQF164" s="199"/>
      <c r="AQG164" s="199"/>
      <c r="AQH164" s="199"/>
      <c r="AQI164" s="199"/>
      <c r="AQJ164" s="199"/>
      <c r="AQK164" s="199"/>
      <c r="AQL164" s="199"/>
      <c r="AQM164" s="199"/>
      <c r="AQN164" s="199"/>
      <c r="AQO164" s="199"/>
      <c r="AQP164" s="199"/>
      <c r="AQQ164" s="199"/>
      <c r="AQR164" s="199"/>
      <c r="AQS164" s="199"/>
      <c r="AQT164" s="199"/>
      <c r="AQU164" s="199"/>
      <c r="AQV164" s="199"/>
      <c r="AQW164" s="199"/>
      <c r="AQX164" s="199"/>
      <c r="AQY164" s="199"/>
      <c r="AQZ164" s="199"/>
      <c r="ARA164" s="199"/>
      <c r="ARB164" s="199"/>
      <c r="ARC164" s="199"/>
      <c r="ARD164" s="199"/>
      <c r="ARE164" s="199"/>
      <c r="ARF164" s="199"/>
      <c r="ARG164" s="199"/>
      <c r="ARH164" s="199"/>
      <c r="ARI164" s="199"/>
      <c r="ARJ164" s="199"/>
      <c r="ARK164" s="199"/>
      <c r="ARL164" s="199"/>
      <c r="ARM164" s="199"/>
      <c r="ARN164" s="199"/>
      <c r="ARO164" s="199"/>
      <c r="ARP164" s="199"/>
      <c r="ARQ164" s="199"/>
      <c r="ARR164" s="199"/>
      <c r="ARS164" s="199"/>
      <c r="ART164" s="199"/>
      <c r="ARU164" s="199"/>
      <c r="ARV164" s="199"/>
      <c r="ARW164" s="199"/>
      <c r="ARX164" s="199"/>
      <c r="ARY164" s="199"/>
      <c r="ARZ164" s="199"/>
      <c r="ASA164" s="199"/>
      <c r="ASB164" s="199"/>
      <c r="ASC164" s="199"/>
      <c r="ASD164" s="199"/>
      <c r="ASE164" s="199"/>
      <c r="ASF164" s="199"/>
      <c r="ASG164" s="199"/>
      <c r="ASH164" s="199"/>
      <c r="ASI164" s="199"/>
      <c r="ASJ164" s="199"/>
      <c r="ASK164" s="199"/>
      <c r="ASL164" s="199"/>
      <c r="ASM164" s="199"/>
      <c r="ASN164" s="199"/>
      <c r="ASO164" s="199"/>
      <c r="ASP164" s="199"/>
      <c r="ASQ164" s="199"/>
      <c r="ASR164" s="199"/>
      <c r="ASS164" s="199"/>
      <c r="AST164" s="199"/>
      <c r="ASU164" s="199"/>
      <c r="ASV164" s="199"/>
      <c r="ASW164" s="199"/>
      <c r="ASX164" s="199"/>
      <c r="ASY164" s="199"/>
      <c r="ASZ164" s="199"/>
      <c r="ATA164" s="199"/>
      <c r="ATB164" s="199"/>
      <c r="ATC164" s="199"/>
      <c r="ATD164" s="199"/>
      <c r="ATE164" s="199"/>
      <c r="ATF164" s="199"/>
      <c r="ATG164" s="199"/>
      <c r="ATH164" s="199"/>
      <c r="ATI164" s="199"/>
      <c r="ATJ164" s="199"/>
      <c r="ATK164" s="199"/>
      <c r="ATL164" s="199"/>
      <c r="ATM164" s="199"/>
      <c r="ATN164" s="199"/>
      <c r="ATO164" s="199"/>
      <c r="ATP164" s="199"/>
      <c r="ATQ164" s="199"/>
      <c r="ATR164" s="199"/>
      <c r="ATS164" s="199"/>
      <c r="ATT164" s="199"/>
      <c r="ATU164" s="199"/>
      <c r="ATV164" s="199"/>
      <c r="ATW164" s="199"/>
      <c r="ATX164" s="199"/>
      <c r="ATY164" s="199"/>
      <c r="ATZ164" s="199"/>
      <c r="AUA164" s="199"/>
      <c r="AUB164" s="199"/>
      <c r="AUC164" s="199"/>
      <c r="AUD164" s="199"/>
      <c r="AUE164" s="199"/>
      <c r="AUF164" s="199"/>
      <c r="AUG164" s="199"/>
      <c r="AUH164" s="199"/>
      <c r="AUI164" s="199"/>
      <c r="AUJ164" s="199"/>
      <c r="AUK164" s="199"/>
      <c r="AUL164" s="199"/>
      <c r="AUM164" s="199"/>
      <c r="AUN164" s="199"/>
      <c r="AUO164" s="199"/>
      <c r="AUP164" s="199"/>
      <c r="AUQ164" s="199"/>
      <c r="AUR164" s="199"/>
      <c r="AUS164" s="199"/>
      <c r="AUT164" s="199"/>
      <c r="AUU164" s="199"/>
      <c r="AUV164" s="199"/>
      <c r="AUW164" s="199"/>
      <c r="AUX164" s="199"/>
      <c r="AUY164" s="199"/>
      <c r="AUZ164" s="199"/>
      <c r="AVA164" s="199"/>
      <c r="AVB164" s="199"/>
      <c r="AVC164" s="199"/>
      <c r="AVD164" s="199"/>
      <c r="AVE164" s="199"/>
      <c r="AVF164" s="199"/>
      <c r="AVG164" s="199"/>
      <c r="AVH164" s="199"/>
      <c r="AVI164" s="199"/>
      <c r="AVJ164" s="199"/>
      <c r="AVK164" s="199"/>
      <c r="AVL164" s="199"/>
      <c r="AVM164" s="199"/>
      <c r="AVN164" s="199"/>
      <c r="AVO164" s="199"/>
      <c r="AVP164" s="199"/>
      <c r="AVQ164" s="199"/>
      <c r="AVR164" s="199"/>
      <c r="AVS164" s="199"/>
      <c r="AVT164" s="199"/>
      <c r="AVU164" s="199"/>
      <c r="AVV164" s="199"/>
      <c r="AVW164" s="199"/>
      <c r="AVX164" s="199"/>
      <c r="AVY164" s="199"/>
      <c r="AVZ164" s="199"/>
      <c r="AWA164" s="199"/>
      <c r="AWB164" s="199"/>
      <c r="AWC164" s="199"/>
      <c r="AWD164" s="199"/>
      <c r="AWE164" s="199"/>
      <c r="AWF164" s="199"/>
      <c r="AWG164" s="199"/>
      <c r="AWH164" s="199"/>
      <c r="AWI164" s="199"/>
      <c r="AWJ164" s="199"/>
      <c r="AWK164" s="199"/>
      <c r="AWL164" s="199"/>
      <c r="AWM164" s="199"/>
      <c r="AWN164" s="199"/>
      <c r="AWO164" s="199"/>
      <c r="AWP164" s="199"/>
      <c r="AWQ164" s="199"/>
      <c r="AWR164" s="199"/>
      <c r="AWS164" s="199"/>
      <c r="AWT164" s="199"/>
      <c r="AWU164" s="199"/>
      <c r="AWV164" s="199"/>
      <c r="AWW164" s="199"/>
      <c r="AWX164" s="199"/>
      <c r="AWY164" s="199"/>
      <c r="AWZ164" s="199"/>
      <c r="AXA164" s="199"/>
      <c r="AXB164" s="199"/>
      <c r="AXC164" s="199"/>
      <c r="AXD164" s="199"/>
      <c r="AXE164" s="199"/>
      <c r="AXF164" s="199"/>
      <c r="AXG164" s="199"/>
      <c r="AXH164" s="199"/>
      <c r="AXI164" s="199"/>
      <c r="AXJ164" s="199"/>
      <c r="AXK164" s="199"/>
      <c r="AXL164" s="199"/>
      <c r="AXM164" s="199"/>
      <c r="AXN164" s="199"/>
      <c r="AXO164" s="199"/>
      <c r="AXP164" s="199"/>
      <c r="AXQ164" s="199"/>
      <c r="AXR164" s="199"/>
      <c r="AXS164" s="199"/>
      <c r="AXT164" s="199"/>
      <c r="AXU164" s="199"/>
      <c r="AXV164" s="199"/>
      <c r="AXW164" s="199"/>
      <c r="AXX164" s="199"/>
      <c r="AXY164" s="199"/>
      <c r="AXZ164" s="199"/>
      <c r="AYA164" s="199"/>
      <c r="AYB164" s="199"/>
      <c r="AYC164" s="199"/>
      <c r="AYD164" s="199"/>
      <c r="AYE164" s="199"/>
      <c r="AYF164" s="199"/>
      <c r="AYG164" s="199"/>
      <c r="AYH164" s="199"/>
      <c r="AYI164" s="199"/>
      <c r="AYJ164" s="199"/>
      <c r="AYK164" s="199"/>
      <c r="AYL164" s="199"/>
      <c r="AYM164" s="199"/>
      <c r="AYN164" s="199"/>
      <c r="AYO164" s="199"/>
      <c r="AYP164" s="199"/>
      <c r="AYQ164" s="199"/>
      <c r="AYR164" s="199"/>
      <c r="AYS164" s="199"/>
      <c r="AYT164" s="199"/>
      <c r="AYU164" s="199"/>
      <c r="AYV164" s="199"/>
      <c r="AYW164" s="199"/>
      <c r="AYX164" s="199"/>
      <c r="AYY164" s="199"/>
      <c r="AYZ164" s="199"/>
      <c r="AZA164" s="199"/>
      <c r="AZB164" s="199"/>
      <c r="AZC164" s="199"/>
      <c r="AZD164" s="199"/>
      <c r="AZE164" s="199"/>
      <c r="AZF164" s="199"/>
      <c r="AZG164" s="199"/>
      <c r="AZH164" s="199"/>
      <c r="AZI164" s="199"/>
      <c r="AZJ164" s="199"/>
      <c r="AZK164" s="199"/>
      <c r="AZL164" s="199"/>
      <c r="AZM164" s="199"/>
      <c r="AZN164" s="199"/>
      <c r="AZO164" s="199"/>
      <c r="AZP164" s="199"/>
      <c r="AZQ164" s="199"/>
      <c r="AZR164" s="199"/>
      <c r="AZS164" s="199"/>
      <c r="AZT164" s="199"/>
      <c r="AZU164" s="199"/>
      <c r="AZV164" s="199"/>
      <c r="AZW164" s="199"/>
      <c r="AZX164" s="199"/>
      <c r="AZY164" s="199"/>
      <c r="AZZ164" s="199"/>
      <c r="BAA164" s="199"/>
      <c r="BAB164" s="199"/>
      <c r="BAC164" s="199"/>
      <c r="BAD164" s="199"/>
      <c r="BAE164" s="199"/>
      <c r="BAF164" s="199"/>
      <c r="BAG164" s="199"/>
      <c r="BAH164" s="199"/>
      <c r="BAI164" s="199"/>
      <c r="BAJ164" s="199"/>
      <c r="BAK164" s="199"/>
      <c r="BAL164" s="199"/>
      <c r="BAM164" s="199"/>
      <c r="BAN164" s="199"/>
      <c r="BAO164" s="199"/>
      <c r="BAP164" s="199"/>
      <c r="BAQ164" s="199"/>
      <c r="BAR164" s="199"/>
      <c r="BAS164" s="199"/>
      <c r="BAT164" s="199"/>
      <c r="BAU164" s="199"/>
      <c r="BAV164" s="199"/>
      <c r="BAW164" s="199"/>
      <c r="BAX164" s="199"/>
      <c r="BAY164" s="199"/>
      <c r="BAZ164" s="199"/>
      <c r="BBA164" s="199"/>
      <c r="BBB164" s="199"/>
      <c r="BBC164" s="199"/>
      <c r="BBD164" s="199"/>
      <c r="BBE164" s="199"/>
      <c r="BBF164" s="199"/>
      <c r="BBG164" s="199"/>
      <c r="BBH164" s="199"/>
      <c r="BBI164" s="199"/>
      <c r="BBJ164" s="199"/>
      <c r="BBK164" s="199"/>
      <c r="BBL164" s="199"/>
      <c r="BBM164" s="199"/>
      <c r="BBN164" s="199"/>
      <c r="BBO164" s="199"/>
      <c r="BBP164" s="199"/>
      <c r="BBQ164" s="199"/>
      <c r="BBR164" s="199"/>
      <c r="BBS164" s="199"/>
      <c r="BBT164" s="199"/>
      <c r="BBU164" s="199"/>
      <c r="BBV164" s="199"/>
      <c r="BBW164" s="199"/>
      <c r="BBX164" s="199"/>
      <c r="BBY164" s="199"/>
      <c r="BBZ164" s="199"/>
      <c r="BCA164" s="199"/>
      <c r="BCB164" s="199"/>
      <c r="BCC164" s="199"/>
      <c r="BCD164" s="199"/>
      <c r="BCE164" s="199"/>
      <c r="BCF164" s="199"/>
      <c r="BCG164" s="199"/>
      <c r="BCH164" s="199"/>
      <c r="BCI164" s="199"/>
      <c r="BCJ164" s="199"/>
      <c r="BCK164" s="199"/>
      <c r="BCL164" s="199"/>
      <c r="BCM164" s="199"/>
      <c r="BCN164" s="199"/>
      <c r="BCO164" s="199"/>
      <c r="BCP164" s="199"/>
      <c r="BCQ164" s="199"/>
      <c r="BCR164" s="199"/>
      <c r="BCS164" s="199"/>
      <c r="BCT164" s="199"/>
      <c r="BCU164" s="199"/>
      <c r="BCV164" s="199"/>
      <c r="BCW164" s="199"/>
      <c r="BCX164" s="199"/>
      <c r="BCY164" s="199"/>
      <c r="BCZ164" s="199"/>
      <c r="BDA164" s="199"/>
      <c r="BDB164" s="199"/>
      <c r="BDC164" s="199"/>
      <c r="BDD164" s="199"/>
      <c r="BDE164" s="199"/>
      <c r="BDF164" s="199"/>
      <c r="BDG164" s="199"/>
      <c r="BDH164" s="199"/>
      <c r="BDI164" s="199"/>
      <c r="BDJ164" s="199"/>
      <c r="BDK164" s="199"/>
      <c r="BDL164" s="199"/>
      <c r="BDM164" s="199"/>
      <c r="BDN164" s="199"/>
      <c r="BDO164" s="199"/>
      <c r="BDP164" s="199"/>
      <c r="BDQ164" s="199"/>
      <c r="BDR164" s="199"/>
      <c r="BDS164" s="199"/>
      <c r="BDT164" s="199"/>
      <c r="BDU164" s="199"/>
      <c r="BDV164" s="199"/>
      <c r="BDW164" s="199"/>
      <c r="BDX164" s="199"/>
      <c r="BDY164" s="199"/>
      <c r="BDZ164" s="199"/>
      <c r="BEA164" s="199"/>
      <c r="BEB164" s="199"/>
      <c r="BEC164" s="199"/>
      <c r="BED164" s="199"/>
      <c r="BEE164" s="199"/>
      <c r="BEF164" s="199"/>
      <c r="BEG164" s="199"/>
      <c r="BEH164" s="199"/>
      <c r="BEI164" s="199"/>
      <c r="BEJ164" s="199"/>
      <c r="BEK164" s="199"/>
      <c r="BEL164" s="199"/>
      <c r="BEM164" s="199"/>
      <c r="BEN164" s="199"/>
      <c r="BEO164" s="199"/>
      <c r="BEP164" s="199"/>
      <c r="BEQ164" s="199"/>
      <c r="BER164" s="199"/>
      <c r="BES164" s="199"/>
      <c r="BET164" s="199"/>
      <c r="BEU164" s="199"/>
      <c r="BEV164" s="199"/>
      <c r="BEW164" s="199"/>
      <c r="BEX164" s="199"/>
      <c r="BEY164" s="199"/>
      <c r="BEZ164" s="199"/>
      <c r="BFA164" s="199"/>
      <c r="BFB164" s="199"/>
      <c r="BFC164" s="199"/>
      <c r="BFD164" s="199"/>
      <c r="BFE164" s="199"/>
      <c r="BFF164" s="199"/>
      <c r="BFG164" s="199"/>
      <c r="BFH164" s="199"/>
      <c r="BFI164" s="199"/>
      <c r="BFJ164" s="199"/>
      <c r="BFK164" s="199"/>
      <c r="BFL164" s="199"/>
      <c r="BFM164" s="199"/>
      <c r="BFN164" s="199"/>
      <c r="BFO164" s="199"/>
      <c r="BFP164" s="199"/>
      <c r="BFQ164" s="199"/>
      <c r="BFR164" s="199"/>
      <c r="BFS164" s="199"/>
      <c r="BFT164" s="199"/>
      <c r="BFU164" s="199"/>
      <c r="BFV164" s="199"/>
      <c r="BFW164" s="199"/>
      <c r="BFX164" s="199"/>
      <c r="BFY164" s="199"/>
      <c r="BFZ164" s="199"/>
      <c r="BGA164" s="199"/>
      <c r="BGB164" s="199"/>
      <c r="BGC164" s="199"/>
      <c r="BGD164" s="199"/>
      <c r="BGE164" s="199"/>
      <c r="BGF164" s="199"/>
      <c r="BGG164" s="199"/>
      <c r="BGH164" s="199"/>
      <c r="BGI164" s="199"/>
      <c r="BGJ164" s="199"/>
      <c r="BGK164" s="199"/>
      <c r="BGL164" s="199"/>
      <c r="BGM164" s="199"/>
      <c r="BGN164" s="199"/>
      <c r="BGO164" s="199"/>
      <c r="BGP164" s="199"/>
      <c r="BGQ164" s="199"/>
      <c r="BGR164" s="199"/>
      <c r="BGS164" s="199"/>
      <c r="BGT164" s="199"/>
      <c r="BGU164" s="199"/>
      <c r="BGV164" s="199"/>
      <c r="BGW164" s="199"/>
      <c r="BGX164" s="199"/>
      <c r="BGY164" s="199"/>
      <c r="BGZ164" s="199"/>
      <c r="BHA164" s="199"/>
      <c r="BHB164" s="199"/>
      <c r="BHC164" s="199"/>
      <c r="BHD164" s="199"/>
      <c r="BHE164" s="199"/>
      <c r="BHF164" s="199"/>
      <c r="BHG164" s="199"/>
      <c r="BHH164" s="199"/>
      <c r="BHI164" s="199"/>
      <c r="BHJ164" s="199"/>
      <c r="BHK164" s="199"/>
      <c r="BHL164" s="199"/>
      <c r="BHM164" s="199"/>
      <c r="BHN164" s="199"/>
      <c r="BHO164" s="199"/>
      <c r="BHP164" s="199"/>
      <c r="BHQ164" s="199"/>
      <c r="BHR164" s="199"/>
      <c r="BHS164" s="199"/>
      <c r="BHT164" s="199"/>
      <c r="BHU164" s="199"/>
      <c r="BHV164" s="199"/>
      <c r="BHW164" s="199"/>
      <c r="BHX164" s="199"/>
      <c r="BHY164" s="199"/>
      <c r="BHZ164" s="199"/>
      <c r="BIA164" s="199"/>
      <c r="BIB164" s="199"/>
      <c r="BIC164" s="199"/>
      <c r="BID164" s="199"/>
      <c r="BIE164" s="199"/>
      <c r="BIF164" s="199"/>
      <c r="BIG164" s="199"/>
      <c r="BIH164" s="199"/>
      <c r="BII164" s="199"/>
      <c r="BIJ164" s="199"/>
      <c r="BIK164" s="199"/>
      <c r="BIL164" s="199"/>
      <c r="BIM164" s="199"/>
      <c r="BIN164" s="199"/>
      <c r="BIO164" s="199"/>
      <c r="BIP164" s="199"/>
      <c r="BIQ164" s="199"/>
      <c r="BIR164" s="199"/>
      <c r="BIS164" s="199"/>
      <c r="BIT164" s="199"/>
      <c r="BIU164" s="199"/>
      <c r="BIV164" s="199"/>
      <c r="BIW164" s="199"/>
      <c r="BIX164" s="199"/>
      <c r="BIY164" s="199"/>
      <c r="BIZ164" s="199"/>
      <c r="BJA164" s="199"/>
      <c r="BJB164" s="199"/>
      <c r="BJC164" s="199"/>
      <c r="BJD164" s="199"/>
      <c r="BJE164" s="199"/>
      <c r="BJF164" s="199"/>
      <c r="BJG164" s="199"/>
      <c r="BJH164" s="199"/>
      <c r="BJI164" s="199"/>
      <c r="BJJ164" s="199"/>
      <c r="BJK164" s="199"/>
      <c r="BJL164" s="199"/>
      <c r="BJM164" s="199"/>
      <c r="BJN164" s="199"/>
      <c r="BJO164" s="199"/>
      <c r="BJP164" s="199"/>
      <c r="BJQ164" s="199"/>
      <c r="BJR164" s="199"/>
      <c r="BJS164" s="199"/>
      <c r="BJT164" s="199"/>
      <c r="BJU164" s="199"/>
      <c r="BJV164" s="199"/>
      <c r="BJW164" s="199"/>
      <c r="BJX164" s="199"/>
      <c r="BJY164" s="199"/>
      <c r="BJZ164" s="199"/>
      <c r="BKA164" s="199"/>
      <c r="BKB164" s="199"/>
      <c r="BKC164" s="199"/>
      <c r="BKD164" s="199"/>
      <c r="BKE164" s="199"/>
      <c r="BKF164" s="199"/>
      <c r="BKG164" s="199"/>
      <c r="BKH164" s="199"/>
      <c r="BKI164" s="199"/>
      <c r="BKJ164" s="199"/>
      <c r="BKK164" s="199"/>
      <c r="BKL164" s="199"/>
      <c r="BKM164" s="199"/>
      <c r="BKN164" s="199"/>
      <c r="BKO164" s="199"/>
      <c r="BKP164" s="199"/>
      <c r="BKQ164" s="199"/>
      <c r="BKR164" s="199"/>
      <c r="BKS164" s="199"/>
      <c r="BKT164" s="199"/>
      <c r="BKU164" s="199"/>
      <c r="BKV164" s="199"/>
      <c r="BKW164" s="199"/>
      <c r="BKX164" s="199"/>
      <c r="BKY164" s="199"/>
      <c r="BKZ164" s="199"/>
      <c r="BLA164" s="199"/>
      <c r="BLB164" s="199"/>
      <c r="BLC164" s="199"/>
      <c r="BLD164" s="199"/>
      <c r="BLE164" s="199"/>
      <c r="BLF164" s="199"/>
      <c r="BLG164" s="199"/>
      <c r="BLH164" s="199"/>
      <c r="BLI164" s="199"/>
      <c r="BLJ164" s="199"/>
      <c r="BLK164" s="199"/>
      <c r="BLL164" s="199"/>
      <c r="BLM164" s="199"/>
      <c r="BLN164" s="199"/>
      <c r="BLO164" s="199"/>
      <c r="BLP164" s="199"/>
      <c r="BLQ164" s="199"/>
      <c r="BLR164" s="199"/>
      <c r="BLS164" s="199"/>
      <c r="BLT164" s="199"/>
      <c r="BLU164" s="199"/>
      <c r="BLV164" s="199"/>
      <c r="BLW164" s="199"/>
      <c r="BLX164" s="199"/>
      <c r="BLY164" s="199"/>
      <c r="BLZ164" s="199"/>
      <c r="BMA164" s="199"/>
      <c r="BMB164" s="199"/>
      <c r="BMC164" s="199"/>
      <c r="BMD164" s="199"/>
      <c r="BME164" s="199"/>
      <c r="BMF164" s="199"/>
      <c r="BMG164" s="199"/>
      <c r="BMH164" s="199"/>
      <c r="BMI164" s="199"/>
      <c r="BMJ164" s="199"/>
      <c r="BMK164" s="199"/>
      <c r="BML164" s="199"/>
      <c r="BMM164" s="199"/>
      <c r="BMN164" s="199"/>
      <c r="BMO164" s="199"/>
      <c r="BMP164" s="199"/>
      <c r="BMQ164" s="199"/>
      <c r="BMR164" s="199"/>
      <c r="BMS164" s="199"/>
      <c r="BMT164" s="199"/>
      <c r="BMU164" s="199"/>
      <c r="BMV164" s="199"/>
      <c r="BMW164" s="199"/>
      <c r="BMX164" s="199"/>
      <c r="BMY164" s="199"/>
      <c r="BMZ164" s="199"/>
      <c r="BNA164" s="199"/>
      <c r="BNB164" s="199"/>
      <c r="BNC164" s="199"/>
      <c r="BND164" s="199"/>
      <c r="BNE164" s="199"/>
      <c r="BNF164" s="199"/>
      <c r="BNG164" s="199"/>
      <c r="BNH164" s="199"/>
      <c r="BNI164" s="199"/>
      <c r="BNJ164" s="199"/>
      <c r="BNK164" s="199"/>
      <c r="BNL164" s="199"/>
      <c r="BNM164" s="199"/>
      <c r="BNN164" s="199"/>
      <c r="BNO164" s="199"/>
      <c r="BNP164" s="199"/>
      <c r="BNQ164" s="199"/>
      <c r="BNR164" s="199"/>
      <c r="BNS164" s="199"/>
      <c r="BNT164" s="199"/>
      <c r="BNU164" s="199"/>
      <c r="BNV164" s="199"/>
      <c r="BNW164" s="199"/>
      <c r="BNX164" s="199"/>
      <c r="BNY164" s="199"/>
      <c r="BNZ164" s="199"/>
      <c r="BOA164" s="199"/>
      <c r="BOB164" s="199"/>
      <c r="BOC164" s="199"/>
      <c r="BOD164" s="199"/>
      <c r="BOE164" s="199"/>
      <c r="BOF164" s="199"/>
      <c r="BOG164" s="199"/>
      <c r="BOH164" s="199"/>
      <c r="BOI164" s="199"/>
      <c r="BOJ164" s="199"/>
      <c r="BOK164" s="199"/>
      <c r="BOL164" s="199"/>
      <c r="BOM164" s="199"/>
      <c r="BON164" s="199"/>
      <c r="BOO164" s="199"/>
      <c r="BOP164" s="199"/>
      <c r="BOQ164" s="199"/>
      <c r="BOR164" s="199"/>
      <c r="BOS164" s="199"/>
      <c r="BOT164" s="199"/>
      <c r="BOU164" s="199"/>
      <c r="BOV164" s="199"/>
      <c r="BOW164" s="199"/>
      <c r="BOX164" s="199"/>
      <c r="BOY164" s="199"/>
      <c r="BOZ164" s="199"/>
      <c r="BPA164" s="199"/>
      <c r="BPB164" s="199"/>
      <c r="BPC164" s="199"/>
      <c r="BPD164" s="199"/>
      <c r="BPE164" s="199"/>
      <c r="BPF164" s="199"/>
      <c r="BPG164" s="199"/>
      <c r="BPH164" s="199"/>
      <c r="BPI164" s="199"/>
      <c r="BPJ164" s="199"/>
      <c r="BPK164" s="199"/>
      <c r="BPL164" s="199"/>
      <c r="BPM164" s="199"/>
      <c r="BPN164" s="199"/>
      <c r="BPO164" s="199"/>
      <c r="BPP164" s="199"/>
      <c r="BPQ164" s="199"/>
      <c r="BPR164" s="199"/>
      <c r="BPS164" s="199"/>
      <c r="BPT164" s="199"/>
      <c r="BPU164" s="199"/>
      <c r="BPV164" s="199"/>
      <c r="BPW164" s="199"/>
      <c r="BPX164" s="199"/>
      <c r="BPY164" s="199"/>
      <c r="BPZ164" s="199"/>
      <c r="BQA164" s="199"/>
      <c r="BQB164" s="199"/>
      <c r="BQC164" s="199"/>
      <c r="BQD164" s="199"/>
      <c r="BQE164" s="199"/>
      <c r="BQF164" s="199"/>
      <c r="BQG164" s="199"/>
      <c r="BQH164" s="199"/>
      <c r="BQI164" s="199"/>
      <c r="BQJ164" s="199"/>
      <c r="BQK164" s="199"/>
      <c r="BQL164" s="199"/>
      <c r="BQM164" s="199"/>
      <c r="BQN164" s="199"/>
      <c r="BQO164" s="199"/>
      <c r="BQP164" s="199"/>
      <c r="BQQ164" s="199"/>
      <c r="BQR164" s="199"/>
      <c r="BQS164" s="199"/>
      <c r="BQT164" s="199"/>
      <c r="BQU164" s="199"/>
      <c r="BQV164" s="199"/>
      <c r="BQW164" s="199"/>
      <c r="BQX164" s="199"/>
      <c r="BQY164" s="199"/>
      <c r="BQZ164" s="199"/>
      <c r="BRA164" s="199"/>
      <c r="BRB164" s="199"/>
      <c r="BRC164" s="199"/>
      <c r="BRD164" s="199"/>
      <c r="BRE164" s="199"/>
      <c r="BRF164" s="199"/>
      <c r="BRG164" s="199"/>
      <c r="BRH164" s="199"/>
      <c r="BRI164" s="199"/>
      <c r="BRJ164" s="199"/>
      <c r="BRK164" s="199"/>
      <c r="BRL164" s="199"/>
      <c r="BRM164" s="199"/>
      <c r="BRN164" s="199"/>
      <c r="BRO164" s="199"/>
      <c r="BRP164" s="199"/>
      <c r="BRQ164" s="199"/>
      <c r="BRR164" s="199"/>
      <c r="BRS164" s="199"/>
      <c r="BRT164" s="199"/>
      <c r="BRU164" s="199"/>
      <c r="BRV164" s="199"/>
      <c r="BRW164" s="199"/>
      <c r="BRX164" s="199"/>
      <c r="BRY164" s="199"/>
      <c r="BRZ164" s="199"/>
      <c r="BSA164" s="199"/>
      <c r="BSB164" s="199"/>
      <c r="BSC164" s="199"/>
      <c r="BSD164" s="199"/>
      <c r="BSE164" s="199"/>
      <c r="BSF164" s="199"/>
      <c r="BSG164" s="199"/>
      <c r="BSH164" s="199"/>
      <c r="BSI164" s="199"/>
      <c r="BSJ164" s="199"/>
      <c r="BSK164" s="199"/>
      <c r="BSL164" s="199"/>
      <c r="BSM164" s="199"/>
      <c r="BSN164" s="199"/>
      <c r="BSO164" s="199"/>
      <c r="BSP164" s="199"/>
      <c r="BSQ164" s="199"/>
      <c r="BSR164" s="199"/>
      <c r="BSS164" s="199"/>
      <c r="BST164" s="199"/>
      <c r="BSU164" s="199"/>
      <c r="BSV164" s="199"/>
      <c r="BSW164" s="199"/>
      <c r="BSX164" s="199"/>
      <c r="BSY164" s="199"/>
      <c r="BSZ164" s="199"/>
      <c r="BTA164" s="199"/>
      <c r="BTB164" s="199"/>
      <c r="BTC164" s="199"/>
      <c r="BTD164" s="199"/>
      <c r="BTE164" s="199"/>
      <c r="BTF164" s="199"/>
      <c r="BTG164" s="199"/>
      <c r="BTH164" s="199"/>
      <c r="BTI164" s="199"/>
      <c r="BTJ164" s="199"/>
      <c r="BTK164" s="199"/>
      <c r="BTL164" s="199"/>
      <c r="BTM164" s="199"/>
      <c r="BTN164" s="199"/>
      <c r="BTO164" s="199"/>
      <c r="BTP164" s="199"/>
      <c r="BTQ164" s="199"/>
      <c r="BTR164" s="199"/>
      <c r="BTS164" s="199"/>
      <c r="BTT164" s="199"/>
      <c r="BTU164" s="199"/>
      <c r="BTV164" s="199"/>
      <c r="BTW164" s="199"/>
      <c r="BTX164" s="199"/>
      <c r="BTY164" s="199"/>
      <c r="BTZ164" s="199"/>
      <c r="BUA164" s="199"/>
      <c r="BUB164" s="199"/>
      <c r="BUC164" s="199"/>
      <c r="BUD164" s="199"/>
      <c r="BUE164" s="199"/>
      <c r="BUF164" s="199"/>
      <c r="BUG164" s="199"/>
      <c r="BUH164" s="199"/>
      <c r="BUI164" s="199"/>
      <c r="BUJ164" s="199"/>
      <c r="BUK164" s="199"/>
      <c r="BUL164" s="199"/>
      <c r="BUM164" s="199"/>
      <c r="BUN164" s="199"/>
      <c r="BUO164" s="199"/>
      <c r="BUP164" s="199"/>
      <c r="BUQ164" s="199"/>
      <c r="BUR164" s="199"/>
      <c r="BUS164" s="199"/>
      <c r="BUT164" s="199"/>
      <c r="BUU164" s="199"/>
      <c r="BUV164" s="199"/>
      <c r="BUW164" s="199"/>
      <c r="BUX164" s="199"/>
      <c r="BUY164" s="199"/>
      <c r="BUZ164" s="199"/>
      <c r="BVA164" s="199"/>
      <c r="BVB164" s="199"/>
      <c r="BVC164" s="199"/>
      <c r="BVD164" s="199"/>
      <c r="BVE164" s="199"/>
      <c r="BVF164" s="199"/>
      <c r="BVG164" s="199"/>
      <c r="BVH164" s="199"/>
      <c r="BVI164" s="199"/>
      <c r="BVJ164" s="199"/>
      <c r="BVK164" s="199"/>
      <c r="BVL164" s="199"/>
      <c r="BVM164" s="199"/>
      <c r="BVN164" s="199"/>
      <c r="BVO164" s="199"/>
      <c r="BVP164" s="199"/>
      <c r="BVQ164" s="199"/>
      <c r="BVR164" s="199"/>
      <c r="BVS164" s="199"/>
      <c r="BVT164" s="199"/>
      <c r="BVU164" s="199"/>
      <c r="BVV164" s="199"/>
      <c r="BVW164" s="199"/>
      <c r="BVX164" s="199"/>
      <c r="BVY164" s="199"/>
      <c r="BVZ164" s="199"/>
      <c r="BWA164" s="199"/>
      <c r="BWB164" s="199"/>
      <c r="BWC164" s="199"/>
      <c r="BWD164" s="199"/>
      <c r="BWE164" s="199"/>
      <c r="BWF164" s="199"/>
      <c r="BWG164" s="199"/>
      <c r="BWH164" s="199"/>
      <c r="BWI164" s="199"/>
      <c r="BWJ164" s="199"/>
      <c r="BWK164" s="199"/>
      <c r="BWL164" s="199"/>
      <c r="BWM164" s="199"/>
      <c r="BWN164" s="199"/>
      <c r="BWO164" s="199"/>
      <c r="BWP164" s="199"/>
      <c r="BWQ164" s="199"/>
      <c r="BWR164" s="199"/>
      <c r="BWS164" s="199"/>
      <c r="BWT164" s="199"/>
      <c r="BWU164" s="199"/>
      <c r="BWV164" s="199"/>
      <c r="BWW164" s="199"/>
      <c r="BWX164" s="199"/>
      <c r="BWY164" s="199"/>
      <c r="BWZ164" s="199"/>
      <c r="BXA164" s="199"/>
      <c r="BXB164" s="199"/>
      <c r="BXC164" s="199"/>
      <c r="BXD164" s="199"/>
      <c r="BXE164" s="199"/>
      <c r="BXF164" s="199"/>
      <c r="BXG164" s="199"/>
      <c r="BXH164" s="199"/>
      <c r="BXI164" s="199"/>
      <c r="BXJ164" s="199"/>
      <c r="BXK164" s="199"/>
      <c r="BXL164" s="199"/>
      <c r="BXM164" s="199"/>
      <c r="BXN164" s="199"/>
      <c r="BXO164" s="199"/>
      <c r="BXP164" s="199"/>
      <c r="BXQ164" s="199"/>
      <c r="BXR164" s="199"/>
      <c r="BXS164" s="199"/>
      <c r="BXT164" s="199"/>
      <c r="BXU164" s="199"/>
      <c r="BXV164" s="199"/>
      <c r="BXW164" s="199"/>
      <c r="BXX164" s="199"/>
      <c r="BXY164" s="199"/>
      <c r="BXZ164" s="199"/>
      <c r="BYA164" s="199"/>
      <c r="BYB164" s="199"/>
      <c r="BYC164" s="199"/>
      <c r="BYD164" s="199"/>
      <c r="BYE164" s="199"/>
      <c r="BYF164" s="199"/>
      <c r="BYG164" s="199"/>
      <c r="BYH164" s="199"/>
      <c r="BYI164" s="199"/>
      <c r="BYJ164" s="199"/>
      <c r="BYK164" s="199"/>
      <c r="BYL164" s="199"/>
      <c r="BYM164" s="199"/>
      <c r="BYN164" s="199"/>
      <c r="BYO164" s="199"/>
      <c r="BYP164" s="199"/>
      <c r="BYQ164" s="199"/>
      <c r="BYR164" s="199"/>
      <c r="BYS164" s="199"/>
      <c r="BYT164" s="199"/>
      <c r="BYU164" s="199"/>
      <c r="BYV164" s="199"/>
      <c r="BYW164" s="199"/>
      <c r="BYX164" s="199"/>
      <c r="BYY164" s="199"/>
      <c r="BYZ164" s="199"/>
      <c r="BZA164" s="199"/>
      <c r="BZB164" s="199"/>
      <c r="BZC164" s="199"/>
      <c r="BZD164" s="199"/>
      <c r="BZE164" s="199"/>
      <c r="BZF164" s="199"/>
      <c r="BZG164" s="199"/>
      <c r="BZH164" s="199"/>
      <c r="BZI164" s="199"/>
      <c r="BZJ164" s="199"/>
      <c r="BZK164" s="199"/>
      <c r="BZL164" s="199"/>
      <c r="BZM164" s="199"/>
      <c r="BZN164" s="199"/>
      <c r="BZO164" s="199"/>
      <c r="BZP164" s="199"/>
      <c r="BZQ164" s="199"/>
      <c r="BZR164" s="199"/>
      <c r="BZS164" s="199"/>
      <c r="BZT164" s="199"/>
      <c r="BZU164" s="199"/>
      <c r="BZV164" s="199"/>
      <c r="BZW164" s="199"/>
      <c r="BZX164" s="199"/>
      <c r="BZY164" s="199"/>
      <c r="BZZ164" s="199"/>
      <c r="CAA164" s="199"/>
      <c r="CAB164" s="199"/>
      <c r="CAC164" s="199"/>
      <c r="CAD164" s="199"/>
      <c r="CAE164" s="199"/>
      <c r="CAF164" s="199"/>
      <c r="CAG164" s="199"/>
      <c r="CAH164" s="199"/>
      <c r="CAI164" s="199"/>
      <c r="CAJ164" s="199"/>
      <c r="CAK164" s="199"/>
      <c r="CAL164" s="199"/>
      <c r="CAM164" s="199"/>
      <c r="CAN164" s="199"/>
      <c r="CAO164" s="199"/>
      <c r="CAP164" s="199"/>
      <c r="CAQ164" s="199"/>
      <c r="CAR164" s="199"/>
      <c r="CAS164" s="199"/>
      <c r="CAT164" s="199"/>
      <c r="CAU164" s="199"/>
      <c r="CAV164" s="199"/>
      <c r="CAW164" s="199"/>
      <c r="CAX164" s="199"/>
      <c r="CAY164" s="199"/>
      <c r="CAZ164" s="199"/>
      <c r="CBA164" s="199"/>
      <c r="CBB164" s="199"/>
      <c r="CBC164" s="199"/>
      <c r="CBD164" s="199"/>
      <c r="CBE164" s="199"/>
      <c r="CBF164" s="199"/>
      <c r="CBG164" s="199"/>
      <c r="CBH164" s="199"/>
      <c r="CBI164" s="199"/>
      <c r="CBJ164" s="199"/>
      <c r="CBK164" s="199"/>
      <c r="CBL164" s="199"/>
      <c r="CBM164" s="199"/>
      <c r="CBN164" s="199"/>
      <c r="CBO164" s="199"/>
      <c r="CBP164" s="199"/>
      <c r="CBQ164" s="199"/>
      <c r="CBR164" s="199"/>
      <c r="CBS164" s="199"/>
      <c r="CBT164" s="199"/>
      <c r="CBU164" s="199"/>
      <c r="CBV164" s="199"/>
      <c r="CBW164" s="199"/>
      <c r="CBX164" s="199"/>
      <c r="CBY164" s="199"/>
      <c r="CBZ164" s="199"/>
      <c r="CCA164" s="199"/>
      <c r="CCB164" s="199"/>
      <c r="CCC164" s="199"/>
      <c r="CCD164" s="199"/>
      <c r="CCE164" s="199"/>
      <c r="CCF164" s="199"/>
      <c r="CCG164" s="199"/>
      <c r="CCH164" s="199"/>
      <c r="CCI164" s="199"/>
      <c r="CCJ164" s="199"/>
      <c r="CCK164" s="199"/>
      <c r="CCL164" s="199"/>
      <c r="CCM164" s="199"/>
      <c r="CCN164" s="199"/>
      <c r="CCO164" s="199"/>
      <c r="CCP164" s="199"/>
      <c r="CCQ164" s="199"/>
      <c r="CCR164" s="199"/>
      <c r="CCS164" s="199"/>
      <c r="CCT164" s="199"/>
    </row>
    <row r="165" spans="984:2126" s="200" customFormat="1" x14ac:dyDescent="0.2">
      <c r="AKV165" s="199"/>
      <c r="AKW165" s="199"/>
      <c r="AKX165" s="199"/>
      <c r="AKY165" s="199"/>
      <c r="AKZ165" s="199"/>
      <c r="ALA165" s="199"/>
      <c r="ALB165" s="199"/>
      <c r="ALC165" s="199"/>
      <c r="ALD165" s="199"/>
      <c r="ALE165" s="199"/>
      <c r="ALF165" s="199"/>
      <c r="ALG165" s="199"/>
      <c r="ALH165" s="199"/>
      <c r="ALI165" s="199"/>
      <c r="ALJ165" s="199"/>
      <c r="ALK165" s="199"/>
      <c r="ALL165" s="199"/>
      <c r="ALM165" s="199"/>
      <c r="ALN165" s="199"/>
      <c r="ALO165" s="199"/>
      <c r="ALP165" s="199"/>
      <c r="ALQ165" s="199"/>
      <c r="ALR165" s="199"/>
      <c r="ALS165" s="199"/>
      <c r="ALT165" s="199"/>
      <c r="ALU165" s="199"/>
      <c r="ALV165" s="199"/>
      <c r="ALW165" s="199"/>
      <c r="ALX165" s="199"/>
      <c r="ALY165" s="199"/>
      <c r="ALZ165" s="199"/>
      <c r="AMA165" s="199"/>
      <c r="AMB165" s="199"/>
      <c r="AMC165" s="199"/>
      <c r="AMD165" s="199"/>
      <c r="AME165" s="199"/>
      <c r="AMF165" s="199"/>
      <c r="AMG165" s="199"/>
      <c r="AMH165" s="199"/>
      <c r="AMI165" s="199"/>
      <c r="AMJ165" s="199"/>
      <c r="AMK165" s="199"/>
      <c r="AML165" s="199"/>
      <c r="AMM165" s="199"/>
      <c r="AMN165" s="199"/>
      <c r="AMO165" s="199"/>
      <c r="AMP165" s="199"/>
      <c r="AMQ165" s="199"/>
      <c r="AMR165" s="199"/>
      <c r="AMS165" s="199"/>
      <c r="AMT165" s="199"/>
      <c r="AMU165" s="199"/>
      <c r="AMV165" s="199"/>
      <c r="AMW165" s="199"/>
      <c r="AMX165" s="199"/>
      <c r="AMY165" s="199"/>
      <c r="AMZ165" s="199"/>
      <c r="ANA165" s="199"/>
      <c r="ANB165" s="199"/>
      <c r="ANC165" s="199"/>
      <c r="AND165" s="199"/>
      <c r="ANE165" s="199"/>
      <c r="ANF165" s="199"/>
      <c r="ANG165" s="199"/>
      <c r="ANH165" s="199"/>
      <c r="ANI165" s="199"/>
      <c r="ANJ165" s="199"/>
      <c r="ANK165" s="199"/>
      <c r="ANL165" s="199"/>
      <c r="ANM165" s="199"/>
      <c r="ANN165" s="199"/>
      <c r="ANO165" s="199"/>
      <c r="ANP165" s="199"/>
      <c r="ANQ165" s="199"/>
      <c r="ANR165" s="199"/>
      <c r="ANS165" s="199"/>
      <c r="ANT165" s="199"/>
      <c r="ANU165" s="199"/>
      <c r="ANV165" s="199"/>
      <c r="ANW165" s="199"/>
      <c r="ANX165" s="199"/>
      <c r="ANY165" s="199"/>
      <c r="ANZ165" s="199"/>
      <c r="AOA165" s="199"/>
      <c r="AOB165" s="199"/>
      <c r="AOC165" s="199"/>
      <c r="AOD165" s="199"/>
      <c r="AOE165" s="199"/>
      <c r="AOF165" s="199"/>
      <c r="AOG165" s="199"/>
      <c r="AOH165" s="199"/>
      <c r="AOI165" s="199"/>
      <c r="AOJ165" s="199"/>
      <c r="AOK165" s="199"/>
      <c r="AOL165" s="199"/>
      <c r="AOM165" s="199"/>
      <c r="AON165" s="199"/>
      <c r="AOO165" s="199"/>
      <c r="AOP165" s="199"/>
      <c r="AOQ165" s="199"/>
      <c r="AOR165" s="199"/>
      <c r="AOS165" s="199"/>
      <c r="AOT165" s="199"/>
      <c r="AOU165" s="199"/>
      <c r="AOV165" s="199"/>
      <c r="AOW165" s="199"/>
      <c r="AOX165" s="199"/>
      <c r="AOY165" s="199"/>
      <c r="AOZ165" s="199"/>
      <c r="APA165" s="199"/>
      <c r="APB165" s="199"/>
      <c r="APC165" s="199"/>
      <c r="APD165" s="199"/>
      <c r="APE165" s="199"/>
      <c r="APF165" s="199"/>
      <c r="APG165" s="199"/>
      <c r="APH165" s="199"/>
      <c r="API165" s="199"/>
      <c r="APJ165" s="199"/>
      <c r="APK165" s="199"/>
      <c r="APL165" s="199"/>
      <c r="APM165" s="199"/>
      <c r="APN165" s="199"/>
      <c r="APO165" s="199"/>
      <c r="APP165" s="199"/>
      <c r="APQ165" s="199"/>
      <c r="APR165" s="199"/>
      <c r="APS165" s="199"/>
      <c r="APT165" s="199"/>
      <c r="APU165" s="199"/>
      <c r="APV165" s="199"/>
      <c r="APW165" s="199"/>
      <c r="APX165" s="199"/>
      <c r="APY165" s="199"/>
      <c r="APZ165" s="199"/>
      <c r="AQA165" s="199"/>
      <c r="AQB165" s="199"/>
      <c r="AQC165" s="199"/>
      <c r="AQD165" s="199"/>
      <c r="AQE165" s="199"/>
      <c r="AQF165" s="199"/>
      <c r="AQG165" s="199"/>
      <c r="AQH165" s="199"/>
      <c r="AQI165" s="199"/>
      <c r="AQJ165" s="199"/>
      <c r="AQK165" s="199"/>
      <c r="AQL165" s="199"/>
      <c r="AQM165" s="199"/>
      <c r="AQN165" s="199"/>
      <c r="AQO165" s="199"/>
      <c r="AQP165" s="199"/>
      <c r="AQQ165" s="199"/>
      <c r="AQR165" s="199"/>
      <c r="AQS165" s="199"/>
      <c r="AQT165" s="199"/>
      <c r="AQU165" s="199"/>
      <c r="AQV165" s="199"/>
      <c r="AQW165" s="199"/>
      <c r="AQX165" s="199"/>
      <c r="AQY165" s="199"/>
      <c r="AQZ165" s="199"/>
      <c r="ARA165" s="199"/>
      <c r="ARB165" s="199"/>
      <c r="ARC165" s="199"/>
      <c r="ARD165" s="199"/>
      <c r="ARE165" s="199"/>
      <c r="ARF165" s="199"/>
      <c r="ARG165" s="199"/>
      <c r="ARH165" s="199"/>
      <c r="ARI165" s="199"/>
      <c r="ARJ165" s="199"/>
      <c r="ARK165" s="199"/>
      <c r="ARL165" s="199"/>
      <c r="ARM165" s="199"/>
      <c r="ARN165" s="199"/>
      <c r="ARO165" s="199"/>
      <c r="ARP165" s="199"/>
      <c r="ARQ165" s="199"/>
      <c r="ARR165" s="199"/>
      <c r="ARS165" s="199"/>
      <c r="ART165" s="199"/>
      <c r="ARU165" s="199"/>
      <c r="ARV165" s="199"/>
      <c r="ARW165" s="199"/>
      <c r="ARX165" s="199"/>
      <c r="ARY165" s="199"/>
      <c r="ARZ165" s="199"/>
      <c r="ASA165" s="199"/>
      <c r="ASB165" s="199"/>
      <c r="ASC165" s="199"/>
      <c r="ASD165" s="199"/>
      <c r="ASE165" s="199"/>
      <c r="ASF165" s="199"/>
      <c r="ASG165" s="199"/>
      <c r="ASH165" s="199"/>
      <c r="ASI165" s="199"/>
      <c r="ASJ165" s="199"/>
      <c r="ASK165" s="199"/>
      <c r="ASL165" s="199"/>
      <c r="ASM165" s="199"/>
      <c r="ASN165" s="199"/>
      <c r="ASO165" s="199"/>
      <c r="ASP165" s="199"/>
      <c r="ASQ165" s="199"/>
      <c r="ASR165" s="199"/>
      <c r="ASS165" s="199"/>
      <c r="AST165" s="199"/>
      <c r="ASU165" s="199"/>
      <c r="ASV165" s="199"/>
      <c r="ASW165" s="199"/>
      <c r="ASX165" s="199"/>
      <c r="ASY165" s="199"/>
      <c r="ASZ165" s="199"/>
      <c r="ATA165" s="199"/>
      <c r="ATB165" s="199"/>
      <c r="ATC165" s="199"/>
      <c r="ATD165" s="199"/>
      <c r="ATE165" s="199"/>
      <c r="ATF165" s="199"/>
      <c r="ATG165" s="199"/>
      <c r="ATH165" s="199"/>
      <c r="ATI165" s="199"/>
      <c r="ATJ165" s="199"/>
      <c r="ATK165" s="199"/>
      <c r="ATL165" s="199"/>
      <c r="ATM165" s="199"/>
      <c r="ATN165" s="199"/>
      <c r="ATO165" s="199"/>
      <c r="ATP165" s="199"/>
      <c r="ATQ165" s="199"/>
      <c r="ATR165" s="199"/>
      <c r="ATS165" s="199"/>
      <c r="ATT165" s="199"/>
      <c r="ATU165" s="199"/>
      <c r="ATV165" s="199"/>
      <c r="ATW165" s="199"/>
      <c r="ATX165" s="199"/>
      <c r="ATY165" s="199"/>
      <c r="ATZ165" s="199"/>
      <c r="AUA165" s="199"/>
      <c r="AUB165" s="199"/>
      <c r="AUC165" s="199"/>
      <c r="AUD165" s="199"/>
      <c r="AUE165" s="199"/>
      <c r="AUF165" s="199"/>
      <c r="AUG165" s="199"/>
      <c r="AUH165" s="199"/>
      <c r="AUI165" s="199"/>
      <c r="AUJ165" s="199"/>
      <c r="AUK165" s="199"/>
      <c r="AUL165" s="199"/>
      <c r="AUM165" s="199"/>
      <c r="AUN165" s="199"/>
      <c r="AUO165" s="199"/>
      <c r="AUP165" s="199"/>
      <c r="AUQ165" s="199"/>
      <c r="AUR165" s="199"/>
      <c r="AUS165" s="199"/>
      <c r="AUT165" s="199"/>
      <c r="AUU165" s="199"/>
      <c r="AUV165" s="199"/>
      <c r="AUW165" s="199"/>
      <c r="AUX165" s="199"/>
      <c r="AUY165" s="199"/>
      <c r="AUZ165" s="199"/>
      <c r="AVA165" s="199"/>
      <c r="AVB165" s="199"/>
      <c r="AVC165" s="199"/>
      <c r="AVD165" s="199"/>
      <c r="AVE165" s="199"/>
      <c r="AVF165" s="199"/>
      <c r="AVG165" s="199"/>
      <c r="AVH165" s="199"/>
      <c r="AVI165" s="199"/>
      <c r="AVJ165" s="199"/>
      <c r="AVK165" s="199"/>
      <c r="AVL165" s="199"/>
      <c r="AVM165" s="199"/>
      <c r="AVN165" s="199"/>
      <c r="AVO165" s="199"/>
      <c r="AVP165" s="199"/>
      <c r="AVQ165" s="199"/>
      <c r="AVR165" s="199"/>
      <c r="AVS165" s="199"/>
      <c r="AVT165" s="199"/>
      <c r="AVU165" s="199"/>
      <c r="AVV165" s="199"/>
      <c r="AVW165" s="199"/>
      <c r="AVX165" s="199"/>
      <c r="AVY165" s="199"/>
      <c r="AVZ165" s="199"/>
      <c r="AWA165" s="199"/>
      <c r="AWB165" s="199"/>
      <c r="AWC165" s="199"/>
      <c r="AWD165" s="199"/>
      <c r="AWE165" s="199"/>
      <c r="AWF165" s="199"/>
      <c r="AWG165" s="199"/>
      <c r="AWH165" s="199"/>
      <c r="AWI165" s="199"/>
      <c r="AWJ165" s="199"/>
      <c r="AWK165" s="199"/>
      <c r="AWL165" s="199"/>
      <c r="AWM165" s="199"/>
      <c r="AWN165" s="199"/>
      <c r="AWO165" s="199"/>
      <c r="AWP165" s="199"/>
      <c r="AWQ165" s="199"/>
      <c r="AWR165" s="199"/>
      <c r="AWS165" s="199"/>
      <c r="AWT165" s="199"/>
      <c r="AWU165" s="199"/>
      <c r="AWV165" s="199"/>
      <c r="AWW165" s="199"/>
      <c r="AWX165" s="199"/>
      <c r="AWY165" s="199"/>
      <c r="AWZ165" s="199"/>
      <c r="AXA165" s="199"/>
      <c r="AXB165" s="199"/>
      <c r="AXC165" s="199"/>
      <c r="AXD165" s="199"/>
      <c r="AXE165" s="199"/>
      <c r="AXF165" s="199"/>
      <c r="AXG165" s="199"/>
      <c r="AXH165" s="199"/>
      <c r="AXI165" s="199"/>
      <c r="AXJ165" s="199"/>
      <c r="AXK165" s="199"/>
      <c r="AXL165" s="199"/>
      <c r="AXM165" s="199"/>
      <c r="AXN165" s="199"/>
      <c r="AXO165" s="199"/>
      <c r="AXP165" s="199"/>
      <c r="AXQ165" s="199"/>
      <c r="AXR165" s="199"/>
      <c r="AXS165" s="199"/>
      <c r="AXT165" s="199"/>
      <c r="AXU165" s="199"/>
      <c r="AXV165" s="199"/>
      <c r="AXW165" s="199"/>
      <c r="AXX165" s="199"/>
      <c r="AXY165" s="199"/>
      <c r="AXZ165" s="199"/>
      <c r="AYA165" s="199"/>
      <c r="AYB165" s="199"/>
      <c r="AYC165" s="199"/>
      <c r="AYD165" s="199"/>
      <c r="AYE165" s="199"/>
      <c r="AYF165" s="199"/>
      <c r="AYG165" s="199"/>
      <c r="AYH165" s="199"/>
      <c r="AYI165" s="199"/>
      <c r="AYJ165" s="199"/>
      <c r="AYK165" s="199"/>
      <c r="AYL165" s="199"/>
      <c r="AYM165" s="199"/>
      <c r="AYN165" s="199"/>
      <c r="AYO165" s="199"/>
      <c r="AYP165" s="199"/>
      <c r="AYQ165" s="199"/>
      <c r="AYR165" s="199"/>
      <c r="AYS165" s="199"/>
      <c r="AYT165" s="199"/>
      <c r="AYU165" s="199"/>
      <c r="AYV165" s="199"/>
      <c r="AYW165" s="199"/>
      <c r="AYX165" s="199"/>
      <c r="AYY165" s="199"/>
      <c r="AYZ165" s="199"/>
      <c r="AZA165" s="199"/>
      <c r="AZB165" s="199"/>
      <c r="AZC165" s="199"/>
      <c r="AZD165" s="199"/>
      <c r="AZE165" s="199"/>
      <c r="AZF165" s="199"/>
      <c r="AZG165" s="199"/>
      <c r="AZH165" s="199"/>
      <c r="AZI165" s="199"/>
      <c r="AZJ165" s="199"/>
      <c r="AZK165" s="199"/>
      <c r="AZL165" s="199"/>
      <c r="AZM165" s="199"/>
      <c r="AZN165" s="199"/>
      <c r="AZO165" s="199"/>
      <c r="AZP165" s="199"/>
      <c r="AZQ165" s="199"/>
      <c r="AZR165" s="199"/>
      <c r="AZS165" s="199"/>
      <c r="AZT165" s="199"/>
      <c r="AZU165" s="199"/>
      <c r="AZV165" s="199"/>
      <c r="AZW165" s="199"/>
      <c r="AZX165" s="199"/>
      <c r="AZY165" s="199"/>
      <c r="AZZ165" s="199"/>
      <c r="BAA165" s="199"/>
      <c r="BAB165" s="199"/>
      <c r="BAC165" s="199"/>
      <c r="BAD165" s="199"/>
      <c r="BAE165" s="199"/>
      <c r="BAF165" s="199"/>
      <c r="BAG165" s="199"/>
      <c r="BAH165" s="199"/>
      <c r="BAI165" s="199"/>
      <c r="BAJ165" s="199"/>
      <c r="BAK165" s="199"/>
      <c r="BAL165" s="199"/>
      <c r="BAM165" s="199"/>
      <c r="BAN165" s="199"/>
      <c r="BAO165" s="199"/>
      <c r="BAP165" s="199"/>
      <c r="BAQ165" s="199"/>
      <c r="BAR165" s="199"/>
      <c r="BAS165" s="199"/>
      <c r="BAT165" s="199"/>
      <c r="BAU165" s="199"/>
      <c r="BAV165" s="199"/>
      <c r="BAW165" s="199"/>
      <c r="BAX165" s="199"/>
      <c r="BAY165" s="199"/>
      <c r="BAZ165" s="199"/>
      <c r="BBA165" s="199"/>
      <c r="BBB165" s="199"/>
      <c r="BBC165" s="199"/>
      <c r="BBD165" s="199"/>
      <c r="BBE165" s="199"/>
      <c r="BBF165" s="199"/>
      <c r="BBG165" s="199"/>
      <c r="BBH165" s="199"/>
      <c r="BBI165" s="199"/>
      <c r="BBJ165" s="199"/>
      <c r="BBK165" s="199"/>
      <c r="BBL165" s="199"/>
      <c r="BBM165" s="199"/>
      <c r="BBN165" s="199"/>
      <c r="BBO165" s="199"/>
      <c r="BBP165" s="199"/>
      <c r="BBQ165" s="199"/>
      <c r="BBR165" s="199"/>
      <c r="BBS165" s="199"/>
      <c r="BBT165" s="199"/>
      <c r="BBU165" s="199"/>
      <c r="BBV165" s="199"/>
      <c r="BBW165" s="199"/>
      <c r="BBX165" s="199"/>
      <c r="BBY165" s="199"/>
      <c r="BBZ165" s="199"/>
      <c r="BCA165" s="199"/>
      <c r="BCB165" s="199"/>
      <c r="BCC165" s="199"/>
      <c r="BCD165" s="199"/>
      <c r="BCE165" s="199"/>
      <c r="BCF165" s="199"/>
      <c r="BCG165" s="199"/>
      <c r="BCH165" s="199"/>
      <c r="BCI165" s="199"/>
      <c r="BCJ165" s="199"/>
      <c r="BCK165" s="199"/>
      <c r="BCL165" s="199"/>
      <c r="BCM165" s="199"/>
      <c r="BCN165" s="199"/>
      <c r="BCO165" s="199"/>
      <c r="BCP165" s="199"/>
      <c r="BCQ165" s="199"/>
      <c r="BCR165" s="199"/>
      <c r="BCS165" s="199"/>
      <c r="BCT165" s="199"/>
      <c r="BCU165" s="199"/>
      <c r="BCV165" s="199"/>
      <c r="BCW165" s="199"/>
      <c r="BCX165" s="199"/>
      <c r="BCY165" s="199"/>
      <c r="BCZ165" s="199"/>
      <c r="BDA165" s="199"/>
      <c r="BDB165" s="199"/>
      <c r="BDC165" s="199"/>
      <c r="BDD165" s="199"/>
      <c r="BDE165" s="199"/>
      <c r="BDF165" s="199"/>
      <c r="BDG165" s="199"/>
      <c r="BDH165" s="199"/>
      <c r="BDI165" s="199"/>
      <c r="BDJ165" s="199"/>
      <c r="BDK165" s="199"/>
      <c r="BDL165" s="199"/>
      <c r="BDM165" s="199"/>
      <c r="BDN165" s="199"/>
      <c r="BDO165" s="199"/>
      <c r="BDP165" s="199"/>
      <c r="BDQ165" s="199"/>
      <c r="BDR165" s="199"/>
      <c r="BDS165" s="199"/>
      <c r="BDT165" s="199"/>
      <c r="BDU165" s="199"/>
      <c r="BDV165" s="199"/>
      <c r="BDW165" s="199"/>
      <c r="BDX165" s="199"/>
      <c r="BDY165" s="199"/>
      <c r="BDZ165" s="199"/>
      <c r="BEA165" s="199"/>
      <c r="BEB165" s="199"/>
      <c r="BEC165" s="199"/>
      <c r="BED165" s="199"/>
      <c r="BEE165" s="199"/>
      <c r="BEF165" s="199"/>
      <c r="BEG165" s="199"/>
      <c r="BEH165" s="199"/>
      <c r="BEI165" s="199"/>
      <c r="BEJ165" s="199"/>
      <c r="BEK165" s="199"/>
      <c r="BEL165" s="199"/>
      <c r="BEM165" s="199"/>
      <c r="BEN165" s="199"/>
      <c r="BEO165" s="199"/>
      <c r="BEP165" s="199"/>
      <c r="BEQ165" s="199"/>
      <c r="BER165" s="199"/>
      <c r="BES165" s="199"/>
      <c r="BET165" s="199"/>
      <c r="BEU165" s="199"/>
      <c r="BEV165" s="199"/>
      <c r="BEW165" s="199"/>
      <c r="BEX165" s="199"/>
      <c r="BEY165" s="199"/>
      <c r="BEZ165" s="199"/>
      <c r="BFA165" s="199"/>
      <c r="BFB165" s="199"/>
      <c r="BFC165" s="199"/>
      <c r="BFD165" s="199"/>
      <c r="BFE165" s="199"/>
      <c r="BFF165" s="199"/>
      <c r="BFG165" s="199"/>
      <c r="BFH165" s="199"/>
      <c r="BFI165" s="199"/>
      <c r="BFJ165" s="199"/>
      <c r="BFK165" s="199"/>
      <c r="BFL165" s="199"/>
      <c r="BFM165" s="199"/>
      <c r="BFN165" s="199"/>
      <c r="BFO165" s="199"/>
      <c r="BFP165" s="199"/>
      <c r="BFQ165" s="199"/>
      <c r="BFR165" s="199"/>
      <c r="BFS165" s="199"/>
      <c r="BFT165" s="199"/>
      <c r="BFU165" s="199"/>
      <c r="BFV165" s="199"/>
      <c r="BFW165" s="199"/>
      <c r="BFX165" s="199"/>
      <c r="BFY165" s="199"/>
      <c r="BFZ165" s="199"/>
      <c r="BGA165" s="199"/>
      <c r="BGB165" s="199"/>
      <c r="BGC165" s="199"/>
      <c r="BGD165" s="199"/>
      <c r="BGE165" s="199"/>
      <c r="BGF165" s="199"/>
      <c r="BGG165" s="199"/>
      <c r="BGH165" s="199"/>
      <c r="BGI165" s="199"/>
      <c r="BGJ165" s="199"/>
      <c r="BGK165" s="199"/>
      <c r="BGL165" s="199"/>
      <c r="BGM165" s="199"/>
      <c r="BGN165" s="199"/>
      <c r="BGO165" s="199"/>
      <c r="BGP165" s="199"/>
      <c r="BGQ165" s="199"/>
      <c r="BGR165" s="199"/>
      <c r="BGS165" s="199"/>
      <c r="BGT165" s="199"/>
      <c r="BGU165" s="199"/>
      <c r="BGV165" s="199"/>
      <c r="BGW165" s="199"/>
      <c r="BGX165" s="199"/>
      <c r="BGY165" s="199"/>
      <c r="BGZ165" s="199"/>
      <c r="BHA165" s="199"/>
      <c r="BHB165" s="199"/>
      <c r="BHC165" s="199"/>
      <c r="BHD165" s="199"/>
      <c r="BHE165" s="199"/>
      <c r="BHF165" s="199"/>
      <c r="BHG165" s="199"/>
      <c r="BHH165" s="199"/>
      <c r="BHI165" s="199"/>
      <c r="BHJ165" s="199"/>
      <c r="BHK165" s="199"/>
      <c r="BHL165" s="199"/>
      <c r="BHM165" s="199"/>
      <c r="BHN165" s="199"/>
      <c r="BHO165" s="199"/>
      <c r="BHP165" s="199"/>
      <c r="BHQ165" s="199"/>
      <c r="BHR165" s="199"/>
      <c r="BHS165" s="199"/>
      <c r="BHT165" s="199"/>
      <c r="BHU165" s="199"/>
      <c r="BHV165" s="199"/>
      <c r="BHW165" s="199"/>
      <c r="BHX165" s="199"/>
      <c r="BHY165" s="199"/>
      <c r="BHZ165" s="199"/>
      <c r="BIA165" s="199"/>
      <c r="BIB165" s="199"/>
      <c r="BIC165" s="199"/>
      <c r="BID165" s="199"/>
      <c r="BIE165" s="199"/>
      <c r="BIF165" s="199"/>
      <c r="BIG165" s="199"/>
      <c r="BIH165" s="199"/>
      <c r="BII165" s="199"/>
      <c r="BIJ165" s="199"/>
      <c r="BIK165" s="199"/>
      <c r="BIL165" s="199"/>
      <c r="BIM165" s="199"/>
      <c r="BIN165" s="199"/>
      <c r="BIO165" s="199"/>
      <c r="BIP165" s="199"/>
      <c r="BIQ165" s="199"/>
      <c r="BIR165" s="199"/>
      <c r="BIS165" s="199"/>
      <c r="BIT165" s="199"/>
      <c r="BIU165" s="199"/>
      <c r="BIV165" s="199"/>
      <c r="BIW165" s="199"/>
      <c r="BIX165" s="199"/>
      <c r="BIY165" s="199"/>
      <c r="BIZ165" s="199"/>
      <c r="BJA165" s="199"/>
      <c r="BJB165" s="199"/>
      <c r="BJC165" s="199"/>
      <c r="BJD165" s="199"/>
      <c r="BJE165" s="199"/>
      <c r="BJF165" s="199"/>
      <c r="BJG165" s="199"/>
      <c r="BJH165" s="199"/>
      <c r="BJI165" s="199"/>
      <c r="BJJ165" s="199"/>
      <c r="BJK165" s="199"/>
      <c r="BJL165" s="199"/>
      <c r="BJM165" s="199"/>
      <c r="BJN165" s="199"/>
      <c r="BJO165" s="199"/>
      <c r="BJP165" s="199"/>
      <c r="BJQ165" s="199"/>
      <c r="BJR165" s="199"/>
      <c r="BJS165" s="199"/>
      <c r="BJT165" s="199"/>
      <c r="BJU165" s="199"/>
      <c r="BJV165" s="199"/>
      <c r="BJW165" s="199"/>
      <c r="BJX165" s="199"/>
      <c r="BJY165" s="199"/>
      <c r="BJZ165" s="199"/>
      <c r="BKA165" s="199"/>
      <c r="BKB165" s="199"/>
      <c r="BKC165" s="199"/>
      <c r="BKD165" s="199"/>
      <c r="BKE165" s="199"/>
      <c r="BKF165" s="199"/>
      <c r="BKG165" s="199"/>
      <c r="BKH165" s="199"/>
      <c r="BKI165" s="199"/>
      <c r="BKJ165" s="199"/>
      <c r="BKK165" s="199"/>
      <c r="BKL165" s="199"/>
      <c r="BKM165" s="199"/>
      <c r="BKN165" s="199"/>
      <c r="BKO165" s="199"/>
      <c r="BKP165" s="199"/>
      <c r="BKQ165" s="199"/>
      <c r="BKR165" s="199"/>
      <c r="BKS165" s="199"/>
      <c r="BKT165" s="199"/>
      <c r="BKU165" s="199"/>
      <c r="BKV165" s="199"/>
      <c r="BKW165" s="199"/>
      <c r="BKX165" s="199"/>
      <c r="BKY165" s="199"/>
      <c r="BKZ165" s="199"/>
      <c r="BLA165" s="199"/>
      <c r="BLB165" s="199"/>
      <c r="BLC165" s="199"/>
      <c r="BLD165" s="199"/>
      <c r="BLE165" s="199"/>
      <c r="BLF165" s="199"/>
      <c r="BLG165" s="199"/>
      <c r="BLH165" s="199"/>
      <c r="BLI165" s="199"/>
      <c r="BLJ165" s="199"/>
      <c r="BLK165" s="199"/>
      <c r="BLL165" s="199"/>
      <c r="BLM165" s="199"/>
      <c r="BLN165" s="199"/>
      <c r="BLO165" s="199"/>
      <c r="BLP165" s="199"/>
      <c r="BLQ165" s="199"/>
      <c r="BLR165" s="199"/>
      <c r="BLS165" s="199"/>
      <c r="BLT165" s="199"/>
      <c r="BLU165" s="199"/>
      <c r="BLV165" s="199"/>
      <c r="BLW165" s="199"/>
      <c r="BLX165" s="199"/>
      <c r="BLY165" s="199"/>
      <c r="BLZ165" s="199"/>
      <c r="BMA165" s="199"/>
      <c r="BMB165" s="199"/>
      <c r="BMC165" s="199"/>
      <c r="BMD165" s="199"/>
      <c r="BME165" s="199"/>
      <c r="BMF165" s="199"/>
      <c r="BMG165" s="199"/>
      <c r="BMH165" s="199"/>
      <c r="BMI165" s="199"/>
      <c r="BMJ165" s="199"/>
      <c r="BMK165" s="199"/>
      <c r="BML165" s="199"/>
      <c r="BMM165" s="199"/>
      <c r="BMN165" s="199"/>
      <c r="BMO165" s="199"/>
      <c r="BMP165" s="199"/>
      <c r="BMQ165" s="199"/>
      <c r="BMR165" s="199"/>
      <c r="BMS165" s="199"/>
      <c r="BMT165" s="199"/>
      <c r="BMU165" s="199"/>
      <c r="BMV165" s="199"/>
      <c r="BMW165" s="199"/>
      <c r="BMX165" s="199"/>
      <c r="BMY165" s="199"/>
      <c r="BMZ165" s="199"/>
      <c r="BNA165" s="199"/>
      <c r="BNB165" s="199"/>
      <c r="BNC165" s="199"/>
      <c r="BND165" s="199"/>
      <c r="BNE165" s="199"/>
      <c r="BNF165" s="199"/>
      <c r="BNG165" s="199"/>
      <c r="BNH165" s="199"/>
      <c r="BNI165" s="199"/>
      <c r="BNJ165" s="199"/>
      <c r="BNK165" s="199"/>
      <c r="BNL165" s="199"/>
      <c r="BNM165" s="199"/>
      <c r="BNN165" s="199"/>
      <c r="BNO165" s="199"/>
      <c r="BNP165" s="199"/>
      <c r="BNQ165" s="199"/>
      <c r="BNR165" s="199"/>
      <c r="BNS165" s="199"/>
      <c r="BNT165" s="199"/>
      <c r="BNU165" s="199"/>
      <c r="BNV165" s="199"/>
      <c r="BNW165" s="199"/>
      <c r="BNX165" s="199"/>
      <c r="BNY165" s="199"/>
      <c r="BNZ165" s="199"/>
      <c r="BOA165" s="199"/>
      <c r="BOB165" s="199"/>
      <c r="BOC165" s="199"/>
      <c r="BOD165" s="199"/>
      <c r="BOE165" s="199"/>
      <c r="BOF165" s="199"/>
      <c r="BOG165" s="199"/>
      <c r="BOH165" s="199"/>
      <c r="BOI165" s="199"/>
      <c r="BOJ165" s="199"/>
      <c r="BOK165" s="199"/>
      <c r="BOL165" s="199"/>
      <c r="BOM165" s="199"/>
      <c r="BON165" s="199"/>
      <c r="BOO165" s="199"/>
      <c r="BOP165" s="199"/>
      <c r="BOQ165" s="199"/>
      <c r="BOR165" s="199"/>
      <c r="BOS165" s="199"/>
      <c r="BOT165" s="199"/>
      <c r="BOU165" s="199"/>
      <c r="BOV165" s="199"/>
      <c r="BOW165" s="199"/>
      <c r="BOX165" s="199"/>
      <c r="BOY165" s="199"/>
      <c r="BOZ165" s="199"/>
      <c r="BPA165" s="199"/>
      <c r="BPB165" s="199"/>
      <c r="BPC165" s="199"/>
      <c r="BPD165" s="199"/>
      <c r="BPE165" s="199"/>
      <c r="BPF165" s="199"/>
      <c r="BPG165" s="199"/>
      <c r="BPH165" s="199"/>
      <c r="BPI165" s="199"/>
      <c r="BPJ165" s="199"/>
      <c r="BPK165" s="199"/>
      <c r="BPL165" s="199"/>
      <c r="BPM165" s="199"/>
      <c r="BPN165" s="199"/>
      <c r="BPO165" s="199"/>
      <c r="BPP165" s="199"/>
      <c r="BPQ165" s="199"/>
      <c r="BPR165" s="199"/>
      <c r="BPS165" s="199"/>
      <c r="BPT165" s="199"/>
      <c r="BPU165" s="199"/>
      <c r="BPV165" s="199"/>
      <c r="BPW165" s="199"/>
      <c r="BPX165" s="199"/>
      <c r="BPY165" s="199"/>
      <c r="BPZ165" s="199"/>
      <c r="BQA165" s="199"/>
      <c r="BQB165" s="199"/>
      <c r="BQC165" s="199"/>
      <c r="BQD165" s="199"/>
      <c r="BQE165" s="199"/>
      <c r="BQF165" s="199"/>
      <c r="BQG165" s="199"/>
      <c r="BQH165" s="199"/>
      <c r="BQI165" s="199"/>
      <c r="BQJ165" s="199"/>
      <c r="BQK165" s="199"/>
      <c r="BQL165" s="199"/>
      <c r="BQM165" s="199"/>
      <c r="BQN165" s="199"/>
      <c r="BQO165" s="199"/>
      <c r="BQP165" s="199"/>
      <c r="BQQ165" s="199"/>
      <c r="BQR165" s="199"/>
      <c r="BQS165" s="199"/>
      <c r="BQT165" s="199"/>
      <c r="BQU165" s="199"/>
      <c r="BQV165" s="199"/>
      <c r="BQW165" s="199"/>
      <c r="BQX165" s="199"/>
      <c r="BQY165" s="199"/>
      <c r="BQZ165" s="199"/>
      <c r="BRA165" s="199"/>
      <c r="BRB165" s="199"/>
      <c r="BRC165" s="199"/>
      <c r="BRD165" s="199"/>
      <c r="BRE165" s="199"/>
      <c r="BRF165" s="199"/>
      <c r="BRG165" s="199"/>
      <c r="BRH165" s="199"/>
      <c r="BRI165" s="199"/>
      <c r="BRJ165" s="199"/>
      <c r="BRK165" s="199"/>
      <c r="BRL165" s="199"/>
      <c r="BRM165" s="199"/>
      <c r="BRN165" s="199"/>
      <c r="BRO165" s="199"/>
      <c r="BRP165" s="199"/>
      <c r="BRQ165" s="199"/>
      <c r="BRR165" s="199"/>
      <c r="BRS165" s="199"/>
      <c r="BRT165" s="199"/>
      <c r="BRU165" s="199"/>
      <c r="BRV165" s="199"/>
      <c r="BRW165" s="199"/>
      <c r="BRX165" s="199"/>
      <c r="BRY165" s="199"/>
      <c r="BRZ165" s="199"/>
      <c r="BSA165" s="199"/>
      <c r="BSB165" s="199"/>
      <c r="BSC165" s="199"/>
      <c r="BSD165" s="199"/>
      <c r="BSE165" s="199"/>
      <c r="BSF165" s="199"/>
      <c r="BSG165" s="199"/>
      <c r="BSH165" s="199"/>
      <c r="BSI165" s="199"/>
      <c r="BSJ165" s="199"/>
      <c r="BSK165" s="199"/>
      <c r="BSL165" s="199"/>
      <c r="BSM165" s="199"/>
      <c r="BSN165" s="199"/>
      <c r="BSO165" s="199"/>
      <c r="BSP165" s="199"/>
      <c r="BSQ165" s="199"/>
      <c r="BSR165" s="199"/>
      <c r="BSS165" s="199"/>
      <c r="BST165" s="199"/>
      <c r="BSU165" s="199"/>
      <c r="BSV165" s="199"/>
      <c r="BSW165" s="199"/>
      <c r="BSX165" s="199"/>
      <c r="BSY165" s="199"/>
      <c r="BSZ165" s="199"/>
      <c r="BTA165" s="199"/>
      <c r="BTB165" s="199"/>
      <c r="BTC165" s="199"/>
      <c r="BTD165" s="199"/>
      <c r="BTE165" s="199"/>
      <c r="BTF165" s="199"/>
      <c r="BTG165" s="199"/>
      <c r="BTH165" s="199"/>
      <c r="BTI165" s="199"/>
      <c r="BTJ165" s="199"/>
      <c r="BTK165" s="199"/>
      <c r="BTL165" s="199"/>
      <c r="BTM165" s="199"/>
      <c r="BTN165" s="199"/>
      <c r="BTO165" s="199"/>
      <c r="BTP165" s="199"/>
      <c r="BTQ165" s="199"/>
      <c r="BTR165" s="199"/>
      <c r="BTS165" s="199"/>
      <c r="BTT165" s="199"/>
      <c r="BTU165" s="199"/>
      <c r="BTV165" s="199"/>
      <c r="BTW165" s="199"/>
      <c r="BTX165" s="199"/>
      <c r="BTY165" s="199"/>
      <c r="BTZ165" s="199"/>
      <c r="BUA165" s="199"/>
      <c r="BUB165" s="199"/>
      <c r="BUC165" s="199"/>
      <c r="BUD165" s="199"/>
      <c r="BUE165" s="199"/>
      <c r="BUF165" s="199"/>
      <c r="BUG165" s="199"/>
      <c r="BUH165" s="199"/>
      <c r="BUI165" s="199"/>
      <c r="BUJ165" s="199"/>
      <c r="BUK165" s="199"/>
      <c r="BUL165" s="199"/>
      <c r="BUM165" s="199"/>
      <c r="BUN165" s="199"/>
      <c r="BUO165" s="199"/>
      <c r="BUP165" s="199"/>
      <c r="BUQ165" s="199"/>
      <c r="BUR165" s="199"/>
      <c r="BUS165" s="199"/>
      <c r="BUT165" s="199"/>
      <c r="BUU165" s="199"/>
      <c r="BUV165" s="199"/>
      <c r="BUW165" s="199"/>
      <c r="BUX165" s="199"/>
      <c r="BUY165" s="199"/>
      <c r="BUZ165" s="199"/>
      <c r="BVA165" s="199"/>
      <c r="BVB165" s="199"/>
      <c r="BVC165" s="199"/>
      <c r="BVD165" s="199"/>
      <c r="BVE165" s="199"/>
      <c r="BVF165" s="199"/>
      <c r="BVG165" s="199"/>
      <c r="BVH165" s="199"/>
      <c r="BVI165" s="199"/>
      <c r="BVJ165" s="199"/>
      <c r="BVK165" s="199"/>
      <c r="BVL165" s="199"/>
      <c r="BVM165" s="199"/>
      <c r="BVN165" s="199"/>
      <c r="BVO165" s="199"/>
      <c r="BVP165" s="199"/>
      <c r="BVQ165" s="199"/>
      <c r="BVR165" s="199"/>
      <c r="BVS165" s="199"/>
      <c r="BVT165" s="199"/>
      <c r="BVU165" s="199"/>
      <c r="BVV165" s="199"/>
      <c r="BVW165" s="199"/>
      <c r="BVX165" s="199"/>
      <c r="BVY165" s="199"/>
      <c r="BVZ165" s="199"/>
      <c r="BWA165" s="199"/>
      <c r="BWB165" s="199"/>
      <c r="BWC165" s="199"/>
      <c r="BWD165" s="199"/>
      <c r="BWE165" s="199"/>
      <c r="BWF165" s="199"/>
      <c r="BWG165" s="199"/>
      <c r="BWH165" s="199"/>
      <c r="BWI165" s="199"/>
      <c r="BWJ165" s="199"/>
      <c r="BWK165" s="199"/>
      <c r="BWL165" s="199"/>
      <c r="BWM165" s="199"/>
      <c r="BWN165" s="199"/>
      <c r="BWO165" s="199"/>
      <c r="BWP165" s="199"/>
      <c r="BWQ165" s="199"/>
      <c r="BWR165" s="199"/>
      <c r="BWS165" s="199"/>
      <c r="BWT165" s="199"/>
      <c r="BWU165" s="199"/>
      <c r="BWV165" s="199"/>
      <c r="BWW165" s="199"/>
      <c r="BWX165" s="199"/>
      <c r="BWY165" s="199"/>
      <c r="BWZ165" s="199"/>
      <c r="BXA165" s="199"/>
      <c r="BXB165" s="199"/>
      <c r="BXC165" s="199"/>
      <c r="BXD165" s="199"/>
      <c r="BXE165" s="199"/>
      <c r="BXF165" s="199"/>
      <c r="BXG165" s="199"/>
      <c r="BXH165" s="199"/>
      <c r="BXI165" s="199"/>
      <c r="BXJ165" s="199"/>
      <c r="BXK165" s="199"/>
      <c r="BXL165" s="199"/>
      <c r="BXM165" s="199"/>
      <c r="BXN165" s="199"/>
      <c r="BXO165" s="199"/>
      <c r="BXP165" s="199"/>
      <c r="BXQ165" s="199"/>
      <c r="BXR165" s="199"/>
      <c r="BXS165" s="199"/>
      <c r="BXT165" s="199"/>
      <c r="BXU165" s="199"/>
      <c r="BXV165" s="199"/>
      <c r="BXW165" s="199"/>
      <c r="BXX165" s="199"/>
      <c r="BXY165" s="199"/>
      <c r="BXZ165" s="199"/>
      <c r="BYA165" s="199"/>
      <c r="BYB165" s="199"/>
      <c r="BYC165" s="199"/>
      <c r="BYD165" s="199"/>
      <c r="BYE165" s="199"/>
      <c r="BYF165" s="199"/>
      <c r="BYG165" s="199"/>
      <c r="BYH165" s="199"/>
      <c r="BYI165" s="199"/>
      <c r="BYJ165" s="199"/>
      <c r="BYK165" s="199"/>
      <c r="BYL165" s="199"/>
      <c r="BYM165" s="199"/>
      <c r="BYN165" s="199"/>
      <c r="BYO165" s="199"/>
      <c r="BYP165" s="199"/>
      <c r="BYQ165" s="199"/>
      <c r="BYR165" s="199"/>
      <c r="BYS165" s="199"/>
      <c r="BYT165" s="199"/>
      <c r="BYU165" s="199"/>
      <c r="BYV165" s="199"/>
      <c r="BYW165" s="199"/>
      <c r="BYX165" s="199"/>
      <c r="BYY165" s="199"/>
      <c r="BYZ165" s="199"/>
      <c r="BZA165" s="199"/>
      <c r="BZB165" s="199"/>
      <c r="BZC165" s="199"/>
      <c r="BZD165" s="199"/>
      <c r="BZE165" s="199"/>
      <c r="BZF165" s="199"/>
      <c r="BZG165" s="199"/>
      <c r="BZH165" s="199"/>
      <c r="BZI165" s="199"/>
      <c r="BZJ165" s="199"/>
      <c r="BZK165" s="199"/>
      <c r="BZL165" s="199"/>
      <c r="BZM165" s="199"/>
      <c r="BZN165" s="199"/>
      <c r="BZO165" s="199"/>
      <c r="BZP165" s="199"/>
      <c r="BZQ165" s="199"/>
      <c r="BZR165" s="199"/>
      <c r="BZS165" s="199"/>
      <c r="BZT165" s="199"/>
      <c r="BZU165" s="199"/>
      <c r="BZV165" s="199"/>
      <c r="BZW165" s="199"/>
      <c r="BZX165" s="199"/>
      <c r="BZY165" s="199"/>
      <c r="BZZ165" s="199"/>
      <c r="CAA165" s="199"/>
      <c r="CAB165" s="199"/>
      <c r="CAC165" s="199"/>
      <c r="CAD165" s="199"/>
      <c r="CAE165" s="199"/>
      <c r="CAF165" s="199"/>
      <c r="CAG165" s="199"/>
      <c r="CAH165" s="199"/>
      <c r="CAI165" s="199"/>
      <c r="CAJ165" s="199"/>
      <c r="CAK165" s="199"/>
      <c r="CAL165" s="199"/>
      <c r="CAM165" s="199"/>
      <c r="CAN165" s="199"/>
      <c r="CAO165" s="199"/>
      <c r="CAP165" s="199"/>
      <c r="CAQ165" s="199"/>
      <c r="CAR165" s="199"/>
      <c r="CAS165" s="199"/>
      <c r="CAT165" s="199"/>
      <c r="CAU165" s="199"/>
      <c r="CAV165" s="199"/>
      <c r="CAW165" s="199"/>
      <c r="CAX165" s="199"/>
      <c r="CAY165" s="199"/>
      <c r="CAZ165" s="199"/>
      <c r="CBA165" s="199"/>
      <c r="CBB165" s="199"/>
      <c r="CBC165" s="199"/>
      <c r="CBD165" s="199"/>
      <c r="CBE165" s="199"/>
      <c r="CBF165" s="199"/>
      <c r="CBG165" s="199"/>
      <c r="CBH165" s="199"/>
      <c r="CBI165" s="199"/>
      <c r="CBJ165" s="199"/>
      <c r="CBK165" s="199"/>
      <c r="CBL165" s="199"/>
      <c r="CBM165" s="199"/>
      <c r="CBN165" s="199"/>
      <c r="CBO165" s="199"/>
      <c r="CBP165" s="199"/>
      <c r="CBQ165" s="199"/>
      <c r="CBR165" s="199"/>
      <c r="CBS165" s="199"/>
      <c r="CBT165" s="199"/>
      <c r="CBU165" s="199"/>
      <c r="CBV165" s="199"/>
      <c r="CBW165" s="199"/>
      <c r="CBX165" s="199"/>
      <c r="CBY165" s="199"/>
      <c r="CBZ165" s="199"/>
      <c r="CCA165" s="199"/>
      <c r="CCB165" s="199"/>
      <c r="CCC165" s="199"/>
      <c r="CCD165" s="199"/>
      <c r="CCE165" s="199"/>
      <c r="CCF165" s="199"/>
      <c r="CCG165" s="199"/>
      <c r="CCH165" s="199"/>
      <c r="CCI165" s="199"/>
      <c r="CCJ165" s="199"/>
      <c r="CCK165" s="199"/>
      <c r="CCL165" s="199"/>
      <c r="CCM165" s="199"/>
      <c r="CCN165" s="199"/>
      <c r="CCO165" s="199"/>
      <c r="CCP165" s="199"/>
      <c r="CCQ165" s="199"/>
      <c r="CCR165" s="199"/>
      <c r="CCS165" s="199"/>
      <c r="CCT165" s="199"/>
    </row>
    <row r="166" spans="984:2126" s="200" customFormat="1" x14ac:dyDescent="0.2">
      <c r="AKV166" s="199"/>
      <c r="AKW166" s="199"/>
      <c r="AKX166" s="199"/>
      <c r="AKY166" s="199"/>
      <c r="AKZ166" s="199"/>
      <c r="ALA166" s="199"/>
      <c r="ALB166" s="199"/>
      <c r="ALC166" s="199"/>
      <c r="ALD166" s="199"/>
      <c r="ALE166" s="199"/>
      <c r="ALF166" s="199"/>
      <c r="ALG166" s="199"/>
      <c r="ALH166" s="199"/>
      <c r="ALI166" s="199"/>
      <c r="ALJ166" s="199"/>
      <c r="ALK166" s="199"/>
      <c r="ALL166" s="199"/>
      <c r="ALM166" s="199"/>
      <c r="ALN166" s="199"/>
      <c r="ALO166" s="199"/>
      <c r="ALP166" s="199"/>
      <c r="ALQ166" s="199"/>
      <c r="ALR166" s="199"/>
      <c r="ALS166" s="199"/>
      <c r="ALT166" s="199"/>
      <c r="ALU166" s="199"/>
      <c r="ALV166" s="199"/>
      <c r="ALW166" s="199"/>
      <c r="ALX166" s="199"/>
      <c r="ALY166" s="199"/>
      <c r="ALZ166" s="199"/>
      <c r="AMA166" s="199"/>
      <c r="AMB166" s="199"/>
      <c r="AMC166" s="199"/>
      <c r="AMD166" s="199"/>
      <c r="AME166" s="199"/>
      <c r="AMF166" s="199"/>
      <c r="AMG166" s="199"/>
      <c r="AMH166" s="199"/>
      <c r="AMI166" s="199"/>
      <c r="AMJ166" s="199"/>
      <c r="AMK166" s="199"/>
      <c r="AML166" s="199"/>
      <c r="AMM166" s="199"/>
      <c r="AMN166" s="199"/>
      <c r="AMO166" s="199"/>
      <c r="AMP166" s="199"/>
      <c r="AMQ166" s="199"/>
      <c r="AMR166" s="199"/>
      <c r="AMS166" s="199"/>
      <c r="AMT166" s="199"/>
      <c r="AMU166" s="199"/>
      <c r="AMV166" s="199"/>
      <c r="AMW166" s="199"/>
      <c r="AMX166" s="199"/>
      <c r="AMY166" s="199"/>
      <c r="AMZ166" s="199"/>
      <c r="ANA166" s="199"/>
      <c r="ANB166" s="199"/>
      <c r="ANC166" s="199"/>
      <c r="AND166" s="199"/>
      <c r="ANE166" s="199"/>
      <c r="ANF166" s="199"/>
      <c r="ANG166" s="199"/>
      <c r="ANH166" s="199"/>
      <c r="ANI166" s="199"/>
      <c r="ANJ166" s="199"/>
      <c r="ANK166" s="199"/>
      <c r="ANL166" s="199"/>
      <c r="ANM166" s="199"/>
      <c r="ANN166" s="199"/>
      <c r="ANO166" s="199"/>
      <c r="ANP166" s="199"/>
      <c r="ANQ166" s="199"/>
      <c r="ANR166" s="199"/>
      <c r="ANS166" s="199"/>
      <c r="ANT166" s="199"/>
      <c r="ANU166" s="199"/>
      <c r="ANV166" s="199"/>
      <c r="ANW166" s="199"/>
      <c r="ANX166" s="199"/>
      <c r="ANY166" s="199"/>
      <c r="ANZ166" s="199"/>
      <c r="AOA166" s="199"/>
      <c r="AOB166" s="199"/>
      <c r="AOC166" s="199"/>
      <c r="AOD166" s="199"/>
      <c r="AOE166" s="199"/>
      <c r="AOF166" s="199"/>
      <c r="AOG166" s="199"/>
      <c r="AOH166" s="199"/>
      <c r="AOI166" s="199"/>
      <c r="AOJ166" s="199"/>
      <c r="AOK166" s="199"/>
      <c r="AOL166" s="199"/>
      <c r="AOM166" s="199"/>
      <c r="AON166" s="199"/>
      <c r="AOO166" s="199"/>
      <c r="AOP166" s="199"/>
      <c r="AOQ166" s="199"/>
      <c r="AOR166" s="199"/>
      <c r="AOS166" s="199"/>
      <c r="AOT166" s="199"/>
      <c r="AOU166" s="199"/>
      <c r="AOV166" s="199"/>
      <c r="AOW166" s="199"/>
      <c r="AOX166" s="199"/>
      <c r="AOY166" s="199"/>
      <c r="AOZ166" s="199"/>
      <c r="APA166" s="199"/>
      <c r="APB166" s="199"/>
      <c r="APC166" s="199"/>
      <c r="APD166" s="199"/>
      <c r="APE166" s="199"/>
      <c r="APF166" s="199"/>
      <c r="APG166" s="199"/>
      <c r="APH166" s="199"/>
      <c r="API166" s="199"/>
      <c r="APJ166" s="199"/>
      <c r="APK166" s="199"/>
      <c r="APL166" s="199"/>
      <c r="APM166" s="199"/>
      <c r="APN166" s="199"/>
      <c r="APO166" s="199"/>
      <c r="APP166" s="199"/>
      <c r="APQ166" s="199"/>
      <c r="APR166" s="199"/>
      <c r="APS166" s="199"/>
      <c r="APT166" s="199"/>
      <c r="APU166" s="199"/>
      <c r="APV166" s="199"/>
      <c r="APW166" s="199"/>
      <c r="APX166" s="199"/>
      <c r="APY166" s="199"/>
      <c r="APZ166" s="199"/>
      <c r="AQA166" s="199"/>
      <c r="AQB166" s="199"/>
      <c r="AQC166" s="199"/>
      <c r="AQD166" s="199"/>
      <c r="AQE166" s="199"/>
      <c r="AQF166" s="199"/>
      <c r="AQG166" s="199"/>
      <c r="AQH166" s="199"/>
      <c r="AQI166" s="199"/>
      <c r="AQJ166" s="199"/>
      <c r="AQK166" s="199"/>
      <c r="AQL166" s="199"/>
      <c r="AQM166" s="199"/>
      <c r="AQN166" s="199"/>
      <c r="AQO166" s="199"/>
      <c r="AQP166" s="199"/>
      <c r="AQQ166" s="199"/>
      <c r="AQR166" s="199"/>
      <c r="AQS166" s="199"/>
      <c r="AQT166" s="199"/>
      <c r="AQU166" s="199"/>
      <c r="AQV166" s="199"/>
      <c r="AQW166" s="199"/>
      <c r="AQX166" s="199"/>
      <c r="AQY166" s="199"/>
      <c r="AQZ166" s="199"/>
      <c r="ARA166" s="199"/>
      <c r="ARB166" s="199"/>
      <c r="ARC166" s="199"/>
      <c r="ARD166" s="199"/>
      <c r="ARE166" s="199"/>
      <c r="ARF166" s="199"/>
      <c r="ARG166" s="199"/>
      <c r="ARH166" s="199"/>
      <c r="ARI166" s="199"/>
      <c r="ARJ166" s="199"/>
      <c r="ARK166" s="199"/>
      <c r="ARL166" s="199"/>
      <c r="ARM166" s="199"/>
      <c r="ARN166" s="199"/>
      <c r="ARO166" s="199"/>
      <c r="ARP166" s="199"/>
      <c r="ARQ166" s="199"/>
      <c r="ARR166" s="199"/>
      <c r="ARS166" s="199"/>
      <c r="ART166" s="199"/>
      <c r="ARU166" s="199"/>
      <c r="ARV166" s="199"/>
      <c r="ARW166" s="199"/>
      <c r="ARX166" s="199"/>
      <c r="ARY166" s="199"/>
      <c r="ARZ166" s="199"/>
      <c r="ASA166" s="199"/>
      <c r="ASB166" s="199"/>
      <c r="ASC166" s="199"/>
      <c r="ASD166" s="199"/>
      <c r="ASE166" s="199"/>
      <c r="ASF166" s="199"/>
      <c r="ASG166" s="199"/>
      <c r="ASH166" s="199"/>
      <c r="ASI166" s="199"/>
      <c r="ASJ166" s="199"/>
      <c r="ASK166" s="199"/>
      <c r="ASL166" s="199"/>
      <c r="ASM166" s="199"/>
      <c r="ASN166" s="199"/>
      <c r="ASO166" s="199"/>
      <c r="ASP166" s="199"/>
      <c r="ASQ166" s="199"/>
      <c r="ASR166" s="199"/>
      <c r="ASS166" s="199"/>
      <c r="AST166" s="199"/>
      <c r="ASU166" s="199"/>
      <c r="ASV166" s="199"/>
      <c r="ASW166" s="199"/>
      <c r="ASX166" s="199"/>
      <c r="ASY166" s="199"/>
      <c r="ASZ166" s="199"/>
      <c r="ATA166" s="199"/>
      <c r="ATB166" s="199"/>
      <c r="ATC166" s="199"/>
      <c r="ATD166" s="199"/>
      <c r="ATE166" s="199"/>
      <c r="ATF166" s="199"/>
      <c r="ATG166" s="199"/>
      <c r="ATH166" s="199"/>
      <c r="ATI166" s="199"/>
      <c r="ATJ166" s="199"/>
      <c r="ATK166" s="199"/>
      <c r="ATL166" s="199"/>
      <c r="ATM166" s="199"/>
      <c r="ATN166" s="199"/>
      <c r="ATO166" s="199"/>
      <c r="ATP166" s="199"/>
      <c r="ATQ166" s="199"/>
      <c r="ATR166" s="199"/>
      <c r="ATS166" s="199"/>
      <c r="ATT166" s="199"/>
      <c r="ATU166" s="199"/>
      <c r="ATV166" s="199"/>
      <c r="ATW166" s="199"/>
      <c r="ATX166" s="199"/>
      <c r="ATY166" s="199"/>
      <c r="ATZ166" s="199"/>
      <c r="AUA166" s="199"/>
      <c r="AUB166" s="199"/>
      <c r="AUC166" s="199"/>
      <c r="AUD166" s="199"/>
      <c r="AUE166" s="199"/>
      <c r="AUF166" s="199"/>
      <c r="AUG166" s="199"/>
      <c r="AUH166" s="199"/>
      <c r="AUI166" s="199"/>
      <c r="AUJ166" s="199"/>
      <c r="AUK166" s="199"/>
      <c r="AUL166" s="199"/>
      <c r="AUM166" s="199"/>
      <c r="AUN166" s="199"/>
      <c r="AUO166" s="199"/>
      <c r="AUP166" s="199"/>
      <c r="AUQ166" s="199"/>
      <c r="AUR166" s="199"/>
      <c r="AUS166" s="199"/>
      <c r="AUT166" s="199"/>
      <c r="AUU166" s="199"/>
      <c r="AUV166" s="199"/>
      <c r="AUW166" s="199"/>
      <c r="AUX166" s="199"/>
      <c r="AUY166" s="199"/>
      <c r="AUZ166" s="199"/>
      <c r="AVA166" s="199"/>
      <c r="AVB166" s="199"/>
      <c r="AVC166" s="199"/>
      <c r="AVD166" s="199"/>
      <c r="AVE166" s="199"/>
      <c r="AVF166" s="199"/>
      <c r="AVG166" s="199"/>
      <c r="AVH166" s="199"/>
      <c r="AVI166" s="199"/>
      <c r="AVJ166" s="199"/>
      <c r="AVK166" s="199"/>
      <c r="AVL166" s="199"/>
      <c r="AVM166" s="199"/>
      <c r="AVN166" s="199"/>
      <c r="AVO166" s="199"/>
      <c r="AVP166" s="199"/>
      <c r="AVQ166" s="199"/>
      <c r="AVR166" s="199"/>
      <c r="AVS166" s="199"/>
      <c r="AVT166" s="199"/>
      <c r="AVU166" s="199"/>
      <c r="AVV166" s="199"/>
      <c r="AVW166" s="199"/>
      <c r="AVX166" s="199"/>
      <c r="AVY166" s="199"/>
      <c r="AVZ166" s="199"/>
      <c r="AWA166" s="199"/>
      <c r="AWB166" s="199"/>
      <c r="AWC166" s="199"/>
      <c r="AWD166" s="199"/>
      <c r="AWE166" s="199"/>
      <c r="AWF166" s="199"/>
      <c r="AWG166" s="199"/>
      <c r="AWH166" s="199"/>
      <c r="AWI166" s="199"/>
      <c r="AWJ166" s="199"/>
      <c r="AWK166" s="199"/>
      <c r="AWL166" s="199"/>
      <c r="AWM166" s="199"/>
      <c r="AWN166" s="199"/>
      <c r="AWO166" s="199"/>
      <c r="AWP166" s="199"/>
      <c r="AWQ166" s="199"/>
      <c r="AWR166" s="199"/>
      <c r="AWS166" s="199"/>
      <c r="AWT166" s="199"/>
      <c r="AWU166" s="199"/>
      <c r="AWV166" s="199"/>
      <c r="AWW166" s="199"/>
      <c r="AWX166" s="199"/>
      <c r="AWY166" s="199"/>
      <c r="AWZ166" s="199"/>
      <c r="AXA166" s="199"/>
      <c r="AXB166" s="199"/>
      <c r="AXC166" s="199"/>
      <c r="AXD166" s="199"/>
      <c r="AXE166" s="199"/>
      <c r="AXF166" s="199"/>
      <c r="AXG166" s="199"/>
      <c r="AXH166" s="199"/>
      <c r="AXI166" s="199"/>
      <c r="AXJ166" s="199"/>
      <c r="AXK166" s="199"/>
      <c r="AXL166" s="199"/>
      <c r="AXM166" s="199"/>
      <c r="AXN166" s="199"/>
      <c r="AXO166" s="199"/>
      <c r="AXP166" s="199"/>
      <c r="AXQ166" s="199"/>
      <c r="AXR166" s="199"/>
      <c r="AXS166" s="199"/>
      <c r="AXT166" s="199"/>
      <c r="AXU166" s="199"/>
      <c r="AXV166" s="199"/>
      <c r="AXW166" s="199"/>
      <c r="AXX166" s="199"/>
      <c r="AXY166" s="199"/>
      <c r="AXZ166" s="199"/>
      <c r="AYA166" s="199"/>
      <c r="AYB166" s="199"/>
      <c r="AYC166" s="199"/>
      <c r="AYD166" s="199"/>
      <c r="AYE166" s="199"/>
      <c r="AYF166" s="199"/>
      <c r="AYG166" s="199"/>
      <c r="AYH166" s="199"/>
      <c r="AYI166" s="199"/>
      <c r="AYJ166" s="199"/>
      <c r="AYK166" s="199"/>
      <c r="AYL166" s="199"/>
      <c r="AYM166" s="199"/>
      <c r="AYN166" s="199"/>
      <c r="AYO166" s="199"/>
      <c r="AYP166" s="199"/>
      <c r="AYQ166" s="199"/>
      <c r="AYR166" s="199"/>
      <c r="AYS166" s="199"/>
      <c r="AYT166" s="199"/>
      <c r="AYU166" s="199"/>
      <c r="AYV166" s="199"/>
      <c r="AYW166" s="199"/>
      <c r="AYX166" s="199"/>
      <c r="AYY166" s="199"/>
      <c r="AYZ166" s="199"/>
      <c r="AZA166" s="199"/>
      <c r="AZB166" s="199"/>
      <c r="AZC166" s="199"/>
      <c r="AZD166" s="199"/>
      <c r="AZE166" s="199"/>
      <c r="AZF166" s="199"/>
      <c r="AZG166" s="199"/>
      <c r="AZH166" s="199"/>
      <c r="AZI166" s="199"/>
      <c r="AZJ166" s="199"/>
      <c r="AZK166" s="199"/>
      <c r="AZL166" s="199"/>
      <c r="AZM166" s="199"/>
      <c r="AZN166" s="199"/>
      <c r="AZO166" s="199"/>
      <c r="AZP166" s="199"/>
      <c r="AZQ166" s="199"/>
      <c r="AZR166" s="199"/>
      <c r="AZS166" s="199"/>
      <c r="AZT166" s="199"/>
      <c r="AZU166" s="199"/>
      <c r="AZV166" s="199"/>
      <c r="AZW166" s="199"/>
      <c r="AZX166" s="199"/>
      <c r="AZY166" s="199"/>
      <c r="AZZ166" s="199"/>
      <c r="BAA166" s="199"/>
      <c r="BAB166" s="199"/>
      <c r="BAC166" s="199"/>
      <c r="BAD166" s="199"/>
      <c r="BAE166" s="199"/>
      <c r="BAF166" s="199"/>
      <c r="BAG166" s="199"/>
      <c r="BAH166" s="199"/>
      <c r="BAI166" s="199"/>
      <c r="BAJ166" s="199"/>
      <c r="BAK166" s="199"/>
      <c r="BAL166" s="199"/>
      <c r="BAM166" s="199"/>
      <c r="BAN166" s="199"/>
      <c r="BAO166" s="199"/>
      <c r="BAP166" s="199"/>
      <c r="BAQ166" s="199"/>
      <c r="BAR166" s="199"/>
      <c r="BAS166" s="199"/>
      <c r="BAT166" s="199"/>
      <c r="BAU166" s="199"/>
      <c r="BAV166" s="199"/>
      <c r="BAW166" s="199"/>
      <c r="BAX166" s="199"/>
      <c r="BAY166" s="199"/>
      <c r="BAZ166" s="199"/>
      <c r="BBA166" s="199"/>
      <c r="BBB166" s="199"/>
      <c r="BBC166" s="199"/>
      <c r="BBD166" s="199"/>
      <c r="BBE166" s="199"/>
      <c r="BBF166" s="199"/>
      <c r="BBG166" s="199"/>
      <c r="BBH166" s="199"/>
      <c r="BBI166" s="199"/>
      <c r="BBJ166" s="199"/>
      <c r="BBK166" s="199"/>
      <c r="BBL166" s="199"/>
      <c r="BBM166" s="199"/>
      <c r="BBN166" s="199"/>
      <c r="BBO166" s="199"/>
      <c r="BBP166" s="199"/>
      <c r="BBQ166" s="199"/>
      <c r="BBR166" s="199"/>
      <c r="BBS166" s="199"/>
      <c r="BBT166" s="199"/>
      <c r="BBU166" s="199"/>
      <c r="BBV166" s="199"/>
      <c r="BBW166" s="199"/>
      <c r="BBX166" s="199"/>
      <c r="BBY166" s="199"/>
      <c r="BBZ166" s="199"/>
      <c r="BCA166" s="199"/>
      <c r="BCB166" s="199"/>
      <c r="BCC166" s="199"/>
      <c r="BCD166" s="199"/>
      <c r="BCE166" s="199"/>
      <c r="BCF166" s="199"/>
      <c r="BCG166" s="199"/>
      <c r="BCH166" s="199"/>
      <c r="BCI166" s="199"/>
      <c r="BCJ166" s="199"/>
      <c r="BCK166" s="199"/>
      <c r="BCL166" s="199"/>
      <c r="BCM166" s="199"/>
      <c r="BCN166" s="199"/>
      <c r="BCO166" s="199"/>
      <c r="BCP166" s="199"/>
      <c r="BCQ166" s="199"/>
      <c r="BCR166" s="199"/>
      <c r="BCS166" s="199"/>
      <c r="BCT166" s="199"/>
      <c r="BCU166" s="199"/>
      <c r="BCV166" s="199"/>
      <c r="BCW166" s="199"/>
      <c r="BCX166" s="199"/>
      <c r="BCY166" s="199"/>
      <c r="BCZ166" s="199"/>
      <c r="BDA166" s="199"/>
      <c r="BDB166" s="199"/>
      <c r="BDC166" s="199"/>
      <c r="BDD166" s="199"/>
      <c r="BDE166" s="199"/>
      <c r="BDF166" s="199"/>
      <c r="BDG166" s="199"/>
      <c r="BDH166" s="199"/>
      <c r="BDI166" s="199"/>
      <c r="BDJ166" s="199"/>
      <c r="BDK166" s="199"/>
      <c r="BDL166" s="199"/>
      <c r="BDM166" s="199"/>
      <c r="BDN166" s="199"/>
      <c r="BDO166" s="199"/>
      <c r="BDP166" s="199"/>
      <c r="BDQ166" s="199"/>
      <c r="BDR166" s="199"/>
      <c r="BDS166" s="199"/>
      <c r="BDT166" s="199"/>
      <c r="BDU166" s="199"/>
      <c r="BDV166" s="199"/>
      <c r="BDW166" s="199"/>
      <c r="BDX166" s="199"/>
      <c r="BDY166" s="199"/>
      <c r="BDZ166" s="199"/>
      <c r="BEA166" s="199"/>
      <c r="BEB166" s="199"/>
      <c r="BEC166" s="199"/>
      <c r="BED166" s="199"/>
      <c r="BEE166" s="199"/>
      <c r="BEF166" s="199"/>
      <c r="BEG166" s="199"/>
      <c r="BEH166" s="199"/>
      <c r="BEI166" s="199"/>
      <c r="BEJ166" s="199"/>
      <c r="BEK166" s="199"/>
      <c r="BEL166" s="199"/>
      <c r="BEM166" s="199"/>
      <c r="BEN166" s="199"/>
      <c r="BEO166" s="199"/>
      <c r="BEP166" s="199"/>
      <c r="BEQ166" s="199"/>
      <c r="BER166" s="199"/>
      <c r="BES166" s="199"/>
      <c r="BET166" s="199"/>
      <c r="BEU166" s="199"/>
      <c r="BEV166" s="199"/>
      <c r="BEW166" s="199"/>
      <c r="BEX166" s="199"/>
      <c r="BEY166" s="199"/>
      <c r="BEZ166" s="199"/>
      <c r="BFA166" s="199"/>
      <c r="BFB166" s="199"/>
      <c r="BFC166" s="199"/>
      <c r="BFD166" s="199"/>
      <c r="BFE166" s="199"/>
      <c r="BFF166" s="199"/>
      <c r="BFG166" s="199"/>
      <c r="BFH166" s="199"/>
      <c r="BFI166" s="199"/>
      <c r="BFJ166" s="199"/>
      <c r="BFK166" s="199"/>
      <c r="BFL166" s="199"/>
      <c r="BFM166" s="199"/>
      <c r="BFN166" s="199"/>
      <c r="BFO166" s="199"/>
      <c r="BFP166" s="199"/>
      <c r="BFQ166" s="199"/>
      <c r="BFR166" s="199"/>
      <c r="BFS166" s="199"/>
      <c r="BFT166" s="199"/>
      <c r="BFU166" s="199"/>
      <c r="BFV166" s="199"/>
      <c r="BFW166" s="199"/>
      <c r="BFX166" s="199"/>
      <c r="BFY166" s="199"/>
      <c r="BFZ166" s="199"/>
      <c r="BGA166" s="199"/>
      <c r="BGB166" s="199"/>
      <c r="BGC166" s="199"/>
      <c r="BGD166" s="199"/>
      <c r="BGE166" s="199"/>
      <c r="BGF166" s="199"/>
      <c r="BGG166" s="199"/>
      <c r="BGH166" s="199"/>
      <c r="BGI166" s="199"/>
      <c r="BGJ166" s="199"/>
      <c r="BGK166" s="199"/>
      <c r="BGL166" s="199"/>
      <c r="BGM166" s="199"/>
      <c r="BGN166" s="199"/>
      <c r="BGO166" s="199"/>
      <c r="BGP166" s="199"/>
      <c r="BGQ166" s="199"/>
      <c r="BGR166" s="199"/>
      <c r="BGS166" s="199"/>
      <c r="BGT166" s="199"/>
      <c r="BGU166" s="199"/>
      <c r="BGV166" s="199"/>
      <c r="BGW166" s="199"/>
      <c r="BGX166" s="199"/>
      <c r="BGY166" s="199"/>
      <c r="BGZ166" s="199"/>
      <c r="BHA166" s="199"/>
      <c r="BHB166" s="199"/>
      <c r="BHC166" s="199"/>
      <c r="BHD166" s="199"/>
      <c r="BHE166" s="199"/>
      <c r="BHF166" s="199"/>
      <c r="BHG166" s="199"/>
      <c r="BHH166" s="199"/>
      <c r="BHI166" s="199"/>
      <c r="BHJ166" s="199"/>
      <c r="BHK166" s="199"/>
      <c r="BHL166" s="199"/>
      <c r="BHM166" s="199"/>
      <c r="BHN166" s="199"/>
      <c r="BHO166" s="199"/>
      <c r="BHP166" s="199"/>
      <c r="BHQ166" s="199"/>
      <c r="BHR166" s="199"/>
      <c r="BHS166" s="199"/>
      <c r="BHT166" s="199"/>
      <c r="BHU166" s="199"/>
      <c r="BHV166" s="199"/>
      <c r="BHW166" s="199"/>
      <c r="BHX166" s="199"/>
      <c r="BHY166" s="199"/>
      <c r="BHZ166" s="199"/>
      <c r="BIA166" s="199"/>
      <c r="BIB166" s="199"/>
      <c r="BIC166" s="199"/>
      <c r="BID166" s="199"/>
      <c r="BIE166" s="199"/>
      <c r="BIF166" s="199"/>
      <c r="BIG166" s="199"/>
      <c r="BIH166" s="199"/>
      <c r="BII166" s="199"/>
      <c r="BIJ166" s="199"/>
      <c r="BIK166" s="199"/>
      <c r="BIL166" s="199"/>
      <c r="BIM166" s="199"/>
      <c r="BIN166" s="199"/>
      <c r="BIO166" s="199"/>
      <c r="BIP166" s="199"/>
      <c r="BIQ166" s="199"/>
      <c r="BIR166" s="199"/>
      <c r="BIS166" s="199"/>
      <c r="BIT166" s="199"/>
      <c r="BIU166" s="199"/>
      <c r="BIV166" s="199"/>
      <c r="BIW166" s="199"/>
      <c r="BIX166" s="199"/>
      <c r="BIY166" s="199"/>
      <c r="BIZ166" s="199"/>
      <c r="BJA166" s="199"/>
      <c r="BJB166" s="199"/>
      <c r="BJC166" s="199"/>
      <c r="BJD166" s="199"/>
      <c r="BJE166" s="199"/>
      <c r="BJF166" s="199"/>
      <c r="BJG166" s="199"/>
      <c r="BJH166" s="199"/>
      <c r="BJI166" s="199"/>
      <c r="BJJ166" s="199"/>
      <c r="BJK166" s="199"/>
      <c r="BJL166" s="199"/>
      <c r="BJM166" s="199"/>
      <c r="BJN166" s="199"/>
      <c r="BJO166" s="199"/>
      <c r="BJP166" s="199"/>
      <c r="BJQ166" s="199"/>
      <c r="BJR166" s="199"/>
      <c r="BJS166" s="199"/>
      <c r="BJT166" s="199"/>
      <c r="BJU166" s="199"/>
      <c r="BJV166" s="199"/>
      <c r="BJW166" s="199"/>
      <c r="BJX166" s="199"/>
      <c r="BJY166" s="199"/>
      <c r="BJZ166" s="199"/>
      <c r="BKA166" s="199"/>
      <c r="BKB166" s="199"/>
      <c r="BKC166" s="199"/>
      <c r="BKD166" s="199"/>
      <c r="BKE166" s="199"/>
      <c r="BKF166" s="199"/>
      <c r="BKG166" s="199"/>
      <c r="BKH166" s="199"/>
      <c r="BKI166" s="199"/>
      <c r="BKJ166" s="199"/>
      <c r="BKK166" s="199"/>
      <c r="BKL166" s="199"/>
      <c r="BKM166" s="199"/>
      <c r="BKN166" s="199"/>
      <c r="BKO166" s="199"/>
      <c r="BKP166" s="199"/>
      <c r="BKQ166" s="199"/>
      <c r="BKR166" s="199"/>
      <c r="BKS166" s="199"/>
      <c r="BKT166" s="199"/>
      <c r="BKU166" s="199"/>
      <c r="BKV166" s="199"/>
      <c r="BKW166" s="199"/>
      <c r="BKX166" s="199"/>
      <c r="BKY166" s="199"/>
      <c r="BKZ166" s="199"/>
      <c r="BLA166" s="199"/>
      <c r="BLB166" s="199"/>
      <c r="BLC166" s="199"/>
      <c r="BLD166" s="199"/>
      <c r="BLE166" s="199"/>
      <c r="BLF166" s="199"/>
      <c r="BLG166" s="199"/>
      <c r="BLH166" s="199"/>
      <c r="BLI166" s="199"/>
      <c r="BLJ166" s="199"/>
      <c r="BLK166" s="199"/>
      <c r="BLL166" s="199"/>
      <c r="BLM166" s="199"/>
      <c r="BLN166" s="199"/>
      <c r="BLO166" s="199"/>
      <c r="BLP166" s="199"/>
      <c r="BLQ166" s="199"/>
      <c r="BLR166" s="199"/>
      <c r="BLS166" s="199"/>
      <c r="BLT166" s="199"/>
      <c r="BLU166" s="199"/>
      <c r="BLV166" s="199"/>
      <c r="BLW166" s="199"/>
      <c r="BLX166" s="199"/>
      <c r="BLY166" s="199"/>
      <c r="BLZ166" s="199"/>
      <c r="BMA166" s="199"/>
      <c r="BMB166" s="199"/>
      <c r="BMC166" s="199"/>
      <c r="BMD166" s="199"/>
      <c r="BME166" s="199"/>
      <c r="BMF166" s="199"/>
      <c r="BMG166" s="199"/>
      <c r="BMH166" s="199"/>
      <c r="BMI166" s="199"/>
      <c r="BMJ166" s="199"/>
      <c r="BMK166" s="199"/>
      <c r="BML166" s="199"/>
      <c r="BMM166" s="199"/>
      <c r="BMN166" s="199"/>
      <c r="BMO166" s="199"/>
      <c r="BMP166" s="199"/>
      <c r="BMQ166" s="199"/>
      <c r="BMR166" s="199"/>
      <c r="BMS166" s="199"/>
      <c r="BMT166" s="199"/>
      <c r="BMU166" s="199"/>
      <c r="BMV166" s="199"/>
      <c r="BMW166" s="199"/>
      <c r="BMX166" s="199"/>
      <c r="BMY166" s="199"/>
      <c r="BMZ166" s="199"/>
      <c r="BNA166" s="199"/>
      <c r="BNB166" s="199"/>
      <c r="BNC166" s="199"/>
      <c r="BND166" s="199"/>
      <c r="BNE166" s="199"/>
      <c r="BNF166" s="199"/>
      <c r="BNG166" s="199"/>
      <c r="BNH166" s="199"/>
      <c r="BNI166" s="199"/>
      <c r="BNJ166" s="199"/>
      <c r="BNK166" s="199"/>
      <c r="BNL166" s="199"/>
      <c r="BNM166" s="199"/>
      <c r="BNN166" s="199"/>
      <c r="BNO166" s="199"/>
      <c r="BNP166" s="199"/>
      <c r="BNQ166" s="199"/>
      <c r="BNR166" s="199"/>
      <c r="BNS166" s="199"/>
      <c r="BNT166" s="199"/>
      <c r="BNU166" s="199"/>
      <c r="BNV166" s="199"/>
      <c r="BNW166" s="199"/>
      <c r="BNX166" s="199"/>
      <c r="BNY166" s="199"/>
      <c r="BNZ166" s="199"/>
      <c r="BOA166" s="199"/>
      <c r="BOB166" s="199"/>
      <c r="BOC166" s="199"/>
      <c r="BOD166" s="199"/>
      <c r="BOE166" s="199"/>
      <c r="BOF166" s="199"/>
      <c r="BOG166" s="199"/>
      <c r="BOH166" s="199"/>
      <c r="BOI166" s="199"/>
      <c r="BOJ166" s="199"/>
      <c r="BOK166" s="199"/>
      <c r="BOL166" s="199"/>
      <c r="BOM166" s="199"/>
      <c r="BON166" s="199"/>
      <c r="BOO166" s="199"/>
      <c r="BOP166" s="199"/>
      <c r="BOQ166" s="199"/>
      <c r="BOR166" s="199"/>
      <c r="BOS166" s="199"/>
      <c r="BOT166" s="199"/>
      <c r="BOU166" s="199"/>
      <c r="BOV166" s="199"/>
      <c r="BOW166" s="199"/>
      <c r="BOX166" s="199"/>
      <c r="BOY166" s="199"/>
      <c r="BOZ166" s="199"/>
      <c r="BPA166" s="199"/>
      <c r="BPB166" s="199"/>
      <c r="BPC166" s="199"/>
      <c r="BPD166" s="199"/>
      <c r="BPE166" s="199"/>
      <c r="BPF166" s="199"/>
      <c r="BPG166" s="199"/>
      <c r="BPH166" s="199"/>
      <c r="BPI166" s="199"/>
      <c r="BPJ166" s="199"/>
      <c r="BPK166" s="199"/>
      <c r="BPL166" s="199"/>
      <c r="BPM166" s="199"/>
      <c r="BPN166" s="199"/>
      <c r="BPO166" s="199"/>
      <c r="BPP166" s="199"/>
      <c r="BPQ166" s="199"/>
      <c r="BPR166" s="199"/>
      <c r="BPS166" s="199"/>
      <c r="BPT166" s="199"/>
      <c r="BPU166" s="199"/>
      <c r="BPV166" s="199"/>
      <c r="BPW166" s="199"/>
      <c r="BPX166" s="199"/>
      <c r="BPY166" s="199"/>
      <c r="BPZ166" s="199"/>
      <c r="BQA166" s="199"/>
      <c r="BQB166" s="199"/>
      <c r="BQC166" s="199"/>
      <c r="BQD166" s="199"/>
      <c r="BQE166" s="199"/>
      <c r="BQF166" s="199"/>
      <c r="BQG166" s="199"/>
      <c r="BQH166" s="199"/>
      <c r="BQI166" s="199"/>
      <c r="BQJ166" s="199"/>
      <c r="BQK166" s="199"/>
      <c r="BQL166" s="199"/>
      <c r="BQM166" s="199"/>
      <c r="BQN166" s="199"/>
      <c r="BQO166" s="199"/>
      <c r="BQP166" s="199"/>
      <c r="BQQ166" s="199"/>
      <c r="BQR166" s="199"/>
      <c r="BQS166" s="199"/>
      <c r="BQT166" s="199"/>
      <c r="BQU166" s="199"/>
      <c r="BQV166" s="199"/>
      <c r="BQW166" s="199"/>
      <c r="BQX166" s="199"/>
      <c r="BQY166" s="199"/>
      <c r="BQZ166" s="199"/>
      <c r="BRA166" s="199"/>
      <c r="BRB166" s="199"/>
      <c r="BRC166" s="199"/>
      <c r="BRD166" s="199"/>
      <c r="BRE166" s="199"/>
      <c r="BRF166" s="199"/>
      <c r="BRG166" s="199"/>
      <c r="BRH166" s="199"/>
      <c r="BRI166" s="199"/>
      <c r="BRJ166" s="199"/>
      <c r="BRK166" s="199"/>
      <c r="BRL166" s="199"/>
      <c r="BRM166" s="199"/>
      <c r="BRN166" s="199"/>
      <c r="BRO166" s="199"/>
      <c r="BRP166" s="199"/>
      <c r="BRQ166" s="199"/>
      <c r="BRR166" s="199"/>
      <c r="BRS166" s="199"/>
      <c r="BRT166" s="199"/>
      <c r="BRU166" s="199"/>
      <c r="BRV166" s="199"/>
      <c r="BRW166" s="199"/>
      <c r="BRX166" s="199"/>
      <c r="BRY166" s="199"/>
      <c r="BRZ166" s="199"/>
      <c r="BSA166" s="199"/>
      <c r="BSB166" s="199"/>
      <c r="BSC166" s="199"/>
      <c r="BSD166" s="199"/>
      <c r="BSE166" s="199"/>
      <c r="BSF166" s="199"/>
      <c r="BSG166" s="199"/>
      <c r="BSH166" s="199"/>
      <c r="BSI166" s="199"/>
      <c r="BSJ166" s="199"/>
      <c r="BSK166" s="199"/>
      <c r="BSL166" s="199"/>
      <c r="BSM166" s="199"/>
      <c r="BSN166" s="199"/>
      <c r="BSO166" s="199"/>
      <c r="BSP166" s="199"/>
      <c r="BSQ166" s="199"/>
      <c r="BSR166" s="199"/>
      <c r="BSS166" s="199"/>
      <c r="BST166" s="199"/>
      <c r="BSU166" s="199"/>
      <c r="BSV166" s="199"/>
      <c r="BSW166" s="199"/>
      <c r="BSX166" s="199"/>
      <c r="BSY166" s="199"/>
      <c r="BSZ166" s="199"/>
      <c r="BTA166" s="199"/>
      <c r="BTB166" s="199"/>
      <c r="BTC166" s="199"/>
      <c r="BTD166" s="199"/>
      <c r="BTE166" s="199"/>
      <c r="BTF166" s="199"/>
      <c r="BTG166" s="199"/>
      <c r="BTH166" s="199"/>
      <c r="BTI166" s="199"/>
      <c r="BTJ166" s="199"/>
      <c r="BTK166" s="199"/>
      <c r="BTL166" s="199"/>
      <c r="BTM166" s="199"/>
      <c r="BTN166" s="199"/>
      <c r="BTO166" s="199"/>
      <c r="BTP166" s="199"/>
      <c r="BTQ166" s="199"/>
      <c r="BTR166" s="199"/>
      <c r="BTS166" s="199"/>
      <c r="BTT166" s="199"/>
      <c r="BTU166" s="199"/>
      <c r="BTV166" s="199"/>
      <c r="BTW166" s="199"/>
      <c r="BTX166" s="199"/>
      <c r="BTY166" s="199"/>
      <c r="BTZ166" s="199"/>
      <c r="BUA166" s="199"/>
      <c r="BUB166" s="199"/>
      <c r="BUC166" s="199"/>
      <c r="BUD166" s="199"/>
      <c r="BUE166" s="199"/>
      <c r="BUF166" s="199"/>
      <c r="BUG166" s="199"/>
      <c r="BUH166" s="199"/>
      <c r="BUI166" s="199"/>
      <c r="BUJ166" s="199"/>
      <c r="BUK166" s="199"/>
      <c r="BUL166" s="199"/>
      <c r="BUM166" s="199"/>
      <c r="BUN166" s="199"/>
      <c r="BUO166" s="199"/>
      <c r="BUP166" s="199"/>
      <c r="BUQ166" s="199"/>
      <c r="BUR166" s="199"/>
      <c r="BUS166" s="199"/>
      <c r="BUT166" s="199"/>
      <c r="BUU166" s="199"/>
      <c r="BUV166" s="199"/>
      <c r="BUW166" s="199"/>
      <c r="BUX166" s="199"/>
      <c r="BUY166" s="199"/>
      <c r="BUZ166" s="199"/>
      <c r="BVA166" s="199"/>
      <c r="BVB166" s="199"/>
      <c r="BVC166" s="199"/>
      <c r="BVD166" s="199"/>
      <c r="BVE166" s="199"/>
      <c r="BVF166" s="199"/>
      <c r="BVG166" s="199"/>
      <c r="BVH166" s="199"/>
      <c r="BVI166" s="199"/>
      <c r="BVJ166" s="199"/>
      <c r="BVK166" s="199"/>
      <c r="BVL166" s="199"/>
      <c r="BVM166" s="199"/>
      <c r="BVN166" s="199"/>
      <c r="BVO166" s="199"/>
      <c r="BVP166" s="199"/>
      <c r="BVQ166" s="199"/>
      <c r="BVR166" s="199"/>
      <c r="BVS166" s="199"/>
      <c r="BVT166" s="199"/>
      <c r="BVU166" s="199"/>
      <c r="BVV166" s="199"/>
      <c r="BVW166" s="199"/>
      <c r="BVX166" s="199"/>
      <c r="BVY166" s="199"/>
      <c r="BVZ166" s="199"/>
      <c r="BWA166" s="199"/>
      <c r="BWB166" s="199"/>
      <c r="BWC166" s="199"/>
      <c r="BWD166" s="199"/>
      <c r="BWE166" s="199"/>
      <c r="BWF166" s="199"/>
      <c r="BWG166" s="199"/>
      <c r="BWH166" s="199"/>
      <c r="BWI166" s="199"/>
      <c r="BWJ166" s="199"/>
      <c r="BWK166" s="199"/>
      <c r="BWL166" s="199"/>
      <c r="BWM166" s="199"/>
      <c r="BWN166" s="199"/>
      <c r="BWO166" s="199"/>
      <c r="BWP166" s="199"/>
      <c r="BWQ166" s="199"/>
      <c r="BWR166" s="199"/>
      <c r="BWS166" s="199"/>
      <c r="BWT166" s="199"/>
      <c r="BWU166" s="199"/>
      <c r="BWV166" s="199"/>
      <c r="BWW166" s="199"/>
      <c r="BWX166" s="199"/>
      <c r="BWY166" s="199"/>
      <c r="BWZ166" s="199"/>
      <c r="BXA166" s="199"/>
      <c r="BXB166" s="199"/>
      <c r="BXC166" s="199"/>
      <c r="BXD166" s="199"/>
      <c r="BXE166" s="199"/>
      <c r="BXF166" s="199"/>
      <c r="BXG166" s="199"/>
      <c r="BXH166" s="199"/>
      <c r="BXI166" s="199"/>
      <c r="BXJ166" s="199"/>
      <c r="BXK166" s="199"/>
      <c r="BXL166" s="199"/>
      <c r="BXM166" s="199"/>
      <c r="BXN166" s="199"/>
      <c r="BXO166" s="199"/>
      <c r="BXP166" s="199"/>
      <c r="BXQ166" s="199"/>
      <c r="BXR166" s="199"/>
      <c r="BXS166" s="199"/>
      <c r="BXT166" s="199"/>
      <c r="BXU166" s="199"/>
      <c r="BXV166" s="199"/>
      <c r="BXW166" s="199"/>
      <c r="BXX166" s="199"/>
      <c r="BXY166" s="199"/>
      <c r="BXZ166" s="199"/>
      <c r="BYA166" s="199"/>
      <c r="BYB166" s="199"/>
      <c r="BYC166" s="199"/>
      <c r="BYD166" s="199"/>
      <c r="BYE166" s="199"/>
      <c r="BYF166" s="199"/>
      <c r="BYG166" s="199"/>
      <c r="BYH166" s="199"/>
      <c r="BYI166" s="199"/>
      <c r="BYJ166" s="199"/>
      <c r="BYK166" s="199"/>
      <c r="BYL166" s="199"/>
      <c r="BYM166" s="199"/>
      <c r="BYN166" s="199"/>
      <c r="BYO166" s="199"/>
      <c r="BYP166" s="199"/>
      <c r="BYQ166" s="199"/>
      <c r="BYR166" s="199"/>
      <c r="BYS166" s="199"/>
      <c r="BYT166" s="199"/>
      <c r="BYU166" s="199"/>
      <c r="BYV166" s="199"/>
      <c r="BYW166" s="199"/>
      <c r="BYX166" s="199"/>
      <c r="BYY166" s="199"/>
      <c r="BYZ166" s="199"/>
      <c r="BZA166" s="199"/>
      <c r="BZB166" s="199"/>
      <c r="BZC166" s="199"/>
      <c r="BZD166" s="199"/>
      <c r="BZE166" s="199"/>
      <c r="BZF166" s="199"/>
      <c r="BZG166" s="199"/>
      <c r="BZH166" s="199"/>
      <c r="BZI166" s="199"/>
      <c r="BZJ166" s="199"/>
      <c r="BZK166" s="199"/>
      <c r="BZL166" s="199"/>
      <c r="BZM166" s="199"/>
      <c r="BZN166" s="199"/>
      <c r="BZO166" s="199"/>
      <c r="BZP166" s="199"/>
      <c r="BZQ166" s="199"/>
      <c r="BZR166" s="199"/>
      <c r="BZS166" s="199"/>
      <c r="BZT166" s="199"/>
      <c r="BZU166" s="199"/>
      <c r="BZV166" s="199"/>
      <c r="BZW166" s="199"/>
      <c r="BZX166" s="199"/>
      <c r="BZY166" s="199"/>
      <c r="BZZ166" s="199"/>
      <c r="CAA166" s="199"/>
      <c r="CAB166" s="199"/>
      <c r="CAC166" s="199"/>
      <c r="CAD166" s="199"/>
      <c r="CAE166" s="199"/>
      <c r="CAF166" s="199"/>
      <c r="CAG166" s="199"/>
      <c r="CAH166" s="199"/>
      <c r="CAI166" s="199"/>
      <c r="CAJ166" s="199"/>
      <c r="CAK166" s="199"/>
      <c r="CAL166" s="199"/>
      <c r="CAM166" s="199"/>
      <c r="CAN166" s="199"/>
      <c r="CAO166" s="199"/>
      <c r="CAP166" s="199"/>
      <c r="CAQ166" s="199"/>
      <c r="CAR166" s="199"/>
      <c r="CAS166" s="199"/>
      <c r="CAT166" s="199"/>
      <c r="CAU166" s="199"/>
      <c r="CAV166" s="199"/>
      <c r="CAW166" s="199"/>
      <c r="CAX166" s="199"/>
      <c r="CAY166" s="199"/>
      <c r="CAZ166" s="199"/>
      <c r="CBA166" s="199"/>
      <c r="CBB166" s="199"/>
      <c r="CBC166" s="199"/>
      <c r="CBD166" s="199"/>
      <c r="CBE166" s="199"/>
      <c r="CBF166" s="199"/>
      <c r="CBG166" s="199"/>
      <c r="CBH166" s="199"/>
      <c r="CBI166" s="199"/>
      <c r="CBJ166" s="199"/>
      <c r="CBK166" s="199"/>
      <c r="CBL166" s="199"/>
      <c r="CBM166" s="199"/>
      <c r="CBN166" s="199"/>
      <c r="CBO166" s="199"/>
      <c r="CBP166" s="199"/>
      <c r="CBQ166" s="199"/>
      <c r="CBR166" s="199"/>
      <c r="CBS166" s="199"/>
      <c r="CBT166" s="199"/>
      <c r="CBU166" s="199"/>
      <c r="CBV166" s="199"/>
      <c r="CBW166" s="199"/>
      <c r="CBX166" s="199"/>
      <c r="CBY166" s="199"/>
      <c r="CBZ166" s="199"/>
      <c r="CCA166" s="199"/>
      <c r="CCB166" s="199"/>
      <c r="CCC166" s="199"/>
      <c r="CCD166" s="199"/>
      <c r="CCE166" s="199"/>
      <c r="CCF166" s="199"/>
      <c r="CCG166" s="199"/>
      <c r="CCH166" s="199"/>
      <c r="CCI166" s="199"/>
      <c r="CCJ166" s="199"/>
      <c r="CCK166" s="199"/>
      <c r="CCL166" s="199"/>
      <c r="CCM166" s="199"/>
      <c r="CCN166" s="199"/>
      <c r="CCO166" s="199"/>
      <c r="CCP166" s="199"/>
      <c r="CCQ166" s="199"/>
      <c r="CCR166" s="199"/>
      <c r="CCS166" s="199"/>
      <c r="CCT166" s="199"/>
    </row>
    <row r="167" spans="984:2126" s="200" customFormat="1" x14ac:dyDescent="0.2">
      <c r="AKV167" s="199"/>
      <c r="AKW167" s="199"/>
      <c r="AKX167" s="199"/>
      <c r="AKY167" s="199"/>
      <c r="AKZ167" s="199"/>
      <c r="ALA167" s="199"/>
      <c r="ALB167" s="199"/>
      <c r="ALC167" s="199"/>
      <c r="ALD167" s="199"/>
      <c r="ALE167" s="199"/>
      <c r="ALF167" s="199"/>
      <c r="ALG167" s="199"/>
      <c r="ALH167" s="199"/>
      <c r="ALI167" s="199"/>
      <c r="ALJ167" s="199"/>
      <c r="ALK167" s="199"/>
      <c r="ALL167" s="199"/>
      <c r="ALM167" s="199"/>
      <c r="ALN167" s="199"/>
      <c r="ALO167" s="199"/>
      <c r="ALP167" s="199"/>
      <c r="ALQ167" s="199"/>
      <c r="ALR167" s="199"/>
      <c r="ALS167" s="199"/>
      <c r="ALT167" s="199"/>
      <c r="ALU167" s="199"/>
      <c r="ALV167" s="199"/>
      <c r="ALW167" s="199"/>
      <c r="ALX167" s="199"/>
      <c r="ALY167" s="199"/>
      <c r="ALZ167" s="199"/>
      <c r="AMA167" s="199"/>
      <c r="AMB167" s="199"/>
      <c r="AMC167" s="199"/>
      <c r="AMD167" s="199"/>
      <c r="AME167" s="199"/>
      <c r="AMF167" s="199"/>
      <c r="AMG167" s="199"/>
      <c r="AMH167" s="199"/>
      <c r="AMI167" s="199"/>
      <c r="AMJ167" s="199"/>
      <c r="AMK167" s="199"/>
      <c r="AML167" s="199"/>
      <c r="AMM167" s="199"/>
      <c r="AMN167" s="199"/>
      <c r="AMO167" s="199"/>
      <c r="AMP167" s="199"/>
      <c r="AMQ167" s="199"/>
      <c r="AMR167" s="199"/>
      <c r="AMS167" s="199"/>
      <c r="AMT167" s="199"/>
      <c r="AMU167" s="199"/>
      <c r="AMV167" s="199"/>
      <c r="AMW167" s="199"/>
      <c r="AMX167" s="199"/>
      <c r="AMY167" s="199"/>
      <c r="AMZ167" s="199"/>
      <c r="ANA167" s="199"/>
      <c r="ANB167" s="199"/>
      <c r="ANC167" s="199"/>
      <c r="AND167" s="199"/>
      <c r="ANE167" s="199"/>
      <c r="ANF167" s="199"/>
      <c r="ANG167" s="199"/>
      <c r="ANH167" s="199"/>
      <c r="ANI167" s="199"/>
      <c r="ANJ167" s="199"/>
      <c r="ANK167" s="199"/>
      <c r="ANL167" s="199"/>
      <c r="ANM167" s="199"/>
      <c r="ANN167" s="199"/>
      <c r="ANO167" s="199"/>
      <c r="ANP167" s="199"/>
      <c r="ANQ167" s="199"/>
      <c r="ANR167" s="199"/>
      <c r="ANS167" s="199"/>
      <c r="ANT167" s="199"/>
      <c r="ANU167" s="199"/>
      <c r="ANV167" s="199"/>
      <c r="ANW167" s="199"/>
      <c r="ANX167" s="199"/>
      <c r="ANY167" s="199"/>
      <c r="ANZ167" s="199"/>
      <c r="AOA167" s="199"/>
      <c r="AOB167" s="199"/>
      <c r="AOC167" s="199"/>
      <c r="AOD167" s="199"/>
      <c r="AOE167" s="199"/>
      <c r="AOF167" s="199"/>
      <c r="AOG167" s="199"/>
      <c r="AOH167" s="199"/>
      <c r="AOI167" s="199"/>
      <c r="AOJ167" s="199"/>
      <c r="AOK167" s="199"/>
      <c r="AOL167" s="199"/>
      <c r="AOM167" s="199"/>
      <c r="AON167" s="199"/>
      <c r="AOO167" s="199"/>
      <c r="AOP167" s="199"/>
      <c r="AOQ167" s="199"/>
      <c r="AOR167" s="199"/>
      <c r="AOS167" s="199"/>
      <c r="AOT167" s="199"/>
      <c r="AOU167" s="199"/>
      <c r="AOV167" s="199"/>
      <c r="AOW167" s="199"/>
      <c r="AOX167" s="199"/>
      <c r="AOY167" s="199"/>
      <c r="AOZ167" s="199"/>
      <c r="APA167" s="199"/>
      <c r="APB167" s="199"/>
      <c r="APC167" s="199"/>
      <c r="APD167" s="199"/>
      <c r="APE167" s="199"/>
      <c r="APF167" s="199"/>
      <c r="APG167" s="199"/>
      <c r="APH167" s="199"/>
      <c r="API167" s="199"/>
      <c r="APJ167" s="199"/>
      <c r="APK167" s="199"/>
      <c r="APL167" s="199"/>
      <c r="APM167" s="199"/>
      <c r="APN167" s="199"/>
      <c r="APO167" s="199"/>
      <c r="APP167" s="199"/>
      <c r="APQ167" s="199"/>
      <c r="APR167" s="199"/>
      <c r="APS167" s="199"/>
      <c r="APT167" s="199"/>
      <c r="APU167" s="199"/>
      <c r="APV167" s="199"/>
      <c r="APW167" s="199"/>
      <c r="APX167" s="199"/>
      <c r="APY167" s="199"/>
      <c r="APZ167" s="199"/>
      <c r="AQA167" s="199"/>
      <c r="AQB167" s="199"/>
      <c r="AQC167" s="199"/>
      <c r="AQD167" s="199"/>
      <c r="AQE167" s="199"/>
      <c r="AQF167" s="199"/>
      <c r="AQG167" s="199"/>
      <c r="AQH167" s="199"/>
      <c r="AQI167" s="199"/>
      <c r="AQJ167" s="199"/>
      <c r="AQK167" s="199"/>
      <c r="AQL167" s="199"/>
      <c r="AQM167" s="199"/>
      <c r="AQN167" s="199"/>
      <c r="AQO167" s="199"/>
      <c r="AQP167" s="199"/>
      <c r="AQQ167" s="199"/>
      <c r="AQR167" s="199"/>
      <c r="AQS167" s="199"/>
      <c r="AQT167" s="199"/>
      <c r="AQU167" s="199"/>
      <c r="AQV167" s="199"/>
      <c r="AQW167" s="199"/>
      <c r="AQX167" s="199"/>
      <c r="AQY167" s="199"/>
      <c r="AQZ167" s="199"/>
      <c r="ARA167" s="199"/>
      <c r="ARB167" s="199"/>
      <c r="ARC167" s="199"/>
      <c r="ARD167" s="199"/>
      <c r="ARE167" s="199"/>
      <c r="ARF167" s="199"/>
      <c r="ARG167" s="199"/>
      <c r="ARH167" s="199"/>
      <c r="ARI167" s="199"/>
      <c r="ARJ167" s="199"/>
      <c r="ARK167" s="199"/>
      <c r="ARL167" s="199"/>
      <c r="ARM167" s="199"/>
      <c r="ARN167" s="199"/>
      <c r="ARO167" s="199"/>
      <c r="ARP167" s="199"/>
      <c r="ARQ167" s="199"/>
      <c r="ARR167" s="199"/>
      <c r="ARS167" s="199"/>
      <c r="ART167" s="199"/>
      <c r="ARU167" s="199"/>
      <c r="ARV167" s="199"/>
      <c r="ARW167" s="199"/>
      <c r="ARX167" s="199"/>
      <c r="ARY167" s="199"/>
      <c r="ARZ167" s="199"/>
      <c r="ASA167" s="199"/>
      <c r="ASB167" s="199"/>
      <c r="ASC167" s="199"/>
      <c r="ASD167" s="199"/>
      <c r="ASE167" s="199"/>
      <c r="ASF167" s="199"/>
      <c r="ASG167" s="199"/>
      <c r="ASH167" s="199"/>
      <c r="ASI167" s="199"/>
      <c r="ASJ167" s="199"/>
      <c r="ASK167" s="199"/>
      <c r="ASL167" s="199"/>
      <c r="ASM167" s="199"/>
      <c r="ASN167" s="199"/>
      <c r="ASO167" s="199"/>
      <c r="ASP167" s="199"/>
      <c r="ASQ167" s="199"/>
      <c r="ASR167" s="199"/>
      <c r="ASS167" s="199"/>
      <c r="AST167" s="199"/>
      <c r="ASU167" s="199"/>
      <c r="ASV167" s="199"/>
      <c r="ASW167" s="199"/>
      <c r="ASX167" s="199"/>
      <c r="ASY167" s="199"/>
      <c r="ASZ167" s="199"/>
      <c r="ATA167" s="199"/>
      <c r="ATB167" s="199"/>
      <c r="ATC167" s="199"/>
      <c r="ATD167" s="199"/>
      <c r="ATE167" s="199"/>
      <c r="ATF167" s="199"/>
      <c r="ATG167" s="199"/>
      <c r="ATH167" s="199"/>
      <c r="ATI167" s="199"/>
      <c r="ATJ167" s="199"/>
      <c r="ATK167" s="199"/>
      <c r="ATL167" s="199"/>
      <c r="ATM167" s="199"/>
      <c r="ATN167" s="199"/>
      <c r="ATO167" s="199"/>
      <c r="ATP167" s="199"/>
      <c r="ATQ167" s="199"/>
      <c r="ATR167" s="199"/>
      <c r="ATS167" s="199"/>
      <c r="ATT167" s="199"/>
      <c r="ATU167" s="199"/>
      <c r="ATV167" s="199"/>
      <c r="ATW167" s="199"/>
      <c r="ATX167" s="199"/>
      <c r="ATY167" s="199"/>
      <c r="ATZ167" s="199"/>
      <c r="AUA167" s="199"/>
      <c r="AUB167" s="199"/>
      <c r="AUC167" s="199"/>
      <c r="AUD167" s="199"/>
      <c r="AUE167" s="199"/>
      <c r="AUF167" s="199"/>
      <c r="AUG167" s="199"/>
      <c r="AUH167" s="199"/>
      <c r="AUI167" s="199"/>
      <c r="AUJ167" s="199"/>
      <c r="AUK167" s="199"/>
      <c r="AUL167" s="199"/>
      <c r="AUM167" s="199"/>
      <c r="AUN167" s="199"/>
      <c r="AUO167" s="199"/>
      <c r="AUP167" s="199"/>
      <c r="AUQ167" s="199"/>
      <c r="AUR167" s="199"/>
      <c r="AUS167" s="199"/>
      <c r="AUT167" s="199"/>
      <c r="AUU167" s="199"/>
      <c r="AUV167" s="199"/>
      <c r="AUW167" s="199"/>
      <c r="AUX167" s="199"/>
      <c r="AUY167" s="199"/>
      <c r="AUZ167" s="199"/>
      <c r="AVA167" s="199"/>
      <c r="AVB167" s="199"/>
      <c r="AVC167" s="199"/>
      <c r="AVD167" s="199"/>
      <c r="AVE167" s="199"/>
      <c r="AVF167" s="199"/>
      <c r="AVG167" s="199"/>
      <c r="AVH167" s="199"/>
      <c r="AVI167" s="199"/>
      <c r="AVJ167" s="199"/>
      <c r="AVK167" s="199"/>
      <c r="AVL167" s="199"/>
      <c r="AVM167" s="199"/>
      <c r="AVN167" s="199"/>
      <c r="AVO167" s="199"/>
      <c r="AVP167" s="199"/>
      <c r="AVQ167" s="199"/>
      <c r="AVR167" s="199"/>
      <c r="AVS167" s="199"/>
      <c r="AVT167" s="199"/>
      <c r="AVU167" s="199"/>
      <c r="AVV167" s="199"/>
      <c r="AVW167" s="199"/>
      <c r="AVX167" s="199"/>
      <c r="AVY167" s="199"/>
      <c r="AVZ167" s="199"/>
      <c r="AWA167" s="199"/>
      <c r="AWB167" s="199"/>
      <c r="AWC167" s="199"/>
      <c r="AWD167" s="199"/>
      <c r="AWE167" s="199"/>
      <c r="AWF167" s="199"/>
      <c r="AWG167" s="199"/>
      <c r="AWH167" s="199"/>
      <c r="AWI167" s="199"/>
      <c r="AWJ167" s="199"/>
      <c r="AWK167" s="199"/>
      <c r="AWL167" s="199"/>
      <c r="AWM167" s="199"/>
      <c r="AWN167" s="199"/>
      <c r="AWO167" s="199"/>
      <c r="AWP167" s="199"/>
      <c r="AWQ167" s="199"/>
      <c r="AWR167" s="199"/>
      <c r="AWS167" s="199"/>
      <c r="AWT167" s="199"/>
      <c r="AWU167" s="199"/>
      <c r="AWV167" s="199"/>
      <c r="AWW167" s="199"/>
      <c r="AWX167" s="199"/>
      <c r="AWY167" s="199"/>
      <c r="AWZ167" s="199"/>
      <c r="AXA167" s="199"/>
      <c r="AXB167" s="199"/>
      <c r="AXC167" s="199"/>
      <c r="AXD167" s="199"/>
      <c r="AXE167" s="199"/>
      <c r="AXF167" s="199"/>
      <c r="AXG167" s="199"/>
      <c r="AXH167" s="199"/>
      <c r="AXI167" s="199"/>
      <c r="AXJ167" s="199"/>
      <c r="AXK167" s="199"/>
      <c r="AXL167" s="199"/>
      <c r="AXM167" s="199"/>
      <c r="AXN167" s="199"/>
      <c r="AXO167" s="199"/>
      <c r="AXP167" s="199"/>
      <c r="AXQ167" s="199"/>
      <c r="AXR167" s="199"/>
      <c r="AXS167" s="199"/>
      <c r="AXT167" s="199"/>
      <c r="AXU167" s="199"/>
      <c r="AXV167" s="199"/>
      <c r="AXW167" s="199"/>
      <c r="AXX167" s="199"/>
      <c r="AXY167" s="199"/>
      <c r="AXZ167" s="199"/>
      <c r="AYA167" s="199"/>
      <c r="AYB167" s="199"/>
      <c r="AYC167" s="199"/>
      <c r="AYD167" s="199"/>
      <c r="AYE167" s="199"/>
      <c r="AYF167" s="199"/>
      <c r="AYG167" s="199"/>
      <c r="AYH167" s="199"/>
      <c r="AYI167" s="199"/>
      <c r="AYJ167" s="199"/>
      <c r="AYK167" s="199"/>
      <c r="AYL167" s="199"/>
      <c r="AYM167" s="199"/>
      <c r="AYN167" s="199"/>
      <c r="AYO167" s="199"/>
      <c r="AYP167" s="199"/>
      <c r="AYQ167" s="199"/>
      <c r="AYR167" s="199"/>
      <c r="AYS167" s="199"/>
      <c r="AYT167" s="199"/>
      <c r="AYU167" s="199"/>
      <c r="AYV167" s="199"/>
      <c r="AYW167" s="199"/>
      <c r="AYX167" s="199"/>
      <c r="AYY167" s="199"/>
      <c r="AYZ167" s="199"/>
      <c r="AZA167" s="199"/>
      <c r="AZB167" s="199"/>
      <c r="AZC167" s="199"/>
      <c r="AZD167" s="199"/>
      <c r="AZE167" s="199"/>
      <c r="AZF167" s="199"/>
      <c r="AZG167" s="199"/>
      <c r="AZH167" s="199"/>
      <c r="AZI167" s="199"/>
      <c r="AZJ167" s="199"/>
      <c r="AZK167" s="199"/>
      <c r="AZL167" s="199"/>
      <c r="AZM167" s="199"/>
      <c r="AZN167" s="199"/>
      <c r="AZO167" s="199"/>
      <c r="AZP167" s="199"/>
      <c r="AZQ167" s="199"/>
      <c r="AZR167" s="199"/>
      <c r="AZS167" s="199"/>
      <c r="AZT167" s="199"/>
      <c r="AZU167" s="199"/>
      <c r="AZV167" s="199"/>
      <c r="AZW167" s="199"/>
      <c r="AZX167" s="199"/>
      <c r="AZY167" s="199"/>
      <c r="AZZ167" s="199"/>
      <c r="BAA167" s="199"/>
      <c r="BAB167" s="199"/>
      <c r="BAC167" s="199"/>
      <c r="BAD167" s="199"/>
      <c r="BAE167" s="199"/>
      <c r="BAF167" s="199"/>
      <c r="BAG167" s="199"/>
      <c r="BAH167" s="199"/>
      <c r="BAI167" s="199"/>
      <c r="BAJ167" s="199"/>
      <c r="BAK167" s="199"/>
      <c r="BAL167" s="199"/>
      <c r="BAM167" s="199"/>
      <c r="BAN167" s="199"/>
      <c r="BAO167" s="199"/>
      <c r="BAP167" s="199"/>
      <c r="BAQ167" s="199"/>
      <c r="BAR167" s="199"/>
      <c r="BAS167" s="199"/>
      <c r="BAT167" s="199"/>
      <c r="BAU167" s="199"/>
      <c r="BAV167" s="199"/>
      <c r="BAW167" s="199"/>
      <c r="BAX167" s="199"/>
      <c r="BAY167" s="199"/>
      <c r="BAZ167" s="199"/>
      <c r="BBA167" s="199"/>
      <c r="BBB167" s="199"/>
      <c r="BBC167" s="199"/>
      <c r="BBD167" s="199"/>
      <c r="BBE167" s="199"/>
      <c r="BBF167" s="199"/>
      <c r="BBG167" s="199"/>
      <c r="BBH167" s="199"/>
      <c r="BBI167" s="199"/>
      <c r="BBJ167" s="199"/>
      <c r="BBK167" s="199"/>
      <c r="BBL167" s="199"/>
      <c r="BBM167" s="199"/>
      <c r="BBN167" s="199"/>
      <c r="BBO167" s="199"/>
      <c r="BBP167" s="199"/>
      <c r="BBQ167" s="199"/>
      <c r="BBR167" s="199"/>
      <c r="BBS167" s="199"/>
      <c r="BBT167" s="199"/>
      <c r="BBU167" s="199"/>
      <c r="BBV167" s="199"/>
      <c r="BBW167" s="199"/>
      <c r="BBX167" s="199"/>
      <c r="BBY167" s="199"/>
      <c r="BBZ167" s="199"/>
      <c r="BCA167" s="199"/>
      <c r="BCB167" s="199"/>
      <c r="BCC167" s="199"/>
      <c r="BCD167" s="199"/>
      <c r="BCE167" s="199"/>
      <c r="BCF167" s="199"/>
      <c r="BCG167" s="199"/>
      <c r="BCH167" s="199"/>
      <c r="BCI167" s="199"/>
      <c r="BCJ167" s="199"/>
      <c r="BCK167" s="199"/>
      <c r="BCL167" s="199"/>
      <c r="BCM167" s="199"/>
      <c r="BCN167" s="199"/>
      <c r="BCO167" s="199"/>
      <c r="BCP167" s="199"/>
      <c r="BCQ167" s="199"/>
      <c r="BCR167" s="199"/>
      <c r="BCS167" s="199"/>
      <c r="BCT167" s="199"/>
      <c r="BCU167" s="199"/>
      <c r="BCV167" s="199"/>
      <c r="BCW167" s="199"/>
      <c r="BCX167" s="199"/>
      <c r="BCY167" s="199"/>
      <c r="BCZ167" s="199"/>
      <c r="BDA167" s="199"/>
      <c r="BDB167" s="199"/>
      <c r="BDC167" s="199"/>
      <c r="BDD167" s="199"/>
      <c r="BDE167" s="199"/>
      <c r="BDF167" s="199"/>
      <c r="BDG167" s="199"/>
      <c r="BDH167" s="199"/>
      <c r="BDI167" s="199"/>
      <c r="BDJ167" s="199"/>
      <c r="BDK167" s="199"/>
      <c r="BDL167" s="199"/>
      <c r="BDM167" s="199"/>
      <c r="BDN167" s="199"/>
      <c r="BDO167" s="199"/>
      <c r="BDP167" s="199"/>
      <c r="BDQ167" s="199"/>
      <c r="BDR167" s="199"/>
      <c r="BDS167" s="199"/>
      <c r="BDT167" s="199"/>
      <c r="BDU167" s="199"/>
      <c r="BDV167" s="199"/>
      <c r="BDW167" s="199"/>
      <c r="BDX167" s="199"/>
      <c r="BDY167" s="199"/>
      <c r="BDZ167" s="199"/>
      <c r="BEA167" s="199"/>
      <c r="BEB167" s="199"/>
      <c r="BEC167" s="199"/>
      <c r="BED167" s="199"/>
      <c r="BEE167" s="199"/>
      <c r="BEF167" s="199"/>
      <c r="BEG167" s="199"/>
      <c r="BEH167" s="199"/>
      <c r="BEI167" s="199"/>
      <c r="BEJ167" s="199"/>
      <c r="BEK167" s="199"/>
      <c r="BEL167" s="199"/>
      <c r="BEM167" s="199"/>
      <c r="BEN167" s="199"/>
      <c r="BEO167" s="199"/>
      <c r="BEP167" s="199"/>
      <c r="BEQ167" s="199"/>
      <c r="BER167" s="199"/>
      <c r="BES167" s="199"/>
      <c r="BET167" s="199"/>
      <c r="BEU167" s="199"/>
      <c r="BEV167" s="199"/>
      <c r="BEW167" s="199"/>
      <c r="BEX167" s="199"/>
      <c r="BEY167" s="199"/>
      <c r="BEZ167" s="199"/>
      <c r="BFA167" s="199"/>
      <c r="BFB167" s="199"/>
      <c r="BFC167" s="199"/>
      <c r="BFD167" s="199"/>
      <c r="BFE167" s="199"/>
      <c r="BFF167" s="199"/>
      <c r="BFG167" s="199"/>
      <c r="BFH167" s="199"/>
      <c r="BFI167" s="199"/>
      <c r="BFJ167" s="199"/>
      <c r="BFK167" s="199"/>
      <c r="BFL167" s="199"/>
      <c r="BFM167" s="199"/>
      <c r="BFN167" s="199"/>
      <c r="BFO167" s="199"/>
      <c r="BFP167" s="199"/>
      <c r="BFQ167" s="199"/>
      <c r="BFR167" s="199"/>
      <c r="BFS167" s="199"/>
      <c r="BFT167" s="199"/>
      <c r="BFU167" s="199"/>
      <c r="BFV167" s="199"/>
      <c r="BFW167" s="199"/>
      <c r="BFX167" s="199"/>
      <c r="BFY167" s="199"/>
      <c r="BFZ167" s="199"/>
      <c r="BGA167" s="199"/>
      <c r="BGB167" s="199"/>
      <c r="BGC167" s="199"/>
      <c r="BGD167" s="199"/>
      <c r="BGE167" s="199"/>
      <c r="BGF167" s="199"/>
      <c r="BGG167" s="199"/>
      <c r="BGH167" s="199"/>
      <c r="BGI167" s="199"/>
      <c r="BGJ167" s="199"/>
      <c r="BGK167" s="199"/>
      <c r="BGL167" s="199"/>
      <c r="BGM167" s="199"/>
      <c r="BGN167" s="199"/>
      <c r="BGO167" s="199"/>
      <c r="BGP167" s="199"/>
      <c r="BGQ167" s="199"/>
      <c r="BGR167" s="199"/>
      <c r="BGS167" s="199"/>
      <c r="BGT167" s="199"/>
      <c r="BGU167" s="199"/>
      <c r="BGV167" s="199"/>
      <c r="BGW167" s="199"/>
      <c r="BGX167" s="199"/>
      <c r="BGY167" s="199"/>
      <c r="BGZ167" s="199"/>
      <c r="BHA167" s="199"/>
      <c r="BHB167" s="199"/>
      <c r="BHC167" s="199"/>
      <c r="BHD167" s="199"/>
      <c r="BHE167" s="199"/>
      <c r="BHF167" s="199"/>
      <c r="BHG167" s="199"/>
      <c r="BHH167" s="199"/>
      <c r="BHI167" s="199"/>
      <c r="BHJ167" s="199"/>
      <c r="BHK167" s="199"/>
      <c r="BHL167" s="199"/>
      <c r="BHM167" s="199"/>
      <c r="BHN167" s="199"/>
      <c r="BHO167" s="199"/>
      <c r="BHP167" s="199"/>
      <c r="BHQ167" s="199"/>
      <c r="BHR167" s="199"/>
      <c r="BHS167" s="199"/>
      <c r="BHT167" s="199"/>
      <c r="BHU167" s="199"/>
      <c r="BHV167" s="199"/>
      <c r="BHW167" s="199"/>
      <c r="BHX167" s="199"/>
      <c r="BHY167" s="199"/>
      <c r="BHZ167" s="199"/>
      <c r="BIA167" s="199"/>
      <c r="BIB167" s="199"/>
      <c r="BIC167" s="199"/>
      <c r="BID167" s="199"/>
      <c r="BIE167" s="199"/>
      <c r="BIF167" s="199"/>
      <c r="BIG167" s="199"/>
      <c r="BIH167" s="199"/>
      <c r="BII167" s="199"/>
      <c r="BIJ167" s="199"/>
      <c r="BIK167" s="199"/>
      <c r="BIL167" s="199"/>
      <c r="BIM167" s="199"/>
      <c r="BIN167" s="199"/>
      <c r="BIO167" s="199"/>
      <c r="BIP167" s="199"/>
      <c r="BIQ167" s="199"/>
      <c r="BIR167" s="199"/>
      <c r="BIS167" s="199"/>
      <c r="BIT167" s="199"/>
      <c r="BIU167" s="199"/>
      <c r="BIV167" s="199"/>
      <c r="BIW167" s="199"/>
      <c r="BIX167" s="199"/>
      <c r="BIY167" s="199"/>
      <c r="BIZ167" s="199"/>
      <c r="BJA167" s="199"/>
      <c r="BJB167" s="199"/>
      <c r="BJC167" s="199"/>
      <c r="BJD167" s="199"/>
      <c r="BJE167" s="199"/>
      <c r="BJF167" s="199"/>
      <c r="BJG167" s="199"/>
      <c r="BJH167" s="199"/>
      <c r="BJI167" s="199"/>
      <c r="BJJ167" s="199"/>
      <c r="BJK167" s="199"/>
      <c r="BJL167" s="199"/>
      <c r="BJM167" s="199"/>
      <c r="BJN167" s="199"/>
      <c r="BJO167" s="199"/>
      <c r="BJP167" s="199"/>
      <c r="BJQ167" s="199"/>
      <c r="BJR167" s="199"/>
      <c r="BJS167" s="199"/>
      <c r="BJT167" s="199"/>
      <c r="BJU167" s="199"/>
      <c r="BJV167" s="199"/>
      <c r="BJW167" s="199"/>
      <c r="BJX167" s="199"/>
      <c r="BJY167" s="199"/>
      <c r="BJZ167" s="199"/>
      <c r="BKA167" s="199"/>
      <c r="BKB167" s="199"/>
      <c r="BKC167" s="199"/>
      <c r="BKD167" s="199"/>
      <c r="BKE167" s="199"/>
      <c r="BKF167" s="199"/>
      <c r="BKG167" s="199"/>
      <c r="BKH167" s="199"/>
      <c r="BKI167" s="199"/>
      <c r="BKJ167" s="199"/>
      <c r="BKK167" s="199"/>
      <c r="BKL167" s="199"/>
      <c r="BKM167" s="199"/>
      <c r="BKN167" s="199"/>
      <c r="BKO167" s="199"/>
      <c r="BKP167" s="199"/>
      <c r="BKQ167" s="199"/>
      <c r="BKR167" s="199"/>
      <c r="BKS167" s="199"/>
      <c r="BKT167" s="199"/>
      <c r="BKU167" s="199"/>
      <c r="BKV167" s="199"/>
      <c r="BKW167" s="199"/>
      <c r="BKX167" s="199"/>
      <c r="BKY167" s="199"/>
      <c r="BKZ167" s="199"/>
      <c r="BLA167" s="199"/>
      <c r="BLB167" s="199"/>
      <c r="BLC167" s="199"/>
      <c r="BLD167" s="199"/>
      <c r="BLE167" s="199"/>
      <c r="BLF167" s="199"/>
      <c r="BLG167" s="199"/>
      <c r="BLH167" s="199"/>
      <c r="BLI167" s="199"/>
      <c r="BLJ167" s="199"/>
      <c r="BLK167" s="199"/>
      <c r="BLL167" s="199"/>
      <c r="BLM167" s="199"/>
      <c r="BLN167" s="199"/>
      <c r="BLO167" s="199"/>
      <c r="BLP167" s="199"/>
      <c r="BLQ167" s="199"/>
      <c r="BLR167" s="199"/>
      <c r="BLS167" s="199"/>
      <c r="BLT167" s="199"/>
      <c r="BLU167" s="199"/>
      <c r="BLV167" s="199"/>
      <c r="BLW167" s="199"/>
      <c r="BLX167" s="199"/>
      <c r="BLY167" s="199"/>
      <c r="BLZ167" s="199"/>
      <c r="BMA167" s="199"/>
      <c r="BMB167" s="199"/>
      <c r="BMC167" s="199"/>
      <c r="BMD167" s="199"/>
      <c r="BME167" s="199"/>
      <c r="BMF167" s="199"/>
      <c r="BMG167" s="199"/>
      <c r="BMH167" s="199"/>
      <c r="BMI167" s="199"/>
      <c r="BMJ167" s="199"/>
      <c r="BMK167" s="199"/>
      <c r="BML167" s="199"/>
      <c r="BMM167" s="199"/>
      <c r="BMN167" s="199"/>
      <c r="BMO167" s="199"/>
      <c r="BMP167" s="199"/>
      <c r="BMQ167" s="199"/>
      <c r="BMR167" s="199"/>
      <c r="BMS167" s="199"/>
      <c r="BMT167" s="199"/>
      <c r="BMU167" s="199"/>
      <c r="BMV167" s="199"/>
      <c r="BMW167" s="199"/>
      <c r="BMX167" s="199"/>
      <c r="BMY167" s="199"/>
      <c r="BMZ167" s="199"/>
      <c r="BNA167" s="199"/>
      <c r="BNB167" s="199"/>
      <c r="BNC167" s="199"/>
      <c r="BND167" s="199"/>
      <c r="BNE167" s="199"/>
      <c r="BNF167" s="199"/>
      <c r="BNG167" s="199"/>
      <c r="BNH167" s="199"/>
      <c r="BNI167" s="199"/>
      <c r="BNJ167" s="199"/>
      <c r="BNK167" s="199"/>
      <c r="BNL167" s="199"/>
      <c r="BNM167" s="199"/>
      <c r="BNN167" s="199"/>
      <c r="BNO167" s="199"/>
      <c r="BNP167" s="199"/>
      <c r="BNQ167" s="199"/>
      <c r="BNR167" s="199"/>
      <c r="BNS167" s="199"/>
      <c r="BNT167" s="199"/>
      <c r="BNU167" s="199"/>
      <c r="BNV167" s="199"/>
      <c r="BNW167" s="199"/>
      <c r="BNX167" s="199"/>
      <c r="BNY167" s="199"/>
      <c r="BNZ167" s="199"/>
      <c r="BOA167" s="199"/>
      <c r="BOB167" s="199"/>
      <c r="BOC167" s="199"/>
      <c r="BOD167" s="199"/>
      <c r="BOE167" s="199"/>
      <c r="BOF167" s="199"/>
      <c r="BOG167" s="199"/>
      <c r="BOH167" s="199"/>
      <c r="BOI167" s="199"/>
      <c r="BOJ167" s="199"/>
      <c r="BOK167" s="199"/>
      <c r="BOL167" s="199"/>
      <c r="BOM167" s="199"/>
      <c r="BON167" s="199"/>
      <c r="BOO167" s="199"/>
      <c r="BOP167" s="199"/>
      <c r="BOQ167" s="199"/>
      <c r="BOR167" s="199"/>
      <c r="BOS167" s="199"/>
      <c r="BOT167" s="199"/>
      <c r="BOU167" s="199"/>
      <c r="BOV167" s="199"/>
      <c r="BOW167" s="199"/>
      <c r="BOX167" s="199"/>
      <c r="BOY167" s="199"/>
      <c r="BOZ167" s="199"/>
      <c r="BPA167" s="199"/>
      <c r="BPB167" s="199"/>
      <c r="BPC167" s="199"/>
      <c r="BPD167" s="199"/>
      <c r="BPE167" s="199"/>
      <c r="BPF167" s="199"/>
      <c r="BPG167" s="199"/>
      <c r="BPH167" s="199"/>
      <c r="BPI167" s="199"/>
      <c r="BPJ167" s="199"/>
      <c r="BPK167" s="199"/>
      <c r="BPL167" s="199"/>
      <c r="BPM167" s="199"/>
      <c r="BPN167" s="199"/>
      <c r="BPO167" s="199"/>
      <c r="BPP167" s="199"/>
      <c r="BPQ167" s="199"/>
      <c r="BPR167" s="199"/>
      <c r="BPS167" s="199"/>
      <c r="BPT167" s="199"/>
      <c r="BPU167" s="199"/>
      <c r="BPV167" s="199"/>
      <c r="BPW167" s="199"/>
      <c r="BPX167" s="199"/>
      <c r="BPY167" s="199"/>
      <c r="BPZ167" s="199"/>
      <c r="BQA167" s="199"/>
      <c r="BQB167" s="199"/>
      <c r="BQC167" s="199"/>
      <c r="BQD167" s="199"/>
      <c r="BQE167" s="199"/>
      <c r="BQF167" s="199"/>
      <c r="BQG167" s="199"/>
      <c r="BQH167" s="199"/>
      <c r="BQI167" s="199"/>
      <c r="BQJ167" s="199"/>
      <c r="BQK167" s="199"/>
      <c r="BQL167" s="199"/>
      <c r="BQM167" s="199"/>
      <c r="BQN167" s="199"/>
      <c r="BQO167" s="199"/>
      <c r="BQP167" s="199"/>
      <c r="BQQ167" s="199"/>
      <c r="BQR167" s="199"/>
      <c r="BQS167" s="199"/>
      <c r="BQT167" s="199"/>
      <c r="BQU167" s="199"/>
      <c r="BQV167" s="199"/>
      <c r="BQW167" s="199"/>
      <c r="BQX167" s="199"/>
      <c r="BQY167" s="199"/>
      <c r="BQZ167" s="199"/>
      <c r="BRA167" s="199"/>
      <c r="BRB167" s="199"/>
      <c r="BRC167" s="199"/>
      <c r="BRD167" s="199"/>
      <c r="BRE167" s="199"/>
      <c r="BRF167" s="199"/>
      <c r="BRG167" s="199"/>
      <c r="BRH167" s="199"/>
      <c r="BRI167" s="199"/>
      <c r="BRJ167" s="199"/>
      <c r="BRK167" s="199"/>
      <c r="BRL167" s="199"/>
      <c r="BRM167" s="199"/>
      <c r="BRN167" s="199"/>
      <c r="BRO167" s="199"/>
      <c r="BRP167" s="199"/>
      <c r="BRQ167" s="199"/>
      <c r="BRR167" s="199"/>
      <c r="BRS167" s="199"/>
      <c r="BRT167" s="199"/>
      <c r="BRU167" s="199"/>
      <c r="BRV167" s="199"/>
      <c r="BRW167" s="199"/>
      <c r="BRX167" s="199"/>
      <c r="BRY167" s="199"/>
      <c r="BRZ167" s="199"/>
      <c r="BSA167" s="199"/>
      <c r="BSB167" s="199"/>
      <c r="BSC167" s="199"/>
      <c r="BSD167" s="199"/>
      <c r="BSE167" s="199"/>
      <c r="BSF167" s="199"/>
      <c r="BSG167" s="199"/>
      <c r="BSH167" s="199"/>
      <c r="BSI167" s="199"/>
      <c r="BSJ167" s="199"/>
      <c r="BSK167" s="199"/>
      <c r="BSL167" s="199"/>
      <c r="BSM167" s="199"/>
      <c r="BSN167" s="199"/>
      <c r="BSO167" s="199"/>
      <c r="BSP167" s="199"/>
      <c r="BSQ167" s="199"/>
      <c r="BSR167" s="199"/>
      <c r="BSS167" s="199"/>
      <c r="BST167" s="199"/>
      <c r="BSU167" s="199"/>
      <c r="BSV167" s="199"/>
      <c r="BSW167" s="199"/>
      <c r="BSX167" s="199"/>
      <c r="BSY167" s="199"/>
      <c r="BSZ167" s="199"/>
      <c r="BTA167" s="199"/>
      <c r="BTB167" s="199"/>
      <c r="BTC167" s="199"/>
      <c r="BTD167" s="199"/>
      <c r="BTE167" s="199"/>
      <c r="BTF167" s="199"/>
      <c r="BTG167" s="199"/>
      <c r="BTH167" s="199"/>
      <c r="BTI167" s="199"/>
      <c r="BTJ167" s="199"/>
      <c r="BTK167" s="199"/>
      <c r="BTL167" s="199"/>
      <c r="BTM167" s="199"/>
      <c r="BTN167" s="199"/>
      <c r="BTO167" s="199"/>
      <c r="BTP167" s="199"/>
      <c r="BTQ167" s="199"/>
      <c r="BTR167" s="199"/>
      <c r="BTS167" s="199"/>
      <c r="BTT167" s="199"/>
      <c r="BTU167" s="199"/>
      <c r="BTV167" s="199"/>
      <c r="BTW167" s="199"/>
      <c r="BTX167" s="199"/>
      <c r="BTY167" s="199"/>
      <c r="BTZ167" s="199"/>
      <c r="BUA167" s="199"/>
      <c r="BUB167" s="199"/>
      <c r="BUC167" s="199"/>
      <c r="BUD167" s="199"/>
      <c r="BUE167" s="199"/>
      <c r="BUF167" s="199"/>
      <c r="BUG167" s="199"/>
      <c r="BUH167" s="199"/>
      <c r="BUI167" s="199"/>
      <c r="BUJ167" s="199"/>
      <c r="BUK167" s="199"/>
      <c r="BUL167" s="199"/>
      <c r="BUM167" s="199"/>
      <c r="BUN167" s="199"/>
      <c r="BUO167" s="199"/>
      <c r="BUP167" s="199"/>
      <c r="BUQ167" s="199"/>
      <c r="BUR167" s="199"/>
      <c r="BUS167" s="199"/>
      <c r="BUT167" s="199"/>
      <c r="BUU167" s="199"/>
      <c r="BUV167" s="199"/>
      <c r="BUW167" s="199"/>
      <c r="BUX167" s="199"/>
      <c r="BUY167" s="199"/>
      <c r="BUZ167" s="199"/>
      <c r="BVA167" s="199"/>
      <c r="BVB167" s="199"/>
      <c r="BVC167" s="199"/>
      <c r="BVD167" s="199"/>
      <c r="BVE167" s="199"/>
      <c r="BVF167" s="199"/>
      <c r="BVG167" s="199"/>
      <c r="BVH167" s="199"/>
      <c r="BVI167" s="199"/>
      <c r="BVJ167" s="199"/>
      <c r="BVK167" s="199"/>
      <c r="BVL167" s="199"/>
      <c r="BVM167" s="199"/>
      <c r="BVN167" s="199"/>
      <c r="BVO167" s="199"/>
      <c r="BVP167" s="199"/>
      <c r="BVQ167" s="199"/>
      <c r="BVR167" s="199"/>
      <c r="BVS167" s="199"/>
      <c r="BVT167" s="199"/>
      <c r="BVU167" s="199"/>
      <c r="BVV167" s="199"/>
      <c r="BVW167" s="199"/>
      <c r="BVX167" s="199"/>
      <c r="BVY167" s="199"/>
      <c r="BVZ167" s="199"/>
      <c r="BWA167" s="199"/>
      <c r="BWB167" s="199"/>
      <c r="BWC167" s="199"/>
      <c r="BWD167" s="199"/>
      <c r="BWE167" s="199"/>
      <c r="BWF167" s="199"/>
      <c r="BWG167" s="199"/>
      <c r="BWH167" s="199"/>
      <c r="BWI167" s="199"/>
      <c r="BWJ167" s="199"/>
      <c r="BWK167" s="199"/>
      <c r="BWL167" s="199"/>
      <c r="BWM167" s="199"/>
      <c r="BWN167" s="199"/>
      <c r="BWO167" s="199"/>
      <c r="BWP167" s="199"/>
      <c r="BWQ167" s="199"/>
      <c r="BWR167" s="199"/>
      <c r="BWS167" s="199"/>
      <c r="BWT167" s="199"/>
      <c r="BWU167" s="199"/>
      <c r="BWV167" s="199"/>
      <c r="BWW167" s="199"/>
      <c r="BWX167" s="199"/>
      <c r="BWY167" s="199"/>
      <c r="BWZ167" s="199"/>
      <c r="BXA167" s="199"/>
      <c r="BXB167" s="199"/>
      <c r="BXC167" s="199"/>
      <c r="BXD167" s="199"/>
      <c r="BXE167" s="199"/>
      <c r="BXF167" s="199"/>
      <c r="BXG167" s="199"/>
      <c r="BXH167" s="199"/>
      <c r="BXI167" s="199"/>
      <c r="BXJ167" s="199"/>
      <c r="BXK167" s="199"/>
      <c r="BXL167" s="199"/>
      <c r="BXM167" s="199"/>
      <c r="BXN167" s="199"/>
      <c r="BXO167" s="199"/>
      <c r="BXP167" s="199"/>
      <c r="BXQ167" s="199"/>
      <c r="BXR167" s="199"/>
      <c r="BXS167" s="199"/>
      <c r="BXT167" s="199"/>
      <c r="BXU167" s="199"/>
      <c r="BXV167" s="199"/>
      <c r="BXW167" s="199"/>
      <c r="BXX167" s="199"/>
      <c r="BXY167" s="199"/>
      <c r="BXZ167" s="199"/>
      <c r="BYA167" s="199"/>
      <c r="BYB167" s="199"/>
      <c r="BYC167" s="199"/>
      <c r="BYD167" s="199"/>
      <c r="BYE167" s="199"/>
      <c r="BYF167" s="199"/>
      <c r="BYG167" s="199"/>
      <c r="BYH167" s="199"/>
      <c r="BYI167" s="199"/>
      <c r="BYJ167" s="199"/>
      <c r="BYK167" s="199"/>
      <c r="BYL167" s="199"/>
      <c r="BYM167" s="199"/>
      <c r="BYN167" s="199"/>
      <c r="BYO167" s="199"/>
      <c r="BYP167" s="199"/>
      <c r="BYQ167" s="199"/>
      <c r="BYR167" s="199"/>
      <c r="BYS167" s="199"/>
      <c r="BYT167" s="199"/>
      <c r="BYU167" s="199"/>
      <c r="BYV167" s="199"/>
      <c r="BYW167" s="199"/>
      <c r="BYX167" s="199"/>
      <c r="BYY167" s="199"/>
      <c r="BYZ167" s="199"/>
      <c r="BZA167" s="199"/>
      <c r="BZB167" s="199"/>
      <c r="BZC167" s="199"/>
      <c r="BZD167" s="199"/>
      <c r="BZE167" s="199"/>
      <c r="BZF167" s="199"/>
      <c r="BZG167" s="199"/>
      <c r="BZH167" s="199"/>
      <c r="BZI167" s="199"/>
      <c r="BZJ167" s="199"/>
      <c r="BZK167" s="199"/>
      <c r="BZL167" s="199"/>
      <c r="BZM167" s="199"/>
      <c r="BZN167" s="199"/>
      <c r="BZO167" s="199"/>
      <c r="BZP167" s="199"/>
      <c r="BZQ167" s="199"/>
      <c r="BZR167" s="199"/>
      <c r="BZS167" s="199"/>
      <c r="BZT167" s="199"/>
      <c r="BZU167" s="199"/>
      <c r="BZV167" s="199"/>
      <c r="BZW167" s="199"/>
      <c r="BZX167" s="199"/>
      <c r="BZY167" s="199"/>
      <c r="BZZ167" s="199"/>
      <c r="CAA167" s="199"/>
      <c r="CAB167" s="199"/>
      <c r="CAC167" s="199"/>
      <c r="CAD167" s="199"/>
      <c r="CAE167" s="199"/>
      <c r="CAF167" s="199"/>
      <c r="CAG167" s="199"/>
      <c r="CAH167" s="199"/>
      <c r="CAI167" s="199"/>
      <c r="CAJ167" s="199"/>
      <c r="CAK167" s="199"/>
      <c r="CAL167" s="199"/>
      <c r="CAM167" s="199"/>
      <c r="CAN167" s="199"/>
      <c r="CAO167" s="199"/>
      <c r="CAP167" s="199"/>
      <c r="CAQ167" s="199"/>
      <c r="CAR167" s="199"/>
      <c r="CAS167" s="199"/>
      <c r="CAT167" s="199"/>
      <c r="CAU167" s="199"/>
      <c r="CAV167" s="199"/>
      <c r="CAW167" s="199"/>
      <c r="CAX167" s="199"/>
      <c r="CAY167" s="199"/>
      <c r="CAZ167" s="199"/>
      <c r="CBA167" s="199"/>
      <c r="CBB167" s="199"/>
      <c r="CBC167" s="199"/>
      <c r="CBD167" s="199"/>
      <c r="CBE167" s="199"/>
      <c r="CBF167" s="199"/>
      <c r="CBG167" s="199"/>
      <c r="CBH167" s="199"/>
      <c r="CBI167" s="199"/>
      <c r="CBJ167" s="199"/>
      <c r="CBK167" s="199"/>
      <c r="CBL167" s="199"/>
      <c r="CBM167" s="199"/>
      <c r="CBN167" s="199"/>
      <c r="CBO167" s="199"/>
      <c r="CBP167" s="199"/>
      <c r="CBQ167" s="199"/>
      <c r="CBR167" s="199"/>
      <c r="CBS167" s="199"/>
      <c r="CBT167" s="199"/>
      <c r="CBU167" s="199"/>
      <c r="CBV167" s="199"/>
      <c r="CBW167" s="199"/>
      <c r="CBX167" s="199"/>
      <c r="CBY167" s="199"/>
      <c r="CBZ167" s="199"/>
      <c r="CCA167" s="199"/>
      <c r="CCB167" s="199"/>
      <c r="CCC167" s="199"/>
      <c r="CCD167" s="199"/>
      <c r="CCE167" s="199"/>
      <c r="CCF167" s="199"/>
      <c r="CCG167" s="199"/>
      <c r="CCH167" s="199"/>
      <c r="CCI167" s="199"/>
      <c r="CCJ167" s="199"/>
      <c r="CCK167" s="199"/>
      <c r="CCL167" s="199"/>
      <c r="CCM167" s="199"/>
      <c r="CCN167" s="199"/>
      <c r="CCO167" s="199"/>
      <c r="CCP167" s="199"/>
      <c r="CCQ167" s="199"/>
      <c r="CCR167" s="199"/>
      <c r="CCS167" s="199"/>
      <c r="CCT167" s="199"/>
    </row>
    <row r="168" spans="984:2126" s="200" customFormat="1" x14ac:dyDescent="0.2">
      <c r="AKV168" s="199"/>
      <c r="AKW168" s="199"/>
      <c r="AKX168" s="199"/>
      <c r="AKY168" s="199"/>
      <c r="AKZ168" s="199"/>
      <c r="ALA168" s="199"/>
      <c r="ALB168" s="199"/>
      <c r="ALC168" s="199"/>
      <c r="ALD168" s="199"/>
      <c r="ALE168" s="199"/>
      <c r="ALF168" s="199"/>
      <c r="ALG168" s="199"/>
      <c r="ALH168" s="199"/>
      <c r="ALI168" s="199"/>
      <c r="ALJ168" s="199"/>
      <c r="ALK168" s="199"/>
      <c r="ALL168" s="199"/>
      <c r="ALM168" s="199"/>
      <c r="ALN168" s="199"/>
      <c r="ALO168" s="199"/>
      <c r="ALP168" s="199"/>
      <c r="ALQ168" s="199"/>
      <c r="ALR168" s="199"/>
      <c r="ALS168" s="199"/>
      <c r="ALT168" s="199"/>
      <c r="ALU168" s="199"/>
      <c r="ALV168" s="199"/>
      <c r="ALW168" s="199"/>
      <c r="ALX168" s="199"/>
      <c r="ALY168" s="199"/>
      <c r="ALZ168" s="199"/>
      <c r="AMA168" s="199"/>
      <c r="AMB168" s="199"/>
      <c r="AMC168" s="199"/>
      <c r="AMD168" s="199"/>
      <c r="AME168" s="199"/>
      <c r="AMF168" s="199"/>
      <c r="AMG168" s="199"/>
      <c r="AMH168" s="199"/>
      <c r="AMI168" s="199"/>
      <c r="AMJ168" s="199"/>
      <c r="AMK168" s="199"/>
      <c r="AML168" s="199"/>
      <c r="AMM168" s="199"/>
      <c r="AMN168" s="199"/>
      <c r="AMO168" s="199"/>
      <c r="AMP168" s="199"/>
      <c r="AMQ168" s="199"/>
      <c r="AMR168" s="199"/>
      <c r="AMS168" s="199"/>
      <c r="AMT168" s="199"/>
      <c r="AMU168" s="199"/>
      <c r="AMV168" s="199"/>
      <c r="AMW168" s="199"/>
      <c r="AMX168" s="199"/>
      <c r="AMY168" s="199"/>
      <c r="AMZ168" s="199"/>
      <c r="ANA168" s="199"/>
      <c r="ANB168" s="199"/>
      <c r="ANC168" s="199"/>
      <c r="AND168" s="199"/>
      <c r="ANE168" s="199"/>
      <c r="ANF168" s="199"/>
      <c r="ANG168" s="199"/>
      <c r="ANH168" s="199"/>
      <c r="ANI168" s="199"/>
      <c r="ANJ168" s="199"/>
      <c r="ANK168" s="199"/>
      <c r="ANL168" s="199"/>
      <c r="ANM168" s="199"/>
      <c r="ANN168" s="199"/>
      <c r="ANO168" s="199"/>
      <c r="ANP168" s="199"/>
      <c r="ANQ168" s="199"/>
      <c r="ANR168" s="199"/>
      <c r="ANS168" s="199"/>
      <c r="ANT168" s="199"/>
      <c r="ANU168" s="199"/>
      <c r="ANV168" s="199"/>
      <c r="ANW168" s="199"/>
      <c r="ANX168" s="199"/>
      <c r="ANY168" s="199"/>
      <c r="ANZ168" s="199"/>
      <c r="AOA168" s="199"/>
      <c r="AOB168" s="199"/>
      <c r="AOC168" s="199"/>
      <c r="AOD168" s="199"/>
      <c r="AOE168" s="199"/>
      <c r="AOF168" s="199"/>
      <c r="AOG168" s="199"/>
      <c r="AOH168" s="199"/>
      <c r="AOI168" s="199"/>
      <c r="AOJ168" s="199"/>
      <c r="AOK168" s="199"/>
      <c r="AOL168" s="199"/>
      <c r="AOM168" s="199"/>
      <c r="AON168" s="199"/>
      <c r="AOO168" s="199"/>
      <c r="AOP168" s="199"/>
      <c r="AOQ168" s="199"/>
      <c r="AOR168" s="199"/>
      <c r="AOS168" s="199"/>
      <c r="AOT168" s="199"/>
      <c r="AOU168" s="199"/>
      <c r="AOV168" s="199"/>
      <c r="AOW168" s="199"/>
      <c r="AOX168" s="199"/>
      <c r="AOY168" s="199"/>
      <c r="AOZ168" s="199"/>
      <c r="APA168" s="199"/>
      <c r="APB168" s="199"/>
      <c r="APC168" s="199"/>
      <c r="APD168" s="199"/>
      <c r="APE168" s="199"/>
      <c r="APF168" s="199"/>
      <c r="APG168" s="199"/>
      <c r="APH168" s="199"/>
      <c r="API168" s="199"/>
      <c r="APJ168" s="199"/>
      <c r="APK168" s="199"/>
      <c r="APL168" s="199"/>
      <c r="APM168" s="199"/>
      <c r="APN168" s="199"/>
      <c r="APO168" s="199"/>
      <c r="APP168" s="199"/>
      <c r="APQ168" s="199"/>
      <c r="APR168" s="199"/>
      <c r="APS168" s="199"/>
      <c r="APT168" s="199"/>
      <c r="APU168" s="199"/>
      <c r="APV168" s="199"/>
      <c r="APW168" s="199"/>
      <c r="APX168" s="199"/>
      <c r="APY168" s="199"/>
      <c r="APZ168" s="199"/>
      <c r="AQA168" s="199"/>
      <c r="AQB168" s="199"/>
      <c r="AQC168" s="199"/>
      <c r="AQD168" s="199"/>
      <c r="AQE168" s="199"/>
      <c r="AQF168" s="199"/>
      <c r="AQG168" s="199"/>
      <c r="AQH168" s="199"/>
      <c r="AQI168" s="199"/>
      <c r="AQJ168" s="199"/>
      <c r="AQK168" s="199"/>
      <c r="AQL168" s="199"/>
      <c r="AQM168" s="199"/>
      <c r="AQN168" s="199"/>
      <c r="AQO168" s="199"/>
      <c r="AQP168" s="199"/>
      <c r="AQQ168" s="199"/>
      <c r="AQR168" s="199"/>
      <c r="AQS168" s="199"/>
      <c r="AQT168" s="199"/>
      <c r="AQU168" s="199"/>
      <c r="AQV168" s="199"/>
      <c r="AQW168" s="199"/>
      <c r="AQX168" s="199"/>
      <c r="AQY168" s="199"/>
      <c r="AQZ168" s="199"/>
      <c r="ARA168" s="199"/>
      <c r="ARB168" s="199"/>
      <c r="ARC168" s="199"/>
      <c r="ARD168" s="199"/>
      <c r="ARE168" s="199"/>
      <c r="ARF168" s="199"/>
      <c r="ARG168" s="199"/>
      <c r="ARH168" s="199"/>
      <c r="ARI168" s="199"/>
      <c r="ARJ168" s="199"/>
      <c r="ARK168" s="199"/>
      <c r="ARL168" s="199"/>
      <c r="ARM168" s="199"/>
      <c r="ARN168" s="199"/>
      <c r="ARO168" s="199"/>
      <c r="ARP168" s="199"/>
      <c r="ARQ168" s="199"/>
      <c r="ARR168" s="199"/>
      <c r="ARS168" s="199"/>
      <c r="ART168" s="199"/>
      <c r="ARU168" s="199"/>
      <c r="ARV168" s="199"/>
      <c r="ARW168" s="199"/>
      <c r="ARX168" s="199"/>
      <c r="ARY168" s="199"/>
      <c r="ARZ168" s="199"/>
      <c r="ASA168" s="199"/>
      <c r="ASB168" s="199"/>
      <c r="ASC168" s="199"/>
      <c r="ASD168" s="199"/>
      <c r="ASE168" s="199"/>
      <c r="ASF168" s="199"/>
      <c r="ASG168" s="199"/>
      <c r="ASH168" s="199"/>
      <c r="ASI168" s="199"/>
      <c r="ASJ168" s="199"/>
      <c r="ASK168" s="199"/>
      <c r="ASL168" s="199"/>
      <c r="ASM168" s="199"/>
      <c r="ASN168" s="199"/>
      <c r="ASO168" s="199"/>
      <c r="ASP168" s="199"/>
      <c r="ASQ168" s="199"/>
      <c r="ASR168" s="199"/>
      <c r="ASS168" s="199"/>
      <c r="AST168" s="199"/>
      <c r="ASU168" s="199"/>
      <c r="ASV168" s="199"/>
      <c r="ASW168" s="199"/>
      <c r="ASX168" s="199"/>
      <c r="ASY168" s="199"/>
      <c r="ASZ168" s="199"/>
      <c r="ATA168" s="199"/>
      <c r="ATB168" s="199"/>
      <c r="ATC168" s="199"/>
      <c r="ATD168" s="199"/>
      <c r="ATE168" s="199"/>
      <c r="ATF168" s="199"/>
      <c r="ATG168" s="199"/>
      <c r="ATH168" s="199"/>
      <c r="ATI168" s="199"/>
      <c r="ATJ168" s="199"/>
      <c r="ATK168" s="199"/>
      <c r="ATL168" s="199"/>
      <c r="ATM168" s="199"/>
      <c r="ATN168" s="199"/>
      <c r="ATO168" s="199"/>
      <c r="ATP168" s="199"/>
      <c r="ATQ168" s="199"/>
      <c r="ATR168" s="199"/>
      <c r="ATS168" s="199"/>
      <c r="ATT168" s="199"/>
      <c r="ATU168" s="199"/>
      <c r="ATV168" s="199"/>
      <c r="ATW168" s="199"/>
      <c r="ATX168" s="199"/>
      <c r="ATY168" s="199"/>
      <c r="ATZ168" s="199"/>
      <c r="AUA168" s="199"/>
      <c r="AUB168" s="199"/>
      <c r="AUC168" s="199"/>
      <c r="AUD168" s="199"/>
      <c r="AUE168" s="199"/>
      <c r="AUF168" s="199"/>
      <c r="AUG168" s="199"/>
      <c r="AUH168" s="199"/>
      <c r="AUI168" s="199"/>
      <c r="AUJ168" s="199"/>
      <c r="AUK168" s="199"/>
      <c r="AUL168" s="199"/>
      <c r="AUM168" s="199"/>
      <c r="AUN168" s="199"/>
      <c r="AUO168" s="199"/>
      <c r="AUP168" s="199"/>
      <c r="AUQ168" s="199"/>
      <c r="AUR168" s="199"/>
      <c r="AUS168" s="199"/>
      <c r="AUT168" s="199"/>
      <c r="AUU168" s="199"/>
      <c r="AUV168" s="199"/>
      <c r="AUW168" s="199"/>
      <c r="AUX168" s="199"/>
      <c r="AUY168" s="199"/>
      <c r="AUZ168" s="199"/>
      <c r="AVA168" s="199"/>
      <c r="AVB168" s="199"/>
      <c r="AVC168" s="199"/>
      <c r="AVD168" s="199"/>
      <c r="AVE168" s="199"/>
      <c r="AVF168" s="199"/>
      <c r="AVG168" s="199"/>
      <c r="AVH168" s="199"/>
      <c r="AVI168" s="199"/>
      <c r="AVJ168" s="199"/>
      <c r="AVK168" s="199"/>
      <c r="AVL168" s="199"/>
      <c r="AVM168" s="199"/>
      <c r="AVN168" s="199"/>
      <c r="AVO168" s="199"/>
      <c r="AVP168" s="199"/>
      <c r="AVQ168" s="199"/>
      <c r="AVR168" s="199"/>
      <c r="AVS168" s="199"/>
      <c r="AVT168" s="199"/>
      <c r="AVU168" s="199"/>
      <c r="AVV168" s="199"/>
      <c r="AVW168" s="199"/>
      <c r="AVX168" s="199"/>
      <c r="AVY168" s="199"/>
      <c r="AVZ168" s="199"/>
      <c r="AWA168" s="199"/>
      <c r="AWB168" s="199"/>
      <c r="AWC168" s="199"/>
      <c r="AWD168" s="199"/>
      <c r="AWE168" s="199"/>
      <c r="AWF168" s="199"/>
      <c r="AWG168" s="199"/>
      <c r="AWH168" s="199"/>
      <c r="AWI168" s="199"/>
      <c r="AWJ168" s="199"/>
      <c r="AWK168" s="199"/>
      <c r="AWL168" s="199"/>
      <c r="AWM168" s="199"/>
      <c r="AWN168" s="199"/>
      <c r="AWO168" s="199"/>
      <c r="AWP168" s="199"/>
      <c r="AWQ168" s="199"/>
      <c r="AWR168" s="199"/>
      <c r="AWS168" s="199"/>
      <c r="AWT168" s="199"/>
      <c r="AWU168" s="199"/>
      <c r="AWV168" s="199"/>
      <c r="AWW168" s="199"/>
      <c r="AWX168" s="199"/>
      <c r="AWY168" s="199"/>
      <c r="AWZ168" s="199"/>
      <c r="AXA168" s="199"/>
      <c r="AXB168" s="199"/>
      <c r="AXC168" s="199"/>
      <c r="AXD168" s="199"/>
      <c r="AXE168" s="199"/>
      <c r="AXF168" s="199"/>
      <c r="AXG168" s="199"/>
      <c r="AXH168" s="199"/>
      <c r="AXI168" s="199"/>
      <c r="AXJ168" s="199"/>
      <c r="AXK168" s="199"/>
      <c r="AXL168" s="199"/>
      <c r="AXM168" s="199"/>
      <c r="AXN168" s="199"/>
      <c r="AXO168" s="199"/>
      <c r="AXP168" s="199"/>
      <c r="AXQ168" s="199"/>
      <c r="AXR168" s="199"/>
      <c r="AXS168" s="199"/>
      <c r="AXT168" s="199"/>
      <c r="AXU168" s="199"/>
      <c r="AXV168" s="199"/>
      <c r="AXW168" s="199"/>
      <c r="AXX168" s="199"/>
      <c r="AXY168" s="199"/>
      <c r="AXZ168" s="199"/>
      <c r="AYA168" s="199"/>
      <c r="AYB168" s="199"/>
      <c r="AYC168" s="199"/>
      <c r="AYD168" s="199"/>
      <c r="AYE168" s="199"/>
      <c r="AYF168" s="199"/>
      <c r="AYG168" s="199"/>
      <c r="AYH168" s="199"/>
      <c r="AYI168" s="199"/>
      <c r="AYJ168" s="199"/>
      <c r="AYK168" s="199"/>
      <c r="AYL168" s="199"/>
      <c r="AYM168" s="199"/>
      <c r="AYN168" s="199"/>
      <c r="AYO168" s="199"/>
      <c r="AYP168" s="199"/>
      <c r="AYQ168" s="199"/>
      <c r="AYR168" s="199"/>
      <c r="AYS168" s="199"/>
      <c r="AYT168" s="199"/>
      <c r="AYU168" s="199"/>
      <c r="AYV168" s="199"/>
      <c r="AYW168" s="199"/>
      <c r="AYX168" s="199"/>
      <c r="AYY168" s="199"/>
      <c r="AYZ168" s="199"/>
      <c r="AZA168" s="199"/>
      <c r="AZB168" s="199"/>
      <c r="AZC168" s="199"/>
      <c r="AZD168" s="199"/>
      <c r="AZE168" s="199"/>
      <c r="AZF168" s="199"/>
      <c r="AZG168" s="199"/>
      <c r="AZH168" s="199"/>
      <c r="AZI168" s="199"/>
      <c r="AZJ168" s="199"/>
      <c r="AZK168" s="199"/>
      <c r="AZL168" s="199"/>
      <c r="AZM168" s="199"/>
      <c r="AZN168" s="199"/>
      <c r="AZO168" s="199"/>
      <c r="AZP168" s="199"/>
      <c r="AZQ168" s="199"/>
      <c r="AZR168" s="199"/>
      <c r="AZS168" s="199"/>
      <c r="AZT168" s="199"/>
      <c r="AZU168" s="199"/>
      <c r="AZV168" s="199"/>
      <c r="AZW168" s="199"/>
      <c r="AZX168" s="199"/>
      <c r="AZY168" s="199"/>
      <c r="AZZ168" s="199"/>
      <c r="BAA168" s="199"/>
      <c r="BAB168" s="199"/>
      <c r="BAC168" s="199"/>
      <c r="BAD168" s="199"/>
      <c r="BAE168" s="199"/>
      <c r="BAF168" s="199"/>
      <c r="BAG168" s="199"/>
      <c r="BAH168" s="199"/>
      <c r="BAI168" s="199"/>
      <c r="BAJ168" s="199"/>
      <c r="BAK168" s="199"/>
      <c r="BAL168" s="199"/>
      <c r="BAM168" s="199"/>
      <c r="BAN168" s="199"/>
      <c r="BAO168" s="199"/>
      <c r="BAP168" s="199"/>
      <c r="BAQ168" s="199"/>
      <c r="BAR168" s="199"/>
      <c r="BAS168" s="199"/>
      <c r="BAT168" s="199"/>
      <c r="BAU168" s="199"/>
      <c r="BAV168" s="199"/>
      <c r="BAW168" s="199"/>
      <c r="BAX168" s="199"/>
      <c r="BAY168" s="199"/>
      <c r="BAZ168" s="199"/>
      <c r="BBA168" s="199"/>
      <c r="BBB168" s="199"/>
      <c r="BBC168" s="199"/>
      <c r="BBD168" s="199"/>
      <c r="BBE168" s="199"/>
      <c r="BBF168" s="199"/>
      <c r="BBG168" s="199"/>
      <c r="BBH168" s="199"/>
      <c r="BBI168" s="199"/>
      <c r="BBJ168" s="199"/>
      <c r="BBK168" s="199"/>
      <c r="BBL168" s="199"/>
      <c r="BBM168" s="199"/>
      <c r="BBN168" s="199"/>
      <c r="BBO168" s="199"/>
      <c r="BBP168" s="199"/>
      <c r="BBQ168" s="199"/>
      <c r="BBR168" s="199"/>
      <c r="BBS168" s="199"/>
      <c r="BBT168" s="199"/>
      <c r="BBU168" s="199"/>
      <c r="BBV168" s="199"/>
      <c r="BBW168" s="199"/>
      <c r="BBX168" s="199"/>
      <c r="BBY168" s="199"/>
      <c r="BBZ168" s="199"/>
      <c r="BCA168" s="199"/>
      <c r="BCB168" s="199"/>
      <c r="BCC168" s="199"/>
      <c r="BCD168" s="199"/>
      <c r="BCE168" s="199"/>
      <c r="BCF168" s="199"/>
      <c r="BCG168" s="199"/>
      <c r="BCH168" s="199"/>
      <c r="BCI168" s="199"/>
      <c r="BCJ168" s="199"/>
      <c r="BCK168" s="199"/>
      <c r="BCL168" s="199"/>
      <c r="BCM168" s="199"/>
      <c r="BCN168" s="199"/>
      <c r="BCO168" s="199"/>
      <c r="BCP168" s="199"/>
      <c r="BCQ168" s="199"/>
      <c r="BCR168" s="199"/>
      <c r="BCS168" s="199"/>
      <c r="BCT168" s="199"/>
      <c r="BCU168" s="199"/>
      <c r="BCV168" s="199"/>
      <c r="BCW168" s="199"/>
      <c r="BCX168" s="199"/>
      <c r="BCY168" s="199"/>
      <c r="BCZ168" s="199"/>
      <c r="BDA168" s="199"/>
      <c r="BDB168" s="199"/>
      <c r="BDC168" s="199"/>
      <c r="BDD168" s="199"/>
      <c r="BDE168" s="199"/>
      <c r="BDF168" s="199"/>
      <c r="BDG168" s="199"/>
      <c r="BDH168" s="199"/>
      <c r="BDI168" s="199"/>
      <c r="BDJ168" s="199"/>
      <c r="BDK168" s="199"/>
      <c r="BDL168" s="199"/>
      <c r="BDM168" s="199"/>
      <c r="BDN168" s="199"/>
      <c r="BDO168" s="199"/>
      <c r="BDP168" s="199"/>
      <c r="BDQ168" s="199"/>
      <c r="BDR168" s="199"/>
      <c r="BDS168" s="199"/>
      <c r="BDT168" s="199"/>
      <c r="BDU168" s="199"/>
      <c r="BDV168" s="199"/>
      <c r="BDW168" s="199"/>
      <c r="BDX168" s="199"/>
      <c r="BDY168" s="199"/>
      <c r="BDZ168" s="199"/>
      <c r="BEA168" s="199"/>
      <c r="BEB168" s="199"/>
      <c r="BEC168" s="199"/>
      <c r="BED168" s="199"/>
      <c r="BEE168" s="199"/>
      <c r="BEF168" s="199"/>
      <c r="BEG168" s="199"/>
      <c r="BEH168" s="199"/>
      <c r="BEI168" s="199"/>
      <c r="BEJ168" s="199"/>
      <c r="BEK168" s="199"/>
      <c r="BEL168" s="199"/>
      <c r="BEM168" s="199"/>
      <c r="BEN168" s="199"/>
      <c r="BEO168" s="199"/>
      <c r="BEP168" s="199"/>
      <c r="BEQ168" s="199"/>
      <c r="BER168" s="199"/>
      <c r="BES168" s="199"/>
      <c r="BET168" s="199"/>
      <c r="BEU168" s="199"/>
      <c r="BEV168" s="199"/>
      <c r="BEW168" s="199"/>
      <c r="BEX168" s="199"/>
      <c r="BEY168" s="199"/>
      <c r="BEZ168" s="199"/>
      <c r="BFA168" s="199"/>
      <c r="BFB168" s="199"/>
      <c r="BFC168" s="199"/>
      <c r="BFD168" s="199"/>
      <c r="BFE168" s="199"/>
      <c r="BFF168" s="199"/>
      <c r="BFG168" s="199"/>
      <c r="BFH168" s="199"/>
      <c r="BFI168" s="199"/>
      <c r="BFJ168" s="199"/>
      <c r="BFK168" s="199"/>
      <c r="BFL168" s="199"/>
      <c r="BFM168" s="199"/>
      <c r="BFN168" s="199"/>
      <c r="BFO168" s="199"/>
      <c r="BFP168" s="199"/>
      <c r="BFQ168" s="199"/>
      <c r="BFR168" s="199"/>
      <c r="BFS168" s="199"/>
      <c r="BFT168" s="199"/>
      <c r="BFU168" s="199"/>
      <c r="BFV168" s="199"/>
      <c r="BFW168" s="199"/>
      <c r="BFX168" s="199"/>
      <c r="BFY168" s="199"/>
      <c r="BFZ168" s="199"/>
      <c r="BGA168" s="199"/>
      <c r="BGB168" s="199"/>
      <c r="BGC168" s="199"/>
      <c r="BGD168" s="199"/>
      <c r="BGE168" s="199"/>
      <c r="BGF168" s="199"/>
      <c r="BGG168" s="199"/>
      <c r="BGH168" s="199"/>
      <c r="BGI168" s="199"/>
      <c r="BGJ168" s="199"/>
      <c r="BGK168" s="199"/>
      <c r="BGL168" s="199"/>
      <c r="BGM168" s="199"/>
      <c r="BGN168" s="199"/>
      <c r="BGO168" s="199"/>
      <c r="BGP168" s="199"/>
      <c r="BGQ168" s="199"/>
      <c r="BGR168" s="199"/>
      <c r="BGS168" s="199"/>
      <c r="BGT168" s="199"/>
      <c r="BGU168" s="199"/>
      <c r="BGV168" s="199"/>
      <c r="BGW168" s="199"/>
      <c r="BGX168" s="199"/>
      <c r="BGY168" s="199"/>
      <c r="BGZ168" s="199"/>
      <c r="BHA168" s="199"/>
      <c r="BHB168" s="199"/>
      <c r="BHC168" s="199"/>
      <c r="BHD168" s="199"/>
      <c r="BHE168" s="199"/>
      <c r="BHF168" s="199"/>
      <c r="BHG168" s="199"/>
      <c r="BHH168" s="199"/>
      <c r="BHI168" s="199"/>
      <c r="BHJ168" s="199"/>
      <c r="BHK168" s="199"/>
      <c r="BHL168" s="199"/>
      <c r="BHM168" s="199"/>
      <c r="BHN168" s="199"/>
      <c r="BHO168" s="199"/>
      <c r="BHP168" s="199"/>
      <c r="BHQ168" s="199"/>
      <c r="BHR168" s="199"/>
      <c r="BHS168" s="199"/>
      <c r="BHT168" s="199"/>
      <c r="BHU168" s="199"/>
      <c r="BHV168" s="199"/>
      <c r="BHW168" s="199"/>
      <c r="BHX168" s="199"/>
      <c r="BHY168" s="199"/>
      <c r="BHZ168" s="199"/>
      <c r="BIA168" s="199"/>
      <c r="BIB168" s="199"/>
      <c r="BIC168" s="199"/>
      <c r="BID168" s="199"/>
      <c r="BIE168" s="199"/>
      <c r="BIF168" s="199"/>
      <c r="BIG168" s="199"/>
      <c r="BIH168" s="199"/>
      <c r="BII168" s="199"/>
      <c r="BIJ168" s="199"/>
      <c r="BIK168" s="199"/>
      <c r="BIL168" s="199"/>
      <c r="BIM168" s="199"/>
      <c r="BIN168" s="199"/>
      <c r="BIO168" s="199"/>
      <c r="BIP168" s="199"/>
      <c r="BIQ168" s="199"/>
      <c r="BIR168" s="199"/>
      <c r="BIS168" s="199"/>
      <c r="BIT168" s="199"/>
      <c r="BIU168" s="199"/>
      <c r="BIV168" s="199"/>
      <c r="BIW168" s="199"/>
      <c r="BIX168" s="199"/>
      <c r="BIY168" s="199"/>
      <c r="BIZ168" s="199"/>
      <c r="BJA168" s="199"/>
      <c r="BJB168" s="199"/>
      <c r="BJC168" s="199"/>
      <c r="BJD168" s="199"/>
      <c r="BJE168" s="199"/>
      <c r="BJF168" s="199"/>
      <c r="BJG168" s="199"/>
      <c r="BJH168" s="199"/>
      <c r="BJI168" s="199"/>
      <c r="BJJ168" s="199"/>
      <c r="BJK168" s="199"/>
      <c r="BJL168" s="199"/>
      <c r="BJM168" s="199"/>
      <c r="BJN168" s="199"/>
      <c r="BJO168" s="199"/>
      <c r="BJP168" s="199"/>
      <c r="BJQ168" s="199"/>
      <c r="BJR168" s="199"/>
      <c r="BJS168" s="199"/>
      <c r="BJT168" s="199"/>
      <c r="BJU168" s="199"/>
      <c r="BJV168" s="199"/>
      <c r="BJW168" s="199"/>
      <c r="BJX168" s="199"/>
      <c r="BJY168" s="199"/>
      <c r="BJZ168" s="199"/>
      <c r="BKA168" s="199"/>
      <c r="BKB168" s="199"/>
      <c r="BKC168" s="199"/>
      <c r="BKD168" s="199"/>
      <c r="BKE168" s="199"/>
      <c r="BKF168" s="199"/>
      <c r="BKG168" s="199"/>
      <c r="BKH168" s="199"/>
      <c r="BKI168" s="199"/>
      <c r="BKJ168" s="199"/>
      <c r="BKK168" s="199"/>
      <c r="BKL168" s="199"/>
      <c r="BKM168" s="199"/>
      <c r="BKN168" s="199"/>
      <c r="BKO168" s="199"/>
      <c r="BKP168" s="199"/>
      <c r="BKQ168" s="199"/>
      <c r="BKR168" s="199"/>
      <c r="BKS168" s="199"/>
      <c r="BKT168" s="199"/>
      <c r="BKU168" s="199"/>
      <c r="BKV168" s="199"/>
      <c r="BKW168" s="199"/>
      <c r="BKX168" s="199"/>
      <c r="BKY168" s="199"/>
      <c r="BKZ168" s="199"/>
      <c r="BLA168" s="199"/>
      <c r="BLB168" s="199"/>
      <c r="BLC168" s="199"/>
      <c r="BLD168" s="199"/>
      <c r="BLE168" s="199"/>
      <c r="BLF168" s="199"/>
      <c r="BLG168" s="199"/>
      <c r="BLH168" s="199"/>
      <c r="BLI168" s="199"/>
      <c r="BLJ168" s="199"/>
      <c r="BLK168" s="199"/>
      <c r="BLL168" s="199"/>
      <c r="BLM168" s="199"/>
      <c r="BLN168" s="199"/>
      <c r="BLO168" s="199"/>
      <c r="BLP168" s="199"/>
      <c r="BLQ168" s="199"/>
      <c r="BLR168" s="199"/>
      <c r="BLS168" s="199"/>
      <c r="BLT168" s="199"/>
      <c r="BLU168" s="199"/>
      <c r="BLV168" s="199"/>
      <c r="BLW168" s="199"/>
      <c r="BLX168" s="199"/>
      <c r="BLY168" s="199"/>
      <c r="BLZ168" s="199"/>
      <c r="BMA168" s="199"/>
      <c r="BMB168" s="199"/>
      <c r="BMC168" s="199"/>
      <c r="BMD168" s="199"/>
      <c r="BME168" s="199"/>
      <c r="BMF168" s="199"/>
      <c r="BMG168" s="199"/>
      <c r="BMH168" s="199"/>
      <c r="BMI168" s="199"/>
      <c r="BMJ168" s="199"/>
      <c r="BMK168" s="199"/>
      <c r="BML168" s="199"/>
      <c r="BMM168" s="199"/>
      <c r="BMN168" s="199"/>
      <c r="BMO168" s="199"/>
      <c r="BMP168" s="199"/>
      <c r="BMQ168" s="199"/>
      <c r="BMR168" s="199"/>
      <c r="BMS168" s="199"/>
      <c r="BMT168" s="199"/>
      <c r="BMU168" s="199"/>
      <c r="BMV168" s="199"/>
      <c r="BMW168" s="199"/>
      <c r="BMX168" s="199"/>
      <c r="BMY168" s="199"/>
      <c r="BMZ168" s="199"/>
      <c r="BNA168" s="199"/>
      <c r="BNB168" s="199"/>
      <c r="BNC168" s="199"/>
      <c r="BND168" s="199"/>
      <c r="BNE168" s="199"/>
      <c r="BNF168" s="199"/>
      <c r="BNG168" s="199"/>
      <c r="BNH168" s="199"/>
      <c r="BNI168" s="199"/>
      <c r="BNJ168" s="199"/>
      <c r="BNK168" s="199"/>
      <c r="BNL168" s="199"/>
      <c r="BNM168" s="199"/>
      <c r="BNN168" s="199"/>
      <c r="BNO168" s="199"/>
      <c r="BNP168" s="199"/>
      <c r="BNQ168" s="199"/>
      <c r="BNR168" s="199"/>
      <c r="BNS168" s="199"/>
      <c r="BNT168" s="199"/>
      <c r="BNU168" s="199"/>
      <c r="BNV168" s="199"/>
      <c r="BNW168" s="199"/>
      <c r="BNX168" s="199"/>
      <c r="BNY168" s="199"/>
      <c r="BNZ168" s="199"/>
      <c r="BOA168" s="199"/>
      <c r="BOB168" s="199"/>
      <c r="BOC168" s="199"/>
      <c r="BOD168" s="199"/>
      <c r="BOE168" s="199"/>
      <c r="BOF168" s="199"/>
      <c r="BOG168" s="199"/>
      <c r="BOH168" s="199"/>
      <c r="BOI168" s="199"/>
      <c r="BOJ168" s="199"/>
      <c r="BOK168" s="199"/>
      <c r="BOL168" s="199"/>
      <c r="BOM168" s="199"/>
      <c r="BON168" s="199"/>
      <c r="BOO168" s="199"/>
      <c r="BOP168" s="199"/>
      <c r="BOQ168" s="199"/>
      <c r="BOR168" s="199"/>
      <c r="BOS168" s="199"/>
      <c r="BOT168" s="199"/>
      <c r="BOU168" s="199"/>
      <c r="BOV168" s="199"/>
      <c r="BOW168" s="199"/>
      <c r="BOX168" s="199"/>
      <c r="BOY168" s="199"/>
      <c r="BOZ168" s="199"/>
      <c r="BPA168" s="199"/>
      <c r="BPB168" s="199"/>
      <c r="BPC168" s="199"/>
      <c r="BPD168" s="199"/>
      <c r="BPE168" s="199"/>
      <c r="BPF168" s="199"/>
      <c r="BPG168" s="199"/>
      <c r="BPH168" s="199"/>
      <c r="BPI168" s="199"/>
      <c r="BPJ168" s="199"/>
      <c r="BPK168" s="199"/>
      <c r="BPL168" s="199"/>
      <c r="BPM168" s="199"/>
      <c r="BPN168" s="199"/>
      <c r="BPO168" s="199"/>
      <c r="BPP168" s="199"/>
      <c r="BPQ168" s="199"/>
      <c r="BPR168" s="199"/>
      <c r="BPS168" s="199"/>
      <c r="BPT168" s="199"/>
      <c r="BPU168" s="199"/>
      <c r="BPV168" s="199"/>
      <c r="BPW168" s="199"/>
      <c r="BPX168" s="199"/>
      <c r="BPY168" s="199"/>
      <c r="BPZ168" s="199"/>
      <c r="BQA168" s="199"/>
      <c r="BQB168" s="199"/>
      <c r="BQC168" s="199"/>
      <c r="BQD168" s="199"/>
      <c r="BQE168" s="199"/>
      <c r="BQF168" s="199"/>
      <c r="BQG168" s="199"/>
      <c r="BQH168" s="199"/>
      <c r="BQI168" s="199"/>
      <c r="BQJ168" s="199"/>
      <c r="BQK168" s="199"/>
      <c r="BQL168" s="199"/>
      <c r="BQM168" s="199"/>
      <c r="BQN168" s="199"/>
      <c r="BQO168" s="199"/>
      <c r="BQP168" s="199"/>
      <c r="BQQ168" s="199"/>
      <c r="BQR168" s="199"/>
      <c r="BQS168" s="199"/>
      <c r="BQT168" s="199"/>
      <c r="BQU168" s="199"/>
      <c r="BQV168" s="199"/>
      <c r="BQW168" s="199"/>
      <c r="BQX168" s="199"/>
      <c r="BQY168" s="199"/>
      <c r="BQZ168" s="199"/>
      <c r="BRA168" s="199"/>
      <c r="BRB168" s="199"/>
      <c r="BRC168" s="199"/>
      <c r="BRD168" s="199"/>
      <c r="BRE168" s="199"/>
      <c r="BRF168" s="199"/>
      <c r="BRG168" s="199"/>
      <c r="BRH168" s="199"/>
      <c r="BRI168" s="199"/>
      <c r="BRJ168" s="199"/>
      <c r="BRK168" s="199"/>
      <c r="BRL168" s="199"/>
      <c r="BRM168" s="199"/>
      <c r="BRN168" s="199"/>
      <c r="BRO168" s="199"/>
      <c r="BRP168" s="199"/>
      <c r="BRQ168" s="199"/>
      <c r="BRR168" s="199"/>
      <c r="BRS168" s="199"/>
      <c r="BRT168" s="199"/>
      <c r="BRU168" s="199"/>
      <c r="BRV168" s="199"/>
      <c r="BRW168" s="199"/>
      <c r="BRX168" s="199"/>
      <c r="BRY168" s="199"/>
      <c r="BRZ168" s="199"/>
      <c r="BSA168" s="199"/>
      <c r="BSB168" s="199"/>
      <c r="BSC168" s="199"/>
      <c r="BSD168" s="199"/>
      <c r="BSE168" s="199"/>
      <c r="BSF168" s="199"/>
      <c r="BSG168" s="199"/>
      <c r="BSH168" s="199"/>
      <c r="BSI168" s="199"/>
      <c r="BSJ168" s="199"/>
      <c r="BSK168" s="199"/>
      <c r="BSL168" s="199"/>
      <c r="BSM168" s="199"/>
      <c r="BSN168" s="199"/>
      <c r="BSO168" s="199"/>
      <c r="BSP168" s="199"/>
      <c r="BSQ168" s="199"/>
      <c r="BSR168" s="199"/>
      <c r="BSS168" s="199"/>
      <c r="BST168" s="199"/>
      <c r="BSU168" s="199"/>
      <c r="BSV168" s="199"/>
      <c r="BSW168" s="199"/>
      <c r="BSX168" s="199"/>
      <c r="BSY168" s="199"/>
      <c r="BSZ168" s="199"/>
      <c r="BTA168" s="199"/>
      <c r="BTB168" s="199"/>
      <c r="BTC168" s="199"/>
      <c r="BTD168" s="199"/>
      <c r="BTE168" s="199"/>
      <c r="BTF168" s="199"/>
      <c r="BTG168" s="199"/>
      <c r="BTH168" s="199"/>
      <c r="BTI168" s="199"/>
      <c r="BTJ168" s="199"/>
      <c r="BTK168" s="199"/>
      <c r="BTL168" s="199"/>
      <c r="BTM168" s="199"/>
      <c r="BTN168" s="199"/>
      <c r="BTO168" s="199"/>
      <c r="BTP168" s="199"/>
      <c r="BTQ168" s="199"/>
      <c r="BTR168" s="199"/>
      <c r="BTS168" s="199"/>
      <c r="BTT168" s="199"/>
      <c r="BTU168" s="199"/>
      <c r="BTV168" s="199"/>
      <c r="BTW168" s="199"/>
      <c r="BTX168" s="199"/>
      <c r="BTY168" s="199"/>
      <c r="BTZ168" s="199"/>
      <c r="BUA168" s="199"/>
      <c r="BUB168" s="199"/>
      <c r="BUC168" s="199"/>
      <c r="BUD168" s="199"/>
      <c r="BUE168" s="199"/>
      <c r="BUF168" s="199"/>
      <c r="BUG168" s="199"/>
      <c r="BUH168" s="199"/>
      <c r="BUI168" s="199"/>
      <c r="BUJ168" s="199"/>
      <c r="BUK168" s="199"/>
      <c r="BUL168" s="199"/>
      <c r="BUM168" s="199"/>
      <c r="BUN168" s="199"/>
      <c r="BUO168" s="199"/>
      <c r="BUP168" s="199"/>
      <c r="BUQ168" s="199"/>
      <c r="BUR168" s="199"/>
      <c r="BUS168" s="199"/>
      <c r="BUT168" s="199"/>
      <c r="BUU168" s="199"/>
      <c r="BUV168" s="199"/>
      <c r="BUW168" s="199"/>
      <c r="BUX168" s="199"/>
      <c r="BUY168" s="199"/>
      <c r="BUZ168" s="199"/>
      <c r="BVA168" s="199"/>
      <c r="BVB168" s="199"/>
      <c r="BVC168" s="199"/>
      <c r="BVD168" s="199"/>
      <c r="BVE168" s="199"/>
      <c r="BVF168" s="199"/>
      <c r="BVG168" s="199"/>
      <c r="BVH168" s="199"/>
      <c r="BVI168" s="199"/>
      <c r="BVJ168" s="199"/>
      <c r="BVK168" s="199"/>
      <c r="BVL168" s="199"/>
      <c r="BVM168" s="199"/>
      <c r="BVN168" s="199"/>
      <c r="BVO168" s="199"/>
      <c r="BVP168" s="199"/>
      <c r="BVQ168" s="199"/>
      <c r="BVR168" s="199"/>
      <c r="BVS168" s="199"/>
      <c r="BVT168" s="199"/>
      <c r="BVU168" s="199"/>
      <c r="BVV168" s="199"/>
      <c r="BVW168" s="199"/>
      <c r="BVX168" s="199"/>
      <c r="BVY168" s="199"/>
      <c r="BVZ168" s="199"/>
      <c r="BWA168" s="199"/>
      <c r="BWB168" s="199"/>
      <c r="BWC168" s="199"/>
      <c r="BWD168" s="199"/>
      <c r="BWE168" s="199"/>
      <c r="BWF168" s="199"/>
      <c r="BWG168" s="199"/>
      <c r="BWH168" s="199"/>
      <c r="BWI168" s="199"/>
      <c r="BWJ168" s="199"/>
      <c r="BWK168" s="199"/>
      <c r="BWL168" s="199"/>
      <c r="BWM168" s="199"/>
      <c r="BWN168" s="199"/>
      <c r="BWO168" s="199"/>
      <c r="BWP168" s="199"/>
      <c r="BWQ168" s="199"/>
      <c r="BWR168" s="199"/>
      <c r="BWS168" s="199"/>
      <c r="BWT168" s="199"/>
      <c r="BWU168" s="199"/>
      <c r="BWV168" s="199"/>
      <c r="BWW168" s="199"/>
      <c r="BWX168" s="199"/>
      <c r="BWY168" s="199"/>
      <c r="BWZ168" s="199"/>
      <c r="BXA168" s="199"/>
      <c r="BXB168" s="199"/>
      <c r="BXC168" s="199"/>
      <c r="BXD168" s="199"/>
      <c r="BXE168" s="199"/>
      <c r="BXF168" s="199"/>
      <c r="BXG168" s="199"/>
      <c r="BXH168" s="199"/>
      <c r="BXI168" s="199"/>
      <c r="BXJ168" s="199"/>
      <c r="BXK168" s="199"/>
      <c r="BXL168" s="199"/>
      <c r="BXM168" s="199"/>
      <c r="BXN168" s="199"/>
      <c r="BXO168" s="199"/>
      <c r="BXP168" s="199"/>
      <c r="BXQ168" s="199"/>
      <c r="BXR168" s="199"/>
      <c r="BXS168" s="199"/>
      <c r="BXT168" s="199"/>
      <c r="BXU168" s="199"/>
      <c r="BXV168" s="199"/>
      <c r="BXW168" s="199"/>
      <c r="BXX168" s="199"/>
      <c r="BXY168" s="199"/>
      <c r="BXZ168" s="199"/>
      <c r="BYA168" s="199"/>
      <c r="BYB168" s="199"/>
      <c r="BYC168" s="199"/>
      <c r="BYD168" s="199"/>
      <c r="BYE168" s="199"/>
      <c r="BYF168" s="199"/>
      <c r="BYG168" s="199"/>
      <c r="BYH168" s="199"/>
      <c r="BYI168" s="199"/>
      <c r="BYJ168" s="199"/>
      <c r="BYK168" s="199"/>
      <c r="BYL168" s="199"/>
      <c r="BYM168" s="199"/>
      <c r="BYN168" s="199"/>
      <c r="BYO168" s="199"/>
      <c r="BYP168" s="199"/>
      <c r="BYQ168" s="199"/>
      <c r="BYR168" s="199"/>
      <c r="BYS168" s="199"/>
      <c r="BYT168" s="199"/>
      <c r="BYU168" s="199"/>
      <c r="BYV168" s="199"/>
      <c r="BYW168" s="199"/>
      <c r="BYX168" s="199"/>
      <c r="BYY168" s="199"/>
      <c r="BYZ168" s="199"/>
      <c r="BZA168" s="199"/>
      <c r="BZB168" s="199"/>
      <c r="BZC168" s="199"/>
      <c r="BZD168" s="199"/>
      <c r="BZE168" s="199"/>
      <c r="BZF168" s="199"/>
      <c r="BZG168" s="199"/>
      <c r="BZH168" s="199"/>
      <c r="BZI168" s="199"/>
      <c r="BZJ168" s="199"/>
      <c r="BZK168" s="199"/>
      <c r="BZL168" s="199"/>
      <c r="BZM168" s="199"/>
      <c r="BZN168" s="199"/>
      <c r="BZO168" s="199"/>
      <c r="BZP168" s="199"/>
      <c r="BZQ168" s="199"/>
      <c r="BZR168" s="199"/>
      <c r="BZS168" s="199"/>
      <c r="BZT168" s="199"/>
      <c r="BZU168" s="199"/>
      <c r="BZV168" s="199"/>
      <c r="BZW168" s="199"/>
      <c r="BZX168" s="199"/>
      <c r="BZY168" s="199"/>
      <c r="BZZ168" s="199"/>
      <c r="CAA168" s="199"/>
      <c r="CAB168" s="199"/>
      <c r="CAC168" s="199"/>
      <c r="CAD168" s="199"/>
      <c r="CAE168" s="199"/>
      <c r="CAF168" s="199"/>
      <c r="CAG168" s="199"/>
      <c r="CAH168" s="199"/>
      <c r="CAI168" s="199"/>
      <c r="CAJ168" s="199"/>
      <c r="CAK168" s="199"/>
      <c r="CAL168" s="199"/>
      <c r="CAM168" s="199"/>
      <c r="CAN168" s="199"/>
      <c r="CAO168" s="199"/>
      <c r="CAP168" s="199"/>
      <c r="CAQ168" s="199"/>
      <c r="CAR168" s="199"/>
      <c r="CAS168" s="199"/>
      <c r="CAT168" s="199"/>
      <c r="CAU168" s="199"/>
      <c r="CAV168" s="199"/>
      <c r="CAW168" s="199"/>
      <c r="CAX168" s="199"/>
      <c r="CAY168" s="199"/>
      <c r="CAZ168" s="199"/>
      <c r="CBA168" s="199"/>
      <c r="CBB168" s="199"/>
      <c r="CBC168" s="199"/>
      <c r="CBD168" s="199"/>
      <c r="CBE168" s="199"/>
      <c r="CBF168" s="199"/>
      <c r="CBG168" s="199"/>
      <c r="CBH168" s="199"/>
      <c r="CBI168" s="199"/>
      <c r="CBJ168" s="199"/>
      <c r="CBK168" s="199"/>
      <c r="CBL168" s="199"/>
      <c r="CBM168" s="199"/>
      <c r="CBN168" s="199"/>
      <c r="CBO168" s="199"/>
      <c r="CBP168" s="199"/>
      <c r="CBQ168" s="199"/>
      <c r="CBR168" s="199"/>
      <c r="CBS168" s="199"/>
      <c r="CBT168" s="199"/>
      <c r="CBU168" s="199"/>
      <c r="CBV168" s="199"/>
      <c r="CBW168" s="199"/>
      <c r="CBX168" s="199"/>
      <c r="CBY168" s="199"/>
      <c r="CBZ168" s="199"/>
      <c r="CCA168" s="199"/>
      <c r="CCB168" s="199"/>
      <c r="CCC168" s="199"/>
      <c r="CCD168" s="199"/>
      <c r="CCE168" s="199"/>
      <c r="CCF168" s="199"/>
      <c r="CCG168" s="199"/>
      <c r="CCH168" s="199"/>
      <c r="CCI168" s="199"/>
      <c r="CCJ168" s="199"/>
      <c r="CCK168" s="199"/>
      <c r="CCL168" s="199"/>
      <c r="CCM168" s="199"/>
      <c r="CCN168" s="199"/>
      <c r="CCO168" s="199"/>
      <c r="CCP168" s="199"/>
      <c r="CCQ168" s="199"/>
      <c r="CCR168" s="199"/>
      <c r="CCS168" s="199"/>
      <c r="CCT168" s="199"/>
    </row>
    <row r="169" spans="984:2126" s="200" customFormat="1" x14ac:dyDescent="0.2">
      <c r="AKV169" s="199"/>
      <c r="AKW169" s="199"/>
      <c r="AKX169" s="199"/>
      <c r="AKY169" s="199"/>
      <c r="AKZ169" s="199"/>
      <c r="ALA169" s="199"/>
      <c r="ALB169" s="199"/>
      <c r="ALC169" s="199"/>
      <c r="ALD169" s="199"/>
      <c r="ALE169" s="199"/>
      <c r="ALF169" s="199"/>
      <c r="ALG169" s="199"/>
      <c r="ALH169" s="199"/>
      <c r="ALI169" s="199"/>
      <c r="ALJ169" s="199"/>
      <c r="ALK169" s="199"/>
      <c r="ALL169" s="199"/>
      <c r="ALM169" s="199"/>
      <c r="ALN169" s="199"/>
      <c r="ALO169" s="199"/>
      <c r="ALP169" s="199"/>
      <c r="ALQ169" s="199"/>
      <c r="ALR169" s="199"/>
      <c r="ALS169" s="199"/>
      <c r="ALT169" s="199"/>
      <c r="ALU169" s="199"/>
      <c r="ALV169" s="199"/>
      <c r="ALW169" s="199"/>
      <c r="ALX169" s="199"/>
      <c r="ALY169" s="199"/>
      <c r="ALZ169" s="199"/>
      <c r="AMA169" s="199"/>
      <c r="AMB169" s="199"/>
      <c r="AMC169" s="199"/>
      <c r="AMD169" s="199"/>
      <c r="AME169" s="199"/>
      <c r="AMF169" s="199"/>
      <c r="AMG169" s="199"/>
      <c r="AMH169" s="199"/>
      <c r="AMI169" s="199"/>
      <c r="AMJ169" s="199"/>
      <c r="AMK169" s="199"/>
      <c r="AML169" s="199"/>
      <c r="AMM169" s="199"/>
      <c r="AMN169" s="199"/>
      <c r="AMO169" s="199"/>
      <c r="AMP169" s="199"/>
      <c r="AMQ169" s="199"/>
      <c r="AMR169" s="199"/>
      <c r="AMS169" s="199"/>
      <c r="AMT169" s="199"/>
      <c r="AMU169" s="199"/>
      <c r="AMV169" s="199"/>
      <c r="AMW169" s="199"/>
      <c r="AMX169" s="199"/>
      <c r="AMY169" s="199"/>
      <c r="AMZ169" s="199"/>
      <c r="ANA169" s="199"/>
      <c r="ANB169" s="199"/>
      <c r="ANC169" s="199"/>
      <c r="AND169" s="199"/>
      <c r="ANE169" s="199"/>
      <c r="ANF169" s="199"/>
      <c r="ANG169" s="199"/>
      <c r="ANH169" s="199"/>
      <c r="ANI169" s="199"/>
      <c r="ANJ169" s="199"/>
      <c r="ANK169" s="199"/>
      <c r="ANL169" s="199"/>
      <c r="ANM169" s="199"/>
      <c r="ANN169" s="199"/>
      <c r="ANO169" s="199"/>
      <c r="ANP169" s="199"/>
      <c r="ANQ169" s="199"/>
      <c r="ANR169" s="199"/>
      <c r="ANS169" s="199"/>
      <c r="ANT169" s="199"/>
      <c r="ANU169" s="199"/>
      <c r="ANV169" s="199"/>
      <c r="ANW169" s="199"/>
      <c r="ANX169" s="199"/>
      <c r="ANY169" s="199"/>
      <c r="ANZ169" s="199"/>
      <c r="AOA169" s="199"/>
      <c r="AOB169" s="199"/>
      <c r="AOC169" s="199"/>
      <c r="AOD169" s="199"/>
      <c r="AOE169" s="199"/>
      <c r="AOF169" s="199"/>
      <c r="AOG169" s="199"/>
      <c r="AOH169" s="199"/>
      <c r="AOI169" s="199"/>
      <c r="AOJ169" s="199"/>
      <c r="AOK169" s="199"/>
      <c r="AOL169" s="199"/>
      <c r="AOM169" s="199"/>
      <c r="AON169" s="199"/>
      <c r="AOO169" s="199"/>
      <c r="AOP169" s="199"/>
      <c r="AOQ169" s="199"/>
      <c r="AOR169" s="199"/>
      <c r="AOS169" s="199"/>
      <c r="AOT169" s="199"/>
      <c r="AOU169" s="199"/>
      <c r="AOV169" s="199"/>
      <c r="AOW169" s="199"/>
      <c r="AOX169" s="199"/>
      <c r="AOY169" s="199"/>
      <c r="AOZ169" s="199"/>
      <c r="APA169" s="199"/>
      <c r="APB169" s="199"/>
      <c r="APC169" s="199"/>
      <c r="APD169" s="199"/>
      <c r="APE169" s="199"/>
      <c r="APF169" s="199"/>
      <c r="APG169" s="199"/>
      <c r="APH169" s="199"/>
      <c r="API169" s="199"/>
      <c r="APJ169" s="199"/>
      <c r="APK169" s="199"/>
      <c r="APL169" s="199"/>
      <c r="APM169" s="199"/>
      <c r="APN169" s="199"/>
      <c r="APO169" s="199"/>
      <c r="APP169" s="199"/>
      <c r="APQ169" s="199"/>
      <c r="APR169" s="199"/>
      <c r="APS169" s="199"/>
      <c r="APT169" s="199"/>
      <c r="APU169" s="199"/>
      <c r="APV169" s="199"/>
      <c r="APW169" s="199"/>
      <c r="APX169" s="199"/>
      <c r="APY169" s="199"/>
      <c r="APZ169" s="199"/>
      <c r="AQA169" s="199"/>
      <c r="AQB169" s="199"/>
      <c r="AQC169" s="199"/>
      <c r="AQD169" s="199"/>
      <c r="AQE169" s="199"/>
      <c r="AQF169" s="199"/>
      <c r="AQG169" s="199"/>
      <c r="AQH169" s="199"/>
      <c r="AQI169" s="199"/>
      <c r="AQJ169" s="199"/>
      <c r="AQK169" s="199"/>
      <c r="AQL169" s="199"/>
      <c r="AQM169" s="199"/>
      <c r="AQN169" s="199"/>
      <c r="AQO169" s="199"/>
      <c r="AQP169" s="199"/>
      <c r="AQQ169" s="199"/>
      <c r="AQR169" s="199"/>
      <c r="AQS169" s="199"/>
      <c r="AQT169" s="199"/>
      <c r="AQU169" s="199"/>
      <c r="AQV169" s="199"/>
      <c r="AQW169" s="199"/>
      <c r="AQX169" s="199"/>
      <c r="AQY169" s="199"/>
      <c r="AQZ169" s="199"/>
      <c r="ARA169" s="199"/>
      <c r="ARB169" s="199"/>
      <c r="ARC169" s="199"/>
      <c r="ARD169" s="199"/>
      <c r="ARE169" s="199"/>
      <c r="ARF169" s="199"/>
      <c r="ARG169" s="199"/>
      <c r="ARH169" s="199"/>
      <c r="ARI169" s="199"/>
      <c r="ARJ169" s="199"/>
      <c r="ARK169" s="199"/>
      <c r="ARL169" s="199"/>
      <c r="ARM169" s="199"/>
      <c r="ARN169" s="199"/>
      <c r="ARO169" s="199"/>
      <c r="ARP169" s="199"/>
      <c r="ARQ169" s="199"/>
      <c r="ARR169" s="199"/>
      <c r="ARS169" s="199"/>
      <c r="ART169" s="199"/>
      <c r="ARU169" s="199"/>
      <c r="ARV169" s="199"/>
      <c r="ARW169" s="199"/>
      <c r="ARX169" s="199"/>
      <c r="ARY169" s="199"/>
      <c r="ARZ169" s="199"/>
      <c r="ASA169" s="199"/>
      <c r="ASB169" s="199"/>
      <c r="ASC169" s="199"/>
      <c r="ASD169" s="199"/>
      <c r="ASE169" s="199"/>
      <c r="ASF169" s="199"/>
      <c r="ASG169" s="199"/>
      <c r="ASH169" s="199"/>
      <c r="ASI169" s="199"/>
      <c r="ASJ169" s="199"/>
      <c r="ASK169" s="199"/>
      <c r="ASL169" s="199"/>
      <c r="ASM169" s="199"/>
      <c r="ASN169" s="199"/>
      <c r="ASO169" s="199"/>
      <c r="ASP169" s="199"/>
      <c r="ASQ169" s="199"/>
      <c r="ASR169" s="199"/>
      <c r="ASS169" s="199"/>
      <c r="AST169" s="199"/>
      <c r="ASU169" s="199"/>
      <c r="ASV169" s="199"/>
      <c r="ASW169" s="199"/>
      <c r="ASX169" s="199"/>
      <c r="ASY169" s="199"/>
      <c r="ASZ169" s="199"/>
      <c r="ATA169" s="199"/>
      <c r="ATB169" s="199"/>
      <c r="ATC169" s="199"/>
      <c r="ATD169" s="199"/>
      <c r="ATE169" s="199"/>
      <c r="ATF169" s="199"/>
      <c r="ATG169" s="199"/>
      <c r="ATH169" s="199"/>
      <c r="ATI169" s="199"/>
      <c r="ATJ169" s="199"/>
      <c r="ATK169" s="199"/>
      <c r="ATL169" s="199"/>
      <c r="ATM169" s="199"/>
      <c r="ATN169" s="199"/>
      <c r="ATO169" s="199"/>
      <c r="ATP169" s="199"/>
      <c r="ATQ169" s="199"/>
      <c r="ATR169" s="199"/>
      <c r="ATS169" s="199"/>
      <c r="ATT169" s="199"/>
      <c r="ATU169" s="199"/>
      <c r="ATV169" s="199"/>
      <c r="ATW169" s="199"/>
      <c r="ATX169" s="199"/>
      <c r="ATY169" s="199"/>
      <c r="ATZ169" s="199"/>
      <c r="AUA169" s="199"/>
      <c r="AUB169" s="199"/>
      <c r="AUC169" s="199"/>
      <c r="AUD169" s="199"/>
      <c r="AUE169" s="199"/>
      <c r="AUF169" s="199"/>
      <c r="AUG169" s="199"/>
      <c r="AUH169" s="199"/>
      <c r="AUI169" s="199"/>
      <c r="AUJ169" s="199"/>
      <c r="AUK169" s="199"/>
      <c r="AUL169" s="199"/>
      <c r="AUM169" s="199"/>
      <c r="AUN169" s="199"/>
      <c r="AUO169" s="199"/>
      <c r="AUP169" s="199"/>
      <c r="AUQ169" s="199"/>
      <c r="AUR169" s="199"/>
      <c r="AUS169" s="199"/>
      <c r="AUT169" s="199"/>
      <c r="AUU169" s="199"/>
      <c r="AUV169" s="199"/>
      <c r="AUW169" s="199"/>
      <c r="AUX169" s="199"/>
      <c r="AUY169" s="199"/>
      <c r="AUZ169" s="199"/>
      <c r="AVA169" s="199"/>
      <c r="AVB169" s="199"/>
      <c r="AVC169" s="199"/>
      <c r="AVD169" s="199"/>
      <c r="AVE169" s="199"/>
      <c r="AVF169" s="199"/>
      <c r="AVG169" s="199"/>
      <c r="AVH169" s="199"/>
      <c r="AVI169" s="199"/>
      <c r="AVJ169" s="199"/>
      <c r="AVK169" s="199"/>
      <c r="AVL169" s="199"/>
      <c r="AVM169" s="199"/>
      <c r="AVN169" s="199"/>
      <c r="AVO169" s="199"/>
      <c r="AVP169" s="199"/>
      <c r="AVQ169" s="199"/>
      <c r="AVR169" s="199"/>
      <c r="AVS169" s="199"/>
      <c r="AVT169" s="199"/>
      <c r="AVU169" s="199"/>
      <c r="AVV169" s="199"/>
      <c r="AVW169" s="199"/>
      <c r="AVX169" s="199"/>
      <c r="AVY169" s="199"/>
      <c r="AVZ169" s="199"/>
      <c r="AWA169" s="199"/>
      <c r="AWB169" s="199"/>
      <c r="AWC169" s="199"/>
      <c r="AWD169" s="199"/>
      <c r="AWE169" s="199"/>
      <c r="AWF169" s="199"/>
      <c r="AWG169" s="199"/>
      <c r="AWH169" s="199"/>
      <c r="AWI169" s="199"/>
      <c r="AWJ169" s="199"/>
      <c r="AWK169" s="199"/>
      <c r="AWL169" s="199"/>
      <c r="AWM169" s="199"/>
      <c r="AWN169" s="199"/>
      <c r="AWO169" s="199"/>
      <c r="AWP169" s="199"/>
      <c r="AWQ169" s="199"/>
      <c r="AWR169" s="199"/>
      <c r="AWS169" s="199"/>
      <c r="AWT169" s="199"/>
      <c r="AWU169" s="199"/>
      <c r="AWV169" s="199"/>
      <c r="AWW169" s="199"/>
      <c r="AWX169" s="199"/>
      <c r="AWY169" s="199"/>
      <c r="AWZ169" s="199"/>
      <c r="AXA169" s="199"/>
      <c r="AXB169" s="199"/>
      <c r="AXC169" s="199"/>
      <c r="AXD169" s="199"/>
      <c r="AXE169" s="199"/>
      <c r="AXF169" s="199"/>
      <c r="AXG169" s="199"/>
      <c r="AXH169" s="199"/>
      <c r="AXI169" s="199"/>
      <c r="AXJ169" s="199"/>
      <c r="AXK169" s="199"/>
      <c r="AXL169" s="199"/>
      <c r="AXM169" s="199"/>
      <c r="AXN169" s="199"/>
      <c r="AXO169" s="199"/>
      <c r="AXP169" s="199"/>
      <c r="AXQ169" s="199"/>
      <c r="AXR169" s="199"/>
      <c r="AXS169" s="199"/>
      <c r="AXT169" s="199"/>
      <c r="AXU169" s="199"/>
      <c r="AXV169" s="199"/>
      <c r="AXW169" s="199"/>
      <c r="AXX169" s="199"/>
      <c r="AXY169" s="199"/>
      <c r="AXZ169" s="199"/>
      <c r="AYA169" s="199"/>
      <c r="AYB169" s="199"/>
      <c r="AYC169" s="199"/>
      <c r="AYD169" s="199"/>
      <c r="AYE169" s="199"/>
      <c r="AYF169" s="199"/>
      <c r="AYG169" s="199"/>
      <c r="AYH169" s="199"/>
      <c r="AYI169" s="199"/>
      <c r="AYJ169" s="199"/>
      <c r="AYK169" s="199"/>
      <c r="AYL169" s="199"/>
      <c r="AYM169" s="199"/>
      <c r="AYN169" s="199"/>
      <c r="AYO169" s="199"/>
      <c r="AYP169" s="199"/>
      <c r="AYQ169" s="199"/>
      <c r="AYR169" s="199"/>
      <c r="AYS169" s="199"/>
      <c r="AYT169" s="199"/>
      <c r="AYU169" s="199"/>
      <c r="AYV169" s="199"/>
      <c r="AYW169" s="199"/>
      <c r="AYX169" s="199"/>
      <c r="AYY169" s="199"/>
      <c r="AYZ169" s="199"/>
      <c r="AZA169" s="199"/>
      <c r="AZB169" s="199"/>
      <c r="AZC169" s="199"/>
      <c r="AZD169" s="199"/>
      <c r="AZE169" s="199"/>
      <c r="AZF169" s="199"/>
      <c r="AZG169" s="199"/>
      <c r="AZH169" s="199"/>
      <c r="AZI169" s="199"/>
      <c r="AZJ169" s="199"/>
      <c r="AZK169" s="199"/>
      <c r="AZL169" s="199"/>
      <c r="AZM169" s="199"/>
      <c r="AZN169" s="199"/>
      <c r="AZO169" s="199"/>
      <c r="AZP169" s="199"/>
      <c r="AZQ169" s="199"/>
      <c r="AZR169" s="199"/>
      <c r="AZS169" s="199"/>
      <c r="AZT169" s="199"/>
      <c r="AZU169" s="199"/>
      <c r="AZV169" s="199"/>
      <c r="AZW169" s="199"/>
      <c r="AZX169" s="199"/>
      <c r="AZY169" s="199"/>
      <c r="AZZ169" s="199"/>
      <c r="BAA169" s="199"/>
      <c r="BAB169" s="199"/>
      <c r="BAC169" s="199"/>
      <c r="BAD169" s="199"/>
      <c r="BAE169" s="199"/>
      <c r="BAF169" s="199"/>
      <c r="BAG169" s="199"/>
      <c r="BAH169" s="199"/>
      <c r="BAI169" s="199"/>
      <c r="BAJ169" s="199"/>
      <c r="BAK169" s="199"/>
      <c r="BAL169" s="199"/>
      <c r="BAM169" s="199"/>
      <c r="BAN169" s="199"/>
      <c r="BAO169" s="199"/>
      <c r="BAP169" s="199"/>
      <c r="BAQ169" s="199"/>
      <c r="BAR169" s="199"/>
      <c r="BAS169" s="199"/>
      <c r="BAT169" s="199"/>
      <c r="BAU169" s="199"/>
      <c r="BAV169" s="199"/>
      <c r="BAW169" s="199"/>
      <c r="BAX169" s="199"/>
      <c r="BAY169" s="199"/>
      <c r="BAZ169" s="199"/>
      <c r="BBA169" s="199"/>
      <c r="BBB169" s="199"/>
      <c r="BBC169" s="199"/>
      <c r="BBD169" s="199"/>
      <c r="BBE169" s="199"/>
      <c r="BBF169" s="199"/>
      <c r="BBG169" s="199"/>
      <c r="BBH169" s="199"/>
      <c r="BBI169" s="199"/>
      <c r="BBJ169" s="199"/>
      <c r="BBK169" s="199"/>
      <c r="BBL169" s="199"/>
      <c r="BBM169" s="199"/>
      <c r="BBN169" s="199"/>
      <c r="BBO169" s="199"/>
      <c r="BBP169" s="199"/>
      <c r="BBQ169" s="199"/>
      <c r="BBR169" s="199"/>
      <c r="BBS169" s="199"/>
      <c r="BBT169" s="199"/>
      <c r="BBU169" s="199"/>
      <c r="BBV169" s="199"/>
      <c r="BBW169" s="199"/>
      <c r="BBX169" s="199"/>
      <c r="BBY169" s="199"/>
      <c r="BBZ169" s="199"/>
      <c r="BCA169" s="199"/>
      <c r="BCB169" s="199"/>
      <c r="BCC169" s="199"/>
      <c r="BCD169" s="199"/>
      <c r="BCE169" s="199"/>
      <c r="BCF169" s="199"/>
      <c r="BCG169" s="199"/>
      <c r="BCH169" s="199"/>
      <c r="BCI169" s="199"/>
      <c r="BCJ169" s="199"/>
      <c r="BCK169" s="199"/>
      <c r="BCL169" s="199"/>
      <c r="BCM169" s="199"/>
      <c r="BCN169" s="199"/>
      <c r="BCO169" s="199"/>
      <c r="BCP169" s="199"/>
      <c r="BCQ169" s="199"/>
      <c r="BCR169" s="199"/>
      <c r="BCS169" s="199"/>
      <c r="BCT169" s="199"/>
      <c r="BCU169" s="199"/>
      <c r="BCV169" s="199"/>
      <c r="BCW169" s="199"/>
      <c r="BCX169" s="199"/>
      <c r="BCY169" s="199"/>
      <c r="BCZ169" s="199"/>
      <c r="BDA169" s="199"/>
      <c r="BDB169" s="199"/>
      <c r="BDC169" s="199"/>
      <c r="BDD169" s="199"/>
      <c r="BDE169" s="199"/>
      <c r="BDF169" s="199"/>
      <c r="BDG169" s="199"/>
      <c r="BDH169" s="199"/>
      <c r="BDI169" s="199"/>
      <c r="BDJ169" s="199"/>
      <c r="BDK169" s="199"/>
      <c r="BDL169" s="199"/>
      <c r="BDM169" s="199"/>
      <c r="BDN169" s="199"/>
      <c r="BDO169" s="199"/>
      <c r="BDP169" s="199"/>
      <c r="BDQ169" s="199"/>
      <c r="BDR169" s="199"/>
      <c r="BDS169" s="199"/>
      <c r="BDT169" s="199"/>
      <c r="BDU169" s="199"/>
      <c r="BDV169" s="199"/>
      <c r="BDW169" s="199"/>
      <c r="BDX169" s="199"/>
      <c r="BDY169" s="199"/>
      <c r="BDZ169" s="199"/>
      <c r="BEA169" s="199"/>
      <c r="BEB169" s="199"/>
      <c r="BEC169" s="199"/>
      <c r="BED169" s="199"/>
      <c r="BEE169" s="199"/>
      <c r="BEF169" s="199"/>
      <c r="BEG169" s="199"/>
      <c r="BEH169" s="199"/>
      <c r="BEI169" s="199"/>
      <c r="BEJ169" s="199"/>
      <c r="BEK169" s="199"/>
      <c r="BEL169" s="199"/>
      <c r="BEM169" s="199"/>
      <c r="BEN169" s="199"/>
      <c r="BEO169" s="199"/>
      <c r="BEP169" s="199"/>
      <c r="BEQ169" s="199"/>
      <c r="BER169" s="199"/>
      <c r="BES169" s="199"/>
      <c r="BET169" s="199"/>
      <c r="BEU169" s="199"/>
      <c r="BEV169" s="199"/>
      <c r="BEW169" s="199"/>
      <c r="BEX169" s="199"/>
      <c r="BEY169" s="199"/>
      <c r="BEZ169" s="199"/>
      <c r="BFA169" s="199"/>
      <c r="BFB169" s="199"/>
      <c r="BFC169" s="199"/>
      <c r="BFD169" s="199"/>
      <c r="BFE169" s="199"/>
      <c r="BFF169" s="199"/>
      <c r="BFG169" s="199"/>
      <c r="BFH169" s="199"/>
      <c r="BFI169" s="199"/>
      <c r="BFJ169" s="199"/>
      <c r="BFK169" s="199"/>
      <c r="BFL169" s="199"/>
      <c r="BFM169" s="199"/>
      <c r="BFN169" s="199"/>
      <c r="BFO169" s="199"/>
      <c r="BFP169" s="199"/>
      <c r="BFQ169" s="199"/>
      <c r="BFR169" s="199"/>
      <c r="BFS169" s="199"/>
      <c r="BFT169" s="199"/>
      <c r="BFU169" s="199"/>
      <c r="BFV169" s="199"/>
      <c r="BFW169" s="199"/>
      <c r="BFX169" s="199"/>
      <c r="BFY169" s="199"/>
      <c r="BFZ169" s="199"/>
      <c r="BGA169" s="199"/>
      <c r="BGB169" s="199"/>
      <c r="BGC169" s="199"/>
      <c r="BGD169" s="199"/>
      <c r="BGE169" s="199"/>
      <c r="BGF169" s="199"/>
      <c r="BGG169" s="199"/>
      <c r="BGH169" s="199"/>
      <c r="BGI169" s="199"/>
      <c r="BGJ169" s="199"/>
      <c r="BGK169" s="199"/>
      <c r="BGL169" s="199"/>
      <c r="BGM169" s="199"/>
      <c r="BGN169" s="199"/>
      <c r="BGO169" s="199"/>
      <c r="BGP169" s="199"/>
      <c r="BGQ169" s="199"/>
      <c r="BGR169" s="199"/>
      <c r="BGS169" s="199"/>
      <c r="BGT169" s="199"/>
      <c r="BGU169" s="199"/>
      <c r="BGV169" s="199"/>
      <c r="BGW169" s="199"/>
      <c r="BGX169" s="199"/>
      <c r="BGY169" s="199"/>
      <c r="BGZ169" s="199"/>
      <c r="BHA169" s="199"/>
      <c r="BHB169" s="199"/>
      <c r="BHC169" s="199"/>
      <c r="BHD169" s="199"/>
      <c r="BHE169" s="199"/>
      <c r="BHF169" s="199"/>
      <c r="BHG169" s="199"/>
      <c r="BHH169" s="199"/>
      <c r="BHI169" s="199"/>
      <c r="BHJ169" s="199"/>
      <c r="BHK169" s="199"/>
      <c r="BHL169" s="199"/>
      <c r="BHM169" s="199"/>
      <c r="BHN169" s="199"/>
      <c r="BHO169" s="199"/>
      <c r="BHP169" s="199"/>
      <c r="BHQ169" s="199"/>
      <c r="BHR169" s="199"/>
      <c r="BHS169" s="199"/>
      <c r="BHT169" s="199"/>
      <c r="BHU169" s="199"/>
      <c r="BHV169" s="199"/>
      <c r="BHW169" s="199"/>
      <c r="BHX169" s="199"/>
      <c r="BHY169" s="199"/>
      <c r="BHZ169" s="199"/>
      <c r="BIA169" s="199"/>
      <c r="BIB169" s="199"/>
      <c r="BIC169" s="199"/>
      <c r="BID169" s="199"/>
      <c r="BIE169" s="199"/>
      <c r="BIF169" s="199"/>
      <c r="BIG169" s="199"/>
      <c r="BIH169" s="199"/>
      <c r="BII169" s="199"/>
      <c r="BIJ169" s="199"/>
      <c r="BIK169" s="199"/>
      <c r="BIL169" s="199"/>
      <c r="BIM169" s="199"/>
      <c r="BIN169" s="199"/>
      <c r="BIO169" s="199"/>
      <c r="BIP169" s="199"/>
      <c r="BIQ169" s="199"/>
      <c r="BIR169" s="199"/>
      <c r="BIS169" s="199"/>
      <c r="BIT169" s="199"/>
      <c r="BIU169" s="199"/>
      <c r="BIV169" s="199"/>
      <c r="BIW169" s="199"/>
      <c r="BIX169" s="199"/>
      <c r="BIY169" s="199"/>
      <c r="BIZ169" s="199"/>
      <c r="BJA169" s="199"/>
      <c r="BJB169" s="199"/>
      <c r="BJC169" s="199"/>
      <c r="BJD169" s="199"/>
      <c r="BJE169" s="199"/>
      <c r="BJF169" s="199"/>
      <c r="BJG169" s="199"/>
      <c r="BJH169" s="199"/>
      <c r="BJI169" s="199"/>
      <c r="BJJ169" s="199"/>
      <c r="BJK169" s="199"/>
      <c r="BJL169" s="199"/>
      <c r="BJM169" s="199"/>
      <c r="BJN169" s="199"/>
      <c r="BJO169" s="199"/>
      <c r="BJP169" s="199"/>
      <c r="BJQ169" s="199"/>
      <c r="BJR169" s="199"/>
      <c r="BJS169" s="199"/>
      <c r="BJT169" s="199"/>
      <c r="BJU169" s="199"/>
      <c r="BJV169" s="199"/>
      <c r="BJW169" s="199"/>
      <c r="BJX169" s="199"/>
      <c r="BJY169" s="199"/>
      <c r="BJZ169" s="199"/>
      <c r="BKA169" s="199"/>
      <c r="BKB169" s="199"/>
      <c r="BKC169" s="199"/>
      <c r="BKD169" s="199"/>
      <c r="BKE169" s="199"/>
      <c r="BKF169" s="199"/>
      <c r="BKG169" s="199"/>
      <c r="BKH169" s="199"/>
      <c r="BKI169" s="199"/>
      <c r="BKJ169" s="199"/>
      <c r="BKK169" s="199"/>
      <c r="BKL169" s="199"/>
      <c r="BKM169" s="199"/>
      <c r="BKN169" s="199"/>
      <c r="BKO169" s="199"/>
      <c r="BKP169" s="199"/>
      <c r="BKQ169" s="199"/>
      <c r="BKR169" s="199"/>
      <c r="BKS169" s="199"/>
      <c r="BKT169" s="199"/>
      <c r="BKU169" s="199"/>
      <c r="BKV169" s="199"/>
      <c r="BKW169" s="199"/>
      <c r="BKX169" s="199"/>
      <c r="BKY169" s="199"/>
      <c r="BKZ169" s="199"/>
      <c r="BLA169" s="199"/>
      <c r="BLB169" s="199"/>
      <c r="BLC169" s="199"/>
      <c r="BLD169" s="199"/>
      <c r="BLE169" s="199"/>
      <c r="BLF169" s="199"/>
      <c r="BLG169" s="199"/>
      <c r="BLH169" s="199"/>
      <c r="BLI169" s="199"/>
      <c r="BLJ169" s="199"/>
      <c r="BLK169" s="199"/>
      <c r="BLL169" s="199"/>
      <c r="BLM169" s="199"/>
      <c r="BLN169" s="199"/>
      <c r="BLO169" s="199"/>
      <c r="BLP169" s="199"/>
      <c r="BLQ169" s="199"/>
      <c r="BLR169" s="199"/>
      <c r="BLS169" s="199"/>
      <c r="BLT169" s="199"/>
      <c r="BLU169" s="199"/>
      <c r="BLV169" s="199"/>
      <c r="BLW169" s="199"/>
      <c r="BLX169" s="199"/>
      <c r="BLY169" s="199"/>
      <c r="BLZ169" s="199"/>
      <c r="BMA169" s="199"/>
      <c r="BMB169" s="199"/>
      <c r="BMC169" s="199"/>
      <c r="BMD169" s="199"/>
      <c r="BME169" s="199"/>
      <c r="BMF169" s="199"/>
      <c r="BMG169" s="199"/>
      <c r="BMH169" s="199"/>
      <c r="BMI169" s="199"/>
      <c r="BMJ169" s="199"/>
      <c r="BMK169" s="199"/>
      <c r="BML169" s="199"/>
      <c r="BMM169" s="199"/>
      <c r="BMN169" s="199"/>
      <c r="BMO169" s="199"/>
      <c r="BMP169" s="199"/>
      <c r="BMQ169" s="199"/>
      <c r="BMR169" s="199"/>
      <c r="BMS169" s="199"/>
      <c r="BMT169" s="199"/>
      <c r="BMU169" s="199"/>
      <c r="BMV169" s="199"/>
      <c r="BMW169" s="199"/>
      <c r="BMX169" s="199"/>
      <c r="BMY169" s="199"/>
      <c r="BMZ169" s="199"/>
      <c r="BNA169" s="199"/>
      <c r="BNB169" s="199"/>
      <c r="BNC169" s="199"/>
      <c r="BND169" s="199"/>
      <c r="BNE169" s="199"/>
      <c r="BNF169" s="199"/>
      <c r="BNG169" s="199"/>
      <c r="BNH169" s="199"/>
      <c r="BNI169" s="199"/>
      <c r="BNJ169" s="199"/>
      <c r="BNK169" s="199"/>
      <c r="BNL169" s="199"/>
      <c r="BNM169" s="199"/>
      <c r="BNN169" s="199"/>
      <c r="BNO169" s="199"/>
      <c r="BNP169" s="199"/>
      <c r="BNQ169" s="199"/>
      <c r="BNR169" s="199"/>
      <c r="BNS169" s="199"/>
      <c r="BNT169" s="199"/>
      <c r="BNU169" s="199"/>
      <c r="BNV169" s="199"/>
      <c r="BNW169" s="199"/>
      <c r="BNX169" s="199"/>
      <c r="BNY169" s="199"/>
      <c r="BNZ169" s="199"/>
      <c r="BOA169" s="199"/>
      <c r="BOB169" s="199"/>
      <c r="BOC169" s="199"/>
      <c r="BOD169" s="199"/>
      <c r="BOE169" s="199"/>
      <c r="BOF169" s="199"/>
      <c r="BOG169" s="199"/>
      <c r="BOH169" s="199"/>
      <c r="BOI169" s="199"/>
      <c r="BOJ169" s="199"/>
      <c r="BOK169" s="199"/>
      <c r="BOL169" s="199"/>
      <c r="BOM169" s="199"/>
      <c r="BON169" s="199"/>
      <c r="BOO169" s="199"/>
      <c r="BOP169" s="199"/>
      <c r="BOQ169" s="199"/>
      <c r="BOR169" s="199"/>
      <c r="BOS169" s="199"/>
      <c r="BOT169" s="199"/>
      <c r="BOU169" s="199"/>
      <c r="BOV169" s="199"/>
      <c r="BOW169" s="199"/>
      <c r="BOX169" s="199"/>
      <c r="BOY169" s="199"/>
      <c r="BOZ169" s="199"/>
      <c r="BPA169" s="199"/>
      <c r="BPB169" s="199"/>
      <c r="BPC169" s="199"/>
      <c r="BPD169" s="199"/>
      <c r="BPE169" s="199"/>
      <c r="BPF169" s="199"/>
      <c r="BPG169" s="199"/>
      <c r="BPH169" s="199"/>
      <c r="BPI169" s="199"/>
      <c r="BPJ169" s="199"/>
      <c r="BPK169" s="199"/>
      <c r="BPL169" s="199"/>
      <c r="BPM169" s="199"/>
      <c r="BPN169" s="199"/>
      <c r="BPO169" s="199"/>
      <c r="BPP169" s="199"/>
      <c r="BPQ169" s="199"/>
      <c r="BPR169" s="199"/>
      <c r="BPS169" s="199"/>
      <c r="BPT169" s="199"/>
      <c r="BPU169" s="199"/>
      <c r="BPV169" s="199"/>
      <c r="BPW169" s="199"/>
      <c r="BPX169" s="199"/>
      <c r="BPY169" s="199"/>
      <c r="BPZ169" s="199"/>
      <c r="BQA169" s="199"/>
      <c r="BQB169" s="199"/>
      <c r="BQC169" s="199"/>
      <c r="BQD169" s="199"/>
      <c r="BQE169" s="199"/>
      <c r="BQF169" s="199"/>
      <c r="BQG169" s="199"/>
      <c r="BQH169" s="199"/>
      <c r="BQI169" s="199"/>
      <c r="BQJ169" s="199"/>
      <c r="BQK169" s="199"/>
      <c r="BQL169" s="199"/>
      <c r="BQM169" s="199"/>
      <c r="BQN169" s="199"/>
      <c r="BQO169" s="199"/>
      <c r="BQP169" s="199"/>
      <c r="BQQ169" s="199"/>
      <c r="BQR169" s="199"/>
      <c r="BQS169" s="199"/>
      <c r="BQT169" s="199"/>
      <c r="BQU169" s="199"/>
      <c r="BQV169" s="199"/>
      <c r="BQW169" s="199"/>
      <c r="BQX169" s="199"/>
      <c r="BQY169" s="199"/>
      <c r="BQZ169" s="199"/>
      <c r="BRA169" s="199"/>
      <c r="BRB169" s="199"/>
      <c r="BRC169" s="199"/>
      <c r="BRD169" s="199"/>
      <c r="BRE169" s="199"/>
      <c r="BRF169" s="199"/>
      <c r="BRG169" s="199"/>
      <c r="BRH169" s="199"/>
      <c r="BRI169" s="199"/>
      <c r="BRJ169" s="199"/>
      <c r="BRK169" s="199"/>
      <c r="BRL169" s="199"/>
      <c r="BRM169" s="199"/>
      <c r="BRN169" s="199"/>
      <c r="BRO169" s="199"/>
      <c r="BRP169" s="199"/>
      <c r="BRQ169" s="199"/>
      <c r="BRR169" s="199"/>
      <c r="BRS169" s="199"/>
      <c r="BRT169" s="199"/>
      <c r="BRU169" s="199"/>
      <c r="BRV169" s="199"/>
      <c r="BRW169" s="199"/>
      <c r="BRX169" s="199"/>
      <c r="BRY169" s="199"/>
      <c r="BRZ169" s="199"/>
      <c r="BSA169" s="199"/>
      <c r="BSB169" s="199"/>
      <c r="BSC169" s="199"/>
      <c r="BSD169" s="199"/>
      <c r="BSE169" s="199"/>
      <c r="BSF169" s="199"/>
      <c r="BSG169" s="199"/>
      <c r="BSH169" s="199"/>
      <c r="BSI169" s="199"/>
      <c r="BSJ169" s="199"/>
      <c r="BSK169" s="199"/>
      <c r="BSL169" s="199"/>
      <c r="BSM169" s="199"/>
      <c r="BSN169" s="199"/>
      <c r="BSO169" s="199"/>
      <c r="BSP169" s="199"/>
      <c r="BSQ169" s="199"/>
      <c r="BSR169" s="199"/>
      <c r="BSS169" s="199"/>
      <c r="BST169" s="199"/>
      <c r="BSU169" s="199"/>
      <c r="BSV169" s="199"/>
      <c r="BSW169" s="199"/>
      <c r="BSX169" s="199"/>
      <c r="BSY169" s="199"/>
      <c r="BSZ169" s="199"/>
      <c r="BTA169" s="199"/>
      <c r="BTB169" s="199"/>
      <c r="BTC169" s="199"/>
      <c r="BTD169" s="199"/>
      <c r="BTE169" s="199"/>
      <c r="BTF169" s="199"/>
      <c r="BTG169" s="199"/>
      <c r="BTH169" s="199"/>
      <c r="BTI169" s="199"/>
      <c r="BTJ169" s="199"/>
      <c r="BTK169" s="199"/>
      <c r="BTL169" s="199"/>
      <c r="BTM169" s="199"/>
      <c r="BTN169" s="199"/>
      <c r="BTO169" s="199"/>
      <c r="BTP169" s="199"/>
      <c r="BTQ169" s="199"/>
      <c r="BTR169" s="199"/>
      <c r="BTS169" s="199"/>
      <c r="BTT169" s="199"/>
      <c r="BTU169" s="199"/>
      <c r="BTV169" s="199"/>
      <c r="BTW169" s="199"/>
      <c r="BTX169" s="199"/>
      <c r="BTY169" s="199"/>
      <c r="BTZ169" s="199"/>
      <c r="BUA169" s="199"/>
      <c r="BUB169" s="199"/>
      <c r="BUC169" s="199"/>
      <c r="BUD169" s="199"/>
      <c r="BUE169" s="199"/>
      <c r="BUF169" s="199"/>
      <c r="BUG169" s="199"/>
      <c r="BUH169" s="199"/>
      <c r="BUI169" s="199"/>
      <c r="BUJ169" s="199"/>
      <c r="BUK169" s="199"/>
      <c r="BUL169" s="199"/>
      <c r="BUM169" s="199"/>
      <c r="BUN169" s="199"/>
      <c r="BUO169" s="199"/>
      <c r="BUP169" s="199"/>
      <c r="BUQ169" s="199"/>
      <c r="BUR169" s="199"/>
      <c r="BUS169" s="199"/>
      <c r="BUT169" s="199"/>
      <c r="BUU169" s="199"/>
      <c r="BUV169" s="199"/>
      <c r="BUW169" s="199"/>
      <c r="BUX169" s="199"/>
      <c r="BUY169" s="199"/>
      <c r="BUZ169" s="199"/>
      <c r="BVA169" s="199"/>
      <c r="BVB169" s="199"/>
      <c r="BVC169" s="199"/>
      <c r="BVD169" s="199"/>
      <c r="BVE169" s="199"/>
      <c r="BVF169" s="199"/>
      <c r="BVG169" s="199"/>
      <c r="BVH169" s="199"/>
      <c r="BVI169" s="199"/>
      <c r="BVJ169" s="199"/>
      <c r="BVK169" s="199"/>
      <c r="BVL169" s="199"/>
      <c r="BVM169" s="199"/>
      <c r="BVN169" s="199"/>
      <c r="BVO169" s="199"/>
      <c r="BVP169" s="199"/>
      <c r="BVQ169" s="199"/>
      <c r="BVR169" s="199"/>
      <c r="BVS169" s="199"/>
      <c r="BVT169" s="199"/>
      <c r="BVU169" s="199"/>
      <c r="BVV169" s="199"/>
      <c r="BVW169" s="199"/>
      <c r="BVX169" s="199"/>
      <c r="BVY169" s="199"/>
      <c r="BVZ169" s="199"/>
      <c r="BWA169" s="199"/>
      <c r="BWB169" s="199"/>
      <c r="BWC169" s="199"/>
      <c r="BWD169" s="199"/>
      <c r="BWE169" s="199"/>
      <c r="BWF169" s="199"/>
      <c r="BWG169" s="199"/>
      <c r="BWH169" s="199"/>
      <c r="BWI169" s="199"/>
      <c r="BWJ169" s="199"/>
      <c r="BWK169" s="199"/>
      <c r="BWL169" s="199"/>
      <c r="BWM169" s="199"/>
      <c r="BWN169" s="199"/>
      <c r="BWO169" s="199"/>
      <c r="BWP169" s="199"/>
      <c r="BWQ169" s="199"/>
      <c r="BWR169" s="199"/>
      <c r="BWS169" s="199"/>
      <c r="BWT169" s="199"/>
      <c r="BWU169" s="199"/>
      <c r="BWV169" s="199"/>
      <c r="BWW169" s="199"/>
      <c r="BWX169" s="199"/>
      <c r="BWY169" s="199"/>
      <c r="BWZ169" s="199"/>
      <c r="BXA169" s="199"/>
      <c r="BXB169" s="199"/>
      <c r="BXC169" s="199"/>
      <c r="BXD169" s="199"/>
      <c r="BXE169" s="199"/>
      <c r="BXF169" s="199"/>
      <c r="BXG169" s="199"/>
      <c r="BXH169" s="199"/>
      <c r="BXI169" s="199"/>
      <c r="BXJ169" s="199"/>
      <c r="BXK169" s="199"/>
      <c r="BXL169" s="199"/>
      <c r="BXM169" s="199"/>
      <c r="BXN169" s="199"/>
      <c r="BXO169" s="199"/>
      <c r="BXP169" s="199"/>
      <c r="BXQ169" s="199"/>
      <c r="BXR169" s="199"/>
      <c r="BXS169" s="199"/>
      <c r="BXT169" s="199"/>
      <c r="BXU169" s="199"/>
      <c r="BXV169" s="199"/>
      <c r="BXW169" s="199"/>
      <c r="BXX169" s="199"/>
      <c r="BXY169" s="199"/>
      <c r="BXZ169" s="199"/>
      <c r="BYA169" s="199"/>
      <c r="BYB169" s="199"/>
      <c r="BYC169" s="199"/>
      <c r="BYD169" s="199"/>
      <c r="BYE169" s="199"/>
      <c r="BYF169" s="199"/>
      <c r="BYG169" s="199"/>
      <c r="BYH169" s="199"/>
      <c r="BYI169" s="199"/>
      <c r="BYJ169" s="199"/>
      <c r="BYK169" s="199"/>
      <c r="BYL169" s="199"/>
      <c r="BYM169" s="199"/>
      <c r="BYN169" s="199"/>
      <c r="BYO169" s="199"/>
      <c r="BYP169" s="199"/>
      <c r="BYQ169" s="199"/>
      <c r="BYR169" s="199"/>
      <c r="BYS169" s="199"/>
      <c r="BYT169" s="199"/>
      <c r="BYU169" s="199"/>
      <c r="BYV169" s="199"/>
      <c r="BYW169" s="199"/>
      <c r="BYX169" s="199"/>
      <c r="BYY169" s="199"/>
      <c r="BYZ169" s="199"/>
      <c r="BZA169" s="199"/>
      <c r="BZB169" s="199"/>
      <c r="BZC169" s="199"/>
      <c r="BZD169" s="199"/>
      <c r="BZE169" s="199"/>
      <c r="BZF169" s="199"/>
      <c r="BZG169" s="199"/>
      <c r="BZH169" s="199"/>
      <c r="BZI169" s="199"/>
      <c r="BZJ169" s="199"/>
      <c r="BZK169" s="199"/>
      <c r="BZL169" s="199"/>
      <c r="BZM169" s="199"/>
      <c r="BZN169" s="199"/>
      <c r="BZO169" s="199"/>
      <c r="BZP169" s="199"/>
      <c r="BZQ169" s="199"/>
      <c r="BZR169" s="199"/>
      <c r="BZS169" s="199"/>
      <c r="BZT169" s="199"/>
      <c r="BZU169" s="199"/>
      <c r="BZV169" s="199"/>
      <c r="BZW169" s="199"/>
      <c r="BZX169" s="199"/>
      <c r="BZY169" s="199"/>
      <c r="BZZ169" s="199"/>
      <c r="CAA169" s="199"/>
      <c r="CAB169" s="199"/>
      <c r="CAC169" s="199"/>
      <c r="CAD169" s="199"/>
      <c r="CAE169" s="199"/>
      <c r="CAF169" s="199"/>
      <c r="CAG169" s="199"/>
      <c r="CAH169" s="199"/>
      <c r="CAI169" s="199"/>
      <c r="CAJ169" s="199"/>
      <c r="CAK169" s="199"/>
      <c r="CAL169" s="199"/>
      <c r="CAM169" s="199"/>
      <c r="CAN169" s="199"/>
      <c r="CAO169" s="199"/>
      <c r="CAP169" s="199"/>
      <c r="CAQ169" s="199"/>
      <c r="CAR169" s="199"/>
      <c r="CAS169" s="199"/>
      <c r="CAT169" s="199"/>
      <c r="CAU169" s="199"/>
      <c r="CAV169" s="199"/>
      <c r="CAW169" s="199"/>
      <c r="CAX169" s="199"/>
      <c r="CAY169" s="199"/>
      <c r="CAZ169" s="199"/>
      <c r="CBA169" s="199"/>
      <c r="CBB169" s="199"/>
      <c r="CBC169" s="199"/>
      <c r="CBD169" s="199"/>
      <c r="CBE169" s="199"/>
      <c r="CBF169" s="199"/>
      <c r="CBG169" s="199"/>
      <c r="CBH169" s="199"/>
      <c r="CBI169" s="199"/>
      <c r="CBJ169" s="199"/>
      <c r="CBK169" s="199"/>
      <c r="CBL169" s="199"/>
      <c r="CBM169" s="199"/>
      <c r="CBN169" s="199"/>
      <c r="CBO169" s="199"/>
      <c r="CBP169" s="199"/>
      <c r="CBQ169" s="199"/>
      <c r="CBR169" s="199"/>
      <c r="CBS169" s="199"/>
      <c r="CBT169" s="199"/>
      <c r="CBU169" s="199"/>
      <c r="CBV169" s="199"/>
      <c r="CBW169" s="199"/>
      <c r="CBX169" s="199"/>
      <c r="CBY169" s="199"/>
      <c r="CBZ169" s="199"/>
      <c r="CCA169" s="199"/>
      <c r="CCB169" s="199"/>
      <c r="CCC169" s="199"/>
      <c r="CCD169" s="199"/>
      <c r="CCE169" s="199"/>
      <c r="CCF169" s="199"/>
      <c r="CCG169" s="199"/>
      <c r="CCH169" s="199"/>
      <c r="CCI169" s="199"/>
      <c r="CCJ169" s="199"/>
      <c r="CCK169" s="199"/>
      <c r="CCL169" s="199"/>
      <c r="CCM169" s="199"/>
      <c r="CCN169" s="199"/>
      <c r="CCO169" s="199"/>
      <c r="CCP169" s="199"/>
      <c r="CCQ169" s="199"/>
      <c r="CCR169" s="199"/>
      <c r="CCS169" s="199"/>
      <c r="CCT169" s="199"/>
    </row>
    <row r="170" spans="984:2126" s="200" customFormat="1" x14ac:dyDescent="0.2">
      <c r="AKV170" s="199"/>
      <c r="AKW170" s="199"/>
      <c r="AKX170" s="199"/>
      <c r="AKY170" s="199"/>
      <c r="AKZ170" s="199"/>
      <c r="ALA170" s="199"/>
      <c r="ALB170" s="199"/>
      <c r="ALC170" s="199"/>
      <c r="ALD170" s="199"/>
      <c r="ALE170" s="199"/>
      <c r="ALF170" s="199"/>
      <c r="ALG170" s="199"/>
      <c r="ALH170" s="199"/>
      <c r="ALI170" s="199"/>
      <c r="ALJ170" s="199"/>
      <c r="ALK170" s="199"/>
      <c r="ALL170" s="199"/>
      <c r="ALM170" s="199"/>
      <c r="ALN170" s="199"/>
      <c r="ALO170" s="199"/>
      <c r="ALP170" s="199"/>
      <c r="ALQ170" s="199"/>
      <c r="ALR170" s="199"/>
      <c r="ALS170" s="199"/>
      <c r="ALT170" s="199"/>
      <c r="ALU170" s="199"/>
      <c r="ALV170" s="199"/>
      <c r="ALW170" s="199"/>
      <c r="ALX170" s="199"/>
      <c r="ALY170" s="199"/>
      <c r="ALZ170" s="199"/>
      <c r="AMA170" s="199"/>
      <c r="AMB170" s="199"/>
      <c r="AMC170" s="199"/>
      <c r="AMD170" s="199"/>
      <c r="AME170" s="199"/>
      <c r="AMF170" s="199"/>
      <c r="AMG170" s="199"/>
      <c r="AMH170" s="199"/>
      <c r="AMI170" s="199"/>
      <c r="AMJ170" s="199"/>
      <c r="AMK170" s="199"/>
      <c r="AML170" s="199"/>
      <c r="AMM170" s="199"/>
      <c r="AMN170" s="199"/>
      <c r="AMO170" s="199"/>
      <c r="AMP170" s="199"/>
      <c r="AMQ170" s="199"/>
      <c r="AMR170" s="199"/>
      <c r="AMS170" s="199"/>
      <c r="AMT170" s="199"/>
      <c r="AMU170" s="199"/>
      <c r="AMV170" s="199"/>
      <c r="AMW170" s="199"/>
      <c r="AMX170" s="199"/>
      <c r="AMY170" s="199"/>
      <c r="AMZ170" s="199"/>
      <c r="ANA170" s="199"/>
      <c r="ANB170" s="199"/>
      <c r="ANC170" s="199"/>
      <c r="AND170" s="199"/>
      <c r="ANE170" s="199"/>
      <c r="ANF170" s="199"/>
      <c r="ANG170" s="199"/>
      <c r="ANH170" s="199"/>
      <c r="ANI170" s="199"/>
      <c r="ANJ170" s="199"/>
      <c r="ANK170" s="199"/>
      <c r="ANL170" s="199"/>
      <c r="ANM170" s="199"/>
      <c r="ANN170" s="199"/>
      <c r="ANO170" s="199"/>
      <c r="ANP170" s="199"/>
      <c r="ANQ170" s="199"/>
      <c r="ANR170" s="199"/>
      <c r="ANS170" s="199"/>
      <c r="ANT170" s="199"/>
      <c r="ANU170" s="199"/>
      <c r="ANV170" s="199"/>
      <c r="ANW170" s="199"/>
      <c r="ANX170" s="199"/>
      <c r="ANY170" s="199"/>
      <c r="ANZ170" s="199"/>
      <c r="AOA170" s="199"/>
      <c r="AOB170" s="199"/>
      <c r="AOC170" s="199"/>
      <c r="AOD170" s="199"/>
      <c r="AOE170" s="199"/>
      <c r="AOF170" s="199"/>
      <c r="AOG170" s="199"/>
      <c r="AOH170" s="199"/>
      <c r="AOI170" s="199"/>
      <c r="AOJ170" s="199"/>
      <c r="AOK170" s="199"/>
      <c r="AOL170" s="199"/>
      <c r="AOM170" s="199"/>
      <c r="AON170" s="199"/>
      <c r="AOO170" s="199"/>
      <c r="AOP170" s="199"/>
      <c r="AOQ170" s="199"/>
      <c r="AOR170" s="199"/>
      <c r="AOS170" s="199"/>
      <c r="AOT170" s="199"/>
      <c r="AOU170" s="199"/>
      <c r="AOV170" s="199"/>
      <c r="AOW170" s="199"/>
      <c r="AOX170" s="199"/>
      <c r="AOY170" s="199"/>
      <c r="AOZ170" s="199"/>
      <c r="APA170" s="199"/>
      <c r="APB170" s="199"/>
      <c r="APC170" s="199"/>
      <c r="APD170" s="199"/>
      <c r="APE170" s="199"/>
      <c r="APF170" s="199"/>
      <c r="APG170" s="199"/>
      <c r="APH170" s="199"/>
      <c r="API170" s="199"/>
      <c r="APJ170" s="199"/>
      <c r="APK170" s="199"/>
      <c r="APL170" s="199"/>
      <c r="APM170" s="199"/>
      <c r="APN170" s="199"/>
      <c r="APO170" s="199"/>
      <c r="APP170" s="199"/>
      <c r="APQ170" s="199"/>
      <c r="APR170" s="199"/>
      <c r="APS170" s="199"/>
      <c r="APT170" s="199"/>
      <c r="APU170" s="199"/>
      <c r="APV170" s="199"/>
      <c r="APW170" s="199"/>
      <c r="APX170" s="199"/>
      <c r="APY170" s="199"/>
      <c r="APZ170" s="199"/>
      <c r="AQA170" s="199"/>
      <c r="AQB170" s="199"/>
      <c r="AQC170" s="199"/>
      <c r="AQD170" s="199"/>
      <c r="AQE170" s="199"/>
      <c r="AQF170" s="199"/>
      <c r="AQG170" s="199"/>
      <c r="AQH170" s="199"/>
      <c r="AQI170" s="199"/>
      <c r="AQJ170" s="199"/>
      <c r="AQK170" s="199"/>
      <c r="AQL170" s="199"/>
      <c r="AQM170" s="199"/>
      <c r="AQN170" s="199"/>
      <c r="AQO170" s="199"/>
      <c r="AQP170" s="199"/>
      <c r="AQQ170" s="199"/>
      <c r="AQR170" s="199"/>
      <c r="AQS170" s="199"/>
      <c r="AQT170" s="199"/>
      <c r="AQU170" s="199"/>
      <c r="AQV170" s="199"/>
      <c r="AQW170" s="199"/>
      <c r="AQX170" s="199"/>
      <c r="AQY170" s="199"/>
      <c r="AQZ170" s="199"/>
      <c r="ARA170" s="199"/>
      <c r="ARB170" s="199"/>
      <c r="ARC170" s="199"/>
      <c r="ARD170" s="199"/>
      <c r="ARE170" s="199"/>
      <c r="ARF170" s="199"/>
      <c r="ARG170" s="199"/>
      <c r="ARH170" s="199"/>
      <c r="ARI170" s="199"/>
      <c r="ARJ170" s="199"/>
      <c r="ARK170" s="199"/>
      <c r="ARL170" s="199"/>
      <c r="ARM170" s="199"/>
      <c r="ARN170" s="199"/>
      <c r="ARO170" s="199"/>
      <c r="ARP170" s="199"/>
      <c r="ARQ170" s="199"/>
      <c r="ARR170" s="199"/>
      <c r="ARS170" s="199"/>
      <c r="ART170" s="199"/>
      <c r="ARU170" s="199"/>
      <c r="ARV170" s="199"/>
      <c r="ARW170" s="199"/>
      <c r="ARX170" s="199"/>
      <c r="ARY170" s="199"/>
      <c r="ARZ170" s="199"/>
      <c r="ASA170" s="199"/>
      <c r="ASB170" s="199"/>
      <c r="ASC170" s="199"/>
      <c r="ASD170" s="199"/>
      <c r="ASE170" s="199"/>
      <c r="ASF170" s="199"/>
      <c r="ASG170" s="199"/>
      <c r="ASH170" s="199"/>
      <c r="ASI170" s="199"/>
      <c r="ASJ170" s="199"/>
      <c r="ASK170" s="199"/>
      <c r="ASL170" s="199"/>
      <c r="ASM170" s="199"/>
      <c r="ASN170" s="199"/>
      <c r="ASO170" s="199"/>
      <c r="ASP170" s="199"/>
      <c r="ASQ170" s="199"/>
      <c r="ASR170" s="199"/>
      <c r="ASS170" s="199"/>
      <c r="AST170" s="199"/>
      <c r="ASU170" s="199"/>
      <c r="ASV170" s="199"/>
      <c r="ASW170" s="199"/>
      <c r="ASX170" s="199"/>
      <c r="ASY170" s="199"/>
      <c r="ASZ170" s="199"/>
      <c r="ATA170" s="199"/>
      <c r="ATB170" s="199"/>
      <c r="ATC170" s="199"/>
      <c r="ATD170" s="199"/>
      <c r="ATE170" s="199"/>
      <c r="ATF170" s="199"/>
      <c r="ATG170" s="199"/>
      <c r="ATH170" s="199"/>
      <c r="ATI170" s="199"/>
      <c r="ATJ170" s="199"/>
      <c r="ATK170" s="199"/>
      <c r="ATL170" s="199"/>
      <c r="ATM170" s="199"/>
      <c r="ATN170" s="199"/>
      <c r="ATO170" s="199"/>
      <c r="ATP170" s="199"/>
      <c r="ATQ170" s="199"/>
      <c r="ATR170" s="199"/>
      <c r="ATS170" s="199"/>
      <c r="ATT170" s="199"/>
      <c r="ATU170" s="199"/>
      <c r="ATV170" s="199"/>
      <c r="ATW170" s="199"/>
      <c r="ATX170" s="199"/>
      <c r="ATY170" s="199"/>
      <c r="ATZ170" s="199"/>
      <c r="AUA170" s="199"/>
      <c r="AUB170" s="199"/>
      <c r="AUC170" s="199"/>
      <c r="AUD170" s="199"/>
      <c r="AUE170" s="199"/>
      <c r="AUF170" s="199"/>
      <c r="AUG170" s="199"/>
      <c r="AUH170" s="199"/>
      <c r="AUI170" s="199"/>
      <c r="AUJ170" s="199"/>
      <c r="AUK170" s="199"/>
      <c r="AUL170" s="199"/>
      <c r="AUM170" s="199"/>
      <c r="AUN170" s="199"/>
      <c r="AUO170" s="199"/>
      <c r="AUP170" s="199"/>
      <c r="AUQ170" s="199"/>
      <c r="AUR170" s="199"/>
      <c r="AUS170" s="199"/>
      <c r="AUT170" s="199"/>
      <c r="AUU170" s="199"/>
      <c r="AUV170" s="199"/>
      <c r="AUW170" s="199"/>
      <c r="AUX170" s="199"/>
      <c r="AUY170" s="199"/>
      <c r="AUZ170" s="199"/>
      <c r="AVA170" s="199"/>
      <c r="AVB170" s="199"/>
      <c r="AVC170" s="199"/>
      <c r="AVD170" s="199"/>
      <c r="AVE170" s="199"/>
      <c r="AVF170" s="199"/>
      <c r="AVG170" s="199"/>
      <c r="AVH170" s="199"/>
      <c r="AVI170" s="199"/>
      <c r="AVJ170" s="199"/>
      <c r="AVK170" s="199"/>
      <c r="AVL170" s="199"/>
      <c r="AVM170" s="199"/>
      <c r="AVN170" s="199"/>
      <c r="AVO170" s="199"/>
      <c r="AVP170" s="199"/>
      <c r="AVQ170" s="199"/>
      <c r="AVR170" s="199"/>
      <c r="AVS170" s="199"/>
      <c r="AVT170" s="199"/>
      <c r="AVU170" s="199"/>
      <c r="AVV170" s="199"/>
      <c r="AVW170" s="199"/>
      <c r="AVX170" s="199"/>
      <c r="AVY170" s="199"/>
      <c r="AVZ170" s="199"/>
      <c r="AWA170" s="199"/>
      <c r="AWB170" s="199"/>
      <c r="AWC170" s="199"/>
      <c r="AWD170" s="199"/>
      <c r="AWE170" s="199"/>
      <c r="AWF170" s="199"/>
      <c r="AWG170" s="199"/>
      <c r="AWH170" s="199"/>
      <c r="AWI170" s="199"/>
      <c r="AWJ170" s="199"/>
      <c r="AWK170" s="199"/>
      <c r="AWL170" s="199"/>
      <c r="AWM170" s="199"/>
      <c r="AWN170" s="199"/>
      <c r="AWO170" s="199"/>
      <c r="AWP170" s="199"/>
      <c r="AWQ170" s="199"/>
      <c r="AWR170" s="199"/>
      <c r="AWS170" s="199"/>
      <c r="AWT170" s="199"/>
      <c r="AWU170" s="199"/>
      <c r="AWV170" s="199"/>
      <c r="AWW170" s="199"/>
      <c r="AWX170" s="199"/>
      <c r="AWY170" s="199"/>
      <c r="AWZ170" s="199"/>
      <c r="AXA170" s="199"/>
      <c r="AXB170" s="199"/>
      <c r="AXC170" s="199"/>
      <c r="AXD170" s="199"/>
      <c r="AXE170" s="199"/>
      <c r="AXF170" s="199"/>
      <c r="AXG170" s="199"/>
      <c r="AXH170" s="199"/>
      <c r="AXI170" s="199"/>
      <c r="AXJ170" s="199"/>
      <c r="AXK170" s="199"/>
      <c r="AXL170" s="199"/>
      <c r="AXM170" s="199"/>
      <c r="AXN170" s="199"/>
      <c r="AXO170" s="199"/>
      <c r="AXP170" s="199"/>
      <c r="AXQ170" s="199"/>
      <c r="AXR170" s="199"/>
      <c r="AXS170" s="199"/>
      <c r="AXT170" s="199"/>
      <c r="AXU170" s="199"/>
      <c r="AXV170" s="199"/>
      <c r="AXW170" s="199"/>
      <c r="AXX170" s="199"/>
      <c r="AXY170" s="199"/>
      <c r="AXZ170" s="199"/>
      <c r="AYA170" s="199"/>
      <c r="AYB170" s="199"/>
      <c r="AYC170" s="199"/>
      <c r="AYD170" s="199"/>
      <c r="AYE170" s="199"/>
      <c r="AYF170" s="199"/>
      <c r="AYG170" s="199"/>
      <c r="AYH170" s="199"/>
      <c r="AYI170" s="199"/>
      <c r="AYJ170" s="199"/>
      <c r="AYK170" s="199"/>
      <c r="AYL170" s="199"/>
      <c r="AYM170" s="199"/>
      <c r="AYN170" s="199"/>
      <c r="AYO170" s="199"/>
      <c r="AYP170" s="199"/>
      <c r="AYQ170" s="199"/>
      <c r="AYR170" s="199"/>
      <c r="AYS170" s="199"/>
      <c r="AYT170" s="199"/>
      <c r="AYU170" s="199"/>
      <c r="AYV170" s="199"/>
      <c r="AYW170" s="199"/>
      <c r="AYX170" s="199"/>
      <c r="AYY170" s="199"/>
      <c r="AYZ170" s="199"/>
      <c r="AZA170" s="199"/>
      <c r="AZB170" s="199"/>
      <c r="AZC170" s="199"/>
      <c r="AZD170" s="199"/>
      <c r="AZE170" s="199"/>
      <c r="AZF170" s="199"/>
      <c r="AZG170" s="199"/>
      <c r="AZH170" s="199"/>
      <c r="AZI170" s="199"/>
      <c r="AZJ170" s="199"/>
      <c r="AZK170" s="199"/>
      <c r="AZL170" s="199"/>
      <c r="AZM170" s="199"/>
      <c r="AZN170" s="199"/>
      <c r="AZO170" s="199"/>
      <c r="AZP170" s="199"/>
      <c r="AZQ170" s="199"/>
      <c r="AZR170" s="199"/>
      <c r="AZS170" s="199"/>
      <c r="AZT170" s="199"/>
      <c r="AZU170" s="199"/>
      <c r="AZV170" s="199"/>
      <c r="AZW170" s="199"/>
      <c r="AZX170" s="199"/>
      <c r="AZY170" s="199"/>
      <c r="AZZ170" s="199"/>
      <c r="BAA170" s="199"/>
      <c r="BAB170" s="199"/>
      <c r="BAC170" s="199"/>
      <c r="BAD170" s="199"/>
      <c r="BAE170" s="199"/>
      <c r="BAF170" s="199"/>
      <c r="BAG170" s="199"/>
      <c r="BAH170" s="199"/>
      <c r="BAI170" s="199"/>
      <c r="BAJ170" s="199"/>
      <c r="BAK170" s="199"/>
      <c r="BAL170" s="199"/>
      <c r="BAM170" s="199"/>
      <c r="BAN170" s="199"/>
      <c r="BAO170" s="199"/>
      <c r="BAP170" s="199"/>
      <c r="BAQ170" s="199"/>
      <c r="BAR170" s="199"/>
      <c r="BAS170" s="199"/>
      <c r="BAT170" s="199"/>
      <c r="BAU170" s="199"/>
      <c r="BAV170" s="199"/>
      <c r="BAW170" s="199"/>
      <c r="BAX170" s="199"/>
      <c r="BAY170" s="199"/>
      <c r="BAZ170" s="199"/>
      <c r="BBA170" s="199"/>
      <c r="BBB170" s="199"/>
      <c r="BBC170" s="199"/>
      <c r="BBD170" s="199"/>
      <c r="BBE170" s="199"/>
      <c r="BBF170" s="199"/>
      <c r="BBG170" s="199"/>
      <c r="BBH170" s="199"/>
      <c r="BBI170" s="199"/>
      <c r="BBJ170" s="199"/>
      <c r="BBK170" s="199"/>
      <c r="BBL170" s="199"/>
      <c r="BBM170" s="199"/>
      <c r="BBN170" s="199"/>
      <c r="BBO170" s="199"/>
      <c r="BBP170" s="199"/>
      <c r="BBQ170" s="199"/>
      <c r="BBR170" s="199"/>
      <c r="BBS170" s="199"/>
      <c r="BBT170" s="199"/>
      <c r="BBU170" s="199"/>
      <c r="BBV170" s="199"/>
      <c r="BBW170" s="199"/>
      <c r="BBX170" s="199"/>
      <c r="BBY170" s="199"/>
      <c r="BBZ170" s="199"/>
      <c r="BCA170" s="199"/>
      <c r="BCB170" s="199"/>
      <c r="BCC170" s="199"/>
      <c r="BCD170" s="199"/>
      <c r="BCE170" s="199"/>
      <c r="BCF170" s="199"/>
      <c r="BCG170" s="199"/>
      <c r="BCH170" s="199"/>
      <c r="BCI170" s="199"/>
      <c r="BCJ170" s="199"/>
      <c r="BCK170" s="199"/>
      <c r="BCL170" s="199"/>
      <c r="BCM170" s="199"/>
      <c r="BCN170" s="199"/>
      <c r="BCO170" s="199"/>
      <c r="BCP170" s="199"/>
      <c r="BCQ170" s="199"/>
      <c r="BCR170" s="199"/>
      <c r="BCS170" s="199"/>
      <c r="BCT170" s="199"/>
      <c r="BCU170" s="199"/>
      <c r="BCV170" s="199"/>
      <c r="BCW170" s="199"/>
      <c r="BCX170" s="199"/>
      <c r="BCY170" s="199"/>
      <c r="BCZ170" s="199"/>
      <c r="BDA170" s="199"/>
      <c r="BDB170" s="199"/>
      <c r="BDC170" s="199"/>
      <c r="BDD170" s="199"/>
      <c r="BDE170" s="199"/>
      <c r="BDF170" s="199"/>
      <c r="BDG170" s="199"/>
      <c r="BDH170" s="199"/>
      <c r="BDI170" s="199"/>
      <c r="BDJ170" s="199"/>
      <c r="BDK170" s="199"/>
      <c r="BDL170" s="199"/>
      <c r="BDM170" s="199"/>
      <c r="BDN170" s="199"/>
      <c r="BDO170" s="199"/>
      <c r="BDP170" s="199"/>
      <c r="BDQ170" s="199"/>
      <c r="BDR170" s="199"/>
      <c r="BDS170" s="199"/>
      <c r="BDT170" s="199"/>
      <c r="BDU170" s="199"/>
      <c r="BDV170" s="199"/>
      <c r="BDW170" s="199"/>
      <c r="BDX170" s="199"/>
      <c r="BDY170" s="199"/>
      <c r="BDZ170" s="199"/>
      <c r="BEA170" s="199"/>
      <c r="BEB170" s="199"/>
      <c r="BEC170" s="199"/>
      <c r="BED170" s="199"/>
      <c r="BEE170" s="199"/>
      <c r="BEF170" s="199"/>
      <c r="BEG170" s="199"/>
      <c r="BEH170" s="199"/>
      <c r="BEI170" s="199"/>
      <c r="BEJ170" s="199"/>
      <c r="BEK170" s="199"/>
      <c r="BEL170" s="199"/>
      <c r="BEM170" s="199"/>
      <c r="BEN170" s="199"/>
      <c r="BEO170" s="199"/>
      <c r="BEP170" s="199"/>
      <c r="BEQ170" s="199"/>
      <c r="BER170" s="199"/>
      <c r="BES170" s="199"/>
      <c r="BET170" s="199"/>
      <c r="BEU170" s="199"/>
      <c r="BEV170" s="199"/>
      <c r="BEW170" s="199"/>
      <c r="BEX170" s="199"/>
      <c r="BEY170" s="199"/>
      <c r="BEZ170" s="199"/>
      <c r="BFA170" s="199"/>
      <c r="BFB170" s="199"/>
      <c r="BFC170" s="199"/>
      <c r="BFD170" s="199"/>
      <c r="BFE170" s="199"/>
      <c r="BFF170" s="199"/>
      <c r="BFG170" s="199"/>
      <c r="BFH170" s="199"/>
      <c r="BFI170" s="199"/>
      <c r="BFJ170" s="199"/>
      <c r="BFK170" s="199"/>
      <c r="BFL170" s="199"/>
      <c r="BFM170" s="199"/>
      <c r="BFN170" s="199"/>
      <c r="BFO170" s="199"/>
      <c r="BFP170" s="199"/>
      <c r="BFQ170" s="199"/>
      <c r="BFR170" s="199"/>
      <c r="BFS170" s="199"/>
      <c r="BFT170" s="199"/>
      <c r="BFU170" s="199"/>
      <c r="BFV170" s="199"/>
      <c r="BFW170" s="199"/>
      <c r="BFX170" s="199"/>
      <c r="BFY170" s="199"/>
      <c r="BFZ170" s="199"/>
      <c r="BGA170" s="199"/>
      <c r="BGB170" s="199"/>
      <c r="BGC170" s="199"/>
      <c r="BGD170" s="199"/>
      <c r="BGE170" s="199"/>
      <c r="BGF170" s="199"/>
      <c r="BGG170" s="199"/>
      <c r="BGH170" s="199"/>
      <c r="BGI170" s="199"/>
      <c r="BGJ170" s="199"/>
      <c r="BGK170" s="199"/>
      <c r="BGL170" s="199"/>
      <c r="BGM170" s="199"/>
      <c r="BGN170" s="199"/>
      <c r="BGO170" s="199"/>
      <c r="BGP170" s="199"/>
      <c r="BGQ170" s="199"/>
      <c r="BGR170" s="199"/>
      <c r="BGS170" s="199"/>
      <c r="BGT170" s="199"/>
      <c r="BGU170" s="199"/>
      <c r="BGV170" s="199"/>
      <c r="BGW170" s="199"/>
      <c r="BGX170" s="199"/>
      <c r="BGY170" s="199"/>
      <c r="BGZ170" s="199"/>
      <c r="BHA170" s="199"/>
      <c r="BHB170" s="199"/>
      <c r="BHC170" s="199"/>
      <c r="BHD170" s="199"/>
      <c r="BHE170" s="199"/>
      <c r="BHF170" s="199"/>
      <c r="BHG170" s="199"/>
      <c r="BHH170" s="199"/>
      <c r="BHI170" s="199"/>
      <c r="BHJ170" s="199"/>
      <c r="BHK170" s="199"/>
      <c r="BHL170" s="199"/>
      <c r="BHM170" s="199"/>
      <c r="BHN170" s="199"/>
      <c r="BHO170" s="199"/>
      <c r="BHP170" s="199"/>
      <c r="BHQ170" s="199"/>
      <c r="BHR170" s="199"/>
      <c r="BHS170" s="199"/>
      <c r="BHT170" s="199"/>
      <c r="BHU170" s="199"/>
      <c r="BHV170" s="199"/>
      <c r="BHW170" s="199"/>
      <c r="BHX170" s="199"/>
      <c r="BHY170" s="199"/>
      <c r="BHZ170" s="199"/>
      <c r="BIA170" s="199"/>
      <c r="BIB170" s="199"/>
      <c r="BIC170" s="199"/>
      <c r="BID170" s="199"/>
      <c r="BIE170" s="199"/>
      <c r="BIF170" s="199"/>
      <c r="BIG170" s="199"/>
      <c r="BIH170" s="199"/>
      <c r="BII170" s="199"/>
      <c r="BIJ170" s="199"/>
      <c r="BIK170" s="199"/>
      <c r="BIL170" s="199"/>
      <c r="BIM170" s="199"/>
      <c r="BIN170" s="199"/>
      <c r="BIO170" s="199"/>
      <c r="BIP170" s="199"/>
      <c r="BIQ170" s="199"/>
      <c r="BIR170" s="199"/>
      <c r="BIS170" s="199"/>
      <c r="BIT170" s="199"/>
      <c r="BIU170" s="199"/>
      <c r="BIV170" s="199"/>
      <c r="BIW170" s="199"/>
      <c r="BIX170" s="199"/>
      <c r="BIY170" s="199"/>
      <c r="BIZ170" s="199"/>
      <c r="BJA170" s="199"/>
      <c r="BJB170" s="199"/>
      <c r="BJC170" s="199"/>
      <c r="BJD170" s="199"/>
      <c r="BJE170" s="199"/>
      <c r="BJF170" s="199"/>
      <c r="BJG170" s="199"/>
      <c r="BJH170" s="199"/>
      <c r="BJI170" s="199"/>
      <c r="BJJ170" s="199"/>
      <c r="BJK170" s="199"/>
      <c r="BJL170" s="199"/>
      <c r="BJM170" s="199"/>
      <c r="BJN170" s="199"/>
      <c r="BJO170" s="199"/>
      <c r="BJP170" s="199"/>
      <c r="BJQ170" s="199"/>
      <c r="BJR170" s="199"/>
      <c r="BJS170" s="199"/>
      <c r="BJT170" s="199"/>
      <c r="BJU170" s="199"/>
      <c r="BJV170" s="199"/>
      <c r="BJW170" s="199"/>
      <c r="BJX170" s="199"/>
      <c r="BJY170" s="199"/>
      <c r="BJZ170" s="199"/>
      <c r="BKA170" s="199"/>
      <c r="BKB170" s="199"/>
      <c r="BKC170" s="199"/>
      <c r="BKD170" s="199"/>
      <c r="BKE170" s="199"/>
      <c r="BKF170" s="199"/>
      <c r="BKG170" s="199"/>
      <c r="BKH170" s="199"/>
      <c r="BKI170" s="199"/>
      <c r="BKJ170" s="199"/>
      <c r="BKK170" s="199"/>
      <c r="BKL170" s="199"/>
      <c r="BKM170" s="199"/>
      <c r="BKN170" s="199"/>
      <c r="BKO170" s="199"/>
      <c r="BKP170" s="199"/>
      <c r="BKQ170" s="199"/>
      <c r="BKR170" s="199"/>
      <c r="BKS170" s="199"/>
      <c r="BKT170" s="199"/>
      <c r="BKU170" s="199"/>
      <c r="BKV170" s="199"/>
      <c r="BKW170" s="199"/>
      <c r="BKX170" s="199"/>
      <c r="BKY170" s="199"/>
      <c r="BKZ170" s="199"/>
      <c r="BLA170" s="199"/>
      <c r="BLB170" s="199"/>
      <c r="BLC170" s="199"/>
      <c r="BLD170" s="199"/>
      <c r="BLE170" s="199"/>
      <c r="BLF170" s="199"/>
      <c r="BLG170" s="199"/>
      <c r="BLH170" s="199"/>
      <c r="BLI170" s="199"/>
      <c r="BLJ170" s="199"/>
      <c r="BLK170" s="199"/>
      <c r="BLL170" s="199"/>
      <c r="BLM170" s="199"/>
      <c r="BLN170" s="199"/>
      <c r="BLO170" s="199"/>
      <c r="BLP170" s="199"/>
      <c r="BLQ170" s="199"/>
      <c r="BLR170" s="199"/>
      <c r="BLS170" s="199"/>
      <c r="BLT170" s="199"/>
      <c r="BLU170" s="199"/>
      <c r="BLV170" s="199"/>
      <c r="BLW170" s="199"/>
      <c r="BLX170" s="199"/>
      <c r="BLY170" s="199"/>
      <c r="BLZ170" s="199"/>
      <c r="BMA170" s="199"/>
      <c r="BMB170" s="199"/>
      <c r="BMC170" s="199"/>
      <c r="BMD170" s="199"/>
      <c r="BME170" s="199"/>
      <c r="BMF170" s="199"/>
      <c r="BMG170" s="199"/>
      <c r="BMH170" s="199"/>
      <c r="BMI170" s="199"/>
      <c r="BMJ170" s="199"/>
      <c r="BMK170" s="199"/>
      <c r="BML170" s="199"/>
      <c r="BMM170" s="199"/>
      <c r="BMN170" s="199"/>
      <c r="BMO170" s="199"/>
      <c r="BMP170" s="199"/>
      <c r="BMQ170" s="199"/>
      <c r="BMR170" s="199"/>
      <c r="BMS170" s="199"/>
      <c r="BMT170" s="199"/>
      <c r="BMU170" s="199"/>
      <c r="BMV170" s="199"/>
      <c r="BMW170" s="199"/>
      <c r="BMX170" s="199"/>
      <c r="BMY170" s="199"/>
      <c r="BMZ170" s="199"/>
      <c r="BNA170" s="199"/>
      <c r="BNB170" s="199"/>
      <c r="BNC170" s="199"/>
      <c r="BND170" s="199"/>
      <c r="BNE170" s="199"/>
      <c r="BNF170" s="199"/>
      <c r="BNG170" s="199"/>
      <c r="BNH170" s="199"/>
      <c r="BNI170" s="199"/>
      <c r="BNJ170" s="199"/>
      <c r="BNK170" s="199"/>
      <c r="BNL170" s="199"/>
      <c r="BNM170" s="199"/>
      <c r="BNN170" s="199"/>
      <c r="BNO170" s="199"/>
      <c r="BNP170" s="199"/>
      <c r="BNQ170" s="199"/>
      <c r="BNR170" s="199"/>
      <c r="BNS170" s="199"/>
      <c r="BNT170" s="199"/>
      <c r="BNU170" s="199"/>
      <c r="BNV170" s="199"/>
      <c r="BNW170" s="199"/>
      <c r="BNX170" s="199"/>
      <c r="BNY170" s="199"/>
      <c r="BNZ170" s="199"/>
      <c r="BOA170" s="199"/>
      <c r="BOB170" s="199"/>
      <c r="BOC170" s="199"/>
      <c r="BOD170" s="199"/>
      <c r="BOE170" s="199"/>
      <c r="BOF170" s="199"/>
      <c r="BOG170" s="199"/>
      <c r="BOH170" s="199"/>
      <c r="BOI170" s="199"/>
      <c r="BOJ170" s="199"/>
      <c r="BOK170" s="199"/>
      <c r="BOL170" s="199"/>
      <c r="BOM170" s="199"/>
      <c r="BON170" s="199"/>
      <c r="BOO170" s="199"/>
      <c r="BOP170" s="199"/>
      <c r="BOQ170" s="199"/>
      <c r="BOR170" s="199"/>
      <c r="BOS170" s="199"/>
      <c r="BOT170" s="199"/>
      <c r="BOU170" s="199"/>
      <c r="BOV170" s="199"/>
      <c r="BOW170" s="199"/>
      <c r="BOX170" s="199"/>
      <c r="BOY170" s="199"/>
      <c r="BOZ170" s="199"/>
      <c r="BPA170" s="199"/>
      <c r="BPB170" s="199"/>
      <c r="BPC170" s="199"/>
      <c r="BPD170" s="199"/>
      <c r="BPE170" s="199"/>
      <c r="BPF170" s="199"/>
      <c r="BPG170" s="199"/>
      <c r="BPH170" s="199"/>
      <c r="BPI170" s="199"/>
      <c r="BPJ170" s="199"/>
      <c r="BPK170" s="199"/>
      <c r="BPL170" s="199"/>
      <c r="BPM170" s="199"/>
      <c r="BPN170" s="199"/>
      <c r="BPO170" s="199"/>
      <c r="BPP170" s="199"/>
      <c r="BPQ170" s="199"/>
      <c r="BPR170" s="199"/>
      <c r="BPS170" s="199"/>
      <c r="BPT170" s="199"/>
      <c r="BPU170" s="199"/>
      <c r="BPV170" s="199"/>
      <c r="BPW170" s="199"/>
      <c r="BPX170" s="199"/>
      <c r="BPY170" s="199"/>
      <c r="BPZ170" s="199"/>
      <c r="BQA170" s="199"/>
      <c r="BQB170" s="199"/>
      <c r="BQC170" s="199"/>
      <c r="BQD170" s="199"/>
      <c r="BQE170" s="199"/>
      <c r="BQF170" s="199"/>
      <c r="BQG170" s="199"/>
      <c r="BQH170" s="199"/>
      <c r="BQI170" s="199"/>
      <c r="BQJ170" s="199"/>
      <c r="BQK170" s="199"/>
      <c r="BQL170" s="199"/>
      <c r="BQM170" s="199"/>
      <c r="BQN170" s="199"/>
      <c r="BQO170" s="199"/>
      <c r="BQP170" s="199"/>
      <c r="BQQ170" s="199"/>
      <c r="BQR170" s="199"/>
      <c r="BQS170" s="199"/>
      <c r="BQT170" s="199"/>
      <c r="BQU170" s="199"/>
      <c r="BQV170" s="199"/>
      <c r="BQW170" s="199"/>
      <c r="BQX170" s="199"/>
      <c r="BQY170" s="199"/>
      <c r="BQZ170" s="199"/>
      <c r="BRA170" s="199"/>
      <c r="BRB170" s="199"/>
      <c r="BRC170" s="199"/>
      <c r="BRD170" s="199"/>
      <c r="BRE170" s="199"/>
      <c r="BRF170" s="199"/>
      <c r="BRG170" s="199"/>
      <c r="BRH170" s="199"/>
      <c r="BRI170" s="199"/>
      <c r="BRJ170" s="199"/>
      <c r="BRK170" s="199"/>
      <c r="BRL170" s="199"/>
      <c r="BRM170" s="199"/>
      <c r="BRN170" s="199"/>
      <c r="BRO170" s="199"/>
      <c r="BRP170" s="199"/>
      <c r="BRQ170" s="199"/>
      <c r="BRR170" s="199"/>
      <c r="BRS170" s="199"/>
      <c r="BRT170" s="199"/>
      <c r="BRU170" s="199"/>
      <c r="BRV170" s="199"/>
      <c r="BRW170" s="199"/>
      <c r="BRX170" s="199"/>
      <c r="BRY170" s="199"/>
      <c r="BRZ170" s="199"/>
      <c r="BSA170" s="199"/>
      <c r="BSB170" s="199"/>
      <c r="BSC170" s="199"/>
      <c r="BSD170" s="199"/>
      <c r="BSE170" s="199"/>
      <c r="BSF170" s="199"/>
      <c r="BSG170" s="199"/>
      <c r="BSH170" s="199"/>
      <c r="BSI170" s="199"/>
      <c r="BSJ170" s="199"/>
      <c r="BSK170" s="199"/>
      <c r="BSL170" s="199"/>
      <c r="BSM170" s="199"/>
      <c r="BSN170" s="199"/>
      <c r="BSO170" s="199"/>
      <c r="BSP170" s="199"/>
      <c r="BSQ170" s="199"/>
      <c r="BSR170" s="199"/>
      <c r="BSS170" s="199"/>
      <c r="BST170" s="199"/>
      <c r="BSU170" s="199"/>
      <c r="BSV170" s="199"/>
      <c r="BSW170" s="199"/>
      <c r="BSX170" s="199"/>
      <c r="BSY170" s="199"/>
      <c r="BSZ170" s="199"/>
      <c r="BTA170" s="199"/>
      <c r="BTB170" s="199"/>
      <c r="BTC170" s="199"/>
      <c r="BTD170" s="199"/>
      <c r="BTE170" s="199"/>
      <c r="BTF170" s="199"/>
      <c r="BTG170" s="199"/>
      <c r="BTH170" s="199"/>
      <c r="BTI170" s="199"/>
      <c r="BTJ170" s="199"/>
      <c r="BTK170" s="199"/>
      <c r="BTL170" s="199"/>
      <c r="BTM170" s="199"/>
      <c r="BTN170" s="199"/>
      <c r="BTO170" s="199"/>
      <c r="BTP170" s="199"/>
      <c r="BTQ170" s="199"/>
      <c r="BTR170" s="199"/>
      <c r="BTS170" s="199"/>
      <c r="BTT170" s="199"/>
      <c r="BTU170" s="199"/>
      <c r="BTV170" s="199"/>
      <c r="BTW170" s="199"/>
      <c r="BTX170" s="199"/>
      <c r="BTY170" s="199"/>
      <c r="BTZ170" s="199"/>
      <c r="BUA170" s="199"/>
      <c r="BUB170" s="199"/>
      <c r="BUC170" s="199"/>
      <c r="BUD170" s="199"/>
      <c r="BUE170" s="199"/>
      <c r="BUF170" s="199"/>
      <c r="BUG170" s="199"/>
      <c r="BUH170" s="199"/>
      <c r="BUI170" s="199"/>
      <c r="BUJ170" s="199"/>
      <c r="BUK170" s="199"/>
      <c r="BUL170" s="199"/>
      <c r="BUM170" s="199"/>
      <c r="BUN170" s="199"/>
      <c r="BUO170" s="199"/>
      <c r="BUP170" s="199"/>
      <c r="BUQ170" s="199"/>
      <c r="BUR170" s="199"/>
      <c r="BUS170" s="199"/>
      <c r="BUT170" s="199"/>
      <c r="BUU170" s="199"/>
      <c r="BUV170" s="199"/>
      <c r="BUW170" s="199"/>
      <c r="BUX170" s="199"/>
      <c r="BUY170" s="199"/>
      <c r="BUZ170" s="199"/>
      <c r="BVA170" s="199"/>
      <c r="BVB170" s="199"/>
      <c r="BVC170" s="199"/>
      <c r="BVD170" s="199"/>
      <c r="BVE170" s="199"/>
      <c r="BVF170" s="199"/>
      <c r="BVG170" s="199"/>
      <c r="BVH170" s="199"/>
      <c r="BVI170" s="199"/>
      <c r="BVJ170" s="199"/>
      <c r="BVK170" s="199"/>
      <c r="BVL170" s="199"/>
      <c r="BVM170" s="199"/>
      <c r="BVN170" s="199"/>
      <c r="BVO170" s="199"/>
      <c r="BVP170" s="199"/>
      <c r="BVQ170" s="199"/>
      <c r="BVR170" s="199"/>
      <c r="BVS170" s="199"/>
      <c r="BVT170" s="199"/>
      <c r="BVU170" s="199"/>
      <c r="BVV170" s="199"/>
      <c r="BVW170" s="199"/>
      <c r="BVX170" s="199"/>
      <c r="BVY170" s="199"/>
      <c r="BVZ170" s="199"/>
      <c r="BWA170" s="199"/>
      <c r="BWB170" s="199"/>
      <c r="BWC170" s="199"/>
      <c r="BWD170" s="199"/>
      <c r="BWE170" s="199"/>
      <c r="BWF170" s="199"/>
      <c r="BWG170" s="199"/>
      <c r="BWH170" s="199"/>
      <c r="BWI170" s="199"/>
      <c r="BWJ170" s="199"/>
      <c r="BWK170" s="199"/>
      <c r="BWL170" s="199"/>
      <c r="BWM170" s="199"/>
      <c r="BWN170" s="199"/>
      <c r="BWO170" s="199"/>
      <c r="BWP170" s="199"/>
      <c r="BWQ170" s="199"/>
      <c r="BWR170" s="199"/>
      <c r="BWS170" s="199"/>
      <c r="BWT170" s="199"/>
      <c r="BWU170" s="199"/>
      <c r="BWV170" s="199"/>
      <c r="BWW170" s="199"/>
      <c r="BWX170" s="199"/>
      <c r="BWY170" s="199"/>
      <c r="BWZ170" s="199"/>
      <c r="BXA170" s="199"/>
      <c r="BXB170" s="199"/>
      <c r="BXC170" s="199"/>
      <c r="BXD170" s="199"/>
      <c r="BXE170" s="199"/>
      <c r="BXF170" s="199"/>
      <c r="BXG170" s="199"/>
      <c r="BXH170" s="199"/>
      <c r="BXI170" s="199"/>
      <c r="BXJ170" s="199"/>
      <c r="BXK170" s="199"/>
      <c r="BXL170" s="199"/>
      <c r="BXM170" s="199"/>
      <c r="BXN170" s="199"/>
      <c r="BXO170" s="199"/>
      <c r="BXP170" s="199"/>
      <c r="BXQ170" s="199"/>
      <c r="BXR170" s="199"/>
      <c r="BXS170" s="199"/>
      <c r="BXT170" s="199"/>
      <c r="BXU170" s="199"/>
      <c r="BXV170" s="199"/>
      <c r="BXW170" s="199"/>
      <c r="BXX170" s="199"/>
      <c r="BXY170" s="199"/>
      <c r="BXZ170" s="199"/>
      <c r="BYA170" s="199"/>
      <c r="BYB170" s="199"/>
      <c r="BYC170" s="199"/>
      <c r="BYD170" s="199"/>
      <c r="BYE170" s="199"/>
      <c r="BYF170" s="199"/>
      <c r="BYG170" s="199"/>
      <c r="BYH170" s="199"/>
      <c r="BYI170" s="199"/>
      <c r="BYJ170" s="199"/>
      <c r="BYK170" s="199"/>
      <c r="BYL170" s="199"/>
      <c r="BYM170" s="199"/>
      <c r="BYN170" s="199"/>
      <c r="BYO170" s="199"/>
      <c r="BYP170" s="199"/>
      <c r="BYQ170" s="199"/>
      <c r="BYR170" s="199"/>
      <c r="BYS170" s="199"/>
      <c r="BYT170" s="199"/>
      <c r="BYU170" s="199"/>
      <c r="BYV170" s="199"/>
      <c r="BYW170" s="199"/>
      <c r="BYX170" s="199"/>
      <c r="BYY170" s="199"/>
      <c r="BYZ170" s="199"/>
      <c r="BZA170" s="199"/>
      <c r="BZB170" s="199"/>
      <c r="BZC170" s="199"/>
      <c r="BZD170" s="199"/>
      <c r="BZE170" s="199"/>
      <c r="BZF170" s="199"/>
      <c r="BZG170" s="199"/>
      <c r="BZH170" s="199"/>
      <c r="BZI170" s="199"/>
      <c r="BZJ170" s="199"/>
      <c r="BZK170" s="199"/>
      <c r="BZL170" s="199"/>
      <c r="BZM170" s="199"/>
      <c r="BZN170" s="199"/>
      <c r="BZO170" s="199"/>
      <c r="BZP170" s="199"/>
      <c r="BZQ170" s="199"/>
      <c r="BZR170" s="199"/>
      <c r="BZS170" s="199"/>
      <c r="BZT170" s="199"/>
      <c r="BZU170" s="199"/>
      <c r="BZV170" s="199"/>
      <c r="BZW170" s="199"/>
      <c r="BZX170" s="199"/>
      <c r="BZY170" s="199"/>
      <c r="BZZ170" s="199"/>
      <c r="CAA170" s="199"/>
      <c r="CAB170" s="199"/>
      <c r="CAC170" s="199"/>
      <c r="CAD170" s="199"/>
      <c r="CAE170" s="199"/>
      <c r="CAF170" s="199"/>
      <c r="CAG170" s="199"/>
      <c r="CAH170" s="199"/>
      <c r="CAI170" s="199"/>
      <c r="CAJ170" s="199"/>
      <c r="CAK170" s="199"/>
      <c r="CAL170" s="199"/>
      <c r="CAM170" s="199"/>
      <c r="CAN170" s="199"/>
      <c r="CAO170" s="199"/>
      <c r="CAP170" s="199"/>
      <c r="CAQ170" s="199"/>
      <c r="CAR170" s="199"/>
      <c r="CAS170" s="199"/>
      <c r="CAT170" s="199"/>
      <c r="CAU170" s="199"/>
      <c r="CAV170" s="199"/>
      <c r="CAW170" s="199"/>
      <c r="CAX170" s="199"/>
      <c r="CAY170" s="199"/>
      <c r="CAZ170" s="199"/>
      <c r="CBA170" s="199"/>
      <c r="CBB170" s="199"/>
      <c r="CBC170" s="199"/>
      <c r="CBD170" s="199"/>
      <c r="CBE170" s="199"/>
      <c r="CBF170" s="199"/>
      <c r="CBG170" s="199"/>
      <c r="CBH170" s="199"/>
      <c r="CBI170" s="199"/>
      <c r="CBJ170" s="199"/>
      <c r="CBK170" s="199"/>
      <c r="CBL170" s="199"/>
      <c r="CBM170" s="199"/>
      <c r="CBN170" s="199"/>
      <c r="CBO170" s="199"/>
      <c r="CBP170" s="199"/>
      <c r="CBQ170" s="199"/>
      <c r="CBR170" s="199"/>
      <c r="CBS170" s="199"/>
      <c r="CBT170" s="199"/>
      <c r="CBU170" s="199"/>
      <c r="CBV170" s="199"/>
      <c r="CBW170" s="199"/>
      <c r="CBX170" s="199"/>
      <c r="CBY170" s="199"/>
      <c r="CBZ170" s="199"/>
      <c r="CCA170" s="199"/>
      <c r="CCB170" s="199"/>
      <c r="CCC170" s="199"/>
      <c r="CCD170" s="199"/>
      <c r="CCE170" s="199"/>
      <c r="CCF170" s="199"/>
      <c r="CCG170" s="199"/>
      <c r="CCH170" s="199"/>
      <c r="CCI170" s="199"/>
      <c r="CCJ170" s="199"/>
      <c r="CCK170" s="199"/>
      <c r="CCL170" s="199"/>
      <c r="CCM170" s="199"/>
      <c r="CCN170" s="199"/>
      <c r="CCO170" s="199"/>
      <c r="CCP170" s="199"/>
      <c r="CCQ170" s="199"/>
      <c r="CCR170" s="199"/>
      <c r="CCS170" s="199"/>
      <c r="CCT170" s="199"/>
    </row>
    <row r="171" spans="984:2126" s="200" customFormat="1" x14ac:dyDescent="0.2">
      <c r="AKV171" s="199"/>
      <c r="AKW171" s="199"/>
      <c r="AKX171" s="199"/>
      <c r="AKY171" s="199"/>
      <c r="AKZ171" s="199"/>
      <c r="ALA171" s="199"/>
      <c r="ALB171" s="199"/>
      <c r="ALC171" s="199"/>
      <c r="ALD171" s="199"/>
      <c r="ALE171" s="199"/>
      <c r="ALF171" s="199"/>
      <c r="ALG171" s="199"/>
      <c r="ALH171" s="199"/>
      <c r="ALI171" s="199"/>
      <c r="ALJ171" s="199"/>
      <c r="ALK171" s="199"/>
      <c r="ALL171" s="199"/>
      <c r="ALM171" s="199"/>
      <c r="ALN171" s="199"/>
      <c r="ALO171" s="199"/>
      <c r="ALP171" s="199"/>
      <c r="ALQ171" s="199"/>
      <c r="ALR171" s="199"/>
      <c r="ALS171" s="199"/>
      <c r="ALT171" s="199"/>
      <c r="ALU171" s="199"/>
      <c r="ALV171" s="199"/>
      <c r="ALW171" s="199"/>
      <c r="ALX171" s="199"/>
      <c r="ALY171" s="199"/>
      <c r="ALZ171" s="199"/>
      <c r="AMA171" s="199"/>
      <c r="AMB171" s="199"/>
      <c r="AMC171" s="199"/>
      <c r="AMD171" s="199"/>
      <c r="AME171" s="199"/>
      <c r="AMF171" s="199"/>
      <c r="AMG171" s="199"/>
      <c r="AMH171" s="199"/>
      <c r="AMI171" s="199"/>
      <c r="AMJ171" s="199"/>
      <c r="AMK171" s="199"/>
      <c r="AML171" s="199"/>
      <c r="AMM171" s="199"/>
      <c r="AMN171" s="199"/>
      <c r="AMO171" s="199"/>
      <c r="AMP171" s="199"/>
      <c r="AMQ171" s="199"/>
      <c r="AMR171" s="199"/>
      <c r="AMS171" s="199"/>
      <c r="AMT171" s="199"/>
      <c r="AMU171" s="199"/>
      <c r="AMV171" s="199"/>
      <c r="AMW171" s="199"/>
      <c r="AMX171" s="199"/>
      <c r="AMY171" s="199"/>
      <c r="AMZ171" s="199"/>
      <c r="ANA171" s="199"/>
      <c r="ANB171" s="199"/>
      <c r="ANC171" s="199"/>
      <c r="AND171" s="199"/>
      <c r="ANE171" s="199"/>
      <c r="ANF171" s="199"/>
      <c r="ANG171" s="199"/>
      <c r="ANH171" s="199"/>
      <c r="ANI171" s="199"/>
      <c r="ANJ171" s="199"/>
      <c r="ANK171" s="199"/>
      <c r="ANL171" s="199"/>
      <c r="ANM171" s="199"/>
      <c r="ANN171" s="199"/>
      <c r="ANO171" s="199"/>
      <c r="ANP171" s="199"/>
      <c r="ANQ171" s="199"/>
      <c r="ANR171" s="199"/>
      <c r="ANS171" s="199"/>
      <c r="ANT171" s="199"/>
      <c r="ANU171" s="199"/>
      <c r="ANV171" s="199"/>
      <c r="ANW171" s="199"/>
      <c r="ANX171" s="199"/>
      <c r="ANY171" s="199"/>
      <c r="ANZ171" s="199"/>
      <c r="AOA171" s="199"/>
      <c r="AOB171" s="199"/>
      <c r="AOC171" s="199"/>
      <c r="AOD171" s="199"/>
      <c r="AOE171" s="199"/>
      <c r="AOF171" s="199"/>
      <c r="AOG171" s="199"/>
      <c r="AOH171" s="199"/>
      <c r="AOI171" s="199"/>
      <c r="AOJ171" s="199"/>
      <c r="AOK171" s="199"/>
      <c r="AOL171" s="199"/>
      <c r="AOM171" s="199"/>
      <c r="AON171" s="199"/>
      <c r="AOO171" s="199"/>
      <c r="AOP171" s="199"/>
      <c r="AOQ171" s="199"/>
      <c r="AOR171" s="199"/>
      <c r="AOS171" s="199"/>
      <c r="AOT171" s="199"/>
      <c r="AOU171" s="199"/>
      <c r="AOV171" s="199"/>
      <c r="AOW171" s="199"/>
      <c r="AOX171" s="199"/>
      <c r="AOY171" s="199"/>
      <c r="AOZ171" s="199"/>
      <c r="APA171" s="199"/>
      <c r="APB171" s="199"/>
      <c r="APC171" s="199"/>
      <c r="APD171" s="199"/>
      <c r="APE171" s="199"/>
      <c r="APF171" s="199"/>
      <c r="APG171" s="199"/>
      <c r="APH171" s="199"/>
      <c r="API171" s="199"/>
      <c r="APJ171" s="199"/>
      <c r="APK171" s="199"/>
      <c r="APL171" s="199"/>
      <c r="APM171" s="199"/>
      <c r="APN171" s="199"/>
      <c r="APO171" s="199"/>
      <c r="APP171" s="199"/>
      <c r="APQ171" s="199"/>
      <c r="APR171" s="199"/>
      <c r="APS171" s="199"/>
      <c r="APT171" s="199"/>
      <c r="APU171" s="199"/>
      <c r="APV171" s="199"/>
      <c r="APW171" s="199"/>
      <c r="APX171" s="199"/>
      <c r="APY171" s="199"/>
      <c r="APZ171" s="199"/>
      <c r="AQA171" s="199"/>
      <c r="AQB171" s="199"/>
      <c r="AQC171" s="199"/>
      <c r="AQD171" s="199"/>
      <c r="AQE171" s="199"/>
      <c r="AQF171" s="199"/>
      <c r="AQG171" s="199"/>
      <c r="AQH171" s="199"/>
      <c r="AQI171" s="199"/>
      <c r="AQJ171" s="199"/>
      <c r="AQK171" s="199"/>
      <c r="AQL171" s="199"/>
      <c r="AQM171" s="199"/>
      <c r="AQN171" s="199"/>
      <c r="AQO171" s="199"/>
      <c r="AQP171" s="199"/>
      <c r="AQQ171" s="199"/>
      <c r="AQR171" s="199"/>
      <c r="AQS171" s="199"/>
      <c r="AQT171" s="199"/>
      <c r="AQU171" s="199"/>
      <c r="AQV171" s="199"/>
      <c r="AQW171" s="199"/>
      <c r="AQX171" s="199"/>
      <c r="AQY171" s="199"/>
      <c r="AQZ171" s="199"/>
      <c r="ARA171" s="199"/>
      <c r="ARB171" s="199"/>
      <c r="ARC171" s="199"/>
      <c r="ARD171" s="199"/>
      <c r="ARE171" s="199"/>
      <c r="ARF171" s="199"/>
      <c r="ARG171" s="199"/>
      <c r="ARH171" s="199"/>
      <c r="ARI171" s="199"/>
      <c r="ARJ171" s="199"/>
      <c r="ARK171" s="199"/>
      <c r="ARL171" s="199"/>
      <c r="ARM171" s="199"/>
      <c r="ARN171" s="199"/>
      <c r="ARO171" s="199"/>
      <c r="ARP171" s="199"/>
      <c r="ARQ171" s="199"/>
      <c r="ARR171" s="199"/>
      <c r="ARS171" s="199"/>
      <c r="ART171" s="199"/>
      <c r="ARU171" s="199"/>
      <c r="ARV171" s="199"/>
      <c r="ARW171" s="199"/>
      <c r="ARX171" s="199"/>
      <c r="ARY171" s="199"/>
      <c r="ARZ171" s="199"/>
      <c r="ASA171" s="199"/>
      <c r="ASB171" s="199"/>
      <c r="ASC171" s="199"/>
      <c r="ASD171" s="199"/>
      <c r="ASE171" s="199"/>
      <c r="ASF171" s="199"/>
      <c r="ASG171" s="199"/>
      <c r="ASH171" s="199"/>
      <c r="ASI171" s="199"/>
      <c r="ASJ171" s="199"/>
      <c r="ASK171" s="199"/>
      <c r="ASL171" s="199"/>
      <c r="ASM171" s="199"/>
      <c r="ASN171" s="199"/>
      <c r="ASO171" s="199"/>
      <c r="ASP171" s="199"/>
      <c r="ASQ171" s="199"/>
      <c r="ASR171" s="199"/>
      <c r="ASS171" s="199"/>
      <c r="AST171" s="199"/>
      <c r="ASU171" s="199"/>
      <c r="ASV171" s="199"/>
      <c r="ASW171" s="199"/>
      <c r="ASX171" s="199"/>
      <c r="ASY171" s="199"/>
      <c r="ASZ171" s="199"/>
      <c r="ATA171" s="199"/>
      <c r="ATB171" s="199"/>
      <c r="ATC171" s="199"/>
      <c r="ATD171" s="199"/>
      <c r="ATE171" s="199"/>
      <c r="ATF171" s="199"/>
      <c r="ATG171" s="199"/>
      <c r="ATH171" s="199"/>
      <c r="ATI171" s="199"/>
      <c r="ATJ171" s="199"/>
      <c r="ATK171" s="199"/>
      <c r="ATL171" s="199"/>
      <c r="ATM171" s="199"/>
      <c r="ATN171" s="199"/>
      <c r="ATO171" s="199"/>
      <c r="ATP171" s="199"/>
      <c r="ATQ171" s="199"/>
      <c r="ATR171" s="199"/>
      <c r="ATS171" s="199"/>
      <c r="ATT171" s="199"/>
      <c r="ATU171" s="199"/>
      <c r="ATV171" s="199"/>
      <c r="ATW171" s="199"/>
      <c r="ATX171" s="199"/>
      <c r="ATY171" s="199"/>
      <c r="ATZ171" s="199"/>
      <c r="AUA171" s="199"/>
      <c r="AUB171" s="199"/>
      <c r="AUC171" s="199"/>
      <c r="AUD171" s="199"/>
      <c r="AUE171" s="199"/>
      <c r="AUF171" s="199"/>
      <c r="AUG171" s="199"/>
      <c r="AUH171" s="199"/>
      <c r="AUI171" s="199"/>
      <c r="AUJ171" s="199"/>
      <c r="AUK171" s="199"/>
      <c r="AUL171" s="199"/>
      <c r="AUM171" s="199"/>
      <c r="AUN171" s="199"/>
      <c r="AUO171" s="199"/>
      <c r="AUP171" s="199"/>
      <c r="AUQ171" s="199"/>
      <c r="AUR171" s="199"/>
      <c r="AUS171" s="199"/>
      <c r="AUT171" s="199"/>
      <c r="AUU171" s="199"/>
      <c r="AUV171" s="199"/>
      <c r="AUW171" s="199"/>
      <c r="AUX171" s="199"/>
      <c r="AUY171" s="199"/>
      <c r="AUZ171" s="199"/>
      <c r="AVA171" s="199"/>
      <c r="AVB171" s="199"/>
      <c r="AVC171" s="199"/>
      <c r="AVD171" s="199"/>
      <c r="AVE171" s="199"/>
      <c r="AVF171" s="199"/>
      <c r="AVG171" s="199"/>
      <c r="AVH171" s="199"/>
      <c r="AVI171" s="199"/>
      <c r="AVJ171" s="199"/>
      <c r="AVK171" s="199"/>
      <c r="AVL171" s="199"/>
      <c r="AVM171" s="199"/>
      <c r="AVN171" s="199"/>
      <c r="AVO171" s="199"/>
      <c r="AVP171" s="199"/>
      <c r="AVQ171" s="199"/>
      <c r="AVR171" s="199"/>
      <c r="AVS171" s="199"/>
      <c r="AVT171" s="199"/>
      <c r="AVU171" s="199"/>
      <c r="AVV171" s="199"/>
      <c r="AVW171" s="199"/>
      <c r="AVX171" s="199"/>
      <c r="AVY171" s="199"/>
      <c r="AVZ171" s="199"/>
      <c r="AWA171" s="199"/>
      <c r="AWB171" s="199"/>
      <c r="AWC171" s="199"/>
      <c r="AWD171" s="199"/>
      <c r="AWE171" s="199"/>
      <c r="AWF171" s="199"/>
      <c r="AWG171" s="199"/>
      <c r="AWH171" s="199"/>
      <c r="AWI171" s="199"/>
      <c r="AWJ171" s="199"/>
      <c r="AWK171" s="199"/>
      <c r="AWL171" s="199"/>
      <c r="AWM171" s="199"/>
      <c r="AWN171" s="199"/>
      <c r="AWO171" s="199"/>
      <c r="AWP171" s="199"/>
      <c r="AWQ171" s="199"/>
      <c r="AWR171" s="199"/>
      <c r="AWS171" s="199"/>
      <c r="AWT171" s="199"/>
      <c r="AWU171" s="199"/>
      <c r="AWV171" s="199"/>
      <c r="AWW171" s="199"/>
      <c r="AWX171" s="199"/>
      <c r="AWY171" s="199"/>
      <c r="AWZ171" s="199"/>
      <c r="AXA171" s="199"/>
      <c r="AXB171" s="199"/>
      <c r="AXC171" s="199"/>
      <c r="AXD171" s="199"/>
      <c r="AXE171" s="199"/>
      <c r="AXF171" s="199"/>
      <c r="AXG171" s="199"/>
      <c r="AXH171" s="199"/>
      <c r="AXI171" s="199"/>
      <c r="AXJ171" s="199"/>
      <c r="AXK171" s="199"/>
      <c r="AXL171" s="199"/>
      <c r="AXM171" s="199"/>
      <c r="AXN171" s="199"/>
      <c r="AXO171" s="199"/>
      <c r="AXP171" s="199"/>
      <c r="AXQ171" s="199"/>
      <c r="AXR171" s="199"/>
      <c r="AXS171" s="199"/>
      <c r="AXT171" s="199"/>
      <c r="AXU171" s="199"/>
      <c r="AXV171" s="199"/>
      <c r="AXW171" s="199"/>
      <c r="AXX171" s="199"/>
      <c r="AXY171" s="199"/>
      <c r="AXZ171" s="199"/>
      <c r="AYA171" s="199"/>
      <c r="AYB171" s="199"/>
      <c r="AYC171" s="199"/>
      <c r="AYD171" s="199"/>
      <c r="AYE171" s="199"/>
      <c r="AYF171" s="199"/>
      <c r="AYG171" s="199"/>
      <c r="AYH171" s="199"/>
      <c r="AYI171" s="199"/>
      <c r="AYJ171" s="199"/>
      <c r="AYK171" s="199"/>
      <c r="AYL171" s="199"/>
      <c r="AYM171" s="199"/>
      <c r="AYN171" s="199"/>
      <c r="AYO171" s="199"/>
      <c r="AYP171" s="199"/>
      <c r="AYQ171" s="199"/>
      <c r="AYR171" s="199"/>
      <c r="AYS171" s="199"/>
      <c r="AYT171" s="199"/>
      <c r="AYU171" s="199"/>
      <c r="AYV171" s="199"/>
      <c r="AYW171" s="199"/>
      <c r="AYX171" s="199"/>
      <c r="AYY171" s="199"/>
      <c r="AYZ171" s="199"/>
      <c r="AZA171" s="199"/>
      <c r="AZB171" s="199"/>
      <c r="AZC171" s="199"/>
      <c r="AZD171" s="199"/>
      <c r="AZE171" s="199"/>
      <c r="AZF171" s="199"/>
      <c r="AZG171" s="199"/>
      <c r="AZH171" s="199"/>
      <c r="AZI171" s="199"/>
      <c r="AZJ171" s="199"/>
      <c r="AZK171" s="199"/>
      <c r="AZL171" s="199"/>
      <c r="AZM171" s="199"/>
      <c r="AZN171" s="199"/>
      <c r="AZO171" s="199"/>
      <c r="AZP171" s="199"/>
      <c r="AZQ171" s="199"/>
      <c r="AZR171" s="199"/>
      <c r="AZS171" s="199"/>
      <c r="AZT171" s="199"/>
      <c r="AZU171" s="199"/>
      <c r="AZV171" s="199"/>
      <c r="AZW171" s="199"/>
      <c r="AZX171" s="199"/>
      <c r="AZY171" s="199"/>
      <c r="AZZ171" s="199"/>
      <c r="BAA171" s="199"/>
      <c r="BAB171" s="199"/>
      <c r="BAC171" s="199"/>
      <c r="BAD171" s="199"/>
      <c r="BAE171" s="199"/>
      <c r="BAF171" s="199"/>
      <c r="BAG171" s="199"/>
      <c r="BAH171" s="199"/>
      <c r="BAI171" s="199"/>
      <c r="BAJ171" s="199"/>
      <c r="BAK171" s="199"/>
      <c r="BAL171" s="199"/>
      <c r="BAM171" s="199"/>
      <c r="BAN171" s="199"/>
      <c r="BAO171" s="199"/>
      <c r="BAP171" s="199"/>
      <c r="BAQ171" s="199"/>
      <c r="BAR171" s="199"/>
      <c r="BAS171" s="199"/>
      <c r="BAT171" s="199"/>
      <c r="BAU171" s="199"/>
      <c r="BAV171" s="199"/>
      <c r="BAW171" s="199"/>
      <c r="BAX171" s="199"/>
      <c r="BAY171" s="199"/>
      <c r="BAZ171" s="199"/>
      <c r="BBA171" s="199"/>
      <c r="BBB171" s="199"/>
      <c r="BBC171" s="199"/>
      <c r="BBD171" s="199"/>
      <c r="BBE171" s="199"/>
      <c r="BBF171" s="199"/>
      <c r="BBG171" s="199"/>
      <c r="BBH171" s="199"/>
      <c r="BBI171" s="199"/>
      <c r="BBJ171" s="199"/>
      <c r="BBK171" s="199"/>
      <c r="BBL171" s="199"/>
      <c r="BBM171" s="199"/>
      <c r="BBN171" s="199"/>
      <c r="BBO171" s="199"/>
      <c r="BBP171" s="199"/>
      <c r="BBQ171" s="199"/>
      <c r="BBR171" s="199"/>
      <c r="BBS171" s="199"/>
      <c r="BBT171" s="199"/>
      <c r="BBU171" s="199"/>
      <c r="BBV171" s="199"/>
      <c r="BBW171" s="199"/>
      <c r="BBX171" s="199"/>
      <c r="BBY171" s="199"/>
      <c r="BBZ171" s="199"/>
      <c r="BCA171" s="199"/>
      <c r="BCB171" s="199"/>
      <c r="BCC171" s="199"/>
      <c r="BCD171" s="199"/>
      <c r="BCE171" s="199"/>
      <c r="BCF171" s="199"/>
      <c r="BCG171" s="199"/>
      <c r="BCH171" s="199"/>
      <c r="BCI171" s="199"/>
      <c r="BCJ171" s="199"/>
      <c r="BCK171" s="199"/>
      <c r="BCL171" s="199"/>
      <c r="BCM171" s="199"/>
      <c r="BCN171" s="199"/>
      <c r="BCO171" s="199"/>
      <c r="BCP171" s="199"/>
      <c r="BCQ171" s="199"/>
      <c r="BCR171" s="199"/>
      <c r="BCS171" s="199"/>
      <c r="BCT171" s="199"/>
      <c r="BCU171" s="199"/>
      <c r="BCV171" s="199"/>
      <c r="BCW171" s="199"/>
      <c r="BCX171" s="199"/>
      <c r="BCY171" s="199"/>
      <c r="BCZ171" s="199"/>
      <c r="BDA171" s="199"/>
      <c r="BDB171" s="199"/>
      <c r="BDC171" s="199"/>
      <c r="BDD171" s="199"/>
      <c r="BDE171" s="199"/>
      <c r="BDF171" s="199"/>
      <c r="BDG171" s="199"/>
      <c r="BDH171" s="199"/>
      <c r="BDI171" s="199"/>
      <c r="BDJ171" s="199"/>
      <c r="BDK171" s="199"/>
      <c r="BDL171" s="199"/>
      <c r="BDM171" s="199"/>
      <c r="BDN171" s="199"/>
      <c r="BDO171" s="199"/>
      <c r="BDP171" s="199"/>
      <c r="BDQ171" s="199"/>
      <c r="BDR171" s="199"/>
      <c r="BDS171" s="199"/>
      <c r="BDT171" s="199"/>
      <c r="BDU171" s="199"/>
      <c r="BDV171" s="199"/>
      <c r="BDW171" s="199"/>
      <c r="BDX171" s="199"/>
      <c r="BDY171" s="199"/>
      <c r="BDZ171" s="199"/>
      <c r="BEA171" s="199"/>
      <c r="BEB171" s="199"/>
      <c r="BEC171" s="199"/>
      <c r="BED171" s="199"/>
      <c r="BEE171" s="199"/>
      <c r="BEF171" s="199"/>
      <c r="BEG171" s="199"/>
      <c r="BEH171" s="199"/>
      <c r="BEI171" s="199"/>
      <c r="BEJ171" s="199"/>
      <c r="BEK171" s="199"/>
      <c r="BEL171" s="199"/>
      <c r="BEM171" s="199"/>
      <c r="BEN171" s="199"/>
      <c r="BEO171" s="199"/>
      <c r="BEP171" s="199"/>
      <c r="BEQ171" s="199"/>
      <c r="BER171" s="199"/>
      <c r="BES171" s="199"/>
      <c r="BET171" s="199"/>
      <c r="BEU171" s="199"/>
      <c r="BEV171" s="199"/>
      <c r="BEW171" s="199"/>
      <c r="BEX171" s="199"/>
      <c r="BEY171" s="199"/>
      <c r="BEZ171" s="199"/>
      <c r="BFA171" s="199"/>
      <c r="BFB171" s="199"/>
      <c r="BFC171" s="199"/>
      <c r="BFD171" s="199"/>
      <c r="BFE171" s="199"/>
      <c r="BFF171" s="199"/>
      <c r="BFG171" s="199"/>
      <c r="BFH171" s="199"/>
      <c r="BFI171" s="199"/>
      <c r="BFJ171" s="199"/>
      <c r="BFK171" s="199"/>
      <c r="BFL171" s="199"/>
      <c r="BFM171" s="199"/>
      <c r="BFN171" s="199"/>
      <c r="BFO171" s="199"/>
      <c r="BFP171" s="199"/>
      <c r="BFQ171" s="199"/>
      <c r="BFR171" s="199"/>
      <c r="BFS171" s="199"/>
      <c r="BFT171" s="199"/>
      <c r="BFU171" s="199"/>
      <c r="BFV171" s="199"/>
      <c r="BFW171" s="199"/>
      <c r="BFX171" s="199"/>
      <c r="BFY171" s="199"/>
      <c r="BFZ171" s="199"/>
      <c r="BGA171" s="199"/>
      <c r="BGB171" s="199"/>
      <c r="BGC171" s="199"/>
      <c r="BGD171" s="199"/>
      <c r="BGE171" s="199"/>
      <c r="BGF171" s="199"/>
      <c r="BGG171" s="199"/>
      <c r="BGH171" s="199"/>
      <c r="BGI171" s="199"/>
      <c r="BGJ171" s="199"/>
      <c r="BGK171" s="199"/>
      <c r="BGL171" s="199"/>
      <c r="BGM171" s="199"/>
      <c r="BGN171" s="199"/>
      <c r="BGO171" s="199"/>
      <c r="BGP171" s="199"/>
      <c r="BGQ171" s="199"/>
      <c r="BGR171" s="199"/>
      <c r="BGS171" s="199"/>
      <c r="BGT171" s="199"/>
      <c r="BGU171" s="199"/>
      <c r="BGV171" s="199"/>
      <c r="BGW171" s="199"/>
      <c r="BGX171" s="199"/>
      <c r="BGY171" s="199"/>
      <c r="BGZ171" s="199"/>
      <c r="BHA171" s="199"/>
      <c r="BHB171" s="199"/>
      <c r="BHC171" s="199"/>
      <c r="BHD171" s="199"/>
      <c r="BHE171" s="199"/>
      <c r="BHF171" s="199"/>
      <c r="BHG171" s="199"/>
      <c r="BHH171" s="199"/>
      <c r="BHI171" s="199"/>
      <c r="BHJ171" s="199"/>
      <c r="BHK171" s="199"/>
      <c r="BHL171" s="199"/>
      <c r="BHM171" s="199"/>
      <c r="BHN171" s="199"/>
      <c r="BHO171" s="199"/>
      <c r="BHP171" s="199"/>
      <c r="BHQ171" s="199"/>
      <c r="BHR171" s="199"/>
      <c r="BHS171" s="199"/>
      <c r="BHT171" s="199"/>
      <c r="BHU171" s="199"/>
      <c r="BHV171" s="199"/>
      <c r="BHW171" s="199"/>
      <c r="BHX171" s="199"/>
      <c r="BHY171" s="199"/>
      <c r="BHZ171" s="199"/>
      <c r="BIA171" s="199"/>
      <c r="BIB171" s="199"/>
      <c r="BIC171" s="199"/>
      <c r="BID171" s="199"/>
      <c r="BIE171" s="199"/>
      <c r="BIF171" s="199"/>
      <c r="BIG171" s="199"/>
      <c r="BIH171" s="199"/>
      <c r="BII171" s="199"/>
      <c r="BIJ171" s="199"/>
      <c r="BIK171" s="199"/>
      <c r="BIL171" s="199"/>
      <c r="BIM171" s="199"/>
      <c r="BIN171" s="199"/>
      <c r="BIO171" s="199"/>
      <c r="BIP171" s="199"/>
      <c r="BIQ171" s="199"/>
      <c r="BIR171" s="199"/>
      <c r="BIS171" s="199"/>
      <c r="BIT171" s="199"/>
      <c r="BIU171" s="199"/>
      <c r="BIV171" s="199"/>
      <c r="BIW171" s="199"/>
      <c r="BIX171" s="199"/>
      <c r="BIY171" s="199"/>
      <c r="BIZ171" s="199"/>
      <c r="BJA171" s="199"/>
      <c r="BJB171" s="199"/>
      <c r="BJC171" s="199"/>
      <c r="BJD171" s="199"/>
      <c r="BJE171" s="199"/>
      <c r="BJF171" s="199"/>
      <c r="BJG171" s="199"/>
      <c r="BJH171" s="199"/>
      <c r="BJI171" s="199"/>
      <c r="BJJ171" s="199"/>
      <c r="BJK171" s="199"/>
      <c r="BJL171" s="199"/>
      <c r="BJM171" s="199"/>
      <c r="BJN171" s="199"/>
      <c r="BJO171" s="199"/>
      <c r="BJP171" s="199"/>
      <c r="BJQ171" s="199"/>
      <c r="BJR171" s="199"/>
      <c r="BJS171" s="199"/>
      <c r="BJT171" s="199"/>
      <c r="BJU171" s="199"/>
      <c r="BJV171" s="199"/>
      <c r="BJW171" s="199"/>
      <c r="BJX171" s="199"/>
      <c r="BJY171" s="199"/>
      <c r="BJZ171" s="199"/>
      <c r="BKA171" s="199"/>
      <c r="BKB171" s="199"/>
      <c r="BKC171" s="199"/>
      <c r="BKD171" s="199"/>
      <c r="BKE171" s="199"/>
      <c r="BKF171" s="199"/>
      <c r="BKG171" s="199"/>
      <c r="BKH171" s="199"/>
      <c r="BKI171" s="199"/>
      <c r="BKJ171" s="199"/>
      <c r="BKK171" s="199"/>
      <c r="BKL171" s="199"/>
      <c r="BKM171" s="199"/>
      <c r="BKN171" s="199"/>
      <c r="BKO171" s="199"/>
      <c r="BKP171" s="199"/>
      <c r="BKQ171" s="199"/>
      <c r="BKR171" s="199"/>
      <c r="BKS171" s="199"/>
      <c r="BKT171" s="199"/>
      <c r="BKU171" s="199"/>
      <c r="BKV171" s="199"/>
      <c r="BKW171" s="199"/>
      <c r="BKX171" s="199"/>
      <c r="BKY171" s="199"/>
      <c r="BKZ171" s="199"/>
      <c r="BLA171" s="199"/>
      <c r="BLB171" s="199"/>
      <c r="BLC171" s="199"/>
      <c r="BLD171" s="199"/>
      <c r="BLE171" s="199"/>
      <c r="BLF171" s="199"/>
      <c r="BLG171" s="199"/>
      <c r="BLH171" s="199"/>
      <c r="BLI171" s="199"/>
      <c r="BLJ171" s="199"/>
      <c r="BLK171" s="199"/>
      <c r="BLL171" s="199"/>
      <c r="BLM171" s="199"/>
      <c r="BLN171" s="199"/>
      <c r="BLO171" s="199"/>
      <c r="BLP171" s="199"/>
      <c r="BLQ171" s="199"/>
      <c r="BLR171" s="199"/>
      <c r="BLS171" s="199"/>
      <c r="BLT171" s="199"/>
      <c r="BLU171" s="199"/>
      <c r="BLV171" s="199"/>
      <c r="BLW171" s="199"/>
      <c r="BLX171" s="199"/>
      <c r="BLY171" s="199"/>
      <c r="BLZ171" s="199"/>
      <c r="BMA171" s="199"/>
      <c r="BMB171" s="199"/>
      <c r="BMC171" s="199"/>
      <c r="BMD171" s="199"/>
      <c r="BME171" s="199"/>
      <c r="BMF171" s="199"/>
      <c r="BMG171" s="199"/>
      <c r="BMH171" s="199"/>
      <c r="BMI171" s="199"/>
      <c r="BMJ171" s="199"/>
      <c r="BMK171" s="199"/>
      <c r="BML171" s="199"/>
      <c r="BMM171" s="199"/>
      <c r="BMN171" s="199"/>
      <c r="BMO171" s="199"/>
      <c r="BMP171" s="199"/>
      <c r="BMQ171" s="199"/>
      <c r="BMR171" s="199"/>
      <c r="BMS171" s="199"/>
      <c r="BMT171" s="199"/>
      <c r="BMU171" s="199"/>
      <c r="BMV171" s="199"/>
      <c r="BMW171" s="199"/>
      <c r="BMX171" s="199"/>
      <c r="BMY171" s="199"/>
      <c r="BMZ171" s="199"/>
      <c r="BNA171" s="199"/>
      <c r="BNB171" s="199"/>
      <c r="BNC171" s="199"/>
      <c r="BND171" s="199"/>
      <c r="BNE171" s="199"/>
      <c r="BNF171" s="199"/>
      <c r="BNG171" s="199"/>
      <c r="BNH171" s="199"/>
      <c r="BNI171" s="199"/>
      <c r="BNJ171" s="199"/>
      <c r="BNK171" s="199"/>
      <c r="BNL171" s="199"/>
      <c r="BNM171" s="199"/>
      <c r="BNN171" s="199"/>
      <c r="BNO171" s="199"/>
      <c r="BNP171" s="199"/>
      <c r="BNQ171" s="199"/>
      <c r="BNR171" s="199"/>
      <c r="BNS171" s="199"/>
      <c r="BNT171" s="199"/>
      <c r="BNU171" s="199"/>
      <c r="BNV171" s="199"/>
      <c r="BNW171" s="199"/>
      <c r="BNX171" s="199"/>
      <c r="BNY171" s="199"/>
      <c r="BNZ171" s="199"/>
      <c r="BOA171" s="199"/>
      <c r="BOB171" s="199"/>
      <c r="BOC171" s="199"/>
      <c r="BOD171" s="199"/>
      <c r="BOE171" s="199"/>
      <c r="BOF171" s="199"/>
      <c r="BOG171" s="199"/>
      <c r="BOH171" s="199"/>
      <c r="BOI171" s="199"/>
      <c r="BOJ171" s="199"/>
      <c r="BOK171" s="199"/>
      <c r="BOL171" s="199"/>
      <c r="BOM171" s="199"/>
      <c r="BON171" s="199"/>
      <c r="BOO171" s="199"/>
      <c r="BOP171" s="199"/>
      <c r="BOQ171" s="199"/>
      <c r="BOR171" s="199"/>
      <c r="BOS171" s="199"/>
      <c r="BOT171" s="199"/>
      <c r="BOU171" s="199"/>
      <c r="BOV171" s="199"/>
      <c r="BOW171" s="199"/>
      <c r="BOX171" s="199"/>
      <c r="BOY171" s="199"/>
      <c r="BOZ171" s="199"/>
      <c r="BPA171" s="199"/>
      <c r="BPB171" s="199"/>
      <c r="BPC171" s="199"/>
      <c r="BPD171" s="199"/>
      <c r="BPE171" s="199"/>
      <c r="BPF171" s="199"/>
      <c r="BPG171" s="199"/>
      <c r="BPH171" s="199"/>
      <c r="BPI171" s="199"/>
      <c r="BPJ171" s="199"/>
      <c r="BPK171" s="199"/>
      <c r="BPL171" s="199"/>
      <c r="BPM171" s="199"/>
      <c r="BPN171" s="199"/>
      <c r="BPO171" s="199"/>
      <c r="BPP171" s="199"/>
      <c r="BPQ171" s="199"/>
      <c r="BPR171" s="199"/>
      <c r="BPS171" s="199"/>
      <c r="BPT171" s="199"/>
      <c r="BPU171" s="199"/>
      <c r="BPV171" s="199"/>
      <c r="BPW171" s="199"/>
      <c r="BPX171" s="199"/>
      <c r="BPY171" s="199"/>
      <c r="BPZ171" s="199"/>
      <c r="BQA171" s="199"/>
      <c r="BQB171" s="199"/>
      <c r="BQC171" s="199"/>
      <c r="BQD171" s="199"/>
      <c r="BQE171" s="199"/>
      <c r="BQF171" s="199"/>
      <c r="BQG171" s="199"/>
      <c r="BQH171" s="199"/>
      <c r="BQI171" s="199"/>
      <c r="BQJ171" s="199"/>
      <c r="BQK171" s="199"/>
      <c r="BQL171" s="199"/>
      <c r="BQM171" s="199"/>
      <c r="BQN171" s="199"/>
      <c r="BQO171" s="199"/>
      <c r="BQP171" s="199"/>
      <c r="BQQ171" s="199"/>
      <c r="BQR171" s="199"/>
      <c r="BQS171" s="199"/>
      <c r="BQT171" s="199"/>
      <c r="BQU171" s="199"/>
      <c r="BQV171" s="199"/>
      <c r="BQW171" s="199"/>
      <c r="BQX171" s="199"/>
      <c r="BQY171" s="199"/>
      <c r="BQZ171" s="199"/>
      <c r="BRA171" s="199"/>
      <c r="BRB171" s="199"/>
      <c r="BRC171" s="199"/>
      <c r="BRD171" s="199"/>
      <c r="BRE171" s="199"/>
      <c r="BRF171" s="199"/>
      <c r="BRG171" s="199"/>
      <c r="BRH171" s="199"/>
      <c r="BRI171" s="199"/>
      <c r="BRJ171" s="199"/>
      <c r="BRK171" s="199"/>
      <c r="BRL171" s="199"/>
      <c r="BRM171" s="199"/>
      <c r="BRN171" s="199"/>
      <c r="BRO171" s="199"/>
      <c r="BRP171" s="199"/>
      <c r="BRQ171" s="199"/>
      <c r="BRR171" s="199"/>
      <c r="BRS171" s="199"/>
      <c r="BRT171" s="199"/>
      <c r="BRU171" s="199"/>
      <c r="BRV171" s="199"/>
      <c r="BRW171" s="199"/>
      <c r="BRX171" s="199"/>
      <c r="BRY171" s="199"/>
      <c r="BRZ171" s="199"/>
      <c r="BSA171" s="199"/>
      <c r="BSB171" s="199"/>
      <c r="BSC171" s="199"/>
      <c r="BSD171" s="199"/>
      <c r="BSE171" s="199"/>
      <c r="BSF171" s="199"/>
      <c r="BSG171" s="199"/>
      <c r="BSH171" s="199"/>
      <c r="BSI171" s="199"/>
      <c r="BSJ171" s="199"/>
      <c r="BSK171" s="199"/>
      <c r="BSL171" s="199"/>
      <c r="BSM171" s="199"/>
      <c r="BSN171" s="199"/>
      <c r="BSO171" s="199"/>
      <c r="BSP171" s="199"/>
      <c r="BSQ171" s="199"/>
      <c r="BSR171" s="199"/>
      <c r="BSS171" s="199"/>
      <c r="BST171" s="199"/>
      <c r="BSU171" s="199"/>
      <c r="BSV171" s="199"/>
      <c r="BSW171" s="199"/>
      <c r="BSX171" s="199"/>
      <c r="BSY171" s="199"/>
      <c r="BSZ171" s="199"/>
      <c r="BTA171" s="199"/>
      <c r="BTB171" s="199"/>
      <c r="BTC171" s="199"/>
      <c r="BTD171" s="199"/>
      <c r="BTE171" s="199"/>
      <c r="BTF171" s="199"/>
      <c r="BTG171" s="199"/>
      <c r="BTH171" s="199"/>
      <c r="BTI171" s="199"/>
      <c r="BTJ171" s="199"/>
      <c r="BTK171" s="199"/>
      <c r="BTL171" s="199"/>
      <c r="BTM171" s="199"/>
      <c r="BTN171" s="199"/>
      <c r="BTO171" s="199"/>
      <c r="BTP171" s="199"/>
      <c r="BTQ171" s="199"/>
      <c r="BTR171" s="199"/>
      <c r="BTS171" s="199"/>
      <c r="BTT171" s="199"/>
      <c r="BTU171" s="199"/>
      <c r="BTV171" s="199"/>
      <c r="BTW171" s="199"/>
      <c r="BTX171" s="199"/>
      <c r="BTY171" s="199"/>
      <c r="BTZ171" s="199"/>
      <c r="BUA171" s="199"/>
      <c r="BUB171" s="199"/>
      <c r="BUC171" s="199"/>
      <c r="BUD171" s="199"/>
      <c r="BUE171" s="199"/>
      <c r="BUF171" s="199"/>
      <c r="BUG171" s="199"/>
      <c r="BUH171" s="199"/>
      <c r="BUI171" s="199"/>
      <c r="BUJ171" s="199"/>
      <c r="BUK171" s="199"/>
      <c r="BUL171" s="199"/>
      <c r="BUM171" s="199"/>
      <c r="BUN171" s="199"/>
      <c r="BUO171" s="199"/>
      <c r="BUP171" s="199"/>
      <c r="BUQ171" s="199"/>
      <c r="BUR171" s="199"/>
      <c r="BUS171" s="199"/>
      <c r="BUT171" s="199"/>
      <c r="BUU171" s="199"/>
      <c r="BUV171" s="199"/>
      <c r="BUW171" s="199"/>
      <c r="BUX171" s="199"/>
      <c r="BUY171" s="199"/>
      <c r="BUZ171" s="199"/>
      <c r="BVA171" s="199"/>
      <c r="BVB171" s="199"/>
      <c r="BVC171" s="199"/>
      <c r="BVD171" s="199"/>
      <c r="BVE171" s="199"/>
      <c r="BVF171" s="199"/>
      <c r="BVG171" s="199"/>
      <c r="BVH171" s="199"/>
      <c r="BVI171" s="199"/>
      <c r="BVJ171" s="199"/>
      <c r="BVK171" s="199"/>
      <c r="BVL171" s="199"/>
      <c r="BVM171" s="199"/>
      <c r="BVN171" s="199"/>
      <c r="BVO171" s="199"/>
      <c r="BVP171" s="199"/>
      <c r="BVQ171" s="199"/>
      <c r="BVR171" s="199"/>
      <c r="BVS171" s="199"/>
      <c r="BVT171" s="199"/>
      <c r="BVU171" s="199"/>
      <c r="BVV171" s="199"/>
      <c r="BVW171" s="199"/>
      <c r="BVX171" s="199"/>
      <c r="BVY171" s="199"/>
      <c r="BVZ171" s="199"/>
      <c r="BWA171" s="199"/>
      <c r="BWB171" s="199"/>
      <c r="BWC171" s="199"/>
      <c r="BWD171" s="199"/>
      <c r="BWE171" s="199"/>
      <c r="BWF171" s="199"/>
      <c r="BWG171" s="199"/>
      <c r="BWH171" s="199"/>
      <c r="BWI171" s="199"/>
      <c r="BWJ171" s="199"/>
      <c r="BWK171" s="199"/>
      <c r="BWL171" s="199"/>
      <c r="BWM171" s="199"/>
      <c r="BWN171" s="199"/>
      <c r="BWO171" s="199"/>
      <c r="BWP171" s="199"/>
      <c r="BWQ171" s="199"/>
      <c r="BWR171" s="199"/>
      <c r="BWS171" s="199"/>
      <c r="BWT171" s="199"/>
      <c r="BWU171" s="199"/>
      <c r="BWV171" s="199"/>
      <c r="BWW171" s="199"/>
      <c r="BWX171" s="199"/>
      <c r="BWY171" s="199"/>
      <c r="BWZ171" s="199"/>
      <c r="BXA171" s="199"/>
      <c r="BXB171" s="199"/>
      <c r="BXC171" s="199"/>
      <c r="BXD171" s="199"/>
      <c r="BXE171" s="199"/>
      <c r="BXF171" s="199"/>
      <c r="BXG171" s="199"/>
      <c r="BXH171" s="199"/>
      <c r="BXI171" s="199"/>
      <c r="BXJ171" s="199"/>
      <c r="BXK171" s="199"/>
      <c r="BXL171" s="199"/>
      <c r="BXM171" s="199"/>
      <c r="BXN171" s="199"/>
      <c r="BXO171" s="199"/>
      <c r="BXP171" s="199"/>
      <c r="BXQ171" s="199"/>
      <c r="BXR171" s="199"/>
      <c r="BXS171" s="199"/>
      <c r="BXT171" s="199"/>
      <c r="BXU171" s="199"/>
      <c r="BXV171" s="199"/>
      <c r="BXW171" s="199"/>
      <c r="BXX171" s="199"/>
      <c r="BXY171" s="199"/>
      <c r="BXZ171" s="199"/>
      <c r="BYA171" s="199"/>
      <c r="BYB171" s="199"/>
      <c r="BYC171" s="199"/>
      <c r="BYD171" s="199"/>
      <c r="BYE171" s="199"/>
      <c r="BYF171" s="199"/>
      <c r="BYG171" s="199"/>
      <c r="BYH171" s="199"/>
      <c r="BYI171" s="199"/>
      <c r="BYJ171" s="199"/>
      <c r="BYK171" s="199"/>
      <c r="BYL171" s="199"/>
      <c r="BYM171" s="199"/>
      <c r="BYN171" s="199"/>
      <c r="BYO171" s="199"/>
      <c r="BYP171" s="199"/>
      <c r="BYQ171" s="199"/>
      <c r="BYR171" s="199"/>
      <c r="BYS171" s="199"/>
      <c r="BYT171" s="199"/>
      <c r="BYU171" s="199"/>
      <c r="BYV171" s="199"/>
      <c r="BYW171" s="199"/>
      <c r="BYX171" s="199"/>
      <c r="BYY171" s="199"/>
      <c r="BYZ171" s="199"/>
      <c r="BZA171" s="199"/>
      <c r="BZB171" s="199"/>
      <c r="BZC171" s="199"/>
      <c r="BZD171" s="199"/>
      <c r="BZE171" s="199"/>
      <c r="BZF171" s="199"/>
      <c r="BZG171" s="199"/>
      <c r="BZH171" s="199"/>
      <c r="BZI171" s="199"/>
      <c r="BZJ171" s="199"/>
      <c r="BZK171" s="199"/>
      <c r="BZL171" s="199"/>
      <c r="BZM171" s="199"/>
      <c r="BZN171" s="199"/>
      <c r="BZO171" s="199"/>
      <c r="BZP171" s="199"/>
      <c r="BZQ171" s="199"/>
      <c r="BZR171" s="199"/>
      <c r="BZS171" s="199"/>
      <c r="BZT171" s="199"/>
      <c r="BZU171" s="199"/>
      <c r="BZV171" s="199"/>
      <c r="BZW171" s="199"/>
      <c r="BZX171" s="199"/>
      <c r="BZY171" s="199"/>
      <c r="BZZ171" s="199"/>
      <c r="CAA171" s="199"/>
      <c r="CAB171" s="199"/>
      <c r="CAC171" s="199"/>
      <c r="CAD171" s="199"/>
      <c r="CAE171" s="199"/>
      <c r="CAF171" s="199"/>
      <c r="CAG171" s="199"/>
      <c r="CAH171" s="199"/>
      <c r="CAI171" s="199"/>
      <c r="CAJ171" s="199"/>
      <c r="CAK171" s="199"/>
      <c r="CAL171" s="199"/>
      <c r="CAM171" s="199"/>
      <c r="CAN171" s="199"/>
      <c r="CAO171" s="199"/>
      <c r="CAP171" s="199"/>
      <c r="CAQ171" s="199"/>
      <c r="CAR171" s="199"/>
      <c r="CAS171" s="199"/>
      <c r="CAT171" s="199"/>
      <c r="CAU171" s="199"/>
      <c r="CAV171" s="199"/>
      <c r="CAW171" s="199"/>
      <c r="CAX171" s="199"/>
      <c r="CAY171" s="199"/>
      <c r="CAZ171" s="199"/>
      <c r="CBA171" s="199"/>
      <c r="CBB171" s="199"/>
      <c r="CBC171" s="199"/>
      <c r="CBD171" s="199"/>
      <c r="CBE171" s="199"/>
      <c r="CBF171" s="199"/>
      <c r="CBG171" s="199"/>
      <c r="CBH171" s="199"/>
      <c r="CBI171" s="199"/>
      <c r="CBJ171" s="199"/>
      <c r="CBK171" s="199"/>
      <c r="CBL171" s="199"/>
      <c r="CBM171" s="199"/>
      <c r="CBN171" s="199"/>
      <c r="CBO171" s="199"/>
      <c r="CBP171" s="199"/>
      <c r="CBQ171" s="199"/>
      <c r="CBR171" s="199"/>
      <c r="CBS171" s="199"/>
      <c r="CBT171" s="199"/>
      <c r="CBU171" s="199"/>
      <c r="CBV171" s="199"/>
      <c r="CBW171" s="199"/>
      <c r="CBX171" s="199"/>
      <c r="CBY171" s="199"/>
      <c r="CBZ171" s="199"/>
      <c r="CCA171" s="199"/>
      <c r="CCB171" s="199"/>
      <c r="CCC171" s="199"/>
      <c r="CCD171" s="199"/>
      <c r="CCE171" s="199"/>
      <c r="CCF171" s="199"/>
      <c r="CCG171" s="199"/>
      <c r="CCH171" s="199"/>
      <c r="CCI171" s="199"/>
      <c r="CCJ171" s="199"/>
      <c r="CCK171" s="199"/>
      <c r="CCL171" s="199"/>
      <c r="CCM171" s="199"/>
      <c r="CCN171" s="199"/>
      <c r="CCO171" s="199"/>
      <c r="CCP171" s="199"/>
      <c r="CCQ171" s="199"/>
      <c r="CCR171" s="199"/>
      <c r="CCS171" s="199"/>
      <c r="CCT171" s="199"/>
    </row>
    <row r="172" spans="984:2126" s="200" customFormat="1" x14ac:dyDescent="0.2">
      <c r="AKV172" s="199"/>
      <c r="AKW172" s="199"/>
      <c r="AKX172" s="199"/>
      <c r="AKY172" s="199"/>
      <c r="AKZ172" s="199"/>
      <c r="ALA172" s="199"/>
      <c r="ALB172" s="199"/>
      <c r="ALC172" s="199"/>
      <c r="ALD172" s="199"/>
      <c r="ALE172" s="199"/>
      <c r="ALF172" s="199"/>
      <c r="ALG172" s="199"/>
      <c r="ALH172" s="199"/>
      <c r="ALI172" s="199"/>
      <c r="ALJ172" s="199"/>
      <c r="ALK172" s="199"/>
      <c r="ALL172" s="199"/>
      <c r="ALM172" s="199"/>
      <c r="ALN172" s="199"/>
      <c r="ALO172" s="199"/>
      <c r="ALP172" s="199"/>
      <c r="ALQ172" s="199"/>
      <c r="ALR172" s="199"/>
      <c r="ALS172" s="199"/>
      <c r="ALT172" s="199"/>
      <c r="ALU172" s="199"/>
      <c r="ALV172" s="199"/>
      <c r="ALW172" s="199"/>
      <c r="ALX172" s="199"/>
      <c r="ALY172" s="199"/>
      <c r="ALZ172" s="199"/>
      <c r="AMA172" s="199"/>
      <c r="AMB172" s="199"/>
      <c r="AMC172" s="199"/>
      <c r="AMD172" s="199"/>
      <c r="AME172" s="199"/>
      <c r="AMF172" s="199"/>
      <c r="AMG172" s="199"/>
      <c r="AMH172" s="199"/>
      <c r="AMI172" s="199"/>
      <c r="AMJ172" s="199"/>
      <c r="AMK172" s="199"/>
      <c r="AML172" s="199"/>
      <c r="AMM172" s="199"/>
      <c r="AMN172" s="199"/>
      <c r="AMO172" s="199"/>
      <c r="AMP172" s="199"/>
      <c r="AMQ172" s="199"/>
      <c r="AMR172" s="199"/>
      <c r="AMS172" s="199"/>
      <c r="AMT172" s="199"/>
      <c r="AMU172" s="199"/>
      <c r="AMV172" s="199"/>
      <c r="AMW172" s="199"/>
      <c r="AMX172" s="199"/>
      <c r="AMY172" s="199"/>
      <c r="AMZ172" s="199"/>
      <c r="ANA172" s="199"/>
      <c r="ANB172" s="199"/>
      <c r="ANC172" s="199"/>
      <c r="AND172" s="199"/>
      <c r="ANE172" s="199"/>
      <c r="ANF172" s="199"/>
      <c r="ANG172" s="199"/>
      <c r="ANH172" s="199"/>
      <c r="ANI172" s="199"/>
      <c r="ANJ172" s="199"/>
      <c r="ANK172" s="199"/>
      <c r="ANL172" s="199"/>
      <c r="ANM172" s="199"/>
      <c r="ANN172" s="199"/>
      <c r="ANO172" s="199"/>
      <c r="ANP172" s="199"/>
      <c r="ANQ172" s="199"/>
      <c r="ANR172" s="199"/>
      <c r="ANS172" s="199"/>
      <c r="ANT172" s="199"/>
      <c r="ANU172" s="199"/>
      <c r="ANV172" s="199"/>
      <c r="ANW172" s="199"/>
      <c r="ANX172" s="199"/>
      <c r="ANY172" s="199"/>
      <c r="ANZ172" s="199"/>
      <c r="AOA172" s="199"/>
      <c r="AOB172" s="199"/>
      <c r="AOC172" s="199"/>
      <c r="AOD172" s="199"/>
      <c r="AOE172" s="199"/>
      <c r="AOF172" s="199"/>
      <c r="AOG172" s="199"/>
      <c r="AOH172" s="199"/>
      <c r="AOI172" s="199"/>
      <c r="AOJ172" s="199"/>
      <c r="AOK172" s="199"/>
      <c r="AOL172" s="199"/>
      <c r="AOM172" s="199"/>
      <c r="AON172" s="199"/>
      <c r="AOO172" s="199"/>
      <c r="AOP172" s="199"/>
      <c r="AOQ172" s="199"/>
      <c r="AOR172" s="199"/>
      <c r="AOS172" s="199"/>
      <c r="AOT172" s="199"/>
      <c r="AOU172" s="199"/>
      <c r="AOV172" s="199"/>
      <c r="AOW172" s="199"/>
      <c r="AOX172" s="199"/>
      <c r="AOY172" s="199"/>
      <c r="AOZ172" s="199"/>
      <c r="APA172" s="199"/>
      <c r="APB172" s="199"/>
      <c r="APC172" s="199"/>
      <c r="APD172" s="199"/>
      <c r="APE172" s="199"/>
      <c r="APF172" s="199"/>
      <c r="APG172" s="199"/>
      <c r="APH172" s="199"/>
      <c r="API172" s="199"/>
      <c r="APJ172" s="199"/>
      <c r="APK172" s="199"/>
      <c r="APL172" s="199"/>
      <c r="APM172" s="199"/>
      <c r="APN172" s="199"/>
      <c r="APO172" s="199"/>
      <c r="APP172" s="199"/>
      <c r="APQ172" s="199"/>
      <c r="APR172" s="199"/>
      <c r="APS172" s="199"/>
      <c r="APT172" s="199"/>
      <c r="APU172" s="199"/>
      <c r="APV172" s="199"/>
      <c r="APW172" s="199"/>
      <c r="APX172" s="199"/>
      <c r="APY172" s="199"/>
      <c r="APZ172" s="199"/>
      <c r="AQA172" s="199"/>
      <c r="AQB172" s="199"/>
      <c r="AQC172" s="199"/>
      <c r="AQD172" s="199"/>
      <c r="AQE172" s="199"/>
      <c r="AQF172" s="199"/>
      <c r="AQG172" s="199"/>
      <c r="AQH172" s="199"/>
      <c r="AQI172" s="199"/>
      <c r="AQJ172" s="199"/>
      <c r="AQK172" s="199"/>
      <c r="AQL172" s="199"/>
      <c r="AQM172" s="199"/>
      <c r="AQN172" s="199"/>
      <c r="AQO172" s="199"/>
      <c r="AQP172" s="199"/>
      <c r="AQQ172" s="199"/>
      <c r="AQR172" s="199"/>
      <c r="AQS172" s="199"/>
      <c r="AQT172" s="199"/>
      <c r="AQU172" s="199"/>
      <c r="AQV172" s="199"/>
      <c r="AQW172" s="199"/>
      <c r="AQX172" s="199"/>
      <c r="AQY172" s="199"/>
      <c r="AQZ172" s="199"/>
      <c r="ARA172" s="199"/>
      <c r="ARB172" s="199"/>
      <c r="ARC172" s="199"/>
      <c r="ARD172" s="199"/>
      <c r="ARE172" s="199"/>
      <c r="ARF172" s="199"/>
      <c r="ARG172" s="199"/>
      <c r="ARH172" s="199"/>
      <c r="ARI172" s="199"/>
      <c r="ARJ172" s="199"/>
      <c r="ARK172" s="199"/>
      <c r="ARL172" s="199"/>
      <c r="ARM172" s="199"/>
      <c r="ARN172" s="199"/>
      <c r="ARO172" s="199"/>
      <c r="ARP172" s="199"/>
      <c r="ARQ172" s="199"/>
      <c r="ARR172" s="199"/>
      <c r="ARS172" s="199"/>
      <c r="ART172" s="199"/>
      <c r="ARU172" s="199"/>
      <c r="ARV172" s="199"/>
      <c r="ARW172" s="199"/>
      <c r="ARX172" s="199"/>
      <c r="ARY172" s="199"/>
      <c r="ARZ172" s="199"/>
      <c r="ASA172" s="199"/>
      <c r="ASB172" s="199"/>
      <c r="ASC172" s="199"/>
      <c r="ASD172" s="199"/>
      <c r="ASE172" s="199"/>
      <c r="ASF172" s="199"/>
      <c r="ASG172" s="199"/>
      <c r="ASH172" s="199"/>
      <c r="ASI172" s="199"/>
      <c r="ASJ172" s="199"/>
      <c r="ASK172" s="199"/>
      <c r="ASL172" s="199"/>
      <c r="ASM172" s="199"/>
      <c r="ASN172" s="199"/>
      <c r="ASO172" s="199"/>
      <c r="ASP172" s="199"/>
      <c r="ASQ172" s="199"/>
      <c r="ASR172" s="199"/>
      <c r="ASS172" s="199"/>
      <c r="AST172" s="199"/>
      <c r="ASU172" s="199"/>
      <c r="ASV172" s="199"/>
      <c r="ASW172" s="199"/>
      <c r="ASX172" s="199"/>
      <c r="ASY172" s="199"/>
      <c r="ASZ172" s="199"/>
      <c r="ATA172" s="199"/>
      <c r="ATB172" s="199"/>
      <c r="ATC172" s="199"/>
      <c r="ATD172" s="199"/>
      <c r="ATE172" s="199"/>
      <c r="ATF172" s="199"/>
      <c r="ATG172" s="199"/>
      <c r="ATH172" s="199"/>
      <c r="ATI172" s="199"/>
      <c r="ATJ172" s="199"/>
      <c r="ATK172" s="199"/>
      <c r="ATL172" s="199"/>
      <c r="ATM172" s="199"/>
      <c r="ATN172" s="199"/>
      <c r="ATO172" s="199"/>
      <c r="ATP172" s="199"/>
      <c r="ATQ172" s="199"/>
      <c r="ATR172" s="199"/>
      <c r="ATS172" s="199"/>
      <c r="ATT172" s="199"/>
      <c r="ATU172" s="199"/>
      <c r="ATV172" s="199"/>
      <c r="ATW172" s="199"/>
      <c r="ATX172" s="199"/>
      <c r="ATY172" s="199"/>
      <c r="ATZ172" s="199"/>
      <c r="AUA172" s="199"/>
      <c r="AUB172" s="199"/>
      <c r="AUC172" s="199"/>
      <c r="AUD172" s="199"/>
      <c r="AUE172" s="199"/>
      <c r="AUF172" s="199"/>
      <c r="AUG172" s="199"/>
      <c r="AUH172" s="199"/>
      <c r="AUI172" s="199"/>
      <c r="AUJ172" s="199"/>
      <c r="AUK172" s="199"/>
      <c r="AUL172" s="199"/>
      <c r="AUM172" s="199"/>
      <c r="AUN172" s="199"/>
      <c r="AUO172" s="199"/>
      <c r="AUP172" s="199"/>
      <c r="AUQ172" s="199"/>
      <c r="AUR172" s="199"/>
      <c r="AUS172" s="199"/>
      <c r="AUT172" s="199"/>
      <c r="AUU172" s="199"/>
      <c r="AUV172" s="199"/>
      <c r="AUW172" s="199"/>
      <c r="AUX172" s="199"/>
      <c r="AUY172" s="199"/>
      <c r="AUZ172" s="199"/>
      <c r="AVA172" s="199"/>
      <c r="AVB172" s="199"/>
      <c r="AVC172" s="199"/>
      <c r="AVD172" s="199"/>
      <c r="AVE172" s="199"/>
      <c r="AVF172" s="199"/>
      <c r="AVG172" s="199"/>
      <c r="AVH172" s="199"/>
      <c r="AVI172" s="199"/>
      <c r="AVJ172" s="199"/>
      <c r="AVK172" s="199"/>
      <c r="AVL172" s="199"/>
      <c r="AVM172" s="199"/>
      <c r="AVN172" s="199"/>
      <c r="AVO172" s="199"/>
      <c r="AVP172" s="199"/>
      <c r="AVQ172" s="199"/>
      <c r="AVR172" s="199"/>
      <c r="AVS172" s="199"/>
      <c r="AVT172" s="199"/>
      <c r="AVU172" s="199"/>
      <c r="AVV172" s="199"/>
      <c r="AVW172" s="199"/>
      <c r="AVX172" s="199"/>
      <c r="AVY172" s="199"/>
      <c r="AVZ172" s="199"/>
      <c r="AWA172" s="199"/>
      <c r="AWB172" s="199"/>
      <c r="AWC172" s="199"/>
      <c r="AWD172" s="199"/>
      <c r="AWE172" s="199"/>
      <c r="AWF172" s="199"/>
      <c r="AWG172" s="199"/>
      <c r="AWH172" s="199"/>
      <c r="AWI172" s="199"/>
      <c r="AWJ172" s="199"/>
      <c r="AWK172" s="199"/>
      <c r="AWL172" s="199"/>
      <c r="AWM172" s="199"/>
      <c r="AWN172" s="199"/>
      <c r="AWO172" s="199"/>
      <c r="AWP172" s="199"/>
      <c r="AWQ172" s="199"/>
      <c r="AWR172" s="199"/>
      <c r="AWS172" s="199"/>
      <c r="AWT172" s="199"/>
      <c r="AWU172" s="199"/>
      <c r="AWV172" s="199"/>
      <c r="AWW172" s="199"/>
      <c r="AWX172" s="199"/>
      <c r="AWY172" s="199"/>
      <c r="AWZ172" s="199"/>
      <c r="AXA172" s="199"/>
      <c r="AXB172" s="199"/>
      <c r="AXC172" s="199"/>
      <c r="AXD172" s="199"/>
      <c r="AXE172" s="199"/>
      <c r="AXF172" s="199"/>
      <c r="AXG172" s="199"/>
      <c r="AXH172" s="199"/>
      <c r="AXI172" s="199"/>
      <c r="AXJ172" s="199"/>
      <c r="AXK172" s="199"/>
      <c r="AXL172" s="199"/>
      <c r="AXM172" s="199"/>
      <c r="AXN172" s="199"/>
      <c r="AXO172" s="199"/>
      <c r="AXP172" s="199"/>
      <c r="AXQ172" s="199"/>
      <c r="AXR172" s="199"/>
      <c r="AXS172" s="199"/>
      <c r="AXT172" s="199"/>
      <c r="AXU172" s="199"/>
      <c r="AXV172" s="199"/>
      <c r="AXW172" s="199"/>
      <c r="AXX172" s="199"/>
      <c r="AXY172" s="199"/>
      <c r="AXZ172" s="199"/>
      <c r="AYA172" s="199"/>
      <c r="AYB172" s="199"/>
      <c r="AYC172" s="199"/>
      <c r="AYD172" s="199"/>
      <c r="AYE172" s="199"/>
      <c r="AYF172" s="199"/>
      <c r="AYG172" s="199"/>
      <c r="AYH172" s="199"/>
      <c r="AYI172" s="199"/>
      <c r="AYJ172" s="199"/>
      <c r="AYK172" s="199"/>
      <c r="AYL172" s="199"/>
      <c r="AYM172" s="199"/>
      <c r="AYN172" s="199"/>
      <c r="AYO172" s="199"/>
      <c r="AYP172" s="199"/>
      <c r="AYQ172" s="199"/>
      <c r="AYR172" s="199"/>
      <c r="AYS172" s="199"/>
      <c r="AYT172" s="199"/>
      <c r="AYU172" s="199"/>
      <c r="AYV172" s="199"/>
      <c r="AYW172" s="199"/>
      <c r="AYX172" s="199"/>
      <c r="AYY172" s="199"/>
      <c r="AYZ172" s="199"/>
      <c r="AZA172" s="199"/>
      <c r="AZB172" s="199"/>
      <c r="AZC172" s="199"/>
      <c r="AZD172" s="199"/>
      <c r="AZE172" s="199"/>
      <c r="AZF172" s="199"/>
      <c r="AZG172" s="199"/>
      <c r="AZH172" s="199"/>
      <c r="AZI172" s="199"/>
      <c r="AZJ172" s="199"/>
      <c r="AZK172" s="199"/>
      <c r="AZL172" s="199"/>
      <c r="AZM172" s="199"/>
      <c r="AZN172" s="199"/>
      <c r="AZO172" s="199"/>
      <c r="AZP172" s="199"/>
      <c r="AZQ172" s="199"/>
      <c r="AZR172" s="199"/>
      <c r="AZS172" s="199"/>
      <c r="AZT172" s="199"/>
      <c r="AZU172" s="199"/>
      <c r="AZV172" s="199"/>
      <c r="AZW172" s="199"/>
      <c r="AZX172" s="199"/>
      <c r="AZY172" s="199"/>
      <c r="AZZ172" s="199"/>
      <c r="BAA172" s="199"/>
      <c r="BAB172" s="199"/>
      <c r="BAC172" s="199"/>
      <c r="BAD172" s="199"/>
      <c r="BAE172" s="199"/>
      <c r="BAF172" s="199"/>
      <c r="BAG172" s="199"/>
      <c r="BAH172" s="199"/>
      <c r="BAI172" s="199"/>
      <c r="BAJ172" s="199"/>
      <c r="BAK172" s="199"/>
      <c r="BAL172" s="199"/>
      <c r="BAM172" s="199"/>
      <c r="BAN172" s="199"/>
      <c r="BAO172" s="199"/>
      <c r="BAP172" s="199"/>
      <c r="BAQ172" s="199"/>
      <c r="BAR172" s="199"/>
      <c r="BAS172" s="199"/>
      <c r="BAT172" s="199"/>
      <c r="BAU172" s="199"/>
      <c r="BAV172" s="199"/>
      <c r="BAW172" s="199"/>
      <c r="BAX172" s="199"/>
      <c r="BAY172" s="199"/>
      <c r="BAZ172" s="199"/>
      <c r="BBA172" s="199"/>
      <c r="BBB172" s="199"/>
      <c r="BBC172" s="199"/>
      <c r="BBD172" s="199"/>
      <c r="BBE172" s="199"/>
      <c r="BBF172" s="199"/>
      <c r="BBG172" s="199"/>
      <c r="BBH172" s="199"/>
      <c r="BBI172" s="199"/>
      <c r="BBJ172" s="199"/>
      <c r="BBK172" s="199"/>
      <c r="BBL172" s="199"/>
      <c r="BBM172" s="199"/>
      <c r="BBN172" s="199"/>
      <c r="BBO172" s="199"/>
      <c r="BBP172" s="199"/>
      <c r="BBQ172" s="199"/>
      <c r="BBR172" s="199"/>
      <c r="BBS172" s="199"/>
      <c r="BBT172" s="199"/>
      <c r="BBU172" s="199"/>
      <c r="BBV172" s="199"/>
      <c r="BBW172" s="199"/>
      <c r="BBX172" s="199"/>
      <c r="BBY172" s="199"/>
      <c r="BBZ172" s="199"/>
      <c r="BCA172" s="199"/>
      <c r="BCB172" s="199"/>
      <c r="BCC172" s="199"/>
      <c r="BCD172" s="199"/>
      <c r="BCE172" s="199"/>
      <c r="BCF172" s="199"/>
      <c r="BCG172" s="199"/>
      <c r="BCH172" s="199"/>
      <c r="BCI172" s="199"/>
      <c r="BCJ172" s="199"/>
      <c r="BCK172" s="199"/>
      <c r="BCL172" s="199"/>
      <c r="BCM172" s="199"/>
      <c r="BCN172" s="199"/>
      <c r="BCO172" s="199"/>
      <c r="BCP172" s="199"/>
      <c r="BCQ172" s="199"/>
      <c r="BCR172" s="199"/>
      <c r="BCS172" s="199"/>
      <c r="BCT172" s="199"/>
      <c r="BCU172" s="199"/>
      <c r="BCV172" s="199"/>
      <c r="BCW172" s="199"/>
      <c r="BCX172" s="199"/>
      <c r="BCY172" s="199"/>
      <c r="BCZ172" s="199"/>
      <c r="BDA172" s="199"/>
      <c r="BDB172" s="199"/>
      <c r="BDC172" s="199"/>
      <c r="BDD172" s="199"/>
      <c r="BDE172" s="199"/>
      <c r="BDF172" s="199"/>
      <c r="BDG172" s="199"/>
      <c r="BDH172" s="199"/>
      <c r="BDI172" s="199"/>
      <c r="BDJ172" s="199"/>
      <c r="BDK172" s="199"/>
      <c r="BDL172" s="199"/>
      <c r="BDM172" s="199"/>
      <c r="BDN172" s="199"/>
      <c r="BDO172" s="199"/>
      <c r="BDP172" s="199"/>
      <c r="BDQ172" s="199"/>
      <c r="BDR172" s="199"/>
      <c r="BDS172" s="199"/>
      <c r="BDT172" s="199"/>
      <c r="BDU172" s="199"/>
      <c r="BDV172" s="199"/>
      <c r="BDW172" s="199"/>
      <c r="BDX172" s="199"/>
      <c r="BDY172" s="199"/>
      <c r="BDZ172" s="199"/>
      <c r="BEA172" s="199"/>
      <c r="BEB172" s="199"/>
      <c r="BEC172" s="199"/>
      <c r="BED172" s="199"/>
      <c r="BEE172" s="199"/>
      <c r="BEF172" s="199"/>
      <c r="BEG172" s="199"/>
      <c r="BEH172" s="199"/>
      <c r="BEI172" s="199"/>
      <c r="BEJ172" s="199"/>
      <c r="BEK172" s="199"/>
      <c r="BEL172" s="199"/>
      <c r="BEM172" s="199"/>
      <c r="BEN172" s="199"/>
      <c r="BEO172" s="199"/>
      <c r="BEP172" s="199"/>
      <c r="BEQ172" s="199"/>
      <c r="BER172" s="199"/>
      <c r="BES172" s="199"/>
      <c r="BET172" s="199"/>
      <c r="BEU172" s="199"/>
      <c r="BEV172" s="199"/>
      <c r="BEW172" s="199"/>
      <c r="BEX172" s="199"/>
      <c r="BEY172" s="199"/>
      <c r="BEZ172" s="199"/>
      <c r="BFA172" s="199"/>
      <c r="BFB172" s="199"/>
      <c r="BFC172" s="199"/>
      <c r="BFD172" s="199"/>
      <c r="BFE172" s="199"/>
      <c r="BFF172" s="199"/>
      <c r="BFG172" s="199"/>
      <c r="BFH172" s="199"/>
      <c r="BFI172" s="199"/>
      <c r="BFJ172" s="199"/>
      <c r="BFK172" s="199"/>
      <c r="BFL172" s="199"/>
      <c r="BFM172" s="199"/>
      <c r="BFN172" s="199"/>
      <c r="BFO172" s="199"/>
      <c r="BFP172" s="199"/>
      <c r="BFQ172" s="199"/>
      <c r="BFR172" s="199"/>
      <c r="BFS172" s="199"/>
      <c r="BFT172" s="199"/>
      <c r="BFU172" s="199"/>
      <c r="BFV172" s="199"/>
      <c r="BFW172" s="199"/>
      <c r="BFX172" s="199"/>
      <c r="BFY172" s="199"/>
      <c r="BFZ172" s="199"/>
      <c r="BGA172" s="199"/>
      <c r="BGB172" s="199"/>
      <c r="BGC172" s="199"/>
      <c r="BGD172" s="199"/>
      <c r="BGE172" s="199"/>
      <c r="BGF172" s="199"/>
      <c r="BGG172" s="199"/>
      <c r="BGH172" s="199"/>
      <c r="BGI172" s="199"/>
      <c r="BGJ172" s="199"/>
      <c r="BGK172" s="199"/>
      <c r="BGL172" s="199"/>
      <c r="BGM172" s="199"/>
      <c r="BGN172" s="199"/>
      <c r="BGO172" s="199"/>
      <c r="BGP172" s="199"/>
      <c r="BGQ172" s="199"/>
      <c r="BGR172" s="199"/>
      <c r="BGS172" s="199"/>
      <c r="BGT172" s="199"/>
      <c r="BGU172" s="199"/>
      <c r="BGV172" s="199"/>
      <c r="BGW172" s="199"/>
      <c r="BGX172" s="199"/>
      <c r="BGY172" s="199"/>
      <c r="BGZ172" s="199"/>
      <c r="BHA172" s="199"/>
      <c r="BHB172" s="199"/>
      <c r="BHC172" s="199"/>
      <c r="BHD172" s="199"/>
      <c r="BHE172" s="199"/>
      <c r="BHF172" s="199"/>
      <c r="BHG172" s="199"/>
      <c r="BHH172" s="199"/>
      <c r="BHI172" s="199"/>
      <c r="BHJ172" s="199"/>
      <c r="BHK172" s="199"/>
      <c r="BHL172" s="199"/>
      <c r="BHM172" s="199"/>
      <c r="BHN172" s="199"/>
      <c r="BHO172" s="199"/>
      <c r="BHP172" s="199"/>
      <c r="BHQ172" s="199"/>
      <c r="BHR172" s="199"/>
      <c r="BHS172" s="199"/>
      <c r="BHT172" s="199"/>
      <c r="BHU172" s="199"/>
      <c r="BHV172" s="199"/>
      <c r="BHW172" s="199"/>
      <c r="BHX172" s="199"/>
      <c r="BHY172" s="199"/>
      <c r="BHZ172" s="199"/>
      <c r="BIA172" s="199"/>
      <c r="BIB172" s="199"/>
      <c r="BIC172" s="199"/>
      <c r="BID172" s="199"/>
      <c r="BIE172" s="199"/>
      <c r="BIF172" s="199"/>
      <c r="BIG172" s="199"/>
      <c r="BIH172" s="199"/>
      <c r="BII172" s="199"/>
      <c r="BIJ172" s="199"/>
      <c r="BIK172" s="199"/>
      <c r="BIL172" s="199"/>
      <c r="BIM172" s="199"/>
      <c r="BIN172" s="199"/>
      <c r="BIO172" s="199"/>
      <c r="BIP172" s="199"/>
      <c r="BIQ172" s="199"/>
      <c r="BIR172" s="199"/>
      <c r="BIS172" s="199"/>
      <c r="BIT172" s="199"/>
      <c r="BIU172" s="199"/>
      <c r="BIV172" s="199"/>
      <c r="BIW172" s="199"/>
      <c r="BIX172" s="199"/>
      <c r="BIY172" s="199"/>
      <c r="BIZ172" s="199"/>
      <c r="BJA172" s="199"/>
      <c r="BJB172" s="199"/>
      <c r="BJC172" s="199"/>
      <c r="BJD172" s="199"/>
      <c r="BJE172" s="199"/>
      <c r="BJF172" s="199"/>
      <c r="BJG172" s="199"/>
      <c r="BJH172" s="199"/>
      <c r="BJI172" s="199"/>
      <c r="BJJ172" s="199"/>
      <c r="BJK172" s="199"/>
      <c r="BJL172" s="199"/>
      <c r="BJM172" s="199"/>
      <c r="BJN172" s="199"/>
      <c r="BJO172" s="199"/>
      <c r="BJP172" s="199"/>
      <c r="BJQ172" s="199"/>
      <c r="BJR172" s="199"/>
      <c r="BJS172" s="199"/>
      <c r="BJT172" s="199"/>
      <c r="BJU172" s="199"/>
      <c r="BJV172" s="199"/>
      <c r="BJW172" s="199"/>
      <c r="BJX172" s="199"/>
      <c r="BJY172" s="199"/>
      <c r="BJZ172" s="199"/>
      <c r="BKA172" s="199"/>
      <c r="BKB172" s="199"/>
      <c r="BKC172" s="199"/>
      <c r="BKD172" s="199"/>
      <c r="BKE172" s="199"/>
      <c r="BKF172" s="199"/>
      <c r="BKG172" s="199"/>
      <c r="BKH172" s="199"/>
      <c r="BKI172" s="199"/>
      <c r="BKJ172" s="199"/>
      <c r="BKK172" s="199"/>
      <c r="BKL172" s="199"/>
      <c r="BKM172" s="199"/>
      <c r="BKN172" s="199"/>
      <c r="BKO172" s="199"/>
      <c r="BKP172" s="199"/>
      <c r="BKQ172" s="199"/>
      <c r="BKR172" s="199"/>
      <c r="BKS172" s="199"/>
      <c r="BKT172" s="199"/>
      <c r="BKU172" s="199"/>
      <c r="BKV172" s="199"/>
      <c r="BKW172" s="199"/>
      <c r="BKX172" s="199"/>
      <c r="BKY172" s="199"/>
      <c r="BKZ172" s="199"/>
      <c r="BLA172" s="199"/>
      <c r="BLB172" s="199"/>
      <c r="BLC172" s="199"/>
      <c r="BLD172" s="199"/>
      <c r="BLE172" s="199"/>
      <c r="BLF172" s="199"/>
      <c r="BLG172" s="199"/>
      <c r="BLH172" s="199"/>
      <c r="BLI172" s="199"/>
      <c r="BLJ172" s="199"/>
      <c r="BLK172" s="199"/>
      <c r="BLL172" s="199"/>
      <c r="BLM172" s="199"/>
      <c r="BLN172" s="199"/>
      <c r="BLO172" s="199"/>
      <c r="BLP172" s="199"/>
      <c r="BLQ172" s="199"/>
      <c r="BLR172" s="199"/>
      <c r="BLS172" s="199"/>
      <c r="BLT172" s="199"/>
      <c r="BLU172" s="199"/>
      <c r="BLV172" s="199"/>
      <c r="BLW172" s="199"/>
      <c r="BLX172" s="199"/>
      <c r="BLY172" s="199"/>
      <c r="BLZ172" s="199"/>
      <c r="BMA172" s="199"/>
      <c r="BMB172" s="199"/>
      <c r="BMC172" s="199"/>
      <c r="BMD172" s="199"/>
      <c r="BME172" s="199"/>
      <c r="BMF172" s="199"/>
      <c r="BMG172" s="199"/>
      <c r="BMH172" s="199"/>
      <c r="BMI172" s="199"/>
      <c r="BMJ172" s="199"/>
      <c r="BMK172" s="199"/>
      <c r="BML172" s="199"/>
      <c r="BMM172" s="199"/>
      <c r="BMN172" s="199"/>
      <c r="BMO172" s="199"/>
      <c r="BMP172" s="199"/>
      <c r="BMQ172" s="199"/>
      <c r="BMR172" s="199"/>
      <c r="BMS172" s="199"/>
      <c r="BMT172" s="199"/>
      <c r="BMU172" s="199"/>
      <c r="BMV172" s="199"/>
      <c r="BMW172" s="199"/>
      <c r="BMX172" s="199"/>
      <c r="BMY172" s="199"/>
      <c r="BMZ172" s="199"/>
      <c r="BNA172" s="199"/>
      <c r="BNB172" s="199"/>
      <c r="BNC172" s="199"/>
      <c r="BND172" s="199"/>
      <c r="BNE172" s="199"/>
      <c r="BNF172" s="199"/>
      <c r="BNG172" s="199"/>
      <c r="BNH172" s="199"/>
      <c r="BNI172" s="199"/>
      <c r="BNJ172" s="199"/>
      <c r="BNK172" s="199"/>
      <c r="BNL172" s="199"/>
      <c r="BNM172" s="199"/>
      <c r="BNN172" s="199"/>
      <c r="BNO172" s="199"/>
      <c r="BNP172" s="199"/>
      <c r="BNQ172" s="199"/>
      <c r="BNR172" s="199"/>
      <c r="BNS172" s="199"/>
      <c r="BNT172" s="199"/>
      <c r="BNU172" s="199"/>
      <c r="BNV172" s="199"/>
      <c r="BNW172" s="199"/>
      <c r="BNX172" s="199"/>
      <c r="BNY172" s="199"/>
      <c r="BNZ172" s="199"/>
      <c r="BOA172" s="199"/>
      <c r="BOB172" s="199"/>
      <c r="BOC172" s="199"/>
      <c r="BOD172" s="199"/>
      <c r="BOE172" s="199"/>
      <c r="BOF172" s="199"/>
      <c r="BOG172" s="199"/>
      <c r="BOH172" s="199"/>
      <c r="BOI172" s="199"/>
      <c r="BOJ172" s="199"/>
      <c r="BOK172" s="199"/>
      <c r="BOL172" s="199"/>
      <c r="BOM172" s="199"/>
      <c r="BON172" s="199"/>
      <c r="BOO172" s="199"/>
      <c r="BOP172" s="199"/>
      <c r="BOQ172" s="199"/>
      <c r="BOR172" s="199"/>
      <c r="BOS172" s="199"/>
      <c r="BOT172" s="199"/>
      <c r="BOU172" s="199"/>
      <c r="BOV172" s="199"/>
      <c r="BOW172" s="199"/>
      <c r="BOX172" s="199"/>
      <c r="BOY172" s="199"/>
      <c r="BOZ172" s="199"/>
      <c r="BPA172" s="199"/>
      <c r="BPB172" s="199"/>
      <c r="BPC172" s="199"/>
      <c r="BPD172" s="199"/>
      <c r="BPE172" s="199"/>
      <c r="BPF172" s="199"/>
      <c r="BPG172" s="199"/>
      <c r="BPH172" s="199"/>
      <c r="BPI172" s="199"/>
      <c r="BPJ172" s="199"/>
      <c r="BPK172" s="199"/>
      <c r="BPL172" s="199"/>
      <c r="BPM172" s="199"/>
      <c r="BPN172" s="199"/>
      <c r="BPO172" s="199"/>
      <c r="BPP172" s="199"/>
      <c r="BPQ172" s="199"/>
      <c r="BPR172" s="199"/>
      <c r="BPS172" s="199"/>
      <c r="BPT172" s="199"/>
      <c r="BPU172" s="199"/>
      <c r="BPV172" s="199"/>
      <c r="BPW172" s="199"/>
      <c r="BPX172" s="199"/>
      <c r="BPY172" s="199"/>
      <c r="BPZ172" s="199"/>
      <c r="BQA172" s="199"/>
      <c r="BQB172" s="199"/>
      <c r="BQC172" s="199"/>
      <c r="BQD172" s="199"/>
      <c r="BQE172" s="199"/>
      <c r="BQF172" s="199"/>
      <c r="BQG172" s="199"/>
      <c r="BQH172" s="199"/>
      <c r="BQI172" s="199"/>
      <c r="BQJ172" s="199"/>
      <c r="BQK172" s="199"/>
      <c r="BQL172" s="199"/>
      <c r="BQM172" s="199"/>
      <c r="BQN172" s="199"/>
      <c r="BQO172" s="199"/>
      <c r="BQP172" s="199"/>
      <c r="BQQ172" s="199"/>
      <c r="BQR172" s="199"/>
      <c r="BQS172" s="199"/>
      <c r="BQT172" s="199"/>
      <c r="BQU172" s="199"/>
      <c r="BQV172" s="199"/>
      <c r="BQW172" s="199"/>
      <c r="BQX172" s="199"/>
      <c r="BQY172" s="199"/>
      <c r="BQZ172" s="199"/>
      <c r="BRA172" s="199"/>
      <c r="BRB172" s="199"/>
      <c r="BRC172" s="199"/>
      <c r="BRD172" s="199"/>
      <c r="BRE172" s="199"/>
      <c r="BRF172" s="199"/>
      <c r="BRG172" s="199"/>
      <c r="BRH172" s="199"/>
      <c r="BRI172" s="199"/>
      <c r="BRJ172" s="199"/>
      <c r="BRK172" s="199"/>
      <c r="BRL172" s="199"/>
      <c r="BRM172" s="199"/>
      <c r="BRN172" s="199"/>
      <c r="BRO172" s="199"/>
      <c r="BRP172" s="199"/>
      <c r="BRQ172" s="199"/>
      <c r="BRR172" s="199"/>
      <c r="BRS172" s="199"/>
      <c r="BRT172" s="199"/>
      <c r="BRU172" s="199"/>
      <c r="BRV172" s="199"/>
      <c r="BRW172" s="199"/>
      <c r="BRX172" s="199"/>
      <c r="BRY172" s="199"/>
      <c r="BRZ172" s="199"/>
      <c r="BSA172" s="199"/>
      <c r="BSB172" s="199"/>
      <c r="BSC172" s="199"/>
      <c r="BSD172" s="199"/>
      <c r="BSE172" s="199"/>
      <c r="BSF172" s="199"/>
      <c r="BSG172" s="199"/>
      <c r="BSH172" s="199"/>
      <c r="BSI172" s="199"/>
      <c r="BSJ172" s="199"/>
      <c r="BSK172" s="199"/>
      <c r="BSL172" s="199"/>
      <c r="BSM172" s="199"/>
      <c r="BSN172" s="199"/>
      <c r="BSO172" s="199"/>
      <c r="BSP172" s="199"/>
      <c r="BSQ172" s="199"/>
      <c r="BSR172" s="199"/>
      <c r="BSS172" s="199"/>
      <c r="BST172" s="199"/>
      <c r="BSU172" s="199"/>
      <c r="BSV172" s="199"/>
      <c r="BSW172" s="199"/>
      <c r="BSX172" s="199"/>
      <c r="BSY172" s="199"/>
      <c r="BSZ172" s="199"/>
      <c r="BTA172" s="199"/>
      <c r="BTB172" s="199"/>
      <c r="BTC172" s="199"/>
      <c r="BTD172" s="199"/>
      <c r="BTE172" s="199"/>
      <c r="BTF172" s="199"/>
      <c r="BTG172" s="199"/>
      <c r="BTH172" s="199"/>
      <c r="BTI172" s="199"/>
      <c r="BTJ172" s="199"/>
      <c r="BTK172" s="199"/>
      <c r="BTL172" s="199"/>
      <c r="BTM172" s="199"/>
      <c r="BTN172" s="199"/>
      <c r="BTO172" s="199"/>
      <c r="BTP172" s="199"/>
      <c r="BTQ172" s="199"/>
      <c r="BTR172" s="199"/>
      <c r="BTS172" s="199"/>
      <c r="BTT172" s="199"/>
      <c r="BTU172" s="199"/>
      <c r="BTV172" s="199"/>
      <c r="BTW172" s="199"/>
      <c r="BTX172" s="199"/>
      <c r="BTY172" s="199"/>
      <c r="BTZ172" s="199"/>
      <c r="BUA172" s="199"/>
      <c r="BUB172" s="199"/>
      <c r="BUC172" s="199"/>
      <c r="BUD172" s="199"/>
      <c r="BUE172" s="199"/>
      <c r="BUF172" s="199"/>
      <c r="BUG172" s="199"/>
      <c r="BUH172" s="199"/>
      <c r="BUI172" s="199"/>
      <c r="BUJ172" s="199"/>
      <c r="BUK172" s="199"/>
      <c r="BUL172" s="199"/>
      <c r="BUM172" s="199"/>
      <c r="BUN172" s="199"/>
      <c r="BUO172" s="199"/>
      <c r="BUP172" s="199"/>
      <c r="BUQ172" s="199"/>
      <c r="BUR172" s="199"/>
      <c r="BUS172" s="199"/>
      <c r="BUT172" s="199"/>
      <c r="BUU172" s="199"/>
      <c r="BUV172" s="199"/>
      <c r="BUW172" s="199"/>
      <c r="BUX172" s="199"/>
      <c r="BUY172" s="199"/>
      <c r="BUZ172" s="199"/>
      <c r="BVA172" s="199"/>
      <c r="BVB172" s="199"/>
      <c r="BVC172" s="199"/>
      <c r="BVD172" s="199"/>
      <c r="BVE172" s="199"/>
      <c r="BVF172" s="199"/>
      <c r="BVG172" s="199"/>
      <c r="BVH172" s="199"/>
      <c r="BVI172" s="199"/>
      <c r="BVJ172" s="199"/>
      <c r="BVK172" s="199"/>
      <c r="BVL172" s="199"/>
      <c r="BVM172" s="199"/>
      <c r="BVN172" s="199"/>
      <c r="BVO172" s="199"/>
      <c r="BVP172" s="199"/>
      <c r="BVQ172" s="199"/>
      <c r="BVR172" s="199"/>
      <c r="BVS172" s="199"/>
      <c r="BVT172" s="199"/>
      <c r="BVU172" s="199"/>
      <c r="BVV172" s="199"/>
      <c r="BVW172" s="199"/>
      <c r="BVX172" s="199"/>
      <c r="BVY172" s="199"/>
      <c r="BVZ172" s="199"/>
      <c r="BWA172" s="199"/>
      <c r="BWB172" s="199"/>
      <c r="BWC172" s="199"/>
      <c r="BWD172" s="199"/>
      <c r="BWE172" s="199"/>
      <c r="BWF172" s="199"/>
      <c r="BWG172" s="199"/>
      <c r="BWH172" s="199"/>
      <c r="BWI172" s="199"/>
      <c r="BWJ172" s="199"/>
      <c r="BWK172" s="199"/>
      <c r="BWL172" s="199"/>
      <c r="BWM172" s="199"/>
      <c r="BWN172" s="199"/>
      <c r="BWO172" s="199"/>
      <c r="BWP172" s="199"/>
      <c r="BWQ172" s="199"/>
      <c r="BWR172" s="199"/>
      <c r="BWS172" s="199"/>
      <c r="BWT172" s="199"/>
      <c r="BWU172" s="199"/>
      <c r="BWV172" s="199"/>
      <c r="BWW172" s="199"/>
      <c r="BWX172" s="199"/>
      <c r="BWY172" s="199"/>
      <c r="BWZ172" s="199"/>
      <c r="BXA172" s="199"/>
      <c r="BXB172" s="199"/>
      <c r="BXC172" s="199"/>
      <c r="BXD172" s="199"/>
      <c r="BXE172" s="199"/>
      <c r="BXF172" s="199"/>
      <c r="BXG172" s="199"/>
      <c r="BXH172" s="199"/>
      <c r="BXI172" s="199"/>
      <c r="BXJ172" s="199"/>
      <c r="BXK172" s="199"/>
      <c r="BXL172" s="199"/>
      <c r="BXM172" s="199"/>
      <c r="BXN172" s="199"/>
      <c r="BXO172" s="199"/>
      <c r="BXP172" s="199"/>
      <c r="BXQ172" s="199"/>
      <c r="BXR172" s="199"/>
      <c r="BXS172" s="199"/>
      <c r="BXT172" s="199"/>
      <c r="BXU172" s="199"/>
      <c r="BXV172" s="199"/>
      <c r="BXW172" s="199"/>
      <c r="BXX172" s="199"/>
      <c r="BXY172" s="199"/>
      <c r="BXZ172" s="199"/>
      <c r="BYA172" s="199"/>
      <c r="BYB172" s="199"/>
      <c r="BYC172" s="199"/>
      <c r="BYD172" s="199"/>
      <c r="BYE172" s="199"/>
      <c r="BYF172" s="199"/>
      <c r="BYG172" s="199"/>
      <c r="BYH172" s="199"/>
      <c r="BYI172" s="199"/>
      <c r="BYJ172" s="199"/>
      <c r="BYK172" s="199"/>
      <c r="BYL172" s="199"/>
      <c r="BYM172" s="199"/>
      <c r="BYN172" s="199"/>
      <c r="BYO172" s="199"/>
      <c r="BYP172" s="199"/>
      <c r="BYQ172" s="199"/>
      <c r="BYR172" s="199"/>
      <c r="BYS172" s="199"/>
      <c r="BYT172" s="199"/>
      <c r="BYU172" s="199"/>
      <c r="BYV172" s="199"/>
      <c r="BYW172" s="199"/>
      <c r="BYX172" s="199"/>
      <c r="BYY172" s="199"/>
      <c r="BYZ172" s="199"/>
      <c r="BZA172" s="199"/>
      <c r="BZB172" s="199"/>
      <c r="BZC172" s="199"/>
      <c r="BZD172" s="199"/>
      <c r="BZE172" s="199"/>
      <c r="BZF172" s="199"/>
      <c r="BZG172" s="199"/>
      <c r="BZH172" s="199"/>
      <c r="BZI172" s="199"/>
      <c r="BZJ172" s="199"/>
      <c r="BZK172" s="199"/>
      <c r="BZL172" s="199"/>
      <c r="BZM172" s="199"/>
      <c r="BZN172" s="199"/>
      <c r="BZO172" s="199"/>
      <c r="BZP172" s="199"/>
      <c r="BZQ172" s="199"/>
      <c r="BZR172" s="199"/>
      <c r="BZS172" s="199"/>
      <c r="BZT172" s="199"/>
      <c r="BZU172" s="199"/>
      <c r="BZV172" s="199"/>
      <c r="BZW172" s="199"/>
      <c r="BZX172" s="199"/>
      <c r="BZY172" s="199"/>
      <c r="BZZ172" s="199"/>
      <c r="CAA172" s="199"/>
      <c r="CAB172" s="199"/>
      <c r="CAC172" s="199"/>
      <c r="CAD172" s="199"/>
      <c r="CAE172" s="199"/>
      <c r="CAF172" s="199"/>
      <c r="CAG172" s="199"/>
      <c r="CAH172" s="199"/>
      <c r="CAI172" s="199"/>
      <c r="CAJ172" s="199"/>
      <c r="CAK172" s="199"/>
      <c r="CAL172" s="199"/>
      <c r="CAM172" s="199"/>
      <c r="CAN172" s="199"/>
      <c r="CAO172" s="199"/>
      <c r="CAP172" s="199"/>
      <c r="CAQ172" s="199"/>
      <c r="CAR172" s="199"/>
      <c r="CAS172" s="199"/>
      <c r="CAT172" s="199"/>
      <c r="CAU172" s="199"/>
      <c r="CAV172" s="199"/>
      <c r="CAW172" s="199"/>
      <c r="CAX172" s="199"/>
      <c r="CAY172" s="199"/>
      <c r="CAZ172" s="199"/>
      <c r="CBA172" s="199"/>
      <c r="CBB172" s="199"/>
      <c r="CBC172" s="199"/>
      <c r="CBD172" s="199"/>
      <c r="CBE172" s="199"/>
      <c r="CBF172" s="199"/>
      <c r="CBG172" s="199"/>
      <c r="CBH172" s="199"/>
      <c r="CBI172" s="199"/>
      <c r="CBJ172" s="199"/>
      <c r="CBK172" s="199"/>
      <c r="CBL172" s="199"/>
      <c r="CBM172" s="199"/>
      <c r="CBN172" s="199"/>
      <c r="CBO172" s="199"/>
      <c r="CBP172" s="199"/>
      <c r="CBQ172" s="199"/>
      <c r="CBR172" s="199"/>
      <c r="CBS172" s="199"/>
      <c r="CBT172" s="199"/>
      <c r="CBU172" s="199"/>
      <c r="CBV172" s="199"/>
      <c r="CBW172" s="199"/>
      <c r="CBX172" s="199"/>
      <c r="CBY172" s="199"/>
      <c r="CBZ172" s="199"/>
      <c r="CCA172" s="199"/>
      <c r="CCB172" s="199"/>
      <c r="CCC172" s="199"/>
      <c r="CCD172" s="199"/>
      <c r="CCE172" s="199"/>
      <c r="CCF172" s="199"/>
      <c r="CCG172" s="199"/>
      <c r="CCH172" s="199"/>
      <c r="CCI172" s="199"/>
      <c r="CCJ172" s="199"/>
      <c r="CCK172" s="199"/>
      <c r="CCL172" s="199"/>
      <c r="CCM172" s="199"/>
      <c r="CCN172" s="199"/>
      <c r="CCO172" s="199"/>
      <c r="CCP172" s="199"/>
      <c r="CCQ172" s="199"/>
      <c r="CCR172" s="199"/>
      <c r="CCS172" s="199"/>
      <c r="CCT172" s="199"/>
    </row>
    <row r="173" spans="984:2126" s="200" customFormat="1" x14ac:dyDescent="0.2">
      <c r="AKV173" s="199"/>
      <c r="AKW173" s="199"/>
      <c r="AKX173" s="199"/>
      <c r="AKY173" s="199"/>
      <c r="AKZ173" s="199"/>
      <c r="ALA173" s="199"/>
      <c r="ALB173" s="199"/>
      <c r="ALC173" s="199"/>
      <c r="ALD173" s="199"/>
      <c r="ALE173" s="199"/>
      <c r="ALF173" s="199"/>
      <c r="ALG173" s="199"/>
      <c r="ALH173" s="199"/>
      <c r="ALI173" s="199"/>
      <c r="ALJ173" s="199"/>
      <c r="ALK173" s="199"/>
      <c r="ALL173" s="199"/>
      <c r="ALM173" s="199"/>
      <c r="ALN173" s="199"/>
      <c r="ALO173" s="199"/>
      <c r="ALP173" s="199"/>
      <c r="ALQ173" s="199"/>
      <c r="ALR173" s="199"/>
      <c r="ALS173" s="199"/>
      <c r="ALT173" s="199"/>
      <c r="ALU173" s="199"/>
      <c r="ALV173" s="199"/>
      <c r="ALW173" s="199"/>
      <c r="ALX173" s="199"/>
      <c r="ALY173" s="199"/>
      <c r="ALZ173" s="199"/>
      <c r="AMA173" s="199"/>
      <c r="AMB173" s="199"/>
      <c r="AMC173" s="199"/>
      <c r="AMD173" s="199"/>
      <c r="AME173" s="199"/>
      <c r="AMF173" s="199"/>
      <c r="AMG173" s="199"/>
      <c r="AMH173" s="199"/>
      <c r="AMI173" s="199"/>
      <c r="AMJ173" s="199"/>
      <c r="AMK173" s="199"/>
      <c r="AML173" s="199"/>
      <c r="AMM173" s="199"/>
      <c r="AMN173" s="199"/>
      <c r="AMO173" s="199"/>
      <c r="AMP173" s="199"/>
      <c r="AMQ173" s="199"/>
      <c r="AMR173" s="199"/>
      <c r="AMS173" s="199"/>
      <c r="AMT173" s="199"/>
      <c r="AMU173" s="199"/>
      <c r="AMV173" s="199"/>
      <c r="AMW173" s="199"/>
      <c r="AMX173" s="199"/>
      <c r="AMY173" s="199"/>
      <c r="AMZ173" s="199"/>
      <c r="ANA173" s="199"/>
      <c r="ANB173" s="199"/>
      <c r="ANC173" s="199"/>
      <c r="AND173" s="199"/>
      <c r="ANE173" s="199"/>
      <c r="ANF173" s="199"/>
      <c r="ANG173" s="199"/>
      <c r="ANH173" s="199"/>
      <c r="ANI173" s="199"/>
      <c r="ANJ173" s="199"/>
      <c r="ANK173" s="199"/>
      <c r="ANL173" s="199"/>
      <c r="ANM173" s="199"/>
      <c r="ANN173" s="199"/>
      <c r="ANO173" s="199"/>
      <c r="ANP173" s="199"/>
      <c r="ANQ173" s="199"/>
      <c r="ANR173" s="199"/>
      <c r="ANS173" s="199"/>
      <c r="ANT173" s="199"/>
      <c r="ANU173" s="199"/>
      <c r="ANV173" s="199"/>
      <c r="ANW173" s="199"/>
      <c r="ANX173" s="199"/>
      <c r="ANY173" s="199"/>
      <c r="ANZ173" s="199"/>
      <c r="AOA173" s="199"/>
      <c r="AOB173" s="199"/>
      <c r="AOC173" s="199"/>
      <c r="AOD173" s="199"/>
      <c r="AOE173" s="199"/>
      <c r="AOF173" s="199"/>
      <c r="AOG173" s="199"/>
      <c r="AOH173" s="199"/>
      <c r="AOI173" s="199"/>
      <c r="AOJ173" s="199"/>
      <c r="AOK173" s="199"/>
      <c r="AOL173" s="199"/>
      <c r="AOM173" s="199"/>
      <c r="AON173" s="199"/>
      <c r="AOO173" s="199"/>
      <c r="AOP173" s="199"/>
      <c r="AOQ173" s="199"/>
      <c r="AOR173" s="199"/>
      <c r="AOS173" s="199"/>
      <c r="AOT173" s="199"/>
      <c r="AOU173" s="199"/>
      <c r="AOV173" s="199"/>
      <c r="AOW173" s="199"/>
      <c r="AOX173" s="199"/>
      <c r="AOY173" s="199"/>
      <c r="AOZ173" s="199"/>
      <c r="APA173" s="199"/>
      <c r="APB173" s="199"/>
      <c r="APC173" s="199"/>
      <c r="APD173" s="199"/>
      <c r="APE173" s="199"/>
      <c r="APF173" s="199"/>
      <c r="APG173" s="199"/>
      <c r="APH173" s="199"/>
      <c r="API173" s="199"/>
      <c r="APJ173" s="199"/>
      <c r="APK173" s="199"/>
      <c r="APL173" s="199"/>
      <c r="APM173" s="199"/>
      <c r="APN173" s="199"/>
      <c r="APO173" s="199"/>
      <c r="APP173" s="199"/>
      <c r="APQ173" s="199"/>
      <c r="APR173" s="199"/>
      <c r="APS173" s="199"/>
      <c r="APT173" s="199"/>
      <c r="APU173" s="199"/>
      <c r="APV173" s="199"/>
      <c r="APW173" s="199"/>
      <c r="APX173" s="199"/>
      <c r="APY173" s="199"/>
      <c r="APZ173" s="199"/>
      <c r="AQA173" s="199"/>
      <c r="AQB173" s="199"/>
      <c r="AQC173" s="199"/>
      <c r="AQD173" s="199"/>
      <c r="AQE173" s="199"/>
      <c r="AQF173" s="199"/>
      <c r="AQG173" s="199"/>
      <c r="AQH173" s="199"/>
      <c r="AQI173" s="199"/>
      <c r="AQJ173" s="199"/>
      <c r="AQK173" s="199"/>
      <c r="AQL173" s="199"/>
      <c r="AQM173" s="199"/>
      <c r="AQN173" s="199"/>
      <c r="AQO173" s="199"/>
      <c r="AQP173" s="199"/>
      <c r="AQQ173" s="199"/>
      <c r="AQR173" s="199"/>
      <c r="AQS173" s="199"/>
      <c r="AQT173" s="199"/>
      <c r="AQU173" s="199"/>
      <c r="AQV173" s="199"/>
      <c r="AQW173" s="199"/>
      <c r="AQX173" s="199"/>
      <c r="AQY173" s="199"/>
      <c r="AQZ173" s="199"/>
      <c r="ARA173" s="199"/>
      <c r="ARB173" s="199"/>
      <c r="ARC173" s="199"/>
      <c r="ARD173" s="199"/>
      <c r="ARE173" s="199"/>
      <c r="ARF173" s="199"/>
      <c r="ARG173" s="199"/>
      <c r="ARH173" s="199"/>
      <c r="ARI173" s="199"/>
      <c r="ARJ173" s="199"/>
      <c r="ARK173" s="199"/>
      <c r="ARL173" s="199"/>
      <c r="ARM173" s="199"/>
      <c r="ARN173" s="199"/>
      <c r="ARO173" s="199"/>
      <c r="ARP173" s="199"/>
      <c r="ARQ173" s="199"/>
      <c r="ARR173" s="199"/>
      <c r="ARS173" s="199"/>
      <c r="ART173" s="199"/>
      <c r="ARU173" s="199"/>
      <c r="ARV173" s="199"/>
      <c r="ARW173" s="199"/>
      <c r="ARX173" s="199"/>
      <c r="ARY173" s="199"/>
      <c r="ARZ173" s="199"/>
      <c r="ASA173" s="199"/>
      <c r="ASB173" s="199"/>
      <c r="ASC173" s="199"/>
      <c r="ASD173" s="199"/>
      <c r="ASE173" s="199"/>
      <c r="ASF173" s="199"/>
      <c r="ASG173" s="199"/>
      <c r="ASH173" s="199"/>
      <c r="ASI173" s="199"/>
      <c r="ASJ173" s="199"/>
      <c r="ASK173" s="199"/>
      <c r="ASL173" s="199"/>
      <c r="ASM173" s="199"/>
      <c r="ASN173" s="199"/>
      <c r="ASO173" s="199"/>
      <c r="ASP173" s="199"/>
      <c r="ASQ173" s="199"/>
      <c r="ASR173" s="199"/>
      <c r="ASS173" s="199"/>
      <c r="AST173" s="199"/>
      <c r="ASU173" s="199"/>
      <c r="ASV173" s="199"/>
      <c r="ASW173" s="199"/>
      <c r="ASX173" s="199"/>
      <c r="ASY173" s="199"/>
      <c r="ASZ173" s="199"/>
      <c r="ATA173" s="199"/>
      <c r="ATB173" s="199"/>
      <c r="ATC173" s="199"/>
      <c r="ATD173" s="199"/>
      <c r="ATE173" s="199"/>
      <c r="ATF173" s="199"/>
      <c r="ATG173" s="199"/>
      <c r="ATH173" s="199"/>
      <c r="ATI173" s="199"/>
      <c r="ATJ173" s="199"/>
      <c r="ATK173" s="199"/>
      <c r="ATL173" s="199"/>
      <c r="ATM173" s="199"/>
      <c r="ATN173" s="199"/>
      <c r="ATO173" s="199"/>
      <c r="ATP173" s="199"/>
      <c r="ATQ173" s="199"/>
      <c r="ATR173" s="199"/>
      <c r="ATS173" s="199"/>
      <c r="ATT173" s="199"/>
      <c r="ATU173" s="199"/>
      <c r="ATV173" s="199"/>
      <c r="ATW173" s="199"/>
      <c r="ATX173" s="199"/>
      <c r="ATY173" s="199"/>
      <c r="ATZ173" s="199"/>
      <c r="AUA173" s="199"/>
      <c r="AUB173" s="199"/>
      <c r="AUC173" s="199"/>
      <c r="AUD173" s="199"/>
      <c r="AUE173" s="199"/>
      <c r="AUF173" s="199"/>
      <c r="AUG173" s="199"/>
      <c r="AUH173" s="199"/>
      <c r="AUI173" s="199"/>
      <c r="AUJ173" s="199"/>
      <c r="AUK173" s="199"/>
      <c r="AUL173" s="199"/>
      <c r="AUM173" s="199"/>
      <c r="AUN173" s="199"/>
      <c r="AUO173" s="199"/>
      <c r="AUP173" s="199"/>
      <c r="AUQ173" s="199"/>
      <c r="AUR173" s="199"/>
      <c r="AUS173" s="199"/>
      <c r="AUT173" s="199"/>
      <c r="AUU173" s="199"/>
      <c r="AUV173" s="199"/>
      <c r="AUW173" s="199"/>
      <c r="AUX173" s="199"/>
      <c r="AUY173" s="199"/>
      <c r="AUZ173" s="199"/>
      <c r="AVA173" s="199"/>
      <c r="AVB173" s="199"/>
      <c r="AVC173" s="199"/>
      <c r="AVD173" s="199"/>
      <c r="AVE173" s="199"/>
      <c r="AVF173" s="199"/>
      <c r="AVG173" s="199"/>
      <c r="AVH173" s="199"/>
      <c r="AVI173" s="199"/>
      <c r="AVJ173" s="199"/>
      <c r="AVK173" s="199"/>
      <c r="AVL173" s="199"/>
      <c r="AVM173" s="199"/>
      <c r="AVN173" s="199"/>
      <c r="AVO173" s="199"/>
      <c r="AVP173" s="199"/>
      <c r="AVQ173" s="199"/>
      <c r="AVR173" s="199"/>
      <c r="AVS173" s="199"/>
      <c r="AVT173" s="199"/>
      <c r="AVU173" s="199"/>
      <c r="AVV173" s="199"/>
      <c r="AVW173" s="199"/>
      <c r="AVX173" s="199"/>
      <c r="AVY173" s="199"/>
      <c r="AVZ173" s="199"/>
      <c r="AWA173" s="199"/>
      <c r="AWB173" s="199"/>
      <c r="AWC173" s="199"/>
      <c r="AWD173" s="199"/>
      <c r="AWE173" s="199"/>
      <c r="AWF173" s="199"/>
      <c r="AWG173" s="199"/>
      <c r="AWH173" s="199"/>
      <c r="AWI173" s="199"/>
      <c r="AWJ173" s="199"/>
      <c r="AWK173" s="199"/>
      <c r="AWL173" s="199"/>
      <c r="AWM173" s="199"/>
      <c r="AWN173" s="199"/>
      <c r="AWO173" s="199"/>
      <c r="AWP173" s="199"/>
      <c r="AWQ173" s="199"/>
      <c r="AWR173" s="199"/>
      <c r="AWS173" s="199"/>
      <c r="AWT173" s="199"/>
      <c r="AWU173" s="199"/>
      <c r="AWV173" s="199"/>
      <c r="AWW173" s="199"/>
      <c r="AWX173" s="199"/>
      <c r="AWY173" s="199"/>
      <c r="AWZ173" s="199"/>
      <c r="AXA173" s="199"/>
      <c r="AXB173" s="199"/>
      <c r="AXC173" s="199"/>
      <c r="AXD173" s="199"/>
      <c r="AXE173" s="199"/>
      <c r="AXF173" s="199"/>
      <c r="AXG173" s="199"/>
      <c r="AXH173" s="199"/>
      <c r="AXI173" s="199"/>
      <c r="AXJ173" s="199"/>
      <c r="AXK173" s="199"/>
      <c r="AXL173" s="199"/>
      <c r="AXM173" s="199"/>
      <c r="AXN173" s="199"/>
      <c r="AXO173" s="199"/>
      <c r="AXP173" s="199"/>
      <c r="AXQ173" s="199"/>
      <c r="AXR173" s="199"/>
      <c r="AXS173" s="199"/>
      <c r="AXT173" s="199"/>
      <c r="AXU173" s="199"/>
      <c r="AXV173" s="199"/>
      <c r="AXW173" s="199"/>
      <c r="AXX173" s="199"/>
      <c r="AXY173" s="199"/>
      <c r="AXZ173" s="199"/>
      <c r="AYA173" s="199"/>
      <c r="AYB173" s="199"/>
      <c r="AYC173" s="199"/>
      <c r="AYD173" s="199"/>
      <c r="AYE173" s="199"/>
      <c r="AYF173" s="199"/>
      <c r="AYG173" s="199"/>
      <c r="AYH173" s="199"/>
      <c r="AYI173" s="199"/>
      <c r="AYJ173" s="199"/>
      <c r="AYK173" s="199"/>
      <c r="AYL173" s="199"/>
      <c r="AYM173" s="199"/>
      <c r="AYN173" s="199"/>
      <c r="AYO173" s="199"/>
      <c r="AYP173" s="199"/>
      <c r="AYQ173" s="199"/>
      <c r="AYR173" s="199"/>
      <c r="AYS173" s="199"/>
      <c r="AYT173" s="199"/>
      <c r="AYU173" s="199"/>
      <c r="AYV173" s="199"/>
      <c r="AYW173" s="199"/>
      <c r="AYX173" s="199"/>
      <c r="AYY173" s="199"/>
      <c r="AYZ173" s="199"/>
      <c r="AZA173" s="199"/>
      <c r="AZB173" s="199"/>
      <c r="AZC173" s="199"/>
      <c r="AZD173" s="199"/>
      <c r="AZE173" s="199"/>
      <c r="AZF173" s="199"/>
      <c r="AZG173" s="199"/>
      <c r="AZH173" s="199"/>
      <c r="AZI173" s="199"/>
      <c r="AZJ173" s="199"/>
      <c r="AZK173" s="199"/>
      <c r="AZL173" s="199"/>
      <c r="AZM173" s="199"/>
      <c r="AZN173" s="199"/>
      <c r="AZO173" s="199"/>
      <c r="AZP173" s="199"/>
      <c r="AZQ173" s="199"/>
      <c r="AZR173" s="199"/>
      <c r="AZS173" s="199"/>
      <c r="AZT173" s="199"/>
      <c r="AZU173" s="199"/>
      <c r="AZV173" s="199"/>
      <c r="AZW173" s="199"/>
      <c r="AZX173" s="199"/>
      <c r="AZY173" s="199"/>
      <c r="AZZ173" s="199"/>
      <c r="BAA173" s="199"/>
      <c r="BAB173" s="199"/>
      <c r="BAC173" s="199"/>
      <c r="BAD173" s="199"/>
      <c r="BAE173" s="199"/>
      <c r="BAF173" s="199"/>
      <c r="BAG173" s="199"/>
      <c r="BAH173" s="199"/>
      <c r="BAI173" s="199"/>
      <c r="BAJ173" s="199"/>
      <c r="BAK173" s="199"/>
      <c r="BAL173" s="199"/>
      <c r="BAM173" s="199"/>
      <c r="BAN173" s="199"/>
      <c r="BAO173" s="199"/>
      <c r="BAP173" s="199"/>
      <c r="BAQ173" s="199"/>
      <c r="BAR173" s="199"/>
      <c r="BAS173" s="199"/>
      <c r="BAT173" s="199"/>
      <c r="BAU173" s="199"/>
      <c r="BAV173" s="199"/>
      <c r="BAW173" s="199"/>
      <c r="BAX173" s="199"/>
      <c r="BAY173" s="199"/>
      <c r="BAZ173" s="199"/>
      <c r="BBA173" s="199"/>
      <c r="BBB173" s="199"/>
      <c r="BBC173" s="199"/>
      <c r="BBD173" s="199"/>
      <c r="BBE173" s="199"/>
      <c r="BBF173" s="199"/>
      <c r="BBG173" s="199"/>
      <c r="BBH173" s="199"/>
      <c r="BBI173" s="199"/>
      <c r="BBJ173" s="199"/>
      <c r="BBK173" s="199"/>
      <c r="BBL173" s="199"/>
      <c r="BBM173" s="199"/>
      <c r="BBN173" s="199"/>
      <c r="BBO173" s="199"/>
      <c r="BBP173" s="199"/>
      <c r="BBQ173" s="199"/>
      <c r="BBR173" s="199"/>
      <c r="BBS173" s="199"/>
      <c r="BBT173" s="199"/>
      <c r="BBU173" s="199"/>
      <c r="BBV173" s="199"/>
      <c r="BBW173" s="199"/>
      <c r="BBX173" s="199"/>
      <c r="BBY173" s="199"/>
      <c r="BBZ173" s="199"/>
      <c r="BCA173" s="199"/>
      <c r="BCB173" s="199"/>
      <c r="BCC173" s="199"/>
      <c r="BCD173" s="199"/>
      <c r="BCE173" s="199"/>
      <c r="BCF173" s="199"/>
      <c r="BCG173" s="199"/>
      <c r="BCH173" s="199"/>
      <c r="BCI173" s="199"/>
      <c r="BCJ173" s="199"/>
      <c r="BCK173" s="199"/>
      <c r="BCL173" s="199"/>
      <c r="BCM173" s="199"/>
      <c r="BCN173" s="199"/>
      <c r="BCO173" s="199"/>
      <c r="BCP173" s="199"/>
      <c r="BCQ173" s="199"/>
      <c r="BCR173" s="199"/>
      <c r="BCS173" s="199"/>
      <c r="BCT173" s="199"/>
      <c r="BCU173" s="199"/>
      <c r="BCV173" s="199"/>
      <c r="BCW173" s="199"/>
      <c r="BCX173" s="199"/>
      <c r="BCY173" s="199"/>
      <c r="BCZ173" s="199"/>
      <c r="BDA173" s="199"/>
      <c r="BDB173" s="199"/>
      <c r="BDC173" s="199"/>
      <c r="BDD173" s="199"/>
      <c r="BDE173" s="199"/>
      <c r="BDF173" s="199"/>
      <c r="BDG173" s="199"/>
      <c r="BDH173" s="199"/>
      <c r="BDI173" s="199"/>
      <c r="BDJ173" s="199"/>
      <c r="BDK173" s="199"/>
      <c r="BDL173" s="199"/>
      <c r="BDM173" s="199"/>
      <c r="BDN173" s="199"/>
      <c r="BDO173" s="199"/>
      <c r="BDP173" s="199"/>
      <c r="BDQ173" s="199"/>
      <c r="BDR173" s="199"/>
      <c r="BDS173" s="199"/>
      <c r="BDT173" s="199"/>
      <c r="BDU173" s="199"/>
      <c r="BDV173" s="199"/>
      <c r="BDW173" s="199"/>
      <c r="BDX173" s="199"/>
      <c r="BDY173" s="199"/>
      <c r="BDZ173" s="199"/>
      <c r="BEA173" s="199"/>
      <c r="BEB173" s="199"/>
      <c r="BEC173" s="199"/>
      <c r="BED173" s="199"/>
      <c r="BEE173" s="199"/>
      <c r="BEF173" s="199"/>
      <c r="BEG173" s="199"/>
      <c r="BEH173" s="199"/>
      <c r="BEI173" s="199"/>
      <c r="BEJ173" s="199"/>
      <c r="BEK173" s="199"/>
      <c r="BEL173" s="199"/>
      <c r="BEM173" s="199"/>
      <c r="BEN173" s="199"/>
      <c r="BEO173" s="199"/>
      <c r="BEP173" s="199"/>
      <c r="BEQ173" s="199"/>
      <c r="BER173" s="199"/>
      <c r="BES173" s="199"/>
      <c r="BET173" s="199"/>
      <c r="BEU173" s="199"/>
      <c r="BEV173" s="199"/>
      <c r="BEW173" s="199"/>
      <c r="BEX173" s="199"/>
      <c r="BEY173" s="199"/>
      <c r="BEZ173" s="199"/>
      <c r="BFA173" s="199"/>
      <c r="BFB173" s="199"/>
      <c r="BFC173" s="199"/>
      <c r="BFD173" s="199"/>
      <c r="BFE173" s="199"/>
      <c r="BFF173" s="199"/>
      <c r="BFG173" s="199"/>
      <c r="BFH173" s="199"/>
      <c r="BFI173" s="199"/>
      <c r="BFJ173" s="199"/>
      <c r="BFK173" s="199"/>
      <c r="BFL173" s="199"/>
      <c r="BFM173" s="199"/>
      <c r="BFN173" s="199"/>
      <c r="BFO173" s="199"/>
      <c r="BFP173" s="199"/>
      <c r="BFQ173" s="199"/>
      <c r="BFR173" s="199"/>
      <c r="BFS173" s="199"/>
      <c r="BFT173" s="199"/>
      <c r="BFU173" s="199"/>
      <c r="BFV173" s="199"/>
      <c r="BFW173" s="199"/>
      <c r="BFX173" s="199"/>
      <c r="BFY173" s="199"/>
      <c r="BFZ173" s="199"/>
      <c r="BGA173" s="199"/>
      <c r="BGB173" s="199"/>
      <c r="BGC173" s="199"/>
      <c r="BGD173" s="199"/>
      <c r="BGE173" s="199"/>
      <c r="BGF173" s="199"/>
      <c r="BGG173" s="199"/>
      <c r="BGH173" s="199"/>
      <c r="BGI173" s="199"/>
      <c r="BGJ173" s="199"/>
      <c r="BGK173" s="199"/>
      <c r="BGL173" s="199"/>
      <c r="BGM173" s="199"/>
      <c r="BGN173" s="199"/>
      <c r="BGO173" s="199"/>
      <c r="BGP173" s="199"/>
      <c r="BGQ173" s="199"/>
      <c r="BGR173" s="199"/>
      <c r="BGS173" s="199"/>
      <c r="BGT173" s="199"/>
      <c r="BGU173" s="199"/>
      <c r="BGV173" s="199"/>
      <c r="BGW173" s="199"/>
      <c r="BGX173" s="199"/>
      <c r="BGY173" s="199"/>
      <c r="BGZ173" s="199"/>
      <c r="BHA173" s="199"/>
      <c r="BHB173" s="199"/>
      <c r="BHC173" s="199"/>
      <c r="BHD173" s="199"/>
      <c r="BHE173" s="199"/>
      <c r="BHF173" s="199"/>
      <c r="BHG173" s="199"/>
      <c r="BHH173" s="199"/>
      <c r="BHI173" s="199"/>
      <c r="BHJ173" s="199"/>
      <c r="BHK173" s="199"/>
      <c r="BHL173" s="199"/>
      <c r="BHM173" s="199"/>
      <c r="BHN173" s="199"/>
      <c r="BHO173" s="199"/>
      <c r="BHP173" s="199"/>
      <c r="BHQ173" s="199"/>
      <c r="BHR173" s="199"/>
      <c r="BHS173" s="199"/>
      <c r="BHT173" s="199"/>
      <c r="BHU173" s="199"/>
      <c r="BHV173" s="199"/>
      <c r="BHW173" s="199"/>
      <c r="BHX173" s="199"/>
      <c r="BHY173" s="199"/>
      <c r="BHZ173" s="199"/>
      <c r="BIA173" s="199"/>
      <c r="BIB173" s="199"/>
      <c r="BIC173" s="199"/>
      <c r="BID173" s="199"/>
      <c r="BIE173" s="199"/>
      <c r="BIF173" s="199"/>
      <c r="BIG173" s="199"/>
      <c r="BIH173" s="199"/>
      <c r="BII173" s="199"/>
      <c r="BIJ173" s="199"/>
      <c r="BIK173" s="199"/>
      <c r="BIL173" s="199"/>
      <c r="BIM173" s="199"/>
      <c r="BIN173" s="199"/>
      <c r="BIO173" s="199"/>
      <c r="BIP173" s="199"/>
      <c r="BIQ173" s="199"/>
      <c r="BIR173" s="199"/>
      <c r="BIS173" s="199"/>
      <c r="BIT173" s="199"/>
      <c r="BIU173" s="199"/>
      <c r="BIV173" s="199"/>
      <c r="BIW173" s="199"/>
      <c r="BIX173" s="199"/>
      <c r="BIY173" s="199"/>
      <c r="BIZ173" s="199"/>
      <c r="BJA173" s="199"/>
      <c r="BJB173" s="199"/>
      <c r="BJC173" s="199"/>
      <c r="BJD173" s="199"/>
      <c r="BJE173" s="199"/>
      <c r="BJF173" s="199"/>
      <c r="BJG173" s="199"/>
      <c r="BJH173" s="199"/>
      <c r="BJI173" s="199"/>
      <c r="BJJ173" s="199"/>
      <c r="BJK173" s="199"/>
      <c r="BJL173" s="199"/>
      <c r="BJM173" s="199"/>
      <c r="BJN173" s="199"/>
      <c r="BJO173" s="199"/>
      <c r="BJP173" s="199"/>
      <c r="BJQ173" s="199"/>
      <c r="BJR173" s="199"/>
      <c r="BJS173" s="199"/>
      <c r="BJT173" s="199"/>
      <c r="BJU173" s="199"/>
      <c r="BJV173" s="199"/>
      <c r="BJW173" s="199"/>
      <c r="BJX173" s="199"/>
      <c r="BJY173" s="199"/>
      <c r="BJZ173" s="199"/>
      <c r="BKA173" s="199"/>
      <c r="BKB173" s="199"/>
      <c r="BKC173" s="199"/>
      <c r="BKD173" s="199"/>
      <c r="BKE173" s="199"/>
      <c r="BKF173" s="199"/>
      <c r="BKG173" s="199"/>
      <c r="BKH173" s="199"/>
      <c r="BKI173" s="199"/>
      <c r="BKJ173" s="199"/>
      <c r="BKK173" s="199"/>
      <c r="BKL173" s="199"/>
      <c r="BKM173" s="199"/>
      <c r="BKN173" s="199"/>
      <c r="BKO173" s="199"/>
      <c r="BKP173" s="199"/>
      <c r="BKQ173" s="199"/>
      <c r="BKR173" s="199"/>
      <c r="BKS173" s="199"/>
      <c r="BKT173" s="199"/>
      <c r="BKU173" s="199"/>
      <c r="BKV173" s="199"/>
      <c r="BKW173" s="199"/>
      <c r="BKX173" s="199"/>
      <c r="BKY173" s="199"/>
      <c r="BKZ173" s="199"/>
      <c r="BLA173" s="199"/>
      <c r="BLB173" s="199"/>
      <c r="BLC173" s="199"/>
      <c r="BLD173" s="199"/>
      <c r="BLE173" s="199"/>
      <c r="BLF173" s="199"/>
      <c r="BLG173" s="199"/>
      <c r="BLH173" s="199"/>
      <c r="BLI173" s="199"/>
      <c r="BLJ173" s="199"/>
      <c r="BLK173" s="199"/>
      <c r="BLL173" s="199"/>
      <c r="BLM173" s="199"/>
      <c r="BLN173" s="199"/>
      <c r="BLO173" s="199"/>
      <c r="BLP173" s="199"/>
      <c r="BLQ173" s="199"/>
      <c r="BLR173" s="199"/>
      <c r="BLS173" s="199"/>
      <c r="BLT173" s="199"/>
      <c r="BLU173" s="199"/>
      <c r="BLV173" s="199"/>
      <c r="BLW173" s="199"/>
      <c r="BLX173" s="199"/>
      <c r="BLY173" s="199"/>
      <c r="BLZ173" s="199"/>
      <c r="BMA173" s="199"/>
      <c r="BMB173" s="199"/>
      <c r="BMC173" s="199"/>
      <c r="BMD173" s="199"/>
      <c r="BME173" s="199"/>
      <c r="BMF173" s="199"/>
      <c r="BMG173" s="199"/>
      <c r="BMH173" s="199"/>
      <c r="BMI173" s="199"/>
      <c r="BMJ173" s="199"/>
      <c r="BMK173" s="199"/>
      <c r="BML173" s="199"/>
      <c r="BMM173" s="199"/>
      <c r="BMN173" s="199"/>
      <c r="BMO173" s="199"/>
      <c r="BMP173" s="199"/>
      <c r="BMQ173" s="199"/>
      <c r="BMR173" s="199"/>
      <c r="BMS173" s="199"/>
      <c r="BMT173" s="199"/>
      <c r="BMU173" s="199"/>
      <c r="BMV173" s="199"/>
      <c r="BMW173" s="199"/>
      <c r="BMX173" s="199"/>
      <c r="BMY173" s="199"/>
      <c r="BMZ173" s="199"/>
      <c r="BNA173" s="199"/>
      <c r="BNB173" s="199"/>
      <c r="BNC173" s="199"/>
      <c r="BND173" s="199"/>
      <c r="BNE173" s="199"/>
      <c r="BNF173" s="199"/>
      <c r="BNG173" s="199"/>
      <c r="BNH173" s="199"/>
      <c r="BNI173" s="199"/>
      <c r="BNJ173" s="199"/>
      <c r="BNK173" s="199"/>
      <c r="BNL173" s="199"/>
      <c r="BNM173" s="199"/>
      <c r="BNN173" s="199"/>
      <c r="BNO173" s="199"/>
      <c r="BNP173" s="199"/>
      <c r="BNQ173" s="199"/>
      <c r="BNR173" s="199"/>
      <c r="BNS173" s="199"/>
      <c r="BNT173" s="199"/>
      <c r="BNU173" s="199"/>
      <c r="BNV173" s="199"/>
      <c r="BNW173" s="199"/>
      <c r="BNX173" s="199"/>
      <c r="BNY173" s="199"/>
      <c r="BNZ173" s="199"/>
      <c r="BOA173" s="199"/>
      <c r="BOB173" s="199"/>
      <c r="BOC173" s="199"/>
      <c r="BOD173" s="199"/>
      <c r="BOE173" s="199"/>
      <c r="BOF173" s="199"/>
      <c r="BOG173" s="199"/>
      <c r="BOH173" s="199"/>
      <c r="BOI173" s="199"/>
      <c r="BOJ173" s="199"/>
      <c r="BOK173" s="199"/>
      <c r="BOL173" s="199"/>
      <c r="BOM173" s="199"/>
      <c r="BON173" s="199"/>
      <c r="BOO173" s="199"/>
      <c r="BOP173" s="199"/>
      <c r="BOQ173" s="199"/>
      <c r="BOR173" s="199"/>
      <c r="BOS173" s="199"/>
      <c r="BOT173" s="199"/>
      <c r="BOU173" s="199"/>
      <c r="BOV173" s="199"/>
      <c r="BOW173" s="199"/>
      <c r="BOX173" s="199"/>
      <c r="BOY173" s="199"/>
      <c r="BOZ173" s="199"/>
      <c r="BPA173" s="199"/>
      <c r="BPB173" s="199"/>
      <c r="BPC173" s="199"/>
      <c r="BPD173" s="199"/>
      <c r="BPE173" s="199"/>
      <c r="BPF173" s="199"/>
      <c r="BPG173" s="199"/>
      <c r="BPH173" s="199"/>
      <c r="BPI173" s="199"/>
      <c r="BPJ173" s="199"/>
      <c r="BPK173" s="199"/>
      <c r="BPL173" s="199"/>
      <c r="BPM173" s="199"/>
      <c r="BPN173" s="199"/>
      <c r="BPO173" s="199"/>
      <c r="BPP173" s="199"/>
      <c r="BPQ173" s="199"/>
      <c r="BPR173" s="199"/>
      <c r="BPS173" s="199"/>
      <c r="BPT173" s="199"/>
      <c r="BPU173" s="199"/>
      <c r="BPV173" s="199"/>
      <c r="BPW173" s="199"/>
      <c r="BPX173" s="199"/>
      <c r="BPY173" s="199"/>
      <c r="BPZ173" s="199"/>
      <c r="BQA173" s="199"/>
      <c r="BQB173" s="199"/>
      <c r="BQC173" s="199"/>
      <c r="BQD173" s="199"/>
      <c r="BQE173" s="199"/>
      <c r="BQF173" s="199"/>
      <c r="BQG173" s="199"/>
      <c r="BQH173" s="199"/>
      <c r="BQI173" s="199"/>
      <c r="BQJ173" s="199"/>
      <c r="BQK173" s="199"/>
      <c r="BQL173" s="199"/>
      <c r="BQM173" s="199"/>
      <c r="BQN173" s="199"/>
      <c r="BQO173" s="199"/>
      <c r="BQP173" s="199"/>
      <c r="BQQ173" s="199"/>
      <c r="BQR173" s="199"/>
      <c r="BQS173" s="199"/>
      <c r="BQT173" s="199"/>
      <c r="BQU173" s="199"/>
      <c r="BQV173" s="199"/>
      <c r="BQW173" s="199"/>
      <c r="BQX173" s="199"/>
      <c r="BQY173" s="199"/>
      <c r="BQZ173" s="199"/>
      <c r="BRA173" s="199"/>
      <c r="BRB173" s="199"/>
      <c r="BRC173" s="199"/>
      <c r="BRD173" s="199"/>
      <c r="BRE173" s="199"/>
      <c r="BRF173" s="199"/>
      <c r="BRG173" s="199"/>
      <c r="BRH173" s="199"/>
      <c r="BRI173" s="199"/>
      <c r="BRJ173" s="199"/>
      <c r="BRK173" s="199"/>
      <c r="BRL173" s="199"/>
      <c r="BRM173" s="199"/>
      <c r="BRN173" s="199"/>
      <c r="BRO173" s="199"/>
      <c r="BRP173" s="199"/>
      <c r="BRQ173" s="199"/>
      <c r="BRR173" s="199"/>
      <c r="BRS173" s="199"/>
      <c r="BRT173" s="199"/>
      <c r="BRU173" s="199"/>
      <c r="BRV173" s="199"/>
      <c r="BRW173" s="199"/>
      <c r="BRX173" s="199"/>
      <c r="BRY173" s="199"/>
      <c r="BRZ173" s="199"/>
      <c r="BSA173" s="199"/>
      <c r="BSB173" s="199"/>
      <c r="BSC173" s="199"/>
      <c r="BSD173" s="199"/>
      <c r="BSE173" s="199"/>
      <c r="BSF173" s="199"/>
      <c r="BSG173" s="199"/>
      <c r="BSH173" s="199"/>
      <c r="BSI173" s="199"/>
      <c r="BSJ173" s="199"/>
      <c r="BSK173" s="199"/>
      <c r="BSL173" s="199"/>
      <c r="BSM173" s="199"/>
      <c r="BSN173" s="199"/>
      <c r="BSO173" s="199"/>
      <c r="BSP173" s="199"/>
      <c r="BSQ173" s="199"/>
      <c r="BSR173" s="199"/>
      <c r="BSS173" s="199"/>
      <c r="BST173" s="199"/>
      <c r="BSU173" s="199"/>
      <c r="BSV173" s="199"/>
      <c r="BSW173" s="199"/>
      <c r="BSX173" s="199"/>
      <c r="BSY173" s="199"/>
      <c r="BSZ173" s="199"/>
      <c r="BTA173" s="199"/>
      <c r="BTB173" s="199"/>
      <c r="BTC173" s="199"/>
      <c r="BTD173" s="199"/>
      <c r="BTE173" s="199"/>
      <c r="BTF173" s="199"/>
      <c r="BTG173" s="199"/>
      <c r="BTH173" s="199"/>
      <c r="BTI173" s="199"/>
      <c r="BTJ173" s="199"/>
      <c r="BTK173" s="199"/>
      <c r="BTL173" s="199"/>
      <c r="BTM173" s="199"/>
      <c r="BTN173" s="199"/>
      <c r="BTO173" s="199"/>
      <c r="BTP173" s="199"/>
      <c r="BTQ173" s="199"/>
      <c r="BTR173" s="199"/>
      <c r="BTS173" s="199"/>
      <c r="BTT173" s="199"/>
      <c r="BTU173" s="199"/>
      <c r="BTV173" s="199"/>
      <c r="BTW173" s="199"/>
      <c r="BTX173" s="199"/>
      <c r="BTY173" s="199"/>
      <c r="BTZ173" s="199"/>
      <c r="BUA173" s="199"/>
      <c r="BUB173" s="199"/>
      <c r="BUC173" s="199"/>
      <c r="BUD173" s="199"/>
      <c r="BUE173" s="199"/>
      <c r="BUF173" s="199"/>
      <c r="BUG173" s="199"/>
      <c r="BUH173" s="199"/>
      <c r="BUI173" s="199"/>
      <c r="BUJ173" s="199"/>
      <c r="BUK173" s="199"/>
      <c r="BUL173" s="199"/>
      <c r="BUM173" s="199"/>
      <c r="BUN173" s="199"/>
      <c r="BUO173" s="199"/>
      <c r="BUP173" s="199"/>
      <c r="BUQ173" s="199"/>
      <c r="BUR173" s="199"/>
      <c r="BUS173" s="199"/>
      <c r="BUT173" s="199"/>
      <c r="BUU173" s="199"/>
      <c r="BUV173" s="199"/>
      <c r="BUW173" s="199"/>
      <c r="BUX173" s="199"/>
      <c r="BUY173" s="199"/>
      <c r="BUZ173" s="199"/>
      <c r="BVA173" s="199"/>
      <c r="BVB173" s="199"/>
      <c r="BVC173" s="199"/>
      <c r="BVD173" s="199"/>
      <c r="BVE173" s="199"/>
      <c r="BVF173" s="199"/>
      <c r="BVG173" s="199"/>
      <c r="BVH173" s="199"/>
      <c r="BVI173" s="199"/>
      <c r="BVJ173" s="199"/>
      <c r="BVK173" s="199"/>
      <c r="BVL173" s="199"/>
      <c r="BVM173" s="199"/>
      <c r="BVN173" s="199"/>
      <c r="BVO173" s="199"/>
      <c r="BVP173" s="199"/>
      <c r="BVQ173" s="199"/>
      <c r="BVR173" s="199"/>
      <c r="BVS173" s="199"/>
      <c r="BVT173" s="199"/>
      <c r="BVU173" s="199"/>
      <c r="BVV173" s="199"/>
      <c r="BVW173" s="199"/>
      <c r="BVX173" s="199"/>
      <c r="BVY173" s="199"/>
      <c r="BVZ173" s="199"/>
      <c r="BWA173" s="199"/>
      <c r="BWB173" s="199"/>
      <c r="BWC173" s="199"/>
      <c r="BWD173" s="199"/>
      <c r="BWE173" s="199"/>
      <c r="BWF173" s="199"/>
      <c r="BWG173" s="199"/>
      <c r="BWH173" s="199"/>
      <c r="BWI173" s="199"/>
      <c r="BWJ173" s="199"/>
      <c r="BWK173" s="199"/>
      <c r="BWL173" s="199"/>
      <c r="BWM173" s="199"/>
      <c r="BWN173" s="199"/>
      <c r="BWO173" s="199"/>
      <c r="BWP173" s="199"/>
      <c r="BWQ173" s="199"/>
      <c r="BWR173" s="199"/>
      <c r="BWS173" s="199"/>
      <c r="BWT173" s="199"/>
      <c r="BWU173" s="199"/>
      <c r="BWV173" s="199"/>
      <c r="BWW173" s="199"/>
      <c r="BWX173" s="199"/>
      <c r="BWY173" s="199"/>
      <c r="BWZ173" s="199"/>
      <c r="BXA173" s="199"/>
      <c r="BXB173" s="199"/>
      <c r="BXC173" s="199"/>
      <c r="BXD173" s="199"/>
      <c r="BXE173" s="199"/>
      <c r="BXF173" s="199"/>
      <c r="BXG173" s="199"/>
      <c r="BXH173" s="199"/>
      <c r="BXI173" s="199"/>
      <c r="BXJ173" s="199"/>
      <c r="BXK173" s="199"/>
      <c r="BXL173" s="199"/>
      <c r="BXM173" s="199"/>
      <c r="BXN173" s="199"/>
      <c r="BXO173" s="199"/>
      <c r="BXP173" s="199"/>
      <c r="BXQ173" s="199"/>
      <c r="BXR173" s="199"/>
      <c r="BXS173" s="199"/>
      <c r="BXT173" s="199"/>
      <c r="BXU173" s="199"/>
      <c r="BXV173" s="199"/>
      <c r="BXW173" s="199"/>
      <c r="BXX173" s="199"/>
      <c r="BXY173" s="199"/>
      <c r="BXZ173" s="199"/>
      <c r="BYA173" s="199"/>
      <c r="BYB173" s="199"/>
      <c r="BYC173" s="199"/>
      <c r="BYD173" s="199"/>
      <c r="BYE173" s="199"/>
      <c r="BYF173" s="199"/>
      <c r="BYG173" s="199"/>
      <c r="BYH173" s="199"/>
      <c r="BYI173" s="199"/>
      <c r="BYJ173" s="199"/>
      <c r="BYK173" s="199"/>
      <c r="BYL173" s="199"/>
      <c r="BYM173" s="199"/>
      <c r="BYN173" s="199"/>
      <c r="BYO173" s="199"/>
      <c r="BYP173" s="199"/>
      <c r="BYQ173" s="199"/>
      <c r="BYR173" s="199"/>
      <c r="BYS173" s="199"/>
      <c r="BYT173" s="199"/>
      <c r="BYU173" s="199"/>
      <c r="BYV173" s="199"/>
      <c r="BYW173" s="199"/>
      <c r="BYX173" s="199"/>
      <c r="BYY173" s="199"/>
      <c r="BYZ173" s="199"/>
      <c r="BZA173" s="199"/>
      <c r="BZB173" s="199"/>
      <c r="BZC173" s="199"/>
      <c r="BZD173" s="199"/>
      <c r="BZE173" s="199"/>
      <c r="BZF173" s="199"/>
      <c r="BZG173" s="199"/>
      <c r="BZH173" s="199"/>
      <c r="BZI173" s="199"/>
      <c r="BZJ173" s="199"/>
      <c r="BZK173" s="199"/>
      <c r="BZL173" s="199"/>
      <c r="BZM173" s="199"/>
      <c r="BZN173" s="199"/>
      <c r="BZO173" s="199"/>
      <c r="BZP173" s="199"/>
      <c r="BZQ173" s="199"/>
      <c r="BZR173" s="199"/>
      <c r="BZS173" s="199"/>
      <c r="BZT173" s="199"/>
      <c r="BZU173" s="199"/>
      <c r="BZV173" s="199"/>
      <c r="BZW173" s="199"/>
      <c r="BZX173" s="199"/>
      <c r="BZY173" s="199"/>
      <c r="BZZ173" s="199"/>
      <c r="CAA173" s="199"/>
      <c r="CAB173" s="199"/>
      <c r="CAC173" s="199"/>
      <c r="CAD173" s="199"/>
      <c r="CAE173" s="199"/>
      <c r="CAF173" s="199"/>
      <c r="CAG173" s="199"/>
      <c r="CAH173" s="199"/>
      <c r="CAI173" s="199"/>
      <c r="CAJ173" s="199"/>
      <c r="CAK173" s="199"/>
      <c r="CAL173" s="199"/>
      <c r="CAM173" s="199"/>
      <c r="CAN173" s="199"/>
      <c r="CAO173" s="199"/>
      <c r="CAP173" s="199"/>
      <c r="CAQ173" s="199"/>
      <c r="CAR173" s="199"/>
      <c r="CAS173" s="199"/>
      <c r="CAT173" s="199"/>
      <c r="CAU173" s="199"/>
      <c r="CAV173" s="199"/>
      <c r="CAW173" s="199"/>
      <c r="CAX173" s="199"/>
      <c r="CAY173" s="199"/>
      <c r="CAZ173" s="199"/>
      <c r="CBA173" s="199"/>
      <c r="CBB173" s="199"/>
      <c r="CBC173" s="199"/>
      <c r="CBD173" s="199"/>
      <c r="CBE173" s="199"/>
      <c r="CBF173" s="199"/>
      <c r="CBG173" s="199"/>
      <c r="CBH173" s="199"/>
      <c r="CBI173" s="199"/>
      <c r="CBJ173" s="199"/>
      <c r="CBK173" s="199"/>
      <c r="CBL173" s="199"/>
      <c r="CBM173" s="199"/>
      <c r="CBN173" s="199"/>
      <c r="CBO173" s="199"/>
      <c r="CBP173" s="199"/>
      <c r="CBQ173" s="199"/>
      <c r="CBR173" s="199"/>
      <c r="CBS173" s="199"/>
      <c r="CBT173" s="199"/>
      <c r="CBU173" s="199"/>
      <c r="CBV173" s="199"/>
      <c r="CBW173" s="199"/>
      <c r="CBX173" s="199"/>
      <c r="CBY173" s="199"/>
      <c r="CBZ173" s="199"/>
      <c r="CCA173" s="199"/>
      <c r="CCB173" s="199"/>
      <c r="CCC173" s="199"/>
      <c r="CCD173" s="199"/>
      <c r="CCE173" s="199"/>
      <c r="CCF173" s="199"/>
      <c r="CCG173" s="199"/>
      <c r="CCH173" s="199"/>
      <c r="CCI173" s="199"/>
      <c r="CCJ173" s="199"/>
      <c r="CCK173" s="199"/>
      <c r="CCL173" s="199"/>
      <c r="CCM173" s="199"/>
      <c r="CCN173" s="199"/>
      <c r="CCO173" s="199"/>
      <c r="CCP173" s="199"/>
      <c r="CCQ173" s="199"/>
      <c r="CCR173" s="199"/>
      <c r="CCS173" s="199"/>
      <c r="CCT173" s="199"/>
    </row>
    <row r="174" spans="984:2126" s="200" customFormat="1" x14ac:dyDescent="0.2">
      <c r="AKV174" s="199"/>
      <c r="AKW174" s="199"/>
      <c r="AKX174" s="199"/>
      <c r="AKY174" s="199"/>
      <c r="AKZ174" s="199"/>
      <c r="ALA174" s="199"/>
      <c r="ALB174" s="199"/>
      <c r="ALC174" s="199"/>
      <c r="ALD174" s="199"/>
      <c r="ALE174" s="199"/>
      <c r="ALF174" s="199"/>
      <c r="ALG174" s="199"/>
      <c r="ALH174" s="199"/>
      <c r="ALI174" s="199"/>
      <c r="ALJ174" s="199"/>
      <c r="ALK174" s="199"/>
      <c r="ALL174" s="199"/>
      <c r="ALM174" s="199"/>
      <c r="ALN174" s="199"/>
      <c r="ALO174" s="199"/>
      <c r="ALP174" s="199"/>
      <c r="ALQ174" s="199"/>
      <c r="ALR174" s="199"/>
      <c r="ALS174" s="199"/>
      <c r="ALT174" s="199"/>
      <c r="ALU174" s="199"/>
      <c r="ALV174" s="199"/>
      <c r="ALW174" s="199"/>
      <c r="ALX174" s="199"/>
      <c r="ALY174" s="199"/>
      <c r="ALZ174" s="199"/>
      <c r="AMA174" s="199"/>
      <c r="AMB174" s="199"/>
      <c r="AMC174" s="199"/>
      <c r="AMD174" s="199"/>
      <c r="AME174" s="199"/>
      <c r="AMF174" s="199"/>
      <c r="AMG174" s="199"/>
      <c r="AMH174" s="199"/>
      <c r="AMI174" s="199"/>
      <c r="AMJ174" s="199"/>
      <c r="AMK174" s="199"/>
      <c r="AML174" s="199"/>
      <c r="AMM174" s="199"/>
      <c r="AMN174" s="199"/>
      <c r="AMO174" s="199"/>
      <c r="AMP174" s="199"/>
      <c r="AMQ174" s="199"/>
      <c r="AMR174" s="199"/>
      <c r="AMS174" s="199"/>
      <c r="AMT174" s="199"/>
      <c r="AMU174" s="199"/>
      <c r="AMV174" s="199"/>
      <c r="AMW174" s="199"/>
      <c r="AMX174" s="199"/>
      <c r="AMY174" s="199"/>
      <c r="AMZ174" s="199"/>
      <c r="ANA174" s="199"/>
      <c r="ANB174" s="199"/>
      <c r="ANC174" s="199"/>
      <c r="AND174" s="199"/>
      <c r="ANE174" s="199"/>
      <c r="ANF174" s="199"/>
      <c r="ANG174" s="199"/>
      <c r="ANH174" s="199"/>
      <c r="ANI174" s="199"/>
      <c r="ANJ174" s="199"/>
      <c r="ANK174" s="199"/>
      <c r="ANL174" s="199"/>
      <c r="ANM174" s="199"/>
      <c r="ANN174" s="199"/>
      <c r="ANO174" s="199"/>
      <c r="ANP174" s="199"/>
      <c r="ANQ174" s="199"/>
      <c r="ANR174" s="199"/>
      <c r="ANS174" s="199"/>
      <c r="ANT174" s="199"/>
      <c r="ANU174" s="199"/>
      <c r="ANV174" s="199"/>
      <c r="ANW174" s="199"/>
      <c r="ANX174" s="199"/>
      <c r="ANY174" s="199"/>
      <c r="ANZ174" s="199"/>
      <c r="AOA174" s="199"/>
      <c r="AOB174" s="199"/>
      <c r="AOC174" s="199"/>
      <c r="AOD174" s="199"/>
      <c r="AOE174" s="199"/>
      <c r="AOF174" s="199"/>
      <c r="AOG174" s="199"/>
      <c r="AOH174" s="199"/>
      <c r="AOI174" s="199"/>
      <c r="AOJ174" s="199"/>
      <c r="AOK174" s="199"/>
      <c r="AOL174" s="199"/>
      <c r="AOM174" s="199"/>
      <c r="AON174" s="199"/>
      <c r="AOO174" s="199"/>
      <c r="AOP174" s="199"/>
      <c r="AOQ174" s="199"/>
      <c r="AOR174" s="199"/>
      <c r="AOS174" s="199"/>
      <c r="AOT174" s="199"/>
      <c r="AOU174" s="199"/>
      <c r="AOV174" s="199"/>
      <c r="AOW174" s="199"/>
      <c r="AOX174" s="199"/>
      <c r="AOY174" s="199"/>
      <c r="AOZ174" s="199"/>
      <c r="APA174" s="199"/>
      <c r="APB174" s="199"/>
      <c r="APC174" s="199"/>
      <c r="APD174" s="199"/>
      <c r="APE174" s="199"/>
      <c r="APF174" s="199"/>
      <c r="APG174" s="199"/>
      <c r="APH174" s="199"/>
      <c r="API174" s="199"/>
      <c r="APJ174" s="199"/>
      <c r="APK174" s="199"/>
      <c r="APL174" s="199"/>
      <c r="APM174" s="199"/>
      <c r="APN174" s="199"/>
      <c r="APO174" s="199"/>
      <c r="APP174" s="199"/>
      <c r="APQ174" s="199"/>
      <c r="APR174" s="199"/>
      <c r="APS174" s="199"/>
      <c r="APT174" s="199"/>
      <c r="APU174" s="199"/>
      <c r="APV174" s="199"/>
      <c r="APW174" s="199"/>
      <c r="APX174" s="199"/>
      <c r="APY174" s="199"/>
      <c r="APZ174" s="199"/>
      <c r="AQA174" s="199"/>
      <c r="AQB174" s="199"/>
      <c r="AQC174" s="199"/>
      <c r="AQD174" s="199"/>
      <c r="AQE174" s="199"/>
      <c r="AQF174" s="199"/>
      <c r="AQG174" s="199"/>
      <c r="AQH174" s="199"/>
      <c r="AQI174" s="199"/>
      <c r="AQJ174" s="199"/>
      <c r="AQK174" s="199"/>
      <c r="AQL174" s="199"/>
      <c r="AQM174" s="199"/>
      <c r="AQN174" s="199"/>
      <c r="AQO174" s="199"/>
      <c r="AQP174" s="199"/>
      <c r="AQQ174" s="199"/>
      <c r="AQR174" s="199"/>
      <c r="AQS174" s="199"/>
      <c r="AQT174" s="199"/>
      <c r="AQU174" s="199"/>
      <c r="AQV174" s="199"/>
      <c r="AQW174" s="199"/>
      <c r="AQX174" s="199"/>
      <c r="AQY174" s="199"/>
      <c r="AQZ174" s="199"/>
      <c r="ARA174" s="199"/>
      <c r="ARB174" s="199"/>
      <c r="ARC174" s="199"/>
      <c r="ARD174" s="199"/>
      <c r="ARE174" s="199"/>
      <c r="ARF174" s="199"/>
      <c r="ARG174" s="199"/>
      <c r="ARH174" s="199"/>
      <c r="ARI174" s="199"/>
      <c r="ARJ174" s="199"/>
      <c r="ARK174" s="199"/>
      <c r="ARL174" s="199"/>
      <c r="ARM174" s="199"/>
      <c r="ARN174" s="199"/>
      <c r="ARO174" s="199"/>
      <c r="ARP174" s="199"/>
      <c r="ARQ174" s="199"/>
      <c r="ARR174" s="199"/>
      <c r="ARS174" s="199"/>
      <c r="ART174" s="199"/>
      <c r="ARU174" s="199"/>
      <c r="ARV174" s="199"/>
      <c r="ARW174" s="199"/>
      <c r="ARX174" s="199"/>
      <c r="ARY174" s="199"/>
      <c r="ARZ174" s="199"/>
      <c r="ASA174" s="199"/>
      <c r="ASB174" s="199"/>
      <c r="ASC174" s="199"/>
      <c r="ASD174" s="199"/>
      <c r="ASE174" s="199"/>
      <c r="ASF174" s="199"/>
      <c r="ASG174" s="199"/>
      <c r="ASH174" s="199"/>
      <c r="ASI174" s="199"/>
      <c r="ASJ174" s="199"/>
      <c r="ASK174" s="199"/>
      <c r="ASL174" s="199"/>
      <c r="ASM174" s="199"/>
      <c r="ASN174" s="199"/>
      <c r="ASO174" s="199"/>
      <c r="ASP174" s="199"/>
      <c r="ASQ174" s="199"/>
      <c r="ASR174" s="199"/>
      <c r="ASS174" s="199"/>
      <c r="AST174" s="199"/>
      <c r="ASU174" s="199"/>
      <c r="ASV174" s="199"/>
      <c r="ASW174" s="199"/>
      <c r="ASX174" s="199"/>
      <c r="ASY174" s="199"/>
      <c r="ASZ174" s="199"/>
      <c r="ATA174" s="199"/>
      <c r="ATB174" s="199"/>
      <c r="ATC174" s="199"/>
      <c r="ATD174" s="199"/>
      <c r="ATE174" s="199"/>
      <c r="ATF174" s="199"/>
      <c r="ATG174" s="199"/>
      <c r="ATH174" s="199"/>
      <c r="ATI174" s="199"/>
      <c r="ATJ174" s="199"/>
      <c r="ATK174" s="199"/>
      <c r="ATL174" s="199"/>
      <c r="ATM174" s="199"/>
      <c r="ATN174" s="199"/>
      <c r="ATO174" s="199"/>
      <c r="ATP174" s="199"/>
      <c r="ATQ174" s="199"/>
      <c r="ATR174" s="199"/>
      <c r="ATS174" s="199"/>
      <c r="ATT174" s="199"/>
      <c r="ATU174" s="199"/>
      <c r="ATV174" s="199"/>
      <c r="ATW174" s="199"/>
      <c r="ATX174" s="199"/>
      <c r="ATY174" s="199"/>
      <c r="ATZ174" s="199"/>
      <c r="AUA174" s="199"/>
      <c r="AUB174" s="199"/>
      <c r="AUC174" s="199"/>
      <c r="AUD174" s="199"/>
      <c r="AUE174" s="199"/>
      <c r="AUF174" s="199"/>
      <c r="AUG174" s="199"/>
      <c r="AUH174" s="199"/>
      <c r="AUI174" s="199"/>
      <c r="AUJ174" s="199"/>
      <c r="AUK174" s="199"/>
      <c r="AUL174" s="199"/>
      <c r="AUM174" s="199"/>
      <c r="AUN174" s="199"/>
      <c r="AUO174" s="199"/>
      <c r="AUP174" s="199"/>
      <c r="AUQ174" s="199"/>
      <c r="AUR174" s="199"/>
      <c r="AUS174" s="199"/>
      <c r="AUT174" s="199"/>
      <c r="AUU174" s="199"/>
      <c r="AUV174" s="199"/>
      <c r="AUW174" s="199"/>
      <c r="AUX174" s="199"/>
      <c r="AUY174" s="199"/>
      <c r="AUZ174" s="199"/>
      <c r="AVA174" s="199"/>
      <c r="AVB174" s="199"/>
      <c r="AVC174" s="199"/>
      <c r="AVD174" s="199"/>
      <c r="AVE174" s="199"/>
      <c r="AVF174" s="199"/>
      <c r="AVG174" s="199"/>
      <c r="AVH174" s="199"/>
      <c r="AVI174" s="199"/>
      <c r="AVJ174" s="199"/>
      <c r="AVK174" s="199"/>
      <c r="AVL174" s="199"/>
      <c r="AVM174" s="199"/>
      <c r="AVN174" s="199"/>
      <c r="AVO174" s="199"/>
      <c r="AVP174" s="199"/>
      <c r="AVQ174" s="199"/>
      <c r="AVR174" s="199"/>
      <c r="AVS174" s="199"/>
      <c r="AVT174" s="199"/>
      <c r="AVU174" s="199"/>
      <c r="AVV174" s="199"/>
      <c r="AVW174" s="199"/>
      <c r="AVX174" s="199"/>
      <c r="AVY174" s="199"/>
      <c r="AVZ174" s="199"/>
      <c r="AWA174" s="199"/>
      <c r="AWB174" s="199"/>
      <c r="AWC174" s="199"/>
      <c r="AWD174" s="199"/>
      <c r="AWE174" s="199"/>
      <c r="AWF174" s="199"/>
      <c r="AWG174" s="199"/>
      <c r="AWH174" s="199"/>
      <c r="AWI174" s="199"/>
      <c r="AWJ174" s="199"/>
      <c r="AWK174" s="199"/>
      <c r="AWL174" s="199"/>
      <c r="AWM174" s="199"/>
      <c r="AWN174" s="199"/>
      <c r="AWO174" s="199"/>
      <c r="AWP174" s="199"/>
      <c r="AWQ174" s="199"/>
      <c r="AWR174" s="199"/>
      <c r="AWS174" s="199"/>
      <c r="AWT174" s="199"/>
      <c r="AWU174" s="199"/>
      <c r="AWV174" s="199"/>
      <c r="AWW174" s="199"/>
      <c r="AWX174" s="199"/>
      <c r="AWY174" s="199"/>
      <c r="AWZ174" s="199"/>
      <c r="AXA174" s="199"/>
      <c r="AXB174" s="199"/>
      <c r="AXC174" s="199"/>
      <c r="AXD174" s="199"/>
      <c r="AXE174" s="199"/>
      <c r="AXF174" s="199"/>
      <c r="AXG174" s="199"/>
      <c r="AXH174" s="199"/>
      <c r="AXI174" s="199"/>
      <c r="AXJ174" s="199"/>
      <c r="AXK174" s="199"/>
      <c r="AXL174" s="199"/>
      <c r="AXM174" s="199"/>
      <c r="AXN174" s="199"/>
      <c r="AXO174" s="199"/>
      <c r="AXP174" s="199"/>
      <c r="AXQ174" s="199"/>
      <c r="AXR174" s="199"/>
      <c r="AXS174" s="199"/>
      <c r="AXT174" s="199"/>
      <c r="AXU174" s="199"/>
      <c r="AXV174" s="199"/>
      <c r="AXW174" s="199"/>
      <c r="AXX174" s="199"/>
      <c r="AXY174" s="199"/>
      <c r="AXZ174" s="199"/>
      <c r="AYA174" s="199"/>
      <c r="AYB174" s="199"/>
      <c r="AYC174" s="199"/>
      <c r="AYD174" s="199"/>
      <c r="AYE174" s="199"/>
      <c r="AYF174" s="199"/>
      <c r="AYG174" s="199"/>
      <c r="AYH174" s="199"/>
      <c r="AYI174" s="199"/>
      <c r="AYJ174" s="199"/>
      <c r="AYK174" s="199"/>
      <c r="AYL174" s="199"/>
      <c r="AYM174" s="199"/>
      <c r="AYN174" s="199"/>
      <c r="AYO174" s="199"/>
      <c r="AYP174" s="199"/>
      <c r="AYQ174" s="199"/>
      <c r="AYR174" s="199"/>
      <c r="AYS174" s="199"/>
      <c r="AYT174" s="199"/>
      <c r="AYU174" s="199"/>
      <c r="AYV174" s="199"/>
      <c r="AYW174" s="199"/>
      <c r="AYX174" s="199"/>
      <c r="AYY174" s="199"/>
      <c r="AYZ174" s="199"/>
      <c r="AZA174" s="199"/>
      <c r="AZB174" s="199"/>
      <c r="AZC174" s="199"/>
      <c r="AZD174" s="199"/>
      <c r="AZE174" s="199"/>
      <c r="AZF174" s="199"/>
      <c r="AZG174" s="199"/>
      <c r="AZH174" s="199"/>
      <c r="AZI174" s="199"/>
      <c r="AZJ174" s="199"/>
      <c r="AZK174" s="199"/>
      <c r="AZL174" s="199"/>
      <c r="AZM174" s="199"/>
      <c r="AZN174" s="199"/>
      <c r="AZO174" s="199"/>
      <c r="AZP174" s="199"/>
      <c r="AZQ174" s="199"/>
      <c r="AZR174" s="199"/>
      <c r="AZS174" s="199"/>
      <c r="AZT174" s="199"/>
      <c r="AZU174" s="199"/>
      <c r="AZV174" s="199"/>
      <c r="AZW174" s="199"/>
      <c r="AZX174" s="199"/>
      <c r="AZY174" s="199"/>
      <c r="AZZ174" s="199"/>
      <c r="BAA174" s="199"/>
      <c r="BAB174" s="199"/>
      <c r="BAC174" s="199"/>
      <c r="BAD174" s="199"/>
      <c r="BAE174" s="199"/>
      <c r="BAF174" s="199"/>
      <c r="BAG174" s="199"/>
      <c r="BAH174" s="199"/>
      <c r="BAI174" s="199"/>
      <c r="BAJ174" s="199"/>
      <c r="BAK174" s="199"/>
      <c r="BAL174" s="199"/>
      <c r="BAM174" s="199"/>
      <c r="BAN174" s="199"/>
      <c r="BAO174" s="199"/>
      <c r="BAP174" s="199"/>
      <c r="BAQ174" s="199"/>
      <c r="BAR174" s="199"/>
      <c r="BAS174" s="199"/>
      <c r="BAT174" s="199"/>
      <c r="BAU174" s="199"/>
      <c r="BAV174" s="199"/>
      <c r="BAW174" s="199"/>
      <c r="BAX174" s="199"/>
      <c r="BAY174" s="199"/>
      <c r="BAZ174" s="199"/>
      <c r="BBA174" s="199"/>
      <c r="BBB174" s="199"/>
      <c r="BBC174" s="199"/>
      <c r="BBD174" s="199"/>
      <c r="BBE174" s="199"/>
      <c r="BBF174" s="199"/>
      <c r="BBG174" s="199"/>
      <c r="BBH174" s="199"/>
      <c r="BBI174" s="199"/>
      <c r="BBJ174" s="199"/>
      <c r="BBK174" s="199"/>
      <c r="BBL174" s="199"/>
      <c r="BBM174" s="199"/>
      <c r="BBN174" s="199"/>
      <c r="BBO174" s="199"/>
      <c r="BBP174" s="199"/>
      <c r="BBQ174" s="199"/>
      <c r="BBR174" s="199"/>
      <c r="BBS174" s="199"/>
      <c r="BBT174" s="199"/>
      <c r="BBU174" s="199"/>
      <c r="BBV174" s="199"/>
      <c r="BBW174" s="199"/>
      <c r="BBX174" s="199"/>
      <c r="BBY174" s="199"/>
      <c r="BBZ174" s="199"/>
      <c r="BCA174" s="199"/>
      <c r="BCB174" s="199"/>
      <c r="BCC174" s="199"/>
      <c r="BCD174" s="199"/>
      <c r="BCE174" s="199"/>
      <c r="BCF174" s="199"/>
      <c r="BCG174" s="199"/>
      <c r="BCH174" s="199"/>
      <c r="BCI174" s="199"/>
      <c r="BCJ174" s="199"/>
      <c r="BCK174" s="199"/>
      <c r="BCL174" s="199"/>
      <c r="BCM174" s="199"/>
      <c r="BCN174" s="199"/>
      <c r="BCO174" s="199"/>
      <c r="BCP174" s="199"/>
      <c r="BCQ174" s="199"/>
      <c r="BCR174" s="199"/>
      <c r="BCS174" s="199"/>
      <c r="BCT174" s="199"/>
      <c r="BCU174" s="199"/>
      <c r="BCV174" s="199"/>
      <c r="BCW174" s="199"/>
      <c r="BCX174" s="199"/>
      <c r="BCY174" s="199"/>
      <c r="BCZ174" s="199"/>
      <c r="BDA174" s="199"/>
      <c r="BDB174" s="199"/>
      <c r="BDC174" s="199"/>
      <c r="BDD174" s="199"/>
      <c r="BDE174" s="199"/>
      <c r="BDF174" s="199"/>
      <c r="BDG174" s="199"/>
      <c r="BDH174" s="199"/>
      <c r="BDI174" s="199"/>
      <c r="BDJ174" s="199"/>
      <c r="BDK174" s="199"/>
      <c r="BDL174" s="199"/>
      <c r="BDM174" s="199"/>
      <c r="BDN174" s="199"/>
      <c r="BDO174" s="199"/>
      <c r="BDP174" s="199"/>
      <c r="BDQ174" s="199"/>
      <c r="BDR174" s="199"/>
      <c r="BDS174" s="199"/>
      <c r="BDT174" s="199"/>
      <c r="BDU174" s="199"/>
      <c r="BDV174" s="199"/>
      <c r="BDW174" s="199"/>
      <c r="BDX174" s="199"/>
      <c r="BDY174" s="199"/>
      <c r="BDZ174" s="199"/>
      <c r="BEA174" s="199"/>
      <c r="BEB174" s="199"/>
      <c r="BEC174" s="199"/>
      <c r="BED174" s="199"/>
      <c r="BEE174" s="199"/>
      <c r="BEF174" s="199"/>
      <c r="BEG174" s="199"/>
      <c r="BEH174" s="199"/>
      <c r="BEI174" s="199"/>
      <c r="BEJ174" s="199"/>
      <c r="BEK174" s="199"/>
      <c r="BEL174" s="199"/>
      <c r="BEM174" s="199"/>
      <c r="BEN174" s="199"/>
      <c r="BEO174" s="199"/>
      <c r="BEP174" s="199"/>
      <c r="BEQ174" s="199"/>
      <c r="BER174" s="199"/>
      <c r="BES174" s="199"/>
      <c r="BET174" s="199"/>
      <c r="BEU174" s="199"/>
      <c r="BEV174" s="199"/>
      <c r="BEW174" s="199"/>
      <c r="BEX174" s="199"/>
      <c r="BEY174" s="199"/>
      <c r="BEZ174" s="199"/>
      <c r="BFA174" s="199"/>
      <c r="BFB174" s="199"/>
      <c r="BFC174" s="199"/>
      <c r="BFD174" s="199"/>
      <c r="BFE174" s="199"/>
      <c r="BFF174" s="199"/>
      <c r="BFG174" s="199"/>
      <c r="BFH174" s="199"/>
      <c r="BFI174" s="199"/>
      <c r="BFJ174" s="199"/>
      <c r="BFK174" s="199"/>
      <c r="BFL174" s="199"/>
      <c r="BFM174" s="199"/>
      <c r="BFN174" s="199"/>
      <c r="BFO174" s="199"/>
      <c r="BFP174" s="199"/>
      <c r="BFQ174" s="199"/>
      <c r="BFR174" s="199"/>
      <c r="BFS174" s="199"/>
      <c r="BFT174" s="199"/>
      <c r="BFU174" s="199"/>
      <c r="BFV174" s="199"/>
      <c r="BFW174" s="199"/>
      <c r="BFX174" s="199"/>
      <c r="BFY174" s="199"/>
      <c r="BFZ174" s="199"/>
      <c r="BGA174" s="199"/>
      <c r="BGB174" s="199"/>
      <c r="BGC174" s="199"/>
      <c r="BGD174" s="199"/>
      <c r="BGE174" s="199"/>
      <c r="BGF174" s="199"/>
      <c r="BGG174" s="199"/>
      <c r="BGH174" s="199"/>
      <c r="BGI174" s="199"/>
      <c r="BGJ174" s="199"/>
      <c r="BGK174" s="199"/>
      <c r="BGL174" s="199"/>
      <c r="BGM174" s="199"/>
      <c r="BGN174" s="199"/>
      <c r="BGO174" s="199"/>
      <c r="BGP174" s="199"/>
      <c r="BGQ174" s="199"/>
      <c r="BGR174" s="199"/>
      <c r="BGS174" s="199"/>
      <c r="BGT174" s="199"/>
      <c r="BGU174" s="199"/>
      <c r="BGV174" s="199"/>
      <c r="BGW174" s="199"/>
      <c r="BGX174" s="199"/>
      <c r="BGY174" s="199"/>
      <c r="BGZ174" s="199"/>
      <c r="BHA174" s="199"/>
      <c r="BHB174" s="199"/>
      <c r="BHC174" s="199"/>
      <c r="BHD174" s="199"/>
      <c r="BHE174" s="199"/>
      <c r="BHF174" s="199"/>
      <c r="BHG174" s="199"/>
      <c r="BHH174" s="199"/>
      <c r="BHI174" s="199"/>
      <c r="BHJ174" s="199"/>
      <c r="BHK174" s="199"/>
      <c r="BHL174" s="199"/>
      <c r="BHM174" s="199"/>
      <c r="BHN174" s="199"/>
      <c r="BHO174" s="199"/>
      <c r="BHP174" s="199"/>
      <c r="BHQ174" s="199"/>
      <c r="BHR174" s="199"/>
      <c r="BHS174" s="199"/>
      <c r="BHT174" s="199"/>
      <c r="BHU174" s="199"/>
      <c r="BHV174" s="199"/>
      <c r="BHW174" s="199"/>
      <c r="BHX174" s="199"/>
      <c r="BHY174" s="199"/>
      <c r="BHZ174" s="199"/>
      <c r="BIA174" s="199"/>
      <c r="BIB174" s="199"/>
      <c r="BIC174" s="199"/>
      <c r="BID174" s="199"/>
      <c r="BIE174" s="199"/>
      <c r="BIF174" s="199"/>
      <c r="BIG174" s="199"/>
      <c r="BIH174" s="199"/>
      <c r="BII174" s="199"/>
      <c r="BIJ174" s="199"/>
      <c r="BIK174" s="199"/>
      <c r="BIL174" s="199"/>
      <c r="BIM174" s="199"/>
      <c r="BIN174" s="199"/>
      <c r="BIO174" s="199"/>
      <c r="BIP174" s="199"/>
      <c r="BIQ174" s="199"/>
      <c r="BIR174" s="199"/>
      <c r="BIS174" s="199"/>
      <c r="BIT174" s="199"/>
      <c r="BIU174" s="199"/>
      <c r="BIV174" s="199"/>
      <c r="BIW174" s="199"/>
      <c r="BIX174" s="199"/>
      <c r="BIY174" s="199"/>
      <c r="BIZ174" s="199"/>
      <c r="BJA174" s="199"/>
      <c r="BJB174" s="199"/>
      <c r="BJC174" s="199"/>
      <c r="BJD174" s="199"/>
      <c r="BJE174" s="199"/>
      <c r="BJF174" s="199"/>
      <c r="BJG174" s="199"/>
      <c r="BJH174" s="199"/>
      <c r="BJI174" s="199"/>
      <c r="BJJ174" s="199"/>
      <c r="BJK174" s="199"/>
      <c r="BJL174" s="199"/>
      <c r="BJM174" s="199"/>
      <c r="BJN174" s="199"/>
      <c r="BJO174" s="199"/>
      <c r="BJP174" s="199"/>
      <c r="BJQ174" s="199"/>
      <c r="BJR174" s="199"/>
      <c r="BJS174" s="199"/>
      <c r="BJT174" s="199"/>
      <c r="BJU174" s="199"/>
      <c r="BJV174" s="199"/>
      <c r="BJW174" s="199"/>
      <c r="BJX174" s="199"/>
      <c r="BJY174" s="199"/>
      <c r="BJZ174" s="199"/>
      <c r="BKA174" s="199"/>
      <c r="BKB174" s="199"/>
      <c r="BKC174" s="199"/>
      <c r="BKD174" s="199"/>
      <c r="BKE174" s="199"/>
      <c r="BKF174" s="199"/>
      <c r="BKG174" s="199"/>
      <c r="BKH174" s="199"/>
      <c r="BKI174" s="199"/>
      <c r="BKJ174" s="199"/>
      <c r="BKK174" s="199"/>
      <c r="BKL174" s="199"/>
      <c r="BKM174" s="199"/>
      <c r="BKN174" s="199"/>
      <c r="BKO174" s="199"/>
      <c r="BKP174" s="199"/>
      <c r="BKQ174" s="199"/>
      <c r="BKR174" s="199"/>
      <c r="BKS174" s="199"/>
      <c r="BKT174" s="199"/>
      <c r="BKU174" s="199"/>
      <c r="BKV174" s="199"/>
      <c r="BKW174" s="199"/>
      <c r="BKX174" s="199"/>
      <c r="BKY174" s="199"/>
      <c r="BKZ174" s="199"/>
      <c r="BLA174" s="199"/>
      <c r="BLB174" s="199"/>
      <c r="BLC174" s="199"/>
      <c r="BLD174" s="199"/>
      <c r="BLE174" s="199"/>
      <c r="BLF174" s="199"/>
      <c r="BLG174" s="199"/>
      <c r="BLH174" s="199"/>
      <c r="BLI174" s="199"/>
      <c r="BLJ174" s="199"/>
      <c r="BLK174" s="199"/>
      <c r="BLL174" s="199"/>
      <c r="BLM174" s="199"/>
      <c r="BLN174" s="199"/>
      <c r="BLO174" s="199"/>
      <c r="BLP174" s="199"/>
      <c r="BLQ174" s="199"/>
      <c r="BLR174" s="199"/>
      <c r="BLS174" s="199"/>
      <c r="BLT174" s="199"/>
      <c r="BLU174" s="199"/>
      <c r="BLV174" s="199"/>
      <c r="BLW174" s="199"/>
      <c r="BLX174" s="199"/>
      <c r="BLY174" s="199"/>
      <c r="BLZ174" s="199"/>
      <c r="BMA174" s="199"/>
      <c r="BMB174" s="199"/>
      <c r="BMC174" s="199"/>
      <c r="BMD174" s="199"/>
      <c r="BME174" s="199"/>
      <c r="BMF174" s="199"/>
      <c r="BMG174" s="199"/>
      <c r="BMH174" s="199"/>
      <c r="BMI174" s="199"/>
      <c r="BMJ174" s="199"/>
      <c r="BMK174" s="199"/>
      <c r="BML174" s="199"/>
      <c r="BMM174" s="199"/>
      <c r="BMN174" s="199"/>
      <c r="BMO174" s="199"/>
      <c r="BMP174" s="199"/>
      <c r="BMQ174" s="199"/>
      <c r="BMR174" s="199"/>
      <c r="BMS174" s="199"/>
      <c r="BMT174" s="199"/>
      <c r="BMU174" s="199"/>
      <c r="BMV174" s="199"/>
      <c r="BMW174" s="199"/>
      <c r="BMX174" s="199"/>
      <c r="BMY174" s="199"/>
      <c r="BMZ174" s="199"/>
      <c r="BNA174" s="199"/>
      <c r="BNB174" s="199"/>
      <c r="BNC174" s="199"/>
      <c r="BND174" s="199"/>
      <c r="BNE174" s="199"/>
      <c r="BNF174" s="199"/>
      <c r="BNG174" s="199"/>
      <c r="BNH174" s="199"/>
      <c r="BNI174" s="199"/>
      <c r="BNJ174" s="199"/>
      <c r="BNK174" s="199"/>
      <c r="BNL174" s="199"/>
      <c r="BNM174" s="199"/>
      <c r="BNN174" s="199"/>
      <c r="BNO174" s="199"/>
      <c r="BNP174" s="199"/>
      <c r="BNQ174" s="199"/>
      <c r="BNR174" s="199"/>
      <c r="BNS174" s="199"/>
      <c r="BNT174" s="199"/>
      <c r="BNU174" s="199"/>
      <c r="BNV174" s="199"/>
      <c r="BNW174" s="199"/>
      <c r="BNX174" s="199"/>
      <c r="BNY174" s="199"/>
      <c r="BNZ174" s="199"/>
      <c r="BOA174" s="199"/>
      <c r="BOB174" s="199"/>
      <c r="BOC174" s="199"/>
      <c r="BOD174" s="199"/>
      <c r="BOE174" s="199"/>
      <c r="BOF174" s="199"/>
      <c r="BOG174" s="199"/>
      <c r="BOH174" s="199"/>
      <c r="BOI174" s="199"/>
      <c r="BOJ174" s="199"/>
      <c r="BOK174" s="199"/>
      <c r="BOL174" s="199"/>
      <c r="BOM174" s="199"/>
      <c r="BON174" s="199"/>
      <c r="BOO174" s="199"/>
      <c r="BOP174" s="199"/>
      <c r="BOQ174" s="199"/>
      <c r="BOR174" s="199"/>
      <c r="BOS174" s="199"/>
      <c r="BOT174" s="199"/>
      <c r="BOU174" s="199"/>
      <c r="BOV174" s="199"/>
      <c r="BOW174" s="199"/>
      <c r="BOX174" s="199"/>
      <c r="BOY174" s="199"/>
      <c r="BOZ174" s="199"/>
      <c r="BPA174" s="199"/>
      <c r="BPB174" s="199"/>
      <c r="BPC174" s="199"/>
      <c r="BPD174" s="199"/>
      <c r="BPE174" s="199"/>
      <c r="BPF174" s="199"/>
      <c r="BPG174" s="199"/>
      <c r="BPH174" s="199"/>
      <c r="BPI174" s="199"/>
      <c r="BPJ174" s="199"/>
      <c r="BPK174" s="199"/>
      <c r="BPL174" s="199"/>
      <c r="BPM174" s="199"/>
      <c r="BPN174" s="199"/>
      <c r="BPO174" s="199"/>
      <c r="BPP174" s="199"/>
      <c r="BPQ174" s="199"/>
      <c r="BPR174" s="199"/>
      <c r="BPS174" s="199"/>
      <c r="BPT174" s="199"/>
      <c r="BPU174" s="199"/>
      <c r="BPV174" s="199"/>
      <c r="BPW174" s="199"/>
      <c r="BPX174" s="199"/>
      <c r="BPY174" s="199"/>
      <c r="BPZ174" s="199"/>
      <c r="BQA174" s="199"/>
      <c r="BQB174" s="199"/>
      <c r="BQC174" s="199"/>
      <c r="BQD174" s="199"/>
      <c r="BQE174" s="199"/>
      <c r="BQF174" s="199"/>
      <c r="BQG174" s="199"/>
      <c r="BQH174" s="199"/>
      <c r="BQI174" s="199"/>
      <c r="BQJ174" s="199"/>
      <c r="BQK174" s="199"/>
      <c r="BQL174" s="199"/>
      <c r="BQM174" s="199"/>
      <c r="BQN174" s="199"/>
      <c r="BQO174" s="199"/>
      <c r="BQP174" s="199"/>
      <c r="BQQ174" s="199"/>
      <c r="BQR174" s="199"/>
      <c r="BQS174" s="199"/>
      <c r="BQT174" s="199"/>
      <c r="BQU174" s="199"/>
      <c r="BQV174" s="199"/>
      <c r="BQW174" s="199"/>
      <c r="BQX174" s="199"/>
      <c r="BQY174" s="199"/>
      <c r="BQZ174" s="199"/>
      <c r="BRA174" s="199"/>
      <c r="BRB174" s="199"/>
      <c r="BRC174" s="199"/>
      <c r="BRD174" s="199"/>
      <c r="BRE174" s="199"/>
      <c r="BRF174" s="199"/>
      <c r="BRG174" s="199"/>
      <c r="BRH174" s="199"/>
      <c r="BRI174" s="199"/>
      <c r="BRJ174" s="199"/>
      <c r="BRK174" s="199"/>
      <c r="BRL174" s="199"/>
      <c r="BRM174" s="199"/>
      <c r="BRN174" s="199"/>
      <c r="BRO174" s="199"/>
      <c r="BRP174" s="199"/>
      <c r="BRQ174" s="199"/>
      <c r="BRR174" s="199"/>
      <c r="BRS174" s="199"/>
      <c r="BRT174" s="199"/>
      <c r="BRU174" s="199"/>
      <c r="BRV174" s="199"/>
      <c r="BRW174" s="199"/>
      <c r="BRX174" s="199"/>
      <c r="BRY174" s="199"/>
      <c r="BRZ174" s="199"/>
      <c r="BSA174" s="199"/>
      <c r="BSB174" s="199"/>
      <c r="BSC174" s="199"/>
      <c r="BSD174" s="199"/>
      <c r="BSE174" s="199"/>
      <c r="BSF174" s="199"/>
      <c r="BSG174" s="199"/>
      <c r="BSH174" s="199"/>
      <c r="BSI174" s="199"/>
      <c r="BSJ174" s="199"/>
      <c r="BSK174" s="199"/>
      <c r="BSL174" s="199"/>
      <c r="BSM174" s="199"/>
      <c r="BSN174" s="199"/>
      <c r="BSO174" s="199"/>
      <c r="BSP174" s="199"/>
      <c r="BSQ174" s="199"/>
      <c r="BSR174" s="199"/>
      <c r="BSS174" s="199"/>
      <c r="BST174" s="199"/>
      <c r="BSU174" s="199"/>
      <c r="BSV174" s="199"/>
      <c r="BSW174" s="199"/>
      <c r="BSX174" s="199"/>
      <c r="BSY174" s="199"/>
      <c r="BSZ174" s="199"/>
      <c r="BTA174" s="199"/>
      <c r="BTB174" s="199"/>
      <c r="BTC174" s="199"/>
      <c r="BTD174" s="199"/>
      <c r="BTE174" s="199"/>
      <c r="BTF174" s="199"/>
      <c r="BTG174" s="199"/>
      <c r="BTH174" s="199"/>
      <c r="BTI174" s="199"/>
      <c r="BTJ174" s="199"/>
      <c r="BTK174" s="199"/>
      <c r="BTL174" s="199"/>
      <c r="BTM174" s="199"/>
      <c r="BTN174" s="199"/>
      <c r="BTO174" s="199"/>
      <c r="BTP174" s="199"/>
      <c r="BTQ174" s="199"/>
      <c r="BTR174" s="199"/>
      <c r="BTS174" s="199"/>
      <c r="BTT174" s="199"/>
      <c r="BTU174" s="199"/>
      <c r="BTV174" s="199"/>
      <c r="BTW174" s="199"/>
      <c r="BTX174" s="199"/>
      <c r="BTY174" s="199"/>
      <c r="BTZ174" s="199"/>
      <c r="BUA174" s="199"/>
      <c r="BUB174" s="199"/>
      <c r="BUC174" s="199"/>
      <c r="BUD174" s="199"/>
      <c r="BUE174" s="199"/>
      <c r="BUF174" s="199"/>
      <c r="BUG174" s="199"/>
      <c r="BUH174" s="199"/>
      <c r="BUI174" s="199"/>
      <c r="BUJ174" s="199"/>
      <c r="BUK174" s="199"/>
      <c r="BUL174" s="199"/>
      <c r="BUM174" s="199"/>
      <c r="BUN174" s="199"/>
      <c r="BUO174" s="199"/>
      <c r="BUP174" s="199"/>
      <c r="BUQ174" s="199"/>
      <c r="BUR174" s="199"/>
      <c r="BUS174" s="199"/>
      <c r="BUT174" s="199"/>
      <c r="BUU174" s="199"/>
      <c r="BUV174" s="199"/>
      <c r="BUW174" s="199"/>
      <c r="BUX174" s="199"/>
      <c r="BUY174" s="199"/>
      <c r="BUZ174" s="199"/>
      <c r="BVA174" s="199"/>
      <c r="BVB174" s="199"/>
      <c r="BVC174" s="199"/>
      <c r="BVD174" s="199"/>
      <c r="BVE174" s="199"/>
      <c r="BVF174" s="199"/>
      <c r="BVG174" s="199"/>
      <c r="BVH174" s="199"/>
      <c r="BVI174" s="199"/>
      <c r="BVJ174" s="199"/>
      <c r="BVK174" s="199"/>
      <c r="BVL174" s="199"/>
      <c r="BVM174" s="199"/>
      <c r="BVN174" s="199"/>
      <c r="BVO174" s="199"/>
      <c r="BVP174" s="199"/>
      <c r="BVQ174" s="199"/>
      <c r="BVR174" s="199"/>
      <c r="BVS174" s="199"/>
      <c r="BVT174" s="199"/>
      <c r="BVU174" s="199"/>
      <c r="BVV174" s="199"/>
      <c r="BVW174" s="199"/>
      <c r="BVX174" s="199"/>
      <c r="BVY174" s="199"/>
      <c r="BVZ174" s="199"/>
      <c r="BWA174" s="199"/>
      <c r="BWB174" s="199"/>
      <c r="BWC174" s="199"/>
      <c r="BWD174" s="199"/>
      <c r="BWE174" s="199"/>
      <c r="BWF174" s="199"/>
      <c r="BWG174" s="199"/>
      <c r="BWH174" s="199"/>
      <c r="BWI174" s="199"/>
      <c r="BWJ174" s="199"/>
      <c r="BWK174" s="199"/>
      <c r="BWL174" s="199"/>
      <c r="BWM174" s="199"/>
      <c r="BWN174" s="199"/>
      <c r="BWO174" s="199"/>
      <c r="BWP174" s="199"/>
      <c r="BWQ174" s="199"/>
      <c r="BWR174" s="199"/>
      <c r="BWS174" s="199"/>
      <c r="BWT174" s="199"/>
      <c r="BWU174" s="199"/>
      <c r="BWV174" s="199"/>
      <c r="BWW174" s="199"/>
      <c r="BWX174" s="199"/>
      <c r="BWY174" s="199"/>
      <c r="BWZ174" s="199"/>
      <c r="BXA174" s="199"/>
      <c r="BXB174" s="199"/>
      <c r="BXC174" s="199"/>
      <c r="BXD174" s="199"/>
      <c r="BXE174" s="199"/>
      <c r="BXF174" s="199"/>
      <c r="BXG174" s="199"/>
      <c r="BXH174" s="199"/>
      <c r="BXI174" s="199"/>
      <c r="BXJ174" s="199"/>
      <c r="BXK174" s="199"/>
      <c r="BXL174" s="199"/>
      <c r="BXM174" s="199"/>
      <c r="BXN174" s="199"/>
      <c r="BXO174" s="199"/>
      <c r="BXP174" s="199"/>
      <c r="BXQ174" s="199"/>
      <c r="BXR174" s="199"/>
      <c r="BXS174" s="199"/>
      <c r="BXT174" s="199"/>
      <c r="BXU174" s="199"/>
      <c r="BXV174" s="199"/>
      <c r="BXW174" s="199"/>
      <c r="BXX174" s="199"/>
      <c r="BXY174" s="199"/>
      <c r="BXZ174" s="199"/>
      <c r="BYA174" s="199"/>
      <c r="BYB174" s="199"/>
      <c r="BYC174" s="199"/>
      <c r="BYD174" s="199"/>
      <c r="BYE174" s="199"/>
      <c r="BYF174" s="199"/>
      <c r="BYG174" s="199"/>
      <c r="BYH174" s="199"/>
      <c r="BYI174" s="199"/>
      <c r="BYJ174" s="199"/>
      <c r="BYK174" s="199"/>
      <c r="BYL174" s="199"/>
      <c r="BYM174" s="199"/>
      <c r="BYN174" s="199"/>
      <c r="BYO174" s="199"/>
      <c r="BYP174" s="199"/>
      <c r="BYQ174" s="199"/>
      <c r="BYR174" s="199"/>
      <c r="BYS174" s="199"/>
      <c r="BYT174" s="199"/>
      <c r="BYU174" s="199"/>
      <c r="BYV174" s="199"/>
      <c r="BYW174" s="199"/>
      <c r="BYX174" s="199"/>
      <c r="BYY174" s="199"/>
      <c r="BYZ174" s="199"/>
      <c r="BZA174" s="199"/>
      <c r="BZB174" s="199"/>
      <c r="BZC174" s="199"/>
      <c r="BZD174" s="199"/>
      <c r="BZE174" s="199"/>
      <c r="BZF174" s="199"/>
      <c r="BZG174" s="199"/>
      <c r="BZH174" s="199"/>
      <c r="BZI174" s="199"/>
      <c r="BZJ174" s="199"/>
      <c r="BZK174" s="199"/>
      <c r="BZL174" s="199"/>
      <c r="BZM174" s="199"/>
      <c r="BZN174" s="199"/>
      <c r="BZO174" s="199"/>
      <c r="BZP174" s="199"/>
      <c r="BZQ174" s="199"/>
      <c r="BZR174" s="199"/>
      <c r="BZS174" s="199"/>
      <c r="BZT174" s="199"/>
      <c r="BZU174" s="199"/>
      <c r="BZV174" s="199"/>
      <c r="BZW174" s="199"/>
      <c r="BZX174" s="199"/>
      <c r="BZY174" s="199"/>
      <c r="BZZ174" s="199"/>
      <c r="CAA174" s="199"/>
      <c r="CAB174" s="199"/>
      <c r="CAC174" s="199"/>
      <c r="CAD174" s="199"/>
      <c r="CAE174" s="199"/>
      <c r="CAF174" s="199"/>
      <c r="CAG174" s="199"/>
      <c r="CAH174" s="199"/>
      <c r="CAI174" s="199"/>
      <c r="CAJ174" s="199"/>
      <c r="CAK174" s="199"/>
      <c r="CAL174" s="199"/>
      <c r="CAM174" s="199"/>
      <c r="CAN174" s="199"/>
      <c r="CAO174" s="199"/>
      <c r="CAP174" s="199"/>
      <c r="CAQ174" s="199"/>
      <c r="CAR174" s="199"/>
      <c r="CAS174" s="199"/>
      <c r="CAT174" s="199"/>
      <c r="CAU174" s="199"/>
      <c r="CAV174" s="199"/>
      <c r="CAW174" s="199"/>
      <c r="CAX174" s="199"/>
      <c r="CAY174" s="199"/>
      <c r="CAZ174" s="199"/>
      <c r="CBA174" s="199"/>
      <c r="CBB174" s="199"/>
      <c r="CBC174" s="199"/>
      <c r="CBD174" s="199"/>
      <c r="CBE174" s="199"/>
      <c r="CBF174" s="199"/>
      <c r="CBG174" s="199"/>
      <c r="CBH174" s="199"/>
      <c r="CBI174" s="199"/>
      <c r="CBJ174" s="199"/>
      <c r="CBK174" s="199"/>
      <c r="CBL174" s="199"/>
      <c r="CBM174" s="199"/>
      <c r="CBN174" s="199"/>
      <c r="CBO174" s="199"/>
      <c r="CBP174" s="199"/>
      <c r="CBQ174" s="199"/>
      <c r="CBR174" s="199"/>
      <c r="CBS174" s="199"/>
      <c r="CBT174" s="199"/>
      <c r="CBU174" s="199"/>
      <c r="CBV174" s="199"/>
      <c r="CBW174" s="199"/>
      <c r="CBX174" s="199"/>
      <c r="CBY174" s="199"/>
      <c r="CBZ174" s="199"/>
      <c r="CCA174" s="199"/>
      <c r="CCB174" s="199"/>
      <c r="CCC174" s="199"/>
      <c r="CCD174" s="199"/>
      <c r="CCE174" s="199"/>
      <c r="CCF174" s="199"/>
      <c r="CCG174" s="199"/>
      <c r="CCH174" s="199"/>
      <c r="CCI174" s="199"/>
      <c r="CCJ174" s="199"/>
      <c r="CCK174" s="199"/>
      <c r="CCL174" s="199"/>
      <c r="CCM174" s="199"/>
      <c r="CCN174" s="199"/>
      <c r="CCO174" s="199"/>
      <c r="CCP174" s="199"/>
      <c r="CCQ174" s="199"/>
      <c r="CCR174" s="199"/>
      <c r="CCS174" s="199"/>
      <c r="CCT174" s="199"/>
    </row>
    <row r="175" spans="984:2126" s="200" customFormat="1" x14ac:dyDescent="0.2">
      <c r="AKV175" s="199"/>
      <c r="AKW175" s="199"/>
      <c r="AKX175" s="199"/>
      <c r="AKY175" s="199"/>
      <c r="AKZ175" s="199"/>
      <c r="ALA175" s="199"/>
      <c r="ALB175" s="199"/>
      <c r="ALC175" s="199"/>
      <c r="ALD175" s="199"/>
      <c r="ALE175" s="199"/>
      <c r="ALF175" s="199"/>
      <c r="ALG175" s="199"/>
      <c r="ALH175" s="199"/>
      <c r="ALI175" s="199"/>
      <c r="ALJ175" s="199"/>
      <c r="ALK175" s="199"/>
      <c r="ALL175" s="199"/>
      <c r="ALM175" s="199"/>
      <c r="ALN175" s="199"/>
      <c r="ALO175" s="199"/>
      <c r="ALP175" s="199"/>
      <c r="ALQ175" s="199"/>
      <c r="ALR175" s="199"/>
      <c r="ALS175" s="199"/>
      <c r="ALT175" s="199"/>
      <c r="ALU175" s="199"/>
      <c r="ALV175" s="199"/>
      <c r="ALW175" s="199"/>
      <c r="ALX175" s="199"/>
      <c r="ALY175" s="199"/>
      <c r="ALZ175" s="199"/>
      <c r="AMA175" s="199"/>
      <c r="AMB175" s="199"/>
      <c r="AMC175" s="199"/>
      <c r="AMD175" s="199"/>
      <c r="AME175" s="199"/>
      <c r="AMF175" s="199"/>
      <c r="AMG175" s="199"/>
      <c r="AMH175" s="199"/>
      <c r="AMI175" s="199"/>
      <c r="AMJ175" s="199"/>
      <c r="AMK175" s="199"/>
      <c r="AML175" s="199"/>
      <c r="AMM175" s="199"/>
      <c r="AMN175" s="199"/>
      <c r="AMO175" s="199"/>
      <c r="AMP175" s="199"/>
      <c r="AMQ175" s="199"/>
      <c r="AMR175" s="199"/>
      <c r="AMS175" s="199"/>
      <c r="AMT175" s="199"/>
      <c r="AMU175" s="199"/>
      <c r="AMV175" s="199"/>
      <c r="AMW175" s="199"/>
      <c r="AMX175" s="199"/>
      <c r="AMY175" s="199"/>
      <c r="AMZ175" s="199"/>
      <c r="ANA175" s="199"/>
      <c r="ANB175" s="199"/>
      <c r="ANC175" s="199"/>
      <c r="AND175" s="199"/>
      <c r="ANE175" s="199"/>
      <c r="ANF175" s="199"/>
      <c r="ANG175" s="199"/>
      <c r="ANH175" s="199"/>
      <c r="ANI175" s="199"/>
      <c r="ANJ175" s="199"/>
      <c r="ANK175" s="199"/>
      <c r="ANL175" s="199"/>
      <c r="ANM175" s="199"/>
      <c r="ANN175" s="199"/>
      <c r="ANO175" s="199"/>
      <c r="ANP175" s="199"/>
      <c r="ANQ175" s="199"/>
      <c r="ANR175" s="199"/>
      <c r="ANS175" s="199"/>
      <c r="ANT175" s="199"/>
      <c r="ANU175" s="199"/>
      <c r="ANV175" s="199"/>
      <c r="ANW175" s="199"/>
      <c r="ANX175" s="199"/>
      <c r="ANY175" s="199"/>
      <c r="ANZ175" s="199"/>
      <c r="AOA175" s="199"/>
      <c r="AOB175" s="199"/>
      <c r="AOC175" s="199"/>
      <c r="AOD175" s="199"/>
      <c r="AOE175" s="199"/>
      <c r="AOF175" s="199"/>
      <c r="AOG175" s="199"/>
      <c r="AOH175" s="199"/>
      <c r="AOI175" s="199"/>
      <c r="AOJ175" s="199"/>
      <c r="AOK175" s="199"/>
      <c r="AOL175" s="199"/>
      <c r="AOM175" s="199"/>
      <c r="AON175" s="199"/>
      <c r="AOO175" s="199"/>
      <c r="AOP175" s="199"/>
      <c r="AOQ175" s="199"/>
      <c r="AOR175" s="199"/>
      <c r="AOS175" s="199"/>
      <c r="AOT175" s="199"/>
      <c r="AOU175" s="199"/>
      <c r="AOV175" s="199"/>
      <c r="AOW175" s="199"/>
      <c r="AOX175" s="199"/>
      <c r="AOY175" s="199"/>
      <c r="AOZ175" s="199"/>
      <c r="APA175" s="199"/>
      <c r="APB175" s="199"/>
      <c r="APC175" s="199"/>
      <c r="APD175" s="199"/>
      <c r="APE175" s="199"/>
      <c r="APF175" s="199"/>
      <c r="APG175" s="199"/>
      <c r="APH175" s="199"/>
      <c r="API175" s="199"/>
      <c r="APJ175" s="199"/>
      <c r="APK175" s="199"/>
      <c r="APL175" s="199"/>
      <c r="APM175" s="199"/>
      <c r="APN175" s="199"/>
      <c r="APO175" s="199"/>
      <c r="APP175" s="199"/>
      <c r="APQ175" s="199"/>
      <c r="APR175" s="199"/>
      <c r="APS175" s="199"/>
      <c r="APT175" s="199"/>
      <c r="APU175" s="199"/>
      <c r="APV175" s="199"/>
      <c r="APW175" s="199"/>
      <c r="APX175" s="199"/>
      <c r="APY175" s="199"/>
      <c r="APZ175" s="199"/>
      <c r="AQA175" s="199"/>
      <c r="AQB175" s="199"/>
      <c r="AQC175" s="199"/>
      <c r="AQD175" s="199"/>
      <c r="AQE175" s="199"/>
      <c r="AQF175" s="199"/>
      <c r="AQG175" s="199"/>
      <c r="AQH175" s="199"/>
      <c r="AQI175" s="199"/>
      <c r="AQJ175" s="199"/>
      <c r="AQK175" s="199"/>
      <c r="AQL175" s="199"/>
      <c r="AQM175" s="199"/>
      <c r="AQN175" s="199"/>
      <c r="AQO175" s="199"/>
      <c r="AQP175" s="199"/>
      <c r="AQQ175" s="199"/>
      <c r="AQR175" s="199"/>
      <c r="AQS175" s="199"/>
      <c r="AQT175" s="199"/>
      <c r="AQU175" s="199"/>
      <c r="AQV175" s="199"/>
      <c r="AQW175" s="199"/>
      <c r="AQX175" s="199"/>
      <c r="AQY175" s="199"/>
      <c r="AQZ175" s="199"/>
      <c r="ARA175" s="199"/>
      <c r="ARB175" s="199"/>
      <c r="ARC175" s="199"/>
      <c r="ARD175" s="199"/>
      <c r="ARE175" s="199"/>
      <c r="ARF175" s="199"/>
      <c r="ARG175" s="199"/>
      <c r="ARH175" s="199"/>
      <c r="ARI175" s="199"/>
      <c r="ARJ175" s="199"/>
      <c r="ARK175" s="199"/>
      <c r="ARL175" s="199"/>
      <c r="ARM175" s="199"/>
      <c r="ARN175" s="199"/>
      <c r="ARO175" s="199"/>
      <c r="ARP175" s="199"/>
      <c r="ARQ175" s="199"/>
      <c r="ARR175" s="199"/>
      <c r="ARS175" s="199"/>
      <c r="ART175" s="199"/>
      <c r="ARU175" s="199"/>
      <c r="ARV175" s="199"/>
      <c r="ARW175" s="199"/>
      <c r="ARX175" s="199"/>
      <c r="ARY175" s="199"/>
      <c r="ARZ175" s="199"/>
      <c r="ASA175" s="199"/>
      <c r="ASB175" s="199"/>
      <c r="ASC175" s="199"/>
      <c r="ASD175" s="199"/>
      <c r="ASE175" s="199"/>
      <c r="ASF175" s="199"/>
      <c r="ASG175" s="199"/>
      <c r="ASH175" s="199"/>
      <c r="ASI175" s="199"/>
      <c r="ASJ175" s="199"/>
      <c r="ASK175" s="199"/>
      <c r="ASL175" s="199"/>
      <c r="ASM175" s="199"/>
      <c r="ASN175" s="199"/>
      <c r="ASO175" s="199"/>
      <c r="ASP175" s="199"/>
      <c r="ASQ175" s="199"/>
      <c r="ASR175" s="199"/>
      <c r="ASS175" s="199"/>
      <c r="AST175" s="199"/>
      <c r="ASU175" s="199"/>
      <c r="ASV175" s="199"/>
      <c r="ASW175" s="199"/>
      <c r="ASX175" s="199"/>
      <c r="ASY175" s="199"/>
      <c r="ASZ175" s="199"/>
      <c r="ATA175" s="199"/>
      <c r="ATB175" s="199"/>
      <c r="ATC175" s="199"/>
      <c r="ATD175" s="199"/>
      <c r="ATE175" s="199"/>
      <c r="ATF175" s="199"/>
      <c r="ATG175" s="199"/>
      <c r="ATH175" s="199"/>
      <c r="ATI175" s="199"/>
      <c r="ATJ175" s="199"/>
      <c r="ATK175" s="199"/>
      <c r="ATL175" s="199"/>
      <c r="ATM175" s="199"/>
      <c r="ATN175" s="199"/>
      <c r="ATO175" s="199"/>
      <c r="ATP175" s="199"/>
      <c r="ATQ175" s="199"/>
      <c r="ATR175" s="199"/>
      <c r="ATS175" s="199"/>
      <c r="ATT175" s="199"/>
      <c r="ATU175" s="199"/>
      <c r="ATV175" s="199"/>
      <c r="ATW175" s="199"/>
      <c r="ATX175" s="199"/>
      <c r="ATY175" s="199"/>
      <c r="ATZ175" s="199"/>
      <c r="AUA175" s="199"/>
      <c r="AUB175" s="199"/>
      <c r="AUC175" s="199"/>
      <c r="AUD175" s="199"/>
      <c r="AUE175" s="199"/>
      <c r="AUF175" s="199"/>
      <c r="AUG175" s="199"/>
      <c r="AUH175" s="199"/>
      <c r="AUI175" s="199"/>
      <c r="AUJ175" s="199"/>
      <c r="AUK175" s="199"/>
      <c r="AUL175" s="199"/>
      <c r="AUM175" s="199"/>
      <c r="AUN175" s="199"/>
      <c r="AUO175" s="199"/>
      <c r="AUP175" s="199"/>
      <c r="AUQ175" s="199"/>
      <c r="AUR175" s="199"/>
      <c r="AUS175" s="199"/>
      <c r="AUT175" s="199"/>
      <c r="AUU175" s="199"/>
      <c r="AUV175" s="199"/>
      <c r="AUW175" s="199"/>
      <c r="AUX175" s="199"/>
      <c r="AUY175" s="199"/>
      <c r="AUZ175" s="199"/>
      <c r="AVA175" s="199"/>
      <c r="AVB175" s="199"/>
      <c r="AVC175" s="199"/>
      <c r="AVD175" s="199"/>
      <c r="AVE175" s="199"/>
      <c r="AVF175" s="199"/>
      <c r="AVG175" s="199"/>
      <c r="AVH175" s="199"/>
      <c r="AVI175" s="199"/>
      <c r="AVJ175" s="199"/>
      <c r="AVK175" s="199"/>
      <c r="AVL175" s="199"/>
      <c r="AVM175" s="199"/>
      <c r="AVN175" s="199"/>
      <c r="AVO175" s="199"/>
      <c r="AVP175" s="199"/>
      <c r="AVQ175" s="199"/>
      <c r="AVR175" s="199"/>
      <c r="AVS175" s="199"/>
      <c r="AVT175" s="199"/>
      <c r="AVU175" s="199"/>
      <c r="AVV175" s="199"/>
      <c r="AVW175" s="199"/>
      <c r="AVX175" s="199"/>
      <c r="AVY175" s="199"/>
      <c r="AVZ175" s="199"/>
      <c r="AWA175" s="199"/>
      <c r="AWB175" s="199"/>
      <c r="AWC175" s="199"/>
      <c r="AWD175" s="199"/>
      <c r="AWE175" s="199"/>
      <c r="AWF175" s="199"/>
      <c r="AWG175" s="199"/>
      <c r="AWH175" s="199"/>
      <c r="AWI175" s="199"/>
      <c r="AWJ175" s="199"/>
      <c r="AWK175" s="199"/>
      <c r="AWL175" s="199"/>
      <c r="AWM175" s="199"/>
      <c r="AWN175" s="199"/>
      <c r="AWO175" s="199"/>
      <c r="AWP175" s="199"/>
      <c r="AWQ175" s="199"/>
      <c r="AWR175" s="199"/>
      <c r="AWS175" s="199"/>
      <c r="AWT175" s="199"/>
      <c r="AWU175" s="199"/>
      <c r="AWV175" s="199"/>
      <c r="AWW175" s="199"/>
      <c r="AWX175" s="199"/>
      <c r="AWY175" s="199"/>
      <c r="AWZ175" s="199"/>
      <c r="AXA175" s="199"/>
      <c r="AXB175" s="199"/>
      <c r="AXC175" s="199"/>
      <c r="AXD175" s="199"/>
      <c r="AXE175" s="199"/>
      <c r="AXF175" s="199"/>
      <c r="AXG175" s="199"/>
      <c r="AXH175" s="199"/>
      <c r="AXI175" s="199"/>
      <c r="AXJ175" s="199"/>
      <c r="AXK175" s="199"/>
      <c r="AXL175" s="199"/>
      <c r="AXM175" s="199"/>
      <c r="AXN175" s="199"/>
      <c r="AXO175" s="199"/>
      <c r="AXP175" s="199"/>
      <c r="AXQ175" s="199"/>
      <c r="AXR175" s="199"/>
      <c r="AXS175" s="199"/>
      <c r="AXT175" s="199"/>
      <c r="AXU175" s="199"/>
      <c r="AXV175" s="199"/>
      <c r="AXW175" s="199"/>
      <c r="AXX175" s="199"/>
      <c r="AXY175" s="199"/>
      <c r="AXZ175" s="199"/>
      <c r="AYA175" s="199"/>
      <c r="AYB175" s="199"/>
      <c r="AYC175" s="199"/>
      <c r="AYD175" s="199"/>
      <c r="AYE175" s="199"/>
      <c r="AYF175" s="199"/>
      <c r="AYG175" s="199"/>
      <c r="AYH175" s="199"/>
      <c r="AYI175" s="199"/>
      <c r="AYJ175" s="199"/>
      <c r="AYK175" s="199"/>
      <c r="AYL175" s="199"/>
      <c r="AYM175" s="199"/>
      <c r="AYN175" s="199"/>
      <c r="AYO175" s="199"/>
      <c r="AYP175" s="199"/>
      <c r="AYQ175" s="199"/>
      <c r="AYR175" s="199"/>
      <c r="AYS175" s="199"/>
      <c r="AYT175" s="199"/>
      <c r="AYU175" s="199"/>
      <c r="AYV175" s="199"/>
      <c r="AYW175" s="199"/>
      <c r="AYX175" s="199"/>
      <c r="AYY175" s="199"/>
      <c r="AYZ175" s="199"/>
      <c r="AZA175" s="199"/>
      <c r="AZB175" s="199"/>
      <c r="AZC175" s="199"/>
      <c r="AZD175" s="199"/>
      <c r="AZE175" s="199"/>
      <c r="AZF175" s="199"/>
      <c r="AZG175" s="199"/>
      <c r="AZH175" s="199"/>
      <c r="AZI175" s="199"/>
      <c r="AZJ175" s="199"/>
      <c r="AZK175" s="199"/>
      <c r="AZL175" s="199"/>
      <c r="AZM175" s="199"/>
      <c r="AZN175" s="199"/>
      <c r="AZO175" s="199"/>
      <c r="AZP175" s="199"/>
      <c r="AZQ175" s="199"/>
      <c r="AZR175" s="199"/>
      <c r="AZS175" s="199"/>
      <c r="AZT175" s="199"/>
      <c r="AZU175" s="199"/>
      <c r="AZV175" s="199"/>
      <c r="AZW175" s="199"/>
      <c r="AZX175" s="199"/>
      <c r="AZY175" s="199"/>
      <c r="AZZ175" s="199"/>
      <c r="BAA175" s="199"/>
      <c r="BAB175" s="199"/>
      <c r="BAC175" s="199"/>
      <c r="BAD175" s="199"/>
      <c r="BAE175" s="199"/>
      <c r="BAF175" s="199"/>
      <c r="BAG175" s="199"/>
      <c r="BAH175" s="199"/>
      <c r="BAI175" s="199"/>
      <c r="BAJ175" s="199"/>
      <c r="BAK175" s="199"/>
      <c r="BAL175" s="199"/>
      <c r="BAM175" s="199"/>
      <c r="BAN175" s="199"/>
      <c r="BAO175" s="199"/>
      <c r="BAP175" s="199"/>
      <c r="BAQ175" s="199"/>
      <c r="BAR175" s="199"/>
      <c r="BAS175" s="199"/>
      <c r="BAT175" s="199"/>
      <c r="BAU175" s="199"/>
      <c r="BAV175" s="199"/>
      <c r="BAW175" s="199"/>
      <c r="BAX175" s="199"/>
      <c r="BAY175" s="199"/>
      <c r="BAZ175" s="199"/>
      <c r="BBA175" s="199"/>
      <c r="BBB175" s="199"/>
      <c r="BBC175" s="199"/>
      <c r="BBD175" s="199"/>
      <c r="BBE175" s="199"/>
      <c r="BBF175" s="199"/>
      <c r="BBG175" s="199"/>
      <c r="BBH175" s="199"/>
      <c r="BBI175" s="199"/>
      <c r="BBJ175" s="199"/>
      <c r="BBK175" s="199"/>
      <c r="BBL175" s="199"/>
      <c r="BBM175" s="199"/>
      <c r="BBN175" s="199"/>
      <c r="BBO175" s="199"/>
      <c r="BBP175" s="199"/>
      <c r="BBQ175" s="199"/>
      <c r="BBR175" s="199"/>
      <c r="BBS175" s="199"/>
      <c r="BBT175" s="199"/>
      <c r="BBU175" s="199"/>
      <c r="BBV175" s="199"/>
      <c r="BBW175" s="199"/>
      <c r="BBX175" s="199"/>
      <c r="BBY175" s="199"/>
      <c r="BBZ175" s="199"/>
      <c r="BCA175" s="199"/>
      <c r="BCB175" s="199"/>
      <c r="BCC175" s="199"/>
      <c r="BCD175" s="199"/>
      <c r="BCE175" s="199"/>
      <c r="BCF175" s="199"/>
      <c r="BCG175" s="199"/>
      <c r="BCH175" s="199"/>
      <c r="BCI175" s="199"/>
      <c r="BCJ175" s="199"/>
      <c r="BCK175" s="199"/>
      <c r="BCL175" s="199"/>
      <c r="BCM175" s="199"/>
      <c r="BCN175" s="199"/>
      <c r="BCO175" s="199"/>
      <c r="BCP175" s="199"/>
      <c r="BCQ175" s="199"/>
      <c r="BCR175" s="199"/>
      <c r="BCS175" s="199"/>
      <c r="BCT175" s="199"/>
      <c r="BCU175" s="199"/>
      <c r="BCV175" s="199"/>
      <c r="BCW175" s="199"/>
      <c r="BCX175" s="199"/>
      <c r="BCY175" s="199"/>
      <c r="BCZ175" s="199"/>
      <c r="BDA175" s="199"/>
      <c r="BDB175" s="199"/>
      <c r="BDC175" s="199"/>
      <c r="BDD175" s="199"/>
      <c r="BDE175" s="199"/>
      <c r="BDF175" s="199"/>
      <c r="BDG175" s="199"/>
      <c r="BDH175" s="199"/>
      <c r="BDI175" s="199"/>
      <c r="BDJ175" s="199"/>
      <c r="BDK175" s="199"/>
      <c r="BDL175" s="199"/>
      <c r="BDM175" s="199"/>
      <c r="BDN175" s="199"/>
      <c r="BDO175" s="199"/>
      <c r="BDP175" s="199"/>
      <c r="BDQ175" s="199"/>
      <c r="BDR175" s="199"/>
      <c r="BDS175" s="199"/>
      <c r="BDT175" s="199"/>
      <c r="BDU175" s="199"/>
      <c r="BDV175" s="199"/>
      <c r="BDW175" s="199"/>
      <c r="BDX175" s="199"/>
      <c r="BDY175" s="199"/>
      <c r="BDZ175" s="199"/>
      <c r="BEA175" s="199"/>
      <c r="BEB175" s="199"/>
      <c r="BEC175" s="199"/>
      <c r="BED175" s="199"/>
      <c r="BEE175" s="199"/>
      <c r="BEF175" s="199"/>
      <c r="BEG175" s="199"/>
      <c r="BEH175" s="199"/>
      <c r="BEI175" s="199"/>
      <c r="BEJ175" s="199"/>
      <c r="BEK175" s="199"/>
      <c r="BEL175" s="199"/>
      <c r="BEM175" s="199"/>
      <c r="BEN175" s="199"/>
      <c r="BEO175" s="199"/>
      <c r="BEP175" s="199"/>
      <c r="BEQ175" s="199"/>
      <c r="BER175" s="199"/>
      <c r="BES175" s="199"/>
      <c r="BET175" s="199"/>
      <c r="BEU175" s="199"/>
      <c r="BEV175" s="199"/>
      <c r="BEW175" s="199"/>
      <c r="BEX175" s="199"/>
      <c r="BEY175" s="199"/>
      <c r="BEZ175" s="199"/>
      <c r="BFA175" s="199"/>
      <c r="BFB175" s="199"/>
      <c r="BFC175" s="199"/>
      <c r="BFD175" s="199"/>
      <c r="BFE175" s="199"/>
      <c r="BFF175" s="199"/>
      <c r="BFG175" s="199"/>
      <c r="BFH175" s="199"/>
      <c r="BFI175" s="199"/>
      <c r="BFJ175" s="199"/>
      <c r="BFK175" s="199"/>
      <c r="BFL175" s="199"/>
      <c r="BFM175" s="199"/>
      <c r="BFN175" s="199"/>
      <c r="BFO175" s="199"/>
      <c r="BFP175" s="199"/>
      <c r="BFQ175" s="199"/>
      <c r="BFR175" s="199"/>
      <c r="BFS175" s="199"/>
      <c r="BFT175" s="199"/>
      <c r="BFU175" s="199"/>
      <c r="BFV175" s="199"/>
      <c r="BFW175" s="199"/>
      <c r="BFX175" s="199"/>
      <c r="BFY175" s="199"/>
      <c r="BFZ175" s="199"/>
      <c r="BGA175" s="199"/>
      <c r="BGB175" s="199"/>
      <c r="BGC175" s="199"/>
      <c r="BGD175" s="199"/>
      <c r="BGE175" s="199"/>
      <c r="BGF175" s="199"/>
      <c r="BGG175" s="199"/>
      <c r="BGH175" s="199"/>
      <c r="BGI175" s="199"/>
      <c r="BGJ175" s="199"/>
      <c r="BGK175" s="199"/>
      <c r="BGL175" s="199"/>
      <c r="BGM175" s="199"/>
      <c r="BGN175" s="199"/>
      <c r="BGO175" s="199"/>
      <c r="BGP175" s="199"/>
      <c r="BGQ175" s="199"/>
      <c r="BGR175" s="199"/>
      <c r="BGS175" s="199"/>
      <c r="BGT175" s="199"/>
      <c r="BGU175" s="199"/>
      <c r="BGV175" s="199"/>
      <c r="BGW175" s="199"/>
      <c r="BGX175" s="199"/>
      <c r="BGY175" s="199"/>
      <c r="BGZ175" s="199"/>
      <c r="BHA175" s="199"/>
      <c r="BHB175" s="199"/>
      <c r="BHC175" s="199"/>
      <c r="BHD175" s="199"/>
      <c r="BHE175" s="199"/>
      <c r="BHF175" s="199"/>
      <c r="BHG175" s="199"/>
      <c r="BHH175" s="199"/>
      <c r="BHI175" s="199"/>
      <c r="BHJ175" s="199"/>
      <c r="BHK175" s="199"/>
      <c r="BHL175" s="199"/>
      <c r="BHM175" s="199"/>
      <c r="BHN175" s="199"/>
      <c r="BHO175" s="199"/>
      <c r="BHP175" s="199"/>
      <c r="BHQ175" s="199"/>
      <c r="BHR175" s="199"/>
      <c r="BHS175" s="199"/>
      <c r="BHT175" s="199"/>
      <c r="BHU175" s="199"/>
      <c r="BHV175" s="199"/>
      <c r="BHW175" s="199"/>
      <c r="BHX175" s="199"/>
      <c r="BHY175" s="199"/>
      <c r="BHZ175" s="199"/>
      <c r="BIA175" s="199"/>
      <c r="BIB175" s="199"/>
      <c r="BIC175" s="199"/>
      <c r="BID175" s="199"/>
      <c r="BIE175" s="199"/>
      <c r="BIF175" s="199"/>
      <c r="BIG175" s="199"/>
      <c r="BIH175" s="199"/>
      <c r="BII175" s="199"/>
      <c r="BIJ175" s="199"/>
      <c r="BIK175" s="199"/>
      <c r="BIL175" s="199"/>
      <c r="BIM175" s="199"/>
      <c r="BIN175" s="199"/>
      <c r="BIO175" s="199"/>
      <c r="BIP175" s="199"/>
      <c r="BIQ175" s="199"/>
      <c r="BIR175" s="199"/>
      <c r="BIS175" s="199"/>
      <c r="BIT175" s="199"/>
      <c r="BIU175" s="199"/>
      <c r="BIV175" s="199"/>
      <c r="BIW175" s="199"/>
      <c r="BIX175" s="199"/>
      <c r="BIY175" s="199"/>
      <c r="BIZ175" s="199"/>
      <c r="BJA175" s="199"/>
      <c r="BJB175" s="199"/>
      <c r="BJC175" s="199"/>
      <c r="BJD175" s="199"/>
      <c r="BJE175" s="199"/>
      <c r="BJF175" s="199"/>
      <c r="BJG175" s="199"/>
      <c r="BJH175" s="199"/>
      <c r="BJI175" s="199"/>
      <c r="BJJ175" s="199"/>
      <c r="BJK175" s="199"/>
      <c r="BJL175" s="199"/>
      <c r="BJM175" s="199"/>
      <c r="BJN175" s="199"/>
      <c r="BJO175" s="199"/>
      <c r="BJP175" s="199"/>
      <c r="BJQ175" s="199"/>
      <c r="BJR175" s="199"/>
      <c r="BJS175" s="199"/>
      <c r="BJT175" s="199"/>
      <c r="BJU175" s="199"/>
      <c r="BJV175" s="199"/>
      <c r="BJW175" s="199"/>
      <c r="BJX175" s="199"/>
      <c r="BJY175" s="199"/>
      <c r="BJZ175" s="199"/>
      <c r="BKA175" s="199"/>
      <c r="BKB175" s="199"/>
      <c r="BKC175" s="199"/>
      <c r="BKD175" s="199"/>
      <c r="BKE175" s="199"/>
      <c r="BKF175" s="199"/>
      <c r="BKG175" s="199"/>
      <c r="BKH175" s="199"/>
      <c r="BKI175" s="199"/>
      <c r="BKJ175" s="199"/>
      <c r="BKK175" s="199"/>
      <c r="BKL175" s="199"/>
      <c r="BKM175" s="199"/>
      <c r="BKN175" s="199"/>
      <c r="BKO175" s="199"/>
      <c r="BKP175" s="199"/>
      <c r="BKQ175" s="199"/>
      <c r="BKR175" s="199"/>
      <c r="BKS175" s="199"/>
      <c r="BKT175" s="199"/>
      <c r="BKU175" s="199"/>
      <c r="BKV175" s="199"/>
      <c r="BKW175" s="199"/>
      <c r="BKX175" s="199"/>
      <c r="BKY175" s="199"/>
      <c r="BKZ175" s="199"/>
      <c r="BLA175" s="199"/>
      <c r="BLB175" s="199"/>
      <c r="BLC175" s="199"/>
      <c r="BLD175" s="199"/>
      <c r="BLE175" s="199"/>
      <c r="BLF175" s="199"/>
      <c r="BLG175" s="199"/>
      <c r="BLH175" s="199"/>
      <c r="BLI175" s="199"/>
      <c r="BLJ175" s="199"/>
      <c r="BLK175" s="199"/>
      <c r="BLL175" s="199"/>
      <c r="BLM175" s="199"/>
      <c r="BLN175" s="199"/>
      <c r="BLO175" s="199"/>
      <c r="BLP175" s="199"/>
      <c r="BLQ175" s="199"/>
      <c r="BLR175" s="199"/>
      <c r="BLS175" s="199"/>
      <c r="BLT175" s="199"/>
      <c r="BLU175" s="199"/>
      <c r="BLV175" s="199"/>
      <c r="BLW175" s="199"/>
      <c r="BLX175" s="199"/>
      <c r="BLY175" s="199"/>
      <c r="BLZ175" s="199"/>
      <c r="BMA175" s="199"/>
      <c r="BMB175" s="199"/>
      <c r="BMC175" s="199"/>
      <c r="BMD175" s="199"/>
      <c r="BME175" s="199"/>
      <c r="BMF175" s="199"/>
      <c r="BMG175" s="199"/>
      <c r="BMH175" s="199"/>
      <c r="BMI175" s="199"/>
      <c r="BMJ175" s="199"/>
      <c r="BMK175" s="199"/>
      <c r="BML175" s="199"/>
      <c r="BMM175" s="199"/>
      <c r="BMN175" s="199"/>
      <c r="BMO175" s="199"/>
      <c r="BMP175" s="199"/>
      <c r="BMQ175" s="199"/>
      <c r="BMR175" s="199"/>
      <c r="BMS175" s="199"/>
      <c r="BMT175" s="199"/>
      <c r="BMU175" s="199"/>
      <c r="BMV175" s="199"/>
      <c r="BMW175" s="199"/>
      <c r="BMX175" s="199"/>
      <c r="BMY175" s="199"/>
      <c r="BMZ175" s="199"/>
      <c r="BNA175" s="199"/>
      <c r="BNB175" s="199"/>
      <c r="BNC175" s="199"/>
      <c r="BND175" s="199"/>
      <c r="BNE175" s="199"/>
      <c r="BNF175" s="199"/>
      <c r="BNG175" s="199"/>
      <c r="BNH175" s="199"/>
      <c r="BNI175" s="199"/>
      <c r="BNJ175" s="199"/>
      <c r="BNK175" s="199"/>
      <c r="BNL175" s="199"/>
      <c r="BNM175" s="199"/>
      <c r="BNN175" s="199"/>
      <c r="BNO175" s="199"/>
      <c r="BNP175" s="199"/>
      <c r="BNQ175" s="199"/>
      <c r="BNR175" s="199"/>
      <c r="BNS175" s="199"/>
      <c r="BNT175" s="199"/>
      <c r="BNU175" s="199"/>
      <c r="BNV175" s="199"/>
      <c r="BNW175" s="199"/>
      <c r="BNX175" s="199"/>
      <c r="BNY175" s="199"/>
      <c r="BNZ175" s="199"/>
      <c r="BOA175" s="199"/>
      <c r="BOB175" s="199"/>
      <c r="BOC175" s="199"/>
      <c r="BOD175" s="199"/>
      <c r="BOE175" s="199"/>
      <c r="BOF175" s="199"/>
      <c r="BOG175" s="199"/>
      <c r="BOH175" s="199"/>
      <c r="BOI175" s="199"/>
      <c r="BOJ175" s="199"/>
      <c r="BOK175" s="199"/>
      <c r="BOL175" s="199"/>
      <c r="BOM175" s="199"/>
      <c r="BON175" s="199"/>
      <c r="BOO175" s="199"/>
      <c r="BOP175" s="199"/>
      <c r="BOQ175" s="199"/>
      <c r="BOR175" s="199"/>
      <c r="BOS175" s="199"/>
      <c r="BOT175" s="199"/>
      <c r="BOU175" s="199"/>
      <c r="BOV175" s="199"/>
      <c r="BOW175" s="199"/>
      <c r="BOX175" s="199"/>
      <c r="BOY175" s="199"/>
      <c r="BOZ175" s="199"/>
      <c r="BPA175" s="199"/>
      <c r="BPB175" s="199"/>
      <c r="BPC175" s="199"/>
      <c r="BPD175" s="199"/>
      <c r="BPE175" s="199"/>
      <c r="BPF175" s="199"/>
      <c r="BPG175" s="199"/>
      <c r="BPH175" s="199"/>
      <c r="BPI175" s="199"/>
      <c r="BPJ175" s="199"/>
      <c r="BPK175" s="199"/>
      <c r="BPL175" s="199"/>
      <c r="BPM175" s="199"/>
      <c r="BPN175" s="199"/>
      <c r="BPO175" s="199"/>
      <c r="BPP175" s="199"/>
      <c r="BPQ175" s="199"/>
      <c r="BPR175" s="199"/>
      <c r="BPS175" s="199"/>
      <c r="BPT175" s="199"/>
      <c r="BPU175" s="199"/>
      <c r="BPV175" s="199"/>
      <c r="BPW175" s="199"/>
      <c r="BPX175" s="199"/>
      <c r="BPY175" s="199"/>
      <c r="BPZ175" s="199"/>
      <c r="BQA175" s="199"/>
      <c r="BQB175" s="199"/>
      <c r="BQC175" s="199"/>
      <c r="BQD175" s="199"/>
      <c r="BQE175" s="199"/>
      <c r="BQF175" s="199"/>
      <c r="BQG175" s="199"/>
      <c r="BQH175" s="199"/>
      <c r="BQI175" s="199"/>
      <c r="BQJ175" s="199"/>
      <c r="BQK175" s="199"/>
      <c r="BQL175" s="199"/>
      <c r="BQM175" s="199"/>
      <c r="BQN175" s="199"/>
      <c r="BQO175" s="199"/>
      <c r="BQP175" s="199"/>
      <c r="BQQ175" s="199"/>
      <c r="BQR175" s="199"/>
      <c r="BQS175" s="199"/>
      <c r="BQT175" s="199"/>
      <c r="BQU175" s="199"/>
      <c r="BQV175" s="199"/>
      <c r="BQW175" s="199"/>
      <c r="BQX175" s="199"/>
      <c r="BQY175" s="199"/>
      <c r="BQZ175" s="199"/>
      <c r="BRA175" s="199"/>
      <c r="BRB175" s="199"/>
      <c r="BRC175" s="199"/>
      <c r="BRD175" s="199"/>
      <c r="BRE175" s="199"/>
      <c r="BRF175" s="199"/>
      <c r="BRG175" s="199"/>
      <c r="BRH175" s="199"/>
      <c r="BRI175" s="199"/>
      <c r="BRJ175" s="199"/>
      <c r="BRK175" s="199"/>
      <c r="BRL175" s="199"/>
      <c r="BRM175" s="199"/>
      <c r="BRN175" s="199"/>
      <c r="BRO175" s="199"/>
      <c r="BRP175" s="199"/>
      <c r="BRQ175" s="199"/>
      <c r="BRR175" s="199"/>
      <c r="BRS175" s="199"/>
      <c r="BRT175" s="199"/>
      <c r="BRU175" s="199"/>
      <c r="BRV175" s="199"/>
      <c r="BRW175" s="199"/>
      <c r="BRX175" s="199"/>
      <c r="BRY175" s="199"/>
      <c r="BRZ175" s="199"/>
      <c r="BSA175" s="199"/>
      <c r="BSB175" s="199"/>
      <c r="BSC175" s="199"/>
      <c r="BSD175" s="199"/>
      <c r="BSE175" s="199"/>
      <c r="BSF175" s="199"/>
      <c r="BSG175" s="199"/>
      <c r="BSH175" s="199"/>
      <c r="BSI175" s="199"/>
      <c r="BSJ175" s="199"/>
      <c r="BSK175" s="199"/>
      <c r="BSL175" s="199"/>
      <c r="BSM175" s="199"/>
      <c r="BSN175" s="199"/>
      <c r="BSO175" s="199"/>
      <c r="BSP175" s="199"/>
      <c r="BSQ175" s="199"/>
      <c r="BSR175" s="199"/>
      <c r="BSS175" s="199"/>
      <c r="BST175" s="199"/>
      <c r="BSU175" s="199"/>
      <c r="BSV175" s="199"/>
      <c r="BSW175" s="199"/>
      <c r="BSX175" s="199"/>
      <c r="BSY175" s="199"/>
      <c r="BSZ175" s="199"/>
      <c r="BTA175" s="199"/>
      <c r="BTB175" s="199"/>
      <c r="BTC175" s="199"/>
      <c r="BTD175" s="199"/>
      <c r="BTE175" s="199"/>
      <c r="BTF175" s="199"/>
      <c r="BTG175" s="199"/>
      <c r="BTH175" s="199"/>
      <c r="BTI175" s="199"/>
      <c r="BTJ175" s="199"/>
      <c r="BTK175" s="199"/>
      <c r="BTL175" s="199"/>
      <c r="BTM175" s="199"/>
      <c r="BTN175" s="199"/>
      <c r="BTO175" s="199"/>
      <c r="BTP175" s="199"/>
      <c r="BTQ175" s="199"/>
      <c r="BTR175" s="199"/>
      <c r="BTS175" s="199"/>
      <c r="BTT175" s="199"/>
      <c r="BTU175" s="199"/>
      <c r="BTV175" s="199"/>
      <c r="BTW175" s="199"/>
      <c r="BTX175" s="199"/>
      <c r="BTY175" s="199"/>
      <c r="BTZ175" s="199"/>
      <c r="BUA175" s="199"/>
      <c r="BUB175" s="199"/>
      <c r="BUC175" s="199"/>
      <c r="BUD175" s="199"/>
      <c r="BUE175" s="199"/>
      <c r="BUF175" s="199"/>
      <c r="BUG175" s="199"/>
      <c r="BUH175" s="199"/>
      <c r="BUI175" s="199"/>
      <c r="BUJ175" s="199"/>
      <c r="BUK175" s="199"/>
      <c r="BUL175" s="199"/>
      <c r="BUM175" s="199"/>
      <c r="BUN175" s="199"/>
      <c r="BUO175" s="199"/>
      <c r="BUP175" s="199"/>
      <c r="BUQ175" s="199"/>
      <c r="BUR175" s="199"/>
      <c r="BUS175" s="199"/>
      <c r="BUT175" s="199"/>
      <c r="BUU175" s="199"/>
      <c r="BUV175" s="199"/>
      <c r="BUW175" s="199"/>
      <c r="BUX175" s="199"/>
      <c r="BUY175" s="199"/>
      <c r="BUZ175" s="199"/>
      <c r="BVA175" s="199"/>
      <c r="BVB175" s="199"/>
      <c r="BVC175" s="199"/>
      <c r="BVD175" s="199"/>
      <c r="BVE175" s="199"/>
      <c r="BVF175" s="199"/>
      <c r="BVG175" s="199"/>
      <c r="BVH175" s="199"/>
      <c r="BVI175" s="199"/>
      <c r="BVJ175" s="199"/>
      <c r="BVK175" s="199"/>
      <c r="BVL175" s="199"/>
      <c r="BVM175" s="199"/>
      <c r="BVN175" s="199"/>
      <c r="BVO175" s="199"/>
      <c r="BVP175" s="199"/>
      <c r="BVQ175" s="199"/>
      <c r="BVR175" s="199"/>
      <c r="BVS175" s="199"/>
      <c r="BVT175" s="199"/>
      <c r="BVU175" s="199"/>
      <c r="BVV175" s="199"/>
      <c r="BVW175" s="199"/>
      <c r="BVX175" s="199"/>
      <c r="BVY175" s="199"/>
      <c r="BVZ175" s="199"/>
      <c r="BWA175" s="199"/>
      <c r="BWB175" s="199"/>
      <c r="BWC175" s="199"/>
      <c r="BWD175" s="199"/>
      <c r="BWE175" s="199"/>
      <c r="BWF175" s="199"/>
      <c r="BWG175" s="199"/>
      <c r="BWH175" s="199"/>
      <c r="BWI175" s="199"/>
      <c r="BWJ175" s="199"/>
      <c r="BWK175" s="199"/>
      <c r="BWL175" s="199"/>
      <c r="BWM175" s="199"/>
      <c r="BWN175" s="199"/>
      <c r="BWO175" s="199"/>
      <c r="BWP175" s="199"/>
      <c r="BWQ175" s="199"/>
      <c r="BWR175" s="199"/>
      <c r="BWS175" s="199"/>
      <c r="BWT175" s="199"/>
      <c r="BWU175" s="199"/>
      <c r="BWV175" s="199"/>
      <c r="BWW175" s="199"/>
      <c r="BWX175" s="199"/>
      <c r="BWY175" s="199"/>
      <c r="BWZ175" s="199"/>
      <c r="BXA175" s="199"/>
      <c r="BXB175" s="199"/>
      <c r="BXC175" s="199"/>
      <c r="BXD175" s="199"/>
      <c r="BXE175" s="199"/>
      <c r="BXF175" s="199"/>
      <c r="BXG175" s="199"/>
      <c r="BXH175" s="199"/>
      <c r="BXI175" s="199"/>
      <c r="BXJ175" s="199"/>
      <c r="BXK175" s="199"/>
      <c r="BXL175" s="199"/>
      <c r="BXM175" s="199"/>
      <c r="BXN175" s="199"/>
      <c r="BXO175" s="199"/>
      <c r="BXP175" s="199"/>
      <c r="BXQ175" s="199"/>
      <c r="BXR175" s="199"/>
      <c r="BXS175" s="199"/>
      <c r="BXT175" s="199"/>
      <c r="BXU175" s="199"/>
      <c r="BXV175" s="199"/>
      <c r="BXW175" s="199"/>
      <c r="BXX175" s="199"/>
      <c r="BXY175" s="199"/>
      <c r="BXZ175" s="199"/>
      <c r="BYA175" s="199"/>
      <c r="BYB175" s="199"/>
      <c r="BYC175" s="199"/>
      <c r="BYD175" s="199"/>
      <c r="BYE175" s="199"/>
      <c r="BYF175" s="199"/>
      <c r="BYG175" s="199"/>
      <c r="BYH175" s="199"/>
      <c r="BYI175" s="199"/>
      <c r="BYJ175" s="199"/>
      <c r="BYK175" s="199"/>
      <c r="BYL175" s="199"/>
      <c r="BYM175" s="199"/>
      <c r="BYN175" s="199"/>
      <c r="BYO175" s="199"/>
      <c r="BYP175" s="199"/>
      <c r="BYQ175" s="199"/>
      <c r="BYR175" s="199"/>
      <c r="BYS175" s="199"/>
      <c r="BYT175" s="199"/>
      <c r="BYU175" s="199"/>
      <c r="BYV175" s="199"/>
      <c r="BYW175" s="199"/>
      <c r="BYX175" s="199"/>
      <c r="BYY175" s="199"/>
      <c r="BYZ175" s="199"/>
      <c r="BZA175" s="199"/>
      <c r="BZB175" s="199"/>
      <c r="BZC175" s="199"/>
      <c r="BZD175" s="199"/>
      <c r="BZE175" s="199"/>
      <c r="BZF175" s="199"/>
      <c r="BZG175" s="199"/>
      <c r="BZH175" s="199"/>
      <c r="BZI175" s="199"/>
      <c r="BZJ175" s="199"/>
      <c r="BZK175" s="199"/>
      <c r="BZL175" s="199"/>
      <c r="BZM175" s="199"/>
      <c r="BZN175" s="199"/>
      <c r="BZO175" s="199"/>
      <c r="BZP175" s="199"/>
      <c r="BZQ175" s="199"/>
      <c r="BZR175" s="199"/>
      <c r="BZS175" s="199"/>
      <c r="BZT175" s="199"/>
      <c r="BZU175" s="199"/>
      <c r="BZV175" s="199"/>
      <c r="BZW175" s="199"/>
      <c r="BZX175" s="199"/>
      <c r="BZY175" s="199"/>
      <c r="BZZ175" s="199"/>
      <c r="CAA175" s="199"/>
      <c r="CAB175" s="199"/>
      <c r="CAC175" s="199"/>
      <c r="CAD175" s="199"/>
      <c r="CAE175" s="199"/>
      <c r="CAF175" s="199"/>
      <c r="CAG175" s="199"/>
      <c r="CAH175" s="199"/>
      <c r="CAI175" s="199"/>
      <c r="CAJ175" s="199"/>
      <c r="CAK175" s="199"/>
      <c r="CAL175" s="199"/>
      <c r="CAM175" s="199"/>
      <c r="CAN175" s="199"/>
      <c r="CAO175" s="199"/>
      <c r="CAP175" s="199"/>
      <c r="CAQ175" s="199"/>
      <c r="CAR175" s="199"/>
      <c r="CAS175" s="199"/>
      <c r="CAT175" s="199"/>
      <c r="CAU175" s="199"/>
      <c r="CAV175" s="199"/>
      <c r="CAW175" s="199"/>
      <c r="CAX175" s="199"/>
      <c r="CAY175" s="199"/>
      <c r="CAZ175" s="199"/>
      <c r="CBA175" s="199"/>
      <c r="CBB175" s="199"/>
      <c r="CBC175" s="199"/>
      <c r="CBD175" s="199"/>
      <c r="CBE175" s="199"/>
      <c r="CBF175" s="199"/>
      <c r="CBG175" s="199"/>
      <c r="CBH175" s="199"/>
      <c r="CBI175" s="199"/>
      <c r="CBJ175" s="199"/>
      <c r="CBK175" s="199"/>
      <c r="CBL175" s="199"/>
      <c r="CBM175" s="199"/>
      <c r="CBN175" s="199"/>
      <c r="CBO175" s="199"/>
      <c r="CBP175" s="199"/>
      <c r="CBQ175" s="199"/>
      <c r="CBR175" s="199"/>
      <c r="CBS175" s="199"/>
      <c r="CBT175" s="199"/>
      <c r="CBU175" s="199"/>
      <c r="CBV175" s="199"/>
      <c r="CBW175" s="199"/>
      <c r="CBX175" s="199"/>
      <c r="CBY175" s="199"/>
      <c r="CBZ175" s="199"/>
      <c r="CCA175" s="199"/>
      <c r="CCB175" s="199"/>
      <c r="CCC175" s="199"/>
      <c r="CCD175" s="199"/>
      <c r="CCE175" s="199"/>
      <c r="CCF175" s="199"/>
      <c r="CCG175" s="199"/>
      <c r="CCH175" s="199"/>
      <c r="CCI175" s="199"/>
      <c r="CCJ175" s="199"/>
      <c r="CCK175" s="199"/>
      <c r="CCL175" s="199"/>
      <c r="CCM175" s="199"/>
      <c r="CCN175" s="199"/>
      <c r="CCO175" s="199"/>
      <c r="CCP175" s="199"/>
      <c r="CCQ175" s="199"/>
      <c r="CCR175" s="199"/>
      <c r="CCS175" s="199"/>
      <c r="CCT175" s="199"/>
    </row>
    <row r="176" spans="984:2126" s="200" customFormat="1" x14ac:dyDescent="0.2">
      <c r="AKV176" s="199"/>
      <c r="AKW176" s="199"/>
      <c r="AKX176" s="199"/>
      <c r="AKY176" s="199"/>
      <c r="AKZ176" s="199"/>
      <c r="ALA176" s="199"/>
      <c r="ALB176" s="199"/>
      <c r="ALC176" s="199"/>
      <c r="ALD176" s="199"/>
      <c r="ALE176" s="199"/>
      <c r="ALF176" s="199"/>
      <c r="ALG176" s="199"/>
      <c r="ALH176" s="199"/>
      <c r="ALI176" s="199"/>
      <c r="ALJ176" s="199"/>
      <c r="ALK176" s="199"/>
      <c r="ALL176" s="199"/>
      <c r="ALM176" s="199"/>
      <c r="ALN176" s="199"/>
      <c r="ALO176" s="199"/>
      <c r="ALP176" s="199"/>
      <c r="ALQ176" s="199"/>
      <c r="ALR176" s="199"/>
      <c r="ALS176" s="199"/>
      <c r="ALT176" s="199"/>
      <c r="ALU176" s="199"/>
      <c r="ALV176" s="199"/>
      <c r="ALW176" s="199"/>
      <c r="ALX176" s="199"/>
      <c r="ALY176" s="199"/>
      <c r="ALZ176" s="199"/>
      <c r="AMA176" s="199"/>
      <c r="AMB176" s="199"/>
      <c r="AMC176" s="199"/>
      <c r="AMD176" s="199"/>
      <c r="AME176" s="199"/>
      <c r="AMF176" s="199"/>
      <c r="AMG176" s="199"/>
      <c r="AMH176" s="199"/>
      <c r="AMI176" s="199"/>
      <c r="AMJ176" s="199"/>
      <c r="AMK176" s="199"/>
      <c r="AML176" s="199"/>
      <c r="AMM176" s="199"/>
      <c r="AMN176" s="199"/>
      <c r="AMO176" s="199"/>
      <c r="AMP176" s="199"/>
      <c r="AMQ176" s="199"/>
      <c r="AMR176" s="199"/>
      <c r="AMS176" s="199"/>
      <c r="AMT176" s="199"/>
      <c r="AMU176" s="199"/>
      <c r="AMV176" s="199"/>
      <c r="AMW176" s="199"/>
      <c r="AMX176" s="199"/>
      <c r="AMY176" s="199"/>
      <c r="AMZ176" s="199"/>
      <c r="ANA176" s="199"/>
      <c r="ANB176" s="199"/>
      <c r="ANC176" s="199"/>
      <c r="AND176" s="199"/>
      <c r="ANE176" s="199"/>
      <c r="ANF176" s="199"/>
      <c r="ANG176" s="199"/>
      <c r="ANH176" s="199"/>
      <c r="ANI176" s="199"/>
      <c r="ANJ176" s="199"/>
      <c r="ANK176" s="199"/>
      <c r="ANL176" s="199"/>
      <c r="ANM176" s="199"/>
      <c r="ANN176" s="199"/>
      <c r="ANO176" s="199"/>
      <c r="ANP176" s="199"/>
      <c r="ANQ176" s="199"/>
      <c r="ANR176" s="199"/>
      <c r="ANS176" s="199"/>
      <c r="ANT176" s="199"/>
      <c r="ANU176" s="199"/>
      <c r="ANV176" s="199"/>
      <c r="ANW176" s="199"/>
      <c r="ANX176" s="199"/>
      <c r="ANY176" s="199"/>
      <c r="ANZ176" s="199"/>
      <c r="AOA176" s="199"/>
      <c r="AOB176" s="199"/>
      <c r="AOC176" s="199"/>
      <c r="AOD176" s="199"/>
      <c r="AOE176" s="199"/>
      <c r="AOF176" s="199"/>
      <c r="AOG176" s="199"/>
      <c r="AOH176" s="199"/>
      <c r="AOI176" s="199"/>
      <c r="AOJ176" s="199"/>
      <c r="AOK176" s="199"/>
      <c r="AOL176" s="199"/>
      <c r="AOM176" s="199"/>
      <c r="AON176" s="199"/>
      <c r="AOO176" s="199"/>
      <c r="AOP176" s="199"/>
      <c r="AOQ176" s="199"/>
      <c r="AOR176" s="199"/>
      <c r="AOS176" s="199"/>
      <c r="AOT176" s="199"/>
      <c r="AOU176" s="199"/>
      <c r="AOV176" s="199"/>
      <c r="AOW176" s="199"/>
      <c r="AOX176" s="199"/>
      <c r="AOY176" s="199"/>
      <c r="AOZ176" s="199"/>
      <c r="APA176" s="199"/>
      <c r="APB176" s="199"/>
      <c r="APC176" s="199"/>
      <c r="APD176" s="199"/>
      <c r="APE176" s="199"/>
      <c r="APF176" s="199"/>
      <c r="APG176" s="199"/>
      <c r="APH176" s="199"/>
      <c r="API176" s="199"/>
      <c r="APJ176" s="199"/>
      <c r="APK176" s="199"/>
      <c r="APL176" s="199"/>
      <c r="APM176" s="199"/>
      <c r="APN176" s="199"/>
      <c r="APO176" s="199"/>
      <c r="APP176" s="199"/>
      <c r="APQ176" s="199"/>
      <c r="APR176" s="199"/>
      <c r="APS176" s="199"/>
      <c r="APT176" s="199"/>
      <c r="APU176" s="199"/>
      <c r="APV176" s="199"/>
      <c r="APW176" s="199"/>
      <c r="APX176" s="199"/>
      <c r="APY176" s="199"/>
      <c r="APZ176" s="199"/>
      <c r="AQA176" s="199"/>
      <c r="AQB176" s="199"/>
      <c r="AQC176" s="199"/>
      <c r="AQD176" s="199"/>
      <c r="AQE176" s="199"/>
      <c r="AQF176" s="199"/>
      <c r="AQG176" s="199"/>
      <c r="AQH176" s="199"/>
      <c r="AQI176" s="199"/>
      <c r="AQJ176" s="199"/>
      <c r="AQK176" s="199"/>
      <c r="AQL176" s="199"/>
      <c r="AQM176" s="199"/>
      <c r="AQN176" s="199"/>
      <c r="AQO176" s="199"/>
      <c r="AQP176" s="199"/>
      <c r="AQQ176" s="199"/>
      <c r="AQR176" s="199"/>
      <c r="AQS176" s="199"/>
      <c r="AQT176" s="199"/>
      <c r="AQU176" s="199"/>
      <c r="AQV176" s="199"/>
      <c r="AQW176" s="199"/>
      <c r="AQX176" s="199"/>
      <c r="AQY176" s="199"/>
      <c r="AQZ176" s="199"/>
      <c r="ARA176" s="199"/>
      <c r="ARB176" s="199"/>
      <c r="ARC176" s="199"/>
      <c r="ARD176" s="199"/>
      <c r="ARE176" s="199"/>
      <c r="ARF176" s="199"/>
      <c r="ARG176" s="199"/>
      <c r="ARH176" s="199"/>
      <c r="ARI176" s="199"/>
      <c r="ARJ176" s="199"/>
      <c r="ARK176" s="199"/>
      <c r="ARL176" s="199"/>
      <c r="ARM176" s="199"/>
      <c r="ARN176" s="199"/>
      <c r="ARO176" s="199"/>
      <c r="ARP176" s="199"/>
      <c r="ARQ176" s="199"/>
      <c r="ARR176" s="199"/>
      <c r="ARS176" s="199"/>
      <c r="ART176" s="199"/>
      <c r="ARU176" s="199"/>
      <c r="ARV176" s="199"/>
      <c r="ARW176" s="199"/>
      <c r="ARX176" s="199"/>
      <c r="ARY176" s="199"/>
      <c r="ARZ176" s="199"/>
      <c r="ASA176" s="199"/>
      <c r="ASB176" s="199"/>
      <c r="ASC176" s="199"/>
      <c r="ASD176" s="199"/>
      <c r="ASE176" s="199"/>
      <c r="ASF176" s="199"/>
      <c r="ASG176" s="199"/>
      <c r="ASH176" s="199"/>
      <c r="ASI176" s="199"/>
      <c r="ASJ176" s="199"/>
      <c r="ASK176" s="199"/>
      <c r="ASL176" s="199"/>
      <c r="ASM176" s="199"/>
      <c r="ASN176" s="199"/>
      <c r="ASO176" s="199"/>
      <c r="ASP176" s="199"/>
      <c r="ASQ176" s="199"/>
      <c r="ASR176" s="199"/>
      <c r="ASS176" s="199"/>
      <c r="AST176" s="199"/>
      <c r="ASU176" s="199"/>
      <c r="ASV176" s="199"/>
      <c r="ASW176" s="199"/>
      <c r="ASX176" s="199"/>
      <c r="ASY176" s="199"/>
      <c r="ASZ176" s="199"/>
      <c r="ATA176" s="199"/>
      <c r="ATB176" s="199"/>
      <c r="ATC176" s="199"/>
      <c r="ATD176" s="199"/>
      <c r="ATE176" s="199"/>
      <c r="ATF176" s="199"/>
      <c r="ATG176" s="199"/>
      <c r="ATH176" s="199"/>
      <c r="ATI176" s="199"/>
      <c r="ATJ176" s="199"/>
      <c r="ATK176" s="199"/>
      <c r="ATL176" s="199"/>
      <c r="ATM176" s="199"/>
      <c r="ATN176" s="199"/>
      <c r="ATO176" s="199"/>
      <c r="ATP176" s="199"/>
      <c r="ATQ176" s="199"/>
      <c r="ATR176" s="199"/>
      <c r="ATS176" s="199"/>
      <c r="ATT176" s="199"/>
      <c r="ATU176" s="199"/>
      <c r="ATV176" s="199"/>
      <c r="ATW176" s="199"/>
      <c r="ATX176" s="199"/>
      <c r="ATY176" s="199"/>
      <c r="ATZ176" s="199"/>
      <c r="AUA176" s="199"/>
      <c r="AUB176" s="199"/>
      <c r="AUC176" s="199"/>
      <c r="AUD176" s="199"/>
      <c r="AUE176" s="199"/>
      <c r="AUF176" s="199"/>
      <c r="AUG176" s="199"/>
      <c r="AUH176" s="199"/>
      <c r="AUI176" s="199"/>
      <c r="AUJ176" s="199"/>
      <c r="AUK176" s="199"/>
      <c r="AUL176" s="199"/>
      <c r="AUM176" s="199"/>
      <c r="AUN176" s="199"/>
      <c r="AUO176" s="199"/>
      <c r="AUP176" s="199"/>
      <c r="AUQ176" s="199"/>
      <c r="AUR176" s="199"/>
      <c r="AUS176" s="199"/>
      <c r="AUT176" s="199"/>
      <c r="AUU176" s="199"/>
      <c r="AUV176" s="199"/>
      <c r="AUW176" s="199"/>
      <c r="AUX176" s="199"/>
      <c r="AUY176" s="199"/>
      <c r="AUZ176" s="199"/>
      <c r="AVA176" s="199"/>
      <c r="AVB176" s="199"/>
      <c r="AVC176" s="199"/>
      <c r="AVD176" s="199"/>
      <c r="AVE176" s="199"/>
      <c r="AVF176" s="199"/>
      <c r="AVG176" s="199"/>
      <c r="AVH176" s="199"/>
      <c r="AVI176" s="199"/>
      <c r="AVJ176" s="199"/>
      <c r="AVK176" s="199"/>
      <c r="AVL176" s="199"/>
      <c r="AVM176" s="199"/>
      <c r="AVN176" s="199"/>
      <c r="AVO176" s="199"/>
      <c r="AVP176" s="199"/>
      <c r="AVQ176" s="199"/>
      <c r="AVR176" s="199"/>
      <c r="AVS176" s="199"/>
      <c r="AVT176" s="199"/>
      <c r="AVU176" s="199"/>
      <c r="AVV176" s="199"/>
      <c r="AVW176" s="199"/>
      <c r="AVX176" s="199"/>
      <c r="AVY176" s="199"/>
      <c r="AVZ176" s="199"/>
      <c r="AWA176" s="199"/>
      <c r="AWB176" s="199"/>
      <c r="AWC176" s="199"/>
      <c r="AWD176" s="199"/>
      <c r="AWE176" s="199"/>
      <c r="AWF176" s="199"/>
      <c r="AWG176" s="199"/>
      <c r="AWH176" s="199"/>
      <c r="AWI176" s="199"/>
      <c r="AWJ176" s="199"/>
      <c r="AWK176" s="199"/>
      <c r="AWL176" s="199"/>
      <c r="AWM176" s="199"/>
      <c r="AWN176" s="199"/>
      <c r="AWO176" s="199"/>
      <c r="AWP176" s="199"/>
      <c r="AWQ176" s="199"/>
      <c r="AWR176" s="199"/>
      <c r="AWS176" s="199"/>
      <c r="AWT176" s="199"/>
      <c r="AWU176" s="199"/>
      <c r="AWV176" s="199"/>
      <c r="AWW176" s="199"/>
      <c r="AWX176" s="199"/>
      <c r="AWY176" s="199"/>
      <c r="AWZ176" s="199"/>
      <c r="AXA176" s="199"/>
      <c r="AXB176" s="199"/>
      <c r="AXC176" s="199"/>
      <c r="AXD176" s="199"/>
      <c r="AXE176" s="199"/>
      <c r="AXF176" s="199"/>
      <c r="AXG176" s="199"/>
      <c r="AXH176" s="199"/>
      <c r="AXI176" s="199"/>
      <c r="AXJ176" s="199"/>
      <c r="AXK176" s="199"/>
      <c r="AXL176" s="199"/>
      <c r="AXM176" s="199"/>
      <c r="AXN176" s="199"/>
      <c r="AXO176" s="199"/>
      <c r="AXP176" s="199"/>
      <c r="AXQ176" s="199"/>
      <c r="AXR176" s="199"/>
      <c r="AXS176" s="199"/>
      <c r="AXT176" s="199"/>
      <c r="AXU176" s="199"/>
      <c r="AXV176" s="199"/>
      <c r="AXW176" s="199"/>
      <c r="AXX176" s="199"/>
      <c r="AXY176" s="199"/>
      <c r="AXZ176" s="199"/>
      <c r="AYA176" s="199"/>
      <c r="AYB176" s="199"/>
      <c r="AYC176" s="199"/>
      <c r="AYD176" s="199"/>
      <c r="AYE176" s="199"/>
      <c r="AYF176" s="199"/>
      <c r="AYG176" s="199"/>
      <c r="AYH176" s="199"/>
      <c r="AYI176" s="199"/>
      <c r="AYJ176" s="199"/>
      <c r="AYK176" s="199"/>
      <c r="AYL176" s="199"/>
      <c r="AYM176" s="199"/>
      <c r="AYN176" s="199"/>
      <c r="AYO176" s="199"/>
      <c r="AYP176" s="199"/>
      <c r="AYQ176" s="199"/>
      <c r="AYR176" s="199"/>
      <c r="AYS176" s="199"/>
      <c r="AYT176" s="199"/>
      <c r="AYU176" s="199"/>
      <c r="AYV176" s="199"/>
      <c r="AYW176" s="199"/>
      <c r="AYX176" s="199"/>
      <c r="AYY176" s="199"/>
      <c r="AYZ176" s="199"/>
      <c r="AZA176" s="199"/>
      <c r="AZB176" s="199"/>
      <c r="AZC176" s="199"/>
      <c r="AZD176" s="199"/>
      <c r="AZE176" s="199"/>
      <c r="AZF176" s="199"/>
      <c r="AZG176" s="199"/>
      <c r="AZH176" s="199"/>
      <c r="AZI176" s="199"/>
      <c r="AZJ176" s="199"/>
      <c r="AZK176" s="199"/>
      <c r="AZL176" s="199"/>
      <c r="AZM176" s="199"/>
      <c r="AZN176" s="199"/>
      <c r="AZO176" s="199"/>
      <c r="AZP176" s="199"/>
      <c r="AZQ176" s="199"/>
      <c r="AZR176" s="199"/>
      <c r="AZS176" s="199"/>
      <c r="AZT176" s="199"/>
      <c r="AZU176" s="199"/>
      <c r="AZV176" s="199"/>
      <c r="AZW176" s="199"/>
      <c r="AZX176" s="199"/>
      <c r="AZY176" s="199"/>
      <c r="AZZ176" s="199"/>
      <c r="BAA176" s="199"/>
      <c r="BAB176" s="199"/>
      <c r="BAC176" s="199"/>
      <c r="BAD176" s="199"/>
      <c r="BAE176" s="199"/>
      <c r="BAF176" s="199"/>
      <c r="BAG176" s="199"/>
      <c r="BAH176" s="199"/>
      <c r="BAI176" s="199"/>
      <c r="BAJ176" s="199"/>
      <c r="BAK176" s="199"/>
      <c r="BAL176" s="199"/>
      <c r="BAM176" s="199"/>
      <c r="BAN176" s="199"/>
      <c r="BAO176" s="199"/>
      <c r="BAP176" s="199"/>
      <c r="BAQ176" s="199"/>
      <c r="BAR176" s="199"/>
      <c r="BAS176" s="199"/>
      <c r="BAT176" s="199"/>
      <c r="BAU176" s="199"/>
      <c r="BAV176" s="199"/>
      <c r="BAW176" s="199"/>
      <c r="BAX176" s="199"/>
      <c r="BAY176" s="199"/>
      <c r="BAZ176" s="199"/>
      <c r="BBA176" s="199"/>
      <c r="BBB176" s="199"/>
      <c r="BBC176" s="199"/>
      <c r="BBD176" s="199"/>
      <c r="BBE176" s="199"/>
      <c r="BBF176" s="199"/>
      <c r="BBG176" s="199"/>
      <c r="BBH176" s="199"/>
      <c r="BBI176" s="199"/>
      <c r="BBJ176" s="199"/>
      <c r="BBK176" s="199"/>
      <c r="BBL176" s="199"/>
      <c r="BBM176" s="199"/>
      <c r="BBN176" s="199"/>
      <c r="BBO176" s="199"/>
      <c r="BBP176" s="199"/>
      <c r="BBQ176" s="199"/>
      <c r="BBR176" s="199"/>
      <c r="BBS176" s="199"/>
      <c r="BBT176" s="199"/>
      <c r="BBU176" s="199"/>
      <c r="BBV176" s="199"/>
      <c r="BBW176" s="199"/>
      <c r="BBX176" s="199"/>
      <c r="BBY176" s="199"/>
      <c r="BBZ176" s="199"/>
      <c r="BCA176" s="199"/>
      <c r="BCB176" s="199"/>
      <c r="BCC176" s="199"/>
      <c r="BCD176" s="199"/>
      <c r="BCE176" s="199"/>
      <c r="BCF176" s="199"/>
      <c r="BCG176" s="199"/>
      <c r="BCH176" s="199"/>
      <c r="BCI176" s="199"/>
      <c r="BCJ176" s="199"/>
      <c r="BCK176" s="199"/>
      <c r="BCL176" s="199"/>
      <c r="BCM176" s="199"/>
      <c r="BCN176" s="199"/>
      <c r="BCO176" s="199"/>
      <c r="BCP176" s="199"/>
      <c r="BCQ176" s="199"/>
      <c r="BCR176" s="199"/>
      <c r="BCS176" s="199"/>
      <c r="BCT176" s="199"/>
      <c r="BCU176" s="199"/>
      <c r="BCV176" s="199"/>
      <c r="BCW176" s="199"/>
      <c r="BCX176" s="199"/>
      <c r="BCY176" s="199"/>
      <c r="BCZ176" s="199"/>
      <c r="BDA176" s="199"/>
      <c r="BDB176" s="199"/>
      <c r="BDC176" s="199"/>
      <c r="BDD176" s="199"/>
      <c r="BDE176" s="199"/>
      <c r="BDF176" s="199"/>
      <c r="BDG176" s="199"/>
      <c r="BDH176" s="199"/>
      <c r="BDI176" s="199"/>
      <c r="BDJ176" s="199"/>
      <c r="BDK176" s="199"/>
      <c r="BDL176" s="199"/>
      <c r="BDM176" s="199"/>
      <c r="BDN176" s="199"/>
      <c r="BDO176" s="199"/>
      <c r="BDP176" s="199"/>
      <c r="BDQ176" s="199"/>
      <c r="BDR176" s="199"/>
      <c r="BDS176" s="199"/>
      <c r="BDT176" s="199"/>
      <c r="BDU176" s="199"/>
      <c r="BDV176" s="199"/>
      <c r="BDW176" s="199"/>
      <c r="BDX176" s="199"/>
      <c r="BDY176" s="199"/>
      <c r="BDZ176" s="199"/>
      <c r="BEA176" s="199"/>
      <c r="BEB176" s="199"/>
      <c r="BEC176" s="199"/>
      <c r="BED176" s="199"/>
      <c r="BEE176" s="199"/>
      <c r="BEF176" s="199"/>
      <c r="BEG176" s="199"/>
      <c r="BEH176" s="199"/>
      <c r="BEI176" s="199"/>
      <c r="BEJ176" s="199"/>
      <c r="BEK176" s="199"/>
      <c r="BEL176" s="199"/>
      <c r="BEM176" s="199"/>
      <c r="BEN176" s="199"/>
      <c r="BEO176" s="199"/>
      <c r="BEP176" s="199"/>
      <c r="BEQ176" s="199"/>
      <c r="BER176" s="199"/>
      <c r="BES176" s="199"/>
      <c r="BET176" s="199"/>
      <c r="BEU176" s="199"/>
      <c r="BEV176" s="199"/>
      <c r="BEW176" s="199"/>
      <c r="BEX176" s="199"/>
      <c r="BEY176" s="199"/>
      <c r="BEZ176" s="199"/>
      <c r="BFA176" s="199"/>
      <c r="BFB176" s="199"/>
      <c r="BFC176" s="199"/>
      <c r="BFD176" s="199"/>
      <c r="BFE176" s="199"/>
      <c r="BFF176" s="199"/>
      <c r="BFG176" s="199"/>
      <c r="BFH176" s="199"/>
      <c r="BFI176" s="199"/>
      <c r="BFJ176" s="199"/>
      <c r="BFK176" s="199"/>
      <c r="BFL176" s="199"/>
      <c r="BFM176" s="199"/>
      <c r="BFN176" s="199"/>
      <c r="BFO176" s="199"/>
      <c r="BFP176" s="199"/>
      <c r="BFQ176" s="199"/>
      <c r="BFR176" s="199"/>
      <c r="BFS176" s="199"/>
      <c r="BFT176" s="199"/>
      <c r="BFU176" s="199"/>
      <c r="BFV176" s="199"/>
      <c r="BFW176" s="199"/>
      <c r="BFX176" s="199"/>
      <c r="BFY176" s="199"/>
      <c r="BFZ176" s="199"/>
      <c r="BGA176" s="199"/>
      <c r="BGB176" s="199"/>
      <c r="BGC176" s="199"/>
      <c r="BGD176" s="199"/>
      <c r="BGE176" s="199"/>
      <c r="BGF176" s="199"/>
      <c r="BGG176" s="199"/>
      <c r="BGH176" s="199"/>
      <c r="BGI176" s="199"/>
      <c r="BGJ176" s="199"/>
      <c r="BGK176" s="199"/>
      <c r="BGL176" s="199"/>
      <c r="BGM176" s="199"/>
      <c r="BGN176" s="199"/>
      <c r="BGO176" s="199"/>
      <c r="BGP176" s="199"/>
      <c r="BGQ176" s="199"/>
      <c r="BGR176" s="199"/>
      <c r="BGS176" s="199"/>
      <c r="BGT176" s="199"/>
      <c r="BGU176" s="199"/>
      <c r="BGV176" s="199"/>
      <c r="BGW176" s="199"/>
      <c r="BGX176" s="199"/>
      <c r="BGY176" s="199"/>
      <c r="BGZ176" s="199"/>
      <c r="BHA176" s="199"/>
      <c r="BHB176" s="199"/>
      <c r="BHC176" s="199"/>
      <c r="BHD176" s="199"/>
      <c r="BHE176" s="199"/>
      <c r="BHF176" s="199"/>
      <c r="BHG176" s="199"/>
      <c r="BHH176" s="199"/>
      <c r="BHI176" s="199"/>
      <c r="BHJ176" s="199"/>
      <c r="BHK176" s="199"/>
      <c r="BHL176" s="199"/>
      <c r="BHM176" s="199"/>
      <c r="BHN176" s="199"/>
      <c r="BHO176" s="199"/>
      <c r="BHP176" s="199"/>
      <c r="BHQ176" s="199"/>
      <c r="BHR176" s="199"/>
      <c r="BHS176" s="199"/>
      <c r="BHT176" s="199"/>
      <c r="BHU176" s="199"/>
      <c r="BHV176" s="199"/>
      <c r="BHW176" s="199"/>
      <c r="BHX176" s="199"/>
      <c r="BHY176" s="199"/>
      <c r="BHZ176" s="199"/>
      <c r="BIA176" s="199"/>
      <c r="BIB176" s="199"/>
      <c r="BIC176" s="199"/>
      <c r="BID176" s="199"/>
      <c r="BIE176" s="199"/>
      <c r="BIF176" s="199"/>
      <c r="BIG176" s="199"/>
      <c r="BIH176" s="199"/>
      <c r="BII176" s="199"/>
      <c r="BIJ176" s="199"/>
      <c r="BIK176" s="199"/>
      <c r="BIL176" s="199"/>
      <c r="BIM176" s="199"/>
      <c r="BIN176" s="199"/>
      <c r="BIO176" s="199"/>
      <c r="BIP176" s="199"/>
      <c r="BIQ176" s="199"/>
      <c r="BIR176" s="199"/>
      <c r="BIS176" s="199"/>
      <c r="BIT176" s="199"/>
      <c r="BIU176" s="199"/>
      <c r="BIV176" s="199"/>
      <c r="BIW176" s="199"/>
      <c r="BIX176" s="199"/>
      <c r="BIY176" s="199"/>
      <c r="BIZ176" s="199"/>
      <c r="BJA176" s="199"/>
      <c r="BJB176" s="199"/>
      <c r="BJC176" s="199"/>
      <c r="BJD176" s="199"/>
      <c r="BJE176" s="199"/>
      <c r="BJF176" s="199"/>
      <c r="BJG176" s="199"/>
      <c r="BJH176" s="199"/>
      <c r="BJI176" s="199"/>
      <c r="BJJ176" s="199"/>
      <c r="BJK176" s="199"/>
      <c r="BJL176" s="199"/>
      <c r="BJM176" s="199"/>
      <c r="BJN176" s="199"/>
      <c r="BJO176" s="199"/>
      <c r="BJP176" s="199"/>
      <c r="BJQ176" s="199"/>
      <c r="BJR176" s="199"/>
      <c r="BJS176" s="199"/>
      <c r="BJT176" s="199"/>
      <c r="BJU176" s="199"/>
      <c r="BJV176" s="199"/>
      <c r="BJW176" s="199"/>
      <c r="BJX176" s="199"/>
      <c r="BJY176" s="199"/>
      <c r="BJZ176" s="199"/>
      <c r="BKA176" s="199"/>
      <c r="BKB176" s="199"/>
      <c r="BKC176" s="199"/>
      <c r="BKD176" s="199"/>
      <c r="BKE176" s="199"/>
      <c r="BKF176" s="199"/>
      <c r="BKG176" s="199"/>
      <c r="BKH176" s="199"/>
      <c r="BKI176" s="199"/>
      <c r="BKJ176" s="199"/>
      <c r="BKK176" s="199"/>
      <c r="BKL176" s="199"/>
      <c r="BKM176" s="199"/>
      <c r="BKN176" s="199"/>
      <c r="BKO176" s="199"/>
      <c r="BKP176" s="199"/>
      <c r="BKQ176" s="199"/>
      <c r="BKR176" s="199"/>
      <c r="BKS176" s="199"/>
      <c r="BKT176" s="199"/>
      <c r="BKU176" s="199"/>
      <c r="BKV176" s="199"/>
      <c r="BKW176" s="199"/>
      <c r="BKX176" s="199"/>
      <c r="BKY176" s="199"/>
      <c r="BKZ176" s="199"/>
      <c r="BLA176" s="199"/>
      <c r="BLB176" s="199"/>
      <c r="BLC176" s="199"/>
      <c r="BLD176" s="199"/>
      <c r="BLE176" s="199"/>
      <c r="BLF176" s="199"/>
      <c r="BLG176" s="199"/>
      <c r="BLH176" s="199"/>
      <c r="BLI176" s="199"/>
      <c r="BLJ176" s="199"/>
      <c r="BLK176" s="199"/>
      <c r="BLL176" s="199"/>
      <c r="BLM176" s="199"/>
      <c r="BLN176" s="199"/>
      <c r="BLO176" s="199"/>
      <c r="BLP176" s="199"/>
      <c r="BLQ176" s="199"/>
      <c r="BLR176" s="199"/>
      <c r="BLS176" s="199"/>
      <c r="BLT176" s="199"/>
      <c r="BLU176" s="199"/>
      <c r="BLV176" s="199"/>
      <c r="BLW176" s="199"/>
      <c r="BLX176" s="199"/>
      <c r="BLY176" s="199"/>
      <c r="BLZ176" s="199"/>
      <c r="BMA176" s="199"/>
      <c r="BMB176" s="199"/>
      <c r="BMC176" s="199"/>
      <c r="BMD176" s="199"/>
      <c r="BME176" s="199"/>
      <c r="BMF176" s="199"/>
      <c r="BMG176" s="199"/>
      <c r="BMH176" s="199"/>
      <c r="BMI176" s="199"/>
      <c r="BMJ176" s="199"/>
      <c r="BMK176" s="199"/>
      <c r="BML176" s="199"/>
      <c r="BMM176" s="199"/>
      <c r="BMN176" s="199"/>
      <c r="BMO176" s="199"/>
      <c r="BMP176" s="199"/>
      <c r="BMQ176" s="199"/>
      <c r="BMR176" s="199"/>
      <c r="BMS176" s="199"/>
      <c r="BMT176" s="199"/>
      <c r="BMU176" s="199"/>
      <c r="BMV176" s="199"/>
      <c r="BMW176" s="199"/>
      <c r="BMX176" s="199"/>
      <c r="BMY176" s="199"/>
      <c r="BMZ176" s="199"/>
      <c r="BNA176" s="199"/>
      <c r="BNB176" s="199"/>
      <c r="BNC176" s="199"/>
      <c r="BND176" s="199"/>
      <c r="BNE176" s="199"/>
      <c r="BNF176" s="199"/>
      <c r="BNG176" s="199"/>
      <c r="BNH176" s="199"/>
      <c r="BNI176" s="199"/>
      <c r="BNJ176" s="199"/>
      <c r="BNK176" s="199"/>
      <c r="BNL176" s="199"/>
      <c r="BNM176" s="199"/>
      <c r="BNN176" s="199"/>
      <c r="BNO176" s="199"/>
      <c r="BNP176" s="199"/>
      <c r="BNQ176" s="199"/>
      <c r="BNR176" s="199"/>
      <c r="BNS176" s="199"/>
      <c r="BNT176" s="199"/>
      <c r="BNU176" s="199"/>
      <c r="BNV176" s="199"/>
      <c r="BNW176" s="199"/>
      <c r="BNX176" s="199"/>
      <c r="BNY176" s="199"/>
      <c r="BNZ176" s="199"/>
      <c r="BOA176" s="199"/>
      <c r="BOB176" s="199"/>
      <c r="BOC176" s="199"/>
      <c r="BOD176" s="199"/>
      <c r="BOE176" s="199"/>
      <c r="BOF176" s="199"/>
      <c r="BOG176" s="199"/>
      <c r="BOH176" s="199"/>
      <c r="BOI176" s="199"/>
      <c r="BOJ176" s="199"/>
      <c r="BOK176" s="199"/>
      <c r="BOL176" s="199"/>
      <c r="BOM176" s="199"/>
      <c r="BON176" s="199"/>
      <c r="BOO176" s="199"/>
      <c r="BOP176" s="199"/>
      <c r="BOQ176" s="199"/>
      <c r="BOR176" s="199"/>
      <c r="BOS176" s="199"/>
      <c r="BOT176" s="199"/>
      <c r="BOU176" s="199"/>
      <c r="BOV176" s="199"/>
      <c r="BOW176" s="199"/>
      <c r="BOX176" s="199"/>
      <c r="BOY176" s="199"/>
      <c r="BOZ176" s="199"/>
      <c r="BPA176" s="199"/>
      <c r="BPB176" s="199"/>
      <c r="BPC176" s="199"/>
      <c r="BPD176" s="199"/>
      <c r="BPE176" s="199"/>
      <c r="BPF176" s="199"/>
      <c r="BPG176" s="199"/>
      <c r="BPH176" s="199"/>
      <c r="BPI176" s="199"/>
      <c r="BPJ176" s="199"/>
      <c r="BPK176" s="199"/>
      <c r="BPL176" s="199"/>
      <c r="BPM176" s="199"/>
      <c r="BPN176" s="199"/>
      <c r="BPO176" s="199"/>
      <c r="BPP176" s="199"/>
      <c r="BPQ176" s="199"/>
      <c r="BPR176" s="199"/>
      <c r="BPS176" s="199"/>
      <c r="BPT176" s="199"/>
      <c r="BPU176" s="199"/>
      <c r="BPV176" s="199"/>
      <c r="BPW176" s="199"/>
      <c r="BPX176" s="199"/>
      <c r="BPY176" s="199"/>
      <c r="BPZ176" s="199"/>
      <c r="BQA176" s="199"/>
      <c r="BQB176" s="199"/>
      <c r="BQC176" s="199"/>
      <c r="BQD176" s="199"/>
      <c r="BQE176" s="199"/>
      <c r="BQF176" s="199"/>
      <c r="BQG176" s="199"/>
      <c r="BQH176" s="199"/>
      <c r="BQI176" s="199"/>
      <c r="BQJ176" s="199"/>
      <c r="BQK176" s="199"/>
      <c r="BQL176" s="199"/>
      <c r="BQM176" s="199"/>
      <c r="BQN176" s="199"/>
      <c r="BQO176" s="199"/>
      <c r="BQP176" s="199"/>
      <c r="BQQ176" s="199"/>
      <c r="BQR176" s="199"/>
      <c r="BQS176" s="199"/>
      <c r="BQT176" s="199"/>
      <c r="BQU176" s="199"/>
      <c r="BQV176" s="199"/>
      <c r="BQW176" s="199"/>
      <c r="BQX176" s="199"/>
      <c r="BQY176" s="199"/>
      <c r="BQZ176" s="199"/>
      <c r="BRA176" s="199"/>
      <c r="BRB176" s="199"/>
      <c r="BRC176" s="199"/>
      <c r="BRD176" s="199"/>
      <c r="BRE176" s="199"/>
      <c r="BRF176" s="199"/>
      <c r="BRG176" s="199"/>
      <c r="BRH176" s="199"/>
      <c r="BRI176" s="199"/>
      <c r="BRJ176" s="199"/>
      <c r="BRK176" s="199"/>
      <c r="BRL176" s="199"/>
      <c r="BRM176" s="199"/>
      <c r="BRN176" s="199"/>
      <c r="BRO176" s="199"/>
      <c r="BRP176" s="199"/>
      <c r="BRQ176" s="199"/>
      <c r="BRR176" s="199"/>
      <c r="BRS176" s="199"/>
      <c r="BRT176" s="199"/>
      <c r="BRU176" s="199"/>
      <c r="BRV176" s="199"/>
      <c r="BRW176" s="199"/>
      <c r="BRX176" s="199"/>
      <c r="BRY176" s="199"/>
      <c r="BRZ176" s="199"/>
      <c r="BSA176" s="199"/>
      <c r="BSB176" s="199"/>
      <c r="BSC176" s="199"/>
      <c r="BSD176" s="199"/>
      <c r="BSE176" s="199"/>
      <c r="BSF176" s="199"/>
      <c r="BSG176" s="199"/>
      <c r="BSH176" s="199"/>
      <c r="BSI176" s="199"/>
      <c r="BSJ176" s="199"/>
      <c r="BSK176" s="199"/>
      <c r="BSL176" s="199"/>
      <c r="BSM176" s="199"/>
      <c r="BSN176" s="199"/>
      <c r="BSO176" s="199"/>
      <c r="BSP176" s="199"/>
      <c r="BSQ176" s="199"/>
      <c r="BSR176" s="199"/>
      <c r="BSS176" s="199"/>
      <c r="BST176" s="199"/>
      <c r="BSU176" s="199"/>
      <c r="BSV176" s="199"/>
      <c r="BSW176" s="199"/>
      <c r="BSX176" s="199"/>
      <c r="BSY176" s="199"/>
      <c r="BSZ176" s="199"/>
      <c r="BTA176" s="199"/>
      <c r="BTB176" s="199"/>
      <c r="BTC176" s="199"/>
      <c r="BTD176" s="199"/>
      <c r="BTE176" s="199"/>
      <c r="BTF176" s="199"/>
      <c r="BTG176" s="199"/>
      <c r="BTH176" s="199"/>
      <c r="BTI176" s="199"/>
      <c r="BTJ176" s="199"/>
      <c r="BTK176" s="199"/>
      <c r="BTL176" s="199"/>
      <c r="BTM176" s="199"/>
      <c r="BTN176" s="199"/>
      <c r="BTO176" s="199"/>
      <c r="BTP176" s="199"/>
      <c r="BTQ176" s="199"/>
      <c r="BTR176" s="199"/>
      <c r="BTS176" s="199"/>
      <c r="BTT176" s="199"/>
      <c r="BTU176" s="199"/>
      <c r="BTV176" s="199"/>
      <c r="BTW176" s="199"/>
      <c r="BTX176" s="199"/>
      <c r="BTY176" s="199"/>
      <c r="BTZ176" s="199"/>
      <c r="BUA176" s="199"/>
      <c r="BUB176" s="199"/>
      <c r="BUC176" s="199"/>
      <c r="BUD176" s="199"/>
      <c r="BUE176" s="199"/>
      <c r="BUF176" s="199"/>
      <c r="BUG176" s="199"/>
      <c r="BUH176" s="199"/>
      <c r="BUI176" s="199"/>
      <c r="BUJ176" s="199"/>
      <c r="BUK176" s="199"/>
      <c r="BUL176" s="199"/>
      <c r="BUM176" s="199"/>
      <c r="BUN176" s="199"/>
      <c r="BUO176" s="199"/>
      <c r="BUP176" s="199"/>
      <c r="BUQ176" s="199"/>
      <c r="BUR176" s="199"/>
      <c r="BUS176" s="199"/>
      <c r="BUT176" s="199"/>
      <c r="BUU176" s="199"/>
      <c r="BUV176" s="199"/>
      <c r="BUW176" s="199"/>
      <c r="BUX176" s="199"/>
      <c r="BUY176" s="199"/>
      <c r="BUZ176" s="199"/>
      <c r="BVA176" s="199"/>
      <c r="BVB176" s="199"/>
      <c r="BVC176" s="199"/>
      <c r="BVD176" s="199"/>
      <c r="BVE176" s="199"/>
      <c r="BVF176" s="199"/>
      <c r="BVG176" s="199"/>
      <c r="BVH176" s="199"/>
      <c r="BVI176" s="199"/>
      <c r="BVJ176" s="199"/>
      <c r="BVK176" s="199"/>
      <c r="BVL176" s="199"/>
      <c r="BVM176" s="199"/>
      <c r="BVN176" s="199"/>
      <c r="BVO176" s="199"/>
      <c r="BVP176" s="199"/>
      <c r="BVQ176" s="199"/>
      <c r="BVR176" s="199"/>
      <c r="BVS176" s="199"/>
      <c r="BVT176" s="199"/>
      <c r="BVU176" s="199"/>
      <c r="BVV176" s="199"/>
      <c r="BVW176" s="199"/>
      <c r="BVX176" s="199"/>
      <c r="BVY176" s="199"/>
      <c r="BVZ176" s="199"/>
      <c r="BWA176" s="199"/>
      <c r="BWB176" s="199"/>
      <c r="BWC176" s="199"/>
      <c r="BWD176" s="199"/>
      <c r="BWE176" s="199"/>
      <c r="BWF176" s="199"/>
      <c r="BWG176" s="199"/>
      <c r="BWH176" s="199"/>
      <c r="BWI176" s="199"/>
      <c r="BWJ176" s="199"/>
      <c r="BWK176" s="199"/>
      <c r="BWL176" s="199"/>
      <c r="BWM176" s="199"/>
      <c r="BWN176" s="199"/>
      <c r="BWO176" s="199"/>
      <c r="BWP176" s="199"/>
      <c r="BWQ176" s="199"/>
      <c r="BWR176" s="199"/>
      <c r="BWS176" s="199"/>
      <c r="BWT176" s="199"/>
      <c r="BWU176" s="199"/>
      <c r="BWV176" s="199"/>
      <c r="BWW176" s="199"/>
      <c r="BWX176" s="199"/>
      <c r="BWY176" s="199"/>
      <c r="BWZ176" s="199"/>
      <c r="BXA176" s="199"/>
      <c r="BXB176" s="199"/>
      <c r="BXC176" s="199"/>
      <c r="BXD176" s="199"/>
      <c r="BXE176" s="199"/>
      <c r="BXF176" s="199"/>
      <c r="BXG176" s="199"/>
      <c r="BXH176" s="199"/>
      <c r="BXI176" s="199"/>
      <c r="BXJ176" s="199"/>
      <c r="BXK176" s="199"/>
      <c r="BXL176" s="199"/>
      <c r="BXM176" s="199"/>
      <c r="BXN176" s="199"/>
      <c r="BXO176" s="199"/>
      <c r="BXP176" s="199"/>
      <c r="BXQ176" s="199"/>
      <c r="BXR176" s="199"/>
      <c r="BXS176" s="199"/>
      <c r="BXT176" s="199"/>
      <c r="BXU176" s="199"/>
      <c r="BXV176" s="199"/>
      <c r="BXW176" s="199"/>
      <c r="BXX176" s="199"/>
      <c r="BXY176" s="199"/>
      <c r="BXZ176" s="199"/>
      <c r="BYA176" s="199"/>
      <c r="BYB176" s="199"/>
      <c r="BYC176" s="199"/>
      <c r="BYD176" s="199"/>
      <c r="BYE176" s="199"/>
      <c r="BYF176" s="199"/>
      <c r="BYG176" s="199"/>
      <c r="BYH176" s="199"/>
      <c r="BYI176" s="199"/>
      <c r="BYJ176" s="199"/>
      <c r="BYK176" s="199"/>
      <c r="BYL176" s="199"/>
      <c r="BYM176" s="199"/>
      <c r="BYN176" s="199"/>
      <c r="BYO176" s="199"/>
      <c r="BYP176" s="199"/>
      <c r="BYQ176" s="199"/>
      <c r="BYR176" s="199"/>
      <c r="BYS176" s="199"/>
      <c r="BYT176" s="199"/>
      <c r="BYU176" s="199"/>
      <c r="BYV176" s="199"/>
      <c r="BYW176" s="199"/>
      <c r="BYX176" s="199"/>
      <c r="BYY176" s="199"/>
      <c r="BYZ176" s="199"/>
      <c r="BZA176" s="199"/>
      <c r="BZB176" s="199"/>
      <c r="BZC176" s="199"/>
      <c r="BZD176" s="199"/>
      <c r="BZE176" s="199"/>
      <c r="BZF176" s="199"/>
      <c r="BZG176" s="199"/>
      <c r="BZH176" s="199"/>
      <c r="BZI176" s="199"/>
      <c r="BZJ176" s="199"/>
      <c r="BZK176" s="199"/>
      <c r="BZL176" s="199"/>
      <c r="BZM176" s="199"/>
      <c r="BZN176" s="199"/>
      <c r="BZO176" s="199"/>
      <c r="BZP176" s="199"/>
      <c r="BZQ176" s="199"/>
      <c r="BZR176" s="199"/>
      <c r="BZS176" s="199"/>
      <c r="BZT176" s="199"/>
      <c r="BZU176" s="199"/>
      <c r="BZV176" s="199"/>
      <c r="BZW176" s="199"/>
      <c r="BZX176" s="199"/>
      <c r="BZY176" s="199"/>
      <c r="BZZ176" s="199"/>
      <c r="CAA176" s="199"/>
      <c r="CAB176" s="199"/>
      <c r="CAC176" s="199"/>
      <c r="CAD176" s="199"/>
      <c r="CAE176" s="199"/>
      <c r="CAF176" s="199"/>
      <c r="CAG176" s="199"/>
      <c r="CAH176" s="199"/>
      <c r="CAI176" s="199"/>
      <c r="CAJ176" s="199"/>
      <c r="CAK176" s="199"/>
      <c r="CAL176" s="199"/>
      <c r="CAM176" s="199"/>
      <c r="CAN176" s="199"/>
      <c r="CAO176" s="199"/>
      <c r="CAP176" s="199"/>
      <c r="CAQ176" s="199"/>
      <c r="CAR176" s="199"/>
      <c r="CAS176" s="199"/>
      <c r="CAT176" s="199"/>
      <c r="CAU176" s="199"/>
      <c r="CAV176" s="199"/>
      <c r="CAW176" s="199"/>
      <c r="CAX176" s="199"/>
      <c r="CAY176" s="199"/>
      <c r="CAZ176" s="199"/>
      <c r="CBA176" s="199"/>
      <c r="CBB176" s="199"/>
      <c r="CBC176" s="199"/>
      <c r="CBD176" s="199"/>
      <c r="CBE176" s="199"/>
      <c r="CBF176" s="199"/>
      <c r="CBG176" s="199"/>
      <c r="CBH176" s="199"/>
      <c r="CBI176" s="199"/>
      <c r="CBJ176" s="199"/>
      <c r="CBK176" s="199"/>
      <c r="CBL176" s="199"/>
      <c r="CBM176" s="199"/>
      <c r="CBN176" s="199"/>
      <c r="CBO176" s="199"/>
      <c r="CBP176" s="199"/>
      <c r="CBQ176" s="199"/>
      <c r="CBR176" s="199"/>
      <c r="CBS176" s="199"/>
      <c r="CBT176" s="199"/>
      <c r="CBU176" s="199"/>
      <c r="CBV176" s="199"/>
      <c r="CBW176" s="199"/>
      <c r="CBX176" s="199"/>
      <c r="CBY176" s="199"/>
      <c r="CBZ176" s="199"/>
      <c r="CCA176" s="199"/>
      <c r="CCB176" s="199"/>
      <c r="CCC176" s="199"/>
      <c r="CCD176" s="199"/>
      <c r="CCE176" s="199"/>
      <c r="CCF176" s="199"/>
      <c r="CCG176" s="199"/>
      <c r="CCH176" s="199"/>
      <c r="CCI176" s="199"/>
      <c r="CCJ176" s="199"/>
      <c r="CCK176" s="199"/>
      <c r="CCL176" s="199"/>
      <c r="CCM176" s="199"/>
      <c r="CCN176" s="199"/>
      <c r="CCO176" s="199"/>
      <c r="CCP176" s="199"/>
      <c r="CCQ176" s="199"/>
      <c r="CCR176" s="199"/>
      <c r="CCS176" s="199"/>
      <c r="CCT176" s="199"/>
    </row>
    <row r="177" spans="984:2126" s="200" customFormat="1" x14ac:dyDescent="0.2">
      <c r="AKV177" s="199"/>
      <c r="AKW177" s="199"/>
      <c r="AKX177" s="199"/>
      <c r="AKY177" s="199"/>
      <c r="AKZ177" s="199"/>
      <c r="ALA177" s="199"/>
      <c r="ALB177" s="199"/>
      <c r="ALC177" s="199"/>
      <c r="ALD177" s="199"/>
      <c r="ALE177" s="199"/>
      <c r="ALF177" s="199"/>
      <c r="ALG177" s="199"/>
      <c r="ALH177" s="199"/>
      <c r="ALI177" s="199"/>
      <c r="ALJ177" s="199"/>
      <c r="ALK177" s="199"/>
      <c r="ALL177" s="199"/>
      <c r="ALM177" s="199"/>
      <c r="ALN177" s="199"/>
      <c r="ALO177" s="199"/>
      <c r="ALP177" s="199"/>
      <c r="ALQ177" s="199"/>
      <c r="ALR177" s="199"/>
      <c r="ALS177" s="199"/>
      <c r="ALT177" s="199"/>
      <c r="ALU177" s="199"/>
      <c r="ALV177" s="199"/>
      <c r="ALW177" s="199"/>
      <c r="ALX177" s="199"/>
      <c r="ALY177" s="199"/>
      <c r="ALZ177" s="199"/>
      <c r="AMA177" s="199"/>
      <c r="AMB177" s="199"/>
      <c r="AMC177" s="199"/>
      <c r="AMD177" s="199"/>
      <c r="AME177" s="199"/>
      <c r="AMF177" s="199"/>
      <c r="AMG177" s="199"/>
      <c r="AMH177" s="199"/>
      <c r="AMI177" s="199"/>
      <c r="AMJ177" s="199"/>
      <c r="AMK177" s="199"/>
      <c r="AML177" s="199"/>
      <c r="AMM177" s="199"/>
      <c r="AMN177" s="199"/>
      <c r="AMO177" s="199"/>
      <c r="AMP177" s="199"/>
      <c r="AMQ177" s="199"/>
      <c r="AMR177" s="199"/>
      <c r="AMS177" s="199"/>
      <c r="AMT177" s="199"/>
      <c r="AMU177" s="199"/>
      <c r="AMV177" s="199"/>
      <c r="AMW177" s="199"/>
      <c r="AMX177" s="199"/>
      <c r="AMY177" s="199"/>
      <c r="AMZ177" s="199"/>
      <c r="ANA177" s="199"/>
      <c r="ANB177" s="199"/>
      <c r="ANC177" s="199"/>
      <c r="AND177" s="199"/>
      <c r="ANE177" s="199"/>
      <c r="ANF177" s="199"/>
      <c r="ANG177" s="199"/>
      <c r="ANH177" s="199"/>
      <c r="ANI177" s="199"/>
      <c r="ANJ177" s="199"/>
      <c r="ANK177" s="199"/>
      <c r="ANL177" s="199"/>
      <c r="ANM177" s="199"/>
      <c r="ANN177" s="199"/>
      <c r="ANO177" s="199"/>
      <c r="ANP177" s="199"/>
      <c r="ANQ177" s="199"/>
      <c r="ANR177" s="199"/>
      <c r="ANS177" s="199"/>
      <c r="ANT177" s="199"/>
      <c r="ANU177" s="199"/>
      <c r="ANV177" s="199"/>
      <c r="ANW177" s="199"/>
      <c r="ANX177" s="199"/>
      <c r="ANY177" s="199"/>
      <c r="ANZ177" s="199"/>
      <c r="AOA177" s="199"/>
      <c r="AOB177" s="199"/>
      <c r="AOC177" s="199"/>
      <c r="AOD177" s="199"/>
      <c r="AOE177" s="199"/>
      <c r="AOF177" s="199"/>
      <c r="AOG177" s="199"/>
      <c r="AOH177" s="199"/>
      <c r="AOI177" s="199"/>
      <c r="AOJ177" s="199"/>
      <c r="AOK177" s="199"/>
      <c r="AOL177" s="199"/>
      <c r="AOM177" s="199"/>
      <c r="AON177" s="199"/>
      <c r="AOO177" s="199"/>
      <c r="AOP177" s="199"/>
      <c r="AOQ177" s="199"/>
      <c r="AOR177" s="199"/>
      <c r="AOS177" s="199"/>
      <c r="AOT177" s="199"/>
      <c r="AOU177" s="199"/>
      <c r="AOV177" s="199"/>
      <c r="AOW177" s="199"/>
      <c r="AOX177" s="199"/>
      <c r="AOY177" s="199"/>
      <c r="AOZ177" s="199"/>
      <c r="APA177" s="199"/>
      <c r="APB177" s="199"/>
      <c r="APC177" s="199"/>
      <c r="APD177" s="199"/>
      <c r="APE177" s="199"/>
      <c r="APF177" s="199"/>
      <c r="APG177" s="199"/>
      <c r="APH177" s="199"/>
      <c r="API177" s="199"/>
      <c r="APJ177" s="199"/>
      <c r="APK177" s="199"/>
      <c r="APL177" s="199"/>
      <c r="APM177" s="199"/>
      <c r="APN177" s="199"/>
      <c r="APO177" s="199"/>
      <c r="APP177" s="199"/>
      <c r="APQ177" s="199"/>
      <c r="APR177" s="199"/>
      <c r="APS177" s="199"/>
      <c r="APT177" s="199"/>
      <c r="APU177" s="199"/>
      <c r="APV177" s="199"/>
      <c r="APW177" s="199"/>
      <c r="APX177" s="199"/>
      <c r="APY177" s="199"/>
      <c r="APZ177" s="199"/>
      <c r="AQA177" s="199"/>
      <c r="AQB177" s="199"/>
      <c r="AQC177" s="199"/>
      <c r="AQD177" s="199"/>
      <c r="AQE177" s="199"/>
      <c r="AQF177" s="199"/>
      <c r="AQG177" s="199"/>
      <c r="AQH177" s="199"/>
      <c r="AQI177" s="199"/>
      <c r="AQJ177" s="199"/>
      <c r="AQK177" s="199"/>
      <c r="AQL177" s="199"/>
      <c r="AQM177" s="199"/>
      <c r="AQN177" s="199"/>
      <c r="AQO177" s="199"/>
      <c r="AQP177" s="199"/>
      <c r="AQQ177" s="199"/>
      <c r="AQR177" s="199"/>
      <c r="AQS177" s="199"/>
      <c r="AQT177" s="199"/>
      <c r="AQU177" s="199"/>
      <c r="AQV177" s="199"/>
      <c r="AQW177" s="199"/>
      <c r="AQX177" s="199"/>
      <c r="AQY177" s="199"/>
      <c r="AQZ177" s="199"/>
      <c r="ARA177" s="199"/>
      <c r="ARB177" s="199"/>
      <c r="ARC177" s="199"/>
      <c r="ARD177" s="199"/>
      <c r="ARE177" s="199"/>
      <c r="ARF177" s="199"/>
      <c r="ARG177" s="199"/>
      <c r="ARH177" s="199"/>
      <c r="ARI177" s="199"/>
      <c r="ARJ177" s="199"/>
      <c r="ARK177" s="199"/>
      <c r="ARL177" s="199"/>
      <c r="ARM177" s="199"/>
      <c r="ARN177" s="199"/>
      <c r="ARO177" s="199"/>
      <c r="ARP177" s="199"/>
      <c r="ARQ177" s="199"/>
      <c r="ARR177" s="199"/>
      <c r="ARS177" s="199"/>
      <c r="ART177" s="199"/>
      <c r="ARU177" s="199"/>
      <c r="ARV177" s="199"/>
      <c r="ARW177" s="199"/>
      <c r="ARX177" s="199"/>
      <c r="ARY177" s="199"/>
      <c r="ARZ177" s="199"/>
      <c r="ASA177" s="199"/>
      <c r="ASB177" s="199"/>
      <c r="ASC177" s="199"/>
      <c r="ASD177" s="199"/>
      <c r="ASE177" s="199"/>
      <c r="ASF177" s="199"/>
      <c r="ASG177" s="199"/>
      <c r="ASH177" s="199"/>
      <c r="ASI177" s="199"/>
      <c r="ASJ177" s="199"/>
      <c r="ASK177" s="199"/>
      <c r="ASL177" s="199"/>
      <c r="ASM177" s="199"/>
      <c r="ASN177" s="199"/>
      <c r="ASO177" s="199"/>
      <c r="ASP177" s="199"/>
      <c r="ASQ177" s="199"/>
      <c r="ASR177" s="199"/>
      <c r="ASS177" s="199"/>
      <c r="AST177" s="199"/>
      <c r="ASU177" s="199"/>
      <c r="ASV177" s="199"/>
      <c r="ASW177" s="199"/>
      <c r="ASX177" s="199"/>
      <c r="ASY177" s="199"/>
      <c r="ASZ177" s="199"/>
      <c r="ATA177" s="199"/>
      <c r="ATB177" s="199"/>
      <c r="ATC177" s="199"/>
      <c r="ATD177" s="199"/>
      <c r="ATE177" s="199"/>
      <c r="ATF177" s="199"/>
      <c r="ATG177" s="199"/>
      <c r="ATH177" s="199"/>
      <c r="ATI177" s="199"/>
      <c r="ATJ177" s="199"/>
      <c r="ATK177" s="199"/>
      <c r="ATL177" s="199"/>
      <c r="ATM177" s="199"/>
      <c r="ATN177" s="199"/>
      <c r="ATO177" s="199"/>
      <c r="ATP177" s="199"/>
      <c r="ATQ177" s="199"/>
      <c r="ATR177" s="199"/>
      <c r="ATS177" s="199"/>
      <c r="ATT177" s="199"/>
      <c r="ATU177" s="199"/>
      <c r="ATV177" s="199"/>
      <c r="ATW177" s="199"/>
      <c r="ATX177" s="199"/>
      <c r="ATY177" s="199"/>
      <c r="ATZ177" s="199"/>
      <c r="AUA177" s="199"/>
      <c r="AUB177" s="199"/>
      <c r="AUC177" s="199"/>
      <c r="AUD177" s="199"/>
      <c r="AUE177" s="199"/>
      <c r="AUF177" s="199"/>
      <c r="AUG177" s="199"/>
      <c r="AUH177" s="199"/>
      <c r="AUI177" s="199"/>
      <c r="AUJ177" s="199"/>
      <c r="AUK177" s="199"/>
      <c r="AUL177" s="199"/>
      <c r="AUM177" s="199"/>
      <c r="AUN177" s="199"/>
      <c r="AUO177" s="199"/>
      <c r="AUP177" s="199"/>
      <c r="AUQ177" s="199"/>
      <c r="AUR177" s="199"/>
      <c r="AUS177" s="199"/>
      <c r="AUT177" s="199"/>
      <c r="AUU177" s="199"/>
      <c r="AUV177" s="199"/>
      <c r="AUW177" s="199"/>
      <c r="AUX177" s="199"/>
      <c r="AUY177" s="199"/>
      <c r="AUZ177" s="199"/>
      <c r="AVA177" s="199"/>
      <c r="AVB177" s="199"/>
      <c r="AVC177" s="199"/>
      <c r="AVD177" s="199"/>
      <c r="AVE177" s="199"/>
      <c r="AVF177" s="199"/>
      <c r="AVG177" s="199"/>
      <c r="AVH177" s="199"/>
      <c r="AVI177" s="199"/>
      <c r="AVJ177" s="199"/>
      <c r="AVK177" s="199"/>
      <c r="AVL177" s="199"/>
      <c r="AVM177" s="199"/>
      <c r="AVN177" s="199"/>
      <c r="AVO177" s="199"/>
      <c r="AVP177" s="199"/>
      <c r="AVQ177" s="199"/>
      <c r="AVR177" s="199"/>
      <c r="AVS177" s="199"/>
      <c r="AVT177" s="199"/>
      <c r="AVU177" s="199"/>
      <c r="AVV177" s="199"/>
      <c r="AVW177" s="199"/>
      <c r="AVX177" s="199"/>
      <c r="AVY177" s="199"/>
      <c r="AVZ177" s="199"/>
      <c r="AWA177" s="199"/>
      <c r="AWB177" s="199"/>
      <c r="AWC177" s="199"/>
      <c r="AWD177" s="199"/>
      <c r="AWE177" s="199"/>
      <c r="AWF177" s="199"/>
      <c r="AWG177" s="199"/>
      <c r="AWH177" s="199"/>
      <c r="AWI177" s="199"/>
      <c r="AWJ177" s="199"/>
      <c r="AWK177" s="199"/>
      <c r="AWL177" s="199"/>
      <c r="AWM177" s="199"/>
      <c r="AWN177" s="199"/>
      <c r="AWO177" s="199"/>
      <c r="AWP177" s="199"/>
      <c r="AWQ177" s="199"/>
      <c r="AWR177" s="199"/>
      <c r="AWS177" s="199"/>
      <c r="AWT177" s="199"/>
      <c r="AWU177" s="199"/>
      <c r="AWV177" s="199"/>
      <c r="AWW177" s="199"/>
      <c r="AWX177" s="199"/>
      <c r="AWY177" s="199"/>
      <c r="AWZ177" s="199"/>
      <c r="AXA177" s="199"/>
      <c r="AXB177" s="199"/>
      <c r="AXC177" s="199"/>
      <c r="AXD177" s="199"/>
      <c r="AXE177" s="199"/>
      <c r="AXF177" s="199"/>
      <c r="AXG177" s="199"/>
      <c r="AXH177" s="199"/>
      <c r="AXI177" s="199"/>
      <c r="AXJ177" s="199"/>
      <c r="AXK177" s="199"/>
      <c r="AXL177" s="199"/>
      <c r="AXM177" s="199"/>
      <c r="AXN177" s="199"/>
      <c r="AXO177" s="199"/>
      <c r="AXP177" s="199"/>
      <c r="AXQ177" s="199"/>
      <c r="AXR177" s="199"/>
      <c r="AXS177" s="199"/>
      <c r="AXT177" s="199"/>
      <c r="AXU177" s="199"/>
      <c r="AXV177" s="199"/>
      <c r="AXW177" s="199"/>
      <c r="AXX177" s="199"/>
      <c r="AXY177" s="199"/>
      <c r="AXZ177" s="199"/>
      <c r="AYA177" s="199"/>
      <c r="AYB177" s="199"/>
      <c r="AYC177" s="199"/>
      <c r="AYD177" s="199"/>
      <c r="AYE177" s="199"/>
      <c r="AYF177" s="199"/>
      <c r="AYG177" s="199"/>
      <c r="AYH177" s="199"/>
      <c r="AYI177" s="199"/>
      <c r="AYJ177" s="199"/>
      <c r="AYK177" s="199"/>
      <c r="AYL177" s="199"/>
      <c r="AYM177" s="199"/>
      <c r="AYN177" s="199"/>
      <c r="AYO177" s="199"/>
      <c r="AYP177" s="199"/>
      <c r="AYQ177" s="199"/>
      <c r="AYR177" s="199"/>
      <c r="AYS177" s="199"/>
      <c r="AYT177" s="199"/>
      <c r="AYU177" s="199"/>
      <c r="AYV177" s="199"/>
      <c r="AYW177" s="199"/>
      <c r="AYX177" s="199"/>
      <c r="AYY177" s="199"/>
      <c r="AYZ177" s="199"/>
      <c r="AZA177" s="199"/>
      <c r="AZB177" s="199"/>
      <c r="AZC177" s="199"/>
      <c r="AZD177" s="199"/>
      <c r="AZE177" s="199"/>
      <c r="AZF177" s="199"/>
      <c r="AZG177" s="199"/>
      <c r="AZH177" s="199"/>
      <c r="AZI177" s="199"/>
      <c r="AZJ177" s="199"/>
      <c r="AZK177" s="199"/>
      <c r="AZL177" s="199"/>
      <c r="AZM177" s="199"/>
      <c r="AZN177" s="199"/>
      <c r="AZO177" s="199"/>
      <c r="AZP177" s="199"/>
      <c r="AZQ177" s="199"/>
      <c r="AZR177" s="199"/>
      <c r="AZS177" s="199"/>
      <c r="AZT177" s="199"/>
      <c r="AZU177" s="199"/>
      <c r="AZV177" s="199"/>
      <c r="AZW177" s="199"/>
      <c r="AZX177" s="199"/>
      <c r="AZY177" s="199"/>
      <c r="AZZ177" s="199"/>
      <c r="BAA177" s="199"/>
      <c r="BAB177" s="199"/>
      <c r="BAC177" s="199"/>
      <c r="BAD177" s="199"/>
      <c r="BAE177" s="199"/>
      <c r="BAF177" s="199"/>
      <c r="BAG177" s="199"/>
      <c r="BAH177" s="199"/>
      <c r="BAI177" s="199"/>
      <c r="BAJ177" s="199"/>
      <c r="BAK177" s="199"/>
      <c r="BAL177" s="199"/>
      <c r="BAM177" s="199"/>
      <c r="BAN177" s="199"/>
      <c r="BAO177" s="199"/>
      <c r="BAP177" s="199"/>
      <c r="BAQ177" s="199"/>
      <c r="BAR177" s="199"/>
      <c r="BAS177" s="199"/>
      <c r="BAT177" s="199"/>
      <c r="BAU177" s="199"/>
      <c r="BAV177" s="199"/>
      <c r="BAW177" s="199"/>
      <c r="BAX177" s="199"/>
      <c r="BAY177" s="199"/>
      <c r="BAZ177" s="199"/>
      <c r="BBA177" s="199"/>
      <c r="BBB177" s="199"/>
      <c r="BBC177" s="199"/>
      <c r="BBD177" s="199"/>
      <c r="BBE177" s="199"/>
      <c r="BBF177" s="199"/>
      <c r="BBG177" s="199"/>
      <c r="BBH177" s="199"/>
      <c r="BBI177" s="199"/>
      <c r="BBJ177" s="199"/>
      <c r="BBK177" s="199"/>
      <c r="BBL177" s="199"/>
      <c r="BBM177" s="199"/>
      <c r="BBN177" s="199"/>
      <c r="BBO177" s="199"/>
      <c r="BBP177" s="199"/>
      <c r="BBQ177" s="199"/>
      <c r="BBR177" s="199"/>
      <c r="BBS177" s="199"/>
      <c r="BBT177" s="199"/>
      <c r="BBU177" s="199"/>
      <c r="BBV177" s="199"/>
      <c r="BBW177" s="199"/>
      <c r="BBX177" s="199"/>
      <c r="BBY177" s="199"/>
      <c r="BBZ177" s="199"/>
      <c r="BCA177" s="199"/>
      <c r="BCB177" s="199"/>
      <c r="BCC177" s="199"/>
      <c r="BCD177" s="199"/>
      <c r="BCE177" s="199"/>
      <c r="BCF177" s="199"/>
      <c r="BCG177" s="199"/>
      <c r="BCH177" s="199"/>
      <c r="BCI177" s="199"/>
      <c r="BCJ177" s="199"/>
      <c r="BCK177" s="199"/>
      <c r="BCL177" s="199"/>
      <c r="BCM177" s="199"/>
      <c r="BCN177" s="199"/>
      <c r="BCO177" s="199"/>
      <c r="BCP177" s="199"/>
      <c r="BCQ177" s="199"/>
      <c r="BCR177" s="199"/>
      <c r="BCS177" s="199"/>
      <c r="BCT177" s="199"/>
      <c r="BCU177" s="199"/>
      <c r="BCV177" s="199"/>
      <c r="BCW177" s="199"/>
      <c r="BCX177" s="199"/>
      <c r="BCY177" s="199"/>
      <c r="BCZ177" s="199"/>
      <c r="BDA177" s="199"/>
      <c r="BDB177" s="199"/>
      <c r="BDC177" s="199"/>
      <c r="BDD177" s="199"/>
      <c r="BDE177" s="199"/>
      <c r="BDF177" s="199"/>
      <c r="BDG177" s="199"/>
      <c r="BDH177" s="199"/>
      <c r="BDI177" s="199"/>
      <c r="BDJ177" s="199"/>
      <c r="BDK177" s="199"/>
      <c r="BDL177" s="199"/>
      <c r="BDM177" s="199"/>
      <c r="BDN177" s="199"/>
      <c r="BDO177" s="199"/>
      <c r="BDP177" s="199"/>
      <c r="BDQ177" s="199"/>
      <c r="BDR177" s="199"/>
      <c r="BDS177" s="199"/>
      <c r="BDT177" s="199"/>
      <c r="BDU177" s="199"/>
      <c r="BDV177" s="199"/>
      <c r="BDW177" s="199"/>
      <c r="BDX177" s="199"/>
      <c r="BDY177" s="199"/>
      <c r="BDZ177" s="199"/>
      <c r="BEA177" s="199"/>
      <c r="BEB177" s="199"/>
      <c r="BEC177" s="199"/>
      <c r="BED177" s="199"/>
      <c r="BEE177" s="199"/>
      <c r="BEF177" s="199"/>
      <c r="BEG177" s="199"/>
      <c r="BEH177" s="199"/>
      <c r="BEI177" s="199"/>
      <c r="BEJ177" s="199"/>
      <c r="BEK177" s="199"/>
      <c r="BEL177" s="199"/>
      <c r="BEM177" s="199"/>
      <c r="BEN177" s="199"/>
      <c r="BEO177" s="199"/>
      <c r="BEP177" s="199"/>
      <c r="BEQ177" s="199"/>
      <c r="BER177" s="199"/>
      <c r="BES177" s="199"/>
      <c r="BET177" s="199"/>
      <c r="BEU177" s="199"/>
      <c r="BEV177" s="199"/>
      <c r="BEW177" s="199"/>
      <c r="BEX177" s="199"/>
      <c r="BEY177" s="199"/>
      <c r="BEZ177" s="199"/>
      <c r="BFA177" s="199"/>
      <c r="BFB177" s="199"/>
      <c r="BFC177" s="199"/>
      <c r="BFD177" s="199"/>
      <c r="BFE177" s="199"/>
      <c r="BFF177" s="199"/>
      <c r="BFG177" s="199"/>
      <c r="BFH177" s="199"/>
      <c r="BFI177" s="199"/>
      <c r="BFJ177" s="199"/>
      <c r="BFK177" s="199"/>
      <c r="BFL177" s="199"/>
      <c r="BFM177" s="199"/>
      <c r="BFN177" s="199"/>
      <c r="BFO177" s="199"/>
      <c r="BFP177" s="199"/>
      <c r="BFQ177" s="199"/>
      <c r="BFR177" s="199"/>
      <c r="BFS177" s="199"/>
      <c r="BFT177" s="199"/>
      <c r="BFU177" s="199"/>
      <c r="BFV177" s="199"/>
      <c r="BFW177" s="199"/>
      <c r="BFX177" s="199"/>
      <c r="BFY177" s="199"/>
      <c r="BFZ177" s="199"/>
      <c r="BGA177" s="199"/>
      <c r="BGB177" s="199"/>
      <c r="BGC177" s="199"/>
      <c r="BGD177" s="199"/>
      <c r="BGE177" s="199"/>
      <c r="BGF177" s="199"/>
      <c r="BGG177" s="199"/>
      <c r="BGH177" s="199"/>
      <c r="BGI177" s="199"/>
      <c r="BGJ177" s="199"/>
      <c r="BGK177" s="199"/>
      <c r="BGL177" s="199"/>
      <c r="BGM177" s="199"/>
      <c r="BGN177" s="199"/>
      <c r="BGO177" s="199"/>
      <c r="BGP177" s="199"/>
      <c r="BGQ177" s="199"/>
      <c r="BGR177" s="199"/>
      <c r="BGS177" s="199"/>
      <c r="BGT177" s="199"/>
      <c r="BGU177" s="199"/>
      <c r="BGV177" s="199"/>
      <c r="BGW177" s="199"/>
      <c r="BGX177" s="199"/>
      <c r="BGY177" s="199"/>
      <c r="BGZ177" s="199"/>
      <c r="BHA177" s="199"/>
      <c r="BHB177" s="199"/>
      <c r="BHC177" s="199"/>
      <c r="BHD177" s="199"/>
      <c r="BHE177" s="199"/>
      <c r="BHF177" s="199"/>
      <c r="BHG177" s="199"/>
      <c r="BHH177" s="199"/>
      <c r="BHI177" s="199"/>
      <c r="BHJ177" s="199"/>
      <c r="BHK177" s="199"/>
      <c r="BHL177" s="199"/>
      <c r="BHM177" s="199"/>
      <c r="BHN177" s="199"/>
      <c r="BHO177" s="199"/>
      <c r="BHP177" s="199"/>
      <c r="BHQ177" s="199"/>
      <c r="BHR177" s="199"/>
      <c r="BHS177" s="199"/>
      <c r="BHT177" s="199"/>
      <c r="BHU177" s="199"/>
      <c r="BHV177" s="199"/>
      <c r="BHW177" s="199"/>
      <c r="BHX177" s="199"/>
      <c r="BHY177" s="199"/>
      <c r="BHZ177" s="199"/>
      <c r="BIA177" s="199"/>
      <c r="BIB177" s="199"/>
      <c r="BIC177" s="199"/>
      <c r="BID177" s="199"/>
      <c r="BIE177" s="199"/>
      <c r="BIF177" s="199"/>
      <c r="BIG177" s="199"/>
      <c r="BIH177" s="199"/>
      <c r="BII177" s="199"/>
      <c r="BIJ177" s="199"/>
      <c r="BIK177" s="199"/>
      <c r="BIL177" s="199"/>
      <c r="BIM177" s="199"/>
      <c r="BIN177" s="199"/>
      <c r="BIO177" s="199"/>
      <c r="BIP177" s="199"/>
      <c r="BIQ177" s="199"/>
      <c r="BIR177" s="199"/>
      <c r="BIS177" s="199"/>
      <c r="BIT177" s="199"/>
      <c r="BIU177" s="199"/>
      <c r="BIV177" s="199"/>
      <c r="BIW177" s="199"/>
      <c r="BIX177" s="199"/>
      <c r="BIY177" s="199"/>
      <c r="BIZ177" s="199"/>
      <c r="BJA177" s="199"/>
      <c r="BJB177" s="199"/>
      <c r="BJC177" s="199"/>
      <c r="BJD177" s="199"/>
      <c r="BJE177" s="199"/>
      <c r="BJF177" s="199"/>
      <c r="BJG177" s="199"/>
      <c r="BJH177" s="199"/>
      <c r="BJI177" s="199"/>
      <c r="BJJ177" s="199"/>
      <c r="BJK177" s="199"/>
      <c r="BJL177" s="199"/>
      <c r="BJM177" s="199"/>
      <c r="BJN177" s="199"/>
      <c r="BJO177" s="199"/>
      <c r="BJP177" s="199"/>
      <c r="BJQ177" s="199"/>
      <c r="BJR177" s="199"/>
      <c r="BJS177" s="199"/>
      <c r="BJT177" s="199"/>
      <c r="BJU177" s="199"/>
      <c r="BJV177" s="199"/>
      <c r="BJW177" s="199"/>
      <c r="BJX177" s="199"/>
      <c r="BJY177" s="199"/>
      <c r="BJZ177" s="199"/>
      <c r="BKA177" s="199"/>
      <c r="BKB177" s="199"/>
      <c r="BKC177" s="199"/>
      <c r="BKD177" s="199"/>
      <c r="BKE177" s="199"/>
      <c r="BKF177" s="199"/>
      <c r="BKG177" s="199"/>
      <c r="BKH177" s="199"/>
      <c r="BKI177" s="199"/>
      <c r="BKJ177" s="199"/>
      <c r="BKK177" s="199"/>
      <c r="BKL177" s="199"/>
      <c r="BKM177" s="199"/>
      <c r="BKN177" s="199"/>
      <c r="BKO177" s="199"/>
      <c r="BKP177" s="199"/>
      <c r="BKQ177" s="199"/>
      <c r="BKR177" s="199"/>
      <c r="BKS177" s="199"/>
      <c r="BKT177" s="199"/>
      <c r="BKU177" s="199"/>
      <c r="BKV177" s="199"/>
      <c r="BKW177" s="199"/>
      <c r="BKX177" s="199"/>
      <c r="BKY177" s="199"/>
      <c r="BKZ177" s="199"/>
      <c r="BLA177" s="199"/>
      <c r="BLB177" s="199"/>
      <c r="BLC177" s="199"/>
      <c r="BLD177" s="199"/>
      <c r="BLE177" s="199"/>
      <c r="BLF177" s="199"/>
      <c r="BLG177" s="199"/>
      <c r="BLH177" s="199"/>
      <c r="BLI177" s="199"/>
      <c r="BLJ177" s="199"/>
      <c r="BLK177" s="199"/>
      <c r="BLL177" s="199"/>
      <c r="BLM177" s="199"/>
      <c r="BLN177" s="199"/>
      <c r="BLO177" s="199"/>
      <c r="BLP177" s="199"/>
      <c r="BLQ177" s="199"/>
      <c r="BLR177" s="199"/>
      <c r="BLS177" s="199"/>
      <c r="BLT177" s="199"/>
      <c r="BLU177" s="199"/>
      <c r="BLV177" s="199"/>
      <c r="BLW177" s="199"/>
      <c r="BLX177" s="199"/>
      <c r="BLY177" s="199"/>
      <c r="BLZ177" s="199"/>
      <c r="BMA177" s="199"/>
      <c r="BMB177" s="199"/>
      <c r="BMC177" s="199"/>
      <c r="BMD177" s="199"/>
      <c r="BME177" s="199"/>
      <c r="BMF177" s="199"/>
      <c r="BMG177" s="199"/>
      <c r="BMH177" s="199"/>
      <c r="BMI177" s="199"/>
      <c r="BMJ177" s="199"/>
      <c r="BMK177" s="199"/>
      <c r="BML177" s="199"/>
      <c r="BMM177" s="199"/>
      <c r="BMN177" s="199"/>
      <c r="BMO177" s="199"/>
      <c r="BMP177" s="199"/>
      <c r="BMQ177" s="199"/>
      <c r="BMR177" s="199"/>
      <c r="BMS177" s="199"/>
      <c r="BMT177" s="199"/>
      <c r="BMU177" s="199"/>
      <c r="BMV177" s="199"/>
      <c r="BMW177" s="199"/>
      <c r="BMX177" s="199"/>
      <c r="BMY177" s="199"/>
      <c r="BMZ177" s="199"/>
      <c r="BNA177" s="199"/>
      <c r="BNB177" s="199"/>
      <c r="BNC177" s="199"/>
      <c r="BND177" s="199"/>
      <c r="BNE177" s="199"/>
      <c r="BNF177" s="199"/>
      <c r="BNG177" s="199"/>
      <c r="BNH177" s="199"/>
      <c r="BNI177" s="199"/>
      <c r="BNJ177" s="199"/>
      <c r="BNK177" s="199"/>
      <c r="BNL177" s="199"/>
      <c r="BNM177" s="199"/>
      <c r="BNN177" s="199"/>
      <c r="BNO177" s="199"/>
      <c r="BNP177" s="199"/>
      <c r="BNQ177" s="199"/>
      <c r="BNR177" s="199"/>
      <c r="BNS177" s="199"/>
      <c r="BNT177" s="199"/>
      <c r="BNU177" s="199"/>
      <c r="BNV177" s="199"/>
      <c r="BNW177" s="199"/>
      <c r="BNX177" s="199"/>
      <c r="BNY177" s="199"/>
      <c r="BNZ177" s="199"/>
      <c r="BOA177" s="199"/>
      <c r="BOB177" s="199"/>
      <c r="BOC177" s="199"/>
      <c r="BOD177" s="199"/>
      <c r="BOE177" s="199"/>
      <c r="BOF177" s="199"/>
      <c r="BOG177" s="199"/>
      <c r="BOH177" s="199"/>
      <c r="BOI177" s="199"/>
      <c r="BOJ177" s="199"/>
      <c r="BOK177" s="199"/>
      <c r="BOL177" s="199"/>
      <c r="BOM177" s="199"/>
      <c r="BON177" s="199"/>
      <c r="BOO177" s="199"/>
      <c r="BOP177" s="199"/>
      <c r="BOQ177" s="199"/>
      <c r="BOR177" s="199"/>
      <c r="BOS177" s="199"/>
      <c r="BOT177" s="199"/>
      <c r="BOU177" s="199"/>
      <c r="BOV177" s="199"/>
      <c r="BOW177" s="199"/>
      <c r="BOX177" s="199"/>
      <c r="BOY177" s="199"/>
      <c r="BOZ177" s="199"/>
      <c r="BPA177" s="199"/>
      <c r="BPB177" s="199"/>
      <c r="BPC177" s="199"/>
      <c r="BPD177" s="199"/>
      <c r="BPE177" s="199"/>
      <c r="BPF177" s="199"/>
      <c r="BPG177" s="199"/>
      <c r="BPH177" s="199"/>
      <c r="BPI177" s="199"/>
      <c r="BPJ177" s="199"/>
      <c r="BPK177" s="199"/>
      <c r="BPL177" s="199"/>
      <c r="BPM177" s="199"/>
      <c r="BPN177" s="199"/>
      <c r="BPO177" s="199"/>
      <c r="BPP177" s="199"/>
      <c r="BPQ177" s="199"/>
      <c r="BPR177" s="199"/>
      <c r="BPS177" s="199"/>
      <c r="BPT177" s="199"/>
      <c r="BPU177" s="199"/>
      <c r="BPV177" s="199"/>
      <c r="BPW177" s="199"/>
      <c r="BPX177" s="199"/>
      <c r="BPY177" s="199"/>
      <c r="BPZ177" s="199"/>
      <c r="BQA177" s="199"/>
      <c r="BQB177" s="199"/>
      <c r="BQC177" s="199"/>
      <c r="BQD177" s="199"/>
      <c r="BQE177" s="199"/>
      <c r="BQF177" s="199"/>
      <c r="BQG177" s="199"/>
      <c r="BQH177" s="199"/>
      <c r="BQI177" s="199"/>
      <c r="BQJ177" s="199"/>
      <c r="BQK177" s="199"/>
      <c r="BQL177" s="199"/>
      <c r="BQM177" s="199"/>
      <c r="BQN177" s="199"/>
      <c r="BQO177" s="199"/>
      <c r="BQP177" s="199"/>
      <c r="BQQ177" s="199"/>
      <c r="BQR177" s="199"/>
      <c r="BQS177" s="199"/>
      <c r="BQT177" s="199"/>
      <c r="BQU177" s="199"/>
      <c r="BQV177" s="199"/>
      <c r="BQW177" s="199"/>
      <c r="BQX177" s="199"/>
      <c r="BQY177" s="199"/>
      <c r="BQZ177" s="199"/>
      <c r="BRA177" s="199"/>
      <c r="BRB177" s="199"/>
      <c r="BRC177" s="199"/>
      <c r="BRD177" s="199"/>
      <c r="BRE177" s="199"/>
      <c r="BRF177" s="199"/>
      <c r="BRG177" s="199"/>
      <c r="BRH177" s="199"/>
      <c r="BRI177" s="199"/>
      <c r="BRJ177" s="199"/>
      <c r="BRK177" s="199"/>
      <c r="BRL177" s="199"/>
      <c r="BRM177" s="199"/>
      <c r="BRN177" s="199"/>
      <c r="BRO177" s="199"/>
      <c r="BRP177" s="199"/>
      <c r="BRQ177" s="199"/>
      <c r="BRR177" s="199"/>
      <c r="BRS177" s="199"/>
      <c r="BRT177" s="199"/>
      <c r="BRU177" s="199"/>
      <c r="BRV177" s="199"/>
      <c r="BRW177" s="199"/>
      <c r="BRX177" s="199"/>
      <c r="BRY177" s="199"/>
      <c r="BRZ177" s="199"/>
      <c r="BSA177" s="199"/>
      <c r="BSB177" s="199"/>
      <c r="BSC177" s="199"/>
      <c r="BSD177" s="199"/>
      <c r="BSE177" s="199"/>
      <c r="BSF177" s="199"/>
      <c r="BSG177" s="199"/>
      <c r="BSH177" s="199"/>
      <c r="BSI177" s="199"/>
      <c r="BSJ177" s="199"/>
      <c r="BSK177" s="199"/>
      <c r="BSL177" s="199"/>
      <c r="BSM177" s="199"/>
      <c r="BSN177" s="199"/>
      <c r="BSO177" s="199"/>
      <c r="BSP177" s="199"/>
      <c r="BSQ177" s="199"/>
      <c r="BSR177" s="199"/>
      <c r="BSS177" s="199"/>
      <c r="BST177" s="199"/>
      <c r="BSU177" s="199"/>
      <c r="BSV177" s="199"/>
      <c r="BSW177" s="199"/>
      <c r="BSX177" s="199"/>
      <c r="BSY177" s="199"/>
      <c r="BSZ177" s="199"/>
      <c r="BTA177" s="199"/>
      <c r="BTB177" s="199"/>
      <c r="BTC177" s="199"/>
      <c r="BTD177" s="199"/>
      <c r="BTE177" s="199"/>
      <c r="BTF177" s="199"/>
      <c r="BTG177" s="199"/>
      <c r="BTH177" s="199"/>
      <c r="BTI177" s="199"/>
      <c r="BTJ177" s="199"/>
      <c r="BTK177" s="199"/>
      <c r="BTL177" s="199"/>
      <c r="BTM177" s="199"/>
      <c r="BTN177" s="199"/>
      <c r="BTO177" s="199"/>
      <c r="BTP177" s="199"/>
      <c r="BTQ177" s="199"/>
      <c r="BTR177" s="199"/>
      <c r="BTS177" s="199"/>
      <c r="BTT177" s="199"/>
      <c r="BTU177" s="199"/>
      <c r="BTV177" s="199"/>
      <c r="BTW177" s="199"/>
      <c r="BTX177" s="199"/>
      <c r="BTY177" s="199"/>
      <c r="BTZ177" s="199"/>
      <c r="BUA177" s="199"/>
      <c r="BUB177" s="199"/>
      <c r="BUC177" s="199"/>
      <c r="BUD177" s="199"/>
      <c r="BUE177" s="199"/>
      <c r="BUF177" s="199"/>
      <c r="BUG177" s="199"/>
      <c r="BUH177" s="199"/>
      <c r="BUI177" s="199"/>
      <c r="BUJ177" s="199"/>
      <c r="BUK177" s="199"/>
      <c r="BUL177" s="199"/>
      <c r="BUM177" s="199"/>
      <c r="BUN177" s="199"/>
      <c r="BUO177" s="199"/>
      <c r="BUP177" s="199"/>
      <c r="BUQ177" s="199"/>
      <c r="BUR177" s="199"/>
      <c r="BUS177" s="199"/>
      <c r="BUT177" s="199"/>
      <c r="BUU177" s="199"/>
      <c r="BUV177" s="199"/>
      <c r="BUW177" s="199"/>
      <c r="BUX177" s="199"/>
      <c r="BUY177" s="199"/>
      <c r="BUZ177" s="199"/>
      <c r="BVA177" s="199"/>
      <c r="BVB177" s="199"/>
      <c r="BVC177" s="199"/>
      <c r="BVD177" s="199"/>
      <c r="BVE177" s="199"/>
      <c r="BVF177" s="199"/>
      <c r="BVG177" s="199"/>
      <c r="BVH177" s="199"/>
      <c r="BVI177" s="199"/>
      <c r="BVJ177" s="199"/>
      <c r="BVK177" s="199"/>
      <c r="BVL177" s="199"/>
      <c r="BVM177" s="199"/>
      <c r="BVN177" s="199"/>
      <c r="BVO177" s="199"/>
      <c r="BVP177" s="199"/>
      <c r="BVQ177" s="199"/>
      <c r="BVR177" s="199"/>
      <c r="BVS177" s="199"/>
      <c r="BVT177" s="199"/>
      <c r="BVU177" s="199"/>
      <c r="BVV177" s="199"/>
      <c r="BVW177" s="199"/>
      <c r="BVX177" s="199"/>
      <c r="BVY177" s="199"/>
      <c r="BVZ177" s="199"/>
      <c r="BWA177" s="199"/>
      <c r="BWB177" s="199"/>
      <c r="BWC177" s="199"/>
      <c r="BWD177" s="199"/>
      <c r="BWE177" s="199"/>
      <c r="BWF177" s="199"/>
      <c r="BWG177" s="199"/>
      <c r="BWH177" s="199"/>
      <c r="BWI177" s="199"/>
      <c r="BWJ177" s="199"/>
      <c r="BWK177" s="199"/>
      <c r="BWL177" s="199"/>
      <c r="BWM177" s="199"/>
      <c r="BWN177" s="199"/>
      <c r="BWO177" s="199"/>
      <c r="BWP177" s="199"/>
      <c r="BWQ177" s="199"/>
      <c r="BWR177" s="199"/>
      <c r="BWS177" s="199"/>
      <c r="BWT177" s="199"/>
      <c r="BWU177" s="199"/>
      <c r="BWV177" s="199"/>
      <c r="BWW177" s="199"/>
      <c r="BWX177" s="199"/>
      <c r="BWY177" s="199"/>
      <c r="BWZ177" s="199"/>
      <c r="BXA177" s="199"/>
      <c r="BXB177" s="199"/>
      <c r="BXC177" s="199"/>
      <c r="BXD177" s="199"/>
      <c r="BXE177" s="199"/>
      <c r="BXF177" s="199"/>
      <c r="BXG177" s="199"/>
      <c r="BXH177" s="199"/>
      <c r="BXI177" s="199"/>
      <c r="BXJ177" s="199"/>
      <c r="BXK177" s="199"/>
      <c r="BXL177" s="199"/>
      <c r="BXM177" s="199"/>
      <c r="BXN177" s="199"/>
      <c r="BXO177" s="199"/>
      <c r="BXP177" s="199"/>
      <c r="BXQ177" s="199"/>
      <c r="BXR177" s="199"/>
      <c r="BXS177" s="199"/>
      <c r="BXT177" s="199"/>
      <c r="BXU177" s="199"/>
      <c r="BXV177" s="199"/>
      <c r="BXW177" s="199"/>
      <c r="BXX177" s="199"/>
      <c r="BXY177" s="199"/>
      <c r="BXZ177" s="199"/>
      <c r="BYA177" s="199"/>
      <c r="BYB177" s="199"/>
      <c r="BYC177" s="199"/>
      <c r="BYD177" s="199"/>
      <c r="BYE177" s="199"/>
      <c r="BYF177" s="199"/>
      <c r="BYG177" s="199"/>
      <c r="BYH177" s="199"/>
      <c r="BYI177" s="199"/>
      <c r="BYJ177" s="199"/>
      <c r="BYK177" s="199"/>
      <c r="BYL177" s="199"/>
      <c r="BYM177" s="199"/>
      <c r="BYN177" s="199"/>
      <c r="BYO177" s="199"/>
      <c r="BYP177" s="199"/>
      <c r="BYQ177" s="199"/>
      <c r="BYR177" s="199"/>
      <c r="BYS177" s="199"/>
      <c r="BYT177" s="199"/>
      <c r="BYU177" s="199"/>
      <c r="BYV177" s="199"/>
      <c r="BYW177" s="199"/>
      <c r="BYX177" s="199"/>
      <c r="BYY177" s="199"/>
      <c r="BYZ177" s="199"/>
      <c r="BZA177" s="199"/>
      <c r="BZB177" s="199"/>
      <c r="BZC177" s="199"/>
      <c r="BZD177" s="199"/>
      <c r="BZE177" s="199"/>
      <c r="BZF177" s="199"/>
      <c r="BZG177" s="199"/>
      <c r="BZH177" s="199"/>
      <c r="BZI177" s="199"/>
      <c r="BZJ177" s="199"/>
      <c r="BZK177" s="199"/>
      <c r="BZL177" s="199"/>
      <c r="BZM177" s="199"/>
      <c r="BZN177" s="199"/>
      <c r="BZO177" s="199"/>
      <c r="BZP177" s="199"/>
      <c r="BZQ177" s="199"/>
      <c r="BZR177" s="199"/>
      <c r="BZS177" s="199"/>
      <c r="BZT177" s="199"/>
      <c r="BZU177" s="199"/>
      <c r="BZV177" s="199"/>
      <c r="BZW177" s="199"/>
      <c r="BZX177" s="199"/>
      <c r="BZY177" s="199"/>
      <c r="BZZ177" s="199"/>
      <c r="CAA177" s="199"/>
      <c r="CAB177" s="199"/>
      <c r="CAC177" s="199"/>
      <c r="CAD177" s="199"/>
      <c r="CAE177" s="199"/>
      <c r="CAF177" s="199"/>
      <c r="CAG177" s="199"/>
      <c r="CAH177" s="199"/>
      <c r="CAI177" s="199"/>
      <c r="CAJ177" s="199"/>
      <c r="CAK177" s="199"/>
      <c r="CAL177" s="199"/>
      <c r="CAM177" s="199"/>
      <c r="CAN177" s="199"/>
      <c r="CAO177" s="199"/>
      <c r="CAP177" s="199"/>
      <c r="CAQ177" s="199"/>
      <c r="CAR177" s="199"/>
      <c r="CAS177" s="199"/>
      <c r="CAT177" s="199"/>
      <c r="CAU177" s="199"/>
      <c r="CAV177" s="199"/>
      <c r="CAW177" s="199"/>
      <c r="CAX177" s="199"/>
      <c r="CAY177" s="199"/>
      <c r="CAZ177" s="199"/>
      <c r="CBA177" s="199"/>
      <c r="CBB177" s="199"/>
      <c r="CBC177" s="199"/>
      <c r="CBD177" s="199"/>
      <c r="CBE177" s="199"/>
      <c r="CBF177" s="199"/>
      <c r="CBG177" s="199"/>
      <c r="CBH177" s="199"/>
      <c r="CBI177" s="199"/>
      <c r="CBJ177" s="199"/>
      <c r="CBK177" s="199"/>
      <c r="CBL177" s="199"/>
      <c r="CBM177" s="199"/>
      <c r="CBN177" s="199"/>
      <c r="CBO177" s="199"/>
      <c r="CBP177" s="199"/>
      <c r="CBQ177" s="199"/>
      <c r="CBR177" s="199"/>
      <c r="CBS177" s="199"/>
      <c r="CBT177" s="199"/>
      <c r="CBU177" s="199"/>
      <c r="CBV177" s="199"/>
      <c r="CBW177" s="199"/>
      <c r="CBX177" s="199"/>
      <c r="CBY177" s="199"/>
      <c r="CBZ177" s="199"/>
      <c r="CCA177" s="199"/>
      <c r="CCB177" s="199"/>
      <c r="CCC177" s="199"/>
      <c r="CCD177" s="199"/>
      <c r="CCE177" s="199"/>
      <c r="CCF177" s="199"/>
      <c r="CCG177" s="199"/>
      <c r="CCH177" s="199"/>
      <c r="CCI177" s="199"/>
      <c r="CCJ177" s="199"/>
      <c r="CCK177" s="199"/>
      <c r="CCL177" s="199"/>
      <c r="CCM177" s="199"/>
      <c r="CCN177" s="199"/>
      <c r="CCO177" s="199"/>
      <c r="CCP177" s="199"/>
      <c r="CCQ177" s="199"/>
      <c r="CCR177" s="199"/>
      <c r="CCS177" s="199"/>
      <c r="CCT177" s="199"/>
    </row>
    <row r="178" spans="984:2126" s="200" customFormat="1" x14ac:dyDescent="0.2">
      <c r="AKV178" s="199"/>
      <c r="AKW178" s="199"/>
      <c r="AKX178" s="199"/>
      <c r="AKY178" s="199"/>
      <c r="AKZ178" s="199"/>
      <c r="ALA178" s="199"/>
      <c r="ALB178" s="199"/>
      <c r="ALC178" s="199"/>
      <c r="ALD178" s="199"/>
      <c r="ALE178" s="199"/>
      <c r="ALF178" s="199"/>
      <c r="ALG178" s="199"/>
      <c r="ALH178" s="199"/>
      <c r="ALI178" s="199"/>
      <c r="ALJ178" s="199"/>
      <c r="ALK178" s="199"/>
      <c r="ALL178" s="199"/>
      <c r="ALM178" s="199"/>
      <c r="ALN178" s="199"/>
      <c r="ALO178" s="199"/>
      <c r="ALP178" s="199"/>
      <c r="ALQ178" s="199"/>
      <c r="ALR178" s="199"/>
      <c r="ALS178" s="199"/>
      <c r="ALT178" s="199"/>
      <c r="ALU178" s="199"/>
      <c r="ALV178" s="199"/>
      <c r="ALW178" s="199"/>
      <c r="ALX178" s="199"/>
      <c r="ALY178" s="199"/>
      <c r="ALZ178" s="199"/>
      <c r="AMA178" s="199"/>
      <c r="AMB178" s="199"/>
      <c r="AMC178" s="199"/>
      <c r="AMD178" s="199"/>
      <c r="AME178" s="199"/>
      <c r="AMF178" s="199"/>
      <c r="AMG178" s="199"/>
      <c r="AMH178" s="199"/>
      <c r="AMI178" s="199"/>
      <c r="AMJ178" s="199"/>
      <c r="AMK178" s="199"/>
      <c r="AML178" s="199"/>
      <c r="AMM178" s="199"/>
      <c r="AMN178" s="199"/>
      <c r="AMO178" s="199"/>
      <c r="AMP178" s="199"/>
      <c r="AMQ178" s="199"/>
      <c r="AMR178" s="199"/>
      <c r="AMS178" s="199"/>
      <c r="AMT178" s="199"/>
      <c r="AMU178" s="199"/>
      <c r="AMV178" s="199"/>
      <c r="AMW178" s="199"/>
      <c r="AMX178" s="199"/>
      <c r="AMY178" s="199"/>
      <c r="AMZ178" s="199"/>
      <c r="ANA178" s="199"/>
      <c r="ANB178" s="199"/>
      <c r="ANC178" s="199"/>
      <c r="AND178" s="199"/>
      <c r="ANE178" s="199"/>
      <c r="ANF178" s="199"/>
      <c r="ANG178" s="199"/>
      <c r="ANH178" s="199"/>
      <c r="ANI178" s="199"/>
      <c r="ANJ178" s="199"/>
      <c r="ANK178" s="199"/>
      <c r="ANL178" s="199"/>
      <c r="ANM178" s="199"/>
      <c r="ANN178" s="199"/>
      <c r="ANO178" s="199"/>
      <c r="ANP178" s="199"/>
      <c r="ANQ178" s="199"/>
      <c r="ANR178" s="199"/>
      <c r="ANS178" s="199"/>
      <c r="ANT178" s="199"/>
      <c r="ANU178" s="199"/>
      <c r="ANV178" s="199"/>
      <c r="ANW178" s="199"/>
      <c r="ANX178" s="199"/>
      <c r="ANY178" s="199"/>
      <c r="ANZ178" s="199"/>
      <c r="AOA178" s="199"/>
      <c r="AOB178" s="199"/>
      <c r="AOC178" s="199"/>
      <c r="AOD178" s="199"/>
      <c r="AOE178" s="199"/>
      <c r="AOF178" s="199"/>
      <c r="AOG178" s="199"/>
      <c r="AOH178" s="199"/>
      <c r="AOI178" s="199"/>
      <c r="AOJ178" s="199"/>
      <c r="AOK178" s="199"/>
      <c r="AOL178" s="199"/>
      <c r="AOM178" s="199"/>
      <c r="AON178" s="199"/>
      <c r="AOO178" s="199"/>
      <c r="AOP178" s="199"/>
      <c r="AOQ178" s="199"/>
      <c r="AOR178" s="199"/>
      <c r="AOS178" s="199"/>
      <c r="AOT178" s="199"/>
      <c r="AOU178" s="199"/>
      <c r="AOV178" s="199"/>
      <c r="AOW178" s="199"/>
      <c r="AOX178" s="199"/>
      <c r="AOY178" s="199"/>
      <c r="AOZ178" s="199"/>
      <c r="APA178" s="199"/>
      <c r="APB178" s="199"/>
      <c r="APC178" s="199"/>
      <c r="APD178" s="199"/>
      <c r="APE178" s="199"/>
      <c r="APF178" s="199"/>
      <c r="APG178" s="199"/>
      <c r="APH178" s="199"/>
      <c r="API178" s="199"/>
      <c r="APJ178" s="199"/>
      <c r="APK178" s="199"/>
      <c r="APL178" s="199"/>
      <c r="APM178" s="199"/>
      <c r="APN178" s="199"/>
      <c r="APO178" s="199"/>
      <c r="APP178" s="199"/>
      <c r="APQ178" s="199"/>
      <c r="APR178" s="199"/>
      <c r="APS178" s="199"/>
      <c r="APT178" s="199"/>
      <c r="APU178" s="199"/>
      <c r="APV178" s="199"/>
      <c r="APW178" s="199"/>
      <c r="APX178" s="199"/>
      <c r="APY178" s="199"/>
      <c r="APZ178" s="199"/>
      <c r="AQA178" s="199"/>
      <c r="AQB178" s="199"/>
      <c r="AQC178" s="199"/>
      <c r="AQD178" s="199"/>
      <c r="AQE178" s="199"/>
      <c r="AQF178" s="199"/>
      <c r="AQG178" s="199"/>
      <c r="AQH178" s="199"/>
      <c r="AQI178" s="199"/>
      <c r="AQJ178" s="199"/>
      <c r="AQK178" s="199"/>
      <c r="AQL178" s="199"/>
      <c r="AQM178" s="199"/>
      <c r="AQN178" s="199"/>
      <c r="AQO178" s="199"/>
      <c r="AQP178" s="199"/>
      <c r="AQQ178" s="199"/>
      <c r="AQR178" s="199"/>
      <c r="AQS178" s="199"/>
      <c r="AQT178" s="199"/>
      <c r="AQU178" s="199"/>
      <c r="AQV178" s="199"/>
      <c r="AQW178" s="199"/>
      <c r="AQX178" s="199"/>
      <c r="AQY178" s="199"/>
      <c r="AQZ178" s="199"/>
      <c r="ARA178" s="199"/>
      <c r="ARB178" s="199"/>
      <c r="ARC178" s="199"/>
      <c r="ARD178" s="199"/>
      <c r="ARE178" s="199"/>
      <c r="ARF178" s="199"/>
      <c r="ARG178" s="199"/>
      <c r="ARH178" s="199"/>
      <c r="ARI178" s="199"/>
      <c r="ARJ178" s="199"/>
      <c r="ARK178" s="199"/>
      <c r="ARL178" s="199"/>
      <c r="ARM178" s="199"/>
      <c r="ARN178" s="199"/>
      <c r="ARO178" s="199"/>
      <c r="ARP178" s="199"/>
      <c r="ARQ178" s="199"/>
      <c r="ARR178" s="199"/>
      <c r="ARS178" s="199"/>
      <c r="ART178" s="199"/>
      <c r="ARU178" s="199"/>
      <c r="ARV178" s="199"/>
      <c r="ARW178" s="199"/>
      <c r="ARX178" s="199"/>
      <c r="ARY178" s="199"/>
      <c r="ARZ178" s="199"/>
      <c r="ASA178" s="199"/>
      <c r="ASB178" s="199"/>
      <c r="ASC178" s="199"/>
      <c r="ASD178" s="199"/>
      <c r="ASE178" s="199"/>
      <c r="ASF178" s="199"/>
      <c r="ASG178" s="199"/>
      <c r="ASH178" s="199"/>
      <c r="ASI178" s="199"/>
      <c r="ASJ178" s="199"/>
      <c r="ASK178" s="199"/>
      <c r="ASL178" s="199"/>
      <c r="ASM178" s="199"/>
      <c r="ASN178" s="199"/>
      <c r="ASO178" s="199"/>
      <c r="ASP178" s="199"/>
      <c r="ASQ178" s="199"/>
      <c r="ASR178" s="199"/>
      <c r="ASS178" s="199"/>
      <c r="AST178" s="199"/>
      <c r="ASU178" s="199"/>
      <c r="ASV178" s="199"/>
      <c r="ASW178" s="199"/>
      <c r="ASX178" s="199"/>
      <c r="ASY178" s="199"/>
      <c r="ASZ178" s="199"/>
      <c r="ATA178" s="199"/>
      <c r="ATB178" s="199"/>
      <c r="ATC178" s="199"/>
      <c r="ATD178" s="199"/>
      <c r="ATE178" s="199"/>
      <c r="ATF178" s="199"/>
      <c r="ATG178" s="199"/>
      <c r="ATH178" s="199"/>
      <c r="ATI178" s="199"/>
      <c r="ATJ178" s="199"/>
      <c r="ATK178" s="199"/>
      <c r="ATL178" s="199"/>
      <c r="ATM178" s="199"/>
      <c r="ATN178" s="199"/>
      <c r="ATO178" s="199"/>
      <c r="ATP178" s="199"/>
      <c r="ATQ178" s="199"/>
      <c r="ATR178" s="199"/>
      <c r="ATS178" s="199"/>
      <c r="ATT178" s="199"/>
      <c r="ATU178" s="199"/>
      <c r="ATV178" s="199"/>
      <c r="ATW178" s="199"/>
      <c r="ATX178" s="199"/>
      <c r="ATY178" s="199"/>
      <c r="ATZ178" s="199"/>
      <c r="AUA178" s="199"/>
      <c r="AUB178" s="199"/>
      <c r="AUC178" s="199"/>
      <c r="AUD178" s="199"/>
      <c r="AUE178" s="199"/>
      <c r="AUF178" s="199"/>
      <c r="AUG178" s="199"/>
      <c r="AUH178" s="199"/>
      <c r="AUI178" s="199"/>
      <c r="AUJ178" s="199"/>
      <c r="AUK178" s="199"/>
      <c r="AUL178" s="199"/>
      <c r="AUM178" s="199"/>
      <c r="AUN178" s="199"/>
      <c r="AUO178" s="199"/>
      <c r="AUP178" s="199"/>
      <c r="AUQ178" s="199"/>
      <c r="AUR178" s="199"/>
      <c r="AUS178" s="199"/>
      <c r="AUT178" s="199"/>
      <c r="AUU178" s="199"/>
      <c r="AUV178" s="199"/>
      <c r="AUW178" s="199"/>
      <c r="AUX178" s="199"/>
      <c r="AUY178" s="199"/>
      <c r="AUZ178" s="199"/>
      <c r="AVA178" s="199"/>
      <c r="AVB178" s="199"/>
      <c r="AVC178" s="199"/>
      <c r="AVD178" s="199"/>
      <c r="AVE178" s="199"/>
      <c r="AVF178" s="199"/>
      <c r="AVG178" s="199"/>
      <c r="AVH178" s="199"/>
      <c r="AVI178" s="199"/>
      <c r="AVJ178" s="199"/>
      <c r="AVK178" s="199"/>
      <c r="AVL178" s="199"/>
      <c r="AVM178" s="199"/>
      <c r="AVN178" s="199"/>
      <c r="AVO178" s="199"/>
      <c r="AVP178" s="199"/>
      <c r="AVQ178" s="199"/>
      <c r="AVR178" s="199"/>
      <c r="AVS178" s="199"/>
      <c r="AVT178" s="199"/>
      <c r="AVU178" s="199"/>
      <c r="AVV178" s="199"/>
      <c r="AVW178" s="199"/>
      <c r="AVX178" s="199"/>
      <c r="AVY178" s="199"/>
      <c r="AVZ178" s="199"/>
      <c r="AWA178" s="199"/>
      <c r="AWB178" s="199"/>
      <c r="AWC178" s="199"/>
      <c r="AWD178" s="199"/>
      <c r="AWE178" s="199"/>
      <c r="AWF178" s="199"/>
      <c r="AWG178" s="199"/>
      <c r="AWH178" s="199"/>
      <c r="AWI178" s="199"/>
      <c r="AWJ178" s="199"/>
      <c r="AWK178" s="199"/>
      <c r="AWL178" s="199"/>
      <c r="AWM178" s="199"/>
      <c r="AWN178" s="199"/>
      <c r="AWO178" s="199"/>
      <c r="AWP178" s="199"/>
      <c r="AWQ178" s="199"/>
      <c r="AWR178" s="199"/>
      <c r="AWS178" s="199"/>
      <c r="AWT178" s="199"/>
      <c r="AWU178" s="199"/>
      <c r="AWV178" s="199"/>
      <c r="AWW178" s="199"/>
      <c r="AWX178" s="199"/>
      <c r="AWY178" s="199"/>
      <c r="AWZ178" s="199"/>
      <c r="AXA178" s="199"/>
      <c r="AXB178" s="199"/>
      <c r="AXC178" s="199"/>
      <c r="AXD178" s="199"/>
      <c r="AXE178" s="199"/>
      <c r="AXF178" s="199"/>
      <c r="AXG178" s="199"/>
      <c r="AXH178" s="199"/>
      <c r="AXI178" s="199"/>
      <c r="AXJ178" s="199"/>
      <c r="AXK178" s="199"/>
      <c r="AXL178" s="199"/>
      <c r="AXM178" s="199"/>
      <c r="AXN178" s="199"/>
      <c r="AXO178" s="199"/>
      <c r="AXP178" s="199"/>
      <c r="AXQ178" s="199"/>
      <c r="AXR178" s="199"/>
      <c r="AXS178" s="199"/>
      <c r="AXT178" s="199"/>
      <c r="AXU178" s="199"/>
      <c r="AXV178" s="199"/>
      <c r="AXW178" s="199"/>
      <c r="AXX178" s="199"/>
      <c r="AXY178" s="199"/>
      <c r="AXZ178" s="199"/>
      <c r="AYA178" s="199"/>
      <c r="AYB178" s="199"/>
      <c r="AYC178" s="199"/>
      <c r="AYD178" s="199"/>
      <c r="AYE178" s="199"/>
      <c r="AYF178" s="199"/>
      <c r="AYG178" s="199"/>
      <c r="AYH178" s="199"/>
      <c r="AYI178" s="199"/>
      <c r="AYJ178" s="199"/>
      <c r="AYK178" s="199"/>
      <c r="AYL178" s="199"/>
      <c r="AYM178" s="199"/>
      <c r="AYN178" s="199"/>
      <c r="AYO178" s="199"/>
      <c r="AYP178" s="199"/>
      <c r="AYQ178" s="199"/>
      <c r="AYR178" s="199"/>
      <c r="AYS178" s="199"/>
      <c r="AYT178" s="199"/>
      <c r="AYU178" s="199"/>
      <c r="AYV178" s="199"/>
      <c r="AYW178" s="199"/>
      <c r="AYX178" s="199"/>
      <c r="AYY178" s="199"/>
      <c r="AYZ178" s="199"/>
      <c r="AZA178" s="199"/>
      <c r="AZB178" s="199"/>
      <c r="AZC178" s="199"/>
      <c r="AZD178" s="199"/>
      <c r="AZE178" s="199"/>
      <c r="AZF178" s="199"/>
      <c r="AZG178" s="199"/>
      <c r="AZH178" s="199"/>
      <c r="AZI178" s="199"/>
      <c r="AZJ178" s="199"/>
      <c r="AZK178" s="199"/>
      <c r="AZL178" s="199"/>
      <c r="AZM178" s="199"/>
      <c r="AZN178" s="199"/>
      <c r="AZO178" s="199"/>
      <c r="AZP178" s="199"/>
      <c r="AZQ178" s="199"/>
      <c r="AZR178" s="199"/>
      <c r="AZS178" s="199"/>
      <c r="AZT178" s="199"/>
      <c r="AZU178" s="199"/>
      <c r="AZV178" s="199"/>
      <c r="AZW178" s="199"/>
      <c r="AZX178" s="199"/>
      <c r="AZY178" s="199"/>
      <c r="AZZ178" s="199"/>
      <c r="BAA178" s="199"/>
      <c r="BAB178" s="199"/>
      <c r="BAC178" s="199"/>
      <c r="BAD178" s="199"/>
      <c r="BAE178" s="199"/>
      <c r="BAF178" s="199"/>
      <c r="BAG178" s="199"/>
      <c r="BAH178" s="199"/>
      <c r="BAI178" s="199"/>
      <c r="BAJ178" s="199"/>
      <c r="BAK178" s="199"/>
      <c r="BAL178" s="199"/>
      <c r="BAM178" s="199"/>
      <c r="BAN178" s="199"/>
      <c r="BAO178" s="199"/>
      <c r="BAP178" s="199"/>
      <c r="BAQ178" s="199"/>
      <c r="BAR178" s="199"/>
      <c r="BAS178" s="199"/>
      <c r="BAT178" s="199"/>
      <c r="BAU178" s="199"/>
      <c r="BAV178" s="199"/>
      <c r="BAW178" s="199"/>
      <c r="BAX178" s="199"/>
      <c r="BAY178" s="199"/>
      <c r="BAZ178" s="199"/>
      <c r="BBA178" s="199"/>
      <c r="BBB178" s="199"/>
      <c r="BBC178" s="199"/>
      <c r="BBD178" s="199"/>
      <c r="BBE178" s="199"/>
      <c r="BBF178" s="199"/>
      <c r="BBG178" s="199"/>
      <c r="BBH178" s="199"/>
      <c r="BBI178" s="199"/>
      <c r="BBJ178" s="199"/>
      <c r="BBK178" s="199"/>
      <c r="BBL178" s="199"/>
      <c r="BBM178" s="199"/>
      <c r="BBN178" s="199"/>
      <c r="BBO178" s="199"/>
      <c r="BBP178" s="199"/>
      <c r="BBQ178" s="199"/>
      <c r="BBR178" s="199"/>
      <c r="BBS178" s="199"/>
      <c r="BBT178" s="199"/>
      <c r="BBU178" s="199"/>
      <c r="BBV178" s="199"/>
      <c r="BBW178" s="199"/>
      <c r="BBX178" s="199"/>
      <c r="BBY178" s="199"/>
      <c r="BBZ178" s="199"/>
      <c r="BCA178" s="199"/>
      <c r="BCB178" s="199"/>
      <c r="BCC178" s="199"/>
      <c r="BCD178" s="199"/>
      <c r="BCE178" s="199"/>
      <c r="BCF178" s="199"/>
      <c r="BCG178" s="199"/>
      <c r="BCH178" s="199"/>
      <c r="BCI178" s="199"/>
      <c r="BCJ178" s="199"/>
      <c r="BCK178" s="199"/>
      <c r="BCL178" s="199"/>
      <c r="BCM178" s="199"/>
      <c r="BCN178" s="199"/>
      <c r="BCO178" s="199"/>
      <c r="BCP178" s="199"/>
      <c r="BCQ178" s="199"/>
      <c r="BCR178" s="199"/>
      <c r="BCS178" s="199"/>
      <c r="BCT178" s="199"/>
      <c r="BCU178" s="199"/>
      <c r="BCV178" s="199"/>
      <c r="BCW178" s="199"/>
      <c r="BCX178" s="199"/>
      <c r="BCY178" s="199"/>
      <c r="BCZ178" s="199"/>
      <c r="BDA178" s="199"/>
      <c r="BDB178" s="199"/>
      <c r="BDC178" s="199"/>
      <c r="BDD178" s="199"/>
      <c r="BDE178" s="199"/>
      <c r="BDF178" s="199"/>
      <c r="BDG178" s="199"/>
      <c r="BDH178" s="199"/>
      <c r="BDI178" s="199"/>
      <c r="BDJ178" s="199"/>
      <c r="BDK178" s="199"/>
      <c r="BDL178" s="199"/>
      <c r="BDM178" s="199"/>
      <c r="BDN178" s="199"/>
      <c r="BDO178" s="199"/>
      <c r="BDP178" s="199"/>
      <c r="BDQ178" s="199"/>
      <c r="BDR178" s="199"/>
      <c r="BDS178" s="199"/>
      <c r="BDT178" s="199"/>
      <c r="BDU178" s="199"/>
      <c r="BDV178" s="199"/>
      <c r="BDW178" s="199"/>
      <c r="BDX178" s="199"/>
      <c r="BDY178" s="199"/>
      <c r="BDZ178" s="199"/>
      <c r="BEA178" s="199"/>
      <c r="BEB178" s="199"/>
      <c r="BEC178" s="199"/>
      <c r="BED178" s="199"/>
      <c r="BEE178" s="199"/>
      <c r="BEF178" s="199"/>
      <c r="BEG178" s="199"/>
      <c r="BEH178" s="199"/>
      <c r="BEI178" s="199"/>
      <c r="BEJ178" s="199"/>
      <c r="BEK178" s="199"/>
      <c r="BEL178" s="199"/>
      <c r="BEM178" s="199"/>
      <c r="BEN178" s="199"/>
      <c r="BEO178" s="199"/>
      <c r="BEP178" s="199"/>
      <c r="BEQ178" s="199"/>
      <c r="BER178" s="199"/>
      <c r="BES178" s="199"/>
      <c r="BET178" s="199"/>
      <c r="BEU178" s="199"/>
      <c r="BEV178" s="199"/>
      <c r="BEW178" s="199"/>
      <c r="BEX178" s="199"/>
      <c r="BEY178" s="199"/>
      <c r="BEZ178" s="199"/>
      <c r="BFA178" s="199"/>
      <c r="BFB178" s="199"/>
      <c r="BFC178" s="199"/>
      <c r="BFD178" s="199"/>
      <c r="BFE178" s="199"/>
      <c r="BFF178" s="199"/>
      <c r="BFG178" s="199"/>
      <c r="BFH178" s="199"/>
      <c r="BFI178" s="199"/>
      <c r="BFJ178" s="199"/>
      <c r="BFK178" s="199"/>
      <c r="BFL178" s="199"/>
      <c r="BFM178" s="199"/>
      <c r="BFN178" s="199"/>
      <c r="BFO178" s="199"/>
      <c r="BFP178" s="199"/>
      <c r="BFQ178" s="199"/>
      <c r="BFR178" s="199"/>
      <c r="BFS178" s="199"/>
      <c r="BFT178" s="199"/>
      <c r="BFU178" s="199"/>
      <c r="BFV178" s="199"/>
      <c r="BFW178" s="199"/>
      <c r="BFX178" s="199"/>
      <c r="BFY178" s="199"/>
      <c r="BFZ178" s="199"/>
      <c r="BGA178" s="199"/>
      <c r="BGB178" s="199"/>
      <c r="BGC178" s="199"/>
      <c r="BGD178" s="199"/>
      <c r="BGE178" s="199"/>
      <c r="BGF178" s="199"/>
      <c r="BGG178" s="199"/>
      <c r="BGH178" s="199"/>
      <c r="BGI178" s="199"/>
      <c r="BGJ178" s="199"/>
      <c r="BGK178" s="199"/>
      <c r="BGL178" s="199"/>
      <c r="BGM178" s="199"/>
      <c r="BGN178" s="199"/>
      <c r="BGO178" s="199"/>
      <c r="BGP178" s="199"/>
      <c r="BGQ178" s="199"/>
      <c r="BGR178" s="199"/>
      <c r="BGS178" s="199"/>
      <c r="BGT178" s="199"/>
      <c r="BGU178" s="199"/>
      <c r="BGV178" s="199"/>
      <c r="BGW178" s="199"/>
      <c r="BGX178" s="199"/>
      <c r="BGY178" s="199"/>
      <c r="BGZ178" s="199"/>
      <c r="BHA178" s="199"/>
      <c r="BHB178" s="199"/>
      <c r="BHC178" s="199"/>
      <c r="BHD178" s="199"/>
      <c r="BHE178" s="199"/>
      <c r="BHF178" s="199"/>
      <c r="BHG178" s="199"/>
      <c r="BHH178" s="199"/>
      <c r="BHI178" s="199"/>
      <c r="BHJ178" s="199"/>
      <c r="BHK178" s="199"/>
      <c r="BHL178" s="199"/>
      <c r="BHM178" s="199"/>
      <c r="BHN178" s="199"/>
      <c r="BHO178" s="199"/>
      <c r="BHP178" s="199"/>
      <c r="BHQ178" s="199"/>
      <c r="BHR178" s="199"/>
      <c r="BHS178" s="199"/>
      <c r="BHT178" s="199"/>
      <c r="BHU178" s="199"/>
      <c r="BHV178" s="199"/>
      <c r="BHW178" s="199"/>
      <c r="BHX178" s="199"/>
      <c r="BHY178" s="199"/>
      <c r="BHZ178" s="199"/>
      <c r="BIA178" s="199"/>
      <c r="BIB178" s="199"/>
      <c r="BIC178" s="199"/>
      <c r="BID178" s="199"/>
      <c r="BIE178" s="199"/>
      <c r="BIF178" s="199"/>
      <c r="BIG178" s="199"/>
      <c r="BIH178" s="199"/>
      <c r="BII178" s="199"/>
      <c r="BIJ178" s="199"/>
      <c r="BIK178" s="199"/>
      <c r="BIL178" s="199"/>
      <c r="BIM178" s="199"/>
      <c r="BIN178" s="199"/>
      <c r="BIO178" s="199"/>
      <c r="BIP178" s="199"/>
      <c r="BIQ178" s="199"/>
      <c r="BIR178" s="199"/>
      <c r="BIS178" s="199"/>
      <c r="BIT178" s="199"/>
      <c r="BIU178" s="199"/>
      <c r="BIV178" s="199"/>
      <c r="BIW178" s="199"/>
      <c r="BIX178" s="199"/>
      <c r="BIY178" s="199"/>
      <c r="BIZ178" s="199"/>
      <c r="BJA178" s="199"/>
      <c r="BJB178" s="199"/>
      <c r="BJC178" s="199"/>
      <c r="BJD178" s="199"/>
      <c r="BJE178" s="199"/>
      <c r="BJF178" s="199"/>
      <c r="BJG178" s="199"/>
      <c r="BJH178" s="199"/>
      <c r="BJI178" s="199"/>
      <c r="BJJ178" s="199"/>
      <c r="BJK178" s="199"/>
      <c r="BJL178" s="199"/>
      <c r="BJM178" s="199"/>
      <c r="BJN178" s="199"/>
      <c r="BJO178" s="199"/>
      <c r="BJP178" s="199"/>
      <c r="BJQ178" s="199"/>
      <c r="BJR178" s="199"/>
      <c r="BJS178" s="199"/>
      <c r="BJT178" s="199"/>
      <c r="BJU178" s="199"/>
      <c r="BJV178" s="199"/>
      <c r="BJW178" s="199"/>
      <c r="BJX178" s="199"/>
      <c r="BJY178" s="199"/>
      <c r="BJZ178" s="199"/>
      <c r="BKA178" s="199"/>
      <c r="BKB178" s="199"/>
      <c r="BKC178" s="199"/>
      <c r="BKD178" s="199"/>
      <c r="BKE178" s="199"/>
      <c r="BKF178" s="199"/>
      <c r="BKG178" s="199"/>
      <c r="BKH178" s="199"/>
      <c r="BKI178" s="199"/>
      <c r="BKJ178" s="199"/>
      <c r="BKK178" s="199"/>
      <c r="BKL178" s="199"/>
      <c r="BKM178" s="199"/>
      <c r="BKN178" s="199"/>
      <c r="BKO178" s="199"/>
      <c r="BKP178" s="199"/>
      <c r="BKQ178" s="199"/>
      <c r="BKR178" s="199"/>
      <c r="BKS178" s="199"/>
      <c r="BKT178" s="199"/>
      <c r="BKU178" s="199"/>
      <c r="BKV178" s="199"/>
      <c r="BKW178" s="199"/>
      <c r="BKX178" s="199"/>
      <c r="BKY178" s="199"/>
      <c r="BKZ178" s="199"/>
      <c r="BLA178" s="199"/>
      <c r="BLB178" s="199"/>
      <c r="BLC178" s="199"/>
      <c r="BLD178" s="199"/>
      <c r="BLE178" s="199"/>
      <c r="BLF178" s="199"/>
      <c r="BLG178" s="199"/>
      <c r="BLH178" s="199"/>
      <c r="BLI178" s="199"/>
      <c r="BLJ178" s="199"/>
      <c r="BLK178" s="199"/>
      <c r="BLL178" s="199"/>
      <c r="BLM178" s="199"/>
      <c r="BLN178" s="199"/>
      <c r="BLO178" s="199"/>
      <c r="BLP178" s="199"/>
      <c r="BLQ178" s="199"/>
      <c r="BLR178" s="199"/>
      <c r="BLS178" s="199"/>
      <c r="BLT178" s="199"/>
      <c r="BLU178" s="199"/>
      <c r="BLV178" s="199"/>
      <c r="BLW178" s="199"/>
      <c r="BLX178" s="199"/>
      <c r="BLY178" s="199"/>
      <c r="BLZ178" s="199"/>
      <c r="BMA178" s="199"/>
      <c r="BMB178" s="199"/>
      <c r="BMC178" s="199"/>
      <c r="BMD178" s="199"/>
      <c r="BME178" s="199"/>
      <c r="BMF178" s="199"/>
      <c r="BMG178" s="199"/>
      <c r="BMH178" s="199"/>
      <c r="BMI178" s="199"/>
      <c r="BMJ178" s="199"/>
      <c r="BMK178" s="199"/>
      <c r="BML178" s="199"/>
      <c r="BMM178" s="199"/>
      <c r="BMN178" s="199"/>
      <c r="BMO178" s="199"/>
      <c r="BMP178" s="199"/>
      <c r="BMQ178" s="199"/>
      <c r="BMR178" s="199"/>
      <c r="BMS178" s="199"/>
      <c r="BMT178" s="199"/>
      <c r="BMU178" s="199"/>
      <c r="BMV178" s="199"/>
      <c r="BMW178" s="199"/>
      <c r="BMX178" s="199"/>
      <c r="BMY178" s="199"/>
      <c r="BMZ178" s="199"/>
      <c r="BNA178" s="199"/>
      <c r="BNB178" s="199"/>
      <c r="BNC178" s="199"/>
      <c r="BND178" s="199"/>
      <c r="BNE178" s="199"/>
      <c r="BNF178" s="199"/>
      <c r="BNG178" s="199"/>
      <c r="BNH178" s="199"/>
      <c r="BNI178" s="199"/>
      <c r="BNJ178" s="199"/>
      <c r="BNK178" s="199"/>
      <c r="BNL178" s="199"/>
      <c r="BNM178" s="199"/>
      <c r="BNN178" s="199"/>
      <c r="BNO178" s="199"/>
      <c r="BNP178" s="199"/>
      <c r="BNQ178" s="199"/>
      <c r="BNR178" s="199"/>
      <c r="BNS178" s="199"/>
      <c r="BNT178" s="199"/>
      <c r="BNU178" s="199"/>
      <c r="BNV178" s="199"/>
      <c r="BNW178" s="199"/>
      <c r="BNX178" s="199"/>
      <c r="BNY178" s="199"/>
      <c r="BNZ178" s="199"/>
      <c r="BOA178" s="199"/>
      <c r="BOB178" s="199"/>
      <c r="BOC178" s="199"/>
      <c r="BOD178" s="199"/>
      <c r="BOE178" s="199"/>
      <c r="BOF178" s="199"/>
      <c r="BOG178" s="199"/>
      <c r="BOH178" s="199"/>
      <c r="BOI178" s="199"/>
      <c r="BOJ178" s="199"/>
      <c r="BOK178" s="199"/>
      <c r="BOL178" s="199"/>
      <c r="BOM178" s="199"/>
      <c r="BON178" s="199"/>
      <c r="BOO178" s="199"/>
      <c r="BOP178" s="199"/>
      <c r="BOQ178" s="199"/>
      <c r="BOR178" s="199"/>
      <c r="BOS178" s="199"/>
      <c r="BOT178" s="199"/>
      <c r="BOU178" s="199"/>
      <c r="BOV178" s="199"/>
      <c r="BOW178" s="199"/>
      <c r="BOX178" s="199"/>
      <c r="BOY178" s="199"/>
      <c r="BOZ178" s="199"/>
      <c r="BPA178" s="199"/>
      <c r="BPB178" s="199"/>
      <c r="BPC178" s="199"/>
      <c r="BPD178" s="199"/>
      <c r="BPE178" s="199"/>
      <c r="BPF178" s="199"/>
      <c r="BPG178" s="199"/>
      <c r="BPH178" s="199"/>
      <c r="BPI178" s="199"/>
      <c r="BPJ178" s="199"/>
      <c r="BPK178" s="199"/>
      <c r="BPL178" s="199"/>
      <c r="BPM178" s="199"/>
      <c r="BPN178" s="199"/>
      <c r="BPO178" s="199"/>
      <c r="BPP178" s="199"/>
      <c r="BPQ178" s="199"/>
      <c r="BPR178" s="199"/>
      <c r="BPS178" s="199"/>
      <c r="BPT178" s="199"/>
      <c r="BPU178" s="199"/>
      <c r="BPV178" s="199"/>
      <c r="BPW178" s="199"/>
      <c r="BPX178" s="199"/>
      <c r="BPY178" s="199"/>
      <c r="BPZ178" s="199"/>
      <c r="BQA178" s="199"/>
      <c r="BQB178" s="199"/>
      <c r="BQC178" s="199"/>
      <c r="BQD178" s="199"/>
      <c r="BQE178" s="199"/>
      <c r="BQF178" s="199"/>
      <c r="BQG178" s="199"/>
      <c r="BQH178" s="199"/>
      <c r="BQI178" s="199"/>
      <c r="BQJ178" s="199"/>
      <c r="BQK178" s="199"/>
      <c r="BQL178" s="199"/>
      <c r="BQM178" s="199"/>
      <c r="BQN178" s="199"/>
      <c r="BQO178" s="199"/>
      <c r="BQP178" s="199"/>
      <c r="BQQ178" s="199"/>
      <c r="BQR178" s="199"/>
      <c r="BQS178" s="199"/>
      <c r="BQT178" s="199"/>
      <c r="BQU178" s="199"/>
      <c r="BQV178" s="199"/>
      <c r="BQW178" s="199"/>
      <c r="BQX178" s="199"/>
      <c r="BQY178" s="199"/>
      <c r="BQZ178" s="199"/>
      <c r="BRA178" s="199"/>
      <c r="BRB178" s="199"/>
      <c r="BRC178" s="199"/>
      <c r="BRD178" s="199"/>
      <c r="BRE178" s="199"/>
      <c r="BRF178" s="199"/>
      <c r="BRG178" s="199"/>
      <c r="BRH178" s="199"/>
      <c r="BRI178" s="199"/>
      <c r="BRJ178" s="199"/>
      <c r="BRK178" s="199"/>
      <c r="BRL178" s="199"/>
      <c r="BRM178" s="199"/>
      <c r="BRN178" s="199"/>
      <c r="BRO178" s="199"/>
      <c r="BRP178" s="199"/>
      <c r="BRQ178" s="199"/>
      <c r="BRR178" s="199"/>
      <c r="BRS178" s="199"/>
      <c r="BRT178" s="199"/>
      <c r="BRU178" s="199"/>
      <c r="BRV178" s="199"/>
      <c r="BRW178" s="199"/>
      <c r="BRX178" s="199"/>
      <c r="BRY178" s="199"/>
      <c r="BRZ178" s="199"/>
      <c r="BSA178" s="199"/>
      <c r="BSB178" s="199"/>
      <c r="BSC178" s="199"/>
      <c r="BSD178" s="199"/>
      <c r="BSE178" s="199"/>
      <c r="BSF178" s="199"/>
      <c r="BSG178" s="199"/>
      <c r="BSH178" s="199"/>
      <c r="BSI178" s="199"/>
      <c r="BSJ178" s="199"/>
      <c r="BSK178" s="199"/>
      <c r="BSL178" s="199"/>
      <c r="BSM178" s="199"/>
      <c r="BSN178" s="199"/>
      <c r="BSO178" s="199"/>
      <c r="BSP178" s="199"/>
      <c r="BSQ178" s="199"/>
      <c r="BSR178" s="199"/>
      <c r="BSS178" s="199"/>
      <c r="BST178" s="199"/>
      <c r="BSU178" s="199"/>
      <c r="BSV178" s="199"/>
      <c r="BSW178" s="199"/>
      <c r="BSX178" s="199"/>
      <c r="BSY178" s="199"/>
      <c r="BSZ178" s="199"/>
      <c r="BTA178" s="199"/>
      <c r="BTB178" s="199"/>
      <c r="BTC178" s="199"/>
      <c r="BTD178" s="199"/>
      <c r="BTE178" s="199"/>
      <c r="BTF178" s="199"/>
      <c r="BTG178" s="199"/>
      <c r="BTH178" s="199"/>
      <c r="BTI178" s="199"/>
      <c r="BTJ178" s="199"/>
      <c r="BTK178" s="199"/>
      <c r="BTL178" s="199"/>
      <c r="BTM178" s="199"/>
      <c r="BTN178" s="199"/>
      <c r="BTO178" s="199"/>
      <c r="BTP178" s="199"/>
      <c r="BTQ178" s="199"/>
      <c r="BTR178" s="199"/>
      <c r="BTS178" s="199"/>
      <c r="BTT178" s="199"/>
      <c r="BTU178" s="199"/>
      <c r="BTV178" s="199"/>
      <c r="BTW178" s="199"/>
      <c r="BTX178" s="199"/>
      <c r="BTY178" s="199"/>
      <c r="BTZ178" s="199"/>
      <c r="BUA178" s="199"/>
      <c r="BUB178" s="199"/>
      <c r="BUC178" s="199"/>
      <c r="BUD178" s="199"/>
      <c r="BUE178" s="199"/>
      <c r="BUF178" s="199"/>
      <c r="BUG178" s="199"/>
      <c r="BUH178" s="199"/>
      <c r="BUI178" s="199"/>
      <c r="BUJ178" s="199"/>
      <c r="BUK178" s="199"/>
      <c r="BUL178" s="199"/>
      <c r="BUM178" s="199"/>
      <c r="BUN178" s="199"/>
      <c r="BUO178" s="199"/>
      <c r="BUP178" s="199"/>
      <c r="BUQ178" s="199"/>
      <c r="BUR178" s="199"/>
      <c r="BUS178" s="199"/>
      <c r="BUT178" s="199"/>
      <c r="BUU178" s="199"/>
      <c r="BUV178" s="199"/>
      <c r="BUW178" s="199"/>
      <c r="BUX178" s="199"/>
      <c r="BUY178" s="199"/>
      <c r="BUZ178" s="199"/>
      <c r="BVA178" s="199"/>
      <c r="BVB178" s="199"/>
      <c r="BVC178" s="199"/>
      <c r="BVD178" s="199"/>
      <c r="BVE178" s="199"/>
      <c r="BVF178" s="199"/>
      <c r="BVG178" s="199"/>
      <c r="BVH178" s="199"/>
      <c r="BVI178" s="199"/>
      <c r="BVJ178" s="199"/>
      <c r="BVK178" s="199"/>
      <c r="BVL178" s="199"/>
      <c r="BVM178" s="199"/>
      <c r="BVN178" s="199"/>
      <c r="BVO178" s="199"/>
      <c r="BVP178" s="199"/>
      <c r="BVQ178" s="199"/>
      <c r="BVR178" s="199"/>
      <c r="BVS178" s="199"/>
      <c r="BVT178" s="199"/>
      <c r="BVU178" s="199"/>
      <c r="BVV178" s="199"/>
      <c r="BVW178" s="199"/>
      <c r="BVX178" s="199"/>
      <c r="BVY178" s="199"/>
      <c r="BVZ178" s="199"/>
      <c r="BWA178" s="199"/>
      <c r="BWB178" s="199"/>
      <c r="BWC178" s="199"/>
      <c r="BWD178" s="199"/>
      <c r="BWE178" s="199"/>
      <c r="BWF178" s="199"/>
      <c r="BWG178" s="199"/>
      <c r="BWH178" s="199"/>
      <c r="BWI178" s="199"/>
      <c r="BWJ178" s="199"/>
      <c r="BWK178" s="199"/>
      <c r="BWL178" s="199"/>
      <c r="BWM178" s="199"/>
      <c r="BWN178" s="199"/>
      <c r="BWO178" s="199"/>
      <c r="BWP178" s="199"/>
      <c r="BWQ178" s="199"/>
      <c r="BWR178" s="199"/>
      <c r="BWS178" s="199"/>
      <c r="BWT178" s="199"/>
      <c r="BWU178" s="199"/>
      <c r="BWV178" s="199"/>
      <c r="BWW178" s="199"/>
      <c r="BWX178" s="199"/>
      <c r="BWY178" s="199"/>
      <c r="BWZ178" s="199"/>
      <c r="BXA178" s="199"/>
      <c r="BXB178" s="199"/>
      <c r="BXC178" s="199"/>
      <c r="BXD178" s="199"/>
      <c r="BXE178" s="199"/>
      <c r="BXF178" s="199"/>
      <c r="BXG178" s="199"/>
      <c r="BXH178" s="199"/>
      <c r="BXI178" s="199"/>
      <c r="BXJ178" s="199"/>
      <c r="BXK178" s="199"/>
      <c r="BXL178" s="199"/>
      <c r="BXM178" s="199"/>
      <c r="BXN178" s="199"/>
      <c r="BXO178" s="199"/>
      <c r="BXP178" s="199"/>
      <c r="BXQ178" s="199"/>
      <c r="BXR178" s="199"/>
      <c r="BXS178" s="199"/>
      <c r="BXT178" s="199"/>
      <c r="BXU178" s="199"/>
      <c r="BXV178" s="199"/>
      <c r="BXW178" s="199"/>
      <c r="BXX178" s="199"/>
      <c r="BXY178" s="199"/>
      <c r="BXZ178" s="199"/>
      <c r="BYA178" s="199"/>
      <c r="BYB178" s="199"/>
      <c r="BYC178" s="199"/>
      <c r="BYD178" s="199"/>
      <c r="BYE178" s="199"/>
      <c r="BYF178" s="199"/>
      <c r="BYG178" s="199"/>
      <c r="BYH178" s="199"/>
      <c r="BYI178" s="199"/>
      <c r="BYJ178" s="199"/>
      <c r="BYK178" s="199"/>
      <c r="BYL178" s="199"/>
      <c r="BYM178" s="199"/>
      <c r="BYN178" s="199"/>
      <c r="BYO178" s="199"/>
      <c r="BYP178" s="199"/>
      <c r="BYQ178" s="199"/>
      <c r="BYR178" s="199"/>
      <c r="BYS178" s="199"/>
      <c r="BYT178" s="199"/>
      <c r="BYU178" s="199"/>
      <c r="BYV178" s="199"/>
      <c r="BYW178" s="199"/>
      <c r="BYX178" s="199"/>
      <c r="BYY178" s="199"/>
      <c r="BYZ178" s="199"/>
      <c r="BZA178" s="199"/>
      <c r="BZB178" s="199"/>
      <c r="BZC178" s="199"/>
      <c r="BZD178" s="199"/>
      <c r="BZE178" s="199"/>
      <c r="BZF178" s="199"/>
      <c r="BZG178" s="199"/>
      <c r="BZH178" s="199"/>
      <c r="BZI178" s="199"/>
      <c r="BZJ178" s="199"/>
      <c r="BZK178" s="199"/>
      <c r="BZL178" s="199"/>
      <c r="BZM178" s="199"/>
      <c r="BZN178" s="199"/>
      <c r="BZO178" s="199"/>
      <c r="BZP178" s="199"/>
      <c r="BZQ178" s="199"/>
      <c r="BZR178" s="199"/>
      <c r="BZS178" s="199"/>
      <c r="BZT178" s="199"/>
      <c r="BZU178" s="199"/>
      <c r="BZV178" s="199"/>
      <c r="BZW178" s="199"/>
      <c r="BZX178" s="199"/>
      <c r="BZY178" s="199"/>
      <c r="BZZ178" s="199"/>
      <c r="CAA178" s="199"/>
      <c r="CAB178" s="199"/>
      <c r="CAC178" s="199"/>
      <c r="CAD178" s="199"/>
      <c r="CAE178" s="199"/>
      <c r="CAF178" s="199"/>
      <c r="CAG178" s="199"/>
      <c r="CAH178" s="199"/>
      <c r="CAI178" s="199"/>
      <c r="CAJ178" s="199"/>
      <c r="CAK178" s="199"/>
      <c r="CAL178" s="199"/>
      <c r="CAM178" s="199"/>
      <c r="CAN178" s="199"/>
      <c r="CAO178" s="199"/>
      <c r="CAP178" s="199"/>
      <c r="CAQ178" s="199"/>
      <c r="CAR178" s="199"/>
      <c r="CAS178" s="199"/>
      <c r="CAT178" s="199"/>
      <c r="CAU178" s="199"/>
      <c r="CAV178" s="199"/>
      <c r="CAW178" s="199"/>
      <c r="CAX178" s="199"/>
      <c r="CAY178" s="199"/>
      <c r="CAZ178" s="199"/>
      <c r="CBA178" s="199"/>
      <c r="CBB178" s="199"/>
      <c r="CBC178" s="199"/>
      <c r="CBD178" s="199"/>
      <c r="CBE178" s="199"/>
      <c r="CBF178" s="199"/>
      <c r="CBG178" s="199"/>
      <c r="CBH178" s="199"/>
      <c r="CBI178" s="199"/>
      <c r="CBJ178" s="199"/>
      <c r="CBK178" s="199"/>
      <c r="CBL178" s="199"/>
      <c r="CBM178" s="199"/>
      <c r="CBN178" s="199"/>
      <c r="CBO178" s="199"/>
      <c r="CBP178" s="199"/>
      <c r="CBQ178" s="199"/>
      <c r="CBR178" s="199"/>
      <c r="CBS178" s="199"/>
      <c r="CBT178" s="199"/>
      <c r="CBU178" s="199"/>
      <c r="CBV178" s="199"/>
      <c r="CBW178" s="199"/>
      <c r="CBX178" s="199"/>
      <c r="CBY178" s="199"/>
      <c r="CBZ178" s="199"/>
      <c r="CCA178" s="199"/>
      <c r="CCB178" s="199"/>
      <c r="CCC178" s="199"/>
      <c r="CCD178" s="199"/>
      <c r="CCE178" s="199"/>
      <c r="CCF178" s="199"/>
      <c r="CCG178" s="199"/>
      <c r="CCH178" s="199"/>
      <c r="CCI178" s="199"/>
      <c r="CCJ178" s="199"/>
      <c r="CCK178" s="199"/>
      <c r="CCL178" s="199"/>
      <c r="CCM178" s="199"/>
      <c r="CCN178" s="199"/>
      <c r="CCO178" s="199"/>
      <c r="CCP178" s="199"/>
      <c r="CCQ178" s="199"/>
      <c r="CCR178" s="199"/>
      <c r="CCS178" s="199"/>
      <c r="CCT178" s="199"/>
    </row>
    <row r="179" spans="984:2126" s="200" customFormat="1" x14ac:dyDescent="0.2">
      <c r="AKV179" s="199"/>
      <c r="AKW179" s="199"/>
      <c r="AKX179" s="199"/>
      <c r="AKY179" s="199"/>
      <c r="AKZ179" s="199"/>
      <c r="ALA179" s="199"/>
      <c r="ALB179" s="199"/>
      <c r="ALC179" s="199"/>
      <c r="ALD179" s="199"/>
      <c r="ALE179" s="199"/>
      <c r="ALF179" s="199"/>
      <c r="ALG179" s="199"/>
      <c r="ALH179" s="199"/>
      <c r="ALI179" s="199"/>
      <c r="ALJ179" s="199"/>
      <c r="ALK179" s="199"/>
      <c r="ALL179" s="199"/>
      <c r="ALM179" s="199"/>
      <c r="ALN179" s="199"/>
      <c r="ALO179" s="199"/>
      <c r="ALP179" s="199"/>
      <c r="ALQ179" s="199"/>
      <c r="ALR179" s="199"/>
      <c r="ALS179" s="199"/>
      <c r="ALT179" s="199"/>
      <c r="ALU179" s="199"/>
      <c r="ALV179" s="199"/>
      <c r="ALW179" s="199"/>
      <c r="ALX179" s="199"/>
      <c r="ALY179" s="199"/>
      <c r="ALZ179" s="199"/>
      <c r="AMA179" s="199"/>
      <c r="AMB179" s="199"/>
      <c r="AMC179" s="199"/>
      <c r="AMD179" s="199"/>
      <c r="AME179" s="199"/>
      <c r="AMF179" s="199"/>
      <c r="AMG179" s="199"/>
      <c r="AMH179" s="199"/>
      <c r="AMI179" s="199"/>
      <c r="AMJ179" s="199"/>
      <c r="AMK179" s="199"/>
      <c r="AML179" s="199"/>
      <c r="AMM179" s="199"/>
      <c r="AMN179" s="199"/>
      <c r="AMO179" s="199"/>
      <c r="AMP179" s="199"/>
      <c r="AMQ179" s="199"/>
      <c r="AMR179" s="199"/>
      <c r="AMS179" s="199"/>
      <c r="AMT179" s="199"/>
      <c r="AMU179" s="199"/>
      <c r="AMV179" s="199"/>
      <c r="AMW179" s="199"/>
      <c r="AMX179" s="199"/>
      <c r="AMY179" s="199"/>
      <c r="AMZ179" s="199"/>
      <c r="ANA179" s="199"/>
      <c r="ANB179" s="199"/>
      <c r="ANC179" s="199"/>
      <c r="AND179" s="199"/>
      <c r="ANE179" s="199"/>
      <c r="ANF179" s="199"/>
      <c r="ANG179" s="199"/>
      <c r="ANH179" s="199"/>
      <c r="ANI179" s="199"/>
      <c r="ANJ179" s="199"/>
      <c r="ANK179" s="199"/>
      <c r="ANL179" s="199"/>
      <c r="ANM179" s="199"/>
      <c r="ANN179" s="199"/>
      <c r="ANO179" s="199"/>
      <c r="ANP179" s="199"/>
      <c r="ANQ179" s="199"/>
      <c r="ANR179" s="199"/>
      <c r="ANS179" s="199"/>
      <c r="ANT179" s="199"/>
      <c r="ANU179" s="199"/>
      <c r="ANV179" s="199"/>
      <c r="ANW179" s="199"/>
      <c r="ANX179" s="199"/>
      <c r="ANY179" s="199"/>
      <c r="ANZ179" s="199"/>
      <c r="AOA179" s="199"/>
      <c r="AOB179" s="199"/>
      <c r="AOC179" s="199"/>
      <c r="AOD179" s="199"/>
      <c r="AOE179" s="199"/>
      <c r="AOF179" s="199"/>
      <c r="AOG179" s="199"/>
      <c r="AOH179" s="199"/>
      <c r="AOI179" s="199"/>
      <c r="AOJ179" s="199"/>
      <c r="AOK179" s="199"/>
      <c r="AOL179" s="199"/>
      <c r="AOM179" s="199"/>
      <c r="AON179" s="199"/>
      <c r="AOO179" s="199"/>
      <c r="AOP179" s="199"/>
      <c r="AOQ179" s="199"/>
      <c r="AOR179" s="199"/>
      <c r="AOS179" s="199"/>
      <c r="AOT179" s="199"/>
      <c r="AOU179" s="199"/>
      <c r="AOV179" s="199"/>
      <c r="AOW179" s="199"/>
      <c r="AOX179" s="199"/>
      <c r="AOY179" s="199"/>
      <c r="AOZ179" s="199"/>
      <c r="APA179" s="199"/>
      <c r="APB179" s="199"/>
      <c r="APC179" s="199"/>
      <c r="APD179" s="199"/>
      <c r="APE179" s="199"/>
      <c r="APF179" s="199"/>
      <c r="APG179" s="199"/>
      <c r="APH179" s="199"/>
      <c r="API179" s="199"/>
      <c r="APJ179" s="199"/>
      <c r="APK179" s="199"/>
      <c r="APL179" s="199"/>
      <c r="APM179" s="199"/>
      <c r="APN179" s="199"/>
      <c r="APO179" s="199"/>
      <c r="APP179" s="199"/>
      <c r="APQ179" s="199"/>
      <c r="APR179" s="199"/>
      <c r="APS179" s="199"/>
      <c r="APT179" s="199"/>
      <c r="APU179" s="199"/>
      <c r="APV179" s="199"/>
      <c r="APW179" s="199"/>
      <c r="APX179" s="199"/>
      <c r="APY179" s="199"/>
      <c r="APZ179" s="199"/>
      <c r="AQA179" s="199"/>
      <c r="AQB179" s="199"/>
      <c r="AQC179" s="199"/>
      <c r="AQD179" s="199"/>
      <c r="AQE179" s="199"/>
      <c r="AQF179" s="199"/>
      <c r="AQG179" s="199"/>
      <c r="AQH179" s="199"/>
      <c r="AQI179" s="199"/>
      <c r="AQJ179" s="199"/>
      <c r="AQK179" s="199"/>
      <c r="AQL179" s="199"/>
      <c r="AQM179" s="199"/>
      <c r="AQN179" s="199"/>
      <c r="AQO179" s="199"/>
      <c r="AQP179" s="199"/>
      <c r="AQQ179" s="199"/>
      <c r="AQR179" s="199"/>
      <c r="AQS179" s="199"/>
      <c r="AQT179" s="199"/>
      <c r="AQU179" s="199"/>
      <c r="AQV179" s="199"/>
      <c r="AQW179" s="199"/>
      <c r="AQX179" s="199"/>
      <c r="AQY179" s="199"/>
      <c r="AQZ179" s="199"/>
      <c r="ARA179" s="199"/>
      <c r="ARB179" s="199"/>
      <c r="ARC179" s="199"/>
      <c r="ARD179" s="199"/>
      <c r="ARE179" s="199"/>
      <c r="ARF179" s="199"/>
      <c r="ARG179" s="199"/>
      <c r="ARH179" s="199"/>
      <c r="ARI179" s="199"/>
      <c r="ARJ179" s="199"/>
      <c r="ARK179" s="199"/>
      <c r="ARL179" s="199"/>
      <c r="ARM179" s="199"/>
      <c r="ARN179" s="199"/>
      <c r="ARO179" s="199"/>
      <c r="ARP179" s="199"/>
      <c r="ARQ179" s="199"/>
      <c r="ARR179" s="199"/>
      <c r="ARS179" s="199"/>
      <c r="ART179" s="199"/>
      <c r="ARU179" s="199"/>
      <c r="ARV179" s="199"/>
      <c r="ARW179" s="199"/>
      <c r="ARX179" s="199"/>
      <c r="ARY179" s="199"/>
      <c r="ARZ179" s="199"/>
      <c r="ASA179" s="199"/>
      <c r="ASB179" s="199"/>
      <c r="ASC179" s="199"/>
      <c r="ASD179" s="199"/>
      <c r="ASE179" s="199"/>
      <c r="ASF179" s="199"/>
      <c r="ASG179" s="199"/>
      <c r="ASH179" s="199"/>
      <c r="ASI179" s="199"/>
      <c r="ASJ179" s="199"/>
      <c r="ASK179" s="199"/>
      <c r="ASL179" s="199"/>
      <c r="ASM179" s="199"/>
      <c r="ASN179" s="199"/>
      <c r="ASO179" s="199"/>
      <c r="ASP179" s="199"/>
      <c r="ASQ179" s="199"/>
      <c r="ASR179" s="199"/>
      <c r="ASS179" s="199"/>
      <c r="AST179" s="199"/>
      <c r="ASU179" s="199"/>
      <c r="ASV179" s="199"/>
      <c r="ASW179" s="199"/>
      <c r="ASX179" s="199"/>
      <c r="ASY179" s="199"/>
      <c r="ASZ179" s="199"/>
      <c r="ATA179" s="199"/>
      <c r="ATB179" s="199"/>
      <c r="ATC179" s="199"/>
      <c r="ATD179" s="199"/>
      <c r="ATE179" s="199"/>
      <c r="ATF179" s="199"/>
      <c r="ATG179" s="199"/>
      <c r="ATH179" s="199"/>
      <c r="ATI179" s="199"/>
      <c r="ATJ179" s="199"/>
      <c r="ATK179" s="199"/>
      <c r="ATL179" s="199"/>
      <c r="ATM179" s="199"/>
      <c r="ATN179" s="199"/>
      <c r="ATO179" s="199"/>
      <c r="ATP179" s="199"/>
      <c r="ATQ179" s="199"/>
      <c r="ATR179" s="199"/>
      <c r="ATS179" s="199"/>
      <c r="ATT179" s="199"/>
      <c r="ATU179" s="199"/>
      <c r="ATV179" s="199"/>
      <c r="ATW179" s="199"/>
      <c r="ATX179" s="199"/>
      <c r="ATY179" s="199"/>
      <c r="ATZ179" s="199"/>
      <c r="AUA179" s="199"/>
      <c r="AUB179" s="199"/>
      <c r="AUC179" s="199"/>
      <c r="AUD179" s="199"/>
      <c r="AUE179" s="199"/>
      <c r="AUF179" s="199"/>
      <c r="AUG179" s="199"/>
      <c r="AUH179" s="199"/>
      <c r="AUI179" s="199"/>
      <c r="AUJ179" s="199"/>
      <c r="AUK179" s="199"/>
      <c r="AUL179" s="199"/>
      <c r="AUM179" s="199"/>
      <c r="AUN179" s="199"/>
      <c r="AUO179" s="199"/>
      <c r="AUP179" s="199"/>
      <c r="AUQ179" s="199"/>
      <c r="AUR179" s="199"/>
      <c r="AUS179" s="199"/>
      <c r="AUT179" s="199"/>
      <c r="AUU179" s="199"/>
      <c r="AUV179" s="199"/>
      <c r="AUW179" s="199"/>
      <c r="AUX179" s="199"/>
      <c r="AUY179" s="199"/>
      <c r="AUZ179" s="199"/>
      <c r="AVA179" s="199"/>
      <c r="AVB179" s="199"/>
      <c r="AVC179" s="199"/>
      <c r="AVD179" s="199"/>
      <c r="AVE179" s="199"/>
      <c r="AVF179" s="199"/>
      <c r="AVG179" s="199"/>
      <c r="AVH179" s="199"/>
      <c r="AVI179" s="199"/>
      <c r="AVJ179" s="199"/>
      <c r="AVK179" s="199"/>
      <c r="AVL179" s="199"/>
      <c r="AVM179" s="199"/>
      <c r="AVN179" s="199"/>
      <c r="AVO179" s="199"/>
      <c r="AVP179" s="199"/>
      <c r="AVQ179" s="199"/>
      <c r="AVR179" s="199"/>
      <c r="AVS179" s="199"/>
      <c r="AVT179" s="199"/>
      <c r="AVU179" s="199"/>
      <c r="AVV179" s="199"/>
      <c r="AVW179" s="199"/>
      <c r="AVX179" s="199"/>
      <c r="AVY179" s="199"/>
      <c r="AVZ179" s="199"/>
      <c r="AWA179" s="199"/>
      <c r="AWB179" s="199"/>
      <c r="AWC179" s="199"/>
      <c r="AWD179" s="199"/>
      <c r="AWE179" s="199"/>
      <c r="AWF179" s="199"/>
      <c r="AWG179" s="199"/>
      <c r="AWH179" s="199"/>
      <c r="AWI179" s="199"/>
      <c r="AWJ179" s="199"/>
      <c r="AWK179" s="199"/>
      <c r="AWL179" s="199"/>
      <c r="AWM179" s="199"/>
      <c r="AWN179" s="199"/>
      <c r="AWO179" s="199"/>
      <c r="AWP179" s="199"/>
      <c r="AWQ179" s="199"/>
      <c r="AWR179" s="199"/>
      <c r="AWS179" s="199"/>
      <c r="AWT179" s="199"/>
      <c r="AWU179" s="199"/>
      <c r="AWV179" s="199"/>
      <c r="AWW179" s="199"/>
      <c r="AWX179" s="199"/>
      <c r="AWY179" s="199"/>
      <c r="AWZ179" s="199"/>
      <c r="AXA179" s="199"/>
      <c r="AXB179" s="199"/>
      <c r="AXC179" s="199"/>
      <c r="AXD179" s="199"/>
      <c r="AXE179" s="199"/>
      <c r="AXF179" s="199"/>
      <c r="AXG179" s="199"/>
      <c r="AXH179" s="199"/>
      <c r="AXI179" s="199"/>
      <c r="AXJ179" s="199"/>
      <c r="AXK179" s="199"/>
      <c r="AXL179" s="199"/>
      <c r="AXM179" s="199"/>
      <c r="AXN179" s="199"/>
      <c r="AXO179" s="199"/>
      <c r="AXP179" s="199"/>
      <c r="AXQ179" s="199"/>
      <c r="AXR179" s="199"/>
      <c r="AXS179" s="199"/>
      <c r="AXT179" s="199"/>
      <c r="AXU179" s="199"/>
      <c r="AXV179" s="199"/>
      <c r="AXW179" s="199"/>
      <c r="AXX179" s="199"/>
      <c r="AXY179" s="199"/>
      <c r="AXZ179" s="199"/>
      <c r="AYA179" s="199"/>
      <c r="AYB179" s="199"/>
      <c r="AYC179" s="199"/>
      <c r="AYD179" s="199"/>
      <c r="AYE179" s="199"/>
      <c r="AYF179" s="199"/>
      <c r="AYG179" s="199"/>
      <c r="AYH179" s="199"/>
      <c r="AYI179" s="199"/>
      <c r="AYJ179" s="199"/>
      <c r="AYK179" s="199"/>
      <c r="AYL179" s="199"/>
      <c r="AYM179" s="199"/>
      <c r="AYN179" s="199"/>
      <c r="AYO179" s="199"/>
      <c r="AYP179" s="199"/>
      <c r="AYQ179" s="199"/>
      <c r="AYR179" s="199"/>
      <c r="AYS179" s="199"/>
      <c r="AYT179" s="199"/>
      <c r="AYU179" s="199"/>
      <c r="AYV179" s="199"/>
      <c r="AYW179" s="199"/>
      <c r="AYX179" s="199"/>
      <c r="AYY179" s="199"/>
      <c r="AYZ179" s="199"/>
      <c r="AZA179" s="199"/>
      <c r="AZB179" s="199"/>
      <c r="AZC179" s="199"/>
      <c r="AZD179" s="199"/>
      <c r="AZE179" s="199"/>
      <c r="AZF179" s="199"/>
      <c r="AZG179" s="199"/>
      <c r="AZH179" s="199"/>
      <c r="AZI179" s="199"/>
      <c r="AZJ179" s="199"/>
      <c r="AZK179" s="199"/>
      <c r="AZL179" s="199"/>
      <c r="AZM179" s="199"/>
      <c r="AZN179" s="199"/>
      <c r="AZO179" s="199"/>
      <c r="AZP179" s="199"/>
      <c r="AZQ179" s="199"/>
      <c r="AZR179" s="199"/>
      <c r="AZS179" s="199"/>
      <c r="AZT179" s="199"/>
      <c r="AZU179" s="199"/>
      <c r="AZV179" s="199"/>
      <c r="AZW179" s="199"/>
      <c r="AZX179" s="199"/>
      <c r="AZY179" s="199"/>
      <c r="AZZ179" s="199"/>
      <c r="BAA179" s="199"/>
      <c r="BAB179" s="199"/>
      <c r="BAC179" s="199"/>
      <c r="BAD179" s="199"/>
      <c r="BAE179" s="199"/>
      <c r="BAF179" s="199"/>
      <c r="BAG179" s="199"/>
      <c r="BAH179" s="199"/>
      <c r="BAI179" s="199"/>
      <c r="BAJ179" s="199"/>
      <c r="BAK179" s="199"/>
      <c r="BAL179" s="199"/>
      <c r="BAM179" s="199"/>
      <c r="BAN179" s="199"/>
      <c r="BAO179" s="199"/>
      <c r="BAP179" s="199"/>
      <c r="BAQ179" s="199"/>
      <c r="BAR179" s="199"/>
      <c r="BAS179" s="199"/>
      <c r="BAT179" s="199"/>
      <c r="BAU179" s="199"/>
      <c r="BAV179" s="199"/>
      <c r="BAW179" s="199"/>
      <c r="BAX179" s="199"/>
      <c r="BAY179" s="199"/>
      <c r="BAZ179" s="199"/>
      <c r="BBA179" s="199"/>
      <c r="BBB179" s="199"/>
      <c r="BBC179" s="199"/>
      <c r="BBD179" s="199"/>
      <c r="BBE179" s="199"/>
      <c r="BBF179" s="199"/>
      <c r="BBG179" s="199"/>
      <c r="BBH179" s="199"/>
      <c r="BBI179" s="199"/>
      <c r="BBJ179" s="199"/>
      <c r="BBK179" s="199"/>
      <c r="BBL179" s="199"/>
      <c r="BBM179" s="199"/>
      <c r="BBN179" s="199"/>
      <c r="BBO179" s="199"/>
      <c r="BBP179" s="199"/>
      <c r="BBQ179" s="199"/>
      <c r="BBR179" s="199"/>
      <c r="BBS179" s="199"/>
      <c r="BBT179" s="199"/>
      <c r="BBU179" s="199"/>
      <c r="BBV179" s="199"/>
      <c r="BBW179" s="199"/>
      <c r="BBX179" s="199"/>
      <c r="BBY179" s="199"/>
      <c r="BBZ179" s="199"/>
      <c r="BCA179" s="199"/>
      <c r="BCB179" s="199"/>
      <c r="BCC179" s="199"/>
      <c r="BCD179" s="199"/>
      <c r="BCE179" s="199"/>
      <c r="BCF179" s="199"/>
      <c r="BCG179" s="199"/>
      <c r="BCH179" s="199"/>
      <c r="BCI179" s="199"/>
      <c r="BCJ179" s="199"/>
      <c r="BCK179" s="199"/>
      <c r="BCL179" s="199"/>
      <c r="BCM179" s="199"/>
      <c r="BCN179" s="199"/>
      <c r="BCO179" s="199"/>
      <c r="BCP179" s="199"/>
      <c r="BCQ179" s="199"/>
      <c r="BCR179" s="199"/>
      <c r="BCS179" s="199"/>
      <c r="BCT179" s="199"/>
      <c r="BCU179" s="199"/>
      <c r="BCV179" s="199"/>
      <c r="BCW179" s="199"/>
      <c r="BCX179" s="199"/>
      <c r="BCY179" s="199"/>
      <c r="BCZ179" s="199"/>
      <c r="BDA179" s="199"/>
      <c r="BDB179" s="199"/>
      <c r="BDC179" s="199"/>
      <c r="BDD179" s="199"/>
      <c r="BDE179" s="199"/>
      <c r="BDF179" s="199"/>
      <c r="BDG179" s="199"/>
      <c r="BDH179" s="199"/>
      <c r="BDI179" s="199"/>
      <c r="BDJ179" s="199"/>
      <c r="BDK179" s="199"/>
      <c r="BDL179" s="199"/>
      <c r="BDM179" s="199"/>
      <c r="BDN179" s="199"/>
      <c r="BDO179" s="199"/>
      <c r="BDP179" s="199"/>
      <c r="BDQ179" s="199"/>
      <c r="BDR179" s="199"/>
      <c r="BDS179" s="199"/>
      <c r="BDT179" s="199"/>
      <c r="BDU179" s="199"/>
      <c r="BDV179" s="199"/>
      <c r="BDW179" s="199"/>
      <c r="BDX179" s="199"/>
      <c r="BDY179" s="199"/>
      <c r="BDZ179" s="199"/>
      <c r="BEA179" s="199"/>
      <c r="BEB179" s="199"/>
      <c r="BEC179" s="199"/>
      <c r="BED179" s="199"/>
      <c r="BEE179" s="199"/>
      <c r="BEF179" s="199"/>
      <c r="BEG179" s="199"/>
      <c r="BEH179" s="199"/>
      <c r="BEI179" s="199"/>
      <c r="BEJ179" s="199"/>
      <c r="BEK179" s="199"/>
      <c r="BEL179" s="199"/>
      <c r="BEM179" s="199"/>
      <c r="BEN179" s="199"/>
      <c r="BEO179" s="199"/>
      <c r="BEP179" s="199"/>
      <c r="BEQ179" s="199"/>
      <c r="BER179" s="199"/>
      <c r="BES179" s="199"/>
      <c r="BET179" s="199"/>
      <c r="BEU179" s="199"/>
      <c r="BEV179" s="199"/>
      <c r="BEW179" s="199"/>
      <c r="BEX179" s="199"/>
      <c r="BEY179" s="199"/>
      <c r="BEZ179" s="199"/>
      <c r="BFA179" s="199"/>
      <c r="BFB179" s="199"/>
      <c r="BFC179" s="199"/>
      <c r="BFD179" s="199"/>
      <c r="BFE179" s="199"/>
      <c r="BFF179" s="199"/>
      <c r="BFG179" s="199"/>
      <c r="BFH179" s="199"/>
      <c r="BFI179" s="199"/>
      <c r="BFJ179" s="199"/>
      <c r="BFK179" s="199"/>
      <c r="BFL179" s="199"/>
      <c r="BFM179" s="199"/>
      <c r="BFN179" s="199"/>
      <c r="BFO179" s="199"/>
      <c r="BFP179" s="199"/>
      <c r="BFQ179" s="199"/>
      <c r="BFR179" s="199"/>
      <c r="BFS179" s="199"/>
      <c r="BFT179" s="199"/>
      <c r="BFU179" s="199"/>
      <c r="BFV179" s="199"/>
      <c r="BFW179" s="199"/>
      <c r="BFX179" s="199"/>
      <c r="BFY179" s="199"/>
      <c r="BFZ179" s="199"/>
      <c r="BGA179" s="199"/>
      <c r="BGB179" s="199"/>
      <c r="BGC179" s="199"/>
      <c r="BGD179" s="199"/>
      <c r="BGE179" s="199"/>
      <c r="BGF179" s="199"/>
      <c r="BGG179" s="199"/>
      <c r="BGH179" s="199"/>
      <c r="BGI179" s="199"/>
      <c r="BGJ179" s="199"/>
      <c r="BGK179" s="199"/>
      <c r="BGL179" s="199"/>
      <c r="BGM179" s="199"/>
      <c r="BGN179" s="199"/>
      <c r="BGO179" s="199"/>
      <c r="BGP179" s="199"/>
      <c r="BGQ179" s="199"/>
      <c r="BGR179" s="199"/>
      <c r="BGS179" s="199"/>
      <c r="BGT179" s="199"/>
      <c r="BGU179" s="199"/>
      <c r="BGV179" s="199"/>
      <c r="BGW179" s="199"/>
      <c r="BGX179" s="199"/>
      <c r="BGY179" s="199"/>
      <c r="BGZ179" s="199"/>
      <c r="BHA179" s="199"/>
      <c r="BHB179" s="199"/>
      <c r="BHC179" s="199"/>
      <c r="BHD179" s="199"/>
      <c r="BHE179" s="199"/>
      <c r="BHF179" s="199"/>
      <c r="BHG179" s="199"/>
      <c r="BHH179" s="199"/>
      <c r="BHI179" s="199"/>
      <c r="BHJ179" s="199"/>
      <c r="BHK179" s="199"/>
      <c r="BHL179" s="199"/>
      <c r="BHM179" s="199"/>
      <c r="BHN179" s="199"/>
      <c r="BHO179" s="199"/>
      <c r="BHP179" s="199"/>
      <c r="BHQ179" s="199"/>
      <c r="BHR179" s="199"/>
      <c r="BHS179" s="199"/>
      <c r="BHT179" s="199"/>
      <c r="BHU179" s="199"/>
      <c r="BHV179" s="199"/>
      <c r="BHW179" s="199"/>
      <c r="BHX179" s="199"/>
      <c r="BHY179" s="199"/>
      <c r="BHZ179" s="199"/>
      <c r="BIA179" s="199"/>
      <c r="BIB179" s="199"/>
      <c r="BIC179" s="199"/>
      <c r="BID179" s="199"/>
      <c r="BIE179" s="199"/>
      <c r="BIF179" s="199"/>
      <c r="BIG179" s="199"/>
      <c r="BIH179" s="199"/>
      <c r="BII179" s="199"/>
      <c r="BIJ179" s="199"/>
      <c r="BIK179" s="199"/>
      <c r="BIL179" s="199"/>
      <c r="BIM179" s="199"/>
      <c r="BIN179" s="199"/>
      <c r="BIO179" s="199"/>
      <c r="BIP179" s="199"/>
      <c r="BIQ179" s="199"/>
      <c r="BIR179" s="199"/>
      <c r="BIS179" s="199"/>
      <c r="BIT179" s="199"/>
      <c r="BIU179" s="199"/>
      <c r="BIV179" s="199"/>
      <c r="BIW179" s="199"/>
      <c r="BIX179" s="199"/>
      <c r="BIY179" s="199"/>
      <c r="BIZ179" s="199"/>
      <c r="BJA179" s="199"/>
      <c r="BJB179" s="199"/>
      <c r="BJC179" s="199"/>
      <c r="BJD179" s="199"/>
      <c r="BJE179" s="199"/>
      <c r="BJF179" s="199"/>
      <c r="BJG179" s="199"/>
      <c r="BJH179" s="199"/>
      <c r="BJI179" s="199"/>
      <c r="BJJ179" s="199"/>
      <c r="BJK179" s="199"/>
      <c r="BJL179" s="199"/>
      <c r="BJM179" s="199"/>
      <c r="BJN179" s="199"/>
      <c r="BJO179" s="199"/>
      <c r="BJP179" s="199"/>
      <c r="BJQ179" s="199"/>
      <c r="BJR179" s="199"/>
      <c r="BJS179" s="199"/>
      <c r="BJT179" s="199"/>
      <c r="BJU179" s="199"/>
      <c r="BJV179" s="199"/>
      <c r="BJW179" s="199"/>
      <c r="BJX179" s="199"/>
      <c r="BJY179" s="199"/>
      <c r="BJZ179" s="199"/>
      <c r="BKA179" s="199"/>
      <c r="BKB179" s="199"/>
      <c r="BKC179" s="199"/>
      <c r="BKD179" s="199"/>
      <c r="BKE179" s="199"/>
      <c r="BKF179" s="199"/>
      <c r="BKG179" s="199"/>
      <c r="BKH179" s="199"/>
      <c r="BKI179" s="199"/>
      <c r="BKJ179" s="199"/>
      <c r="BKK179" s="199"/>
      <c r="BKL179" s="199"/>
      <c r="BKM179" s="199"/>
      <c r="BKN179" s="199"/>
      <c r="BKO179" s="199"/>
      <c r="BKP179" s="199"/>
      <c r="BKQ179" s="199"/>
      <c r="BKR179" s="199"/>
      <c r="BKS179" s="199"/>
      <c r="BKT179" s="199"/>
      <c r="BKU179" s="199"/>
      <c r="BKV179" s="199"/>
      <c r="BKW179" s="199"/>
      <c r="BKX179" s="199"/>
      <c r="BKY179" s="199"/>
      <c r="BKZ179" s="199"/>
      <c r="BLA179" s="199"/>
      <c r="BLB179" s="199"/>
      <c r="BLC179" s="199"/>
      <c r="BLD179" s="199"/>
      <c r="BLE179" s="199"/>
      <c r="BLF179" s="199"/>
      <c r="BLG179" s="199"/>
      <c r="BLH179" s="199"/>
      <c r="BLI179" s="199"/>
      <c r="BLJ179" s="199"/>
      <c r="BLK179" s="199"/>
      <c r="BLL179" s="199"/>
      <c r="BLM179" s="199"/>
      <c r="BLN179" s="199"/>
      <c r="BLO179" s="199"/>
      <c r="BLP179" s="199"/>
      <c r="BLQ179" s="199"/>
      <c r="BLR179" s="199"/>
      <c r="BLS179" s="199"/>
      <c r="BLT179" s="199"/>
      <c r="BLU179" s="199"/>
      <c r="BLV179" s="199"/>
      <c r="BLW179" s="199"/>
      <c r="BLX179" s="199"/>
      <c r="BLY179" s="199"/>
      <c r="BLZ179" s="199"/>
      <c r="BMA179" s="199"/>
      <c r="BMB179" s="199"/>
      <c r="BMC179" s="199"/>
      <c r="BMD179" s="199"/>
      <c r="BME179" s="199"/>
      <c r="BMF179" s="199"/>
      <c r="BMG179" s="199"/>
      <c r="BMH179" s="199"/>
      <c r="BMI179" s="199"/>
      <c r="BMJ179" s="199"/>
      <c r="BMK179" s="199"/>
      <c r="BML179" s="199"/>
      <c r="BMM179" s="199"/>
      <c r="BMN179" s="199"/>
      <c r="BMO179" s="199"/>
      <c r="BMP179" s="199"/>
      <c r="BMQ179" s="199"/>
      <c r="BMR179" s="199"/>
      <c r="BMS179" s="199"/>
      <c r="BMT179" s="199"/>
      <c r="BMU179" s="199"/>
      <c r="BMV179" s="199"/>
      <c r="BMW179" s="199"/>
      <c r="BMX179" s="199"/>
      <c r="BMY179" s="199"/>
      <c r="BMZ179" s="199"/>
      <c r="BNA179" s="199"/>
      <c r="BNB179" s="199"/>
      <c r="BNC179" s="199"/>
      <c r="BND179" s="199"/>
      <c r="BNE179" s="199"/>
      <c r="BNF179" s="199"/>
      <c r="BNG179" s="199"/>
      <c r="BNH179" s="199"/>
      <c r="BNI179" s="199"/>
      <c r="BNJ179" s="199"/>
      <c r="BNK179" s="199"/>
      <c r="BNL179" s="199"/>
      <c r="BNM179" s="199"/>
      <c r="BNN179" s="199"/>
      <c r="BNO179" s="199"/>
      <c r="BNP179" s="199"/>
      <c r="BNQ179" s="199"/>
      <c r="BNR179" s="199"/>
      <c r="BNS179" s="199"/>
      <c r="BNT179" s="199"/>
      <c r="BNU179" s="199"/>
      <c r="BNV179" s="199"/>
      <c r="BNW179" s="199"/>
      <c r="BNX179" s="199"/>
      <c r="BNY179" s="199"/>
      <c r="BNZ179" s="199"/>
      <c r="BOA179" s="199"/>
      <c r="BOB179" s="199"/>
      <c r="BOC179" s="199"/>
      <c r="BOD179" s="199"/>
      <c r="BOE179" s="199"/>
      <c r="BOF179" s="199"/>
      <c r="BOG179" s="199"/>
      <c r="BOH179" s="199"/>
      <c r="BOI179" s="199"/>
      <c r="BOJ179" s="199"/>
      <c r="BOK179" s="199"/>
      <c r="BOL179" s="199"/>
      <c r="BOM179" s="199"/>
      <c r="BON179" s="199"/>
      <c r="BOO179" s="199"/>
      <c r="BOP179" s="199"/>
      <c r="BOQ179" s="199"/>
      <c r="BOR179" s="199"/>
      <c r="BOS179" s="199"/>
      <c r="BOT179" s="199"/>
      <c r="BOU179" s="199"/>
      <c r="BOV179" s="199"/>
      <c r="BOW179" s="199"/>
      <c r="BOX179" s="199"/>
      <c r="BOY179" s="199"/>
      <c r="BOZ179" s="199"/>
      <c r="BPA179" s="199"/>
      <c r="BPB179" s="199"/>
      <c r="BPC179" s="199"/>
      <c r="BPD179" s="199"/>
      <c r="BPE179" s="199"/>
      <c r="BPF179" s="199"/>
      <c r="BPG179" s="199"/>
      <c r="BPH179" s="199"/>
      <c r="BPI179" s="199"/>
      <c r="BPJ179" s="199"/>
      <c r="BPK179" s="199"/>
      <c r="BPL179" s="199"/>
      <c r="BPM179" s="199"/>
      <c r="BPN179" s="199"/>
      <c r="BPO179" s="199"/>
      <c r="BPP179" s="199"/>
      <c r="BPQ179" s="199"/>
      <c r="BPR179" s="199"/>
      <c r="BPS179" s="199"/>
      <c r="BPT179" s="199"/>
      <c r="BPU179" s="199"/>
      <c r="BPV179" s="199"/>
      <c r="BPW179" s="199"/>
      <c r="BPX179" s="199"/>
      <c r="BPY179" s="199"/>
      <c r="BPZ179" s="199"/>
      <c r="BQA179" s="199"/>
      <c r="BQB179" s="199"/>
      <c r="BQC179" s="199"/>
      <c r="BQD179" s="199"/>
      <c r="BQE179" s="199"/>
      <c r="BQF179" s="199"/>
      <c r="BQG179" s="199"/>
      <c r="BQH179" s="199"/>
      <c r="BQI179" s="199"/>
      <c r="BQJ179" s="199"/>
      <c r="BQK179" s="199"/>
      <c r="BQL179" s="199"/>
      <c r="BQM179" s="199"/>
      <c r="BQN179" s="199"/>
      <c r="BQO179" s="199"/>
      <c r="BQP179" s="199"/>
      <c r="BQQ179" s="199"/>
      <c r="BQR179" s="199"/>
      <c r="BQS179" s="199"/>
      <c r="BQT179" s="199"/>
      <c r="BQU179" s="199"/>
      <c r="BQV179" s="199"/>
      <c r="BQW179" s="199"/>
      <c r="BQX179" s="199"/>
      <c r="BQY179" s="199"/>
      <c r="BQZ179" s="199"/>
      <c r="BRA179" s="199"/>
      <c r="BRB179" s="199"/>
      <c r="BRC179" s="199"/>
      <c r="BRD179" s="199"/>
      <c r="BRE179" s="199"/>
      <c r="BRF179" s="199"/>
      <c r="BRG179" s="199"/>
      <c r="BRH179" s="199"/>
      <c r="BRI179" s="199"/>
      <c r="BRJ179" s="199"/>
      <c r="BRK179" s="199"/>
      <c r="BRL179" s="199"/>
      <c r="BRM179" s="199"/>
      <c r="BRN179" s="199"/>
      <c r="BRO179" s="199"/>
      <c r="BRP179" s="199"/>
      <c r="BRQ179" s="199"/>
      <c r="BRR179" s="199"/>
      <c r="BRS179" s="199"/>
      <c r="BRT179" s="199"/>
      <c r="BRU179" s="199"/>
      <c r="BRV179" s="199"/>
      <c r="BRW179" s="199"/>
      <c r="BRX179" s="199"/>
      <c r="BRY179" s="199"/>
      <c r="BRZ179" s="199"/>
      <c r="BSA179" s="199"/>
      <c r="BSB179" s="199"/>
      <c r="BSC179" s="199"/>
      <c r="BSD179" s="199"/>
      <c r="BSE179" s="199"/>
      <c r="BSF179" s="199"/>
      <c r="BSG179" s="199"/>
      <c r="BSH179" s="199"/>
      <c r="BSI179" s="199"/>
      <c r="BSJ179" s="199"/>
      <c r="BSK179" s="199"/>
      <c r="BSL179" s="199"/>
      <c r="BSM179" s="199"/>
      <c r="BSN179" s="199"/>
      <c r="BSO179" s="199"/>
      <c r="BSP179" s="199"/>
      <c r="BSQ179" s="199"/>
      <c r="BSR179" s="199"/>
      <c r="BSS179" s="199"/>
      <c r="BST179" s="199"/>
      <c r="BSU179" s="199"/>
      <c r="BSV179" s="199"/>
      <c r="BSW179" s="199"/>
      <c r="BSX179" s="199"/>
      <c r="BSY179" s="199"/>
      <c r="BSZ179" s="199"/>
      <c r="BTA179" s="199"/>
      <c r="BTB179" s="199"/>
      <c r="BTC179" s="199"/>
      <c r="BTD179" s="199"/>
      <c r="BTE179" s="199"/>
      <c r="BTF179" s="199"/>
      <c r="BTG179" s="199"/>
      <c r="BTH179" s="199"/>
      <c r="BTI179" s="199"/>
      <c r="BTJ179" s="199"/>
      <c r="BTK179" s="199"/>
      <c r="BTL179" s="199"/>
      <c r="BTM179" s="199"/>
      <c r="BTN179" s="199"/>
      <c r="BTO179" s="199"/>
      <c r="BTP179" s="199"/>
      <c r="BTQ179" s="199"/>
      <c r="BTR179" s="199"/>
      <c r="BTS179" s="199"/>
      <c r="BTT179" s="199"/>
      <c r="BTU179" s="199"/>
      <c r="BTV179" s="199"/>
      <c r="BTW179" s="199"/>
      <c r="BTX179" s="199"/>
      <c r="BTY179" s="199"/>
      <c r="BTZ179" s="199"/>
      <c r="BUA179" s="199"/>
      <c r="BUB179" s="199"/>
      <c r="BUC179" s="199"/>
      <c r="BUD179" s="199"/>
      <c r="BUE179" s="199"/>
      <c r="BUF179" s="199"/>
      <c r="BUG179" s="199"/>
      <c r="BUH179" s="199"/>
      <c r="BUI179" s="199"/>
      <c r="BUJ179" s="199"/>
      <c r="BUK179" s="199"/>
      <c r="BUL179" s="199"/>
      <c r="BUM179" s="199"/>
      <c r="BUN179" s="199"/>
      <c r="BUO179" s="199"/>
      <c r="BUP179" s="199"/>
      <c r="BUQ179" s="199"/>
      <c r="BUR179" s="199"/>
      <c r="BUS179" s="199"/>
      <c r="BUT179" s="199"/>
      <c r="BUU179" s="199"/>
      <c r="BUV179" s="199"/>
      <c r="BUW179" s="199"/>
      <c r="BUX179" s="199"/>
      <c r="BUY179" s="199"/>
      <c r="BUZ179" s="199"/>
      <c r="BVA179" s="199"/>
      <c r="BVB179" s="199"/>
      <c r="BVC179" s="199"/>
      <c r="BVD179" s="199"/>
      <c r="BVE179" s="199"/>
      <c r="BVF179" s="199"/>
      <c r="BVG179" s="199"/>
      <c r="BVH179" s="199"/>
      <c r="BVI179" s="199"/>
      <c r="BVJ179" s="199"/>
      <c r="BVK179" s="199"/>
      <c r="BVL179" s="199"/>
      <c r="BVM179" s="199"/>
      <c r="BVN179" s="199"/>
      <c r="BVO179" s="199"/>
      <c r="BVP179" s="199"/>
      <c r="BVQ179" s="199"/>
      <c r="BVR179" s="199"/>
      <c r="BVS179" s="199"/>
      <c r="BVT179" s="199"/>
      <c r="BVU179" s="199"/>
      <c r="BVV179" s="199"/>
      <c r="BVW179" s="199"/>
      <c r="BVX179" s="199"/>
      <c r="BVY179" s="199"/>
      <c r="BVZ179" s="199"/>
      <c r="BWA179" s="199"/>
      <c r="BWB179" s="199"/>
      <c r="BWC179" s="199"/>
      <c r="BWD179" s="199"/>
      <c r="BWE179" s="199"/>
      <c r="BWF179" s="199"/>
      <c r="BWG179" s="199"/>
      <c r="BWH179" s="199"/>
      <c r="BWI179" s="199"/>
      <c r="BWJ179" s="199"/>
      <c r="BWK179" s="199"/>
      <c r="BWL179" s="199"/>
      <c r="BWM179" s="199"/>
      <c r="BWN179" s="199"/>
      <c r="BWO179" s="199"/>
      <c r="BWP179" s="199"/>
      <c r="BWQ179" s="199"/>
      <c r="BWR179" s="199"/>
      <c r="BWS179" s="199"/>
      <c r="BWT179" s="199"/>
      <c r="BWU179" s="199"/>
      <c r="BWV179" s="199"/>
      <c r="BWW179" s="199"/>
      <c r="BWX179" s="199"/>
      <c r="BWY179" s="199"/>
      <c r="BWZ179" s="199"/>
      <c r="BXA179" s="199"/>
      <c r="BXB179" s="199"/>
      <c r="BXC179" s="199"/>
      <c r="BXD179" s="199"/>
      <c r="BXE179" s="199"/>
      <c r="BXF179" s="199"/>
      <c r="BXG179" s="199"/>
      <c r="BXH179" s="199"/>
      <c r="BXI179" s="199"/>
      <c r="BXJ179" s="199"/>
      <c r="BXK179" s="199"/>
      <c r="BXL179" s="199"/>
      <c r="BXM179" s="199"/>
      <c r="BXN179" s="199"/>
      <c r="BXO179" s="199"/>
      <c r="BXP179" s="199"/>
      <c r="BXQ179" s="199"/>
      <c r="BXR179" s="199"/>
      <c r="BXS179" s="199"/>
      <c r="BXT179" s="199"/>
      <c r="BXU179" s="199"/>
      <c r="BXV179" s="199"/>
      <c r="BXW179" s="199"/>
      <c r="BXX179" s="199"/>
      <c r="BXY179" s="199"/>
      <c r="BXZ179" s="199"/>
      <c r="BYA179" s="199"/>
      <c r="BYB179" s="199"/>
      <c r="BYC179" s="199"/>
      <c r="BYD179" s="199"/>
      <c r="BYE179" s="199"/>
      <c r="BYF179" s="199"/>
      <c r="BYG179" s="199"/>
      <c r="BYH179" s="199"/>
      <c r="BYI179" s="199"/>
      <c r="BYJ179" s="199"/>
      <c r="BYK179" s="199"/>
      <c r="BYL179" s="199"/>
      <c r="BYM179" s="199"/>
      <c r="BYN179" s="199"/>
      <c r="BYO179" s="199"/>
      <c r="BYP179" s="199"/>
      <c r="BYQ179" s="199"/>
      <c r="BYR179" s="199"/>
      <c r="BYS179" s="199"/>
      <c r="BYT179" s="199"/>
      <c r="BYU179" s="199"/>
      <c r="BYV179" s="199"/>
      <c r="BYW179" s="199"/>
      <c r="BYX179" s="199"/>
      <c r="BYY179" s="199"/>
      <c r="BYZ179" s="199"/>
      <c r="BZA179" s="199"/>
      <c r="BZB179" s="199"/>
      <c r="BZC179" s="199"/>
      <c r="BZD179" s="199"/>
      <c r="BZE179" s="199"/>
      <c r="BZF179" s="199"/>
      <c r="BZG179" s="199"/>
      <c r="BZH179" s="199"/>
      <c r="BZI179" s="199"/>
      <c r="BZJ179" s="199"/>
      <c r="BZK179" s="199"/>
      <c r="BZL179" s="199"/>
      <c r="BZM179" s="199"/>
      <c r="BZN179" s="199"/>
      <c r="BZO179" s="199"/>
      <c r="BZP179" s="199"/>
      <c r="BZQ179" s="199"/>
      <c r="BZR179" s="199"/>
      <c r="BZS179" s="199"/>
      <c r="BZT179" s="199"/>
      <c r="BZU179" s="199"/>
      <c r="BZV179" s="199"/>
      <c r="BZW179" s="199"/>
      <c r="BZX179" s="199"/>
      <c r="BZY179" s="199"/>
      <c r="BZZ179" s="199"/>
      <c r="CAA179" s="199"/>
      <c r="CAB179" s="199"/>
      <c r="CAC179" s="199"/>
      <c r="CAD179" s="199"/>
      <c r="CAE179" s="199"/>
      <c r="CAF179" s="199"/>
      <c r="CAG179" s="199"/>
      <c r="CAH179" s="199"/>
      <c r="CAI179" s="199"/>
      <c r="CAJ179" s="199"/>
      <c r="CAK179" s="199"/>
      <c r="CAL179" s="199"/>
      <c r="CAM179" s="199"/>
      <c r="CAN179" s="199"/>
      <c r="CAO179" s="199"/>
      <c r="CAP179" s="199"/>
      <c r="CAQ179" s="199"/>
      <c r="CAR179" s="199"/>
      <c r="CAS179" s="199"/>
      <c r="CAT179" s="199"/>
      <c r="CAU179" s="199"/>
      <c r="CAV179" s="199"/>
      <c r="CAW179" s="199"/>
      <c r="CAX179" s="199"/>
      <c r="CAY179" s="199"/>
      <c r="CAZ179" s="199"/>
      <c r="CBA179" s="199"/>
      <c r="CBB179" s="199"/>
      <c r="CBC179" s="199"/>
      <c r="CBD179" s="199"/>
      <c r="CBE179" s="199"/>
      <c r="CBF179" s="199"/>
      <c r="CBG179" s="199"/>
      <c r="CBH179" s="199"/>
      <c r="CBI179" s="199"/>
      <c r="CBJ179" s="199"/>
      <c r="CBK179" s="199"/>
      <c r="CBL179" s="199"/>
      <c r="CBM179" s="199"/>
      <c r="CBN179" s="199"/>
      <c r="CBO179" s="199"/>
      <c r="CBP179" s="199"/>
      <c r="CBQ179" s="199"/>
      <c r="CBR179" s="199"/>
      <c r="CBS179" s="199"/>
      <c r="CBT179" s="199"/>
      <c r="CBU179" s="199"/>
      <c r="CBV179" s="199"/>
      <c r="CBW179" s="199"/>
      <c r="CBX179" s="199"/>
      <c r="CBY179" s="199"/>
      <c r="CBZ179" s="199"/>
      <c r="CCA179" s="199"/>
      <c r="CCB179" s="199"/>
      <c r="CCC179" s="199"/>
      <c r="CCD179" s="199"/>
      <c r="CCE179" s="199"/>
      <c r="CCF179" s="199"/>
      <c r="CCG179" s="199"/>
      <c r="CCH179" s="199"/>
      <c r="CCI179" s="199"/>
      <c r="CCJ179" s="199"/>
      <c r="CCK179" s="199"/>
      <c r="CCL179" s="199"/>
      <c r="CCM179" s="199"/>
      <c r="CCN179" s="199"/>
      <c r="CCO179" s="199"/>
      <c r="CCP179" s="199"/>
      <c r="CCQ179" s="199"/>
      <c r="CCR179" s="199"/>
      <c r="CCS179" s="199"/>
      <c r="CCT179" s="199"/>
    </row>
    <row r="180" spans="984:2126" s="200" customFormat="1" x14ac:dyDescent="0.2">
      <c r="AKV180" s="199"/>
      <c r="AKW180" s="199"/>
      <c r="AKX180" s="199"/>
      <c r="AKY180" s="199"/>
      <c r="AKZ180" s="199"/>
      <c r="ALA180" s="199"/>
      <c r="ALB180" s="199"/>
      <c r="ALC180" s="199"/>
      <c r="ALD180" s="199"/>
      <c r="ALE180" s="199"/>
      <c r="ALF180" s="199"/>
      <c r="ALG180" s="199"/>
      <c r="ALH180" s="199"/>
      <c r="ALI180" s="199"/>
      <c r="ALJ180" s="199"/>
      <c r="ALK180" s="199"/>
      <c r="ALL180" s="199"/>
      <c r="ALM180" s="199"/>
      <c r="ALN180" s="199"/>
      <c r="ALO180" s="199"/>
      <c r="ALP180" s="199"/>
      <c r="ALQ180" s="199"/>
      <c r="ALR180" s="199"/>
      <c r="ALS180" s="199"/>
      <c r="ALT180" s="199"/>
      <c r="ALU180" s="199"/>
      <c r="ALV180" s="199"/>
      <c r="ALW180" s="199"/>
      <c r="ALX180" s="199"/>
      <c r="ALY180" s="199"/>
      <c r="ALZ180" s="199"/>
      <c r="AMA180" s="199"/>
      <c r="AMB180" s="199"/>
      <c r="AMC180" s="199"/>
      <c r="AMD180" s="199"/>
      <c r="AME180" s="199"/>
      <c r="AMF180" s="199"/>
      <c r="AMG180" s="199"/>
      <c r="AMH180" s="199"/>
      <c r="AMI180" s="199"/>
      <c r="AMJ180" s="199"/>
      <c r="AMK180" s="199"/>
      <c r="AML180" s="199"/>
      <c r="AMM180" s="199"/>
      <c r="AMN180" s="199"/>
      <c r="AMO180" s="199"/>
      <c r="AMP180" s="199"/>
      <c r="AMQ180" s="199"/>
      <c r="AMR180" s="199"/>
      <c r="AMS180" s="199"/>
      <c r="AMT180" s="199"/>
      <c r="AMU180" s="199"/>
      <c r="AMV180" s="199"/>
      <c r="AMW180" s="199"/>
      <c r="AMX180" s="199"/>
      <c r="AMY180" s="199"/>
      <c r="AMZ180" s="199"/>
      <c r="ANA180" s="199"/>
      <c r="ANB180" s="199"/>
      <c r="ANC180" s="199"/>
      <c r="AND180" s="199"/>
      <c r="ANE180" s="199"/>
      <c r="ANF180" s="199"/>
      <c r="ANG180" s="199"/>
      <c r="ANH180" s="199"/>
      <c r="ANI180" s="199"/>
      <c r="ANJ180" s="199"/>
      <c r="ANK180" s="199"/>
      <c r="ANL180" s="199"/>
      <c r="ANM180" s="199"/>
      <c r="ANN180" s="199"/>
      <c r="ANO180" s="199"/>
      <c r="ANP180" s="199"/>
      <c r="ANQ180" s="199"/>
      <c r="ANR180" s="199"/>
      <c r="ANS180" s="199"/>
      <c r="ANT180" s="199"/>
      <c r="ANU180" s="199"/>
      <c r="ANV180" s="199"/>
      <c r="ANW180" s="199"/>
      <c r="ANX180" s="199"/>
      <c r="ANY180" s="199"/>
      <c r="ANZ180" s="199"/>
      <c r="AOA180" s="199"/>
      <c r="AOB180" s="199"/>
      <c r="AOC180" s="199"/>
      <c r="AOD180" s="199"/>
      <c r="AOE180" s="199"/>
      <c r="AOF180" s="199"/>
      <c r="AOG180" s="199"/>
      <c r="AOH180" s="199"/>
      <c r="AOI180" s="199"/>
      <c r="AOJ180" s="199"/>
      <c r="AOK180" s="199"/>
      <c r="AOL180" s="199"/>
      <c r="AOM180" s="199"/>
      <c r="AON180" s="199"/>
      <c r="AOO180" s="199"/>
      <c r="AOP180" s="199"/>
      <c r="AOQ180" s="199"/>
      <c r="AOR180" s="199"/>
      <c r="AOS180" s="199"/>
      <c r="AOT180" s="199"/>
      <c r="AOU180" s="199"/>
      <c r="AOV180" s="199"/>
      <c r="AOW180" s="199"/>
      <c r="AOX180" s="199"/>
      <c r="AOY180" s="199"/>
      <c r="AOZ180" s="199"/>
      <c r="APA180" s="199"/>
      <c r="APB180" s="199"/>
      <c r="APC180" s="199"/>
      <c r="APD180" s="199"/>
      <c r="APE180" s="199"/>
      <c r="APF180" s="199"/>
      <c r="APG180" s="199"/>
      <c r="APH180" s="199"/>
      <c r="API180" s="199"/>
      <c r="APJ180" s="199"/>
      <c r="APK180" s="199"/>
      <c r="APL180" s="199"/>
      <c r="APM180" s="199"/>
      <c r="APN180" s="199"/>
      <c r="APO180" s="199"/>
      <c r="APP180" s="199"/>
      <c r="APQ180" s="199"/>
      <c r="APR180" s="199"/>
      <c r="APS180" s="199"/>
      <c r="APT180" s="199"/>
      <c r="APU180" s="199"/>
      <c r="APV180" s="199"/>
      <c r="APW180" s="199"/>
      <c r="APX180" s="199"/>
      <c r="APY180" s="199"/>
      <c r="APZ180" s="199"/>
      <c r="AQA180" s="199"/>
      <c r="AQB180" s="199"/>
      <c r="AQC180" s="199"/>
      <c r="AQD180" s="199"/>
      <c r="AQE180" s="199"/>
      <c r="AQF180" s="199"/>
      <c r="AQG180" s="199"/>
      <c r="AQH180" s="199"/>
      <c r="AQI180" s="199"/>
      <c r="AQJ180" s="199"/>
      <c r="AQK180" s="199"/>
      <c r="AQL180" s="199"/>
      <c r="AQM180" s="199"/>
      <c r="AQN180" s="199"/>
      <c r="AQO180" s="199"/>
      <c r="AQP180" s="199"/>
      <c r="AQQ180" s="199"/>
      <c r="AQR180" s="199"/>
      <c r="AQS180" s="199"/>
      <c r="AQT180" s="199"/>
      <c r="AQU180" s="199"/>
      <c r="AQV180" s="199"/>
      <c r="AQW180" s="199"/>
      <c r="AQX180" s="199"/>
      <c r="AQY180" s="199"/>
      <c r="AQZ180" s="199"/>
      <c r="ARA180" s="199"/>
      <c r="ARB180" s="199"/>
      <c r="ARC180" s="199"/>
      <c r="ARD180" s="199"/>
      <c r="ARE180" s="199"/>
      <c r="ARF180" s="199"/>
      <c r="ARG180" s="199"/>
      <c r="ARH180" s="199"/>
      <c r="ARI180" s="199"/>
      <c r="ARJ180" s="199"/>
      <c r="ARK180" s="199"/>
      <c r="ARL180" s="199"/>
      <c r="ARM180" s="199"/>
      <c r="ARN180" s="199"/>
      <c r="ARO180" s="199"/>
      <c r="ARP180" s="199"/>
      <c r="ARQ180" s="199"/>
      <c r="ARR180" s="199"/>
      <c r="ARS180" s="199"/>
      <c r="ART180" s="199"/>
      <c r="ARU180" s="199"/>
      <c r="ARV180" s="199"/>
      <c r="ARW180" s="199"/>
      <c r="ARX180" s="199"/>
      <c r="ARY180" s="199"/>
      <c r="ARZ180" s="199"/>
      <c r="ASA180" s="199"/>
      <c r="ASB180" s="199"/>
      <c r="ASC180" s="199"/>
      <c r="ASD180" s="199"/>
      <c r="ASE180" s="199"/>
      <c r="ASF180" s="199"/>
      <c r="ASG180" s="199"/>
      <c r="ASH180" s="199"/>
      <c r="ASI180" s="199"/>
      <c r="ASJ180" s="199"/>
      <c r="ASK180" s="199"/>
      <c r="ASL180" s="199"/>
      <c r="ASM180" s="199"/>
      <c r="ASN180" s="199"/>
      <c r="ASO180" s="199"/>
      <c r="ASP180" s="199"/>
      <c r="ASQ180" s="199"/>
      <c r="ASR180" s="199"/>
      <c r="ASS180" s="199"/>
      <c r="AST180" s="199"/>
      <c r="ASU180" s="199"/>
      <c r="ASV180" s="199"/>
      <c r="ASW180" s="199"/>
      <c r="ASX180" s="199"/>
      <c r="ASY180" s="199"/>
      <c r="ASZ180" s="199"/>
      <c r="ATA180" s="199"/>
      <c r="ATB180" s="199"/>
      <c r="ATC180" s="199"/>
      <c r="ATD180" s="199"/>
      <c r="ATE180" s="199"/>
      <c r="ATF180" s="199"/>
      <c r="ATG180" s="199"/>
      <c r="ATH180" s="199"/>
      <c r="ATI180" s="199"/>
      <c r="ATJ180" s="199"/>
      <c r="ATK180" s="199"/>
      <c r="ATL180" s="199"/>
      <c r="ATM180" s="199"/>
      <c r="ATN180" s="199"/>
      <c r="ATO180" s="199"/>
      <c r="ATP180" s="199"/>
      <c r="ATQ180" s="199"/>
      <c r="ATR180" s="199"/>
      <c r="ATS180" s="199"/>
      <c r="ATT180" s="199"/>
      <c r="ATU180" s="199"/>
      <c r="ATV180" s="199"/>
      <c r="ATW180" s="199"/>
      <c r="ATX180" s="199"/>
      <c r="ATY180" s="199"/>
      <c r="ATZ180" s="199"/>
      <c r="AUA180" s="199"/>
      <c r="AUB180" s="199"/>
      <c r="AUC180" s="199"/>
      <c r="AUD180" s="199"/>
      <c r="AUE180" s="199"/>
      <c r="AUF180" s="199"/>
      <c r="AUG180" s="199"/>
      <c r="AUH180" s="199"/>
      <c r="AUI180" s="199"/>
      <c r="AUJ180" s="199"/>
      <c r="AUK180" s="199"/>
      <c r="AUL180" s="199"/>
      <c r="AUM180" s="199"/>
      <c r="AUN180" s="199"/>
      <c r="AUO180" s="199"/>
      <c r="AUP180" s="199"/>
      <c r="AUQ180" s="199"/>
      <c r="AUR180" s="199"/>
      <c r="AUS180" s="199"/>
      <c r="AUT180" s="199"/>
      <c r="AUU180" s="199"/>
      <c r="AUV180" s="199"/>
      <c r="AUW180" s="199"/>
      <c r="AUX180" s="199"/>
      <c r="AUY180" s="199"/>
      <c r="AUZ180" s="199"/>
      <c r="AVA180" s="199"/>
      <c r="AVB180" s="199"/>
      <c r="AVC180" s="199"/>
      <c r="AVD180" s="199"/>
      <c r="AVE180" s="199"/>
      <c r="AVF180" s="199"/>
      <c r="AVG180" s="199"/>
      <c r="AVH180" s="199"/>
      <c r="AVI180" s="199"/>
      <c r="AVJ180" s="199"/>
      <c r="AVK180" s="199"/>
      <c r="AVL180" s="199"/>
      <c r="AVM180" s="199"/>
      <c r="AVN180" s="199"/>
      <c r="AVO180" s="199"/>
      <c r="AVP180" s="199"/>
      <c r="AVQ180" s="199"/>
      <c r="AVR180" s="199"/>
      <c r="AVS180" s="199"/>
      <c r="AVT180" s="199"/>
      <c r="AVU180" s="199"/>
      <c r="AVV180" s="199"/>
      <c r="AVW180" s="199"/>
      <c r="AVX180" s="199"/>
      <c r="AVY180" s="199"/>
      <c r="AVZ180" s="199"/>
      <c r="AWA180" s="199"/>
      <c r="AWB180" s="199"/>
      <c r="AWC180" s="199"/>
      <c r="AWD180" s="199"/>
      <c r="AWE180" s="199"/>
      <c r="AWF180" s="199"/>
      <c r="AWG180" s="199"/>
      <c r="AWH180" s="199"/>
      <c r="AWI180" s="199"/>
      <c r="AWJ180" s="199"/>
      <c r="AWK180" s="199"/>
      <c r="AWL180" s="199"/>
      <c r="AWM180" s="199"/>
      <c r="AWN180" s="199"/>
      <c r="AWO180" s="199"/>
      <c r="AWP180" s="199"/>
      <c r="AWQ180" s="199"/>
      <c r="AWR180" s="199"/>
      <c r="AWS180" s="199"/>
      <c r="AWT180" s="199"/>
      <c r="AWU180" s="199"/>
      <c r="AWV180" s="199"/>
      <c r="AWW180" s="199"/>
      <c r="AWX180" s="199"/>
      <c r="AWY180" s="199"/>
      <c r="AWZ180" s="199"/>
      <c r="AXA180" s="199"/>
      <c r="AXB180" s="199"/>
      <c r="AXC180" s="199"/>
      <c r="AXD180" s="199"/>
      <c r="AXE180" s="199"/>
      <c r="AXF180" s="199"/>
      <c r="AXG180" s="199"/>
      <c r="AXH180" s="199"/>
      <c r="AXI180" s="199"/>
      <c r="AXJ180" s="199"/>
      <c r="AXK180" s="199"/>
      <c r="AXL180" s="199"/>
      <c r="AXM180" s="199"/>
      <c r="AXN180" s="199"/>
      <c r="AXO180" s="199"/>
      <c r="AXP180" s="199"/>
      <c r="AXQ180" s="199"/>
      <c r="AXR180" s="199"/>
      <c r="AXS180" s="199"/>
      <c r="AXT180" s="199"/>
      <c r="AXU180" s="199"/>
      <c r="AXV180" s="199"/>
      <c r="AXW180" s="199"/>
      <c r="AXX180" s="199"/>
      <c r="AXY180" s="199"/>
      <c r="AXZ180" s="199"/>
      <c r="AYA180" s="199"/>
      <c r="AYB180" s="199"/>
      <c r="AYC180" s="199"/>
      <c r="AYD180" s="199"/>
      <c r="AYE180" s="199"/>
      <c r="AYF180" s="199"/>
      <c r="AYG180" s="199"/>
      <c r="AYH180" s="199"/>
      <c r="AYI180" s="199"/>
      <c r="AYJ180" s="199"/>
      <c r="AYK180" s="199"/>
      <c r="AYL180" s="199"/>
      <c r="AYM180" s="199"/>
      <c r="AYN180" s="199"/>
      <c r="AYO180" s="199"/>
      <c r="AYP180" s="199"/>
      <c r="AYQ180" s="199"/>
      <c r="AYR180" s="199"/>
      <c r="AYS180" s="199"/>
      <c r="AYT180" s="199"/>
      <c r="AYU180" s="199"/>
      <c r="AYV180" s="199"/>
      <c r="AYW180" s="199"/>
      <c r="AYX180" s="199"/>
      <c r="AYY180" s="199"/>
      <c r="AYZ180" s="199"/>
      <c r="AZA180" s="199"/>
      <c r="AZB180" s="199"/>
      <c r="AZC180" s="199"/>
      <c r="AZD180" s="199"/>
      <c r="AZE180" s="199"/>
      <c r="AZF180" s="199"/>
      <c r="AZG180" s="199"/>
      <c r="AZH180" s="199"/>
      <c r="AZI180" s="199"/>
      <c r="AZJ180" s="199"/>
      <c r="AZK180" s="199"/>
      <c r="AZL180" s="199"/>
      <c r="AZM180" s="199"/>
      <c r="AZN180" s="199"/>
      <c r="AZO180" s="199"/>
      <c r="AZP180" s="199"/>
      <c r="AZQ180" s="199"/>
      <c r="AZR180" s="199"/>
      <c r="AZS180" s="199"/>
      <c r="AZT180" s="199"/>
      <c r="AZU180" s="199"/>
      <c r="AZV180" s="199"/>
      <c r="AZW180" s="199"/>
      <c r="AZX180" s="199"/>
      <c r="AZY180" s="199"/>
      <c r="AZZ180" s="199"/>
      <c r="BAA180" s="199"/>
      <c r="BAB180" s="199"/>
      <c r="BAC180" s="199"/>
      <c r="BAD180" s="199"/>
      <c r="BAE180" s="199"/>
      <c r="BAF180" s="199"/>
      <c r="BAG180" s="199"/>
      <c r="BAH180" s="199"/>
      <c r="BAI180" s="199"/>
      <c r="BAJ180" s="199"/>
      <c r="BAK180" s="199"/>
      <c r="BAL180" s="199"/>
      <c r="BAM180" s="199"/>
      <c r="BAN180" s="199"/>
      <c r="BAO180" s="199"/>
      <c r="BAP180" s="199"/>
      <c r="BAQ180" s="199"/>
      <c r="BAR180" s="199"/>
      <c r="BAS180" s="199"/>
      <c r="BAT180" s="199"/>
      <c r="BAU180" s="199"/>
      <c r="BAV180" s="199"/>
      <c r="BAW180" s="199"/>
      <c r="BAX180" s="199"/>
      <c r="BAY180" s="199"/>
      <c r="BAZ180" s="199"/>
      <c r="BBA180" s="199"/>
      <c r="BBB180" s="199"/>
      <c r="BBC180" s="199"/>
      <c r="BBD180" s="199"/>
      <c r="BBE180" s="199"/>
      <c r="BBF180" s="199"/>
      <c r="BBG180" s="199"/>
      <c r="BBH180" s="199"/>
      <c r="BBI180" s="199"/>
      <c r="BBJ180" s="199"/>
      <c r="BBK180" s="199"/>
      <c r="BBL180" s="199"/>
      <c r="BBM180" s="199"/>
      <c r="BBN180" s="199"/>
      <c r="BBO180" s="199"/>
      <c r="BBP180" s="199"/>
      <c r="BBQ180" s="199"/>
      <c r="BBR180" s="199"/>
      <c r="BBS180" s="199"/>
      <c r="BBT180" s="199"/>
      <c r="BBU180" s="199"/>
      <c r="BBV180" s="199"/>
      <c r="BBW180" s="199"/>
      <c r="BBX180" s="199"/>
      <c r="BBY180" s="199"/>
      <c r="BBZ180" s="199"/>
      <c r="BCA180" s="199"/>
      <c r="BCB180" s="199"/>
      <c r="BCC180" s="199"/>
      <c r="BCD180" s="199"/>
      <c r="BCE180" s="199"/>
      <c r="BCF180" s="199"/>
      <c r="BCG180" s="199"/>
      <c r="BCH180" s="199"/>
      <c r="BCI180" s="199"/>
      <c r="BCJ180" s="199"/>
      <c r="BCK180" s="199"/>
      <c r="BCL180" s="199"/>
      <c r="BCM180" s="199"/>
      <c r="BCN180" s="199"/>
      <c r="BCO180" s="199"/>
      <c r="BCP180" s="199"/>
      <c r="BCQ180" s="199"/>
      <c r="BCR180" s="199"/>
      <c r="BCS180" s="199"/>
      <c r="BCT180" s="199"/>
      <c r="BCU180" s="199"/>
      <c r="BCV180" s="199"/>
      <c r="BCW180" s="199"/>
      <c r="BCX180" s="199"/>
      <c r="BCY180" s="199"/>
      <c r="BCZ180" s="199"/>
      <c r="BDA180" s="199"/>
      <c r="BDB180" s="199"/>
      <c r="BDC180" s="199"/>
      <c r="BDD180" s="199"/>
      <c r="BDE180" s="199"/>
      <c r="BDF180" s="199"/>
      <c r="BDG180" s="199"/>
      <c r="BDH180" s="199"/>
      <c r="BDI180" s="199"/>
      <c r="BDJ180" s="199"/>
      <c r="BDK180" s="199"/>
      <c r="BDL180" s="199"/>
      <c r="BDM180" s="199"/>
      <c r="BDN180" s="199"/>
      <c r="BDO180" s="199"/>
      <c r="BDP180" s="199"/>
      <c r="BDQ180" s="199"/>
      <c r="BDR180" s="199"/>
      <c r="BDS180" s="199"/>
      <c r="BDT180" s="199"/>
      <c r="BDU180" s="199"/>
      <c r="BDV180" s="199"/>
      <c r="BDW180" s="199"/>
      <c r="BDX180" s="199"/>
      <c r="BDY180" s="199"/>
      <c r="BDZ180" s="199"/>
      <c r="BEA180" s="199"/>
      <c r="BEB180" s="199"/>
      <c r="BEC180" s="199"/>
      <c r="BED180" s="199"/>
      <c r="BEE180" s="199"/>
      <c r="BEF180" s="199"/>
      <c r="BEG180" s="199"/>
      <c r="BEH180" s="199"/>
      <c r="BEI180" s="199"/>
      <c r="BEJ180" s="199"/>
      <c r="BEK180" s="199"/>
      <c r="BEL180" s="199"/>
      <c r="BEM180" s="199"/>
      <c r="BEN180" s="199"/>
      <c r="BEO180" s="199"/>
      <c r="BEP180" s="199"/>
      <c r="BEQ180" s="199"/>
      <c r="BER180" s="199"/>
      <c r="BES180" s="199"/>
      <c r="BET180" s="199"/>
      <c r="BEU180" s="199"/>
      <c r="BEV180" s="199"/>
      <c r="BEW180" s="199"/>
      <c r="BEX180" s="199"/>
      <c r="BEY180" s="199"/>
      <c r="BEZ180" s="199"/>
      <c r="BFA180" s="199"/>
      <c r="BFB180" s="199"/>
      <c r="BFC180" s="199"/>
      <c r="BFD180" s="199"/>
      <c r="BFE180" s="199"/>
      <c r="BFF180" s="199"/>
      <c r="BFG180" s="199"/>
      <c r="BFH180" s="199"/>
      <c r="BFI180" s="199"/>
      <c r="BFJ180" s="199"/>
      <c r="BFK180" s="199"/>
      <c r="BFL180" s="199"/>
      <c r="BFM180" s="199"/>
      <c r="BFN180" s="199"/>
      <c r="BFO180" s="199"/>
      <c r="BFP180" s="199"/>
      <c r="BFQ180" s="199"/>
      <c r="BFR180" s="199"/>
      <c r="BFS180" s="199"/>
      <c r="BFT180" s="199"/>
      <c r="BFU180" s="199"/>
      <c r="BFV180" s="199"/>
      <c r="BFW180" s="199"/>
      <c r="BFX180" s="199"/>
      <c r="BFY180" s="199"/>
      <c r="BFZ180" s="199"/>
      <c r="BGA180" s="199"/>
      <c r="BGB180" s="199"/>
      <c r="BGC180" s="199"/>
      <c r="BGD180" s="199"/>
      <c r="BGE180" s="199"/>
      <c r="BGF180" s="199"/>
      <c r="BGG180" s="199"/>
      <c r="BGH180" s="199"/>
      <c r="BGI180" s="199"/>
      <c r="BGJ180" s="199"/>
      <c r="BGK180" s="199"/>
      <c r="BGL180" s="199"/>
      <c r="BGM180" s="199"/>
      <c r="BGN180" s="199"/>
      <c r="BGO180" s="199"/>
      <c r="BGP180" s="199"/>
      <c r="BGQ180" s="199"/>
      <c r="BGR180" s="199"/>
      <c r="BGS180" s="199"/>
      <c r="BGT180" s="199"/>
      <c r="BGU180" s="199"/>
      <c r="BGV180" s="199"/>
      <c r="BGW180" s="199"/>
      <c r="BGX180" s="199"/>
      <c r="BGY180" s="199"/>
      <c r="BGZ180" s="199"/>
      <c r="BHA180" s="199"/>
      <c r="BHB180" s="199"/>
      <c r="BHC180" s="199"/>
      <c r="BHD180" s="199"/>
      <c r="BHE180" s="199"/>
      <c r="BHF180" s="199"/>
      <c r="BHG180" s="199"/>
      <c r="BHH180" s="199"/>
      <c r="BHI180" s="199"/>
      <c r="BHJ180" s="199"/>
      <c r="BHK180" s="199"/>
      <c r="BHL180" s="199"/>
      <c r="BHM180" s="199"/>
      <c r="BHN180" s="199"/>
      <c r="BHO180" s="199"/>
      <c r="BHP180" s="199"/>
      <c r="BHQ180" s="199"/>
      <c r="BHR180" s="199"/>
      <c r="BHS180" s="199"/>
      <c r="BHT180" s="199"/>
      <c r="BHU180" s="199"/>
      <c r="BHV180" s="199"/>
      <c r="BHW180" s="199"/>
      <c r="BHX180" s="199"/>
      <c r="BHY180" s="199"/>
      <c r="BHZ180" s="199"/>
      <c r="BIA180" s="199"/>
      <c r="BIB180" s="199"/>
      <c r="BIC180" s="199"/>
      <c r="BID180" s="199"/>
      <c r="BIE180" s="199"/>
      <c r="BIF180" s="199"/>
      <c r="BIG180" s="199"/>
      <c r="BIH180" s="199"/>
      <c r="BII180" s="199"/>
      <c r="BIJ180" s="199"/>
      <c r="BIK180" s="199"/>
      <c r="BIL180" s="199"/>
      <c r="BIM180" s="199"/>
      <c r="BIN180" s="199"/>
      <c r="BIO180" s="199"/>
      <c r="BIP180" s="199"/>
      <c r="BIQ180" s="199"/>
      <c r="BIR180" s="199"/>
      <c r="BIS180" s="199"/>
      <c r="BIT180" s="199"/>
      <c r="BIU180" s="199"/>
      <c r="BIV180" s="199"/>
      <c r="BIW180" s="199"/>
      <c r="BIX180" s="199"/>
      <c r="BIY180" s="199"/>
      <c r="BIZ180" s="199"/>
      <c r="BJA180" s="199"/>
      <c r="BJB180" s="199"/>
      <c r="BJC180" s="199"/>
      <c r="BJD180" s="199"/>
      <c r="BJE180" s="199"/>
      <c r="BJF180" s="199"/>
      <c r="BJG180" s="199"/>
      <c r="BJH180" s="199"/>
      <c r="BJI180" s="199"/>
      <c r="BJJ180" s="199"/>
      <c r="BJK180" s="199"/>
      <c r="BJL180" s="199"/>
      <c r="BJM180" s="199"/>
      <c r="BJN180" s="199"/>
      <c r="BJO180" s="199"/>
      <c r="BJP180" s="199"/>
      <c r="BJQ180" s="199"/>
      <c r="BJR180" s="199"/>
      <c r="BJS180" s="199"/>
      <c r="BJT180" s="199"/>
      <c r="BJU180" s="199"/>
      <c r="BJV180" s="199"/>
      <c r="BJW180" s="199"/>
      <c r="BJX180" s="199"/>
      <c r="BJY180" s="199"/>
      <c r="BJZ180" s="199"/>
      <c r="BKA180" s="199"/>
      <c r="BKB180" s="199"/>
      <c r="BKC180" s="199"/>
      <c r="BKD180" s="199"/>
      <c r="BKE180" s="199"/>
      <c r="BKF180" s="199"/>
      <c r="BKG180" s="199"/>
      <c r="BKH180" s="199"/>
      <c r="BKI180" s="199"/>
      <c r="BKJ180" s="199"/>
      <c r="BKK180" s="199"/>
      <c r="BKL180" s="199"/>
      <c r="BKM180" s="199"/>
      <c r="BKN180" s="199"/>
      <c r="BKO180" s="199"/>
      <c r="BKP180" s="199"/>
      <c r="BKQ180" s="199"/>
      <c r="BKR180" s="199"/>
      <c r="BKS180" s="199"/>
      <c r="BKT180" s="199"/>
      <c r="BKU180" s="199"/>
      <c r="BKV180" s="199"/>
      <c r="BKW180" s="199"/>
      <c r="BKX180" s="199"/>
      <c r="BKY180" s="199"/>
      <c r="BKZ180" s="199"/>
      <c r="BLA180" s="199"/>
      <c r="BLB180" s="199"/>
      <c r="BLC180" s="199"/>
      <c r="BLD180" s="199"/>
      <c r="BLE180" s="199"/>
      <c r="BLF180" s="199"/>
      <c r="BLG180" s="199"/>
      <c r="BLH180" s="199"/>
      <c r="BLI180" s="199"/>
      <c r="BLJ180" s="199"/>
      <c r="BLK180" s="199"/>
      <c r="BLL180" s="199"/>
      <c r="BLM180" s="199"/>
      <c r="BLN180" s="199"/>
      <c r="BLO180" s="199"/>
      <c r="BLP180" s="199"/>
      <c r="BLQ180" s="199"/>
      <c r="BLR180" s="199"/>
      <c r="BLS180" s="199"/>
      <c r="BLT180" s="199"/>
      <c r="BLU180" s="199"/>
      <c r="BLV180" s="199"/>
      <c r="BLW180" s="199"/>
      <c r="BLX180" s="199"/>
      <c r="BLY180" s="199"/>
      <c r="BLZ180" s="199"/>
      <c r="BMA180" s="199"/>
      <c r="BMB180" s="199"/>
      <c r="BMC180" s="199"/>
      <c r="BMD180" s="199"/>
      <c r="BME180" s="199"/>
      <c r="BMF180" s="199"/>
      <c r="BMG180" s="199"/>
      <c r="BMH180" s="199"/>
      <c r="BMI180" s="199"/>
      <c r="BMJ180" s="199"/>
      <c r="BMK180" s="199"/>
      <c r="BML180" s="199"/>
      <c r="BMM180" s="199"/>
      <c r="BMN180" s="199"/>
      <c r="BMO180" s="199"/>
      <c r="BMP180" s="199"/>
      <c r="BMQ180" s="199"/>
      <c r="BMR180" s="199"/>
      <c r="BMS180" s="199"/>
      <c r="BMT180" s="199"/>
      <c r="BMU180" s="199"/>
      <c r="BMV180" s="199"/>
      <c r="BMW180" s="199"/>
      <c r="BMX180" s="199"/>
      <c r="BMY180" s="199"/>
      <c r="BMZ180" s="199"/>
      <c r="BNA180" s="199"/>
      <c r="BNB180" s="199"/>
      <c r="BNC180" s="199"/>
      <c r="BND180" s="199"/>
      <c r="BNE180" s="199"/>
      <c r="BNF180" s="199"/>
      <c r="BNG180" s="199"/>
      <c r="BNH180" s="199"/>
      <c r="BNI180" s="199"/>
      <c r="BNJ180" s="199"/>
      <c r="BNK180" s="199"/>
      <c r="BNL180" s="199"/>
      <c r="BNM180" s="199"/>
      <c r="BNN180" s="199"/>
      <c r="BNO180" s="199"/>
      <c r="BNP180" s="199"/>
      <c r="BNQ180" s="199"/>
      <c r="BNR180" s="199"/>
      <c r="BNS180" s="199"/>
      <c r="BNT180" s="199"/>
      <c r="BNU180" s="199"/>
      <c r="BNV180" s="199"/>
      <c r="BNW180" s="199"/>
      <c r="BNX180" s="199"/>
      <c r="BNY180" s="199"/>
      <c r="BNZ180" s="199"/>
      <c r="BOA180" s="199"/>
      <c r="BOB180" s="199"/>
      <c r="BOC180" s="199"/>
      <c r="BOD180" s="199"/>
      <c r="BOE180" s="199"/>
      <c r="BOF180" s="199"/>
      <c r="BOG180" s="199"/>
      <c r="BOH180" s="199"/>
      <c r="BOI180" s="199"/>
      <c r="BOJ180" s="199"/>
      <c r="BOK180" s="199"/>
      <c r="BOL180" s="199"/>
      <c r="BOM180" s="199"/>
      <c r="BON180" s="199"/>
      <c r="BOO180" s="199"/>
      <c r="BOP180" s="199"/>
      <c r="BOQ180" s="199"/>
      <c r="BOR180" s="199"/>
      <c r="BOS180" s="199"/>
      <c r="BOT180" s="199"/>
      <c r="BOU180" s="199"/>
      <c r="BOV180" s="199"/>
      <c r="BOW180" s="199"/>
      <c r="BOX180" s="199"/>
      <c r="BOY180" s="199"/>
      <c r="BOZ180" s="199"/>
      <c r="BPA180" s="199"/>
      <c r="BPB180" s="199"/>
      <c r="BPC180" s="199"/>
      <c r="BPD180" s="199"/>
      <c r="BPE180" s="199"/>
      <c r="BPF180" s="199"/>
      <c r="BPG180" s="199"/>
      <c r="BPH180" s="199"/>
      <c r="BPI180" s="199"/>
      <c r="BPJ180" s="199"/>
      <c r="BPK180" s="199"/>
      <c r="BPL180" s="199"/>
      <c r="BPM180" s="199"/>
      <c r="BPN180" s="199"/>
      <c r="BPO180" s="199"/>
      <c r="BPP180" s="199"/>
      <c r="BPQ180" s="199"/>
      <c r="BPR180" s="199"/>
      <c r="BPS180" s="199"/>
      <c r="BPT180" s="199"/>
      <c r="BPU180" s="199"/>
      <c r="BPV180" s="199"/>
      <c r="BPW180" s="199"/>
      <c r="BPX180" s="199"/>
      <c r="BPY180" s="199"/>
      <c r="BPZ180" s="199"/>
      <c r="BQA180" s="199"/>
      <c r="BQB180" s="199"/>
      <c r="BQC180" s="199"/>
      <c r="BQD180" s="199"/>
      <c r="BQE180" s="199"/>
      <c r="BQF180" s="199"/>
      <c r="BQG180" s="199"/>
      <c r="BQH180" s="199"/>
      <c r="BQI180" s="199"/>
      <c r="BQJ180" s="199"/>
      <c r="BQK180" s="199"/>
      <c r="BQL180" s="199"/>
      <c r="BQM180" s="199"/>
      <c r="BQN180" s="199"/>
      <c r="BQO180" s="199"/>
      <c r="BQP180" s="199"/>
      <c r="BQQ180" s="199"/>
      <c r="BQR180" s="199"/>
      <c r="BQS180" s="199"/>
      <c r="BQT180" s="199"/>
      <c r="BQU180" s="199"/>
      <c r="BQV180" s="199"/>
      <c r="BQW180" s="199"/>
      <c r="BQX180" s="199"/>
      <c r="BQY180" s="199"/>
      <c r="BQZ180" s="199"/>
      <c r="BRA180" s="199"/>
      <c r="BRB180" s="199"/>
      <c r="BRC180" s="199"/>
      <c r="BRD180" s="199"/>
      <c r="BRE180" s="199"/>
      <c r="BRF180" s="199"/>
      <c r="BRG180" s="199"/>
      <c r="BRH180" s="199"/>
      <c r="BRI180" s="199"/>
      <c r="BRJ180" s="199"/>
      <c r="BRK180" s="199"/>
      <c r="BRL180" s="199"/>
      <c r="BRM180" s="199"/>
      <c r="BRN180" s="199"/>
      <c r="BRO180" s="199"/>
      <c r="BRP180" s="199"/>
      <c r="BRQ180" s="199"/>
      <c r="BRR180" s="199"/>
      <c r="BRS180" s="199"/>
      <c r="BRT180" s="199"/>
      <c r="BRU180" s="199"/>
      <c r="BRV180" s="199"/>
      <c r="BRW180" s="199"/>
      <c r="BRX180" s="199"/>
      <c r="BRY180" s="199"/>
      <c r="BRZ180" s="199"/>
      <c r="BSA180" s="199"/>
      <c r="BSB180" s="199"/>
      <c r="BSC180" s="199"/>
      <c r="BSD180" s="199"/>
      <c r="BSE180" s="199"/>
      <c r="BSF180" s="199"/>
      <c r="BSG180" s="199"/>
      <c r="BSH180" s="199"/>
      <c r="BSI180" s="199"/>
      <c r="BSJ180" s="199"/>
      <c r="BSK180" s="199"/>
      <c r="BSL180" s="199"/>
      <c r="BSM180" s="199"/>
      <c r="BSN180" s="199"/>
      <c r="BSO180" s="199"/>
      <c r="BSP180" s="199"/>
      <c r="BSQ180" s="199"/>
      <c r="BSR180" s="199"/>
      <c r="BSS180" s="199"/>
      <c r="BST180" s="199"/>
      <c r="BSU180" s="199"/>
      <c r="BSV180" s="199"/>
      <c r="BSW180" s="199"/>
      <c r="BSX180" s="199"/>
      <c r="BSY180" s="199"/>
      <c r="BSZ180" s="199"/>
      <c r="BTA180" s="199"/>
      <c r="BTB180" s="199"/>
      <c r="BTC180" s="199"/>
      <c r="BTD180" s="199"/>
      <c r="BTE180" s="199"/>
      <c r="BTF180" s="199"/>
      <c r="BTG180" s="199"/>
      <c r="BTH180" s="199"/>
      <c r="BTI180" s="199"/>
      <c r="BTJ180" s="199"/>
      <c r="BTK180" s="199"/>
      <c r="BTL180" s="199"/>
      <c r="BTM180" s="199"/>
      <c r="BTN180" s="199"/>
      <c r="BTO180" s="199"/>
      <c r="BTP180" s="199"/>
      <c r="BTQ180" s="199"/>
      <c r="BTR180" s="199"/>
      <c r="BTS180" s="199"/>
      <c r="BTT180" s="199"/>
      <c r="BTU180" s="199"/>
      <c r="BTV180" s="199"/>
      <c r="BTW180" s="199"/>
      <c r="BTX180" s="199"/>
      <c r="BTY180" s="199"/>
      <c r="BTZ180" s="199"/>
      <c r="BUA180" s="199"/>
      <c r="BUB180" s="199"/>
      <c r="BUC180" s="199"/>
      <c r="BUD180" s="199"/>
      <c r="BUE180" s="199"/>
      <c r="BUF180" s="199"/>
      <c r="BUG180" s="199"/>
      <c r="BUH180" s="199"/>
      <c r="BUI180" s="199"/>
      <c r="BUJ180" s="199"/>
      <c r="BUK180" s="199"/>
      <c r="BUL180" s="199"/>
      <c r="BUM180" s="199"/>
      <c r="BUN180" s="199"/>
      <c r="BUO180" s="199"/>
      <c r="BUP180" s="199"/>
      <c r="BUQ180" s="199"/>
      <c r="BUR180" s="199"/>
      <c r="BUS180" s="199"/>
      <c r="BUT180" s="199"/>
      <c r="BUU180" s="199"/>
      <c r="BUV180" s="199"/>
      <c r="BUW180" s="199"/>
      <c r="BUX180" s="199"/>
      <c r="BUY180" s="199"/>
      <c r="BUZ180" s="199"/>
      <c r="BVA180" s="199"/>
      <c r="BVB180" s="199"/>
      <c r="BVC180" s="199"/>
      <c r="BVD180" s="199"/>
      <c r="BVE180" s="199"/>
      <c r="BVF180" s="199"/>
      <c r="BVG180" s="199"/>
      <c r="BVH180" s="199"/>
      <c r="BVI180" s="199"/>
      <c r="BVJ180" s="199"/>
      <c r="BVK180" s="199"/>
      <c r="BVL180" s="199"/>
      <c r="BVM180" s="199"/>
      <c r="BVN180" s="199"/>
      <c r="BVO180" s="199"/>
      <c r="BVP180" s="199"/>
      <c r="BVQ180" s="199"/>
      <c r="BVR180" s="199"/>
      <c r="BVS180" s="199"/>
      <c r="BVT180" s="199"/>
      <c r="BVU180" s="199"/>
      <c r="BVV180" s="199"/>
      <c r="BVW180" s="199"/>
      <c r="BVX180" s="199"/>
      <c r="BVY180" s="199"/>
      <c r="BVZ180" s="199"/>
      <c r="BWA180" s="199"/>
      <c r="BWB180" s="199"/>
      <c r="BWC180" s="199"/>
      <c r="BWD180" s="199"/>
      <c r="BWE180" s="199"/>
      <c r="BWF180" s="199"/>
      <c r="BWG180" s="199"/>
      <c r="BWH180" s="199"/>
      <c r="BWI180" s="199"/>
      <c r="BWJ180" s="199"/>
      <c r="BWK180" s="199"/>
      <c r="BWL180" s="199"/>
      <c r="BWM180" s="199"/>
      <c r="BWN180" s="199"/>
      <c r="BWO180" s="199"/>
      <c r="BWP180" s="199"/>
      <c r="BWQ180" s="199"/>
      <c r="BWR180" s="199"/>
      <c r="BWS180" s="199"/>
      <c r="BWT180" s="199"/>
      <c r="BWU180" s="199"/>
      <c r="BWV180" s="199"/>
      <c r="BWW180" s="199"/>
      <c r="BWX180" s="199"/>
      <c r="BWY180" s="199"/>
      <c r="BWZ180" s="199"/>
      <c r="BXA180" s="199"/>
      <c r="BXB180" s="199"/>
      <c r="BXC180" s="199"/>
      <c r="BXD180" s="199"/>
      <c r="BXE180" s="199"/>
      <c r="BXF180" s="199"/>
      <c r="BXG180" s="199"/>
      <c r="BXH180" s="199"/>
      <c r="BXI180" s="199"/>
      <c r="BXJ180" s="199"/>
      <c r="BXK180" s="199"/>
      <c r="BXL180" s="199"/>
      <c r="BXM180" s="199"/>
      <c r="BXN180" s="199"/>
      <c r="BXO180" s="199"/>
      <c r="BXP180" s="199"/>
      <c r="BXQ180" s="199"/>
      <c r="BXR180" s="199"/>
      <c r="BXS180" s="199"/>
      <c r="BXT180" s="199"/>
      <c r="BXU180" s="199"/>
      <c r="BXV180" s="199"/>
      <c r="BXW180" s="199"/>
      <c r="BXX180" s="199"/>
      <c r="BXY180" s="199"/>
      <c r="BXZ180" s="199"/>
      <c r="BYA180" s="199"/>
      <c r="BYB180" s="199"/>
      <c r="BYC180" s="199"/>
      <c r="BYD180" s="199"/>
      <c r="BYE180" s="199"/>
      <c r="BYF180" s="199"/>
      <c r="BYG180" s="199"/>
      <c r="BYH180" s="199"/>
      <c r="BYI180" s="199"/>
      <c r="BYJ180" s="199"/>
      <c r="BYK180" s="199"/>
      <c r="BYL180" s="199"/>
      <c r="BYM180" s="199"/>
      <c r="BYN180" s="199"/>
      <c r="BYO180" s="199"/>
      <c r="BYP180" s="199"/>
      <c r="BYQ180" s="199"/>
      <c r="BYR180" s="199"/>
      <c r="BYS180" s="199"/>
      <c r="BYT180" s="199"/>
      <c r="BYU180" s="199"/>
      <c r="BYV180" s="199"/>
      <c r="BYW180" s="199"/>
      <c r="BYX180" s="199"/>
      <c r="BYY180" s="199"/>
      <c r="BYZ180" s="199"/>
      <c r="BZA180" s="199"/>
      <c r="BZB180" s="199"/>
      <c r="BZC180" s="199"/>
      <c r="BZD180" s="199"/>
      <c r="BZE180" s="199"/>
      <c r="BZF180" s="199"/>
      <c r="BZG180" s="199"/>
      <c r="BZH180" s="199"/>
      <c r="BZI180" s="199"/>
      <c r="BZJ180" s="199"/>
      <c r="BZK180" s="199"/>
      <c r="BZL180" s="199"/>
      <c r="BZM180" s="199"/>
      <c r="BZN180" s="199"/>
      <c r="BZO180" s="199"/>
      <c r="BZP180" s="199"/>
      <c r="BZQ180" s="199"/>
      <c r="BZR180" s="199"/>
      <c r="BZS180" s="199"/>
      <c r="BZT180" s="199"/>
      <c r="BZU180" s="199"/>
      <c r="BZV180" s="199"/>
      <c r="BZW180" s="199"/>
      <c r="BZX180" s="199"/>
      <c r="BZY180" s="199"/>
      <c r="BZZ180" s="199"/>
      <c r="CAA180" s="199"/>
      <c r="CAB180" s="199"/>
      <c r="CAC180" s="199"/>
      <c r="CAD180" s="199"/>
      <c r="CAE180" s="199"/>
      <c r="CAF180" s="199"/>
      <c r="CAG180" s="199"/>
      <c r="CAH180" s="199"/>
      <c r="CAI180" s="199"/>
      <c r="CAJ180" s="199"/>
      <c r="CAK180" s="199"/>
      <c r="CAL180" s="199"/>
      <c r="CAM180" s="199"/>
      <c r="CAN180" s="199"/>
      <c r="CAO180" s="199"/>
      <c r="CAP180" s="199"/>
      <c r="CAQ180" s="199"/>
      <c r="CAR180" s="199"/>
      <c r="CAS180" s="199"/>
      <c r="CAT180" s="199"/>
      <c r="CAU180" s="199"/>
      <c r="CAV180" s="199"/>
      <c r="CAW180" s="199"/>
      <c r="CAX180" s="199"/>
      <c r="CAY180" s="199"/>
      <c r="CAZ180" s="199"/>
      <c r="CBA180" s="199"/>
      <c r="CBB180" s="199"/>
      <c r="CBC180" s="199"/>
      <c r="CBD180" s="199"/>
      <c r="CBE180" s="199"/>
      <c r="CBF180" s="199"/>
      <c r="CBG180" s="199"/>
      <c r="CBH180" s="199"/>
      <c r="CBI180" s="199"/>
      <c r="CBJ180" s="199"/>
      <c r="CBK180" s="199"/>
      <c r="CBL180" s="199"/>
      <c r="CBM180" s="199"/>
      <c r="CBN180" s="199"/>
      <c r="CBO180" s="199"/>
      <c r="CBP180" s="199"/>
      <c r="CBQ180" s="199"/>
      <c r="CBR180" s="199"/>
      <c r="CBS180" s="199"/>
      <c r="CBT180" s="199"/>
      <c r="CBU180" s="199"/>
      <c r="CBV180" s="199"/>
      <c r="CBW180" s="199"/>
      <c r="CBX180" s="199"/>
      <c r="CBY180" s="199"/>
      <c r="CBZ180" s="199"/>
      <c r="CCA180" s="199"/>
      <c r="CCB180" s="199"/>
      <c r="CCC180" s="199"/>
      <c r="CCD180" s="199"/>
      <c r="CCE180" s="199"/>
      <c r="CCF180" s="199"/>
      <c r="CCG180" s="199"/>
      <c r="CCH180" s="199"/>
      <c r="CCI180" s="199"/>
      <c r="CCJ180" s="199"/>
      <c r="CCK180" s="199"/>
      <c r="CCL180" s="199"/>
      <c r="CCM180" s="199"/>
      <c r="CCN180" s="199"/>
      <c r="CCO180" s="199"/>
      <c r="CCP180" s="199"/>
      <c r="CCQ180" s="199"/>
      <c r="CCR180" s="199"/>
      <c r="CCS180" s="199"/>
      <c r="CCT180" s="199"/>
    </row>
    <row r="181" spans="984:2126" s="200" customFormat="1" x14ac:dyDescent="0.2">
      <c r="AKV181" s="199"/>
      <c r="AKW181" s="199"/>
      <c r="AKX181" s="199"/>
      <c r="AKY181" s="199"/>
      <c r="AKZ181" s="199"/>
      <c r="ALA181" s="199"/>
      <c r="ALB181" s="199"/>
      <c r="ALC181" s="199"/>
      <c r="ALD181" s="199"/>
      <c r="ALE181" s="199"/>
      <c r="ALF181" s="199"/>
      <c r="ALG181" s="199"/>
      <c r="ALH181" s="199"/>
      <c r="ALI181" s="199"/>
      <c r="ALJ181" s="199"/>
      <c r="ALK181" s="199"/>
      <c r="ALL181" s="199"/>
      <c r="ALM181" s="199"/>
      <c r="ALN181" s="199"/>
      <c r="ALO181" s="199"/>
      <c r="ALP181" s="199"/>
      <c r="ALQ181" s="199"/>
      <c r="ALR181" s="199"/>
      <c r="ALS181" s="199"/>
      <c r="ALT181" s="199"/>
      <c r="ALU181" s="199"/>
      <c r="ALV181" s="199"/>
      <c r="ALW181" s="199"/>
      <c r="ALX181" s="199"/>
      <c r="ALY181" s="199"/>
      <c r="ALZ181" s="199"/>
      <c r="AMA181" s="199"/>
      <c r="AMB181" s="199"/>
      <c r="AMC181" s="199"/>
      <c r="AMD181" s="199"/>
      <c r="AME181" s="199"/>
      <c r="AMF181" s="199"/>
      <c r="AMG181" s="199"/>
      <c r="AMH181" s="199"/>
      <c r="AMI181" s="199"/>
      <c r="AMJ181" s="199"/>
      <c r="AMK181" s="199"/>
      <c r="AML181" s="199"/>
      <c r="AMM181" s="199"/>
      <c r="AMN181" s="199"/>
      <c r="AMO181" s="199"/>
      <c r="AMP181" s="199"/>
      <c r="AMQ181" s="199"/>
      <c r="AMR181" s="199"/>
      <c r="AMS181" s="199"/>
      <c r="AMT181" s="199"/>
      <c r="AMU181" s="199"/>
      <c r="AMV181" s="199"/>
      <c r="AMW181" s="199"/>
      <c r="AMX181" s="199"/>
      <c r="AMY181" s="199"/>
      <c r="AMZ181" s="199"/>
      <c r="ANA181" s="199"/>
      <c r="ANB181" s="199"/>
      <c r="ANC181" s="199"/>
      <c r="AND181" s="199"/>
      <c r="ANE181" s="199"/>
      <c r="ANF181" s="199"/>
      <c r="ANG181" s="199"/>
      <c r="ANH181" s="199"/>
      <c r="ANI181" s="199"/>
      <c r="ANJ181" s="199"/>
      <c r="ANK181" s="199"/>
      <c r="ANL181" s="199"/>
      <c r="ANM181" s="199"/>
      <c r="ANN181" s="199"/>
      <c r="ANO181" s="199"/>
      <c r="ANP181" s="199"/>
      <c r="ANQ181" s="199"/>
      <c r="ANR181" s="199"/>
      <c r="ANS181" s="199"/>
      <c r="ANT181" s="199"/>
      <c r="ANU181" s="199"/>
      <c r="ANV181" s="199"/>
      <c r="ANW181" s="199"/>
      <c r="ANX181" s="199"/>
      <c r="ANY181" s="199"/>
      <c r="ANZ181" s="199"/>
      <c r="AOA181" s="199"/>
      <c r="AOB181" s="199"/>
      <c r="AOC181" s="199"/>
      <c r="AOD181" s="199"/>
      <c r="AOE181" s="199"/>
      <c r="AOF181" s="199"/>
      <c r="AOG181" s="199"/>
      <c r="AOH181" s="199"/>
      <c r="AOI181" s="199"/>
      <c r="AOJ181" s="199"/>
      <c r="AOK181" s="199"/>
      <c r="AOL181" s="199"/>
      <c r="AOM181" s="199"/>
      <c r="AON181" s="199"/>
      <c r="AOO181" s="199"/>
      <c r="AOP181" s="199"/>
      <c r="AOQ181" s="199"/>
      <c r="AOR181" s="199"/>
      <c r="AOS181" s="199"/>
      <c r="AOT181" s="199"/>
      <c r="AOU181" s="199"/>
      <c r="AOV181" s="199"/>
      <c r="AOW181" s="199"/>
      <c r="AOX181" s="199"/>
      <c r="AOY181" s="199"/>
      <c r="AOZ181" s="199"/>
      <c r="APA181" s="199"/>
      <c r="APB181" s="199"/>
      <c r="APC181" s="199"/>
      <c r="APD181" s="199"/>
      <c r="APE181" s="199"/>
      <c r="APF181" s="199"/>
      <c r="APG181" s="199"/>
      <c r="APH181" s="199"/>
      <c r="API181" s="199"/>
      <c r="APJ181" s="199"/>
      <c r="APK181" s="199"/>
      <c r="APL181" s="199"/>
      <c r="APM181" s="199"/>
      <c r="APN181" s="199"/>
      <c r="APO181" s="199"/>
      <c r="APP181" s="199"/>
      <c r="APQ181" s="199"/>
      <c r="APR181" s="199"/>
      <c r="APS181" s="199"/>
      <c r="APT181" s="199"/>
      <c r="APU181" s="199"/>
      <c r="APV181" s="199"/>
      <c r="APW181" s="199"/>
      <c r="APX181" s="199"/>
      <c r="APY181" s="199"/>
      <c r="APZ181" s="199"/>
      <c r="AQA181" s="199"/>
      <c r="AQB181" s="199"/>
      <c r="AQC181" s="199"/>
      <c r="AQD181" s="199"/>
      <c r="AQE181" s="199"/>
      <c r="AQF181" s="199"/>
      <c r="AQG181" s="199"/>
      <c r="AQH181" s="199"/>
      <c r="AQI181" s="199"/>
      <c r="AQJ181" s="199"/>
      <c r="AQK181" s="199"/>
      <c r="AQL181" s="199"/>
      <c r="AQM181" s="199"/>
      <c r="AQN181" s="199"/>
      <c r="AQO181" s="199"/>
      <c r="AQP181" s="199"/>
      <c r="AQQ181" s="199"/>
      <c r="AQR181" s="199"/>
      <c r="AQS181" s="199"/>
      <c r="AQT181" s="199"/>
      <c r="AQU181" s="199"/>
      <c r="AQV181" s="199"/>
      <c r="AQW181" s="199"/>
      <c r="AQX181" s="199"/>
      <c r="AQY181" s="199"/>
      <c r="AQZ181" s="199"/>
      <c r="ARA181" s="199"/>
      <c r="ARB181" s="199"/>
      <c r="ARC181" s="199"/>
      <c r="ARD181" s="199"/>
      <c r="ARE181" s="199"/>
      <c r="ARF181" s="199"/>
      <c r="ARG181" s="199"/>
      <c r="ARH181" s="199"/>
      <c r="ARI181" s="199"/>
      <c r="ARJ181" s="199"/>
      <c r="ARK181" s="199"/>
      <c r="ARL181" s="199"/>
      <c r="ARM181" s="199"/>
      <c r="ARN181" s="199"/>
      <c r="ARO181" s="199"/>
      <c r="ARP181" s="199"/>
      <c r="ARQ181" s="199"/>
      <c r="ARR181" s="199"/>
      <c r="ARS181" s="199"/>
      <c r="ART181" s="199"/>
      <c r="ARU181" s="199"/>
      <c r="ARV181" s="199"/>
      <c r="ARW181" s="199"/>
      <c r="ARX181" s="199"/>
      <c r="ARY181" s="199"/>
      <c r="ARZ181" s="199"/>
      <c r="ASA181" s="199"/>
      <c r="ASB181" s="199"/>
      <c r="ASC181" s="199"/>
      <c r="ASD181" s="199"/>
      <c r="ASE181" s="199"/>
      <c r="ASF181" s="199"/>
      <c r="ASG181" s="199"/>
      <c r="ASH181" s="199"/>
      <c r="ASI181" s="199"/>
      <c r="ASJ181" s="199"/>
      <c r="ASK181" s="199"/>
      <c r="ASL181" s="199"/>
      <c r="ASM181" s="199"/>
      <c r="ASN181" s="199"/>
      <c r="ASO181" s="199"/>
      <c r="ASP181" s="199"/>
      <c r="ASQ181" s="199"/>
      <c r="ASR181" s="199"/>
      <c r="ASS181" s="199"/>
      <c r="AST181" s="199"/>
      <c r="ASU181" s="199"/>
      <c r="ASV181" s="199"/>
      <c r="ASW181" s="199"/>
      <c r="ASX181" s="199"/>
      <c r="ASY181" s="199"/>
      <c r="ASZ181" s="199"/>
      <c r="ATA181" s="199"/>
      <c r="ATB181" s="199"/>
      <c r="ATC181" s="199"/>
      <c r="ATD181" s="199"/>
      <c r="ATE181" s="199"/>
      <c r="ATF181" s="199"/>
      <c r="ATG181" s="199"/>
      <c r="ATH181" s="199"/>
      <c r="ATI181" s="199"/>
      <c r="ATJ181" s="199"/>
      <c r="ATK181" s="199"/>
      <c r="ATL181" s="199"/>
      <c r="ATM181" s="199"/>
      <c r="ATN181" s="199"/>
      <c r="ATO181" s="199"/>
      <c r="ATP181" s="199"/>
      <c r="ATQ181" s="199"/>
      <c r="ATR181" s="199"/>
      <c r="ATS181" s="199"/>
      <c r="ATT181" s="199"/>
      <c r="ATU181" s="199"/>
      <c r="ATV181" s="199"/>
      <c r="ATW181" s="199"/>
      <c r="ATX181" s="199"/>
      <c r="ATY181" s="199"/>
      <c r="ATZ181" s="199"/>
      <c r="AUA181" s="199"/>
      <c r="AUB181" s="199"/>
      <c r="AUC181" s="199"/>
      <c r="AUD181" s="199"/>
      <c r="AUE181" s="199"/>
      <c r="AUF181" s="199"/>
      <c r="AUG181" s="199"/>
      <c r="AUH181" s="199"/>
      <c r="AUI181" s="199"/>
      <c r="AUJ181" s="199"/>
      <c r="AUK181" s="199"/>
      <c r="AUL181" s="199"/>
      <c r="AUM181" s="199"/>
      <c r="AUN181" s="199"/>
      <c r="AUO181" s="199"/>
      <c r="AUP181" s="199"/>
      <c r="AUQ181" s="199"/>
      <c r="AUR181" s="199"/>
      <c r="AUS181" s="199"/>
      <c r="AUT181" s="199"/>
      <c r="AUU181" s="199"/>
      <c r="AUV181" s="199"/>
      <c r="AUW181" s="199"/>
      <c r="AUX181" s="199"/>
      <c r="AUY181" s="199"/>
      <c r="AUZ181" s="199"/>
      <c r="AVA181" s="199"/>
      <c r="AVB181" s="199"/>
      <c r="AVC181" s="199"/>
      <c r="AVD181" s="199"/>
      <c r="AVE181" s="199"/>
      <c r="AVF181" s="199"/>
      <c r="AVG181" s="199"/>
      <c r="AVH181" s="199"/>
      <c r="AVI181" s="199"/>
      <c r="AVJ181" s="199"/>
      <c r="AVK181" s="199"/>
      <c r="AVL181" s="199"/>
      <c r="AVM181" s="199"/>
      <c r="AVN181" s="199"/>
      <c r="AVO181" s="199"/>
      <c r="AVP181" s="199"/>
      <c r="AVQ181" s="199"/>
      <c r="AVR181" s="199"/>
      <c r="AVS181" s="199"/>
      <c r="AVT181" s="199"/>
      <c r="AVU181" s="199"/>
      <c r="AVV181" s="199"/>
      <c r="AVW181" s="199"/>
      <c r="AVX181" s="199"/>
      <c r="AVY181" s="199"/>
      <c r="AVZ181" s="199"/>
      <c r="AWA181" s="199"/>
      <c r="AWB181" s="199"/>
      <c r="AWC181" s="199"/>
      <c r="AWD181" s="199"/>
      <c r="AWE181" s="199"/>
      <c r="AWF181" s="199"/>
      <c r="AWG181" s="199"/>
      <c r="AWH181" s="199"/>
      <c r="AWI181" s="199"/>
      <c r="AWJ181" s="199"/>
      <c r="AWK181" s="199"/>
      <c r="AWL181" s="199"/>
      <c r="AWM181" s="199"/>
      <c r="AWN181" s="199"/>
      <c r="AWO181" s="199"/>
      <c r="AWP181" s="199"/>
      <c r="AWQ181" s="199"/>
      <c r="AWR181" s="199"/>
      <c r="AWS181" s="199"/>
      <c r="AWT181" s="199"/>
      <c r="AWU181" s="199"/>
      <c r="AWV181" s="199"/>
      <c r="AWW181" s="199"/>
      <c r="AWX181" s="199"/>
      <c r="AWY181" s="199"/>
      <c r="AWZ181" s="199"/>
      <c r="AXA181" s="199"/>
      <c r="AXB181" s="199"/>
      <c r="AXC181" s="199"/>
      <c r="AXD181" s="199"/>
      <c r="AXE181" s="199"/>
      <c r="AXF181" s="199"/>
      <c r="AXG181" s="199"/>
      <c r="AXH181" s="199"/>
      <c r="AXI181" s="199"/>
      <c r="AXJ181" s="199"/>
      <c r="AXK181" s="199"/>
      <c r="AXL181" s="199"/>
      <c r="AXM181" s="199"/>
      <c r="AXN181" s="199"/>
      <c r="AXO181" s="199"/>
      <c r="AXP181" s="199"/>
      <c r="AXQ181" s="199"/>
      <c r="AXR181" s="199"/>
      <c r="AXS181" s="199"/>
      <c r="AXT181" s="199"/>
      <c r="AXU181" s="199"/>
      <c r="AXV181" s="199"/>
      <c r="AXW181" s="199"/>
      <c r="AXX181" s="199"/>
      <c r="AXY181" s="199"/>
      <c r="AXZ181" s="199"/>
      <c r="AYA181" s="199"/>
      <c r="AYB181" s="199"/>
      <c r="AYC181" s="199"/>
      <c r="AYD181" s="199"/>
      <c r="AYE181" s="199"/>
      <c r="AYF181" s="199"/>
      <c r="AYG181" s="199"/>
      <c r="AYH181" s="199"/>
      <c r="AYI181" s="199"/>
      <c r="AYJ181" s="199"/>
      <c r="AYK181" s="199"/>
      <c r="AYL181" s="199"/>
      <c r="AYM181" s="199"/>
      <c r="AYN181" s="199"/>
      <c r="AYO181" s="199"/>
      <c r="AYP181" s="199"/>
      <c r="AYQ181" s="199"/>
      <c r="AYR181" s="199"/>
      <c r="AYS181" s="199"/>
      <c r="AYT181" s="199"/>
      <c r="AYU181" s="199"/>
      <c r="AYV181" s="199"/>
      <c r="AYW181" s="199"/>
      <c r="AYX181" s="199"/>
      <c r="AYY181" s="199"/>
      <c r="AYZ181" s="199"/>
      <c r="AZA181" s="199"/>
      <c r="AZB181" s="199"/>
      <c r="AZC181" s="199"/>
      <c r="AZD181" s="199"/>
      <c r="AZE181" s="199"/>
      <c r="AZF181" s="199"/>
      <c r="AZG181" s="199"/>
      <c r="AZH181" s="199"/>
      <c r="AZI181" s="199"/>
      <c r="AZJ181" s="199"/>
      <c r="AZK181" s="199"/>
      <c r="AZL181" s="199"/>
      <c r="AZM181" s="199"/>
      <c r="AZN181" s="199"/>
      <c r="AZO181" s="199"/>
      <c r="AZP181" s="199"/>
      <c r="AZQ181" s="199"/>
      <c r="AZR181" s="199"/>
      <c r="AZS181" s="199"/>
      <c r="AZT181" s="199"/>
      <c r="AZU181" s="199"/>
      <c r="AZV181" s="199"/>
      <c r="AZW181" s="199"/>
      <c r="AZX181" s="199"/>
      <c r="AZY181" s="199"/>
      <c r="AZZ181" s="199"/>
      <c r="BAA181" s="199"/>
      <c r="BAB181" s="199"/>
      <c r="BAC181" s="199"/>
      <c r="BAD181" s="199"/>
      <c r="BAE181" s="199"/>
      <c r="BAF181" s="199"/>
      <c r="BAG181" s="199"/>
      <c r="BAH181" s="199"/>
      <c r="BAI181" s="199"/>
      <c r="BAJ181" s="199"/>
      <c r="BAK181" s="199"/>
      <c r="BAL181" s="199"/>
      <c r="BAM181" s="199"/>
      <c r="BAN181" s="199"/>
      <c r="BAO181" s="199"/>
      <c r="BAP181" s="199"/>
      <c r="BAQ181" s="199"/>
      <c r="BAR181" s="199"/>
      <c r="BAS181" s="199"/>
      <c r="BAT181" s="199"/>
      <c r="BAU181" s="199"/>
      <c r="BAV181" s="199"/>
      <c r="BAW181" s="199"/>
      <c r="BAX181" s="199"/>
      <c r="BAY181" s="199"/>
      <c r="BAZ181" s="199"/>
      <c r="BBA181" s="199"/>
      <c r="BBB181" s="199"/>
      <c r="BBC181" s="199"/>
      <c r="BBD181" s="199"/>
      <c r="BBE181" s="199"/>
      <c r="BBF181" s="199"/>
      <c r="BBG181" s="199"/>
      <c r="BBH181" s="199"/>
      <c r="BBI181" s="199"/>
      <c r="BBJ181" s="199"/>
      <c r="BBK181" s="199"/>
      <c r="BBL181" s="199"/>
      <c r="BBM181" s="199"/>
      <c r="BBN181" s="199"/>
      <c r="BBO181" s="199"/>
      <c r="BBP181" s="199"/>
      <c r="BBQ181" s="199"/>
      <c r="BBR181" s="199"/>
      <c r="BBS181" s="199"/>
      <c r="BBT181" s="199"/>
      <c r="BBU181" s="199"/>
      <c r="BBV181" s="199"/>
      <c r="BBW181" s="199"/>
      <c r="BBX181" s="199"/>
      <c r="BBY181" s="199"/>
      <c r="BBZ181" s="199"/>
      <c r="BCA181" s="199"/>
      <c r="BCB181" s="199"/>
      <c r="BCC181" s="199"/>
      <c r="BCD181" s="199"/>
      <c r="BCE181" s="199"/>
      <c r="BCF181" s="199"/>
      <c r="BCG181" s="199"/>
      <c r="BCH181" s="199"/>
      <c r="BCI181" s="199"/>
      <c r="BCJ181" s="199"/>
      <c r="BCK181" s="199"/>
      <c r="BCL181" s="199"/>
      <c r="BCM181" s="199"/>
      <c r="BCN181" s="199"/>
      <c r="BCO181" s="199"/>
      <c r="BCP181" s="199"/>
      <c r="BCQ181" s="199"/>
      <c r="BCR181" s="199"/>
      <c r="BCS181" s="199"/>
      <c r="BCT181" s="199"/>
      <c r="BCU181" s="199"/>
      <c r="BCV181" s="199"/>
      <c r="BCW181" s="199"/>
      <c r="BCX181" s="199"/>
      <c r="BCY181" s="199"/>
      <c r="BCZ181" s="199"/>
      <c r="BDA181" s="199"/>
      <c r="BDB181" s="199"/>
      <c r="BDC181" s="199"/>
      <c r="BDD181" s="199"/>
      <c r="BDE181" s="199"/>
      <c r="BDF181" s="199"/>
      <c r="BDG181" s="199"/>
      <c r="BDH181" s="199"/>
      <c r="BDI181" s="199"/>
      <c r="BDJ181" s="199"/>
      <c r="BDK181" s="199"/>
      <c r="BDL181" s="199"/>
      <c r="BDM181" s="199"/>
      <c r="BDN181" s="199"/>
      <c r="BDO181" s="199"/>
      <c r="BDP181" s="199"/>
      <c r="BDQ181" s="199"/>
      <c r="BDR181" s="199"/>
      <c r="BDS181" s="199"/>
      <c r="BDT181" s="199"/>
      <c r="BDU181" s="199"/>
      <c r="BDV181" s="199"/>
      <c r="BDW181" s="199"/>
      <c r="BDX181" s="199"/>
      <c r="BDY181" s="199"/>
      <c r="BDZ181" s="199"/>
      <c r="BEA181" s="199"/>
      <c r="BEB181" s="199"/>
      <c r="BEC181" s="199"/>
      <c r="BED181" s="199"/>
      <c r="BEE181" s="199"/>
      <c r="BEF181" s="199"/>
      <c r="BEG181" s="199"/>
      <c r="BEH181" s="199"/>
      <c r="BEI181" s="199"/>
      <c r="BEJ181" s="199"/>
      <c r="BEK181" s="199"/>
      <c r="BEL181" s="199"/>
      <c r="BEM181" s="199"/>
      <c r="BEN181" s="199"/>
      <c r="BEO181" s="199"/>
      <c r="BEP181" s="199"/>
      <c r="BEQ181" s="199"/>
      <c r="BER181" s="199"/>
      <c r="BES181" s="199"/>
      <c r="BET181" s="199"/>
      <c r="BEU181" s="199"/>
      <c r="BEV181" s="199"/>
      <c r="BEW181" s="199"/>
      <c r="BEX181" s="199"/>
      <c r="BEY181" s="199"/>
      <c r="BEZ181" s="199"/>
      <c r="BFA181" s="199"/>
      <c r="BFB181" s="199"/>
      <c r="BFC181" s="199"/>
      <c r="BFD181" s="199"/>
      <c r="BFE181" s="199"/>
      <c r="BFF181" s="199"/>
      <c r="BFG181" s="199"/>
      <c r="BFH181" s="199"/>
      <c r="BFI181" s="199"/>
      <c r="BFJ181" s="199"/>
      <c r="BFK181" s="199"/>
      <c r="BFL181" s="199"/>
      <c r="BFM181" s="199"/>
      <c r="BFN181" s="199"/>
      <c r="BFO181" s="199"/>
      <c r="BFP181" s="199"/>
      <c r="BFQ181" s="199"/>
      <c r="BFR181" s="199"/>
      <c r="BFS181" s="199"/>
      <c r="BFT181" s="199"/>
      <c r="BFU181" s="199"/>
      <c r="BFV181" s="199"/>
      <c r="BFW181" s="199"/>
      <c r="BFX181" s="199"/>
      <c r="BFY181" s="199"/>
      <c r="BFZ181" s="199"/>
      <c r="BGA181" s="199"/>
      <c r="BGB181" s="199"/>
      <c r="BGC181" s="199"/>
      <c r="BGD181" s="199"/>
      <c r="BGE181" s="199"/>
      <c r="BGF181" s="199"/>
      <c r="BGG181" s="199"/>
      <c r="BGH181" s="199"/>
      <c r="BGI181" s="199"/>
      <c r="BGJ181" s="199"/>
      <c r="BGK181" s="199"/>
      <c r="BGL181" s="199"/>
      <c r="BGM181" s="199"/>
      <c r="BGN181" s="199"/>
      <c r="BGO181" s="199"/>
      <c r="BGP181" s="199"/>
      <c r="BGQ181" s="199"/>
      <c r="BGR181" s="199"/>
      <c r="BGS181" s="199"/>
      <c r="BGT181" s="199"/>
      <c r="BGU181" s="199"/>
      <c r="BGV181" s="199"/>
      <c r="BGW181" s="199"/>
      <c r="BGX181" s="199"/>
      <c r="BGY181" s="199"/>
      <c r="BGZ181" s="199"/>
      <c r="BHA181" s="199"/>
      <c r="BHB181" s="199"/>
      <c r="BHC181" s="199"/>
      <c r="BHD181" s="199"/>
      <c r="BHE181" s="199"/>
      <c r="BHF181" s="199"/>
      <c r="BHG181" s="199"/>
      <c r="BHH181" s="199"/>
      <c r="BHI181" s="199"/>
      <c r="BHJ181" s="199"/>
      <c r="BHK181" s="199"/>
      <c r="BHL181" s="199"/>
      <c r="BHM181" s="199"/>
      <c r="BHN181" s="199"/>
      <c r="BHO181" s="199"/>
      <c r="BHP181" s="199"/>
      <c r="BHQ181" s="199"/>
      <c r="BHR181" s="199"/>
      <c r="BHS181" s="199"/>
      <c r="BHT181" s="199"/>
      <c r="BHU181" s="199"/>
      <c r="BHV181" s="199"/>
      <c r="BHW181" s="199"/>
      <c r="BHX181" s="199"/>
      <c r="BHY181" s="199"/>
      <c r="BHZ181" s="199"/>
      <c r="BIA181" s="199"/>
      <c r="BIB181" s="199"/>
      <c r="BIC181" s="199"/>
      <c r="BID181" s="199"/>
      <c r="BIE181" s="199"/>
      <c r="BIF181" s="199"/>
      <c r="BIG181" s="199"/>
      <c r="BIH181" s="199"/>
      <c r="BII181" s="199"/>
      <c r="BIJ181" s="199"/>
      <c r="BIK181" s="199"/>
      <c r="BIL181" s="199"/>
      <c r="BIM181" s="199"/>
      <c r="BIN181" s="199"/>
      <c r="BIO181" s="199"/>
      <c r="BIP181" s="199"/>
      <c r="BIQ181" s="199"/>
      <c r="BIR181" s="199"/>
      <c r="BIS181" s="199"/>
      <c r="BIT181" s="199"/>
      <c r="BIU181" s="199"/>
      <c r="BIV181" s="199"/>
      <c r="BIW181" s="199"/>
      <c r="BIX181" s="199"/>
      <c r="BIY181" s="199"/>
      <c r="BIZ181" s="199"/>
      <c r="BJA181" s="199"/>
      <c r="BJB181" s="199"/>
      <c r="BJC181" s="199"/>
      <c r="BJD181" s="199"/>
      <c r="BJE181" s="199"/>
      <c r="BJF181" s="199"/>
      <c r="BJG181" s="199"/>
      <c r="BJH181" s="199"/>
      <c r="BJI181" s="199"/>
      <c r="BJJ181" s="199"/>
      <c r="BJK181" s="199"/>
      <c r="BJL181" s="199"/>
      <c r="BJM181" s="199"/>
      <c r="BJN181" s="199"/>
      <c r="BJO181" s="199"/>
      <c r="BJP181" s="199"/>
      <c r="BJQ181" s="199"/>
      <c r="BJR181" s="199"/>
      <c r="BJS181" s="199"/>
      <c r="BJT181" s="199"/>
      <c r="BJU181" s="199"/>
      <c r="BJV181" s="199"/>
      <c r="BJW181" s="199"/>
      <c r="BJX181" s="199"/>
      <c r="BJY181" s="199"/>
      <c r="BJZ181" s="199"/>
      <c r="BKA181" s="199"/>
      <c r="BKB181" s="199"/>
      <c r="BKC181" s="199"/>
      <c r="BKD181" s="199"/>
      <c r="BKE181" s="199"/>
      <c r="BKF181" s="199"/>
      <c r="BKG181" s="199"/>
      <c r="BKH181" s="199"/>
      <c r="BKI181" s="199"/>
      <c r="BKJ181" s="199"/>
      <c r="BKK181" s="199"/>
      <c r="BKL181" s="199"/>
      <c r="BKM181" s="199"/>
      <c r="BKN181" s="199"/>
      <c r="BKO181" s="199"/>
      <c r="BKP181" s="199"/>
      <c r="BKQ181" s="199"/>
      <c r="BKR181" s="199"/>
      <c r="BKS181" s="199"/>
      <c r="BKT181" s="199"/>
      <c r="BKU181" s="199"/>
      <c r="BKV181" s="199"/>
      <c r="BKW181" s="199"/>
      <c r="BKX181" s="199"/>
      <c r="BKY181" s="199"/>
      <c r="BKZ181" s="199"/>
      <c r="BLA181" s="199"/>
      <c r="BLB181" s="199"/>
      <c r="BLC181" s="199"/>
      <c r="BLD181" s="199"/>
      <c r="BLE181" s="199"/>
      <c r="BLF181" s="199"/>
      <c r="BLG181" s="199"/>
      <c r="BLH181" s="199"/>
      <c r="BLI181" s="199"/>
      <c r="BLJ181" s="199"/>
      <c r="BLK181" s="199"/>
      <c r="BLL181" s="199"/>
      <c r="BLM181" s="199"/>
      <c r="BLN181" s="199"/>
      <c r="BLO181" s="199"/>
      <c r="BLP181" s="199"/>
      <c r="BLQ181" s="199"/>
      <c r="BLR181" s="199"/>
      <c r="BLS181" s="199"/>
      <c r="BLT181" s="199"/>
      <c r="BLU181" s="199"/>
      <c r="BLV181" s="199"/>
      <c r="BLW181" s="199"/>
      <c r="BLX181" s="199"/>
      <c r="BLY181" s="199"/>
      <c r="BLZ181" s="199"/>
      <c r="BMA181" s="199"/>
      <c r="BMB181" s="199"/>
      <c r="BMC181" s="199"/>
      <c r="BMD181" s="199"/>
      <c r="BME181" s="199"/>
      <c r="BMF181" s="199"/>
      <c r="BMG181" s="199"/>
      <c r="BMH181" s="199"/>
      <c r="BMI181" s="199"/>
      <c r="BMJ181" s="199"/>
      <c r="BMK181" s="199"/>
      <c r="BML181" s="199"/>
      <c r="BMM181" s="199"/>
      <c r="BMN181" s="199"/>
      <c r="BMO181" s="199"/>
      <c r="BMP181" s="199"/>
      <c r="BMQ181" s="199"/>
      <c r="BMR181" s="199"/>
      <c r="BMS181" s="199"/>
      <c r="BMT181" s="199"/>
      <c r="BMU181" s="199"/>
      <c r="BMV181" s="199"/>
      <c r="BMW181" s="199"/>
      <c r="BMX181" s="199"/>
      <c r="BMY181" s="199"/>
      <c r="BMZ181" s="199"/>
      <c r="BNA181" s="199"/>
      <c r="BNB181" s="199"/>
      <c r="BNC181" s="199"/>
      <c r="BND181" s="199"/>
      <c r="BNE181" s="199"/>
      <c r="BNF181" s="199"/>
      <c r="BNG181" s="199"/>
      <c r="BNH181" s="199"/>
      <c r="BNI181" s="199"/>
      <c r="BNJ181" s="199"/>
      <c r="BNK181" s="199"/>
      <c r="BNL181" s="199"/>
      <c r="BNM181" s="199"/>
      <c r="BNN181" s="199"/>
      <c r="BNO181" s="199"/>
      <c r="BNP181" s="199"/>
      <c r="BNQ181" s="199"/>
      <c r="BNR181" s="199"/>
      <c r="BNS181" s="199"/>
      <c r="BNT181" s="199"/>
      <c r="BNU181" s="199"/>
      <c r="BNV181" s="199"/>
      <c r="BNW181" s="199"/>
      <c r="BNX181" s="199"/>
      <c r="BNY181" s="199"/>
      <c r="BNZ181" s="199"/>
      <c r="BOA181" s="199"/>
      <c r="BOB181" s="199"/>
      <c r="BOC181" s="199"/>
      <c r="BOD181" s="199"/>
      <c r="BOE181" s="199"/>
      <c r="BOF181" s="199"/>
      <c r="BOG181" s="199"/>
      <c r="BOH181" s="199"/>
      <c r="BOI181" s="199"/>
      <c r="BOJ181" s="199"/>
      <c r="BOK181" s="199"/>
      <c r="BOL181" s="199"/>
      <c r="BOM181" s="199"/>
      <c r="BON181" s="199"/>
      <c r="BOO181" s="199"/>
      <c r="BOP181" s="199"/>
      <c r="BOQ181" s="199"/>
      <c r="BOR181" s="199"/>
      <c r="BOS181" s="199"/>
      <c r="BOT181" s="199"/>
      <c r="BOU181" s="199"/>
      <c r="BOV181" s="199"/>
      <c r="BOW181" s="199"/>
      <c r="BOX181" s="199"/>
      <c r="BOY181" s="199"/>
      <c r="BOZ181" s="199"/>
      <c r="BPA181" s="199"/>
      <c r="BPB181" s="199"/>
      <c r="BPC181" s="199"/>
      <c r="BPD181" s="199"/>
      <c r="BPE181" s="199"/>
      <c r="BPF181" s="199"/>
      <c r="BPG181" s="199"/>
      <c r="BPH181" s="199"/>
      <c r="BPI181" s="199"/>
      <c r="BPJ181" s="199"/>
      <c r="BPK181" s="199"/>
      <c r="BPL181" s="199"/>
      <c r="BPM181" s="199"/>
      <c r="BPN181" s="199"/>
      <c r="BPO181" s="199"/>
      <c r="BPP181" s="199"/>
      <c r="BPQ181" s="199"/>
      <c r="BPR181" s="199"/>
      <c r="BPS181" s="199"/>
      <c r="BPT181" s="199"/>
      <c r="BPU181" s="199"/>
      <c r="BPV181" s="199"/>
      <c r="BPW181" s="199"/>
      <c r="BPX181" s="199"/>
      <c r="BPY181" s="199"/>
      <c r="BPZ181" s="199"/>
      <c r="BQA181" s="199"/>
      <c r="BQB181" s="199"/>
      <c r="BQC181" s="199"/>
      <c r="BQD181" s="199"/>
      <c r="BQE181" s="199"/>
      <c r="BQF181" s="199"/>
      <c r="BQG181" s="199"/>
      <c r="BQH181" s="199"/>
      <c r="BQI181" s="199"/>
      <c r="BQJ181" s="199"/>
      <c r="BQK181" s="199"/>
      <c r="BQL181" s="199"/>
      <c r="BQM181" s="199"/>
      <c r="BQN181" s="199"/>
      <c r="BQO181" s="199"/>
      <c r="BQP181" s="199"/>
      <c r="BQQ181" s="199"/>
      <c r="BQR181" s="199"/>
      <c r="BQS181" s="199"/>
      <c r="BQT181" s="199"/>
      <c r="BQU181" s="199"/>
      <c r="BQV181" s="199"/>
      <c r="BQW181" s="199"/>
      <c r="BQX181" s="199"/>
      <c r="BQY181" s="199"/>
      <c r="BQZ181" s="199"/>
      <c r="BRA181" s="199"/>
      <c r="BRB181" s="199"/>
      <c r="BRC181" s="199"/>
      <c r="BRD181" s="199"/>
      <c r="BRE181" s="199"/>
      <c r="BRF181" s="199"/>
      <c r="BRG181" s="199"/>
      <c r="BRH181" s="199"/>
      <c r="BRI181" s="199"/>
      <c r="BRJ181" s="199"/>
      <c r="BRK181" s="199"/>
      <c r="BRL181" s="199"/>
      <c r="BRM181" s="199"/>
      <c r="BRN181" s="199"/>
      <c r="BRO181" s="199"/>
      <c r="BRP181" s="199"/>
      <c r="BRQ181" s="199"/>
      <c r="BRR181" s="199"/>
      <c r="BRS181" s="199"/>
      <c r="BRT181" s="199"/>
      <c r="BRU181" s="199"/>
      <c r="BRV181" s="199"/>
      <c r="BRW181" s="199"/>
      <c r="BRX181" s="199"/>
      <c r="BRY181" s="199"/>
      <c r="BRZ181" s="199"/>
      <c r="BSA181" s="199"/>
      <c r="BSB181" s="199"/>
      <c r="BSC181" s="199"/>
      <c r="BSD181" s="199"/>
      <c r="BSE181" s="199"/>
      <c r="BSF181" s="199"/>
      <c r="BSG181" s="199"/>
      <c r="BSH181" s="199"/>
      <c r="BSI181" s="199"/>
      <c r="BSJ181" s="199"/>
      <c r="BSK181" s="199"/>
      <c r="BSL181" s="199"/>
      <c r="BSM181" s="199"/>
      <c r="BSN181" s="199"/>
      <c r="BSO181" s="199"/>
      <c r="BSP181" s="199"/>
      <c r="BSQ181" s="199"/>
      <c r="BSR181" s="199"/>
      <c r="BSS181" s="199"/>
      <c r="BST181" s="199"/>
      <c r="BSU181" s="199"/>
      <c r="BSV181" s="199"/>
      <c r="BSW181" s="199"/>
      <c r="BSX181" s="199"/>
      <c r="BSY181" s="199"/>
      <c r="BSZ181" s="199"/>
      <c r="BTA181" s="199"/>
      <c r="BTB181" s="199"/>
      <c r="BTC181" s="199"/>
      <c r="BTD181" s="199"/>
      <c r="BTE181" s="199"/>
      <c r="BTF181" s="199"/>
      <c r="BTG181" s="199"/>
      <c r="BTH181" s="199"/>
      <c r="BTI181" s="199"/>
      <c r="BTJ181" s="199"/>
      <c r="BTK181" s="199"/>
      <c r="BTL181" s="199"/>
      <c r="BTM181" s="199"/>
      <c r="BTN181" s="199"/>
      <c r="BTO181" s="199"/>
      <c r="BTP181" s="199"/>
      <c r="BTQ181" s="199"/>
      <c r="BTR181" s="199"/>
      <c r="BTS181" s="199"/>
      <c r="BTT181" s="199"/>
      <c r="BTU181" s="199"/>
      <c r="BTV181" s="199"/>
      <c r="BTW181" s="199"/>
      <c r="BTX181" s="199"/>
      <c r="BTY181" s="199"/>
      <c r="BTZ181" s="199"/>
      <c r="BUA181" s="199"/>
      <c r="BUB181" s="199"/>
      <c r="BUC181" s="199"/>
      <c r="BUD181" s="199"/>
      <c r="BUE181" s="199"/>
      <c r="BUF181" s="199"/>
      <c r="BUG181" s="199"/>
      <c r="BUH181" s="199"/>
      <c r="BUI181" s="199"/>
      <c r="BUJ181" s="199"/>
      <c r="BUK181" s="199"/>
      <c r="BUL181" s="199"/>
      <c r="BUM181" s="199"/>
      <c r="BUN181" s="199"/>
      <c r="BUO181" s="199"/>
      <c r="BUP181" s="199"/>
      <c r="BUQ181" s="199"/>
      <c r="BUR181" s="199"/>
      <c r="BUS181" s="199"/>
      <c r="BUT181" s="199"/>
      <c r="BUU181" s="199"/>
      <c r="BUV181" s="199"/>
      <c r="BUW181" s="199"/>
      <c r="BUX181" s="199"/>
      <c r="BUY181" s="199"/>
      <c r="BUZ181" s="199"/>
      <c r="BVA181" s="199"/>
      <c r="BVB181" s="199"/>
      <c r="BVC181" s="199"/>
      <c r="BVD181" s="199"/>
      <c r="BVE181" s="199"/>
      <c r="BVF181" s="199"/>
      <c r="BVG181" s="199"/>
      <c r="BVH181" s="199"/>
      <c r="BVI181" s="199"/>
      <c r="BVJ181" s="199"/>
      <c r="BVK181" s="199"/>
      <c r="BVL181" s="199"/>
      <c r="BVM181" s="199"/>
      <c r="BVN181" s="199"/>
      <c r="BVO181" s="199"/>
      <c r="BVP181" s="199"/>
      <c r="BVQ181" s="199"/>
      <c r="BVR181" s="199"/>
      <c r="BVS181" s="199"/>
      <c r="BVT181" s="199"/>
      <c r="BVU181" s="199"/>
      <c r="BVV181" s="199"/>
      <c r="BVW181" s="199"/>
      <c r="BVX181" s="199"/>
      <c r="BVY181" s="199"/>
      <c r="BVZ181" s="199"/>
      <c r="BWA181" s="199"/>
      <c r="BWB181" s="199"/>
      <c r="BWC181" s="199"/>
      <c r="BWD181" s="199"/>
      <c r="BWE181" s="199"/>
      <c r="BWF181" s="199"/>
      <c r="BWG181" s="199"/>
      <c r="BWH181" s="199"/>
      <c r="BWI181" s="199"/>
      <c r="BWJ181" s="199"/>
      <c r="BWK181" s="199"/>
      <c r="BWL181" s="199"/>
      <c r="BWM181" s="199"/>
      <c r="BWN181" s="199"/>
      <c r="BWO181" s="199"/>
      <c r="BWP181" s="199"/>
      <c r="BWQ181" s="199"/>
      <c r="BWR181" s="199"/>
      <c r="BWS181" s="199"/>
      <c r="BWT181" s="199"/>
      <c r="BWU181" s="199"/>
      <c r="BWV181" s="199"/>
      <c r="BWW181" s="199"/>
      <c r="BWX181" s="199"/>
      <c r="BWY181" s="199"/>
      <c r="BWZ181" s="199"/>
      <c r="BXA181" s="199"/>
      <c r="BXB181" s="199"/>
      <c r="BXC181" s="199"/>
      <c r="BXD181" s="199"/>
      <c r="BXE181" s="199"/>
      <c r="BXF181" s="199"/>
      <c r="BXG181" s="199"/>
      <c r="BXH181" s="199"/>
      <c r="BXI181" s="199"/>
      <c r="BXJ181" s="199"/>
      <c r="BXK181" s="199"/>
      <c r="BXL181" s="199"/>
      <c r="BXM181" s="199"/>
      <c r="BXN181" s="199"/>
      <c r="BXO181" s="199"/>
      <c r="BXP181" s="199"/>
      <c r="BXQ181" s="199"/>
      <c r="BXR181" s="199"/>
      <c r="BXS181" s="199"/>
      <c r="BXT181" s="199"/>
      <c r="BXU181" s="199"/>
      <c r="BXV181" s="199"/>
      <c r="BXW181" s="199"/>
      <c r="BXX181" s="199"/>
      <c r="BXY181" s="199"/>
      <c r="BXZ181" s="199"/>
      <c r="BYA181" s="199"/>
      <c r="BYB181" s="199"/>
      <c r="BYC181" s="199"/>
      <c r="BYD181" s="199"/>
      <c r="BYE181" s="199"/>
      <c r="BYF181" s="199"/>
      <c r="BYG181" s="199"/>
      <c r="BYH181" s="199"/>
      <c r="BYI181" s="199"/>
      <c r="BYJ181" s="199"/>
      <c r="BYK181" s="199"/>
      <c r="BYL181" s="199"/>
      <c r="BYM181" s="199"/>
      <c r="BYN181" s="199"/>
      <c r="BYO181" s="199"/>
      <c r="BYP181" s="199"/>
      <c r="BYQ181" s="199"/>
      <c r="BYR181" s="199"/>
      <c r="BYS181" s="199"/>
      <c r="BYT181" s="199"/>
      <c r="BYU181" s="199"/>
      <c r="BYV181" s="199"/>
      <c r="BYW181" s="199"/>
      <c r="BYX181" s="199"/>
      <c r="BYY181" s="199"/>
      <c r="BYZ181" s="199"/>
      <c r="BZA181" s="199"/>
      <c r="BZB181" s="199"/>
      <c r="BZC181" s="199"/>
      <c r="BZD181" s="199"/>
      <c r="BZE181" s="199"/>
      <c r="BZF181" s="199"/>
      <c r="BZG181" s="199"/>
      <c r="BZH181" s="199"/>
      <c r="BZI181" s="199"/>
      <c r="BZJ181" s="199"/>
      <c r="BZK181" s="199"/>
      <c r="BZL181" s="199"/>
      <c r="BZM181" s="199"/>
      <c r="BZN181" s="199"/>
      <c r="BZO181" s="199"/>
      <c r="BZP181" s="199"/>
      <c r="BZQ181" s="199"/>
      <c r="BZR181" s="199"/>
      <c r="BZS181" s="199"/>
      <c r="BZT181" s="199"/>
      <c r="BZU181" s="199"/>
      <c r="BZV181" s="199"/>
      <c r="BZW181" s="199"/>
      <c r="BZX181" s="199"/>
      <c r="BZY181" s="199"/>
      <c r="BZZ181" s="199"/>
      <c r="CAA181" s="199"/>
      <c r="CAB181" s="199"/>
      <c r="CAC181" s="199"/>
      <c r="CAD181" s="199"/>
      <c r="CAE181" s="199"/>
      <c r="CAF181" s="199"/>
      <c r="CAG181" s="199"/>
      <c r="CAH181" s="199"/>
      <c r="CAI181" s="199"/>
      <c r="CAJ181" s="199"/>
      <c r="CAK181" s="199"/>
      <c r="CAL181" s="199"/>
      <c r="CAM181" s="199"/>
      <c r="CAN181" s="199"/>
      <c r="CAO181" s="199"/>
      <c r="CAP181" s="199"/>
      <c r="CAQ181" s="199"/>
      <c r="CAR181" s="199"/>
      <c r="CAS181" s="199"/>
      <c r="CAT181" s="199"/>
      <c r="CAU181" s="199"/>
      <c r="CAV181" s="199"/>
      <c r="CAW181" s="199"/>
      <c r="CAX181" s="199"/>
      <c r="CAY181" s="199"/>
      <c r="CAZ181" s="199"/>
      <c r="CBA181" s="199"/>
      <c r="CBB181" s="199"/>
      <c r="CBC181" s="199"/>
      <c r="CBD181" s="199"/>
      <c r="CBE181" s="199"/>
      <c r="CBF181" s="199"/>
      <c r="CBG181" s="199"/>
      <c r="CBH181" s="199"/>
      <c r="CBI181" s="199"/>
      <c r="CBJ181" s="199"/>
      <c r="CBK181" s="199"/>
      <c r="CBL181" s="199"/>
      <c r="CBM181" s="199"/>
      <c r="CBN181" s="199"/>
      <c r="CBO181" s="199"/>
      <c r="CBP181" s="199"/>
      <c r="CBQ181" s="199"/>
      <c r="CBR181" s="199"/>
      <c r="CBS181" s="199"/>
      <c r="CBT181" s="199"/>
      <c r="CBU181" s="199"/>
      <c r="CBV181" s="199"/>
      <c r="CBW181" s="199"/>
      <c r="CBX181" s="199"/>
      <c r="CBY181" s="199"/>
      <c r="CBZ181" s="199"/>
      <c r="CCA181" s="199"/>
      <c r="CCB181" s="199"/>
      <c r="CCC181" s="199"/>
      <c r="CCD181" s="199"/>
      <c r="CCE181" s="199"/>
      <c r="CCF181" s="199"/>
      <c r="CCG181" s="199"/>
      <c r="CCH181" s="199"/>
      <c r="CCI181" s="199"/>
      <c r="CCJ181" s="199"/>
      <c r="CCK181" s="199"/>
      <c r="CCL181" s="199"/>
      <c r="CCM181" s="199"/>
      <c r="CCN181" s="199"/>
      <c r="CCO181" s="199"/>
      <c r="CCP181" s="199"/>
      <c r="CCQ181" s="199"/>
      <c r="CCR181" s="199"/>
      <c r="CCS181" s="199"/>
      <c r="CCT181" s="199"/>
    </row>
    <row r="182" spans="984:2126" s="200" customFormat="1" x14ac:dyDescent="0.2">
      <c r="AKV182" s="199"/>
      <c r="AKW182" s="199"/>
      <c r="AKX182" s="199"/>
      <c r="AKY182" s="199"/>
      <c r="AKZ182" s="199"/>
      <c r="ALA182" s="199"/>
      <c r="ALB182" s="199"/>
      <c r="ALC182" s="199"/>
      <c r="ALD182" s="199"/>
      <c r="ALE182" s="199"/>
      <c r="ALF182" s="199"/>
      <c r="ALG182" s="199"/>
      <c r="ALH182" s="199"/>
      <c r="ALI182" s="199"/>
      <c r="ALJ182" s="199"/>
      <c r="ALK182" s="199"/>
      <c r="ALL182" s="199"/>
      <c r="ALM182" s="199"/>
      <c r="ALN182" s="199"/>
      <c r="ALO182" s="199"/>
      <c r="ALP182" s="199"/>
      <c r="ALQ182" s="199"/>
      <c r="ALR182" s="199"/>
      <c r="ALS182" s="199"/>
      <c r="ALT182" s="199"/>
      <c r="ALU182" s="199"/>
      <c r="ALV182" s="199"/>
      <c r="ALW182" s="199"/>
      <c r="ALX182" s="199"/>
      <c r="ALY182" s="199"/>
      <c r="ALZ182" s="199"/>
      <c r="AMA182" s="199"/>
      <c r="AMB182" s="199"/>
      <c r="AMC182" s="199"/>
      <c r="AMD182" s="199"/>
      <c r="AME182" s="199"/>
      <c r="AMF182" s="199"/>
      <c r="AMG182" s="199"/>
      <c r="AMH182" s="199"/>
      <c r="AMI182" s="199"/>
      <c r="AMJ182" s="199"/>
      <c r="AMK182" s="199"/>
      <c r="AML182" s="199"/>
      <c r="AMM182" s="199"/>
      <c r="AMN182" s="199"/>
      <c r="AMO182" s="199"/>
      <c r="AMP182" s="199"/>
      <c r="AMQ182" s="199"/>
      <c r="AMR182" s="199"/>
      <c r="AMS182" s="199"/>
      <c r="AMT182" s="199"/>
      <c r="AMU182" s="199"/>
      <c r="AMV182" s="199"/>
      <c r="AMW182" s="199"/>
      <c r="AMX182" s="199"/>
      <c r="AMY182" s="199"/>
      <c r="AMZ182" s="199"/>
      <c r="ANA182" s="199"/>
      <c r="ANB182" s="199"/>
      <c r="ANC182" s="199"/>
      <c r="AND182" s="199"/>
      <c r="ANE182" s="199"/>
      <c r="ANF182" s="199"/>
      <c r="ANG182" s="199"/>
      <c r="ANH182" s="199"/>
      <c r="ANI182" s="199"/>
      <c r="ANJ182" s="199"/>
      <c r="ANK182" s="199"/>
      <c r="ANL182" s="199"/>
      <c r="ANM182" s="199"/>
      <c r="ANN182" s="199"/>
      <c r="ANO182" s="199"/>
      <c r="ANP182" s="199"/>
      <c r="ANQ182" s="199"/>
      <c r="ANR182" s="199"/>
      <c r="ANS182" s="199"/>
      <c r="ANT182" s="199"/>
      <c r="ANU182" s="199"/>
      <c r="ANV182" s="199"/>
      <c r="ANW182" s="199"/>
      <c r="ANX182" s="199"/>
      <c r="ANY182" s="199"/>
      <c r="ANZ182" s="199"/>
      <c r="AOA182" s="199"/>
      <c r="AOB182" s="199"/>
      <c r="AOC182" s="199"/>
      <c r="AOD182" s="199"/>
      <c r="AOE182" s="199"/>
      <c r="AOF182" s="199"/>
      <c r="AOG182" s="199"/>
      <c r="AOH182" s="199"/>
      <c r="AOI182" s="199"/>
      <c r="AOJ182" s="199"/>
      <c r="AOK182" s="199"/>
      <c r="AOL182" s="199"/>
      <c r="AOM182" s="199"/>
      <c r="AON182" s="199"/>
      <c r="AOO182" s="199"/>
      <c r="AOP182" s="199"/>
      <c r="AOQ182" s="199"/>
      <c r="AOR182" s="199"/>
      <c r="AOS182" s="199"/>
      <c r="AOT182" s="199"/>
      <c r="AOU182" s="199"/>
      <c r="AOV182" s="199"/>
      <c r="AOW182" s="199"/>
      <c r="AOX182" s="199"/>
      <c r="AOY182" s="199"/>
      <c r="AOZ182" s="199"/>
      <c r="APA182" s="199"/>
      <c r="APB182" s="199"/>
      <c r="APC182" s="199"/>
      <c r="APD182" s="199"/>
      <c r="APE182" s="199"/>
      <c r="APF182" s="199"/>
      <c r="APG182" s="199"/>
      <c r="APH182" s="199"/>
      <c r="API182" s="199"/>
      <c r="APJ182" s="199"/>
      <c r="APK182" s="199"/>
      <c r="APL182" s="199"/>
      <c r="APM182" s="199"/>
      <c r="APN182" s="199"/>
      <c r="APO182" s="199"/>
      <c r="APP182" s="199"/>
      <c r="APQ182" s="199"/>
      <c r="APR182" s="199"/>
      <c r="APS182" s="199"/>
      <c r="APT182" s="199"/>
      <c r="APU182" s="199"/>
      <c r="APV182" s="199"/>
      <c r="APW182" s="199"/>
      <c r="APX182" s="199"/>
      <c r="APY182" s="199"/>
      <c r="APZ182" s="199"/>
      <c r="AQA182" s="199"/>
      <c r="AQB182" s="199"/>
      <c r="AQC182" s="199"/>
      <c r="AQD182" s="199"/>
      <c r="AQE182" s="199"/>
      <c r="AQF182" s="199"/>
      <c r="AQG182" s="199"/>
      <c r="AQH182" s="199"/>
      <c r="AQI182" s="199"/>
      <c r="AQJ182" s="199"/>
      <c r="AQK182" s="199"/>
      <c r="AQL182" s="199"/>
      <c r="AQM182" s="199"/>
      <c r="AQN182" s="199"/>
      <c r="AQO182" s="199"/>
      <c r="AQP182" s="199"/>
      <c r="AQQ182" s="199"/>
      <c r="AQR182" s="199"/>
      <c r="AQS182" s="199"/>
      <c r="AQT182" s="199"/>
      <c r="AQU182" s="199"/>
      <c r="AQV182" s="199"/>
      <c r="AQW182" s="199"/>
      <c r="AQX182" s="199"/>
      <c r="AQY182" s="199"/>
      <c r="AQZ182" s="199"/>
      <c r="ARA182" s="199"/>
      <c r="ARB182" s="199"/>
      <c r="ARC182" s="199"/>
      <c r="ARD182" s="199"/>
      <c r="ARE182" s="199"/>
      <c r="ARF182" s="199"/>
      <c r="ARG182" s="199"/>
      <c r="ARH182" s="199"/>
      <c r="ARI182" s="199"/>
      <c r="ARJ182" s="199"/>
      <c r="ARK182" s="199"/>
      <c r="ARL182" s="199"/>
      <c r="ARM182" s="199"/>
      <c r="ARN182" s="199"/>
      <c r="ARO182" s="199"/>
      <c r="ARP182" s="199"/>
      <c r="ARQ182" s="199"/>
      <c r="ARR182" s="199"/>
      <c r="ARS182" s="199"/>
      <c r="ART182" s="199"/>
      <c r="ARU182" s="199"/>
      <c r="ARV182" s="199"/>
      <c r="ARW182" s="199"/>
      <c r="ARX182" s="199"/>
      <c r="ARY182" s="199"/>
      <c r="ARZ182" s="199"/>
      <c r="ASA182" s="199"/>
      <c r="ASB182" s="199"/>
      <c r="ASC182" s="199"/>
      <c r="ASD182" s="199"/>
      <c r="ASE182" s="199"/>
      <c r="ASF182" s="199"/>
      <c r="ASG182" s="199"/>
      <c r="ASH182" s="199"/>
      <c r="ASI182" s="199"/>
      <c r="ASJ182" s="199"/>
      <c r="ASK182" s="199"/>
      <c r="ASL182" s="199"/>
      <c r="ASM182" s="199"/>
      <c r="ASN182" s="199"/>
      <c r="ASO182" s="199"/>
      <c r="ASP182" s="199"/>
      <c r="ASQ182" s="199"/>
      <c r="ASR182" s="199"/>
      <c r="ASS182" s="199"/>
      <c r="AST182" s="199"/>
      <c r="ASU182" s="199"/>
      <c r="ASV182" s="199"/>
      <c r="ASW182" s="199"/>
      <c r="ASX182" s="199"/>
      <c r="ASY182" s="199"/>
      <c r="ASZ182" s="199"/>
      <c r="ATA182" s="199"/>
      <c r="ATB182" s="199"/>
      <c r="ATC182" s="199"/>
      <c r="ATD182" s="199"/>
      <c r="ATE182" s="199"/>
      <c r="ATF182" s="199"/>
      <c r="ATG182" s="199"/>
      <c r="ATH182" s="199"/>
      <c r="ATI182" s="199"/>
      <c r="ATJ182" s="199"/>
      <c r="ATK182" s="199"/>
      <c r="ATL182" s="199"/>
      <c r="ATM182" s="199"/>
      <c r="ATN182" s="199"/>
      <c r="ATO182" s="199"/>
      <c r="ATP182" s="199"/>
      <c r="ATQ182" s="199"/>
      <c r="ATR182" s="199"/>
      <c r="ATS182" s="199"/>
      <c r="ATT182" s="199"/>
      <c r="ATU182" s="199"/>
      <c r="ATV182" s="199"/>
      <c r="ATW182" s="199"/>
      <c r="ATX182" s="199"/>
      <c r="ATY182" s="199"/>
      <c r="ATZ182" s="199"/>
      <c r="AUA182" s="199"/>
      <c r="AUB182" s="199"/>
      <c r="AUC182" s="199"/>
      <c r="AUD182" s="199"/>
      <c r="AUE182" s="199"/>
      <c r="AUF182" s="199"/>
      <c r="AUG182" s="199"/>
      <c r="AUH182" s="199"/>
      <c r="AUI182" s="199"/>
      <c r="AUJ182" s="199"/>
      <c r="AUK182" s="199"/>
      <c r="AUL182" s="199"/>
      <c r="AUM182" s="199"/>
      <c r="AUN182" s="199"/>
      <c r="AUO182" s="199"/>
      <c r="AUP182" s="199"/>
      <c r="AUQ182" s="199"/>
      <c r="AUR182" s="199"/>
      <c r="AUS182" s="199"/>
      <c r="AUT182" s="199"/>
      <c r="AUU182" s="199"/>
      <c r="AUV182" s="199"/>
      <c r="AUW182" s="199"/>
      <c r="AUX182" s="199"/>
      <c r="AUY182" s="199"/>
      <c r="AUZ182" s="199"/>
      <c r="AVA182" s="199"/>
      <c r="AVB182" s="199"/>
      <c r="AVC182" s="199"/>
      <c r="AVD182" s="199"/>
      <c r="AVE182" s="199"/>
      <c r="AVF182" s="199"/>
      <c r="AVG182" s="199"/>
      <c r="AVH182" s="199"/>
      <c r="AVI182" s="199"/>
      <c r="AVJ182" s="199"/>
      <c r="AVK182" s="199"/>
      <c r="AVL182" s="199"/>
      <c r="AVM182" s="199"/>
      <c r="AVN182" s="199"/>
      <c r="AVO182" s="199"/>
      <c r="AVP182" s="199"/>
      <c r="AVQ182" s="199"/>
      <c r="AVR182" s="199"/>
      <c r="AVS182" s="199"/>
      <c r="AVT182" s="199"/>
      <c r="AVU182" s="199"/>
      <c r="AVV182" s="199"/>
      <c r="AVW182" s="199"/>
      <c r="AVX182" s="199"/>
      <c r="AVY182" s="199"/>
      <c r="AVZ182" s="199"/>
      <c r="AWA182" s="199"/>
      <c r="AWB182" s="199"/>
      <c r="AWC182" s="199"/>
      <c r="AWD182" s="199"/>
      <c r="AWE182" s="199"/>
      <c r="AWF182" s="199"/>
      <c r="AWG182" s="199"/>
      <c r="AWH182" s="199"/>
      <c r="AWI182" s="199"/>
      <c r="AWJ182" s="199"/>
      <c r="AWK182" s="199"/>
      <c r="AWL182" s="199"/>
      <c r="AWM182" s="199"/>
      <c r="AWN182" s="199"/>
      <c r="AWO182" s="199"/>
      <c r="AWP182" s="199"/>
      <c r="AWQ182" s="199"/>
      <c r="AWR182" s="199"/>
      <c r="AWS182" s="199"/>
      <c r="AWT182" s="199"/>
      <c r="AWU182" s="199"/>
      <c r="AWV182" s="199"/>
      <c r="AWW182" s="199"/>
      <c r="AWX182" s="199"/>
      <c r="AWY182" s="199"/>
      <c r="AWZ182" s="199"/>
      <c r="AXA182" s="199"/>
      <c r="AXB182" s="199"/>
      <c r="AXC182" s="199"/>
      <c r="AXD182" s="199"/>
      <c r="AXE182" s="199"/>
      <c r="AXF182" s="199"/>
      <c r="AXG182" s="199"/>
      <c r="AXH182" s="199"/>
      <c r="AXI182" s="199"/>
      <c r="AXJ182" s="199"/>
      <c r="AXK182" s="199"/>
      <c r="AXL182" s="199"/>
      <c r="AXM182" s="199"/>
      <c r="AXN182" s="199"/>
      <c r="AXO182" s="199"/>
      <c r="AXP182" s="199"/>
      <c r="AXQ182" s="199"/>
      <c r="AXR182" s="199"/>
      <c r="AXS182" s="199"/>
      <c r="AXT182" s="199"/>
      <c r="AXU182" s="199"/>
      <c r="AXV182" s="199"/>
      <c r="AXW182" s="199"/>
      <c r="AXX182" s="199"/>
      <c r="AXY182" s="199"/>
      <c r="AXZ182" s="199"/>
      <c r="AYA182" s="199"/>
      <c r="AYB182" s="199"/>
      <c r="AYC182" s="199"/>
      <c r="AYD182" s="199"/>
      <c r="AYE182" s="199"/>
      <c r="AYF182" s="199"/>
      <c r="AYG182" s="199"/>
      <c r="AYH182" s="199"/>
      <c r="AYI182" s="199"/>
      <c r="AYJ182" s="199"/>
      <c r="AYK182" s="199"/>
      <c r="AYL182" s="199"/>
      <c r="AYM182" s="199"/>
      <c r="AYN182" s="199"/>
      <c r="AYO182" s="199"/>
      <c r="AYP182" s="199"/>
      <c r="AYQ182" s="199"/>
      <c r="AYR182" s="199"/>
      <c r="AYS182" s="199"/>
      <c r="AYT182" s="199"/>
      <c r="AYU182" s="199"/>
      <c r="AYV182" s="199"/>
      <c r="AYW182" s="199"/>
      <c r="AYX182" s="199"/>
      <c r="AYY182" s="199"/>
      <c r="AYZ182" s="199"/>
      <c r="AZA182" s="199"/>
      <c r="AZB182" s="199"/>
      <c r="AZC182" s="199"/>
      <c r="AZD182" s="199"/>
      <c r="AZE182" s="199"/>
      <c r="AZF182" s="199"/>
      <c r="AZG182" s="199"/>
      <c r="AZH182" s="199"/>
      <c r="AZI182" s="199"/>
      <c r="AZJ182" s="199"/>
      <c r="AZK182" s="199"/>
      <c r="AZL182" s="199"/>
      <c r="AZM182" s="199"/>
      <c r="AZN182" s="199"/>
      <c r="AZO182" s="199"/>
      <c r="AZP182" s="199"/>
      <c r="AZQ182" s="199"/>
      <c r="AZR182" s="199"/>
      <c r="AZS182" s="199"/>
      <c r="AZT182" s="199"/>
      <c r="AZU182" s="199"/>
      <c r="AZV182" s="199"/>
      <c r="AZW182" s="199"/>
      <c r="AZX182" s="199"/>
      <c r="AZY182" s="199"/>
      <c r="AZZ182" s="199"/>
      <c r="BAA182" s="199"/>
      <c r="BAB182" s="199"/>
      <c r="BAC182" s="199"/>
      <c r="BAD182" s="199"/>
      <c r="BAE182" s="199"/>
      <c r="BAF182" s="199"/>
      <c r="BAG182" s="199"/>
      <c r="BAH182" s="199"/>
      <c r="BAI182" s="199"/>
      <c r="BAJ182" s="199"/>
      <c r="BAK182" s="199"/>
      <c r="BAL182" s="199"/>
      <c r="BAM182" s="199"/>
      <c r="BAN182" s="199"/>
      <c r="BAO182" s="199"/>
      <c r="BAP182" s="199"/>
      <c r="BAQ182" s="199"/>
      <c r="BAR182" s="199"/>
      <c r="BAS182" s="199"/>
      <c r="BAT182" s="199"/>
      <c r="BAU182" s="199"/>
      <c r="BAV182" s="199"/>
      <c r="BAW182" s="199"/>
      <c r="BAX182" s="199"/>
      <c r="BAY182" s="199"/>
      <c r="BAZ182" s="199"/>
      <c r="BBA182" s="199"/>
      <c r="BBB182" s="199"/>
      <c r="BBC182" s="199"/>
      <c r="BBD182" s="199"/>
      <c r="BBE182" s="199"/>
      <c r="BBF182" s="199"/>
      <c r="BBG182" s="199"/>
      <c r="BBH182" s="199"/>
      <c r="BBI182" s="199"/>
      <c r="BBJ182" s="199"/>
      <c r="BBK182" s="199"/>
      <c r="BBL182" s="199"/>
      <c r="BBM182" s="199"/>
      <c r="BBN182" s="199"/>
      <c r="BBO182" s="199"/>
      <c r="BBP182" s="199"/>
      <c r="BBQ182" s="199"/>
      <c r="BBR182" s="199"/>
      <c r="BBS182" s="199"/>
      <c r="BBT182" s="199"/>
      <c r="BBU182" s="199"/>
      <c r="BBV182" s="199"/>
      <c r="BBW182" s="199"/>
      <c r="BBX182" s="199"/>
      <c r="BBY182" s="199"/>
      <c r="BBZ182" s="199"/>
      <c r="BCA182" s="199"/>
      <c r="BCB182" s="199"/>
      <c r="BCC182" s="199"/>
      <c r="BCD182" s="199"/>
      <c r="BCE182" s="199"/>
      <c r="BCF182" s="199"/>
      <c r="BCG182" s="199"/>
      <c r="BCH182" s="199"/>
      <c r="BCI182" s="199"/>
      <c r="BCJ182" s="199"/>
      <c r="BCK182" s="199"/>
      <c r="BCL182" s="199"/>
      <c r="BCM182" s="199"/>
      <c r="BCN182" s="199"/>
      <c r="BCO182" s="199"/>
      <c r="BCP182" s="199"/>
      <c r="BCQ182" s="199"/>
      <c r="BCR182" s="199"/>
      <c r="BCS182" s="199"/>
      <c r="BCT182" s="199"/>
      <c r="BCU182" s="199"/>
      <c r="BCV182" s="199"/>
      <c r="BCW182" s="199"/>
      <c r="BCX182" s="199"/>
      <c r="BCY182" s="199"/>
      <c r="BCZ182" s="199"/>
      <c r="BDA182" s="199"/>
      <c r="BDB182" s="199"/>
      <c r="BDC182" s="199"/>
      <c r="BDD182" s="199"/>
      <c r="BDE182" s="199"/>
      <c r="BDF182" s="199"/>
      <c r="BDG182" s="199"/>
      <c r="BDH182" s="199"/>
      <c r="BDI182" s="199"/>
      <c r="BDJ182" s="199"/>
      <c r="BDK182" s="199"/>
      <c r="BDL182" s="199"/>
      <c r="BDM182" s="199"/>
      <c r="BDN182" s="199"/>
      <c r="BDO182" s="199"/>
      <c r="BDP182" s="199"/>
      <c r="BDQ182" s="199"/>
      <c r="BDR182" s="199"/>
      <c r="BDS182" s="199"/>
      <c r="BDT182" s="199"/>
      <c r="BDU182" s="199"/>
      <c r="BDV182" s="199"/>
      <c r="BDW182" s="199"/>
      <c r="BDX182" s="199"/>
      <c r="BDY182" s="199"/>
      <c r="BDZ182" s="199"/>
      <c r="BEA182" s="199"/>
      <c r="BEB182" s="199"/>
      <c r="BEC182" s="199"/>
      <c r="BED182" s="199"/>
      <c r="BEE182" s="199"/>
      <c r="BEF182" s="199"/>
      <c r="BEG182" s="199"/>
      <c r="BEH182" s="199"/>
      <c r="BEI182" s="199"/>
      <c r="BEJ182" s="199"/>
      <c r="BEK182" s="199"/>
      <c r="BEL182" s="199"/>
      <c r="BEM182" s="199"/>
      <c r="BEN182" s="199"/>
      <c r="BEO182" s="199"/>
      <c r="BEP182" s="199"/>
      <c r="BEQ182" s="199"/>
      <c r="BER182" s="199"/>
      <c r="BES182" s="199"/>
      <c r="BET182" s="199"/>
      <c r="BEU182" s="199"/>
      <c r="BEV182" s="199"/>
      <c r="BEW182" s="199"/>
      <c r="BEX182" s="199"/>
      <c r="BEY182" s="199"/>
      <c r="BEZ182" s="199"/>
      <c r="BFA182" s="199"/>
      <c r="BFB182" s="199"/>
      <c r="BFC182" s="199"/>
      <c r="BFD182" s="199"/>
      <c r="BFE182" s="199"/>
      <c r="BFF182" s="199"/>
      <c r="BFG182" s="199"/>
      <c r="BFH182" s="199"/>
      <c r="BFI182" s="199"/>
      <c r="BFJ182" s="199"/>
      <c r="BFK182" s="199"/>
      <c r="BFL182" s="199"/>
      <c r="BFM182" s="199"/>
      <c r="BFN182" s="199"/>
      <c r="BFO182" s="199"/>
      <c r="BFP182" s="199"/>
      <c r="BFQ182" s="199"/>
      <c r="BFR182" s="199"/>
      <c r="BFS182" s="199"/>
      <c r="BFT182" s="199"/>
      <c r="BFU182" s="199"/>
      <c r="BFV182" s="199"/>
      <c r="BFW182" s="199"/>
      <c r="BFX182" s="199"/>
      <c r="BFY182" s="199"/>
      <c r="BFZ182" s="199"/>
      <c r="BGA182" s="199"/>
      <c r="BGB182" s="199"/>
      <c r="BGC182" s="199"/>
      <c r="BGD182" s="199"/>
      <c r="BGE182" s="199"/>
      <c r="BGF182" s="199"/>
      <c r="BGG182" s="199"/>
      <c r="BGH182" s="199"/>
      <c r="BGI182" s="199"/>
      <c r="BGJ182" s="199"/>
      <c r="BGK182" s="199"/>
      <c r="BGL182" s="199"/>
      <c r="BGM182" s="199"/>
      <c r="BGN182" s="199"/>
      <c r="BGO182" s="199"/>
      <c r="BGP182" s="199"/>
      <c r="BGQ182" s="199"/>
      <c r="BGR182" s="199"/>
      <c r="BGS182" s="199"/>
      <c r="BGT182" s="199"/>
      <c r="BGU182" s="199"/>
      <c r="BGV182" s="199"/>
      <c r="BGW182" s="199"/>
      <c r="BGX182" s="199"/>
      <c r="BGY182" s="199"/>
      <c r="BGZ182" s="199"/>
      <c r="BHA182" s="199"/>
      <c r="BHB182" s="199"/>
      <c r="BHC182" s="199"/>
      <c r="BHD182" s="199"/>
      <c r="BHE182" s="199"/>
      <c r="BHF182" s="199"/>
      <c r="BHG182" s="199"/>
      <c r="BHH182" s="199"/>
      <c r="BHI182" s="199"/>
      <c r="BHJ182" s="199"/>
      <c r="BHK182" s="199"/>
      <c r="BHL182" s="199"/>
      <c r="BHM182" s="199"/>
      <c r="BHN182" s="199"/>
      <c r="BHO182" s="199"/>
      <c r="BHP182" s="199"/>
      <c r="BHQ182" s="199"/>
      <c r="BHR182" s="199"/>
      <c r="BHS182" s="199"/>
      <c r="BHT182" s="199"/>
      <c r="BHU182" s="199"/>
      <c r="BHV182" s="199"/>
      <c r="BHW182" s="199"/>
      <c r="BHX182" s="199"/>
      <c r="BHY182" s="199"/>
      <c r="BHZ182" s="199"/>
      <c r="BIA182" s="199"/>
      <c r="BIB182" s="199"/>
      <c r="BIC182" s="199"/>
      <c r="BID182" s="199"/>
      <c r="BIE182" s="199"/>
      <c r="BIF182" s="199"/>
      <c r="BIG182" s="199"/>
      <c r="BIH182" s="199"/>
      <c r="BII182" s="199"/>
      <c r="BIJ182" s="199"/>
      <c r="BIK182" s="199"/>
      <c r="BIL182" s="199"/>
      <c r="BIM182" s="199"/>
      <c r="BIN182" s="199"/>
      <c r="BIO182" s="199"/>
      <c r="BIP182" s="199"/>
      <c r="BIQ182" s="199"/>
      <c r="BIR182" s="199"/>
      <c r="BIS182" s="199"/>
      <c r="BIT182" s="199"/>
      <c r="BIU182" s="199"/>
      <c r="BIV182" s="199"/>
      <c r="BIW182" s="199"/>
      <c r="BIX182" s="199"/>
      <c r="BIY182" s="199"/>
      <c r="BIZ182" s="199"/>
      <c r="BJA182" s="199"/>
      <c r="BJB182" s="199"/>
      <c r="BJC182" s="199"/>
      <c r="BJD182" s="199"/>
      <c r="BJE182" s="199"/>
      <c r="BJF182" s="199"/>
      <c r="BJG182" s="199"/>
      <c r="BJH182" s="199"/>
      <c r="BJI182" s="199"/>
      <c r="BJJ182" s="199"/>
      <c r="BJK182" s="199"/>
      <c r="BJL182" s="199"/>
      <c r="BJM182" s="199"/>
      <c r="BJN182" s="199"/>
      <c r="BJO182" s="199"/>
      <c r="BJP182" s="199"/>
      <c r="BJQ182" s="199"/>
      <c r="BJR182" s="199"/>
      <c r="BJS182" s="199"/>
      <c r="BJT182" s="199"/>
      <c r="BJU182" s="199"/>
      <c r="BJV182" s="199"/>
      <c r="BJW182" s="199"/>
      <c r="BJX182" s="199"/>
      <c r="BJY182" s="199"/>
      <c r="BJZ182" s="199"/>
      <c r="BKA182" s="199"/>
      <c r="BKB182" s="199"/>
      <c r="BKC182" s="199"/>
      <c r="BKD182" s="199"/>
      <c r="BKE182" s="199"/>
      <c r="BKF182" s="199"/>
      <c r="BKG182" s="199"/>
      <c r="BKH182" s="199"/>
      <c r="BKI182" s="199"/>
      <c r="BKJ182" s="199"/>
      <c r="BKK182" s="199"/>
      <c r="BKL182" s="199"/>
      <c r="BKM182" s="199"/>
      <c r="BKN182" s="199"/>
      <c r="BKO182" s="199"/>
      <c r="BKP182" s="199"/>
      <c r="BKQ182" s="199"/>
      <c r="BKR182" s="199"/>
      <c r="BKS182" s="199"/>
      <c r="BKT182" s="199"/>
      <c r="BKU182" s="199"/>
      <c r="BKV182" s="199"/>
      <c r="BKW182" s="199"/>
      <c r="BKX182" s="199"/>
      <c r="BKY182" s="199"/>
      <c r="BKZ182" s="199"/>
      <c r="BLA182" s="199"/>
      <c r="BLB182" s="199"/>
      <c r="BLC182" s="199"/>
      <c r="BLD182" s="199"/>
      <c r="BLE182" s="199"/>
      <c r="BLF182" s="199"/>
      <c r="BLG182" s="199"/>
      <c r="BLH182" s="199"/>
      <c r="BLI182" s="199"/>
      <c r="BLJ182" s="199"/>
      <c r="BLK182" s="199"/>
      <c r="BLL182" s="199"/>
      <c r="BLM182" s="199"/>
      <c r="BLN182" s="199"/>
      <c r="BLO182" s="199"/>
      <c r="BLP182" s="199"/>
      <c r="BLQ182" s="199"/>
      <c r="BLR182" s="199"/>
      <c r="BLS182" s="199"/>
      <c r="BLT182" s="199"/>
      <c r="BLU182" s="199"/>
      <c r="BLV182" s="199"/>
      <c r="BLW182" s="199"/>
      <c r="BLX182" s="199"/>
      <c r="BLY182" s="199"/>
      <c r="BLZ182" s="199"/>
      <c r="BMA182" s="199"/>
      <c r="BMB182" s="199"/>
      <c r="BMC182" s="199"/>
      <c r="BMD182" s="199"/>
      <c r="BME182" s="199"/>
      <c r="BMF182" s="199"/>
      <c r="BMG182" s="199"/>
      <c r="BMH182" s="199"/>
      <c r="BMI182" s="199"/>
      <c r="BMJ182" s="199"/>
      <c r="BMK182" s="199"/>
      <c r="BML182" s="199"/>
      <c r="BMM182" s="199"/>
      <c r="BMN182" s="199"/>
      <c r="BMO182" s="199"/>
      <c r="BMP182" s="199"/>
      <c r="BMQ182" s="199"/>
      <c r="BMR182" s="199"/>
      <c r="BMS182" s="199"/>
      <c r="BMT182" s="199"/>
      <c r="BMU182" s="199"/>
      <c r="BMV182" s="199"/>
      <c r="BMW182" s="199"/>
      <c r="BMX182" s="199"/>
      <c r="BMY182" s="199"/>
      <c r="BMZ182" s="199"/>
      <c r="BNA182" s="199"/>
      <c r="BNB182" s="199"/>
      <c r="BNC182" s="199"/>
      <c r="BND182" s="199"/>
      <c r="BNE182" s="199"/>
      <c r="BNF182" s="199"/>
      <c r="BNG182" s="199"/>
      <c r="BNH182" s="199"/>
      <c r="BNI182" s="199"/>
      <c r="BNJ182" s="199"/>
      <c r="BNK182" s="199"/>
      <c r="BNL182" s="199"/>
      <c r="BNM182" s="199"/>
      <c r="BNN182" s="199"/>
      <c r="BNO182" s="199"/>
      <c r="BNP182" s="199"/>
      <c r="BNQ182" s="199"/>
      <c r="BNR182" s="199"/>
      <c r="BNS182" s="199"/>
      <c r="BNT182" s="199"/>
      <c r="BNU182" s="199"/>
      <c r="BNV182" s="199"/>
      <c r="BNW182" s="199"/>
      <c r="BNX182" s="199"/>
      <c r="BNY182" s="199"/>
      <c r="BNZ182" s="199"/>
      <c r="BOA182" s="199"/>
      <c r="BOB182" s="199"/>
      <c r="BOC182" s="199"/>
      <c r="BOD182" s="199"/>
      <c r="BOE182" s="199"/>
      <c r="BOF182" s="199"/>
      <c r="BOG182" s="199"/>
      <c r="BOH182" s="199"/>
      <c r="BOI182" s="199"/>
      <c r="BOJ182" s="199"/>
      <c r="BOK182" s="199"/>
      <c r="BOL182" s="199"/>
      <c r="BOM182" s="199"/>
      <c r="BON182" s="199"/>
      <c r="BOO182" s="199"/>
      <c r="BOP182" s="199"/>
      <c r="BOQ182" s="199"/>
      <c r="BOR182" s="199"/>
      <c r="BOS182" s="199"/>
      <c r="BOT182" s="199"/>
      <c r="BOU182" s="199"/>
      <c r="BOV182" s="199"/>
      <c r="BOW182" s="199"/>
      <c r="BOX182" s="199"/>
      <c r="BOY182" s="199"/>
      <c r="BOZ182" s="199"/>
      <c r="BPA182" s="199"/>
      <c r="BPB182" s="199"/>
      <c r="BPC182" s="199"/>
      <c r="BPD182" s="199"/>
      <c r="BPE182" s="199"/>
      <c r="BPF182" s="199"/>
      <c r="BPG182" s="199"/>
      <c r="BPH182" s="199"/>
      <c r="BPI182" s="199"/>
      <c r="BPJ182" s="199"/>
      <c r="BPK182" s="199"/>
      <c r="BPL182" s="199"/>
      <c r="BPM182" s="199"/>
      <c r="BPN182" s="199"/>
      <c r="BPO182" s="199"/>
      <c r="BPP182" s="199"/>
      <c r="BPQ182" s="199"/>
      <c r="BPR182" s="199"/>
      <c r="BPS182" s="199"/>
      <c r="BPT182" s="199"/>
      <c r="BPU182" s="199"/>
      <c r="BPV182" s="199"/>
      <c r="BPW182" s="199"/>
      <c r="BPX182" s="199"/>
      <c r="BPY182" s="199"/>
      <c r="BPZ182" s="199"/>
      <c r="BQA182" s="199"/>
      <c r="BQB182" s="199"/>
      <c r="BQC182" s="199"/>
      <c r="BQD182" s="199"/>
      <c r="BQE182" s="199"/>
      <c r="BQF182" s="199"/>
      <c r="BQG182" s="199"/>
      <c r="BQH182" s="199"/>
      <c r="BQI182" s="199"/>
      <c r="BQJ182" s="199"/>
      <c r="BQK182" s="199"/>
      <c r="BQL182" s="199"/>
      <c r="BQM182" s="199"/>
      <c r="BQN182" s="199"/>
      <c r="BQO182" s="199"/>
      <c r="BQP182" s="199"/>
      <c r="BQQ182" s="199"/>
      <c r="BQR182" s="199"/>
      <c r="BQS182" s="199"/>
      <c r="BQT182" s="199"/>
      <c r="BQU182" s="199"/>
      <c r="BQV182" s="199"/>
      <c r="BQW182" s="199"/>
      <c r="BQX182" s="199"/>
      <c r="BQY182" s="199"/>
      <c r="BQZ182" s="199"/>
      <c r="BRA182" s="199"/>
      <c r="BRB182" s="199"/>
      <c r="BRC182" s="199"/>
      <c r="BRD182" s="199"/>
      <c r="BRE182" s="199"/>
      <c r="BRF182" s="199"/>
      <c r="BRG182" s="199"/>
      <c r="BRH182" s="199"/>
      <c r="BRI182" s="199"/>
      <c r="BRJ182" s="199"/>
      <c r="BRK182" s="199"/>
      <c r="BRL182" s="199"/>
      <c r="BRM182" s="199"/>
      <c r="BRN182" s="199"/>
      <c r="BRO182" s="199"/>
      <c r="BRP182" s="199"/>
      <c r="BRQ182" s="199"/>
      <c r="BRR182" s="199"/>
      <c r="BRS182" s="199"/>
      <c r="BRT182" s="199"/>
      <c r="BRU182" s="199"/>
      <c r="BRV182" s="199"/>
      <c r="BRW182" s="199"/>
      <c r="BRX182" s="199"/>
      <c r="BRY182" s="199"/>
      <c r="BRZ182" s="199"/>
      <c r="BSA182" s="199"/>
      <c r="BSB182" s="199"/>
      <c r="BSC182" s="199"/>
      <c r="BSD182" s="199"/>
      <c r="BSE182" s="199"/>
      <c r="BSF182" s="199"/>
      <c r="BSG182" s="199"/>
      <c r="BSH182" s="199"/>
      <c r="BSI182" s="199"/>
      <c r="BSJ182" s="199"/>
      <c r="BSK182" s="199"/>
      <c r="BSL182" s="199"/>
      <c r="BSM182" s="199"/>
      <c r="BSN182" s="199"/>
      <c r="BSO182" s="199"/>
      <c r="BSP182" s="199"/>
      <c r="BSQ182" s="199"/>
      <c r="BSR182" s="199"/>
      <c r="BSS182" s="199"/>
      <c r="BST182" s="199"/>
      <c r="BSU182" s="199"/>
      <c r="BSV182" s="199"/>
      <c r="BSW182" s="199"/>
      <c r="BSX182" s="199"/>
      <c r="BSY182" s="199"/>
      <c r="BSZ182" s="199"/>
      <c r="BTA182" s="199"/>
      <c r="BTB182" s="199"/>
      <c r="BTC182" s="199"/>
      <c r="BTD182" s="199"/>
      <c r="BTE182" s="199"/>
      <c r="BTF182" s="199"/>
      <c r="BTG182" s="199"/>
      <c r="BTH182" s="199"/>
      <c r="BTI182" s="199"/>
      <c r="BTJ182" s="199"/>
      <c r="BTK182" s="199"/>
      <c r="BTL182" s="199"/>
      <c r="BTM182" s="199"/>
      <c r="BTN182" s="199"/>
      <c r="BTO182" s="199"/>
      <c r="BTP182" s="199"/>
      <c r="BTQ182" s="199"/>
      <c r="BTR182" s="199"/>
      <c r="BTS182" s="199"/>
      <c r="BTT182" s="199"/>
      <c r="BTU182" s="199"/>
      <c r="BTV182" s="199"/>
      <c r="BTW182" s="199"/>
      <c r="BTX182" s="199"/>
      <c r="BTY182" s="199"/>
      <c r="BTZ182" s="199"/>
      <c r="BUA182" s="199"/>
      <c r="BUB182" s="199"/>
      <c r="BUC182" s="199"/>
      <c r="BUD182" s="199"/>
      <c r="BUE182" s="199"/>
      <c r="BUF182" s="199"/>
      <c r="BUG182" s="199"/>
      <c r="BUH182" s="199"/>
      <c r="BUI182" s="199"/>
      <c r="BUJ182" s="199"/>
      <c r="BUK182" s="199"/>
      <c r="BUL182" s="199"/>
      <c r="BUM182" s="199"/>
      <c r="BUN182" s="199"/>
      <c r="BUO182" s="199"/>
      <c r="BUP182" s="199"/>
      <c r="BUQ182" s="199"/>
      <c r="BUR182" s="199"/>
      <c r="BUS182" s="199"/>
      <c r="BUT182" s="199"/>
      <c r="BUU182" s="199"/>
      <c r="BUV182" s="199"/>
      <c r="BUW182" s="199"/>
      <c r="BUX182" s="199"/>
      <c r="BUY182" s="199"/>
      <c r="BUZ182" s="199"/>
      <c r="BVA182" s="199"/>
      <c r="BVB182" s="199"/>
      <c r="BVC182" s="199"/>
      <c r="BVD182" s="199"/>
      <c r="BVE182" s="199"/>
      <c r="BVF182" s="199"/>
      <c r="BVG182" s="199"/>
      <c r="BVH182" s="199"/>
      <c r="BVI182" s="199"/>
      <c r="BVJ182" s="199"/>
      <c r="BVK182" s="199"/>
      <c r="BVL182" s="199"/>
      <c r="BVM182" s="199"/>
      <c r="BVN182" s="199"/>
      <c r="BVO182" s="199"/>
      <c r="BVP182" s="199"/>
      <c r="BVQ182" s="199"/>
      <c r="BVR182" s="199"/>
      <c r="BVS182" s="199"/>
      <c r="BVT182" s="199"/>
      <c r="BVU182" s="199"/>
      <c r="BVV182" s="199"/>
      <c r="BVW182" s="199"/>
      <c r="BVX182" s="199"/>
      <c r="BVY182" s="199"/>
      <c r="BVZ182" s="199"/>
      <c r="BWA182" s="199"/>
      <c r="BWB182" s="199"/>
      <c r="BWC182" s="199"/>
      <c r="BWD182" s="199"/>
      <c r="BWE182" s="199"/>
      <c r="BWF182" s="199"/>
      <c r="BWG182" s="199"/>
      <c r="BWH182" s="199"/>
      <c r="BWI182" s="199"/>
      <c r="BWJ182" s="199"/>
      <c r="BWK182" s="199"/>
      <c r="BWL182" s="199"/>
      <c r="BWM182" s="199"/>
      <c r="BWN182" s="199"/>
      <c r="BWO182" s="199"/>
      <c r="BWP182" s="199"/>
      <c r="BWQ182" s="199"/>
      <c r="BWR182" s="199"/>
      <c r="BWS182" s="199"/>
      <c r="BWT182" s="199"/>
      <c r="BWU182" s="199"/>
      <c r="BWV182" s="199"/>
      <c r="BWW182" s="199"/>
      <c r="BWX182" s="199"/>
      <c r="BWY182" s="199"/>
      <c r="BWZ182" s="199"/>
      <c r="BXA182" s="199"/>
      <c r="BXB182" s="199"/>
      <c r="BXC182" s="199"/>
      <c r="BXD182" s="199"/>
      <c r="BXE182" s="199"/>
      <c r="BXF182" s="199"/>
      <c r="BXG182" s="199"/>
      <c r="BXH182" s="199"/>
      <c r="BXI182" s="199"/>
      <c r="BXJ182" s="199"/>
      <c r="BXK182" s="199"/>
      <c r="BXL182" s="199"/>
      <c r="BXM182" s="199"/>
      <c r="BXN182" s="199"/>
      <c r="BXO182" s="199"/>
      <c r="BXP182" s="199"/>
      <c r="BXQ182" s="199"/>
      <c r="BXR182" s="199"/>
      <c r="BXS182" s="199"/>
      <c r="BXT182" s="199"/>
      <c r="BXU182" s="199"/>
      <c r="BXV182" s="199"/>
      <c r="BXW182" s="199"/>
      <c r="BXX182" s="199"/>
      <c r="BXY182" s="199"/>
      <c r="BXZ182" s="199"/>
      <c r="BYA182" s="199"/>
      <c r="BYB182" s="199"/>
      <c r="BYC182" s="199"/>
      <c r="BYD182" s="199"/>
      <c r="BYE182" s="199"/>
      <c r="BYF182" s="199"/>
      <c r="BYG182" s="199"/>
      <c r="BYH182" s="199"/>
      <c r="BYI182" s="199"/>
      <c r="BYJ182" s="199"/>
      <c r="BYK182" s="199"/>
      <c r="BYL182" s="199"/>
      <c r="BYM182" s="199"/>
      <c r="BYN182" s="199"/>
      <c r="BYO182" s="199"/>
      <c r="BYP182" s="199"/>
      <c r="BYQ182" s="199"/>
      <c r="BYR182" s="199"/>
      <c r="BYS182" s="199"/>
      <c r="BYT182" s="199"/>
      <c r="BYU182" s="199"/>
      <c r="BYV182" s="199"/>
      <c r="BYW182" s="199"/>
      <c r="BYX182" s="199"/>
      <c r="BYY182" s="199"/>
      <c r="BYZ182" s="199"/>
      <c r="BZA182" s="199"/>
      <c r="BZB182" s="199"/>
      <c r="BZC182" s="199"/>
      <c r="BZD182" s="199"/>
      <c r="BZE182" s="199"/>
      <c r="BZF182" s="199"/>
      <c r="BZG182" s="199"/>
      <c r="BZH182" s="199"/>
      <c r="BZI182" s="199"/>
      <c r="BZJ182" s="199"/>
      <c r="BZK182" s="199"/>
      <c r="BZL182" s="199"/>
      <c r="BZM182" s="199"/>
      <c r="BZN182" s="199"/>
      <c r="BZO182" s="199"/>
      <c r="BZP182" s="199"/>
      <c r="BZQ182" s="199"/>
      <c r="BZR182" s="199"/>
      <c r="BZS182" s="199"/>
      <c r="BZT182" s="199"/>
      <c r="BZU182" s="199"/>
      <c r="BZV182" s="199"/>
      <c r="BZW182" s="199"/>
      <c r="BZX182" s="199"/>
      <c r="BZY182" s="199"/>
      <c r="BZZ182" s="199"/>
      <c r="CAA182" s="199"/>
      <c r="CAB182" s="199"/>
      <c r="CAC182" s="199"/>
      <c r="CAD182" s="199"/>
      <c r="CAE182" s="199"/>
      <c r="CAF182" s="199"/>
      <c r="CAG182" s="199"/>
      <c r="CAH182" s="199"/>
      <c r="CAI182" s="199"/>
      <c r="CAJ182" s="199"/>
      <c r="CAK182" s="199"/>
      <c r="CAL182" s="199"/>
      <c r="CAM182" s="199"/>
      <c r="CAN182" s="199"/>
      <c r="CAO182" s="199"/>
      <c r="CAP182" s="199"/>
      <c r="CAQ182" s="199"/>
      <c r="CAR182" s="199"/>
      <c r="CAS182" s="199"/>
      <c r="CAT182" s="199"/>
      <c r="CAU182" s="199"/>
      <c r="CAV182" s="199"/>
      <c r="CAW182" s="199"/>
      <c r="CAX182" s="199"/>
      <c r="CAY182" s="199"/>
      <c r="CAZ182" s="199"/>
      <c r="CBA182" s="199"/>
      <c r="CBB182" s="199"/>
      <c r="CBC182" s="199"/>
      <c r="CBD182" s="199"/>
      <c r="CBE182" s="199"/>
      <c r="CBF182" s="199"/>
      <c r="CBG182" s="199"/>
      <c r="CBH182" s="199"/>
      <c r="CBI182" s="199"/>
      <c r="CBJ182" s="199"/>
      <c r="CBK182" s="199"/>
      <c r="CBL182" s="199"/>
      <c r="CBM182" s="199"/>
      <c r="CBN182" s="199"/>
      <c r="CBO182" s="199"/>
      <c r="CBP182" s="199"/>
      <c r="CBQ182" s="199"/>
      <c r="CBR182" s="199"/>
      <c r="CBS182" s="199"/>
      <c r="CBT182" s="199"/>
      <c r="CBU182" s="199"/>
      <c r="CBV182" s="199"/>
      <c r="CBW182" s="199"/>
      <c r="CBX182" s="199"/>
      <c r="CBY182" s="199"/>
      <c r="CBZ182" s="199"/>
      <c r="CCA182" s="199"/>
      <c r="CCB182" s="199"/>
      <c r="CCC182" s="199"/>
      <c r="CCD182" s="199"/>
      <c r="CCE182" s="199"/>
      <c r="CCF182" s="199"/>
      <c r="CCG182" s="199"/>
      <c r="CCH182" s="199"/>
      <c r="CCI182" s="199"/>
      <c r="CCJ182" s="199"/>
      <c r="CCK182" s="199"/>
      <c r="CCL182" s="199"/>
      <c r="CCM182" s="199"/>
      <c r="CCN182" s="199"/>
      <c r="CCO182" s="199"/>
      <c r="CCP182" s="199"/>
      <c r="CCQ182" s="199"/>
      <c r="CCR182" s="199"/>
      <c r="CCS182" s="199"/>
      <c r="CCT182" s="199"/>
    </row>
    <row r="183" spans="984:2126" s="200" customFormat="1" x14ac:dyDescent="0.2">
      <c r="AKV183" s="199"/>
      <c r="AKW183" s="199"/>
      <c r="AKX183" s="199"/>
      <c r="AKY183" s="199"/>
      <c r="AKZ183" s="199"/>
      <c r="ALA183" s="199"/>
      <c r="ALB183" s="199"/>
      <c r="ALC183" s="199"/>
      <c r="ALD183" s="199"/>
      <c r="ALE183" s="199"/>
      <c r="ALF183" s="199"/>
      <c r="ALG183" s="199"/>
      <c r="ALH183" s="199"/>
      <c r="ALI183" s="199"/>
      <c r="ALJ183" s="199"/>
      <c r="ALK183" s="199"/>
      <c r="ALL183" s="199"/>
      <c r="ALM183" s="199"/>
      <c r="ALN183" s="199"/>
      <c r="ALO183" s="199"/>
      <c r="ALP183" s="199"/>
      <c r="ALQ183" s="199"/>
      <c r="ALR183" s="199"/>
      <c r="ALS183" s="199"/>
      <c r="ALT183" s="199"/>
      <c r="ALU183" s="199"/>
      <c r="ALV183" s="199"/>
      <c r="ALW183" s="199"/>
      <c r="ALX183" s="199"/>
      <c r="ALY183" s="199"/>
      <c r="ALZ183" s="199"/>
      <c r="AMA183" s="199"/>
      <c r="AMB183" s="199"/>
      <c r="AMC183" s="199"/>
      <c r="AMD183" s="199"/>
      <c r="AME183" s="199"/>
      <c r="AMF183" s="199"/>
      <c r="AMG183" s="199"/>
      <c r="AMH183" s="199"/>
      <c r="AMI183" s="199"/>
      <c r="AMJ183" s="199"/>
      <c r="AMK183" s="199"/>
      <c r="AML183" s="199"/>
      <c r="AMM183" s="199"/>
      <c r="AMN183" s="199"/>
      <c r="AMO183" s="199"/>
      <c r="AMP183" s="199"/>
      <c r="AMQ183" s="199"/>
      <c r="AMR183" s="199"/>
      <c r="AMS183" s="199"/>
      <c r="AMT183" s="199"/>
      <c r="AMU183" s="199"/>
      <c r="AMV183" s="199"/>
      <c r="AMW183" s="199"/>
      <c r="AMX183" s="199"/>
      <c r="AMY183" s="199"/>
      <c r="AMZ183" s="199"/>
      <c r="ANA183" s="199"/>
      <c r="ANB183" s="199"/>
      <c r="ANC183" s="199"/>
      <c r="AND183" s="199"/>
      <c r="ANE183" s="199"/>
      <c r="ANF183" s="199"/>
      <c r="ANG183" s="199"/>
      <c r="ANH183" s="199"/>
      <c r="ANI183" s="199"/>
      <c r="ANJ183" s="199"/>
      <c r="ANK183" s="199"/>
      <c r="ANL183" s="199"/>
      <c r="ANM183" s="199"/>
      <c r="ANN183" s="199"/>
      <c r="ANO183" s="199"/>
      <c r="ANP183" s="199"/>
      <c r="ANQ183" s="199"/>
      <c r="ANR183" s="199"/>
      <c r="ANS183" s="199"/>
      <c r="ANT183" s="199"/>
      <c r="ANU183" s="199"/>
      <c r="ANV183" s="199"/>
      <c r="ANW183" s="199"/>
      <c r="ANX183" s="199"/>
      <c r="ANY183" s="199"/>
      <c r="ANZ183" s="199"/>
      <c r="AOA183" s="199"/>
      <c r="AOB183" s="199"/>
      <c r="AOC183" s="199"/>
      <c r="AOD183" s="199"/>
      <c r="AOE183" s="199"/>
      <c r="AOF183" s="199"/>
      <c r="AOG183" s="199"/>
      <c r="AOH183" s="199"/>
      <c r="AOI183" s="199"/>
      <c r="AOJ183" s="199"/>
      <c r="AOK183" s="199"/>
      <c r="AOL183" s="199"/>
      <c r="AOM183" s="199"/>
      <c r="AON183" s="199"/>
      <c r="AOO183" s="199"/>
      <c r="AOP183" s="199"/>
      <c r="AOQ183" s="199"/>
      <c r="AOR183" s="199"/>
      <c r="AOS183" s="199"/>
      <c r="AOT183" s="199"/>
      <c r="AOU183" s="199"/>
      <c r="AOV183" s="199"/>
      <c r="AOW183" s="199"/>
      <c r="AOX183" s="199"/>
      <c r="AOY183" s="199"/>
      <c r="AOZ183" s="199"/>
      <c r="APA183" s="199"/>
      <c r="APB183" s="199"/>
      <c r="APC183" s="199"/>
      <c r="APD183" s="199"/>
      <c r="APE183" s="199"/>
      <c r="APF183" s="199"/>
      <c r="APG183" s="199"/>
      <c r="APH183" s="199"/>
      <c r="API183" s="199"/>
      <c r="APJ183" s="199"/>
      <c r="APK183" s="199"/>
      <c r="APL183" s="199"/>
      <c r="APM183" s="199"/>
      <c r="APN183" s="199"/>
      <c r="APO183" s="199"/>
      <c r="APP183" s="199"/>
      <c r="APQ183" s="199"/>
      <c r="APR183" s="199"/>
      <c r="APS183" s="199"/>
      <c r="APT183" s="199"/>
      <c r="APU183" s="199"/>
      <c r="APV183" s="199"/>
      <c r="APW183" s="199"/>
      <c r="APX183" s="199"/>
      <c r="APY183" s="199"/>
      <c r="APZ183" s="199"/>
      <c r="AQA183" s="199"/>
      <c r="AQB183" s="199"/>
      <c r="AQC183" s="199"/>
      <c r="AQD183" s="199"/>
      <c r="AQE183" s="199"/>
      <c r="AQF183" s="199"/>
      <c r="AQG183" s="199"/>
      <c r="AQH183" s="199"/>
      <c r="AQI183" s="199"/>
      <c r="AQJ183" s="199"/>
      <c r="AQK183" s="199"/>
      <c r="AQL183" s="199"/>
      <c r="AQM183" s="199"/>
      <c r="AQN183" s="199"/>
      <c r="AQO183" s="199"/>
      <c r="AQP183" s="199"/>
      <c r="AQQ183" s="199"/>
      <c r="AQR183" s="199"/>
      <c r="AQS183" s="199"/>
      <c r="AQT183" s="199"/>
      <c r="AQU183" s="199"/>
      <c r="AQV183" s="199"/>
      <c r="AQW183" s="199"/>
      <c r="AQX183" s="199"/>
      <c r="AQY183" s="199"/>
      <c r="AQZ183" s="199"/>
      <c r="ARA183" s="199"/>
      <c r="ARB183" s="199"/>
      <c r="ARC183" s="199"/>
      <c r="ARD183" s="199"/>
      <c r="ARE183" s="199"/>
      <c r="ARF183" s="199"/>
      <c r="ARG183" s="199"/>
      <c r="ARH183" s="199"/>
      <c r="ARI183" s="199"/>
      <c r="ARJ183" s="199"/>
      <c r="ARK183" s="199"/>
      <c r="ARL183" s="199"/>
      <c r="ARM183" s="199"/>
      <c r="ARN183" s="199"/>
      <c r="ARO183" s="199"/>
      <c r="ARP183" s="199"/>
      <c r="ARQ183" s="199"/>
      <c r="ARR183" s="199"/>
      <c r="ARS183" s="199"/>
      <c r="ART183" s="199"/>
      <c r="ARU183" s="199"/>
      <c r="ARV183" s="199"/>
      <c r="ARW183" s="199"/>
      <c r="ARX183" s="199"/>
      <c r="ARY183" s="199"/>
      <c r="ARZ183" s="199"/>
      <c r="ASA183" s="199"/>
      <c r="ASB183" s="199"/>
      <c r="ASC183" s="199"/>
      <c r="ASD183" s="199"/>
      <c r="ASE183" s="199"/>
      <c r="ASF183" s="199"/>
      <c r="ASG183" s="199"/>
      <c r="ASH183" s="199"/>
      <c r="ASI183" s="199"/>
      <c r="ASJ183" s="199"/>
      <c r="ASK183" s="199"/>
      <c r="ASL183" s="199"/>
      <c r="ASM183" s="199"/>
      <c r="ASN183" s="199"/>
      <c r="ASO183" s="199"/>
      <c r="ASP183" s="199"/>
      <c r="ASQ183" s="199"/>
      <c r="ASR183" s="199"/>
      <c r="ASS183" s="199"/>
      <c r="AST183" s="199"/>
      <c r="ASU183" s="199"/>
      <c r="ASV183" s="199"/>
      <c r="ASW183" s="199"/>
      <c r="ASX183" s="199"/>
      <c r="ASY183" s="199"/>
      <c r="ASZ183" s="199"/>
      <c r="ATA183" s="199"/>
      <c r="ATB183" s="199"/>
      <c r="ATC183" s="199"/>
      <c r="ATD183" s="199"/>
      <c r="ATE183" s="199"/>
      <c r="ATF183" s="199"/>
      <c r="ATG183" s="199"/>
      <c r="ATH183" s="199"/>
      <c r="ATI183" s="199"/>
      <c r="ATJ183" s="199"/>
      <c r="ATK183" s="199"/>
      <c r="ATL183" s="199"/>
      <c r="ATM183" s="199"/>
      <c r="ATN183" s="199"/>
      <c r="ATO183" s="199"/>
      <c r="ATP183" s="199"/>
      <c r="ATQ183" s="199"/>
      <c r="ATR183" s="199"/>
      <c r="ATS183" s="199"/>
      <c r="ATT183" s="199"/>
      <c r="ATU183" s="199"/>
      <c r="ATV183" s="199"/>
      <c r="ATW183" s="199"/>
      <c r="ATX183" s="199"/>
      <c r="ATY183" s="199"/>
      <c r="ATZ183" s="199"/>
      <c r="AUA183" s="199"/>
      <c r="AUB183" s="199"/>
      <c r="AUC183" s="199"/>
      <c r="AUD183" s="199"/>
      <c r="AUE183" s="199"/>
      <c r="AUF183" s="199"/>
      <c r="AUG183" s="199"/>
      <c r="AUH183" s="199"/>
      <c r="AUI183" s="199"/>
      <c r="AUJ183" s="199"/>
      <c r="AUK183" s="199"/>
      <c r="AUL183" s="199"/>
      <c r="AUM183" s="199"/>
      <c r="AUN183" s="199"/>
      <c r="AUO183" s="199"/>
      <c r="AUP183" s="199"/>
      <c r="AUQ183" s="199"/>
      <c r="AUR183" s="199"/>
      <c r="AUS183" s="199"/>
      <c r="AUT183" s="199"/>
      <c r="AUU183" s="199"/>
      <c r="AUV183" s="199"/>
      <c r="AUW183" s="199"/>
      <c r="AUX183" s="199"/>
      <c r="AUY183" s="199"/>
      <c r="AUZ183" s="199"/>
      <c r="AVA183" s="199"/>
      <c r="AVB183" s="199"/>
      <c r="AVC183" s="199"/>
      <c r="AVD183" s="199"/>
      <c r="AVE183" s="199"/>
      <c r="AVF183" s="199"/>
      <c r="AVG183" s="199"/>
      <c r="AVH183" s="199"/>
      <c r="AVI183" s="199"/>
      <c r="AVJ183" s="199"/>
      <c r="AVK183" s="199"/>
      <c r="AVL183" s="199"/>
      <c r="AVM183" s="199"/>
      <c r="AVN183" s="199"/>
      <c r="AVO183" s="199"/>
      <c r="AVP183" s="199"/>
      <c r="AVQ183" s="199"/>
      <c r="AVR183" s="199"/>
      <c r="AVS183" s="199"/>
      <c r="AVT183" s="199"/>
      <c r="AVU183" s="199"/>
      <c r="AVV183" s="199"/>
      <c r="AVW183" s="199"/>
      <c r="AVX183" s="199"/>
      <c r="AVY183" s="199"/>
      <c r="AVZ183" s="199"/>
      <c r="AWA183" s="199"/>
      <c r="AWB183" s="199"/>
      <c r="AWC183" s="199"/>
      <c r="AWD183" s="199"/>
      <c r="AWE183" s="199"/>
      <c r="AWF183" s="199"/>
      <c r="AWG183" s="199"/>
      <c r="AWH183" s="199"/>
      <c r="AWI183" s="199"/>
      <c r="AWJ183" s="199"/>
      <c r="AWK183" s="199"/>
      <c r="AWL183" s="199"/>
      <c r="AWM183" s="199"/>
      <c r="AWN183" s="199"/>
      <c r="AWO183" s="199"/>
      <c r="AWP183" s="199"/>
      <c r="AWQ183" s="199"/>
      <c r="AWR183" s="199"/>
      <c r="AWS183" s="199"/>
      <c r="AWT183" s="199"/>
      <c r="AWU183" s="199"/>
      <c r="AWV183" s="199"/>
      <c r="AWW183" s="199"/>
      <c r="AWX183" s="199"/>
      <c r="AWY183" s="199"/>
      <c r="AWZ183" s="199"/>
      <c r="AXA183" s="199"/>
      <c r="AXB183" s="199"/>
      <c r="AXC183" s="199"/>
      <c r="AXD183" s="199"/>
      <c r="AXE183" s="199"/>
      <c r="AXF183" s="199"/>
      <c r="AXG183" s="199"/>
      <c r="AXH183" s="199"/>
      <c r="AXI183" s="199"/>
      <c r="AXJ183" s="199"/>
      <c r="AXK183" s="199"/>
      <c r="AXL183" s="199"/>
      <c r="AXM183" s="199"/>
      <c r="AXN183" s="199"/>
      <c r="AXO183" s="199"/>
      <c r="AXP183" s="199"/>
      <c r="AXQ183" s="199"/>
      <c r="AXR183" s="199"/>
      <c r="AXS183" s="199"/>
      <c r="AXT183" s="199"/>
      <c r="AXU183" s="199"/>
      <c r="AXV183" s="199"/>
      <c r="AXW183" s="199"/>
      <c r="AXX183" s="199"/>
      <c r="AXY183" s="199"/>
      <c r="AXZ183" s="199"/>
      <c r="AYA183" s="199"/>
      <c r="AYB183" s="199"/>
      <c r="AYC183" s="199"/>
      <c r="AYD183" s="199"/>
      <c r="AYE183" s="199"/>
      <c r="AYF183" s="199"/>
      <c r="AYG183" s="199"/>
      <c r="AYH183" s="199"/>
      <c r="AYI183" s="199"/>
      <c r="AYJ183" s="199"/>
      <c r="AYK183" s="199"/>
      <c r="AYL183" s="199"/>
      <c r="AYM183" s="199"/>
      <c r="AYN183" s="199"/>
      <c r="AYO183" s="199"/>
      <c r="AYP183" s="199"/>
      <c r="AYQ183" s="199"/>
      <c r="AYR183" s="199"/>
      <c r="AYS183" s="199"/>
      <c r="AYT183" s="199"/>
      <c r="AYU183" s="199"/>
      <c r="AYV183" s="199"/>
      <c r="AYW183" s="199"/>
      <c r="AYX183" s="199"/>
      <c r="AYY183" s="199"/>
      <c r="AYZ183" s="199"/>
      <c r="AZA183" s="199"/>
      <c r="AZB183" s="199"/>
      <c r="AZC183" s="199"/>
      <c r="AZD183" s="199"/>
      <c r="AZE183" s="199"/>
      <c r="AZF183" s="199"/>
      <c r="AZG183" s="199"/>
      <c r="AZH183" s="199"/>
      <c r="AZI183" s="199"/>
      <c r="AZJ183" s="199"/>
      <c r="AZK183" s="199"/>
      <c r="AZL183" s="199"/>
      <c r="AZM183" s="199"/>
      <c r="AZN183" s="199"/>
      <c r="AZO183" s="199"/>
      <c r="AZP183" s="199"/>
      <c r="AZQ183" s="199"/>
      <c r="AZR183" s="199"/>
      <c r="AZS183" s="199"/>
      <c r="AZT183" s="199"/>
      <c r="AZU183" s="199"/>
      <c r="AZV183" s="199"/>
      <c r="AZW183" s="199"/>
      <c r="AZX183" s="199"/>
      <c r="AZY183" s="199"/>
      <c r="AZZ183" s="199"/>
      <c r="BAA183" s="199"/>
      <c r="BAB183" s="199"/>
      <c r="BAC183" s="199"/>
      <c r="BAD183" s="199"/>
      <c r="BAE183" s="199"/>
      <c r="BAF183" s="199"/>
      <c r="BAG183" s="199"/>
      <c r="BAH183" s="199"/>
      <c r="BAI183" s="199"/>
      <c r="BAJ183" s="199"/>
      <c r="BAK183" s="199"/>
      <c r="BAL183" s="199"/>
      <c r="BAM183" s="199"/>
      <c r="BAN183" s="199"/>
      <c r="BAO183" s="199"/>
      <c r="BAP183" s="199"/>
      <c r="BAQ183" s="199"/>
      <c r="BAR183" s="199"/>
      <c r="BAS183" s="199"/>
      <c r="BAT183" s="199"/>
      <c r="BAU183" s="199"/>
      <c r="BAV183" s="199"/>
      <c r="BAW183" s="199"/>
      <c r="BAX183" s="199"/>
      <c r="BAY183" s="199"/>
      <c r="BAZ183" s="199"/>
      <c r="BBA183" s="199"/>
      <c r="BBB183" s="199"/>
      <c r="BBC183" s="199"/>
      <c r="BBD183" s="199"/>
      <c r="BBE183" s="199"/>
      <c r="BBF183" s="199"/>
      <c r="BBG183" s="199"/>
      <c r="BBH183" s="199"/>
      <c r="BBI183" s="199"/>
      <c r="BBJ183" s="199"/>
      <c r="BBK183" s="199"/>
      <c r="BBL183" s="199"/>
      <c r="BBM183" s="199"/>
      <c r="BBN183" s="199"/>
      <c r="BBO183" s="199"/>
      <c r="BBP183" s="199"/>
      <c r="BBQ183" s="199"/>
      <c r="BBR183" s="199"/>
      <c r="BBS183" s="199"/>
      <c r="BBT183" s="199"/>
      <c r="BBU183" s="199"/>
      <c r="BBV183" s="199"/>
      <c r="BBW183" s="199"/>
      <c r="BBX183" s="199"/>
      <c r="BBY183" s="199"/>
      <c r="BBZ183" s="199"/>
      <c r="BCA183" s="199"/>
      <c r="BCB183" s="199"/>
      <c r="BCC183" s="199"/>
      <c r="BCD183" s="199"/>
      <c r="BCE183" s="199"/>
      <c r="BCF183" s="199"/>
      <c r="BCG183" s="199"/>
      <c r="BCH183" s="199"/>
      <c r="BCI183" s="199"/>
      <c r="BCJ183" s="199"/>
      <c r="BCK183" s="199"/>
      <c r="BCL183" s="199"/>
      <c r="BCM183" s="199"/>
      <c r="BCN183" s="199"/>
      <c r="BCO183" s="199"/>
      <c r="BCP183" s="199"/>
      <c r="BCQ183" s="199"/>
      <c r="BCR183" s="199"/>
      <c r="BCS183" s="199"/>
      <c r="BCT183" s="199"/>
      <c r="BCU183" s="199"/>
      <c r="BCV183" s="199"/>
      <c r="BCW183" s="199"/>
      <c r="BCX183" s="199"/>
      <c r="BCY183" s="199"/>
      <c r="BCZ183" s="199"/>
      <c r="BDA183" s="199"/>
      <c r="BDB183" s="199"/>
      <c r="BDC183" s="199"/>
      <c r="BDD183" s="199"/>
      <c r="BDE183" s="199"/>
      <c r="BDF183" s="199"/>
      <c r="BDG183" s="199"/>
      <c r="BDH183" s="199"/>
      <c r="BDI183" s="199"/>
      <c r="BDJ183" s="199"/>
      <c r="BDK183" s="199"/>
      <c r="BDL183" s="199"/>
      <c r="BDM183" s="199"/>
      <c r="BDN183" s="199"/>
      <c r="BDO183" s="199"/>
      <c r="BDP183" s="199"/>
      <c r="BDQ183" s="199"/>
      <c r="BDR183" s="199"/>
      <c r="BDS183" s="199"/>
      <c r="BDT183" s="199"/>
      <c r="BDU183" s="199"/>
      <c r="BDV183" s="199"/>
      <c r="BDW183" s="199"/>
      <c r="BDX183" s="199"/>
      <c r="BDY183" s="199"/>
      <c r="BDZ183" s="199"/>
      <c r="BEA183" s="199"/>
      <c r="BEB183" s="199"/>
      <c r="BEC183" s="199"/>
      <c r="BED183" s="199"/>
      <c r="BEE183" s="199"/>
      <c r="BEF183" s="199"/>
      <c r="BEG183" s="199"/>
      <c r="BEH183" s="199"/>
      <c r="BEI183" s="199"/>
      <c r="BEJ183" s="199"/>
      <c r="BEK183" s="199"/>
      <c r="BEL183" s="199"/>
      <c r="BEM183" s="199"/>
      <c r="BEN183" s="199"/>
      <c r="BEO183" s="199"/>
      <c r="BEP183" s="199"/>
      <c r="BEQ183" s="199"/>
      <c r="BER183" s="199"/>
      <c r="BES183" s="199"/>
      <c r="BET183" s="199"/>
      <c r="BEU183" s="199"/>
      <c r="BEV183" s="199"/>
      <c r="BEW183" s="199"/>
      <c r="BEX183" s="199"/>
      <c r="BEY183" s="199"/>
      <c r="BEZ183" s="199"/>
      <c r="BFA183" s="199"/>
      <c r="BFB183" s="199"/>
      <c r="BFC183" s="199"/>
      <c r="BFD183" s="199"/>
      <c r="BFE183" s="199"/>
      <c r="BFF183" s="199"/>
      <c r="BFG183" s="199"/>
      <c r="BFH183" s="199"/>
      <c r="BFI183" s="199"/>
      <c r="BFJ183" s="199"/>
      <c r="BFK183" s="199"/>
      <c r="BFL183" s="199"/>
      <c r="BFM183" s="199"/>
      <c r="BFN183" s="199"/>
      <c r="BFO183" s="199"/>
      <c r="BFP183" s="199"/>
      <c r="BFQ183" s="199"/>
      <c r="BFR183" s="199"/>
      <c r="BFS183" s="199"/>
      <c r="BFT183" s="199"/>
      <c r="BFU183" s="199"/>
      <c r="BFV183" s="199"/>
      <c r="BFW183" s="199"/>
      <c r="BFX183" s="199"/>
      <c r="BFY183" s="199"/>
      <c r="BFZ183" s="199"/>
      <c r="BGA183" s="199"/>
      <c r="BGB183" s="199"/>
      <c r="BGC183" s="199"/>
      <c r="BGD183" s="199"/>
      <c r="BGE183" s="199"/>
      <c r="BGF183" s="199"/>
      <c r="BGG183" s="199"/>
      <c r="BGH183" s="199"/>
      <c r="BGI183" s="199"/>
      <c r="BGJ183" s="199"/>
      <c r="BGK183" s="199"/>
      <c r="BGL183" s="199"/>
      <c r="BGM183" s="199"/>
      <c r="BGN183" s="199"/>
      <c r="BGO183" s="199"/>
      <c r="BGP183" s="199"/>
      <c r="BGQ183" s="199"/>
      <c r="BGR183" s="199"/>
      <c r="BGS183" s="199"/>
      <c r="BGT183" s="199"/>
      <c r="BGU183" s="199"/>
      <c r="BGV183" s="199"/>
      <c r="BGW183" s="199"/>
      <c r="BGX183" s="199"/>
      <c r="BGY183" s="199"/>
      <c r="BGZ183" s="199"/>
      <c r="BHA183" s="199"/>
      <c r="BHB183" s="199"/>
      <c r="BHC183" s="199"/>
      <c r="BHD183" s="199"/>
      <c r="BHE183" s="199"/>
      <c r="BHF183" s="199"/>
      <c r="BHG183" s="199"/>
      <c r="BHH183" s="199"/>
      <c r="BHI183" s="199"/>
      <c r="BHJ183" s="199"/>
      <c r="BHK183" s="199"/>
      <c r="BHL183" s="199"/>
      <c r="BHM183" s="199"/>
      <c r="BHN183" s="199"/>
      <c r="BHO183" s="199"/>
      <c r="BHP183" s="199"/>
      <c r="BHQ183" s="199"/>
      <c r="BHR183" s="199"/>
      <c r="BHS183" s="199"/>
      <c r="BHT183" s="199"/>
      <c r="BHU183" s="199"/>
      <c r="BHV183" s="199"/>
      <c r="BHW183" s="199"/>
      <c r="BHX183" s="199"/>
      <c r="BHY183" s="199"/>
      <c r="BHZ183" s="199"/>
      <c r="BIA183" s="199"/>
      <c r="BIB183" s="199"/>
      <c r="BIC183" s="199"/>
      <c r="BID183" s="199"/>
      <c r="BIE183" s="199"/>
      <c r="BIF183" s="199"/>
      <c r="BIG183" s="199"/>
      <c r="BIH183" s="199"/>
      <c r="BII183" s="199"/>
      <c r="BIJ183" s="199"/>
      <c r="BIK183" s="199"/>
      <c r="BIL183" s="199"/>
      <c r="BIM183" s="199"/>
      <c r="BIN183" s="199"/>
      <c r="BIO183" s="199"/>
      <c r="BIP183" s="199"/>
      <c r="BIQ183" s="199"/>
      <c r="BIR183" s="199"/>
      <c r="BIS183" s="199"/>
      <c r="BIT183" s="199"/>
      <c r="BIU183" s="199"/>
      <c r="BIV183" s="199"/>
      <c r="BIW183" s="199"/>
      <c r="BIX183" s="199"/>
      <c r="BIY183" s="199"/>
      <c r="BIZ183" s="199"/>
      <c r="BJA183" s="199"/>
      <c r="BJB183" s="199"/>
      <c r="BJC183" s="199"/>
      <c r="BJD183" s="199"/>
      <c r="BJE183" s="199"/>
      <c r="BJF183" s="199"/>
      <c r="BJG183" s="199"/>
      <c r="BJH183" s="199"/>
      <c r="BJI183" s="199"/>
      <c r="BJJ183" s="199"/>
      <c r="BJK183" s="199"/>
      <c r="BJL183" s="199"/>
      <c r="BJM183" s="199"/>
      <c r="BJN183" s="199"/>
      <c r="BJO183" s="199"/>
      <c r="BJP183" s="199"/>
      <c r="BJQ183" s="199"/>
      <c r="BJR183" s="199"/>
      <c r="BJS183" s="199"/>
      <c r="BJT183" s="199"/>
      <c r="BJU183" s="199"/>
      <c r="BJV183" s="199"/>
      <c r="BJW183" s="199"/>
      <c r="BJX183" s="199"/>
      <c r="BJY183" s="199"/>
      <c r="BJZ183" s="199"/>
      <c r="BKA183" s="199"/>
      <c r="BKB183" s="199"/>
      <c r="BKC183" s="199"/>
      <c r="BKD183" s="199"/>
      <c r="BKE183" s="199"/>
      <c r="BKF183" s="199"/>
      <c r="BKG183" s="199"/>
      <c r="BKH183" s="199"/>
      <c r="BKI183" s="199"/>
      <c r="BKJ183" s="199"/>
      <c r="BKK183" s="199"/>
      <c r="BKL183" s="199"/>
      <c r="BKM183" s="199"/>
      <c r="BKN183" s="199"/>
      <c r="BKO183" s="199"/>
      <c r="BKP183" s="199"/>
      <c r="BKQ183" s="199"/>
      <c r="BKR183" s="199"/>
      <c r="BKS183" s="199"/>
      <c r="BKT183" s="199"/>
      <c r="BKU183" s="199"/>
      <c r="BKV183" s="199"/>
      <c r="BKW183" s="199"/>
      <c r="BKX183" s="199"/>
      <c r="BKY183" s="199"/>
      <c r="BKZ183" s="199"/>
      <c r="BLA183" s="199"/>
      <c r="BLB183" s="199"/>
      <c r="BLC183" s="199"/>
      <c r="BLD183" s="199"/>
      <c r="BLE183" s="199"/>
      <c r="BLF183" s="199"/>
      <c r="BLG183" s="199"/>
      <c r="BLH183" s="199"/>
      <c r="BLI183" s="199"/>
      <c r="BLJ183" s="199"/>
      <c r="BLK183" s="199"/>
      <c r="BLL183" s="199"/>
      <c r="BLM183" s="199"/>
      <c r="BLN183" s="199"/>
      <c r="BLO183" s="199"/>
      <c r="BLP183" s="199"/>
      <c r="BLQ183" s="199"/>
      <c r="BLR183" s="199"/>
      <c r="BLS183" s="199"/>
      <c r="BLT183" s="199"/>
      <c r="BLU183" s="199"/>
      <c r="BLV183" s="199"/>
      <c r="BLW183" s="199"/>
      <c r="BLX183" s="199"/>
      <c r="BLY183" s="199"/>
      <c r="BLZ183" s="199"/>
      <c r="BMA183" s="199"/>
      <c r="BMB183" s="199"/>
      <c r="BMC183" s="199"/>
      <c r="BMD183" s="199"/>
      <c r="BME183" s="199"/>
      <c r="BMF183" s="199"/>
      <c r="BMG183" s="199"/>
      <c r="BMH183" s="199"/>
      <c r="BMI183" s="199"/>
      <c r="BMJ183" s="199"/>
      <c r="BMK183" s="199"/>
      <c r="BML183" s="199"/>
      <c r="BMM183" s="199"/>
      <c r="BMN183" s="199"/>
      <c r="BMO183" s="199"/>
      <c r="BMP183" s="199"/>
      <c r="BMQ183" s="199"/>
      <c r="BMR183" s="199"/>
      <c r="BMS183" s="199"/>
      <c r="BMT183" s="199"/>
      <c r="BMU183" s="199"/>
      <c r="BMV183" s="199"/>
      <c r="BMW183" s="199"/>
      <c r="BMX183" s="199"/>
      <c r="BMY183" s="199"/>
      <c r="BMZ183" s="199"/>
      <c r="BNA183" s="199"/>
      <c r="BNB183" s="199"/>
      <c r="BNC183" s="199"/>
      <c r="BND183" s="199"/>
      <c r="BNE183" s="199"/>
      <c r="BNF183" s="199"/>
      <c r="BNG183" s="199"/>
      <c r="BNH183" s="199"/>
      <c r="BNI183" s="199"/>
      <c r="BNJ183" s="199"/>
      <c r="BNK183" s="199"/>
      <c r="BNL183" s="199"/>
      <c r="BNM183" s="199"/>
      <c r="BNN183" s="199"/>
      <c r="BNO183" s="199"/>
      <c r="BNP183" s="199"/>
      <c r="BNQ183" s="199"/>
      <c r="BNR183" s="199"/>
      <c r="BNS183" s="199"/>
      <c r="BNT183" s="199"/>
      <c r="BNU183" s="199"/>
      <c r="BNV183" s="199"/>
      <c r="BNW183" s="199"/>
      <c r="BNX183" s="199"/>
      <c r="BNY183" s="199"/>
      <c r="BNZ183" s="199"/>
      <c r="BOA183" s="199"/>
      <c r="BOB183" s="199"/>
      <c r="BOC183" s="199"/>
      <c r="BOD183" s="199"/>
      <c r="BOE183" s="199"/>
      <c r="BOF183" s="199"/>
      <c r="BOG183" s="199"/>
      <c r="BOH183" s="199"/>
      <c r="BOI183" s="199"/>
      <c r="BOJ183" s="199"/>
      <c r="BOK183" s="199"/>
      <c r="BOL183" s="199"/>
      <c r="BOM183" s="199"/>
      <c r="BON183" s="199"/>
      <c r="BOO183" s="199"/>
      <c r="BOP183" s="199"/>
      <c r="BOQ183" s="199"/>
      <c r="BOR183" s="199"/>
      <c r="BOS183" s="199"/>
      <c r="BOT183" s="199"/>
      <c r="BOU183" s="199"/>
      <c r="BOV183" s="199"/>
      <c r="BOW183" s="199"/>
      <c r="BOX183" s="199"/>
      <c r="BOY183" s="199"/>
      <c r="BOZ183" s="199"/>
      <c r="BPA183" s="199"/>
      <c r="BPB183" s="199"/>
      <c r="BPC183" s="199"/>
      <c r="BPD183" s="199"/>
      <c r="BPE183" s="199"/>
      <c r="BPF183" s="199"/>
      <c r="BPG183" s="199"/>
      <c r="BPH183" s="199"/>
      <c r="BPI183" s="199"/>
      <c r="BPJ183" s="199"/>
      <c r="BPK183" s="199"/>
      <c r="BPL183" s="199"/>
      <c r="BPM183" s="199"/>
      <c r="BPN183" s="199"/>
      <c r="BPO183" s="199"/>
      <c r="BPP183" s="199"/>
      <c r="BPQ183" s="199"/>
      <c r="BPR183" s="199"/>
      <c r="BPS183" s="199"/>
      <c r="BPT183" s="199"/>
      <c r="BPU183" s="199"/>
      <c r="BPV183" s="199"/>
      <c r="BPW183" s="199"/>
      <c r="BPX183" s="199"/>
      <c r="BPY183" s="199"/>
      <c r="BPZ183" s="199"/>
      <c r="BQA183" s="199"/>
      <c r="BQB183" s="199"/>
      <c r="BQC183" s="199"/>
      <c r="BQD183" s="199"/>
      <c r="BQE183" s="199"/>
      <c r="BQF183" s="199"/>
      <c r="BQG183" s="199"/>
      <c r="BQH183" s="199"/>
      <c r="BQI183" s="199"/>
      <c r="BQJ183" s="199"/>
      <c r="BQK183" s="199"/>
      <c r="BQL183" s="199"/>
      <c r="BQM183" s="199"/>
      <c r="BQN183" s="199"/>
      <c r="BQO183" s="199"/>
      <c r="BQP183" s="199"/>
      <c r="BQQ183" s="199"/>
      <c r="BQR183" s="199"/>
      <c r="BQS183" s="199"/>
      <c r="BQT183" s="199"/>
      <c r="BQU183" s="199"/>
      <c r="BQV183" s="199"/>
      <c r="BQW183" s="199"/>
      <c r="BQX183" s="199"/>
      <c r="BQY183" s="199"/>
      <c r="BQZ183" s="199"/>
      <c r="BRA183" s="199"/>
      <c r="BRB183" s="199"/>
      <c r="BRC183" s="199"/>
      <c r="BRD183" s="199"/>
      <c r="BRE183" s="199"/>
      <c r="BRF183" s="199"/>
      <c r="BRG183" s="199"/>
      <c r="BRH183" s="199"/>
      <c r="BRI183" s="199"/>
      <c r="BRJ183" s="199"/>
      <c r="BRK183" s="199"/>
      <c r="BRL183" s="199"/>
      <c r="BRM183" s="199"/>
      <c r="BRN183" s="199"/>
      <c r="BRO183" s="199"/>
      <c r="BRP183" s="199"/>
      <c r="BRQ183" s="199"/>
      <c r="BRR183" s="199"/>
      <c r="BRS183" s="199"/>
      <c r="BRT183" s="199"/>
      <c r="BRU183" s="199"/>
      <c r="BRV183" s="199"/>
      <c r="BRW183" s="199"/>
      <c r="BRX183" s="199"/>
      <c r="BRY183" s="199"/>
      <c r="BRZ183" s="199"/>
      <c r="BSA183" s="199"/>
      <c r="BSB183" s="199"/>
      <c r="BSC183" s="199"/>
      <c r="BSD183" s="199"/>
      <c r="BSE183" s="199"/>
      <c r="BSF183" s="199"/>
      <c r="BSG183" s="199"/>
      <c r="BSH183" s="199"/>
      <c r="BSI183" s="199"/>
      <c r="BSJ183" s="199"/>
      <c r="BSK183" s="199"/>
      <c r="BSL183" s="199"/>
      <c r="BSM183" s="199"/>
      <c r="BSN183" s="199"/>
      <c r="BSO183" s="199"/>
      <c r="BSP183" s="199"/>
      <c r="BSQ183" s="199"/>
      <c r="BSR183" s="199"/>
      <c r="BSS183" s="199"/>
      <c r="BST183" s="199"/>
      <c r="BSU183" s="199"/>
      <c r="BSV183" s="199"/>
      <c r="BSW183" s="199"/>
      <c r="BSX183" s="199"/>
      <c r="BSY183" s="199"/>
      <c r="BSZ183" s="199"/>
      <c r="BTA183" s="199"/>
      <c r="BTB183" s="199"/>
      <c r="BTC183" s="199"/>
      <c r="BTD183" s="199"/>
      <c r="BTE183" s="199"/>
      <c r="BTF183" s="199"/>
      <c r="BTG183" s="199"/>
      <c r="BTH183" s="199"/>
      <c r="BTI183" s="199"/>
      <c r="BTJ183" s="199"/>
      <c r="BTK183" s="199"/>
      <c r="BTL183" s="199"/>
      <c r="BTM183" s="199"/>
      <c r="BTN183" s="199"/>
      <c r="BTO183" s="199"/>
      <c r="BTP183" s="199"/>
      <c r="BTQ183" s="199"/>
      <c r="BTR183" s="199"/>
      <c r="BTS183" s="199"/>
      <c r="BTT183" s="199"/>
      <c r="BTU183" s="199"/>
      <c r="BTV183" s="199"/>
      <c r="BTW183" s="199"/>
      <c r="BTX183" s="199"/>
      <c r="BTY183" s="199"/>
      <c r="BTZ183" s="199"/>
      <c r="BUA183" s="199"/>
      <c r="BUB183" s="199"/>
      <c r="BUC183" s="199"/>
      <c r="BUD183" s="199"/>
      <c r="BUE183" s="199"/>
      <c r="BUF183" s="199"/>
      <c r="BUG183" s="199"/>
      <c r="BUH183" s="199"/>
      <c r="BUI183" s="199"/>
      <c r="BUJ183" s="199"/>
      <c r="BUK183" s="199"/>
      <c r="BUL183" s="199"/>
      <c r="BUM183" s="199"/>
      <c r="BUN183" s="199"/>
      <c r="BUO183" s="199"/>
      <c r="BUP183" s="199"/>
      <c r="BUQ183" s="199"/>
      <c r="BUR183" s="199"/>
      <c r="BUS183" s="199"/>
      <c r="BUT183" s="199"/>
      <c r="BUU183" s="199"/>
      <c r="BUV183" s="199"/>
      <c r="BUW183" s="199"/>
      <c r="BUX183" s="199"/>
      <c r="BUY183" s="199"/>
      <c r="BUZ183" s="199"/>
      <c r="BVA183" s="199"/>
      <c r="BVB183" s="199"/>
      <c r="BVC183" s="199"/>
      <c r="BVD183" s="199"/>
      <c r="BVE183" s="199"/>
      <c r="BVF183" s="199"/>
      <c r="BVG183" s="199"/>
      <c r="BVH183" s="199"/>
      <c r="BVI183" s="199"/>
      <c r="BVJ183" s="199"/>
      <c r="BVK183" s="199"/>
      <c r="BVL183" s="199"/>
      <c r="BVM183" s="199"/>
      <c r="BVN183" s="199"/>
      <c r="BVO183" s="199"/>
      <c r="BVP183" s="199"/>
      <c r="BVQ183" s="199"/>
      <c r="BVR183" s="199"/>
      <c r="BVS183" s="199"/>
      <c r="BVT183" s="199"/>
      <c r="BVU183" s="199"/>
      <c r="BVV183" s="199"/>
      <c r="BVW183" s="199"/>
      <c r="BVX183" s="199"/>
      <c r="BVY183" s="199"/>
      <c r="BVZ183" s="199"/>
      <c r="BWA183" s="199"/>
      <c r="BWB183" s="199"/>
      <c r="BWC183" s="199"/>
      <c r="BWD183" s="199"/>
      <c r="BWE183" s="199"/>
      <c r="BWF183" s="199"/>
      <c r="BWG183" s="199"/>
      <c r="BWH183" s="199"/>
      <c r="BWI183" s="199"/>
      <c r="BWJ183" s="199"/>
      <c r="BWK183" s="199"/>
      <c r="BWL183" s="199"/>
      <c r="BWM183" s="199"/>
      <c r="BWN183" s="199"/>
      <c r="BWO183" s="199"/>
      <c r="BWP183" s="199"/>
      <c r="BWQ183" s="199"/>
      <c r="BWR183" s="199"/>
      <c r="BWS183" s="199"/>
      <c r="BWT183" s="199"/>
      <c r="BWU183" s="199"/>
      <c r="BWV183" s="199"/>
      <c r="BWW183" s="199"/>
      <c r="BWX183" s="199"/>
      <c r="BWY183" s="199"/>
      <c r="BWZ183" s="199"/>
      <c r="BXA183" s="199"/>
      <c r="BXB183" s="199"/>
      <c r="BXC183" s="199"/>
      <c r="BXD183" s="199"/>
      <c r="BXE183" s="199"/>
      <c r="BXF183" s="199"/>
      <c r="BXG183" s="199"/>
      <c r="BXH183" s="199"/>
      <c r="BXI183" s="199"/>
      <c r="BXJ183" s="199"/>
      <c r="BXK183" s="199"/>
      <c r="BXL183" s="199"/>
      <c r="BXM183" s="199"/>
      <c r="BXN183" s="199"/>
      <c r="BXO183" s="199"/>
      <c r="BXP183" s="199"/>
      <c r="BXQ183" s="199"/>
      <c r="BXR183" s="199"/>
      <c r="BXS183" s="199"/>
      <c r="BXT183" s="199"/>
      <c r="BXU183" s="199"/>
      <c r="BXV183" s="199"/>
      <c r="BXW183" s="199"/>
      <c r="BXX183" s="199"/>
      <c r="BXY183" s="199"/>
      <c r="BXZ183" s="199"/>
      <c r="BYA183" s="199"/>
      <c r="BYB183" s="199"/>
      <c r="BYC183" s="199"/>
      <c r="BYD183" s="199"/>
      <c r="BYE183" s="199"/>
      <c r="BYF183" s="199"/>
      <c r="BYG183" s="199"/>
      <c r="BYH183" s="199"/>
      <c r="BYI183" s="199"/>
      <c r="BYJ183" s="199"/>
      <c r="BYK183" s="199"/>
      <c r="BYL183" s="199"/>
      <c r="BYM183" s="199"/>
      <c r="BYN183" s="199"/>
      <c r="BYO183" s="199"/>
      <c r="BYP183" s="199"/>
      <c r="BYQ183" s="199"/>
      <c r="BYR183" s="199"/>
      <c r="BYS183" s="199"/>
      <c r="BYT183" s="199"/>
      <c r="BYU183" s="199"/>
      <c r="BYV183" s="199"/>
      <c r="BYW183" s="199"/>
      <c r="BYX183" s="199"/>
      <c r="BYY183" s="199"/>
      <c r="BYZ183" s="199"/>
      <c r="BZA183" s="199"/>
      <c r="BZB183" s="199"/>
      <c r="BZC183" s="199"/>
      <c r="BZD183" s="199"/>
      <c r="BZE183" s="199"/>
      <c r="BZF183" s="199"/>
      <c r="BZG183" s="199"/>
      <c r="BZH183" s="199"/>
      <c r="BZI183" s="199"/>
      <c r="BZJ183" s="199"/>
      <c r="BZK183" s="199"/>
      <c r="BZL183" s="199"/>
      <c r="BZM183" s="199"/>
      <c r="BZN183" s="199"/>
      <c r="BZO183" s="199"/>
      <c r="BZP183" s="199"/>
      <c r="BZQ183" s="199"/>
      <c r="BZR183" s="199"/>
      <c r="BZS183" s="199"/>
      <c r="BZT183" s="199"/>
      <c r="BZU183" s="199"/>
      <c r="BZV183" s="199"/>
      <c r="BZW183" s="199"/>
      <c r="BZX183" s="199"/>
      <c r="BZY183" s="199"/>
      <c r="BZZ183" s="199"/>
      <c r="CAA183" s="199"/>
      <c r="CAB183" s="199"/>
      <c r="CAC183" s="199"/>
      <c r="CAD183" s="199"/>
      <c r="CAE183" s="199"/>
      <c r="CAF183" s="199"/>
      <c r="CAG183" s="199"/>
      <c r="CAH183" s="199"/>
      <c r="CAI183" s="199"/>
      <c r="CAJ183" s="199"/>
      <c r="CAK183" s="199"/>
      <c r="CAL183" s="199"/>
      <c r="CAM183" s="199"/>
      <c r="CAN183" s="199"/>
      <c r="CAO183" s="199"/>
      <c r="CAP183" s="199"/>
      <c r="CAQ183" s="199"/>
      <c r="CAR183" s="199"/>
      <c r="CAS183" s="199"/>
      <c r="CAT183" s="199"/>
      <c r="CAU183" s="199"/>
      <c r="CAV183" s="199"/>
      <c r="CAW183" s="199"/>
      <c r="CAX183" s="199"/>
      <c r="CAY183" s="199"/>
      <c r="CAZ183" s="199"/>
      <c r="CBA183" s="199"/>
      <c r="CBB183" s="199"/>
      <c r="CBC183" s="199"/>
      <c r="CBD183" s="199"/>
      <c r="CBE183" s="199"/>
      <c r="CBF183" s="199"/>
      <c r="CBG183" s="199"/>
      <c r="CBH183" s="199"/>
      <c r="CBI183" s="199"/>
      <c r="CBJ183" s="199"/>
      <c r="CBK183" s="199"/>
      <c r="CBL183" s="199"/>
      <c r="CBM183" s="199"/>
      <c r="CBN183" s="199"/>
      <c r="CBO183" s="199"/>
      <c r="CBP183" s="199"/>
      <c r="CBQ183" s="199"/>
      <c r="CBR183" s="199"/>
      <c r="CBS183" s="199"/>
      <c r="CBT183" s="199"/>
      <c r="CBU183" s="199"/>
      <c r="CBV183" s="199"/>
      <c r="CBW183" s="199"/>
      <c r="CBX183" s="199"/>
      <c r="CBY183" s="199"/>
      <c r="CBZ183" s="199"/>
      <c r="CCA183" s="199"/>
      <c r="CCB183" s="199"/>
      <c r="CCC183" s="199"/>
      <c r="CCD183" s="199"/>
      <c r="CCE183" s="199"/>
      <c r="CCF183" s="199"/>
      <c r="CCG183" s="199"/>
      <c r="CCH183" s="199"/>
      <c r="CCI183" s="199"/>
      <c r="CCJ183" s="199"/>
      <c r="CCK183" s="199"/>
      <c r="CCL183" s="199"/>
      <c r="CCM183" s="199"/>
      <c r="CCN183" s="199"/>
      <c r="CCO183" s="199"/>
      <c r="CCP183" s="199"/>
      <c r="CCQ183" s="199"/>
      <c r="CCR183" s="199"/>
      <c r="CCS183" s="199"/>
      <c r="CCT183" s="199"/>
    </row>
    <row r="184" spans="984:2126" s="200" customFormat="1" x14ac:dyDescent="0.2">
      <c r="AKV184" s="199"/>
      <c r="AKW184" s="199"/>
      <c r="AKX184" s="199"/>
      <c r="AKY184" s="199"/>
      <c r="AKZ184" s="199"/>
      <c r="ALA184" s="199"/>
      <c r="ALB184" s="199"/>
      <c r="ALC184" s="199"/>
      <c r="ALD184" s="199"/>
      <c r="ALE184" s="199"/>
      <c r="ALF184" s="199"/>
      <c r="ALG184" s="199"/>
      <c r="ALH184" s="199"/>
      <c r="ALI184" s="199"/>
      <c r="ALJ184" s="199"/>
      <c r="ALK184" s="199"/>
      <c r="ALL184" s="199"/>
      <c r="ALM184" s="199"/>
      <c r="ALN184" s="199"/>
      <c r="ALO184" s="199"/>
      <c r="ALP184" s="199"/>
      <c r="ALQ184" s="199"/>
      <c r="ALR184" s="199"/>
      <c r="ALS184" s="199"/>
      <c r="ALT184" s="199"/>
      <c r="ALU184" s="199"/>
      <c r="ALV184" s="199"/>
      <c r="ALW184" s="199"/>
      <c r="ALX184" s="199"/>
      <c r="ALY184" s="199"/>
      <c r="ALZ184" s="199"/>
      <c r="AMA184" s="199"/>
      <c r="AMB184" s="199"/>
      <c r="AMC184" s="199"/>
      <c r="AMD184" s="199"/>
      <c r="AME184" s="199"/>
      <c r="AMF184" s="199"/>
      <c r="AMG184" s="199"/>
      <c r="AMH184" s="199"/>
      <c r="AMI184" s="199"/>
      <c r="AMJ184" s="199"/>
      <c r="AMK184" s="199"/>
      <c r="AML184" s="199"/>
      <c r="AMM184" s="199"/>
      <c r="AMN184" s="199"/>
      <c r="AMO184" s="199"/>
      <c r="AMP184" s="199"/>
      <c r="AMQ184" s="199"/>
      <c r="AMR184" s="199"/>
      <c r="AMS184" s="199"/>
      <c r="AMT184" s="199"/>
      <c r="AMU184" s="199"/>
      <c r="AMV184" s="199"/>
      <c r="AMW184" s="199"/>
      <c r="AMX184" s="199"/>
      <c r="AMY184" s="199"/>
      <c r="AMZ184" s="199"/>
      <c r="ANA184" s="199"/>
      <c r="ANB184" s="199"/>
      <c r="ANC184" s="199"/>
      <c r="AND184" s="199"/>
      <c r="ANE184" s="199"/>
      <c r="ANF184" s="199"/>
      <c r="ANG184" s="199"/>
      <c r="ANH184" s="199"/>
      <c r="ANI184" s="199"/>
      <c r="ANJ184" s="199"/>
      <c r="ANK184" s="199"/>
      <c r="ANL184" s="199"/>
      <c r="ANM184" s="199"/>
      <c r="ANN184" s="199"/>
      <c r="ANO184" s="199"/>
      <c r="ANP184" s="199"/>
      <c r="ANQ184" s="199"/>
      <c r="ANR184" s="199"/>
      <c r="ANS184" s="199"/>
      <c r="ANT184" s="199"/>
      <c r="ANU184" s="199"/>
      <c r="ANV184" s="199"/>
      <c r="ANW184" s="199"/>
      <c r="ANX184" s="199"/>
      <c r="ANY184" s="199"/>
      <c r="ANZ184" s="199"/>
      <c r="AOA184" s="199"/>
      <c r="AOB184" s="199"/>
      <c r="AOC184" s="199"/>
      <c r="AOD184" s="199"/>
      <c r="AOE184" s="199"/>
      <c r="AOF184" s="199"/>
      <c r="AOG184" s="199"/>
      <c r="AOH184" s="199"/>
      <c r="AOI184" s="199"/>
      <c r="AOJ184" s="199"/>
      <c r="AOK184" s="199"/>
      <c r="AOL184" s="199"/>
      <c r="AOM184" s="199"/>
      <c r="AON184" s="199"/>
      <c r="AOO184" s="199"/>
      <c r="AOP184" s="199"/>
      <c r="AOQ184" s="199"/>
      <c r="AOR184" s="199"/>
      <c r="AOS184" s="199"/>
      <c r="AOT184" s="199"/>
      <c r="AOU184" s="199"/>
      <c r="AOV184" s="199"/>
      <c r="AOW184" s="199"/>
      <c r="AOX184" s="199"/>
      <c r="AOY184" s="199"/>
      <c r="AOZ184" s="199"/>
      <c r="APA184" s="199"/>
      <c r="APB184" s="199"/>
      <c r="APC184" s="199"/>
      <c r="APD184" s="199"/>
      <c r="APE184" s="199"/>
      <c r="APF184" s="199"/>
      <c r="APG184" s="199"/>
      <c r="APH184" s="199"/>
      <c r="API184" s="199"/>
      <c r="APJ184" s="199"/>
      <c r="APK184" s="199"/>
      <c r="APL184" s="199"/>
      <c r="APM184" s="199"/>
      <c r="APN184" s="199"/>
      <c r="APO184" s="199"/>
      <c r="APP184" s="199"/>
      <c r="APQ184" s="199"/>
      <c r="APR184" s="199"/>
      <c r="APS184" s="199"/>
      <c r="APT184" s="199"/>
      <c r="APU184" s="199"/>
      <c r="APV184" s="199"/>
      <c r="APW184" s="199"/>
      <c r="APX184" s="199"/>
      <c r="APY184" s="199"/>
      <c r="APZ184" s="199"/>
      <c r="AQA184" s="199"/>
      <c r="AQB184" s="199"/>
      <c r="AQC184" s="199"/>
      <c r="AQD184" s="199"/>
      <c r="AQE184" s="199"/>
      <c r="AQF184" s="199"/>
      <c r="AQG184" s="199"/>
      <c r="AQH184" s="199"/>
      <c r="AQI184" s="199"/>
      <c r="AQJ184" s="199"/>
      <c r="AQK184" s="199"/>
      <c r="AQL184" s="199"/>
      <c r="AQM184" s="199"/>
      <c r="AQN184" s="199"/>
      <c r="AQO184" s="199"/>
      <c r="AQP184" s="199"/>
      <c r="AQQ184" s="199"/>
      <c r="AQR184" s="199"/>
      <c r="AQS184" s="199"/>
      <c r="AQT184" s="199"/>
      <c r="AQU184" s="199"/>
      <c r="AQV184" s="199"/>
      <c r="AQW184" s="199"/>
      <c r="AQX184" s="199"/>
      <c r="AQY184" s="199"/>
      <c r="AQZ184" s="199"/>
      <c r="ARA184" s="199"/>
      <c r="ARB184" s="199"/>
      <c r="ARC184" s="199"/>
      <c r="ARD184" s="199"/>
      <c r="ARE184" s="199"/>
      <c r="ARF184" s="199"/>
      <c r="ARG184" s="199"/>
      <c r="ARH184" s="199"/>
      <c r="ARI184" s="199"/>
      <c r="ARJ184" s="199"/>
      <c r="ARK184" s="199"/>
      <c r="ARL184" s="199"/>
      <c r="ARM184" s="199"/>
      <c r="ARN184" s="199"/>
      <c r="ARO184" s="199"/>
      <c r="ARP184" s="199"/>
      <c r="ARQ184" s="199"/>
      <c r="ARR184" s="199"/>
      <c r="ARS184" s="199"/>
      <c r="ART184" s="199"/>
      <c r="ARU184" s="199"/>
      <c r="ARV184" s="199"/>
      <c r="ARW184" s="199"/>
      <c r="ARX184" s="199"/>
      <c r="ARY184" s="199"/>
      <c r="ARZ184" s="199"/>
      <c r="ASA184" s="199"/>
      <c r="ASB184" s="199"/>
      <c r="ASC184" s="199"/>
      <c r="ASD184" s="199"/>
      <c r="ASE184" s="199"/>
      <c r="ASF184" s="199"/>
      <c r="ASG184" s="199"/>
      <c r="ASH184" s="199"/>
      <c r="ASI184" s="199"/>
      <c r="ASJ184" s="199"/>
      <c r="ASK184" s="199"/>
      <c r="ASL184" s="199"/>
      <c r="ASM184" s="199"/>
      <c r="ASN184" s="199"/>
      <c r="ASO184" s="199"/>
      <c r="ASP184" s="199"/>
      <c r="ASQ184" s="199"/>
      <c r="ASR184" s="199"/>
      <c r="ASS184" s="199"/>
      <c r="AST184" s="199"/>
      <c r="ASU184" s="199"/>
      <c r="ASV184" s="199"/>
      <c r="ASW184" s="199"/>
      <c r="ASX184" s="199"/>
      <c r="ASY184" s="199"/>
      <c r="ASZ184" s="199"/>
      <c r="ATA184" s="199"/>
      <c r="ATB184" s="199"/>
      <c r="ATC184" s="199"/>
      <c r="ATD184" s="199"/>
      <c r="ATE184" s="199"/>
      <c r="ATF184" s="199"/>
      <c r="ATG184" s="199"/>
      <c r="ATH184" s="199"/>
      <c r="ATI184" s="199"/>
      <c r="ATJ184" s="199"/>
      <c r="ATK184" s="199"/>
      <c r="ATL184" s="199"/>
      <c r="ATM184" s="199"/>
      <c r="ATN184" s="199"/>
      <c r="ATO184" s="199"/>
      <c r="ATP184" s="199"/>
      <c r="ATQ184" s="199"/>
      <c r="ATR184" s="199"/>
      <c r="ATS184" s="199"/>
      <c r="ATT184" s="199"/>
      <c r="ATU184" s="199"/>
      <c r="ATV184" s="199"/>
      <c r="ATW184" s="199"/>
      <c r="ATX184" s="199"/>
      <c r="ATY184" s="199"/>
      <c r="ATZ184" s="199"/>
      <c r="AUA184" s="199"/>
      <c r="AUB184" s="199"/>
      <c r="AUC184" s="199"/>
      <c r="AUD184" s="199"/>
      <c r="AUE184" s="199"/>
      <c r="AUF184" s="199"/>
      <c r="AUG184" s="199"/>
      <c r="AUH184" s="199"/>
      <c r="AUI184" s="199"/>
      <c r="AUJ184" s="199"/>
      <c r="AUK184" s="199"/>
      <c r="AUL184" s="199"/>
      <c r="AUM184" s="199"/>
      <c r="AUN184" s="199"/>
      <c r="AUO184" s="199"/>
      <c r="AUP184" s="199"/>
      <c r="AUQ184" s="199"/>
      <c r="AUR184" s="199"/>
      <c r="AUS184" s="199"/>
      <c r="AUT184" s="199"/>
      <c r="AUU184" s="199"/>
      <c r="AUV184" s="199"/>
      <c r="AUW184" s="199"/>
      <c r="AUX184" s="199"/>
      <c r="AUY184" s="199"/>
      <c r="AUZ184" s="199"/>
      <c r="AVA184" s="199"/>
      <c r="AVB184" s="199"/>
      <c r="AVC184" s="199"/>
      <c r="AVD184" s="199"/>
      <c r="AVE184" s="199"/>
      <c r="AVF184" s="199"/>
      <c r="AVG184" s="199"/>
      <c r="AVH184" s="199"/>
      <c r="AVI184" s="199"/>
      <c r="AVJ184" s="199"/>
      <c r="AVK184" s="199"/>
      <c r="AVL184" s="199"/>
      <c r="AVM184" s="199"/>
      <c r="AVN184" s="199"/>
      <c r="AVO184" s="199"/>
      <c r="AVP184" s="199"/>
      <c r="AVQ184" s="199"/>
      <c r="AVR184" s="199"/>
      <c r="AVS184" s="199"/>
      <c r="AVT184" s="199"/>
      <c r="AVU184" s="199"/>
      <c r="AVV184" s="199"/>
      <c r="AVW184" s="199"/>
      <c r="AVX184" s="199"/>
      <c r="AVY184" s="199"/>
      <c r="AVZ184" s="199"/>
      <c r="AWA184" s="199"/>
      <c r="AWB184" s="199"/>
      <c r="AWC184" s="199"/>
      <c r="AWD184" s="199"/>
      <c r="AWE184" s="199"/>
      <c r="AWF184" s="199"/>
      <c r="AWG184" s="199"/>
      <c r="AWH184" s="199"/>
      <c r="AWI184" s="199"/>
      <c r="AWJ184" s="199"/>
      <c r="AWK184" s="199"/>
      <c r="AWL184" s="199"/>
      <c r="AWM184" s="199"/>
      <c r="AWN184" s="199"/>
      <c r="AWO184" s="199"/>
      <c r="AWP184" s="199"/>
      <c r="AWQ184" s="199"/>
      <c r="AWR184" s="199"/>
      <c r="AWS184" s="199"/>
      <c r="AWT184" s="199"/>
      <c r="AWU184" s="199"/>
      <c r="AWV184" s="199"/>
      <c r="AWW184" s="199"/>
      <c r="AWX184" s="199"/>
      <c r="AWY184" s="199"/>
      <c r="AWZ184" s="199"/>
      <c r="AXA184" s="199"/>
      <c r="AXB184" s="199"/>
      <c r="AXC184" s="199"/>
      <c r="AXD184" s="199"/>
      <c r="AXE184" s="199"/>
      <c r="AXF184" s="199"/>
      <c r="AXG184" s="199"/>
      <c r="AXH184" s="199"/>
      <c r="AXI184" s="199"/>
      <c r="AXJ184" s="199"/>
      <c r="AXK184" s="199"/>
      <c r="AXL184" s="199"/>
      <c r="AXM184" s="199"/>
      <c r="AXN184" s="199"/>
      <c r="AXO184" s="199"/>
      <c r="AXP184" s="199"/>
      <c r="AXQ184" s="199"/>
      <c r="AXR184" s="199"/>
      <c r="AXS184" s="199"/>
      <c r="AXT184" s="199"/>
      <c r="AXU184" s="199"/>
      <c r="AXV184" s="199"/>
      <c r="AXW184" s="199"/>
      <c r="AXX184" s="199"/>
      <c r="AXY184" s="199"/>
      <c r="AXZ184" s="199"/>
      <c r="AYA184" s="199"/>
      <c r="AYB184" s="199"/>
      <c r="AYC184" s="199"/>
      <c r="AYD184" s="199"/>
      <c r="AYE184" s="199"/>
      <c r="AYF184" s="199"/>
      <c r="AYG184" s="199"/>
      <c r="AYH184" s="199"/>
      <c r="AYI184" s="199"/>
      <c r="AYJ184" s="199"/>
      <c r="AYK184" s="199"/>
      <c r="AYL184" s="199"/>
      <c r="AYM184" s="199"/>
      <c r="AYN184" s="199"/>
      <c r="AYO184" s="199"/>
      <c r="AYP184" s="199"/>
      <c r="AYQ184" s="199"/>
      <c r="AYR184" s="199"/>
      <c r="AYS184" s="199"/>
      <c r="AYT184" s="199"/>
      <c r="AYU184" s="199"/>
      <c r="AYV184" s="199"/>
      <c r="AYW184" s="199"/>
      <c r="AYX184" s="199"/>
      <c r="AYY184" s="199"/>
      <c r="AYZ184" s="199"/>
      <c r="AZA184" s="199"/>
      <c r="AZB184" s="199"/>
      <c r="AZC184" s="199"/>
      <c r="AZD184" s="199"/>
      <c r="AZE184" s="199"/>
      <c r="AZF184" s="199"/>
      <c r="AZG184" s="199"/>
      <c r="AZH184" s="199"/>
      <c r="AZI184" s="199"/>
      <c r="AZJ184" s="199"/>
      <c r="AZK184" s="199"/>
      <c r="AZL184" s="199"/>
      <c r="AZM184" s="199"/>
      <c r="AZN184" s="199"/>
      <c r="AZO184" s="199"/>
      <c r="AZP184" s="199"/>
      <c r="AZQ184" s="199"/>
      <c r="AZR184" s="199"/>
      <c r="AZS184" s="199"/>
      <c r="AZT184" s="199"/>
      <c r="AZU184" s="199"/>
      <c r="AZV184" s="199"/>
      <c r="AZW184" s="199"/>
      <c r="AZX184" s="199"/>
      <c r="AZY184" s="199"/>
      <c r="AZZ184" s="199"/>
      <c r="BAA184" s="199"/>
      <c r="BAB184" s="199"/>
      <c r="BAC184" s="199"/>
      <c r="BAD184" s="199"/>
      <c r="BAE184" s="199"/>
      <c r="BAF184" s="199"/>
      <c r="BAG184" s="199"/>
      <c r="BAH184" s="199"/>
      <c r="BAI184" s="199"/>
      <c r="BAJ184" s="199"/>
      <c r="BAK184" s="199"/>
      <c r="BAL184" s="199"/>
      <c r="BAM184" s="199"/>
      <c r="BAN184" s="199"/>
      <c r="BAO184" s="199"/>
      <c r="BAP184" s="199"/>
      <c r="BAQ184" s="199"/>
      <c r="BAR184" s="199"/>
      <c r="BAS184" s="199"/>
      <c r="BAT184" s="199"/>
      <c r="BAU184" s="199"/>
      <c r="BAV184" s="199"/>
      <c r="BAW184" s="199"/>
      <c r="BAX184" s="199"/>
      <c r="BAY184" s="199"/>
      <c r="BAZ184" s="199"/>
      <c r="BBA184" s="199"/>
      <c r="BBB184" s="199"/>
      <c r="BBC184" s="199"/>
      <c r="BBD184" s="199"/>
      <c r="BBE184" s="199"/>
      <c r="BBF184" s="199"/>
      <c r="BBG184" s="199"/>
      <c r="BBH184" s="199"/>
      <c r="BBI184" s="199"/>
      <c r="BBJ184" s="199"/>
      <c r="BBK184" s="199"/>
      <c r="BBL184" s="199"/>
      <c r="BBM184" s="199"/>
      <c r="BBN184" s="199"/>
      <c r="BBO184" s="199"/>
      <c r="BBP184" s="199"/>
      <c r="BBQ184" s="199"/>
      <c r="BBR184" s="199"/>
      <c r="BBS184" s="199"/>
      <c r="BBT184" s="199"/>
      <c r="BBU184" s="199"/>
      <c r="BBV184" s="199"/>
      <c r="BBW184" s="199"/>
      <c r="BBX184" s="199"/>
      <c r="BBY184" s="199"/>
      <c r="BBZ184" s="199"/>
      <c r="BCA184" s="199"/>
      <c r="BCB184" s="199"/>
      <c r="BCC184" s="199"/>
      <c r="BCD184" s="199"/>
      <c r="BCE184" s="199"/>
      <c r="BCF184" s="199"/>
      <c r="BCG184" s="199"/>
      <c r="BCH184" s="199"/>
      <c r="BCI184" s="199"/>
      <c r="BCJ184" s="199"/>
      <c r="BCK184" s="199"/>
      <c r="BCL184" s="199"/>
      <c r="BCM184" s="199"/>
      <c r="BCN184" s="199"/>
      <c r="BCO184" s="199"/>
      <c r="BCP184" s="199"/>
      <c r="BCQ184" s="199"/>
      <c r="BCR184" s="199"/>
      <c r="BCS184" s="199"/>
      <c r="BCT184" s="199"/>
      <c r="BCU184" s="199"/>
      <c r="BCV184" s="199"/>
      <c r="BCW184" s="199"/>
      <c r="BCX184" s="199"/>
      <c r="BCY184" s="199"/>
      <c r="BCZ184" s="199"/>
      <c r="BDA184" s="199"/>
      <c r="BDB184" s="199"/>
      <c r="BDC184" s="199"/>
      <c r="BDD184" s="199"/>
      <c r="BDE184" s="199"/>
      <c r="BDF184" s="199"/>
      <c r="BDG184" s="199"/>
      <c r="BDH184" s="199"/>
      <c r="BDI184" s="199"/>
      <c r="BDJ184" s="199"/>
      <c r="BDK184" s="199"/>
      <c r="BDL184" s="199"/>
      <c r="BDM184" s="199"/>
      <c r="BDN184" s="199"/>
      <c r="BDO184" s="199"/>
      <c r="BDP184" s="199"/>
      <c r="BDQ184" s="199"/>
      <c r="BDR184" s="199"/>
      <c r="BDS184" s="199"/>
      <c r="BDT184" s="199"/>
      <c r="BDU184" s="199"/>
      <c r="BDV184" s="199"/>
      <c r="BDW184" s="199"/>
      <c r="BDX184" s="199"/>
      <c r="BDY184" s="199"/>
      <c r="BDZ184" s="199"/>
      <c r="BEA184" s="199"/>
      <c r="BEB184" s="199"/>
      <c r="BEC184" s="199"/>
      <c r="BED184" s="199"/>
      <c r="BEE184" s="199"/>
      <c r="BEF184" s="199"/>
      <c r="BEG184" s="199"/>
      <c r="BEH184" s="199"/>
      <c r="BEI184" s="199"/>
      <c r="BEJ184" s="199"/>
      <c r="BEK184" s="199"/>
      <c r="BEL184" s="199"/>
      <c r="BEM184" s="199"/>
      <c r="BEN184" s="199"/>
      <c r="BEO184" s="199"/>
      <c r="BEP184" s="199"/>
      <c r="BEQ184" s="199"/>
      <c r="BER184" s="199"/>
      <c r="BES184" s="199"/>
      <c r="BET184" s="199"/>
      <c r="BEU184" s="199"/>
      <c r="BEV184" s="199"/>
      <c r="BEW184" s="199"/>
      <c r="BEX184" s="199"/>
      <c r="BEY184" s="199"/>
      <c r="BEZ184" s="199"/>
      <c r="BFA184" s="199"/>
      <c r="BFB184" s="199"/>
      <c r="BFC184" s="199"/>
      <c r="BFD184" s="199"/>
      <c r="BFE184" s="199"/>
      <c r="BFF184" s="199"/>
      <c r="BFG184" s="199"/>
      <c r="BFH184" s="199"/>
      <c r="BFI184" s="199"/>
      <c r="BFJ184" s="199"/>
      <c r="BFK184" s="199"/>
      <c r="BFL184" s="199"/>
      <c r="BFM184" s="199"/>
      <c r="BFN184" s="199"/>
      <c r="BFO184" s="199"/>
      <c r="BFP184" s="199"/>
      <c r="BFQ184" s="199"/>
      <c r="BFR184" s="199"/>
      <c r="BFS184" s="199"/>
      <c r="BFT184" s="199"/>
      <c r="BFU184" s="199"/>
      <c r="BFV184" s="199"/>
      <c r="BFW184" s="199"/>
      <c r="BFX184" s="199"/>
      <c r="BFY184" s="199"/>
      <c r="BFZ184" s="199"/>
      <c r="BGA184" s="199"/>
      <c r="BGB184" s="199"/>
      <c r="BGC184" s="199"/>
      <c r="BGD184" s="199"/>
      <c r="BGE184" s="199"/>
      <c r="BGF184" s="199"/>
      <c r="BGG184" s="199"/>
      <c r="BGH184" s="199"/>
      <c r="BGI184" s="199"/>
      <c r="BGJ184" s="199"/>
      <c r="BGK184" s="199"/>
      <c r="BGL184" s="199"/>
      <c r="BGM184" s="199"/>
      <c r="BGN184" s="199"/>
      <c r="BGO184" s="199"/>
      <c r="BGP184" s="199"/>
      <c r="BGQ184" s="199"/>
      <c r="BGR184" s="199"/>
      <c r="BGS184" s="199"/>
      <c r="BGT184" s="199"/>
      <c r="BGU184" s="199"/>
      <c r="BGV184" s="199"/>
      <c r="BGW184" s="199"/>
      <c r="BGX184" s="199"/>
      <c r="BGY184" s="199"/>
      <c r="BGZ184" s="199"/>
      <c r="BHA184" s="199"/>
      <c r="BHB184" s="199"/>
      <c r="BHC184" s="199"/>
      <c r="BHD184" s="199"/>
      <c r="BHE184" s="199"/>
      <c r="BHF184" s="199"/>
      <c r="BHG184" s="199"/>
      <c r="BHH184" s="199"/>
      <c r="BHI184" s="199"/>
      <c r="BHJ184" s="199"/>
      <c r="BHK184" s="199"/>
      <c r="BHL184" s="199"/>
      <c r="BHM184" s="199"/>
      <c r="BHN184" s="199"/>
      <c r="BHO184" s="199"/>
      <c r="BHP184" s="199"/>
      <c r="BHQ184" s="199"/>
      <c r="BHR184" s="199"/>
      <c r="BHS184" s="199"/>
      <c r="BHT184" s="199"/>
      <c r="BHU184" s="199"/>
      <c r="BHV184" s="199"/>
      <c r="BHW184" s="199"/>
      <c r="BHX184" s="199"/>
      <c r="BHY184" s="199"/>
      <c r="BHZ184" s="199"/>
      <c r="BIA184" s="199"/>
      <c r="BIB184" s="199"/>
      <c r="BIC184" s="199"/>
      <c r="BID184" s="199"/>
      <c r="BIE184" s="199"/>
      <c r="BIF184" s="199"/>
      <c r="BIG184" s="199"/>
      <c r="BIH184" s="199"/>
      <c r="BII184" s="199"/>
      <c r="BIJ184" s="199"/>
      <c r="BIK184" s="199"/>
      <c r="BIL184" s="199"/>
      <c r="BIM184" s="199"/>
      <c r="BIN184" s="199"/>
      <c r="BIO184" s="199"/>
      <c r="BIP184" s="199"/>
      <c r="BIQ184" s="199"/>
      <c r="BIR184" s="199"/>
      <c r="BIS184" s="199"/>
      <c r="BIT184" s="199"/>
      <c r="BIU184" s="199"/>
      <c r="BIV184" s="199"/>
      <c r="BIW184" s="199"/>
      <c r="BIX184" s="199"/>
      <c r="BIY184" s="199"/>
      <c r="BIZ184" s="199"/>
      <c r="BJA184" s="199"/>
      <c r="BJB184" s="199"/>
      <c r="BJC184" s="199"/>
      <c r="BJD184" s="199"/>
      <c r="BJE184" s="199"/>
      <c r="BJF184" s="199"/>
      <c r="BJG184" s="199"/>
      <c r="BJH184" s="199"/>
      <c r="BJI184" s="199"/>
      <c r="BJJ184" s="199"/>
      <c r="BJK184" s="199"/>
      <c r="BJL184" s="199"/>
      <c r="BJM184" s="199"/>
      <c r="BJN184" s="199"/>
      <c r="BJO184" s="199"/>
      <c r="BJP184" s="199"/>
      <c r="BJQ184" s="199"/>
      <c r="BJR184" s="199"/>
      <c r="BJS184" s="199"/>
      <c r="BJT184" s="199"/>
      <c r="BJU184" s="199"/>
      <c r="BJV184" s="199"/>
      <c r="BJW184" s="199"/>
      <c r="BJX184" s="199"/>
      <c r="BJY184" s="199"/>
      <c r="BJZ184" s="199"/>
      <c r="BKA184" s="199"/>
      <c r="BKB184" s="199"/>
      <c r="BKC184" s="199"/>
      <c r="BKD184" s="199"/>
      <c r="BKE184" s="199"/>
      <c r="BKF184" s="199"/>
      <c r="BKG184" s="199"/>
      <c r="BKH184" s="199"/>
      <c r="BKI184" s="199"/>
      <c r="BKJ184" s="199"/>
      <c r="BKK184" s="199"/>
      <c r="BKL184" s="199"/>
      <c r="BKM184" s="199"/>
      <c r="BKN184" s="199"/>
      <c r="BKO184" s="199"/>
      <c r="BKP184" s="199"/>
      <c r="BKQ184" s="199"/>
      <c r="BKR184" s="199"/>
      <c r="BKS184" s="199"/>
      <c r="BKT184" s="199"/>
      <c r="BKU184" s="199"/>
      <c r="BKV184" s="199"/>
      <c r="BKW184" s="199"/>
      <c r="BKX184" s="199"/>
      <c r="BKY184" s="199"/>
      <c r="BKZ184" s="199"/>
      <c r="BLA184" s="199"/>
      <c r="BLB184" s="199"/>
      <c r="BLC184" s="199"/>
      <c r="BLD184" s="199"/>
      <c r="BLE184" s="199"/>
      <c r="BLF184" s="199"/>
      <c r="BLG184" s="199"/>
      <c r="BLH184" s="199"/>
      <c r="BLI184" s="199"/>
      <c r="BLJ184" s="199"/>
      <c r="BLK184" s="199"/>
      <c r="BLL184" s="199"/>
      <c r="BLM184" s="199"/>
      <c r="BLN184" s="199"/>
      <c r="BLO184" s="199"/>
      <c r="BLP184" s="199"/>
      <c r="BLQ184" s="199"/>
      <c r="BLR184" s="199"/>
      <c r="BLS184" s="199"/>
      <c r="BLT184" s="199"/>
      <c r="BLU184" s="199"/>
      <c r="BLV184" s="199"/>
      <c r="BLW184" s="199"/>
      <c r="BLX184" s="199"/>
      <c r="BLY184" s="199"/>
      <c r="BLZ184" s="199"/>
      <c r="BMA184" s="199"/>
      <c r="BMB184" s="199"/>
      <c r="BMC184" s="199"/>
      <c r="BMD184" s="199"/>
      <c r="BME184" s="199"/>
      <c r="BMF184" s="199"/>
      <c r="BMG184" s="199"/>
      <c r="BMH184" s="199"/>
      <c r="BMI184" s="199"/>
      <c r="BMJ184" s="199"/>
      <c r="BMK184" s="199"/>
      <c r="BML184" s="199"/>
      <c r="BMM184" s="199"/>
      <c r="BMN184" s="199"/>
      <c r="BMO184" s="199"/>
      <c r="BMP184" s="199"/>
      <c r="BMQ184" s="199"/>
      <c r="BMR184" s="199"/>
      <c r="BMS184" s="199"/>
      <c r="BMT184" s="199"/>
      <c r="BMU184" s="199"/>
      <c r="BMV184" s="199"/>
      <c r="BMW184" s="199"/>
      <c r="BMX184" s="199"/>
      <c r="BMY184" s="199"/>
      <c r="BMZ184" s="199"/>
      <c r="BNA184" s="199"/>
      <c r="BNB184" s="199"/>
      <c r="BNC184" s="199"/>
      <c r="BND184" s="199"/>
      <c r="BNE184" s="199"/>
      <c r="BNF184" s="199"/>
      <c r="BNG184" s="199"/>
      <c r="BNH184" s="199"/>
      <c r="BNI184" s="199"/>
      <c r="BNJ184" s="199"/>
      <c r="BNK184" s="199"/>
      <c r="BNL184" s="199"/>
      <c r="BNM184" s="199"/>
      <c r="BNN184" s="199"/>
      <c r="BNO184" s="199"/>
      <c r="BNP184" s="199"/>
      <c r="BNQ184" s="199"/>
      <c r="BNR184" s="199"/>
      <c r="BNS184" s="199"/>
      <c r="BNT184" s="199"/>
      <c r="BNU184" s="199"/>
      <c r="BNV184" s="199"/>
      <c r="BNW184" s="199"/>
      <c r="BNX184" s="199"/>
      <c r="BNY184" s="199"/>
      <c r="BNZ184" s="199"/>
      <c r="BOA184" s="199"/>
      <c r="BOB184" s="199"/>
      <c r="BOC184" s="199"/>
      <c r="BOD184" s="199"/>
      <c r="BOE184" s="199"/>
      <c r="BOF184" s="199"/>
      <c r="BOG184" s="199"/>
      <c r="BOH184" s="199"/>
      <c r="BOI184" s="199"/>
      <c r="BOJ184" s="199"/>
      <c r="BOK184" s="199"/>
      <c r="BOL184" s="199"/>
      <c r="BOM184" s="199"/>
      <c r="BON184" s="199"/>
      <c r="BOO184" s="199"/>
      <c r="BOP184" s="199"/>
      <c r="BOQ184" s="199"/>
      <c r="BOR184" s="199"/>
      <c r="BOS184" s="199"/>
      <c r="BOT184" s="199"/>
      <c r="BOU184" s="199"/>
      <c r="BOV184" s="199"/>
      <c r="BOW184" s="199"/>
      <c r="BOX184" s="199"/>
      <c r="BOY184" s="199"/>
      <c r="BOZ184" s="199"/>
      <c r="BPA184" s="199"/>
      <c r="BPB184" s="199"/>
      <c r="BPC184" s="199"/>
      <c r="BPD184" s="199"/>
      <c r="BPE184" s="199"/>
      <c r="BPF184" s="199"/>
      <c r="BPG184" s="199"/>
      <c r="BPH184" s="199"/>
      <c r="BPI184" s="199"/>
      <c r="BPJ184" s="199"/>
      <c r="BPK184" s="199"/>
      <c r="BPL184" s="199"/>
      <c r="BPM184" s="199"/>
      <c r="BPN184" s="199"/>
      <c r="BPO184" s="199"/>
      <c r="BPP184" s="199"/>
      <c r="BPQ184" s="199"/>
      <c r="BPR184" s="199"/>
      <c r="BPS184" s="199"/>
      <c r="BPT184" s="199"/>
      <c r="BPU184" s="199"/>
      <c r="BPV184" s="199"/>
      <c r="BPW184" s="199"/>
      <c r="BPX184" s="199"/>
      <c r="BPY184" s="199"/>
      <c r="BPZ184" s="199"/>
      <c r="BQA184" s="199"/>
      <c r="BQB184" s="199"/>
      <c r="BQC184" s="199"/>
      <c r="BQD184" s="199"/>
      <c r="BQE184" s="199"/>
      <c r="BQF184" s="199"/>
      <c r="BQG184" s="199"/>
      <c r="BQH184" s="199"/>
      <c r="BQI184" s="199"/>
      <c r="BQJ184" s="199"/>
      <c r="BQK184" s="199"/>
      <c r="BQL184" s="199"/>
      <c r="BQM184" s="199"/>
      <c r="BQN184" s="199"/>
      <c r="BQO184" s="199"/>
      <c r="BQP184" s="199"/>
      <c r="BQQ184" s="199"/>
      <c r="BQR184" s="199"/>
      <c r="BQS184" s="199"/>
      <c r="BQT184" s="199"/>
      <c r="BQU184" s="199"/>
      <c r="BQV184" s="199"/>
      <c r="BQW184" s="199"/>
      <c r="BQX184" s="199"/>
      <c r="BQY184" s="199"/>
      <c r="BQZ184" s="199"/>
      <c r="BRA184" s="199"/>
      <c r="BRB184" s="199"/>
      <c r="BRC184" s="199"/>
      <c r="BRD184" s="199"/>
      <c r="BRE184" s="199"/>
      <c r="BRF184" s="199"/>
      <c r="BRG184" s="199"/>
      <c r="BRH184" s="199"/>
      <c r="BRI184" s="199"/>
      <c r="BRJ184" s="199"/>
      <c r="BRK184" s="199"/>
      <c r="BRL184" s="199"/>
      <c r="BRM184" s="199"/>
      <c r="BRN184" s="199"/>
      <c r="BRO184" s="199"/>
      <c r="BRP184" s="199"/>
      <c r="BRQ184" s="199"/>
      <c r="BRR184" s="199"/>
      <c r="BRS184" s="199"/>
      <c r="BRT184" s="199"/>
      <c r="BRU184" s="199"/>
      <c r="BRV184" s="199"/>
      <c r="BRW184" s="199"/>
      <c r="BRX184" s="199"/>
      <c r="BRY184" s="199"/>
      <c r="BRZ184" s="199"/>
      <c r="BSA184" s="199"/>
      <c r="BSB184" s="199"/>
      <c r="BSC184" s="199"/>
      <c r="BSD184" s="199"/>
      <c r="BSE184" s="199"/>
      <c r="BSF184" s="199"/>
      <c r="BSG184" s="199"/>
      <c r="BSH184" s="199"/>
      <c r="BSI184" s="199"/>
      <c r="BSJ184" s="199"/>
      <c r="BSK184" s="199"/>
      <c r="BSL184" s="199"/>
      <c r="BSM184" s="199"/>
      <c r="BSN184" s="199"/>
      <c r="BSO184" s="199"/>
      <c r="BSP184" s="199"/>
      <c r="BSQ184" s="199"/>
      <c r="BSR184" s="199"/>
      <c r="BSS184" s="199"/>
      <c r="BST184" s="199"/>
      <c r="BSU184" s="199"/>
      <c r="BSV184" s="199"/>
      <c r="BSW184" s="199"/>
      <c r="BSX184" s="199"/>
      <c r="BSY184" s="199"/>
      <c r="BSZ184" s="199"/>
      <c r="BTA184" s="199"/>
      <c r="BTB184" s="199"/>
      <c r="BTC184" s="199"/>
      <c r="BTD184" s="199"/>
      <c r="BTE184" s="199"/>
      <c r="BTF184" s="199"/>
      <c r="BTG184" s="199"/>
      <c r="BTH184" s="199"/>
      <c r="BTI184" s="199"/>
      <c r="BTJ184" s="199"/>
      <c r="BTK184" s="199"/>
      <c r="BTL184" s="199"/>
      <c r="BTM184" s="199"/>
      <c r="BTN184" s="199"/>
      <c r="BTO184" s="199"/>
      <c r="BTP184" s="199"/>
      <c r="BTQ184" s="199"/>
      <c r="BTR184" s="199"/>
      <c r="BTS184" s="199"/>
      <c r="BTT184" s="199"/>
      <c r="BTU184" s="199"/>
      <c r="BTV184" s="199"/>
      <c r="BTW184" s="199"/>
      <c r="BTX184" s="199"/>
      <c r="BTY184" s="199"/>
      <c r="BTZ184" s="199"/>
      <c r="BUA184" s="199"/>
      <c r="BUB184" s="199"/>
      <c r="BUC184" s="199"/>
      <c r="BUD184" s="199"/>
      <c r="BUE184" s="199"/>
      <c r="BUF184" s="199"/>
      <c r="BUG184" s="199"/>
      <c r="BUH184" s="199"/>
      <c r="BUI184" s="199"/>
      <c r="BUJ184" s="199"/>
      <c r="BUK184" s="199"/>
      <c r="BUL184" s="199"/>
      <c r="BUM184" s="199"/>
      <c r="BUN184" s="199"/>
      <c r="BUO184" s="199"/>
      <c r="BUP184" s="199"/>
      <c r="BUQ184" s="199"/>
      <c r="BUR184" s="199"/>
      <c r="BUS184" s="199"/>
      <c r="BUT184" s="199"/>
      <c r="BUU184" s="199"/>
      <c r="BUV184" s="199"/>
      <c r="BUW184" s="199"/>
      <c r="BUX184" s="199"/>
      <c r="BUY184" s="199"/>
      <c r="BUZ184" s="199"/>
      <c r="BVA184" s="199"/>
      <c r="BVB184" s="199"/>
      <c r="BVC184" s="199"/>
      <c r="BVD184" s="199"/>
      <c r="BVE184" s="199"/>
      <c r="BVF184" s="199"/>
      <c r="BVG184" s="199"/>
      <c r="BVH184" s="199"/>
      <c r="BVI184" s="199"/>
      <c r="BVJ184" s="199"/>
      <c r="BVK184" s="199"/>
      <c r="BVL184" s="199"/>
      <c r="BVM184" s="199"/>
      <c r="BVN184" s="199"/>
      <c r="BVO184" s="199"/>
      <c r="BVP184" s="199"/>
      <c r="BVQ184" s="199"/>
      <c r="BVR184" s="199"/>
      <c r="BVS184" s="199"/>
      <c r="BVT184" s="199"/>
      <c r="BVU184" s="199"/>
      <c r="BVV184" s="199"/>
      <c r="BVW184" s="199"/>
      <c r="BVX184" s="199"/>
      <c r="BVY184" s="199"/>
      <c r="BVZ184" s="199"/>
      <c r="BWA184" s="199"/>
      <c r="BWB184" s="199"/>
      <c r="BWC184" s="199"/>
      <c r="BWD184" s="199"/>
      <c r="BWE184" s="199"/>
      <c r="BWF184" s="199"/>
      <c r="BWG184" s="199"/>
      <c r="BWH184" s="199"/>
      <c r="BWI184" s="199"/>
      <c r="BWJ184" s="199"/>
      <c r="BWK184" s="199"/>
      <c r="BWL184" s="199"/>
      <c r="BWM184" s="199"/>
      <c r="BWN184" s="199"/>
      <c r="BWO184" s="199"/>
      <c r="BWP184" s="199"/>
      <c r="BWQ184" s="199"/>
      <c r="BWR184" s="199"/>
      <c r="BWS184" s="199"/>
      <c r="BWT184" s="199"/>
      <c r="BWU184" s="199"/>
      <c r="BWV184" s="199"/>
      <c r="BWW184" s="199"/>
      <c r="BWX184" s="199"/>
      <c r="BWY184" s="199"/>
      <c r="BWZ184" s="199"/>
      <c r="BXA184" s="199"/>
      <c r="BXB184" s="199"/>
      <c r="BXC184" s="199"/>
      <c r="BXD184" s="199"/>
      <c r="BXE184" s="199"/>
      <c r="BXF184" s="199"/>
      <c r="BXG184" s="199"/>
      <c r="BXH184" s="199"/>
      <c r="BXI184" s="199"/>
      <c r="BXJ184" s="199"/>
      <c r="BXK184" s="199"/>
      <c r="BXL184" s="199"/>
      <c r="BXM184" s="199"/>
      <c r="BXN184" s="199"/>
      <c r="BXO184" s="199"/>
      <c r="BXP184" s="199"/>
      <c r="BXQ184" s="199"/>
      <c r="BXR184" s="199"/>
      <c r="BXS184" s="199"/>
      <c r="BXT184" s="199"/>
      <c r="BXU184" s="199"/>
      <c r="BXV184" s="199"/>
      <c r="BXW184" s="199"/>
      <c r="BXX184" s="199"/>
      <c r="BXY184" s="199"/>
      <c r="BXZ184" s="199"/>
      <c r="BYA184" s="199"/>
      <c r="BYB184" s="199"/>
      <c r="BYC184" s="199"/>
      <c r="BYD184" s="199"/>
      <c r="BYE184" s="199"/>
      <c r="BYF184" s="199"/>
      <c r="BYG184" s="199"/>
      <c r="BYH184" s="199"/>
      <c r="BYI184" s="199"/>
      <c r="BYJ184" s="199"/>
      <c r="BYK184" s="199"/>
      <c r="BYL184" s="199"/>
      <c r="BYM184" s="199"/>
      <c r="BYN184" s="199"/>
      <c r="BYO184" s="199"/>
      <c r="BYP184" s="199"/>
      <c r="BYQ184" s="199"/>
      <c r="BYR184" s="199"/>
      <c r="BYS184" s="199"/>
      <c r="BYT184" s="199"/>
      <c r="BYU184" s="199"/>
      <c r="BYV184" s="199"/>
      <c r="BYW184" s="199"/>
      <c r="BYX184" s="199"/>
      <c r="BYY184" s="199"/>
      <c r="BYZ184" s="199"/>
      <c r="BZA184" s="199"/>
      <c r="BZB184" s="199"/>
      <c r="BZC184" s="199"/>
      <c r="BZD184" s="199"/>
      <c r="BZE184" s="199"/>
      <c r="BZF184" s="199"/>
      <c r="BZG184" s="199"/>
      <c r="BZH184" s="199"/>
      <c r="BZI184" s="199"/>
      <c r="BZJ184" s="199"/>
      <c r="BZK184" s="199"/>
      <c r="BZL184" s="199"/>
      <c r="BZM184" s="199"/>
      <c r="BZN184" s="199"/>
      <c r="BZO184" s="199"/>
      <c r="BZP184" s="199"/>
      <c r="BZQ184" s="199"/>
      <c r="BZR184" s="199"/>
      <c r="BZS184" s="199"/>
      <c r="BZT184" s="199"/>
      <c r="BZU184" s="199"/>
      <c r="BZV184" s="199"/>
      <c r="BZW184" s="199"/>
      <c r="BZX184" s="199"/>
      <c r="BZY184" s="199"/>
      <c r="BZZ184" s="199"/>
      <c r="CAA184" s="199"/>
      <c r="CAB184" s="199"/>
      <c r="CAC184" s="199"/>
      <c r="CAD184" s="199"/>
      <c r="CAE184" s="199"/>
      <c r="CAF184" s="199"/>
      <c r="CAG184" s="199"/>
      <c r="CAH184" s="199"/>
      <c r="CAI184" s="199"/>
      <c r="CAJ184" s="199"/>
      <c r="CAK184" s="199"/>
      <c r="CAL184" s="199"/>
      <c r="CAM184" s="199"/>
      <c r="CAN184" s="199"/>
      <c r="CAO184" s="199"/>
      <c r="CAP184" s="199"/>
      <c r="CAQ184" s="199"/>
      <c r="CAR184" s="199"/>
      <c r="CAS184" s="199"/>
      <c r="CAT184" s="199"/>
      <c r="CAU184" s="199"/>
      <c r="CAV184" s="199"/>
      <c r="CAW184" s="199"/>
      <c r="CAX184" s="199"/>
      <c r="CAY184" s="199"/>
      <c r="CAZ184" s="199"/>
      <c r="CBA184" s="199"/>
      <c r="CBB184" s="199"/>
      <c r="CBC184" s="199"/>
      <c r="CBD184" s="199"/>
      <c r="CBE184" s="199"/>
      <c r="CBF184" s="199"/>
      <c r="CBG184" s="199"/>
      <c r="CBH184" s="199"/>
      <c r="CBI184" s="199"/>
      <c r="CBJ184" s="199"/>
      <c r="CBK184" s="199"/>
      <c r="CBL184" s="199"/>
      <c r="CBM184" s="199"/>
      <c r="CBN184" s="199"/>
      <c r="CBO184" s="199"/>
      <c r="CBP184" s="199"/>
      <c r="CBQ184" s="199"/>
      <c r="CBR184" s="199"/>
      <c r="CBS184" s="199"/>
      <c r="CBT184" s="199"/>
      <c r="CBU184" s="199"/>
      <c r="CBV184" s="199"/>
      <c r="CBW184" s="199"/>
      <c r="CBX184" s="199"/>
      <c r="CBY184" s="199"/>
      <c r="CBZ184" s="199"/>
      <c r="CCA184" s="199"/>
      <c r="CCB184" s="199"/>
      <c r="CCC184" s="199"/>
      <c r="CCD184" s="199"/>
      <c r="CCE184" s="199"/>
      <c r="CCF184" s="199"/>
      <c r="CCG184" s="199"/>
      <c r="CCH184" s="199"/>
      <c r="CCI184" s="199"/>
      <c r="CCJ184" s="199"/>
      <c r="CCK184" s="199"/>
      <c r="CCL184" s="199"/>
      <c r="CCM184" s="199"/>
      <c r="CCN184" s="199"/>
      <c r="CCO184" s="199"/>
      <c r="CCP184" s="199"/>
      <c r="CCQ184" s="199"/>
      <c r="CCR184" s="199"/>
      <c r="CCS184" s="199"/>
      <c r="CCT184" s="199"/>
    </row>
    <row r="185" spans="984:2126" s="200" customFormat="1" x14ac:dyDescent="0.2">
      <c r="AKV185" s="199"/>
      <c r="AKW185" s="199"/>
      <c r="AKX185" s="199"/>
      <c r="AKY185" s="199"/>
      <c r="AKZ185" s="199"/>
      <c r="ALA185" s="199"/>
      <c r="ALB185" s="199"/>
      <c r="ALC185" s="199"/>
      <c r="ALD185" s="199"/>
      <c r="ALE185" s="199"/>
      <c r="ALF185" s="199"/>
      <c r="ALG185" s="199"/>
      <c r="ALH185" s="199"/>
      <c r="ALI185" s="199"/>
      <c r="ALJ185" s="199"/>
      <c r="ALK185" s="199"/>
      <c r="ALL185" s="199"/>
      <c r="ALM185" s="199"/>
      <c r="ALN185" s="199"/>
      <c r="ALO185" s="199"/>
      <c r="ALP185" s="199"/>
      <c r="ALQ185" s="199"/>
      <c r="ALR185" s="199"/>
      <c r="ALS185" s="199"/>
      <c r="ALT185" s="199"/>
      <c r="ALU185" s="199"/>
      <c r="ALV185" s="199"/>
      <c r="ALW185" s="199"/>
      <c r="ALX185" s="199"/>
      <c r="ALY185" s="199"/>
      <c r="ALZ185" s="199"/>
      <c r="AMA185" s="199"/>
      <c r="AMB185" s="199"/>
      <c r="AMC185" s="199"/>
      <c r="AMD185" s="199"/>
      <c r="AME185" s="199"/>
      <c r="AMF185" s="199"/>
      <c r="AMG185" s="199"/>
      <c r="AMH185" s="199"/>
      <c r="AMI185" s="199"/>
      <c r="AMJ185" s="199"/>
      <c r="AMK185" s="199"/>
      <c r="AML185" s="199"/>
      <c r="AMM185" s="199"/>
      <c r="AMN185" s="199"/>
      <c r="AMO185" s="199"/>
      <c r="AMP185" s="199"/>
      <c r="AMQ185" s="199"/>
      <c r="AMR185" s="199"/>
      <c r="AMS185" s="199"/>
      <c r="AMT185" s="199"/>
      <c r="AMU185" s="199"/>
      <c r="AMV185" s="199"/>
      <c r="AMW185" s="199"/>
      <c r="AMX185" s="199"/>
      <c r="AMY185" s="199"/>
      <c r="AMZ185" s="199"/>
      <c r="ANA185" s="199"/>
      <c r="ANB185" s="199"/>
      <c r="ANC185" s="199"/>
      <c r="AND185" s="199"/>
      <c r="ANE185" s="199"/>
      <c r="ANF185" s="199"/>
      <c r="ANG185" s="199"/>
      <c r="ANH185" s="199"/>
      <c r="ANI185" s="199"/>
      <c r="ANJ185" s="199"/>
      <c r="ANK185" s="199"/>
      <c r="ANL185" s="199"/>
      <c r="ANM185" s="199"/>
      <c r="ANN185" s="199"/>
      <c r="ANO185" s="199"/>
      <c r="ANP185" s="199"/>
      <c r="ANQ185" s="199"/>
      <c r="ANR185" s="199"/>
      <c r="ANS185" s="199"/>
      <c r="ANT185" s="199"/>
      <c r="ANU185" s="199"/>
      <c r="ANV185" s="199"/>
      <c r="ANW185" s="199"/>
      <c r="ANX185" s="199"/>
      <c r="ANY185" s="199"/>
      <c r="ANZ185" s="199"/>
      <c r="AOA185" s="199"/>
      <c r="AOB185" s="199"/>
      <c r="AOC185" s="199"/>
      <c r="AOD185" s="199"/>
      <c r="AOE185" s="199"/>
      <c r="AOF185" s="199"/>
      <c r="AOG185" s="199"/>
      <c r="AOH185" s="199"/>
      <c r="AOI185" s="199"/>
      <c r="AOJ185" s="199"/>
      <c r="AOK185" s="199"/>
      <c r="AOL185" s="199"/>
      <c r="AOM185" s="199"/>
      <c r="AON185" s="199"/>
      <c r="AOO185" s="199"/>
      <c r="AOP185" s="199"/>
      <c r="AOQ185" s="199"/>
      <c r="AOR185" s="199"/>
      <c r="AOS185" s="199"/>
      <c r="AOT185" s="199"/>
      <c r="AOU185" s="199"/>
      <c r="AOV185" s="199"/>
      <c r="AOW185" s="199"/>
      <c r="AOX185" s="199"/>
      <c r="AOY185" s="199"/>
      <c r="AOZ185" s="199"/>
      <c r="APA185" s="199"/>
      <c r="APB185" s="199"/>
      <c r="APC185" s="199"/>
      <c r="APD185" s="199"/>
      <c r="APE185" s="199"/>
      <c r="APF185" s="199"/>
      <c r="APG185" s="199"/>
      <c r="APH185" s="199"/>
      <c r="API185" s="199"/>
      <c r="APJ185" s="199"/>
      <c r="APK185" s="199"/>
      <c r="APL185" s="199"/>
      <c r="APM185" s="199"/>
      <c r="APN185" s="199"/>
      <c r="APO185" s="199"/>
      <c r="APP185" s="199"/>
      <c r="APQ185" s="199"/>
      <c r="APR185" s="199"/>
      <c r="APS185" s="199"/>
      <c r="APT185" s="199"/>
      <c r="APU185" s="199"/>
      <c r="APV185" s="199"/>
      <c r="APW185" s="199"/>
      <c r="APX185" s="199"/>
      <c r="APY185" s="199"/>
      <c r="APZ185" s="199"/>
      <c r="AQA185" s="199"/>
      <c r="AQB185" s="199"/>
      <c r="AQC185" s="199"/>
      <c r="AQD185" s="199"/>
      <c r="AQE185" s="199"/>
      <c r="AQF185" s="199"/>
      <c r="AQG185" s="199"/>
      <c r="AQH185" s="199"/>
      <c r="AQI185" s="199"/>
      <c r="AQJ185" s="199"/>
      <c r="AQK185" s="199"/>
      <c r="AQL185" s="199"/>
      <c r="AQM185" s="199"/>
      <c r="AQN185" s="199"/>
      <c r="AQO185" s="199"/>
      <c r="AQP185" s="199"/>
      <c r="AQQ185" s="199"/>
      <c r="AQR185" s="199"/>
      <c r="AQS185" s="199"/>
      <c r="AQT185" s="199"/>
      <c r="AQU185" s="199"/>
      <c r="AQV185" s="199"/>
      <c r="AQW185" s="199"/>
      <c r="AQX185" s="199"/>
      <c r="AQY185" s="199"/>
      <c r="AQZ185" s="199"/>
      <c r="ARA185" s="199"/>
      <c r="ARB185" s="199"/>
      <c r="ARC185" s="199"/>
      <c r="ARD185" s="199"/>
      <c r="ARE185" s="199"/>
      <c r="ARF185" s="199"/>
      <c r="ARG185" s="199"/>
      <c r="ARH185" s="199"/>
      <c r="ARI185" s="199"/>
      <c r="ARJ185" s="199"/>
      <c r="ARK185" s="199"/>
      <c r="ARL185" s="199"/>
      <c r="ARM185" s="199"/>
      <c r="ARN185" s="199"/>
      <c r="ARO185" s="199"/>
      <c r="ARP185" s="199"/>
      <c r="ARQ185" s="199"/>
      <c r="ARR185" s="199"/>
      <c r="ARS185" s="199"/>
      <c r="ART185" s="199"/>
      <c r="ARU185" s="199"/>
      <c r="ARV185" s="199"/>
      <c r="ARW185" s="199"/>
      <c r="ARX185" s="199"/>
      <c r="ARY185" s="199"/>
      <c r="ARZ185" s="199"/>
      <c r="ASA185" s="199"/>
      <c r="ASB185" s="199"/>
      <c r="ASC185" s="199"/>
      <c r="ASD185" s="199"/>
      <c r="ASE185" s="199"/>
      <c r="ASF185" s="199"/>
      <c r="ASG185" s="199"/>
      <c r="ASH185" s="199"/>
      <c r="ASI185" s="199"/>
      <c r="ASJ185" s="199"/>
      <c r="ASK185" s="199"/>
      <c r="ASL185" s="199"/>
      <c r="ASM185" s="199"/>
      <c r="ASN185" s="199"/>
      <c r="ASO185" s="199"/>
      <c r="ASP185" s="199"/>
      <c r="ASQ185" s="199"/>
      <c r="ASR185" s="199"/>
      <c r="ASS185" s="199"/>
      <c r="AST185" s="199"/>
      <c r="ASU185" s="199"/>
      <c r="ASV185" s="199"/>
      <c r="ASW185" s="199"/>
      <c r="ASX185" s="199"/>
      <c r="ASY185" s="199"/>
      <c r="ASZ185" s="199"/>
      <c r="ATA185" s="199"/>
      <c r="ATB185" s="199"/>
      <c r="ATC185" s="199"/>
      <c r="ATD185" s="199"/>
      <c r="ATE185" s="199"/>
      <c r="ATF185" s="199"/>
      <c r="ATG185" s="199"/>
      <c r="ATH185" s="199"/>
      <c r="ATI185" s="199"/>
      <c r="ATJ185" s="199"/>
      <c r="ATK185" s="199"/>
      <c r="ATL185" s="199"/>
      <c r="ATM185" s="199"/>
      <c r="ATN185" s="199"/>
      <c r="ATO185" s="199"/>
      <c r="ATP185" s="199"/>
      <c r="ATQ185" s="199"/>
      <c r="ATR185" s="199"/>
      <c r="ATS185" s="199"/>
      <c r="ATT185" s="199"/>
      <c r="ATU185" s="199"/>
      <c r="ATV185" s="199"/>
      <c r="ATW185" s="199"/>
      <c r="ATX185" s="199"/>
      <c r="ATY185" s="199"/>
      <c r="ATZ185" s="199"/>
      <c r="AUA185" s="199"/>
      <c r="AUB185" s="199"/>
      <c r="AUC185" s="199"/>
      <c r="AUD185" s="199"/>
      <c r="AUE185" s="199"/>
      <c r="AUF185" s="199"/>
      <c r="AUG185" s="199"/>
      <c r="AUH185" s="199"/>
      <c r="AUI185" s="199"/>
      <c r="AUJ185" s="199"/>
      <c r="AUK185" s="199"/>
      <c r="AUL185" s="199"/>
      <c r="AUM185" s="199"/>
      <c r="AUN185" s="199"/>
      <c r="AUO185" s="199"/>
      <c r="AUP185" s="199"/>
      <c r="AUQ185" s="199"/>
      <c r="AUR185" s="199"/>
      <c r="AUS185" s="199"/>
      <c r="AUT185" s="199"/>
      <c r="AUU185" s="199"/>
      <c r="AUV185" s="199"/>
      <c r="AUW185" s="199"/>
      <c r="AUX185" s="199"/>
      <c r="AUY185" s="199"/>
      <c r="AUZ185" s="199"/>
      <c r="AVA185" s="199"/>
      <c r="AVB185" s="199"/>
      <c r="AVC185" s="199"/>
      <c r="AVD185" s="199"/>
      <c r="AVE185" s="199"/>
      <c r="AVF185" s="199"/>
      <c r="AVG185" s="199"/>
      <c r="AVH185" s="199"/>
      <c r="AVI185" s="199"/>
      <c r="AVJ185" s="199"/>
      <c r="AVK185" s="199"/>
      <c r="AVL185" s="199"/>
      <c r="AVM185" s="199"/>
      <c r="AVN185" s="199"/>
      <c r="AVO185" s="199"/>
      <c r="AVP185" s="199"/>
      <c r="AVQ185" s="199"/>
      <c r="AVR185" s="199"/>
      <c r="AVS185" s="199"/>
      <c r="AVT185" s="199"/>
      <c r="AVU185" s="199"/>
      <c r="AVV185" s="199"/>
      <c r="AVW185" s="199"/>
      <c r="AVX185" s="199"/>
      <c r="AVY185" s="199"/>
      <c r="AVZ185" s="199"/>
      <c r="AWA185" s="199"/>
      <c r="AWB185" s="199"/>
      <c r="AWC185" s="199"/>
      <c r="AWD185" s="199"/>
      <c r="AWE185" s="199"/>
      <c r="AWF185" s="199"/>
      <c r="AWG185" s="199"/>
      <c r="AWH185" s="199"/>
      <c r="AWI185" s="199"/>
      <c r="AWJ185" s="199"/>
      <c r="AWK185" s="199"/>
      <c r="AWL185" s="199"/>
      <c r="AWM185" s="199"/>
      <c r="AWN185" s="199"/>
      <c r="AWO185" s="199"/>
      <c r="AWP185" s="199"/>
      <c r="AWQ185" s="199"/>
      <c r="AWR185" s="199"/>
      <c r="AWS185" s="199"/>
      <c r="AWT185" s="199"/>
      <c r="AWU185" s="199"/>
      <c r="AWV185" s="199"/>
      <c r="AWW185" s="199"/>
      <c r="AWX185" s="199"/>
      <c r="AWY185" s="199"/>
      <c r="AWZ185" s="199"/>
      <c r="AXA185" s="199"/>
      <c r="AXB185" s="199"/>
      <c r="AXC185" s="199"/>
      <c r="AXD185" s="199"/>
      <c r="AXE185" s="199"/>
      <c r="AXF185" s="199"/>
      <c r="AXG185" s="199"/>
      <c r="AXH185" s="199"/>
      <c r="AXI185" s="199"/>
      <c r="AXJ185" s="199"/>
      <c r="AXK185" s="199"/>
      <c r="AXL185" s="199"/>
      <c r="AXM185" s="199"/>
      <c r="AXN185" s="199"/>
      <c r="AXO185" s="199"/>
      <c r="AXP185" s="199"/>
      <c r="AXQ185" s="199"/>
      <c r="AXR185" s="199"/>
      <c r="AXS185" s="199"/>
      <c r="AXT185" s="199"/>
      <c r="AXU185" s="199"/>
      <c r="AXV185" s="199"/>
      <c r="AXW185" s="199"/>
      <c r="AXX185" s="199"/>
      <c r="AXY185" s="199"/>
      <c r="AXZ185" s="199"/>
      <c r="AYA185" s="199"/>
      <c r="AYB185" s="199"/>
      <c r="AYC185" s="199"/>
      <c r="AYD185" s="199"/>
      <c r="AYE185" s="199"/>
      <c r="AYF185" s="199"/>
      <c r="AYG185" s="199"/>
      <c r="AYH185" s="199"/>
      <c r="AYI185" s="199"/>
      <c r="AYJ185" s="199"/>
      <c r="AYK185" s="199"/>
      <c r="AYL185" s="199"/>
      <c r="AYM185" s="199"/>
      <c r="AYN185" s="199"/>
      <c r="AYO185" s="199"/>
      <c r="AYP185" s="199"/>
      <c r="AYQ185" s="199"/>
      <c r="AYR185" s="199"/>
      <c r="AYS185" s="199"/>
      <c r="AYT185" s="199"/>
      <c r="AYU185" s="199"/>
      <c r="AYV185" s="199"/>
      <c r="AYW185" s="199"/>
      <c r="AYX185" s="199"/>
      <c r="AYY185" s="199"/>
      <c r="AYZ185" s="199"/>
      <c r="AZA185" s="199"/>
      <c r="AZB185" s="199"/>
      <c r="AZC185" s="199"/>
      <c r="AZD185" s="199"/>
      <c r="AZE185" s="199"/>
      <c r="AZF185" s="199"/>
      <c r="AZG185" s="199"/>
      <c r="AZH185" s="199"/>
      <c r="AZI185" s="199"/>
      <c r="AZJ185" s="199"/>
      <c r="AZK185" s="199"/>
      <c r="AZL185" s="199"/>
      <c r="AZM185" s="199"/>
      <c r="AZN185" s="199"/>
      <c r="AZO185" s="199"/>
      <c r="AZP185" s="199"/>
      <c r="AZQ185" s="199"/>
      <c r="AZR185" s="199"/>
      <c r="AZS185" s="199"/>
      <c r="AZT185" s="199"/>
      <c r="AZU185" s="199"/>
      <c r="AZV185" s="199"/>
      <c r="AZW185" s="199"/>
      <c r="AZX185" s="199"/>
      <c r="AZY185" s="199"/>
      <c r="AZZ185" s="199"/>
      <c r="BAA185" s="199"/>
      <c r="BAB185" s="199"/>
      <c r="BAC185" s="199"/>
      <c r="BAD185" s="199"/>
      <c r="BAE185" s="199"/>
      <c r="BAF185" s="199"/>
      <c r="BAG185" s="199"/>
      <c r="BAH185" s="199"/>
      <c r="BAI185" s="199"/>
      <c r="BAJ185" s="199"/>
      <c r="BAK185" s="199"/>
      <c r="BAL185" s="199"/>
      <c r="BAM185" s="199"/>
      <c r="BAN185" s="199"/>
      <c r="BAO185" s="199"/>
      <c r="BAP185" s="199"/>
      <c r="BAQ185" s="199"/>
      <c r="BAR185" s="199"/>
      <c r="BAS185" s="199"/>
      <c r="BAT185" s="199"/>
      <c r="BAU185" s="199"/>
      <c r="BAV185" s="199"/>
      <c r="BAW185" s="199"/>
      <c r="BAX185" s="199"/>
      <c r="BAY185" s="199"/>
      <c r="BAZ185" s="199"/>
      <c r="BBA185" s="199"/>
      <c r="BBB185" s="199"/>
      <c r="BBC185" s="199"/>
      <c r="BBD185" s="199"/>
      <c r="BBE185" s="199"/>
      <c r="BBF185" s="199"/>
      <c r="BBG185" s="199"/>
      <c r="BBH185" s="199"/>
      <c r="BBI185" s="199"/>
      <c r="BBJ185" s="199"/>
      <c r="BBK185" s="199"/>
      <c r="BBL185" s="199"/>
      <c r="BBM185" s="199"/>
      <c r="BBN185" s="199"/>
      <c r="BBO185" s="199"/>
      <c r="BBP185" s="199"/>
      <c r="BBQ185" s="199"/>
      <c r="BBR185" s="199"/>
      <c r="BBS185" s="199"/>
      <c r="BBT185" s="199"/>
      <c r="BBU185" s="199"/>
      <c r="BBV185" s="199"/>
      <c r="BBW185" s="199"/>
      <c r="BBX185" s="199"/>
      <c r="BBY185" s="199"/>
      <c r="BBZ185" s="199"/>
      <c r="BCA185" s="199"/>
      <c r="BCB185" s="199"/>
      <c r="BCC185" s="199"/>
      <c r="BCD185" s="199"/>
      <c r="BCE185" s="199"/>
      <c r="BCF185" s="199"/>
      <c r="BCG185" s="199"/>
      <c r="BCH185" s="199"/>
      <c r="BCI185" s="199"/>
      <c r="BCJ185" s="199"/>
      <c r="BCK185" s="199"/>
      <c r="BCL185" s="199"/>
      <c r="BCM185" s="199"/>
      <c r="BCN185" s="199"/>
      <c r="BCO185" s="199"/>
      <c r="BCP185" s="199"/>
      <c r="BCQ185" s="199"/>
      <c r="BCR185" s="199"/>
      <c r="BCS185" s="199"/>
      <c r="BCT185" s="199"/>
      <c r="BCU185" s="199"/>
      <c r="BCV185" s="199"/>
      <c r="BCW185" s="199"/>
      <c r="BCX185" s="199"/>
      <c r="BCY185" s="199"/>
      <c r="BCZ185" s="199"/>
      <c r="BDA185" s="199"/>
      <c r="BDB185" s="199"/>
      <c r="BDC185" s="199"/>
      <c r="BDD185" s="199"/>
      <c r="BDE185" s="199"/>
      <c r="BDF185" s="199"/>
      <c r="BDG185" s="199"/>
      <c r="BDH185" s="199"/>
      <c r="BDI185" s="199"/>
      <c r="BDJ185" s="199"/>
      <c r="BDK185" s="199"/>
      <c r="BDL185" s="199"/>
      <c r="BDM185" s="199"/>
      <c r="BDN185" s="199"/>
      <c r="BDO185" s="199"/>
      <c r="BDP185" s="199"/>
      <c r="BDQ185" s="199"/>
      <c r="BDR185" s="199"/>
      <c r="BDS185" s="199"/>
      <c r="BDT185" s="199"/>
      <c r="BDU185" s="199"/>
      <c r="BDV185" s="199"/>
      <c r="BDW185" s="199"/>
      <c r="BDX185" s="199"/>
      <c r="BDY185" s="199"/>
      <c r="BDZ185" s="199"/>
      <c r="BEA185" s="199"/>
      <c r="BEB185" s="199"/>
      <c r="BEC185" s="199"/>
      <c r="BED185" s="199"/>
      <c r="BEE185" s="199"/>
      <c r="BEF185" s="199"/>
      <c r="BEG185" s="199"/>
      <c r="BEH185" s="199"/>
      <c r="BEI185" s="199"/>
      <c r="BEJ185" s="199"/>
      <c r="BEK185" s="199"/>
      <c r="BEL185" s="199"/>
      <c r="BEM185" s="199"/>
      <c r="BEN185" s="199"/>
      <c r="BEO185" s="199"/>
      <c r="BEP185" s="199"/>
      <c r="BEQ185" s="199"/>
      <c r="BER185" s="199"/>
      <c r="BES185" s="199"/>
      <c r="BET185" s="199"/>
      <c r="BEU185" s="199"/>
      <c r="BEV185" s="199"/>
      <c r="BEW185" s="199"/>
      <c r="BEX185" s="199"/>
      <c r="BEY185" s="199"/>
      <c r="BEZ185" s="199"/>
      <c r="BFA185" s="199"/>
      <c r="BFB185" s="199"/>
      <c r="BFC185" s="199"/>
      <c r="BFD185" s="199"/>
      <c r="BFE185" s="199"/>
      <c r="BFF185" s="199"/>
      <c r="BFG185" s="199"/>
      <c r="BFH185" s="199"/>
      <c r="BFI185" s="199"/>
      <c r="BFJ185" s="199"/>
      <c r="BFK185" s="199"/>
      <c r="BFL185" s="199"/>
      <c r="BFM185" s="199"/>
      <c r="BFN185" s="199"/>
      <c r="BFO185" s="199"/>
      <c r="BFP185" s="199"/>
      <c r="BFQ185" s="199"/>
      <c r="BFR185" s="199"/>
      <c r="BFS185" s="199"/>
      <c r="BFT185" s="199"/>
      <c r="BFU185" s="199"/>
      <c r="BFV185" s="199"/>
      <c r="BFW185" s="199"/>
      <c r="BFX185" s="199"/>
      <c r="BFY185" s="199"/>
      <c r="BFZ185" s="199"/>
      <c r="BGA185" s="199"/>
      <c r="BGB185" s="199"/>
      <c r="BGC185" s="199"/>
      <c r="BGD185" s="199"/>
      <c r="BGE185" s="199"/>
      <c r="BGF185" s="199"/>
      <c r="BGG185" s="199"/>
      <c r="BGH185" s="199"/>
      <c r="BGI185" s="199"/>
      <c r="BGJ185" s="199"/>
      <c r="BGK185" s="199"/>
      <c r="BGL185" s="199"/>
      <c r="BGM185" s="199"/>
      <c r="BGN185" s="199"/>
      <c r="BGO185" s="199"/>
      <c r="BGP185" s="199"/>
      <c r="BGQ185" s="199"/>
      <c r="BGR185" s="199"/>
      <c r="BGS185" s="199"/>
      <c r="BGT185" s="199"/>
      <c r="BGU185" s="199"/>
      <c r="BGV185" s="199"/>
      <c r="BGW185" s="199"/>
      <c r="BGX185" s="199"/>
      <c r="BGY185" s="199"/>
      <c r="BGZ185" s="199"/>
      <c r="BHA185" s="199"/>
      <c r="BHB185" s="199"/>
      <c r="BHC185" s="199"/>
      <c r="BHD185" s="199"/>
      <c r="BHE185" s="199"/>
      <c r="BHF185" s="199"/>
      <c r="BHG185" s="199"/>
      <c r="BHH185" s="199"/>
      <c r="BHI185" s="199"/>
      <c r="BHJ185" s="199"/>
      <c r="BHK185" s="199"/>
      <c r="BHL185" s="199"/>
      <c r="BHM185" s="199"/>
      <c r="BHN185" s="199"/>
      <c r="BHO185" s="199"/>
      <c r="BHP185" s="199"/>
      <c r="BHQ185" s="199"/>
      <c r="BHR185" s="199"/>
      <c r="BHS185" s="199"/>
      <c r="BHT185" s="199"/>
      <c r="BHU185" s="199"/>
      <c r="BHV185" s="199"/>
      <c r="BHW185" s="199"/>
      <c r="BHX185" s="199"/>
      <c r="BHY185" s="199"/>
      <c r="BHZ185" s="199"/>
      <c r="BIA185" s="199"/>
      <c r="BIB185" s="199"/>
      <c r="BIC185" s="199"/>
      <c r="BID185" s="199"/>
      <c r="BIE185" s="199"/>
      <c r="BIF185" s="199"/>
      <c r="BIG185" s="199"/>
      <c r="BIH185" s="199"/>
      <c r="BII185" s="199"/>
      <c r="BIJ185" s="199"/>
      <c r="BIK185" s="199"/>
      <c r="BIL185" s="199"/>
      <c r="BIM185" s="199"/>
      <c r="BIN185" s="199"/>
      <c r="BIO185" s="199"/>
      <c r="BIP185" s="199"/>
      <c r="BIQ185" s="199"/>
      <c r="BIR185" s="199"/>
      <c r="BIS185" s="199"/>
      <c r="BIT185" s="199"/>
      <c r="BIU185" s="199"/>
      <c r="BIV185" s="199"/>
      <c r="BIW185" s="199"/>
      <c r="BIX185" s="199"/>
      <c r="BIY185" s="199"/>
      <c r="BIZ185" s="199"/>
      <c r="BJA185" s="199"/>
      <c r="BJB185" s="199"/>
      <c r="BJC185" s="199"/>
      <c r="BJD185" s="199"/>
      <c r="BJE185" s="199"/>
      <c r="BJF185" s="199"/>
      <c r="BJG185" s="199"/>
      <c r="BJH185" s="199"/>
      <c r="BJI185" s="199"/>
      <c r="BJJ185" s="199"/>
      <c r="BJK185" s="199"/>
      <c r="BJL185" s="199"/>
      <c r="BJM185" s="199"/>
      <c r="BJN185" s="199"/>
      <c r="BJO185" s="199"/>
      <c r="BJP185" s="199"/>
      <c r="BJQ185" s="199"/>
      <c r="BJR185" s="199"/>
      <c r="BJS185" s="199"/>
      <c r="BJT185" s="199"/>
      <c r="BJU185" s="199"/>
      <c r="BJV185" s="199"/>
      <c r="BJW185" s="199"/>
      <c r="BJX185" s="199"/>
      <c r="BJY185" s="199"/>
      <c r="BJZ185" s="199"/>
      <c r="BKA185" s="199"/>
      <c r="BKB185" s="199"/>
      <c r="BKC185" s="199"/>
      <c r="BKD185" s="199"/>
      <c r="BKE185" s="199"/>
      <c r="BKF185" s="199"/>
      <c r="BKG185" s="199"/>
      <c r="BKH185" s="199"/>
      <c r="BKI185" s="199"/>
      <c r="BKJ185" s="199"/>
      <c r="BKK185" s="199"/>
      <c r="BKL185" s="199"/>
      <c r="BKM185" s="199"/>
      <c r="BKN185" s="199"/>
      <c r="BKO185" s="199"/>
      <c r="BKP185" s="199"/>
      <c r="BKQ185" s="199"/>
      <c r="BKR185" s="199"/>
      <c r="BKS185" s="199"/>
      <c r="BKT185" s="199"/>
      <c r="BKU185" s="199"/>
      <c r="BKV185" s="199"/>
      <c r="BKW185" s="199"/>
      <c r="BKX185" s="199"/>
      <c r="BKY185" s="199"/>
      <c r="BKZ185" s="199"/>
      <c r="BLA185" s="199"/>
      <c r="BLB185" s="199"/>
      <c r="BLC185" s="199"/>
      <c r="BLD185" s="199"/>
      <c r="BLE185" s="199"/>
      <c r="BLF185" s="199"/>
      <c r="BLG185" s="199"/>
      <c r="BLH185" s="199"/>
      <c r="BLI185" s="199"/>
      <c r="BLJ185" s="199"/>
      <c r="BLK185" s="199"/>
      <c r="BLL185" s="199"/>
      <c r="BLM185" s="199"/>
      <c r="BLN185" s="199"/>
      <c r="BLO185" s="199"/>
      <c r="BLP185" s="199"/>
      <c r="BLQ185" s="199"/>
      <c r="BLR185" s="199"/>
      <c r="BLS185" s="199"/>
      <c r="BLT185" s="199"/>
      <c r="BLU185" s="199"/>
      <c r="BLV185" s="199"/>
      <c r="BLW185" s="199"/>
      <c r="BLX185" s="199"/>
      <c r="BLY185" s="199"/>
      <c r="BLZ185" s="199"/>
      <c r="BMA185" s="199"/>
      <c r="BMB185" s="199"/>
      <c r="BMC185" s="199"/>
      <c r="BMD185" s="199"/>
      <c r="BME185" s="199"/>
      <c r="BMF185" s="199"/>
      <c r="BMG185" s="199"/>
      <c r="BMH185" s="199"/>
      <c r="BMI185" s="199"/>
      <c r="BMJ185" s="199"/>
      <c r="BMK185" s="199"/>
      <c r="BML185" s="199"/>
      <c r="BMM185" s="199"/>
      <c r="BMN185" s="199"/>
      <c r="BMO185" s="199"/>
      <c r="BMP185" s="199"/>
      <c r="BMQ185" s="199"/>
      <c r="BMR185" s="199"/>
      <c r="BMS185" s="199"/>
      <c r="BMT185" s="199"/>
      <c r="BMU185" s="199"/>
      <c r="BMV185" s="199"/>
      <c r="BMW185" s="199"/>
      <c r="BMX185" s="199"/>
      <c r="BMY185" s="199"/>
      <c r="BMZ185" s="199"/>
      <c r="BNA185" s="199"/>
      <c r="BNB185" s="199"/>
      <c r="BNC185" s="199"/>
      <c r="BND185" s="199"/>
      <c r="BNE185" s="199"/>
      <c r="BNF185" s="199"/>
      <c r="BNG185" s="199"/>
      <c r="BNH185" s="199"/>
      <c r="BNI185" s="199"/>
      <c r="BNJ185" s="199"/>
      <c r="BNK185" s="199"/>
      <c r="BNL185" s="199"/>
      <c r="BNM185" s="199"/>
      <c r="BNN185" s="199"/>
      <c r="BNO185" s="199"/>
      <c r="BNP185" s="199"/>
      <c r="BNQ185" s="199"/>
      <c r="BNR185" s="199"/>
      <c r="BNS185" s="199"/>
      <c r="BNT185" s="199"/>
      <c r="BNU185" s="199"/>
      <c r="BNV185" s="199"/>
      <c r="BNW185" s="199"/>
      <c r="BNX185" s="199"/>
      <c r="BNY185" s="199"/>
      <c r="BNZ185" s="199"/>
      <c r="BOA185" s="199"/>
      <c r="BOB185" s="199"/>
      <c r="BOC185" s="199"/>
      <c r="BOD185" s="199"/>
      <c r="BOE185" s="199"/>
      <c r="BOF185" s="199"/>
      <c r="BOG185" s="199"/>
      <c r="BOH185" s="199"/>
      <c r="BOI185" s="199"/>
      <c r="BOJ185" s="199"/>
      <c r="BOK185" s="199"/>
      <c r="BOL185" s="199"/>
      <c r="BOM185" s="199"/>
      <c r="BON185" s="199"/>
      <c r="BOO185" s="199"/>
      <c r="BOP185" s="199"/>
      <c r="BOQ185" s="199"/>
      <c r="BOR185" s="199"/>
      <c r="BOS185" s="199"/>
      <c r="BOT185" s="199"/>
      <c r="BOU185" s="199"/>
      <c r="BOV185" s="199"/>
      <c r="BOW185" s="199"/>
      <c r="BOX185" s="199"/>
      <c r="BOY185" s="199"/>
      <c r="BOZ185" s="199"/>
      <c r="BPA185" s="199"/>
      <c r="BPB185" s="199"/>
      <c r="BPC185" s="199"/>
      <c r="BPD185" s="199"/>
      <c r="BPE185" s="199"/>
      <c r="BPF185" s="199"/>
      <c r="BPG185" s="199"/>
      <c r="BPH185" s="199"/>
      <c r="BPI185" s="199"/>
      <c r="BPJ185" s="199"/>
      <c r="BPK185" s="199"/>
      <c r="BPL185" s="199"/>
      <c r="BPM185" s="199"/>
      <c r="BPN185" s="199"/>
      <c r="BPO185" s="199"/>
      <c r="BPP185" s="199"/>
      <c r="BPQ185" s="199"/>
      <c r="BPR185" s="199"/>
      <c r="BPS185" s="199"/>
      <c r="BPT185" s="199"/>
      <c r="BPU185" s="199"/>
      <c r="BPV185" s="199"/>
      <c r="BPW185" s="199"/>
      <c r="BPX185" s="199"/>
      <c r="BPY185" s="199"/>
      <c r="BPZ185" s="199"/>
      <c r="BQA185" s="199"/>
      <c r="BQB185" s="199"/>
      <c r="BQC185" s="199"/>
      <c r="BQD185" s="199"/>
      <c r="BQE185" s="199"/>
      <c r="BQF185" s="199"/>
      <c r="BQG185" s="199"/>
      <c r="BQH185" s="199"/>
      <c r="BQI185" s="199"/>
      <c r="BQJ185" s="199"/>
      <c r="BQK185" s="199"/>
      <c r="BQL185" s="199"/>
      <c r="BQM185" s="199"/>
      <c r="BQN185" s="199"/>
      <c r="BQO185" s="199"/>
      <c r="BQP185" s="199"/>
      <c r="BQQ185" s="199"/>
      <c r="BQR185" s="199"/>
      <c r="BQS185" s="199"/>
      <c r="BQT185" s="199"/>
      <c r="BQU185" s="199"/>
      <c r="BQV185" s="199"/>
      <c r="BQW185" s="199"/>
      <c r="BQX185" s="199"/>
      <c r="BQY185" s="199"/>
      <c r="BQZ185" s="199"/>
      <c r="BRA185" s="199"/>
      <c r="BRB185" s="199"/>
      <c r="BRC185" s="199"/>
      <c r="BRD185" s="199"/>
      <c r="BRE185" s="199"/>
      <c r="BRF185" s="199"/>
      <c r="BRG185" s="199"/>
      <c r="BRH185" s="199"/>
      <c r="BRI185" s="199"/>
      <c r="BRJ185" s="199"/>
      <c r="BRK185" s="199"/>
      <c r="BRL185" s="199"/>
      <c r="BRM185" s="199"/>
      <c r="BRN185" s="199"/>
      <c r="BRO185" s="199"/>
      <c r="BRP185" s="199"/>
      <c r="BRQ185" s="199"/>
      <c r="BRR185" s="199"/>
      <c r="BRS185" s="199"/>
      <c r="BRT185" s="199"/>
      <c r="BRU185" s="199"/>
      <c r="BRV185" s="199"/>
      <c r="BRW185" s="199"/>
      <c r="BRX185" s="199"/>
      <c r="BRY185" s="199"/>
      <c r="BRZ185" s="199"/>
      <c r="BSA185" s="199"/>
      <c r="BSB185" s="199"/>
      <c r="BSC185" s="199"/>
      <c r="BSD185" s="199"/>
      <c r="BSE185" s="199"/>
      <c r="BSF185" s="199"/>
      <c r="BSG185" s="199"/>
      <c r="BSH185" s="199"/>
      <c r="BSI185" s="199"/>
      <c r="BSJ185" s="199"/>
      <c r="BSK185" s="199"/>
      <c r="BSL185" s="199"/>
      <c r="BSM185" s="199"/>
      <c r="BSN185" s="199"/>
      <c r="BSO185" s="199"/>
      <c r="BSP185" s="199"/>
      <c r="BSQ185" s="199"/>
      <c r="BSR185" s="199"/>
      <c r="BSS185" s="199"/>
      <c r="BST185" s="199"/>
      <c r="BSU185" s="199"/>
      <c r="BSV185" s="199"/>
      <c r="BSW185" s="199"/>
      <c r="BSX185" s="199"/>
      <c r="BSY185" s="199"/>
      <c r="BSZ185" s="199"/>
      <c r="BTA185" s="199"/>
      <c r="BTB185" s="199"/>
      <c r="BTC185" s="199"/>
      <c r="BTD185" s="199"/>
      <c r="BTE185" s="199"/>
      <c r="BTF185" s="199"/>
      <c r="BTG185" s="199"/>
      <c r="BTH185" s="199"/>
      <c r="BTI185" s="199"/>
      <c r="BTJ185" s="199"/>
      <c r="BTK185" s="199"/>
      <c r="BTL185" s="199"/>
      <c r="BTM185" s="199"/>
      <c r="BTN185" s="199"/>
      <c r="BTO185" s="199"/>
      <c r="BTP185" s="199"/>
      <c r="BTQ185" s="199"/>
      <c r="BTR185" s="199"/>
      <c r="BTS185" s="199"/>
      <c r="BTT185" s="199"/>
      <c r="BTU185" s="199"/>
      <c r="BTV185" s="199"/>
      <c r="BTW185" s="199"/>
      <c r="BTX185" s="199"/>
      <c r="BTY185" s="199"/>
      <c r="BTZ185" s="199"/>
      <c r="BUA185" s="199"/>
      <c r="BUB185" s="199"/>
      <c r="BUC185" s="199"/>
      <c r="BUD185" s="199"/>
      <c r="BUE185" s="199"/>
      <c r="BUF185" s="199"/>
      <c r="BUG185" s="199"/>
      <c r="BUH185" s="199"/>
      <c r="BUI185" s="199"/>
      <c r="BUJ185" s="199"/>
      <c r="BUK185" s="199"/>
      <c r="BUL185" s="199"/>
      <c r="BUM185" s="199"/>
      <c r="BUN185" s="199"/>
      <c r="BUO185" s="199"/>
      <c r="BUP185" s="199"/>
      <c r="BUQ185" s="199"/>
      <c r="BUR185" s="199"/>
      <c r="BUS185" s="199"/>
      <c r="BUT185" s="199"/>
      <c r="BUU185" s="199"/>
      <c r="BUV185" s="199"/>
      <c r="BUW185" s="199"/>
      <c r="BUX185" s="199"/>
      <c r="BUY185" s="199"/>
      <c r="BUZ185" s="199"/>
      <c r="BVA185" s="199"/>
      <c r="BVB185" s="199"/>
      <c r="BVC185" s="199"/>
      <c r="BVD185" s="199"/>
      <c r="BVE185" s="199"/>
      <c r="BVF185" s="199"/>
      <c r="BVG185" s="199"/>
      <c r="BVH185" s="199"/>
      <c r="BVI185" s="199"/>
      <c r="BVJ185" s="199"/>
      <c r="BVK185" s="199"/>
      <c r="BVL185" s="199"/>
      <c r="BVM185" s="199"/>
      <c r="BVN185" s="199"/>
      <c r="BVO185" s="199"/>
      <c r="BVP185" s="199"/>
      <c r="BVQ185" s="199"/>
      <c r="BVR185" s="199"/>
      <c r="BVS185" s="199"/>
      <c r="BVT185" s="199"/>
      <c r="BVU185" s="199"/>
      <c r="BVV185" s="199"/>
      <c r="BVW185" s="199"/>
      <c r="BVX185" s="199"/>
      <c r="BVY185" s="199"/>
      <c r="BVZ185" s="199"/>
      <c r="BWA185" s="199"/>
      <c r="BWB185" s="199"/>
      <c r="BWC185" s="199"/>
      <c r="BWD185" s="199"/>
      <c r="BWE185" s="199"/>
      <c r="BWF185" s="199"/>
      <c r="BWG185" s="199"/>
      <c r="BWH185" s="199"/>
      <c r="BWI185" s="199"/>
      <c r="BWJ185" s="199"/>
      <c r="BWK185" s="199"/>
      <c r="BWL185" s="199"/>
      <c r="BWM185" s="199"/>
      <c r="BWN185" s="199"/>
      <c r="BWO185" s="199"/>
      <c r="BWP185" s="199"/>
      <c r="BWQ185" s="199"/>
      <c r="BWR185" s="199"/>
      <c r="BWS185" s="199"/>
      <c r="BWT185" s="199"/>
      <c r="BWU185" s="199"/>
      <c r="BWV185" s="199"/>
      <c r="BWW185" s="199"/>
      <c r="BWX185" s="199"/>
      <c r="BWY185" s="199"/>
      <c r="BWZ185" s="199"/>
      <c r="BXA185" s="199"/>
      <c r="BXB185" s="199"/>
      <c r="BXC185" s="199"/>
      <c r="BXD185" s="199"/>
      <c r="BXE185" s="199"/>
      <c r="BXF185" s="199"/>
      <c r="BXG185" s="199"/>
      <c r="BXH185" s="199"/>
      <c r="BXI185" s="199"/>
      <c r="BXJ185" s="199"/>
      <c r="BXK185" s="199"/>
      <c r="BXL185" s="199"/>
      <c r="BXM185" s="199"/>
      <c r="BXN185" s="199"/>
      <c r="BXO185" s="199"/>
      <c r="BXP185" s="199"/>
      <c r="BXQ185" s="199"/>
      <c r="BXR185" s="199"/>
      <c r="BXS185" s="199"/>
      <c r="BXT185" s="199"/>
      <c r="BXU185" s="199"/>
      <c r="BXV185" s="199"/>
      <c r="BXW185" s="199"/>
      <c r="BXX185" s="199"/>
      <c r="BXY185" s="199"/>
      <c r="BXZ185" s="199"/>
      <c r="BYA185" s="199"/>
      <c r="BYB185" s="199"/>
      <c r="BYC185" s="199"/>
      <c r="BYD185" s="199"/>
      <c r="BYE185" s="199"/>
      <c r="BYF185" s="199"/>
      <c r="BYG185" s="199"/>
      <c r="BYH185" s="199"/>
      <c r="BYI185" s="199"/>
      <c r="BYJ185" s="199"/>
      <c r="BYK185" s="199"/>
      <c r="BYL185" s="199"/>
      <c r="BYM185" s="199"/>
      <c r="BYN185" s="199"/>
      <c r="BYO185" s="199"/>
      <c r="BYP185" s="199"/>
      <c r="BYQ185" s="199"/>
      <c r="BYR185" s="199"/>
      <c r="BYS185" s="199"/>
      <c r="BYT185" s="199"/>
      <c r="BYU185" s="199"/>
      <c r="BYV185" s="199"/>
      <c r="BYW185" s="199"/>
      <c r="BYX185" s="199"/>
      <c r="BYY185" s="199"/>
      <c r="BYZ185" s="199"/>
      <c r="BZA185" s="199"/>
      <c r="BZB185" s="199"/>
      <c r="BZC185" s="199"/>
      <c r="BZD185" s="199"/>
      <c r="BZE185" s="199"/>
      <c r="BZF185" s="199"/>
      <c r="BZG185" s="199"/>
      <c r="BZH185" s="199"/>
      <c r="BZI185" s="199"/>
      <c r="BZJ185" s="199"/>
      <c r="BZK185" s="199"/>
      <c r="BZL185" s="199"/>
      <c r="BZM185" s="199"/>
      <c r="BZN185" s="199"/>
      <c r="BZO185" s="199"/>
      <c r="BZP185" s="199"/>
      <c r="BZQ185" s="199"/>
      <c r="BZR185" s="199"/>
      <c r="BZS185" s="199"/>
      <c r="BZT185" s="199"/>
      <c r="BZU185" s="199"/>
      <c r="BZV185" s="199"/>
      <c r="BZW185" s="199"/>
      <c r="BZX185" s="199"/>
      <c r="BZY185" s="199"/>
      <c r="BZZ185" s="199"/>
      <c r="CAA185" s="199"/>
      <c r="CAB185" s="199"/>
      <c r="CAC185" s="199"/>
      <c r="CAD185" s="199"/>
      <c r="CAE185" s="199"/>
      <c r="CAF185" s="199"/>
      <c r="CAG185" s="199"/>
      <c r="CAH185" s="199"/>
      <c r="CAI185" s="199"/>
      <c r="CAJ185" s="199"/>
      <c r="CAK185" s="199"/>
      <c r="CAL185" s="199"/>
      <c r="CAM185" s="199"/>
      <c r="CAN185" s="199"/>
      <c r="CAO185" s="199"/>
      <c r="CAP185" s="199"/>
      <c r="CAQ185" s="199"/>
      <c r="CAR185" s="199"/>
      <c r="CAS185" s="199"/>
      <c r="CAT185" s="199"/>
      <c r="CAU185" s="199"/>
      <c r="CAV185" s="199"/>
      <c r="CAW185" s="199"/>
      <c r="CAX185" s="199"/>
      <c r="CAY185" s="199"/>
      <c r="CAZ185" s="199"/>
      <c r="CBA185" s="199"/>
      <c r="CBB185" s="199"/>
      <c r="CBC185" s="199"/>
      <c r="CBD185" s="199"/>
      <c r="CBE185" s="199"/>
      <c r="CBF185" s="199"/>
      <c r="CBG185" s="199"/>
      <c r="CBH185" s="199"/>
      <c r="CBI185" s="199"/>
      <c r="CBJ185" s="199"/>
      <c r="CBK185" s="199"/>
      <c r="CBL185" s="199"/>
      <c r="CBM185" s="199"/>
      <c r="CBN185" s="199"/>
      <c r="CBO185" s="199"/>
      <c r="CBP185" s="199"/>
      <c r="CBQ185" s="199"/>
      <c r="CBR185" s="199"/>
      <c r="CBS185" s="199"/>
      <c r="CBT185" s="199"/>
      <c r="CBU185" s="199"/>
      <c r="CBV185" s="199"/>
      <c r="CBW185" s="199"/>
      <c r="CBX185" s="199"/>
      <c r="CBY185" s="199"/>
      <c r="CBZ185" s="199"/>
      <c r="CCA185" s="199"/>
      <c r="CCB185" s="199"/>
      <c r="CCC185" s="199"/>
      <c r="CCD185" s="199"/>
      <c r="CCE185" s="199"/>
      <c r="CCF185" s="199"/>
      <c r="CCG185" s="199"/>
      <c r="CCH185" s="199"/>
      <c r="CCI185" s="199"/>
      <c r="CCJ185" s="199"/>
      <c r="CCK185" s="199"/>
      <c r="CCL185" s="199"/>
      <c r="CCM185" s="199"/>
      <c r="CCN185" s="199"/>
      <c r="CCO185" s="199"/>
      <c r="CCP185" s="199"/>
      <c r="CCQ185" s="199"/>
      <c r="CCR185" s="199"/>
      <c r="CCS185" s="199"/>
      <c r="CCT185" s="199"/>
    </row>
    <row r="186" spans="984:2126" s="200" customFormat="1" x14ac:dyDescent="0.2">
      <c r="AKV186" s="199"/>
      <c r="AKW186" s="199"/>
      <c r="AKX186" s="199"/>
      <c r="AKY186" s="199"/>
      <c r="AKZ186" s="199"/>
      <c r="ALA186" s="199"/>
      <c r="ALB186" s="199"/>
      <c r="ALC186" s="199"/>
      <c r="ALD186" s="199"/>
      <c r="ALE186" s="199"/>
      <c r="ALF186" s="199"/>
      <c r="ALG186" s="199"/>
      <c r="ALH186" s="199"/>
      <c r="ALI186" s="199"/>
      <c r="ALJ186" s="199"/>
      <c r="ALK186" s="199"/>
      <c r="ALL186" s="199"/>
      <c r="ALM186" s="199"/>
      <c r="ALN186" s="199"/>
      <c r="ALO186" s="199"/>
      <c r="ALP186" s="199"/>
      <c r="ALQ186" s="199"/>
      <c r="ALR186" s="199"/>
      <c r="ALS186" s="199"/>
      <c r="ALT186" s="199"/>
      <c r="ALU186" s="199"/>
      <c r="ALV186" s="199"/>
      <c r="ALW186" s="199"/>
      <c r="ALX186" s="199"/>
      <c r="ALY186" s="199"/>
      <c r="ALZ186" s="199"/>
      <c r="AMA186" s="199"/>
      <c r="AMB186" s="199"/>
      <c r="AMC186" s="199"/>
      <c r="AMD186" s="199"/>
      <c r="AME186" s="199"/>
      <c r="AMF186" s="199"/>
      <c r="AMG186" s="199"/>
      <c r="AMH186" s="199"/>
      <c r="AMI186" s="199"/>
      <c r="AMJ186" s="199"/>
      <c r="AMK186" s="199"/>
      <c r="AML186" s="199"/>
      <c r="AMM186" s="199"/>
      <c r="AMN186" s="199"/>
      <c r="AMO186" s="199"/>
      <c r="AMP186" s="199"/>
      <c r="AMQ186" s="199"/>
      <c r="AMR186" s="199"/>
      <c r="AMS186" s="199"/>
      <c r="AMT186" s="199"/>
      <c r="AMU186" s="199"/>
      <c r="AMV186" s="199"/>
      <c r="AMW186" s="199"/>
      <c r="AMX186" s="199"/>
      <c r="AMY186" s="199"/>
      <c r="AMZ186" s="199"/>
      <c r="ANA186" s="199"/>
      <c r="ANB186" s="199"/>
      <c r="ANC186" s="199"/>
      <c r="AND186" s="199"/>
      <c r="ANE186" s="199"/>
      <c r="ANF186" s="199"/>
      <c r="ANG186" s="199"/>
      <c r="ANH186" s="199"/>
      <c r="ANI186" s="199"/>
      <c r="ANJ186" s="199"/>
      <c r="ANK186" s="199"/>
      <c r="ANL186" s="199"/>
      <c r="ANM186" s="199"/>
      <c r="ANN186" s="199"/>
      <c r="ANO186" s="199"/>
      <c r="ANP186" s="199"/>
      <c r="ANQ186" s="199"/>
      <c r="ANR186" s="199"/>
      <c r="ANS186" s="199"/>
      <c r="ANT186" s="199"/>
      <c r="ANU186" s="199"/>
      <c r="ANV186" s="199"/>
      <c r="ANW186" s="199"/>
      <c r="ANX186" s="199"/>
      <c r="ANY186" s="199"/>
      <c r="ANZ186" s="199"/>
      <c r="AOA186" s="199"/>
      <c r="AOB186" s="199"/>
      <c r="AOC186" s="199"/>
      <c r="AOD186" s="199"/>
      <c r="AOE186" s="199"/>
      <c r="AOF186" s="199"/>
      <c r="AOG186" s="199"/>
      <c r="AOH186" s="199"/>
      <c r="AOI186" s="199"/>
      <c r="AOJ186" s="199"/>
      <c r="AOK186" s="199"/>
      <c r="AOL186" s="199"/>
      <c r="AOM186" s="199"/>
      <c r="AON186" s="199"/>
      <c r="AOO186" s="199"/>
      <c r="AOP186" s="199"/>
      <c r="AOQ186" s="199"/>
      <c r="AOR186" s="199"/>
      <c r="AOS186" s="199"/>
      <c r="AOT186" s="199"/>
      <c r="AOU186" s="199"/>
      <c r="AOV186" s="199"/>
      <c r="AOW186" s="199"/>
      <c r="AOX186" s="199"/>
      <c r="AOY186" s="199"/>
      <c r="AOZ186" s="199"/>
      <c r="APA186" s="199"/>
      <c r="APB186" s="199"/>
      <c r="APC186" s="199"/>
      <c r="APD186" s="199"/>
      <c r="APE186" s="199"/>
      <c r="APF186" s="199"/>
      <c r="APG186" s="199"/>
      <c r="APH186" s="199"/>
      <c r="API186" s="199"/>
      <c r="APJ186" s="199"/>
      <c r="APK186" s="199"/>
      <c r="APL186" s="199"/>
      <c r="APM186" s="199"/>
      <c r="APN186" s="199"/>
      <c r="APO186" s="199"/>
      <c r="APP186" s="199"/>
      <c r="APQ186" s="199"/>
      <c r="APR186" s="199"/>
      <c r="APS186" s="199"/>
      <c r="APT186" s="199"/>
      <c r="APU186" s="199"/>
      <c r="APV186" s="199"/>
      <c r="APW186" s="199"/>
      <c r="APX186" s="199"/>
      <c r="APY186" s="199"/>
      <c r="APZ186" s="199"/>
      <c r="AQA186" s="199"/>
      <c r="AQB186" s="199"/>
      <c r="AQC186" s="199"/>
      <c r="AQD186" s="199"/>
      <c r="AQE186" s="199"/>
      <c r="AQF186" s="199"/>
      <c r="AQG186" s="199"/>
      <c r="AQH186" s="199"/>
      <c r="AQI186" s="199"/>
      <c r="AQJ186" s="199"/>
      <c r="AQK186" s="199"/>
      <c r="AQL186" s="199"/>
      <c r="AQM186" s="199"/>
      <c r="AQN186" s="199"/>
      <c r="AQO186" s="199"/>
      <c r="AQP186" s="199"/>
      <c r="AQQ186" s="199"/>
      <c r="AQR186" s="199"/>
      <c r="AQS186" s="199"/>
      <c r="AQT186" s="199"/>
      <c r="AQU186" s="199"/>
      <c r="AQV186" s="199"/>
      <c r="AQW186" s="199"/>
      <c r="AQX186" s="199"/>
      <c r="AQY186" s="199"/>
      <c r="AQZ186" s="199"/>
      <c r="ARA186" s="199"/>
      <c r="ARB186" s="199"/>
      <c r="ARC186" s="199"/>
      <c r="ARD186" s="199"/>
      <c r="ARE186" s="199"/>
      <c r="ARF186" s="199"/>
      <c r="ARG186" s="199"/>
      <c r="ARH186" s="199"/>
      <c r="ARI186" s="199"/>
      <c r="ARJ186" s="199"/>
      <c r="ARK186" s="199"/>
      <c r="ARL186" s="199"/>
      <c r="ARM186" s="199"/>
      <c r="ARN186" s="199"/>
      <c r="ARO186" s="199"/>
      <c r="ARP186" s="199"/>
      <c r="ARQ186" s="199"/>
      <c r="ARR186" s="199"/>
      <c r="ARS186" s="199"/>
      <c r="ART186" s="199"/>
      <c r="ARU186" s="199"/>
      <c r="ARV186" s="199"/>
      <c r="ARW186" s="199"/>
      <c r="ARX186" s="199"/>
      <c r="ARY186" s="199"/>
      <c r="ARZ186" s="199"/>
      <c r="ASA186" s="199"/>
      <c r="ASB186" s="199"/>
      <c r="ASC186" s="199"/>
      <c r="ASD186" s="199"/>
      <c r="ASE186" s="199"/>
      <c r="ASF186" s="199"/>
      <c r="ASG186" s="199"/>
      <c r="ASH186" s="199"/>
      <c r="ASI186" s="199"/>
      <c r="ASJ186" s="199"/>
      <c r="ASK186" s="199"/>
      <c r="ASL186" s="199"/>
      <c r="ASM186" s="199"/>
      <c r="ASN186" s="199"/>
      <c r="ASO186" s="199"/>
      <c r="ASP186" s="199"/>
      <c r="ASQ186" s="199"/>
      <c r="ASR186" s="199"/>
      <c r="ASS186" s="199"/>
      <c r="AST186" s="199"/>
      <c r="ASU186" s="199"/>
      <c r="ASV186" s="199"/>
      <c r="ASW186" s="199"/>
      <c r="ASX186" s="199"/>
      <c r="ASY186" s="199"/>
      <c r="ASZ186" s="199"/>
      <c r="ATA186" s="199"/>
      <c r="ATB186" s="199"/>
      <c r="ATC186" s="199"/>
      <c r="ATD186" s="199"/>
      <c r="ATE186" s="199"/>
      <c r="ATF186" s="199"/>
      <c r="ATG186" s="199"/>
      <c r="ATH186" s="199"/>
      <c r="ATI186" s="199"/>
      <c r="ATJ186" s="199"/>
      <c r="ATK186" s="199"/>
      <c r="ATL186" s="199"/>
      <c r="ATM186" s="199"/>
      <c r="ATN186" s="199"/>
      <c r="ATO186" s="199"/>
      <c r="ATP186" s="199"/>
      <c r="ATQ186" s="199"/>
      <c r="ATR186" s="199"/>
      <c r="ATS186" s="199"/>
      <c r="ATT186" s="199"/>
      <c r="ATU186" s="199"/>
      <c r="ATV186" s="199"/>
      <c r="ATW186" s="199"/>
      <c r="ATX186" s="199"/>
      <c r="ATY186" s="199"/>
      <c r="ATZ186" s="199"/>
      <c r="AUA186" s="199"/>
      <c r="AUB186" s="199"/>
      <c r="AUC186" s="199"/>
      <c r="AUD186" s="199"/>
      <c r="AUE186" s="199"/>
      <c r="AUF186" s="199"/>
      <c r="AUG186" s="199"/>
      <c r="AUH186" s="199"/>
      <c r="AUI186" s="199"/>
      <c r="AUJ186" s="199"/>
      <c r="AUK186" s="199"/>
      <c r="AUL186" s="199"/>
      <c r="AUM186" s="199"/>
      <c r="AUN186" s="199"/>
      <c r="AUO186" s="199"/>
      <c r="AUP186" s="199"/>
      <c r="AUQ186" s="199"/>
      <c r="AUR186" s="199"/>
      <c r="AUS186" s="199"/>
      <c r="AUT186" s="199"/>
      <c r="AUU186" s="199"/>
      <c r="AUV186" s="199"/>
      <c r="AUW186" s="199"/>
      <c r="AUX186" s="199"/>
      <c r="AUY186" s="199"/>
      <c r="AUZ186" s="199"/>
      <c r="AVA186" s="199"/>
      <c r="AVB186" s="199"/>
      <c r="AVC186" s="199"/>
      <c r="AVD186" s="199"/>
      <c r="AVE186" s="199"/>
      <c r="AVF186" s="199"/>
      <c r="AVG186" s="199"/>
      <c r="AVH186" s="199"/>
      <c r="AVI186" s="199"/>
      <c r="AVJ186" s="199"/>
      <c r="AVK186" s="199"/>
      <c r="AVL186" s="199"/>
      <c r="AVM186" s="199"/>
      <c r="AVN186" s="199"/>
      <c r="AVO186" s="199"/>
      <c r="AVP186" s="199"/>
      <c r="AVQ186" s="199"/>
      <c r="AVR186" s="199"/>
      <c r="AVS186" s="199"/>
      <c r="AVT186" s="199"/>
      <c r="AVU186" s="199"/>
      <c r="AVV186" s="199"/>
      <c r="AVW186" s="199"/>
      <c r="AVX186" s="199"/>
      <c r="AVY186" s="199"/>
      <c r="AVZ186" s="199"/>
      <c r="AWA186" s="199"/>
      <c r="AWB186" s="199"/>
      <c r="AWC186" s="199"/>
      <c r="AWD186" s="199"/>
      <c r="AWE186" s="199"/>
      <c r="AWF186" s="199"/>
      <c r="AWG186" s="199"/>
      <c r="AWH186" s="199"/>
      <c r="AWI186" s="199"/>
      <c r="AWJ186" s="199"/>
      <c r="AWK186" s="199"/>
      <c r="AWL186" s="199"/>
      <c r="AWM186" s="199"/>
      <c r="AWN186" s="199"/>
      <c r="AWO186" s="199"/>
      <c r="AWP186" s="199"/>
      <c r="AWQ186" s="199"/>
      <c r="AWR186" s="199"/>
      <c r="AWS186" s="199"/>
      <c r="AWT186" s="199"/>
      <c r="AWU186" s="199"/>
      <c r="AWV186" s="199"/>
      <c r="AWW186" s="199"/>
      <c r="AWX186" s="199"/>
      <c r="AWY186" s="199"/>
      <c r="AWZ186" s="199"/>
      <c r="AXA186" s="199"/>
      <c r="AXB186" s="199"/>
      <c r="AXC186" s="199"/>
      <c r="AXD186" s="199"/>
      <c r="AXE186" s="199"/>
      <c r="AXF186" s="199"/>
      <c r="AXG186" s="199"/>
      <c r="AXH186" s="199"/>
      <c r="AXI186" s="199"/>
      <c r="AXJ186" s="199"/>
      <c r="AXK186" s="199"/>
      <c r="AXL186" s="199"/>
      <c r="AXM186" s="199"/>
      <c r="AXN186" s="199"/>
      <c r="AXO186" s="199"/>
      <c r="AXP186" s="199"/>
      <c r="AXQ186" s="199"/>
      <c r="AXR186" s="199"/>
      <c r="AXS186" s="199"/>
      <c r="AXT186" s="199"/>
      <c r="AXU186" s="199"/>
      <c r="AXV186" s="199"/>
      <c r="AXW186" s="199"/>
      <c r="AXX186" s="199"/>
      <c r="AXY186" s="199"/>
      <c r="AXZ186" s="199"/>
      <c r="AYA186" s="199"/>
      <c r="AYB186" s="199"/>
      <c r="AYC186" s="199"/>
      <c r="AYD186" s="199"/>
      <c r="AYE186" s="199"/>
      <c r="AYF186" s="199"/>
      <c r="AYG186" s="199"/>
      <c r="AYH186" s="199"/>
      <c r="AYI186" s="199"/>
      <c r="AYJ186" s="199"/>
      <c r="AYK186" s="199"/>
      <c r="AYL186" s="199"/>
      <c r="AYM186" s="199"/>
      <c r="AYN186" s="199"/>
      <c r="AYO186" s="199"/>
      <c r="AYP186" s="199"/>
      <c r="AYQ186" s="199"/>
      <c r="AYR186" s="199"/>
      <c r="AYS186" s="199"/>
      <c r="AYT186" s="199"/>
      <c r="AYU186" s="199"/>
      <c r="AYV186" s="199"/>
      <c r="AYW186" s="199"/>
      <c r="AYX186" s="199"/>
      <c r="AYY186" s="199"/>
      <c r="AYZ186" s="199"/>
      <c r="AZA186" s="199"/>
      <c r="AZB186" s="199"/>
      <c r="AZC186" s="199"/>
      <c r="AZD186" s="199"/>
      <c r="AZE186" s="199"/>
      <c r="AZF186" s="199"/>
      <c r="AZG186" s="199"/>
      <c r="AZH186" s="199"/>
      <c r="AZI186" s="199"/>
      <c r="AZJ186" s="199"/>
      <c r="AZK186" s="199"/>
      <c r="AZL186" s="199"/>
      <c r="AZM186" s="199"/>
      <c r="AZN186" s="199"/>
      <c r="AZO186" s="199"/>
      <c r="AZP186" s="199"/>
      <c r="AZQ186" s="199"/>
      <c r="AZR186" s="199"/>
      <c r="AZS186" s="199"/>
      <c r="AZT186" s="199"/>
      <c r="AZU186" s="199"/>
      <c r="AZV186" s="199"/>
      <c r="AZW186" s="199"/>
      <c r="AZX186" s="199"/>
      <c r="AZY186" s="199"/>
      <c r="AZZ186" s="199"/>
      <c r="BAA186" s="199"/>
      <c r="BAB186" s="199"/>
      <c r="BAC186" s="199"/>
      <c r="BAD186" s="199"/>
      <c r="BAE186" s="199"/>
      <c r="BAF186" s="199"/>
      <c r="BAG186" s="199"/>
      <c r="BAH186" s="199"/>
      <c r="BAI186" s="199"/>
      <c r="BAJ186" s="199"/>
      <c r="BAK186" s="199"/>
      <c r="BAL186" s="199"/>
      <c r="BAM186" s="199"/>
      <c r="BAN186" s="199"/>
      <c r="BAO186" s="199"/>
      <c r="BAP186" s="199"/>
      <c r="BAQ186" s="199"/>
      <c r="BAR186" s="199"/>
      <c r="BAS186" s="199"/>
      <c r="BAT186" s="199"/>
      <c r="BAU186" s="199"/>
      <c r="BAV186" s="199"/>
      <c r="BAW186" s="199"/>
      <c r="BAX186" s="199"/>
      <c r="BAY186" s="199"/>
      <c r="BAZ186" s="199"/>
      <c r="BBA186" s="199"/>
      <c r="BBB186" s="199"/>
      <c r="BBC186" s="199"/>
      <c r="BBD186" s="199"/>
      <c r="BBE186" s="199"/>
      <c r="BBF186" s="199"/>
      <c r="BBG186" s="199"/>
      <c r="BBH186" s="199"/>
      <c r="BBI186" s="199"/>
      <c r="BBJ186" s="199"/>
      <c r="BBK186" s="199"/>
      <c r="BBL186" s="199"/>
      <c r="BBM186" s="199"/>
      <c r="BBN186" s="199"/>
      <c r="BBO186" s="199"/>
      <c r="BBP186" s="199"/>
      <c r="BBQ186" s="199"/>
      <c r="BBR186" s="199"/>
      <c r="BBS186" s="199"/>
      <c r="BBT186" s="199"/>
      <c r="BBU186" s="199"/>
      <c r="BBV186" s="199"/>
      <c r="BBW186" s="199"/>
      <c r="BBX186" s="199"/>
      <c r="BBY186" s="199"/>
      <c r="BBZ186" s="199"/>
      <c r="BCA186" s="199"/>
      <c r="BCB186" s="199"/>
      <c r="BCC186" s="199"/>
      <c r="BCD186" s="199"/>
      <c r="BCE186" s="199"/>
      <c r="BCF186" s="199"/>
      <c r="BCG186" s="199"/>
      <c r="BCH186" s="199"/>
      <c r="BCI186" s="199"/>
      <c r="BCJ186" s="199"/>
      <c r="BCK186" s="199"/>
      <c r="BCL186" s="199"/>
      <c r="BCM186" s="199"/>
      <c r="BCN186" s="199"/>
      <c r="BCO186" s="199"/>
      <c r="BCP186" s="199"/>
      <c r="BCQ186" s="199"/>
      <c r="BCR186" s="199"/>
      <c r="BCS186" s="199"/>
      <c r="BCT186" s="199"/>
      <c r="BCU186" s="199"/>
      <c r="BCV186" s="199"/>
      <c r="BCW186" s="199"/>
      <c r="BCX186" s="199"/>
      <c r="BCY186" s="199"/>
      <c r="BCZ186" s="199"/>
      <c r="BDA186" s="199"/>
      <c r="BDB186" s="199"/>
      <c r="BDC186" s="199"/>
      <c r="BDD186" s="199"/>
      <c r="BDE186" s="199"/>
      <c r="BDF186" s="199"/>
      <c r="BDG186" s="199"/>
      <c r="BDH186" s="199"/>
      <c r="BDI186" s="199"/>
      <c r="BDJ186" s="199"/>
      <c r="BDK186" s="199"/>
      <c r="BDL186" s="199"/>
      <c r="BDM186" s="199"/>
      <c r="BDN186" s="199"/>
      <c r="BDO186" s="199"/>
      <c r="BDP186" s="199"/>
      <c r="BDQ186" s="199"/>
      <c r="BDR186" s="199"/>
      <c r="BDS186" s="199"/>
      <c r="BDT186" s="199"/>
      <c r="BDU186" s="199"/>
      <c r="BDV186" s="199"/>
      <c r="BDW186" s="199"/>
      <c r="BDX186" s="199"/>
      <c r="BDY186" s="199"/>
      <c r="BDZ186" s="199"/>
      <c r="BEA186" s="199"/>
      <c r="BEB186" s="199"/>
      <c r="BEC186" s="199"/>
      <c r="BED186" s="199"/>
      <c r="BEE186" s="199"/>
      <c r="BEF186" s="199"/>
      <c r="BEG186" s="199"/>
      <c r="BEH186" s="199"/>
      <c r="BEI186" s="199"/>
      <c r="BEJ186" s="199"/>
      <c r="BEK186" s="199"/>
      <c r="BEL186" s="199"/>
      <c r="BEM186" s="199"/>
      <c r="BEN186" s="199"/>
      <c r="BEO186" s="199"/>
      <c r="BEP186" s="199"/>
      <c r="BEQ186" s="199"/>
      <c r="BER186" s="199"/>
      <c r="BES186" s="199"/>
      <c r="BET186" s="199"/>
      <c r="BEU186" s="199"/>
      <c r="BEV186" s="199"/>
      <c r="BEW186" s="199"/>
      <c r="BEX186" s="199"/>
      <c r="BEY186" s="199"/>
      <c r="BEZ186" s="199"/>
      <c r="BFA186" s="199"/>
      <c r="BFB186" s="199"/>
      <c r="BFC186" s="199"/>
      <c r="BFD186" s="199"/>
      <c r="BFE186" s="199"/>
      <c r="BFF186" s="199"/>
      <c r="BFG186" s="199"/>
      <c r="BFH186" s="199"/>
      <c r="BFI186" s="199"/>
      <c r="BFJ186" s="199"/>
      <c r="BFK186" s="199"/>
      <c r="BFL186" s="199"/>
      <c r="BFM186" s="199"/>
      <c r="BFN186" s="199"/>
      <c r="BFO186" s="199"/>
      <c r="BFP186" s="199"/>
      <c r="BFQ186" s="199"/>
      <c r="BFR186" s="199"/>
      <c r="BFS186" s="199"/>
      <c r="BFT186" s="199"/>
      <c r="BFU186" s="199"/>
      <c r="BFV186" s="199"/>
      <c r="BFW186" s="199"/>
      <c r="BFX186" s="199"/>
      <c r="BFY186" s="199"/>
      <c r="BFZ186" s="199"/>
      <c r="BGA186" s="199"/>
      <c r="BGB186" s="199"/>
      <c r="BGC186" s="199"/>
      <c r="BGD186" s="199"/>
      <c r="BGE186" s="199"/>
      <c r="BGF186" s="199"/>
      <c r="BGG186" s="199"/>
      <c r="BGH186" s="199"/>
      <c r="BGI186" s="199"/>
      <c r="BGJ186" s="199"/>
      <c r="BGK186" s="199"/>
      <c r="BGL186" s="199"/>
      <c r="BGM186" s="199"/>
      <c r="BGN186" s="199"/>
      <c r="BGO186" s="199"/>
      <c r="BGP186" s="199"/>
      <c r="BGQ186" s="199"/>
      <c r="BGR186" s="199"/>
      <c r="BGS186" s="199"/>
      <c r="BGT186" s="199"/>
      <c r="BGU186" s="199"/>
      <c r="BGV186" s="199"/>
      <c r="BGW186" s="199"/>
      <c r="BGX186" s="199"/>
      <c r="BGY186" s="199"/>
      <c r="BGZ186" s="199"/>
      <c r="BHA186" s="199"/>
      <c r="BHB186" s="199"/>
      <c r="BHC186" s="199"/>
      <c r="BHD186" s="199"/>
      <c r="BHE186" s="199"/>
      <c r="BHF186" s="199"/>
      <c r="BHG186" s="199"/>
      <c r="BHH186" s="199"/>
      <c r="BHI186" s="199"/>
      <c r="BHJ186" s="199"/>
      <c r="BHK186" s="199"/>
      <c r="BHL186" s="199"/>
      <c r="BHM186" s="199"/>
      <c r="BHN186" s="199"/>
      <c r="BHO186" s="199"/>
      <c r="BHP186" s="199"/>
      <c r="BHQ186" s="199"/>
      <c r="BHR186" s="199"/>
      <c r="BHS186" s="199"/>
      <c r="BHT186" s="199"/>
      <c r="BHU186" s="199"/>
      <c r="BHV186" s="199"/>
      <c r="BHW186" s="199"/>
      <c r="BHX186" s="199"/>
      <c r="BHY186" s="199"/>
      <c r="BHZ186" s="199"/>
      <c r="BIA186" s="199"/>
      <c r="BIB186" s="199"/>
      <c r="BIC186" s="199"/>
      <c r="BID186" s="199"/>
      <c r="BIE186" s="199"/>
      <c r="BIF186" s="199"/>
      <c r="BIG186" s="199"/>
      <c r="BIH186" s="199"/>
      <c r="BII186" s="199"/>
      <c r="BIJ186" s="199"/>
      <c r="BIK186" s="199"/>
      <c r="BIL186" s="199"/>
      <c r="BIM186" s="199"/>
      <c r="BIN186" s="199"/>
      <c r="BIO186" s="199"/>
      <c r="BIP186" s="199"/>
      <c r="BIQ186" s="199"/>
      <c r="BIR186" s="199"/>
      <c r="BIS186" s="199"/>
      <c r="BIT186" s="199"/>
      <c r="BIU186" s="199"/>
      <c r="BIV186" s="199"/>
      <c r="BIW186" s="199"/>
      <c r="BIX186" s="199"/>
      <c r="BIY186" s="199"/>
      <c r="BIZ186" s="199"/>
      <c r="BJA186" s="199"/>
      <c r="BJB186" s="199"/>
      <c r="BJC186" s="199"/>
      <c r="BJD186" s="199"/>
      <c r="BJE186" s="199"/>
      <c r="BJF186" s="199"/>
      <c r="BJG186" s="199"/>
      <c r="BJH186" s="199"/>
      <c r="BJI186" s="199"/>
      <c r="BJJ186" s="199"/>
      <c r="BJK186" s="199"/>
      <c r="BJL186" s="199"/>
      <c r="BJM186" s="199"/>
      <c r="BJN186" s="199"/>
      <c r="BJO186" s="199"/>
      <c r="BJP186" s="199"/>
      <c r="BJQ186" s="199"/>
      <c r="BJR186" s="199"/>
      <c r="BJS186" s="199"/>
      <c r="BJT186" s="199"/>
      <c r="BJU186" s="199"/>
      <c r="BJV186" s="199"/>
      <c r="BJW186" s="199"/>
      <c r="BJX186" s="199"/>
      <c r="BJY186" s="199"/>
      <c r="BJZ186" s="199"/>
      <c r="BKA186" s="199"/>
      <c r="BKB186" s="199"/>
      <c r="BKC186" s="199"/>
      <c r="BKD186" s="199"/>
      <c r="BKE186" s="199"/>
      <c r="BKF186" s="199"/>
      <c r="BKG186" s="199"/>
      <c r="BKH186" s="199"/>
      <c r="BKI186" s="199"/>
      <c r="BKJ186" s="199"/>
      <c r="BKK186" s="199"/>
      <c r="BKL186" s="199"/>
      <c r="BKM186" s="199"/>
      <c r="BKN186" s="199"/>
      <c r="BKO186" s="199"/>
      <c r="BKP186" s="199"/>
      <c r="BKQ186" s="199"/>
      <c r="BKR186" s="199"/>
      <c r="BKS186" s="199"/>
      <c r="BKT186" s="199"/>
      <c r="BKU186" s="199"/>
      <c r="BKV186" s="199"/>
      <c r="BKW186" s="199"/>
      <c r="BKX186" s="199"/>
      <c r="BKY186" s="199"/>
      <c r="BKZ186" s="199"/>
      <c r="BLA186" s="199"/>
      <c r="BLB186" s="199"/>
      <c r="BLC186" s="199"/>
      <c r="BLD186" s="199"/>
      <c r="BLE186" s="199"/>
      <c r="BLF186" s="199"/>
      <c r="BLG186" s="199"/>
      <c r="BLH186" s="199"/>
      <c r="BLI186" s="199"/>
      <c r="BLJ186" s="199"/>
      <c r="BLK186" s="199"/>
      <c r="BLL186" s="199"/>
      <c r="BLM186" s="199"/>
      <c r="BLN186" s="199"/>
      <c r="BLO186" s="199"/>
      <c r="BLP186" s="199"/>
      <c r="BLQ186" s="199"/>
      <c r="BLR186" s="199"/>
      <c r="BLS186" s="199"/>
      <c r="BLT186" s="199"/>
      <c r="BLU186" s="199"/>
      <c r="BLV186" s="199"/>
      <c r="BLW186" s="199"/>
      <c r="BLX186" s="199"/>
      <c r="BLY186" s="199"/>
      <c r="BLZ186" s="199"/>
      <c r="BMA186" s="199"/>
      <c r="BMB186" s="199"/>
      <c r="BMC186" s="199"/>
      <c r="BMD186" s="199"/>
      <c r="BME186" s="199"/>
      <c r="BMF186" s="199"/>
      <c r="BMG186" s="199"/>
      <c r="BMH186" s="199"/>
      <c r="BMI186" s="199"/>
      <c r="BMJ186" s="199"/>
      <c r="BMK186" s="199"/>
      <c r="BML186" s="199"/>
      <c r="BMM186" s="199"/>
      <c r="BMN186" s="199"/>
      <c r="BMO186" s="199"/>
      <c r="BMP186" s="199"/>
      <c r="BMQ186" s="199"/>
      <c r="BMR186" s="199"/>
      <c r="BMS186" s="199"/>
      <c r="BMT186" s="199"/>
      <c r="BMU186" s="199"/>
      <c r="BMV186" s="199"/>
      <c r="BMW186" s="199"/>
      <c r="BMX186" s="199"/>
      <c r="BMY186" s="199"/>
      <c r="BMZ186" s="199"/>
      <c r="BNA186" s="199"/>
      <c r="BNB186" s="199"/>
      <c r="BNC186" s="199"/>
      <c r="BND186" s="199"/>
      <c r="BNE186" s="199"/>
      <c r="BNF186" s="199"/>
      <c r="BNG186" s="199"/>
      <c r="BNH186" s="199"/>
      <c r="BNI186" s="199"/>
      <c r="BNJ186" s="199"/>
      <c r="BNK186" s="199"/>
      <c r="BNL186" s="199"/>
      <c r="BNM186" s="199"/>
      <c r="BNN186" s="199"/>
      <c r="BNO186" s="199"/>
      <c r="BNP186" s="199"/>
      <c r="BNQ186" s="199"/>
      <c r="BNR186" s="199"/>
      <c r="BNS186" s="199"/>
      <c r="BNT186" s="199"/>
      <c r="BNU186" s="199"/>
      <c r="BNV186" s="199"/>
      <c r="BNW186" s="199"/>
      <c r="BNX186" s="199"/>
      <c r="BNY186" s="199"/>
      <c r="BNZ186" s="199"/>
      <c r="BOA186" s="199"/>
      <c r="BOB186" s="199"/>
      <c r="BOC186" s="199"/>
      <c r="BOD186" s="199"/>
      <c r="BOE186" s="199"/>
      <c r="BOF186" s="199"/>
      <c r="BOG186" s="199"/>
      <c r="BOH186" s="199"/>
      <c r="BOI186" s="199"/>
      <c r="BOJ186" s="199"/>
      <c r="BOK186" s="199"/>
      <c r="BOL186" s="199"/>
      <c r="BOM186" s="199"/>
      <c r="BON186" s="199"/>
      <c r="BOO186" s="199"/>
      <c r="BOP186" s="199"/>
      <c r="BOQ186" s="199"/>
      <c r="BOR186" s="199"/>
      <c r="BOS186" s="199"/>
      <c r="BOT186" s="199"/>
      <c r="BOU186" s="199"/>
      <c r="BOV186" s="199"/>
      <c r="BOW186" s="199"/>
      <c r="BOX186" s="199"/>
      <c r="BOY186" s="199"/>
      <c r="BOZ186" s="199"/>
      <c r="BPA186" s="199"/>
      <c r="BPB186" s="199"/>
      <c r="BPC186" s="199"/>
      <c r="BPD186" s="199"/>
      <c r="BPE186" s="199"/>
      <c r="BPF186" s="199"/>
      <c r="BPG186" s="199"/>
      <c r="BPH186" s="199"/>
      <c r="BPI186" s="199"/>
      <c r="BPJ186" s="199"/>
      <c r="BPK186" s="199"/>
      <c r="BPL186" s="199"/>
      <c r="BPM186" s="199"/>
      <c r="BPN186" s="199"/>
      <c r="BPO186" s="199"/>
      <c r="BPP186" s="199"/>
      <c r="BPQ186" s="199"/>
      <c r="BPR186" s="199"/>
      <c r="BPS186" s="199"/>
      <c r="BPT186" s="199"/>
      <c r="BPU186" s="199"/>
      <c r="BPV186" s="199"/>
      <c r="BPW186" s="199"/>
      <c r="BPX186" s="199"/>
      <c r="BPY186" s="199"/>
      <c r="BPZ186" s="199"/>
      <c r="BQA186" s="199"/>
      <c r="BQB186" s="199"/>
      <c r="BQC186" s="199"/>
      <c r="BQD186" s="199"/>
      <c r="BQE186" s="199"/>
      <c r="BQF186" s="199"/>
      <c r="BQG186" s="199"/>
      <c r="BQH186" s="199"/>
      <c r="BQI186" s="199"/>
      <c r="BQJ186" s="199"/>
      <c r="BQK186" s="199"/>
      <c r="BQL186" s="199"/>
      <c r="BQM186" s="199"/>
      <c r="BQN186" s="199"/>
      <c r="BQO186" s="199"/>
      <c r="BQP186" s="199"/>
      <c r="BQQ186" s="199"/>
      <c r="BQR186" s="199"/>
      <c r="BQS186" s="199"/>
      <c r="BQT186" s="199"/>
      <c r="BQU186" s="199"/>
      <c r="BQV186" s="199"/>
      <c r="BQW186" s="199"/>
      <c r="BQX186" s="199"/>
      <c r="BQY186" s="199"/>
      <c r="BQZ186" s="199"/>
      <c r="BRA186" s="199"/>
      <c r="BRB186" s="199"/>
      <c r="BRC186" s="199"/>
      <c r="BRD186" s="199"/>
      <c r="BRE186" s="199"/>
      <c r="BRF186" s="199"/>
      <c r="BRG186" s="199"/>
      <c r="BRH186" s="199"/>
      <c r="BRI186" s="199"/>
      <c r="BRJ186" s="199"/>
      <c r="BRK186" s="199"/>
      <c r="BRL186" s="199"/>
      <c r="BRM186" s="199"/>
      <c r="BRN186" s="199"/>
      <c r="BRO186" s="199"/>
      <c r="BRP186" s="199"/>
      <c r="BRQ186" s="199"/>
      <c r="BRR186" s="199"/>
      <c r="BRS186" s="199"/>
      <c r="BRT186" s="199"/>
      <c r="BRU186" s="199"/>
      <c r="BRV186" s="199"/>
      <c r="BRW186" s="199"/>
      <c r="BRX186" s="199"/>
      <c r="BRY186" s="199"/>
      <c r="BRZ186" s="199"/>
      <c r="BSA186" s="199"/>
      <c r="BSB186" s="199"/>
      <c r="BSC186" s="199"/>
      <c r="BSD186" s="199"/>
      <c r="BSE186" s="199"/>
      <c r="BSF186" s="199"/>
      <c r="BSG186" s="199"/>
      <c r="BSH186" s="199"/>
      <c r="BSI186" s="199"/>
      <c r="BSJ186" s="199"/>
      <c r="BSK186" s="199"/>
      <c r="BSL186" s="199"/>
      <c r="BSM186" s="199"/>
      <c r="BSN186" s="199"/>
      <c r="BSO186" s="199"/>
      <c r="BSP186" s="199"/>
      <c r="BSQ186" s="199"/>
      <c r="BSR186" s="199"/>
      <c r="BSS186" s="199"/>
      <c r="BST186" s="199"/>
      <c r="BSU186" s="199"/>
      <c r="BSV186" s="199"/>
      <c r="BSW186" s="199"/>
      <c r="BSX186" s="199"/>
      <c r="BSY186" s="199"/>
      <c r="BSZ186" s="199"/>
      <c r="BTA186" s="199"/>
      <c r="BTB186" s="199"/>
      <c r="BTC186" s="199"/>
      <c r="BTD186" s="199"/>
      <c r="BTE186" s="199"/>
      <c r="BTF186" s="199"/>
      <c r="BTG186" s="199"/>
      <c r="BTH186" s="199"/>
      <c r="BTI186" s="199"/>
      <c r="BTJ186" s="199"/>
      <c r="BTK186" s="199"/>
      <c r="BTL186" s="199"/>
      <c r="BTM186" s="199"/>
      <c r="BTN186" s="199"/>
      <c r="BTO186" s="199"/>
      <c r="BTP186" s="199"/>
      <c r="BTQ186" s="199"/>
      <c r="BTR186" s="199"/>
      <c r="BTS186" s="199"/>
      <c r="BTT186" s="199"/>
      <c r="BTU186" s="199"/>
      <c r="BTV186" s="199"/>
      <c r="BTW186" s="199"/>
      <c r="BTX186" s="199"/>
      <c r="BTY186" s="199"/>
      <c r="BTZ186" s="199"/>
      <c r="BUA186" s="199"/>
      <c r="BUB186" s="199"/>
      <c r="BUC186" s="199"/>
      <c r="BUD186" s="199"/>
      <c r="BUE186" s="199"/>
      <c r="BUF186" s="199"/>
      <c r="BUG186" s="199"/>
      <c r="BUH186" s="199"/>
      <c r="BUI186" s="199"/>
      <c r="BUJ186" s="199"/>
      <c r="BUK186" s="199"/>
      <c r="BUL186" s="199"/>
      <c r="BUM186" s="199"/>
      <c r="BUN186" s="199"/>
      <c r="BUO186" s="199"/>
      <c r="BUP186" s="199"/>
      <c r="BUQ186" s="199"/>
      <c r="BUR186" s="199"/>
      <c r="BUS186" s="199"/>
      <c r="BUT186" s="199"/>
      <c r="BUU186" s="199"/>
      <c r="BUV186" s="199"/>
      <c r="BUW186" s="199"/>
      <c r="BUX186" s="199"/>
      <c r="BUY186" s="199"/>
      <c r="BUZ186" s="199"/>
      <c r="BVA186" s="199"/>
      <c r="BVB186" s="199"/>
      <c r="BVC186" s="199"/>
      <c r="BVD186" s="199"/>
      <c r="BVE186" s="199"/>
      <c r="BVF186" s="199"/>
      <c r="BVG186" s="199"/>
      <c r="BVH186" s="199"/>
      <c r="BVI186" s="199"/>
      <c r="BVJ186" s="199"/>
      <c r="BVK186" s="199"/>
      <c r="BVL186" s="199"/>
      <c r="BVM186" s="199"/>
      <c r="BVN186" s="199"/>
      <c r="BVO186" s="199"/>
      <c r="BVP186" s="199"/>
      <c r="BVQ186" s="199"/>
      <c r="BVR186" s="199"/>
      <c r="BVS186" s="199"/>
      <c r="BVT186" s="199"/>
      <c r="BVU186" s="199"/>
      <c r="BVV186" s="199"/>
      <c r="BVW186" s="199"/>
      <c r="BVX186" s="199"/>
      <c r="BVY186" s="199"/>
      <c r="BVZ186" s="199"/>
      <c r="BWA186" s="199"/>
      <c r="BWB186" s="199"/>
      <c r="BWC186" s="199"/>
      <c r="BWD186" s="199"/>
      <c r="BWE186" s="199"/>
      <c r="BWF186" s="199"/>
      <c r="BWG186" s="199"/>
      <c r="BWH186" s="199"/>
      <c r="BWI186" s="199"/>
      <c r="BWJ186" s="199"/>
      <c r="BWK186" s="199"/>
      <c r="BWL186" s="199"/>
      <c r="BWM186" s="199"/>
      <c r="BWN186" s="199"/>
      <c r="BWO186" s="199"/>
      <c r="BWP186" s="199"/>
      <c r="BWQ186" s="199"/>
      <c r="BWR186" s="199"/>
      <c r="BWS186" s="199"/>
      <c r="BWT186" s="199"/>
      <c r="BWU186" s="199"/>
      <c r="BWV186" s="199"/>
      <c r="BWW186" s="199"/>
      <c r="BWX186" s="199"/>
      <c r="BWY186" s="199"/>
      <c r="BWZ186" s="199"/>
      <c r="BXA186" s="199"/>
      <c r="BXB186" s="199"/>
      <c r="BXC186" s="199"/>
      <c r="BXD186" s="199"/>
      <c r="BXE186" s="199"/>
      <c r="BXF186" s="199"/>
      <c r="BXG186" s="199"/>
      <c r="BXH186" s="199"/>
      <c r="BXI186" s="199"/>
      <c r="BXJ186" s="199"/>
      <c r="BXK186" s="199"/>
      <c r="BXL186" s="199"/>
      <c r="BXM186" s="199"/>
      <c r="BXN186" s="199"/>
      <c r="BXO186" s="199"/>
      <c r="BXP186" s="199"/>
      <c r="BXQ186" s="199"/>
      <c r="BXR186" s="199"/>
      <c r="BXS186" s="199"/>
      <c r="BXT186" s="199"/>
      <c r="BXU186" s="199"/>
      <c r="BXV186" s="199"/>
      <c r="BXW186" s="199"/>
      <c r="BXX186" s="199"/>
      <c r="BXY186" s="199"/>
      <c r="BXZ186" s="199"/>
      <c r="BYA186" s="199"/>
      <c r="BYB186" s="199"/>
      <c r="BYC186" s="199"/>
      <c r="BYD186" s="199"/>
      <c r="BYE186" s="199"/>
      <c r="BYF186" s="199"/>
      <c r="BYG186" s="199"/>
      <c r="BYH186" s="199"/>
      <c r="BYI186" s="199"/>
      <c r="BYJ186" s="199"/>
      <c r="BYK186" s="199"/>
      <c r="BYL186" s="199"/>
      <c r="BYM186" s="199"/>
      <c r="BYN186" s="199"/>
      <c r="BYO186" s="199"/>
      <c r="BYP186" s="199"/>
      <c r="BYQ186" s="199"/>
      <c r="BYR186" s="199"/>
      <c r="BYS186" s="199"/>
      <c r="BYT186" s="199"/>
      <c r="BYU186" s="199"/>
      <c r="BYV186" s="199"/>
      <c r="BYW186" s="199"/>
      <c r="BYX186" s="199"/>
      <c r="BYY186" s="199"/>
      <c r="BYZ186" s="199"/>
      <c r="BZA186" s="199"/>
      <c r="BZB186" s="199"/>
      <c r="BZC186" s="199"/>
      <c r="BZD186" s="199"/>
      <c r="BZE186" s="199"/>
      <c r="BZF186" s="199"/>
      <c r="BZG186" s="199"/>
      <c r="BZH186" s="199"/>
      <c r="BZI186" s="199"/>
      <c r="BZJ186" s="199"/>
      <c r="BZK186" s="199"/>
      <c r="BZL186" s="199"/>
      <c r="BZM186" s="199"/>
      <c r="BZN186" s="199"/>
      <c r="BZO186" s="199"/>
      <c r="BZP186" s="199"/>
      <c r="BZQ186" s="199"/>
      <c r="BZR186" s="199"/>
      <c r="BZS186" s="199"/>
      <c r="BZT186" s="199"/>
      <c r="BZU186" s="199"/>
      <c r="BZV186" s="199"/>
      <c r="BZW186" s="199"/>
      <c r="BZX186" s="199"/>
      <c r="BZY186" s="199"/>
      <c r="BZZ186" s="199"/>
      <c r="CAA186" s="199"/>
      <c r="CAB186" s="199"/>
      <c r="CAC186" s="199"/>
      <c r="CAD186" s="199"/>
      <c r="CAE186" s="199"/>
      <c r="CAF186" s="199"/>
      <c r="CAG186" s="199"/>
      <c r="CAH186" s="199"/>
      <c r="CAI186" s="199"/>
      <c r="CAJ186" s="199"/>
      <c r="CAK186" s="199"/>
      <c r="CAL186" s="199"/>
      <c r="CAM186" s="199"/>
      <c r="CAN186" s="199"/>
      <c r="CAO186" s="199"/>
      <c r="CAP186" s="199"/>
      <c r="CAQ186" s="199"/>
      <c r="CAR186" s="199"/>
      <c r="CAS186" s="199"/>
      <c r="CAT186" s="199"/>
      <c r="CAU186" s="199"/>
      <c r="CAV186" s="199"/>
      <c r="CAW186" s="199"/>
      <c r="CAX186" s="199"/>
      <c r="CAY186" s="199"/>
      <c r="CAZ186" s="199"/>
      <c r="CBA186" s="199"/>
      <c r="CBB186" s="199"/>
      <c r="CBC186" s="199"/>
      <c r="CBD186" s="199"/>
      <c r="CBE186" s="199"/>
      <c r="CBF186" s="199"/>
      <c r="CBG186" s="199"/>
      <c r="CBH186" s="199"/>
      <c r="CBI186" s="199"/>
      <c r="CBJ186" s="199"/>
      <c r="CBK186" s="199"/>
      <c r="CBL186" s="199"/>
      <c r="CBM186" s="199"/>
      <c r="CBN186" s="199"/>
      <c r="CBO186" s="199"/>
      <c r="CBP186" s="199"/>
      <c r="CBQ186" s="199"/>
      <c r="CBR186" s="199"/>
      <c r="CBS186" s="199"/>
      <c r="CBT186" s="199"/>
      <c r="CBU186" s="199"/>
      <c r="CBV186" s="199"/>
      <c r="CBW186" s="199"/>
      <c r="CBX186" s="199"/>
      <c r="CBY186" s="199"/>
      <c r="CBZ186" s="199"/>
      <c r="CCA186" s="199"/>
      <c r="CCB186" s="199"/>
      <c r="CCC186" s="199"/>
      <c r="CCD186" s="199"/>
      <c r="CCE186" s="199"/>
      <c r="CCF186" s="199"/>
      <c r="CCG186" s="199"/>
      <c r="CCH186" s="199"/>
      <c r="CCI186" s="199"/>
      <c r="CCJ186" s="199"/>
      <c r="CCK186" s="199"/>
      <c r="CCL186" s="199"/>
      <c r="CCM186" s="199"/>
      <c r="CCN186" s="199"/>
      <c r="CCO186" s="199"/>
      <c r="CCP186" s="199"/>
      <c r="CCQ186" s="199"/>
      <c r="CCR186" s="199"/>
      <c r="CCS186" s="199"/>
      <c r="CCT186" s="199"/>
    </row>
    <row r="187" spans="984:2126" s="200" customFormat="1" x14ac:dyDescent="0.2">
      <c r="AKV187" s="199"/>
      <c r="AKW187" s="199"/>
      <c r="AKX187" s="199"/>
      <c r="AKY187" s="199"/>
      <c r="AKZ187" s="199"/>
      <c r="ALA187" s="199"/>
      <c r="ALB187" s="199"/>
      <c r="ALC187" s="199"/>
      <c r="ALD187" s="199"/>
      <c r="ALE187" s="199"/>
      <c r="ALF187" s="199"/>
      <c r="ALG187" s="199"/>
      <c r="ALH187" s="199"/>
      <c r="ALI187" s="199"/>
      <c r="ALJ187" s="199"/>
      <c r="ALK187" s="199"/>
      <c r="ALL187" s="199"/>
      <c r="ALM187" s="199"/>
      <c r="ALN187" s="199"/>
      <c r="ALO187" s="199"/>
      <c r="ALP187" s="199"/>
      <c r="ALQ187" s="199"/>
      <c r="ALR187" s="199"/>
      <c r="ALS187" s="199"/>
      <c r="ALT187" s="199"/>
      <c r="ALU187" s="199"/>
      <c r="ALV187" s="199"/>
      <c r="ALW187" s="199"/>
      <c r="ALX187" s="199"/>
      <c r="ALY187" s="199"/>
      <c r="ALZ187" s="199"/>
      <c r="AMA187" s="199"/>
      <c r="AMB187" s="199"/>
      <c r="AMC187" s="199"/>
      <c r="AMD187" s="199"/>
      <c r="AME187" s="199"/>
      <c r="AMF187" s="199"/>
      <c r="AMG187" s="199"/>
      <c r="AMH187" s="199"/>
      <c r="AMI187" s="199"/>
      <c r="AMJ187" s="199"/>
      <c r="AMK187" s="199"/>
      <c r="AML187" s="199"/>
      <c r="AMM187" s="199"/>
      <c r="AMN187" s="199"/>
      <c r="AMO187" s="199"/>
      <c r="AMP187" s="199"/>
      <c r="AMQ187" s="199"/>
      <c r="AMR187" s="199"/>
      <c r="AMS187" s="199"/>
      <c r="AMT187" s="199"/>
      <c r="AMU187" s="199"/>
      <c r="AMV187" s="199"/>
      <c r="AMW187" s="199"/>
      <c r="AMX187" s="199"/>
      <c r="AMY187" s="199"/>
      <c r="AMZ187" s="199"/>
      <c r="ANA187" s="199"/>
      <c r="ANB187" s="199"/>
      <c r="ANC187" s="199"/>
      <c r="AND187" s="199"/>
      <c r="ANE187" s="199"/>
      <c r="ANF187" s="199"/>
      <c r="ANG187" s="199"/>
      <c r="ANH187" s="199"/>
      <c r="ANI187" s="199"/>
      <c r="ANJ187" s="199"/>
      <c r="ANK187" s="199"/>
      <c r="ANL187" s="199"/>
      <c r="ANM187" s="199"/>
      <c r="ANN187" s="199"/>
      <c r="ANO187" s="199"/>
      <c r="ANP187" s="199"/>
      <c r="ANQ187" s="199"/>
      <c r="ANR187" s="199"/>
      <c r="ANS187" s="199"/>
      <c r="ANT187" s="199"/>
      <c r="ANU187" s="199"/>
      <c r="ANV187" s="199"/>
      <c r="ANW187" s="199"/>
      <c r="ANX187" s="199"/>
      <c r="ANY187" s="199"/>
      <c r="ANZ187" s="199"/>
      <c r="AOA187" s="199"/>
      <c r="AOB187" s="199"/>
      <c r="AOC187" s="199"/>
      <c r="AOD187" s="199"/>
      <c r="AOE187" s="199"/>
      <c r="AOF187" s="199"/>
      <c r="AOG187" s="199"/>
      <c r="AOH187" s="199"/>
      <c r="AOI187" s="199"/>
      <c r="AOJ187" s="199"/>
      <c r="AOK187" s="199"/>
      <c r="AOL187" s="199"/>
      <c r="AOM187" s="199"/>
      <c r="AON187" s="199"/>
      <c r="AOO187" s="199"/>
      <c r="AOP187" s="199"/>
      <c r="AOQ187" s="199"/>
      <c r="AOR187" s="199"/>
      <c r="AOS187" s="199"/>
      <c r="AOT187" s="199"/>
      <c r="AOU187" s="199"/>
      <c r="AOV187" s="199"/>
      <c r="AOW187" s="199"/>
      <c r="AOX187" s="199"/>
      <c r="AOY187" s="199"/>
      <c r="AOZ187" s="199"/>
      <c r="APA187" s="199"/>
      <c r="APB187" s="199"/>
      <c r="APC187" s="199"/>
      <c r="APD187" s="199"/>
      <c r="APE187" s="199"/>
      <c r="APF187" s="199"/>
      <c r="APG187" s="199"/>
      <c r="APH187" s="199"/>
      <c r="API187" s="199"/>
      <c r="APJ187" s="199"/>
      <c r="APK187" s="199"/>
      <c r="APL187" s="199"/>
      <c r="APM187" s="199"/>
      <c r="APN187" s="199"/>
      <c r="APO187" s="199"/>
      <c r="APP187" s="199"/>
      <c r="APQ187" s="199"/>
      <c r="APR187" s="199"/>
      <c r="APS187" s="199"/>
      <c r="APT187" s="199"/>
      <c r="APU187" s="199"/>
      <c r="APV187" s="199"/>
      <c r="APW187" s="199"/>
      <c r="APX187" s="199"/>
      <c r="APY187" s="199"/>
      <c r="APZ187" s="199"/>
      <c r="AQA187" s="199"/>
      <c r="AQB187" s="199"/>
      <c r="AQC187" s="199"/>
      <c r="AQD187" s="199"/>
      <c r="AQE187" s="199"/>
      <c r="AQF187" s="199"/>
      <c r="AQG187" s="199"/>
      <c r="AQH187" s="199"/>
      <c r="AQI187" s="199"/>
      <c r="AQJ187" s="199"/>
      <c r="AQK187" s="199"/>
      <c r="AQL187" s="199"/>
      <c r="AQM187" s="199"/>
      <c r="AQN187" s="199"/>
      <c r="AQO187" s="199"/>
      <c r="AQP187" s="199"/>
      <c r="AQQ187" s="199"/>
      <c r="AQR187" s="199"/>
      <c r="AQS187" s="199"/>
      <c r="AQT187" s="199"/>
      <c r="AQU187" s="199"/>
      <c r="AQV187" s="199"/>
      <c r="AQW187" s="199"/>
      <c r="AQX187" s="199"/>
      <c r="AQY187" s="199"/>
      <c r="AQZ187" s="199"/>
      <c r="ARA187" s="199"/>
      <c r="ARB187" s="199"/>
      <c r="ARC187" s="199"/>
      <c r="ARD187" s="199"/>
      <c r="ARE187" s="199"/>
      <c r="ARF187" s="199"/>
      <c r="ARG187" s="199"/>
      <c r="ARH187" s="199"/>
      <c r="ARI187" s="199"/>
      <c r="ARJ187" s="199"/>
      <c r="ARK187" s="199"/>
      <c r="ARL187" s="199"/>
      <c r="ARM187" s="199"/>
      <c r="ARN187" s="199"/>
      <c r="ARO187" s="199"/>
      <c r="ARP187" s="199"/>
      <c r="ARQ187" s="199"/>
      <c r="ARR187" s="199"/>
      <c r="ARS187" s="199"/>
      <c r="ART187" s="199"/>
      <c r="ARU187" s="199"/>
      <c r="ARV187" s="199"/>
      <c r="ARW187" s="199"/>
      <c r="ARX187" s="199"/>
      <c r="ARY187" s="199"/>
      <c r="ARZ187" s="199"/>
      <c r="ASA187" s="199"/>
      <c r="ASB187" s="199"/>
      <c r="ASC187" s="199"/>
      <c r="ASD187" s="199"/>
      <c r="ASE187" s="199"/>
      <c r="ASF187" s="199"/>
      <c r="ASG187" s="199"/>
      <c r="ASH187" s="199"/>
      <c r="ASI187" s="199"/>
      <c r="ASJ187" s="199"/>
      <c r="ASK187" s="199"/>
      <c r="ASL187" s="199"/>
      <c r="ASM187" s="199"/>
      <c r="ASN187" s="199"/>
      <c r="ASO187" s="199"/>
      <c r="ASP187" s="199"/>
      <c r="ASQ187" s="199"/>
      <c r="ASR187" s="199"/>
      <c r="ASS187" s="199"/>
      <c r="AST187" s="199"/>
      <c r="ASU187" s="199"/>
      <c r="ASV187" s="199"/>
      <c r="ASW187" s="199"/>
      <c r="ASX187" s="199"/>
      <c r="ASY187" s="199"/>
      <c r="ASZ187" s="199"/>
      <c r="ATA187" s="199"/>
      <c r="ATB187" s="199"/>
      <c r="ATC187" s="199"/>
      <c r="ATD187" s="199"/>
      <c r="ATE187" s="199"/>
      <c r="ATF187" s="199"/>
      <c r="ATG187" s="199"/>
      <c r="ATH187" s="199"/>
      <c r="ATI187" s="199"/>
      <c r="ATJ187" s="199"/>
      <c r="ATK187" s="199"/>
      <c r="ATL187" s="199"/>
      <c r="ATM187" s="199"/>
      <c r="ATN187" s="199"/>
      <c r="ATO187" s="199"/>
      <c r="ATP187" s="199"/>
      <c r="ATQ187" s="199"/>
      <c r="ATR187" s="199"/>
      <c r="ATS187" s="199"/>
      <c r="ATT187" s="199"/>
      <c r="ATU187" s="199"/>
      <c r="ATV187" s="199"/>
      <c r="ATW187" s="199"/>
      <c r="ATX187" s="199"/>
      <c r="ATY187" s="199"/>
      <c r="ATZ187" s="199"/>
      <c r="AUA187" s="199"/>
      <c r="AUB187" s="199"/>
      <c r="AUC187" s="199"/>
      <c r="AUD187" s="199"/>
      <c r="AUE187" s="199"/>
      <c r="AUF187" s="199"/>
      <c r="AUG187" s="199"/>
      <c r="AUH187" s="199"/>
      <c r="AUI187" s="199"/>
      <c r="AUJ187" s="199"/>
      <c r="AUK187" s="199"/>
      <c r="AUL187" s="199"/>
      <c r="AUM187" s="199"/>
      <c r="AUN187" s="199"/>
      <c r="AUO187" s="199"/>
      <c r="AUP187" s="199"/>
      <c r="AUQ187" s="199"/>
      <c r="AUR187" s="199"/>
      <c r="AUS187" s="199"/>
      <c r="AUT187" s="199"/>
      <c r="AUU187" s="199"/>
      <c r="AUV187" s="199"/>
      <c r="AUW187" s="199"/>
      <c r="AUX187" s="199"/>
      <c r="AUY187" s="199"/>
      <c r="AUZ187" s="199"/>
      <c r="AVA187" s="199"/>
      <c r="AVB187" s="199"/>
      <c r="AVC187" s="199"/>
      <c r="AVD187" s="199"/>
      <c r="AVE187" s="199"/>
      <c r="AVF187" s="199"/>
      <c r="AVG187" s="199"/>
      <c r="AVH187" s="199"/>
      <c r="AVI187" s="199"/>
      <c r="AVJ187" s="199"/>
      <c r="AVK187" s="199"/>
      <c r="AVL187" s="199"/>
      <c r="AVM187" s="199"/>
      <c r="AVN187" s="199"/>
      <c r="AVO187" s="199"/>
      <c r="AVP187" s="199"/>
      <c r="AVQ187" s="199"/>
      <c r="AVR187" s="199"/>
      <c r="AVS187" s="199"/>
      <c r="AVT187" s="199"/>
      <c r="AVU187" s="199"/>
      <c r="AVV187" s="199"/>
      <c r="AVW187" s="199"/>
      <c r="AVX187" s="199"/>
      <c r="AVY187" s="199"/>
      <c r="AVZ187" s="199"/>
      <c r="AWA187" s="199"/>
      <c r="AWB187" s="199"/>
      <c r="AWC187" s="199"/>
      <c r="AWD187" s="199"/>
      <c r="AWE187" s="199"/>
      <c r="AWF187" s="199"/>
      <c r="AWG187" s="199"/>
      <c r="AWH187" s="199"/>
      <c r="AWI187" s="199"/>
      <c r="AWJ187" s="199"/>
      <c r="AWK187" s="199"/>
      <c r="AWL187" s="199"/>
      <c r="AWM187" s="199"/>
      <c r="AWN187" s="199"/>
      <c r="AWO187" s="199"/>
      <c r="AWP187" s="199"/>
      <c r="AWQ187" s="199"/>
      <c r="AWR187" s="199"/>
      <c r="AWS187" s="199"/>
      <c r="AWT187" s="199"/>
      <c r="AWU187" s="199"/>
      <c r="AWV187" s="199"/>
      <c r="AWW187" s="199"/>
      <c r="AWX187" s="199"/>
      <c r="AWY187" s="199"/>
      <c r="AWZ187" s="199"/>
      <c r="AXA187" s="199"/>
      <c r="AXB187" s="199"/>
      <c r="AXC187" s="199"/>
      <c r="AXD187" s="199"/>
      <c r="AXE187" s="199"/>
      <c r="AXF187" s="199"/>
      <c r="AXG187" s="199"/>
      <c r="AXH187" s="199"/>
      <c r="AXI187" s="199"/>
      <c r="AXJ187" s="199"/>
      <c r="AXK187" s="199"/>
      <c r="AXL187" s="199"/>
      <c r="AXM187" s="199"/>
      <c r="AXN187" s="199"/>
      <c r="AXO187" s="199"/>
      <c r="AXP187" s="199"/>
      <c r="AXQ187" s="199"/>
      <c r="AXR187" s="199"/>
      <c r="AXS187" s="199"/>
      <c r="AXT187" s="199"/>
      <c r="AXU187" s="199"/>
      <c r="AXV187" s="199"/>
      <c r="AXW187" s="199"/>
      <c r="AXX187" s="199"/>
      <c r="AXY187" s="199"/>
      <c r="AXZ187" s="199"/>
      <c r="AYA187" s="199"/>
      <c r="AYB187" s="199"/>
      <c r="AYC187" s="199"/>
      <c r="AYD187" s="199"/>
      <c r="AYE187" s="199"/>
      <c r="AYF187" s="199"/>
      <c r="AYG187" s="199"/>
      <c r="AYH187" s="199"/>
      <c r="AYI187" s="199"/>
      <c r="AYJ187" s="199"/>
      <c r="AYK187" s="199"/>
      <c r="AYL187" s="199"/>
      <c r="AYM187" s="199"/>
      <c r="AYN187" s="199"/>
      <c r="AYO187" s="199"/>
      <c r="AYP187" s="199"/>
      <c r="AYQ187" s="199"/>
      <c r="AYR187" s="199"/>
      <c r="AYS187" s="199"/>
      <c r="AYT187" s="199"/>
      <c r="AYU187" s="199"/>
      <c r="AYV187" s="199"/>
      <c r="AYW187" s="199"/>
      <c r="AYX187" s="199"/>
      <c r="AYY187" s="199"/>
      <c r="AYZ187" s="199"/>
      <c r="AZA187" s="199"/>
      <c r="AZB187" s="199"/>
      <c r="AZC187" s="199"/>
      <c r="AZD187" s="199"/>
      <c r="AZE187" s="199"/>
      <c r="AZF187" s="199"/>
      <c r="AZG187" s="199"/>
      <c r="AZH187" s="199"/>
      <c r="AZI187" s="199"/>
      <c r="AZJ187" s="199"/>
      <c r="AZK187" s="199"/>
      <c r="AZL187" s="199"/>
      <c r="AZM187" s="199"/>
      <c r="AZN187" s="199"/>
      <c r="AZO187" s="199"/>
      <c r="AZP187" s="199"/>
      <c r="AZQ187" s="199"/>
      <c r="AZR187" s="199"/>
      <c r="AZS187" s="199"/>
      <c r="AZT187" s="199"/>
      <c r="AZU187" s="199"/>
      <c r="AZV187" s="199"/>
      <c r="AZW187" s="199"/>
      <c r="AZX187" s="199"/>
      <c r="AZY187" s="199"/>
      <c r="AZZ187" s="199"/>
      <c r="BAA187" s="199"/>
      <c r="BAB187" s="199"/>
      <c r="BAC187" s="199"/>
      <c r="BAD187" s="199"/>
      <c r="BAE187" s="199"/>
      <c r="BAF187" s="199"/>
      <c r="BAG187" s="199"/>
      <c r="BAH187" s="199"/>
      <c r="BAI187" s="199"/>
      <c r="BAJ187" s="199"/>
      <c r="BAK187" s="199"/>
      <c r="BAL187" s="199"/>
      <c r="BAM187" s="199"/>
      <c r="BAN187" s="199"/>
      <c r="BAO187" s="199"/>
      <c r="BAP187" s="199"/>
      <c r="BAQ187" s="199"/>
      <c r="BAR187" s="199"/>
      <c r="BAS187" s="199"/>
      <c r="BAT187" s="199"/>
      <c r="BAU187" s="199"/>
      <c r="BAV187" s="199"/>
      <c r="BAW187" s="199"/>
      <c r="BAX187" s="199"/>
      <c r="BAY187" s="199"/>
      <c r="BAZ187" s="199"/>
      <c r="BBA187" s="199"/>
      <c r="BBB187" s="199"/>
      <c r="BBC187" s="199"/>
      <c r="BBD187" s="199"/>
      <c r="BBE187" s="199"/>
      <c r="BBF187" s="199"/>
      <c r="BBG187" s="199"/>
      <c r="BBH187" s="199"/>
      <c r="BBI187" s="199"/>
      <c r="BBJ187" s="199"/>
      <c r="BBK187" s="199"/>
      <c r="BBL187" s="199"/>
      <c r="BBM187" s="199"/>
      <c r="BBN187" s="199"/>
      <c r="BBO187" s="199"/>
      <c r="BBP187" s="199"/>
      <c r="BBQ187" s="199"/>
      <c r="BBR187" s="199"/>
      <c r="BBS187" s="199"/>
      <c r="BBT187" s="199"/>
      <c r="BBU187" s="199"/>
      <c r="BBV187" s="199"/>
      <c r="BBW187" s="199"/>
      <c r="BBX187" s="199"/>
      <c r="BBY187" s="199"/>
      <c r="BBZ187" s="199"/>
      <c r="BCA187" s="199"/>
      <c r="BCB187" s="199"/>
      <c r="BCC187" s="199"/>
      <c r="BCD187" s="199"/>
      <c r="BCE187" s="199"/>
      <c r="BCF187" s="199"/>
      <c r="BCG187" s="199"/>
      <c r="BCH187" s="199"/>
      <c r="BCI187" s="199"/>
      <c r="BCJ187" s="199"/>
      <c r="BCK187" s="199"/>
      <c r="BCL187" s="199"/>
      <c r="BCM187" s="199"/>
      <c r="BCN187" s="199"/>
      <c r="BCO187" s="199"/>
      <c r="BCP187" s="199"/>
      <c r="BCQ187" s="199"/>
      <c r="BCR187" s="199"/>
      <c r="BCS187" s="199"/>
      <c r="BCT187" s="199"/>
      <c r="BCU187" s="199"/>
      <c r="BCV187" s="199"/>
      <c r="BCW187" s="199"/>
      <c r="BCX187" s="199"/>
      <c r="BCY187" s="199"/>
      <c r="BCZ187" s="199"/>
      <c r="BDA187" s="199"/>
      <c r="BDB187" s="199"/>
      <c r="BDC187" s="199"/>
      <c r="BDD187" s="199"/>
      <c r="BDE187" s="199"/>
      <c r="BDF187" s="199"/>
      <c r="BDG187" s="199"/>
      <c r="BDH187" s="199"/>
      <c r="BDI187" s="199"/>
      <c r="BDJ187" s="199"/>
      <c r="BDK187" s="199"/>
      <c r="BDL187" s="199"/>
      <c r="BDM187" s="199"/>
      <c r="BDN187" s="199"/>
      <c r="BDO187" s="199"/>
      <c r="BDP187" s="199"/>
      <c r="BDQ187" s="199"/>
      <c r="BDR187" s="199"/>
      <c r="BDS187" s="199"/>
      <c r="BDT187" s="199"/>
      <c r="BDU187" s="199"/>
      <c r="BDV187" s="199"/>
      <c r="BDW187" s="199"/>
      <c r="BDX187" s="199"/>
      <c r="BDY187" s="199"/>
      <c r="BDZ187" s="199"/>
      <c r="BEA187" s="199"/>
      <c r="BEB187" s="199"/>
      <c r="BEC187" s="199"/>
      <c r="BED187" s="199"/>
      <c r="BEE187" s="199"/>
      <c r="BEF187" s="199"/>
      <c r="BEG187" s="199"/>
      <c r="BEH187" s="199"/>
      <c r="BEI187" s="199"/>
      <c r="BEJ187" s="199"/>
      <c r="BEK187" s="199"/>
      <c r="BEL187" s="199"/>
      <c r="BEM187" s="199"/>
      <c r="BEN187" s="199"/>
      <c r="BEO187" s="199"/>
      <c r="BEP187" s="199"/>
      <c r="BEQ187" s="199"/>
      <c r="BER187" s="199"/>
      <c r="BES187" s="199"/>
      <c r="BET187" s="199"/>
      <c r="BEU187" s="199"/>
      <c r="BEV187" s="199"/>
      <c r="BEW187" s="199"/>
      <c r="BEX187" s="199"/>
      <c r="BEY187" s="199"/>
      <c r="BEZ187" s="199"/>
      <c r="BFA187" s="199"/>
      <c r="BFB187" s="199"/>
      <c r="BFC187" s="199"/>
      <c r="BFD187" s="199"/>
      <c r="BFE187" s="199"/>
      <c r="BFF187" s="199"/>
      <c r="BFG187" s="199"/>
      <c r="BFH187" s="199"/>
      <c r="BFI187" s="199"/>
      <c r="BFJ187" s="199"/>
      <c r="BFK187" s="199"/>
      <c r="BFL187" s="199"/>
      <c r="BFM187" s="199"/>
      <c r="BFN187" s="199"/>
      <c r="BFO187" s="199"/>
      <c r="BFP187" s="199"/>
      <c r="BFQ187" s="199"/>
      <c r="BFR187" s="199"/>
      <c r="BFS187" s="199"/>
      <c r="BFT187" s="199"/>
      <c r="BFU187" s="199"/>
      <c r="BFV187" s="199"/>
      <c r="BFW187" s="199"/>
      <c r="BFX187" s="199"/>
      <c r="BFY187" s="199"/>
      <c r="BFZ187" s="199"/>
      <c r="BGA187" s="199"/>
      <c r="BGB187" s="199"/>
      <c r="BGC187" s="199"/>
      <c r="BGD187" s="199"/>
      <c r="BGE187" s="199"/>
      <c r="BGF187" s="199"/>
      <c r="BGG187" s="199"/>
      <c r="BGH187" s="199"/>
      <c r="BGI187" s="199"/>
      <c r="BGJ187" s="199"/>
      <c r="BGK187" s="199"/>
      <c r="BGL187" s="199"/>
      <c r="BGM187" s="199"/>
      <c r="BGN187" s="199"/>
      <c r="BGO187" s="199"/>
      <c r="BGP187" s="199"/>
      <c r="BGQ187" s="199"/>
      <c r="BGR187" s="199"/>
      <c r="BGS187" s="199"/>
      <c r="BGT187" s="199"/>
      <c r="BGU187" s="199"/>
      <c r="BGV187" s="199"/>
      <c r="BGW187" s="199"/>
      <c r="BGX187" s="199"/>
      <c r="BGY187" s="199"/>
      <c r="BGZ187" s="199"/>
      <c r="BHA187" s="199"/>
      <c r="BHB187" s="199"/>
      <c r="BHC187" s="199"/>
      <c r="BHD187" s="199"/>
      <c r="BHE187" s="199"/>
      <c r="BHF187" s="199"/>
      <c r="BHG187" s="199"/>
      <c r="BHH187" s="199"/>
      <c r="BHI187" s="199"/>
      <c r="BHJ187" s="199"/>
      <c r="BHK187" s="199"/>
      <c r="BHL187" s="199"/>
      <c r="BHM187" s="199"/>
      <c r="BHN187" s="199"/>
      <c r="BHO187" s="199"/>
      <c r="BHP187" s="199"/>
      <c r="BHQ187" s="199"/>
      <c r="BHR187" s="199"/>
      <c r="BHS187" s="199"/>
      <c r="BHT187" s="199"/>
      <c r="BHU187" s="199"/>
      <c r="BHV187" s="199"/>
      <c r="BHW187" s="199"/>
      <c r="BHX187" s="199"/>
      <c r="BHY187" s="199"/>
      <c r="BHZ187" s="199"/>
      <c r="BIA187" s="199"/>
      <c r="BIB187" s="199"/>
      <c r="BIC187" s="199"/>
      <c r="BID187" s="199"/>
      <c r="BIE187" s="199"/>
      <c r="BIF187" s="199"/>
      <c r="BIG187" s="199"/>
      <c r="BIH187" s="199"/>
      <c r="BII187" s="199"/>
      <c r="BIJ187" s="199"/>
      <c r="BIK187" s="199"/>
      <c r="BIL187" s="199"/>
      <c r="BIM187" s="199"/>
      <c r="BIN187" s="199"/>
      <c r="BIO187" s="199"/>
      <c r="BIP187" s="199"/>
      <c r="BIQ187" s="199"/>
      <c r="BIR187" s="199"/>
      <c r="BIS187" s="199"/>
      <c r="BIT187" s="199"/>
      <c r="BIU187" s="199"/>
      <c r="BIV187" s="199"/>
      <c r="BIW187" s="199"/>
      <c r="BIX187" s="199"/>
      <c r="BIY187" s="199"/>
      <c r="BIZ187" s="199"/>
      <c r="BJA187" s="199"/>
      <c r="BJB187" s="199"/>
      <c r="BJC187" s="199"/>
      <c r="BJD187" s="199"/>
      <c r="BJE187" s="199"/>
      <c r="BJF187" s="199"/>
      <c r="BJG187" s="199"/>
      <c r="BJH187" s="199"/>
      <c r="BJI187" s="199"/>
      <c r="BJJ187" s="199"/>
      <c r="BJK187" s="199"/>
      <c r="BJL187" s="199"/>
      <c r="BJM187" s="199"/>
      <c r="BJN187" s="199"/>
      <c r="BJO187" s="199"/>
      <c r="BJP187" s="199"/>
      <c r="BJQ187" s="199"/>
      <c r="BJR187" s="199"/>
      <c r="BJS187" s="199"/>
      <c r="BJT187" s="199"/>
      <c r="BJU187" s="199"/>
      <c r="BJV187" s="199"/>
      <c r="BJW187" s="199"/>
      <c r="BJX187" s="199"/>
      <c r="BJY187" s="199"/>
      <c r="BJZ187" s="199"/>
      <c r="BKA187" s="199"/>
      <c r="BKB187" s="199"/>
      <c r="BKC187" s="199"/>
      <c r="BKD187" s="199"/>
      <c r="BKE187" s="199"/>
      <c r="BKF187" s="199"/>
      <c r="BKG187" s="199"/>
      <c r="BKH187" s="199"/>
      <c r="BKI187" s="199"/>
      <c r="BKJ187" s="199"/>
      <c r="BKK187" s="199"/>
      <c r="BKL187" s="199"/>
      <c r="BKM187" s="199"/>
      <c r="BKN187" s="199"/>
      <c r="BKO187" s="199"/>
      <c r="BKP187" s="199"/>
      <c r="BKQ187" s="199"/>
      <c r="BKR187" s="199"/>
      <c r="BKS187" s="199"/>
      <c r="BKT187" s="199"/>
      <c r="BKU187" s="199"/>
      <c r="BKV187" s="199"/>
      <c r="BKW187" s="199"/>
      <c r="BKX187" s="199"/>
      <c r="BKY187" s="199"/>
      <c r="BKZ187" s="199"/>
      <c r="BLA187" s="199"/>
      <c r="BLB187" s="199"/>
      <c r="BLC187" s="199"/>
      <c r="BLD187" s="199"/>
      <c r="BLE187" s="199"/>
      <c r="BLF187" s="199"/>
      <c r="BLG187" s="199"/>
      <c r="BLH187" s="199"/>
      <c r="BLI187" s="199"/>
      <c r="BLJ187" s="199"/>
      <c r="BLK187" s="199"/>
      <c r="BLL187" s="199"/>
      <c r="BLM187" s="199"/>
      <c r="BLN187" s="199"/>
      <c r="BLO187" s="199"/>
      <c r="BLP187" s="199"/>
      <c r="BLQ187" s="199"/>
      <c r="BLR187" s="199"/>
      <c r="BLS187" s="199"/>
      <c r="BLT187" s="199"/>
      <c r="BLU187" s="199"/>
      <c r="BLV187" s="199"/>
      <c r="BLW187" s="199"/>
      <c r="BLX187" s="199"/>
      <c r="BLY187" s="199"/>
      <c r="BLZ187" s="199"/>
      <c r="BMA187" s="199"/>
      <c r="BMB187" s="199"/>
      <c r="BMC187" s="199"/>
      <c r="BMD187" s="199"/>
      <c r="BME187" s="199"/>
      <c r="BMF187" s="199"/>
      <c r="BMG187" s="199"/>
      <c r="BMH187" s="199"/>
      <c r="BMI187" s="199"/>
      <c r="BMJ187" s="199"/>
      <c r="BMK187" s="199"/>
      <c r="BML187" s="199"/>
      <c r="BMM187" s="199"/>
      <c r="BMN187" s="199"/>
      <c r="BMO187" s="199"/>
      <c r="BMP187" s="199"/>
      <c r="BMQ187" s="199"/>
      <c r="BMR187" s="199"/>
      <c r="BMS187" s="199"/>
      <c r="BMT187" s="199"/>
      <c r="BMU187" s="199"/>
      <c r="BMV187" s="199"/>
      <c r="BMW187" s="199"/>
      <c r="BMX187" s="199"/>
      <c r="BMY187" s="199"/>
      <c r="BMZ187" s="199"/>
      <c r="BNA187" s="199"/>
      <c r="BNB187" s="199"/>
      <c r="BNC187" s="199"/>
      <c r="BND187" s="199"/>
      <c r="BNE187" s="199"/>
      <c r="BNF187" s="199"/>
      <c r="BNG187" s="199"/>
      <c r="BNH187" s="199"/>
      <c r="BNI187" s="199"/>
      <c r="BNJ187" s="199"/>
      <c r="BNK187" s="199"/>
      <c r="BNL187" s="199"/>
      <c r="BNM187" s="199"/>
      <c r="BNN187" s="199"/>
      <c r="BNO187" s="199"/>
      <c r="BNP187" s="199"/>
      <c r="BNQ187" s="199"/>
      <c r="BNR187" s="199"/>
      <c r="BNS187" s="199"/>
      <c r="BNT187" s="199"/>
      <c r="BNU187" s="199"/>
      <c r="BNV187" s="199"/>
      <c r="BNW187" s="199"/>
      <c r="BNX187" s="199"/>
      <c r="BNY187" s="199"/>
      <c r="BNZ187" s="199"/>
      <c r="BOA187" s="199"/>
      <c r="BOB187" s="199"/>
      <c r="BOC187" s="199"/>
      <c r="BOD187" s="199"/>
      <c r="BOE187" s="199"/>
      <c r="BOF187" s="199"/>
      <c r="BOG187" s="199"/>
      <c r="BOH187" s="199"/>
      <c r="BOI187" s="199"/>
      <c r="BOJ187" s="199"/>
      <c r="BOK187" s="199"/>
      <c r="BOL187" s="199"/>
      <c r="BOM187" s="199"/>
      <c r="BON187" s="199"/>
      <c r="BOO187" s="199"/>
      <c r="BOP187" s="199"/>
      <c r="BOQ187" s="199"/>
      <c r="BOR187" s="199"/>
      <c r="BOS187" s="199"/>
      <c r="BOT187" s="199"/>
      <c r="BOU187" s="199"/>
      <c r="BOV187" s="199"/>
      <c r="BOW187" s="199"/>
      <c r="BOX187" s="199"/>
      <c r="BOY187" s="199"/>
      <c r="BOZ187" s="199"/>
      <c r="BPA187" s="199"/>
      <c r="BPB187" s="199"/>
      <c r="BPC187" s="199"/>
      <c r="BPD187" s="199"/>
      <c r="BPE187" s="199"/>
      <c r="BPF187" s="199"/>
      <c r="BPG187" s="199"/>
      <c r="BPH187" s="199"/>
      <c r="BPI187" s="199"/>
      <c r="BPJ187" s="199"/>
      <c r="BPK187" s="199"/>
      <c r="BPL187" s="199"/>
      <c r="BPM187" s="199"/>
      <c r="BPN187" s="199"/>
      <c r="BPO187" s="199"/>
      <c r="BPP187" s="199"/>
      <c r="BPQ187" s="199"/>
      <c r="BPR187" s="199"/>
      <c r="BPS187" s="199"/>
      <c r="BPT187" s="199"/>
      <c r="BPU187" s="199"/>
      <c r="BPV187" s="199"/>
      <c r="BPW187" s="199"/>
      <c r="BPX187" s="199"/>
      <c r="BPY187" s="199"/>
      <c r="BPZ187" s="199"/>
      <c r="BQA187" s="199"/>
      <c r="BQB187" s="199"/>
      <c r="BQC187" s="199"/>
      <c r="BQD187" s="199"/>
      <c r="BQE187" s="199"/>
      <c r="BQF187" s="199"/>
      <c r="BQG187" s="199"/>
      <c r="BQH187" s="199"/>
      <c r="BQI187" s="199"/>
      <c r="BQJ187" s="199"/>
      <c r="BQK187" s="199"/>
      <c r="BQL187" s="199"/>
      <c r="BQM187" s="199"/>
      <c r="BQN187" s="199"/>
      <c r="BQO187" s="199"/>
      <c r="BQP187" s="199"/>
      <c r="BQQ187" s="199"/>
      <c r="BQR187" s="199"/>
      <c r="BQS187" s="199"/>
      <c r="BQT187" s="199"/>
      <c r="BQU187" s="199"/>
      <c r="BQV187" s="199"/>
      <c r="BQW187" s="199"/>
      <c r="BQX187" s="199"/>
      <c r="BQY187" s="199"/>
      <c r="BQZ187" s="199"/>
      <c r="BRA187" s="199"/>
      <c r="BRB187" s="199"/>
      <c r="BRC187" s="199"/>
      <c r="BRD187" s="199"/>
      <c r="BRE187" s="199"/>
      <c r="BRF187" s="199"/>
      <c r="BRG187" s="199"/>
      <c r="BRH187" s="199"/>
      <c r="BRI187" s="199"/>
      <c r="BRJ187" s="199"/>
      <c r="BRK187" s="199"/>
      <c r="BRL187" s="199"/>
      <c r="BRM187" s="199"/>
      <c r="BRN187" s="199"/>
      <c r="BRO187" s="199"/>
      <c r="BRP187" s="199"/>
      <c r="BRQ187" s="199"/>
      <c r="BRR187" s="199"/>
      <c r="BRS187" s="199"/>
      <c r="BRT187" s="199"/>
      <c r="BRU187" s="199"/>
      <c r="BRV187" s="199"/>
      <c r="BRW187" s="199"/>
      <c r="BRX187" s="199"/>
      <c r="BRY187" s="199"/>
      <c r="BRZ187" s="199"/>
      <c r="BSA187" s="199"/>
      <c r="BSB187" s="199"/>
      <c r="BSC187" s="199"/>
      <c r="BSD187" s="199"/>
      <c r="BSE187" s="199"/>
      <c r="BSF187" s="199"/>
      <c r="BSG187" s="199"/>
      <c r="BSH187" s="199"/>
      <c r="BSI187" s="199"/>
      <c r="BSJ187" s="199"/>
      <c r="BSK187" s="199"/>
      <c r="BSL187" s="199"/>
      <c r="BSM187" s="199"/>
      <c r="BSN187" s="199"/>
      <c r="BSO187" s="199"/>
      <c r="BSP187" s="199"/>
      <c r="BSQ187" s="199"/>
      <c r="BSR187" s="199"/>
      <c r="BSS187" s="199"/>
      <c r="BST187" s="199"/>
      <c r="BSU187" s="199"/>
      <c r="BSV187" s="199"/>
      <c r="BSW187" s="199"/>
      <c r="BSX187" s="199"/>
      <c r="BSY187" s="199"/>
      <c r="BSZ187" s="199"/>
      <c r="BTA187" s="199"/>
      <c r="BTB187" s="199"/>
      <c r="BTC187" s="199"/>
      <c r="BTD187" s="199"/>
      <c r="BTE187" s="199"/>
      <c r="BTF187" s="199"/>
      <c r="BTG187" s="199"/>
      <c r="BTH187" s="199"/>
      <c r="BTI187" s="199"/>
      <c r="BTJ187" s="199"/>
      <c r="BTK187" s="199"/>
      <c r="BTL187" s="199"/>
      <c r="BTM187" s="199"/>
      <c r="BTN187" s="199"/>
      <c r="BTO187" s="199"/>
      <c r="BTP187" s="199"/>
      <c r="BTQ187" s="199"/>
      <c r="BTR187" s="199"/>
      <c r="BTS187" s="199"/>
      <c r="BTT187" s="199"/>
      <c r="BTU187" s="199"/>
      <c r="BTV187" s="199"/>
      <c r="BTW187" s="199"/>
      <c r="BTX187" s="199"/>
      <c r="BTY187" s="199"/>
      <c r="BTZ187" s="199"/>
      <c r="BUA187" s="199"/>
      <c r="BUB187" s="199"/>
      <c r="BUC187" s="199"/>
      <c r="BUD187" s="199"/>
      <c r="BUE187" s="199"/>
      <c r="BUF187" s="199"/>
      <c r="BUG187" s="199"/>
      <c r="BUH187" s="199"/>
      <c r="BUI187" s="199"/>
      <c r="BUJ187" s="199"/>
      <c r="BUK187" s="199"/>
      <c r="BUL187" s="199"/>
      <c r="BUM187" s="199"/>
      <c r="BUN187" s="199"/>
      <c r="BUO187" s="199"/>
      <c r="BUP187" s="199"/>
      <c r="BUQ187" s="199"/>
      <c r="BUR187" s="199"/>
      <c r="BUS187" s="199"/>
      <c r="BUT187" s="199"/>
      <c r="BUU187" s="199"/>
      <c r="BUV187" s="199"/>
      <c r="BUW187" s="199"/>
      <c r="BUX187" s="199"/>
      <c r="BUY187" s="199"/>
      <c r="BUZ187" s="199"/>
      <c r="BVA187" s="199"/>
      <c r="BVB187" s="199"/>
      <c r="BVC187" s="199"/>
      <c r="BVD187" s="199"/>
      <c r="BVE187" s="199"/>
      <c r="BVF187" s="199"/>
      <c r="BVG187" s="199"/>
      <c r="BVH187" s="199"/>
      <c r="BVI187" s="199"/>
      <c r="BVJ187" s="199"/>
      <c r="BVK187" s="199"/>
      <c r="BVL187" s="199"/>
      <c r="BVM187" s="199"/>
      <c r="BVN187" s="199"/>
      <c r="BVO187" s="199"/>
      <c r="BVP187" s="199"/>
      <c r="BVQ187" s="199"/>
      <c r="BVR187" s="199"/>
      <c r="BVS187" s="199"/>
      <c r="BVT187" s="199"/>
      <c r="BVU187" s="199"/>
      <c r="BVV187" s="199"/>
      <c r="BVW187" s="199"/>
      <c r="BVX187" s="199"/>
      <c r="BVY187" s="199"/>
      <c r="BVZ187" s="199"/>
      <c r="BWA187" s="199"/>
      <c r="BWB187" s="199"/>
      <c r="BWC187" s="199"/>
      <c r="BWD187" s="199"/>
      <c r="BWE187" s="199"/>
      <c r="BWF187" s="199"/>
      <c r="BWG187" s="199"/>
      <c r="BWH187" s="199"/>
      <c r="BWI187" s="199"/>
      <c r="BWJ187" s="199"/>
      <c r="BWK187" s="199"/>
      <c r="BWL187" s="199"/>
      <c r="BWM187" s="199"/>
      <c r="BWN187" s="199"/>
      <c r="BWO187" s="199"/>
      <c r="BWP187" s="199"/>
      <c r="BWQ187" s="199"/>
      <c r="BWR187" s="199"/>
      <c r="BWS187" s="199"/>
      <c r="BWT187" s="199"/>
      <c r="BWU187" s="199"/>
      <c r="BWV187" s="199"/>
      <c r="BWW187" s="199"/>
      <c r="BWX187" s="199"/>
      <c r="BWY187" s="199"/>
      <c r="BWZ187" s="199"/>
      <c r="BXA187" s="199"/>
      <c r="BXB187" s="199"/>
      <c r="BXC187" s="199"/>
      <c r="BXD187" s="199"/>
      <c r="BXE187" s="199"/>
      <c r="BXF187" s="199"/>
      <c r="BXG187" s="199"/>
      <c r="BXH187" s="199"/>
      <c r="BXI187" s="199"/>
      <c r="BXJ187" s="199"/>
      <c r="BXK187" s="199"/>
      <c r="BXL187" s="199"/>
      <c r="BXM187" s="199"/>
      <c r="BXN187" s="199"/>
      <c r="BXO187" s="199"/>
      <c r="BXP187" s="199"/>
      <c r="BXQ187" s="199"/>
      <c r="BXR187" s="199"/>
      <c r="BXS187" s="199"/>
      <c r="BXT187" s="199"/>
      <c r="BXU187" s="199"/>
      <c r="BXV187" s="199"/>
      <c r="BXW187" s="199"/>
      <c r="BXX187" s="199"/>
      <c r="BXY187" s="199"/>
      <c r="BXZ187" s="199"/>
      <c r="BYA187" s="199"/>
      <c r="BYB187" s="199"/>
      <c r="BYC187" s="199"/>
      <c r="BYD187" s="199"/>
      <c r="BYE187" s="199"/>
      <c r="BYF187" s="199"/>
      <c r="BYG187" s="199"/>
      <c r="BYH187" s="199"/>
      <c r="BYI187" s="199"/>
      <c r="BYJ187" s="199"/>
      <c r="BYK187" s="199"/>
      <c r="BYL187" s="199"/>
      <c r="BYM187" s="199"/>
      <c r="BYN187" s="199"/>
      <c r="BYO187" s="199"/>
      <c r="BYP187" s="199"/>
      <c r="BYQ187" s="199"/>
      <c r="BYR187" s="199"/>
      <c r="BYS187" s="199"/>
      <c r="BYT187" s="199"/>
      <c r="BYU187" s="199"/>
      <c r="BYV187" s="199"/>
      <c r="BYW187" s="199"/>
      <c r="BYX187" s="199"/>
      <c r="BYY187" s="199"/>
      <c r="BYZ187" s="199"/>
      <c r="BZA187" s="199"/>
      <c r="BZB187" s="199"/>
      <c r="BZC187" s="199"/>
      <c r="BZD187" s="199"/>
      <c r="BZE187" s="199"/>
      <c r="BZF187" s="199"/>
      <c r="BZG187" s="199"/>
      <c r="BZH187" s="199"/>
      <c r="BZI187" s="199"/>
      <c r="BZJ187" s="199"/>
      <c r="BZK187" s="199"/>
      <c r="BZL187" s="199"/>
      <c r="BZM187" s="199"/>
      <c r="BZN187" s="199"/>
      <c r="BZO187" s="199"/>
      <c r="BZP187" s="199"/>
      <c r="BZQ187" s="199"/>
      <c r="BZR187" s="199"/>
      <c r="BZS187" s="199"/>
      <c r="BZT187" s="199"/>
      <c r="BZU187" s="199"/>
      <c r="BZV187" s="199"/>
      <c r="BZW187" s="199"/>
      <c r="BZX187" s="199"/>
      <c r="BZY187" s="199"/>
      <c r="BZZ187" s="199"/>
      <c r="CAA187" s="199"/>
      <c r="CAB187" s="199"/>
      <c r="CAC187" s="199"/>
      <c r="CAD187" s="199"/>
      <c r="CAE187" s="199"/>
      <c r="CAF187" s="199"/>
      <c r="CAG187" s="199"/>
      <c r="CAH187" s="199"/>
      <c r="CAI187" s="199"/>
      <c r="CAJ187" s="199"/>
      <c r="CAK187" s="199"/>
      <c r="CAL187" s="199"/>
      <c r="CAM187" s="199"/>
      <c r="CAN187" s="199"/>
      <c r="CAO187" s="199"/>
      <c r="CAP187" s="199"/>
      <c r="CAQ187" s="199"/>
      <c r="CAR187" s="199"/>
      <c r="CAS187" s="199"/>
      <c r="CAT187" s="199"/>
      <c r="CAU187" s="199"/>
      <c r="CAV187" s="199"/>
      <c r="CAW187" s="199"/>
      <c r="CAX187" s="199"/>
      <c r="CAY187" s="199"/>
      <c r="CAZ187" s="199"/>
      <c r="CBA187" s="199"/>
      <c r="CBB187" s="199"/>
      <c r="CBC187" s="199"/>
      <c r="CBD187" s="199"/>
      <c r="CBE187" s="199"/>
      <c r="CBF187" s="199"/>
      <c r="CBG187" s="199"/>
      <c r="CBH187" s="199"/>
      <c r="CBI187" s="199"/>
      <c r="CBJ187" s="199"/>
      <c r="CBK187" s="199"/>
      <c r="CBL187" s="199"/>
      <c r="CBM187" s="199"/>
      <c r="CBN187" s="199"/>
      <c r="CBO187" s="199"/>
      <c r="CBP187" s="199"/>
      <c r="CBQ187" s="199"/>
      <c r="CBR187" s="199"/>
      <c r="CBS187" s="199"/>
      <c r="CBT187" s="199"/>
      <c r="CBU187" s="199"/>
      <c r="CBV187" s="199"/>
      <c r="CBW187" s="199"/>
      <c r="CBX187" s="199"/>
      <c r="CBY187" s="199"/>
      <c r="CBZ187" s="199"/>
      <c r="CCA187" s="199"/>
      <c r="CCB187" s="199"/>
      <c r="CCC187" s="199"/>
      <c r="CCD187" s="199"/>
      <c r="CCE187" s="199"/>
      <c r="CCF187" s="199"/>
      <c r="CCG187" s="199"/>
      <c r="CCH187" s="199"/>
      <c r="CCI187" s="199"/>
      <c r="CCJ187" s="199"/>
      <c r="CCK187" s="199"/>
      <c r="CCL187" s="199"/>
      <c r="CCM187" s="199"/>
      <c r="CCN187" s="199"/>
      <c r="CCO187" s="199"/>
      <c r="CCP187" s="199"/>
      <c r="CCQ187" s="199"/>
      <c r="CCR187" s="199"/>
      <c r="CCS187" s="199"/>
      <c r="CCT187" s="199"/>
    </row>
    <row r="188" spans="984:2126" s="200" customFormat="1" x14ac:dyDescent="0.2">
      <c r="AKV188" s="199"/>
      <c r="AKW188" s="199"/>
      <c r="AKX188" s="199"/>
      <c r="AKY188" s="199"/>
      <c r="AKZ188" s="199"/>
      <c r="ALA188" s="199"/>
      <c r="ALB188" s="199"/>
      <c r="ALC188" s="199"/>
      <c r="ALD188" s="199"/>
      <c r="ALE188" s="199"/>
      <c r="ALF188" s="199"/>
      <c r="ALG188" s="199"/>
      <c r="ALH188" s="199"/>
      <c r="ALI188" s="199"/>
      <c r="ALJ188" s="199"/>
      <c r="ALK188" s="199"/>
      <c r="ALL188" s="199"/>
      <c r="ALM188" s="199"/>
      <c r="ALN188" s="199"/>
      <c r="ALO188" s="199"/>
      <c r="ALP188" s="199"/>
      <c r="ALQ188" s="199"/>
      <c r="ALR188" s="199"/>
      <c r="ALS188" s="199"/>
      <c r="ALT188" s="199"/>
      <c r="ALU188" s="199"/>
      <c r="ALV188" s="199"/>
      <c r="ALW188" s="199"/>
      <c r="ALX188" s="199"/>
      <c r="ALY188" s="199"/>
      <c r="ALZ188" s="199"/>
      <c r="AMA188" s="199"/>
      <c r="AMB188" s="199"/>
      <c r="AMC188" s="199"/>
      <c r="AMD188" s="199"/>
      <c r="AME188" s="199"/>
      <c r="AMF188" s="199"/>
      <c r="AMG188" s="199"/>
      <c r="AMH188" s="199"/>
      <c r="AMI188" s="199"/>
      <c r="AMJ188" s="199"/>
      <c r="AMK188" s="199"/>
      <c r="AML188" s="199"/>
      <c r="AMM188" s="199"/>
      <c r="AMN188" s="199"/>
      <c r="AMO188" s="199"/>
      <c r="AMP188" s="199"/>
      <c r="AMQ188" s="199"/>
      <c r="AMR188" s="199"/>
      <c r="AMS188" s="199"/>
      <c r="AMT188" s="199"/>
      <c r="AMU188" s="199"/>
      <c r="AMV188" s="199"/>
      <c r="AMW188" s="199"/>
      <c r="AMX188" s="199"/>
      <c r="AMY188" s="199"/>
      <c r="AMZ188" s="199"/>
      <c r="ANA188" s="199"/>
      <c r="ANB188" s="199"/>
      <c r="ANC188" s="199"/>
      <c r="AND188" s="199"/>
      <c r="ANE188" s="199"/>
      <c r="ANF188" s="199"/>
      <c r="ANG188" s="199"/>
      <c r="ANH188" s="199"/>
      <c r="ANI188" s="199"/>
      <c r="ANJ188" s="199"/>
      <c r="ANK188" s="199"/>
      <c r="ANL188" s="199"/>
      <c r="ANM188" s="199"/>
      <c r="ANN188" s="199"/>
      <c r="ANO188" s="199"/>
      <c r="ANP188" s="199"/>
      <c r="ANQ188" s="199"/>
      <c r="ANR188" s="199"/>
      <c r="ANS188" s="199"/>
      <c r="ANT188" s="199"/>
      <c r="ANU188" s="199"/>
      <c r="ANV188" s="199"/>
      <c r="ANW188" s="199"/>
      <c r="ANX188" s="199"/>
      <c r="ANY188" s="199"/>
      <c r="ANZ188" s="199"/>
      <c r="AOA188" s="199"/>
      <c r="AOB188" s="199"/>
      <c r="AOC188" s="199"/>
      <c r="AOD188" s="199"/>
      <c r="AOE188" s="199"/>
      <c r="AOF188" s="199"/>
      <c r="AOG188" s="199"/>
      <c r="AOH188" s="199"/>
      <c r="AOI188" s="199"/>
      <c r="AOJ188" s="199"/>
      <c r="AOK188" s="199"/>
      <c r="AOL188" s="199"/>
      <c r="AOM188" s="199"/>
      <c r="AON188" s="199"/>
      <c r="AOO188" s="199"/>
      <c r="AOP188" s="199"/>
      <c r="AOQ188" s="199"/>
      <c r="AOR188" s="199"/>
      <c r="AOS188" s="199"/>
      <c r="AOT188" s="199"/>
      <c r="AOU188" s="199"/>
      <c r="AOV188" s="199"/>
      <c r="AOW188" s="199"/>
      <c r="AOX188" s="199"/>
      <c r="AOY188" s="199"/>
      <c r="AOZ188" s="199"/>
      <c r="APA188" s="199"/>
      <c r="APB188" s="199"/>
      <c r="APC188" s="199"/>
      <c r="APD188" s="199"/>
      <c r="APE188" s="199"/>
      <c r="APF188" s="199"/>
      <c r="APG188" s="199"/>
      <c r="APH188" s="199"/>
      <c r="API188" s="199"/>
      <c r="APJ188" s="199"/>
      <c r="APK188" s="199"/>
      <c r="APL188" s="199"/>
      <c r="APM188" s="199"/>
      <c r="APN188" s="199"/>
      <c r="APO188" s="199"/>
      <c r="APP188" s="199"/>
      <c r="APQ188" s="199"/>
      <c r="APR188" s="199"/>
      <c r="APS188" s="199"/>
      <c r="APT188" s="199"/>
      <c r="APU188" s="199"/>
      <c r="APV188" s="199"/>
      <c r="APW188" s="199"/>
      <c r="APX188" s="199"/>
      <c r="APY188" s="199"/>
      <c r="APZ188" s="199"/>
      <c r="AQA188" s="199"/>
      <c r="AQB188" s="199"/>
      <c r="AQC188" s="199"/>
      <c r="AQD188" s="199"/>
      <c r="AQE188" s="199"/>
      <c r="AQF188" s="199"/>
      <c r="AQG188" s="199"/>
      <c r="AQH188" s="199"/>
      <c r="AQI188" s="199"/>
      <c r="AQJ188" s="199"/>
      <c r="AQK188" s="199"/>
      <c r="AQL188" s="199"/>
      <c r="AQM188" s="199"/>
      <c r="AQN188" s="199"/>
      <c r="AQO188" s="199"/>
      <c r="AQP188" s="199"/>
      <c r="AQQ188" s="199"/>
      <c r="AQR188" s="199"/>
      <c r="AQS188" s="199"/>
      <c r="AQT188" s="199"/>
      <c r="AQU188" s="199"/>
      <c r="AQV188" s="199"/>
      <c r="AQW188" s="199"/>
      <c r="AQX188" s="199"/>
      <c r="AQY188" s="199"/>
      <c r="AQZ188" s="199"/>
      <c r="ARA188" s="199"/>
      <c r="ARB188" s="199"/>
      <c r="ARC188" s="199"/>
      <c r="ARD188" s="199"/>
      <c r="ARE188" s="199"/>
      <c r="ARF188" s="199"/>
      <c r="ARG188" s="199"/>
      <c r="ARH188" s="199"/>
      <c r="ARI188" s="199"/>
      <c r="ARJ188" s="199"/>
      <c r="ARK188" s="199"/>
      <c r="ARL188" s="199"/>
      <c r="ARM188" s="199"/>
      <c r="ARN188" s="199"/>
      <c r="ARO188" s="199"/>
      <c r="ARP188" s="199"/>
      <c r="ARQ188" s="199"/>
      <c r="ARR188" s="199"/>
      <c r="ARS188" s="199"/>
      <c r="ART188" s="199"/>
      <c r="ARU188" s="199"/>
      <c r="ARV188" s="199"/>
      <c r="ARW188" s="199"/>
      <c r="ARX188" s="199"/>
      <c r="ARY188" s="199"/>
      <c r="ARZ188" s="199"/>
      <c r="ASA188" s="199"/>
      <c r="ASB188" s="199"/>
      <c r="ASC188" s="199"/>
      <c r="ASD188" s="199"/>
      <c r="ASE188" s="199"/>
      <c r="ASF188" s="199"/>
      <c r="ASG188" s="199"/>
      <c r="ASH188" s="199"/>
      <c r="ASI188" s="199"/>
      <c r="ASJ188" s="199"/>
      <c r="ASK188" s="199"/>
      <c r="ASL188" s="199"/>
      <c r="ASM188" s="199"/>
      <c r="ASN188" s="199"/>
      <c r="ASO188" s="199"/>
      <c r="ASP188" s="199"/>
      <c r="ASQ188" s="199"/>
      <c r="ASR188" s="199"/>
      <c r="ASS188" s="199"/>
      <c r="AST188" s="199"/>
      <c r="ASU188" s="199"/>
      <c r="ASV188" s="199"/>
      <c r="ASW188" s="199"/>
      <c r="ASX188" s="199"/>
      <c r="ASY188" s="199"/>
      <c r="ASZ188" s="199"/>
      <c r="ATA188" s="199"/>
      <c r="ATB188" s="199"/>
      <c r="ATC188" s="199"/>
      <c r="ATD188" s="199"/>
      <c r="ATE188" s="199"/>
      <c r="ATF188" s="199"/>
      <c r="ATG188" s="199"/>
      <c r="ATH188" s="199"/>
      <c r="ATI188" s="199"/>
      <c r="ATJ188" s="199"/>
      <c r="ATK188" s="199"/>
      <c r="ATL188" s="199"/>
      <c r="ATM188" s="199"/>
      <c r="ATN188" s="199"/>
      <c r="ATO188" s="199"/>
      <c r="ATP188" s="199"/>
      <c r="ATQ188" s="199"/>
      <c r="ATR188" s="199"/>
      <c r="ATS188" s="199"/>
      <c r="ATT188" s="199"/>
      <c r="ATU188" s="199"/>
      <c r="ATV188" s="199"/>
      <c r="ATW188" s="199"/>
      <c r="ATX188" s="199"/>
      <c r="ATY188" s="199"/>
      <c r="ATZ188" s="199"/>
      <c r="AUA188" s="199"/>
      <c r="AUB188" s="199"/>
      <c r="AUC188" s="199"/>
      <c r="AUD188" s="199"/>
      <c r="AUE188" s="199"/>
      <c r="AUF188" s="199"/>
      <c r="AUG188" s="199"/>
      <c r="AUH188" s="199"/>
      <c r="AUI188" s="199"/>
      <c r="AUJ188" s="199"/>
      <c r="AUK188" s="199"/>
      <c r="AUL188" s="199"/>
      <c r="AUM188" s="199"/>
      <c r="AUN188" s="199"/>
      <c r="AUO188" s="199"/>
      <c r="AUP188" s="199"/>
      <c r="AUQ188" s="199"/>
      <c r="AUR188" s="199"/>
      <c r="AUS188" s="199"/>
      <c r="AUT188" s="199"/>
      <c r="AUU188" s="199"/>
      <c r="AUV188" s="199"/>
      <c r="AUW188" s="199"/>
      <c r="AUX188" s="199"/>
      <c r="AUY188" s="199"/>
      <c r="AUZ188" s="199"/>
      <c r="AVA188" s="199"/>
      <c r="AVB188" s="199"/>
      <c r="AVC188" s="199"/>
      <c r="AVD188" s="199"/>
      <c r="AVE188" s="199"/>
      <c r="AVF188" s="199"/>
      <c r="AVG188" s="199"/>
      <c r="AVH188" s="199"/>
      <c r="AVI188" s="199"/>
      <c r="AVJ188" s="199"/>
      <c r="AVK188" s="199"/>
      <c r="AVL188" s="199"/>
      <c r="AVM188" s="199"/>
      <c r="AVN188" s="199"/>
      <c r="AVO188" s="199"/>
      <c r="AVP188" s="199"/>
      <c r="AVQ188" s="199"/>
      <c r="AVR188" s="199"/>
      <c r="AVS188" s="199"/>
      <c r="AVT188" s="199"/>
      <c r="AVU188" s="199"/>
      <c r="AVV188" s="199"/>
      <c r="AVW188" s="199"/>
      <c r="AVX188" s="199"/>
      <c r="AVY188" s="199"/>
      <c r="AVZ188" s="199"/>
      <c r="AWA188" s="199"/>
      <c r="AWB188" s="199"/>
      <c r="AWC188" s="199"/>
      <c r="AWD188" s="199"/>
      <c r="AWE188" s="199"/>
      <c r="AWF188" s="199"/>
      <c r="AWG188" s="199"/>
      <c r="AWH188" s="199"/>
      <c r="AWI188" s="199"/>
      <c r="AWJ188" s="199"/>
      <c r="AWK188" s="199"/>
      <c r="AWL188" s="199"/>
      <c r="AWM188" s="199"/>
      <c r="AWN188" s="199"/>
      <c r="AWO188" s="199"/>
      <c r="AWP188" s="199"/>
      <c r="AWQ188" s="199"/>
      <c r="AWR188" s="199"/>
      <c r="AWS188" s="199"/>
      <c r="AWT188" s="199"/>
      <c r="AWU188" s="199"/>
      <c r="AWV188" s="199"/>
      <c r="AWW188" s="199"/>
      <c r="AWX188" s="199"/>
      <c r="AWY188" s="199"/>
      <c r="AWZ188" s="199"/>
      <c r="AXA188" s="199"/>
      <c r="AXB188" s="199"/>
      <c r="AXC188" s="199"/>
      <c r="AXD188" s="199"/>
      <c r="AXE188" s="199"/>
      <c r="AXF188" s="199"/>
      <c r="AXG188" s="199"/>
      <c r="AXH188" s="199"/>
      <c r="AXI188" s="199"/>
      <c r="AXJ188" s="199"/>
      <c r="AXK188" s="199"/>
      <c r="AXL188" s="199"/>
      <c r="AXM188" s="199"/>
      <c r="AXN188" s="199"/>
      <c r="AXO188" s="199"/>
      <c r="AXP188" s="199"/>
      <c r="AXQ188" s="199"/>
      <c r="AXR188" s="199"/>
      <c r="AXS188" s="199"/>
      <c r="AXT188" s="199"/>
      <c r="AXU188" s="199"/>
      <c r="AXV188" s="199"/>
      <c r="AXW188" s="199"/>
      <c r="AXX188" s="199"/>
      <c r="AXY188" s="199"/>
      <c r="AXZ188" s="199"/>
      <c r="AYA188" s="199"/>
      <c r="AYB188" s="199"/>
      <c r="AYC188" s="199"/>
      <c r="AYD188" s="199"/>
      <c r="AYE188" s="199"/>
      <c r="AYF188" s="199"/>
      <c r="AYG188" s="199"/>
      <c r="AYH188" s="199"/>
      <c r="AYI188" s="199"/>
      <c r="AYJ188" s="199"/>
      <c r="AYK188" s="199"/>
      <c r="AYL188" s="199"/>
      <c r="AYM188" s="199"/>
      <c r="AYN188" s="199"/>
      <c r="AYO188" s="199"/>
      <c r="AYP188" s="199"/>
      <c r="AYQ188" s="199"/>
      <c r="AYR188" s="199"/>
      <c r="AYS188" s="199"/>
      <c r="AYT188" s="199"/>
      <c r="AYU188" s="199"/>
      <c r="AYV188" s="199"/>
      <c r="AYW188" s="199"/>
      <c r="AYX188" s="199"/>
      <c r="AYY188" s="199"/>
      <c r="AYZ188" s="199"/>
      <c r="AZA188" s="199"/>
      <c r="AZB188" s="199"/>
      <c r="AZC188" s="199"/>
      <c r="AZD188" s="199"/>
      <c r="AZE188" s="199"/>
      <c r="AZF188" s="199"/>
      <c r="AZG188" s="199"/>
      <c r="AZH188" s="199"/>
      <c r="AZI188" s="199"/>
      <c r="AZJ188" s="199"/>
      <c r="AZK188" s="199"/>
      <c r="AZL188" s="199"/>
      <c r="AZM188" s="199"/>
      <c r="AZN188" s="199"/>
      <c r="AZO188" s="199"/>
      <c r="AZP188" s="199"/>
      <c r="AZQ188" s="199"/>
      <c r="AZR188" s="199"/>
      <c r="AZS188" s="199"/>
      <c r="AZT188" s="199"/>
      <c r="AZU188" s="199"/>
      <c r="AZV188" s="199"/>
      <c r="AZW188" s="199"/>
      <c r="AZX188" s="199"/>
      <c r="AZY188" s="199"/>
      <c r="AZZ188" s="199"/>
      <c r="BAA188" s="199"/>
      <c r="BAB188" s="199"/>
      <c r="BAC188" s="199"/>
      <c r="BAD188" s="199"/>
      <c r="BAE188" s="199"/>
      <c r="BAF188" s="199"/>
      <c r="BAG188" s="199"/>
      <c r="BAH188" s="199"/>
      <c r="BAI188" s="199"/>
      <c r="BAJ188" s="199"/>
      <c r="BAK188" s="199"/>
      <c r="BAL188" s="199"/>
      <c r="BAM188" s="199"/>
      <c r="BAN188" s="199"/>
      <c r="BAO188" s="199"/>
      <c r="BAP188" s="199"/>
      <c r="BAQ188" s="199"/>
      <c r="BAR188" s="199"/>
      <c r="BAS188" s="199"/>
      <c r="BAT188" s="199"/>
      <c r="BAU188" s="199"/>
      <c r="BAV188" s="199"/>
      <c r="BAW188" s="199"/>
      <c r="BAX188" s="199"/>
      <c r="BAY188" s="199"/>
      <c r="BAZ188" s="199"/>
      <c r="BBA188" s="199"/>
      <c r="BBB188" s="199"/>
      <c r="BBC188" s="199"/>
      <c r="BBD188" s="199"/>
      <c r="BBE188" s="199"/>
      <c r="BBF188" s="199"/>
      <c r="BBG188" s="199"/>
      <c r="BBH188" s="199"/>
      <c r="BBI188" s="199"/>
      <c r="BBJ188" s="199"/>
      <c r="BBK188" s="199"/>
      <c r="BBL188" s="199"/>
      <c r="BBM188" s="199"/>
      <c r="BBN188" s="199"/>
      <c r="BBO188" s="199"/>
      <c r="BBP188" s="199"/>
      <c r="BBQ188" s="199"/>
      <c r="BBR188" s="199"/>
      <c r="BBS188" s="199"/>
      <c r="BBT188" s="199"/>
      <c r="BBU188" s="199"/>
      <c r="BBV188" s="199"/>
      <c r="BBW188" s="199"/>
      <c r="BBX188" s="199"/>
      <c r="BBY188" s="199"/>
      <c r="BBZ188" s="199"/>
      <c r="BCA188" s="199"/>
      <c r="BCB188" s="199"/>
      <c r="BCC188" s="199"/>
      <c r="BCD188" s="199"/>
      <c r="BCE188" s="199"/>
      <c r="BCF188" s="199"/>
      <c r="BCG188" s="199"/>
      <c r="BCH188" s="199"/>
      <c r="BCI188" s="199"/>
      <c r="BCJ188" s="199"/>
      <c r="BCK188" s="199"/>
      <c r="BCL188" s="199"/>
      <c r="BCM188" s="199"/>
      <c r="BCN188" s="199"/>
      <c r="BCO188" s="199"/>
      <c r="BCP188" s="199"/>
      <c r="BCQ188" s="199"/>
      <c r="BCR188" s="199"/>
      <c r="BCS188" s="199"/>
      <c r="BCT188" s="199"/>
      <c r="BCU188" s="199"/>
      <c r="BCV188" s="199"/>
      <c r="BCW188" s="199"/>
      <c r="BCX188" s="199"/>
      <c r="BCY188" s="199"/>
      <c r="BCZ188" s="199"/>
      <c r="BDA188" s="199"/>
      <c r="BDB188" s="199"/>
      <c r="BDC188" s="199"/>
      <c r="BDD188" s="199"/>
      <c r="BDE188" s="199"/>
      <c r="BDF188" s="199"/>
      <c r="BDG188" s="199"/>
      <c r="BDH188" s="199"/>
      <c r="BDI188" s="199"/>
      <c r="BDJ188" s="199"/>
      <c r="BDK188" s="199"/>
      <c r="BDL188" s="199"/>
      <c r="BDM188" s="199"/>
      <c r="BDN188" s="199"/>
      <c r="BDO188" s="199"/>
      <c r="BDP188" s="199"/>
      <c r="BDQ188" s="199"/>
      <c r="BDR188" s="199"/>
      <c r="BDS188" s="199"/>
      <c r="BDT188" s="199"/>
      <c r="BDU188" s="199"/>
      <c r="BDV188" s="199"/>
      <c r="BDW188" s="199"/>
      <c r="BDX188" s="199"/>
      <c r="BDY188" s="199"/>
      <c r="BDZ188" s="199"/>
      <c r="BEA188" s="199"/>
      <c r="BEB188" s="199"/>
      <c r="BEC188" s="199"/>
      <c r="BED188" s="199"/>
      <c r="BEE188" s="199"/>
      <c r="BEF188" s="199"/>
      <c r="BEG188" s="199"/>
      <c r="BEH188" s="199"/>
      <c r="BEI188" s="199"/>
      <c r="BEJ188" s="199"/>
      <c r="BEK188" s="199"/>
      <c r="BEL188" s="199"/>
      <c r="BEM188" s="199"/>
      <c r="BEN188" s="199"/>
      <c r="BEO188" s="199"/>
      <c r="BEP188" s="199"/>
      <c r="BEQ188" s="199"/>
      <c r="BER188" s="199"/>
      <c r="BES188" s="199"/>
      <c r="BET188" s="199"/>
      <c r="BEU188" s="199"/>
      <c r="BEV188" s="199"/>
      <c r="BEW188" s="199"/>
      <c r="BEX188" s="199"/>
      <c r="BEY188" s="199"/>
      <c r="BEZ188" s="199"/>
      <c r="BFA188" s="199"/>
      <c r="BFB188" s="199"/>
      <c r="BFC188" s="199"/>
      <c r="BFD188" s="199"/>
      <c r="BFE188" s="199"/>
      <c r="BFF188" s="199"/>
      <c r="BFG188" s="199"/>
      <c r="BFH188" s="199"/>
      <c r="BFI188" s="199"/>
      <c r="BFJ188" s="199"/>
      <c r="BFK188" s="199"/>
      <c r="BFL188" s="199"/>
      <c r="BFM188" s="199"/>
      <c r="BFN188" s="199"/>
      <c r="BFO188" s="199"/>
      <c r="BFP188" s="199"/>
      <c r="BFQ188" s="199"/>
      <c r="BFR188" s="199"/>
      <c r="BFS188" s="199"/>
      <c r="BFT188" s="199"/>
      <c r="BFU188" s="199"/>
      <c r="BFV188" s="199"/>
      <c r="BFW188" s="199"/>
      <c r="BFX188" s="199"/>
      <c r="BFY188" s="199"/>
      <c r="BFZ188" s="199"/>
      <c r="BGA188" s="199"/>
      <c r="BGB188" s="199"/>
      <c r="BGC188" s="199"/>
      <c r="BGD188" s="199"/>
      <c r="BGE188" s="199"/>
      <c r="BGF188" s="199"/>
      <c r="BGG188" s="199"/>
      <c r="BGH188" s="199"/>
      <c r="BGI188" s="199"/>
      <c r="BGJ188" s="199"/>
      <c r="BGK188" s="199"/>
      <c r="BGL188" s="199"/>
      <c r="BGM188" s="199"/>
      <c r="BGN188" s="199"/>
      <c r="BGO188" s="199"/>
      <c r="BGP188" s="199"/>
      <c r="BGQ188" s="199"/>
      <c r="BGR188" s="199"/>
      <c r="BGS188" s="199"/>
      <c r="BGT188" s="199"/>
      <c r="BGU188" s="199"/>
      <c r="BGV188" s="199"/>
      <c r="BGW188" s="199"/>
      <c r="BGX188" s="199"/>
      <c r="BGY188" s="199"/>
      <c r="BGZ188" s="199"/>
      <c r="BHA188" s="199"/>
      <c r="BHB188" s="199"/>
      <c r="BHC188" s="199"/>
      <c r="BHD188" s="199"/>
      <c r="BHE188" s="199"/>
      <c r="BHF188" s="199"/>
      <c r="BHG188" s="199"/>
      <c r="BHH188" s="199"/>
      <c r="BHI188" s="199"/>
      <c r="BHJ188" s="199"/>
      <c r="BHK188" s="199"/>
      <c r="BHL188" s="199"/>
      <c r="BHM188" s="199"/>
      <c r="BHN188" s="199"/>
      <c r="BHO188" s="199"/>
      <c r="BHP188" s="199"/>
      <c r="BHQ188" s="199"/>
      <c r="BHR188" s="199"/>
      <c r="BHS188" s="199"/>
      <c r="BHT188" s="199"/>
      <c r="BHU188" s="199"/>
      <c r="BHV188" s="199"/>
      <c r="BHW188" s="199"/>
      <c r="BHX188" s="199"/>
      <c r="BHY188" s="199"/>
      <c r="BHZ188" s="199"/>
      <c r="BIA188" s="199"/>
      <c r="BIB188" s="199"/>
      <c r="BIC188" s="199"/>
      <c r="BID188" s="199"/>
      <c r="BIE188" s="199"/>
      <c r="BIF188" s="199"/>
      <c r="BIG188" s="199"/>
      <c r="BIH188" s="199"/>
      <c r="BII188" s="199"/>
      <c r="BIJ188" s="199"/>
      <c r="BIK188" s="199"/>
      <c r="BIL188" s="199"/>
      <c r="BIM188" s="199"/>
      <c r="BIN188" s="199"/>
      <c r="BIO188" s="199"/>
      <c r="BIP188" s="199"/>
      <c r="BIQ188" s="199"/>
      <c r="BIR188" s="199"/>
      <c r="BIS188" s="199"/>
      <c r="BIT188" s="199"/>
      <c r="BIU188" s="199"/>
      <c r="BIV188" s="199"/>
      <c r="BIW188" s="199"/>
      <c r="BIX188" s="199"/>
      <c r="BIY188" s="199"/>
      <c r="BIZ188" s="199"/>
      <c r="BJA188" s="199"/>
      <c r="BJB188" s="199"/>
      <c r="BJC188" s="199"/>
      <c r="BJD188" s="199"/>
      <c r="BJE188" s="199"/>
      <c r="BJF188" s="199"/>
      <c r="BJG188" s="199"/>
      <c r="BJH188" s="199"/>
      <c r="BJI188" s="199"/>
      <c r="BJJ188" s="199"/>
      <c r="BJK188" s="199"/>
      <c r="BJL188" s="199"/>
      <c r="BJM188" s="199"/>
      <c r="BJN188" s="199"/>
      <c r="BJO188" s="199"/>
      <c r="BJP188" s="199"/>
      <c r="BJQ188" s="199"/>
      <c r="BJR188" s="199"/>
      <c r="BJS188" s="199"/>
      <c r="BJT188" s="199"/>
      <c r="BJU188" s="199"/>
      <c r="BJV188" s="199"/>
      <c r="BJW188" s="199"/>
      <c r="BJX188" s="199"/>
      <c r="BJY188" s="199"/>
      <c r="BJZ188" s="199"/>
      <c r="BKA188" s="199"/>
      <c r="BKB188" s="199"/>
      <c r="BKC188" s="199"/>
      <c r="BKD188" s="199"/>
      <c r="BKE188" s="199"/>
      <c r="BKF188" s="199"/>
      <c r="BKG188" s="199"/>
      <c r="BKH188" s="199"/>
      <c r="BKI188" s="199"/>
      <c r="BKJ188" s="199"/>
      <c r="BKK188" s="199"/>
      <c r="BKL188" s="199"/>
      <c r="BKM188" s="199"/>
      <c r="BKN188" s="199"/>
      <c r="BKO188" s="199"/>
      <c r="BKP188" s="199"/>
      <c r="BKQ188" s="199"/>
      <c r="BKR188" s="199"/>
      <c r="BKS188" s="199"/>
      <c r="BKT188" s="199"/>
      <c r="BKU188" s="199"/>
      <c r="BKV188" s="199"/>
      <c r="BKW188" s="199"/>
      <c r="BKX188" s="199"/>
      <c r="BKY188" s="199"/>
      <c r="BKZ188" s="199"/>
      <c r="BLA188" s="199"/>
      <c r="BLB188" s="199"/>
      <c r="BLC188" s="199"/>
      <c r="BLD188" s="199"/>
      <c r="BLE188" s="199"/>
      <c r="BLF188" s="199"/>
      <c r="BLG188" s="199"/>
      <c r="BLH188" s="199"/>
      <c r="BLI188" s="199"/>
      <c r="BLJ188" s="199"/>
      <c r="BLK188" s="199"/>
      <c r="BLL188" s="199"/>
      <c r="BLM188" s="199"/>
      <c r="BLN188" s="199"/>
      <c r="BLO188" s="199"/>
      <c r="BLP188" s="199"/>
      <c r="BLQ188" s="199"/>
      <c r="BLR188" s="199"/>
      <c r="BLS188" s="199"/>
      <c r="BLT188" s="199"/>
      <c r="BLU188" s="199"/>
      <c r="BLV188" s="199"/>
      <c r="BLW188" s="199"/>
      <c r="BLX188" s="199"/>
      <c r="BLY188" s="199"/>
      <c r="BLZ188" s="199"/>
      <c r="BMA188" s="199"/>
      <c r="BMB188" s="199"/>
      <c r="BMC188" s="199"/>
      <c r="BMD188" s="199"/>
      <c r="BME188" s="199"/>
      <c r="BMF188" s="199"/>
      <c r="BMG188" s="199"/>
      <c r="BMH188" s="199"/>
      <c r="BMI188" s="199"/>
      <c r="BMJ188" s="199"/>
      <c r="BMK188" s="199"/>
      <c r="BML188" s="199"/>
      <c r="BMM188" s="199"/>
      <c r="BMN188" s="199"/>
      <c r="BMO188" s="199"/>
      <c r="BMP188" s="199"/>
      <c r="BMQ188" s="199"/>
      <c r="BMR188" s="199"/>
      <c r="BMS188" s="199"/>
      <c r="BMT188" s="199"/>
      <c r="BMU188" s="199"/>
      <c r="BMV188" s="199"/>
      <c r="BMW188" s="199"/>
      <c r="BMX188" s="199"/>
      <c r="BMY188" s="199"/>
      <c r="BMZ188" s="199"/>
      <c r="BNA188" s="199"/>
      <c r="BNB188" s="199"/>
      <c r="BNC188" s="199"/>
      <c r="BND188" s="199"/>
      <c r="BNE188" s="199"/>
      <c r="BNF188" s="199"/>
      <c r="BNG188" s="199"/>
      <c r="BNH188" s="199"/>
      <c r="BNI188" s="199"/>
      <c r="BNJ188" s="199"/>
      <c r="BNK188" s="199"/>
      <c r="BNL188" s="199"/>
      <c r="BNM188" s="199"/>
      <c r="BNN188" s="199"/>
      <c r="BNO188" s="199"/>
      <c r="BNP188" s="199"/>
      <c r="BNQ188" s="199"/>
      <c r="BNR188" s="199"/>
      <c r="BNS188" s="199"/>
      <c r="BNT188" s="199"/>
      <c r="BNU188" s="199"/>
      <c r="BNV188" s="199"/>
      <c r="BNW188" s="199"/>
      <c r="BNX188" s="199"/>
      <c r="BNY188" s="199"/>
      <c r="BNZ188" s="199"/>
      <c r="BOA188" s="199"/>
      <c r="BOB188" s="199"/>
      <c r="BOC188" s="199"/>
      <c r="BOD188" s="199"/>
      <c r="BOE188" s="199"/>
      <c r="BOF188" s="199"/>
      <c r="BOG188" s="199"/>
      <c r="BOH188" s="199"/>
      <c r="BOI188" s="199"/>
      <c r="BOJ188" s="199"/>
      <c r="BOK188" s="199"/>
      <c r="BOL188" s="199"/>
      <c r="BOM188" s="199"/>
      <c r="BON188" s="199"/>
      <c r="BOO188" s="199"/>
      <c r="BOP188" s="199"/>
      <c r="BOQ188" s="199"/>
      <c r="BOR188" s="199"/>
      <c r="BOS188" s="199"/>
      <c r="BOT188" s="199"/>
      <c r="BOU188" s="199"/>
      <c r="BOV188" s="199"/>
      <c r="BOW188" s="199"/>
      <c r="BOX188" s="199"/>
      <c r="BOY188" s="199"/>
      <c r="BOZ188" s="199"/>
      <c r="BPA188" s="199"/>
      <c r="BPB188" s="199"/>
      <c r="BPC188" s="199"/>
      <c r="BPD188" s="199"/>
      <c r="BPE188" s="199"/>
      <c r="BPF188" s="199"/>
      <c r="BPG188" s="199"/>
      <c r="BPH188" s="199"/>
      <c r="BPI188" s="199"/>
      <c r="BPJ188" s="199"/>
      <c r="BPK188" s="199"/>
      <c r="BPL188" s="199"/>
      <c r="BPM188" s="199"/>
      <c r="BPN188" s="199"/>
      <c r="BPO188" s="199"/>
      <c r="BPP188" s="199"/>
      <c r="BPQ188" s="199"/>
      <c r="BPR188" s="199"/>
      <c r="BPS188" s="199"/>
      <c r="BPT188" s="199"/>
      <c r="BPU188" s="199"/>
      <c r="BPV188" s="199"/>
      <c r="BPW188" s="199"/>
      <c r="BPX188" s="199"/>
      <c r="BPY188" s="199"/>
      <c r="BPZ188" s="199"/>
      <c r="BQA188" s="199"/>
      <c r="BQB188" s="199"/>
      <c r="BQC188" s="199"/>
      <c r="BQD188" s="199"/>
      <c r="BQE188" s="199"/>
      <c r="BQF188" s="199"/>
      <c r="BQG188" s="199"/>
      <c r="BQH188" s="199"/>
      <c r="BQI188" s="199"/>
      <c r="BQJ188" s="199"/>
      <c r="BQK188" s="199"/>
      <c r="BQL188" s="199"/>
      <c r="BQM188" s="199"/>
      <c r="BQN188" s="199"/>
      <c r="BQO188" s="199"/>
      <c r="BQP188" s="199"/>
      <c r="BQQ188" s="199"/>
      <c r="BQR188" s="199"/>
      <c r="BQS188" s="199"/>
      <c r="BQT188" s="199"/>
      <c r="BQU188" s="199"/>
      <c r="BQV188" s="199"/>
      <c r="BQW188" s="199"/>
      <c r="BQX188" s="199"/>
      <c r="BQY188" s="199"/>
      <c r="BQZ188" s="199"/>
      <c r="BRA188" s="199"/>
      <c r="BRB188" s="199"/>
      <c r="BRC188" s="199"/>
      <c r="BRD188" s="199"/>
      <c r="BRE188" s="199"/>
      <c r="BRF188" s="199"/>
      <c r="BRG188" s="199"/>
      <c r="BRH188" s="199"/>
      <c r="BRI188" s="199"/>
      <c r="BRJ188" s="199"/>
      <c r="BRK188" s="199"/>
      <c r="BRL188" s="199"/>
      <c r="BRM188" s="199"/>
      <c r="BRN188" s="199"/>
      <c r="BRO188" s="199"/>
      <c r="BRP188" s="199"/>
      <c r="BRQ188" s="199"/>
      <c r="BRR188" s="199"/>
      <c r="BRS188" s="199"/>
      <c r="BRT188" s="199"/>
      <c r="BRU188" s="199"/>
      <c r="BRV188" s="199"/>
      <c r="BRW188" s="199"/>
      <c r="BRX188" s="199"/>
      <c r="BRY188" s="199"/>
      <c r="BRZ188" s="199"/>
      <c r="BSA188" s="199"/>
      <c r="BSB188" s="199"/>
      <c r="BSC188" s="199"/>
      <c r="BSD188" s="199"/>
      <c r="BSE188" s="199"/>
      <c r="BSF188" s="199"/>
      <c r="BSG188" s="199"/>
      <c r="BSH188" s="199"/>
      <c r="BSI188" s="199"/>
      <c r="BSJ188" s="199"/>
      <c r="BSK188" s="199"/>
      <c r="BSL188" s="199"/>
      <c r="BSM188" s="199"/>
      <c r="BSN188" s="199"/>
      <c r="BSO188" s="199"/>
      <c r="BSP188" s="199"/>
      <c r="BSQ188" s="199"/>
      <c r="BSR188" s="199"/>
      <c r="BSS188" s="199"/>
      <c r="BST188" s="199"/>
      <c r="BSU188" s="199"/>
      <c r="BSV188" s="199"/>
      <c r="BSW188" s="199"/>
      <c r="BSX188" s="199"/>
      <c r="BSY188" s="199"/>
      <c r="BSZ188" s="199"/>
      <c r="BTA188" s="199"/>
      <c r="BTB188" s="199"/>
      <c r="BTC188" s="199"/>
      <c r="BTD188" s="199"/>
      <c r="BTE188" s="199"/>
      <c r="BTF188" s="199"/>
      <c r="BTG188" s="199"/>
      <c r="BTH188" s="199"/>
      <c r="BTI188" s="199"/>
      <c r="BTJ188" s="199"/>
      <c r="BTK188" s="199"/>
      <c r="BTL188" s="199"/>
      <c r="BTM188" s="199"/>
      <c r="BTN188" s="199"/>
      <c r="BTO188" s="199"/>
      <c r="BTP188" s="199"/>
      <c r="BTQ188" s="199"/>
      <c r="BTR188" s="199"/>
      <c r="BTS188" s="199"/>
      <c r="BTT188" s="199"/>
      <c r="BTU188" s="199"/>
      <c r="BTV188" s="199"/>
      <c r="BTW188" s="199"/>
      <c r="BTX188" s="199"/>
      <c r="BTY188" s="199"/>
      <c r="BTZ188" s="199"/>
      <c r="BUA188" s="199"/>
      <c r="BUB188" s="199"/>
      <c r="BUC188" s="199"/>
      <c r="BUD188" s="199"/>
      <c r="BUE188" s="199"/>
      <c r="BUF188" s="199"/>
      <c r="BUG188" s="199"/>
      <c r="BUH188" s="199"/>
      <c r="BUI188" s="199"/>
      <c r="BUJ188" s="199"/>
      <c r="BUK188" s="199"/>
      <c r="BUL188" s="199"/>
      <c r="BUM188" s="199"/>
      <c r="BUN188" s="199"/>
      <c r="BUO188" s="199"/>
      <c r="BUP188" s="199"/>
      <c r="BUQ188" s="199"/>
      <c r="BUR188" s="199"/>
      <c r="BUS188" s="199"/>
      <c r="BUT188" s="199"/>
      <c r="BUU188" s="199"/>
      <c r="BUV188" s="199"/>
      <c r="BUW188" s="199"/>
      <c r="BUX188" s="199"/>
      <c r="BUY188" s="199"/>
      <c r="BUZ188" s="199"/>
      <c r="BVA188" s="199"/>
      <c r="BVB188" s="199"/>
      <c r="BVC188" s="199"/>
      <c r="BVD188" s="199"/>
      <c r="BVE188" s="199"/>
      <c r="BVF188" s="199"/>
      <c r="BVG188" s="199"/>
      <c r="BVH188" s="199"/>
      <c r="BVI188" s="199"/>
      <c r="BVJ188" s="199"/>
      <c r="BVK188" s="199"/>
      <c r="BVL188" s="199"/>
      <c r="BVM188" s="199"/>
      <c r="BVN188" s="199"/>
      <c r="BVO188" s="199"/>
      <c r="BVP188" s="199"/>
      <c r="BVQ188" s="199"/>
      <c r="BVR188" s="199"/>
      <c r="BVS188" s="199"/>
      <c r="BVT188" s="199"/>
      <c r="BVU188" s="199"/>
      <c r="BVV188" s="199"/>
      <c r="BVW188" s="199"/>
      <c r="BVX188" s="199"/>
      <c r="BVY188" s="199"/>
      <c r="BVZ188" s="199"/>
      <c r="BWA188" s="199"/>
      <c r="BWB188" s="199"/>
      <c r="BWC188" s="199"/>
      <c r="BWD188" s="199"/>
      <c r="BWE188" s="199"/>
      <c r="BWF188" s="199"/>
      <c r="BWG188" s="199"/>
      <c r="BWH188" s="199"/>
      <c r="BWI188" s="199"/>
      <c r="BWJ188" s="199"/>
      <c r="BWK188" s="199"/>
      <c r="BWL188" s="199"/>
      <c r="BWM188" s="199"/>
      <c r="BWN188" s="199"/>
      <c r="BWO188" s="199"/>
      <c r="BWP188" s="199"/>
      <c r="BWQ188" s="199"/>
      <c r="BWR188" s="199"/>
      <c r="BWS188" s="199"/>
      <c r="BWT188" s="199"/>
      <c r="BWU188" s="199"/>
      <c r="BWV188" s="199"/>
      <c r="BWW188" s="199"/>
      <c r="BWX188" s="199"/>
      <c r="BWY188" s="199"/>
      <c r="BWZ188" s="199"/>
      <c r="BXA188" s="199"/>
      <c r="BXB188" s="199"/>
      <c r="BXC188" s="199"/>
      <c r="BXD188" s="199"/>
      <c r="BXE188" s="199"/>
      <c r="BXF188" s="199"/>
      <c r="BXG188" s="199"/>
      <c r="BXH188" s="199"/>
      <c r="BXI188" s="199"/>
      <c r="BXJ188" s="199"/>
      <c r="BXK188" s="199"/>
      <c r="BXL188" s="199"/>
      <c r="BXM188" s="199"/>
      <c r="BXN188" s="199"/>
      <c r="BXO188" s="199"/>
      <c r="BXP188" s="199"/>
      <c r="BXQ188" s="199"/>
      <c r="BXR188" s="199"/>
      <c r="BXS188" s="199"/>
      <c r="BXT188" s="199"/>
      <c r="BXU188" s="199"/>
      <c r="BXV188" s="199"/>
      <c r="BXW188" s="199"/>
      <c r="BXX188" s="199"/>
      <c r="BXY188" s="199"/>
      <c r="BXZ188" s="199"/>
      <c r="BYA188" s="199"/>
      <c r="BYB188" s="199"/>
      <c r="BYC188" s="199"/>
      <c r="BYD188" s="199"/>
      <c r="BYE188" s="199"/>
      <c r="BYF188" s="199"/>
      <c r="BYG188" s="199"/>
      <c r="BYH188" s="199"/>
      <c r="BYI188" s="199"/>
      <c r="BYJ188" s="199"/>
      <c r="BYK188" s="199"/>
      <c r="BYL188" s="199"/>
      <c r="BYM188" s="199"/>
      <c r="BYN188" s="199"/>
      <c r="BYO188" s="199"/>
      <c r="BYP188" s="199"/>
      <c r="BYQ188" s="199"/>
      <c r="BYR188" s="199"/>
      <c r="BYS188" s="199"/>
      <c r="BYT188" s="199"/>
      <c r="BYU188" s="199"/>
      <c r="BYV188" s="199"/>
      <c r="BYW188" s="199"/>
      <c r="BYX188" s="199"/>
      <c r="BYY188" s="199"/>
      <c r="BYZ188" s="199"/>
      <c r="BZA188" s="199"/>
      <c r="BZB188" s="199"/>
      <c r="BZC188" s="199"/>
      <c r="BZD188" s="199"/>
      <c r="BZE188" s="199"/>
      <c r="BZF188" s="199"/>
      <c r="BZG188" s="199"/>
      <c r="BZH188" s="199"/>
      <c r="BZI188" s="199"/>
      <c r="BZJ188" s="199"/>
      <c r="BZK188" s="199"/>
      <c r="BZL188" s="199"/>
      <c r="BZM188" s="199"/>
      <c r="BZN188" s="199"/>
      <c r="BZO188" s="199"/>
      <c r="BZP188" s="199"/>
      <c r="BZQ188" s="199"/>
      <c r="BZR188" s="199"/>
      <c r="BZS188" s="199"/>
      <c r="BZT188" s="199"/>
      <c r="BZU188" s="199"/>
      <c r="BZV188" s="199"/>
      <c r="BZW188" s="199"/>
      <c r="BZX188" s="199"/>
      <c r="BZY188" s="199"/>
      <c r="BZZ188" s="199"/>
      <c r="CAA188" s="199"/>
      <c r="CAB188" s="199"/>
      <c r="CAC188" s="199"/>
      <c r="CAD188" s="199"/>
      <c r="CAE188" s="199"/>
      <c r="CAF188" s="199"/>
      <c r="CAG188" s="199"/>
      <c r="CAH188" s="199"/>
      <c r="CAI188" s="199"/>
      <c r="CAJ188" s="199"/>
      <c r="CAK188" s="199"/>
      <c r="CAL188" s="199"/>
      <c r="CAM188" s="199"/>
      <c r="CAN188" s="199"/>
      <c r="CAO188" s="199"/>
      <c r="CAP188" s="199"/>
      <c r="CAQ188" s="199"/>
      <c r="CAR188" s="199"/>
      <c r="CAS188" s="199"/>
      <c r="CAT188" s="199"/>
      <c r="CAU188" s="199"/>
      <c r="CAV188" s="199"/>
      <c r="CAW188" s="199"/>
      <c r="CAX188" s="199"/>
      <c r="CAY188" s="199"/>
      <c r="CAZ188" s="199"/>
      <c r="CBA188" s="199"/>
      <c r="CBB188" s="199"/>
      <c r="CBC188" s="199"/>
      <c r="CBD188" s="199"/>
      <c r="CBE188" s="199"/>
      <c r="CBF188" s="199"/>
      <c r="CBG188" s="199"/>
      <c r="CBH188" s="199"/>
      <c r="CBI188" s="199"/>
      <c r="CBJ188" s="199"/>
      <c r="CBK188" s="199"/>
      <c r="CBL188" s="199"/>
      <c r="CBM188" s="199"/>
      <c r="CBN188" s="199"/>
      <c r="CBO188" s="199"/>
      <c r="CBP188" s="199"/>
      <c r="CBQ188" s="199"/>
      <c r="CBR188" s="199"/>
      <c r="CBS188" s="199"/>
      <c r="CBT188" s="199"/>
      <c r="CBU188" s="199"/>
      <c r="CBV188" s="199"/>
      <c r="CBW188" s="199"/>
      <c r="CBX188" s="199"/>
      <c r="CBY188" s="199"/>
      <c r="CBZ188" s="199"/>
      <c r="CCA188" s="199"/>
      <c r="CCB188" s="199"/>
      <c r="CCC188" s="199"/>
      <c r="CCD188" s="199"/>
      <c r="CCE188" s="199"/>
      <c r="CCF188" s="199"/>
      <c r="CCG188" s="199"/>
      <c r="CCH188" s="199"/>
      <c r="CCI188" s="199"/>
      <c r="CCJ188" s="199"/>
      <c r="CCK188" s="199"/>
      <c r="CCL188" s="199"/>
      <c r="CCM188" s="199"/>
      <c r="CCN188" s="199"/>
      <c r="CCO188" s="199"/>
      <c r="CCP188" s="199"/>
      <c r="CCQ188" s="199"/>
      <c r="CCR188" s="199"/>
      <c r="CCS188" s="199"/>
      <c r="CCT188" s="199"/>
    </row>
    <row r="189" spans="984:2126" s="200" customFormat="1" x14ac:dyDescent="0.2">
      <c r="AKV189" s="199"/>
      <c r="AKW189" s="199"/>
      <c r="AKX189" s="199"/>
      <c r="AKY189" s="199"/>
      <c r="AKZ189" s="199"/>
      <c r="ALA189" s="199"/>
      <c r="ALB189" s="199"/>
      <c r="ALC189" s="199"/>
      <c r="ALD189" s="199"/>
      <c r="ALE189" s="199"/>
      <c r="ALF189" s="199"/>
      <c r="ALG189" s="199"/>
      <c r="ALH189" s="199"/>
      <c r="ALI189" s="199"/>
      <c r="ALJ189" s="199"/>
      <c r="ALK189" s="199"/>
      <c r="ALL189" s="199"/>
      <c r="ALM189" s="199"/>
      <c r="ALN189" s="199"/>
      <c r="ALO189" s="199"/>
      <c r="ALP189" s="199"/>
      <c r="ALQ189" s="199"/>
      <c r="ALR189" s="199"/>
      <c r="ALS189" s="199"/>
      <c r="ALT189" s="199"/>
      <c r="ALU189" s="199"/>
      <c r="ALV189" s="199"/>
      <c r="ALW189" s="199"/>
      <c r="ALX189" s="199"/>
      <c r="ALY189" s="199"/>
      <c r="ALZ189" s="199"/>
      <c r="AMA189" s="199"/>
      <c r="AMB189" s="199"/>
      <c r="AMC189" s="199"/>
      <c r="AMD189" s="199"/>
      <c r="AME189" s="199"/>
      <c r="AMF189" s="199"/>
      <c r="AMG189" s="199"/>
      <c r="AMH189" s="199"/>
      <c r="AMI189" s="199"/>
      <c r="AMJ189" s="199"/>
      <c r="AMK189" s="199"/>
      <c r="AML189" s="199"/>
      <c r="AMM189" s="199"/>
      <c r="AMN189" s="199"/>
      <c r="AMO189" s="199"/>
      <c r="AMP189" s="199"/>
      <c r="AMQ189" s="199"/>
      <c r="AMR189" s="199"/>
      <c r="AMS189" s="199"/>
      <c r="AMT189" s="199"/>
      <c r="AMU189" s="199"/>
      <c r="AMV189" s="199"/>
      <c r="AMW189" s="199"/>
      <c r="AMX189" s="199"/>
      <c r="AMY189" s="199"/>
      <c r="AMZ189" s="199"/>
      <c r="ANA189" s="199"/>
      <c r="ANB189" s="199"/>
      <c r="ANC189" s="199"/>
      <c r="AND189" s="199"/>
      <c r="ANE189" s="199"/>
      <c r="ANF189" s="199"/>
      <c r="ANG189" s="199"/>
      <c r="ANH189" s="199"/>
      <c r="ANI189" s="199"/>
      <c r="ANJ189" s="199"/>
      <c r="ANK189" s="199"/>
      <c r="ANL189" s="199"/>
      <c r="ANM189" s="199"/>
      <c r="ANN189" s="199"/>
      <c r="ANO189" s="199"/>
      <c r="ANP189" s="199"/>
      <c r="ANQ189" s="199"/>
      <c r="ANR189" s="199"/>
      <c r="ANS189" s="199"/>
      <c r="ANT189" s="199"/>
      <c r="ANU189" s="199"/>
      <c r="ANV189" s="199"/>
      <c r="ANW189" s="199"/>
      <c r="ANX189" s="199"/>
      <c r="ANY189" s="199"/>
      <c r="ANZ189" s="199"/>
      <c r="AOA189" s="199"/>
      <c r="AOB189" s="199"/>
      <c r="AOC189" s="199"/>
      <c r="AOD189" s="199"/>
      <c r="AOE189" s="199"/>
      <c r="AOF189" s="199"/>
      <c r="AOG189" s="199"/>
      <c r="AOH189" s="199"/>
      <c r="AOI189" s="199"/>
      <c r="AOJ189" s="199"/>
      <c r="AOK189" s="199"/>
      <c r="AOL189" s="199"/>
      <c r="AOM189" s="199"/>
      <c r="AON189" s="199"/>
      <c r="AOO189" s="199"/>
      <c r="AOP189" s="199"/>
      <c r="AOQ189" s="199"/>
      <c r="AOR189" s="199"/>
      <c r="AOS189" s="199"/>
      <c r="AOT189" s="199"/>
      <c r="AOU189" s="199"/>
      <c r="AOV189" s="199"/>
      <c r="AOW189" s="199"/>
      <c r="AOX189" s="199"/>
      <c r="AOY189" s="199"/>
      <c r="AOZ189" s="199"/>
      <c r="APA189" s="199"/>
      <c r="APB189" s="199"/>
      <c r="APC189" s="199"/>
      <c r="APD189" s="199"/>
      <c r="APE189" s="199"/>
      <c r="APF189" s="199"/>
      <c r="APG189" s="199"/>
      <c r="APH189" s="199"/>
      <c r="API189" s="199"/>
      <c r="APJ189" s="199"/>
      <c r="APK189" s="199"/>
      <c r="APL189" s="199"/>
      <c r="APM189" s="199"/>
      <c r="APN189" s="199"/>
      <c r="APO189" s="199"/>
      <c r="APP189" s="199"/>
      <c r="APQ189" s="199"/>
      <c r="APR189" s="199"/>
      <c r="APS189" s="199"/>
      <c r="APT189" s="199"/>
      <c r="APU189" s="199"/>
      <c r="APV189" s="199"/>
      <c r="APW189" s="199"/>
      <c r="APX189" s="199"/>
      <c r="APY189" s="199"/>
      <c r="APZ189" s="199"/>
      <c r="AQA189" s="199"/>
      <c r="AQB189" s="199"/>
      <c r="AQC189" s="199"/>
      <c r="AQD189" s="199"/>
      <c r="AQE189" s="199"/>
      <c r="AQF189" s="199"/>
      <c r="AQG189" s="199"/>
      <c r="AQH189" s="199"/>
      <c r="AQI189" s="199"/>
      <c r="AQJ189" s="199"/>
      <c r="AQK189" s="199"/>
      <c r="AQL189" s="199"/>
      <c r="AQM189" s="199"/>
      <c r="AQN189" s="199"/>
      <c r="AQO189" s="199"/>
      <c r="AQP189" s="199"/>
      <c r="AQQ189" s="199"/>
      <c r="AQR189" s="199"/>
      <c r="AQS189" s="199"/>
      <c r="AQT189" s="199"/>
      <c r="AQU189" s="199"/>
      <c r="AQV189" s="199"/>
      <c r="AQW189" s="199"/>
      <c r="AQX189" s="199"/>
      <c r="AQY189" s="199"/>
      <c r="AQZ189" s="199"/>
      <c r="ARA189" s="199"/>
      <c r="ARB189" s="199"/>
      <c r="ARC189" s="199"/>
      <c r="ARD189" s="199"/>
      <c r="ARE189" s="199"/>
      <c r="ARF189" s="199"/>
      <c r="ARG189" s="199"/>
      <c r="ARH189" s="199"/>
      <c r="ARI189" s="199"/>
      <c r="ARJ189" s="199"/>
      <c r="ARK189" s="199"/>
      <c r="ARL189" s="199"/>
      <c r="ARM189" s="199"/>
      <c r="ARN189" s="199"/>
      <c r="ARO189" s="199"/>
      <c r="ARP189" s="199"/>
      <c r="ARQ189" s="199"/>
      <c r="ARR189" s="199"/>
      <c r="ARS189" s="199"/>
      <c r="ART189" s="199"/>
      <c r="ARU189" s="199"/>
      <c r="ARV189" s="199"/>
      <c r="ARW189" s="199"/>
      <c r="ARX189" s="199"/>
      <c r="ARY189" s="199"/>
      <c r="ARZ189" s="199"/>
      <c r="ASA189" s="199"/>
      <c r="ASB189" s="199"/>
      <c r="ASC189" s="199"/>
      <c r="ASD189" s="199"/>
      <c r="ASE189" s="199"/>
      <c r="ASF189" s="199"/>
      <c r="ASG189" s="199"/>
      <c r="ASH189" s="199"/>
      <c r="ASI189" s="199"/>
      <c r="ASJ189" s="199"/>
      <c r="ASK189" s="199"/>
      <c r="ASL189" s="199"/>
      <c r="ASM189" s="199"/>
      <c r="ASN189" s="199"/>
      <c r="ASO189" s="199"/>
      <c r="ASP189" s="199"/>
      <c r="ASQ189" s="199"/>
      <c r="ASR189" s="199"/>
      <c r="ASS189" s="199"/>
      <c r="AST189" s="199"/>
      <c r="ASU189" s="199"/>
      <c r="ASV189" s="199"/>
      <c r="ASW189" s="199"/>
      <c r="ASX189" s="199"/>
      <c r="ASY189" s="199"/>
      <c r="ASZ189" s="199"/>
      <c r="ATA189" s="199"/>
      <c r="ATB189" s="199"/>
      <c r="ATC189" s="199"/>
      <c r="ATD189" s="199"/>
      <c r="ATE189" s="199"/>
      <c r="ATF189" s="199"/>
      <c r="ATG189" s="199"/>
      <c r="ATH189" s="199"/>
      <c r="ATI189" s="199"/>
      <c r="ATJ189" s="199"/>
      <c r="ATK189" s="199"/>
      <c r="ATL189" s="199"/>
      <c r="ATM189" s="199"/>
      <c r="ATN189" s="199"/>
      <c r="ATO189" s="199"/>
      <c r="ATP189" s="199"/>
      <c r="ATQ189" s="199"/>
      <c r="ATR189" s="199"/>
      <c r="ATS189" s="199"/>
      <c r="ATT189" s="199"/>
      <c r="ATU189" s="199"/>
      <c r="ATV189" s="199"/>
      <c r="ATW189" s="199"/>
      <c r="ATX189" s="199"/>
      <c r="ATY189" s="199"/>
      <c r="ATZ189" s="199"/>
      <c r="AUA189" s="199"/>
      <c r="AUB189" s="199"/>
      <c r="AUC189" s="199"/>
      <c r="AUD189" s="199"/>
      <c r="AUE189" s="199"/>
      <c r="AUF189" s="199"/>
      <c r="AUG189" s="199"/>
      <c r="AUH189" s="199"/>
      <c r="AUI189" s="199"/>
      <c r="AUJ189" s="199"/>
      <c r="AUK189" s="199"/>
      <c r="AUL189" s="199"/>
      <c r="AUM189" s="199"/>
      <c r="AUN189" s="199"/>
      <c r="AUO189" s="199"/>
      <c r="AUP189" s="199"/>
      <c r="AUQ189" s="199"/>
      <c r="AUR189" s="199"/>
      <c r="AUS189" s="199"/>
      <c r="AUT189" s="199"/>
      <c r="AUU189" s="199"/>
      <c r="AUV189" s="199"/>
      <c r="AUW189" s="199"/>
      <c r="AUX189" s="199"/>
      <c r="AUY189" s="199"/>
      <c r="AUZ189" s="199"/>
      <c r="AVA189" s="199"/>
      <c r="AVB189" s="199"/>
      <c r="AVC189" s="199"/>
      <c r="AVD189" s="199"/>
      <c r="AVE189" s="199"/>
      <c r="AVF189" s="199"/>
      <c r="AVG189" s="199"/>
      <c r="AVH189" s="199"/>
      <c r="AVI189" s="199"/>
      <c r="AVJ189" s="199"/>
      <c r="AVK189" s="199"/>
      <c r="AVL189" s="199"/>
      <c r="AVM189" s="199"/>
      <c r="AVN189" s="199"/>
      <c r="AVO189" s="199"/>
      <c r="AVP189" s="199"/>
      <c r="AVQ189" s="199"/>
      <c r="AVR189" s="199"/>
      <c r="AVS189" s="199"/>
      <c r="AVT189" s="199"/>
      <c r="AVU189" s="199"/>
      <c r="AVV189" s="199"/>
      <c r="AVW189" s="199"/>
      <c r="AVX189" s="199"/>
      <c r="AVY189" s="199"/>
      <c r="AVZ189" s="199"/>
      <c r="AWA189" s="199"/>
      <c r="AWB189" s="199"/>
      <c r="AWC189" s="199"/>
      <c r="AWD189" s="199"/>
      <c r="AWE189" s="199"/>
      <c r="AWF189" s="199"/>
      <c r="AWG189" s="199"/>
      <c r="AWH189" s="199"/>
      <c r="AWI189" s="199"/>
      <c r="AWJ189" s="199"/>
      <c r="AWK189" s="199"/>
      <c r="AWL189" s="199"/>
      <c r="AWM189" s="199"/>
      <c r="AWN189" s="199"/>
      <c r="AWO189" s="199"/>
      <c r="AWP189" s="199"/>
      <c r="AWQ189" s="199"/>
      <c r="AWR189" s="199"/>
      <c r="AWS189" s="199"/>
      <c r="AWT189" s="199"/>
      <c r="AWU189" s="199"/>
      <c r="AWV189" s="199"/>
      <c r="AWW189" s="199"/>
      <c r="AWX189" s="199"/>
      <c r="AWY189" s="199"/>
      <c r="AWZ189" s="199"/>
      <c r="AXA189" s="199"/>
      <c r="AXB189" s="199"/>
      <c r="AXC189" s="199"/>
      <c r="AXD189" s="199"/>
      <c r="AXE189" s="199"/>
      <c r="AXF189" s="199"/>
      <c r="AXG189" s="199"/>
      <c r="AXH189" s="199"/>
      <c r="AXI189" s="199"/>
      <c r="AXJ189" s="199"/>
      <c r="AXK189" s="199"/>
      <c r="AXL189" s="199"/>
      <c r="AXM189" s="199"/>
      <c r="AXN189" s="199"/>
      <c r="AXO189" s="199"/>
      <c r="AXP189" s="199"/>
      <c r="AXQ189" s="199"/>
      <c r="AXR189" s="199"/>
      <c r="AXS189" s="199"/>
      <c r="AXT189" s="199"/>
      <c r="AXU189" s="199"/>
      <c r="AXV189" s="199"/>
      <c r="AXW189" s="199"/>
      <c r="AXX189" s="199"/>
      <c r="AXY189" s="199"/>
      <c r="AXZ189" s="199"/>
      <c r="AYA189" s="199"/>
      <c r="AYB189" s="199"/>
      <c r="AYC189" s="199"/>
      <c r="AYD189" s="199"/>
      <c r="AYE189" s="199"/>
      <c r="AYF189" s="199"/>
      <c r="AYG189" s="199"/>
      <c r="AYH189" s="199"/>
      <c r="AYI189" s="199"/>
      <c r="AYJ189" s="199"/>
      <c r="AYK189" s="199"/>
      <c r="AYL189" s="199"/>
      <c r="AYM189" s="199"/>
      <c r="AYN189" s="199"/>
      <c r="AYO189" s="199"/>
      <c r="AYP189" s="199"/>
      <c r="AYQ189" s="199"/>
      <c r="AYR189" s="199"/>
      <c r="AYS189" s="199"/>
      <c r="AYT189" s="199"/>
      <c r="AYU189" s="199"/>
      <c r="AYV189" s="199"/>
      <c r="AYW189" s="199"/>
      <c r="AYX189" s="199"/>
      <c r="AYY189" s="199"/>
      <c r="AYZ189" s="199"/>
      <c r="AZA189" s="199"/>
      <c r="AZB189" s="199"/>
      <c r="AZC189" s="199"/>
      <c r="AZD189" s="199"/>
      <c r="AZE189" s="199"/>
      <c r="AZF189" s="199"/>
      <c r="AZG189" s="199"/>
      <c r="AZH189" s="199"/>
      <c r="AZI189" s="199"/>
      <c r="AZJ189" s="199"/>
      <c r="AZK189" s="199"/>
      <c r="AZL189" s="199"/>
      <c r="AZM189" s="199"/>
      <c r="AZN189" s="199"/>
      <c r="AZO189" s="199"/>
      <c r="AZP189" s="199"/>
      <c r="AZQ189" s="199"/>
      <c r="AZR189" s="199"/>
      <c r="AZS189" s="199"/>
      <c r="AZT189" s="199"/>
      <c r="AZU189" s="199"/>
      <c r="AZV189" s="199"/>
      <c r="AZW189" s="199"/>
      <c r="AZX189" s="199"/>
      <c r="AZY189" s="199"/>
      <c r="AZZ189" s="199"/>
      <c r="BAA189" s="199"/>
      <c r="BAB189" s="199"/>
      <c r="BAC189" s="199"/>
      <c r="BAD189" s="199"/>
      <c r="BAE189" s="199"/>
      <c r="BAF189" s="199"/>
      <c r="BAG189" s="199"/>
      <c r="BAH189" s="199"/>
      <c r="BAI189" s="199"/>
      <c r="BAJ189" s="199"/>
      <c r="BAK189" s="199"/>
      <c r="BAL189" s="199"/>
      <c r="BAM189" s="199"/>
      <c r="BAN189" s="199"/>
      <c r="BAO189" s="199"/>
      <c r="BAP189" s="199"/>
      <c r="BAQ189" s="199"/>
      <c r="BAR189" s="199"/>
      <c r="BAS189" s="199"/>
      <c r="BAT189" s="199"/>
      <c r="BAU189" s="199"/>
      <c r="BAV189" s="199"/>
      <c r="BAW189" s="199"/>
      <c r="BAX189" s="199"/>
      <c r="BAY189" s="199"/>
      <c r="BAZ189" s="199"/>
      <c r="BBA189" s="199"/>
      <c r="BBB189" s="199"/>
      <c r="BBC189" s="199"/>
      <c r="BBD189" s="199"/>
      <c r="BBE189" s="199"/>
      <c r="BBF189" s="199"/>
      <c r="BBG189" s="199"/>
      <c r="BBH189" s="199"/>
      <c r="BBI189" s="199"/>
      <c r="BBJ189" s="199"/>
      <c r="BBK189" s="199"/>
      <c r="BBL189" s="199"/>
      <c r="BBM189" s="199"/>
      <c r="BBN189" s="199"/>
      <c r="BBO189" s="199"/>
      <c r="BBP189" s="199"/>
      <c r="BBQ189" s="199"/>
      <c r="BBR189" s="199"/>
      <c r="BBS189" s="199"/>
      <c r="BBT189" s="199"/>
      <c r="BBU189" s="199"/>
      <c r="BBV189" s="199"/>
      <c r="BBW189" s="199"/>
      <c r="BBX189" s="199"/>
      <c r="BBY189" s="199"/>
      <c r="BBZ189" s="199"/>
      <c r="BCA189" s="199"/>
      <c r="BCB189" s="199"/>
      <c r="BCC189" s="199"/>
      <c r="BCD189" s="199"/>
      <c r="BCE189" s="199"/>
      <c r="BCF189" s="199"/>
      <c r="BCG189" s="199"/>
      <c r="BCH189" s="199"/>
      <c r="BCI189" s="199"/>
      <c r="BCJ189" s="199"/>
      <c r="BCK189" s="199"/>
      <c r="BCL189" s="199"/>
      <c r="BCM189" s="199"/>
      <c r="BCN189" s="199"/>
      <c r="BCO189" s="199"/>
      <c r="BCP189" s="199"/>
      <c r="BCQ189" s="199"/>
      <c r="BCR189" s="199"/>
      <c r="BCS189" s="199"/>
      <c r="BCT189" s="199"/>
      <c r="BCU189" s="199"/>
      <c r="BCV189" s="199"/>
      <c r="BCW189" s="199"/>
      <c r="BCX189" s="199"/>
      <c r="BCY189" s="199"/>
      <c r="BCZ189" s="199"/>
      <c r="BDA189" s="199"/>
      <c r="BDB189" s="199"/>
      <c r="BDC189" s="199"/>
      <c r="BDD189" s="199"/>
      <c r="BDE189" s="199"/>
      <c r="BDF189" s="199"/>
      <c r="BDG189" s="199"/>
      <c r="BDH189" s="199"/>
      <c r="BDI189" s="199"/>
      <c r="BDJ189" s="199"/>
      <c r="BDK189" s="199"/>
      <c r="BDL189" s="199"/>
      <c r="BDM189" s="199"/>
      <c r="BDN189" s="199"/>
      <c r="BDO189" s="199"/>
      <c r="BDP189" s="199"/>
      <c r="BDQ189" s="199"/>
      <c r="BDR189" s="199"/>
      <c r="BDS189" s="199"/>
      <c r="BDT189" s="199"/>
      <c r="BDU189" s="199"/>
      <c r="BDV189" s="199"/>
      <c r="BDW189" s="199"/>
      <c r="BDX189" s="199"/>
      <c r="BDY189" s="199"/>
      <c r="BDZ189" s="199"/>
      <c r="BEA189" s="199"/>
      <c r="BEB189" s="199"/>
      <c r="BEC189" s="199"/>
      <c r="BED189" s="199"/>
      <c r="BEE189" s="199"/>
      <c r="BEF189" s="199"/>
      <c r="BEG189" s="199"/>
      <c r="BEH189" s="199"/>
      <c r="BEI189" s="199"/>
      <c r="BEJ189" s="199"/>
      <c r="BEK189" s="199"/>
      <c r="BEL189" s="199"/>
      <c r="BEM189" s="199"/>
      <c r="BEN189" s="199"/>
      <c r="BEO189" s="199"/>
      <c r="BEP189" s="199"/>
      <c r="BEQ189" s="199"/>
      <c r="BER189" s="199"/>
      <c r="BES189" s="199"/>
      <c r="BET189" s="199"/>
      <c r="BEU189" s="199"/>
      <c r="BEV189" s="199"/>
      <c r="BEW189" s="199"/>
      <c r="BEX189" s="199"/>
      <c r="BEY189" s="199"/>
      <c r="BEZ189" s="199"/>
      <c r="BFA189" s="199"/>
      <c r="BFB189" s="199"/>
      <c r="BFC189" s="199"/>
      <c r="BFD189" s="199"/>
      <c r="BFE189" s="199"/>
      <c r="BFF189" s="199"/>
      <c r="BFG189" s="199"/>
      <c r="BFH189" s="199"/>
      <c r="BFI189" s="199"/>
      <c r="BFJ189" s="199"/>
      <c r="BFK189" s="199"/>
      <c r="BFL189" s="199"/>
      <c r="BFM189" s="199"/>
      <c r="BFN189" s="199"/>
      <c r="BFO189" s="199"/>
      <c r="BFP189" s="199"/>
      <c r="BFQ189" s="199"/>
      <c r="BFR189" s="199"/>
      <c r="BFS189" s="199"/>
      <c r="BFT189" s="199"/>
      <c r="BFU189" s="199"/>
      <c r="BFV189" s="199"/>
      <c r="BFW189" s="199"/>
      <c r="BFX189" s="199"/>
      <c r="BFY189" s="199"/>
      <c r="BFZ189" s="199"/>
      <c r="BGA189" s="199"/>
      <c r="BGB189" s="199"/>
      <c r="BGC189" s="199"/>
      <c r="BGD189" s="199"/>
      <c r="BGE189" s="199"/>
      <c r="BGF189" s="199"/>
      <c r="BGG189" s="199"/>
      <c r="BGH189" s="199"/>
      <c r="BGI189" s="199"/>
      <c r="BGJ189" s="199"/>
      <c r="BGK189" s="199"/>
      <c r="BGL189" s="199"/>
      <c r="BGM189" s="199"/>
      <c r="BGN189" s="199"/>
      <c r="BGO189" s="199"/>
      <c r="BGP189" s="199"/>
      <c r="BGQ189" s="199"/>
      <c r="BGR189" s="199"/>
      <c r="BGS189" s="199"/>
      <c r="BGT189" s="199"/>
      <c r="BGU189" s="199"/>
      <c r="BGV189" s="199"/>
      <c r="BGW189" s="199"/>
      <c r="BGX189" s="199"/>
      <c r="BGY189" s="199"/>
      <c r="BGZ189" s="199"/>
      <c r="BHA189" s="199"/>
      <c r="BHB189" s="199"/>
      <c r="BHC189" s="199"/>
      <c r="BHD189" s="199"/>
      <c r="BHE189" s="199"/>
      <c r="BHF189" s="199"/>
      <c r="BHG189" s="199"/>
      <c r="BHH189" s="199"/>
      <c r="BHI189" s="199"/>
      <c r="BHJ189" s="199"/>
      <c r="BHK189" s="199"/>
      <c r="BHL189" s="199"/>
      <c r="BHM189" s="199"/>
      <c r="BHN189" s="199"/>
      <c r="BHO189" s="199"/>
      <c r="BHP189" s="199"/>
      <c r="BHQ189" s="199"/>
      <c r="BHR189" s="199"/>
      <c r="BHS189" s="199"/>
      <c r="BHT189" s="199"/>
      <c r="BHU189" s="199"/>
      <c r="BHV189" s="199"/>
      <c r="BHW189" s="199"/>
      <c r="BHX189" s="199"/>
      <c r="BHY189" s="199"/>
      <c r="BHZ189" s="199"/>
      <c r="BIA189" s="199"/>
      <c r="BIB189" s="199"/>
      <c r="BIC189" s="199"/>
      <c r="BID189" s="199"/>
      <c r="BIE189" s="199"/>
      <c r="BIF189" s="199"/>
      <c r="BIG189" s="199"/>
      <c r="BIH189" s="199"/>
      <c r="BII189" s="199"/>
      <c r="BIJ189" s="199"/>
      <c r="BIK189" s="199"/>
      <c r="BIL189" s="199"/>
      <c r="BIM189" s="199"/>
      <c r="BIN189" s="199"/>
      <c r="BIO189" s="199"/>
      <c r="BIP189" s="199"/>
      <c r="BIQ189" s="199"/>
      <c r="BIR189" s="199"/>
      <c r="BIS189" s="199"/>
      <c r="BIT189" s="199"/>
      <c r="BIU189" s="199"/>
      <c r="BIV189" s="199"/>
      <c r="BIW189" s="199"/>
      <c r="BIX189" s="199"/>
      <c r="BIY189" s="199"/>
      <c r="BIZ189" s="199"/>
      <c r="BJA189" s="199"/>
      <c r="BJB189" s="199"/>
      <c r="BJC189" s="199"/>
      <c r="BJD189" s="199"/>
      <c r="BJE189" s="199"/>
      <c r="BJF189" s="199"/>
      <c r="BJG189" s="199"/>
      <c r="BJH189" s="199"/>
      <c r="BJI189" s="199"/>
      <c r="BJJ189" s="199"/>
      <c r="BJK189" s="199"/>
      <c r="BJL189" s="199"/>
      <c r="BJM189" s="199"/>
      <c r="BJN189" s="199"/>
      <c r="BJO189" s="199"/>
      <c r="BJP189" s="199"/>
      <c r="BJQ189" s="199"/>
      <c r="BJR189" s="199"/>
      <c r="BJS189" s="199"/>
      <c r="BJT189" s="199"/>
      <c r="BJU189" s="199"/>
      <c r="BJV189" s="199"/>
      <c r="BJW189" s="199"/>
      <c r="BJX189" s="199"/>
      <c r="BJY189" s="199"/>
      <c r="BJZ189" s="199"/>
      <c r="BKA189" s="199"/>
      <c r="BKB189" s="199"/>
      <c r="BKC189" s="199"/>
      <c r="BKD189" s="199"/>
      <c r="BKE189" s="199"/>
      <c r="BKF189" s="199"/>
      <c r="BKG189" s="199"/>
      <c r="BKH189" s="199"/>
      <c r="BKI189" s="199"/>
      <c r="BKJ189" s="199"/>
      <c r="BKK189" s="199"/>
      <c r="BKL189" s="199"/>
      <c r="BKM189" s="199"/>
      <c r="BKN189" s="199"/>
      <c r="BKO189" s="199"/>
      <c r="BKP189" s="199"/>
      <c r="BKQ189" s="199"/>
      <c r="BKR189" s="199"/>
      <c r="BKS189" s="199"/>
      <c r="BKT189" s="199"/>
      <c r="BKU189" s="199"/>
      <c r="BKV189" s="199"/>
      <c r="BKW189" s="199"/>
      <c r="BKX189" s="199"/>
      <c r="BKY189" s="199"/>
      <c r="BKZ189" s="199"/>
      <c r="BLA189" s="199"/>
      <c r="BLB189" s="199"/>
      <c r="BLC189" s="199"/>
      <c r="BLD189" s="199"/>
      <c r="BLE189" s="199"/>
      <c r="BLF189" s="199"/>
      <c r="BLG189" s="199"/>
      <c r="BLH189" s="199"/>
      <c r="BLI189" s="199"/>
      <c r="BLJ189" s="199"/>
      <c r="BLK189" s="199"/>
      <c r="BLL189" s="199"/>
      <c r="BLM189" s="199"/>
      <c r="BLN189" s="199"/>
      <c r="BLO189" s="199"/>
      <c r="BLP189" s="199"/>
      <c r="BLQ189" s="199"/>
      <c r="BLR189" s="199"/>
      <c r="BLS189" s="199"/>
      <c r="BLT189" s="199"/>
      <c r="BLU189" s="199"/>
      <c r="BLV189" s="199"/>
      <c r="BLW189" s="199"/>
      <c r="BLX189" s="199"/>
      <c r="BLY189" s="199"/>
      <c r="BLZ189" s="199"/>
      <c r="BMA189" s="199"/>
      <c r="BMB189" s="199"/>
      <c r="BMC189" s="199"/>
      <c r="BMD189" s="199"/>
      <c r="BME189" s="199"/>
      <c r="BMF189" s="199"/>
      <c r="BMG189" s="199"/>
      <c r="BMH189" s="199"/>
      <c r="BMI189" s="199"/>
      <c r="BMJ189" s="199"/>
      <c r="BMK189" s="199"/>
      <c r="BML189" s="199"/>
      <c r="BMM189" s="199"/>
      <c r="BMN189" s="199"/>
      <c r="BMO189" s="199"/>
      <c r="BMP189" s="199"/>
      <c r="BMQ189" s="199"/>
      <c r="BMR189" s="199"/>
      <c r="BMS189" s="199"/>
      <c r="BMT189" s="199"/>
      <c r="BMU189" s="199"/>
      <c r="BMV189" s="199"/>
      <c r="BMW189" s="199"/>
      <c r="BMX189" s="199"/>
      <c r="BMY189" s="199"/>
      <c r="BMZ189" s="199"/>
      <c r="BNA189" s="199"/>
      <c r="BNB189" s="199"/>
      <c r="BNC189" s="199"/>
      <c r="BND189" s="199"/>
      <c r="BNE189" s="199"/>
      <c r="BNF189" s="199"/>
      <c r="BNG189" s="199"/>
      <c r="BNH189" s="199"/>
      <c r="BNI189" s="199"/>
      <c r="BNJ189" s="199"/>
      <c r="BNK189" s="199"/>
      <c r="BNL189" s="199"/>
      <c r="BNM189" s="199"/>
      <c r="BNN189" s="199"/>
      <c r="BNO189" s="199"/>
      <c r="BNP189" s="199"/>
      <c r="BNQ189" s="199"/>
      <c r="BNR189" s="199"/>
      <c r="BNS189" s="199"/>
      <c r="BNT189" s="199"/>
      <c r="BNU189" s="199"/>
      <c r="BNV189" s="199"/>
      <c r="BNW189" s="199"/>
      <c r="BNX189" s="199"/>
      <c r="BNY189" s="199"/>
      <c r="BNZ189" s="199"/>
      <c r="BOA189" s="199"/>
      <c r="BOB189" s="199"/>
      <c r="BOC189" s="199"/>
      <c r="BOD189" s="199"/>
      <c r="BOE189" s="199"/>
      <c r="BOF189" s="199"/>
      <c r="BOG189" s="199"/>
      <c r="BOH189" s="199"/>
      <c r="BOI189" s="199"/>
      <c r="BOJ189" s="199"/>
      <c r="BOK189" s="199"/>
      <c r="BOL189" s="199"/>
      <c r="BOM189" s="199"/>
      <c r="BON189" s="199"/>
      <c r="BOO189" s="199"/>
      <c r="BOP189" s="199"/>
      <c r="BOQ189" s="199"/>
      <c r="BOR189" s="199"/>
      <c r="BOS189" s="199"/>
      <c r="BOT189" s="199"/>
      <c r="BOU189" s="199"/>
      <c r="BOV189" s="199"/>
      <c r="BOW189" s="199"/>
      <c r="BOX189" s="199"/>
      <c r="BOY189" s="199"/>
      <c r="BOZ189" s="199"/>
      <c r="BPA189" s="199"/>
      <c r="BPB189" s="199"/>
      <c r="BPC189" s="199"/>
      <c r="BPD189" s="199"/>
      <c r="BPE189" s="199"/>
      <c r="BPF189" s="199"/>
      <c r="BPG189" s="199"/>
      <c r="BPH189" s="199"/>
      <c r="BPI189" s="199"/>
      <c r="BPJ189" s="199"/>
      <c r="BPK189" s="199"/>
      <c r="BPL189" s="199"/>
      <c r="BPM189" s="199"/>
      <c r="BPN189" s="199"/>
      <c r="BPO189" s="199"/>
      <c r="BPP189" s="199"/>
      <c r="BPQ189" s="199"/>
      <c r="BPR189" s="199"/>
      <c r="BPS189" s="199"/>
      <c r="BPT189" s="199"/>
      <c r="BPU189" s="199"/>
      <c r="BPV189" s="199"/>
      <c r="BPW189" s="199"/>
      <c r="BPX189" s="199"/>
      <c r="BPY189" s="199"/>
      <c r="BPZ189" s="199"/>
      <c r="BQA189" s="199"/>
      <c r="BQB189" s="199"/>
      <c r="BQC189" s="199"/>
      <c r="BQD189" s="199"/>
      <c r="BQE189" s="199"/>
      <c r="BQF189" s="199"/>
      <c r="BQG189" s="199"/>
      <c r="BQH189" s="199"/>
      <c r="BQI189" s="199"/>
      <c r="BQJ189" s="199"/>
      <c r="BQK189" s="199"/>
      <c r="BQL189" s="199"/>
      <c r="BQM189" s="199"/>
      <c r="BQN189" s="199"/>
      <c r="BQO189" s="199"/>
      <c r="BQP189" s="199"/>
      <c r="BQQ189" s="199"/>
      <c r="BQR189" s="199"/>
      <c r="BQS189" s="199"/>
      <c r="BQT189" s="199"/>
      <c r="BQU189" s="199"/>
      <c r="BQV189" s="199"/>
      <c r="BQW189" s="199"/>
      <c r="BQX189" s="199"/>
      <c r="BQY189" s="199"/>
      <c r="BQZ189" s="199"/>
      <c r="BRA189" s="199"/>
      <c r="BRB189" s="199"/>
      <c r="BRC189" s="199"/>
      <c r="BRD189" s="199"/>
      <c r="BRE189" s="199"/>
      <c r="BRF189" s="199"/>
      <c r="BRG189" s="199"/>
      <c r="BRH189" s="199"/>
      <c r="BRI189" s="199"/>
      <c r="BRJ189" s="199"/>
      <c r="BRK189" s="199"/>
      <c r="BRL189" s="199"/>
      <c r="BRM189" s="199"/>
      <c r="BRN189" s="199"/>
      <c r="BRO189" s="199"/>
      <c r="BRP189" s="199"/>
      <c r="BRQ189" s="199"/>
      <c r="BRR189" s="199"/>
      <c r="BRS189" s="199"/>
      <c r="BRT189" s="199"/>
      <c r="BRU189" s="199"/>
      <c r="BRV189" s="199"/>
      <c r="BRW189" s="199"/>
      <c r="BRX189" s="199"/>
      <c r="BRY189" s="199"/>
      <c r="BRZ189" s="199"/>
      <c r="BSA189" s="199"/>
      <c r="BSB189" s="199"/>
      <c r="BSC189" s="199"/>
      <c r="BSD189" s="199"/>
      <c r="BSE189" s="199"/>
      <c r="BSF189" s="199"/>
      <c r="BSG189" s="199"/>
      <c r="BSH189" s="199"/>
      <c r="BSI189" s="199"/>
      <c r="BSJ189" s="199"/>
      <c r="BSK189" s="199"/>
      <c r="BSL189" s="199"/>
      <c r="BSM189" s="199"/>
      <c r="BSN189" s="199"/>
      <c r="BSO189" s="199"/>
      <c r="BSP189" s="199"/>
      <c r="BSQ189" s="199"/>
      <c r="BSR189" s="199"/>
      <c r="BSS189" s="199"/>
      <c r="BST189" s="199"/>
      <c r="BSU189" s="199"/>
      <c r="BSV189" s="199"/>
      <c r="BSW189" s="199"/>
      <c r="BSX189" s="199"/>
      <c r="BSY189" s="199"/>
      <c r="BSZ189" s="199"/>
      <c r="BTA189" s="199"/>
      <c r="BTB189" s="199"/>
      <c r="BTC189" s="199"/>
      <c r="BTD189" s="199"/>
      <c r="BTE189" s="199"/>
      <c r="BTF189" s="199"/>
      <c r="BTG189" s="199"/>
      <c r="BTH189" s="199"/>
      <c r="BTI189" s="199"/>
      <c r="BTJ189" s="199"/>
      <c r="BTK189" s="199"/>
      <c r="BTL189" s="199"/>
      <c r="BTM189" s="199"/>
      <c r="BTN189" s="199"/>
      <c r="BTO189" s="199"/>
      <c r="BTP189" s="199"/>
      <c r="BTQ189" s="199"/>
      <c r="BTR189" s="199"/>
      <c r="BTS189" s="199"/>
      <c r="BTT189" s="199"/>
      <c r="BTU189" s="199"/>
      <c r="BTV189" s="199"/>
      <c r="BTW189" s="199"/>
      <c r="BTX189" s="199"/>
      <c r="BTY189" s="199"/>
      <c r="BTZ189" s="199"/>
      <c r="BUA189" s="199"/>
      <c r="BUB189" s="199"/>
      <c r="BUC189" s="199"/>
      <c r="BUD189" s="199"/>
      <c r="BUE189" s="199"/>
      <c r="BUF189" s="199"/>
      <c r="BUG189" s="199"/>
      <c r="BUH189" s="199"/>
      <c r="BUI189" s="199"/>
      <c r="BUJ189" s="199"/>
      <c r="BUK189" s="199"/>
      <c r="BUL189" s="199"/>
      <c r="BUM189" s="199"/>
      <c r="BUN189" s="199"/>
      <c r="BUO189" s="199"/>
      <c r="BUP189" s="199"/>
      <c r="BUQ189" s="199"/>
      <c r="BUR189" s="199"/>
      <c r="BUS189" s="199"/>
      <c r="BUT189" s="199"/>
      <c r="BUU189" s="199"/>
      <c r="BUV189" s="199"/>
      <c r="BUW189" s="199"/>
      <c r="BUX189" s="199"/>
      <c r="BUY189" s="199"/>
      <c r="BUZ189" s="199"/>
      <c r="BVA189" s="199"/>
      <c r="BVB189" s="199"/>
      <c r="BVC189" s="199"/>
      <c r="BVD189" s="199"/>
      <c r="BVE189" s="199"/>
      <c r="BVF189" s="199"/>
      <c r="BVG189" s="199"/>
      <c r="BVH189" s="199"/>
      <c r="BVI189" s="199"/>
      <c r="BVJ189" s="199"/>
      <c r="BVK189" s="199"/>
      <c r="BVL189" s="199"/>
      <c r="BVM189" s="199"/>
      <c r="BVN189" s="199"/>
      <c r="BVO189" s="199"/>
      <c r="BVP189" s="199"/>
      <c r="BVQ189" s="199"/>
      <c r="BVR189" s="199"/>
      <c r="BVS189" s="199"/>
      <c r="BVT189" s="199"/>
      <c r="BVU189" s="199"/>
      <c r="BVV189" s="199"/>
      <c r="BVW189" s="199"/>
      <c r="BVX189" s="199"/>
      <c r="BVY189" s="199"/>
      <c r="BVZ189" s="199"/>
      <c r="BWA189" s="199"/>
      <c r="BWB189" s="199"/>
      <c r="BWC189" s="199"/>
      <c r="BWD189" s="199"/>
      <c r="BWE189" s="199"/>
      <c r="BWF189" s="199"/>
      <c r="BWG189" s="199"/>
      <c r="BWH189" s="199"/>
      <c r="BWI189" s="199"/>
      <c r="BWJ189" s="199"/>
      <c r="BWK189" s="199"/>
      <c r="BWL189" s="199"/>
      <c r="BWM189" s="199"/>
      <c r="BWN189" s="199"/>
      <c r="BWO189" s="199"/>
      <c r="BWP189" s="199"/>
      <c r="BWQ189" s="199"/>
      <c r="BWR189" s="199"/>
      <c r="BWS189" s="199"/>
      <c r="BWT189" s="199"/>
      <c r="BWU189" s="199"/>
      <c r="BWV189" s="199"/>
      <c r="BWW189" s="199"/>
      <c r="BWX189" s="199"/>
      <c r="BWY189" s="199"/>
      <c r="BWZ189" s="199"/>
      <c r="BXA189" s="199"/>
      <c r="BXB189" s="199"/>
      <c r="BXC189" s="199"/>
      <c r="BXD189" s="199"/>
      <c r="BXE189" s="199"/>
      <c r="BXF189" s="199"/>
      <c r="BXG189" s="199"/>
      <c r="BXH189" s="199"/>
      <c r="BXI189" s="199"/>
      <c r="BXJ189" s="199"/>
      <c r="BXK189" s="199"/>
      <c r="BXL189" s="199"/>
      <c r="BXM189" s="199"/>
      <c r="BXN189" s="199"/>
      <c r="BXO189" s="199"/>
      <c r="BXP189" s="199"/>
      <c r="BXQ189" s="199"/>
      <c r="BXR189" s="199"/>
      <c r="BXS189" s="199"/>
      <c r="BXT189" s="199"/>
      <c r="BXU189" s="199"/>
      <c r="BXV189" s="199"/>
      <c r="BXW189" s="199"/>
      <c r="BXX189" s="199"/>
      <c r="BXY189" s="199"/>
      <c r="BXZ189" s="199"/>
      <c r="BYA189" s="199"/>
      <c r="BYB189" s="199"/>
      <c r="BYC189" s="199"/>
      <c r="BYD189" s="199"/>
      <c r="BYE189" s="199"/>
      <c r="BYF189" s="199"/>
      <c r="BYG189" s="199"/>
      <c r="BYH189" s="199"/>
      <c r="BYI189" s="199"/>
      <c r="BYJ189" s="199"/>
      <c r="BYK189" s="199"/>
      <c r="BYL189" s="199"/>
      <c r="BYM189" s="199"/>
      <c r="BYN189" s="199"/>
      <c r="BYO189" s="199"/>
      <c r="BYP189" s="199"/>
      <c r="BYQ189" s="199"/>
      <c r="BYR189" s="199"/>
      <c r="BYS189" s="199"/>
      <c r="BYT189" s="199"/>
      <c r="BYU189" s="199"/>
      <c r="BYV189" s="199"/>
      <c r="BYW189" s="199"/>
      <c r="BYX189" s="199"/>
      <c r="BYY189" s="199"/>
      <c r="BYZ189" s="199"/>
      <c r="BZA189" s="199"/>
      <c r="BZB189" s="199"/>
      <c r="BZC189" s="199"/>
      <c r="BZD189" s="199"/>
      <c r="BZE189" s="199"/>
      <c r="BZF189" s="199"/>
      <c r="BZG189" s="199"/>
      <c r="BZH189" s="199"/>
      <c r="BZI189" s="199"/>
      <c r="BZJ189" s="199"/>
      <c r="BZK189" s="199"/>
      <c r="BZL189" s="199"/>
      <c r="BZM189" s="199"/>
      <c r="BZN189" s="199"/>
      <c r="BZO189" s="199"/>
      <c r="BZP189" s="199"/>
      <c r="BZQ189" s="199"/>
      <c r="BZR189" s="199"/>
      <c r="BZS189" s="199"/>
      <c r="BZT189" s="199"/>
      <c r="BZU189" s="199"/>
      <c r="BZV189" s="199"/>
      <c r="BZW189" s="199"/>
      <c r="BZX189" s="199"/>
      <c r="BZY189" s="199"/>
      <c r="BZZ189" s="199"/>
      <c r="CAA189" s="199"/>
      <c r="CAB189" s="199"/>
      <c r="CAC189" s="199"/>
      <c r="CAD189" s="199"/>
      <c r="CAE189" s="199"/>
      <c r="CAF189" s="199"/>
      <c r="CAG189" s="199"/>
      <c r="CAH189" s="199"/>
      <c r="CAI189" s="199"/>
      <c r="CAJ189" s="199"/>
      <c r="CAK189" s="199"/>
      <c r="CAL189" s="199"/>
      <c r="CAM189" s="199"/>
      <c r="CAN189" s="199"/>
      <c r="CAO189" s="199"/>
      <c r="CAP189" s="199"/>
      <c r="CAQ189" s="199"/>
      <c r="CAR189" s="199"/>
      <c r="CAS189" s="199"/>
      <c r="CAT189" s="199"/>
      <c r="CAU189" s="199"/>
      <c r="CAV189" s="199"/>
      <c r="CAW189" s="199"/>
      <c r="CAX189" s="199"/>
      <c r="CAY189" s="199"/>
      <c r="CAZ189" s="199"/>
      <c r="CBA189" s="199"/>
      <c r="CBB189" s="199"/>
      <c r="CBC189" s="199"/>
      <c r="CBD189" s="199"/>
      <c r="CBE189" s="199"/>
      <c r="CBF189" s="199"/>
      <c r="CBG189" s="199"/>
      <c r="CBH189" s="199"/>
      <c r="CBI189" s="199"/>
      <c r="CBJ189" s="199"/>
      <c r="CBK189" s="199"/>
      <c r="CBL189" s="199"/>
      <c r="CBM189" s="199"/>
      <c r="CBN189" s="199"/>
      <c r="CBO189" s="199"/>
      <c r="CBP189" s="199"/>
      <c r="CBQ189" s="199"/>
      <c r="CBR189" s="199"/>
      <c r="CBS189" s="199"/>
      <c r="CBT189" s="199"/>
      <c r="CBU189" s="199"/>
      <c r="CBV189" s="199"/>
      <c r="CBW189" s="199"/>
      <c r="CBX189" s="199"/>
      <c r="CBY189" s="199"/>
      <c r="CBZ189" s="199"/>
      <c r="CCA189" s="199"/>
      <c r="CCB189" s="199"/>
      <c r="CCC189" s="199"/>
      <c r="CCD189" s="199"/>
      <c r="CCE189" s="199"/>
      <c r="CCF189" s="199"/>
      <c r="CCG189" s="199"/>
      <c r="CCH189" s="199"/>
      <c r="CCI189" s="199"/>
      <c r="CCJ189" s="199"/>
      <c r="CCK189" s="199"/>
      <c r="CCL189" s="199"/>
      <c r="CCM189" s="199"/>
      <c r="CCN189" s="199"/>
      <c r="CCO189" s="199"/>
      <c r="CCP189" s="199"/>
      <c r="CCQ189" s="199"/>
      <c r="CCR189" s="199"/>
      <c r="CCS189" s="199"/>
      <c r="CCT189" s="199"/>
    </row>
    <row r="190" spans="984:2126" s="200" customFormat="1" x14ac:dyDescent="0.2">
      <c r="AKV190" s="199"/>
      <c r="AKW190" s="199"/>
      <c r="AKX190" s="199"/>
      <c r="AKY190" s="199"/>
      <c r="AKZ190" s="199"/>
      <c r="ALA190" s="199"/>
      <c r="ALB190" s="199"/>
      <c r="ALC190" s="199"/>
      <c r="ALD190" s="199"/>
      <c r="ALE190" s="199"/>
      <c r="ALF190" s="199"/>
      <c r="ALG190" s="199"/>
      <c r="ALH190" s="199"/>
      <c r="ALI190" s="199"/>
      <c r="ALJ190" s="199"/>
      <c r="ALK190" s="199"/>
      <c r="ALL190" s="199"/>
      <c r="ALM190" s="199"/>
      <c r="ALN190" s="199"/>
      <c r="ALO190" s="199"/>
      <c r="ALP190" s="199"/>
      <c r="ALQ190" s="199"/>
      <c r="ALR190" s="199"/>
      <c r="ALS190" s="199"/>
      <c r="ALT190" s="199"/>
      <c r="ALU190" s="199"/>
      <c r="ALV190" s="199"/>
      <c r="ALW190" s="199"/>
      <c r="ALX190" s="199"/>
      <c r="ALY190" s="199"/>
      <c r="ALZ190" s="199"/>
      <c r="AMA190" s="199"/>
      <c r="AMB190" s="199"/>
      <c r="AMC190" s="199"/>
      <c r="AMD190" s="199"/>
      <c r="AME190" s="199"/>
      <c r="AMF190" s="199"/>
      <c r="AMG190" s="199"/>
      <c r="AMH190" s="199"/>
      <c r="AMI190" s="199"/>
      <c r="AMJ190" s="199"/>
      <c r="AMK190" s="199"/>
      <c r="AML190" s="199"/>
      <c r="AMM190" s="199"/>
      <c r="AMN190" s="199"/>
      <c r="AMO190" s="199"/>
      <c r="AMP190" s="199"/>
      <c r="AMQ190" s="199"/>
      <c r="AMR190" s="199"/>
      <c r="AMS190" s="199"/>
      <c r="AMT190" s="199"/>
      <c r="AMU190" s="199"/>
      <c r="AMV190" s="199"/>
      <c r="AMW190" s="199"/>
      <c r="AMX190" s="199"/>
      <c r="AMY190" s="199"/>
      <c r="AMZ190" s="199"/>
      <c r="ANA190" s="199"/>
      <c r="ANB190" s="199"/>
      <c r="ANC190" s="199"/>
      <c r="AND190" s="199"/>
      <c r="ANE190" s="199"/>
      <c r="ANF190" s="199"/>
      <c r="ANG190" s="199"/>
      <c r="ANH190" s="199"/>
      <c r="ANI190" s="199"/>
      <c r="ANJ190" s="199"/>
      <c r="ANK190" s="199"/>
      <c r="ANL190" s="199"/>
      <c r="ANM190" s="199"/>
      <c r="ANN190" s="199"/>
      <c r="ANO190" s="199"/>
      <c r="ANP190" s="199"/>
      <c r="ANQ190" s="199"/>
      <c r="ANR190" s="199"/>
      <c r="ANS190" s="199"/>
      <c r="ANT190" s="199"/>
      <c r="ANU190" s="199"/>
      <c r="ANV190" s="199"/>
      <c r="ANW190" s="199"/>
      <c r="ANX190" s="199"/>
      <c r="ANY190" s="199"/>
      <c r="ANZ190" s="199"/>
      <c r="AOA190" s="199"/>
      <c r="AOB190" s="199"/>
      <c r="AOC190" s="199"/>
      <c r="AOD190" s="199"/>
      <c r="AOE190" s="199"/>
      <c r="AOF190" s="199"/>
      <c r="AOG190" s="199"/>
      <c r="AOH190" s="199"/>
      <c r="AOI190" s="199"/>
      <c r="AOJ190" s="199"/>
      <c r="AOK190" s="199"/>
      <c r="AOL190" s="199"/>
      <c r="AOM190" s="199"/>
      <c r="AON190" s="199"/>
      <c r="AOO190" s="199"/>
      <c r="AOP190" s="199"/>
      <c r="AOQ190" s="199"/>
      <c r="AOR190" s="199"/>
      <c r="AOS190" s="199"/>
      <c r="AOT190" s="199"/>
      <c r="AOU190" s="199"/>
      <c r="AOV190" s="199"/>
      <c r="AOW190" s="199"/>
      <c r="AOX190" s="199"/>
      <c r="AOY190" s="199"/>
      <c r="AOZ190" s="199"/>
      <c r="APA190" s="199"/>
      <c r="APB190" s="199"/>
      <c r="APC190" s="199"/>
      <c r="APD190" s="199"/>
      <c r="APE190" s="199"/>
      <c r="APF190" s="199"/>
      <c r="APG190" s="199"/>
      <c r="APH190" s="199"/>
      <c r="API190" s="199"/>
      <c r="APJ190" s="199"/>
      <c r="APK190" s="199"/>
      <c r="APL190" s="199"/>
      <c r="APM190" s="199"/>
      <c r="APN190" s="199"/>
      <c r="APO190" s="199"/>
      <c r="APP190" s="199"/>
      <c r="APQ190" s="199"/>
      <c r="APR190" s="199"/>
      <c r="APS190" s="199"/>
      <c r="APT190" s="199"/>
      <c r="APU190" s="199"/>
      <c r="APV190" s="199"/>
      <c r="APW190" s="199"/>
      <c r="APX190" s="199"/>
      <c r="APY190" s="199"/>
      <c r="APZ190" s="199"/>
      <c r="AQA190" s="199"/>
      <c r="AQB190" s="199"/>
      <c r="AQC190" s="199"/>
      <c r="AQD190" s="199"/>
      <c r="AQE190" s="199"/>
      <c r="AQF190" s="199"/>
      <c r="AQG190" s="199"/>
      <c r="AQH190" s="199"/>
      <c r="AQI190" s="199"/>
      <c r="AQJ190" s="199"/>
      <c r="AQK190" s="199"/>
      <c r="AQL190" s="199"/>
      <c r="AQM190" s="199"/>
      <c r="AQN190" s="199"/>
      <c r="AQO190" s="199"/>
      <c r="AQP190" s="199"/>
      <c r="AQQ190" s="199"/>
      <c r="AQR190" s="199"/>
      <c r="AQS190" s="199"/>
      <c r="AQT190" s="199"/>
      <c r="AQU190" s="199"/>
      <c r="AQV190" s="199"/>
      <c r="AQW190" s="199"/>
      <c r="AQX190" s="199"/>
      <c r="AQY190" s="199"/>
      <c r="AQZ190" s="199"/>
      <c r="ARA190" s="199"/>
      <c r="ARB190" s="199"/>
      <c r="ARC190" s="199"/>
      <c r="ARD190" s="199"/>
      <c r="ARE190" s="199"/>
      <c r="ARF190" s="199"/>
      <c r="ARG190" s="199"/>
      <c r="ARH190" s="199"/>
      <c r="ARI190" s="199"/>
      <c r="ARJ190" s="199"/>
      <c r="ARK190" s="199"/>
      <c r="ARL190" s="199"/>
      <c r="ARM190" s="199"/>
      <c r="ARN190" s="199"/>
      <c r="ARO190" s="199"/>
      <c r="ARP190" s="199"/>
      <c r="ARQ190" s="199"/>
      <c r="ARR190" s="199"/>
      <c r="ARS190" s="199"/>
      <c r="ART190" s="199"/>
      <c r="ARU190" s="199"/>
      <c r="ARV190" s="199"/>
      <c r="ARW190" s="199"/>
      <c r="ARX190" s="199"/>
      <c r="ARY190" s="199"/>
      <c r="ARZ190" s="199"/>
      <c r="ASA190" s="199"/>
      <c r="ASB190" s="199"/>
      <c r="ASC190" s="199"/>
      <c r="ASD190" s="199"/>
      <c r="ASE190" s="199"/>
      <c r="ASF190" s="199"/>
      <c r="ASG190" s="199"/>
      <c r="ASH190" s="199"/>
      <c r="ASI190" s="199"/>
      <c r="ASJ190" s="199"/>
      <c r="ASK190" s="199"/>
      <c r="ASL190" s="199"/>
      <c r="ASM190" s="199"/>
      <c r="ASN190" s="199"/>
      <c r="ASO190" s="199"/>
      <c r="ASP190" s="199"/>
      <c r="ASQ190" s="199"/>
      <c r="ASR190" s="199"/>
      <c r="ASS190" s="199"/>
      <c r="AST190" s="199"/>
      <c r="ASU190" s="199"/>
      <c r="ASV190" s="199"/>
      <c r="ASW190" s="199"/>
      <c r="ASX190" s="199"/>
      <c r="ASY190" s="199"/>
      <c r="ASZ190" s="199"/>
      <c r="ATA190" s="199"/>
      <c r="ATB190" s="199"/>
      <c r="ATC190" s="199"/>
      <c r="ATD190" s="199"/>
      <c r="ATE190" s="199"/>
      <c r="ATF190" s="199"/>
      <c r="ATG190" s="199"/>
      <c r="ATH190" s="199"/>
      <c r="ATI190" s="199"/>
      <c r="ATJ190" s="199"/>
      <c r="ATK190" s="199"/>
      <c r="ATL190" s="199"/>
      <c r="ATM190" s="199"/>
      <c r="ATN190" s="199"/>
      <c r="ATO190" s="199"/>
      <c r="ATP190" s="199"/>
      <c r="ATQ190" s="199"/>
      <c r="ATR190" s="199"/>
      <c r="ATS190" s="199"/>
      <c r="ATT190" s="199"/>
      <c r="ATU190" s="199"/>
      <c r="ATV190" s="199"/>
      <c r="ATW190" s="199"/>
      <c r="ATX190" s="199"/>
      <c r="ATY190" s="199"/>
      <c r="ATZ190" s="199"/>
      <c r="AUA190" s="199"/>
      <c r="AUB190" s="199"/>
      <c r="AUC190" s="199"/>
      <c r="AUD190" s="199"/>
      <c r="AUE190" s="199"/>
      <c r="AUF190" s="199"/>
      <c r="AUG190" s="199"/>
      <c r="AUH190" s="199"/>
      <c r="AUI190" s="199"/>
      <c r="AUJ190" s="199"/>
      <c r="AUK190" s="199"/>
      <c r="AUL190" s="199"/>
      <c r="AUM190" s="199"/>
      <c r="AUN190" s="199"/>
      <c r="AUO190" s="199"/>
      <c r="AUP190" s="199"/>
      <c r="AUQ190" s="199"/>
      <c r="AUR190" s="199"/>
      <c r="AUS190" s="199"/>
      <c r="AUT190" s="199"/>
      <c r="AUU190" s="199"/>
      <c r="AUV190" s="199"/>
      <c r="AUW190" s="199"/>
      <c r="AUX190" s="199"/>
      <c r="AUY190" s="199"/>
      <c r="AUZ190" s="199"/>
      <c r="AVA190" s="199"/>
      <c r="AVB190" s="199"/>
      <c r="AVC190" s="199"/>
      <c r="AVD190" s="199"/>
      <c r="AVE190" s="199"/>
      <c r="AVF190" s="199"/>
      <c r="AVG190" s="199"/>
      <c r="AVH190" s="199"/>
      <c r="AVI190" s="199"/>
      <c r="AVJ190" s="199"/>
      <c r="AVK190" s="199"/>
      <c r="AVL190" s="199"/>
      <c r="AVM190" s="199"/>
      <c r="AVN190" s="199"/>
      <c r="AVO190" s="199"/>
      <c r="AVP190" s="199"/>
      <c r="AVQ190" s="199"/>
      <c r="AVR190" s="199"/>
      <c r="AVS190" s="199"/>
      <c r="AVT190" s="199"/>
      <c r="AVU190" s="199"/>
      <c r="AVV190" s="199"/>
      <c r="AVW190" s="199"/>
      <c r="AVX190" s="199"/>
      <c r="AVY190" s="199"/>
      <c r="AVZ190" s="199"/>
      <c r="AWA190" s="199"/>
      <c r="AWB190" s="199"/>
      <c r="AWC190" s="199"/>
      <c r="AWD190" s="199"/>
      <c r="AWE190" s="199"/>
      <c r="AWF190" s="199"/>
      <c r="AWG190" s="199"/>
      <c r="AWH190" s="199"/>
      <c r="AWI190" s="199"/>
      <c r="AWJ190" s="199"/>
      <c r="AWK190" s="199"/>
      <c r="AWL190" s="199"/>
      <c r="AWM190" s="199"/>
      <c r="AWN190" s="199"/>
      <c r="AWO190" s="199"/>
      <c r="AWP190" s="199"/>
      <c r="AWQ190" s="199"/>
      <c r="AWR190" s="199"/>
      <c r="AWS190" s="199"/>
      <c r="AWT190" s="199"/>
      <c r="AWU190" s="199"/>
      <c r="AWV190" s="199"/>
      <c r="AWW190" s="199"/>
      <c r="AWX190" s="199"/>
      <c r="AWY190" s="199"/>
      <c r="AWZ190" s="199"/>
      <c r="AXA190" s="199"/>
      <c r="AXB190" s="199"/>
      <c r="AXC190" s="199"/>
      <c r="AXD190" s="199"/>
      <c r="AXE190" s="199"/>
      <c r="AXF190" s="199"/>
      <c r="AXG190" s="199"/>
      <c r="AXH190" s="199"/>
      <c r="AXI190" s="199"/>
      <c r="AXJ190" s="199"/>
      <c r="AXK190" s="199"/>
      <c r="AXL190" s="199"/>
      <c r="AXM190" s="199"/>
      <c r="AXN190" s="199"/>
      <c r="AXO190" s="199"/>
      <c r="AXP190" s="199"/>
      <c r="AXQ190" s="199"/>
      <c r="AXR190" s="199"/>
      <c r="AXS190" s="199"/>
      <c r="AXT190" s="199"/>
      <c r="AXU190" s="199"/>
      <c r="AXV190" s="199"/>
      <c r="AXW190" s="199"/>
      <c r="AXX190" s="199"/>
      <c r="AXY190" s="199"/>
      <c r="AXZ190" s="199"/>
      <c r="AYA190" s="199"/>
      <c r="AYB190" s="199"/>
      <c r="AYC190" s="199"/>
      <c r="AYD190" s="199"/>
      <c r="AYE190" s="199"/>
      <c r="AYF190" s="199"/>
      <c r="AYG190" s="199"/>
      <c r="AYH190" s="199"/>
      <c r="AYI190" s="199"/>
      <c r="AYJ190" s="199"/>
      <c r="AYK190" s="199"/>
      <c r="AYL190" s="199"/>
      <c r="AYM190" s="199"/>
      <c r="AYN190" s="199"/>
      <c r="AYO190" s="199"/>
      <c r="AYP190" s="199"/>
      <c r="AYQ190" s="199"/>
      <c r="AYR190" s="199"/>
      <c r="AYS190" s="199"/>
      <c r="AYT190" s="199"/>
      <c r="AYU190" s="199"/>
      <c r="AYV190" s="199"/>
      <c r="AYW190" s="199"/>
      <c r="AYX190" s="199"/>
      <c r="AYY190" s="199"/>
      <c r="AYZ190" s="199"/>
      <c r="AZA190" s="199"/>
      <c r="AZB190" s="199"/>
      <c r="AZC190" s="199"/>
      <c r="AZD190" s="199"/>
      <c r="AZE190" s="199"/>
      <c r="AZF190" s="199"/>
      <c r="AZG190" s="199"/>
      <c r="AZH190" s="199"/>
      <c r="AZI190" s="199"/>
      <c r="AZJ190" s="199"/>
      <c r="AZK190" s="199"/>
      <c r="AZL190" s="199"/>
      <c r="AZM190" s="199"/>
      <c r="AZN190" s="199"/>
      <c r="AZO190" s="199"/>
      <c r="AZP190" s="199"/>
      <c r="AZQ190" s="199"/>
      <c r="AZR190" s="199"/>
      <c r="AZS190" s="199"/>
      <c r="AZT190" s="199"/>
      <c r="AZU190" s="199"/>
      <c r="AZV190" s="199"/>
      <c r="AZW190" s="199"/>
      <c r="AZX190" s="199"/>
      <c r="AZY190" s="199"/>
      <c r="AZZ190" s="199"/>
      <c r="BAA190" s="199"/>
      <c r="BAB190" s="199"/>
      <c r="BAC190" s="199"/>
      <c r="BAD190" s="199"/>
      <c r="BAE190" s="199"/>
      <c r="BAF190" s="199"/>
      <c r="BAG190" s="199"/>
      <c r="BAH190" s="199"/>
      <c r="BAI190" s="199"/>
      <c r="BAJ190" s="199"/>
      <c r="BAK190" s="199"/>
      <c r="BAL190" s="199"/>
      <c r="BAM190" s="199"/>
      <c r="BAN190" s="199"/>
      <c r="BAO190" s="199"/>
      <c r="BAP190" s="199"/>
      <c r="BAQ190" s="199"/>
      <c r="BAR190" s="199"/>
      <c r="BAS190" s="199"/>
      <c r="BAT190" s="199"/>
      <c r="BAU190" s="199"/>
      <c r="BAV190" s="199"/>
      <c r="BAW190" s="199"/>
      <c r="BAX190" s="199"/>
      <c r="BAY190" s="199"/>
      <c r="BAZ190" s="199"/>
      <c r="BBA190" s="199"/>
      <c r="BBB190" s="199"/>
      <c r="BBC190" s="199"/>
      <c r="BBD190" s="199"/>
      <c r="BBE190" s="199"/>
      <c r="BBF190" s="199"/>
      <c r="BBG190" s="199"/>
      <c r="BBH190" s="199"/>
      <c r="BBI190" s="199"/>
      <c r="BBJ190" s="199"/>
      <c r="BBK190" s="199"/>
      <c r="BBL190" s="199"/>
      <c r="BBM190" s="199"/>
      <c r="BBN190" s="199"/>
      <c r="BBO190" s="199"/>
      <c r="BBP190" s="199"/>
      <c r="BBQ190" s="199"/>
      <c r="BBR190" s="199"/>
      <c r="BBS190" s="199"/>
      <c r="BBT190" s="199"/>
      <c r="BBU190" s="199"/>
      <c r="BBV190" s="199"/>
      <c r="BBW190" s="199"/>
      <c r="BBX190" s="199"/>
      <c r="BBY190" s="199"/>
      <c r="BBZ190" s="199"/>
      <c r="BCA190" s="199"/>
      <c r="BCB190" s="199"/>
      <c r="BCC190" s="199"/>
      <c r="BCD190" s="199"/>
      <c r="BCE190" s="199"/>
      <c r="BCF190" s="199"/>
      <c r="BCG190" s="199"/>
      <c r="BCH190" s="199"/>
      <c r="BCI190" s="199"/>
      <c r="BCJ190" s="199"/>
      <c r="BCK190" s="199"/>
      <c r="BCL190" s="199"/>
      <c r="BCM190" s="199"/>
      <c r="BCN190" s="199"/>
      <c r="BCO190" s="199"/>
      <c r="BCP190" s="199"/>
      <c r="BCQ190" s="199"/>
      <c r="BCR190" s="199"/>
      <c r="BCS190" s="199"/>
      <c r="BCT190" s="199"/>
      <c r="BCU190" s="199"/>
      <c r="BCV190" s="199"/>
      <c r="BCW190" s="199"/>
      <c r="BCX190" s="199"/>
      <c r="BCY190" s="199"/>
      <c r="BCZ190" s="199"/>
      <c r="BDA190" s="199"/>
      <c r="BDB190" s="199"/>
      <c r="BDC190" s="199"/>
      <c r="BDD190" s="199"/>
      <c r="BDE190" s="199"/>
      <c r="BDF190" s="199"/>
      <c r="BDG190" s="199"/>
      <c r="BDH190" s="199"/>
      <c r="BDI190" s="199"/>
      <c r="BDJ190" s="199"/>
      <c r="BDK190" s="199"/>
      <c r="BDL190" s="199"/>
      <c r="BDM190" s="199"/>
      <c r="BDN190" s="199"/>
      <c r="BDO190" s="199"/>
      <c r="BDP190" s="199"/>
      <c r="BDQ190" s="199"/>
      <c r="BDR190" s="199"/>
      <c r="BDS190" s="199"/>
      <c r="BDT190" s="199"/>
      <c r="BDU190" s="199"/>
      <c r="BDV190" s="199"/>
      <c r="BDW190" s="199"/>
      <c r="BDX190" s="199"/>
      <c r="BDY190" s="199"/>
      <c r="BDZ190" s="199"/>
      <c r="BEA190" s="199"/>
      <c r="BEB190" s="199"/>
      <c r="BEC190" s="199"/>
      <c r="BED190" s="199"/>
      <c r="BEE190" s="199"/>
      <c r="BEF190" s="199"/>
      <c r="BEG190" s="199"/>
      <c r="BEH190" s="199"/>
      <c r="BEI190" s="199"/>
      <c r="BEJ190" s="199"/>
      <c r="BEK190" s="199"/>
      <c r="BEL190" s="199"/>
      <c r="BEM190" s="199"/>
      <c r="BEN190" s="199"/>
      <c r="BEO190" s="199"/>
      <c r="BEP190" s="199"/>
      <c r="BEQ190" s="199"/>
      <c r="BER190" s="199"/>
      <c r="BES190" s="199"/>
      <c r="BET190" s="199"/>
      <c r="BEU190" s="199"/>
      <c r="BEV190" s="199"/>
      <c r="BEW190" s="199"/>
      <c r="BEX190" s="199"/>
      <c r="BEY190" s="199"/>
      <c r="BEZ190" s="199"/>
      <c r="BFA190" s="199"/>
      <c r="BFB190" s="199"/>
      <c r="BFC190" s="199"/>
      <c r="BFD190" s="199"/>
      <c r="BFE190" s="199"/>
      <c r="BFF190" s="199"/>
      <c r="BFG190" s="199"/>
      <c r="BFH190" s="199"/>
      <c r="BFI190" s="199"/>
      <c r="BFJ190" s="199"/>
      <c r="BFK190" s="199"/>
      <c r="BFL190" s="199"/>
      <c r="BFM190" s="199"/>
      <c r="BFN190" s="199"/>
      <c r="BFO190" s="199"/>
      <c r="BFP190" s="199"/>
      <c r="BFQ190" s="199"/>
      <c r="BFR190" s="199"/>
      <c r="BFS190" s="199"/>
      <c r="BFT190" s="199"/>
      <c r="BFU190" s="199"/>
      <c r="BFV190" s="199"/>
      <c r="BFW190" s="199"/>
      <c r="BFX190" s="199"/>
      <c r="BFY190" s="199"/>
      <c r="BFZ190" s="199"/>
      <c r="BGA190" s="199"/>
      <c r="BGB190" s="199"/>
      <c r="BGC190" s="199"/>
      <c r="BGD190" s="199"/>
      <c r="BGE190" s="199"/>
      <c r="BGF190" s="199"/>
      <c r="BGG190" s="199"/>
      <c r="BGH190" s="199"/>
      <c r="BGI190" s="199"/>
      <c r="BGJ190" s="199"/>
      <c r="BGK190" s="199"/>
      <c r="BGL190" s="199"/>
      <c r="BGM190" s="199"/>
      <c r="BGN190" s="199"/>
      <c r="BGO190" s="199"/>
      <c r="BGP190" s="199"/>
      <c r="BGQ190" s="199"/>
      <c r="BGR190" s="199"/>
      <c r="BGS190" s="199"/>
      <c r="BGT190" s="199"/>
      <c r="BGU190" s="199"/>
      <c r="BGV190" s="199"/>
      <c r="BGW190" s="199"/>
      <c r="BGX190" s="199"/>
      <c r="BGY190" s="199"/>
      <c r="BGZ190" s="199"/>
      <c r="BHA190" s="199"/>
      <c r="BHB190" s="199"/>
      <c r="BHC190" s="199"/>
      <c r="BHD190" s="199"/>
      <c r="BHE190" s="199"/>
      <c r="BHF190" s="199"/>
      <c r="BHG190" s="199"/>
      <c r="BHH190" s="199"/>
      <c r="BHI190" s="199"/>
      <c r="BHJ190" s="199"/>
      <c r="BHK190" s="199"/>
      <c r="BHL190" s="199"/>
      <c r="BHM190" s="199"/>
      <c r="BHN190" s="199"/>
      <c r="BHO190" s="199"/>
      <c r="BHP190" s="199"/>
      <c r="BHQ190" s="199"/>
      <c r="BHR190" s="199"/>
      <c r="BHS190" s="199"/>
      <c r="BHT190" s="199"/>
      <c r="BHU190" s="199"/>
      <c r="BHV190" s="199"/>
      <c r="BHW190" s="199"/>
      <c r="BHX190" s="199"/>
      <c r="BHY190" s="199"/>
      <c r="BHZ190" s="199"/>
      <c r="BIA190" s="199"/>
      <c r="BIB190" s="199"/>
      <c r="BIC190" s="199"/>
      <c r="BID190" s="199"/>
      <c r="BIE190" s="199"/>
      <c r="BIF190" s="199"/>
      <c r="BIG190" s="199"/>
      <c r="BIH190" s="199"/>
      <c r="BII190" s="199"/>
      <c r="BIJ190" s="199"/>
      <c r="BIK190" s="199"/>
      <c r="BIL190" s="199"/>
      <c r="BIM190" s="199"/>
      <c r="BIN190" s="199"/>
      <c r="BIO190" s="199"/>
      <c r="BIP190" s="199"/>
      <c r="BIQ190" s="199"/>
      <c r="BIR190" s="199"/>
      <c r="BIS190" s="199"/>
      <c r="BIT190" s="199"/>
      <c r="BIU190" s="199"/>
      <c r="BIV190" s="199"/>
      <c r="BIW190" s="199"/>
      <c r="BIX190" s="199"/>
      <c r="BIY190" s="199"/>
      <c r="BIZ190" s="199"/>
      <c r="BJA190" s="199"/>
      <c r="BJB190" s="199"/>
      <c r="BJC190" s="199"/>
      <c r="BJD190" s="199"/>
      <c r="BJE190" s="199"/>
      <c r="BJF190" s="199"/>
      <c r="BJG190" s="199"/>
      <c r="BJH190" s="199"/>
      <c r="BJI190" s="199"/>
      <c r="BJJ190" s="199"/>
      <c r="BJK190" s="199"/>
      <c r="BJL190" s="199"/>
      <c r="BJM190" s="199"/>
      <c r="BJN190" s="199"/>
      <c r="BJO190" s="199"/>
      <c r="BJP190" s="199"/>
      <c r="BJQ190" s="199"/>
      <c r="BJR190" s="199"/>
      <c r="BJS190" s="199"/>
      <c r="BJT190" s="199"/>
      <c r="BJU190" s="199"/>
      <c r="BJV190" s="199"/>
      <c r="BJW190" s="199"/>
      <c r="BJX190" s="199"/>
      <c r="BJY190" s="199"/>
      <c r="BJZ190" s="199"/>
      <c r="BKA190" s="199"/>
      <c r="BKB190" s="199"/>
      <c r="BKC190" s="199"/>
      <c r="BKD190" s="199"/>
      <c r="BKE190" s="199"/>
      <c r="BKF190" s="199"/>
      <c r="BKG190" s="199"/>
      <c r="BKH190" s="199"/>
      <c r="BKI190" s="199"/>
      <c r="BKJ190" s="199"/>
      <c r="BKK190" s="199"/>
      <c r="BKL190" s="199"/>
      <c r="BKM190" s="199"/>
      <c r="BKN190" s="199"/>
      <c r="BKO190" s="199"/>
      <c r="BKP190" s="199"/>
      <c r="BKQ190" s="199"/>
      <c r="BKR190" s="199"/>
      <c r="BKS190" s="199"/>
      <c r="BKT190" s="199"/>
      <c r="BKU190" s="199"/>
      <c r="BKV190" s="199"/>
      <c r="BKW190" s="199"/>
      <c r="BKX190" s="199"/>
      <c r="BKY190" s="199"/>
      <c r="BKZ190" s="199"/>
      <c r="BLA190" s="199"/>
      <c r="BLB190" s="199"/>
      <c r="BLC190" s="199"/>
      <c r="BLD190" s="199"/>
      <c r="BLE190" s="199"/>
      <c r="BLF190" s="199"/>
      <c r="BLG190" s="199"/>
      <c r="BLH190" s="199"/>
      <c r="BLI190" s="199"/>
      <c r="BLJ190" s="199"/>
      <c r="BLK190" s="199"/>
      <c r="BLL190" s="199"/>
      <c r="BLM190" s="199"/>
      <c r="BLN190" s="199"/>
      <c r="BLO190" s="199"/>
      <c r="BLP190" s="199"/>
      <c r="BLQ190" s="199"/>
      <c r="BLR190" s="199"/>
      <c r="BLS190" s="199"/>
      <c r="BLT190" s="199"/>
      <c r="BLU190" s="199"/>
      <c r="BLV190" s="199"/>
      <c r="BLW190" s="199"/>
      <c r="BLX190" s="199"/>
      <c r="BLY190" s="199"/>
      <c r="BLZ190" s="199"/>
      <c r="BMA190" s="199"/>
      <c r="BMB190" s="199"/>
      <c r="BMC190" s="199"/>
      <c r="BMD190" s="199"/>
      <c r="BME190" s="199"/>
      <c r="BMF190" s="199"/>
      <c r="BMG190" s="199"/>
      <c r="BMH190" s="199"/>
      <c r="BMI190" s="199"/>
      <c r="BMJ190" s="199"/>
      <c r="BMK190" s="199"/>
      <c r="BML190" s="199"/>
      <c r="BMM190" s="199"/>
      <c r="BMN190" s="199"/>
      <c r="BMO190" s="199"/>
      <c r="BMP190" s="199"/>
      <c r="BMQ190" s="199"/>
      <c r="BMR190" s="199"/>
      <c r="BMS190" s="199"/>
      <c r="BMT190" s="199"/>
      <c r="BMU190" s="199"/>
      <c r="BMV190" s="199"/>
      <c r="BMW190" s="199"/>
      <c r="BMX190" s="199"/>
      <c r="BMY190" s="199"/>
      <c r="BMZ190" s="199"/>
      <c r="BNA190" s="199"/>
      <c r="BNB190" s="199"/>
      <c r="BNC190" s="199"/>
      <c r="BND190" s="199"/>
      <c r="BNE190" s="199"/>
      <c r="BNF190" s="199"/>
      <c r="BNG190" s="199"/>
      <c r="BNH190" s="199"/>
      <c r="BNI190" s="199"/>
      <c r="BNJ190" s="199"/>
      <c r="BNK190" s="199"/>
      <c r="BNL190" s="199"/>
      <c r="BNM190" s="199"/>
      <c r="BNN190" s="199"/>
      <c r="BNO190" s="199"/>
      <c r="BNP190" s="199"/>
      <c r="BNQ190" s="199"/>
      <c r="BNR190" s="199"/>
      <c r="BNS190" s="199"/>
      <c r="BNT190" s="199"/>
      <c r="BNU190" s="199"/>
      <c r="BNV190" s="199"/>
      <c r="BNW190" s="199"/>
      <c r="BNX190" s="199"/>
      <c r="BNY190" s="199"/>
      <c r="BNZ190" s="199"/>
      <c r="BOA190" s="199"/>
      <c r="BOB190" s="199"/>
      <c r="BOC190" s="199"/>
      <c r="BOD190" s="199"/>
      <c r="BOE190" s="199"/>
      <c r="BOF190" s="199"/>
      <c r="BOG190" s="199"/>
      <c r="BOH190" s="199"/>
      <c r="BOI190" s="199"/>
      <c r="BOJ190" s="199"/>
      <c r="BOK190" s="199"/>
      <c r="BOL190" s="199"/>
      <c r="BOM190" s="199"/>
      <c r="BON190" s="199"/>
      <c r="BOO190" s="199"/>
      <c r="BOP190" s="199"/>
      <c r="BOQ190" s="199"/>
      <c r="BOR190" s="199"/>
      <c r="BOS190" s="199"/>
      <c r="BOT190" s="199"/>
      <c r="BOU190" s="199"/>
      <c r="BOV190" s="199"/>
      <c r="BOW190" s="199"/>
      <c r="BOX190" s="199"/>
      <c r="BOY190" s="199"/>
      <c r="BOZ190" s="199"/>
      <c r="BPA190" s="199"/>
      <c r="BPB190" s="199"/>
      <c r="BPC190" s="199"/>
      <c r="BPD190" s="199"/>
      <c r="BPE190" s="199"/>
      <c r="BPF190" s="199"/>
      <c r="BPG190" s="199"/>
      <c r="BPH190" s="199"/>
      <c r="BPI190" s="199"/>
      <c r="BPJ190" s="199"/>
      <c r="BPK190" s="199"/>
      <c r="BPL190" s="199"/>
      <c r="BPM190" s="199"/>
      <c r="BPN190" s="199"/>
      <c r="BPO190" s="199"/>
      <c r="BPP190" s="199"/>
      <c r="BPQ190" s="199"/>
      <c r="BPR190" s="199"/>
      <c r="BPS190" s="199"/>
      <c r="BPT190" s="199"/>
      <c r="BPU190" s="199"/>
      <c r="BPV190" s="199"/>
      <c r="BPW190" s="199"/>
      <c r="BPX190" s="199"/>
      <c r="BPY190" s="199"/>
      <c r="BPZ190" s="199"/>
      <c r="BQA190" s="199"/>
      <c r="BQB190" s="199"/>
      <c r="BQC190" s="199"/>
      <c r="BQD190" s="199"/>
      <c r="BQE190" s="199"/>
      <c r="BQF190" s="199"/>
      <c r="BQG190" s="199"/>
      <c r="BQH190" s="199"/>
      <c r="BQI190" s="199"/>
      <c r="BQJ190" s="199"/>
      <c r="BQK190" s="199"/>
      <c r="BQL190" s="199"/>
      <c r="BQM190" s="199"/>
      <c r="BQN190" s="199"/>
      <c r="BQO190" s="199"/>
      <c r="BQP190" s="199"/>
      <c r="BQQ190" s="199"/>
      <c r="BQR190" s="199"/>
      <c r="BQS190" s="199"/>
      <c r="BQT190" s="199"/>
      <c r="BQU190" s="199"/>
      <c r="BQV190" s="199"/>
      <c r="BQW190" s="199"/>
      <c r="BQX190" s="199"/>
      <c r="BQY190" s="199"/>
      <c r="BQZ190" s="199"/>
      <c r="BRA190" s="199"/>
      <c r="BRB190" s="199"/>
      <c r="BRC190" s="199"/>
      <c r="BRD190" s="199"/>
      <c r="BRE190" s="199"/>
      <c r="BRF190" s="199"/>
      <c r="BRG190" s="199"/>
      <c r="BRH190" s="199"/>
      <c r="BRI190" s="199"/>
      <c r="BRJ190" s="199"/>
      <c r="BRK190" s="199"/>
      <c r="BRL190" s="199"/>
      <c r="BRM190" s="199"/>
      <c r="BRN190" s="199"/>
      <c r="BRO190" s="199"/>
      <c r="BRP190" s="199"/>
      <c r="BRQ190" s="199"/>
      <c r="BRR190" s="199"/>
      <c r="BRS190" s="199"/>
      <c r="BRT190" s="199"/>
      <c r="BRU190" s="199"/>
      <c r="BRV190" s="199"/>
      <c r="BRW190" s="199"/>
      <c r="BRX190" s="199"/>
      <c r="BRY190" s="199"/>
      <c r="BRZ190" s="199"/>
      <c r="BSA190" s="199"/>
      <c r="BSB190" s="199"/>
      <c r="BSC190" s="199"/>
      <c r="BSD190" s="199"/>
      <c r="BSE190" s="199"/>
      <c r="BSF190" s="199"/>
      <c r="BSG190" s="199"/>
      <c r="BSH190" s="199"/>
      <c r="BSI190" s="199"/>
      <c r="BSJ190" s="199"/>
      <c r="BSK190" s="199"/>
      <c r="BSL190" s="199"/>
      <c r="BSM190" s="199"/>
      <c r="BSN190" s="199"/>
      <c r="BSO190" s="199"/>
      <c r="BSP190" s="199"/>
      <c r="BSQ190" s="199"/>
      <c r="BSR190" s="199"/>
      <c r="BSS190" s="199"/>
      <c r="BST190" s="199"/>
      <c r="BSU190" s="199"/>
      <c r="BSV190" s="199"/>
      <c r="BSW190" s="199"/>
      <c r="BSX190" s="199"/>
      <c r="BSY190" s="199"/>
      <c r="BSZ190" s="199"/>
      <c r="BTA190" s="199"/>
      <c r="BTB190" s="199"/>
      <c r="BTC190" s="199"/>
      <c r="BTD190" s="199"/>
      <c r="BTE190" s="199"/>
      <c r="BTF190" s="199"/>
      <c r="BTG190" s="199"/>
      <c r="BTH190" s="199"/>
      <c r="BTI190" s="199"/>
      <c r="BTJ190" s="199"/>
      <c r="BTK190" s="199"/>
      <c r="BTL190" s="199"/>
      <c r="BTM190" s="199"/>
      <c r="BTN190" s="199"/>
      <c r="BTO190" s="199"/>
      <c r="BTP190" s="199"/>
      <c r="BTQ190" s="199"/>
      <c r="BTR190" s="199"/>
      <c r="BTS190" s="199"/>
      <c r="BTT190" s="199"/>
      <c r="BTU190" s="199"/>
      <c r="BTV190" s="199"/>
      <c r="BTW190" s="199"/>
      <c r="BTX190" s="199"/>
      <c r="BTY190" s="199"/>
      <c r="BTZ190" s="199"/>
      <c r="BUA190" s="199"/>
      <c r="BUB190" s="199"/>
      <c r="BUC190" s="199"/>
      <c r="BUD190" s="199"/>
      <c r="BUE190" s="199"/>
      <c r="BUF190" s="199"/>
      <c r="BUG190" s="199"/>
      <c r="BUH190" s="199"/>
      <c r="BUI190" s="199"/>
      <c r="BUJ190" s="199"/>
      <c r="BUK190" s="199"/>
      <c r="BUL190" s="199"/>
      <c r="BUM190" s="199"/>
      <c r="BUN190" s="199"/>
      <c r="BUO190" s="199"/>
      <c r="BUP190" s="199"/>
      <c r="BUQ190" s="199"/>
      <c r="BUR190" s="199"/>
      <c r="BUS190" s="199"/>
      <c r="BUT190" s="199"/>
      <c r="BUU190" s="199"/>
      <c r="BUV190" s="199"/>
      <c r="BUW190" s="199"/>
      <c r="BUX190" s="199"/>
      <c r="BUY190" s="199"/>
      <c r="BUZ190" s="199"/>
      <c r="BVA190" s="199"/>
      <c r="BVB190" s="199"/>
      <c r="BVC190" s="199"/>
      <c r="BVD190" s="199"/>
      <c r="BVE190" s="199"/>
      <c r="BVF190" s="199"/>
      <c r="BVG190" s="199"/>
      <c r="BVH190" s="199"/>
      <c r="BVI190" s="199"/>
      <c r="BVJ190" s="199"/>
      <c r="BVK190" s="199"/>
      <c r="BVL190" s="199"/>
      <c r="BVM190" s="199"/>
      <c r="BVN190" s="199"/>
      <c r="BVO190" s="199"/>
      <c r="BVP190" s="199"/>
      <c r="BVQ190" s="199"/>
      <c r="BVR190" s="199"/>
      <c r="BVS190" s="199"/>
      <c r="BVT190" s="199"/>
      <c r="BVU190" s="199"/>
      <c r="BVV190" s="199"/>
      <c r="BVW190" s="199"/>
      <c r="BVX190" s="199"/>
      <c r="BVY190" s="199"/>
      <c r="BVZ190" s="199"/>
      <c r="BWA190" s="199"/>
      <c r="BWB190" s="199"/>
      <c r="BWC190" s="199"/>
      <c r="BWD190" s="199"/>
      <c r="BWE190" s="199"/>
      <c r="BWF190" s="199"/>
      <c r="BWG190" s="199"/>
      <c r="BWH190" s="199"/>
      <c r="BWI190" s="199"/>
      <c r="BWJ190" s="199"/>
      <c r="BWK190" s="199"/>
      <c r="BWL190" s="199"/>
      <c r="BWM190" s="199"/>
      <c r="BWN190" s="199"/>
      <c r="BWO190" s="199"/>
      <c r="BWP190" s="199"/>
      <c r="BWQ190" s="199"/>
      <c r="BWR190" s="199"/>
      <c r="BWS190" s="199"/>
      <c r="BWT190" s="199"/>
      <c r="BWU190" s="199"/>
      <c r="BWV190" s="199"/>
      <c r="BWW190" s="199"/>
      <c r="BWX190" s="199"/>
      <c r="BWY190" s="199"/>
      <c r="BWZ190" s="199"/>
      <c r="BXA190" s="199"/>
      <c r="BXB190" s="199"/>
      <c r="BXC190" s="199"/>
      <c r="BXD190" s="199"/>
      <c r="BXE190" s="199"/>
      <c r="BXF190" s="199"/>
      <c r="BXG190" s="199"/>
      <c r="BXH190" s="199"/>
      <c r="BXI190" s="199"/>
      <c r="BXJ190" s="199"/>
      <c r="BXK190" s="199"/>
      <c r="BXL190" s="199"/>
      <c r="BXM190" s="199"/>
      <c r="BXN190" s="199"/>
      <c r="BXO190" s="199"/>
      <c r="BXP190" s="199"/>
      <c r="BXQ190" s="199"/>
      <c r="BXR190" s="199"/>
      <c r="BXS190" s="199"/>
      <c r="BXT190" s="199"/>
      <c r="BXU190" s="199"/>
      <c r="BXV190" s="199"/>
      <c r="BXW190" s="199"/>
      <c r="BXX190" s="199"/>
      <c r="BXY190" s="199"/>
      <c r="BXZ190" s="199"/>
      <c r="BYA190" s="199"/>
      <c r="BYB190" s="199"/>
      <c r="BYC190" s="199"/>
      <c r="BYD190" s="199"/>
      <c r="BYE190" s="199"/>
      <c r="BYF190" s="199"/>
      <c r="BYG190" s="199"/>
      <c r="BYH190" s="199"/>
      <c r="BYI190" s="199"/>
      <c r="BYJ190" s="199"/>
      <c r="BYK190" s="199"/>
      <c r="BYL190" s="199"/>
      <c r="BYM190" s="199"/>
      <c r="BYN190" s="199"/>
      <c r="BYO190" s="199"/>
      <c r="BYP190" s="199"/>
      <c r="BYQ190" s="199"/>
      <c r="BYR190" s="199"/>
      <c r="BYS190" s="199"/>
      <c r="BYT190" s="199"/>
      <c r="BYU190" s="199"/>
      <c r="BYV190" s="199"/>
      <c r="BYW190" s="199"/>
      <c r="BYX190" s="199"/>
      <c r="BYY190" s="199"/>
      <c r="BYZ190" s="199"/>
      <c r="BZA190" s="199"/>
      <c r="BZB190" s="199"/>
      <c r="BZC190" s="199"/>
      <c r="BZD190" s="199"/>
      <c r="BZE190" s="199"/>
      <c r="BZF190" s="199"/>
      <c r="BZG190" s="199"/>
      <c r="BZH190" s="199"/>
      <c r="BZI190" s="199"/>
      <c r="BZJ190" s="199"/>
      <c r="BZK190" s="199"/>
      <c r="BZL190" s="199"/>
      <c r="BZM190" s="199"/>
      <c r="BZN190" s="199"/>
      <c r="BZO190" s="199"/>
      <c r="BZP190" s="199"/>
      <c r="BZQ190" s="199"/>
      <c r="BZR190" s="199"/>
      <c r="BZS190" s="199"/>
      <c r="BZT190" s="199"/>
      <c r="BZU190" s="199"/>
      <c r="BZV190" s="199"/>
      <c r="BZW190" s="199"/>
      <c r="BZX190" s="199"/>
      <c r="BZY190" s="199"/>
      <c r="BZZ190" s="199"/>
      <c r="CAA190" s="199"/>
      <c r="CAB190" s="199"/>
      <c r="CAC190" s="199"/>
      <c r="CAD190" s="199"/>
      <c r="CAE190" s="199"/>
      <c r="CAF190" s="199"/>
      <c r="CAG190" s="199"/>
      <c r="CAH190" s="199"/>
      <c r="CAI190" s="199"/>
      <c r="CAJ190" s="199"/>
      <c r="CAK190" s="199"/>
      <c r="CAL190" s="199"/>
      <c r="CAM190" s="199"/>
      <c r="CAN190" s="199"/>
      <c r="CAO190" s="199"/>
      <c r="CAP190" s="199"/>
      <c r="CAQ190" s="199"/>
      <c r="CAR190" s="199"/>
      <c r="CAS190" s="199"/>
      <c r="CAT190" s="199"/>
      <c r="CAU190" s="199"/>
      <c r="CAV190" s="199"/>
      <c r="CAW190" s="199"/>
      <c r="CAX190" s="199"/>
      <c r="CAY190" s="199"/>
      <c r="CAZ190" s="199"/>
      <c r="CBA190" s="199"/>
      <c r="CBB190" s="199"/>
      <c r="CBC190" s="199"/>
      <c r="CBD190" s="199"/>
      <c r="CBE190" s="199"/>
      <c r="CBF190" s="199"/>
      <c r="CBG190" s="199"/>
      <c r="CBH190" s="199"/>
      <c r="CBI190" s="199"/>
      <c r="CBJ190" s="199"/>
      <c r="CBK190" s="199"/>
      <c r="CBL190" s="199"/>
      <c r="CBM190" s="199"/>
      <c r="CBN190" s="199"/>
      <c r="CBO190" s="199"/>
      <c r="CBP190" s="199"/>
      <c r="CBQ190" s="199"/>
      <c r="CBR190" s="199"/>
      <c r="CBS190" s="199"/>
      <c r="CBT190" s="199"/>
      <c r="CBU190" s="199"/>
      <c r="CBV190" s="199"/>
      <c r="CBW190" s="199"/>
      <c r="CBX190" s="199"/>
      <c r="CBY190" s="199"/>
      <c r="CBZ190" s="199"/>
      <c r="CCA190" s="199"/>
      <c r="CCB190" s="199"/>
      <c r="CCC190" s="199"/>
      <c r="CCD190" s="199"/>
      <c r="CCE190" s="199"/>
      <c r="CCF190" s="199"/>
      <c r="CCG190" s="199"/>
      <c r="CCH190" s="199"/>
      <c r="CCI190" s="199"/>
      <c r="CCJ190" s="199"/>
      <c r="CCK190" s="199"/>
      <c r="CCL190" s="199"/>
      <c r="CCM190" s="199"/>
      <c r="CCN190" s="199"/>
      <c r="CCO190" s="199"/>
      <c r="CCP190" s="199"/>
      <c r="CCQ190" s="199"/>
      <c r="CCR190" s="199"/>
      <c r="CCS190" s="199"/>
      <c r="CCT190" s="199"/>
    </row>
    <row r="191" spans="984:2126" s="200" customFormat="1" x14ac:dyDescent="0.2">
      <c r="AKV191" s="199"/>
      <c r="AKW191" s="199"/>
      <c r="AKX191" s="199"/>
      <c r="AKY191" s="199"/>
      <c r="AKZ191" s="199"/>
      <c r="ALA191" s="199"/>
      <c r="ALB191" s="199"/>
      <c r="ALC191" s="199"/>
      <c r="ALD191" s="199"/>
      <c r="ALE191" s="199"/>
      <c r="ALF191" s="199"/>
      <c r="ALG191" s="199"/>
      <c r="ALH191" s="199"/>
      <c r="ALI191" s="199"/>
      <c r="ALJ191" s="199"/>
      <c r="ALK191" s="199"/>
      <c r="ALL191" s="199"/>
      <c r="ALM191" s="199"/>
      <c r="ALN191" s="199"/>
      <c r="ALO191" s="199"/>
      <c r="ALP191" s="199"/>
      <c r="ALQ191" s="199"/>
      <c r="ALR191" s="199"/>
      <c r="ALS191" s="199"/>
      <c r="ALT191" s="199"/>
      <c r="ALU191" s="199"/>
      <c r="ALV191" s="199"/>
      <c r="ALW191" s="199"/>
      <c r="ALX191" s="199"/>
      <c r="ALY191" s="199"/>
      <c r="ALZ191" s="199"/>
      <c r="AMA191" s="199"/>
      <c r="AMB191" s="199"/>
      <c r="AMC191" s="199"/>
      <c r="AMD191" s="199"/>
      <c r="AME191" s="199"/>
      <c r="AMF191" s="199"/>
      <c r="AMG191" s="199"/>
      <c r="AMH191" s="199"/>
      <c r="AMI191" s="199"/>
      <c r="AMJ191" s="199"/>
      <c r="AMK191" s="199"/>
      <c r="AML191" s="199"/>
      <c r="AMM191" s="199"/>
      <c r="AMN191" s="199"/>
      <c r="AMO191" s="199"/>
      <c r="AMP191" s="199"/>
      <c r="AMQ191" s="199"/>
      <c r="AMR191" s="199"/>
      <c r="AMS191" s="199"/>
      <c r="AMT191" s="199"/>
      <c r="AMU191" s="199"/>
      <c r="AMV191" s="199"/>
      <c r="AMW191" s="199"/>
      <c r="AMX191" s="199"/>
      <c r="AMY191" s="199"/>
      <c r="AMZ191" s="199"/>
      <c r="ANA191" s="199"/>
      <c r="ANB191" s="199"/>
      <c r="ANC191" s="199"/>
      <c r="AND191" s="199"/>
      <c r="ANE191" s="199"/>
      <c r="ANF191" s="199"/>
      <c r="ANG191" s="199"/>
      <c r="ANH191" s="199"/>
      <c r="ANI191" s="199"/>
      <c r="ANJ191" s="199"/>
      <c r="ANK191" s="199"/>
      <c r="ANL191" s="199"/>
      <c r="ANM191" s="199"/>
      <c r="ANN191" s="199"/>
      <c r="ANO191" s="199"/>
      <c r="ANP191" s="199"/>
      <c r="ANQ191" s="199"/>
      <c r="ANR191" s="199"/>
      <c r="ANS191" s="199"/>
      <c r="ANT191" s="199"/>
      <c r="ANU191" s="199"/>
      <c r="ANV191" s="199"/>
      <c r="ANW191" s="199"/>
      <c r="ANX191" s="199"/>
      <c r="ANY191" s="199"/>
      <c r="ANZ191" s="199"/>
      <c r="AOA191" s="199"/>
      <c r="AOB191" s="199"/>
      <c r="AOC191" s="199"/>
      <c r="AOD191" s="199"/>
      <c r="AOE191" s="199"/>
      <c r="AOF191" s="199"/>
      <c r="AOG191" s="199"/>
      <c r="AOH191" s="199"/>
      <c r="AOI191" s="199"/>
      <c r="AOJ191" s="199"/>
      <c r="AOK191" s="199"/>
      <c r="AOL191" s="199"/>
      <c r="AOM191" s="199"/>
      <c r="AON191" s="199"/>
      <c r="AOO191" s="199"/>
      <c r="AOP191" s="199"/>
      <c r="AOQ191" s="199"/>
      <c r="AOR191" s="199"/>
      <c r="AOS191" s="199"/>
      <c r="AOT191" s="199"/>
      <c r="AOU191" s="199"/>
      <c r="AOV191" s="199"/>
      <c r="AOW191" s="199"/>
      <c r="AOX191" s="199"/>
      <c r="AOY191" s="199"/>
      <c r="AOZ191" s="199"/>
      <c r="APA191" s="199"/>
      <c r="APB191" s="199"/>
      <c r="APC191" s="199"/>
      <c r="APD191" s="199"/>
      <c r="APE191" s="199"/>
      <c r="APF191" s="199"/>
      <c r="APG191" s="199"/>
      <c r="APH191" s="199"/>
      <c r="API191" s="199"/>
      <c r="APJ191" s="199"/>
      <c r="APK191" s="199"/>
      <c r="APL191" s="199"/>
      <c r="APM191" s="199"/>
      <c r="APN191" s="199"/>
      <c r="APO191" s="199"/>
      <c r="APP191" s="199"/>
      <c r="APQ191" s="199"/>
      <c r="APR191" s="199"/>
      <c r="APS191" s="199"/>
      <c r="APT191" s="199"/>
      <c r="APU191" s="199"/>
      <c r="APV191" s="199"/>
      <c r="APW191" s="199"/>
      <c r="APX191" s="199"/>
      <c r="APY191" s="199"/>
      <c r="APZ191" s="199"/>
      <c r="AQA191" s="199"/>
      <c r="AQB191" s="199"/>
      <c r="AQC191" s="199"/>
      <c r="AQD191" s="199"/>
      <c r="AQE191" s="199"/>
      <c r="AQF191" s="199"/>
      <c r="AQG191" s="199"/>
      <c r="AQH191" s="199"/>
      <c r="AQI191" s="199"/>
      <c r="AQJ191" s="199"/>
      <c r="AQK191" s="199"/>
      <c r="AQL191" s="199"/>
      <c r="AQM191" s="199"/>
      <c r="AQN191" s="199"/>
      <c r="AQO191" s="199"/>
      <c r="AQP191" s="199"/>
      <c r="AQQ191" s="199"/>
      <c r="AQR191" s="199"/>
      <c r="AQS191" s="199"/>
      <c r="AQT191" s="199"/>
      <c r="AQU191" s="199"/>
      <c r="AQV191" s="199"/>
      <c r="AQW191" s="199"/>
      <c r="AQX191" s="199"/>
      <c r="AQY191" s="199"/>
      <c r="AQZ191" s="199"/>
      <c r="ARA191" s="199"/>
      <c r="ARB191" s="199"/>
      <c r="ARC191" s="199"/>
      <c r="ARD191" s="199"/>
      <c r="ARE191" s="199"/>
      <c r="ARF191" s="199"/>
      <c r="ARG191" s="199"/>
      <c r="ARH191" s="199"/>
      <c r="ARI191" s="199"/>
      <c r="ARJ191" s="199"/>
      <c r="ARK191" s="199"/>
      <c r="ARL191" s="199"/>
      <c r="ARM191" s="199"/>
      <c r="ARN191" s="199"/>
      <c r="ARO191" s="199"/>
      <c r="ARP191" s="199"/>
      <c r="ARQ191" s="199"/>
      <c r="ARR191" s="199"/>
      <c r="ARS191" s="199"/>
      <c r="ART191" s="199"/>
      <c r="ARU191" s="199"/>
      <c r="ARV191" s="199"/>
      <c r="ARW191" s="199"/>
      <c r="ARX191" s="199"/>
      <c r="ARY191" s="199"/>
      <c r="ARZ191" s="199"/>
      <c r="ASA191" s="199"/>
      <c r="ASB191" s="199"/>
      <c r="ASC191" s="199"/>
      <c r="ASD191" s="199"/>
      <c r="ASE191" s="199"/>
      <c r="ASF191" s="199"/>
      <c r="ASG191" s="199"/>
      <c r="ASH191" s="199"/>
      <c r="ASI191" s="199"/>
      <c r="ASJ191" s="199"/>
      <c r="ASK191" s="199"/>
      <c r="ASL191" s="199"/>
      <c r="ASM191" s="199"/>
      <c r="ASN191" s="199"/>
      <c r="ASO191" s="199"/>
      <c r="ASP191" s="199"/>
      <c r="ASQ191" s="199"/>
      <c r="ASR191" s="199"/>
      <c r="ASS191" s="199"/>
      <c r="AST191" s="199"/>
      <c r="ASU191" s="199"/>
      <c r="ASV191" s="199"/>
      <c r="ASW191" s="199"/>
      <c r="ASX191" s="199"/>
      <c r="ASY191" s="199"/>
      <c r="ASZ191" s="199"/>
      <c r="ATA191" s="199"/>
      <c r="ATB191" s="199"/>
      <c r="ATC191" s="199"/>
      <c r="ATD191" s="199"/>
      <c r="ATE191" s="199"/>
      <c r="ATF191" s="199"/>
      <c r="ATG191" s="199"/>
      <c r="ATH191" s="199"/>
      <c r="ATI191" s="199"/>
      <c r="ATJ191" s="199"/>
      <c r="ATK191" s="199"/>
      <c r="ATL191" s="199"/>
      <c r="ATM191" s="199"/>
      <c r="ATN191" s="199"/>
      <c r="ATO191" s="199"/>
      <c r="ATP191" s="199"/>
      <c r="ATQ191" s="199"/>
      <c r="ATR191" s="199"/>
      <c r="ATS191" s="199"/>
      <c r="ATT191" s="199"/>
      <c r="ATU191" s="199"/>
      <c r="ATV191" s="199"/>
      <c r="ATW191" s="199"/>
      <c r="ATX191" s="199"/>
      <c r="ATY191" s="199"/>
      <c r="ATZ191" s="199"/>
      <c r="AUA191" s="199"/>
      <c r="AUB191" s="199"/>
      <c r="AUC191" s="199"/>
      <c r="AUD191" s="199"/>
      <c r="AUE191" s="199"/>
      <c r="AUF191" s="199"/>
      <c r="AUG191" s="199"/>
      <c r="AUH191" s="199"/>
      <c r="AUI191" s="199"/>
      <c r="AUJ191" s="199"/>
      <c r="AUK191" s="199"/>
      <c r="AUL191" s="199"/>
      <c r="AUM191" s="199"/>
      <c r="AUN191" s="199"/>
      <c r="AUO191" s="199"/>
      <c r="AUP191" s="199"/>
      <c r="AUQ191" s="199"/>
      <c r="AUR191" s="199"/>
      <c r="AUS191" s="199"/>
      <c r="AUT191" s="199"/>
      <c r="AUU191" s="199"/>
      <c r="AUV191" s="199"/>
      <c r="AUW191" s="199"/>
      <c r="AUX191" s="199"/>
      <c r="AUY191" s="199"/>
      <c r="AUZ191" s="199"/>
      <c r="AVA191" s="199"/>
      <c r="AVB191" s="199"/>
      <c r="AVC191" s="199"/>
      <c r="AVD191" s="199"/>
      <c r="AVE191" s="199"/>
      <c r="AVF191" s="199"/>
      <c r="AVG191" s="199"/>
      <c r="AVH191" s="199"/>
      <c r="AVI191" s="199"/>
      <c r="AVJ191" s="199"/>
      <c r="AVK191" s="199"/>
      <c r="AVL191" s="199"/>
      <c r="AVM191" s="199"/>
      <c r="AVN191" s="199"/>
      <c r="AVO191" s="199"/>
      <c r="AVP191" s="199"/>
      <c r="AVQ191" s="199"/>
      <c r="AVR191" s="199"/>
      <c r="AVS191" s="199"/>
      <c r="AVT191" s="199"/>
      <c r="AVU191" s="199"/>
      <c r="AVV191" s="199"/>
      <c r="AVW191" s="199"/>
      <c r="AVX191" s="199"/>
      <c r="AVY191" s="199"/>
      <c r="AVZ191" s="199"/>
      <c r="AWA191" s="199"/>
      <c r="AWB191" s="199"/>
      <c r="AWC191" s="199"/>
      <c r="AWD191" s="199"/>
      <c r="AWE191" s="199"/>
      <c r="AWF191" s="199"/>
      <c r="AWG191" s="199"/>
      <c r="AWH191" s="199"/>
      <c r="AWI191" s="199"/>
      <c r="AWJ191" s="199"/>
      <c r="AWK191" s="199"/>
      <c r="AWL191" s="199"/>
      <c r="AWM191" s="199"/>
      <c r="AWN191" s="199"/>
      <c r="AWO191" s="199"/>
      <c r="AWP191" s="199"/>
      <c r="AWQ191" s="199"/>
      <c r="AWR191" s="199"/>
      <c r="AWS191" s="199"/>
      <c r="AWT191" s="199"/>
      <c r="AWU191" s="199"/>
      <c r="AWV191" s="199"/>
      <c r="AWW191" s="199"/>
      <c r="AWX191" s="199"/>
      <c r="AWY191" s="199"/>
      <c r="AWZ191" s="199"/>
      <c r="AXA191" s="199"/>
      <c r="AXB191" s="199"/>
      <c r="AXC191" s="199"/>
      <c r="AXD191" s="199"/>
      <c r="AXE191" s="199"/>
      <c r="AXF191" s="199"/>
      <c r="AXG191" s="199"/>
      <c r="AXH191" s="199"/>
      <c r="AXI191" s="199"/>
      <c r="AXJ191" s="199"/>
      <c r="AXK191" s="199"/>
      <c r="AXL191" s="199"/>
      <c r="AXM191" s="199"/>
      <c r="AXN191" s="199"/>
      <c r="AXO191" s="199"/>
      <c r="AXP191" s="199"/>
      <c r="AXQ191" s="199"/>
      <c r="AXR191" s="199"/>
      <c r="AXS191" s="199"/>
      <c r="AXT191" s="199"/>
      <c r="AXU191" s="199"/>
      <c r="AXV191" s="199"/>
      <c r="AXW191" s="199"/>
      <c r="AXX191" s="199"/>
      <c r="AXY191" s="199"/>
      <c r="AXZ191" s="199"/>
      <c r="AYA191" s="199"/>
      <c r="AYB191" s="199"/>
      <c r="AYC191" s="199"/>
      <c r="AYD191" s="199"/>
      <c r="AYE191" s="199"/>
      <c r="AYF191" s="199"/>
      <c r="AYG191" s="199"/>
      <c r="AYH191" s="199"/>
      <c r="AYI191" s="199"/>
      <c r="AYJ191" s="199"/>
      <c r="AYK191" s="199"/>
      <c r="AYL191" s="199"/>
      <c r="AYM191" s="199"/>
      <c r="AYN191" s="199"/>
      <c r="AYO191" s="199"/>
      <c r="AYP191" s="199"/>
      <c r="AYQ191" s="199"/>
      <c r="AYR191" s="199"/>
      <c r="AYS191" s="199"/>
      <c r="AYT191" s="199"/>
      <c r="AYU191" s="199"/>
      <c r="AYV191" s="199"/>
      <c r="AYW191" s="199"/>
      <c r="AYX191" s="199"/>
      <c r="AYY191" s="199"/>
      <c r="AYZ191" s="199"/>
      <c r="AZA191" s="199"/>
      <c r="AZB191" s="199"/>
      <c r="AZC191" s="199"/>
      <c r="AZD191" s="199"/>
      <c r="AZE191" s="199"/>
      <c r="AZF191" s="199"/>
      <c r="AZG191" s="199"/>
      <c r="AZH191" s="199"/>
      <c r="AZI191" s="199"/>
      <c r="AZJ191" s="199"/>
      <c r="AZK191" s="199"/>
      <c r="AZL191" s="199"/>
      <c r="AZM191" s="199"/>
      <c r="AZN191" s="199"/>
      <c r="AZO191" s="199"/>
      <c r="AZP191" s="199"/>
      <c r="AZQ191" s="199"/>
      <c r="AZR191" s="199"/>
      <c r="AZS191" s="199"/>
      <c r="AZT191" s="199"/>
      <c r="AZU191" s="199"/>
      <c r="AZV191" s="199"/>
      <c r="AZW191" s="199"/>
      <c r="AZX191" s="199"/>
      <c r="AZY191" s="199"/>
      <c r="AZZ191" s="199"/>
      <c r="BAA191" s="199"/>
      <c r="BAB191" s="199"/>
      <c r="BAC191" s="199"/>
      <c r="BAD191" s="199"/>
      <c r="BAE191" s="199"/>
      <c r="BAF191" s="199"/>
      <c r="BAG191" s="199"/>
      <c r="BAH191" s="199"/>
      <c r="BAI191" s="199"/>
      <c r="BAJ191" s="199"/>
      <c r="BAK191" s="199"/>
      <c r="BAL191" s="199"/>
      <c r="BAM191" s="199"/>
      <c r="BAN191" s="199"/>
      <c r="BAO191" s="199"/>
      <c r="BAP191" s="199"/>
      <c r="BAQ191" s="199"/>
      <c r="BAR191" s="199"/>
      <c r="BAS191" s="199"/>
      <c r="BAT191" s="199"/>
      <c r="BAU191" s="199"/>
      <c r="BAV191" s="199"/>
      <c r="BAW191" s="199"/>
      <c r="BAX191" s="199"/>
      <c r="BAY191" s="199"/>
      <c r="BAZ191" s="199"/>
      <c r="BBA191" s="199"/>
      <c r="BBB191" s="199"/>
      <c r="BBC191" s="199"/>
      <c r="BBD191" s="199"/>
      <c r="BBE191" s="199"/>
      <c r="BBF191" s="199"/>
      <c r="BBG191" s="199"/>
      <c r="BBH191" s="199"/>
      <c r="BBI191" s="199"/>
      <c r="BBJ191" s="199"/>
      <c r="BBK191" s="199"/>
      <c r="BBL191" s="199"/>
      <c r="BBM191" s="199"/>
      <c r="BBN191" s="199"/>
      <c r="BBO191" s="199"/>
      <c r="BBP191" s="199"/>
      <c r="BBQ191" s="199"/>
      <c r="BBR191" s="199"/>
      <c r="BBS191" s="199"/>
      <c r="BBT191" s="199"/>
      <c r="BBU191" s="199"/>
      <c r="BBV191" s="199"/>
      <c r="BBW191" s="199"/>
      <c r="BBX191" s="199"/>
      <c r="BBY191" s="199"/>
      <c r="BBZ191" s="199"/>
      <c r="BCA191" s="199"/>
      <c r="BCB191" s="199"/>
      <c r="BCC191" s="199"/>
      <c r="BCD191" s="199"/>
      <c r="BCE191" s="199"/>
      <c r="BCF191" s="199"/>
      <c r="BCG191" s="199"/>
      <c r="BCH191" s="199"/>
      <c r="BCI191" s="199"/>
      <c r="BCJ191" s="199"/>
      <c r="BCK191" s="199"/>
      <c r="BCL191" s="199"/>
      <c r="BCM191" s="199"/>
      <c r="BCN191" s="199"/>
      <c r="BCO191" s="199"/>
      <c r="BCP191" s="199"/>
      <c r="BCQ191" s="199"/>
      <c r="BCR191" s="199"/>
      <c r="BCS191" s="199"/>
      <c r="BCT191" s="199"/>
      <c r="BCU191" s="199"/>
      <c r="BCV191" s="199"/>
      <c r="BCW191" s="199"/>
      <c r="BCX191" s="199"/>
      <c r="BCY191" s="199"/>
      <c r="BCZ191" s="199"/>
      <c r="BDA191" s="199"/>
      <c r="BDB191" s="199"/>
      <c r="BDC191" s="199"/>
      <c r="BDD191" s="199"/>
      <c r="BDE191" s="199"/>
      <c r="BDF191" s="199"/>
      <c r="BDG191" s="199"/>
      <c r="BDH191" s="199"/>
      <c r="BDI191" s="199"/>
      <c r="BDJ191" s="199"/>
      <c r="BDK191" s="199"/>
      <c r="BDL191" s="199"/>
      <c r="BDM191" s="199"/>
      <c r="BDN191" s="199"/>
      <c r="BDO191" s="199"/>
      <c r="BDP191" s="199"/>
      <c r="BDQ191" s="199"/>
      <c r="BDR191" s="199"/>
      <c r="BDS191" s="199"/>
      <c r="BDT191" s="199"/>
      <c r="BDU191" s="199"/>
      <c r="BDV191" s="199"/>
      <c r="BDW191" s="199"/>
      <c r="BDX191" s="199"/>
      <c r="BDY191" s="199"/>
      <c r="BDZ191" s="199"/>
      <c r="BEA191" s="199"/>
      <c r="BEB191" s="199"/>
      <c r="BEC191" s="199"/>
      <c r="BED191" s="199"/>
      <c r="BEE191" s="199"/>
      <c r="BEF191" s="199"/>
      <c r="BEG191" s="199"/>
      <c r="BEH191" s="199"/>
      <c r="BEI191" s="199"/>
      <c r="BEJ191" s="199"/>
      <c r="BEK191" s="199"/>
      <c r="BEL191" s="199"/>
      <c r="BEM191" s="199"/>
      <c r="BEN191" s="199"/>
      <c r="BEO191" s="199"/>
      <c r="BEP191" s="199"/>
      <c r="BEQ191" s="199"/>
      <c r="BER191" s="199"/>
      <c r="BES191" s="199"/>
      <c r="BET191" s="199"/>
      <c r="BEU191" s="199"/>
      <c r="BEV191" s="199"/>
      <c r="BEW191" s="199"/>
      <c r="BEX191" s="199"/>
      <c r="BEY191" s="199"/>
      <c r="BEZ191" s="199"/>
      <c r="BFA191" s="199"/>
      <c r="BFB191" s="199"/>
      <c r="BFC191" s="199"/>
      <c r="BFD191" s="199"/>
      <c r="BFE191" s="199"/>
      <c r="BFF191" s="199"/>
      <c r="BFG191" s="199"/>
      <c r="BFH191" s="199"/>
      <c r="BFI191" s="199"/>
      <c r="BFJ191" s="199"/>
      <c r="BFK191" s="199"/>
      <c r="BFL191" s="199"/>
      <c r="BFM191" s="199"/>
      <c r="BFN191" s="199"/>
      <c r="BFO191" s="199"/>
      <c r="BFP191" s="199"/>
      <c r="BFQ191" s="199"/>
      <c r="BFR191" s="199"/>
      <c r="BFS191" s="199"/>
      <c r="BFT191" s="199"/>
      <c r="BFU191" s="199"/>
      <c r="BFV191" s="199"/>
      <c r="BFW191" s="199"/>
      <c r="BFX191" s="199"/>
      <c r="BFY191" s="199"/>
      <c r="BFZ191" s="199"/>
      <c r="BGA191" s="199"/>
      <c r="BGB191" s="199"/>
      <c r="BGC191" s="199"/>
      <c r="BGD191" s="199"/>
      <c r="BGE191" s="199"/>
      <c r="BGF191" s="199"/>
      <c r="BGG191" s="199"/>
      <c r="BGH191" s="199"/>
      <c r="BGI191" s="199"/>
      <c r="BGJ191" s="199"/>
      <c r="BGK191" s="199"/>
      <c r="BGL191" s="199"/>
      <c r="BGM191" s="199"/>
      <c r="BGN191" s="199"/>
      <c r="BGO191" s="199"/>
      <c r="BGP191" s="199"/>
      <c r="BGQ191" s="199"/>
      <c r="BGR191" s="199"/>
      <c r="BGS191" s="199"/>
      <c r="BGT191" s="199"/>
      <c r="BGU191" s="199"/>
      <c r="BGV191" s="199"/>
      <c r="BGW191" s="199"/>
      <c r="BGX191" s="199"/>
      <c r="BGY191" s="199"/>
      <c r="BGZ191" s="199"/>
      <c r="BHA191" s="199"/>
      <c r="BHB191" s="199"/>
      <c r="BHC191" s="199"/>
      <c r="BHD191" s="199"/>
      <c r="BHE191" s="199"/>
      <c r="BHF191" s="199"/>
      <c r="BHG191" s="199"/>
      <c r="BHH191" s="199"/>
      <c r="BHI191" s="199"/>
      <c r="BHJ191" s="199"/>
      <c r="BHK191" s="199"/>
      <c r="BHL191" s="199"/>
      <c r="BHM191" s="199"/>
      <c r="BHN191" s="199"/>
      <c r="BHO191" s="199"/>
      <c r="BHP191" s="199"/>
      <c r="BHQ191" s="199"/>
      <c r="BHR191" s="199"/>
      <c r="BHS191" s="199"/>
      <c r="BHT191" s="199"/>
      <c r="BHU191" s="199"/>
      <c r="BHV191" s="199"/>
      <c r="BHW191" s="199"/>
      <c r="BHX191" s="199"/>
      <c r="BHY191" s="199"/>
      <c r="BHZ191" s="199"/>
      <c r="BIA191" s="199"/>
      <c r="BIB191" s="199"/>
      <c r="BIC191" s="199"/>
      <c r="BID191" s="199"/>
      <c r="BIE191" s="199"/>
      <c r="BIF191" s="199"/>
      <c r="BIG191" s="199"/>
      <c r="BIH191" s="199"/>
      <c r="BII191" s="199"/>
      <c r="BIJ191" s="199"/>
      <c r="BIK191" s="199"/>
      <c r="BIL191" s="199"/>
      <c r="BIM191" s="199"/>
      <c r="BIN191" s="199"/>
      <c r="BIO191" s="199"/>
      <c r="BIP191" s="199"/>
      <c r="BIQ191" s="199"/>
      <c r="BIR191" s="199"/>
      <c r="BIS191" s="199"/>
      <c r="BIT191" s="199"/>
      <c r="BIU191" s="199"/>
      <c r="BIV191" s="199"/>
      <c r="BIW191" s="199"/>
      <c r="BIX191" s="199"/>
      <c r="BIY191" s="199"/>
      <c r="BIZ191" s="199"/>
      <c r="BJA191" s="199"/>
      <c r="BJB191" s="199"/>
      <c r="BJC191" s="199"/>
      <c r="BJD191" s="199"/>
      <c r="BJE191" s="199"/>
      <c r="BJF191" s="199"/>
      <c r="BJG191" s="199"/>
      <c r="BJH191" s="199"/>
      <c r="BJI191" s="199"/>
      <c r="BJJ191" s="199"/>
      <c r="BJK191" s="199"/>
      <c r="BJL191" s="199"/>
      <c r="BJM191" s="199"/>
      <c r="BJN191" s="199"/>
      <c r="BJO191" s="199"/>
      <c r="BJP191" s="199"/>
      <c r="BJQ191" s="199"/>
      <c r="BJR191" s="199"/>
      <c r="BJS191" s="199"/>
      <c r="BJT191" s="199"/>
      <c r="BJU191" s="199"/>
      <c r="BJV191" s="199"/>
      <c r="BJW191" s="199"/>
      <c r="BJX191" s="199"/>
      <c r="BJY191" s="199"/>
      <c r="BJZ191" s="199"/>
      <c r="BKA191" s="199"/>
      <c r="BKB191" s="199"/>
      <c r="BKC191" s="199"/>
      <c r="BKD191" s="199"/>
      <c r="BKE191" s="199"/>
      <c r="BKF191" s="199"/>
      <c r="BKG191" s="199"/>
      <c r="BKH191" s="199"/>
      <c r="BKI191" s="199"/>
      <c r="BKJ191" s="199"/>
      <c r="BKK191" s="199"/>
      <c r="BKL191" s="199"/>
      <c r="BKM191" s="199"/>
      <c r="BKN191" s="199"/>
      <c r="BKO191" s="199"/>
      <c r="BKP191" s="199"/>
      <c r="BKQ191" s="199"/>
      <c r="BKR191" s="199"/>
      <c r="BKS191" s="199"/>
      <c r="BKT191" s="199"/>
      <c r="BKU191" s="199"/>
      <c r="BKV191" s="199"/>
      <c r="BKW191" s="199"/>
      <c r="BKX191" s="199"/>
      <c r="BKY191" s="199"/>
      <c r="BKZ191" s="199"/>
      <c r="BLA191" s="199"/>
      <c r="BLB191" s="199"/>
      <c r="BLC191" s="199"/>
      <c r="BLD191" s="199"/>
      <c r="BLE191" s="199"/>
      <c r="BLF191" s="199"/>
      <c r="BLG191" s="199"/>
      <c r="BLH191" s="199"/>
      <c r="BLI191" s="199"/>
      <c r="BLJ191" s="199"/>
      <c r="BLK191" s="199"/>
      <c r="BLL191" s="199"/>
      <c r="BLM191" s="199"/>
      <c r="BLN191" s="199"/>
      <c r="BLO191" s="199"/>
      <c r="BLP191" s="199"/>
      <c r="BLQ191" s="199"/>
      <c r="BLR191" s="199"/>
      <c r="BLS191" s="199"/>
      <c r="BLT191" s="199"/>
      <c r="BLU191" s="199"/>
      <c r="BLV191" s="199"/>
      <c r="BLW191" s="199"/>
      <c r="BLX191" s="199"/>
      <c r="BLY191" s="199"/>
      <c r="BLZ191" s="199"/>
      <c r="BMA191" s="199"/>
      <c r="BMB191" s="199"/>
      <c r="BMC191" s="199"/>
      <c r="BMD191" s="199"/>
      <c r="BME191" s="199"/>
      <c r="BMF191" s="199"/>
      <c r="BMG191" s="199"/>
      <c r="BMH191" s="199"/>
      <c r="BMI191" s="199"/>
      <c r="BMJ191" s="199"/>
      <c r="BMK191" s="199"/>
      <c r="BML191" s="199"/>
      <c r="BMM191" s="199"/>
      <c r="BMN191" s="199"/>
      <c r="BMO191" s="199"/>
      <c r="BMP191" s="199"/>
      <c r="BMQ191" s="199"/>
      <c r="BMR191" s="199"/>
      <c r="BMS191" s="199"/>
      <c r="BMT191" s="199"/>
      <c r="BMU191" s="199"/>
      <c r="BMV191" s="199"/>
      <c r="BMW191" s="199"/>
      <c r="BMX191" s="199"/>
      <c r="BMY191" s="199"/>
      <c r="BMZ191" s="199"/>
      <c r="BNA191" s="199"/>
      <c r="BNB191" s="199"/>
      <c r="BNC191" s="199"/>
      <c r="BND191" s="199"/>
      <c r="BNE191" s="199"/>
      <c r="BNF191" s="199"/>
      <c r="BNG191" s="199"/>
      <c r="BNH191" s="199"/>
      <c r="BNI191" s="199"/>
      <c r="BNJ191" s="199"/>
      <c r="BNK191" s="199"/>
      <c r="BNL191" s="199"/>
      <c r="BNM191" s="199"/>
      <c r="BNN191" s="199"/>
      <c r="BNO191" s="199"/>
      <c r="BNP191" s="199"/>
      <c r="BNQ191" s="199"/>
      <c r="BNR191" s="199"/>
      <c r="BNS191" s="199"/>
      <c r="BNT191" s="199"/>
      <c r="BNU191" s="199"/>
      <c r="BNV191" s="199"/>
      <c r="BNW191" s="199"/>
      <c r="BNX191" s="199"/>
      <c r="BNY191" s="199"/>
      <c r="BNZ191" s="199"/>
      <c r="BOA191" s="199"/>
      <c r="BOB191" s="199"/>
      <c r="BOC191" s="199"/>
      <c r="BOD191" s="199"/>
      <c r="BOE191" s="199"/>
      <c r="BOF191" s="199"/>
      <c r="BOG191" s="199"/>
      <c r="BOH191" s="199"/>
      <c r="BOI191" s="199"/>
      <c r="BOJ191" s="199"/>
      <c r="BOK191" s="199"/>
      <c r="BOL191" s="199"/>
      <c r="BOM191" s="199"/>
      <c r="BON191" s="199"/>
      <c r="BOO191" s="199"/>
      <c r="BOP191" s="199"/>
      <c r="BOQ191" s="199"/>
      <c r="BOR191" s="199"/>
      <c r="BOS191" s="199"/>
      <c r="BOT191" s="199"/>
      <c r="BOU191" s="199"/>
      <c r="BOV191" s="199"/>
      <c r="BOW191" s="199"/>
      <c r="BOX191" s="199"/>
      <c r="BOY191" s="199"/>
      <c r="BOZ191" s="199"/>
      <c r="BPA191" s="199"/>
      <c r="BPB191" s="199"/>
      <c r="BPC191" s="199"/>
      <c r="BPD191" s="199"/>
      <c r="BPE191" s="199"/>
      <c r="BPF191" s="199"/>
      <c r="BPG191" s="199"/>
      <c r="BPH191" s="199"/>
      <c r="BPI191" s="199"/>
      <c r="BPJ191" s="199"/>
      <c r="BPK191" s="199"/>
      <c r="BPL191" s="199"/>
      <c r="BPM191" s="199"/>
      <c r="BPN191" s="199"/>
      <c r="BPO191" s="199"/>
      <c r="BPP191" s="199"/>
      <c r="BPQ191" s="199"/>
      <c r="BPR191" s="199"/>
      <c r="BPS191" s="199"/>
      <c r="BPT191" s="199"/>
      <c r="BPU191" s="199"/>
      <c r="BPV191" s="199"/>
      <c r="BPW191" s="199"/>
      <c r="BPX191" s="199"/>
      <c r="BPY191" s="199"/>
      <c r="BPZ191" s="199"/>
      <c r="BQA191" s="199"/>
      <c r="BQB191" s="199"/>
      <c r="BQC191" s="199"/>
      <c r="BQD191" s="199"/>
      <c r="BQE191" s="199"/>
      <c r="BQF191" s="199"/>
      <c r="BQG191" s="199"/>
      <c r="BQH191" s="199"/>
      <c r="BQI191" s="199"/>
      <c r="BQJ191" s="199"/>
      <c r="BQK191" s="199"/>
      <c r="BQL191" s="199"/>
      <c r="BQM191" s="199"/>
      <c r="BQN191" s="199"/>
      <c r="BQO191" s="199"/>
      <c r="BQP191" s="199"/>
      <c r="BQQ191" s="199"/>
      <c r="BQR191" s="199"/>
      <c r="BQS191" s="199"/>
      <c r="BQT191" s="199"/>
      <c r="BQU191" s="199"/>
      <c r="BQV191" s="199"/>
      <c r="BQW191" s="199"/>
      <c r="BQX191" s="199"/>
      <c r="BQY191" s="199"/>
      <c r="BQZ191" s="199"/>
      <c r="BRA191" s="199"/>
      <c r="BRB191" s="199"/>
      <c r="BRC191" s="199"/>
      <c r="BRD191" s="199"/>
      <c r="BRE191" s="199"/>
      <c r="BRF191" s="199"/>
      <c r="BRG191" s="199"/>
      <c r="BRH191" s="199"/>
      <c r="BRI191" s="199"/>
      <c r="BRJ191" s="199"/>
      <c r="BRK191" s="199"/>
      <c r="BRL191" s="199"/>
      <c r="BRM191" s="199"/>
      <c r="BRN191" s="199"/>
      <c r="BRO191" s="199"/>
      <c r="BRP191" s="199"/>
      <c r="BRQ191" s="199"/>
      <c r="BRR191" s="199"/>
      <c r="BRS191" s="199"/>
      <c r="BRT191" s="199"/>
      <c r="BRU191" s="199"/>
      <c r="BRV191" s="199"/>
      <c r="BRW191" s="199"/>
      <c r="BRX191" s="199"/>
      <c r="BRY191" s="199"/>
      <c r="BRZ191" s="199"/>
      <c r="BSA191" s="199"/>
      <c r="BSB191" s="199"/>
      <c r="BSC191" s="199"/>
      <c r="BSD191" s="199"/>
      <c r="BSE191" s="199"/>
      <c r="BSF191" s="199"/>
      <c r="BSG191" s="199"/>
      <c r="BSH191" s="199"/>
      <c r="BSI191" s="199"/>
      <c r="BSJ191" s="199"/>
      <c r="BSK191" s="199"/>
      <c r="BSL191" s="199"/>
      <c r="BSM191" s="199"/>
      <c r="BSN191" s="199"/>
      <c r="BSO191" s="199"/>
      <c r="BSP191" s="199"/>
      <c r="BSQ191" s="199"/>
      <c r="BSR191" s="199"/>
      <c r="BSS191" s="199"/>
      <c r="BST191" s="199"/>
      <c r="BSU191" s="199"/>
      <c r="BSV191" s="199"/>
      <c r="BSW191" s="199"/>
      <c r="BSX191" s="199"/>
      <c r="BSY191" s="199"/>
      <c r="BSZ191" s="199"/>
      <c r="BTA191" s="199"/>
      <c r="BTB191" s="199"/>
      <c r="BTC191" s="199"/>
      <c r="BTD191" s="199"/>
      <c r="BTE191" s="199"/>
      <c r="BTF191" s="199"/>
      <c r="BTG191" s="199"/>
      <c r="BTH191" s="199"/>
      <c r="BTI191" s="199"/>
      <c r="BTJ191" s="199"/>
      <c r="BTK191" s="199"/>
      <c r="BTL191" s="199"/>
      <c r="BTM191" s="199"/>
      <c r="BTN191" s="199"/>
      <c r="BTO191" s="199"/>
      <c r="BTP191" s="199"/>
      <c r="BTQ191" s="199"/>
      <c r="BTR191" s="199"/>
      <c r="BTS191" s="199"/>
      <c r="BTT191" s="199"/>
      <c r="BTU191" s="199"/>
      <c r="BTV191" s="199"/>
      <c r="BTW191" s="199"/>
      <c r="BTX191" s="199"/>
      <c r="BTY191" s="199"/>
      <c r="BTZ191" s="199"/>
      <c r="BUA191" s="199"/>
      <c r="BUB191" s="199"/>
      <c r="BUC191" s="199"/>
      <c r="BUD191" s="199"/>
      <c r="BUE191" s="199"/>
      <c r="BUF191" s="199"/>
      <c r="BUG191" s="199"/>
      <c r="BUH191" s="199"/>
      <c r="BUI191" s="199"/>
      <c r="BUJ191" s="199"/>
      <c r="BUK191" s="199"/>
      <c r="BUL191" s="199"/>
      <c r="BUM191" s="199"/>
      <c r="BUN191" s="199"/>
      <c r="BUO191" s="199"/>
      <c r="BUP191" s="199"/>
      <c r="BUQ191" s="199"/>
      <c r="BUR191" s="199"/>
      <c r="BUS191" s="199"/>
      <c r="BUT191" s="199"/>
      <c r="BUU191" s="199"/>
      <c r="BUV191" s="199"/>
      <c r="BUW191" s="199"/>
      <c r="BUX191" s="199"/>
      <c r="BUY191" s="199"/>
      <c r="BUZ191" s="199"/>
      <c r="BVA191" s="199"/>
      <c r="BVB191" s="199"/>
      <c r="BVC191" s="199"/>
      <c r="BVD191" s="199"/>
      <c r="BVE191" s="199"/>
      <c r="BVF191" s="199"/>
      <c r="BVG191" s="199"/>
      <c r="BVH191" s="199"/>
      <c r="BVI191" s="199"/>
      <c r="BVJ191" s="199"/>
      <c r="BVK191" s="199"/>
      <c r="BVL191" s="199"/>
      <c r="BVM191" s="199"/>
      <c r="BVN191" s="199"/>
      <c r="BVO191" s="199"/>
      <c r="BVP191" s="199"/>
      <c r="BVQ191" s="199"/>
      <c r="BVR191" s="199"/>
      <c r="BVS191" s="199"/>
      <c r="BVT191" s="199"/>
      <c r="BVU191" s="199"/>
      <c r="BVV191" s="199"/>
      <c r="BVW191" s="199"/>
      <c r="BVX191" s="199"/>
      <c r="BVY191" s="199"/>
      <c r="BVZ191" s="199"/>
      <c r="BWA191" s="199"/>
      <c r="BWB191" s="199"/>
      <c r="BWC191" s="199"/>
      <c r="BWD191" s="199"/>
      <c r="BWE191" s="199"/>
      <c r="BWF191" s="199"/>
      <c r="BWG191" s="199"/>
      <c r="BWH191" s="199"/>
      <c r="BWI191" s="199"/>
      <c r="BWJ191" s="199"/>
      <c r="BWK191" s="199"/>
      <c r="BWL191" s="199"/>
      <c r="BWM191" s="199"/>
      <c r="BWN191" s="199"/>
      <c r="BWO191" s="199"/>
      <c r="BWP191" s="199"/>
      <c r="BWQ191" s="199"/>
      <c r="BWR191" s="199"/>
      <c r="BWS191" s="199"/>
      <c r="BWT191" s="199"/>
      <c r="BWU191" s="199"/>
      <c r="BWV191" s="199"/>
      <c r="BWW191" s="199"/>
      <c r="BWX191" s="199"/>
      <c r="BWY191" s="199"/>
      <c r="BWZ191" s="199"/>
      <c r="BXA191" s="199"/>
      <c r="BXB191" s="199"/>
      <c r="BXC191" s="199"/>
      <c r="BXD191" s="199"/>
      <c r="BXE191" s="199"/>
      <c r="BXF191" s="199"/>
      <c r="BXG191" s="199"/>
      <c r="BXH191" s="199"/>
      <c r="BXI191" s="199"/>
      <c r="BXJ191" s="199"/>
      <c r="BXK191" s="199"/>
      <c r="BXL191" s="199"/>
      <c r="BXM191" s="199"/>
      <c r="BXN191" s="199"/>
      <c r="BXO191" s="199"/>
      <c r="BXP191" s="199"/>
      <c r="BXQ191" s="199"/>
      <c r="BXR191" s="199"/>
      <c r="BXS191" s="199"/>
      <c r="BXT191" s="199"/>
      <c r="BXU191" s="199"/>
      <c r="BXV191" s="199"/>
      <c r="BXW191" s="199"/>
      <c r="BXX191" s="199"/>
      <c r="BXY191" s="199"/>
      <c r="BXZ191" s="199"/>
      <c r="BYA191" s="199"/>
      <c r="BYB191" s="199"/>
      <c r="BYC191" s="199"/>
      <c r="BYD191" s="199"/>
      <c r="BYE191" s="199"/>
      <c r="BYF191" s="199"/>
      <c r="BYG191" s="199"/>
      <c r="BYH191" s="199"/>
      <c r="BYI191" s="199"/>
      <c r="BYJ191" s="199"/>
      <c r="BYK191" s="199"/>
      <c r="BYL191" s="199"/>
      <c r="BYM191" s="199"/>
      <c r="BYN191" s="199"/>
      <c r="BYO191" s="199"/>
      <c r="BYP191" s="199"/>
      <c r="BYQ191" s="199"/>
      <c r="BYR191" s="199"/>
      <c r="BYS191" s="199"/>
      <c r="BYT191" s="199"/>
      <c r="BYU191" s="199"/>
      <c r="BYV191" s="199"/>
      <c r="BYW191" s="199"/>
      <c r="BYX191" s="199"/>
      <c r="BYY191" s="199"/>
      <c r="BYZ191" s="199"/>
      <c r="BZA191" s="199"/>
      <c r="BZB191" s="199"/>
      <c r="BZC191" s="199"/>
      <c r="BZD191" s="199"/>
      <c r="BZE191" s="199"/>
      <c r="BZF191" s="199"/>
      <c r="BZG191" s="199"/>
      <c r="BZH191" s="199"/>
      <c r="BZI191" s="199"/>
      <c r="BZJ191" s="199"/>
      <c r="BZK191" s="199"/>
      <c r="BZL191" s="199"/>
      <c r="BZM191" s="199"/>
      <c r="BZN191" s="199"/>
      <c r="BZO191" s="199"/>
      <c r="BZP191" s="199"/>
      <c r="BZQ191" s="199"/>
      <c r="BZR191" s="199"/>
      <c r="BZS191" s="199"/>
      <c r="BZT191" s="199"/>
      <c r="BZU191" s="199"/>
      <c r="BZV191" s="199"/>
      <c r="BZW191" s="199"/>
      <c r="BZX191" s="199"/>
      <c r="BZY191" s="199"/>
      <c r="BZZ191" s="199"/>
      <c r="CAA191" s="199"/>
      <c r="CAB191" s="199"/>
      <c r="CAC191" s="199"/>
      <c r="CAD191" s="199"/>
      <c r="CAE191" s="199"/>
      <c r="CAF191" s="199"/>
      <c r="CAG191" s="199"/>
      <c r="CAH191" s="199"/>
      <c r="CAI191" s="199"/>
      <c r="CAJ191" s="199"/>
      <c r="CAK191" s="199"/>
      <c r="CAL191" s="199"/>
      <c r="CAM191" s="199"/>
      <c r="CAN191" s="199"/>
      <c r="CAO191" s="199"/>
      <c r="CAP191" s="199"/>
      <c r="CAQ191" s="199"/>
      <c r="CAR191" s="199"/>
      <c r="CAS191" s="199"/>
      <c r="CAT191" s="199"/>
      <c r="CAU191" s="199"/>
      <c r="CAV191" s="199"/>
      <c r="CAW191" s="199"/>
      <c r="CAX191" s="199"/>
      <c r="CAY191" s="199"/>
      <c r="CAZ191" s="199"/>
      <c r="CBA191" s="199"/>
      <c r="CBB191" s="199"/>
      <c r="CBC191" s="199"/>
      <c r="CBD191" s="199"/>
      <c r="CBE191" s="199"/>
      <c r="CBF191" s="199"/>
      <c r="CBG191" s="199"/>
      <c r="CBH191" s="199"/>
      <c r="CBI191" s="199"/>
      <c r="CBJ191" s="199"/>
      <c r="CBK191" s="199"/>
      <c r="CBL191" s="199"/>
      <c r="CBM191" s="199"/>
      <c r="CBN191" s="199"/>
      <c r="CBO191" s="199"/>
      <c r="CBP191" s="199"/>
      <c r="CBQ191" s="199"/>
      <c r="CBR191" s="199"/>
      <c r="CBS191" s="199"/>
      <c r="CBT191" s="199"/>
      <c r="CBU191" s="199"/>
      <c r="CBV191" s="199"/>
      <c r="CBW191" s="199"/>
      <c r="CBX191" s="199"/>
      <c r="CBY191" s="199"/>
      <c r="CBZ191" s="199"/>
      <c r="CCA191" s="199"/>
      <c r="CCB191" s="199"/>
      <c r="CCC191" s="199"/>
      <c r="CCD191" s="199"/>
      <c r="CCE191" s="199"/>
      <c r="CCF191" s="199"/>
      <c r="CCG191" s="199"/>
      <c r="CCH191" s="199"/>
      <c r="CCI191" s="199"/>
      <c r="CCJ191" s="199"/>
      <c r="CCK191" s="199"/>
      <c r="CCL191" s="199"/>
      <c r="CCM191" s="199"/>
      <c r="CCN191" s="199"/>
      <c r="CCO191" s="199"/>
      <c r="CCP191" s="199"/>
      <c r="CCQ191" s="199"/>
      <c r="CCR191" s="199"/>
      <c r="CCS191" s="199"/>
      <c r="CCT191" s="199"/>
    </row>
    <row r="192" spans="984:2126" s="200" customFormat="1" x14ac:dyDescent="0.2">
      <c r="AKV192" s="199"/>
      <c r="AKW192" s="199"/>
      <c r="AKX192" s="199"/>
      <c r="AKY192" s="199"/>
      <c r="AKZ192" s="199"/>
      <c r="ALA192" s="199"/>
      <c r="ALB192" s="199"/>
      <c r="ALC192" s="199"/>
      <c r="ALD192" s="199"/>
      <c r="ALE192" s="199"/>
      <c r="ALF192" s="199"/>
      <c r="ALG192" s="199"/>
      <c r="ALH192" s="199"/>
      <c r="ALI192" s="199"/>
      <c r="ALJ192" s="199"/>
      <c r="ALK192" s="199"/>
      <c r="ALL192" s="199"/>
      <c r="ALM192" s="199"/>
      <c r="ALN192" s="199"/>
      <c r="ALO192" s="199"/>
      <c r="ALP192" s="199"/>
      <c r="ALQ192" s="199"/>
      <c r="ALR192" s="199"/>
      <c r="ALS192" s="199"/>
      <c r="ALT192" s="199"/>
      <c r="ALU192" s="199"/>
      <c r="ALV192" s="199"/>
      <c r="ALW192" s="199"/>
      <c r="ALX192" s="199"/>
      <c r="ALY192" s="199"/>
      <c r="ALZ192" s="199"/>
      <c r="AMA192" s="199"/>
      <c r="AMB192" s="199"/>
      <c r="AMC192" s="199"/>
      <c r="AMD192" s="199"/>
      <c r="AME192" s="199"/>
      <c r="AMF192" s="199"/>
      <c r="AMG192" s="199"/>
      <c r="AMH192" s="199"/>
      <c r="AMI192" s="199"/>
      <c r="AMJ192" s="199"/>
      <c r="AMK192" s="199"/>
      <c r="AML192" s="199"/>
      <c r="AMM192" s="199"/>
      <c r="AMN192" s="199"/>
      <c r="AMO192" s="199"/>
      <c r="AMP192" s="199"/>
      <c r="AMQ192" s="199"/>
      <c r="AMR192" s="199"/>
      <c r="AMS192" s="199"/>
      <c r="AMT192" s="199"/>
      <c r="AMU192" s="199"/>
      <c r="AMV192" s="199"/>
      <c r="AMW192" s="199"/>
      <c r="AMX192" s="199"/>
      <c r="AMY192" s="199"/>
      <c r="AMZ192" s="199"/>
      <c r="ANA192" s="199"/>
      <c r="ANB192" s="199"/>
      <c r="ANC192" s="199"/>
      <c r="AND192" s="199"/>
      <c r="ANE192" s="199"/>
      <c r="ANF192" s="199"/>
      <c r="ANG192" s="199"/>
      <c r="ANH192" s="199"/>
      <c r="ANI192" s="199"/>
      <c r="ANJ192" s="199"/>
      <c r="ANK192" s="199"/>
      <c r="ANL192" s="199"/>
      <c r="ANM192" s="199"/>
      <c r="ANN192" s="199"/>
      <c r="ANO192" s="199"/>
      <c r="ANP192" s="199"/>
      <c r="ANQ192" s="199"/>
      <c r="ANR192" s="199"/>
      <c r="ANS192" s="199"/>
      <c r="ANT192" s="199"/>
      <c r="ANU192" s="199"/>
      <c r="ANV192" s="199"/>
      <c r="ANW192" s="199"/>
      <c r="ANX192" s="199"/>
      <c r="ANY192" s="199"/>
      <c r="ANZ192" s="199"/>
      <c r="AOA192" s="199"/>
      <c r="AOB192" s="199"/>
      <c r="AOC192" s="199"/>
      <c r="AOD192" s="199"/>
      <c r="AOE192" s="199"/>
      <c r="AOF192" s="199"/>
      <c r="AOG192" s="199"/>
      <c r="AOH192" s="199"/>
      <c r="AOI192" s="199"/>
      <c r="AOJ192" s="199"/>
      <c r="AOK192" s="199"/>
      <c r="AOL192" s="199"/>
      <c r="AOM192" s="199"/>
      <c r="AON192" s="199"/>
      <c r="AOO192" s="199"/>
      <c r="AOP192" s="199"/>
      <c r="AOQ192" s="199"/>
      <c r="AOR192" s="199"/>
      <c r="AOS192" s="199"/>
      <c r="AOT192" s="199"/>
      <c r="AOU192" s="199"/>
      <c r="AOV192" s="199"/>
      <c r="AOW192" s="199"/>
      <c r="AOX192" s="199"/>
      <c r="AOY192" s="199"/>
      <c r="AOZ192" s="199"/>
      <c r="APA192" s="199"/>
      <c r="APB192" s="199"/>
      <c r="APC192" s="199"/>
      <c r="APD192" s="199"/>
      <c r="APE192" s="199"/>
      <c r="APF192" s="199"/>
      <c r="APG192" s="199"/>
      <c r="APH192" s="199"/>
      <c r="API192" s="199"/>
      <c r="APJ192" s="199"/>
      <c r="APK192" s="199"/>
      <c r="APL192" s="199"/>
      <c r="APM192" s="199"/>
      <c r="APN192" s="199"/>
      <c r="APO192" s="199"/>
      <c r="APP192" s="199"/>
      <c r="APQ192" s="199"/>
      <c r="APR192" s="199"/>
      <c r="APS192" s="199"/>
      <c r="APT192" s="199"/>
      <c r="APU192" s="199"/>
      <c r="APV192" s="199"/>
      <c r="APW192" s="199"/>
      <c r="APX192" s="199"/>
      <c r="APY192" s="199"/>
      <c r="APZ192" s="199"/>
      <c r="AQA192" s="199"/>
      <c r="AQB192" s="199"/>
      <c r="AQC192" s="199"/>
      <c r="AQD192" s="199"/>
      <c r="AQE192" s="199"/>
      <c r="AQF192" s="199"/>
      <c r="AQG192" s="199"/>
      <c r="AQH192" s="199"/>
      <c r="AQI192" s="199"/>
      <c r="AQJ192" s="199"/>
      <c r="AQK192" s="199"/>
      <c r="AQL192" s="199"/>
      <c r="AQM192" s="199"/>
      <c r="AQN192" s="199"/>
      <c r="AQO192" s="199"/>
      <c r="AQP192" s="199"/>
      <c r="AQQ192" s="199"/>
      <c r="AQR192" s="199"/>
      <c r="AQS192" s="199"/>
      <c r="AQT192" s="199"/>
      <c r="AQU192" s="199"/>
      <c r="AQV192" s="199"/>
      <c r="AQW192" s="199"/>
      <c r="AQX192" s="199"/>
      <c r="AQY192" s="199"/>
      <c r="AQZ192" s="199"/>
      <c r="ARA192" s="199"/>
      <c r="ARB192" s="199"/>
      <c r="ARC192" s="199"/>
      <c r="ARD192" s="199"/>
      <c r="ARE192" s="199"/>
      <c r="ARF192" s="199"/>
      <c r="ARG192" s="199"/>
      <c r="ARH192" s="199"/>
      <c r="ARI192" s="199"/>
      <c r="ARJ192" s="199"/>
      <c r="ARK192" s="199"/>
      <c r="ARL192" s="199"/>
      <c r="ARM192" s="199"/>
      <c r="ARN192" s="199"/>
      <c r="ARO192" s="199"/>
      <c r="ARP192" s="199"/>
      <c r="ARQ192" s="199"/>
      <c r="ARR192" s="199"/>
      <c r="ARS192" s="199"/>
      <c r="ART192" s="199"/>
      <c r="ARU192" s="199"/>
      <c r="ARV192" s="199"/>
      <c r="ARW192" s="199"/>
      <c r="ARX192" s="199"/>
      <c r="ARY192" s="199"/>
      <c r="ARZ192" s="199"/>
      <c r="ASA192" s="199"/>
      <c r="ASB192" s="199"/>
      <c r="ASC192" s="199"/>
      <c r="ASD192" s="199"/>
      <c r="ASE192" s="199"/>
      <c r="ASF192" s="199"/>
      <c r="ASG192" s="199"/>
      <c r="ASH192" s="199"/>
      <c r="ASI192" s="199"/>
      <c r="ASJ192" s="199"/>
      <c r="ASK192" s="199"/>
      <c r="ASL192" s="199"/>
      <c r="ASM192" s="199"/>
      <c r="ASN192" s="199"/>
      <c r="ASO192" s="199"/>
      <c r="ASP192" s="199"/>
      <c r="ASQ192" s="199"/>
      <c r="ASR192" s="199"/>
      <c r="ASS192" s="199"/>
      <c r="AST192" s="199"/>
      <c r="ASU192" s="199"/>
      <c r="ASV192" s="199"/>
      <c r="ASW192" s="199"/>
      <c r="ASX192" s="199"/>
      <c r="ASY192" s="199"/>
      <c r="ASZ192" s="199"/>
      <c r="ATA192" s="199"/>
      <c r="ATB192" s="199"/>
      <c r="ATC192" s="199"/>
      <c r="ATD192" s="199"/>
      <c r="ATE192" s="199"/>
      <c r="ATF192" s="199"/>
      <c r="ATG192" s="199"/>
      <c r="ATH192" s="199"/>
      <c r="ATI192" s="199"/>
      <c r="ATJ192" s="199"/>
      <c r="ATK192" s="199"/>
      <c r="ATL192" s="199"/>
      <c r="ATM192" s="199"/>
      <c r="ATN192" s="199"/>
      <c r="ATO192" s="199"/>
      <c r="ATP192" s="199"/>
      <c r="ATQ192" s="199"/>
      <c r="ATR192" s="199"/>
      <c r="ATS192" s="199"/>
      <c r="ATT192" s="199"/>
      <c r="ATU192" s="199"/>
      <c r="ATV192" s="199"/>
      <c r="ATW192" s="199"/>
      <c r="ATX192" s="199"/>
      <c r="ATY192" s="199"/>
      <c r="ATZ192" s="199"/>
      <c r="AUA192" s="199"/>
      <c r="AUB192" s="199"/>
      <c r="AUC192" s="199"/>
      <c r="AUD192" s="199"/>
      <c r="AUE192" s="199"/>
      <c r="AUF192" s="199"/>
      <c r="AUG192" s="199"/>
      <c r="AUH192" s="199"/>
      <c r="AUI192" s="199"/>
      <c r="AUJ192" s="199"/>
      <c r="AUK192" s="199"/>
      <c r="AUL192" s="199"/>
      <c r="AUM192" s="199"/>
      <c r="AUN192" s="199"/>
      <c r="AUO192" s="199"/>
      <c r="AUP192" s="199"/>
      <c r="AUQ192" s="199"/>
      <c r="AUR192" s="199"/>
      <c r="AUS192" s="199"/>
      <c r="AUT192" s="199"/>
      <c r="AUU192" s="199"/>
      <c r="AUV192" s="199"/>
      <c r="AUW192" s="199"/>
      <c r="AUX192" s="199"/>
      <c r="AUY192" s="199"/>
      <c r="AUZ192" s="199"/>
      <c r="AVA192" s="199"/>
      <c r="AVB192" s="199"/>
      <c r="AVC192" s="199"/>
      <c r="AVD192" s="199"/>
      <c r="AVE192" s="199"/>
      <c r="AVF192" s="199"/>
      <c r="AVG192" s="199"/>
      <c r="AVH192" s="199"/>
      <c r="AVI192" s="199"/>
      <c r="AVJ192" s="199"/>
      <c r="AVK192" s="199"/>
      <c r="AVL192" s="199"/>
      <c r="AVM192" s="199"/>
      <c r="AVN192" s="199"/>
      <c r="AVO192" s="199"/>
      <c r="AVP192" s="199"/>
      <c r="AVQ192" s="199"/>
      <c r="AVR192" s="199"/>
      <c r="AVS192" s="199"/>
      <c r="AVT192" s="199"/>
      <c r="AVU192" s="199"/>
      <c r="AVV192" s="199"/>
      <c r="AVW192" s="199"/>
      <c r="AVX192" s="199"/>
      <c r="AVY192" s="199"/>
      <c r="AVZ192" s="199"/>
      <c r="AWA192" s="199"/>
      <c r="AWB192" s="199"/>
      <c r="AWC192" s="199"/>
      <c r="AWD192" s="199"/>
      <c r="AWE192" s="199"/>
      <c r="AWF192" s="199"/>
      <c r="AWG192" s="199"/>
      <c r="AWH192" s="199"/>
      <c r="AWI192" s="199"/>
      <c r="AWJ192" s="199"/>
      <c r="AWK192" s="199"/>
      <c r="AWL192" s="199"/>
      <c r="AWM192" s="199"/>
      <c r="AWN192" s="199"/>
      <c r="AWO192" s="199"/>
      <c r="AWP192" s="199"/>
      <c r="AWQ192" s="199"/>
      <c r="AWR192" s="199"/>
      <c r="AWS192" s="199"/>
      <c r="AWT192" s="199"/>
      <c r="AWU192" s="199"/>
      <c r="AWV192" s="199"/>
      <c r="AWW192" s="199"/>
      <c r="AWX192" s="199"/>
      <c r="AWY192" s="199"/>
      <c r="AWZ192" s="199"/>
      <c r="AXA192" s="199"/>
      <c r="AXB192" s="199"/>
      <c r="AXC192" s="199"/>
      <c r="AXD192" s="199"/>
      <c r="AXE192" s="199"/>
      <c r="AXF192" s="199"/>
      <c r="AXG192" s="199"/>
      <c r="AXH192" s="199"/>
      <c r="AXI192" s="199"/>
      <c r="AXJ192" s="199"/>
      <c r="AXK192" s="199"/>
      <c r="AXL192" s="199"/>
      <c r="AXM192" s="199"/>
      <c r="AXN192" s="199"/>
      <c r="AXO192" s="199"/>
      <c r="AXP192" s="199"/>
      <c r="AXQ192" s="199"/>
      <c r="AXR192" s="199"/>
      <c r="AXS192" s="199"/>
      <c r="AXT192" s="199"/>
      <c r="AXU192" s="199"/>
      <c r="AXV192" s="199"/>
      <c r="AXW192" s="199"/>
      <c r="AXX192" s="199"/>
      <c r="AXY192" s="199"/>
      <c r="AXZ192" s="199"/>
      <c r="AYA192" s="199"/>
      <c r="AYB192" s="199"/>
      <c r="AYC192" s="199"/>
      <c r="AYD192" s="199"/>
      <c r="AYE192" s="199"/>
      <c r="AYF192" s="199"/>
      <c r="AYG192" s="199"/>
      <c r="AYH192" s="199"/>
      <c r="AYI192" s="199"/>
      <c r="AYJ192" s="199"/>
      <c r="AYK192" s="199"/>
      <c r="AYL192" s="199"/>
      <c r="AYM192" s="199"/>
      <c r="AYN192" s="199"/>
      <c r="AYO192" s="199"/>
      <c r="AYP192" s="199"/>
      <c r="AYQ192" s="199"/>
      <c r="AYR192" s="199"/>
      <c r="AYS192" s="199"/>
      <c r="AYT192" s="199"/>
      <c r="AYU192" s="199"/>
      <c r="AYV192" s="199"/>
      <c r="AYW192" s="199"/>
      <c r="AYX192" s="199"/>
      <c r="AYY192" s="199"/>
      <c r="AYZ192" s="199"/>
      <c r="AZA192" s="199"/>
      <c r="AZB192" s="199"/>
      <c r="AZC192" s="199"/>
      <c r="AZD192" s="199"/>
      <c r="AZE192" s="199"/>
      <c r="AZF192" s="199"/>
      <c r="AZG192" s="199"/>
      <c r="AZH192" s="199"/>
      <c r="AZI192" s="199"/>
      <c r="AZJ192" s="199"/>
      <c r="AZK192" s="199"/>
      <c r="AZL192" s="199"/>
      <c r="AZM192" s="199"/>
      <c r="AZN192" s="199"/>
      <c r="AZO192" s="199"/>
      <c r="AZP192" s="199"/>
      <c r="AZQ192" s="199"/>
      <c r="AZR192" s="199"/>
      <c r="AZS192" s="199"/>
      <c r="AZT192" s="199"/>
      <c r="AZU192" s="199"/>
      <c r="AZV192" s="199"/>
      <c r="AZW192" s="199"/>
      <c r="AZX192" s="199"/>
      <c r="AZY192" s="199"/>
      <c r="AZZ192" s="199"/>
      <c r="BAA192" s="199"/>
      <c r="BAB192" s="199"/>
      <c r="BAC192" s="199"/>
      <c r="BAD192" s="199"/>
      <c r="BAE192" s="199"/>
      <c r="BAF192" s="199"/>
      <c r="BAG192" s="199"/>
      <c r="BAH192" s="199"/>
      <c r="BAI192" s="199"/>
      <c r="BAJ192" s="199"/>
      <c r="BAK192" s="199"/>
      <c r="BAL192" s="199"/>
      <c r="BAM192" s="199"/>
      <c r="BAN192" s="199"/>
      <c r="BAO192" s="199"/>
      <c r="BAP192" s="199"/>
      <c r="BAQ192" s="199"/>
      <c r="BAR192" s="199"/>
      <c r="BAS192" s="199"/>
      <c r="BAT192" s="199"/>
      <c r="BAU192" s="199"/>
      <c r="BAV192" s="199"/>
      <c r="BAW192" s="199"/>
      <c r="BAX192" s="199"/>
      <c r="BAY192" s="199"/>
      <c r="BAZ192" s="199"/>
      <c r="BBA192" s="199"/>
      <c r="BBB192" s="199"/>
      <c r="BBC192" s="199"/>
      <c r="BBD192" s="199"/>
      <c r="BBE192" s="199"/>
      <c r="BBF192" s="199"/>
      <c r="BBG192" s="199"/>
      <c r="BBH192" s="199"/>
      <c r="BBI192" s="199"/>
      <c r="BBJ192" s="199"/>
      <c r="BBK192" s="199"/>
      <c r="BBL192" s="199"/>
      <c r="BBM192" s="199"/>
      <c r="BBN192" s="199"/>
      <c r="BBO192" s="199"/>
      <c r="BBP192" s="199"/>
      <c r="BBQ192" s="199"/>
      <c r="BBR192" s="199"/>
      <c r="BBS192" s="199"/>
      <c r="BBT192" s="199"/>
      <c r="BBU192" s="199"/>
      <c r="BBV192" s="199"/>
      <c r="BBW192" s="199"/>
      <c r="BBX192" s="199"/>
      <c r="BBY192" s="199"/>
      <c r="BBZ192" s="199"/>
      <c r="BCA192" s="199"/>
      <c r="BCB192" s="199"/>
      <c r="BCC192" s="199"/>
      <c r="BCD192" s="199"/>
      <c r="BCE192" s="199"/>
      <c r="BCF192" s="199"/>
      <c r="BCG192" s="199"/>
      <c r="BCH192" s="199"/>
      <c r="BCI192" s="199"/>
      <c r="BCJ192" s="199"/>
      <c r="BCK192" s="199"/>
      <c r="BCL192" s="199"/>
      <c r="BCM192" s="199"/>
      <c r="BCN192" s="199"/>
      <c r="BCO192" s="199"/>
      <c r="BCP192" s="199"/>
      <c r="BCQ192" s="199"/>
      <c r="BCR192" s="199"/>
      <c r="BCS192" s="199"/>
      <c r="BCT192" s="199"/>
      <c r="BCU192" s="199"/>
      <c r="BCV192" s="199"/>
      <c r="BCW192" s="199"/>
      <c r="BCX192" s="199"/>
      <c r="BCY192" s="199"/>
      <c r="BCZ192" s="199"/>
      <c r="BDA192" s="199"/>
      <c r="BDB192" s="199"/>
      <c r="BDC192" s="199"/>
      <c r="BDD192" s="199"/>
      <c r="BDE192" s="199"/>
      <c r="BDF192" s="199"/>
      <c r="BDG192" s="199"/>
      <c r="BDH192" s="199"/>
      <c r="BDI192" s="199"/>
      <c r="BDJ192" s="199"/>
      <c r="BDK192" s="199"/>
      <c r="BDL192" s="199"/>
      <c r="BDM192" s="199"/>
      <c r="BDN192" s="199"/>
      <c r="BDO192" s="199"/>
      <c r="BDP192" s="199"/>
      <c r="BDQ192" s="199"/>
      <c r="BDR192" s="199"/>
      <c r="BDS192" s="199"/>
      <c r="BDT192" s="199"/>
      <c r="BDU192" s="199"/>
      <c r="BDV192" s="199"/>
      <c r="BDW192" s="199"/>
      <c r="BDX192" s="199"/>
      <c r="BDY192" s="199"/>
      <c r="BDZ192" s="199"/>
      <c r="BEA192" s="199"/>
      <c r="BEB192" s="199"/>
      <c r="BEC192" s="199"/>
      <c r="BED192" s="199"/>
      <c r="BEE192" s="199"/>
      <c r="BEF192" s="199"/>
      <c r="BEG192" s="199"/>
      <c r="BEH192" s="199"/>
      <c r="BEI192" s="199"/>
      <c r="BEJ192" s="199"/>
      <c r="BEK192" s="199"/>
      <c r="BEL192" s="199"/>
      <c r="BEM192" s="199"/>
      <c r="BEN192" s="199"/>
      <c r="BEO192" s="199"/>
      <c r="BEP192" s="199"/>
      <c r="BEQ192" s="199"/>
      <c r="BER192" s="199"/>
      <c r="BES192" s="199"/>
      <c r="BET192" s="199"/>
      <c r="BEU192" s="199"/>
      <c r="BEV192" s="199"/>
      <c r="BEW192" s="199"/>
      <c r="BEX192" s="199"/>
      <c r="BEY192" s="199"/>
      <c r="BEZ192" s="199"/>
      <c r="BFA192" s="199"/>
      <c r="BFB192" s="199"/>
      <c r="BFC192" s="199"/>
      <c r="BFD192" s="199"/>
      <c r="BFE192" s="199"/>
      <c r="BFF192" s="199"/>
      <c r="BFG192" s="199"/>
      <c r="BFH192" s="199"/>
      <c r="BFI192" s="199"/>
      <c r="BFJ192" s="199"/>
      <c r="BFK192" s="199"/>
      <c r="BFL192" s="199"/>
      <c r="BFM192" s="199"/>
      <c r="BFN192" s="199"/>
      <c r="BFO192" s="199"/>
      <c r="BFP192" s="199"/>
      <c r="BFQ192" s="199"/>
      <c r="BFR192" s="199"/>
      <c r="BFS192" s="199"/>
      <c r="BFT192" s="199"/>
      <c r="BFU192" s="199"/>
      <c r="BFV192" s="199"/>
      <c r="BFW192" s="199"/>
      <c r="BFX192" s="199"/>
      <c r="BFY192" s="199"/>
      <c r="BFZ192" s="199"/>
      <c r="BGA192" s="199"/>
      <c r="BGB192" s="199"/>
      <c r="BGC192" s="199"/>
      <c r="BGD192" s="199"/>
      <c r="BGE192" s="199"/>
      <c r="BGF192" s="199"/>
      <c r="BGG192" s="199"/>
      <c r="BGH192" s="199"/>
      <c r="BGI192" s="199"/>
      <c r="BGJ192" s="199"/>
      <c r="BGK192" s="199"/>
      <c r="BGL192" s="199"/>
      <c r="BGM192" s="199"/>
      <c r="BGN192" s="199"/>
      <c r="BGO192" s="199"/>
      <c r="BGP192" s="199"/>
      <c r="BGQ192" s="199"/>
      <c r="BGR192" s="199"/>
      <c r="BGS192" s="199"/>
      <c r="BGT192" s="199"/>
      <c r="BGU192" s="199"/>
      <c r="BGV192" s="199"/>
      <c r="BGW192" s="199"/>
      <c r="BGX192" s="199"/>
      <c r="BGY192" s="199"/>
      <c r="BGZ192" s="199"/>
      <c r="BHA192" s="199"/>
      <c r="BHB192" s="199"/>
      <c r="BHC192" s="199"/>
      <c r="BHD192" s="199"/>
      <c r="BHE192" s="199"/>
      <c r="BHF192" s="199"/>
      <c r="BHG192" s="199"/>
      <c r="BHH192" s="199"/>
      <c r="BHI192" s="199"/>
      <c r="BHJ192" s="199"/>
      <c r="BHK192" s="199"/>
      <c r="BHL192" s="199"/>
      <c r="BHM192" s="199"/>
      <c r="BHN192" s="199"/>
      <c r="BHO192" s="199"/>
      <c r="BHP192" s="199"/>
      <c r="BHQ192" s="199"/>
      <c r="BHR192" s="199"/>
      <c r="BHS192" s="199"/>
      <c r="BHT192" s="199"/>
      <c r="BHU192" s="199"/>
      <c r="BHV192" s="199"/>
      <c r="BHW192" s="199"/>
      <c r="BHX192" s="199"/>
      <c r="BHY192" s="199"/>
      <c r="BHZ192" s="199"/>
      <c r="BIA192" s="199"/>
      <c r="BIB192" s="199"/>
      <c r="BIC192" s="199"/>
      <c r="BID192" s="199"/>
      <c r="BIE192" s="199"/>
      <c r="BIF192" s="199"/>
      <c r="BIG192" s="199"/>
      <c r="BIH192" s="199"/>
      <c r="BII192" s="199"/>
      <c r="BIJ192" s="199"/>
      <c r="BIK192" s="199"/>
      <c r="BIL192" s="199"/>
      <c r="BIM192" s="199"/>
      <c r="BIN192" s="199"/>
      <c r="BIO192" s="199"/>
      <c r="BIP192" s="199"/>
      <c r="BIQ192" s="199"/>
      <c r="BIR192" s="199"/>
      <c r="BIS192" s="199"/>
      <c r="BIT192" s="199"/>
      <c r="BIU192" s="199"/>
      <c r="BIV192" s="199"/>
      <c r="BIW192" s="199"/>
      <c r="BIX192" s="199"/>
      <c r="BIY192" s="199"/>
      <c r="BIZ192" s="199"/>
      <c r="BJA192" s="199"/>
      <c r="BJB192" s="199"/>
      <c r="BJC192" s="199"/>
      <c r="BJD192" s="199"/>
      <c r="BJE192" s="199"/>
      <c r="BJF192" s="199"/>
      <c r="BJG192" s="199"/>
      <c r="BJH192" s="199"/>
      <c r="BJI192" s="199"/>
      <c r="BJJ192" s="199"/>
      <c r="BJK192" s="199"/>
      <c r="BJL192" s="199"/>
      <c r="BJM192" s="199"/>
      <c r="BJN192" s="199"/>
      <c r="BJO192" s="199"/>
      <c r="BJP192" s="199"/>
      <c r="BJQ192" s="199"/>
      <c r="BJR192" s="199"/>
      <c r="BJS192" s="199"/>
      <c r="BJT192" s="199"/>
      <c r="BJU192" s="199"/>
      <c r="BJV192" s="199"/>
      <c r="BJW192" s="199"/>
      <c r="BJX192" s="199"/>
      <c r="BJY192" s="199"/>
      <c r="BJZ192" s="199"/>
      <c r="BKA192" s="199"/>
      <c r="BKB192" s="199"/>
      <c r="BKC192" s="199"/>
      <c r="BKD192" s="199"/>
      <c r="BKE192" s="199"/>
      <c r="BKF192" s="199"/>
      <c r="BKG192" s="199"/>
      <c r="BKH192" s="199"/>
      <c r="BKI192" s="199"/>
      <c r="BKJ192" s="199"/>
      <c r="BKK192" s="199"/>
      <c r="BKL192" s="199"/>
      <c r="BKM192" s="199"/>
      <c r="BKN192" s="199"/>
      <c r="BKO192" s="199"/>
      <c r="BKP192" s="199"/>
      <c r="BKQ192" s="199"/>
      <c r="BKR192" s="199"/>
      <c r="BKS192" s="199"/>
      <c r="BKT192" s="199"/>
      <c r="BKU192" s="199"/>
      <c r="BKV192" s="199"/>
      <c r="BKW192" s="199"/>
      <c r="BKX192" s="199"/>
      <c r="BKY192" s="199"/>
      <c r="BKZ192" s="199"/>
      <c r="BLA192" s="199"/>
      <c r="BLB192" s="199"/>
      <c r="BLC192" s="199"/>
      <c r="BLD192" s="199"/>
      <c r="BLE192" s="199"/>
      <c r="BLF192" s="199"/>
      <c r="BLG192" s="199"/>
      <c r="BLH192" s="199"/>
      <c r="BLI192" s="199"/>
      <c r="BLJ192" s="199"/>
      <c r="BLK192" s="199"/>
      <c r="BLL192" s="199"/>
      <c r="BLM192" s="199"/>
      <c r="BLN192" s="199"/>
      <c r="BLO192" s="199"/>
      <c r="BLP192" s="199"/>
      <c r="BLQ192" s="199"/>
      <c r="BLR192" s="199"/>
      <c r="BLS192" s="199"/>
      <c r="BLT192" s="199"/>
      <c r="BLU192" s="199"/>
      <c r="BLV192" s="199"/>
      <c r="BLW192" s="199"/>
      <c r="BLX192" s="199"/>
      <c r="BLY192" s="199"/>
      <c r="BLZ192" s="199"/>
      <c r="BMA192" s="199"/>
      <c r="BMB192" s="199"/>
      <c r="BMC192" s="199"/>
      <c r="BMD192" s="199"/>
      <c r="BME192" s="199"/>
      <c r="BMF192" s="199"/>
      <c r="BMG192" s="199"/>
      <c r="BMH192" s="199"/>
      <c r="BMI192" s="199"/>
      <c r="BMJ192" s="199"/>
      <c r="BMK192" s="199"/>
      <c r="BML192" s="199"/>
      <c r="BMM192" s="199"/>
      <c r="BMN192" s="199"/>
      <c r="BMO192" s="199"/>
      <c r="BMP192" s="199"/>
      <c r="BMQ192" s="199"/>
      <c r="BMR192" s="199"/>
      <c r="BMS192" s="199"/>
      <c r="BMT192" s="199"/>
      <c r="BMU192" s="199"/>
      <c r="BMV192" s="199"/>
      <c r="BMW192" s="199"/>
      <c r="BMX192" s="199"/>
      <c r="BMY192" s="199"/>
      <c r="BMZ192" s="199"/>
      <c r="BNA192" s="199"/>
      <c r="BNB192" s="199"/>
      <c r="BNC192" s="199"/>
      <c r="BND192" s="199"/>
      <c r="BNE192" s="199"/>
      <c r="BNF192" s="199"/>
      <c r="BNG192" s="199"/>
      <c r="BNH192" s="199"/>
      <c r="BNI192" s="199"/>
      <c r="BNJ192" s="199"/>
      <c r="BNK192" s="199"/>
      <c r="BNL192" s="199"/>
      <c r="BNM192" s="199"/>
      <c r="BNN192" s="199"/>
      <c r="BNO192" s="199"/>
      <c r="BNP192" s="199"/>
      <c r="BNQ192" s="199"/>
      <c r="BNR192" s="199"/>
      <c r="BNS192" s="199"/>
      <c r="BNT192" s="199"/>
      <c r="BNU192" s="199"/>
      <c r="BNV192" s="199"/>
      <c r="BNW192" s="199"/>
      <c r="BNX192" s="199"/>
      <c r="BNY192" s="199"/>
      <c r="BNZ192" s="199"/>
      <c r="BOA192" s="199"/>
      <c r="BOB192" s="199"/>
      <c r="BOC192" s="199"/>
      <c r="BOD192" s="199"/>
      <c r="BOE192" s="199"/>
      <c r="BOF192" s="199"/>
      <c r="BOG192" s="199"/>
      <c r="BOH192" s="199"/>
      <c r="BOI192" s="199"/>
      <c r="BOJ192" s="199"/>
      <c r="BOK192" s="199"/>
      <c r="BOL192" s="199"/>
      <c r="BOM192" s="199"/>
      <c r="BON192" s="199"/>
      <c r="BOO192" s="199"/>
      <c r="BOP192" s="199"/>
      <c r="BOQ192" s="199"/>
      <c r="BOR192" s="199"/>
      <c r="BOS192" s="199"/>
      <c r="BOT192" s="199"/>
      <c r="BOU192" s="199"/>
      <c r="BOV192" s="199"/>
      <c r="BOW192" s="199"/>
      <c r="BOX192" s="199"/>
      <c r="BOY192" s="199"/>
      <c r="BOZ192" s="199"/>
      <c r="BPA192" s="199"/>
      <c r="BPB192" s="199"/>
      <c r="BPC192" s="199"/>
      <c r="BPD192" s="199"/>
      <c r="BPE192" s="199"/>
      <c r="BPF192" s="199"/>
      <c r="BPG192" s="199"/>
      <c r="BPH192" s="199"/>
      <c r="BPI192" s="199"/>
      <c r="BPJ192" s="199"/>
      <c r="BPK192" s="199"/>
      <c r="BPL192" s="199"/>
      <c r="BPM192" s="199"/>
      <c r="BPN192" s="199"/>
      <c r="BPO192" s="199"/>
      <c r="BPP192" s="199"/>
      <c r="BPQ192" s="199"/>
      <c r="BPR192" s="199"/>
      <c r="BPS192" s="199"/>
      <c r="BPT192" s="199"/>
      <c r="BPU192" s="199"/>
      <c r="BPV192" s="199"/>
      <c r="BPW192" s="199"/>
      <c r="BPX192" s="199"/>
      <c r="BPY192" s="199"/>
      <c r="BPZ192" s="199"/>
      <c r="BQA192" s="199"/>
      <c r="BQB192" s="199"/>
      <c r="BQC192" s="199"/>
      <c r="BQD192" s="199"/>
      <c r="BQE192" s="199"/>
      <c r="BQF192" s="199"/>
      <c r="BQG192" s="199"/>
      <c r="BQH192" s="199"/>
      <c r="BQI192" s="199"/>
      <c r="BQJ192" s="199"/>
      <c r="BQK192" s="199"/>
      <c r="BQL192" s="199"/>
      <c r="BQM192" s="199"/>
      <c r="BQN192" s="199"/>
      <c r="BQO192" s="199"/>
      <c r="BQP192" s="199"/>
      <c r="BQQ192" s="199"/>
      <c r="BQR192" s="199"/>
      <c r="BQS192" s="199"/>
      <c r="BQT192" s="199"/>
      <c r="BQU192" s="199"/>
      <c r="BQV192" s="199"/>
      <c r="BQW192" s="199"/>
      <c r="BQX192" s="199"/>
      <c r="BQY192" s="199"/>
      <c r="BQZ192" s="199"/>
      <c r="BRA192" s="199"/>
      <c r="BRB192" s="199"/>
      <c r="BRC192" s="199"/>
      <c r="BRD192" s="199"/>
      <c r="BRE192" s="199"/>
      <c r="BRF192" s="199"/>
      <c r="BRG192" s="199"/>
      <c r="BRH192" s="199"/>
      <c r="BRI192" s="199"/>
      <c r="BRJ192" s="199"/>
      <c r="BRK192" s="199"/>
      <c r="BRL192" s="199"/>
      <c r="BRM192" s="199"/>
      <c r="BRN192" s="199"/>
      <c r="BRO192" s="199"/>
      <c r="BRP192" s="199"/>
      <c r="BRQ192" s="199"/>
      <c r="BRR192" s="199"/>
      <c r="BRS192" s="199"/>
      <c r="BRT192" s="199"/>
      <c r="BRU192" s="199"/>
      <c r="BRV192" s="199"/>
      <c r="BRW192" s="199"/>
      <c r="BRX192" s="199"/>
      <c r="BRY192" s="199"/>
      <c r="BRZ192" s="199"/>
      <c r="BSA192" s="199"/>
      <c r="BSB192" s="199"/>
      <c r="BSC192" s="199"/>
      <c r="BSD192" s="199"/>
      <c r="BSE192" s="199"/>
      <c r="BSF192" s="199"/>
      <c r="BSG192" s="199"/>
      <c r="BSH192" s="199"/>
      <c r="BSI192" s="199"/>
      <c r="BSJ192" s="199"/>
      <c r="BSK192" s="199"/>
      <c r="BSL192" s="199"/>
      <c r="BSM192" s="199"/>
      <c r="BSN192" s="199"/>
      <c r="BSO192" s="199"/>
      <c r="BSP192" s="199"/>
      <c r="BSQ192" s="199"/>
      <c r="BSR192" s="199"/>
      <c r="BSS192" s="199"/>
      <c r="BST192" s="199"/>
      <c r="BSU192" s="199"/>
      <c r="BSV192" s="199"/>
      <c r="BSW192" s="199"/>
      <c r="BSX192" s="199"/>
      <c r="BSY192" s="199"/>
      <c r="BSZ192" s="199"/>
      <c r="BTA192" s="199"/>
      <c r="BTB192" s="199"/>
      <c r="BTC192" s="199"/>
      <c r="BTD192" s="199"/>
      <c r="BTE192" s="199"/>
      <c r="BTF192" s="199"/>
      <c r="BTG192" s="199"/>
      <c r="BTH192" s="199"/>
      <c r="BTI192" s="199"/>
      <c r="BTJ192" s="199"/>
      <c r="BTK192" s="199"/>
      <c r="BTL192" s="199"/>
      <c r="BTM192" s="199"/>
      <c r="BTN192" s="199"/>
      <c r="BTO192" s="199"/>
      <c r="BTP192" s="199"/>
      <c r="BTQ192" s="199"/>
      <c r="BTR192" s="199"/>
      <c r="BTS192" s="199"/>
      <c r="BTT192" s="199"/>
      <c r="BTU192" s="199"/>
      <c r="BTV192" s="199"/>
      <c r="BTW192" s="199"/>
      <c r="BTX192" s="199"/>
      <c r="BTY192" s="199"/>
      <c r="BTZ192" s="199"/>
      <c r="BUA192" s="199"/>
      <c r="BUB192" s="199"/>
      <c r="BUC192" s="199"/>
      <c r="BUD192" s="199"/>
      <c r="BUE192" s="199"/>
      <c r="BUF192" s="199"/>
      <c r="BUG192" s="199"/>
      <c r="BUH192" s="199"/>
      <c r="BUI192" s="199"/>
      <c r="BUJ192" s="199"/>
      <c r="BUK192" s="199"/>
      <c r="BUL192" s="199"/>
      <c r="BUM192" s="199"/>
      <c r="BUN192" s="199"/>
      <c r="BUO192" s="199"/>
      <c r="BUP192" s="199"/>
      <c r="BUQ192" s="199"/>
      <c r="BUR192" s="199"/>
      <c r="BUS192" s="199"/>
      <c r="BUT192" s="199"/>
      <c r="BUU192" s="199"/>
      <c r="BUV192" s="199"/>
      <c r="BUW192" s="199"/>
      <c r="BUX192" s="199"/>
      <c r="BUY192" s="199"/>
      <c r="BUZ192" s="199"/>
      <c r="BVA192" s="199"/>
      <c r="BVB192" s="199"/>
      <c r="BVC192" s="199"/>
      <c r="BVD192" s="199"/>
      <c r="BVE192" s="199"/>
      <c r="BVF192" s="199"/>
      <c r="BVG192" s="199"/>
      <c r="BVH192" s="199"/>
      <c r="BVI192" s="199"/>
      <c r="BVJ192" s="199"/>
      <c r="BVK192" s="199"/>
      <c r="BVL192" s="199"/>
      <c r="BVM192" s="199"/>
      <c r="BVN192" s="199"/>
      <c r="BVO192" s="199"/>
      <c r="BVP192" s="199"/>
      <c r="BVQ192" s="199"/>
      <c r="BVR192" s="199"/>
      <c r="BVS192" s="199"/>
      <c r="BVT192" s="199"/>
      <c r="BVU192" s="199"/>
      <c r="BVV192" s="199"/>
      <c r="BVW192" s="199"/>
      <c r="BVX192" s="199"/>
      <c r="BVY192" s="199"/>
      <c r="BVZ192" s="199"/>
      <c r="BWA192" s="199"/>
      <c r="BWB192" s="199"/>
      <c r="BWC192" s="199"/>
      <c r="BWD192" s="199"/>
      <c r="BWE192" s="199"/>
      <c r="BWF192" s="199"/>
      <c r="BWG192" s="199"/>
      <c r="BWH192" s="199"/>
      <c r="BWI192" s="199"/>
      <c r="BWJ192" s="199"/>
      <c r="BWK192" s="199"/>
      <c r="BWL192" s="199"/>
      <c r="BWM192" s="199"/>
      <c r="BWN192" s="199"/>
      <c r="BWO192" s="199"/>
      <c r="BWP192" s="199"/>
      <c r="BWQ192" s="199"/>
      <c r="BWR192" s="199"/>
      <c r="BWS192" s="199"/>
      <c r="BWT192" s="199"/>
      <c r="BWU192" s="199"/>
      <c r="BWV192" s="199"/>
      <c r="BWW192" s="199"/>
      <c r="BWX192" s="199"/>
      <c r="BWY192" s="199"/>
      <c r="BWZ192" s="199"/>
      <c r="BXA192" s="199"/>
      <c r="BXB192" s="199"/>
      <c r="BXC192" s="199"/>
      <c r="BXD192" s="199"/>
      <c r="BXE192" s="199"/>
      <c r="BXF192" s="199"/>
      <c r="BXG192" s="199"/>
      <c r="BXH192" s="199"/>
      <c r="BXI192" s="199"/>
      <c r="BXJ192" s="199"/>
      <c r="BXK192" s="199"/>
      <c r="BXL192" s="199"/>
      <c r="BXM192" s="199"/>
      <c r="BXN192" s="199"/>
      <c r="BXO192" s="199"/>
      <c r="BXP192" s="199"/>
      <c r="BXQ192" s="199"/>
      <c r="BXR192" s="199"/>
      <c r="BXS192" s="199"/>
      <c r="BXT192" s="199"/>
      <c r="BXU192" s="199"/>
      <c r="BXV192" s="199"/>
      <c r="BXW192" s="199"/>
      <c r="BXX192" s="199"/>
      <c r="BXY192" s="199"/>
      <c r="BXZ192" s="199"/>
      <c r="BYA192" s="199"/>
      <c r="BYB192" s="199"/>
      <c r="BYC192" s="199"/>
      <c r="BYD192" s="199"/>
      <c r="BYE192" s="199"/>
      <c r="BYF192" s="199"/>
      <c r="BYG192" s="199"/>
      <c r="BYH192" s="199"/>
      <c r="BYI192" s="199"/>
      <c r="BYJ192" s="199"/>
      <c r="BYK192" s="199"/>
      <c r="BYL192" s="199"/>
      <c r="BYM192" s="199"/>
      <c r="BYN192" s="199"/>
      <c r="BYO192" s="199"/>
      <c r="BYP192" s="199"/>
      <c r="BYQ192" s="199"/>
      <c r="BYR192" s="199"/>
      <c r="BYS192" s="199"/>
      <c r="BYT192" s="199"/>
      <c r="BYU192" s="199"/>
      <c r="BYV192" s="199"/>
      <c r="BYW192" s="199"/>
      <c r="BYX192" s="199"/>
      <c r="BYY192" s="199"/>
      <c r="BYZ192" s="199"/>
      <c r="BZA192" s="199"/>
      <c r="BZB192" s="199"/>
      <c r="BZC192" s="199"/>
      <c r="BZD192" s="199"/>
      <c r="BZE192" s="199"/>
      <c r="BZF192" s="199"/>
      <c r="BZG192" s="199"/>
      <c r="BZH192" s="199"/>
      <c r="BZI192" s="199"/>
      <c r="BZJ192" s="199"/>
      <c r="BZK192" s="199"/>
      <c r="BZL192" s="199"/>
      <c r="BZM192" s="199"/>
      <c r="BZN192" s="199"/>
      <c r="BZO192" s="199"/>
      <c r="BZP192" s="199"/>
      <c r="BZQ192" s="199"/>
      <c r="BZR192" s="199"/>
      <c r="BZS192" s="199"/>
      <c r="BZT192" s="199"/>
      <c r="BZU192" s="199"/>
      <c r="BZV192" s="199"/>
      <c r="BZW192" s="199"/>
      <c r="BZX192" s="199"/>
      <c r="BZY192" s="199"/>
      <c r="BZZ192" s="199"/>
      <c r="CAA192" s="199"/>
      <c r="CAB192" s="199"/>
      <c r="CAC192" s="199"/>
      <c r="CAD192" s="199"/>
      <c r="CAE192" s="199"/>
      <c r="CAF192" s="199"/>
      <c r="CAG192" s="199"/>
      <c r="CAH192" s="199"/>
      <c r="CAI192" s="199"/>
      <c r="CAJ192" s="199"/>
      <c r="CAK192" s="199"/>
      <c r="CAL192" s="199"/>
      <c r="CAM192" s="199"/>
      <c r="CAN192" s="199"/>
      <c r="CAO192" s="199"/>
      <c r="CAP192" s="199"/>
      <c r="CAQ192" s="199"/>
      <c r="CAR192" s="199"/>
      <c r="CAS192" s="199"/>
      <c r="CAT192" s="199"/>
      <c r="CAU192" s="199"/>
      <c r="CAV192" s="199"/>
      <c r="CAW192" s="199"/>
      <c r="CAX192" s="199"/>
      <c r="CAY192" s="199"/>
      <c r="CAZ192" s="199"/>
      <c r="CBA192" s="199"/>
      <c r="CBB192" s="199"/>
      <c r="CBC192" s="199"/>
      <c r="CBD192" s="199"/>
      <c r="CBE192" s="199"/>
      <c r="CBF192" s="199"/>
      <c r="CBG192" s="199"/>
      <c r="CBH192" s="199"/>
      <c r="CBI192" s="199"/>
      <c r="CBJ192" s="199"/>
      <c r="CBK192" s="199"/>
      <c r="CBL192" s="199"/>
      <c r="CBM192" s="199"/>
      <c r="CBN192" s="199"/>
      <c r="CBO192" s="199"/>
      <c r="CBP192" s="199"/>
      <c r="CBQ192" s="199"/>
      <c r="CBR192" s="199"/>
      <c r="CBS192" s="199"/>
      <c r="CBT192" s="199"/>
      <c r="CBU192" s="199"/>
      <c r="CBV192" s="199"/>
      <c r="CBW192" s="199"/>
      <c r="CBX192" s="199"/>
      <c r="CBY192" s="199"/>
      <c r="CBZ192" s="199"/>
      <c r="CCA192" s="199"/>
      <c r="CCB192" s="199"/>
      <c r="CCC192" s="199"/>
      <c r="CCD192" s="199"/>
      <c r="CCE192" s="199"/>
      <c r="CCF192" s="199"/>
      <c r="CCG192" s="199"/>
      <c r="CCH192" s="199"/>
      <c r="CCI192" s="199"/>
      <c r="CCJ192" s="199"/>
      <c r="CCK192" s="199"/>
      <c r="CCL192" s="199"/>
      <c r="CCM192" s="199"/>
      <c r="CCN192" s="199"/>
      <c r="CCO192" s="199"/>
      <c r="CCP192" s="199"/>
      <c r="CCQ192" s="199"/>
      <c r="CCR192" s="199"/>
      <c r="CCS192" s="199"/>
      <c r="CCT192" s="199"/>
    </row>
    <row r="193" spans="823:2126" s="200" customFormat="1" x14ac:dyDescent="0.2">
      <c r="AKV193" s="199"/>
      <c r="AKW193" s="199"/>
      <c r="AKX193" s="199"/>
      <c r="AKY193" s="199"/>
      <c r="AKZ193" s="199"/>
      <c r="ALA193" s="199"/>
      <c r="ALB193" s="199"/>
      <c r="ALC193" s="199"/>
      <c r="ALD193" s="199"/>
      <c r="ALE193" s="199"/>
      <c r="ALF193" s="199"/>
      <c r="ALG193" s="199"/>
      <c r="ALH193" s="199"/>
      <c r="ALI193" s="199"/>
      <c r="ALJ193" s="199"/>
      <c r="ALK193" s="199"/>
      <c r="ALL193" s="199"/>
      <c r="ALM193" s="199"/>
      <c r="ALN193" s="199"/>
      <c r="ALO193" s="199"/>
      <c r="ALP193" s="199"/>
      <c r="ALQ193" s="199"/>
      <c r="ALR193" s="199"/>
      <c r="ALS193" s="199"/>
      <c r="ALT193" s="199"/>
      <c r="ALU193" s="199"/>
      <c r="ALV193" s="199"/>
      <c r="ALW193" s="199"/>
      <c r="ALX193" s="199"/>
      <c r="ALY193" s="199"/>
      <c r="ALZ193" s="199"/>
      <c r="AMA193" s="199"/>
      <c r="AMB193" s="199"/>
      <c r="AMC193" s="199"/>
      <c r="AMD193" s="199"/>
      <c r="AME193" s="199"/>
      <c r="AMF193" s="199"/>
      <c r="AMG193" s="199"/>
      <c r="AMH193" s="199"/>
      <c r="AMI193" s="199"/>
      <c r="AMJ193" s="199"/>
      <c r="AMK193" s="199"/>
      <c r="AML193" s="199"/>
      <c r="AMM193" s="199"/>
      <c r="AMN193" s="199"/>
      <c r="AMO193" s="199"/>
      <c r="AMP193" s="199"/>
      <c r="AMQ193" s="199"/>
      <c r="AMR193" s="199"/>
      <c r="AMS193" s="199"/>
      <c r="AMT193" s="199"/>
      <c r="AMU193" s="199"/>
      <c r="AMV193" s="199"/>
      <c r="AMW193" s="199"/>
      <c r="AMX193" s="199"/>
      <c r="AMY193" s="199"/>
      <c r="AMZ193" s="199"/>
      <c r="ANA193" s="199"/>
      <c r="ANB193" s="199"/>
      <c r="ANC193" s="199"/>
      <c r="AND193" s="199"/>
      <c r="ANE193" s="199"/>
      <c r="ANF193" s="199"/>
      <c r="ANG193" s="199"/>
      <c r="ANH193" s="199"/>
      <c r="ANI193" s="199"/>
      <c r="ANJ193" s="199"/>
      <c r="ANK193" s="199"/>
      <c r="ANL193" s="199"/>
      <c r="ANM193" s="199"/>
      <c r="ANN193" s="199"/>
      <c r="ANO193" s="199"/>
      <c r="ANP193" s="199"/>
      <c r="ANQ193" s="199"/>
      <c r="ANR193" s="199"/>
      <c r="ANS193" s="199"/>
      <c r="ANT193" s="199"/>
      <c r="ANU193" s="199"/>
      <c r="ANV193" s="199"/>
      <c r="ANW193" s="199"/>
      <c r="ANX193" s="199"/>
      <c r="ANY193" s="199"/>
      <c r="ANZ193" s="199"/>
      <c r="AOA193" s="199"/>
      <c r="AOB193" s="199"/>
      <c r="AOC193" s="199"/>
      <c r="AOD193" s="199"/>
      <c r="AOE193" s="199"/>
      <c r="AOF193" s="199"/>
      <c r="AOG193" s="199"/>
      <c r="AOH193" s="199"/>
      <c r="AOI193" s="199"/>
      <c r="AOJ193" s="199"/>
      <c r="AOK193" s="199"/>
      <c r="AOL193" s="199"/>
      <c r="AOM193" s="199"/>
      <c r="AON193" s="199"/>
      <c r="AOO193" s="199"/>
      <c r="AOP193" s="199"/>
      <c r="AOQ193" s="199"/>
      <c r="AOR193" s="199"/>
      <c r="AOS193" s="199"/>
      <c r="AOT193" s="199"/>
      <c r="AOU193" s="199"/>
      <c r="AOV193" s="199"/>
      <c r="AOW193" s="199"/>
      <c r="AOX193" s="199"/>
      <c r="AOY193" s="199"/>
      <c r="AOZ193" s="199"/>
      <c r="APA193" s="199"/>
      <c r="APB193" s="199"/>
      <c r="APC193" s="199"/>
      <c r="APD193" s="199"/>
      <c r="APE193" s="199"/>
      <c r="APF193" s="199"/>
      <c r="APG193" s="199"/>
      <c r="APH193" s="199"/>
      <c r="API193" s="199"/>
      <c r="APJ193" s="199"/>
      <c r="APK193" s="199"/>
      <c r="APL193" s="199"/>
      <c r="APM193" s="199"/>
      <c r="APN193" s="199"/>
      <c r="APO193" s="199"/>
      <c r="APP193" s="199"/>
      <c r="APQ193" s="199"/>
      <c r="APR193" s="199"/>
      <c r="APS193" s="199"/>
      <c r="APT193" s="199"/>
      <c r="APU193" s="199"/>
      <c r="APV193" s="199"/>
      <c r="APW193" s="199"/>
      <c r="APX193" s="199"/>
      <c r="APY193" s="199"/>
      <c r="APZ193" s="199"/>
      <c r="AQA193" s="199"/>
      <c r="AQB193" s="199"/>
      <c r="AQC193" s="199"/>
      <c r="AQD193" s="199"/>
      <c r="AQE193" s="199"/>
      <c r="AQF193" s="199"/>
      <c r="AQG193" s="199"/>
      <c r="AQH193" s="199"/>
      <c r="AQI193" s="199"/>
      <c r="AQJ193" s="199"/>
      <c r="AQK193" s="199"/>
      <c r="AQL193" s="199"/>
      <c r="AQM193" s="199"/>
      <c r="AQN193" s="199"/>
      <c r="AQO193" s="199"/>
      <c r="AQP193" s="199"/>
      <c r="AQQ193" s="199"/>
      <c r="AQR193" s="199"/>
      <c r="AQS193" s="199"/>
      <c r="AQT193" s="199"/>
      <c r="AQU193" s="199"/>
      <c r="AQV193" s="199"/>
      <c r="AQW193" s="199"/>
      <c r="AQX193" s="199"/>
      <c r="AQY193" s="199"/>
      <c r="AQZ193" s="199"/>
      <c r="ARA193" s="199"/>
      <c r="ARB193" s="199"/>
      <c r="ARC193" s="199"/>
      <c r="ARD193" s="199"/>
      <c r="ARE193" s="199"/>
      <c r="ARF193" s="199"/>
      <c r="ARG193" s="199"/>
      <c r="ARH193" s="199"/>
      <c r="ARI193" s="199"/>
      <c r="ARJ193" s="199"/>
      <c r="ARK193" s="199"/>
      <c r="ARL193" s="199"/>
      <c r="ARM193" s="199"/>
      <c r="ARN193" s="199"/>
      <c r="ARO193" s="199"/>
      <c r="ARP193" s="199"/>
      <c r="ARQ193" s="199"/>
      <c r="ARR193" s="199"/>
      <c r="ARS193" s="199"/>
      <c r="ART193" s="199"/>
      <c r="ARU193" s="199"/>
      <c r="ARV193" s="199"/>
      <c r="ARW193" s="199"/>
      <c r="ARX193" s="199"/>
      <c r="ARY193" s="199"/>
      <c r="ARZ193" s="199"/>
      <c r="ASA193" s="199"/>
      <c r="ASB193" s="199"/>
      <c r="ASC193" s="199"/>
      <c r="ASD193" s="199"/>
      <c r="ASE193" s="199"/>
      <c r="ASF193" s="199"/>
      <c r="ASG193" s="199"/>
      <c r="ASH193" s="199"/>
      <c r="ASI193" s="199"/>
      <c r="ASJ193" s="199"/>
      <c r="ASK193" s="199"/>
      <c r="ASL193" s="199"/>
      <c r="ASM193" s="199"/>
      <c r="ASN193" s="199"/>
      <c r="ASO193" s="199"/>
      <c r="ASP193" s="199"/>
      <c r="ASQ193" s="199"/>
      <c r="ASR193" s="199"/>
      <c r="ASS193" s="199"/>
      <c r="AST193" s="199"/>
      <c r="ASU193" s="199"/>
      <c r="ASV193" s="199"/>
      <c r="ASW193" s="199"/>
      <c r="ASX193" s="199"/>
      <c r="ASY193" s="199"/>
      <c r="ASZ193" s="199"/>
      <c r="ATA193" s="199"/>
      <c r="ATB193" s="199"/>
      <c r="ATC193" s="199"/>
      <c r="ATD193" s="199"/>
      <c r="ATE193" s="199"/>
      <c r="ATF193" s="199"/>
      <c r="ATG193" s="199"/>
      <c r="ATH193" s="199"/>
      <c r="ATI193" s="199"/>
      <c r="ATJ193" s="199"/>
      <c r="ATK193" s="199"/>
      <c r="ATL193" s="199"/>
      <c r="ATM193" s="199"/>
      <c r="ATN193" s="199"/>
      <c r="ATO193" s="199"/>
      <c r="ATP193" s="199"/>
      <c r="ATQ193" s="199"/>
      <c r="ATR193" s="199"/>
      <c r="ATS193" s="199"/>
      <c r="ATT193" s="199"/>
      <c r="ATU193" s="199"/>
      <c r="ATV193" s="199"/>
      <c r="ATW193" s="199"/>
      <c r="ATX193" s="199"/>
      <c r="ATY193" s="199"/>
      <c r="ATZ193" s="199"/>
      <c r="AUA193" s="199"/>
      <c r="AUB193" s="199"/>
      <c r="AUC193" s="199"/>
      <c r="AUD193" s="199"/>
      <c r="AUE193" s="199"/>
      <c r="AUF193" s="199"/>
      <c r="AUG193" s="199"/>
      <c r="AUH193" s="199"/>
      <c r="AUI193" s="199"/>
      <c r="AUJ193" s="199"/>
      <c r="AUK193" s="199"/>
      <c r="AUL193" s="199"/>
      <c r="AUM193" s="199"/>
      <c r="AUN193" s="199"/>
      <c r="AUO193" s="199"/>
      <c r="AUP193" s="199"/>
      <c r="AUQ193" s="199"/>
      <c r="AUR193" s="199"/>
      <c r="AUS193" s="199"/>
      <c r="AUT193" s="199"/>
      <c r="AUU193" s="199"/>
      <c r="AUV193" s="199"/>
      <c r="AUW193" s="199"/>
      <c r="AUX193" s="199"/>
      <c r="AUY193" s="199"/>
      <c r="AUZ193" s="199"/>
      <c r="AVA193" s="199"/>
      <c r="AVB193" s="199"/>
      <c r="AVC193" s="199"/>
      <c r="AVD193" s="199"/>
      <c r="AVE193" s="199"/>
      <c r="AVF193" s="199"/>
      <c r="AVG193" s="199"/>
      <c r="AVH193" s="199"/>
      <c r="AVI193" s="199"/>
      <c r="AVJ193" s="199"/>
      <c r="AVK193" s="199"/>
      <c r="AVL193" s="199"/>
      <c r="AVM193" s="199"/>
      <c r="AVN193" s="199"/>
      <c r="AVO193" s="199"/>
      <c r="AVP193" s="199"/>
      <c r="AVQ193" s="199"/>
      <c r="AVR193" s="199"/>
      <c r="AVS193" s="199"/>
      <c r="AVT193" s="199"/>
      <c r="AVU193" s="199"/>
      <c r="AVV193" s="199"/>
      <c r="AVW193" s="199"/>
      <c r="AVX193" s="199"/>
      <c r="AVY193" s="199"/>
      <c r="AVZ193" s="199"/>
      <c r="AWA193" s="199"/>
      <c r="AWB193" s="199"/>
      <c r="AWC193" s="199"/>
      <c r="AWD193" s="199"/>
      <c r="AWE193" s="199"/>
      <c r="AWF193" s="199"/>
      <c r="AWG193" s="199"/>
      <c r="AWH193" s="199"/>
      <c r="AWI193" s="199"/>
      <c r="AWJ193" s="199"/>
      <c r="AWK193" s="199"/>
      <c r="AWL193" s="199"/>
      <c r="AWM193" s="199"/>
      <c r="AWN193" s="199"/>
      <c r="AWO193" s="199"/>
      <c r="AWP193" s="199"/>
      <c r="AWQ193" s="199"/>
      <c r="AWR193" s="199"/>
      <c r="AWS193" s="199"/>
      <c r="AWT193" s="199"/>
      <c r="AWU193" s="199"/>
      <c r="AWV193" s="199"/>
      <c r="AWW193" s="199"/>
      <c r="AWX193" s="199"/>
      <c r="AWY193" s="199"/>
      <c r="AWZ193" s="199"/>
      <c r="AXA193" s="199"/>
      <c r="AXB193" s="199"/>
      <c r="AXC193" s="199"/>
      <c r="AXD193" s="199"/>
      <c r="AXE193" s="199"/>
      <c r="AXF193" s="199"/>
      <c r="AXG193" s="199"/>
      <c r="AXH193" s="199"/>
      <c r="AXI193" s="199"/>
      <c r="AXJ193" s="199"/>
      <c r="AXK193" s="199"/>
      <c r="AXL193" s="199"/>
      <c r="AXM193" s="199"/>
      <c r="AXN193" s="199"/>
      <c r="AXO193" s="199"/>
      <c r="AXP193" s="199"/>
      <c r="AXQ193" s="199"/>
      <c r="AXR193" s="199"/>
      <c r="AXS193" s="199"/>
      <c r="AXT193" s="199"/>
      <c r="AXU193" s="199"/>
      <c r="AXV193" s="199"/>
      <c r="AXW193" s="199"/>
      <c r="AXX193" s="199"/>
      <c r="AXY193" s="199"/>
      <c r="AXZ193" s="199"/>
      <c r="AYA193" s="199"/>
      <c r="AYB193" s="199"/>
      <c r="AYC193" s="199"/>
      <c r="AYD193" s="199"/>
      <c r="AYE193" s="199"/>
      <c r="AYF193" s="199"/>
      <c r="AYG193" s="199"/>
      <c r="AYH193" s="199"/>
      <c r="AYI193" s="199"/>
      <c r="AYJ193" s="199"/>
      <c r="AYK193" s="199"/>
      <c r="AYL193" s="199"/>
      <c r="AYM193" s="199"/>
      <c r="AYN193" s="199"/>
      <c r="AYO193" s="199"/>
      <c r="AYP193" s="199"/>
      <c r="AYQ193" s="199"/>
      <c r="AYR193" s="199"/>
      <c r="AYS193" s="199"/>
      <c r="AYT193" s="199"/>
      <c r="AYU193" s="199"/>
      <c r="AYV193" s="199"/>
      <c r="AYW193" s="199"/>
      <c r="AYX193" s="199"/>
      <c r="AYY193" s="199"/>
      <c r="AYZ193" s="199"/>
      <c r="AZA193" s="199"/>
      <c r="AZB193" s="199"/>
      <c r="AZC193" s="199"/>
      <c r="AZD193" s="199"/>
      <c r="AZE193" s="199"/>
      <c r="AZF193" s="199"/>
      <c r="AZG193" s="199"/>
      <c r="AZH193" s="199"/>
      <c r="AZI193" s="199"/>
      <c r="AZJ193" s="199"/>
      <c r="AZK193" s="199"/>
      <c r="AZL193" s="199"/>
      <c r="AZM193" s="199"/>
      <c r="AZN193" s="199"/>
      <c r="AZO193" s="199"/>
      <c r="AZP193" s="199"/>
      <c r="AZQ193" s="199"/>
      <c r="AZR193" s="199"/>
      <c r="AZS193" s="199"/>
      <c r="AZT193" s="199"/>
      <c r="AZU193" s="199"/>
      <c r="AZV193" s="199"/>
      <c r="AZW193" s="199"/>
      <c r="AZX193" s="199"/>
      <c r="AZY193" s="199"/>
      <c r="AZZ193" s="199"/>
      <c r="BAA193" s="199"/>
      <c r="BAB193" s="199"/>
      <c r="BAC193" s="199"/>
      <c r="BAD193" s="199"/>
      <c r="BAE193" s="199"/>
      <c r="BAF193" s="199"/>
      <c r="BAG193" s="199"/>
      <c r="BAH193" s="199"/>
      <c r="BAI193" s="199"/>
      <c r="BAJ193" s="199"/>
      <c r="BAK193" s="199"/>
      <c r="BAL193" s="199"/>
      <c r="BAM193" s="199"/>
      <c r="BAN193" s="199"/>
      <c r="BAO193" s="199"/>
      <c r="BAP193" s="199"/>
      <c r="BAQ193" s="199"/>
      <c r="BAR193" s="199"/>
      <c r="BAS193" s="199"/>
      <c r="BAT193" s="199"/>
      <c r="BAU193" s="199"/>
      <c r="BAV193" s="199"/>
      <c r="BAW193" s="199"/>
      <c r="BAX193" s="199"/>
      <c r="BAY193" s="199"/>
      <c r="BAZ193" s="199"/>
      <c r="BBA193" s="199"/>
      <c r="BBB193" s="199"/>
      <c r="BBC193" s="199"/>
      <c r="BBD193" s="199"/>
      <c r="BBE193" s="199"/>
      <c r="BBF193" s="199"/>
      <c r="BBG193" s="199"/>
      <c r="BBH193" s="199"/>
      <c r="BBI193" s="199"/>
      <c r="BBJ193" s="199"/>
      <c r="BBK193" s="199"/>
      <c r="BBL193" s="199"/>
      <c r="BBM193" s="199"/>
      <c r="BBN193" s="199"/>
      <c r="BBO193" s="199"/>
      <c r="BBP193" s="199"/>
      <c r="BBQ193" s="199"/>
      <c r="BBR193" s="199"/>
      <c r="BBS193" s="199"/>
      <c r="BBT193" s="199"/>
      <c r="BBU193" s="199"/>
      <c r="BBV193" s="199"/>
      <c r="BBW193" s="199"/>
      <c r="BBX193" s="199"/>
      <c r="BBY193" s="199"/>
      <c r="BBZ193" s="199"/>
      <c r="BCA193" s="199"/>
      <c r="BCB193" s="199"/>
      <c r="BCC193" s="199"/>
      <c r="BCD193" s="199"/>
      <c r="BCE193" s="199"/>
      <c r="BCF193" s="199"/>
      <c r="BCG193" s="199"/>
      <c r="BCH193" s="199"/>
      <c r="BCI193" s="199"/>
      <c r="BCJ193" s="199"/>
      <c r="BCK193" s="199"/>
      <c r="BCL193" s="199"/>
      <c r="BCM193" s="199"/>
      <c r="BCN193" s="199"/>
      <c r="BCO193" s="199"/>
      <c r="BCP193" s="199"/>
      <c r="BCQ193" s="199"/>
      <c r="BCR193" s="199"/>
      <c r="BCS193" s="199"/>
      <c r="BCT193" s="199"/>
      <c r="BCU193" s="199"/>
      <c r="BCV193" s="199"/>
      <c r="BCW193" s="199"/>
      <c r="BCX193" s="199"/>
      <c r="BCY193" s="199"/>
      <c r="BCZ193" s="199"/>
      <c r="BDA193" s="199"/>
      <c r="BDB193" s="199"/>
      <c r="BDC193" s="199"/>
      <c r="BDD193" s="199"/>
      <c r="BDE193" s="199"/>
      <c r="BDF193" s="199"/>
      <c r="BDG193" s="199"/>
      <c r="BDH193" s="199"/>
      <c r="BDI193" s="199"/>
      <c r="BDJ193" s="199"/>
      <c r="BDK193" s="199"/>
      <c r="BDL193" s="199"/>
      <c r="BDM193" s="199"/>
      <c r="BDN193" s="199"/>
      <c r="BDO193" s="199"/>
      <c r="BDP193" s="199"/>
      <c r="BDQ193" s="199"/>
      <c r="BDR193" s="199"/>
      <c r="BDS193" s="199"/>
      <c r="BDT193" s="199"/>
      <c r="BDU193" s="199"/>
      <c r="BDV193" s="199"/>
      <c r="BDW193" s="199"/>
      <c r="BDX193" s="199"/>
      <c r="BDY193" s="199"/>
      <c r="BDZ193" s="199"/>
      <c r="BEA193" s="199"/>
      <c r="BEB193" s="199"/>
      <c r="BEC193" s="199"/>
      <c r="BED193" s="199"/>
      <c r="BEE193" s="199"/>
      <c r="BEF193" s="199"/>
      <c r="BEG193" s="199"/>
      <c r="BEH193" s="199"/>
      <c r="BEI193" s="199"/>
      <c r="BEJ193" s="199"/>
      <c r="BEK193" s="199"/>
      <c r="BEL193" s="199"/>
      <c r="BEM193" s="199"/>
      <c r="BEN193" s="199"/>
      <c r="BEO193" s="199"/>
      <c r="BEP193" s="199"/>
      <c r="BEQ193" s="199"/>
      <c r="BER193" s="199"/>
      <c r="BES193" s="199"/>
      <c r="BET193" s="199"/>
      <c r="BEU193" s="199"/>
      <c r="BEV193" s="199"/>
      <c r="BEW193" s="199"/>
      <c r="BEX193" s="199"/>
      <c r="BEY193" s="199"/>
      <c r="BEZ193" s="199"/>
      <c r="BFA193" s="199"/>
      <c r="BFB193" s="199"/>
      <c r="BFC193" s="199"/>
      <c r="BFD193" s="199"/>
      <c r="BFE193" s="199"/>
      <c r="BFF193" s="199"/>
      <c r="BFG193" s="199"/>
      <c r="BFH193" s="199"/>
      <c r="BFI193" s="199"/>
      <c r="BFJ193" s="199"/>
      <c r="BFK193" s="199"/>
      <c r="BFL193" s="199"/>
      <c r="BFM193" s="199"/>
      <c r="BFN193" s="199"/>
      <c r="BFO193" s="199"/>
      <c r="BFP193" s="199"/>
      <c r="BFQ193" s="199"/>
      <c r="BFR193" s="199"/>
      <c r="BFS193" s="199"/>
      <c r="BFT193" s="199"/>
      <c r="BFU193" s="199"/>
      <c r="BFV193" s="199"/>
      <c r="BFW193" s="199"/>
      <c r="BFX193" s="199"/>
      <c r="BFY193" s="199"/>
      <c r="BFZ193" s="199"/>
      <c r="BGA193" s="199"/>
      <c r="BGB193" s="199"/>
      <c r="BGC193" s="199"/>
      <c r="BGD193" s="199"/>
      <c r="BGE193" s="199"/>
      <c r="BGF193" s="199"/>
      <c r="BGG193" s="199"/>
      <c r="BGH193" s="199"/>
      <c r="BGI193" s="199"/>
      <c r="BGJ193" s="199"/>
      <c r="BGK193" s="199"/>
      <c r="BGL193" s="199"/>
      <c r="BGM193" s="199"/>
      <c r="BGN193" s="199"/>
      <c r="BGO193" s="199"/>
      <c r="BGP193" s="199"/>
      <c r="BGQ193" s="199"/>
      <c r="BGR193" s="199"/>
      <c r="BGS193" s="199"/>
      <c r="BGT193" s="199"/>
      <c r="BGU193" s="199"/>
      <c r="BGV193" s="199"/>
      <c r="BGW193" s="199"/>
      <c r="BGX193" s="199"/>
      <c r="BGY193" s="199"/>
      <c r="BGZ193" s="199"/>
      <c r="BHA193" s="199"/>
      <c r="BHB193" s="199"/>
      <c r="BHC193" s="199"/>
      <c r="BHD193" s="199"/>
      <c r="BHE193" s="199"/>
      <c r="BHF193" s="199"/>
      <c r="BHG193" s="199"/>
      <c r="BHH193" s="199"/>
      <c r="BHI193" s="199"/>
      <c r="BHJ193" s="199"/>
      <c r="BHK193" s="199"/>
      <c r="BHL193" s="199"/>
      <c r="BHM193" s="199"/>
      <c r="BHN193" s="199"/>
      <c r="BHO193" s="199"/>
      <c r="BHP193" s="199"/>
      <c r="BHQ193" s="199"/>
      <c r="BHR193" s="199"/>
      <c r="BHS193" s="199"/>
      <c r="BHT193" s="199"/>
      <c r="BHU193" s="199"/>
      <c r="BHV193" s="199"/>
      <c r="BHW193" s="199"/>
      <c r="BHX193" s="199"/>
      <c r="BHY193" s="199"/>
      <c r="BHZ193" s="199"/>
      <c r="BIA193" s="199"/>
      <c r="BIB193" s="199"/>
      <c r="BIC193" s="199"/>
      <c r="BID193" s="199"/>
      <c r="BIE193" s="199"/>
      <c r="BIF193" s="199"/>
      <c r="BIG193" s="199"/>
      <c r="BIH193" s="199"/>
      <c r="BII193" s="199"/>
      <c r="BIJ193" s="199"/>
      <c r="BIK193" s="199"/>
      <c r="BIL193" s="199"/>
      <c r="BIM193" s="199"/>
      <c r="BIN193" s="199"/>
      <c r="BIO193" s="199"/>
      <c r="BIP193" s="199"/>
      <c r="BIQ193" s="199"/>
      <c r="BIR193" s="199"/>
      <c r="BIS193" s="199"/>
      <c r="BIT193" s="199"/>
      <c r="BIU193" s="199"/>
      <c r="BIV193" s="199"/>
      <c r="BIW193" s="199"/>
      <c r="BIX193" s="199"/>
      <c r="BIY193" s="199"/>
      <c r="BIZ193" s="199"/>
      <c r="BJA193" s="199"/>
      <c r="BJB193" s="199"/>
      <c r="BJC193" s="199"/>
      <c r="BJD193" s="199"/>
      <c r="BJE193" s="199"/>
      <c r="BJF193" s="199"/>
      <c r="BJG193" s="199"/>
      <c r="BJH193" s="199"/>
      <c r="BJI193" s="199"/>
      <c r="BJJ193" s="199"/>
      <c r="BJK193" s="199"/>
      <c r="BJL193" s="199"/>
      <c r="BJM193" s="199"/>
      <c r="BJN193" s="199"/>
      <c r="BJO193" s="199"/>
      <c r="BJP193" s="199"/>
      <c r="BJQ193" s="199"/>
      <c r="BJR193" s="199"/>
      <c r="BJS193" s="199"/>
      <c r="BJT193" s="199"/>
      <c r="BJU193" s="199"/>
      <c r="BJV193" s="199"/>
      <c r="BJW193" s="199"/>
      <c r="BJX193" s="199"/>
      <c r="BJY193" s="199"/>
      <c r="BJZ193" s="199"/>
      <c r="BKA193" s="199"/>
      <c r="BKB193" s="199"/>
      <c r="BKC193" s="199"/>
      <c r="BKD193" s="199"/>
      <c r="BKE193" s="199"/>
      <c r="BKF193" s="199"/>
      <c r="BKG193" s="199"/>
      <c r="BKH193" s="199"/>
      <c r="BKI193" s="199"/>
      <c r="BKJ193" s="199"/>
      <c r="BKK193" s="199"/>
      <c r="BKL193" s="199"/>
      <c r="BKM193" s="199"/>
      <c r="BKN193" s="199"/>
      <c r="BKO193" s="199"/>
      <c r="BKP193" s="199"/>
      <c r="BKQ193" s="199"/>
      <c r="BKR193" s="199"/>
      <c r="BKS193" s="199"/>
      <c r="BKT193" s="199"/>
      <c r="BKU193" s="199"/>
      <c r="BKV193" s="199"/>
      <c r="BKW193" s="199"/>
      <c r="BKX193" s="199"/>
      <c r="BKY193" s="199"/>
      <c r="BKZ193" s="199"/>
      <c r="BLA193" s="199"/>
      <c r="BLB193" s="199"/>
      <c r="BLC193" s="199"/>
      <c r="BLD193" s="199"/>
      <c r="BLE193" s="199"/>
      <c r="BLF193" s="199"/>
      <c r="BLG193" s="199"/>
      <c r="BLH193" s="199"/>
      <c r="BLI193" s="199"/>
      <c r="BLJ193" s="199"/>
      <c r="BLK193" s="199"/>
      <c r="BLL193" s="199"/>
      <c r="BLM193" s="199"/>
      <c r="BLN193" s="199"/>
      <c r="BLO193" s="199"/>
      <c r="BLP193" s="199"/>
      <c r="BLQ193" s="199"/>
      <c r="BLR193" s="199"/>
      <c r="BLS193" s="199"/>
      <c r="BLT193" s="199"/>
      <c r="BLU193" s="199"/>
      <c r="BLV193" s="199"/>
      <c r="BLW193" s="199"/>
      <c r="BLX193" s="199"/>
      <c r="BLY193" s="199"/>
      <c r="BLZ193" s="199"/>
      <c r="BMA193" s="199"/>
      <c r="BMB193" s="199"/>
      <c r="BMC193" s="199"/>
      <c r="BMD193" s="199"/>
      <c r="BME193" s="199"/>
      <c r="BMF193" s="199"/>
      <c r="BMG193" s="199"/>
      <c r="BMH193" s="199"/>
      <c r="BMI193" s="199"/>
      <c r="BMJ193" s="199"/>
      <c r="BMK193" s="199"/>
      <c r="BML193" s="199"/>
      <c r="BMM193" s="199"/>
      <c r="BMN193" s="199"/>
      <c r="BMO193" s="199"/>
      <c r="BMP193" s="199"/>
      <c r="BMQ193" s="199"/>
      <c r="BMR193" s="199"/>
      <c r="BMS193" s="199"/>
      <c r="BMT193" s="199"/>
      <c r="BMU193" s="199"/>
      <c r="BMV193" s="199"/>
      <c r="BMW193" s="199"/>
      <c r="BMX193" s="199"/>
      <c r="BMY193" s="199"/>
      <c r="BMZ193" s="199"/>
      <c r="BNA193" s="199"/>
      <c r="BNB193" s="199"/>
      <c r="BNC193" s="199"/>
      <c r="BND193" s="199"/>
      <c r="BNE193" s="199"/>
      <c r="BNF193" s="199"/>
      <c r="BNG193" s="199"/>
      <c r="BNH193" s="199"/>
      <c r="BNI193" s="199"/>
      <c r="BNJ193" s="199"/>
      <c r="BNK193" s="199"/>
      <c r="BNL193" s="199"/>
      <c r="BNM193" s="199"/>
      <c r="BNN193" s="199"/>
      <c r="BNO193" s="199"/>
      <c r="BNP193" s="199"/>
      <c r="BNQ193" s="199"/>
      <c r="BNR193" s="199"/>
      <c r="BNS193" s="199"/>
      <c r="BNT193" s="199"/>
      <c r="BNU193" s="199"/>
      <c r="BNV193" s="199"/>
      <c r="BNW193" s="199"/>
      <c r="BNX193" s="199"/>
      <c r="BNY193" s="199"/>
      <c r="BNZ193" s="199"/>
      <c r="BOA193" s="199"/>
      <c r="BOB193" s="199"/>
      <c r="BOC193" s="199"/>
      <c r="BOD193" s="199"/>
      <c r="BOE193" s="199"/>
      <c r="BOF193" s="199"/>
      <c r="BOG193" s="199"/>
      <c r="BOH193" s="199"/>
      <c r="BOI193" s="199"/>
      <c r="BOJ193" s="199"/>
      <c r="BOK193" s="199"/>
      <c r="BOL193" s="199"/>
      <c r="BOM193" s="199"/>
      <c r="BON193" s="199"/>
      <c r="BOO193" s="199"/>
      <c r="BOP193" s="199"/>
      <c r="BOQ193" s="199"/>
      <c r="BOR193" s="199"/>
      <c r="BOS193" s="199"/>
      <c r="BOT193" s="199"/>
      <c r="BOU193" s="199"/>
      <c r="BOV193" s="199"/>
      <c r="BOW193" s="199"/>
      <c r="BOX193" s="199"/>
      <c r="BOY193" s="199"/>
      <c r="BOZ193" s="199"/>
      <c r="BPA193" s="199"/>
      <c r="BPB193" s="199"/>
      <c r="BPC193" s="199"/>
      <c r="BPD193" s="199"/>
      <c r="BPE193" s="199"/>
      <c r="BPF193" s="199"/>
      <c r="BPG193" s="199"/>
      <c r="BPH193" s="199"/>
      <c r="BPI193" s="199"/>
      <c r="BPJ193" s="199"/>
      <c r="BPK193" s="199"/>
      <c r="BPL193" s="199"/>
      <c r="BPM193" s="199"/>
      <c r="BPN193" s="199"/>
      <c r="BPO193" s="199"/>
      <c r="BPP193" s="199"/>
      <c r="BPQ193" s="199"/>
      <c r="BPR193" s="199"/>
      <c r="BPS193" s="199"/>
      <c r="BPT193" s="199"/>
      <c r="BPU193" s="199"/>
      <c r="BPV193" s="199"/>
      <c r="BPW193" s="199"/>
      <c r="BPX193" s="199"/>
      <c r="BPY193" s="199"/>
      <c r="BPZ193" s="199"/>
      <c r="BQA193" s="199"/>
      <c r="BQB193" s="199"/>
      <c r="BQC193" s="199"/>
      <c r="BQD193" s="199"/>
      <c r="BQE193" s="199"/>
      <c r="BQF193" s="199"/>
      <c r="BQG193" s="199"/>
      <c r="BQH193" s="199"/>
      <c r="BQI193" s="199"/>
      <c r="BQJ193" s="199"/>
      <c r="BQK193" s="199"/>
      <c r="BQL193" s="199"/>
      <c r="BQM193" s="199"/>
      <c r="BQN193" s="199"/>
      <c r="BQO193" s="199"/>
      <c r="BQP193" s="199"/>
      <c r="BQQ193" s="199"/>
      <c r="BQR193" s="199"/>
      <c r="BQS193" s="199"/>
      <c r="BQT193" s="199"/>
      <c r="BQU193" s="199"/>
      <c r="BQV193" s="199"/>
      <c r="BQW193" s="199"/>
      <c r="BQX193" s="199"/>
      <c r="BQY193" s="199"/>
      <c r="BQZ193" s="199"/>
      <c r="BRA193" s="199"/>
      <c r="BRB193" s="199"/>
      <c r="BRC193" s="199"/>
      <c r="BRD193" s="199"/>
      <c r="BRE193" s="199"/>
      <c r="BRF193" s="199"/>
      <c r="BRG193" s="199"/>
      <c r="BRH193" s="199"/>
      <c r="BRI193" s="199"/>
      <c r="BRJ193" s="199"/>
      <c r="BRK193" s="199"/>
      <c r="BRL193" s="199"/>
      <c r="BRM193" s="199"/>
      <c r="BRN193" s="199"/>
      <c r="BRO193" s="199"/>
      <c r="BRP193" s="199"/>
      <c r="BRQ193" s="199"/>
      <c r="BRR193" s="199"/>
      <c r="BRS193" s="199"/>
      <c r="BRT193" s="199"/>
      <c r="BRU193" s="199"/>
      <c r="BRV193" s="199"/>
      <c r="BRW193" s="199"/>
      <c r="BRX193" s="199"/>
      <c r="BRY193" s="199"/>
      <c r="BRZ193" s="199"/>
      <c r="BSA193" s="199"/>
      <c r="BSB193" s="199"/>
      <c r="BSC193" s="199"/>
      <c r="BSD193" s="199"/>
      <c r="BSE193" s="199"/>
      <c r="BSF193" s="199"/>
      <c r="BSG193" s="199"/>
      <c r="BSH193" s="199"/>
      <c r="BSI193" s="199"/>
      <c r="BSJ193" s="199"/>
      <c r="BSK193" s="199"/>
      <c r="BSL193" s="199"/>
      <c r="BSM193" s="199"/>
      <c r="BSN193" s="199"/>
      <c r="BSO193" s="199"/>
      <c r="BSP193" s="199"/>
      <c r="BSQ193" s="199"/>
      <c r="BSR193" s="199"/>
      <c r="BSS193" s="199"/>
      <c r="BST193" s="199"/>
      <c r="BSU193" s="199"/>
      <c r="BSV193" s="199"/>
      <c r="BSW193" s="199"/>
      <c r="BSX193" s="199"/>
      <c r="BSY193" s="199"/>
      <c r="BSZ193" s="199"/>
      <c r="BTA193" s="199"/>
      <c r="BTB193" s="199"/>
      <c r="BTC193" s="199"/>
      <c r="BTD193" s="199"/>
      <c r="BTE193" s="199"/>
      <c r="BTF193" s="199"/>
      <c r="BTG193" s="199"/>
      <c r="BTH193" s="199"/>
      <c r="BTI193" s="199"/>
      <c r="BTJ193" s="199"/>
      <c r="BTK193" s="199"/>
      <c r="BTL193" s="199"/>
      <c r="BTM193" s="199"/>
      <c r="BTN193" s="199"/>
      <c r="BTO193" s="199"/>
      <c r="BTP193" s="199"/>
      <c r="BTQ193" s="199"/>
      <c r="BTR193" s="199"/>
      <c r="BTS193" s="199"/>
      <c r="BTT193" s="199"/>
      <c r="BTU193" s="199"/>
      <c r="BTV193" s="199"/>
      <c r="BTW193" s="199"/>
      <c r="BTX193" s="199"/>
      <c r="BTY193" s="199"/>
      <c r="BTZ193" s="199"/>
      <c r="BUA193" s="199"/>
      <c r="BUB193" s="199"/>
      <c r="BUC193" s="199"/>
      <c r="BUD193" s="199"/>
      <c r="BUE193" s="199"/>
      <c r="BUF193" s="199"/>
      <c r="BUG193" s="199"/>
      <c r="BUH193" s="199"/>
      <c r="BUI193" s="199"/>
      <c r="BUJ193" s="199"/>
      <c r="BUK193" s="199"/>
      <c r="BUL193" s="199"/>
      <c r="BUM193" s="199"/>
      <c r="BUN193" s="199"/>
      <c r="BUO193" s="199"/>
      <c r="BUP193" s="199"/>
      <c r="BUQ193" s="199"/>
      <c r="BUR193" s="199"/>
      <c r="BUS193" s="199"/>
      <c r="BUT193" s="199"/>
      <c r="BUU193" s="199"/>
      <c r="BUV193" s="199"/>
      <c r="BUW193" s="199"/>
      <c r="BUX193" s="199"/>
      <c r="BUY193" s="199"/>
      <c r="BUZ193" s="199"/>
      <c r="BVA193" s="199"/>
      <c r="BVB193" s="199"/>
      <c r="BVC193" s="199"/>
      <c r="BVD193" s="199"/>
      <c r="BVE193" s="199"/>
      <c r="BVF193" s="199"/>
      <c r="BVG193" s="199"/>
      <c r="BVH193" s="199"/>
      <c r="BVI193" s="199"/>
      <c r="BVJ193" s="199"/>
      <c r="BVK193" s="199"/>
      <c r="BVL193" s="199"/>
      <c r="BVM193" s="199"/>
      <c r="BVN193" s="199"/>
      <c r="BVO193" s="199"/>
      <c r="BVP193" s="199"/>
      <c r="BVQ193" s="199"/>
      <c r="BVR193" s="199"/>
      <c r="BVS193" s="199"/>
      <c r="BVT193" s="199"/>
      <c r="BVU193" s="199"/>
      <c r="BVV193" s="199"/>
      <c r="BVW193" s="199"/>
      <c r="BVX193" s="199"/>
      <c r="BVY193" s="199"/>
      <c r="BVZ193" s="199"/>
      <c r="BWA193" s="199"/>
      <c r="BWB193" s="199"/>
      <c r="BWC193" s="199"/>
      <c r="BWD193" s="199"/>
      <c r="BWE193" s="199"/>
      <c r="BWF193" s="199"/>
      <c r="BWG193" s="199"/>
      <c r="BWH193" s="199"/>
      <c r="BWI193" s="199"/>
      <c r="BWJ193" s="199"/>
      <c r="BWK193" s="199"/>
      <c r="BWL193" s="199"/>
      <c r="BWM193" s="199"/>
      <c r="BWN193" s="199"/>
      <c r="BWO193" s="199"/>
      <c r="BWP193" s="199"/>
      <c r="BWQ193" s="199"/>
      <c r="BWR193" s="199"/>
      <c r="BWS193" s="199"/>
      <c r="BWT193" s="199"/>
      <c r="BWU193" s="199"/>
      <c r="BWV193" s="199"/>
      <c r="BWW193" s="199"/>
      <c r="BWX193" s="199"/>
      <c r="BWY193" s="199"/>
      <c r="BWZ193" s="199"/>
      <c r="BXA193" s="199"/>
      <c r="BXB193" s="199"/>
      <c r="BXC193" s="199"/>
      <c r="BXD193" s="199"/>
      <c r="BXE193" s="199"/>
      <c r="BXF193" s="199"/>
      <c r="BXG193" s="199"/>
      <c r="BXH193" s="199"/>
      <c r="BXI193" s="199"/>
      <c r="BXJ193" s="199"/>
      <c r="BXK193" s="199"/>
      <c r="BXL193" s="199"/>
      <c r="BXM193" s="199"/>
      <c r="BXN193" s="199"/>
      <c r="BXO193" s="199"/>
      <c r="BXP193" s="199"/>
      <c r="BXQ193" s="199"/>
      <c r="BXR193" s="199"/>
      <c r="BXS193" s="199"/>
      <c r="BXT193" s="199"/>
      <c r="BXU193" s="199"/>
      <c r="BXV193" s="199"/>
      <c r="BXW193" s="199"/>
      <c r="BXX193" s="199"/>
      <c r="BXY193" s="199"/>
      <c r="BXZ193" s="199"/>
      <c r="BYA193" s="199"/>
      <c r="BYB193" s="199"/>
      <c r="BYC193" s="199"/>
      <c r="BYD193" s="199"/>
      <c r="BYE193" s="199"/>
      <c r="BYF193" s="199"/>
      <c r="BYG193" s="199"/>
      <c r="BYH193" s="199"/>
      <c r="BYI193" s="199"/>
      <c r="BYJ193" s="199"/>
      <c r="BYK193" s="199"/>
      <c r="BYL193" s="199"/>
      <c r="BYM193" s="199"/>
      <c r="BYN193" s="199"/>
      <c r="BYO193" s="199"/>
      <c r="BYP193" s="199"/>
      <c r="BYQ193" s="199"/>
      <c r="BYR193" s="199"/>
      <c r="BYS193" s="199"/>
      <c r="BYT193" s="199"/>
      <c r="BYU193" s="199"/>
      <c r="BYV193" s="199"/>
      <c r="BYW193" s="199"/>
      <c r="BYX193" s="199"/>
      <c r="BYY193" s="199"/>
      <c r="BYZ193" s="199"/>
      <c r="BZA193" s="199"/>
      <c r="BZB193" s="199"/>
      <c r="BZC193" s="199"/>
      <c r="BZD193" s="199"/>
      <c r="BZE193" s="199"/>
      <c r="BZF193" s="199"/>
      <c r="BZG193" s="199"/>
      <c r="BZH193" s="199"/>
      <c r="BZI193" s="199"/>
      <c r="BZJ193" s="199"/>
      <c r="BZK193" s="199"/>
      <c r="BZL193" s="199"/>
      <c r="BZM193" s="199"/>
      <c r="BZN193" s="199"/>
      <c r="BZO193" s="199"/>
      <c r="BZP193" s="199"/>
      <c r="BZQ193" s="199"/>
      <c r="BZR193" s="199"/>
      <c r="BZS193" s="199"/>
      <c r="BZT193" s="199"/>
      <c r="BZU193" s="199"/>
      <c r="BZV193" s="199"/>
      <c r="BZW193" s="199"/>
      <c r="BZX193" s="199"/>
      <c r="BZY193" s="199"/>
      <c r="BZZ193" s="199"/>
      <c r="CAA193" s="199"/>
      <c r="CAB193" s="199"/>
      <c r="CAC193" s="199"/>
      <c r="CAD193" s="199"/>
      <c r="CAE193" s="199"/>
      <c r="CAF193" s="199"/>
      <c r="CAG193" s="199"/>
      <c r="CAH193" s="199"/>
      <c r="CAI193" s="199"/>
      <c r="CAJ193" s="199"/>
      <c r="CAK193" s="199"/>
      <c r="CAL193" s="199"/>
      <c r="CAM193" s="199"/>
      <c r="CAN193" s="199"/>
      <c r="CAO193" s="199"/>
      <c r="CAP193" s="199"/>
      <c r="CAQ193" s="199"/>
      <c r="CAR193" s="199"/>
      <c r="CAS193" s="199"/>
      <c r="CAT193" s="199"/>
      <c r="CAU193" s="199"/>
      <c r="CAV193" s="199"/>
      <c r="CAW193" s="199"/>
      <c r="CAX193" s="199"/>
      <c r="CAY193" s="199"/>
      <c r="CAZ193" s="199"/>
      <c r="CBA193" s="199"/>
      <c r="CBB193" s="199"/>
      <c r="CBC193" s="199"/>
      <c r="CBD193" s="199"/>
      <c r="CBE193" s="199"/>
      <c r="CBF193" s="199"/>
      <c r="CBG193" s="199"/>
      <c r="CBH193" s="199"/>
      <c r="CBI193" s="199"/>
      <c r="CBJ193" s="199"/>
      <c r="CBK193" s="199"/>
      <c r="CBL193" s="199"/>
      <c r="CBM193" s="199"/>
      <c r="CBN193" s="199"/>
      <c r="CBO193" s="199"/>
      <c r="CBP193" s="199"/>
      <c r="CBQ193" s="199"/>
      <c r="CBR193" s="199"/>
      <c r="CBS193" s="199"/>
      <c r="CBT193" s="199"/>
      <c r="CBU193" s="199"/>
      <c r="CBV193" s="199"/>
      <c r="CBW193" s="199"/>
      <c r="CBX193" s="199"/>
      <c r="CBY193" s="199"/>
      <c r="CBZ193" s="199"/>
      <c r="CCA193" s="199"/>
      <c r="CCB193" s="199"/>
      <c r="CCC193" s="199"/>
      <c r="CCD193" s="199"/>
      <c r="CCE193" s="199"/>
      <c r="CCF193" s="199"/>
      <c r="CCG193" s="199"/>
      <c r="CCH193" s="199"/>
      <c r="CCI193" s="199"/>
      <c r="CCJ193" s="199"/>
      <c r="CCK193" s="199"/>
      <c r="CCL193" s="199"/>
      <c r="CCM193" s="199"/>
      <c r="CCN193" s="199"/>
      <c r="CCO193" s="199"/>
      <c r="CCP193" s="199"/>
      <c r="CCQ193" s="199"/>
      <c r="CCR193" s="199"/>
      <c r="CCS193" s="199"/>
      <c r="CCT193" s="199"/>
    </row>
    <row r="194" spans="823:2126" s="200" customFormat="1" x14ac:dyDescent="0.2">
      <c r="AKV194" s="199"/>
      <c r="AKW194" s="199"/>
      <c r="AKX194" s="199"/>
      <c r="AKY194" s="199"/>
      <c r="AKZ194" s="199"/>
      <c r="ALA194" s="199"/>
      <c r="ALB194" s="199"/>
      <c r="ALC194" s="199"/>
      <c r="ALD194" s="199"/>
      <c r="ALE194" s="199"/>
      <c r="ALF194" s="199"/>
      <c r="ALG194" s="199"/>
      <c r="ALH194" s="199"/>
      <c r="ALI194" s="199"/>
      <c r="ALJ194" s="199"/>
      <c r="ALK194" s="199"/>
      <c r="ALL194" s="199"/>
      <c r="ALM194" s="199"/>
      <c r="ALN194" s="199"/>
      <c r="ALO194" s="199"/>
      <c r="ALP194" s="199"/>
      <c r="ALQ194" s="199"/>
      <c r="ALR194" s="199"/>
      <c r="ALS194" s="199"/>
      <c r="ALT194" s="199"/>
      <c r="ALU194" s="199"/>
      <c r="ALV194" s="199"/>
      <c r="ALW194" s="199"/>
      <c r="ALX194" s="199"/>
      <c r="ALY194" s="199"/>
      <c r="ALZ194" s="199"/>
      <c r="AMA194" s="199"/>
      <c r="AMB194" s="199"/>
      <c r="AMC194" s="199"/>
      <c r="AMD194" s="199"/>
      <c r="AME194" s="199"/>
      <c r="AMF194" s="199"/>
      <c r="AMG194" s="199"/>
      <c r="AMH194" s="199"/>
      <c r="AMI194" s="199"/>
      <c r="AMJ194" s="199"/>
      <c r="AMK194" s="199"/>
      <c r="AML194" s="199"/>
      <c r="AMM194" s="199"/>
      <c r="AMN194" s="199"/>
      <c r="AMO194" s="199"/>
      <c r="AMP194" s="199"/>
      <c r="AMQ194" s="199"/>
      <c r="AMR194" s="199"/>
      <c r="AMS194" s="199"/>
      <c r="AMT194" s="199"/>
      <c r="AMU194" s="199"/>
      <c r="AMV194" s="199"/>
      <c r="AMW194" s="199"/>
      <c r="AMX194" s="199"/>
      <c r="AMY194" s="199"/>
      <c r="AMZ194" s="199"/>
      <c r="ANA194" s="199"/>
      <c r="ANB194" s="199"/>
      <c r="ANC194" s="199"/>
      <c r="AND194" s="199"/>
      <c r="ANE194" s="199"/>
      <c r="ANF194" s="199"/>
      <c r="ANG194" s="199"/>
      <c r="ANH194" s="199"/>
      <c r="ANI194" s="199"/>
      <c r="ANJ194" s="199"/>
      <c r="ANK194" s="199"/>
      <c r="ANL194" s="199"/>
      <c r="ANM194" s="199"/>
      <c r="ANN194" s="199"/>
      <c r="ANO194" s="199"/>
      <c r="ANP194" s="199"/>
      <c r="ANQ194" s="199"/>
      <c r="ANR194" s="199"/>
      <c r="ANS194" s="199"/>
      <c r="ANT194" s="199"/>
      <c r="ANU194" s="199"/>
      <c r="ANV194" s="199"/>
      <c r="ANW194" s="199"/>
      <c r="ANX194" s="199"/>
      <c r="ANY194" s="199"/>
      <c r="ANZ194" s="199"/>
      <c r="AOA194" s="199"/>
      <c r="AOB194" s="199"/>
      <c r="AOC194" s="199"/>
      <c r="AOD194" s="199"/>
      <c r="AOE194" s="199"/>
      <c r="AOF194" s="199"/>
      <c r="AOG194" s="199"/>
      <c r="AOH194" s="199"/>
      <c r="AOI194" s="199"/>
      <c r="AOJ194" s="199"/>
      <c r="AOK194" s="199"/>
      <c r="AOL194" s="199"/>
      <c r="AOM194" s="199"/>
      <c r="AON194" s="199"/>
      <c r="AOO194" s="199"/>
      <c r="AOP194" s="199"/>
      <c r="AOQ194" s="199"/>
      <c r="AOR194" s="199"/>
      <c r="AOS194" s="199"/>
      <c r="AOT194" s="199"/>
      <c r="AOU194" s="199"/>
      <c r="AOV194" s="199"/>
      <c r="AOW194" s="199"/>
      <c r="AOX194" s="199"/>
      <c r="AOY194" s="199"/>
      <c r="AOZ194" s="199"/>
      <c r="APA194" s="199"/>
      <c r="APB194" s="199"/>
      <c r="APC194" s="199"/>
      <c r="APD194" s="199"/>
      <c r="APE194" s="199"/>
      <c r="APF194" s="199"/>
      <c r="APG194" s="199"/>
      <c r="APH194" s="199"/>
      <c r="API194" s="199"/>
      <c r="APJ194" s="199"/>
      <c r="APK194" s="199"/>
      <c r="APL194" s="199"/>
      <c r="APM194" s="199"/>
      <c r="APN194" s="199"/>
      <c r="APO194" s="199"/>
      <c r="APP194" s="199"/>
      <c r="APQ194" s="199"/>
      <c r="APR194" s="199"/>
      <c r="APS194" s="199"/>
      <c r="APT194" s="199"/>
      <c r="APU194" s="199"/>
      <c r="APV194" s="199"/>
      <c r="APW194" s="199"/>
      <c r="APX194" s="199"/>
      <c r="APY194" s="199"/>
      <c r="APZ194" s="199"/>
      <c r="AQA194" s="199"/>
      <c r="AQB194" s="199"/>
      <c r="AQC194" s="199"/>
      <c r="AQD194" s="199"/>
      <c r="AQE194" s="199"/>
      <c r="AQF194" s="199"/>
      <c r="AQG194" s="199"/>
      <c r="AQH194" s="199"/>
      <c r="AQI194" s="199"/>
      <c r="AQJ194" s="199"/>
      <c r="AQK194" s="199"/>
      <c r="AQL194" s="199"/>
      <c r="AQM194" s="199"/>
      <c r="AQN194" s="199"/>
      <c r="AQO194" s="199"/>
      <c r="AQP194" s="199"/>
      <c r="AQQ194" s="199"/>
      <c r="AQR194" s="199"/>
      <c r="AQS194" s="199"/>
      <c r="AQT194" s="199"/>
      <c r="AQU194" s="199"/>
      <c r="AQV194" s="199"/>
      <c r="AQW194" s="199"/>
      <c r="AQX194" s="199"/>
      <c r="AQY194" s="199"/>
      <c r="AQZ194" s="199"/>
      <c r="ARA194" s="199"/>
      <c r="ARB194" s="199"/>
      <c r="ARC194" s="199"/>
      <c r="ARD194" s="199"/>
      <c r="ARE194" s="199"/>
      <c r="ARF194" s="199"/>
      <c r="ARG194" s="199"/>
      <c r="ARH194" s="199"/>
      <c r="ARI194" s="199"/>
      <c r="ARJ194" s="199"/>
      <c r="ARK194" s="199"/>
      <c r="ARL194" s="199"/>
      <c r="ARM194" s="199"/>
      <c r="ARN194" s="199"/>
      <c r="ARO194" s="199"/>
      <c r="ARP194" s="199"/>
      <c r="ARQ194" s="199"/>
      <c r="ARR194" s="199"/>
      <c r="ARS194" s="199"/>
      <c r="ART194" s="199"/>
      <c r="ARU194" s="199"/>
      <c r="ARV194" s="199"/>
      <c r="ARW194" s="199"/>
      <c r="ARX194" s="199"/>
      <c r="ARY194" s="199"/>
      <c r="ARZ194" s="199"/>
      <c r="ASA194" s="199"/>
      <c r="ASB194" s="199"/>
      <c r="ASC194" s="199"/>
      <c r="ASD194" s="199"/>
      <c r="ASE194" s="199"/>
      <c r="ASF194" s="199"/>
      <c r="ASG194" s="199"/>
      <c r="ASH194" s="199"/>
      <c r="ASI194" s="199"/>
      <c r="ASJ194" s="199"/>
      <c r="ASK194" s="199"/>
      <c r="ASL194" s="199"/>
      <c r="ASM194" s="199"/>
      <c r="ASN194" s="199"/>
      <c r="ASO194" s="199"/>
      <c r="ASP194" s="199"/>
      <c r="ASQ194" s="199"/>
      <c r="ASR194" s="199"/>
      <c r="ASS194" s="199"/>
      <c r="AST194" s="199"/>
      <c r="ASU194" s="199"/>
      <c r="ASV194" s="199"/>
      <c r="ASW194" s="199"/>
      <c r="ASX194" s="199"/>
      <c r="ASY194" s="199"/>
      <c r="ASZ194" s="199"/>
      <c r="ATA194" s="199"/>
      <c r="ATB194" s="199"/>
      <c r="ATC194" s="199"/>
      <c r="ATD194" s="199"/>
      <c r="ATE194" s="199"/>
      <c r="ATF194" s="199"/>
      <c r="ATG194" s="199"/>
      <c r="ATH194" s="199"/>
      <c r="ATI194" s="199"/>
      <c r="ATJ194" s="199"/>
      <c r="ATK194" s="199"/>
      <c r="ATL194" s="199"/>
      <c r="ATM194" s="199"/>
      <c r="ATN194" s="199"/>
      <c r="ATO194" s="199"/>
      <c r="ATP194" s="199"/>
      <c r="ATQ194" s="199"/>
      <c r="ATR194" s="199"/>
      <c r="ATS194" s="199"/>
      <c r="ATT194" s="199"/>
      <c r="ATU194" s="199"/>
      <c r="ATV194" s="199"/>
      <c r="ATW194" s="199"/>
      <c r="ATX194" s="199"/>
      <c r="ATY194" s="199"/>
      <c r="ATZ194" s="199"/>
      <c r="AUA194" s="199"/>
      <c r="AUB194" s="199"/>
      <c r="AUC194" s="199"/>
      <c r="AUD194" s="199"/>
      <c r="AUE194" s="199"/>
      <c r="AUF194" s="199"/>
      <c r="AUG194" s="199"/>
      <c r="AUH194" s="199"/>
      <c r="AUI194" s="199"/>
      <c r="AUJ194" s="199"/>
      <c r="AUK194" s="199"/>
      <c r="AUL194" s="199"/>
      <c r="AUM194" s="199"/>
      <c r="AUN194" s="199"/>
      <c r="AUO194" s="199"/>
      <c r="AUP194" s="199"/>
      <c r="AUQ194" s="199"/>
      <c r="AUR194" s="199"/>
      <c r="AUS194" s="199"/>
      <c r="AUT194" s="199"/>
      <c r="AUU194" s="199"/>
      <c r="AUV194" s="199"/>
      <c r="AUW194" s="199"/>
      <c r="AUX194" s="199"/>
      <c r="AUY194" s="199"/>
      <c r="AUZ194" s="199"/>
      <c r="AVA194" s="199"/>
      <c r="AVB194" s="199"/>
      <c r="AVC194" s="199"/>
      <c r="AVD194" s="199"/>
      <c r="AVE194" s="199"/>
      <c r="AVF194" s="199"/>
      <c r="AVG194" s="199"/>
      <c r="AVH194" s="199"/>
      <c r="AVI194" s="199"/>
      <c r="AVJ194" s="199"/>
      <c r="AVK194" s="199"/>
      <c r="AVL194" s="199"/>
      <c r="AVM194" s="199"/>
      <c r="AVN194" s="199"/>
      <c r="AVO194" s="199"/>
      <c r="AVP194" s="199"/>
      <c r="AVQ194" s="199"/>
      <c r="AVR194" s="199"/>
      <c r="AVS194" s="199"/>
      <c r="AVT194" s="199"/>
      <c r="AVU194" s="199"/>
      <c r="AVV194" s="199"/>
      <c r="AVW194" s="199"/>
      <c r="AVX194" s="199"/>
      <c r="AVY194" s="199"/>
      <c r="AVZ194" s="199"/>
      <c r="AWA194" s="199"/>
      <c r="AWB194" s="199"/>
      <c r="AWC194" s="199"/>
      <c r="AWD194" s="199"/>
      <c r="AWE194" s="199"/>
      <c r="AWF194" s="199"/>
      <c r="AWG194" s="199"/>
      <c r="AWH194" s="199"/>
      <c r="AWI194" s="199"/>
      <c r="AWJ194" s="199"/>
      <c r="AWK194" s="199"/>
      <c r="AWL194" s="199"/>
      <c r="AWM194" s="199"/>
      <c r="AWN194" s="199"/>
      <c r="AWO194" s="199"/>
      <c r="AWP194" s="199"/>
      <c r="AWQ194" s="199"/>
      <c r="AWR194" s="199"/>
      <c r="AWS194" s="199"/>
      <c r="AWT194" s="199"/>
      <c r="AWU194" s="199"/>
      <c r="AWV194" s="199"/>
      <c r="AWW194" s="199"/>
      <c r="AWX194" s="199"/>
      <c r="AWY194" s="199"/>
      <c r="AWZ194" s="199"/>
      <c r="AXA194" s="199"/>
      <c r="AXB194" s="199"/>
      <c r="AXC194" s="199"/>
      <c r="AXD194" s="199"/>
      <c r="AXE194" s="199"/>
      <c r="AXF194" s="199"/>
      <c r="AXG194" s="199"/>
      <c r="AXH194" s="199"/>
      <c r="AXI194" s="199"/>
      <c r="AXJ194" s="199"/>
      <c r="AXK194" s="199"/>
      <c r="AXL194" s="199"/>
      <c r="AXM194" s="199"/>
      <c r="AXN194" s="199"/>
      <c r="AXO194" s="199"/>
      <c r="AXP194" s="199"/>
      <c r="AXQ194" s="199"/>
      <c r="AXR194" s="199"/>
      <c r="AXS194" s="199"/>
      <c r="AXT194" s="199"/>
      <c r="AXU194" s="199"/>
      <c r="AXV194" s="199"/>
      <c r="AXW194" s="199"/>
      <c r="AXX194" s="199"/>
      <c r="AXY194" s="199"/>
      <c r="AXZ194" s="199"/>
      <c r="AYA194" s="199"/>
      <c r="AYB194" s="199"/>
      <c r="AYC194" s="199"/>
      <c r="AYD194" s="199"/>
      <c r="AYE194" s="199"/>
      <c r="AYF194" s="199"/>
      <c r="AYG194" s="199"/>
      <c r="AYH194" s="199"/>
      <c r="AYI194" s="199"/>
      <c r="AYJ194" s="199"/>
      <c r="AYK194" s="199"/>
      <c r="AYL194" s="199"/>
      <c r="AYM194" s="199"/>
      <c r="AYN194" s="199"/>
      <c r="AYO194" s="199"/>
      <c r="AYP194" s="199"/>
      <c r="AYQ194" s="199"/>
      <c r="AYR194" s="199"/>
      <c r="AYS194" s="199"/>
      <c r="AYT194" s="199"/>
      <c r="AYU194" s="199"/>
      <c r="AYV194" s="199"/>
      <c r="AYW194" s="199"/>
      <c r="AYX194" s="199"/>
      <c r="AYY194" s="199"/>
      <c r="AYZ194" s="199"/>
      <c r="AZA194" s="199"/>
      <c r="AZB194" s="199"/>
      <c r="AZC194" s="199"/>
      <c r="AZD194" s="199"/>
      <c r="AZE194" s="199"/>
      <c r="AZF194" s="199"/>
      <c r="AZG194" s="199"/>
      <c r="AZH194" s="199"/>
      <c r="AZI194" s="199"/>
      <c r="AZJ194" s="199"/>
      <c r="AZK194" s="199"/>
      <c r="AZL194" s="199"/>
      <c r="AZM194" s="199"/>
      <c r="AZN194" s="199"/>
      <c r="AZO194" s="199"/>
      <c r="AZP194" s="199"/>
      <c r="AZQ194" s="199"/>
      <c r="AZR194" s="199"/>
      <c r="AZS194" s="199"/>
      <c r="AZT194" s="199"/>
      <c r="AZU194" s="199"/>
      <c r="AZV194" s="199"/>
      <c r="AZW194" s="199"/>
      <c r="AZX194" s="199"/>
      <c r="AZY194" s="199"/>
      <c r="AZZ194" s="199"/>
      <c r="BAA194" s="199"/>
      <c r="BAB194" s="199"/>
      <c r="BAC194" s="199"/>
      <c r="BAD194" s="199"/>
      <c r="BAE194" s="199"/>
      <c r="BAF194" s="199"/>
      <c r="BAG194" s="199"/>
      <c r="BAH194" s="199"/>
      <c r="BAI194" s="199"/>
      <c r="BAJ194" s="199"/>
      <c r="BAK194" s="199"/>
      <c r="BAL194" s="199"/>
      <c r="BAM194" s="199"/>
      <c r="BAN194" s="199"/>
      <c r="BAO194" s="199"/>
      <c r="BAP194" s="199"/>
      <c r="BAQ194" s="199"/>
      <c r="BAR194" s="199"/>
      <c r="BAS194" s="199"/>
      <c r="BAT194" s="199"/>
      <c r="BAU194" s="199"/>
      <c r="BAV194" s="199"/>
      <c r="BAW194" s="199"/>
      <c r="BAX194" s="199"/>
      <c r="BAY194" s="199"/>
      <c r="BAZ194" s="199"/>
      <c r="BBA194" s="199"/>
      <c r="BBB194" s="199"/>
      <c r="BBC194" s="199"/>
      <c r="BBD194" s="199"/>
      <c r="BBE194" s="199"/>
      <c r="BBF194" s="199"/>
      <c r="BBG194" s="199"/>
      <c r="BBH194" s="199"/>
      <c r="BBI194" s="199"/>
      <c r="BBJ194" s="199"/>
      <c r="BBK194" s="199"/>
      <c r="BBL194" s="199"/>
      <c r="BBM194" s="199"/>
      <c r="BBN194" s="199"/>
      <c r="BBO194" s="199"/>
      <c r="BBP194" s="199"/>
      <c r="BBQ194" s="199"/>
      <c r="BBR194" s="199"/>
      <c r="BBS194" s="199"/>
      <c r="BBT194" s="199"/>
      <c r="BBU194" s="199"/>
      <c r="BBV194" s="199"/>
      <c r="BBW194" s="199"/>
      <c r="BBX194" s="199"/>
      <c r="BBY194" s="199"/>
      <c r="BBZ194" s="199"/>
      <c r="BCA194" s="199"/>
      <c r="BCB194" s="199"/>
      <c r="BCC194" s="199"/>
      <c r="BCD194" s="199"/>
      <c r="BCE194" s="199"/>
      <c r="BCF194" s="199"/>
      <c r="BCG194" s="199"/>
      <c r="BCH194" s="199"/>
      <c r="BCI194" s="199"/>
      <c r="BCJ194" s="199"/>
      <c r="BCK194" s="199"/>
      <c r="BCL194" s="199"/>
      <c r="BCM194" s="199"/>
      <c r="BCN194" s="199"/>
      <c r="BCO194" s="199"/>
      <c r="BCP194" s="199"/>
      <c r="BCQ194" s="199"/>
      <c r="BCR194" s="199"/>
      <c r="BCS194" s="199"/>
      <c r="BCT194" s="199"/>
      <c r="BCU194" s="199"/>
      <c r="BCV194" s="199"/>
      <c r="BCW194" s="199"/>
      <c r="BCX194" s="199"/>
      <c r="BCY194" s="199"/>
      <c r="BCZ194" s="199"/>
      <c r="BDA194" s="199"/>
      <c r="BDB194" s="199"/>
      <c r="BDC194" s="199"/>
      <c r="BDD194" s="199"/>
      <c r="BDE194" s="199"/>
      <c r="BDF194" s="199"/>
      <c r="BDG194" s="199"/>
      <c r="BDH194" s="199"/>
      <c r="BDI194" s="199"/>
      <c r="BDJ194" s="199"/>
      <c r="BDK194" s="199"/>
      <c r="BDL194" s="199"/>
      <c r="BDM194" s="199"/>
      <c r="BDN194" s="199"/>
      <c r="BDO194" s="199"/>
      <c r="BDP194" s="199"/>
      <c r="BDQ194" s="199"/>
      <c r="BDR194" s="199"/>
      <c r="BDS194" s="199"/>
      <c r="BDT194" s="199"/>
      <c r="BDU194" s="199"/>
      <c r="BDV194" s="199"/>
      <c r="BDW194" s="199"/>
      <c r="BDX194" s="199"/>
      <c r="BDY194" s="199"/>
      <c r="BDZ194" s="199"/>
      <c r="BEA194" s="199"/>
      <c r="BEB194" s="199"/>
      <c r="BEC194" s="199"/>
      <c r="BED194" s="199"/>
      <c r="BEE194" s="199"/>
      <c r="BEF194" s="199"/>
      <c r="BEG194" s="199"/>
      <c r="BEH194" s="199"/>
      <c r="BEI194" s="199"/>
      <c r="BEJ194" s="199"/>
      <c r="BEK194" s="199"/>
      <c r="BEL194" s="199"/>
      <c r="BEM194" s="199"/>
      <c r="BEN194" s="199"/>
      <c r="BEO194" s="199"/>
      <c r="BEP194" s="199"/>
      <c r="BEQ194" s="199"/>
      <c r="BER194" s="199"/>
      <c r="BES194" s="199"/>
      <c r="BET194" s="199"/>
      <c r="BEU194" s="199"/>
      <c r="BEV194" s="199"/>
      <c r="BEW194" s="199"/>
      <c r="BEX194" s="199"/>
      <c r="BEY194" s="199"/>
      <c r="BEZ194" s="199"/>
      <c r="BFA194" s="199"/>
      <c r="BFB194" s="199"/>
      <c r="BFC194" s="199"/>
      <c r="BFD194" s="199"/>
      <c r="BFE194" s="199"/>
      <c r="BFF194" s="199"/>
      <c r="BFG194" s="199"/>
      <c r="BFH194" s="199"/>
      <c r="BFI194" s="199"/>
      <c r="BFJ194" s="199"/>
      <c r="BFK194" s="199"/>
      <c r="BFL194" s="199"/>
      <c r="BFM194" s="199"/>
      <c r="BFN194" s="199"/>
      <c r="BFO194" s="199"/>
      <c r="BFP194" s="199"/>
      <c r="BFQ194" s="199"/>
      <c r="BFR194" s="199"/>
      <c r="BFS194" s="199"/>
      <c r="BFT194" s="199"/>
      <c r="BFU194" s="199"/>
      <c r="BFV194" s="199"/>
      <c r="BFW194" s="199"/>
      <c r="BFX194" s="199"/>
      <c r="BFY194" s="199"/>
      <c r="BFZ194" s="199"/>
      <c r="BGA194" s="199"/>
      <c r="BGB194" s="199"/>
      <c r="BGC194" s="199"/>
      <c r="BGD194" s="199"/>
      <c r="BGE194" s="199"/>
      <c r="BGF194" s="199"/>
      <c r="BGG194" s="199"/>
      <c r="BGH194" s="199"/>
      <c r="BGI194" s="199"/>
      <c r="BGJ194" s="199"/>
      <c r="BGK194" s="199"/>
      <c r="BGL194" s="199"/>
      <c r="BGM194" s="199"/>
      <c r="BGN194" s="199"/>
      <c r="BGO194" s="199"/>
      <c r="BGP194" s="199"/>
      <c r="BGQ194" s="199"/>
      <c r="BGR194" s="199"/>
      <c r="BGS194" s="199"/>
      <c r="BGT194" s="199"/>
      <c r="BGU194" s="199"/>
      <c r="BGV194" s="199"/>
      <c r="BGW194" s="199"/>
      <c r="BGX194" s="199"/>
      <c r="BGY194" s="199"/>
      <c r="BGZ194" s="199"/>
      <c r="BHA194" s="199"/>
      <c r="BHB194" s="199"/>
      <c r="BHC194" s="199"/>
      <c r="BHD194" s="199"/>
      <c r="BHE194" s="199"/>
      <c r="BHF194" s="199"/>
      <c r="BHG194" s="199"/>
      <c r="BHH194" s="199"/>
      <c r="BHI194" s="199"/>
      <c r="BHJ194" s="199"/>
      <c r="BHK194" s="199"/>
      <c r="BHL194" s="199"/>
      <c r="BHM194" s="199"/>
      <c r="BHN194" s="199"/>
      <c r="BHO194" s="199"/>
      <c r="BHP194" s="199"/>
      <c r="BHQ194" s="199"/>
      <c r="BHR194" s="199"/>
      <c r="BHS194" s="199"/>
      <c r="BHT194" s="199"/>
      <c r="BHU194" s="199"/>
      <c r="BHV194" s="199"/>
      <c r="BHW194" s="199"/>
      <c r="BHX194" s="199"/>
      <c r="BHY194" s="199"/>
      <c r="BHZ194" s="199"/>
      <c r="BIA194" s="199"/>
      <c r="BIB194" s="199"/>
      <c r="BIC194" s="199"/>
      <c r="BID194" s="199"/>
      <c r="BIE194" s="199"/>
      <c r="BIF194" s="199"/>
      <c r="BIG194" s="199"/>
      <c r="BIH194" s="199"/>
      <c r="BII194" s="199"/>
      <c r="BIJ194" s="199"/>
      <c r="BIK194" s="199"/>
      <c r="BIL194" s="199"/>
      <c r="BIM194" s="199"/>
      <c r="BIN194" s="199"/>
      <c r="BIO194" s="199"/>
      <c r="BIP194" s="199"/>
      <c r="BIQ194" s="199"/>
      <c r="BIR194" s="199"/>
      <c r="BIS194" s="199"/>
      <c r="BIT194" s="199"/>
      <c r="BIU194" s="199"/>
      <c r="BIV194" s="199"/>
      <c r="BIW194" s="199"/>
      <c r="BIX194" s="199"/>
      <c r="BIY194" s="199"/>
      <c r="BIZ194" s="199"/>
      <c r="BJA194" s="199"/>
      <c r="BJB194" s="199"/>
      <c r="BJC194" s="199"/>
      <c r="BJD194" s="199"/>
      <c r="BJE194" s="199"/>
      <c r="BJF194" s="199"/>
      <c r="BJG194" s="199"/>
      <c r="BJH194" s="199"/>
      <c r="BJI194" s="199"/>
      <c r="BJJ194" s="199"/>
      <c r="BJK194" s="199"/>
      <c r="BJL194" s="199"/>
      <c r="BJM194" s="199"/>
      <c r="BJN194" s="199"/>
      <c r="BJO194" s="199"/>
      <c r="BJP194" s="199"/>
      <c r="BJQ194" s="199"/>
      <c r="BJR194" s="199"/>
      <c r="BJS194" s="199"/>
      <c r="BJT194" s="199"/>
      <c r="BJU194" s="199"/>
      <c r="BJV194" s="199"/>
      <c r="BJW194" s="199"/>
      <c r="BJX194" s="199"/>
      <c r="BJY194" s="199"/>
      <c r="BJZ194" s="199"/>
      <c r="BKA194" s="199"/>
      <c r="BKB194" s="199"/>
      <c r="BKC194" s="199"/>
      <c r="BKD194" s="199"/>
      <c r="BKE194" s="199"/>
      <c r="BKF194" s="199"/>
      <c r="BKG194" s="199"/>
      <c r="BKH194" s="199"/>
      <c r="BKI194" s="199"/>
      <c r="BKJ194" s="199"/>
      <c r="BKK194" s="199"/>
      <c r="BKL194" s="199"/>
      <c r="BKM194" s="199"/>
      <c r="BKN194" s="199"/>
      <c r="BKO194" s="199"/>
      <c r="BKP194" s="199"/>
      <c r="BKQ194" s="199"/>
      <c r="BKR194" s="199"/>
      <c r="BKS194" s="199"/>
      <c r="BKT194" s="199"/>
      <c r="BKU194" s="199"/>
      <c r="BKV194" s="199"/>
      <c r="BKW194" s="199"/>
      <c r="BKX194" s="199"/>
      <c r="BKY194" s="199"/>
      <c r="BKZ194" s="199"/>
      <c r="BLA194" s="199"/>
      <c r="BLB194" s="199"/>
      <c r="BLC194" s="199"/>
      <c r="BLD194" s="199"/>
      <c r="BLE194" s="199"/>
      <c r="BLF194" s="199"/>
      <c r="BLG194" s="199"/>
      <c r="BLH194" s="199"/>
      <c r="BLI194" s="199"/>
      <c r="BLJ194" s="199"/>
      <c r="BLK194" s="199"/>
      <c r="BLL194" s="199"/>
      <c r="BLM194" s="199"/>
      <c r="BLN194" s="199"/>
      <c r="BLO194" s="199"/>
      <c r="BLP194" s="199"/>
      <c r="BLQ194" s="199"/>
      <c r="BLR194" s="199"/>
      <c r="BLS194" s="199"/>
      <c r="BLT194" s="199"/>
      <c r="BLU194" s="199"/>
      <c r="BLV194" s="199"/>
      <c r="BLW194" s="199"/>
      <c r="BLX194" s="199"/>
      <c r="BLY194" s="199"/>
      <c r="BLZ194" s="199"/>
      <c r="BMA194" s="199"/>
      <c r="BMB194" s="199"/>
      <c r="BMC194" s="199"/>
      <c r="BMD194" s="199"/>
      <c r="BME194" s="199"/>
      <c r="BMF194" s="199"/>
      <c r="BMG194" s="199"/>
      <c r="BMH194" s="199"/>
      <c r="BMI194" s="199"/>
      <c r="BMJ194" s="199"/>
      <c r="BMK194" s="199"/>
      <c r="BML194" s="199"/>
      <c r="BMM194" s="199"/>
      <c r="BMN194" s="199"/>
      <c r="BMO194" s="199"/>
      <c r="BMP194" s="199"/>
      <c r="BMQ194" s="199"/>
      <c r="BMR194" s="199"/>
      <c r="BMS194" s="199"/>
      <c r="BMT194" s="199"/>
      <c r="BMU194" s="199"/>
      <c r="BMV194" s="199"/>
      <c r="BMW194" s="199"/>
      <c r="BMX194" s="199"/>
      <c r="BMY194" s="199"/>
      <c r="BMZ194" s="199"/>
      <c r="BNA194" s="199"/>
      <c r="BNB194" s="199"/>
      <c r="BNC194" s="199"/>
      <c r="BND194" s="199"/>
      <c r="BNE194" s="199"/>
      <c r="BNF194" s="199"/>
      <c r="BNG194" s="199"/>
      <c r="BNH194" s="199"/>
      <c r="BNI194" s="199"/>
      <c r="BNJ194" s="199"/>
      <c r="BNK194" s="199"/>
      <c r="BNL194" s="199"/>
      <c r="BNM194" s="199"/>
      <c r="BNN194" s="199"/>
      <c r="BNO194" s="199"/>
      <c r="BNP194" s="199"/>
      <c r="BNQ194" s="199"/>
      <c r="BNR194" s="199"/>
      <c r="BNS194" s="199"/>
      <c r="BNT194" s="199"/>
      <c r="BNU194" s="199"/>
      <c r="BNV194" s="199"/>
      <c r="BNW194" s="199"/>
      <c r="BNX194" s="199"/>
      <c r="BNY194" s="199"/>
      <c r="BNZ194" s="199"/>
      <c r="BOA194" s="199"/>
      <c r="BOB194" s="199"/>
      <c r="BOC194" s="199"/>
      <c r="BOD194" s="199"/>
      <c r="BOE194" s="199"/>
      <c r="BOF194" s="199"/>
      <c r="BOG194" s="199"/>
      <c r="BOH194" s="199"/>
      <c r="BOI194" s="199"/>
      <c r="BOJ194" s="199"/>
      <c r="BOK194" s="199"/>
      <c r="BOL194" s="199"/>
      <c r="BOM194" s="199"/>
      <c r="BON194" s="199"/>
      <c r="BOO194" s="199"/>
      <c r="BOP194" s="199"/>
      <c r="BOQ194" s="199"/>
      <c r="BOR194" s="199"/>
      <c r="BOS194" s="199"/>
      <c r="BOT194" s="199"/>
      <c r="BOU194" s="199"/>
      <c r="BOV194" s="199"/>
      <c r="BOW194" s="199"/>
      <c r="BOX194" s="199"/>
      <c r="BOY194" s="199"/>
      <c r="BOZ194" s="199"/>
      <c r="BPA194" s="199"/>
      <c r="BPB194" s="199"/>
      <c r="BPC194" s="199"/>
      <c r="BPD194" s="199"/>
      <c r="BPE194" s="199"/>
      <c r="BPF194" s="199"/>
      <c r="BPG194" s="199"/>
      <c r="BPH194" s="199"/>
      <c r="BPI194" s="199"/>
      <c r="BPJ194" s="199"/>
      <c r="BPK194" s="199"/>
      <c r="BPL194" s="199"/>
      <c r="BPM194" s="199"/>
      <c r="BPN194" s="199"/>
      <c r="BPO194" s="199"/>
      <c r="BPP194" s="199"/>
      <c r="BPQ194" s="199"/>
      <c r="BPR194" s="199"/>
      <c r="BPS194" s="199"/>
      <c r="BPT194" s="199"/>
      <c r="BPU194" s="199"/>
      <c r="BPV194" s="199"/>
      <c r="BPW194" s="199"/>
      <c r="BPX194" s="199"/>
      <c r="BPY194" s="199"/>
      <c r="BPZ194" s="199"/>
      <c r="BQA194" s="199"/>
      <c r="BQB194" s="199"/>
      <c r="BQC194" s="199"/>
      <c r="BQD194" s="199"/>
      <c r="BQE194" s="199"/>
      <c r="BQF194" s="199"/>
      <c r="BQG194" s="199"/>
      <c r="BQH194" s="199"/>
      <c r="BQI194" s="199"/>
      <c r="BQJ194" s="199"/>
      <c r="BQK194" s="199"/>
      <c r="BQL194" s="199"/>
      <c r="BQM194" s="199"/>
      <c r="BQN194" s="199"/>
      <c r="BQO194" s="199"/>
      <c r="BQP194" s="199"/>
      <c r="BQQ194" s="199"/>
      <c r="BQR194" s="199"/>
      <c r="BQS194" s="199"/>
      <c r="BQT194" s="199"/>
      <c r="BQU194" s="199"/>
      <c r="BQV194" s="199"/>
      <c r="BQW194" s="199"/>
      <c r="BQX194" s="199"/>
      <c r="BQY194" s="199"/>
      <c r="BQZ194" s="199"/>
      <c r="BRA194" s="199"/>
      <c r="BRB194" s="199"/>
      <c r="BRC194" s="199"/>
      <c r="BRD194" s="199"/>
      <c r="BRE194" s="199"/>
      <c r="BRF194" s="199"/>
      <c r="BRG194" s="199"/>
      <c r="BRH194" s="199"/>
      <c r="BRI194" s="199"/>
      <c r="BRJ194" s="199"/>
      <c r="BRK194" s="199"/>
      <c r="BRL194" s="199"/>
      <c r="BRM194" s="199"/>
      <c r="BRN194" s="199"/>
      <c r="BRO194" s="199"/>
      <c r="BRP194" s="199"/>
      <c r="BRQ194" s="199"/>
      <c r="BRR194" s="199"/>
      <c r="BRS194" s="199"/>
      <c r="BRT194" s="199"/>
      <c r="BRU194" s="199"/>
      <c r="BRV194" s="199"/>
      <c r="BRW194" s="199"/>
      <c r="BRX194" s="199"/>
      <c r="BRY194" s="199"/>
      <c r="BRZ194" s="199"/>
      <c r="BSA194" s="199"/>
      <c r="BSB194" s="199"/>
      <c r="BSC194" s="199"/>
      <c r="BSD194" s="199"/>
      <c r="BSE194" s="199"/>
      <c r="BSF194" s="199"/>
      <c r="BSG194" s="199"/>
      <c r="BSH194" s="199"/>
      <c r="BSI194" s="199"/>
      <c r="BSJ194" s="199"/>
      <c r="BSK194" s="199"/>
      <c r="BSL194" s="199"/>
      <c r="BSM194" s="199"/>
      <c r="BSN194" s="199"/>
      <c r="BSO194" s="199"/>
      <c r="BSP194" s="199"/>
      <c r="BSQ194" s="199"/>
      <c r="BSR194" s="199"/>
      <c r="BSS194" s="199"/>
      <c r="BST194" s="199"/>
      <c r="BSU194" s="199"/>
      <c r="BSV194" s="199"/>
      <c r="BSW194" s="199"/>
      <c r="BSX194" s="199"/>
      <c r="BSY194" s="199"/>
      <c r="BSZ194" s="199"/>
      <c r="BTA194" s="199"/>
      <c r="BTB194" s="199"/>
      <c r="BTC194" s="199"/>
      <c r="BTD194" s="199"/>
      <c r="BTE194" s="199"/>
      <c r="BTF194" s="199"/>
      <c r="BTG194" s="199"/>
      <c r="BTH194" s="199"/>
      <c r="BTI194" s="199"/>
      <c r="BTJ194" s="199"/>
      <c r="BTK194" s="199"/>
      <c r="BTL194" s="199"/>
      <c r="BTM194" s="199"/>
      <c r="BTN194" s="199"/>
      <c r="BTO194" s="199"/>
      <c r="BTP194" s="199"/>
      <c r="BTQ194" s="199"/>
      <c r="BTR194" s="199"/>
      <c r="BTS194" s="199"/>
      <c r="BTT194" s="199"/>
      <c r="BTU194" s="199"/>
      <c r="BTV194" s="199"/>
      <c r="BTW194" s="199"/>
      <c r="BTX194" s="199"/>
      <c r="BTY194" s="199"/>
      <c r="BTZ194" s="199"/>
      <c r="BUA194" s="199"/>
      <c r="BUB194" s="199"/>
      <c r="BUC194" s="199"/>
      <c r="BUD194" s="199"/>
      <c r="BUE194" s="199"/>
      <c r="BUF194" s="199"/>
      <c r="BUG194" s="199"/>
      <c r="BUH194" s="199"/>
      <c r="BUI194" s="199"/>
      <c r="BUJ194" s="199"/>
      <c r="BUK194" s="199"/>
      <c r="BUL194" s="199"/>
      <c r="BUM194" s="199"/>
      <c r="BUN194" s="199"/>
      <c r="BUO194" s="199"/>
      <c r="BUP194" s="199"/>
      <c r="BUQ194" s="199"/>
      <c r="BUR194" s="199"/>
      <c r="BUS194" s="199"/>
      <c r="BUT194" s="199"/>
      <c r="BUU194" s="199"/>
      <c r="BUV194" s="199"/>
      <c r="BUW194" s="199"/>
      <c r="BUX194" s="199"/>
      <c r="BUY194" s="199"/>
      <c r="BUZ194" s="199"/>
      <c r="BVA194" s="199"/>
      <c r="BVB194" s="199"/>
      <c r="BVC194" s="199"/>
      <c r="BVD194" s="199"/>
      <c r="BVE194" s="199"/>
      <c r="BVF194" s="199"/>
      <c r="BVG194" s="199"/>
      <c r="BVH194" s="199"/>
      <c r="BVI194" s="199"/>
      <c r="BVJ194" s="199"/>
      <c r="BVK194" s="199"/>
      <c r="BVL194" s="199"/>
      <c r="BVM194" s="199"/>
      <c r="BVN194" s="199"/>
      <c r="BVO194" s="199"/>
      <c r="BVP194" s="199"/>
      <c r="BVQ194" s="199"/>
      <c r="BVR194" s="199"/>
      <c r="BVS194" s="199"/>
      <c r="BVT194" s="199"/>
      <c r="BVU194" s="199"/>
      <c r="BVV194" s="199"/>
      <c r="BVW194" s="199"/>
      <c r="BVX194" s="199"/>
      <c r="BVY194" s="199"/>
      <c r="BVZ194" s="199"/>
      <c r="BWA194" s="199"/>
      <c r="BWB194" s="199"/>
      <c r="BWC194" s="199"/>
      <c r="BWD194" s="199"/>
      <c r="BWE194" s="199"/>
      <c r="BWF194" s="199"/>
      <c r="BWG194" s="199"/>
      <c r="BWH194" s="199"/>
      <c r="BWI194" s="199"/>
      <c r="BWJ194" s="199"/>
      <c r="BWK194" s="199"/>
      <c r="BWL194" s="199"/>
      <c r="BWM194" s="199"/>
      <c r="BWN194" s="199"/>
      <c r="BWO194" s="199"/>
      <c r="BWP194" s="199"/>
      <c r="BWQ194" s="199"/>
      <c r="BWR194" s="199"/>
      <c r="BWS194" s="199"/>
      <c r="BWT194" s="199"/>
      <c r="BWU194" s="199"/>
      <c r="BWV194" s="199"/>
      <c r="BWW194" s="199"/>
      <c r="BWX194" s="199"/>
      <c r="BWY194" s="199"/>
      <c r="BWZ194" s="199"/>
      <c r="BXA194" s="199"/>
      <c r="BXB194" s="199"/>
      <c r="BXC194" s="199"/>
      <c r="BXD194" s="199"/>
      <c r="BXE194" s="199"/>
      <c r="BXF194" s="199"/>
      <c r="BXG194" s="199"/>
      <c r="BXH194" s="199"/>
      <c r="BXI194" s="199"/>
      <c r="BXJ194" s="199"/>
      <c r="BXK194" s="199"/>
      <c r="BXL194" s="199"/>
      <c r="BXM194" s="199"/>
      <c r="BXN194" s="199"/>
      <c r="BXO194" s="199"/>
      <c r="BXP194" s="199"/>
      <c r="BXQ194" s="199"/>
      <c r="BXR194" s="199"/>
      <c r="BXS194" s="199"/>
      <c r="BXT194" s="199"/>
      <c r="BXU194" s="199"/>
      <c r="BXV194" s="199"/>
      <c r="BXW194" s="199"/>
      <c r="BXX194" s="199"/>
      <c r="BXY194" s="199"/>
      <c r="BXZ194" s="199"/>
      <c r="BYA194" s="199"/>
      <c r="BYB194" s="199"/>
      <c r="BYC194" s="199"/>
      <c r="BYD194" s="199"/>
      <c r="BYE194" s="199"/>
      <c r="BYF194" s="199"/>
      <c r="BYG194" s="199"/>
      <c r="BYH194" s="199"/>
      <c r="BYI194" s="199"/>
      <c r="BYJ194" s="199"/>
      <c r="BYK194" s="199"/>
      <c r="BYL194" s="199"/>
      <c r="BYM194" s="199"/>
      <c r="BYN194" s="199"/>
      <c r="BYO194" s="199"/>
      <c r="BYP194" s="199"/>
      <c r="BYQ194" s="199"/>
      <c r="BYR194" s="199"/>
      <c r="BYS194" s="199"/>
      <c r="BYT194" s="199"/>
      <c r="BYU194" s="199"/>
      <c r="BYV194" s="199"/>
      <c r="BYW194" s="199"/>
      <c r="BYX194" s="199"/>
      <c r="BYY194" s="199"/>
      <c r="BYZ194" s="199"/>
      <c r="BZA194" s="199"/>
      <c r="BZB194" s="199"/>
      <c r="BZC194" s="199"/>
      <c r="BZD194" s="199"/>
      <c r="BZE194" s="199"/>
      <c r="BZF194" s="199"/>
      <c r="BZG194" s="199"/>
      <c r="BZH194" s="199"/>
      <c r="BZI194" s="199"/>
      <c r="BZJ194" s="199"/>
      <c r="BZK194" s="199"/>
      <c r="BZL194" s="199"/>
      <c r="BZM194" s="199"/>
      <c r="BZN194" s="199"/>
      <c r="BZO194" s="199"/>
      <c r="BZP194" s="199"/>
      <c r="BZQ194" s="199"/>
      <c r="BZR194" s="199"/>
      <c r="BZS194" s="199"/>
      <c r="BZT194" s="199"/>
      <c r="BZU194" s="199"/>
      <c r="BZV194" s="199"/>
      <c r="BZW194" s="199"/>
      <c r="BZX194" s="199"/>
      <c r="BZY194" s="199"/>
      <c r="BZZ194" s="199"/>
      <c r="CAA194" s="199"/>
      <c r="CAB194" s="199"/>
      <c r="CAC194" s="199"/>
      <c r="CAD194" s="199"/>
      <c r="CAE194" s="199"/>
      <c r="CAF194" s="199"/>
      <c r="CAG194" s="199"/>
      <c r="CAH194" s="199"/>
      <c r="CAI194" s="199"/>
      <c r="CAJ194" s="199"/>
      <c r="CAK194" s="199"/>
      <c r="CAL194" s="199"/>
      <c r="CAM194" s="199"/>
      <c r="CAN194" s="199"/>
      <c r="CAO194" s="199"/>
      <c r="CAP194" s="199"/>
      <c r="CAQ194" s="199"/>
      <c r="CAR194" s="199"/>
      <c r="CAS194" s="199"/>
      <c r="CAT194" s="199"/>
      <c r="CAU194" s="199"/>
      <c r="CAV194" s="199"/>
      <c r="CAW194" s="199"/>
      <c r="CAX194" s="199"/>
      <c r="CAY194" s="199"/>
      <c r="CAZ194" s="199"/>
      <c r="CBA194" s="199"/>
      <c r="CBB194" s="199"/>
      <c r="CBC194" s="199"/>
      <c r="CBD194" s="199"/>
      <c r="CBE194" s="199"/>
      <c r="CBF194" s="199"/>
      <c r="CBG194" s="199"/>
      <c r="CBH194" s="199"/>
      <c r="CBI194" s="199"/>
      <c r="CBJ194" s="199"/>
      <c r="CBK194" s="199"/>
      <c r="CBL194" s="199"/>
      <c r="CBM194" s="199"/>
      <c r="CBN194" s="199"/>
      <c r="CBO194" s="199"/>
      <c r="CBP194" s="199"/>
      <c r="CBQ194" s="199"/>
      <c r="CBR194" s="199"/>
      <c r="CBS194" s="199"/>
      <c r="CBT194" s="199"/>
      <c r="CBU194" s="199"/>
      <c r="CBV194" s="199"/>
      <c r="CBW194" s="199"/>
      <c r="CBX194" s="199"/>
      <c r="CBY194" s="199"/>
      <c r="CBZ194" s="199"/>
      <c r="CCA194" s="199"/>
      <c r="CCB194" s="199"/>
      <c r="CCC194" s="199"/>
      <c r="CCD194" s="199"/>
      <c r="CCE194" s="199"/>
      <c r="CCF194" s="199"/>
      <c r="CCG194" s="199"/>
      <c r="CCH194" s="199"/>
      <c r="CCI194" s="199"/>
      <c r="CCJ194" s="199"/>
      <c r="CCK194" s="199"/>
      <c r="CCL194" s="199"/>
      <c r="CCM194" s="199"/>
      <c r="CCN194" s="199"/>
      <c r="CCO194" s="199"/>
      <c r="CCP194" s="199"/>
      <c r="CCQ194" s="199"/>
      <c r="CCR194" s="199"/>
      <c r="CCS194" s="199"/>
      <c r="CCT194" s="199"/>
    </row>
    <row r="195" spans="823:2126" s="200" customFormat="1" x14ac:dyDescent="0.2">
      <c r="AKV195" s="199"/>
      <c r="AKW195" s="199"/>
      <c r="AKX195" s="199"/>
      <c r="AKY195" s="199"/>
      <c r="AKZ195" s="199"/>
      <c r="ALA195" s="199"/>
      <c r="ALB195" s="199"/>
      <c r="ALC195" s="199"/>
      <c r="ALD195" s="199"/>
      <c r="ALE195" s="199"/>
      <c r="ALF195" s="199"/>
      <c r="ALG195" s="199"/>
      <c r="ALH195" s="199"/>
      <c r="ALI195" s="199"/>
      <c r="ALJ195" s="199"/>
      <c r="ALK195" s="199"/>
      <c r="ALL195" s="199"/>
      <c r="ALM195" s="199"/>
      <c r="ALN195" s="199"/>
      <c r="ALO195" s="199"/>
      <c r="ALP195" s="199"/>
      <c r="ALQ195" s="199"/>
      <c r="ALR195" s="199"/>
      <c r="ALS195" s="199"/>
      <c r="ALT195" s="199"/>
      <c r="ALU195" s="199"/>
      <c r="ALV195" s="199"/>
      <c r="ALW195" s="199"/>
      <c r="ALX195" s="199"/>
      <c r="ALY195" s="199"/>
      <c r="ALZ195" s="199"/>
      <c r="AMA195" s="199"/>
      <c r="AMB195" s="199"/>
      <c r="AMC195" s="199"/>
      <c r="AMD195" s="199"/>
      <c r="AME195" s="199"/>
      <c r="AMF195" s="199"/>
      <c r="AMG195" s="199"/>
      <c r="AMH195" s="199"/>
      <c r="AMI195" s="199"/>
      <c r="AMJ195" s="199"/>
      <c r="AMK195" s="199"/>
      <c r="AML195" s="199"/>
      <c r="AMM195" s="199"/>
      <c r="AMN195" s="199"/>
      <c r="AMO195" s="199"/>
      <c r="AMP195" s="199"/>
      <c r="AMQ195" s="199"/>
      <c r="AMR195" s="199"/>
      <c r="AMS195" s="199"/>
      <c r="AMT195" s="199"/>
      <c r="AMU195" s="199"/>
      <c r="AMV195" s="199"/>
      <c r="AMW195" s="199"/>
      <c r="AMX195" s="199"/>
      <c r="AMY195" s="199"/>
      <c r="AMZ195" s="199"/>
      <c r="ANA195" s="199"/>
      <c r="ANB195" s="199"/>
      <c r="ANC195" s="199"/>
      <c r="AND195" s="199"/>
      <c r="ANE195" s="199"/>
      <c r="ANF195" s="199"/>
      <c r="ANG195" s="199"/>
      <c r="ANH195" s="199"/>
      <c r="ANI195" s="199"/>
      <c r="ANJ195" s="199"/>
      <c r="ANK195" s="199"/>
      <c r="ANL195" s="199"/>
      <c r="ANM195" s="199"/>
      <c r="ANN195" s="199"/>
      <c r="ANO195" s="199"/>
      <c r="ANP195" s="199"/>
      <c r="ANQ195" s="199"/>
      <c r="ANR195" s="199"/>
      <c r="ANS195" s="199"/>
      <c r="ANT195" s="199"/>
      <c r="ANU195" s="199"/>
      <c r="ANV195" s="199"/>
      <c r="ANW195" s="199"/>
      <c r="ANX195" s="199"/>
      <c r="ANY195" s="199"/>
      <c r="ANZ195" s="199"/>
      <c r="AOA195" s="199"/>
      <c r="AOB195" s="199"/>
      <c r="AOC195" s="199"/>
      <c r="AOD195" s="199"/>
      <c r="AOE195" s="199"/>
      <c r="AOF195" s="199"/>
      <c r="AOG195" s="199"/>
      <c r="AOH195" s="199"/>
      <c r="AOI195" s="199"/>
      <c r="AOJ195" s="199"/>
      <c r="AOK195" s="199"/>
      <c r="AOL195" s="199"/>
      <c r="AOM195" s="199"/>
      <c r="AON195" s="199"/>
      <c r="AOO195" s="199"/>
      <c r="AOP195" s="199"/>
      <c r="AOQ195" s="199"/>
      <c r="AOR195" s="199"/>
      <c r="AOS195" s="199"/>
      <c r="AOT195" s="199"/>
      <c r="AOU195" s="199"/>
      <c r="AOV195" s="199"/>
      <c r="AOW195" s="199"/>
      <c r="AOX195" s="199"/>
      <c r="AOY195" s="199"/>
      <c r="AOZ195" s="199"/>
      <c r="APA195" s="199"/>
      <c r="APB195" s="199"/>
      <c r="APC195" s="199"/>
      <c r="APD195" s="199"/>
      <c r="APE195" s="199"/>
      <c r="APF195" s="199"/>
      <c r="APG195" s="199"/>
      <c r="APH195" s="199"/>
      <c r="API195" s="199"/>
      <c r="APJ195" s="199"/>
      <c r="APK195" s="199"/>
      <c r="APL195" s="199"/>
      <c r="APM195" s="199"/>
      <c r="APN195" s="199"/>
      <c r="APO195" s="199"/>
      <c r="APP195" s="199"/>
      <c r="APQ195" s="199"/>
      <c r="APR195" s="199"/>
      <c r="APS195" s="199"/>
      <c r="APT195" s="199"/>
      <c r="APU195" s="199"/>
      <c r="APV195" s="199"/>
      <c r="APW195" s="199"/>
      <c r="APX195" s="199"/>
      <c r="APY195" s="199"/>
      <c r="APZ195" s="199"/>
      <c r="AQA195" s="199"/>
      <c r="AQB195" s="199"/>
      <c r="AQC195" s="199"/>
      <c r="AQD195" s="199"/>
      <c r="AQE195" s="199"/>
      <c r="AQF195" s="199"/>
      <c r="AQG195" s="199"/>
      <c r="AQH195" s="199"/>
      <c r="AQI195" s="199"/>
      <c r="AQJ195" s="199"/>
      <c r="AQK195" s="199"/>
      <c r="AQL195" s="199"/>
      <c r="AQM195" s="199"/>
      <c r="AQN195" s="199"/>
      <c r="AQO195" s="199"/>
      <c r="AQP195" s="199"/>
      <c r="AQQ195" s="199"/>
      <c r="AQR195" s="199"/>
      <c r="AQS195" s="199"/>
      <c r="AQT195" s="199"/>
      <c r="AQU195" s="199"/>
      <c r="AQV195" s="199"/>
      <c r="AQW195" s="199"/>
      <c r="AQX195" s="199"/>
      <c r="AQY195" s="199"/>
      <c r="AQZ195" s="199"/>
      <c r="ARA195" s="199"/>
      <c r="ARB195" s="199"/>
      <c r="ARC195" s="199"/>
      <c r="ARD195" s="199"/>
      <c r="ARE195" s="199"/>
      <c r="ARF195" s="199"/>
      <c r="ARG195" s="199"/>
      <c r="ARH195" s="199"/>
      <c r="ARI195" s="199"/>
      <c r="ARJ195" s="199"/>
      <c r="ARK195" s="199"/>
      <c r="ARL195" s="199"/>
      <c r="ARM195" s="199"/>
      <c r="ARN195" s="199"/>
      <c r="ARO195" s="199"/>
      <c r="ARP195" s="199"/>
      <c r="ARQ195" s="199"/>
      <c r="ARR195" s="199"/>
      <c r="ARS195" s="199"/>
      <c r="ART195" s="199"/>
      <c r="ARU195" s="199"/>
      <c r="ARV195" s="199"/>
      <c r="ARW195" s="199"/>
      <c r="ARX195" s="199"/>
      <c r="ARY195" s="199"/>
      <c r="ARZ195" s="199"/>
      <c r="ASA195" s="199"/>
      <c r="ASB195" s="199"/>
      <c r="ASC195" s="199"/>
      <c r="ASD195" s="199"/>
      <c r="ASE195" s="199"/>
      <c r="ASF195" s="199"/>
      <c r="ASG195" s="199"/>
      <c r="ASH195" s="199"/>
      <c r="ASI195" s="199"/>
      <c r="ASJ195" s="199"/>
      <c r="ASK195" s="199"/>
      <c r="ASL195" s="199"/>
      <c r="ASM195" s="199"/>
      <c r="ASN195" s="199"/>
      <c r="ASO195" s="199"/>
      <c r="ASP195" s="199"/>
      <c r="ASQ195" s="199"/>
      <c r="ASR195" s="199"/>
      <c r="ASS195" s="199"/>
      <c r="AST195" s="199"/>
      <c r="ASU195" s="199"/>
      <c r="ASV195" s="199"/>
      <c r="ASW195" s="199"/>
      <c r="ASX195" s="199"/>
      <c r="ASY195" s="199"/>
      <c r="ASZ195" s="199"/>
      <c r="ATA195" s="199"/>
      <c r="ATB195" s="199"/>
      <c r="ATC195" s="199"/>
      <c r="ATD195" s="199"/>
      <c r="ATE195" s="199"/>
      <c r="ATF195" s="199"/>
      <c r="ATG195" s="199"/>
      <c r="ATH195" s="199"/>
      <c r="ATI195" s="199"/>
      <c r="ATJ195" s="199"/>
      <c r="ATK195" s="199"/>
      <c r="ATL195" s="199"/>
      <c r="ATM195" s="199"/>
      <c r="ATN195" s="199"/>
      <c r="ATO195" s="199"/>
      <c r="ATP195" s="199"/>
      <c r="ATQ195" s="199"/>
      <c r="ATR195" s="199"/>
      <c r="ATS195" s="199"/>
      <c r="ATT195" s="199"/>
      <c r="ATU195" s="199"/>
      <c r="ATV195" s="199"/>
      <c r="ATW195" s="199"/>
      <c r="ATX195" s="199"/>
      <c r="ATY195" s="199"/>
      <c r="ATZ195" s="199"/>
      <c r="AUA195" s="199"/>
      <c r="AUB195" s="199"/>
      <c r="AUC195" s="199"/>
      <c r="AUD195" s="199"/>
      <c r="AUE195" s="199"/>
      <c r="AUF195" s="199"/>
      <c r="AUG195" s="199"/>
      <c r="AUH195" s="199"/>
      <c r="AUI195" s="199"/>
      <c r="AUJ195" s="199"/>
      <c r="AUK195" s="199"/>
      <c r="AUL195" s="199"/>
      <c r="AUM195" s="199"/>
      <c r="AUN195" s="199"/>
      <c r="AUO195" s="199"/>
      <c r="AUP195" s="199"/>
      <c r="AUQ195" s="199"/>
      <c r="AUR195" s="199"/>
      <c r="AUS195" s="199"/>
      <c r="AUT195" s="199"/>
      <c r="AUU195" s="199"/>
      <c r="AUV195" s="199"/>
      <c r="AUW195" s="199"/>
      <c r="AUX195" s="199"/>
      <c r="AUY195" s="199"/>
      <c r="AUZ195" s="199"/>
      <c r="AVA195" s="199"/>
      <c r="AVB195" s="199"/>
      <c r="AVC195" s="199"/>
      <c r="AVD195" s="199"/>
      <c r="AVE195" s="199"/>
      <c r="AVF195" s="199"/>
      <c r="AVG195" s="199"/>
      <c r="AVH195" s="199"/>
      <c r="AVI195" s="199"/>
      <c r="AVJ195" s="199"/>
      <c r="AVK195" s="199"/>
      <c r="AVL195" s="199"/>
      <c r="AVM195" s="199"/>
      <c r="AVN195" s="199"/>
      <c r="AVO195" s="199"/>
      <c r="AVP195" s="199"/>
      <c r="AVQ195" s="199"/>
      <c r="AVR195" s="199"/>
      <c r="AVS195" s="199"/>
      <c r="AVT195" s="199"/>
      <c r="AVU195" s="199"/>
      <c r="AVV195" s="199"/>
      <c r="AVW195" s="199"/>
      <c r="AVX195" s="199"/>
      <c r="AVY195" s="199"/>
      <c r="AVZ195" s="199"/>
      <c r="AWA195" s="199"/>
      <c r="AWB195" s="199"/>
      <c r="AWC195" s="199"/>
      <c r="AWD195" s="199"/>
      <c r="AWE195" s="199"/>
      <c r="AWF195" s="199"/>
      <c r="AWG195" s="199"/>
      <c r="AWH195" s="199"/>
      <c r="AWI195" s="199"/>
      <c r="AWJ195" s="199"/>
      <c r="AWK195" s="199"/>
      <c r="AWL195" s="199"/>
      <c r="AWM195" s="199"/>
      <c r="AWN195" s="199"/>
      <c r="AWO195" s="199"/>
      <c r="AWP195" s="199"/>
      <c r="AWQ195" s="199"/>
      <c r="AWR195" s="199"/>
      <c r="AWS195" s="199"/>
      <c r="AWT195" s="199"/>
      <c r="AWU195" s="199"/>
      <c r="AWV195" s="199"/>
      <c r="AWW195" s="199"/>
      <c r="AWX195" s="199"/>
      <c r="AWY195" s="199"/>
      <c r="AWZ195" s="199"/>
      <c r="AXA195" s="199"/>
      <c r="AXB195" s="199"/>
      <c r="AXC195" s="199"/>
      <c r="AXD195" s="199"/>
      <c r="AXE195" s="199"/>
      <c r="AXF195" s="199"/>
      <c r="AXG195" s="199"/>
      <c r="AXH195" s="199"/>
      <c r="AXI195" s="199"/>
      <c r="AXJ195" s="199"/>
      <c r="AXK195" s="199"/>
      <c r="AXL195" s="199"/>
      <c r="AXM195" s="199"/>
      <c r="AXN195" s="199"/>
      <c r="AXO195" s="199"/>
      <c r="AXP195" s="199"/>
      <c r="AXQ195" s="199"/>
      <c r="AXR195" s="199"/>
      <c r="AXS195" s="199"/>
      <c r="AXT195" s="199"/>
      <c r="AXU195" s="199"/>
      <c r="AXV195" s="199"/>
      <c r="AXW195" s="199"/>
      <c r="AXX195" s="199"/>
      <c r="AXY195" s="199"/>
      <c r="AXZ195" s="199"/>
      <c r="AYA195" s="199"/>
      <c r="AYB195" s="199"/>
      <c r="AYC195" s="199"/>
      <c r="AYD195" s="199"/>
      <c r="AYE195" s="199"/>
      <c r="AYF195" s="199"/>
      <c r="AYG195" s="199"/>
      <c r="AYH195" s="199"/>
      <c r="AYI195" s="199"/>
      <c r="AYJ195" s="199"/>
      <c r="AYK195" s="199"/>
      <c r="AYL195" s="199"/>
      <c r="AYM195" s="199"/>
      <c r="AYN195" s="199"/>
      <c r="AYO195" s="199"/>
      <c r="AYP195" s="199"/>
      <c r="AYQ195" s="199"/>
      <c r="AYR195" s="199"/>
      <c r="AYS195" s="199"/>
      <c r="AYT195" s="199"/>
      <c r="AYU195" s="199"/>
      <c r="AYV195" s="199"/>
      <c r="AYW195" s="199"/>
      <c r="AYX195" s="199"/>
      <c r="AYY195" s="199"/>
      <c r="AYZ195" s="199"/>
      <c r="AZA195" s="199"/>
      <c r="AZB195" s="199"/>
      <c r="AZC195" s="199"/>
      <c r="AZD195" s="199"/>
      <c r="AZE195" s="199"/>
      <c r="AZF195" s="199"/>
      <c r="AZG195" s="199"/>
      <c r="AZH195" s="199"/>
      <c r="AZI195" s="199"/>
      <c r="AZJ195" s="199"/>
      <c r="AZK195" s="199"/>
      <c r="AZL195" s="199"/>
      <c r="AZM195" s="199"/>
      <c r="AZN195" s="199"/>
      <c r="AZO195" s="199"/>
      <c r="AZP195" s="199"/>
      <c r="AZQ195" s="199"/>
      <c r="AZR195" s="199"/>
      <c r="AZS195" s="199"/>
      <c r="AZT195" s="199"/>
      <c r="AZU195" s="199"/>
      <c r="AZV195" s="199"/>
      <c r="AZW195" s="199"/>
      <c r="AZX195" s="199"/>
      <c r="AZY195" s="199"/>
      <c r="AZZ195" s="199"/>
      <c r="BAA195" s="199"/>
      <c r="BAB195" s="199"/>
      <c r="BAC195" s="199"/>
      <c r="BAD195" s="199"/>
      <c r="BAE195" s="199"/>
      <c r="BAF195" s="199"/>
      <c r="BAG195" s="199"/>
      <c r="BAH195" s="199"/>
      <c r="BAI195" s="199"/>
      <c r="BAJ195" s="199"/>
      <c r="BAK195" s="199"/>
      <c r="BAL195" s="199"/>
      <c r="BAM195" s="199"/>
      <c r="BAN195" s="199"/>
      <c r="BAO195" s="199"/>
      <c r="BAP195" s="199"/>
      <c r="BAQ195" s="199"/>
      <c r="BAR195" s="199"/>
      <c r="BAS195" s="199"/>
      <c r="BAT195" s="199"/>
      <c r="BAU195" s="199"/>
      <c r="BAV195" s="199"/>
      <c r="BAW195" s="199"/>
      <c r="BAX195" s="199"/>
      <c r="BAY195" s="199"/>
      <c r="BAZ195" s="199"/>
      <c r="BBA195" s="199"/>
      <c r="BBB195" s="199"/>
      <c r="BBC195" s="199"/>
      <c r="BBD195" s="199"/>
      <c r="BBE195" s="199"/>
      <c r="BBF195" s="199"/>
      <c r="BBG195" s="199"/>
      <c r="BBH195" s="199"/>
      <c r="BBI195" s="199"/>
      <c r="BBJ195" s="199"/>
      <c r="BBK195" s="199"/>
      <c r="BBL195" s="199"/>
      <c r="BBM195" s="199"/>
      <c r="BBN195" s="199"/>
      <c r="BBO195" s="199"/>
      <c r="BBP195" s="199"/>
      <c r="BBQ195" s="199"/>
      <c r="BBR195" s="199"/>
      <c r="BBS195" s="199"/>
      <c r="BBT195" s="199"/>
      <c r="BBU195" s="199"/>
      <c r="BBV195" s="199"/>
      <c r="BBW195" s="199"/>
      <c r="BBX195" s="199"/>
      <c r="BBY195" s="199"/>
      <c r="BBZ195" s="199"/>
      <c r="BCA195" s="199"/>
      <c r="BCB195" s="199"/>
      <c r="BCC195" s="199"/>
      <c r="BCD195" s="199"/>
      <c r="BCE195" s="199"/>
      <c r="BCF195" s="199"/>
      <c r="BCG195" s="199"/>
      <c r="BCH195" s="199"/>
      <c r="BCI195" s="199"/>
      <c r="BCJ195" s="199"/>
      <c r="BCK195" s="199"/>
      <c r="BCL195" s="199"/>
      <c r="BCM195" s="199"/>
      <c r="BCN195" s="199"/>
      <c r="BCO195" s="199"/>
      <c r="BCP195" s="199"/>
      <c r="BCQ195" s="199"/>
      <c r="BCR195" s="199"/>
      <c r="BCS195" s="199"/>
      <c r="BCT195" s="199"/>
      <c r="BCU195" s="199"/>
      <c r="BCV195" s="199"/>
      <c r="BCW195" s="199"/>
      <c r="BCX195" s="199"/>
      <c r="BCY195" s="199"/>
      <c r="BCZ195" s="199"/>
      <c r="BDA195" s="199"/>
      <c r="BDB195" s="199"/>
      <c r="BDC195" s="199"/>
      <c r="BDD195" s="199"/>
      <c r="BDE195" s="199"/>
      <c r="BDF195" s="199"/>
      <c r="BDG195" s="199"/>
      <c r="BDH195" s="199"/>
      <c r="BDI195" s="199"/>
      <c r="BDJ195" s="199"/>
      <c r="BDK195" s="199"/>
      <c r="BDL195" s="199"/>
      <c r="BDM195" s="199"/>
      <c r="BDN195" s="199"/>
      <c r="BDO195" s="199"/>
      <c r="BDP195" s="199"/>
      <c r="BDQ195" s="199"/>
      <c r="BDR195" s="199"/>
      <c r="BDS195" s="199"/>
      <c r="BDT195" s="199"/>
      <c r="BDU195" s="199"/>
      <c r="BDV195" s="199"/>
      <c r="BDW195" s="199"/>
      <c r="BDX195" s="199"/>
      <c r="BDY195" s="199"/>
      <c r="BDZ195" s="199"/>
      <c r="BEA195" s="199"/>
      <c r="BEB195" s="199"/>
      <c r="BEC195" s="199"/>
      <c r="BED195" s="199"/>
      <c r="BEE195" s="199"/>
      <c r="BEF195" s="199"/>
      <c r="BEG195" s="199"/>
      <c r="BEH195" s="199"/>
      <c r="BEI195" s="199"/>
      <c r="BEJ195" s="199"/>
      <c r="BEK195" s="199"/>
      <c r="BEL195" s="199"/>
      <c r="BEM195" s="199"/>
      <c r="BEN195" s="199"/>
      <c r="BEO195" s="199"/>
      <c r="BEP195" s="199"/>
      <c r="BEQ195" s="199"/>
      <c r="BER195" s="199"/>
      <c r="BES195" s="199"/>
      <c r="BET195" s="199"/>
      <c r="BEU195" s="199"/>
      <c r="BEV195" s="199"/>
      <c r="BEW195" s="199"/>
      <c r="BEX195" s="199"/>
      <c r="BEY195" s="199"/>
      <c r="BEZ195" s="199"/>
      <c r="BFA195" s="199"/>
      <c r="BFB195" s="199"/>
      <c r="BFC195" s="199"/>
      <c r="BFD195" s="199"/>
      <c r="BFE195" s="199"/>
      <c r="BFF195" s="199"/>
      <c r="BFG195" s="199"/>
      <c r="BFH195" s="199"/>
      <c r="BFI195" s="199"/>
      <c r="BFJ195" s="199"/>
      <c r="BFK195" s="199"/>
      <c r="BFL195" s="199"/>
      <c r="BFM195" s="199"/>
      <c r="BFN195" s="199"/>
      <c r="BFO195" s="199"/>
      <c r="BFP195" s="199"/>
      <c r="BFQ195" s="199"/>
      <c r="BFR195" s="199"/>
      <c r="BFS195" s="199"/>
      <c r="BFT195" s="199"/>
      <c r="BFU195" s="199"/>
      <c r="BFV195" s="199"/>
      <c r="BFW195" s="199"/>
      <c r="BFX195" s="199"/>
      <c r="BFY195" s="199"/>
      <c r="BFZ195" s="199"/>
      <c r="BGA195" s="199"/>
      <c r="BGB195" s="199"/>
      <c r="BGC195" s="199"/>
      <c r="BGD195" s="199"/>
      <c r="BGE195" s="199"/>
      <c r="BGF195" s="199"/>
      <c r="BGG195" s="199"/>
      <c r="BGH195" s="199"/>
      <c r="BGI195" s="199"/>
      <c r="BGJ195" s="199"/>
      <c r="BGK195" s="199"/>
      <c r="BGL195" s="199"/>
      <c r="BGM195" s="199"/>
      <c r="BGN195" s="199"/>
      <c r="BGO195" s="199"/>
      <c r="BGP195" s="199"/>
      <c r="BGQ195" s="199"/>
      <c r="BGR195" s="199"/>
      <c r="BGS195" s="199"/>
      <c r="BGT195" s="199"/>
      <c r="BGU195" s="199"/>
      <c r="BGV195" s="199"/>
      <c r="BGW195" s="199"/>
      <c r="BGX195" s="199"/>
      <c r="BGY195" s="199"/>
      <c r="BGZ195" s="199"/>
      <c r="BHA195" s="199"/>
      <c r="BHB195" s="199"/>
      <c r="BHC195" s="199"/>
      <c r="BHD195" s="199"/>
      <c r="BHE195" s="199"/>
      <c r="BHF195" s="199"/>
      <c r="BHG195" s="199"/>
      <c r="BHH195" s="199"/>
      <c r="BHI195" s="199"/>
      <c r="BHJ195" s="199"/>
      <c r="BHK195" s="199"/>
      <c r="BHL195" s="199"/>
      <c r="BHM195" s="199"/>
      <c r="BHN195" s="199"/>
      <c r="BHO195" s="199"/>
      <c r="BHP195" s="199"/>
      <c r="BHQ195" s="199"/>
      <c r="BHR195" s="199"/>
      <c r="BHS195" s="199"/>
      <c r="BHT195" s="199"/>
      <c r="BHU195" s="199"/>
      <c r="BHV195" s="199"/>
      <c r="BHW195" s="199"/>
      <c r="BHX195" s="199"/>
      <c r="BHY195" s="199"/>
      <c r="BHZ195" s="199"/>
      <c r="BIA195" s="199"/>
      <c r="BIB195" s="199"/>
      <c r="BIC195" s="199"/>
      <c r="BID195" s="199"/>
      <c r="BIE195" s="199"/>
      <c r="BIF195" s="199"/>
      <c r="BIG195" s="199"/>
      <c r="BIH195" s="199"/>
      <c r="BII195" s="199"/>
      <c r="BIJ195" s="199"/>
      <c r="BIK195" s="199"/>
      <c r="BIL195" s="199"/>
      <c r="BIM195" s="199"/>
      <c r="BIN195" s="199"/>
      <c r="BIO195" s="199"/>
      <c r="BIP195" s="199"/>
      <c r="BIQ195" s="199"/>
      <c r="BIR195" s="199"/>
      <c r="BIS195" s="199"/>
      <c r="BIT195" s="199"/>
      <c r="BIU195" s="199"/>
      <c r="BIV195" s="199"/>
      <c r="BIW195" s="199"/>
      <c r="BIX195" s="199"/>
      <c r="BIY195" s="199"/>
      <c r="BIZ195" s="199"/>
      <c r="BJA195" s="199"/>
      <c r="BJB195" s="199"/>
      <c r="BJC195" s="199"/>
      <c r="BJD195" s="199"/>
      <c r="BJE195" s="199"/>
      <c r="BJF195" s="199"/>
      <c r="BJG195" s="199"/>
      <c r="BJH195" s="199"/>
      <c r="BJI195" s="199"/>
      <c r="BJJ195" s="199"/>
      <c r="BJK195" s="199"/>
      <c r="BJL195" s="199"/>
      <c r="BJM195" s="199"/>
      <c r="BJN195" s="199"/>
      <c r="BJO195" s="199"/>
      <c r="BJP195" s="199"/>
      <c r="BJQ195" s="199"/>
      <c r="BJR195" s="199"/>
      <c r="BJS195" s="199"/>
      <c r="BJT195" s="199"/>
      <c r="BJU195" s="199"/>
      <c r="BJV195" s="199"/>
      <c r="BJW195" s="199"/>
      <c r="BJX195" s="199"/>
      <c r="BJY195" s="199"/>
      <c r="BJZ195" s="199"/>
      <c r="BKA195" s="199"/>
      <c r="BKB195" s="199"/>
      <c r="BKC195" s="199"/>
      <c r="BKD195" s="199"/>
      <c r="BKE195" s="199"/>
      <c r="BKF195" s="199"/>
      <c r="BKG195" s="199"/>
      <c r="BKH195" s="199"/>
      <c r="BKI195" s="199"/>
      <c r="BKJ195" s="199"/>
      <c r="BKK195" s="199"/>
      <c r="BKL195" s="199"/>
      <c r="BKM195" s="199"/>
      <c r="BKN195" s="199"/>
      <c r="BKO195" s="199"/>
      <c r="BKP195" s="199"/>
      <c r="BKQ195" s="199"/>
      <c r="BKR195" s="199"/>
      <c r="BKS195" s="199"/>
      <c r="BKT195" s="199"/>
      <c r="BKU195" s="199"/>
      <c r="BKV195" s="199"/>
      <c r="BKW195" s="199"/>
      <c r="BKX195" s="199"/>
      <c r="BKY195" s="199"/>
      <c r="BKZ195" s="199"/>
      <c r="BLA195" s="199"/>
      <c r="BLB195" s="199"/>
      <c r="BLC195" s="199"/>
      <c r="BLD195" s="199"/>
      <c r="BLE195" s="199"/>
      <c r="BLF195" s="199"/>
      <c r="BLG195" s="199"/>
      <c r="BLH195" s="199"/>
      <c r="BLI195" s="199"/>
      <c r="BLJ195" s="199"/>
      <c r="BLK195" s="199"/>
      <c r="BLL195" s="199"/>
      <c r="BLM195" s="199"/>
      <c r="BLN195" s="199"/>
      <c r="BLO195" s="199"/>
      <c r="BLP195" s="199"/>
      <c r="BLQ195" s="199"/>
      <c r="BLR195" s="199"/>
      <c r="BLS195" s="199"/>
      <c r="BLT195" s="199"/>
      <c r="BLU195" s="199"/>
      <c r="BLV195" s="199"/>
      <c r="BLW195" s="199"/>
      <c r="BLX195" s="199"/>
      <c r="BLY195" s="199"/>
      <c r="BLZ195" s="199"/>
      <c r="BMA195" s="199"/>
      <c r="BMB195" s="199"/>
      <c r="BMC195" s="199"/>
      <c r="BMD195" s="199"/>
      <c r="BME195" s="199"/>
      <c r="BMF195" s="199"/>
      <c r="BMG195" s="199"/>
      <c r="BMH195" s="199"/>
      <c r="BMI195" s="199"/>
      <c r="BMJ195" s="199"/>
      <c r="BMK195" s="199"/>
      <c r="BML195" s="199"/>
      <c r="BMM195" s="199"/>
      <c r="BMN195" s="199"/>
      <c r="BMO195" s="199"/>
      <c r="BMP195" s="199"/>
      <c r="BMQ195" s="199"/>
      <c r="BMR195" s="199"/>
      <c r="BMS195" s="199"/>
      <c r="BMT195" s="199"/>
      <c r="BMU195" s="199"/>
      <c r="BMV195" s="199"/>
      <c r="BMW195" s="199"/>
      <c r="BMX195" s="199"/>
      <c r="BMY195" s="199"/>
      <c r="BMZ195" s="199"/>
      <c r="BNA195" s="199"/>
      <c r="BNB195" s="199"/>
      <c r="BNC195" s="199"/>
      <c r="BND195" s="199"/>
      <c r="BNE195" s="199"/>
      <c r="BNF195" s="199"/>
      <c r="BNG195" s="199"/>
      <c r="BNH195" s="199"/>
      <c r="BNI195" s="199"/>
      <c r="BNJ195" s="199"/>
      <c r="BNK195" s="199"/>
      <c r="BNL195" s="199"/>
      <c r="BNM195" s="199"/>
      <c r="BNN195" s="199"/>
      <c r="BNO195" s="199"/>
      <c r="BNP195" s="199"/>
      <c r="BNQ195" s="199"/>
      <c r="BNR195" s="199"/>
      <c r="BNS195" s="199"/>
      <c r="BNT195" s="199"/>
      <c r="BNU195" s="199"/>
      <c r="BNV195" s="199"/>
      <c r="BNW195" s="199"/>
      <c r="BNX195" s="199"/>
      <c r="BNY195" s="199"/>
      <c r="BNZ195" s="199"/>
      <c r="BOA195" s="199"/>
      <c r="BOB195" s="199"/>
      <c r="BOC195" s="199"/>
      <c r="BOD195" s="199"/>
      <c r="BOE195" s="199"/>
      <c r="BOF195" s="199"/>
      <c r="BOG195" s="199"/>
      <c r="BOH195" s="199"/>
      <c r="BOI195" s="199"/>
      <c r="BOJ195" s="199"/>
      <c r="BOK195" s="199"/>
      <c r="BOL195" s="199"/>
      <c r="BOM195" s="199"/>
      <c r="BON195" s="199"/>
      <c r="BOO195" s="199"/>
      <c r="BOP195" s="199"/>
      <c r="BOQ195" s="199"/>
      <c r="BOR195" s="199"/>
      <c r="BOS195" s="199"/>
      <c r="BOT195" s="199"/>
      <c r="BOU195" s="199"/>
      <c r="BOV195" s="199"/>
      <c r="BOW195" s="199"/>
      <c r="BOX195" s="199"/>
      <c r="BOY195" s="199"/>
      <c r="BOZ195" s="199"/>
      <c r="BPA195" s="199"/>
      <c r="BPB195" s="199"/>
      <c r="BPC195" s="199"/>
      <c r="BPD195" s="199"/>
      <c r="BPE195" s="199"/>
      <c r="BPF195" s="199"/>
      <c r="BPG195" s="199"/>
      <c r="BPH195" s="199"/>
      <c r="BPI195" s="199"/>
      <c r="BPJ195" s="199"/>
      <c r="BPK195" s="199"/>
      <c r="BPL195" s="199"/>
      <c r="BPM195" s="199"/>
      <c r="BPN195" s="199"/>
      <c r="BPO195" s="199"/>
      <c r="BPP195" s="199"/>
      <c r="BPQ195" s="199"/>
      <c r="BPR195" s="199"/>
      <c r="BPS195" s="199"/>
      <c r="BPT195" s="199"/>
      <c r="BPU195" s="199"/>
      <c r="BPV195" s="199"/>
      <c r="BPW195" s="199"/>
      <c r="BPX195" s="199"/>
      <c r="BPY195" s="199"/>
      <c r="BPZ195" s="199"/>
      <c r="BQA195" s="199"/>
      <c r="BQB195" s="199"/>
      <c r="BQC195" s="199"/>
      <c r="BQD195" s="199"/>
      <c r="BQE195" s="199"/>
      <c r="BQF195" s="199"/>
      <c r="BQG195" s="199"/>
      <c r="BQH195" s="199"/>
      <c r="BQI195" s="199"/>
      <c r="BQJ195" s="199"/>
      <c r="BQK195" s="199"/>
      <c r="BQL195" s="199"/>
      <c r="BQM195" s="199"/>
      <c r="BQN195" s="199"/>
      <c r="BQO195" s="199"/>
      <c r="BQP195" s="199"/>
      <c r="BQQ195" s="199"/>
      <c r="BQR195" s="199"/>
      <c r="BQS195" s="199"/>
      <c r="BQT195" s="199"/>
      <c r="BQU195" s="199"/>
      <c r="BQV195" s="199"/>
      <c r="BQW195" s="199"/>
      <c r="BQX195" s="199"/>
      <c r="BQY195" s="199"/>
      <c r="BQZ195" s="199"/>
      <c r="BRA195" s="199"/>
      <c r="BRB195" s="199"/>
      <c r="BRC195" s="199"/>
      <c r="BRD195" s="199"/>
      <c r="BRE195" s="199"/>
      <c r="BRF195" s="199"/>
      <c r="BRG195" s="199"/>
      <c r="BRH195" s="199"/>
      <c r="BRI195" s="199"/>
      <c r="BRJ195" s="199"/>
      <c r="BRK195" s="199"/>
      <c r="BRL195" s="199"/>
      <c r="BRM195" s="199"/>
      <c r="BRN195" s="199"/>
      <c r="BRO195" s="199"/>
      <c r="BRP195" s="199"/>
      <c r="BRQ195" s="199"/>
      <c r="BRR195" s="199"/>
      <c r="BRS195" s="199"/>
      <c r="BRT195" s="199"/>
      <c r="BRU195" s="199"/>
      <c r="BRV195" s="199"/>
      <c r="BRW195" s="199"/>
      <c r="BRX195" s="199"/>
      <c r="BRY195" s="199"/>
      <c r="BRZ195" s="199"/>
      <c r="BSA195" s="199"/>
      <c r="BSB195" s="199"/>
      <c r="BSC195" s="199"/>
      <c r="BSD195" s="199"/>
      <c r="BSE195" s="199"/>
      <c r="BSF195" s="199"/>
      <c r="BSG195" s="199"/>
      <c r="BSH195" s="199"/>
      <c r="BSI195" s="199"/>
      <c r="BSJ195" s="199"/>
      <c r="BSK195" s="199"/>
      <c r="BSL195" s="199"/>
      <c r="BSM195" s="199"/>
      <c r="BSN195" s="199"/>
      <c r="BSO195" s="199"/>
      <c r="BSP195" s="199"/>
      <c r="BSQ195" s="199"/>
      <c r="BSR195" s="199"/>
      <c r="BSS195" s="199"/>
      <c r="BST195" s="199"/>
      <c r="BSU195" s="199"/>
      <c r="BSV195" s="199"/>
      <c r="BSW195" s="199"/>
      <c r="BSX195" s="199"/>
      <c r="BSY195" s="199"/>
      <c r="BSZ195" s="199"/>
      <c r="BTA195" s="199"/>
      <c r="BTB195" s="199"/>
      <c r="BTC195" s="199"/>
      <c r="BTD195" s="199"/>
      <c r="BTE195" s="199"/>
      <c r="BTF195" s="199"/>
      <c r="BTG195" s="199"/>
      <c r="BTH195" s="199"/>
      <c r="BTI195" s="199"/>
      <c r="BTJ195" s="199"/>
      <c r="BTK195" s="199"/>
      <c r="BTL195" s="199"/>
      <c r="BTM195" s="199"/>
      <c r="BTN195" s="199"/>
      <c r="BTO195" s="199"/>
      <c r="BTP195" s="199"/>
      <c r="BTQ195" s="199"/>
      <c r="BTR195" s="199"/>
      <c r="BTS195" s="199"/>
      <c r="BTT195" s="199"/>
      <c r="BTU195" s="199"/>
      <c r="BTV195" s="199"/>
      <c r="BTW195" s="199"/>
      <c r="BTX195" s="199"/>
      <c r="BTY195" s="199"/>
      <c r="BTZ195" s="199"/>
      <c r="BUA195" s="199"/>
      <c r="BUB195" s="199"/>
      <c r="BUC195" s="199"/>
      <c r="BUD195" s="199"/>
      <c r="BUE195" s="199"/>
      <c r="BUF195" s="199"/>
      <c r="BUG195" s="199"/>
      <c r="BUH195" s="199"/>
      <c r="BUI195" s="199"/>
      <c r="BUJ195" s="199"/>
      <c r="BUK195" s="199"/>
      <c r="BUL195" s="199"/>
      <c r="BUM195" s="199"/>
      <c r="BUN195" s="199"/>
      <c r="BUO195" s="199"/>
      <c r="BUP195" s="199"/>
      <c r="BUQ195" s="199"/>
      <c r="BUR195" s="199"/>
      <c r="BUS195" s="199"/>
      <c r="BUT195" s="199"/>
      <c r="BUU195" s="199"/>
      <c r="BUV195" s="199"/>
      <c r="BUW195" s="199"/>
      <c r="BUX195" s="199"/>
      <c r="BUY195" s="199"/>
      <c r="BUZ195" s="199"/>
      <c r="BVA195" s="199"/>
      <c r="BVB195" s="199"/>
      <c r="BVC195" s="199"/>
      <c r="BVD195" s="199"/>
      <c r="BVE195" s="199"/>
      <c r="BVF195" s="199"/>
      <c r="BVG195" s="199"/>
      <c r="BVH195" s="199"/>
      <c r="BVI195" s="199"/>
      <c r="BVJ195" s="199"/>
      <c r="BVK195" s="199"/>
      <c r="BVL195" s="199"/>
      <c r="BVM195" s="199"/>
      <c r="BVN195" s="199"/>
      <c r="BVO195" s="199"/>
      <c r="BVP195" s="199"/>
      <c r="BVQ195" s="199"/>
      <c r="BVR195" s="199"/>
      <c r="BVS195" s="199"/>
      <c r="BVT195" s="199"/>
      <c r="BVU195" s="199"/>
      <c r="BVV195" s="199"/>
      <c r="BVW195" s="199"/>
      <c r="BVX195" s="199"/>
      <c r="BVY195" s="199"/>
      <c r="BVZ195" s="199"/>
      <c r="BWA195" s="199"/>
      <c r="BWB195" s="199"/>
      <c r="BWC195" s="199"/>
      <c r="BWD195" s="199"/>
      <c r="BWE195" s="199"/>
      <c r="BWF195" s="199"/>
      <c r="BWG195" s="199"/>
      <c r="BWH195" s="199"/>
      <c r="BWI195" s="199"/>
      <c r="BWJ195" s="199"/>
      <c r="BWK195" s="199"/>
      <c r="BWL195" s="199"/>
      <c r="BWM195" s="199"/>
      <c r="BWN195" s="199"/>
      <c r="BWO195" s="199"/>
      <c r="BWP195" s="199"/>
      <c r="BWQ195" s="199"/>
      <c r="BWR195" s="199"/>
      <c r="BWS195" s="199"/>
      <c r="BWT195" s="199"/>
      <c r="BWU195" s="199"/>
      <c r="BWV195" s="199"/>
      <c r="BWW195" s="199"/>
      <c r="BWX195" s="199"/>
      <c r="BWY195" s="199"/>
      <c r="BWZ195" s="199"/>
      <c r="BXA195" s="199"/>
      <c r="BXB195" s="199"/>
      <c r="BXC195" s="199"/>
      <c r="BXD195" s="199"/>
      <c r="BXE195" s="199"/>
      <c r="BXF195" s="199"/>
      <c r="BXG195" s="199"/>
      <c r="BXH195" s="199"/>
      <c r="BXI195" s="199"/>
      <c r="BXJ195" s="199"/>
      <c r="BXK195" s="199"/>
      <c r="BXL195" s="199"/>
      <c r="BXM195" s="199"/>
      <c r="BXN195" s="199"/>
      <c r="BXO195" s="199"/>
      <c r="BXP195" s="199"/>
      <c r="BXQ195" s="199"/>
      <c r="BXR195" s="199"/>
      <c r="BXS195" s="199"/>
      <c r="BXT195" s="199"/>
      <c r="BXU195" s="199"/>
      <c r="BXV195" s="199"/>
      <c r="BXW195" s="199"/>
      <c r="BXX195" s="199"/>
      <c r="BXY195" s="199"/>
      <c r="BXZ195" s="199"/>
      <c r="BYA195" s="199"/>
      <c r="BYB195" s="199"/>
      <c r="BYC195" s="199"/>
      <c r="BYD195" s="199"/>
      <c r="BYE195" s="199"/>
      <c r="BYF195" s="199"/>
      <c r="BYG195" s="199"/>
      <c r="BYH195" s="199"/>
      <c r="BYI195" s="199"/>
      <c r="BYJ195" s="199"/>
      <c r="BYK195" s="199"/>
      <c r="BYL195" s="199"/>
      <c r="BYM195" s="199"/>
      <c r="BYN195" s="199"/>
      <c r="BYO195" s="199"/>
      <c r="BYP195" s="199"/>
      <c r="BYQ195" s="199"/>
      <c r="BYR195" s="199"/>
      <c r="BYS195" s="199"/>
      <c r="BYT195" s="199"/>
      <c r="BYU195" s="199"/>
      <c r="BYV195" s="199"/>
      <c r="BYW195" s="199"/>
      <c r="BYX195" s="199"/>
      <c r="BYY195" s="199"/>
      <c r="BYZ195" s="199"/>
      <c r="BZA195" s="199"/>
      <c r="BZB195" s="199"/>
      <c r="BZC195" s="199"/>
      <c r="BZD195" s="199"/>
      <c r="BZE195" s="199"/>
      <c r="BZF195" s="199"/>
      <c r="BZG195" s="199"/>
      <c r="BZH195" s="199"/>
      <c r="BZI195" s="199"/>
      <c r="BZJ195" s="199"/>
      <c r="BZK195" s="199"/>
      <c r="BZL195" s="199"/>
      <c r="BZM195" s="199"/>
      <c r="BZN195" s="199"/>
      <c r="BZO195" s="199"/>
      <c r="BZP195" s="199"/>
      <c r="BZQ195" s="199"/>
      <c r="BZR195" s="199"/>
      <c r="BZS195" s="199"/>
      <c r="BZT195" s="199"/>
      <c r="BZU195" s="199"/>
      <c r="BZV195" s="199"/>
      <c r="BZW195" s="199"/>
      <c r="BZX195" s="199"/>
      <c r="BZY195" s="199"/>
      <c r="BZZ195" s="199"/>
      <c r="CAA195" s="199"/>
      <c r="CAB195" s="199"/>
      <c r="CAC195" s="199"/>
      <c r="CAD195" s="199"/>
      <c r="CAE195" s="199"/>
      <c r="CAF195" s="199"/>
      <c r="CAG195" s="199"/>
      <c r="CAH195" s="199"/>
      <c r="CAI195" s="199"/>
      <c r="CAJ195" s="199"/>
      <c r="CAK195" s="199"/>
      <c r="CAL195" s="199"/>
      <c r="CAM195" s="199"/>
      <c r="CAN195" s="199"/>
      <c r="CAO195" s="199"/>
      <c r="CAP195" s="199"/>
      <c r="CAQ195" s="199"/>
      <c r="CAR195" s="199"/>
      <c r="CAS195" s="199"/>
      <c r="CAT195" s="199"/>
      <c r="CAU195" s="199"/>
      <c r="CAV195" s="199"/>
      <c r="CAW195" s="199"/>
      <c r="CAX195" s="199"/>
      <c r="CAY195" s="199"/>
      <c r="CAZ195" s="199"/>
      <c r="CBA195" s="199"/>
      <c r="CBB195" s="199"/>
      <c r="CBC195" s="199"/>
      <c r="CBD195" s="199"/>
      <c r="CBE195" s="199"/>
      <c r="CBF195" s="199"/>
      <c r="CBG195" s="199"/>
      <c r="CBH195" s="199"/>
      <c r="CBI195" s="199"/>
      <c r="CBJ195" s="199"/>
      <c r="CBK195" s="199"/>
      <c r="CBL195" s="199"/>
      <c r="CBM195" s="199"/>
      <c r="CBN195" s="199"/>
      <c r="CBO195" s="199"/>
      <c r="CBP195" s="199"/>
      <c r="CBQ195" s="199"/>
      <c r="CBR195" s="199"/>
      <c r="CBS195" s="199"/>
      <c r="CBT195" s="199"/>
      <c r="CBU195" s="199"/>
      <c r="CBV195" s="199"/>
      <c r="CBW195" s="199"/>
      <c r="CBX195" s="199"/>
      <c r="CBY195" s="199"/>
      <c r="CBZ195" s="199"/>
      <c r="CCA195" s="199"/>
      <c r="CCB195" s="199"/>
      <c r="CCC195" s="199"/>
      <c r="CCD195" s="199"/>
      <c r="CCE195" s="199"/>
      <c r="CCF195" s="199"/>
      <c r="CCG195" s="199"/>
      <c r="CCH195" s="199"/>
      <c r="CCI195" s="199"/>
      <c r="CCJ195" s="199"/>
      <c r="CCK195" s="199"/>
      <c r="CCL195" s="199"/>
      <c r="CCM195" s="199"/>
      <c r="CCN195" s="199"/>
      <c r="CCO195" s="199"/>
      <c r="CCP195" s="199"/>
      <c r="CCQ195" s="199"/>
      <c r="CCR195" s="199"/>
      <c r="CCS195" s="199"/>
      <c r="CCT195" s="199"/>
    </row>
    <row r="196" spans="823:2126" s="200" customFormat="1" x14ac:dyDescent="0.2">
      <c r="AKV196" s="199"/>
      <c r="AKW196" s="199"/>
      <c r="AKX196" s="199"/>
      <c r="AKY196" s="199"/>
      <c r="AKZ196" s="199"/>
      <c r="ALA196" s="199"/>
      <c r="ALB196" s="199"/>
      <c r="ALC196" s="199"/>
      <c r="ALD196" s="199"/>
      <c r="ALE196" s="199"/>
      <c r="ALF196" s="199"/>
      <c r="ALG196" s="199"/>
      <c r="ALH196" s="199"/>
      <c r="ALI196" s="199"/>
      <c r="ALJ196" s="199"/>
      <c r="ALK196" s="199"/>
      <c r="ALL196" s="199"/>
      <c r="ALM196" s="199"/>
      <c r="ALN196" s="199"/>
      <c r="ALO196" s="199"/>
      <c r="ALP196" s="199"/>
      <c r="ALQ196" s="199"/>
      <c r="ALR196" s="199"/>
      <c r="ALS196" s="199"/>
      <c r="ALT196" s="199"/>
      <c r="ALU196" s="199"/>
      <c r="ALV196" s="199"/>
      <c r="ALW196" s="199"/>
      <c r="ALX196" s="199"/>
      <c r="ALY196" s="199"/>
      <c r="ALZ196" s="199"/>
      <c r="AMA196" s="199"/>
      <c r="AMB196" s="199"/>
      <c r="AMC196" s="199"/>
      <c r="AMD196" s="199"/>
      <c r="AME196" s="199"/>
      <c r="AMF196" s="199"/>
      <c r="AMG196" s="199"/>
      <c r="AMH196" s="199"/>
      <c r="AMI196" s="199"/>
      <c r="AMJ196" s="199"/>
      <c r="AMK196" s="199"/>
      <c r="AML196" s="199"/>
      <c r="AMM196" s="199"/>
      <c r="AMN196" s="199"/>
      <c r="AMO196" s="199"/>
      <c r="AMP196" s="199"/>
      <c r="AMQ196" s="199"/>
      <c r="AMR196" s="199"/>
      <c r="AMS196" s="199"/>
      <c r="AMT196" s="199"/>
      <c r="AMU196" s="199"/>
      <c r="AMV196" s="199"/>
      <c r="AMW196" s="199"/>
      <c r="AMX196" s="199"/>
      <c r="AMY196" s="199"/>
      <c r="AMZ196" s="199"/>
      <c r="ANA196" s="199"/>
      <c r="ANB196" s="199"/>
      <c r="ANC196" s="199"/>
      <c r="AND196" s="199"/>
      <c r="ANE196" s="199"/>
      <c r="ANF196" s="199"/>
      <c r="ANG196" s="199"/>
      <c r="ANH196" s="199"/>
      <c r="ANI196" s="199"/>
      <c r="ANJ196" s="199"/>
      <c r="ANK196" s="199"/>
      <c r="ANL196" s="199"/>
      <c r="ANM196" s="199"/>
      <c r="ANN196" s="199"/>
      <c r="ANO196" s="199"/>
      <c r="ANP196" s="199"/>
      <c r="ANQ196" s="199"/>
      <c r="ANR196" s="199"/>
      <c r="ANS196" s="199"/>
      <c r="ANT196" s="199"/>
      <c r="ANU196" s="199"/>
      <c r="ANV196" s="199"/>
      <c r="ANW196" s="199"/>
      <c r="ANX196" s="199"/>
      <c r="ANY196" s="199"/>
      <c r="ANZ196" s="199"/>
      <c r="AOA196" s="199"/>
      <c r="AOB196" s="199"/>
      <c r="AOC196" s="199"/>
      <c r="AOD196" s="199"/>
      <c r="AOE196" s="199"/>
      <c r="AOF196" s="199"/>
      <c r="AOG196" s="199"/>
      <c r="AOH196" s="199"/>
      <c r="AOI196" s="199"/>
      <c r="AOJ196" s="199"/>
      <c r="AOK196" s="199"/>
      <c r="AOL196" s="199"/>
      <c r="AOM196" s="199"/>
      <c r="AON196" s="199"/>
      <c r="AOO196" s="199"/>
      <c r="AOP196" s="199"/>
      <c r="AOQ196" s="199"/>
      <c r="AOR196" s="199"/>
      <c r="AOS196" s="199"/>
      <c r="AOT196" s="199"/>
      <c r="AOU196" s="199"/>
      <c r="AOV196" s="199"/>
      <c r="AOW196" s="199"/>
      <c r="AOX196" s="199"/>
      <c r="AOY196" s="199"/>
      <c r="AOZ196" s="199"/>
      <c r="APA196" s="199"/>
      <c r="APB196" s="199"/>
      <c r="APC196" s="199"/>
      <c r="APD196" s="199"/>
      <c r="APE196" s="199"/>
      <c r="APF196" s="199"/>
      <c r="APG196" s="199"/>
      <c r="APH196" s="199"/>
      <c r="API196" s="199"/>
      <c r="APJ196" s="199"/>
      <c r="APK196" s="199"/>
      <c r="APL196" s="199"/>
      <c r="APM196" s="199"/>
      <c r="APN196" s="199"/>
      <c r="APO196" s="199"/>
      <c r="APP196" s="199"/>
      <c r="APQ196" s="199"/>
      <c r="APR196" s="199"/>
      <c r="APS196" s="199"/>
      <c r="APT196" s="199"/>
      <c r="APU196" s="199"/>
      <c r="APV196" s="199"/>
      <c r="APW196" s="199"/>
      <c r="APX196" s="199"/>
      <c r="APY196" s="199"/>
      <c r="APZ196" s="199"/>
      <c r="AQA196" s="199"/>
      <c r="AQB196" s="199"/>
      <c r="AQC196" s="199"/>
      <c r="AQD196" s="199"/>
      <c r="AQE196" s="199"/>
      <c r="AQF196" s="199"/>
      <c r="AQG196" s="199"/>
      <c r="AQH196" s="199"/>
      <c r="AQI196" s="199"/>
      <c r="AQJ196" s="199"/>
      <c r="AQK196" s="199"/>
      <c r="AQL196" s="199"/>
      <c r="AQM196" s="199"/>
      <c r="AQN196" s="199"/>
      <c r="AQO196" s="199"/>
      <c r="AQP196" s="199"/>
      <c r="AQQ196" s="199"/>
      <c r="AQR196" s="199"/>
      <c r="AQS196" s="199"/>
      <c r="AQT196" s="199"/>
      <c r="AQU196" s="199"/>
      <c r="AQV196" s="199"/>
      <c r="AQW196" s="199"/>
      <c r="AQX196" s="199"/>
      <c r="AQY196" s="199"/>
      <c r="AQZ196" s="199"/>
      <c r="ARA196" s="199"/>
      <c r="ARB196" s="199"/>
      <c r="ARC196" s="199"/>
      <c r="ARD196" s="199"/>
      <c r="ARE196" s="199"/>
      <c r="ARF196" s="199"/>
      <c r="ARG196" s="199"/>
      <c r="ARH196" s="199"/>
      <c r="ARI196" s="199"/>
      <c r="ARJ196" s="199"/>
      <c r="ARK196" s="199"/>
      <c r="ARL196" s="199"/>
      <c r="ARM196" s="199"/>
      <c r="ARN196" s="199"/>
      <c r="ARO196" s="199"/>
      <c r="ARP196" s="199"/>
      <c r="ARQ196" s="199"/>
      <c r="ARR196" s="199"/>
      <c r="ARS196" s="199"/>
      <c r="ART196" s="199"/>
      <c r="ARU196" s="199"/>
      <c r="ARV196" s="199"/>
      <c r="ARW196" s="199"/>
      <c r="ARX196" s="199"/>
      <c r="ARY196" s="199"/>
      <c r="ARZ196" s="199"/>
      <c r="ASA196" s="199"/>
      <c r="ASB196" s="199"/>
      <c r="ASC196" s="199"/>
      <c r="ASD196" s="199"/>
      <c r="ASE196" s="199"/>
      <c r="ASF196" s="199"/>
      <c r="ASG196" s="199"/>
      <c r="ASH196" s="199"/>
      <c r="ASI196" s="199"/>
      <c r="ASJ196" s="199"/>
      <c r="ASK196" s="199"/>
      <c r="ASL196" s="199"/>
      <c r="ASM196" s="199"/>
      <c r="ASN196" s="199"/>
      <c r="ASO196" s="199"/>
      <c r="ASP196" s="199"/>
      <c r="ASQ196" s="199"/>
      <c r="ASR196" s="199"/>
      <c r="ASS196" s="199"/>
      <c r="AST196" s="199"/>
      <c r="ASU196" s="199"/>
      <c r="ASV196" s="199"/>
      <c r="ASW196" s="199"/>
      <c r="ASX196" s="199"/>
      <c r="ASY196" s="199"/>
      <c r="ASZ196" s="199"/>
      <c r="ATA196" s="199"/>
      <c r="ATB196" s="199"/>
      <c r="ATC196" s="199"/>
      <c r="ATD196" s="199"/>
      <c r="ATE196" s="199"/>
      <c r="ATF196" s="199"/>
      <c r="ATG196" s="199"/>
      <c r="ATH196" s="199"/>
      <c r="ATI196" s="199"/>
      <c r="ATJ196" s="199"/>
      <c r="ATK196" s="199"/>
      <c r="ATL196" s="199"/>
      <c r="ATM196" s="199"/>
      <c r="ATN196" s="199"/>
      <c r="ATO196" s="199"/>
      <c r="ATP196" s="199"/>
      <c r="ATQ196" s="199"/>
      <c r="ATR196" s="199"/>
      <c r="ATS196" s="199"/>
      <c r="ATT196" s="199"/>
      <c r="ATU196" s="199"/>
      <c r="ATV196" s="199"/>
      <c r="ATW196" s="199"/>
      <c r="ATX196" s="199"/>
      <c r="ATY196" s="199"/>
      <c r="ATZ196" s="199"/>
      <c r="AUA196" s="199"/>
      <c r="AUB196" s="199"/>
      <c r="AUC196" s="199"/>
      <c r="AUD196" s="199"/>
      <c r="AUE196" s="199"/>
      <c r="AUF196" s="199"/>
      <c r="AUG196" s="199"/>
      <c r="AUH196" s="199"/>
      <c r="AUI196" s="199"/>
      <c r="AUJ196" s="199"/>
      <c r="AUK196" s="199"/>
      <c r="AUL196" s="199"/>
      <c r="AUM196" s="199"/>
      <c r="AUN196" s="199"/>
      <c r="AUO196" s="199"/>
      <c r="AUP196" s="199"/>
      <c r="AUQ196" s="199"/>
      <c r="AUR196" s="199"/>
      <c r="AUS196" s="199"/>
      <c r="AUT196" s="199"/>
      <c r="AUU196" s="199"/>
      <c r="AUV196" s="199"/>
      <c r="AUW196" s="199"/>
      <c r="AUX196" s="199"/>
      <c r="AUY196" s="199"/>
      <c r="AUZ196" s="199"/>
      <c r="AVA196" s="199"/>
      <c r="AVB196" s="199"/>
      <c r="AVC196" s="199"/>
      <c r="AVD196" s="199"/>
      <c r="AVE196" s="199"/>
      <c r="AVF196" s="199"/>
      <c r="AVG196" s="199"/>
      <c r="AVH196" s="199"/>
      <c r="AVI196" s="199"/>
      <c r="AVJ196" s="199"/>
      <c r="AVK196" s="199"/>
      <c r="AVL196" s="199"/>
      <c r="AVM196" s="199"/>
      <c r="AVN196" s="199"/>
      <c r="AVO196" s="199"/>
      <c r="AVP196" s="199"/>
      <c r="AVQ196" s="199"/>
      <c r="AVR196" s="199"/>
      <c r="AVS196" s="199"/>
      <c r="AVT196" s="199"/>
      <c r="AVU196" s="199"/>
      <c r="AVV196" s="199"/>
      <c r="AVW196" s="199"/>
      <c r="AVX196" s="199"/>
      <c r="AVY196" s="199"/>
      <c r="AVZ196" s="199"/>
      <c r="AWA196" s="199"/>
      <c r="AWB196" s="199"/>
      <c r="AWC196" s="199"/>
      <c r="AWD196" s="199"/>
      <c r="AWE196" s="199"/>
      <c r="AWF196" s="199"/>
      <c r="AWG196" s="199"/>
      <c r="AWH196" s="199"/>
      <c r="AWI196" s="199"/>
      <c r="AWJ196" s="199"/>
      <c r="AWK196" s="199"/>
      <c r="AWL196" s="199"/>
      <c r="AWM196" s="199"/>
      <c r="AWN196" s="199"/>
      <c r="AWO196" s="199"/>
      <c r="AWP196" s="199"/>
      <c r="AWQ196" s="199"/>
      <c r="AWR196" s="199"/>
      <c r="AWS196" s="199"/>
      <c r="AWT196" s="199"/>
      <c r="AWU196" s="199"/>
      <c r="AWV196" s="199"/>
      <c r="AWW196" s="199"/>
      <c r="AWX196" s="199"/>
      <c r="AWY196" s="199"/>
      <c r="AWZ196" s="199"/>
      <c r="AXA196" s="199"/>
      <c r="AXB196" s="199"/>
      <c r="AXC196" s="199"/>
      <c r="AXD196" s="199"/>
      <c r="AXE196" s="199"/>
      <c r="AXF196" s="199"/>
      <c r="AXG196" s="199"/>
      <c r="AXH196" s="199"/>
      <c r="AXI196" s="199"/>
      <c r="AXJ196" s="199"/>
      <c r="AXK196" s="199"/>
      <c r="AXL196" s="199"/>
      <c r="AXM196" s="199"/>
      <c r="AXN196" s="199"/>
      <c r="AXO196" s="199"/>
      <c r="AXP196" s="199"/>
      <c r="AXQ196" s="199"/>
      <c r="AXR196" s="199"/>
      <c r="AXS196" s="199"/>
      <c r="AXT196" s="199"/>
      <c r="AXU196" s="199"/>
      <c r="AXV196" s="199"/>
      <c r="AXW196" s="199"/>
      <c r="AXX196" s="199"/>
      <c r="AXY196" s="199"/>
      <c r="AXZ196" s="199"/>
      <c r="AYA196" s="199"/>
      <c r="AYB196" s="199"/>
      <c r="AYC196" s="199"/>
      <c r="AYD196" s="199"/>
      <c r="AYE196" s="199"/>
      <c r="AYF196" s="199"/>
      <c r="AYG196" s="199"/>
      <c r="AYH196" s="199"/>
      <c r="AYI196" s="199"/>
      <c r="AYJ196" s="199"/>
      <c r="AYK196" s="199"/>
      <c r="AYL196" s="199"/>
      <c r="AYM196" s="199"/>
      <c r="AYN196" s="199"/>
      <c r="AYO196" s="199"/>
      <c r="AYP196" s="199"/>
      <c r="AYQ196" s="199"/>
      <c r="AYR196" s="199"/>
      <c r="AYS196" s="199"/>
      <c r="AYT196" s="199"/>
      <c r="AYU196" s="199"/>
      <c r="AYV196" s="199"/>
      <c r="AYW196" s="199"/>
      <c r="AYX196" s="199"/>
      <c r="AYY196" s="199"/>
      <c r="AYZ196" s="199"/>
      <c r="AZA196" s="199"/>
      <c r="AZB196" s="199"/>
      <c r="AZC196" s="199"/>
      <c r="AZD196" s="199"/>
      <c r="AZE196" s="199"/>
      <c r="AZF196" s="199"/>
      <c r="AZG196" s="199"/>
      <c r="AZH196" s="199"/>
      <c r="AZI196" s="199"/>
      <c r="AZJ196" s="199"/>
      <c r="AZK196" s="199"/>
      <c r="AZL196" s="199"/>
      <c r="AZM196" s="199"/>
      <c r="AZN196" s="199"/>
      <c r="AZO196" s="199"/>
      <c r="AZP196" s="199"/>
      <c r="AZQ196" s="199"/>
      <c r="AZR196" s="199"/>
      <c r="AZS196" s="199"/>
      <c r="AZT196" s="199"/>
      <c r="AZU196" s="199"/>
      <c r="AZV196" s="199"/>
      <c r="AZW196" s="199"/>
      <c r="AZX196" s="199"/>
      <c r="AZY196" s="199"/>
      <c r="AZZ196" s="199"/>
      <c r="BAA196" s="199"/>
      <c r="BAB196" s="199"/>
      <c r="BAC196" s="199"/>
      <c r="BAD196" s="199"/>
      <c r="BAE196" s="199"/>
      <c r="BAF196" s="199"/>
      <c r="BAG196" s="199"/>
      <c r="BAH196" s="199"/>
      <c r="BAI196" s="199"/>
      <c r="BAJ196" s="199"/>
      <c r="BAK196" s="199"/>
      <c r="BAL196" s="199"/>
      <c r="BAM196" s="199"/>
      <c r="BAN196" s="199"/>
      <c r="BAO196" s="199"/>
      <c r="BAP196" s="199"/>
      <c r="BAQ196" s="199"/>
      <c r="BAR196" s="199"/>
      <c r="BAS196" s="199"/>
      <c r="BAT196" s="199"/>
      <c r="BAU196" s="199"/>
      <c r="BAV196" s="199"/>
      <c r="BAW196" s="199"/>
      <c r="BAX196" s="199"/>
      <c r="BAY196" s="199"/>
      <c r="BAZ196" s="199"/>
      <c r="BBA196" s="199"/>
      <c r="BBB196" s="199"/>
      <c r="BBC196" s="199"/>
      <c r="BBD196" s="199"/>
      <c r="BBE196" s="199"/>
      <c r="BBF196" s="199"/>
      <c r="BBG196" s="199"/>
      <c r="BBH196" s="199"/>
      <c r="BBI196" s="199"/>
      <c r="BBJ196" s="199"/>
      <c r="BBK196" s="199"/>
      <c r="BBL196" s="199"/>
      <c r="BBM196" s="199"/>
      <c r="BBN196" s="199"/>
      <c r="BBO196" s="199"/>
      <c r="BBP196" s="199"/>
      <c r="BBQ196" s="199"/>
      <c r="BBR196" s="199"/>
      <c r="BBS196" s="199"/>
      <c r="BBT196" s="199"/>
      <c r="BBU196" s="199"/>
      <c r="BBV196" s="199"/>
      <c r="BBW196" s="199"/>
      <c r="BBX196" s="199"/>
      <c r="BBY196" s="199"/>
      <c r="BBZ196" s="199"/>
      <c r="BCA196" s="199"/>
      <c r="BCB196" s="199"/>
      <c r="BCC196" s="199"/>
      <c r="BCD196" s="199"/>
      <c r="BCE196" s="199"/>
      <c r="BCF196" s="199"/>
      <c r="BCG196" s="199"/>
      <c r="BCH196" s="199"/>
      <c r="BCI196" s="199"/>
      <c r="BCJ196" s="199"/>
      <c r="BCK196" s="199"/>
      <c r="BCL196" s="199"/>
      <c r="BCM196" s="199"/>
      <c r="BCN196" s="199"/>
      <c r="BCO196" s="199"/>
      <c r="BCP196" s="199"/>
      <c r="BCQ196" s="199"/>
      <c r="BCR196" s="199"/>
      <c r="BCS196" s="199"/>
      <c r="BCT196" s="199"/>
      <c r="BCU196" s="199"/>
      <c r="BCV196" s="199"/>
      <c r="BCW196" s="199"/>
      <c r="BCX196" s="199"/>
      <c r="BCY196" s="199"/>
      <c r="BCZ196" s="199"/>
      <c r="BDA196" s="199"/>
      <c r="BDB196" s="199"/>
      <c r="BDC196" s="199"/>
      <c r="BDD196" s="199"/>
      <c r="BDE196" s="199"/>
      <c r="BDF196" s="199"/>
      <c r="BDG196" s="199"/>
      <c r="BDH196" s="199"/>
      <c r="BDI196" s="199"/>
      <c r="BDJ196" s="199"/>
      <c r="BDK196" s="199"/>
      <c r="BDL196" s="199"/>
      <c r="BDM196" s="199"/>
      <c r="BDN196" s="199"/>
      <c r="BDO196" s="199"/>
      <c r="BDP196" s="199"/>
      <c r="BDQ196" s="199"/>
      <c r="BDR196" s="199"/>
      <c r="BDS196" s="199"/>
      <c r="BDT196" s="199"/>
      <c r="BDU196" s="199"/>
      <c r="BDV196" s="199"/>
      <c r="BDW196" s="199"/>
      <c r="BDX196" s="199"/>
      <c r="BDY196" s="199"/>
      <c r="BDZ196" s="199"/>
      <c r="BEA196" s="199"/>
      <c r="BEB196" s="199"/>
      <c r="BEC196" s="199"/>
      <c r="BED196" s="199"/>
      <c r="BEE196" s="199"/>
      <c r="BEF196" s="199"/>
      <c r="BEG196" s="199"/>
      <c r="BEH196" s="199"/>
      <c r="BEI196" s="199"/>
      <c r="BEJ196" s="199"/>
      <c r="BEK196" s="199"/>
      <c r="BEL196" s="199"/>
      <c r="BEM196" s="199"/>
      <c r="BEN196" s="199"/>
      <c r="BEO196" s="199"/>
      <c r="BEP196" s="199"/>
      <c r="BEQ196" s="199"/>
      <c r="BER196" s="199"/>
      <c r="BES196" s="199"/>
      <c r="BET196" s="199"/>
      <c r="BEU196" s="199"/>
      <c r="BEV196" s="199"/>
      <c r="BEW196" s="199"/>
      <c r="BEX196" s="199"/>
      <c r="BEY196" s="199"/>
      <c r="BEZ196" s="199"/>
      <c r="BFA196" s="199"/>
      <c r="BFB196" s="199"/>
      <c r="BFC196" s="199"/>
      <c r="BFD196" s="199"/>
      <c r="BFE196" s="199"/>
      <c r="BFF196" s="199"/>
      <c r="BFG196" s="199"/>
      <c r="BFH196" s="199"/>
      <c r="BFI196" s="199"/>
      <c r="BFJ196" s="199"/>
      <c r="BFK196" s="199"/>
      <c r="BFL196" s="199"/>
      <c r="BFM196" s="199"/>
      <c r="BFN196" s="199"/>
      <c r="BFO196" s="199"/>
      <c r="BFP196" s="199"/>
      <c r="BFQ196" s="199"/>
      <c r="BFR196" s="199"/>
      <c r="BFS196" s="199"/>
      <c r="BFT196" s="199"/>
      <c r="BFU196" s="199"/>
      <c r="BFV196" s="199"/>
      <c r="BFW196" s="199"/>
      <c r="BFX196" s="199"/>
      <c r="BFY196" s="199"/>
      <c r="BFZ196" s="199"/>
      <c r="BGA196" s="199"/>
      <c r="BGB196" s="199"/>
      <c r="BGC196" s="199"/>
      <c r="BGD196" s="199"/>
      <c r="BGE196" s="199"/>
      <c r="BGF196" s="199"/>
      <c r="BGG196" s="199"/>
      <c r="BGH196" s="199"/>
      <c r="BGI196" s="199"/>
      <c r="BGJ196" s="199"/>
      <c r="BGK196" s="199"/>
      <c r="BGL196" s="199"/>
      <c r="BGM196" s="199"/>
      <c r="BGN196" s="199"/>
      <c r="BGO196" s="199"/>
      <c r="BGP196" s="199"/>
      <c r="BGQ196" s="199"/>
      <c r="BGR196" s="199"/>
      <c r="BGS196" s="199"/>
      <c r="BGT196" s="199"/>
      <c r="BGU196" s="199"/>
      <c r="BGV196" s="199"/>
      <c r="BGW196" s="199"/>
      <c r="BGX196" s="199"/>
      <c r="BGY196" s="199"/>
      <c r="BGZ196" s="199"/>
      <c r="BHA196" s="199"/>
      <c r="BHB196" s="199"/>
      <c r="BHC196" s="199"/>
      <c r="BHD196" s="199"/>
      <c r="BHE196" s="199"/>
      <c r="BHF196" s="199"/>
      <c r="BHG196" s="199"/>
      <c r="BHH196" s="199"/>
      <c r="BHI196" s="199"/>
      <c r="BHJ196" s="199"/>
      <c r="BHK196" s="199"/>
      <c r="BHL196" s="199"/>
      <c r="BHM196" s="199"/>
      <c r="BHN196" s="199"/>
      <c r="BHO196" s="199"/>
      <c r="BHP196" s="199"/>
      <c r="BHQ196" s="199"/>
      <c r="BHR196" s="199"/>
      <c r="BHS196" s="199"/>
      <c r="BHT196" s="199"/>
      <c r="BHU196" s="199"/>
      <c r="BHV196" s="199"/>
      <c r="BHW196" s="199"/>
      <c r="BHX196" s="199"/>
      <c r="BHY196" s="199"/>
      <c r="BHZ196" s="199"/>
      <c r="BIA196" s="199"/>
      <c r="BIB196" s="199"/>
      <c r="BIC196" s="199"/>
      <c r="BID196" s="199"/>
      <c r="BIE196" s="199"/>
      <c r="BIF196" s="199"/>
      <c r="BIG196" s="199"/>
      <c r="BIH196" s="199"/>
      <c r="BII196" s="199"/>
      <c r="BIJ196" s="199"/>
      <c r="BIK196" s="199"/>
      <c r="BIL196" s="199"/>
      <c r="BIM196" s="199"/>
      <c r="BIN196" s="199"/>
      <c r="BIO196" s="199"/>
      <c r="BIP196" s="199"/>
      <c r="BIQ196" s="199"/>
      <c r="BIR196" s="199"/>
      <c r="BIS196" s="199"/>
      <c r="BIT196" s="199"/>
      <c r="BIU196" s="199"/>
      <c r="BIV196" s="199"/>
      <c r="BIW196" s="199"/>
      <c r="BIX196" s="199"/>
      <c r="BIY196" s="199"/>
      <c r="BIZ196" s="199"/>
      <c r="BJA196" s="199"/>
      <c r="BJB196" s="199"/>
      <c r="BJC196" s="199"/>
      <c r="BJD196" s="199"/>
      <c r="BJE196" s="199"/>
      <c r="BJF196" s="199"/>
      <c r="BJG196" s="199"/>
      <c r="BJH196" s="199"/>
      <c r="BJI196" s="199"/>
      <c r="BJJ196" s="199"/>
      <c r="BJK196" s="199"/>
      <c r="BJL196" s="199"/>
      <c r="BJM196" s="199"/>
      <c r="BJN196" s="199"/>
      <c r="BJO196" s="199"/>
      <c r="BJP196" s="199"/>
      <c r="BJQ196" s="199"/>
      <c r="BJR196" s="199"/>
      <c r="BJS196" s="199"/>
      <c r="BJT196" s="199"/>
      <c r="BJU196" s="199"/>
      <c r="BJV196" s="199"/>
      <c r="BJW196" s="199"/>
      <c r="BJX196" s="199"/>
      <c r="BJY196" s="199"/>
      <c r="BJZ196" s="199"/>
      <c r="BKA196" s="199"/>
      <c r="BKB196" s="199"/>
      <c r="BKC196" s="199"/>
      <c r="BKD196" s="199"/>
      <c r="BKE196" s="199"/>
      <c r="BKF196" s="199"/>
      <c r="BKG196" s="199"/>
      <c r="BKH196" s="199"/>
      <c r="BKI196" s="199"/>
      <c r="BKJ196" s="199"/>
      <c r="BKK196" s="199"/>
      <c r="BKL196" s="199"/>
      <c r="BKM196" s="199"/>
      <c r="BKN196" s="199"/>
      <c r="BKO196" s="199"/>
      <c r="BKP196" s="199"/>
      <c r="BKQ196" s="199"/>
      <c r="BKR196" s="199"/>
      <c r="BKS196" s="199"/>
      <c r="BKT196" s="199"/>
      <c r="BKU196" s="199"/>
      <c r="BKV196" s="199"/>
      <c r="BKW196" s="199"/>
      <c r="BKX196" s="199"/>
      <c r="BKY196" s="199"/>
      <c r="BKZ196" s="199"/>
      <c r="BLA196" s="199"/>
      <c r="BLB196" s="199"/>
      <c r="BLC196" s="199"/>
      <c r="BLD196" s="199"/>
      <c r="BLE196" s="199"/>
      <c r="BLF196" s="199"/>
      <c r="BLG196" s="199"/>
      <c r="BLH196" s="199"/>
      <c r="BLI196" s="199"/>
      <c r="BLJ196" s="199"/>
      <c r="BLK196" s="199"/>
      <c r="BLL196" s="199"/>
      <c r="BLM196" s="199"/>
      <c r="BLN196" s="199"/>
      <c r="BLO196" s="199"/>
      <c r="BLP196" s="199"/>
      <c r="BLQ196" s="199"/>
      <c r="BLR196" s="199"/>
      <c r="BLS196" s="199"/>
      <c r="BLT196" s="199"/>
      <c r="BLU196" s="199"/>
      <c r="BLV196" s="199"/>
      <c r="BLW196" s="199"/>
      <c r="BLX196" s="199"/>
      <c r="BLY196" s="199"/>
      <c r="BLZ196" s="199"/>
      <c r="BMA196" s="199"/>
      <c r="BMB196" s="199"/>
      <c r="BMC196" s="199"/>
      <c r="BMD196" s="199"/>
      <c r="BME196" s="199"/>
      <c r="BMF196" s="199"/>
      <c r="BMG196" s="199"/>
      <c r="BMH196" s="199"/>
      <c r="BMI196" s="199"/>
      <c r="BMJ196" s="199"/>
      <c r="BMK196" s="199"/>
      <c r="BML196" s="199"/>
      <c r="BMM196" s="199"/>
      <c r="BMN196" s="199"/>
      <c r="BMO196" s="199"/>
      <c r="BMP196" s="199"/>
      <c r="BMQ196" s="199"/>
      <c r="BMR196" s="199"/>
      <c r="BMS196" s="199"/>
      <c r="BMT196" s="199"/>
      <c r="BMU196" s="199"/>
      <c r="BMV196" s="199"/>
      <c r="BMW196" s="199"/>
      <c r="BMX196" s="199"/>
      <c r="BMY196" s="199"/>
      <c r="BMZ196" s="199"/>
      <c r="BNA196" s="199"/>
      <c r="BNB196" s="199"/>
      <c r="BNC196" s="199"/>
      <c r="BND196" s="199"/>
      <c r="BNE196" s="199"/>
      <c r="BNF196" s="199"/>
      <c r="BNG196" s="199"/>
      <c r="BNH196" s="199"/>
      <c r="BNI196" s="199"/>
      <c r="BNJ196" s="199"/>
      <c r="BNK196" s="199"/>
      <c r="BNL196" s="199"/>
      <c r="BNM196" s="199"/>
      <c r="BNN196" s="199"/>
      <c r="BNO196" s="199"/>
      <c r="BNP196" s="199"/>
      <c r="BNQ196" s="199"/>
      <c r="BNR196" s="199"/>
      <c r="BNS196" s="199"/>
      <c r="BNT196" s="199"/>
      <c r="BNU196" s="199"/>
      <c r="BNV196" s="199"/>
      <c r="BNW196" s="199"/>
      <c r="BNX196" s="199"/>
      <c r="BNY196" s="199"/>
      <c r="BNZ196" s="199"/>
      <c r="BOA196" s="199"/>
      <c r="BOB196" s="199"/>
      <c r="BOC196" s="199"/>
      <c r="BOD196" s="199"/>
      <c r="BOE196" s="199"/>
      <c r="BOF196" s="199"/>
      <c r="BOG196" s="199"/>
      <c r="BOH196" s="199"/>
      <c r="BOI196" s="199"/>
      <c r="BOJ196" s="199"/>
      <c r="BOK196" s="199"/>
      <c r="BOL196" s="199"/>
      <c r="BOM196" s="199"/>
      <c r="BON196" s="199"/>
      <c r="BOO196" s="199"/>
      <c r="BOP196" s="199"/>
      <c r="BOQ196" s="199"/>
      <c r="BOR196" s="199"/>
      <c r="BOS196" s="199"/>
      <c r="BOT196" s="199"/>
      <c r="BOU196" s="199"/>
      <c r="BOV196" s="199"/>
      <c r="BOW196" s="199"/>
      <c r="BOX196" s="199"/>
      <c r="BOY196" s="199"/>
      <c r="BOZ196" s="199"/>
      <c r="BPA196" s="199"/>
      <c r="BPB196" s="199"/>
      <c r="BPC196" s="199"/>
      <c r="BPD196" s="199"/>
      <c r="BPE196" s="199"/>
      <c r="BPF196" s="199"/>
      <c r="BPG196" s="199"/>
      <c r="BPH196" s="199"/>
      <c r="BPI196" s="199"/>
      <c r="BPJ196" s="199"/>
      <c r="BPK196" s="199"/>
      <c r="BPL196" s="199"/>
      <c r="BPM196" s="199"/>
      <c r="BPN196" s="199"/>
      <c r="BPO196" s="199"/>
      <c r="BPP196" s="199"/>
      <c r="BPQ196" s="199"/>
      <c r="BPR196" s="199"/>
      <c r="BPS196" s="199"/>
      <c r="BPT196" s="199"/>
      <c r="BPU196" s="199"/>
      <c r="BPV196" s="199"/>
      <c r="BPW196" s="199"/>
      <c r="BPX196" s="199"/>
      <c r="BPY196" s="199"/>
      <c r="BPZ196" s="199"/>
      <c r="BQA196" s="199"/>
      <c r="BQB196" s="199"/>
      <c r="BQC196" s="199"/>
      <c r="BQD196" s="199"/>
      <c r="BQE196" s="199"/>
      <c r="BQF196" s="199"/>
      <c r="BQG196" s="199"/>
      <c r="BQH196" s="199"/>
      <c r="BQI196" s="199"/>
      <c r="BQJ196" s="199"/>
      <c r="BQK196" s="199"/>
      <c r="BQL196" s="199"/>
      <c r="BQM196" s="199"/>
      <c r="BQN196" s="199"/>
      <c r="BQO196" s="199"/>
      <c r="BQP196" s="199"/>
      <c r="BQQ196" s="199"/>
      <c r="BQR196" s="199"/>
      <c r="BQS196" s="199"/>
      <c r="BQT196" s="199"/>
      <c r="BQU196" s="199"/>
      <c r="BQV196" s="199"/>
      <c r="BQW196" s="199"/>
      <c r="BQX196" s="199"/>
      <c r="BQY196" s="199"/>
      <c r="BQZ196" s="199"/>
      <c r="BRA196" s="199"/>
      <c r="BRB196" s="199"/>
      <c r="BRC196" s="199"/>
      <c r="BRD196" s="199"/>
      <c r="BRE196" s="199"/>
      <c r="BRF196" s="199"/>
      <c r="BRG196" s="199"/>
      <c r="BRH196" s="199"/>
      <c r="BRI196" s="199"/>
      <c r="BRJ196" s="199"/>
      <c r="BRK196" s="199"/>
      <c r="BRL196" s="199"/>
      <c r="BRM196" s="199"/>
      <c r="BRN196" s="199"/>
      <c r="BRO196" s="199"/>
      <c r="BRP196" s="199"/>
      <c r="BRQ196" s="199"/>
      <c r="BRR196" s="199"/>
      <c r="BRS196" s="199"/>
      <c r="BRT196" s="199"/>
      <c r="BRU196" s="199"/>
      <c r="BRV196" s="199"/>
      <c r="BRW196" s="199"/>
      <c r="BRX196" s="199"/>
      <c r="BRY196" s="199"/>
      <c r="BRZ196" s="199"/>
      <c r="BSA196" s="199"/>
      <c r="BSB196" s="199"/>
      <c r="BSC196" s="199"/>
      <c r="BSD196" s="199"/>
      <c r="BSE196" s="199"/>
      <c r="BSF196" s="199"/>
      <c r="BSG196" s="199"/>
      <c r="BSH196" s="199"/>
      <c r="BSI196" s="199"/>
      <c r="BSJ196" s="199"/>
      <c r="BSK196" s="199"/>
      <c r="BSL196" s="199"/>
      <c r="BSM196" s="199"/>
      <c r="BSN196" s="199"/>
      <c r="BSO196" s="199"/>
      <c r="BSP196" s="199"/>
      <c r="BSQ196" s="199"/>
      <c r="BSR196" s="199"/>
      <c r="BSS196" s="199"/>
      <c r="BST196" s="199"/>
      <c r="BSU196" s="199"/>
      <c r="BSV196" s="199"/>
      <c r="BSW196" s="199"/>
      <c r="BSX196" s="199"/>
      <c r="BSY196" s="199"/>
      <c r="BSZ196" s="199"/>
      <c r="BTA196" s="199"/>
      <c r="BTB196" s="199"/>
      <c r="BTC196" s="199"/>
      <c r="BTD196" s="199"/>
      <c r="BTE196" s="199"/>
      <c r="BTF196" s="199"/>
      <c r="BTG196" s="199"/>
      <c r="BTH196" s="199"/>
      <c r="BTI196" s="199"/>
      <c r="BTJ196" s="199"/>
      <c r="BTK196" s="199"/>
      <c r="BTL196" s="199"/>
      <c r="BTM196" s="199"/>
      <c r="BTN196" s="199"/>
      <c r="BTO196" s="199"/>
      <c r="BTP196" s="199"/>
      <c r="BTQ196" s="199"/>
      <c r="BTR196" s="199"/>
      <c r="BTS196" s="199"/>
      <c r="BTT196" s="199"/>
      <c r="BTU196" s="199"/>
      <c r="BTV196" s="199"/>
      <c r="BTW196" s="199"/>
      <c r="BTX196" s="199"/>
      <c r="BTY196" s="199"/>
      <c r="BTZ196" s="199"/>
      <c r="BUA196" s="199"/>
      <c r="BUB196" s="199"/>
      <c r="BUC196" s="199"/>
      <c r="BUD196" s="199"/>
      <c r="BUE196" s="199"/>
      <c r="BUF196" s="199"/>
      <c r="BUG196" s="199"/>
      <c r="BUH196" s="199"/>
      <c r="BUI196" s="199"/>
      <c r="BUJ196" s="199"/>
      <c r="BUK196" s="199"/>
      <c r="BUL196" s="199"/>
      <c r="BUM196" s="199"/>
      <c r="BUN196" s="199"/>
      <c r="BUO196" s="199"/>
      <c r="BUP196" s="199"/>
      <c r="BUQ196" s="199"/>
      <c r="BUR196" s="199"/>
      <c r="BUS196" s="199"/>
      <c r="BUT196" s="199"/>
      <c r="BUU196" s="199"/>
      <c r="BUV196" s="199"/>
      <c r="BUW196" s="199"/>
      <c r="BUX196" s="199"/>
      <c r="BUY196" s="199"/>
      <c r="BUZ196" s="199"/>
      <c r="BVA196" s="199"/>
      <c r="BVB196" s="199"/>
      <c r="BVC196" s="199"/>
      <c r="BVD196" s="199"/>
      <c r="BVE196" s="199"/>
      <c r="BVF196" s="199"/>
      <c r="BVG196" s="199"/>
      <c r="BVH196" s="199"/>
      <c r="BVI196" s="199"/>
      <c r="BVJ196" s="199"/>
      <c r="BVK196" s="199"/>
      <c r="BVL196" s="199"/>
      <c r="BVM196" s="199"/>
      <c r="BVN196" s="199"/>
      <c r="BVO196" s="199"/>
      <c r="BVP196" s="199"/>
      <c r="BVQ196" s="199"/>
      <c r="BVR196" s="199"/>
      <c r="BVS196" s="199"/>
      <c r="BVT196" s="199"/>
      <c r="BVU196" s="199"/>
      <c r="BVV196" s="199"/>
      <c r="BVW196" s="199"/>
      <c r="BVX196" s="199"/>
      <c r="BVY196" s="199"/>
      <c r="BVZ196" s="199"/>
      <c r="BWA196" s="199"/>
      <c r="BWB196" s="199"/>
      <c r="BWC196" s="199"/>
      <c r="BWD196" s="199"/>
      <c r="BWE196" s="199"/>
      <c r="BWF196" s="199"/>
      <c r="BWG196" s="199"/>
      <c r="BWH196" s="199"/>
      <c r="BWI196" s="199"/>
      <c r="BWJ196" s="199"/>
      <c r="BWK196" s="199"/>
      <c r="BWL196" s="199"/>
      <c r="BWM196" s="199"/>
      <c r="BWN196" s="199"/>
      <c r="BWO196" s="199"/>
      <c r="BWP196" s="199"/>
      <c r="BWQ196" s="199"/>
      <c r="BWR196" s="199"/>
      <c r="BWS196" s="199"/>
      <c r="BWT196" s="199"/>
      <c r="BWU196" s="199"/>
      <c r="BWV196" s="199"/>
      <c r="BWW196" s="199"/>
      <c r="BWX196" s="199"/>
      <c r="BWY196" s="199"/>
      <c r="BWZ196" s="199"/>
      <c r="BXA196" s="199"/>
      <c r="BXB196" s="199"/>
      <c r="BXC196" s="199"/>
      <c r="BXD196" s="199"/>
      <c r="BXE196" s="199"/>
      <c r="BXF196" s="199"/>
      <c r="BXG196" s="199"/>
      <c r="BXH196" s="199"/>
      <c r="BXI196" s="199"/>
      <c r="BXJ196" s="199"/>
      <c r="BXK196" s="199"/>
      <c r="BXL196" s="199"/>
      <c r="BXM196" s="199"/>
      <c r="BXN196" s="199"/>
      <c r="BXO196" s="199"/>
      <c r="BXP196" s="199"/>
      <c r="BXQ196" s="199"/>
      <c r="BXR196" s="199"/>
      <c r="BXS196" s="199"/>
      <c r="BXT196" s="199"/>
      <c r="BXU196" s="199"/>
      <c r="BXV196" s="199"/>
      <c r="BXW196" s="199"/>
      <c r="BXX196" s="199"/>
      <c r="BXY196" s="199"/>
      <c r="BXZ196" s="199"/>
      <c r="BYA196" s="199"/>
      <c r="BYB196" s="199"/>
      <c r="BYC196" s="199"/>
      <c r="BYD196" s="199"/>
      <c r="BYE196" s="199"/>
      <c r="BYF196" s="199"/>
      <c r="BYG196" s="199"/>
      <c r="BYH196" s="199"/>
      <c r="BYI196" s="199"/>
      <c r="BYJ196" s="199"/>
      <c r="BYK196" s="199"/>
      <c r="BYL196" s="199"/>
      <c r="BYM196" s="199"/>
      <c r="BYN196" s="199"/>
      <c r="BYO196" s="199"/>
      <c r="BYP196" s="199"/>
      <c r="BYQ196" s="199"/>
      <c r="BYR196" s="199"/>
      <c r="BYS196" s="199"/>
      <c r="BYT196" s="199"/>
      <c r="BYU196" s="199"/>
      <c r="BYV196" s="199"/>
      <c r="BYW196" s="199"/>
      <c r="BYX196" s="199"/>
      <c r="BYY196" s="199"/>
      <c r="BYZ196" s="199"/>
      <c r="BZA196" s="199"/>
      <c r="BZB196" s="199"/>
      <c r="BZC196" s="199"/>
      <c r="BZD196" s="199"/>
      <c r="BZE196" s="199"/>
      <c r="BZF196" s="199"/>
      <c r="BZG196" s="199"/>
      <c r="BZH196" s="199"/>
      <c r="BZI196" s="199"/>
      <c r="BZJ196" s="199"/>
      <c r="BZK196" s="199"/>
      <c r="BZL196" s="199"/>
      <c r="BZM196" s="199"/>
      <c r="BZN196" s="199"/>
      <c r="BZO196" s="199"/>
      <c r="BZP196" s="199"/>
      <c r="BZQ196" s="199"/>
      <c r="BZR196" s="199"/>
      <c r="BZS196" s="199"/>
      <c r="BZT196" s="199"/>
      <c r="BZU196" s="199"/>
      <c r="BZV196" s="199"/>
      <c r="BZW196" s="199"/>
      <c r="BZX196" s="199"/>
      <c r="BZY196" s="199"/>
      <c r="BZZ196" s="199"/>
      <c r="CAA196" s="199"/>
      <c r="CAB196" s="199"/>
      <c r="CAC196" s="199"/>
      <c r="CAD196" s="199"/>
      <c r="CAE196" s="199"/>
      <c r="CAF196" s="199"/>
      <c r="CAG196" s="199"/>
      <c r="CAH196" s="199"/>
      <c r="CAI196" s="199"/>
      <c r="CAJ196" s="199"/>
      <c r="CAK196" s="199"/>
      <c r="CAL196" s="199"/>
      <c r="CAM196" s="199"/>
      <c r="CAN196" s="199"/>
      <c r="CAO196" s="199"/>
      <c r="CAP196" s="199"/>
      <c r="CAQ196" s="199"/>
      <c r="CAR196" s="199"/>
      <c r="CAS196" s="199"/>
      <c r="CAT196" s="199"/>
      <c r="CAU196" s="199"/>
      <c r="CAV196" s="199"/>
      <c r="CAW196" s="199"/>
      <c r="CAX196" s="199"/>
      <c r="CAY196" s="199"/>
      <c r="CAZ196" s="199"/>
      <c r="CBA196" s="199"/>
      <c r="CBB196" s="199"/>
      <c r="CBC196" s="199"/>
      <c r="CBD196" s="199"/>
      <c r="CBE196" s="199"/>
      <c r="CBF196" s="199"/>
      <c r="CBG196" s="199"/>
      <c r="CBH196" s="199"/>
      <c r="CBI196" s="199"/>
      <c r="CBJ196" s="199"/>
      <c r="CBK196" s="199"/>
      <c r="CBL196" s="199"/>
      <c r="CBM196" s="199"/>
      <c r="CBN196" s="199"/>
      <c r="CBO196" s="199"/>
      <c r="CBP196" s="199"/>
      <c r="CBQ196" s="199"/>
      <c r="CBR196" s="199"/>
      <c r="CBS196" s="199"/>
      <c r="CBT196" s="199"/>
      <c r="CBU196" s="199"/>
      <c r="CBV196" s="199"/>
      <c r="CBW196" s="199"/>
      <c r="CBX196" s="199"/>
      <c r="CBY196" s="199"/>
      <c r="CBZ196" s="199"/>
      <c r="CCA196" s="199"/>
      <c r="CCB196" s="199"/>
      <c r="CCC196" s="199"/>
      <c r="CCD196" s="199"/>
      <c r="CCE196" s="199"/>
      <c r="CCF196" s="199"/>
      <c r="CCG196" s="199"/>
      <c r="CCH196" s="199"/>
      <c r="CCI196" s="199"/>
      <c r="CCJ196" s="199"/>
      <c r="CCK196" s="199"/>
      <c r="CCL196" s="199"/>
      <c r="CCM196" s="199"/>
      <c r="CCN196" s="199"/>
      <c r="CCO196" s="199"/>
      <c r="CCP196" s="199"/>
      <c r="CCQ196" s="199"/>
      <c r="CCR196" s="199"/>
      <c r="CCS196" s="199"/>
      <c r="CCT196" s="199"/>
    </row>
    <row r="197" spans="823:2126" s="200" customFormat="1" x14ac:dyDescent="0.2">
      <c r="AKV197" s="199"/>
      <c r="AKW197" s="199"/>
      <c r="AKX197" s="199"/>
      <c r="AKY197" s="199"/>
      <c r="AKZ197" s="199"/>
      <c r="ALA197" s="199"/>
      <c r="ALB197" s="199"/>
      <c r="ALC197" s="199"/>
      <c r="ALD197" s="199"/>
      <c r="ALE197" s="199"/>
      <c r="ALF197" s="199"/>
      <c r="ALG197" s="199"/>
      <c r="ALH197" s="199"/>
      <c r="ALI197" s="199"/>
      <c r="ALJ197" s="199"/>
      <c r="ALK197" s="199"/>
      <c r="ALL197" s="199"/>
      <c r="ALM197" s="199"/>
      <c r="ALN197" s="199"/>
      <c r="ALO197" s="199"/>
      <c r="ALP197" s="199"/>
      <c r="ALQ197" s="199"/>
      <c r="ALR197" s="199"/>
      <c r="ALS197" s="199"/>
      <c r="ALT197" s="199"/>
      <c r="ALU197" s="199"/>
      <c r="ALV197" s="199"/>
      <c r="ALW197" s="199"/>
      <c r="ALX197" s="199"/>
      <c r="ALY197" s="199"/>
      <c r="ALZ197" s="199"/>
      <c r="AMA197" s="199"/>
      <c r="AMB197" s="199"/>
      <c r="AMC197" s="199"/>
      <c r="AMD197" s="199"/>
      <c r="AME197" s="199"/>
      <c r="AMF197" s="199"/>
      <c r="AMG197" s="199"/>
      <c r="AMH197" s="199"/>
      <c r="AMI197" s="199"/>
      <c r="AMJ197" s="199"/>
      <c r="AMK197" s="199"/>
      <c r="AML197" s="199"/>
      <c r="AMM197" s="199"/>
      <c r="AMN197" s="199"/>
      <c r="AMO197" s="199"/>
      <c r="AMP197" s="199"/>
      <c r="AMQ197" s="199"/>
      <c r="AMR197" s="199"/>
      <c r="AMS197" s="199"/>
      <c r="AMT197" s="199"/>
      <c r="AMU197" s="199"/>
      <c r="AMV197" s="199"/>
      <c r="AMW197" s="199"/>
      <c r="AMX197" s="199"/>
      <c r="AMY197" s="199"/>
      <c r="AMZ197" s="199"/>
      <c r="ANA197" s="199"/>
      <c r="ANB197" s="199"/>
      <c r="ANC197" s="199"/>
      <c r="AND197" s="199"/>
      <c r="ANE197" s="199"/>
      <c r="ANF197" s="199"/>
      <c r="ANG197" s="199"/>
      <c r="ANH197" s="199"/>
      <c r="ANI197" s="199"/>
      <c r="ANJ197" s="199"/>
      <c r="ANK197" s="199"/>
      <c r="ANL197" s="199"/>
      <c r="ANM197" s="199"/>
      <c r="ANN197" s="199"/>
      <c r="ANO197" s="199"/>
      <c r="ANP197" s="199"/>
      <c r="ANQ197" s="199"/>
      <c r="ANR197" s="199"/>
      <c r="ANS197" s="199"/>
      <c r="ANT197" s="199"/>
      <c r="ANU197" s="199"/>
      <c r="ANV197" s="199"/>
      <c r="ANW197" s="199"/>
      <c r="ANX197" s="199"/>
      <c r="ANY197" s="199"/>
      <c r="ANZ197" s="199"/>
      <c r="AOA197" s="199"/>
      <c r="AOB197" s="199"/>
      <c r="AOC197" s="199"/>
      <c r="AOD197" s="199"/>
      <c r="AOE197" s="199"/>
      <c r="AOF197" s="199"/>
      <c r="AOG197" s="199"/>
      <c r="AOH197" s="199"/>
      <c r="AOI197" s="199"/>
      <c r="AOJ197" s="199"/>
      <c r="AOK197" s="199"/>
      <c r="AOL197" s="199"/>
      <c r="AOM197" s="199"/>
      <c r="AON197" s="199"/>
      <c r="AOO197" s="199"/>
      <c r="AOP197" s="199"/>
      <c r="AOQ197" s="199"/>
      <c r="AOR197" s="199"/>
      <c r="AOS197" s="199"/>
      <c r="AOT197" s="199"/>
      <c r="AOU197" s="199"/>
      <c r="AOV197" s="199"/>
      <c r="AOW197" s="199"/>
      <c r="AOX197" s="199"/>
      <c r="AOY197" s="199"/>
      <c r="AOZ197" s="199"/>
      <c r="APA197" s="199"/>
      <c r="APB197" s="199"/>
      <c r="APC197" s="199"/>
      <c r="APD197" s="199"/>
      <c r="APE197" s="199"/>
      <c r="APF197" s="199"/>
      <c r="APG197" s="199"/>
      <c r="APH197" s="199"/>
      <c r="API197" s="199"/>
      <c r="APJ197" s="199"/>
      <c r="APK197" s="199"/>
      <c r="APL197" s="199"/>
      <c r="APM197" s="199"/>
      <c r="APN197" s="199"/>
      <c r="APO197" s="199"/>
      <c r="APP197" s="199"/>
      <c r="APQ197" s="199"/>
      <c r="APR197" s="199"/>
      <c r="APS197" s="199"/>
      <c r="APT197" s="199"/>
      <c r="APU197" s="199"/>
      <c r="APV197" s="199"/>
      <c r="APW197" s="199"/>
      <c r="APX197" s="199"/>
      <c r="APY197" s="199"/>
      <c r="APZ197" s="199"/>
      <c r="AQA197" s="199"/>
      <c r="AQB197" s="199"/>
      <c r="AQC197" s="199"/>
      <c r="AQD197" s="199"/>
      <c r="AQE197" s="199"/>
      <c r="AQF197" s="199"/>
      <c r="AQG197" s="199"/>
      <c r="AQH197" s="199"/>
      <c r="AQI197" s="199"/>
      <c r="AQJ197" s="199"/>
      <c r="AQK197" s="199"/>
      <c r="AQL197" s="199"/>
      <c r="AQM197" s="199"/>
      <c r="AQN197" s="199"/>
      <c r="AQO197" s="199"/>
      <c r="AQP197" s="199"/>
      <c r="AQQ197" s="199"/>
      <c r="AQR197" s="199"/>
      <c r="AQS197" s="199"/>
      <c r="AQT197" s="199"/>
      <c r="AQU197" s="199"/>
      <c r="AQV197" s="199"/>
      <c r="AQW197" s="199"/>
      <c r="AQX197" s="199"/>
      <c r="AQY197" s="199"/>
      <c r="AQZ197" s="199"/>
      <c r="ARA197" s="199"/>
      <c r="ARB197" s="199"/>
      <c r="ARC197" s="199"/>
      <c r="ARD197" s="199"/>
      <c r="ARE197" s="199"/>
      <c r="ARF197" s="199"/>
      <c r="ARG197" s="199"/>
      <c r="ARH197" s="199"/>
      <c r="ARI197" s="199"/>
      <c r="ARJ197" s="199"/>
      <c r="ARK197" s="199"/>
      <c r="ARL197" s="199"/>
      <c r="ARM197" s="199"/>
      <c r="ARN197" s="199"/>
      <c r="ARO197" s="199"/>
      <c r="ARP197" s="199"/>
      <c r="ARQ197" s="199"/>
      <c r="ARR197" s="199"/>
      <c r="ARS197" s="199"/>
      <c r="ART197" s="199"/>
      <c r="ARU197" s="199"/>
      <c r="ARV197" s="199"/>
      <c r="ARW197" s="199"/>
      <c r="ARX197" s="199"/>
      <c r="ARY197" s="199"/>
      <c r="ARZ197" s="199"/>
      <c r="ASA197" s="199"/>
      <c r="ASB197" s="199"/>
      <c r="ASC197" s="199"/>
      <c r="ASD197" s="199"/>
      <c r="ASE197" s="199"/>
      <c r="ASF197" s="199"/>
      <c r="ASG197" s="199"/>
      <c r="ASH197" s="199"/>
      <c r="ASI197" s="199"/>
      <c r="ASJ197" s="199"/>
      <c r="ASK197" s="199"/>
      <c r="ASL197" s="199"/>
      <c r="ASM197" s="199"/>
      <c r="ASN197" s="199"/>
      <c r="ASO197" s="199"/>
      <c r="ASP197" s="199"/>
      <c r="ASQ197" s="199"/>
      <c r="ASR197" s="199"/>
      <c r="ASS197" s="199"/>
      <c r="AST197" s="199"/>
      <c r="ASU197" s="199"/>
      <c r="ASV197" s="199"/>
      <c r="ASW197" s="199"/>
      <c r="ASX197" s="199"/>
      <c r="ASY197" s="199"/>
      <c r="ASZ197" s="199"/>
      <c r="ATA197" s="199"/>
      <c r="ATB197" s="199"/>
      <c r="ATC197" s="199"/>
      <c r="ATD197" s="199"/>
      <c r="ATE197" s="199"/>
      <c r="ATF197" s="199"/>
      <c r="ATG197" s="199"/>
      <c r="ATH197" s="199"/>
      <c r="ATI197" s="199"/>
      <c r="ATJ197" s="199"/>
      <c r="ATK197" s="199"/>
      <c r="ATL197" s="199"/>
      <c r="ATM197" s="199"/>
      <c r="ATN197" s="199"/>
      <c r="ATO197" s="199"/>
      <c r="ATP197" s="199"/>
      <c r="ATQ197" s="199"/>
      <c r="ATR197" s="199"/>
      <c r="ATS197" s="199"/>
      <c r="ATT197" s="199"/>
      <c r="ATU197" s="199"/>
      <c r="ATV197" s="199"/>
      <c r="ATW197" s="199"/>
      <c r="ATX197" s="199"/>
      <c r="ATY197" s="199"/>
      <c r="ATZ197" s="199"/>
      <c r="AUA197" s="199"/>
      <c r="AUB197" s="199"/>
      <c r="AUC197" s="199"/>
      <c r="AUD197" s="199"/>
      <c r="AUE197" s="199"/>
      <c r="AUF197" s="199"/>
      <c r="AUG197" s="199"/>
      <c r="AUH197" s="199"/>
      <c r="AUI197" s="199"/>
      <c r="AUJ197" s="199"/>
      <c r="AUK197" s="199"/>
      <c r="AUL197" s="199"/>
      <c r="AUM197" s="199"/>
      <c r="AUN197" s="199"/>
      <c r="AUO197" s="199"/>
      <c r="AUP197" s="199"/>
      <c r="AUQ197" s="199"/>
      <c r="AUR197" s="199"/>
      <c r="AUS197" s="199"/>
      <c r="AUT197" s="199"/>
      <c r="AUU197" s="199"/>
      <c r="AUV197" s="199"/>
      <c r="AUW197" s="199"/>
      <c r="AUX197" s="199"/>
      <c r="AUY197" s="199"/>
      <c r="AUZ197" s="199"/>
      <c r="AVA197" s="199"/>
      <c r="AVB197" s="199"/>
      <c r="AVC197" s="199"/>
      <c r="AVD197" s="199"/>
      <c r="AVE197" s="199"/>
      <c r="AVF197" s="199"/>
      <c r="AVG197" s="199"/>
      <c r="AVH197" s="199"/>
      <c r="AVI197" s="199"/>
      <c r="AVJ197" s="199"/>
      <c r="AVK197" s="199"/>
      <c r="AVL197" s="199"/>
      <c r="AVM197" s="199"/>
      <c r="AVN197" s="199"/>
      <c r="AVO197" s="199"/>
      <c r="AVP197" s="199"/>
      <c r="AVQ197" s="199"/>
      <c r="AVR197" s="199"/>
      <c r="AVS197" s="199"/>
      <c r="AVT197" s="199"/>
      <c r="AVU197" s="199"/>
      <c r="AVV197" s="199"/>
      <c r="AVW197" s="199"/>
      <c r="AVX197" s="199"/>
      <c r="AVY197" s="199"/>
      <c r="AVZ197" s="199"/>
      <c r="AWA197" s="199"/>
      <c r="AWB197" s="199"/>
      <c r="AWC197" s="199"/>
      <c r="AWD197" s="199"/>
      <c r="AWE197" s="199"/>
      <c r="AWF197" s="199"/>
      <c r="AWG197" s="199"/>
      <c r="AWH197" s="199"/>
      <c r="AWI197" s="199"/>
      <c r="AWJ197" s="199"/>
      <c r="AWK197" s="199"/>
      <c r="AWL197" s="199"/>
      <c r="AWM197" s="199"/>
      <c r="AWN197" s="199"/>
      <c r="AWO197" s="199"/>
      <c r="AWP197" s="199"/>
      <c r="AWQ197" s="199"/>
      <c r="AWR197" s="199"/>
      <c r="AWS197" s="199"/>
      <c r="AWT197" s="199"/>
      <c r="AWU197" s="199"/>
      <c r="AWV197" s="199"/>
      <c r="AWW197" s="199"/>
      <c r="AWX197" s="199"/>
      <c r="AWY197" s="199"/>
      <c r="AWZ197" s="199"/>
      <c r="AXA197" s="199"/>
      <c r="AXB197" s="199"/>
      <c r="AXC197" s="199"/>
      <c r="AXD197" s="199"/>
      <c r="AXE197" s="199"/>
      <c r="AXF197" s="199"/>
      <c r="AXG197" s="199"/>
      <c r="AXH197" s="199"/>
      <c r="AXI197" s="199"/>
      <c r="AXJ197" s="199"/>
      <c r="AXK197" s="199"/>
      <c r="AXL197" s="199"/>
      <c r="AXM197" s="199"/>
      <c r="AXN197" s="199"/>
      <c r="AXO197" s="199"/>
      <c r="AXP197" s="199"/>
      <c r="AXQ197" s="199"/>
      <c r="AXR197" s="199"/>
      <c r="AXS197" s="199"/>
      <c r="AXT197" s="199"/>
      <c r="AXU197" s="199"/>
      <c r="AXV197" s="199"/>
      <c r="AXW197" s="199"/>
      <c r="AXX197" s="199"/>
      <c r="AXY197" s="199"/>
      <c r="AXZ197" s="199"/>
      <c r="AYA197" s="199"/>
      <c r="AYB197" s="199"/>
      <c r="AYC197" s="199"/>
      <c r="AYD197" s="199"/>
      <c r="AYE197" s="199"/>
      <c r="AYF197" s="199"/>
      <c r="AYG197" s="199"/>
      <c r="AYH197" s="199"/>
      <c r="AYI197" s="199"/>
      <c r="AYJ197" s="199"/>
      <c r="AYK197" s="199"/>
      <c r="AYL197" s="199"/>
      <c r="AYM197" s="199"/>
      <c r="AYN197" s="199"/>
      <c r="AYO197" s="199"/>
      <c r="AYP197" s="199"/>
      <c r="AYQ197" s="199"/>
      <c r="AYR197" s="199"/>
      <c r="AYS197" s="199"/>
      <c r="AYT197" s="199"/>
      <c r="AYU197" s="199"/>
      <c r="AYV197" s="199"/>
      <c r="AYW197" s="199"/>
      <c r="AYX197" s="199"/>
      <c r="AYY197" s="199"/>
      <c r="AYZ197" s="199"/>
      <c r="AZA197" s="199"/>
      <c r="AZB197" s="199"/>
      <c r="AZC197" s="199"/>
      <c r="AZD197" s="199"/>
      <c r="AZE197" s="199"/>
      <c r="AZF197" s="199"/>
      <c r="AZG197" s="199"/>
      <c r="AZH197" s="199"/>
      <c r="AZI197" s="199"/>
      <c r="AZJ197" s="199"/>
      <c r="AZK197" s="199"/>
      <c r="AZL197" s="199"/>
      <c r="AZM197" s="199"/>
      <c r="AZN197" s="199"/>
      <c r="AZO197" s="199"/>
      <c r="AZP197" s="199"/>
      <c r="AZQ197" s="199"/>
      <c r="AZR197" s="199"/>
      <c r="AZS197" s="199"/>
      <c r="AZT197" s="199"/>
      <c r="AZU197" s="199"/>
      <c r="AZV197" s="199"/>
      <c r="AZW197" s="199"/>
      <c r="AZX197" s="199"/>
      <c r="AZY197" s="199"/>
      <c r="AZZ197" s="199"/>
      <c r="BAA197" s="199"/>
      <c r="BAB197" s="199"/>
      <c r="BAC197" s="199"/>
      <c r="BAD197" s="199"/>
      <c r="BAE197" s="199"/>
      <c r="BAF197" s="199"/>
      <c r="BAG197" s="199"/>
      <c r="BAH197" s="199"/>
      <c r="BAI197" s="199"/>
      <c r="BAJ197" s="199"/>
      <c r="BAK197" s="199"/>
      <c r="BAL197" s="199"/>
      <c r="BAM197" s="199"/>
      <c r="BAN197" s="199"/>
      <c r="BAO197" s="199"/>
      <c r="BAP197" s="199"/>
      <c r="BAQ197" s="199"/>
      <c r="BAR197" s="199"/>
      <c r="BAS197" s="199"/>
      <c r="BAT197" s="199"/>
      <c r="BAU197" s="199"/>
      <c r="BAV197" s="199"/>
      <c r="BAW197" s="199"/>
      <c r="BAX197" s="199"/>
      <c r="BAY197" s="199"/>
      <c r="BAZ197" s="199"/>
      <c r="BBA197" s="199"/>
      <c r="BBB197" s="199"/>
      <c r="BBC197" s="199"/>
      <c r="BBD197" s="199"/>
      <c r="BBE197" s="199"/>
      <c r="BBF197" s="199"/>
      <c r="BBG197" s="199"/>
      <c r="BBH197" s="199"/>
      <c r="BBI197" s="199"/>
      <c r="BBJ197" s="199"/>
      <c r="BBK197" s="199"/>
      <c r="BBL197" s="199"/>
      <c r="BBM197" s="199"/>
      <c r="BBN197" s="199"/>
      <c r="BBO197" s="199"/>
      <c r="BBP197" s="199"/>
      <c r="BBQ197" s="199"/>
      <c r="BBR197" s="199"/>
      <c r="BBS197" s="199"/>
      <c r="BBT197" s="199"/>
      <c r="BBU197" s="199"/>
      <c r="BBV197" s="199"/>
      <c r="BBW197" s="199"/>
      <c r="BBX197" s="199"/>
      <c r="BBY197" s="199"/>
      <c r="BBZ197" s="199"/>
      <c r="BCA197" s="199"/>
      <c r="BCB197" s="199"/>
      <c r="BCC197" s="199"/>
      <c r="BCD197" s="199"/>
      <c r="BCE197" s="199"/>
      <c r="BCF197" s="199"/>
      <c r="BCG197" s="199"/>
      <c r="BCH197" s="199"/>
      <c r="BCI197" s="199"/>
      <c r="BCJ197" s="199"/>
      <c r="BCK197" s="199"/>
      <c r="BCL197" s="199"/>
      <c r="BCM197" s="199"/>
      <c r="BCN197" s="199"/>
      <c r="BCO197" s="199"/>
      <c r="BCP197" s="199"/>
      <c r="BCQ197" s="199"/>
      <c r="BCR197" s="199"/>
      <c r="BCS197" s="199"/>
      <c r="BCT197" s="199"/>
      <c r="BCU197" s="199"/>
      <c r="BCV197" s="199"/>
      <c r="BCW197" s="199"/>
      <c r="BCX197" s="199"/>
      <c r="BCY197" s="199"/>
      <c r="BCZ197" s="199"/>
      <c r="BDA197" s="199"/>
      <c r="BDB197" s="199"/>
      <c r="BDC197" s="199"/>
      <c r="BDD197" s="199"/>
      <c r="BDE197" s="199"/>
      <c r="BDF197" s="199"/>
      <c r="BDG197" s="199"/>
      <c r="BDH197" s="199"/>
      <c r="BDI197" s="199"/>
      <c r="BDJ197" s="199"/>
      <c r="BDK197" s="199"/>
      <c r="BDL197" s="199"/>
      <c r="BDM197" s="199"/>
      <c r="BDN197" s="199"/>
      <c r="BDO197" s="199"/>
      <c r="BDP197" s="199"/>
      <c r="BDQ197" s="199"/>
      <c r="BDR197" s="199"/>
      <c r="BDS197" s="199"/>
      <c r="BDT197" s="199"/>
      <c r="BDU197" s="199"/>
      <c r="BDV197" s="199"/>
      <c r="BDW197" s="199"/>
      <c r="BDX197" s="199"/>
      <c r="BDY197" s="199"/>
      <c r="BDZ197" s="199"/>
      <c r="BEA197" s="199"/>
      <c r="BEB197" s="199"/>
      <c r="BEC197" s="199"/>
      <c r="BED197" s="199"/>
      <c r="BEE197" s="199"/>
      <c r="BEF197" s="199"/>
      <c r="BEG197" s="199"/>
      <c r="BEH197" s="199"/>
      <c r="BEI197" s="199"/>
      <c r="BEJ197" s="199"/>
      <c r="BEK197" s="199"/>
      <c r="BEL197" s="199"/>
      <c r="BEM197" s="199"/>
      <c r="BEN197" s="199"/>
      <c r="BEO197" s="199"/>
      <c r="BEP197" s="199"/>
      <c r="BEQ197" s="199"/>
      <c r="BER197" s="199"/>
      <c r="BES197" s="199"/>
      <c r="BET197" s="199"/>
      <c r="BEU197" s="199"/>
      <c r="BEV197" s="199"/>
      <c r="BEW197" s="199"/>
      <c r="BEX197" s="199"/>
      <c r="BEY197" s="199"/>
      <c r="BEZ197" s="199"/>
      <c r="BFA197" s="199"/>
      <c r="BFB197" s="199"/>
      <c r="BFC197" s="199"/>
      <c r="BFD197" s="199"/>
      <c r="BFE197" s="199"/>
      <c r="BFF197" s="199"/>
      <c r="BFG197" s="199"/>
      <c r="BFH197" s="199"/>
      <c r="BFI197" s="199"/>
      <c r="BFJ197" s="199"/>
      <c r="BFK197" s="199"/>
      <c r="BFL197" s="199"/>
      <c r="BFM197" s="199"/>
      <c r="BFN197" s="199"/>
      <c r="BFO197" s="199"/>
      <c r="BFP197" s="199"/>
      <c r="BFQ197" s="199"/>
      <c r="BFR197" s="199"/>
      <c r="BFS197" s="199"/>
      <c r="BFT197" s="199"/>
      <c r="BFU197" s="199"/>
      <c r="BFV197" s="199"/>
      <c r="BFW197" s="199"/>
      <c r="BFX197" s="199"/>
      <c r="BFY197" s="199"/>
      <c r="BFZ197" s="199"/>
      <c r="BGA197" s="199"/>
      <c r="BGB197" s="199"/>
      <c r="BGC197" s="199"/>
      <c r="BGD197" s="199"/>
      <c r="BGE197" s="199"/>
      <c r="BGF197" s="199"/>
      <c r="BGG197" s="199"/>
      <c r="BGH197" s="199"/>
      <c r="BGI197" s="199"/>
      <c r="BGJ197" s="199"/>
      <c r="BGK197" s="199"/>
      <c r="BGL197" s="199"/>
      <c r="BGM197" s="199"/>
      <c r="BGN197" s="199"/>
      <c r="BGO197" s="199"/>
      <c r="BGP197" s="199"/>
      <c r="BGQ197" s="199"/>
      <c r="BGR197" s="199"/>
      <c r="BGS197" s="199"/>
      <c r="BGT197" s="199"/>
      <c r="BGU197" s="199"/>
      <c r="BGV197" s="199"/>
      <c r="BGW197" s="199"/>
      <c r="BGX197" s="199"/>
      <c r="BGY197" s="199"/>
      <c r="BGZ197" s="199"/>
      <c r="BHA197" s="199"/>
      <c r="BHB197" s="199"/>
      <c r="BHC197" s="199"/>
      <c r="BHD197" s="199"/>
      <c r="BHE197" s="199"/>
      <c r="BHF197" s="199"/>
      <c r="BHG197" s="199"/>
      <c r="BHH197" s="199"/>
      <c r="BHI197" s="199"/>
      <c r="BHJ197" s="199"/>
      <c r="BHK197" s="199"/>
      <c r="BHL197" s="199"/>
      <c r="BHM197" s="199"/>
      <c r="BHN197" s="199"/>
      <c r="BHO197" s="199"/>
      <c r="BHP197" s="199"/>
      <c r="BHQ197" s="199"/>
      <c r="BHR197" s="199"/>
      <c r="BHS197" s="199"/>
      <c r="BHT197" s="199"/>
      <c r="BHU197" s="199"/>
      <c r="BHV197" s="199"/>
      <c r="BHW197" s="199"/>
      <c r="BHX197" s="199"/>
      <c r="BHY197" s="199"/>
      <c r="BHZ197" s="199"/>
      <c r="BIA197" s="199"/>
      <c r="BIB197" s="199"/>
      <c r="BIC197" s="199"/>
      <c r="BID197" s="199"/>
      <c r="BIE197" s="199"/>
      <c r="BIF197" s="199"/>
      <c r="BIG197" s="199"/>
      <c r="BIH197" s="199"/>
      <c r="BII197" s="199"/>
      <c r="BIJ197" s="199"/>
      <c r="BIK197" s="199"/>
      <c r="BIL197" s="199"/>
      <c r="BIM197" s="199"/>
      <c r="BIN197" s="199"/>
      <c r="BIO197" s="199"/>
      <c r="BIP197" s="199"/>
      <c r="BIQ197" s="199"/>
      <c r="BIR197" s="199"/>
      <c r="BIS197" s="199"/>
      <c r="BIT197" s="199"/>
      <c r="BIU197" s="199"/>
      <c r="BIV197" s="199"/>
      <c r="BIW197" s="199"/>
      <c r="BIX197" s="199"/>
      <c r="BIY197" s="199"/>
      <c r="BIZ197" s="199"/>
      <c r="BJA197" s="199"/>
      <c r="BJB197" s="199"/>
      <c r="BJC197" s="199"/>
      <c r="BJD197" s="199"/>
      <c r="BJE197" s="199"/>
      <c r="BJF197" s="199"/>
      <c r="BJG197" s="199"/>
      <c r="BJH197" s="199"/>
      <c r="BJI197" s="199"/>
      <c r="BJJ197" s="199"/>
      <c r="BJK197" s="199"/>
      <c r="BJL197" s="199"/>
      <c r="BJM197" s="199"/>
      <c r="BJN197" s="199"/>
      <c r="BJO197" s="199"/>
      <c r="BJP197" s="199"/>
      <c r="BJQ197" s="199"/>
      <c r="BJR197" s="199"/>
      <c r="BJS197" s="199"/>
      <c r="BJT197" s="199"/>
      <c r="BJU197" s="199"/>
      <c r="BJV197" s="199"/>
      <c r="BJW197" s="199"/>
      <c r="BJX197" s="199"/>
      <c r="BJY197" s="199"/>
      <c r="BJZ197" s="199"/>
      <c r="BKA197" s="199"/>
      <c r="BKB197" s="199"/>
      <c r="BKC197" s="199"/>
      <c r="BKD197" s="199"/>
      <c r="BKE197" s="199"/>
      <c r="BKF197" s="199"/>
      <c r="BKG197" s="199"/>
      <c r="BKH197" s="199"/>
      <c r="BKI197" s="199"/>
      <c r="BKJ197" s="199"/>
      <c r="BKK197" s="199"/>
      <c r="BKL197" s="199"/>
      <c r="BKM197" s="199"/>
      <c r="BKN197" s="199"/>
      <c r="BKO197" s="199"/>
      <c r="BKP197" s="199"/>
      <c r="BKQ197" s="199"/>
      <c r="BKR197" s="199"/>
      <c r="BKS197" s="199"/>
      <c r="BKT197" s="199"/>
      <c r="BKU197" s="199"/>
      <c r="BKV197" s="199"/>
      <c r="BKW197" s="199"/>
      <c r="BKX197" s="199"/>
      <c r="BKY197" s="199"/>
      <c r="BKZ197" s="199"/>
      <c r="BLA197" s="199"/>
      <c r="BLB197" s="199"/>
      <c r="BLC197" s="199"/>
      <c r="BLD197" s="199"/>
      <c r="BLE197" s="199"/>
      <c r="BLF197" s="199"/>
      <c r="BLG197" s="199"/>
      <c r="BLH197" s="199"/>
      <c r="BLI197" s="199"/>
      <c r="BLJ197" s="199"/>
      <c r="BLK197" s="199"/>
      <c r="BLL197" s="199"/>
      <c r="BLM197" s="199"/>
      <c r="BLN197" s="199"/>
      <c r="BLO197" s="199"/>
      <c r="BLP197" s="199"/>
      <c r="BLQ197" s="199"/>
      <c r="BLR197" s="199"/>
      <c r="BLS197" s="199"/>
      <c r="BLT197" s="199"/>
      <c r="BLU197" s="199"/>
      <c r="BLV197" s="199"/>
      <c r="BLW197" s="199"/>
      <c r="BLX197" s="199"/>
      <c r="BLY197" s="199"/>
      <c r="BLZ197" s="199"/>
      <c r="BMA197" s="199"/>
      <c r="BMB197" s="199"/>
      <c r="BMC197" s="199"/>
      <c r="BMD197" s="199"/>
      <c r="BME197" s="199"/>
      <c r="BMF197" s="199"/>
      <c r="BMG197" s="199"/>
      <c r="BMH197" s="199"/>
      <c r="BMI197" s="199"/>
      <c r="BMJ197" s="199"/>
      <c r="BMK197" s="199"/>
      <c r="BML197" s="199"/>
      <c r="BMM197" s="199"/>
      <c r="BMN197" s="199"/>
      <c r="BMO197" s="199"/>
      <c r="BMP197" s="199"/>
      <c r="BMQ197" s="199"/>
      <c r="BMR197" s="199"/>
      <c r="BMS197" s="199"/>
      <c r="BMT197" s="199"/>
      <c r="BMU197" s="199"/>
      <c r="BMV197" s="199"/>
      <c r="BMW197" s="199"/>
      <c r="BMX197" s="199"/>
      <c r="BMY197" s="199"/>
      <c r="BMZ197" s="199"/>
      <c r="BNA197" s="199"/>
      <c r="BNB197" s="199"/>
      <c r="BNC197" s="199"/>
      <c r="BND197" s="199"/>
      <c r="BNE197" s="199"/>
      <c r="BNF197" s="199"/>
      <c r="BNG197" s="199"/>
      <c r="BNH197" s="199"/>
      <c r="BNI197" s="199"/>
      <c r="BNJ197" s="199"/>
      <c r="BNK197" s="199"/>
      <c r="BNL197" s="199"/>
      <c r="BNM197" s="199"/>
      <c r="BNN197" s="199"/>
      <c r="BNO197" s="199"/>
      <c r="BNP197" s="199"/>
      <c r="BNQ197" s="199"/>
      <c r="BNR197" s="199"/>
      <c r="BNS197" s="199"/>
      <c r="BNT197" s="199"/>
      <c r="BNU197" s="199"/>
      <c r="BNV197" s="199"/>
      <c r="BNW197" s="199"/>
      <c r="BNX197" s="199"/>
      <c r="BNY197" s="199"/>
      <c r="BNZ197" s="199"/>
      <c r="BOA197" s="199"/>
      <c r="BOB197" s="199"/>
      <c r="BOC197" s="199"/>
      <c r="BOD197" s="199"/>
      <c r="BOE197" s="199"/>
      <c r="BOF197" s="199"/>
      <c r="BOG197" s="199"/>
      <c r="BOH197" s="199"/>
      <c r="BOI197" s="199"/>
      <c r="BOJ197" s="199"/>
      <c r="BOK197" s="199"/>
      <c r="BOL197" s="199"/>
      <c r="BOM197" s="199"/>
      <c r="BON197" s="199"/>
      <c r="BOO197" s="199"/>
      <c r="BOP197" s="199"/>
      <c r="BOQ197" s="199"/>
      <c r="BOR197" s="199"/>
      <c r="BOS197" s="199"/>
      <c r="BOT197" s="199"/>
      <c r="BOU197" s="199"/>
      <c r="BOV197" s="199"/>
      <c r="BOW197" s="199"/>
      <c r="BOX197" s="199"/>
      <c r="BOY197" s="199"/>
      <c r="BOZ197" s="199"/>
      <c r="BPA197" s="199"/>
      <c r="BPB197" s="199"/>
      <c r="BPC197" s="199"/>
      <c r="BPD197" s="199"/>
      <c r="BPE197" s="199"/>
      <c r="BPF197" s="199"/>
      <c r="BPG197" s="199"/>
      <c r="BPH197" s="199"/>
      <c r="BPI197" s="199"/>
      <c r="BPJ197" s="199"/>
      <c r="BPK197" s="199"/>
      <c r="BPL197" s="199"/>
      <c r="BPM197" s="199"/>
      <c r="BPN197" s="199"/>
      <c r="BPO197" s="199"/>
      <c r="BPP197" s="199"/>
      <c r="BPQ197" s="199"/>
      <c r="BPR197" s="199"/>
      <c r="BPS197" s="199"/>
      <c r="BPT197" s="199"/>
      <c r="BPU197" s="199"/>
      <c r="BPV197" s="199"/>
      <c r="BPW197" s="199"/>
      <c r="BPX197" s="199"/>
      <c r="BPY197" s="199"/>
      <c r="BPZ197" s="199"/>
      <c r="BQA197" s="199"/>
      <c r="BQB197" s="199"/>
      <c r="BQC197" s="199"/>
      <c r="BQD197" s="199"/>
      <c r="BQE197" s="199"/>
      <c r="BQF197" s="199"/>
      <c r="BQG197" s="199"/>
      <c r="BQH197" s="199"/>
      <c r="BQI197" s="199"/>
      <c r="BQJ197" s="199"/>
      <c r="BQK197" s="199"/>
      <c r="BQL197" s="199"/>
      <c r="BQM197" s="199"/>
      <c r="BQN197" s="199"/>
      <c r="BQO197" s="199"/>
      <c r="BQP197" s="199"/>
      <c r="BQQ197" s="199"/>
      <c r="BQR197" s="199"/>
      <c r="BQS197" s="199"/>
      <c r="BQT197" s="199"/>
      <c r="BQU197" s="199"/>
      <c r="BQV197" s="199"/>
      <c r="BQW197" s="199"/>
      <c r="BQX197" s="199"/>
      <c r="BQY197" s="199"/>
      <c r="BQZ197" s="199"/>
      <c r="BRA197" s="199"/>
      <c r="BRB197" s="199"/>
      <c r="BRC197" s="199"/>
      <c r="BRD197" s="199"/>
      <c r="BRE197" s="199"/>
      <c r="BRF197" s="199"/>
      <c r="BRG197" s="199"/>
      <c r="BRH197" s="199"/>
      <c r="BRI197" s="199"/>
      <c r="BRJ197" s="199"/>
      <c r="BRK197" s="199"/>
      <c r="BRL197" s="199"/>
      <c r="BRM197" s="199"/>
      <c r="BRN197" s="199"/>
      <c r="BRO197" s="199"/>
      <c r="BRP197" s="199"/>
      <c r="BRQ197" s="199"/>
      <c r="BRR197" s="199"/>
      <c r="BRS197" s="199"/>
      <c r="BRT197" s="199"/>
      <c r="BRU197" s="199"/>
      <c r="BRV197" s="199"/>
      <c r="BRW197" s="199"/>
      <c r="BRX197" s="199"/>
      <c r="BRY197" s="199"/>
      <c r="BRZ197" s="199"/>
      <c r="BSA197" s="199"/>
      <c r="BSB197" s="199"/>
      <c r="BSC197" s="199"/>
      <c r="BSD197" s="199"/>
      <c r="BSE197" s="199"/>
      <c r="BSF197" s="199"/>
      <c r="BSG197" s="199"/>
      <c r="BSH197" s="199"/>
      <c r="BSI197" s="199"/>
      <c r="BSJ197" s="199"/>
      <c r="BSK197" s="199"/>
      <c r="BSL197" s="199"/>
      <c r="BSM197" s="199"/>
      <c r="BSN197" s="199"/>
      <c r="BSO197" s="199"/>
      <c r="BSP197" s="199"/>
      <c r="BSQ197" s="199"/>
      <c r="BSR197" s="199"/>
      <c r="BSS197" s="199"/>
      <c r="BST197" s="199"/>
      <c r="BSU197" s="199"/>
      <c r="BSV197" s="199"/>
      <c r="BSW197" s="199"/>
      <c r="BSX197" s="199"/>
      <c r="BSY197" s="199"/>
      <c r="BSZ197" s="199"/>
      <c r="BTA197" s="199"/>
      <c r="BTB197" s="199"/>
      <c r="BTC197" s="199"/>
      <c r="BTD197" s="199"/>
      <c r="BTE197" s="199"/>
      <c r="BTF197" s="199"/>
      <c r="BTG197" s="199"/>
      <c r="BTH197" s="199"/>
      <c r="BTI197" s="199"/>
      <c r="BTJ197" s="199"/>
      <c r="BTK197" s="199"/>
      <c r="BTL197" s="199"/>
      <c r="BTM197" s="199"/>
      <c r="BTN197" s="199"/>
      <c r="BTO197" s="199"/>
      <c r="BTP197" s="199"/>
      <c r="BTQ197" s="199"/>
      <c r="BTR197" s="199"/>
      <c r="BTS197" s="199"/>
      <c r="BTT197" s="199"/>
      <c r="BTU197" s="199"/>
      <c r="BTV197" s="199"/>
      <c r="BTW197" s="199"/>
      <c r="BTX197" s="199"/>
      <c r="BTY197" s="199"/>
      <c r="BTZ197" s="199"/>
      <c r="BUA197" s="199"/>
      <c r="BUB197" s="199"/>
      <c r="BUC197" s="199"/>
      <c r="BUD197" s="199"/>
      <c r="BUE197" s="199"/>
      <c r="BUF197" s="199"/>
      <c r="BUG197" s="199"/>
      <c r="BUH197" s="199"/>
      <c r="BUI197" s="199"/>
      <c r="BUJ197" s="199"/>
      <c r="BUK197" s="199"/>
      <c r="BUL197" s="199"/>
      <c r="BUM197" s="199"/>
      <c r="BUN197" s="199"/>
      <c r="BUO197" s="199"/>
      <c r="BUP197" s="199"/>
      <c r="BUQ197" s="199"/>
      <c r="BUR197" s="199"/>
      <c r="BUS197" s="199"/>
      <c r="BUT197" s="199"/>
      <c r="BUU197" s="199"/>
      <c r="BUV197" s="199"/>
      <c r="BUW197" s="199"/>
      <c r="BUX197" s="199"/>
      <c r="BUY197" s="199"/>
      <c r="BUZ197" s="199"/>
      <c r="BVA197" s="199"/>
      <c r="BVB197" s="199"/>
      <c r="BVC197" s="199"/>
      <c r="BVD197" s="199"/>
      <c r="BVE197" s="199"/>
      <c r="BVF197" s="199"/>
      <c r="BVG197" s="199"/>
      <c r="BVH197" s="199"/>
      <c r="BVI197" s="199"/>
      <c r="BVJ197" s="199"/>
      <c r="BVK197" s="199"/>
      <c r="BVL197" s="199"/>
      <c r="BVM197" s="199"/>
      <c r="BVN197" s="199"/>
      <c r="BVO197" s="199"/>
      <c r="BVP197" s="199"/>
      <c r="BVQ197" s="199"/>
      <c r="BVR197" s="199"/>
      <c r="BVS197" s="199"/>
      <c r="BVT197" s="199"/>
      <c r="BVU197" s="199"/>
      <c r="BVV197" s="199"/>
      <c r="BVW197" s="199"/>
      <c r="BVX197" s="199"/>
      <c r="BVY197" s="199"/>
      <c r="BVZ197" s="199"/>
      <c r="BWA197" s="199"/>
      <c r="BWB197" s="199"/>
      <c r="BWC197" s="199"/>
      <c r="BWD197" s="199"/>
      <c r="BWE197" s="199"/>
      <c r="BWF197" s="199"/>
      <c r="BWG197" s="199"/>
      <c r="BWH197" s="199"/>
      <c r="BWI197" s="199"/>
      <c r="BWJ197" s="199"/>
      <c r="BWK197" s="199"/>
      <c r="BWL197" s="199"/>
      <c r="BWM197" s="199"/>
      <c r="BWN197" s="199"/>
      <c r="BWO197" s="199"/>
      <c r="BWP197" s="199"/>
      <c r="BWQ197" s="199"/>
      <c r="BWR197" s="199"/>
      <c r="BWS197" s="199"/>
      <c r="BWT197" s="199"/>
      <c r="BWU197" s="199"/>
      <c r="BWV197" s="199"/>
      <c r="BWW197" s="199"/>
      <c r="BWX197" s="199"/>
      <c r="BWY197" s="199"/>
      <c r="BWZ197" s="199"/>
      <c r="BXA197" s="199"/>
      <c r="BXB197" s="199"/>
      <c r="BXC197" s="199"/>
      <c r="BXD197" s="199"/>
      <c r="BXE197" s="199"/>
      <c r="BXF197" s="199"/>
      <c r="BXG197" s="199"/>
      <c r="BXH197" s="199"/>
      <c r="BXI197" s="199"/>
      <c r="BXJ197" s="199"/>
      <c r="BXK197" s="199"/>
      <c r="BXL197" s="199"/>
      <c r="BXM197" s="199"/>
      <c r="BXN197" s="199"/>
      <c r="BXO197" s="199"/>
      <c r="BXP197" s="199"/>
      <c r="BXQ197" s="199"/>
      <c r="BXR197" s="199"/>
      <c r="BXS197" s="199"/>
      <c r="BXT197" s="199"/>
      <c r="BXU197" s="199"/>
      <c r="BXV197" s="199"/>
      <c r="BXW197" s="199"/>
      <c r="BXX197" s="199"/>
      <c r="BXY197" s="199"/>
      <c r="BXZ197" s="199"/>
      <c r="BYA197" s="199"/>
      <c r="BYB197" s="199"/>
      <c r="BYC197" s="199"/>
      <c r="BYD197" s="199"/>
      <c r="BYE197" s="199"/>
      <c r="BYF197" s="199"/>
      <c r="BYG197" s="199"/>
      <c r="BYH197" s="199"/>
      <c r="BYI197" s="199"/>
      <c r="BYJ197" s="199"/>
      <c r="BYK197" s="199"/>
      <c r="BYL197" s="199"/>
      <c r="BYM197" s="199"/>
      <c r="BYN197" s="199"/>
      <c r="BYO197" s="199"/>
      <c r="BYP197" s="199"/>
      <c r="BYQ197" s="199"/>
      <c r="BYR197" s="199"/>
      <c r="BYS197" s="199"/>
      <c r="BYT197" s="199"/>
      <c r="BYU197" s="199"/>
      <c r="BYV197" s="199"/>
      <c r="BYW197" s="199"/>
      <c r="BYX197" s="199"/>
      <c r="BYY197" s="199"/>
      <c r="BYZ197" s="199"/>
      <c r="BZA197" s="199"/>
      <c r="BZB197" s="199"/>
      <c r="BZC197" s="199"/>
      <c r="BZD197" s="199"/>
      <c r="BZE197" s="199"/>
      <c r="BZF197" s="199"/>
      <c r="BZG197" s="199"/>
      <c r="BZH197" s="199"/>
      <c r="BZI197" s="199"/>
      <c r="BZJ197" s="199"/>
      <c r="BZK197" s="199"/>
      <c r="BZL197" s="199"/>
      <c r="BZM197" s="199"/>
      <c r="BZN197" s="199"/>
      <c r="BZO197" s="199"/>
      <c r="BZP197" s="199"/>
      <c r="BZQ197" s="199"/>
      <c r="BZR197" s="199"/>
      <c r="BZS197" s="199"/>
      <c r="BZT197" s="199"/>
      <c r="BZU197" s="199"/>
      <c r="BZV197" s="199"/>
      <c r="BZW197" s="199"/>
      <c r="BZX197" s="199"/>
      <c r="BZY197" s="199"/>
      <c r="BZZ197" s="199"/>
      <c r="CAA197" s="199"/>
      <c r="CAB197" s="199"/>
      <c r="CAC197" s="199"/>
      <c r="CAD197" s="199"/>
      <c r="CAE197" s="199"/>
      <c r="CAF197" s="199"/>
      <c r="CAG197" s="199"/>
      <c r="CAH197" s="199"/>
      <c r="CAI197" s="199"/>
      <c r="CAJ197" s="199"/>
      <c r="CAK197" s="199"/>
      <c r="CAL197" s="199"/>
      <c r="CAM197" s="199"/>
      <c r="CAN197" s="199"/>
      <c r="CAO197" s="199"/>
      <c r="CAP197" s="199"/>
      <c r="CAQ197" s="199"/>
      <c r="CAR197" s="199"/>
      <c r="CAS197" s="199"/>
      <c r="CAT197" s="199"/>
      <c r="CAU197" s="199"/>
      <c r="CAV197" s="199"/>
      <c r="CAW197" s="199"/>
      <c r="CAX197" s="199"/>
      <c r="CAY197" s="199"/>
      <c r="CAZ197" s="199"/>
      <c r="CBA197" s="199"/>
      <c r="CBB197" s="199"/>
      <c r="CBC197" s="199"/>
      <c r="CBD197" s="199"/>
      <c r="CBE197" s="199"/>
      <c r="CBF197" s="199"/>
      <c r="CBG197" s="199"/>
      <c r="CBH197" s="199"/>
      <c r="CBI197" s="199"/>
      <c r="CBJ197" s="199"/>
      <c r="CBK197" s="199"/>
      <c r="CBL197" s="199"/>
      <c r="CBM197" s="199"/>
      <c r="CBN197" s="199"/>
      <c r="CBO197" s="199"/>
      <c r="CBP197" s="199"/>
      <c r="CBQ197" s="199"/>
      <c r="CBR197" s="199"/>
      <c r="CBS197" s="199"/>
      <c r="CBT197" s="199"/>
      <c r="CBU197" s="199"/>
      <c r="CBV197" s="199"/>
      <c r="CBW197" s="199"/>
      <c r="CBX197" s="199"/>
      <c r="CBY197" s="199"/>
      <c r="CBZ197" s="199"/>
      <c r="CCA197" s="199"/>
      <c r="CCB197" s="199"/>
      <c r="CCC197" s="199"/>
      <c r="CCD197" s="199"/>
      <c r="CCE197" s="199"/>
      <c r="CCF197" s="199"/>
      <c r="CCG197" s="199"/>
      <c r="CCH197" s="199"/>
      <c r="CCI197" s="199"/>
      <c r="CCJ197" s="199"/>
      <c r="CCK197" s="199"/>
      <c r="CCL197" s="199"/>
      <c r="CCM197" s="199"/>
      <c r="CCN197" s="199"/>
      <c r="CCO197" s="199"/>
      <c r="CCP197" s="199"/>
      <c r="CCQ197" s="199"/>
      <c r="CCR197" s="199"/>
      <c r="CCS197" s="199"/>
      <c r="CCT197" s="199"/>
    </row>
    <row r="198" spans="823:2126" s="200" customFormat="1" x14ac:dyDescent="0.2">
      <c r="AKV198" s="199"/>
      <c r="AKW198" s="199"/>
      <c r="AKX198" s="199"/>
      <c r="AKY198" s="199"/>
      <c r="AKZ198" s="199"/>
      <c r="ALA198" s="199"/>
      <c r="ALB198" s="199"/>
      <c r="ALC198" s="199"/>
      <c r="ALD198" s="199"/>
      <c r="ALE198" s="199"/>
      <c r="ALF198" s="199"/>
      <c r="ALG198" s="199"/>
      <c r="ALH198" s="199"/>
      <c r="ALI198" s="199"/>
      <c r="ALJ198" s="199"/>
      <c r="ALK198" s="199"/>
      <c r="ALL198" s="199"/>
      <c r="ALM198" s="199"/>
      <c r="ALN198" s="199"/>
      <c r="ALO198" s="199"/>
      <c r="ALP198" s="199"/>
      <c r="ALQ198" s="199"/>
      <c r="ALR198" s="199"/>
      <c r="ALS198" s="199"/>
      <c r="ALT198" s="199"/>
      <c r="ALU198" s="199"/>
      <c r="ALV198" s="199"/>
      <c r="ALW198" s="199"/>
      <c r="ALX198" s="199"/>
      <c r="ALY198" s="199"/>
      <c r="ALZ198" s="199"/>
      <c r="AMA198" s="199"/>
      <c r="AMB198" s="199"/>
      <c r="AMC198" s="199"/>
      <c r="AMD198" s="199"/>
      <c r="AME198" s="199"/>
      <c r="AMF198" s="199"/>
      <c r="AMG198" s="199"/>
      <c r="AMH198" s="199"/>
      <c r="AMI198" s="199"/>
      <c r="AMJ198" s="199"/>
      <c r="AMK198" s="199"/>
      <c r="AML198" s="199"/>
      <c r="AMM198" s="199"/>
      <c r="AMN198" s="199"/>
      <c r="AMO198" s="199"/>
      <c r="AMP198" s="199"/>
      <c r="AMQ198" s="199"/>
      <c r="AMR198" s="199"/>
      <c r="AMS198" s="199"/>
      <c r="AMT198" s="199"/>
      <c r="AMU198" s="199"/>
      <c r="AMV198" s="199"/>
      <c r="AMW198" s="199"/>
      <c r="AMX198" s="199"/>
      <c r="AMY198" s="199"/>
      <c r="AMZ198" s="199"/>
      <c r="ANA198" s="199"/>
      <c r="ANB198" s="199"/>
      <c r="ANC198" s="199"/>
      <c r="AND198" s="199"/>
      <c r="ANE198" s="199"/>
      <c r="ANF198" s="199"/>
      <c r="ANG198" s="199"/>
      <c r="ANH198" s="199"/>
      <c r="ANI198" s="199"/>
      <c r="ANJ198" s="199"/>
      <c r="ANK198" s="199"/>
      <c r="ANL198" s="199"/>
      <c r="ANM198" s="199"/>
      <c r="ANN198" s="199"/>
      <c r="ANO198" s="199"/>
      <c r="ANP198" s="199"/>
      <c r="ANQ198" s="199"/>
      <c r="ANR198" s="199"/>
      <c r="ANS198" s="199"/>
      <c r="ANT198" s="199"/>
      <c r="ANU198" s="199"/>
      <c r="ANV198" s="199"/>
      <c r="ANW198" s="199"/>
      <c r="ANX198" s="199"/>
      <c r="ANY198" s="199"/>
      <c r="ANZ198" s="199"/>
      <c r="AOA198" s="199"/>
      <c r="AOB198" s="199"/>
      <c r="AOC198" s="199"/>
      <c r="AOD198" s="199"/>
      <c r="AOE198" s="199"/>
      <c r="AOF198" s="199"/>
      <c r="AOG198" s="199"/>
      <c r="AOH198" s="199"/>
      <c r="AOI198" s="199"/>
      <c r="AOJ198" s="199"/>
      <c r="AOK198" s="199"/>
      <c r="AOL198" s="199"/>
      <c r="AOM198" s="199"/>
      <c r="AON198" s="199"/>
      <c r="AOO198" s="199"/>
      <c r="AOP198" s="199"/>
      <c r="AOQ198" s="199"/>
      <c r="AOR198" s="199"/>
      <c r="AOS198" s="199"/>
      <c r="AOT198" s="199"/>
      <c r="AOU198" s="199"/>
      <c r="AOV198" s="199"/>
      <c r="AOW198" s="199"/>
      <c r="AOX198" s="199"/>
      <c r="AOY198" s="199"/>
      <c r="AOZ198" s="199"/>
      <c r="APA198" s="199"/>
      <c r="APB198" s="199"/>
      <c r="APC198" s="199"/>
      <c r="APD198" s="199"/>
      <c r="APE198" s="199"/>
      <c r="APF198" s="199"/>
      <c r="APG198" s="199"/>
      <c r="APH198" s="199"/>
      <c r="API198" s="199"/>
      <c r="APJ198" s="199"/>
      <c r="APK198" s="199"/>
      <c r="APL198" s="199"/>
      <c r="APM198" s="199"/>
      <c r="APN198" s="199"/>
      <c r="APO198" s="199"/>
      <c r="APP198" s="199"/>
      <c r="APQ198" s="199"/>
      <c r="APR198" s="199"/>
      <c r="APS198" s="199"/>
      <c r="APT198" s="199"/>
      <c r="APU198" s="199"/>
      <c r="APV198" s="199"/>
      <c r="APW198" s="199"/>
      <c r="APX198" s="199"/>
      <c r="APY198" s="199"/>
      <c r="APZ198" s="199"/>
      <c r="AQA198" s="199"/>
      <c r="AQB198" s="199"/>
      <c r="AQC198" s="199"/>
      <c r="AQD198" s="199"/>
      <c r="AQE198" s="199"/>
      <c r="AQF198" s="199"/>
      <c r="AQG198" s="199"/>
      <c r="AQH198" s="199"/>
      <c r="AQI198" s="199"/>
      <c r="AQJ198" s="199"/>
      <c r="AQK198" s="199"/>
      <c r="AQL198" s="199"/>
      <c r="AQM198" s="199"/>
      <c r="AQN198" s="199"/>
      <c r="AQO198" s="199"/>
      <c r="AQP198" s="199"/>
      <c r="AQQ198" s="199"/>
      <c r="AQR198" s="199"/>
      <c r="AQS198" s="199"/>
      <c r="AQT198" s="199"/>
      <c r="AQU198" s="199"/>
      <c r="AQV198" s="199"/>
      <c r="AQW198" s="199"/>
      <c r="AQX198" s="199"/>
      <c r="AQY198" s="199"/>
      <c r="AQZ198" s="199"/>
      <c r="ARA198" s="199"/>
      <c r="ARB198" s="199"/>
      <c r="ARC198" s="199"/>
      <c r="ARD198" s="199"/>
      <c r="ARE198" s="199"/>
      <c r="ARF198" s="199"/>
      <c r="ARG198" s="199"/>
      <c r="ARH198" s="199"/>
      <c r="ARI198" s="199"/>
      <c r="ARJ198" s="199"/>
      <c r="ARK198" s="199"/>
      <c r="ARL198" s="199"/>
      <c r="ARM198" s="199"/>
      <c r="ARN198" s="199"/>
      <c r="ARO198" s="199"/>
      <c r="ARP198" s="199"/>
      <c r="ARQ198" s="199"/>
      <c r="ARR198" s="199"/>
      <c r="ARS198" s="199"/>
      <c r="ART198" s="199"/>
      <c r="ARU198" s="199"/>
      <c r="ARV198" s="199"/>
      <c r="ARW198" s="199"/>
      <c r="ARX198" s="199"/>
      <c r="ARY198" s="199"/>
      <c r="ARZ198" s="199"/>
      <c r="ASA198" s="199"/>
      <c r="ASB198" s="199"/>
      <c r="ASC198" s="199"/>
      <c r="ASD198" s="199"/>
      <c r="ASE198" s="199"/>
      <c r="ASF198" s="199"/>
      <c r="ASG198" s="199"/>
      <c r="ASH198" s="199"/>
      <c r="ASI198" s="199"/>
      <c r="ASJ198" s="199"/>
      <c r="ASK198" s="199"/>
      <c r="ASL198" s="199"/>
      <c r="ASM198" s="199"/>
      <c r="ASN198" s="199"/>
      <c r="ASO198" s="199"/>
      <c r="ASP198" s="199"/>
      <c r="ASQ198" s="199"/>
      <c r="ASR198" s="199"/>
      <c r="ASS198" s="199"/>
      <c r="AST198" s="199"/>
      <c r="ASU198" s="199"/>
      <c r="ASV198" s="199"/>
      <c r="ASW198" s="199"/>
      <c r="ASX198" s="199"/>
      <c r="ASY198" s="199"/>
      <c r="ASZ198" s="199"/>
      <c r="ATA198" s="199"/>
      <c r="ATB198" s="199"/>
      <c r="ATC198" s="199"/>
      <c r="ATD198" s="199"/>
      <c r="ATE198" s="199"/>
      <c r="ATF198" s="199"/>
      <c r="ATG198" s="199"/>
      <c r="ATH198" s="199"/>
      <c r="ATI198" s="199"/>
      <c r="ATJ198" s="199"/>
      <c r="ATK198" s="199"/>
      <c r="ATL198" s="199"/>
      <c r="ATM198" s="199"/>
      <c r="ATN198" s="199"/>
      <c r="ATO198" s="199"/>
      <c r="ATP198" s="199"/>
      <c r="ATQ198" s="199"/>
      <c r="ATR198" s="199"/>
      <c r="ATS198" s="199"/>
      <c r="ATT198" s="199"/>
      <c r="ATU198" s="199"/>
      <c r="ATV198" s="199"/>
      <c r="ATW198" s="199"/>
      <c r="ATX198" s="199"/>
      <c r="ATY198" s="199"/>
      <c r="ATZ198" s="199"/>
      <c r="AUA198" s="199"/>
      <c r="AUB198" s="199"/>
      <c r="AUC198" s="199"/>
      <c r="AUD198" s="199"/>
      <c r="AUE198" s="199"/>
      <c r="AUF198" s="199"/>
      <c r="AUG198" s="199"/>
      <c r="AUH198" s="199"/>
      <c r="AUI198" s="199"/>
      <c r="AUJ198" s="199"/>
      <c r="AUK198" s="199"/>
      <c r="AUL198" s="199"/>
      <c r="AUM198" s="199"/>
      <c r="AUN198" s="199"/>
      <c r="AUO198" s="199"/>
      <c r="AUP198" s="199"/>
      <c r="AUQ198" s="199"/>
      <c r="AUR198" s="199"/>
      <c r="AUS198" s="199"/>
      <c r="AUT198" s="199"/>
      <c r="AUU198" s="199"/>
      <c r="AUV198" s="199"/>
      <c r="AUW198" s="199"/>
      <c r="AUX198" s="199"/>
      <c r="AUY198" s="199"/>
      <c r="AUZ198" s="199"/>
      <c r="AVA198" s="199"/>
      <c r="AVB198" s="199"/>
      <c r="AVC198" s="199"/>
      <c r="AVD198" s="199"/>
      <c r="AVE198" s="199"/>
      <c r="AVF198" s="199"/>
      <c r="AVG198" s="199"/>
      <c r="AVH198" s="199"/>
      <c r="AVI198" s="199"/>
      <c r="AVJ198" s="199"/>
      <c r="AVK198" s="199"/>
      <c r="AVL198" s="199"/>
      <c r="AVM198" s="199"/>
      <c r="AVN198" s="199"/>
      <c r="AVO198" s="199"/>
      <c r="AVP198" s="199"/>
      <c r="AVQ198" s="199"/>
      <c r="AVR198" s="199"/>
      <c r="AVS198" s="199"/>
      <c r="AVT198" s="199"/>
      <c r="AVU198" s="199"/>
      <c r="AVV198" s="199"/>
      <c r="AVW198" s="199"/>
      <c r="AVX198" s="199"/>
      <c r="AVY198" s="199"/>
      <c r="AVZ198" s="199"/>
      <c r="AWA198" s="199"/>
      <c r="AWB198" s="199"/>
      <c r="AWC198" s="199"/>
      <c r="AWD198" s="199"/>
      <c r="AWE198" s="199"/>
      <c r="AWF198" s="199"/>
      <c r="AWG198" s="199"/>
      <c r="AWH198" s="199"/>
      <c r="AWI198" s="199"/>
      <c r="AWJ198" s="199"/>
      <c r="AWK198" s="199"/>
      <c r="AWL198" s="199"/>
      <c r="AWM198" s="199"/>
      <c r="AWN198" s="199"/>
      <c r="AWO198" s="199"/>
      <c r="AWP198" s="199"/>
      <c r="AWQ198" s="199"/>
      <c r="AWR198" s="199"/>
      <c r="AWS198" s="199"/>
      <c r="AWT198" s="199"/>
      <c r="AWU198" s="199"/>
      <c r="AWV198" s="199"/>
      <c r="AWW198" s="199"/>
      <c r="AWX198" s="199"/>
      <c r="AWY198" s="199"/>
      <c r="AWZ198" s="199"/>
      <c r="AXA198" s="199"/>
      <c r="AXB198" s="199"/>
      <c r="AXC198" s="199"/>
      <c r="AXD198" s="199"/>
      <c r="AXE198" s="199"/>
      <c r="AXF198" s="199"/>
      <c r="AXG198" s="199"/>
      <c r="AXH198" s="199"/>
      <c r="AXI198" s="199"/>
      <c r="AXJ198" s="199"/>
      <c r="AXK198" s="199"/>
      <c r="AXL198" s="199"/>
      <c r="AXM198" s="199"/>
      <c r="AXN198" s="199"/>
      <c r="AXO198" s="199"/>
      <c r="AXP198" s="199"/>
      <c r="AXQ198" s="199"/>
      <c r="AXR198" s="199"/>
      <c r="AXS198" s="199"/>
      <c r="AXT198" s="199"/>
      <c r="AXU198" s="199"/>
      <c r="AXV198" s="199"/>
      <c r="AXW198" s="199"/>
      <c r="AXX198" s="199"/>
      <c r="AXY198" s="199"/>
      <c r="AXZ198" s="199"/>
      <c r="AYA198" s="199"/>
      <c r="AYB198" s="199"/>
      <c r="AYC198" s="199"/>
      <c r="AYD198" s="199"/>
      <c r="AYE198" s="199"/>
      <c r="AYF198" s="199"/>
      <c r="AYG198" s="199"/>
      <c r="AYH198" s="199"/>
      <c r="AYI198" s="199"/>
      <c r="AYJ198" s="199"/>
      <c r="AYK198" s="199"/>
      <c r="AYL198" s="199"/>
      <c r="AYM198" s="199"/>
      <c r="AYN198" s="199"/>
      <c r="AYO198" s="199"/>
      <c r="AYP198" s="199"/>
      <c r="AYQ198" s="199"/>
      <c r="AYR198" s="199"/>
      <c r="AYS198" s="199"/>
      <c r="AYT198" s="199"/>
      <c r="AYU198" s="199"/>
      <c r="AYV198" s="199"/>
      <c r="AYW198" s="199"/>
      <c r="AYX198" s="199"/>
      <c r="AYY198" s="199"/>
      <c r="AYZ198" s="199"/>
      <c r="AZA198" s="199"/>
      <c r="AZB198" s="199"/>
      <c r="AZC198" s="199"/>
      <c r="AZD198" s="199"/>
      <c r="AZE198" s="199"/>
      <c r="AZF198" s="199"/>
      <c r="AZG198" s="199"/>
      <c r="AZH198" s="199"/>
      <c r="AZI198" s="199"/>
      <c r="AZJ198" s="199"/>
      <c r="AZK198" s="199"/>
      <c r="AZL198" s="199"/>
      <c r="AZM198" s="199"/>
      <c r="AZN198" s="199"/>
      <c r="AZO198" s="199"/>
      <c r="AZP198" s="199"/>
      <c r="AZQ198" s="199"/>
      <c r="AZR198" s="199"/>
      <c r="AZS198" s="199"/>
      <c r="AZT198" s="199"/>
      <c r="AZU198" s="199"/>
      <c r="AZV198" s="199"/>
      <c r="AZW198" s="199"/>
      <c r="AZX198" s="199"/>
      <c r="AZY198" s="199"/>
      <c r="AZZ198" s="199"/>
      <c r="BAA198" s="199"/>
      <c r="BAB198" s="199"/>
      <c r="BAC198" s="199"/>
      <c r="BAD198" s="199"/>
      <c r="BAE198" s="199"/>
      <c r="BAF198" s="199"/>
      <c r="BAG198" s="199"/>
      <c r="BAH198" s="199"/>
      <c r="BAI198" s="199"/>
      <c r="BAJ198" s="199"/>
      <c r="BAK198" s="199"/>
      <c r="BAL198" s="199"/>
      <c r="BAM198" s="199"/>
      <c r="BAN198" s="199"/>
      <c r="BAO198" s="199"/>
      <c r="BAP198" s="199"/>
      <c r="BAQ198" s="199"/>
      <c r="BAR198" s="199"/>
      <c r="BAS198" s="199"/>
      <c r="BAT198" s="199"/>
      <c r="BAU198" s="199"/>
      <c r="BAV198" s="199"/>
      <c r="BAW198" s="199"/>
      <c r="BAX198" s="199"/>
      <c r="BAY198" s="199"/>
      <c r="BAZ198" s="199"/>
      <c r="BBA198" s="199"/>
      <c r="BBB198" s="199"/>
      <c r="BBC198" s="199"/>
      <c r="BBD198" s="199"/>
      <c r="BBE198" s="199"/>
      <c r="BBF198" s="199"/>
      <c r="BBG198" s="199"/>
      <c r="BBH198" s="199"/>
      <c r="BBI198" s="199"/>
      <c r="BBJ198" s="199"/>
      <c r="BBK198" s="199"/>
      <c r="BBL198" s="199"/>
      <c r="BBM198" s="199"/>
      <c r="BBN198" s="199"/>
      <c r="BBO198" s="199"/>
      <c r="BBP198" s="199"/>
      <c r="BBQ198" s="199"/>
      <c r="BBR198" s="199"/>
      <c r="BBS198" s="199"/>
      <c r="BBT198" s="199"/>
      <c r="BBU198" s="199"/>
      <c r="BBV198" s="199"/>
      <c r="BBW198" s="199"/>
      <c r="BBX198" s="199"/>
      <c r="BBY198" s="199"/>
      <c r="BBZ198" s="199"/>
      <c r="BCA198" s="199"/>
      <c r="BCB198" s="199"/>
      <c r="BCC198" s="199"/>
      <c r="BCD198" s="199"/>
      <c r="BCE198" s="199"/>
      <c r="BCF198" s="199"/>
      <c r="BCG198" s="199"/>
      <c r="BCH198" s="199"/>
      <c r="BCI198" s="199"/>
      <c r="BCJ198" s="199"/>
      <c r="BCK198" s="199"/>
      <c r="BCL198" s="199"/>
      <c r="BCM198" s="199"/>
      <c r="BCN198" s="199"/>
      <c r="BCO198" s="199"/>
      <c r="BCP198" s="199"/>
      <c r="BCQ198" s="199"/>
      <c r="BCR198" s="199"/>
      <c r="BCS198" s="199"/>
      <c r="BCT198" s="199"/>
      <c r="BCU198" s="199"/>
      <c r="BCV198" s="199"/>
      <c r="BCW198" s="199"/>
      <c r="BCX198" s="199"/>
      <c r="BCY198" s="199"/>
      <c r="BCZ198" s="199"/>
      <c r="BDA198" s="199"/>
      <c r="BDB198" s="199"/>
      <c r="BDC198" s="199"/>
      <c r="BDD198" s="199"/>
      <c r="BDE198" s="199"/>
      <c r="BDF198" s="199"/>
      <c r="BDG198" s="199"/>
      <c r="BDH198" s="199"/>
      <c r="BDI198" s="199"/>
      <c r="BDJ198" s="199"/>
      <c r="BDK198" s="199"/>
      <c r="BDL198" s="199"/>
      <c r="BDM198" s="199"/>
      <c r="BDN198" s="199"/>
      <c r="BDO198" s="199"/>
      <c r="BDP198" s="199"/>
      <c r="BDQ198" s="199"/>
      <c r="BDR198" s="199"/>
      <c r="BDS198" s="199"/>
      <c r="BDT198" s="199"/>
      <c r="BDU198" s="199"/>
      <c r="BDV198" s="199"/>
      <c r="BDW198" s="199"/>
      <c r="BDX198" s="199"/>
      <c r="BDY198" s="199"/>
      <c r="BDZ198" s="199"/>
      <c r="BEA198" s="199"/>
      <c r="BEB198" s="199"/>
      <c r="BEC198" s="199"/>
      <c r="BED198" s="199"/>
      <c r="BEE198" s="199"/>
      <c r="BEF198" s="199"/>
      <c r="BEG198" s="199"/>
      <c r="BEH198" s="199"/>
      <c r="BEI198" s="199"/>
      <c r="BEJ198" s="199"/>
      <c r="BEK198" s="199"/>
      <c r="BEL198" s="199"/>
      <c r="BEM198" s="199"/>
      <c r="BEN198" s="199"/>
      <c r="BEO198" s="199"/>
      <c r="BEP198" s="199"/>
      <c r="BEQ198" s="199"/>
      <c r="BER198" s="199"/>
      <c r="BES198" s="199"/>
      <c r="BET198" s="199"/>
      <c r="BEU198" s="199"/>
      <c r="BEV198" s="199"/>
      <c r="BEW198" s="199"/>
      <c r="BEX198" s="199"/>
      <c r="BEY198" s="199"/>
      <c r="BEZ198" s="199"/>
      <c r="BFA198" s="199"/>
      <c r="BFB198" s="199"/>
      <c r="BFC198" s="199"/>
      <c r="BFD198" s="199"/>
      <c r="BFE198" s="199"/>
      <c r="BFF198" s="199"/>
      <c r="BFG198" s="199"/>
      <c r="BFH198" s="199"/>
      <c r="BFI198" s="199"/>
      <c r="BFJ198" s="199"/>
      <c r="BFK198" s="199"/>
      <c r="BFL198" s="199"/>
      <c r="BFM198" s="199"/>
      <c r="BFN198" s="199"/>
      <c r="BFO198" s="199"/>
      <c r="BFP198" s="199"/>
      <c r="BFQ198" s="199"/>
      <c r="BFR198" s="199"/>
      <c r="BFS198" s="199"/>
      <c r="BFT198" s="199"/>
      <c r="BFU198" s="199"/>
      <c r="BFV198" s="199"/>
      <c r="BFW198" s="199"/>
      <c r="BFX198" s="199"/>
      <c r="BFY198" s="199"/>
      <c r="BFZ198" s="199"/>
      <c r="BGA198" s="199"/>
      <c r="BGB198" s="199"/>
      <c r="BGC198" s="199"/>
      <c r="BGD198" s="199"/>
      <c r="BGE198" s="199"/>
      <c r="BGF198" s="199"/>
      <c r="BGG198" s="199"/>
      <c r="BGH198" s="199"/>
      <c r="BGI198" s="199"/>
      <c r="BGJ198" s="199"/>
      <c r="BGK198" s="199"/>
      <c r="BGL198" s="199"/>
      <c r="BGM198" s="199"/>
      <c r="BGN198" s="199"/>
      <c r="BGO198" s="199"/>
      <c r="BGP198" s="199"/>
      <c r="BGQ198" s="199"/>
      <c r="BGR198" s="199"/>
      <c r="BGS198" s="199"/>
      <c r="BGT198" s="199"/>
      <c r="BGU198" s="199"/>
      <c r="BGV198" s="199"/>
      <c r="BGW198" s="199"/>
      <c r="BGX198" s="199"/>
      <c r="BGY198" s="199"/>
      <c r="BGZ198" s="199"/>
      <c r="BHA198" s="199"/>
      <c r="BHB198" s="199"/>
      <c r="BHC198" s="199"/>
      <c r="BHD198" s="199"/>
      <c r="BHE198" s="199"/>
      <c r="BHF198" s="199"/>
      <c r="BHG198" s="199"/>
      <c r="BHH198" s="199"/>
      <c r="BHI198" s="199"/>
      <c r="BHJ198" s="199"/>
      <c r="BHK198" s="199"/>
      <c r="BHL198" s="199"/>
      <c r="BHM198" s="199"/>
      <c r="BHN198" s="199"/>
      <c r="BHO198" s="199"/>
      <c r="BHP198" s="199"/>
      <c r="BHQ198" s="199"/>
      <c r="BHR198" s="199"/>
      <c r="BHS198" s="199"/>
      <c r="BHT198" s="199"/>
      <c r="BHU198" s="199"/>
      <c r="BHV198" s="199"/>
      <c r="BHW198" s="199"/>
      <c r="BHX198" s="199"/>
      <c r="BHY198" s="199"/>
      <c r="BHZ198" s="199"/>
      <c r="BIA198" s="199"/>
      <c r="BIB198" s="199"/>
      <c r="BIC198" s="199"/>
      <c r="BID198" s="199"/>
      <c r="BIE198" s="199"/>
      <c r="BIF198" s="199"/>
      <c r="BIG198" s="199"/>
      <c r="BIH198" s="199"/>
      <c r="BII198" s="199"/>
      <c r="BIJ198" s="199"/>
      <c r="BIK198" s="199"/>
      <c r="BIL198" s="199"/>
      <c r="BIM198" s="199"/>
      <c r="BIN198" s="199"/>
      <c r="BIO198" s="199"/>
      <c r="BIP198" s="199"/>
      <c r="BIQ198" s="199"/>
      <c r="BIR198" s="199"/>
      <c r="BIS198" s="199"/>
      <c r="BIT198" s="199"/>
      <c r="BIU198" s="199"/>
      <c r="BIV198" s="199"/>
      <c r="BIW198" s="199"/>
      <c r="BIX198" s="199"/>
      <c r="BIY198" s="199"/>
      <c r="BIZ198" s="199"/>
      <c r="BJA198" s="199"/>
      <c r="BJB198" s="199"/>
      <c r="BJC198" s="199"/>
      <c r="BJD198" s="199"/>
      <c r="BJE198" s="199"/>
      <c r="BJF198" s="199"/>
      <c r="BJG198" s="199"/>
      <c r="BJH198" s="199"/>
      <c r="BJI198" s="199"/>
      <c r="BJJ198" s="199"/>
      <c r="BJK198" s="199"/>
      <c r="BJL198" s="199"/>
      <c r="BJM198" s="199"/>
      <c r="BJN198" s="199"/>
      <c r="BJO198" s="199"/>
      <c r="BJP198" s="199"/>
      <c r="BJQ198" s="199"/>
      <c r="BJR198" s="199"/>
      <c r="BJS198" s="199"/>
      <c r="BJT198" s="199"/>
      <c r="BJU198" s="199"/>
      <c r="BJV198" s="199"/>
      <c r="BJW198" s="199"/>
      <c r="BJX198" s="199"/>
      <c r="BJY198" s="199"/>
      <c r="BJZ198" s="199"/>
      <c r="BKA198" s="199"/>
      <c r="BKB198" s="199"/>
      <c r="BKC198" s="199"/>
      <c r="BKD198" s="199"/>
      <c r="BKE198" s="199"/>
      <c r="BKF198" s="199"/>
      <c r="BKG198" s="199"/>
      <c r="BKH198" s="199"/>
      <c r="BKI198" s="199"/>
      <c r="BKJ198" s="199"/>
      <c r="BKK198" s="199"/>
      <c r="BKL198" s="199"/>
      <c r="BKM198" s="199"/>
      <c r="BKN198" s="199"/>
      <c r="BKO198" s="199"/>
      <c r="BKP198" s="199"/>
      <c r="BKQ198" s="199"/>
      <c r="BKR198" s="199"/>
      <c r="BKS198" s="199"/>
      <c r="BKT198" s="199"/>
      <c r="BKU198" s="199"/>
      <c r="BKV198" s="199"/>
      <c r="BKW198" s="199"/>
      <c r="BKX198" s="199"/>
      <c r="BKY198" s="199"/>
      <c r="BKZ198" s="199"/>
      <c r="BLA198" s="199"/>
      <c r="BLB198" s="199"/>
      <c r="BLC198" s="199"/>
      <c r="BLD198" s="199"/>
      <c r="BLE198" s="199"/>
      <c r="BLF198" s="199"/>
      <c r="BLG198" s="199"/>
      <c r="BLH198" s="199"/>
      <c r="BLI198" s="199"/>
      <c r="BLJ198" s="199"/>
      <c r="BLK198" s="199"/>
      <c r="BLL198" s="199"/>
      <c r="BLM198" s="199"/>
      <c r="BLN198" s="199"/>
      <c r="BLO198" s="199"/>
      <c r="BLP198" s="199"/>
      <c r="BLQ198" s="199"/>
      <c r="BLR198" s="199"/>
      <c r="BLS198" s="199"/>
      <c r="BLT198" s="199"/>
      <c r="BLU198" s="199"/>
      <c r="BLV198" s="199"/>
      <c r="BLW198" s="199"/>
      <c r="BLX198" s="199"/>
      <c r="BLY198" s="199"/>
      <c r="BLZ198" s="199"/>
      <c r="BMA198" s="199"/>
      <c r="BMB198" s="199"/>
      <c r="BMC198" s="199"/>
      <c r="BMD198" s="199"/>
      <c r="BME198" s="199"/>
      <c r="BMF198" s="199"/>
      <c r="BMG198" s="199"/>
      <c r="BMH198" s="199"/>
      <c r="BMI198" s="199"/>
      <c r="BMJ198" s="199"/>
      <c r="BMK198" s="199"/>
      <c r="BML198" s="199"/>
      <c r="BMM198" s="199"/>
      <c r="BMN198" s="199"/>
      <c r="BMO198" s="199"/>
      <c r="BMP198" s="199"/>
      <c r="BMQ198" s="199"/>
      <c r="BMR198" s="199"/>
      <c r="BMS198" s="199"/>
      <c r="BMT198" s="199"/>
      <c r="BMU198" s="199"/>
      <c r="BMV198" s="199"/>
      <c r="BMW198" s="199"/>
      <c r="BMX198" s="199"/>
      <c r="BMY198" s="199"/>
      <c r="BMZ198" s="199"/>
      <c r="BNA198" s="199"/>
      <c r="BNB198" s="199"/>
      <c r="BNC198" s="199"/>
      <c r="BND198" s="199"/>
      <c r="BNE198" s="199"/>
      <c r="BNF198" s="199"/>
      <c r="BNG198" s="199"/>
      <c r="BNH198" s="199"/>
      <c r="BNI198" s="199"/>
      <c r="BNJ198" s="199"/>
      <c r="BNK198" s="199"/>
      <c r="BNL198" s="199"/>
      <c r="BNM198" s="199"/>
      <c r="BNN198" s="199"/>
      <c r="BNO198" s="199"/>
      <c r="BNP198" s="199"/>
      <c r="BNQ198" s="199"/>
      <c r="BNR198" s="199"/>
      <c r="BNS198" s="199"/>
      <c r="BNT198" s="199"/>
      <c r="BNU198" s="199"/>
      <c r="BNV198" s="199"/>
      <c r="BNW198" s="199"/>
      <c r="BNX198" s="199"/>
      <c r="BNY198" s="199"/>
      <c r="BNZ198" s="199"/>
      <c r="BOA198" s="199"/>
      <c r="BOB198" s="199"/>
      <c r="BOC198" s="199"/>
      <c r="BOD198" s="199"/>
      <c r="BOE198" s="199"/>
      <c r="BOF198" s="199"/>
      <c r="BOG198" s="199"/>
      <c r="BOH198" s="199"/>
      <c r="BOI198" s="199"/>
      <c r="BOJ198" s="199"/>
      <c r="BOK198" s="199"/>
      <c r="BOL198" s="199"/>
      <c r="BOM198" s="199"/>
      <c r="BON198" s="199"/>
      <c r="BOO198" s="199"/>
      <c r="BOP198" s="199"/>
      <c r="BOQ198" s="199"/>
      <c r="BOR198" s="199"/>
      <c r="BOS198" s="199"/>
      <c r="BOT198" s="199"/>
      <c r="BOU198" s="199"/>
      <c r="BOV198" s="199"/>
      <c r="BOW198" s="199"/>
      <c r="BOX198" s="199"/>
      <c r="BOY198" s="199"/>
      <c r="BOZ198" s="199"/>
      <c r="BPA198" s="199"/>
      <c r="BPB198" s="199"/>
      <c r="BPC198" s="199"/>
      <c r="BPD198" s="199"/>
      <c r="BPE198" s="199"/>
      <c r="BPF198" s="199"/>
      <c r="BPG198" s="199"/>
      <c r="BPH198" s="199"/>
      <c r="BPI198" s="199"/>
      <c r="BPJ198" s="199"/>
      <c r="BPK198" s="199"/>
      <c r="BPL198" s="199"/>
      <c r="BPM198" s="199"/>
      <c r="BPN198" s="199"/>
      <c r="BPO198" s="199"/>
      <c r="BPP198" s="199"/>
      <c r="BPQ198" s="199"/>
      <c r="BPR198" s="199"/>
      <c r="BPS198" s="199"/>
      <c r="BPT198" s="199"/>
      <c r="BPU198" s="199"/>
      <c r="BPV198" s="199"/>
      <c r="BPW198" s="199"/>
      <c r="BPX198" s="199"/>
      <c r="BPY198" s="199"/>
      <c r="BPZ198" s="199"/>
      <c r="BQA198" s="199"/>
      <c r="BQB198" s="199"/>
      <c r="BQC198" s="199"/>
      <c r="BQD198" s="199"/>
      <c r="BQE198" s="199"/>
      <c r="BQF198" s="199"/>
      <c r="BQG198" s="199"/>
      <c r="BQH198" s="199"/>
      <c r="BQI198" s="199"/>
      <c r="BQJ198" s="199"/>
      <c r="BQK198" s="199"/>
      <c r="BQL198" s="199"/>
      <c r="BQM198" s="199"/>
      <c r="BQN198" s="199"/>
      <c r="BQO198" s="199"/>
      <c r="BQP198" s="199"/>
      <c r="BQQ198" s="199"/>
      <c r="BQR198" s="199"/>
      <c r="BQS198" s="199"/>
      <c r="BQT198" s="199"/>
      <c r="BQU198" s="199"/>
      <c r="BQV198" s="199"/>
      <c r="BQW198" s="199"/>
      <c r="BQX198" s="199"/>
      <c r="BQY198" s="199"/>
      <c r="BQZ198" s="199"/>
      <c r="BRA198" s="199"/>
      <c r="BRB198" s="199"/>
      <c r="BRC198" s="199"/>
      <c r="BRD198" s="199"/>
      <c r="BRE198" s="199"/>
      <c r="BRF198" s="199"/>
      <c r="BRG198" s="199"/>
      <c r="BRH198" s="199"/>
      <c r="BRI198" s="199"/>
      <c r="BRJ198" s="199"/>
      <c r="BRK198" s="199"/>
      <c r="BRL198" s="199"/>
      <c r="BRM198" s="199"/>
      <c r="BRN198" s="199"/>
      <c r="BRO198" s="199"/>
      <c r="BRP198" s="199"/>
      <c r="BRQ198" s="199"/>
      <c r="BRR198" s="199"/>
      <c r="BRS198" s="199"/>
      <c r="BRT198" s="199"/>
      <c r="BRU198" s="199"/>
      <c r="BRV198" s="199"/>
      <c r="BRW198" s="199"/>
      <c r="BRX198" s="199"/>
      <c r="BRY198" s="199"/>
      <c r="BRZ198" s="199"/>
      <c r="BSA198" s="199"/>
      <c r="BSB198" s="199"/>
      <c r="BSC198" s="199"/>
      <c r="BSD198" s="199"/>
      <c r="BSE198" s="199"/>
      <c r="BSF198" s="199"/>
      <c r="BSG198" s="199"/>
      <c r="BSH198" s="199"/>
      <c r="BSI198" s="199"/>
      <c r="BSJ198" s="199"/>
      <c r="BSK198" s="199"/>
      <c r="BSL198" s="199"/>
      <c r="BSM198" s="199"/>
      <c r="BSN198" s="199"/>
      <c r="BSO198" s="199"/>
      <c r="BSP198" s="199"/>
      <c r="BSQ198" s="199"/>
      <c r="BSR198" s="199"/>
      <c r="BSS198" s="199"/>
      <c r="BST198" s="199"/>
      <c r="BSU198" s="199"/>
      <c r="BSV198" s="199"/>
      <c r="BSW198" s="199"/>
      <c r="BSX198" s="199"/>
      <c r="BSY198" s="199"/>
      <c r="BSZ198" s="199"/>
      <c r="BTA198" s="199"/>
      <c r="BTB198" s="199"/>
      <c r="BTC198" s="199"/>
      <c r="BTD198" s="199"/>
      <c r="BTE198" s="199"/>
      <c r="BTF198" s="199"/>
      <c r="BTG198" s="199"/>
      <c r="BTH198" s="199"/>
      <c r="BTI198" s="199"/>
      <c r="BTJ198" s="199"/>
      <c r="BTK198" s="199"/>
      <c r="BTL198" s="199"/>
      <c r="BTM198" s="199"/>
      <c r="BTN198" s="199"/>
      <c r="BTO198" s="199"/>
      <c r="BTP198" s="199"/>
      <c r="BTQ198" s="199"/>
      <c r="BTR198" s="199"/>
      <c r="BTS198" s="199"/>
      <c r="BTT198" s="199"/>
      <c r="BTU198" s="199"/>
      <c r="BTV198" s="199"/>
      <c r="BTW198" s="199"/>
      <c r="BTX198" s="199"/>
      <c r="BTY198" s="199"/>
      <c r="BTZ198" s="199"/>
      <c r="BUA198" s="199"/>
      <c r="BUB198" s="199"/>
      <c r="BUC198" s="199"/>
      <c r="BUD198" s="199"/>
      <c r="BUE198" s="199"/>
      <c r="BUF198" s="199"/>
      <c r="BUG198" s="199"/>
      <c r="BUH198" s="199"/>
      <c r="BUI198" s="199"/>
      <c r="BUJ198" s="199"/>
      <c r="BUK198" s="199"/>
      <c r="BUL198" s="199"/>
      <c r="BUM198" s="199"/>
      <c r="BUN198" s="199"/>
      <c r="BUO198" s="199"/>
      <c r="BUP198" s="199"/>
      <c r="BUQ198" s="199"/>
      <c r="BUR198" s="199"/>
      <c r="BUS198" s="199"/>
      <c r="BUT198" s="199"/>
      <c r="BUU198" s="199"/>
      <c r="BUV198" s="199"/>
      <c r="BUW198" s="199"/>
      <c r="BUX198" s="199"/>
      <c r="BUY198" s="199"/>
      <c r="BUZ198" s="199"/>
      <c r="BVA198" s="199"/>
      <c r="BVB198" s="199"/>
      <c r="BVC198" s="199"/>
      <c r="BVD198" s="199"/>
      <c r="BVE198" s="199"/>
      <c r="BVF198" s="199"/>
      <c r="BVG198" s="199"/>
      <c r="BVH198" s="199"/>
      <c r="BVI198" s="199"/>
      <c r="BVJ198" s="199"/>
      <c r="BVK198" s="199"/>
      <c r="BVL198" s="199"/>
      <c r="BVM198" s="199"/>
      <c r="BVN198" s="199"/>
      <c r="BVO198" s="199"/>
      <c r="BVP198" s="199"/>
      <c r="BVQ198" s="199"/>
      <c r="BVR198" s="199"/>
      <c r="BVS198" s="199"/>
      <c r="BVT198" s="199"/>
      <c r="BVU198" s="199"/>
      <c r="BVV198" s="199"/>
      <c r="BVW198" s="199"/>
      <c r="BVX198" s="199"/>
      <c r="BVY198" s="199"/>
      <c r="BVZ198" s="199"/>
      <c r="BWA198" s="199"/>
      <c r="BWB198" s="199"/>
      <c r="BWC198" s="199"/>
      <c r="BWD198" s="199"/>
      <c r="BWE198" s="199"/>
      <c r="BWF198" s="199"/>
      <c r="BWG198" s="199"/>
      <c r="BWH198" s="199"/>
      <c r="BWI198" s="199"/>
      <c r="BWJ198" s="199"/>
      <c r="BWK198" s="199"/>
      <c r="BWL198" s="199"/>
      <c r="BWM198" s="199"/>
      <c r="BWN198" s="199"/>
      <c r="BWO198" s="199"/>
      <c r="BWP198" s="199"/>
      <c r="BWQ198" s="199"/>
      <c r="BWR198" s="199"/>
      <c r="BWS198" s="199"/>
      <c r="BWT198" s="199"/>
      <c r="BWU198" s="199"/>
      <c r="BWV198" s="199"/>
      <c r="BWW198" s="199"/>
      <c r="BWX198" s="199"/>
      <c r="BWY198" s="199"/>
      <c r="BWZ198" s="199"/>
      <c r="BXA198" s="199"/>
      <c r="BXB198" s="199"/>
      <c r="BXC198" s="199"/>
      <c r="BXD198" s="199"/>
      <c r="BXE198" s="199"/>
      <c r="BXF198" s="199"/>
      <c r="BXG198" s="199"/>
      <c r="BXH198" s="199"/>
      <c r="BXI198" s="199"/>
      <c r="BXJ198" s="199"/>
      <c r="BXK198" s="199"/>
      <c r="BXL198" s="199"/>
      <c r="BXM198" s="199"/>
      <c r="BXN198" s="199"/>
      <c r="BXO198" s="199"/>
      <c r="BXP198" s="199"/>
      <c r="BXQ198" s="199"/>
      <c r="BXR198" s="199"/>
      <c r="BXS198" s="199"/>
      <c r="BXT198" s="199"/>
      <c r="BXU198" s="199"/>
      <c r="BXV198" s="199"/>
      <c r="BXW198" s="199"/>
      <c r="BXX198" s="199"/>
      <c r="BXY198" s="199"/>
      <c r="BXZ198" s="199"/>
      <c r="BYA198" s="199"/>
      <c r="BYB198" s="199"/>
      <c r="BYC198" s="199"/>
      <c r="BYD198" s="199"/>
      <c r="BYE198" s="199"/>
      <c r="BYF198" s="199"/>
      <c r="BYG198" s="199"/>
      <c r="BYH198" s="199"/>
      <c r="BYI198" s="199"/>
      <c r="BYJ198" s="199"/>
      <c r="BYK198" s="199"/>
      <c r="BYL198" s="199"/>
      <c r="BYM198" s="199"/>
      <c r="BYN198" s="199"/>
      <c r="BYO198" s="199"/>
      <c r="BYP198" s="199"/>
      <c r="BYQ198" s="199"/>
      <c r="BYR198" s="199"/>
      <c r="BYS198" s="199"/>
      <c r="BYT198" s="199"/>
      <c r="BYU198" s="199"/>
      <c r="BYV198" s="199"/>
      <c r="BYW198" s="199"/>
      <c r="BYX198" s="199"/>
      <c r="BYY198" s="199"/>
      <c r="BYZ198" s="199"/>
      <c r="BZA198" s="199"/>
      <c r="BZB198" s="199"/>
      <c r="BZC198" s="199"/>
      <c r="BZD198" s="199"/>
      <c r="BZE198" s="199"/>
      <c r="BZF198" s="199"/>
      <c r="BZG198" s="199"/>
      <c r="BZH198" s="199"/>
      <c r="BZI198" s="199"/>
      <c r="BZJ198" s="199"/>
      <c r="BZK198" s="199"/>
      <c r="BZL198" s="199"/>
      <c r="BZM198" s="199"/>
      <c r="BZN198" s="199"/>
      <c r="BZO198" s="199"/>
      <c r="BZP198" s="199"/>
      <c r="BZQ198" s="199"/>
      <c r="BZR198" s="199"/>
      <c r="BZS198" s="199"/>
      <c r="BZT198" s="199"/>
      <c r="BZU198" s="199"/>
      <c r="BZV198" s="199"/>
      <c r="BZW198" s="199"/>
      <c r="BZX198" s="199"/>
      <c r="BZY198" s="199"/>
      <c r="BZZ198" s="199"/>
      <c r="CAA198" s="199"/>
      <c r="CAB198" s="199"/>
      <c r="CAC198" s="199"/>
      <c r="CAD198" s="199"/>
      <c r="CAE198" s="199"/>
      <c r="CAF198" s="199"/>
      <c r="CAG198" s="199"/>
      <c r="CAH198" s="199"/>
      <c r="CAI198" s="199"/>
      <c r="CAJ198" s="199"/>
      <c r="CAK198" s="199"/>
      <c r="CAL198" s="199"/>
      <c r="CAM198" s="199"/>
      <c r="CAN198" s="199"/>
      <c r="CAO198" s="199"/>
      <c r="CAP198" s="199"/>
      <c r="CAQ198" s="199"/>
      <c r="CAR198" s="199"/>
      <c r="CAS198" s="199"/>
      <c r="CAT198" s="199"/>
      <c r="CAU198" s="199"/>
      <c r="CAV198" s="199"/>
      <c r="CAW198" s="199"/>
      <c r="CAX198" s="199"/>
      <c r="CAY198" s="199"/>
      <c r="CAZ198" s="199"/>
      <c r="CBA198" s="199"/>
      <c r="CBB198" s="199"/>
      <c r="CBC198" s="199"/>
      <c r="CBD198" s="199"/>
      <c r="CBE198" s="199"/>
      <c r="CBF198" s="199"/>
      <c r="CBG198" s="199"/>
      <c r="CBH198" s="199"/>
      <c r="CBI198" s="199"/>
      <c r="CBJ198" s="199"/>
      <c r="CBK198" s="199"/>
      <c r="CBL198" s="199"/>
      <c r="CBM198" s="199"/>
      <c r="CBN198" s="199"/>
      <c r="CBO198" s="199"/>
      <c r="CBP198" s="199"/>
      <c r="CBQ198" s="199"/>
      <c r="CBR198" s="199"/>
      <c r="CBS198" s="199"/>
      <c r="CBT198" s="199"/>
      <c r="CBU198" s="199"/>
      <c r="CBV198" s="199"/>
      <c r="CBW198" s="199"/>
      <c r="CBX198" s="199"/>
      <c r="CBY198" s="199"/>
      <c r="CBZ198" s="199"/>
      <c r="CCA198" s="199"/>
      <c r="CCB198" s="199"/>
      <c r="CCC198" s="199"/>
      <c r="CCD198" s="199"/>
      <c r="CCE198" s="199"/>
      <c r="CCF198" s="199"/>
      <c r="CCG198" s="199"/>
      <c r="CCH198" s="199"/>
      <c r="CCI198" s="199"/>
      <c r="CCJ198" s="199"/>
      <c r="CCK198" s="199"/>
      <c r="CCL198" s="199"/>
      <c r="CCM198" s="199"/>
      <c r="CCN198" s="199"/>
      <c r="CCO198" s="199"/>
      <c r="CCP198" s="199"/>
      <c r="CCQ198" s="199"/>
      <c r="CCR198" s="199"/>
      <c r="CCS198" s="199"/>
      <c r="CCT198" s="199"/>
    </row>
    <row r="199" spans="823:2126" s="200" customFormat="1" x14ac:dyDescent="0.2">
      <c r="AKV199" s="199"/>
      <c r="AKW199" s="199"/>
      <c r="AKX199" s="199"/>
      <c r="AKY199" s="199"/>
      <c r="AKZ199" s="199"/>
      <c r="ALA199" s="199"/>
      <c r="ALB199" s="199"/>
      <c r="ALC199" s="199"/>
      <c r="ALD199" s="199"/>
      <c r="ALE199" s="199"/>
      <c r="ALF199" s="199"/>
      <c r="ALG199" s="199"/>
      <c r="ALH199" s="199"/>
      <c r="ALI199" s="199"/>
      <c r="ALJ199" s="199"/>
      <c r="ALK199" s="199"/>
      <c r="ALL199" s="199"/>
      <c r="ALM199" s="199"/>
      <c r="ALN199" s="199"/>
      <c r="ALO199" s="199"/>
      <c r="ALP199" s="199"/>
      <c r="ALQ199" s="199"/>
      <c r="ALR199" s="199"/>
      <c r="ALS199" s="199"/>
      <c r="ALT199" s="199"/>
      <c r="ALU199" s="199"/>
      <c r="ALV199" s="199"/>
      <c r="ALW199" s="199"/>
      <c r="ALX199" s="199"/>
      <c r="ALY199" s="199"/>
      <c r="ALZ199" s="199"/>
      <c r="AMA199" s="199"/>
      <c r="AMB199" s="199"/>
      <c r="AMC199" s="199"/>
      <c r="AMD199" s="199"/>
      <c r="AME199" s="199"/>
      <c r="AMF199" s="199"/>
      <c r="AMG199" s="199"/>
      <c r="AMH199" s="199"/>
      <c r="AMI199" s="199"/>
      <c r="AMJ199" s="199"/>
      <c r="AMK199" s="199"/>
      <c r="AML199" s="199"/>
      <c r="AMM199" s="199"/>
      <c r="AMN199" s="199"/>
      <c r="AMO199" s="199"/>
      <c r="AMP199" s="199"/>
      <c r="AMQ199" s="199"/>
      <c r="AMR199" s="199"/>
      <c r="AMS199" s="199"/>
      <c r="AMT199" s="199"/>
      <c r="AMU199" s="199"/>
      <c r="AMV199" s="199"/>
      <c r="AMW199" s="199"/>
      <c r="AMX199" s="199"/>
      <c r="AMY199" s="199"/>
      <c r="AMZ199" s="199"/>
      <c r="ANA199" s="199"/>
      <c r="ANB199" s="199"/>
      <c r="ANC199" s="199"/>
      <c r="AND199" s="199"/>
      <c r="ANE199" s="199"/>
      <c r="ANF199" s="199"/>
      <c r="ANG199" s="199"/>
      <c r="ANH199" s="199"/>
      <c r="ANI199" s="199"/>
      <c r="ANJ199" s="199"/>
      <c r="ANK199" s="199"/>
      <c r="ANL199" s="199"/>
      <c r="ANM199" s="199"/>
      <c r="ANN199" s="199"/>
      <c r="ANO199" s="199"/>
      <c r="ANP199" s="199"/>
      <c r="ANQ199" s="199"/>
      <c r="ANR199" s="199"/>
      <c r="ANS199" s="199"/>
      <c r="ANT199" s="199"/>
      <c r="ANU199" s="199"/>
      <c r="ANV199" s="199"/>
      <c r="ANW199" s="199"/>
      <c r="ANX199" s="199"/>
      <c r="ANY199" s="199"/>
      <c r="ANZ199" s="199"/>
      <c r="AOA199" s="199"/>
      <c r="AOB199" s="199"/>
      <c r="AOC199" s="199"/>
      <c r="AOD199" s="199"/>
      <c r="AOE199" s="199"/>
      <c r="AOF199" s="199"/>
      <c r="AOG199" s="199"/>
      <c r="AOH199" s="199"/>
      <c r="AOI199" s="199"/>
      <c r="AOJ199" s="199"/>
      <c r="AOK199" s="199"/>
      <c r="AOL199" s="199"/>
      <c r="AOM199" s="199"/>
      <c r="AON199" s="199"/>
      <c r="AOO199" s="199"/>
      <c r="AOP199" s="199"/>
      <c r="AOQ199" s="199"/>
      <c r="AOR199" s="199"/>
      <c r="AOS199" s="199"/>
      <c r="AOT199" s="199"/>
      <c r="AOU199" s="199"/>
      <c r="AOV199" s="199"/>
      <c r="AOW199" s="199"/>
      <c r="AOX199" s="199"/>
      <c r="AOY199" s="199"/>
      <c r="AOZ199" s="199"/>
      <c r="APA199" s="199"/>
      <c r="APB199" s="199"/>
      <c r="APC199" s="199"/>
      <c r="APD199" s="199"/>
      <c r="APE199" s="199"/>
      <c r="APF199" s="199"/>
      <c r="APG199" s="199"/>
      <c r="APH199" s="199"/>
      <c r="API199" s="199"/>
      <c r="APJ199" s="199"/>
      <c r="APK199" s="199"/>
      <c r="APL199" s="199"/>
      <c r="APM199" s="199"/>
      <c r="APN199" s="199"/>
      <c r="APO199" s="199"/>
      <c r="APP199" s="199"/>
      <c r="APQ199" s="199"/>
      <c r="APR199" s="199"/>
      <c r="APS199" s="199"/>
      <c r="APT199" s="199"/>
      <c r="APU199" s="199"/>
      <c r="APV199" s="199"/>
      <c r="APW199" s="199"/>
      <c r="APX199" s="199"/>
      <c r="APY199" s="199"/>
      <c r="APZ199" s="199"/>
      <c r="AQA199" s="199"/>
      <c r="AQB199" s="199"/>
      <c r="AQC199" s="199"/>
      <c r="AQD199" s="199"/>
      <c r="AQE199" s="199"/>
      <c r="AQF199" s="199"/>
      <c r="AQG199" s="199"/>
      <c r="AQH199" s="199"/>
      <c r="AQI199" s="199"/>
      <c r="AQJ199" s="199"/>
      <c r="AQK199" s="199"/>
      <c r="AQL199" s="199"/>
      <c r="AQM199" s="199"/>
      <c r="AQN199" s="199"/>
      <c r="AQO199" s="199"/>
      <c r="AQP199" s="199"/>
      <c r="AQQ199" s="199"/>
      <c r="AQR199" s="199"/>
      <c r="AQS199" s="199"/>
      <c r="AQT199" s="199"/>
      <c r="AQU199" s="199"/>
      <c r="AQV199" s="199"/>
      <c r="AQW199" s="199"/>
      <c r="AQX199" s="199"/>
      <c r="AQY199" s="199"/>
      <c r="AQZ199" s="199"/>
      <c r="ARA199" s="199"/>
      <c r="ARB199" s="199"/>
      <c r="ARC199" s="199"/>
      <c r="ARD199" s="199"/>
      <c r="ARE199" s="199"/>
      <c r="ARF199" s="199"/>
      <c r="ARG199" s="199"/>
      <c r="ARH199" s="199"/>
      <c r="ARI199" s="199"/>
      <c r="ARJ199" s="199"/>
      <c r="ARK199" s="199"/>
      <c r="ARL199" s="199"/>
      <c r="ARM199" s="199"/>
      <c r="ARN199" s="199"/>
      <c r="ARO199" s="199"/>
      <c r="ARP199" s="199"/>
      <c r="ARQ199" s="199"/>
      <c r="ARR199" s="199"/>
      <c r="ARS199" s="199"/>
      <c r="ART199" s="199"/>
      <c r="ARU199" s="199"/>
      <c r="ARV199" s="199"/>
      <c r="ARW199" s="199"/>
      <c r="ARX199" s="199"/>
      <c r="ARY199" s="199"/>
      <c r="ARZ199" s="199"/>
      <c r="ASA199" s="199"/>
      <c r="ASB199" s="199"/>
      <c r="ASC199" s="199"/>
      <c r="ASD199" s="199"/>
      <c r="ASE199" s="199"/>
      <c r="ASF199" s="199"/>
      <c r="ASG199" s="199"/>
      <c r="ASH199" s="199"/>
      <c r="ASI199" s="199"/>
      <c r="ASJ199" s="199"/>
      <c r="ASK199" s="199"/>
      <c r="ASL199" s="199"/>
      <c r="ASM199" s="199"/>
      <c r="ASN199" s="199"/>
      <c r="ASO199" s="199"/>
      <c r="ASP199" s="199"/>
      <c r="ASQ199" s="199"/>
      <c r="ASR199" s="199"/>
      <c r="ASS199" s="199"/>
      <c r="AST199" s="199"/>
      <c r="ASU199" s="199"/>
      <c r="ASV199" s="199"/>
      <c r="ASW199" s="199"/>
      <c r="ASX199" s="199"/>
      <c r="ASY199" s="199"/>
      <c r="ASZ199" s="199"/>
      <c r="ATA199" s="199"/>
      <c r="ATB199" s="199"/>
      <c r="ATC199" s="199"/>
      <c r="ATD199" s="199"/>
      <c r="ATE199" s="199"/>
      <c r="ATF199" s="199"/>
      <c r="ATG199" s="199"/>
      <c r="ATH199" s="199"/>
      <c r="ATI199" s="199"/>
      <c r="ATJ199" s="199"/>
      <c r="ATK199" s="199"/>
      <c r="ATL199" s="199"/>
      <c r="ATM199" s="199"/>
      <c r="ATN199" s="199"/>
      <c r="ATO199" s="199"/>
      <c r="ATP199" s="199"/>
      <c r="ATQ199" s="199"/>
      <c r="ATR199" s="199"/>
      <c r="ATS199" s="199"/>
      <c r="ATT199" s="199"/>
      <c r="ATU199" s="199"/>
      <c r="ATV199" s="199"/>
      <c r="ATW199" s="199"/>
      <c r="ATX199" s="199"/>
      <c r="ATY199" s="199"/>
      <c r="ATZ199" s="199"/>
      <c r="AUA199" s="199"/>
      <c r="AUB199" s="199"/>
      <c r="AUC199" s="199"/>
      <c r="AUD199" s="199"/>
      <c r="AUE199" s="199"/>
      <c r="AUF199" s="199"/>
      <c r="AUG199" s="199"/>
      <c r="AUH199" s="199"/>
      <c r="AUI199" s="199"/>
      <c r="AUJ199" s="199"/>
      <c r="AUK199" s="199"/>
      <c r="AUL199" s="199"/>
      <c r="AUM199" s="199"/>
      <c r="AUN199" s="199"/>
      <c r="AUO199" s="199"/>
      <c r="AUP199" s="199"/>
      <c r="AUQ199" s="199"/>
      <c r="AUR199" s="199"/>
      <c r="AUS199" s="199"/>
      <c r="AUT199" s="199"/>
      <c r="AUU199" s="199"/>
      <c r="AUV199" s="199"/>
      <c r="AUW199" s="199"/>
      <c r="AUX199" s="199"/>
      <c r="AUY199" s="199"/>
      <c r="AUZ199" s="199"/>
      <c r="AVA199" s="199"/>
      <c r="AVB199" s="199"/>
      <c r="AVC199" s="199"/>
      <c r="AVD199" s="199"/>
      <c r="AVE199" s="199"/>
      <c r="AVF199" s="199"/>
      <c r="AVG199" s="199"/>
      <c r="AVH199" s="199"/>
      <c r="AVI199" s="199"/>
      <c r="AVJ199" s="199"/>
      <c r="AVK199" s="199"/>
      <c r="AVL199" s="199"/>
      <c r="AVM199" s="199"/>
      <c r="AVN199" s="199"/>
      <c r="AVO199" s="199"/>
      <c r="AVP199" s="199"/>
      <c r="AVQ199" s="199"/>
      <c r="AVR199" s="199"/>
      <c r="AVS199" s="199"/>
      <c r="AVT199" s="199"/>
      <c r="AVU199" s="199"/>
      <c r="AVV199" s="199"/>
      <c r="AVW199" s="199"/>
      <c r="AVX199" s="199"/>
      <c r="AVY199" s="199"/>
      <c r="AVZ199" s="199"/>
      <c r="AWA199" s="199"/>
      <c r="AWB199" s="199"/>
      <c r="AWC199" s="199"/>
      <c r="AWD199" s="199"/>
      <c r="AWE199" s="199"/>
      <c r="AWF199" s="199"/>
      <c r="AWG199" s="199"/>
      <c r="AWH199" s="199"/>
      <c r="AWI199" s="199"/>
      <c r="AWJ199" s="199"/>
      <c r="AWK199" s="199"/>
      <c r="AWL199" s="199"/>
      <c r="AWM199" s="199"/>
      <c r="AWN199" s="199"/>
      <c r="AWO199" s="199"/>
      <c r="AWP199" s="199"/>
      <c r="AWQ199" s="199"/>
      <c r="AWR199" s="199"/>
      <c r="AWS199" s="199"/>
      <c r="AWT199" s="199"/>
      <c r="AWU199" s="199"/>
      <c r="AWV199" s="199"/>
      <c r="AWW199" s="199"/>
      <c r="AWX199" s="199"/>
      <c r="AWY199" s="199"/>
      <c r="AWZ199" s="199"/>
      <c r="AXA199" s="199"/>
      <c r="AXB199" s="199"/>
      <c r="AXC199" s="199"/>
      <c r="AXD199" s="199"/>
      <c r="AXE199" s="199"/>
      <c r="AXF199" s="199"/>
      <c r="AXG199" s="199"/>
      <c r="AXH199" s="199"/>
      <c r="AXI199" s="199"/>
      <c r="AXJ199" s="199"/>
      <c r="AXK199" s="199"/>
      <c r="AXL199" s="199"/>
      <c r="AXM199" s="199"/>
      <c r="AXN199" s="199"/>
      <c r="AXO199" s="199"/>
      <c r="AXP199" s="199"/>
      <c r="AXQ199" s="199"/>
      <c r="AXR199" s="199"/>
      <c r="AXS199" s="199"/>
      <c r="AXT199" s="199"/>
      <c r="AXU199" s="199"/>
      <c r="AXV199" s="199"/>
      <c r="AXW199" s="199"/>
      <c r="AXX199" s="199"/>
      <c r="AXY199" s="199"/>
      <c r="AXZ199" s="199"/>
      <c r="AYA199" s="199"/>
      <c r="AYB199" s="199"/>
      <c r="AYC199" s="199"/>
      <c r="AYD199" s="199"/>
      <c r="AYE199" s="199"/>
      <c r="AYF199" s="199"/>
      <c r="AYG199" s="199"/>
      <c r="AYH199" s="199"/>
      <c r="AYI199" s="199"/>
      <c r="AYJ199" s="199"/>
      <c r="AYK199" s="199"/>
      <c r="AYL199" s="199"/>
      <c r="AYM199" s="199"/>
      <c r="AYN199" s="199"/>
      <c r="AYO199" s="199"/>
      <c r="AYP199" s="199"/>
      <c r="AYQ199" s="199"/>
      <c r="AYR199" s="199"/>
      <c r="AYS199" s="199"/>
      <c r="AYT199" s="199"/>
      <c r="AYU199" s="199"/>
      <c r="AYV199" s="199"/>
      <c r="AYW199" s="199"/>
      <c r="AYX199" s="199"/>
      <c r="AYY199" s="199"/>
      <c r="AYZ199" s="199"/>
      <c r="AZA199" s="199"/>
      <c r="AZB199" s="199"/>
      <c r="AZC199" s="199"/>
      <c r="AZD199" s="199"/>
      <c r="AZE199" s="199"/>
      <c r="AZF199" s="199"/>
      <c r="AZG199" s="199"/>
      <c r="AZH199" s="199"/>
      <c r="AZI199" s="199"/>
      <c r="AZJ199" s="199"/>
      <c r="AZK199" s="199"/>
      <c r="AZL199" s="199"/>
      <c r="AZM199" s="199"/>
      <c r="AZN199" s="199"/>
      <c r="AZO199" s="199"/>
      <c r="AZP199" s="199"/>
      <c r="AZQ199" s="199"/>
      <c r="AZR199" s="199"/>
      <c r="AZS199" s="199"/>
      <c r="AZT199" s="199"/>
      <c r="AZU199" s="199"/>
      <c r="AZV199" s="199"/>
      <c r="AZW199" s="199"/>
      <c r="AZX199" s="199"/>
      <c r="AZY199" s="199"/>
      <c r="AZZ199" s="199"/>
      <c r="BAA199" s="199"/>
      <c r="BAB199" s="199"/>
      <c r="BAC199" s="199"/>
      <c r="BAD199" s="199"/>
      <c r="BAE199" s="199"/>
      <c r="BAF199" s="199"/>
      <c r="BAG199" s="199"/>
      <c r="BAH199" s="199"/>
      <c r="BAI199" s="199"/>
      <c r="BAJ199" s="199"/>
      <c r="BAK199" s="199"/>
      <c r="BAL199" s="199"/>
      <c r="BAM199" s="199"/>
      <c r="BAN199" s="199"/>
      <c r="BAO199" s="199"/>
      <c r="BAP199" s="199"/>
      <c r="BAQ199" s="199"/>
      <c r="BAR199" s="199"/>
      <c r="BAS199" s="199"/>
      <c r="BAT199" s="199"/>
      <c r="BAU199" s="199"/>
      <c r="BAV199" s="199"/>
      <c r="BAW199" s="199"/>
      <c r="BAX199" s="199"/>
      <c r="BAY199" s="199"/>
      <c r="BAZ199" s="199"/>
      <c r="BBA199" s="199"/>
      <c r="BBB199" s="199"/>
      <c r="BBC199" s="199"/>
      <c r="BBD199" s="199"/>
      <c r="BBE199" s="199"/>
      <c r="BBF199" s="199"/>
      <c r="BBG199" s="199"/>
      <c r="BBH199" s="199"/>
      <c r="BBI199" s="199"/>
      <c r="BBJ199" s="199"/>
      <c r="BBK199" s="199"/>
      <c r="BBL199" s="199"/>
      <c r="BBM199" s="199"/>
      <c r="BBN199" s="199"/>
      <c r="BBO199" s="199"/>
      <c r="BBP199" s="199"/>
      <c r="BBQ199" s="199"/>
      <c r="BBR199" s="199"/>
      <c r="BBS199" s="199"/>
      <c r="BBT199" s="199"/>
      <c r="BBU199" s="199"/>
      <c r="BBV199" s="199"/>
      <c r="BBW199" s="199"/>
      <c r="BBX199" s="199"/>
      <c r="BBY199" s="199"/>
      <c r="BBZ199" s="199"/>
      <c r="BCA199" s="199"/>
      <c r="BCB199" s="199"/>
      <c r="BCC199" s="199"/>
      <c r="BCD199" s="199"/>
      <c r="BCE199" s="199"/>
      <c r="BCF199" s="199"/>
      <c r="BCG199" s="199"/>
      <c r="BCH199" s="199"/>
      <c r="BCI199" s="199"/>
      <c r="BCJ199" s="199"/>
      <c r="BCK199" s="199"/>
      <c r="BCL199" s="199"/>
      <c r="BCM199" s="199"/>
      <c r="BCN199" s="199"/>
      <c r="BCO199" s="199"/>
      <c r="BCP199" s="199"/>
      <c r="BCQ199" s="199"/>
      <c r="BCR199" s="199"/>
      <c r="BCS199" s="199"/>
      <c r="BCT199" s="199"/>
      <c r="BCU199" s="199"/>
      <c r="BCV199" s="199"/>
      <c r="BCW199" s="199"/>
      <c r="BCX199" s="199"/>
      <c r="BCY199" s="199"/>
      <c r="BCZ199" s="199"/>
      <c r="BDA199" s="199"/>
      <c r="BDB199" s="199"/>
      <c r="BDC199" s="199"/>
      <c r="BDD199" s="199"/>
      <c r="BDE199" s="199"/>
      <c r="BDF199" s="199"/>
      <c r="BDG199" s="199"/>
      <c r="BDH199" s="199"/>
      <c r="BDI199" s="199"/>
      <c r="BDJ199" s="199"/>
      <c r="BDK199" s="199"/>
      <c r="BDL199" s="199"/>
      <c r="BDM199" s="199"/>
      <c r="BDN199" s="199"/>
      <c r="BDO199" s="199"/>
      <c r="BDP199" s="199"/>
      <c r="BDQ199" s="199"/>
      <c r="BDR199" s="199"/>
      <c r="BDS199" s="199"/>
      <c r="BDT199" s="199"/>
      <c r="BDU199" s="199"/>
      <c r="BDV199" s="199"/>
      <c r="BDW199" s="199"/>
      <c r="BDX199" s="199"/>
      <c r="BDY199" s="199"/>
      <c r="BDZ199" s="199"/>
      <c r="BEA199" s="199"/>
      <c r="BEB199" s="199"/>
      <c r="BEC199" s="199"/>
      <c r="BED199" s="199"/>
      <c r="BEE199" s="199"/>
      <c r="BEF199" s="199"/>
      <c r="BEG199" s="199"/>
      <c r="BEH199" s="199"/>
      <c r="BEI199" s="199"/>
      <c r="BEJ199" s="199"/>
      <c r="BEK199" s="199"/>
      <c r="BEL199" s="199"/>
      <c r="BEM199" s="199"/>
      <c r="BEN199" s="199"/>
      <c r="BEO199" s="199"/>
      <c r="BEP199" s="199"/>
      <c r="BEQ199" s="199"/>
      <c r="BER199" s="199"/>
      <c r="BES199" s="199"/>
      <c r="BET199" s="199"/>
      <c r="BEU199" s="199"/>
      <c r="BEV199" s="199"/>
      <c r="BEW199" s="199"/>
      <c r="BEX199" s="199"/>
      <c r="BEY199" s="199"/>
      <c r="BEZ199" s="199"/>
      <c r="BFA199" s="199"/>
      <c r="BFB199" s="199"/>
      <c r="BFC199" s="199"/>
      <c r="BFD199" s="199"/>
      <c r="BFE199" s="199"/>
      <c r="BFF199" s="199"/>
      <c r="BFG199" s="199"/>
      <c r="BFH199" s="199"/>
      <c r="BFI199" s="199"/>
      <c r="BFJ199" s="199"/>
      <c r="BFK199" s="199"/>
      <c r="BFL199" s="199"/>
      <c r="BFM199" s="199"/>
      <c r="BFN199" s="199"/>
      <c r="BFO199" s="199"/>
      <c r="BFP199" s="199"/>
      <c r="BFQ199" s="199"/>
      <c r="BFR199" s="199"/>
      <c r="BFS199" s="199"/>
      <c r="BFT199" s="199"/>
      <c r="BFU199" s="199"/>
      <c r="BFV199" s="199"/>
      <c r="BFW199" s="199"/>
      <c r="BFX199" s="199"/>
      <c r="BFY199" s="199"/>
      <c r="BFZ199" s="199"/>
      <c r="BGA199" s="199"/>
      <c r="BGB199" s="199"/>
      <c r="BGC199" s="199"/>
      <c r="BGD199" s="199"/>
      <c r="BGE199" s="199"/>
      <c r="BGF199" s="199"/>
      <c r="BGG199" s="199"/>
      <c r="BGH199" s="199"/>
      <c r="BGI199" s="199"/>
      <c r="BGJ199" s="199"/>
      <c r="BGK199" s="199"/>
      <c r="BGL199" s="199"/>
      <c r="BGM199" s="199"/>
      <c r="BGN199" s="199"/>
      <c r="BGO199" s="199"/>
      <c r="BGP199" s="199"/>
      <c r="BGQ199" s="199"/>
      <c r="BGR199" s="199"/>
      <c r="BGS199" s="199"/>
      <c r="BGT199" s="199"/>
      <c r="BGU199" s="199"/>
      <c r="BGV199" s="199"/>
      <c r="BGW199" s="199"/>
      <c r="BGX199" s="199"/>
      <c r="BGY199" s="199"/>
      <c r="BGZ199" s="199"/>
      <c r="BHA199" s="199"/>
      <c r="BHB199" s="199"/>
      <c r="BHC199" s="199"/>
      <c r="BHD199" s="199"/>
      <c r="BHE199" s="199"/>
      <c r="BHF199" s="199"/>
      <c r="BHG199" s="199"/>
      <c r="BHH199" s="199"/>
      <c r="BHI199" s="199"/>
      <c r="BHJ199" s="199"/>
      <c r="BHK199" s="199"/>
      <c r="BHL199" s="199"/>
      <c r="BHM199" s="199"/>
      <c r="BHN199" s="199"/>
      <c r="BHO199" s="199"/>
      <c r="BHP199" s="199"/>
      <c r="BHQ199" s="199"/>
      <c r="BHR199" s="199"/>
      <c r="BHS199" s="199"/>
      <c r="BHT199" s="199"/>
      <c r="BHU199" s="199"/>
      <c r="BHV199" s="199"/>
      <c r="BHW199" s="199"/>
      <c r="BHX199" s="199"/>
      <c r="BHY199" s="199"/>
      <c r="BHZ199" s="199"/>
      <c r="BIA199" s="199"/>
      <c r="BIB199" s="199"/>
      <c r="BIC199" s="199"/>
      <c r="BID199" s="199"/>
      <c r="BIE199" s="199"/>
      <c r="BIF199" s="199"/>
      <c r="BIG199" s="199"/>
      <c r="BIH199" s="199"/>
      <c r="BII199" s="199"/>
      <c r="BIJ199" s="199"/>
      <c r="BIK199" s="199"/>
      <c r="BIL199" s="199"/>
      <c r="BIM199" s="199"/>
      <c r="BIN199" s="199"/>
      <c r="BIO199" s="199"/>
      <c r="BIP199" s="199"/>
      <c r="BIQ199" s="199"/>
      <c r="BIR199" s="199"/>
      <c r="BIS199" s="199"/>
      <c r="BIT199" s="199"/>
      <c r="BIU199" s="199"/>
      <c r="BIV199" s="199"/>
      <c r="BIW199" s="199"/>
      <c r="BIX199" s="199"/>
      <c r="BIY199" s="199"/>
      <c r="BIZ199" s="199"/>
      <c r="BJA199" s="199"/>
      <c r="BJB199" s="199"/>
      <c r="BJC199" s="199"/>
      <c r="BJD199" s="199"/>
      <c r="BJE199" s="199"/>
      <c r="BJF199" s="199"/>
      <c r="BJG199" s="199"/>
      <c r="BJH199" s="199"/>
      <c r="BJI199" s="199"/>
      <c r="BJJ199" s="199"/>
      <c r="BJK199" s="199"/>
      <c r="BJL199" s="199"/>
      <c r="BJM199" s="199"/>
      <c r="BJN199" s="199"/>
      <c r="BJO199" s="199"/>
      <c r="BJP199" s="199"/>
      <c r="BJQ199" s="199"/>
      <c r="BJR199" s="199"/>
      <c r="BJS199" s="199"/>
      <c r="BJT199" s="199"/>
      <c r="BJU199" s="199"/>
      <c r="BJV199" s="199"/>
      <c r="BJW199" s="199"/>
      <c r="BJX199" s="199"/>
      <c r="BJY199" s="199"/>
      <c r="BJZ199" s="199"/>
      <c r="BKA199" s="199"/>
      <c r="BKB199" s="199"/>
      <c r="BKC199" s="199"/>
      <c r="BKD199" s="199"/>
      <c r="BKE199" s="199"/>
      <c r="BKF199" s="199"/>
      <c r="BKG199" s="199"/>
      <c r="BKH199" s="199"/>
      <c r="BKI199" s="199"/>
      <c r="BKJ199" s="199"/>
      <c r="BKK199" s="199"/>
      <c r="BKL199" s="199"/>
      <c r="BKM199" s="199"/>
      <c r="BKN199" s="199"/>
      <c r="BKO199" s="199"/>
      <c r="BKP199" s="199"/>
      <c r="BKQ199" s="199"/>
      <c r="BKR199" s="199"/>
      <c r="BKS199" s="199"/>
      <c r="BKT199" s="199"/>
      <c r="BKU199" s="199"/>
      <c r="BKV199" s="199"/>
      <c r="BKW199" s="199"/>
      <c r="BKX199" s="199"/>
      <c r="BKY199" s="199"/>
      <c r="BKZ199" s="199"/>
      <c r="BLA199" s="199"/>
      <c r="BLB199" s="199"/>
      <c r="BLC199" s="199"/>
      <c r="BLD199" s="199"/>
      <c r="BLE199" s="199"/>
      <c r="BLF199" s="199"/>
      <c r="BLG199" s="199"/>
      <c r="BLH199" s="199"/>
      <c r="BLI199" s="199"/>
      <c r="BLJ199" s="199"/>
      <c r="BLK199" s="199"/>
      <c r="BLL199" s="199"/>
      <c r="BLM199" s="199"/>
      <c r="BLN199" s="199"/>
      <c r="BLO199" s="199"/>
      <c r="BLP199" s="199"/>
      <c r="BLQ199" s="199"/>
      <c r="BLR199" s="199"/>
      <c r="BLS199" s="199"/>
      <c r="BLT199" s="199"/>
      <c r="BLU199" s="199"/>
      <c r="BLV199" s="199"/>
      <c r="BLW199" s="199"/>
      <c r="BLX199" s="199"/>
      <c r="BLY199" s="199"/>
      <c r="BLZ199" s="199"/>
      <c r="BMA199" s="199"/>
      <c r="BMB199" s="199"/>
      <c r="BMC199" s="199"/>
      <c r="BMD199" s="199"/>
      <c r="BME199" s="199"/>
      <c r="BMF199" s="199"/>
      <c r="BMG199" s="199"/>
      <c r="BMH199" s="199"/>
      <c r="BMI199" s="199"/>
      <c r="BMJ199" s="199"/>
      <c r="BMK199" s="199"/>
      <c r="BML199" s="199"/>
      <c r="BMM199" s="199"/>
      <c r="BMN199" s="199"/>
      <c r="BMO199" s="199"/>
      <c r="BMP199" s="199"/>
      <c r="BMQ199" s="199"/>
      <c r="BMR199" s="199"/>
      <c r="BMS199" s="199"/>
      <c r="BMT199" s="199"/>
      <c r="BMU199" s="199"/>
      <c r="BMV199" s="199"/>
      <c r="BMW199" s="199"/>
      <c r="BMX199" s="199"/>
      <c r="BMY199" s="199"/>
      <c r="BMZ199" s="199"/>
      <c r="BNA199" s="199"/>
      <c r="BNB199" s="199"/>
      <c r="BNC199" s="199"/>
      <c r="BND199" s="199"/>
      <c r="BNE199" s="199"/>
      <c r="BNF199" s="199"/>
      <c r="BNG199" s="199"/>
      <c r="BNH199" s="199"/>
      <c r="BNI199" s="199"/>
      <c r="BNJ199" s="199"/>
      <c r="BNK199" s="199"/>
      <c r="BNL199" s="199"/>
      <c r="BNM199" s="199"/>
      <c r="BNN199" s="199"/>
      <c r="BNO199" s="199"/>
      <c r="BNP199" s="199"/>
      <c r="BNQ199" s="199"/>
      <c r="BNR199" s="199"/>
      <c r="BNS199" s="199"/>
      <c r="BNT199" s="199"/>
      <c r="BNU199" s="199"/>
      <c r="BNV199" s="199"/>
      <c r="BNW199" s="199"/>
      <c r="BNX199" s="199"/>
      <c r="BNY199" s="199"/>
      <c r="BNZ199" s="199"/>
      <c r="BOA199" s="199"/>
      <c r="BOB199" s="199"/>
      <c r="BOC199" s="199"/>
      <c r="BOD199" s="199"/>
      <c r="BOE199" s="199"/>
      <c r="BOF199" s="199"/>
      <c r="BOG199" s="199"/>
      <c r="BOH199" s="199"/>
      <c r="BOI199" s="199"/>
      <c r="BOJ199" s="199"/>
      <c r="BOK199" s="199"/>
      <c r="BOL199" s="199"/>
      <c r="BOM199" s="199"/>
      <c r="BON199" s="199"/>
      <c r="BOO199" s="199"/>
      <c r="BOP199" s="199"/>
      <c r="BOQ199" s="199"/>
      <c r="BOR199" s="199"/>
      <c r="BOS199" s="199"/>
      <c r="BOT199" s="199"/>
      <c r="BOU199" s="199"/>
      <c r="BOV199" s="199"/>
      <c r="BOW199" s="199"/>
      <c r="BOX199" s="199"/>
      <c r="BOY199" s="199"/>
      <c r="BOZ199" s="199"/>
      <c r="BPA199" s="199"/>
      <c r="BPB199" s="199"/>
      <c r="BPC199" s="199"/>
      <c r="BPD199" s="199"/>
      <c r="BPE199" s="199"/>
      <c r="BPF199" s="199"/>
      <c r="BPG199" s="199"/>
      <c r="BPH199" s="199"/>
      <c r="BPI199" s="199"/>
      <c r="BPJ199" s="199"/>
      <c r="BPK199" s="199"/>
      <c r="BPL199" s="199"/>
      <c r="BPM199" s="199"/>
      <c r="BPN199" s="199"/>
      <c r="BPO199" s="199"/>
      <c r="BPP199" s="199"/>
      <c r="BPQ199" s="199"/>
      <c r="BPR199" s="199"/>
      <c r="BPS199" s="199"/>
      <c r="BPT199" s="199"/>
      <c r="BPU199" s="199"/>
      <c r="BPV199" s="199"/>
      <c r="BPW199" s="199"/>
      <c r="BPX199" s="199"/>
      <c r="BPY199" s="199"/>
      <c r="BPZ199" s="199"/>
      <c r="BQA199" s="199"/>
      <c r="BQB199" s="199"/>
      <c r="BQC199" s="199"/>
      <c r="BQD199" s="199"/>
      <c r="BQE199" s="199"/>
      <c r="BQF199" s="199"/>
      <c r="BQG199" s="199"/>
      <c r="BQH199" s="199"/>
      <c r="BQI199" s="199"/>
      <c r="BQJ199" s="199"/>
      <c r="BQK199" s="199"/>
      <c r="BQL199" s="199"/>
      <c r="BQM199" s="199"/>
      <c r="BQN199" s="199"/>
      <c r="BQO199" s="199"/>
      <c r="BQP199" s="199"/>
      <c r="BQQ199" s="199"/>
      <c r="BQR199" s="199"/>
      <c r="BQS199" s="199"/>
      <c r="BQT199" s="199"/>
      <c r="BQU199" s="199"/>
      <c r="BQV199" s="199"/>
      <c r="BQW199" s="199"/>
      <c r="BQX199" s="199"/>
      <c r="BQY199" s="199"/>
      <c r="BQZ199" s="199"/>
      <c r="BRA199" s="199"/>
      <c r="BRB199" s="199"/>
      <c r="BRC199" s="199"/>
      <c r="BRD199" s="199"/>
      <c r="BRE199" s="199"/>
      <c r="BRF199" s="199"/>
      <c r="BRG199" s="199"/>
      <c r="BRH199" s="199"/>
      <c r="BRI199" s="199"/>
      <c r="BRJ199" s="199"/>
      <c r="BRK199" s="199"/>
      <c r="BRL199" s="199"/>
      <c r="BRM199" s="199"/>
      <c r="BRN199" s="199"/>
      <c r="BRO199" s="199"/>
      <c r="BRP199" s="199"/>
      <c r="BRQ199" s="199"/>
      <c r="BRR199" s="199"/>
      <c r="BRS199" s="199"/>
      <c r="BRT199" s="199"/>
      <c r="BRU199" s="199"/>
      <c r="BRV199" s="199"/>
      <c r="BRW199" s="199"/>
      <c r="BRX199" s="199"/>
      <c r="BRY199" s="199"/>
      <c r="BRZ199" s="199"/>
      <c r="BSA199" s="199"/>
      <c r="BSB199" s="199"/>
      <c r="BSC199" s="199"/>
      <c r="BSD199" s="199"/>
      <c r="BSE199" s="199"/>
      <c r="BSF199" s="199"/>
      <c r="BSG199" s="199"/>
      <c r="BSH199" s="199"/>
      <c r="BSI199" s="199"/>
      <c r="BSJ199" s="199"/>
      <c r="BSK199" s="199"/>
      <c r="BSL199" s="199"/>
      <c r="BSM199" s="199"/>
      <c r="BSN199" s="199"/>
      <c r="BSO199" s="199"/>
      <c r="BSP199" s="199"/>
      <c r="BSQ199" s="199"/>
      <c r="BSR199" s="199"/>
      <c r="BSS199" s="199"/>
      <c r="BST199" s="199"/>
      <c r="BSU199" s="199"/>
      <c r="BSV199" s="199"/>
      <c r="BSW199" s="199"/>
      <c r="BSX199" s="199"/>
      <c r="BSY199" s="199"/>
      <c r="BSZ199" s="199"/>
      <c r="BTA199" s="199"/>
      <c r="BTB199" s="199"/>
      <c r="BTC199" s="199"/>
      <c r="BTD199" s="199"/>
      <c r="BTE199" s="199"/>
      <c r="BTF199" s="199"/>
      <c r="BTG199" s="199"/>
      <c r="BTH199" s="199"/>
      <c r="BTI199" s="199"/>
      <c r="BTJ199" s="199"/>
      <c r="BTK199" s="199"/>
      <c r="BTL199" s="199"/>
      <c r="BTM199" s="199"/>
      <c r="BTN199" s="199"/>
      <c r="BTO199" s="199"/>
      <c r="BTP199" s="199"/>
      <c r="BTQ199" s="199"/>
      <c r="BTR199" s="199"/>
      <c r="BTS199" s="199"/>
      <c r="BTT199" s="199"/>
      <c r="BTU199" s="199"/>
      <c r="BTV199" s="199"/>
      <c r="BTW199" s="199"/>
      <c r="BTX199" s="199"/>
      <c r="BTY199" s="199"/>
      <c r="BTZ199" s="199"/>
      <c r="BUA199" s="199"/>
      <c r="BUB199" s="199"/>
      <c r="BUC199" s="199"/>
      <c r="BUD199" s="199"/>
      <c r="BUE199" s="199"/>
      <c r="BUF199" s="199"/>
      <c r="BUG199" s="199"/>
      <c r="BUH199" s="199"/>
      <c r="BUI199" s="199"/>
      <c r="BUJ199" s="199"/>
      <c r="BUK199" s="199"/>
      <c r="BUL199" s="199"/>
      <c r="BUM199" s="199"/>
      <c r="BUN199" s="199"/>
      <c r="BUO199" s="199"/>
      <c r="BUP199" s="199"/>
      <c r="BUQ199" s="199"/>
      <c r="BUR199" s="199"/>
      <c r="BUS199" s="199"/>
      <c r="BUT199" s="199"/>
      <c r="BUU199" s="199"/>
      <c r="BUV199" s="199"/>
      <c r="BUW199" s="199"/>
      <c r="BUX199" s="199"/>
      <c r="BUY199" s="199"/>
      <c r="BUZ199" s="199"/>
      <c r="BVA199" s="199"/>
      <c r="BVB199" s="199"/>
      <c r="BVC199" s="199"/>
      <c r="BVD199" s="199"/>
      <c r="BVE199" s="199"/>
      <c r="BVF199" s="199"/>
      <c r="BVG199" s="199"/>
      <c r="BVH199" s="199"/>
      <c r="BVI199" s="199"/>
      <c r="BVJ199" s="199"/>
      <c r="BVK199" s="199"/>
      <c r="BVL199" s="199"/>
      <c r="BVM199" s="199"/>
      <c r="BVN199" s="199"/>
      <c r="BVO199" s="199"/>
      <c r="BVP199" s="199"/>
      <c r="BVQ199" s="199"/>
      <c r="BVR199" s="199"/>
      <c r="BVS199" s="199"/>
      <c r="BVT199" s="199"/>
      <c r="BVU199" s="199"/>
      <c r="BVV199" s="199"/>
      <c r="BVW199" s="199"/>
      <c r="BVX199" s="199"/>
      <c r="BVY199" s="199"/>
      <c r="BVZ199" s="199"/>
      <c r="BWA199" s="199"/>
      <c r="BWB199" s="199"/>
      <c r="BWC199" s="199"/>
      <c r="BWD199" s="199"/>
      <c r="BWE199" s="199"/>
      <c r="BWF199" s="199"/>
      <c r="BWG199" s="199"/>
      <c r="BWH199" s="199"/>
      <c r="BWI199" s="199"/>
      <c r="BWJ199" s="199"/>
      <c r="BWK199" s="199"/>
      <c r="BWL199" s="199"/>
      <c r="BWM199" s="199"/>
      <c r="BWN199" s="199"/>
      <c r="BWO199" s="199"/>
      <c r="BWP199" s="199"/>
      <c r="BWQ199" s="199"/>
      <c r="BWR199" s="199"/>
      <c r="BWS199" s="199"/>
      <c r="BWT199" s="199"/>
      <c r="BWU199" s="199"/>
      <c r="BWV199" s="199"/>
      <c r="BWW199" s="199"/>
      <c r="BWX199" s="199"/>
      <c r="BWY199" s="199"/>
      <c r="BWZ199" s="199"/>
      <c r="BXA199" s="199"/>
      <c r="BXB199" s="199"/>
      <c r="BXC199" s="199"/>
      <c r="BXD199" s="199"/>
      <c r="BXE199" s="199"/>
      <c r="BXF199" s="199"/>
      <c r="BXG199" s="199"/>
      <c r="BXH199" s="199"/>
      <c r="BXI199" s="199"/>
      <c r="BXJ199" s="199"/>
      <c r="BXK199" s="199"/>
      <c r="BXL199" s="199"/>
      <c r="BXM199" s="199"/>
      <c r="BXN199" s="199"/>
      <c r="BXO199" s="199"/>
      <c r="BXP199" s="199"/>
      <c r="BXQ199" s="199"/>
      <c r="BXR199" s="199"/>
      <c r="BXS199" s="199"/>
      <c r="BXT199" s="199"/>
      <c r="BXU199" s="199"/>
      <c r="BXV199" s="199"/>
      <c r="BXW199" s="199"/>
      <c r="BXX199" s="199"/>
      <c r="BXY199" s="199"/>
      <c r="BXZ199" s="199"/>
      <c r="BYA199" s="199"/>
      <c r="BYB199" s="199"/>
      <c r="BYC199" s="199"/>
      <c r="BYD199" s="199"/>
      <c r="BYE199" s="199"/>
      <c r="BYF199" s="199"/>
      <c r="BYG199" s="199"/>
      <c r="BYH199" s="199"/>
      <c r="BYI199" s="199"/>
      <c r="BYJ199" s="199"/>
      <c r="BYK199" s="199"/>
      <c r="BYL199" s="199"/>
      <c r="BYM199" s="199"/>
      <c r="BYN199" s="199"/>
      <c r="BYO199" s="199"/>
      <c r="BYP199" s="199"/>
      <c r="BYQ199" s="199"/>
      <c r="BYR199" s="199"/>
      <c r="BYS199" s="199"/>
      <c r="BYT199" s="199"/>
      <c r="BYU199" s="199"/>
      <c r="BYV199" s="199"/>
      <c r="BYW199" s="199"/>
      <c r="BYX199" s="199"/>
      <c r="BYY199" s="199"/>
      <c r="BYZ199" s="199"/>
      <c r="BZA199" s="199"/>
      <c r="BZB199" s="199"/>
      <c r="BZC199" s="199"/>
      <c r="BZD199" s="199"/>
      <c r="BZE199" s="199"/>
      <c r="BZF199" s="199"/>
      <c r="BZG199" s="199"/>
      <c r="BZH199" s="199"/>
      <c r="BZI199" s="199"/>
      <c r="BZJ199" s="199"/>
      <c r="BZK199" s="199"/>
      <c r="BZL199" s="199"/>
      <c r="BZM199" s="199"/>
      <c r="BZN199" s="199"/>
      <c r="BZO199" s="199"/>
      <c r="BZP199" s="199"/>
      <c r="BZQ199" s="199"/>
      <c r="BZR199" s="199"/>
      <c r="BZS199" s="199"/>
      <c r="BZT199" s="199"/>
      <c r="BZU199" s="199"/>
      <c r="BZV199" s="199"/>
      <c r="BZW199" s="199"/>
      <c r="BZX199" s="199"/>
      <c r="BZY199" s="199"/>
      <c r="BZZ199" s="199"/>
      <c r="CAA199" s="199"/>
      <c r="CAB199" s="199"/>
      <c r="CAC199" s="199"/>
      <c r="CAD199" s="199"/>
      <c r="CAE199" s="199"/>
      <c r="CAF199" s="199"/>
      <c r="CAG199" s="199"/>
      <c r="CAH199" s="199"/>
      <c r="CAI199" s="199"/>
      <c r="CAJ199" s="199"/>
      <c r="CAK199" s="199"/>
      <c r="CAL199" s="199"/>
      <c r="CAM199" s="199"/>
      <c r="CAN199" s="199"/>
      <c r="CAO199" s="199"/>
      <c r="CAP199" s="199"/>
      <c r="CAQ199" s="199"/>
      <c r="CAR199" s="199"/>
      <c r="CAS199" s="199"/>
      <c r="CAT199" s="199"/>
      <c r="CAU199" s="199"/>
      <c r="CAV199" s="199"/>
      <c r="CAW199" s="199"/>
      <c r="CAX199" s="199"/>
      <c r="CAY199" s="199"/>
      <c r="CAZ199" s="199"/>
      <c r="CBA199" s="199"/>
      <c r="CBB199" s="199"/>
      <c r="CBC199" s="199"/>
      <c r="CBD199" s="199"/>
      <c r="CBE199" s="199"/>
      <c r="CBF199" s="199"/>
      <c r="CBG199" s="199"/>
      <c r="CBH199" s="199"/>
      <c r="CBI199" s="199"/>
      <c r="CBJ199" s="199"/>
      <c r="CBK199" s="199"/>
      <c r="CBL199" s="199"/>
      <c r="CBM199" s="199"/>
      <c r="CBN199" s="199"/>
      <c r="CBO199" s="199"/>
      <c r="CBP199" s="199"/>
      <c r="CBQ199" s="199"/>
      <c r="CBR199" s="199"/>
      <c r="CBS199" s="199"/>
      <c r="CBT199" s="199"/>
      <c r="CBU199" s="199"/>
      <c r="CBV199" s="199"/>
      <c r="CBW199" s="199"/>
      <c r="CBX199" s="199"/>
      <c r="CBY199" s="199"/>
      <c r="CBZ199" s="199"/>
      <c r="CCA199" s="199"/>
      <c r="CCB199" s="199"/>
      <c r="CCC199" s="199"/>
      <c r="CCD199" s="199"/>
      <c r="CCE199" s="199"/>
      <c r="CCF199" s="199"/>
      <c r="CCG199" s="199"/>
      <c r="CCH199" s="199"/>
      <c r="CCI199" s="199"/>
      <c r="CCJ199" s="199"/>
      <c r="CCK199" s="199"/>
      <c r="CCL199" s="199"/>
      <c r="CCM199" s="199"/>
      <c r="CCN199" s="199"/>
      <c r="CCO199" s="199"/>
      <c r="CCP199" s="199"/>
      <c r="CCQ199" s="199"/>
      <c r="CCR199" s="199"/>
      <c r="CCS199" s="199"/>
      <c r="CCT199" s="199"/>
    </row>
    <row r="200" spans="823:2126" s="200" customFormat="1" x14ac:dyDescent="0.2">
      <c r="AKV200" s="199"/>
      <c r="AKW200" s="199"/>
      <c r="AKX200" s="199"/>
      <c r="AKY200" s="199"/>
      <c r="AKZ200" s="199"/>
      <c r="ALA200" s="199"/>
      <c r="ALB200" s="199"/>
      <c r="ALC200" s="199"/>
      <c r="ALD200" s="199"/>
      <c r="ALE200" s="199"/>
      <c r="ALF200" s="199"/>
      <c r="ALG200" s="199"/>
      <c r="ALH200" s="199"/>
      <c r="ALI200" s="199"/>
      <c r="ALJ200" s="199"/>
      <c r="ALK200" s="199"/>
      <c r="ALL200" s="199"/>
      <c r="ALM200" s="199"/>
      <c r="ALN200" s="199"/>
      <c r="ALO200" s="199"/>
      <c r="ALP200" s="199"/>
      <c r="ALQ200" s="199"/>
      <c r="ALR200" s="199"/>
      <c r="ALS200" s="199"/>
      <c r="ALT200" s="199"/>
      <c r="ALU200" s="199"/>
      <c r="ALV200" s="199"/>
      <c r="ALW200" s="199"/>
      <c r="ALX200" s="199"/>
      <c r="ALY200" s="199"/>
      <c r="ALZ200" s="199"/>
      <c r="AMA200" s="199"/>
      <c r="AMB200" s="199"/>
      <c r="AMC200" s="199"/>
      <c r="AMD200" s="199"/>
      <c r="AME200" s="199"/>
      <c r="AMF200" s="199"/>
      <c r="AMG200" s="199"/>
      <c r="AMH200" s="199"/>
      <c r="AMI200" s="199"/>
      <c r="AMJ200" s="199"/>
      <c r="AMK200" s="199"/>
      <c r="AML200" s="199"/>
      <c r="AMM200" s="199"/>
      <c r="AMN200" s="199"/>
      <c r="AMO200" s="199"/>
      <c r="AMP200" s="199"/>
      <c r="AMQ200" s="199"/>
      <c r="AMR200" s="199"/>
      <c r="AMS200" s="199"/>
      <c r="AMT200" s="199"/>
      <c r="AMU200" s="199"/>
      <c r="AMV200" s="199"/>
      <c r="AMW200" s="199"/>
      <c r="AMX200" s="199"/>
      <c r="AMY200" s="199"/>
      <c r="AMZ200" s="199"/>
      <c r="ANA200" s="199"/>
      <c r="ANB200" s="199"/>
      <c r="ANC200" s="199"/>
      <c r="AND200" s="199"/>
      <c r="ANE200" s="199"/>
      <c r="ANF200" s="199"/>
      <c r="ANG200" s="199"/>
      <c r="ANH200" s="199"/>
      <c r="ANI200" s="199"/>
      <c r="ANJ200" s="199"/>
      <c r="ANK200" s="199"/>
      <c r="ANL200" s="199"/>
      <c r="ANM200" s="199"/>
      <c r="ANN200" s="199"/>
      <c r="ANO200" s="199"/>
      <c r="ANP200" s="199"/>
      <c r="ANQ200" s="199"/>
      <c r="ANR200" s="199"/>
      <c r="ANS200" s="199"/>
      <c r="ANT200" s="199"/>
      <c r="ANU200" s="199"/>
      <c r="ANV200" s="199"/>
      <c r="ANW200" s="199"/>
      <c r="ANX200" s="199"/>
      <c r="ANY200" s="199"/>
      <c r="ANZ200" s="199"/>
      <c r="AOA200" s="199"/>
      <c r="AOB200" s="199"/>
      <c r="AOC200" s="199"/>
      <c r="AOD200" s="199"/>
      <c r="AOE200" s="199"/>
      <c r="AOF200" s="199"/>
      <c r="AOG200" s="199"/>
      <c r="AOH200" s="199"/>
      <c r="AOI200" s="199"/>
      <c r="AOJ200" s="199"/>
      <c r="AOK200" s="199"/>
      <c r="AOL200" s="199"/>
      <c r="AOM200" s="199"/>
      <c r="AON200" s="199"/>
      <c r="AOO200" s="199"/>
      <c r="AOP200" s="199"/>
      <c r="AOQ200" s="199"/>
      <c r="AOR200" s="199"/>
      <c r="AOS200" s="199"/>
      <c r="AOT200" s="199"/>
      <c r="AOU200" s="199"/>
      <c r="AOV200" s="199"/>
      <c r="AOW200" s="199"/>
      <c r="AOX200" s="199"/>
      <c r="AOY200" s="199"/>
      <c r="AOZ200" s="199"/>
      <c r="APA200" s="199"/>
      <c r="APB200" s="199"/>
      <c r="APC200" s="199"/>
      <c r="APD200" s="199"/>
      <c r="APE200" s="199"/>
      <c r="APF200" s="199"/>
      <c r="APG200" s="199"/>
      <c r="APH200" s="199"/>
      <c r="API200" s="199"/>
      <c r="APJ200" s="199"/>
      <c r="APK200" s="199"/>
      <c r="APL200" s="199"/>
      <c r="APM200" s="199"/>
      <c r="APN200" s="199"/>
      <c r="APO200" s="199"/>
      <c r="APP200" s="199"/>
      <c r="APQ200" s="199"/>
      <c r="APR200" s="199"/>
      <c r="APS200" s="199"/>
      <c r="APT200" s="199"/>
      <c r="APU200" s="199"/>
      <c r="APV200" s="199"/>
      <c r="APW200" s="199"/>
      <c r="APX200" s="199"/>
      <c r="APY200" s="199"/>
      <c r="APZ200" s="199"/>
      <c r="AQA200" s="199"/>
      <c r="AQB200" s="199"/>
      <c r="AQC200" s="199"/>
      <c r="AQD200" s="199"/>
      <c r="AQE200" s="199"/>
      <c r="AQF200" s="199"/>
      <c r="AQG200" s="199"/>
      <c r="AQH200" s="199"/>
      <c r="AQI200" s="199"/>
      <c r="AQJ200" s="199"/>
      <c r="AQK200" s="199"/>
      <c r="AQL200" s="199"/>
      <c r="AQM200" s="199"/>
      <c r="AQN200" s="199"/>
      <c r="AQO200" s="199"/>
      <c r="AQP200" s="199"/>
      <c r="AQQ200" s="199"/>
      <c r="AQR200" s="199"/>
      <c r="AQS200" s="199"/>
      <c r="AQT200" s="199"/>
      <c r="AQU200" s="199"/>
      <c r="AQV200" s="199"/>
      <c r="AQW200" s="199"/>
      <c r="AQX200" s="199"/>
      <c r="AQY200" s="199"/>
      <c r="AQZ200" s="199"/>
      <c r="ARA200" s="199"/>
      <c r="ARB200" s="199"/>
      <c r="ARC200" s="199"/>
      <c r="ARD200" s="199"/>
      <c r="ARE200" s="199"/>
      <c r="ARF200" s="199"/>
      <c r="ARG200" s="199"/>
      <c r="ARH200" s="199"/>
      <c r="ARI200" s="199"/>
      <c r="ARJ200" s="199"/>
      <c r="ARK200" s="199"/>
      <c r="ARL200" s="199"/>
      <c r="ARM200" s="199"/>
      <c r="ARN200" s="199"/>
      <c r="ARO200" s="199"/>
      <c r="ARP200" s="199"/>
      <c r="ARQ200" s="199"/>
      <c r="ARR200" s="199"/>
      <c r="ARS200" s="199"/>
      <c r="ART200" s="199"/>
      <c r="ARU200" s="199"/>
      <c r="ARV200" s="199"/>
      <c r="ARW200" s="199"/>
      <c r="ARX200" s="199"/>
      <c r="ARY200" s="199"/>
      <c r="ARZ200" s="199"/>
      <c r="ASA200" s="199"/>
      <c r="ASB200" s="199"/>
      <c r="ASC200" s="199"/>
      <c r="ASD200" s="199"/>
      <c r="ASE200" s="199"/>
      <c r="ASF200" s="199"/>
      <c r="ASG200" s="199"/>
      <c r="ASH200" s="199"/>
      <c r="ASI200" s="199"/>
      <c r="ASJ200" s="199"/>
      <c r="ASK200" s="199"/>
      <c r="ASL200" s="199"/>
      <c r="ASM200" s="199"/>
      <c r="ASN200" s="199"/>
      <c r="ASO200" s="199"/>
      <c r="ASP200" s="199"/>
      <c r="ASQ200" s="199"/>
      <c r="ASR200" s="199"/>
      <c r="ASS200" s="199"/>
      <c r="AST200" s="199"/>
      <c r="ASU200" s="199"/>
      <c r="ASV200" s="199"/>
      <c r="ASW200" s="199"/>
      <c r="ASX200" s="199"/>
      <c r="ASY200" s="199"/>
      <c r="ASZ200" s="199"/>
      <c r="ATA200" s="199"/>
      <c r="ATB200" s="199"/>
      <c r="ATC200" s="199"/>
      <c r="ATD200" s="199"/>
      <c r="ATE200" s="199"/>
      <c r="ATF200" s="199"/>
      <c r="ATG200" s="199"/>
      <c r="ATH200" s="199"/>
      <c r="ATI200" s="199"/>
      <c r="ATJ200" s="199"/>
      <c r="ATK200" s="199"/>
      <c r="ATL200" s="199"/>
      <c r="ATM200" s="199"/>
      <c r="ATN200" s="199"/>
      <c r="ATO200" s="199"/>
      <c r="ATP200" s="199"/>
      <c r="ATQ200" s="199"/>
      <c r="ATR200" s="199"/>
      <c r="ATS200" s="199"/>
      <c r="ATT200" s="199"/>
      <c r="ATU200" s="199"/>
      <c r="ATV200" s="199"/>
      <c r="ATW200" s="199"/>
      <c r="ATX200" s="199"/>
      <c r="ATY200" s="199"/>
      <c r="ATZ200" s="199"/>
      <c r="AUA200" s="199"/>
      <c r="AUB200" s="199"/>
      <c r="AUC200" s="199"/>
      <c r="AUD200" s="199"/>
      <c r="AUE200" s="199"/>
      <c r="AUF200" s="199"/>
      <c r="AUG200" s="199"/>
      <c r="AUH200" s="199"/>
      <c r="AUI200" s="199"/>
      <c r="AUJ200" s="199"/>
      <c r="AUK200" s="199"/>
      <c r="AUL200" s="199"/>
      <c r="AUM200" s="199"/>
      <c r="AUN200" s="199"/>
      <c r="AUO200" s="199"/>
      <c r="AUP200" s="199"/>
      <c r="AUQ200" s="199"/>
      <c r="AUR200" s="199"/>
      <c r="AUS200" s="199"/>
      <c r="AUT200" s="199"/>
      <c r="AUU200" s="199"/>
      <c r="AUV200" s="199"/>
      <c r="AUW200" s="199"/>
      <c r="AUX200" s="199"/>
      <c r="AUY200" s="199"/>
      <c r="AUZ200" s="199"/>
      <c r="AVA200" s="199"/>
      <c r="AVB200" s="199"/>
      <c r="AVC200" s="199"/>
      <c r="AVD200" s="199"/>
      <c r="AVE200" s="199"/>
      <c r="AVF200" s="199"/>
      <c r="AVG200" s="199"/>
      <c r="AVH200" s="199"/>
      <c r="AVI200" s="199"/>
      <c r="AVJ200" s="199"/>
      <c r="AVK200" s="199"/>
      <c r="AVL200" s="199"/>
      <c r="AVM200" s="199"/>
      <c r="AVN200" s="199"/>
      <c r="AVO200" s="199"/>
      <c r="AVP200" s="199"/>
      <c r="AVQ200" s="199"/>
      <c r="AVR200" s="199"/>
      <c r="AVS200" s="199"/>
      <c r="AVT200" s="199"/>
      <c r="AVU200" s="199"/>
      <c r="AVV200" s="199"/>
      <c r="AVW200" s="199"/>
      <c r="AVX200" s="199"/>
      <c r="AVY200" s="199"/>
      <c r="AVZ200" s="199"/>
      <c r="AWA200" s="199"/>
      <c r="AWB200" s="199"/>
      <c r="AWC200" s="199"/>
      <c r="AWD200" s="199"/>
      <c r="AWE200" s="199"/>
      <c r="AWF200" s="199"/>
      <c r="AWG200" s="199"/>
      <c r="AWH200" s="199"/>
      <c r="AWI200" s="199"/>
      <c r="AWJ200" s="199"/>
      <c r="AWK200" s="199"/>
      <c r="AWL200" s="199"/>
      <c r="AWM200" s="199"/>
      <c r="AWN200" s="199"/>
      <c r="AWO200" s="199"/>
      <c r="AWP200" s="199"/>
      <c r="AWQ200" s="199"/>
      <c r="AWR200" s="199"/>
      <c r="AWS200" s="199"/>
      <c r="AWT200" s="199"/>
      <c r="AWU200" s="199"/>
      <c r="AWV200" s="199"/>
      <c r="AWW200" s="199"/>
      <c r="AWX200" s="199"/>
      <c r="AWY200" s="199"/>
      <c r="AWZ200" s="199"/>
      <c r="AXA200" s="199"/>
      <c r="AXB200" s="199"/>
      <c r="AXC200" s="199"/>
      <c r="AXD200" s="199"/>
      <c r="AXE200" s="199"/>
      <c r="AXF200" s="199"/>
      <c r="AXG200" s="199"/>
      <c r="AXH200" s="199"/>
      <c r="AXI200" s="199"/>
      <c r="AXJ200" s="199"/>
      <c r="AXK200" s="199"/>
      <c r="AXL200" s="199"/>
      <c r="AXM200" s="199"/>
      <c r="AXN200" s="199"/>
      <c r="AXO200" s="199"/>
      <c r="AXP200" s="199"/>
      <c r="AXQ200" s="199"/>
      <c r="AXR200" s="199"/>
      <c r="AXS200" s="199"/>
      <c r="AXT200" s="199"/>
      <c r="AXU200" s="199"/>
      <c r="AXV200" s="199"/>
      <c r="AXW200" s="199"/>
      <c r="AXX200" s="199"/>
      <c r="AXY200" s="199"/>
      <c r="AXZ200" s="199"/>
      <c r="AYA200" s="199"/>
      <c r="AYB200" s="199"/>
      <c r="AYC200" s="199"/>
      <c r="AYD200" s="199"/>
      <c r="AYE200" s="199"/>
      <c r="AYF200" s="199"/>
      <c r="AYG200" s="199"/>
      <c r="AYH200" s="199"/>
      <c r="AYI200" s="199"/>
      <c r="AYJ200" s="199"/>
      <c r="AYK200" s="199"/>
      <c r="AYL200" s="199"/>
      <c r="AYM200" s="199"/>
      <c r="AYN200" s="199"/>
      <c r="AYO200" s="199"/>
      <c r="AYP200" s="199"/>
      <c r="AYQ200" s="199"/>
      <c r="AYR200" s="199"/>
      <c r="AYS200" s="199"/>
      <c r="AYT200" s="199"/>
      <c r="AYU200" s="199"/>
      <c r="AYV200" s="199"/>
      <c r="AYW200" s="199"/>
      <c r="AYX200" s="199"/>
      <c r="AYY200" s="199"/>
      <c r="AYZ200" s="199"/>
      <c r="AZA200" s="199"/>
      <c r="AZB200" s="199"/>
      <c r="AZC200" s="199"/>
      <c r="AZD200" s="199"/>
      <c r="AZE200" s="199"/>
      <c r="AZF200" s="199"/>
      <c r="AZG200" s="199"/>
      <c r="AZH200" s="199"/>
      <c r="AZI200" s="199"/>
      <c r="AZJ200" s="199"/>
      <c r="AZK200" s="199"/>
      <c r="AZL200" s="199"/>
      <c r="AZM200" s="199"/>
      <c r="AZN200" s="199"/>
      <c r="AZO200" s="199"/>
      <c r="AZP200" s="199"/>
      <c r="AZQ200" s="199"/>
      <c r="AZR200" s="199"/>
      <c r="AZS200" s="199"/>
      <c r="AZT200" s="199"/>
      <c r="AZU200" s="199"/>
      <c r="AZV200" s="199"/>
      <c r="AZW200" s="199"/>
      <c r="AZX200" s="199"/>
      <c r="AZY200" s="199"/>
      <c r="AZZ200" s="199"/>
      <c r="BAA200" s="199"/>
      <c r="BAB200" s="199"/>
      <c r="BAC200" s="199"/>
      <c r="BAD200" s="199"/>
      <c r="BAE200" s="199"/>
      <c r="BAF200" s="199"/>
      <c r="BAG200" s="199"/>
      <c r="BAH200" s="199"/>
      <c r="BAI200" s="199"/>
      <c r="BAJ200" s="199"/>
      <c r="BAK200" s="199"/>
      <c r="BAL200" s="199"/>
      <c r="BAM200" s="199"/>
      <c r="BAN200" s="199"/>
      <c r="BAO200" s="199"/>
      <c r="BAP200" s="199"/>
      <c r="BAQ200" s="199"/>
      <c r="BAR200" s="199"/>
      <c r="BAS200" s="199"/>
      <c r="BAT200" s="199"/>
      <c r="BAU200" s="199"/>
      <c r="BAV200" s="199"/>
      <c r="BAW200" s="199"/>
      <c r="BAX200" s="199"/>
      <c r="BAY200" s="199"/>
      <c r="BAZ200" s="199"/>
      <c r="BBA200" s="199"/>
      <c r="BBB200" s="199"/>
      <c r="BBC200" s="199"/>
      <c r="BBD200" s="199"/>
      <c r="BBE200" s="199"/>
      <c r="BBF200" s="199"/>
      <c r="BBG200" s="199"/>
      <c r="BBH200" s="199"/>
      <c r="BBI200" s="199"/>
      <c r="BBJ200" s="199"/>
      <c r="BBK200" s="199"/>
      <c r="BBL200" s="199"/>
      <c r="BBM200" s="199"/>
      <c r="BBN200" s="199"/>
      <c r="BBO200" s="199"/>
      <c r="BBP200" s="199"/>
      <c r="BBQ200" s="199"/>
      <c r="BBR200" s="199"/>
      <c r="BBS200" s="199"/>
      <c r="BBT200" s="199"/>
      <c r="BBU200" s="199"/>
      <c r="BBV200" s="199"/>
      <c r="BBW200" s="199"/>
      <c r="BBX200" s="199"/>
      <c r="BBY200" s="199"/>
      <c r="BBZ200" s="199"/>
      <c r="BCA200" s="199"/>
      <c r="BCB200" s="199"/>
      <c r="BCC200" s="199"/>
      <c r="BCD200" s="199"/>
      <c r="BCE200" s="199"/>
      <c r="BCF200" s="199"/>
      <c r="BCG200" s="199"/>
      <c r="BCH200" s="199"/>
      <c r="BCI200" s="199"/>
      <c r="BCJ200" s="199"/>
      <c r="BCK200" s="199"/>
      <c r="BCL200" s="199"/>
      <c r="BCM200" s="199"/>
      <c r="BCN200" s="199"/>
      <c r="BCO200" s="199"/>
      <c r="BCP200" s="199"/>
      <c r="BCQ200" s="199"/>
      <c r="BCR200" s="199"/>
      <c r="BCS200" s="199"/>
      <c r="BCT200" s="199"/>
      <c r="BCU200" s="199"/>
      <c r="BCV200" s="199"/>
      <c r="BCW200" s="199"/>
      <c r="BCX200" s="199"/>
      <c r="BCY200" s="199"/>
      <c r="BCZ200" s="199"/>
      <c r="BDA200" s="199"/>
      <c r="BDB200" s="199"/>
      <c r="BDC200" s="199"/>
      <c r="BDD200" s="199"/>
      <c r="BDE200" s="199"/>
      <c r="BDF200" s="199"/>
      <c r="BDG200" s="199"/>
      <c r="BDH200" s="199"/>
      <c r="BDI200" s="199"/>
      <c r="BDJ200" s="199"/>
      <c r="BDK200" s="199"/>
      <c r="BDL200" s="199"/>
      <c r="BDM200" s="199"/>
      <c r="BDN200" s="199"/>
      <c r="BDO200" s="199"/>
      <c r="BDP200" s="199"/>
      <c r="BDQ200" s="199"/>
      <c r="BDR200" s="199"/>
      <c r="BDS200" s="199"/>
      <c r="BDT200" s="199"/>
      <c r="BDU200" s="199"/>
      <c r="BDV200" s="199"/>
      <c r="BDW200" s="199"/>
      <c r="BDX200" s="199"/>
      <c r="BDY200" s="199"/>
      <c r="BDZ200" s="199"/>
      <c r="BEA200" s="199"/>
      <c r="BEB200" s="199"/>
      <c r="BEC200" s="199"/>
      <c r="BED200" s="199"/>
      <c r="BEE200" s="199"/>
      <c r="BEF200" s="199"/>
      <c r="BEG200" s="199"/>
      <c r="BEH200" s="199"/>
      <c r="BEI200" s="199"/>
      <c r="BEJ200" s="199"/>
      <c r="BEK200" s="199"/>
      <c r="BEL200" s="199"/>
      <c r="BEM200" s="199"/>
      <c r="BEN200" s="199"/>
      <c r="BEO200" s="199"/>
      <c r="BEP200" s="199"/>
      <c r="BEQ200" s="199"/>
      <c r="BER200" s="199"/>
      <c r="BES200" s="199"/>
      <c r="BET200" s="199"/>
      <c r="BEU200" s="199"/>
      <c r="BEV200" s="199"/>
      <c r="BEW200" s="199"/>
      <c r="BEX200" s="199"/>
      <c r="BEY200" s="199"/>
      <c r="BEZ200" s="199"/>
      <c r="BFA200" s="199"/>
      <c r="BFB200" s="199"/>
      <c r="BFC200" s="199"/>
      <c r="BFD200" s="199"/>
      <c r="BFE200" s="199"/>
      <c r="BFF200" s="199"/>
      <c r="BFG200" s="199"/>
      <c r="BFH200" s="199"/>
      <c r="BFI200" s="199"/>
      <c r="BFJ200" s="199"/>
      <c r="BFK200" s="199"/>
      <c r="BFL200" s="199"/>
      <c r="BFM200" s="199"/>
      <c r="BFN200" s="199"/>
      <c r="BFO200" s="199"/>
      <c r="BFP200" s="199"/>
      <c r="BFQ200" s="199"/>
      <c r="BFR200" s="199"/>
      <c r="BFS200" s="199"/>
      <c r="BFT200" s="199"/>
      <c r="BFU200" s="199"/>
      <c r="BFV200" s="199"/>
      <c r="BFW200" s="199"/>
      <c r="BFX200" s="199"/>
      <c r="BFY200" s="199"/>
      <c r="BFZ200" s="199"/>
      <c r="BGA200" s="199"/>
      <c r="BGB200" s="199"/>
      <c r="BGC200" s="199"/>
      <c r="BGD200" s="199"/>
      <c r="BGE200" s="199"/>
      <c r="BGF200" s="199"/>
      <c r="BGG200" s="199"/>
      <c r="BGH200" s="199"/>
      <c r="BGI200" s="199"/>
      <c r="BGJ200" s="199"/>
      <c r="BGK200" s="199"/>
      <c r="BGL200" s="199"/>
      <c r="BGM200" s="199"/>
      <c r="BGN200" s="199"/>
      <c r="BGO200" s="199"/>
      <c r="BGP200" s="199"/>
      <c r="BGQ200" s="199"/>
      <c r="BGR200" s="199"/>
      <c r="BGS200" s="199"/>
      <c r="BGT200" s="199"/>
      <c r="BGU200" s="199"/>
      <c r="BGV200" s="199"/>
      <c r="BGW200" s="199"/>
      <c r="BGX200" s="199"/>
      <c r="BGY200" s="199"/>
      <c r="BGZ200" s="199"/>
      <c r="BHA200" s="199"/>
      <c r="BHB200" s="199"/>
      <c r="BHC200" s="199"/>
      <c r="BHD200" s="199"/>
      <c r="BHE200" s="199"/>
      <c r="BHF200" s="199"/>
      <c r="BHG200" s="199"/>
      <c r="BHH200" s="199"/>
      <c r="BHI200" s="199"/>
      <c r="BHJ200" s="199"/>
      <c r="BHK200" s="199"/>
      <c r="BHL200" s="199"/>
      <c r="BHM200" s="199"/>
      <c r="BHN200" s="199"/>
      <c r="BHO200" s="199"/>
      <c r="BHP200" s="199"/>
      <c r="BHQ200" s="199"/>
      <c r="BHR200" s="199"/>
      <c r="BHS200" s="199"/>
      <c r="BHT200" s="199"/>
      <c r="BHU200" s="199"/>
      <c r="BHV200" s="199"/>
      <c r="BHW200" s="199"/>
      <c r="BHX200" s="199"/>
      <c r="BHY200" s="199"/>
      <c r="BHZ200" s="199"/>
      <c r="BIA200" s="199"/>
      <c r="BIB200" s="199"/>
      <c r="BIC200" s="199"/>
      <c r="BID200" s="199"/>
      <c r="BIE200" s="199"/>
      <c r="BIF200" s="199"/>
      <c r="BIG200" s="199"/>
      <c r="BIH200" s="199"/>
      <c r="BII200" s="199"/>
      <c r="BIJ200" s="199"/>
      <c r="BIK200" s="199"/>
      <c r="BIL200" s="199"/>
      <c r="BIM200" s="199"/>
      <c r="BIN200" s="199"/>
      <c r="BIO200" s="199"/>
      <c r="BIP200" s="199"/>
      <c r="BIQ200" s="199"/>
      <c r="BIR200" s="199"/>
      <c r="BIS200" s="199"/>
      <c r="BIT200" s="199"/>
      <c r="BIU200" s="199"/>
      <c r="BIV200" s="199"/>
      <c r="BIW200" s="199"/>
      <c r="BIX200" s="199"/>
      <c r="BIY200" s="199"/>
      <c r="BIZ200" s="199"/>
      <c r="BJA200" s="199"/>
      <c r="BJB200" s="199"/>
      <c r="BJC200" s="199"/>
      <c r="BJD200" s="199"/>
      <c r="BJE200" s="199"/>
      <c r="BJF200" s="199"/>
      <c r="BJG200" s="199"/>
      <c r="BJH200" s="199"/>
      <c r="BJI200" s="199"/>
      <c r="BJJ200" s="199"/>
      <c r="BJK200" s="199"/>
      <c r="BJL200" s="199"/>
      <c r="BJM200" s="199"/>
      <c r="BJN200" s="199"/>
      <c r="BJO200" s="199"/>
      <c r="BJP200" s="199"/>
      <c r="BJQ200" s="199"/>
      <c r="BJR200" s="199"/>
      <c r="BJS200" s="199"/>
      <c r="BJT200" s="199"/>
      <c r="BJU200" s="199"/>
      <c r="BJV200" s="199"/>
      <c r="BJW200" s="199"/>
      <c r="BJX200" s="199"/>
      <c r="BJY200" s="199"/>
      <c r="BJZ200" s="199"/>
      <c r="BKA200" s="199"/>
      <c r="BKB200" s="199"/>
      <c r="BKC200" s="199"/>
      <c r="BKD200" s="199"/>
      <c r="BKE200" s="199"/>
      <c r="BKF200" s="199"/>
      <c r="BKG200" s="199"/>
      <c r="BKH200" s="199"/>
      <c r="BKI200" s="199"/>
      <c r="BKJ200" s="199"/>
      <c r="BKK200" s="199"/>
      <c r="BKL200" s="199"/>
      <c r="BKM200" s="199"/>
      <c r="BKN200" s="199"/>
      <c r="BKO200" s="199"/>
      <c r="BKP200" s="199"/>
      <c r="BKQ200" s="199"/>
      <c r="BKR200" s="199"/>
      <c r="BKS200" s="199"/>
      <c r="BKT200" s="199"/>
      <c r="BKU200" s="199"/>
      <c r="BKV200" s="199"/>
      <c r="BKW200" s="199"/>
      <c r="BKX200" s="199"/>
      <c r="BKY200" s="199"/>
      <c r="BKZ200" s="199"/>
      <c r="BLA200" s="199"/>
      <c r="BLB200" s="199"/>
      <c r="BLC200" s="199"/>
      <c r="BLD200" s="199"/>
      <c r="BLE200" s="199"/>
      <c r="BLF200" s="199"/>
      <c r="BLG200" s="199"/>
      <c r="BLH200" s="199"/>
      <c r="BLI200" s="199"/>
      <c r="BLJ200" s="199"/>
      <c r="BLK200" s="199"/>
      <c r="BLL200" s="199"/>
      <c r="BLM200" s="199"/>
      <c r="BLN200" s="199"/>
      <c r="BLO200" s="199"/>
      <c r="BLP200" s="199"/>
      <c r="BLQ200" s="199"/>
      <c r="BLR200" s="199"/>
      <c r="BLS200" s="199"/>
      <c r="BLT200" s="199"/>
      <c r="BLU200" s="199"/>
      <c r="BLV200" s="199"/>
      <c r="BLW200" s="199"/>
      <c r="BLX200" s="199"/>
      <c r="BLY200" s="199"/>
      <c r="BLZ200" s="199"/>
      <c r="BMA200" s="199"/>
      <c r="BMB200" s="199"/>
      <c r="BMC200" s="199"/>
      <c r="BMD200" s="199"/>
      <c r="BME200" s="199"/>
      <c r="BMF200" s="199"/>
      <c r="BMG200" s="199"/>
      <c r="BMH200" s="199"/>
      <c r="BMI200" s="199"/>
      <c r="BMJ200" s="199"/>
      <c r="BMK200" s="199"/>
      <c r="BML200" s="199"/>
      <c r="BMM200" s="199"/>
      <c r="BMN200" s="199"/>
      <c r="BMO200" s="199"/>
      <c r="BMP200" s="199"/>
      <c r="BMQ200" s="199"/>
      <c r="BMR200" s="199"/>
      <c r="BMS200" s="199"/>
      <c r="BMT200" s="199"/>
      <c r="BMU200" s="199"/>
      <c r="BMV200" s="199"/>
      <c r="BMW200" s="199"/>
      <c r="BMX200" s="199"/>
      <c r="BMY200" s="199"/>
      <c r="BMZ200" s="199"/>
      <c r="BNA200" s="199"/>
      <c r="BNB200" s="199"/>
      <c r="BNC200" s="199"/>
      <c r="BND200" s="199"/>
      <c r="BNE200" s="199"/>
      <c r="BNF200" s="199"/>
      <c r="BNG200" s="199"/>
      <c r="BNH200" s="199"/>
      <c r="BNI200" s="199"/>
      <c r="BNJ200" s="199"/>
      <c r="BNK200" s="199"/>
      <c r="BNL200" s="199"/>
      <c r="BNM200" s="199"/>
      <c r="BNN200" s="199"/>
      <c r="BNO200" s="199"/>
      <c r="BNP200" s="199"/>
      <c r="BNQ200" s="199"/>
      <c r="BNR200" s="199"/>
      <c r="BNS200" s="199"/>
      <c r="BNT200" s="199"/>
      <c r="BNU200" s="199"/>
      <c r="BNV200" s="199"/>
      <c r="BNW200" s="199"/>
      <c r="BNX200" s="199"/>
      <c r="BNY200" s="199"/>
      <c r="BNZ200" s="199"/>
      <c r="BOA200" s="199"/>
      <c r="BOB200" s="199"/>
      <c r="BOC200" s="199"/>
      <c r="BOD200" s="199"/>
      <c r="BOE200" s="199"/>
      <c r="BOF200" s="199"/>
      <c r="BOG200" s="199"/>
      <c r="BOH200" s="199"/>
      <c r="BOI200" s="199"/>
      <c r="BOJ200" s="199"/>
      <c r="BOK200" s="199"/>
      <c r="BOL200" s="199"/>
      <c r="BOM200" s="199"/>
      <c r="BON200" s="199"/>
      <c r="BOO200" s="199"/>
      <c r="BOP200" s="199"/>
      <c r="BOQ200" s="199"/>
      <c r="BOR200" s="199"/>
      <c r="BOS200" s="199"/>
      <c r="BOT200" s="199"/>
      <c r="BOU200" s="199"/>
      <c r="BOV200" s="199"/>
      <c r="BOW200" s="199"/>
      <c r="BOX200" s="199"/>
      <c r="BOY200" s="199"/>
      <c r="BOZ200" s="199"/>
      <c r="BPA200" s="199"/>
      <c r="BPB200" s="199"/>
      <c r="BPC200" s="199"/>
      <c r="BPD200" s="199"/>
      <c r="BPE200" s="199"/>
      <c r="BPF200" s="199"/>
      <c r="BPG200" s="199"/>
      <c r="BPH200" s="199"/>
      <c r="BPI200" s="199"/>
      <c r="BPJ200" s="199"/>
      <c r="BPK200" s="199"/>
      <c r="BPL200" s="199"/>
      <c r="BPM200" s="199"/>
      <c r="BPN200" s="199"/>
      <c r="BPO200" s="199"/>
      <c r="BPP200" s="199"/>
      <c r="BPQ200" s="199"/>
      <c r="BPR200" s="199"/>
      <c r="BPS200" s="199"/>
      <c r="BPT200" s="199"/>
      <c r="BPU200" s="199"/>
      <c r="BPV200" s="199"/>
      <c r="BPW200" s="199"/>
      <c r="BPX200" s="199"/>
      <c r="BPY200" s="199"/>
      <c r="BPZ200" s="199"/>
      <c r="BQA200" s="199"/>
      <c r="BQB200" s="199"/>
      <c r="BQC200" s="199"/>
      <c r="BQD200" s="199"/>
      <c r="BQE200" s="199"/>
      <c r="BQF200" s="199"/>
      <c r="BQG200" s="199"/>
      <c r="BQH200" s="199"/>
      <c r="BQI200" s="199"/>
      <c r="BQJ200" s="199"/>
      <c r="BQK200" s="199"/>
      <c r="BQL200" s="199"/>
      <c r="BQM200" s="199"/>
      <c r="BQN200" s="199"/>
      <c r="BQO200" s="199"/>
      <c r="BQP200" s="199"/>
      <c r="BQQ200" s="199"/>
      <c r="BQR200" s="199"/>
      <c r="BQS200" s="199"/>
      <c r="BQT200" s="199"/>
      <c r="BQU200" s="199"/>
      <c r="BQV200" s="199"/>
      <c r="BQW200" s="199"/>
      <c r="BQX200" s="199"/>
      <c r="BQY200" s="199"/>
      <c r="BQZ200" s="199"/>
      <c r="BRA200" s="199"/>
      <c r="BRB200" s="199"/>
      <c r="BRC200" s="199"/>
      <c r="BRD200" s="199"/>
      <c r="BRE200" s="199"/>
      <c r="BRF200" s="199"/>
      <c r="BRG200" s="199"/>
      <c r="BRH200" s="199"/>
      <c r="BRI200" s="199"/>
      <c r="BRJ200" s="199"/>
      <c r="BRK200" s="199"/>
      <c r="BRL200" s="199"/>
      <c r="BRM200" s="199"/>
      <c r="BRN200" s="199"/>
      <c r="BRO200" s="199"/>
      <c r="BRP200" s="199"/>
      <c r="BRQ200" s="199"/>
      <c r="BRR200" s="199"/>
      <c r="BRS200" s="199"/>
      <c r="BRT200" s="199"/>
      <c r="BRU200" s="199"/>
      <c r="BRV200" s="199"/>
      <c r="BRW200" s="199"/>
      <c r="BRX200" s="199"/>
      <c r="BRY200" s="199"/>
      <c r="BRZ200" s="199"/>
      <c r="BSA200" s="199"/>
      <c r="BSB200" s="199"/>
      <c r="BSC200" s="199"/>
      <c r="BSD200" s="199"/>
      <c r="BSE200" s="199"/>
      <c r="BSF200" s="199"/>
      <c r="BSG200" s="199"/>
      <c r="BSH200" s="199"/>
      <c r="BSI200" s="199"/>
      <c r="BSJ200" s="199"/>
      <c r="BSK200" s="199"/>
      <c r="BSL200" s="199"/>
      <c r="BSM200" s="199"/>
      <c r="BSN200" s="199"/>
      <c r="BSO200" s="199"/>
      <c r="BSP200" s="199"/>
      <c r="BSQ200" s="199"/>
      <c r="BSR200" s="199"/>
      <c r="BSS200" s="199"/>
      <c r="BST200" s="199"/>
      <c r="BSU200" s="199"/>
      <c r="BSV200" s="199"/>
      <c r="BSW200" s="199"/>
      <c r="BSX200" s="199"/>
      <c r="BSY200" s="199"/>
      <c r="BSZ200" s="199"/>
      <c r="BTA200" s="199"/>
      <c r="BTB200" s="199"/>
      <c r="BTC200" s="199"/>
      <c r="BTD200" s="199"/>
      <c r="BTE200" s="199"/>
      <c r="BTF200" s="199"/>
      <c r="BTG200" s="199"/>
      <c r="BTH200" s="199"/>
      <c r="BTI200" s="199"/>
      <c r="BTJ200" s="199"/>
      <c r="BTK200" s="199"/>
      <c r="BTL200" s="199"/>
      <c r="BTM200" s="199"/>
      <c r="BTN200" s="199"/>
      <c r="BTO200" s="199"/>
      <c r="BTP200" s="199"/>
      <c r="BTQ200" s="199"/>
      <c r="BTR200" s="199"/>
      <c r="BTS200" s="199"/>
      <c r="BTT200" s="199"/>
      <c r="BTU200" s="199"/>
      <c r="BTV200" s="199"/>
      <c r="BTW200" s="199"/>
      <c r="BTX200" s="199"/>
      <c r="BTY200" s="199"/>
      <c r="BTZ200" s="199"/>
      <c r="BUA200" s="199"/>
      <c r="BUB200" s="199"/>
      <c r="BUC200" s="199"/>
      <c r="BUD200" s="199"/>
      <c r="BUE200" s="199"/>
      <c r="BUF200" s="199"/>
      <c r="BUG200" s="199"/>
      <c r="BUH200" s="199"/>
      <c r="BUI200" s="199"/>
      <c r="BUJ200" s="199"/>
      <c r="BUK200" s="199"/>
      <c r="BUL200" s="199"/>
      <c r="BUM200" s="199"/>
      <c r="BUN200" s="199"/>
      <c r="BUO200" s="199"/>
      <c r="BUP200" s="199"/>
      <c r="BUQ200" s="199"/>
      <c r="BUR200" s="199"/>
      <c r="BUS200" s="199"/>
      <c r="BUT200" s="199"/>
      <c r="BUU200" s="199"/>
      <c r="BUV200" s="199"/>
      <c r="BUW200" s="199"/>
      <c r="BUX200" s="199"/>
      <c r="BUY200" s="199"/>
      <c r="BUZ200" s="199"/>
      <c r="BVA200" s="199"/>
      <c r="BVB200" s="199"/>
      <c r="BVC200" s="199"/>
      <c r="BVD200" s="199"/>
      <c r="BVE200" s="199"/>
      <c r="BVF200" s="199"/>
      <c r="BVG200" s="199"/>
      <c r="BVH200" s="199"/>
      <c r="BVI200" s="199"/>
      <c r="BVJ200" s="199"/>
      <c r="BVK200" s="199"/>
      <c r="BVL200" s="199"/>
      <c r="BVM200" s="199"/>
      <c r="BVN200" s="199"/>
      <c r="BVO200" s="199"/>
      <c r="BVP200" s="199"/>
      <c r="BVQ200" s="199"/>
      <c r="BVR200" s="199"/>
      <c r="BVS200" s="199"/>
      <c r="BVT200" s="199"/>
      <c r="BVU200" s="199"/>
      <c r="BVV200" s="199"/>
      <c r="BVW200" s="199"/>
      <c r="BVX200" s="199"/>
      <c r="BVY200" s="199"/>
      <c r="BVZ200" s="199"/>
      <c r="BWA200" s="199"/>
      <c r="BWB200" s="199"/>
      <c r="BWC200" s="199"/>
      <c r="BWD200" s="199"/>
      <c r="BWE200" s="199"/>
      <c r="BWF200" s="199"/>
      <c r="BWG200" s="199"/>
      <c r="BWH200" s="199"/>
      <c r="BWI200" s="199"/>
      <c r="BWJ200" s="199"/>
      <c r="BWK200" s="199"/>
      <c r="BWL200" s="199"/>
      <c r="BWM200" s="199"/>
      <c r="BWN200" s="199"/>
      <c r="BWO200" s="199"/>
      <c r="BWP200" s="199"/>
      <c r="BWQ200" s="199"/>
      <c r="BWR200" s="199"/>
      <c r="BWS200" s="199"/>
      <c r="BWT200" s="199"/>
      <c r="BWU200" s="199"/>
      <c r="BWV200" s="199"/>
      <c r="BWW200" s="199"/>
      <c r="BWX200" s="199"/>
      <c r="BWY200" s="199"/>
      <c r="BWZ200" s="199"/>
      <c r="BXA200" s="199"/>
      <c r="BXB200" s="199"/>
      <c r="BXC200" s="199"/>
      <c r="BXD200" s="199"/>
      <c r="BXE200" s="199"/>
      <c r="BXF200" s="199"/>
      <c r="BXG200" s="199"/>
      <c r="BXH200" s="199"/>
      <c r="BXI200" s="199"/>
      <c r="BXJ200" s="199"/>
      <c r="BXK200" s="199"/>
      <c r="BXL200" s="199"/>
      <c r="BXM200" s="199"/>
      <c r="BXN200" s="199"/>
      <c r="BXO200" s="199"/>
      <c r="BXP200" s="199"/>
      <c r="BXQ200" s="199"/>
      <c r="BXR200" s="199"/>
      <c r="BXS200" s="199"/>
      <c r="BXT200" s="199"/>
      <c r="BXU200" s="199"/>
      <c r="BXV200" s="199"/>
      <c r="BXW200" s="199"/>
      <c r="BXX200" s="199"/>
      <c r="BXY200" s="199"/>
      <c r="BXZ200" s="199"/>
      <c r="BYA200" s="199"/>
      <c r="BYB200" s="199"/>
      <c r="BYC200" s="199"/>
      <c r="BYD200" s="199"/>
      <c r="BYE200" s="199"/>
      <c r="BYF200" s="199"/>
      <c r="BYG200" s="199"/>
      <c r="BYH200" s="199"/>
      <c r="BYI200" s="199"/>
      <c r="BYJ200" s="199"/>
      <c r="BYK200" s="199"/>
      <c r="BYL200" s="199"/>
      <c r="BYM200" s="199"/>
      <c r="BYN200" s="199"/>
      <c r="BYO200" s="199"/>
      <c r="BYP200" s="199"/>
      <c r="BYQ200" s="199"/>
      <c r="BYR200" s="199"/>
      <c r="BYS200" s="199"/>
      <c r="BYT200" s="199"/>
      <c r="BYU200" s="199"/>
      <c r="BYV200" s="199"/>
      <c r="BYW200" s="199"/>
      <c r="BYX200" s="199"/>
      <c r="BYY200" s="199"/>
      <c r="BYZ200" s="199"/>
      <c r="BZA200" s="199"/>
      <c r="BZB200" s="199"/>
      <c r="BZC200" s="199"/>
      <c r="BZD200" s="199"/>
      <c r="BZE200" s="199"/>
      <c r="BZF200" s="199"/>
      <c r="BZG200" s="199"/>
      <c r="BZH200" s="199"/>
      <c r="BZI200" s="199"/>
      <c r="BZJ200" s="199"/>
      <c r="BZK200" s="199"/>
      <c r="BZL200" s="199"/>
      <c r="BZM200" s="199"/>
      <c r="BZN200" s="199"/>
      <c r="BZO200" s="199"/>
      <c r="BZP200" s="199"/>
      <c r="BZQ200" s="199"/>
      <c r="BZR200" s="199"/>
      <c r="BZS200" s="199"/>
      <c r="BZT200" s="199"/>
      <c r="BZU200" s="199"/>
      <c r="BZV200" s="199"/>
      <c r="BZW200" s="199"/>
      <c r="BZX200" s="199"/>
      <c r="BZY200" s="199"/>
      <c r="BZZ200" s="199"/>
      <c r="CAA200" s="199"/>
      <c r="CAB200" s="199"/>
      <c r="CAC200" s="199"/>
      <c r="CAD200" s="199"/>
      <c r="CAE200" s="199"/>
      <c r="CAF200" s="199"/>
      <c r="CAG200" s="199"/>
      <c r="CAH200" s="199"/>
      <c r="CAI200" s="199"/>
      <c r="CAJ200" s="199"/>
      <c r="CAK200" s="199"/>
      <c r="CAL200" s="199"/>
      <c r="CAM200" s="199"/>
      <c r="CAN200" s="199"/>
      <c r="CAO200" s="199"/>
      <c r="CAP200" s="199"/>
      <c r="CAQ200" s="199"/>
      <c r="CAR200" s="199"/>
      <c r="CAS200" s="199"/>
      <c r="CAT200" s="199"/>
      <c r="CAU200" s="199"/>
      <c r="CAV200" s="199"/>
      <c r="CAW200" s="199"/>
      <c r="CAX200" s="199"/>
      <c r="CAY200" s="199"/>
      <c r="CAZ200" s="199"/>
      <c r="CBA200" s="199"/>
      <c r="CBB200" s="199"/>
      <c r="CBC200" s="199"/>
      <c r="CBD200" s="199"/>
      <c r="CBE200" s="199"/>
      <c r="CBF200" s="199"/>
      <c r="CBG200" s="199"/>
      <c r="CBH200" s="199"/>
      <c r="CBI200" s="199"/>
      <c r="CBJ200" s="199"/>
      <c r="CBK200" s="199"/>
      <c r="CBL200" s="199"/>
      <c r="CBM200" s="199"/>
      <c r="CBN200" s="199"/>
      <c r="CBO200" s="199"/>
      <c r="CBP200" s="199"/>
      <c r="CBQ200" s="199"/>
      <c r="CBR200" s="199"/>
      <c r="CBS200" s="199"/>
      <c r="CBT200" s="199"/>
      <c r="CBU200" s="199"/>
      <c r="CBV200" s="199"/>
      <c r="CBW200" s="199"/>
      <c r="CBX200" s="199"/>
      <c r="CBY200" s="199"/>
      <c r="CBZ200" s="199"/>
      <c r="CCA200" s="199"/>
      <c r="CCB200" s="199"/>
      <c r="CCC200" s="199"/>
      <c r="CCD200" s="199"/>
      <c r="CCE200" s="199"/>
      <c r="CCF200" s="199"/>
      <c r="CCG200" s="199"/>
      <c r="CCH200" s="199"/>
      <c r="CCI200" s="199"/>
      <c r="CCJ200" s="199"/>
      <c r="CCK200" s="199"/>
      <c r="CCL200" s="199"/>
      <c r="CCM200" s="199"/>
      <c r="CCN200" s="199"/>
      <c r="CCO200" s="199"/>
      <c r="CCP200" s="199"/>
      <c r="CCQ200" s="199"/>
      <c r="CCR200" s="199"/>
      <c r="CCS200" s="199"/>
      <c r="CCT200" s="199"/>
    </row>
    <row r="201" spans="823:2126" s="200" customFormat="1" x14ac:dyDescent="0.2">
      <c r="AKV201" s="199"/>
      <c r="AKW201" s="199"/>
      <c r="AKX201" s="199"/>
      <c r="AKY201" s="199"/>
      <c r="AKZ201" s="199"/>
      <c r="ALA201" s="199"/>
      <c r="ALB201" s="199"/>
      <c r="ALC201" s="199"/>
      <c r="ALD201" s="199"/>
      <c r="ALE201" s="199"/>
      <c r="ALF201" s="199"/>
      <c r="ALG201" s="199"/>
      <c r="ALH201" s="199"/>
      <c r="ALI201" s="199"/>
      <c r="ALJ201" s="199"/>
      <c r="ALK201" s="199"/>
      <c r="ALL201" s="199"/>
      <c r="ALM201" s="199"/>
      <c r="ALN201" s="199"/>
      <c r="ALO201" s="199"/>
      <c r="ALP201" s="199"/>
      <c r="ALQ201" s="199"/>
      <c r="ALR201" s="199"/>
      <c r="ALS201" s="199"/>
      <c r="ALT201" s="199"/>
      <c r="ALU201" s="199"/>
      <c r="ALV201" s="199"/>
      <c r="ALW201" s="199"/>
      <c r="ALX201" s="199"/>
      <c r="ALY201" s="199"/>
      <c r="ALZ201" s="199"/>
      <c r="AMA201" s="199"/>
      <c r="AMB201" s="199"/>
      <c r="AMC201" s="199"/>
      <c r="AMD201" s="199"/>
      <c r="AME201" s="199"/>
      <c r="AMF201" s="199"/>
      <c r="AMG201" s="199"/>
      <c r="AMH201" s="199"/>
      <c r="AMI201" s="199"/>
      <c r="AMJ201" s="199"/>
      <c r="AMK201" s="199"/>
      <c r="AML201" s="199"/>
      <c r="AMM201" s="199"/>
      <c r="AMN201" s="199"/>
      <c r="AMO201" s="199"/>
      <c r="AMP201" s="199"/>
      <c r="AMQ201" s="199"/>
      <c r="AMR201" s="199"/>
      <c r="AMS201" s="199"/>
      <c r="AMT201" s="199"/>
      <c r="AMU201" s="199"/>
      <c r="AMV201" s="199"/>
      <c r="AMW201" s="199"/>
      <c r="AMX201" s="199"/>
      <c r="AMY201" s="199"/>
      <c r="AMZ201" s="199"/>
      <c r="ANA201" s="199"/>
      <c r="ANB201" s="199"/>
      <c r="ANC201" s="199"/>
      <c r="AND201" s="199"/>
      <c r="ANE201" s="199"/>
      <c r="ANF201" s="199"/>
      <c r="ANG201" s="199"/>
      <c r="ANH201" s="199"/>
      <c r="ANI201" s="199"/>
      <c r="ANJ201" s="199"/>
      <c r="ANK201" s="199"/>
      <c r="ANL201" s="199"/>
      <c r="ANM201" s="199"/>
      <c r="ANN201" s="199"/>
      <c r="ANO201" s="199"/>
      <c r="ANP201" s="199"/>
      <c r="ANQ201" s="199"/>
      <c r="ANR201" s="199"/>
      <c r="ANS201" s="199"/>
      <c r="ANT201" s="199"/>
      <c r="ANU201" s="199"/>
      <c r="ANV201" s="199"/>
      <c r="ANW201" s="199"/>
      <c r="ANX201" s="199"/>
      <c r="ANY201" s="199"/>
      <c r="ANZ201" s="199"/>
      <c r="AOA201" s="199"/>
      <c r="AOB201" s="199"/>
      <c r="AOC201" s="199"/>
      <c r="AOD201" s="199"/>
      <c r="AOE201" s="199"/>
      <c r="AOF201" s="199"/>
      <c r="AOG201" s="199"/>
      <c r="AOH201" s="199"/>
      <c r="AOI201" s="199"/>
      <c r="AOJ201" s="199"/>
      <c r="AOK201" s="199"/>
      <c r="AOL201" s="199"/>
      <c r="AOM201" s="199"/>
      <c r="AON201" s="199"/>
      <c r="AOO201" s="199"/>
      <c r="AOP201" s="199"/>
      <c r="AOQ201" s="199"/>
      <c r="AOR201" s="199"/>
      <c r="AOS201" s="199"/>
      <c r="AOT201" s="199"/>
      <c r="AOU201" s="199"/>
      <c r="AOV201" s="199"/>
      <c r="AOW201" s="199"/>
      <c r="AOX201" s="199"/>
      <c r="AOY201" s="199"/>
      <c r="AOZ201" s="199"/>
      <c r="APA201" s="199"/>
      <c r="APB201" s="199"/>
      <c r="APC201" s="199"/>
      <c r="APD201" s="199"/>
      <c r="APE201" s="199"/>
      <c r="APF201" s="199"/>
      <c r="APG201" s="199"/>
      <c r="APH201" s="199"/>
      <c r="API201" s="199"/>
      <c r="APJ201" s="199"/>
      <c r="APK201" s="199"/>
      <c r="APL201" s="199"/>
      <c r="APM201" s="199"/>
      <c r="APN201" s="199"/>
      <c r="APO201" s="199"/>
      <c r="APP201" s="199"/>
      <c r="APQ201" s="199"/>
      <c r="APR201" s="199"/>
      <c r="APS201" s="199"/>
      <c r="APT201" s="199"/>
      <c r="APU201" s="199"/>
      <c r="APV201" s="199"/>
      <c r="APW201" s="199"/>
      <c r="APX201" s="199"/>
      <c r="APY201" s="199"/>
      <c r="APZ201" s="199"/>
      <c r="AQA201" s="199"/>
      <c r="AQB201" s="199"/>
      <c r="AQC201" s="199"/>
      <c r="AQD201" s="199"/>
      <c r="AQE201" s="199"/>
      <c r="AQF201" s="199"/>
      <c r="AQG201" s="199"/>
      <c r="AQH201" s="199"/>
      <c r="AQI201" s="199"/>
      <c r="AQJ201" s="199"/>
      <c r="AQK201" s="199"/>
      <c r="AQL201" s="199"/>
      <c r="AQM201" s="199"/>
      <c r="AQN201" s="199"/>
      <c r="AQO201" s="199"/>
      <c r="AQP201" s="199"/>
      <c r="AQQ201" s="199"/>
      <c r="AQR201" s="199"/>
      <c r="AQS201" s="199"/>
      <c r="AQT201" s="199"/>
      <c r="AQU201" s="199"/>
      <c r="AQV201" s="199"/>
      <c r="AQW201" s="199"/>
      <c r="AQX201" s="199"/>
      <c r="AQY201" s="199"/>
      <c r="AQZ201" s="199"/>
      <c r="ARA201" s="199"/>
      <c r="ARB201" s="199"/>
      <c r="ARC201" s="199"/>
      <c r="ARD201" s="199"/>
      <c r="ARE201" s="199"/>
      <c r="ARF201" s="199"/>
      <c r="ARG201" s="199"/>
      <c r="ARH201" s="199"/>
      <c r="ARI201" s="199"/>
      <c r="ARJ201" s="199"/>
      <c r="ARK201" s="199"/>
      <c r="ARL201" s="199"/>
      <c r="ARM201" s="199"/>
      <c r="ARN201" s="199"/>
      <c r="ARO201" s="199"/>
      <c r="ARP201" s="199"/>
      <c r="ARQ201" s="199"/>
      <c r="ARR201" s="199"/>
      <c r="ARS201" s="199"/>
      <c r="ART201" s="199"/>
      <c r="ARU201" s="199"/>
      <c r="ARV201" s="199"/>
      <c r="ARW201" s="199"/>
      <c r="ARX201" s="199"/>
      <c r="ARY201" s="199"/>
      <c r="ARZ201" s="199"/>
      <c r="ASA201" s="199"/>
      <c r="ASB201" s="199"/>
      <c r="ASC201" s="199"/>
      <c r="ASD201" s="199"/>
      <c r="ASE201" s="199"/>
      <c r="ASF201" s="199"/>
      <c r="ASG201" s="199"/>
      <c r="ASH201" s="199"/>
      <c r="ASI201" s="199"/>
      <c r="ASJ201" s="199"/>
      <c r="ASK201" s="199"/>
      <c r="ASL201" s="199"/>
      <c r="ASM201" s="199"/>
      <c r="ASN201" s="199"/>
      <c r="ASO201" s="199"/>
      <c r="ASP201" s="199"/>
      <c r="ASQ201" s="199"/>
      <c r="ASR201" s="199"/>
      <c r="ASS201" s="199"/>
      <c r="AST201" s="199"/>
      <c r="ASU201" s="199"/>
      <c r="ASV201" s="199"/>
      <c r="ASW201" s="199"/>
      <c r="ASX201" s="199"/>
      <c r="ASY201" s="199"/>
      <c r="ASZ201" s="199"/>
      <c r="ATA201" s="199"/>
      <c r="ATB201" s="199"/>
      <c r="ATC201" s="199"/>
      <c r="ATD201" s="199"/>
      <c r="ATE201" s="199"/>
      <c r="ATF201" s="199"/>
      <c r="ATG201" s="199"/>
      <c r="ATH201" s="199"/>
      <c r="ATI201" s="199"/>
      <c r="ATJ201" s="199"/>
      <c r="ATK201" s="199"/>
      <c r="ATL201" s="199"/>
      <c r="ATM201" s="199"/>
      <c r="ATN201" s="199"/>
      <c r="ATO201" s="199"/>
      <c r="ATP201" s="199"/>
      <c r="ATQ201" s="199"/>
      <c r="ATR201" s="199"/>
      <c r="ATS201" s="199"/>
      <c r="ATT201" s="199"/>
      <c r="ATU201" s="199"/>
      <c r="ATV201" s="199"/>
      <c r="ATW201" s="199"/>
      <c r="ATX201" s="199"/>
      <c r="ATY201" s="199"/>
      <c r="ATZ201" s="199"/>
      <c r="AUA201" s="199"/>
      <c r="AUB201" s="199"/>
      <c r="AUC201" s="199"/>
      <c r="AUD201" s="199"/>
      <c r="AUE201" s="199"/>
      <c r="AUF201" s="199"/>
      <c r="AUG201" s="199"/>
      <c r="AUH201" s="199"/>
      <c r="AUI201" s="199"/>
      <c r="AUJ201" s="199"/>
      <c r="AUK201" s="199"/>
      <c r="AUL201" s="199"/>
      <c r="AUM201" s="199"/>
      <c r="AUN201" s="199"/>
      <c r="AUO201" s="199"/>
      <c r="AUP201" s="199"/>
      <c r="AUQ201" s="199"/>
      <c r="AUR201" s="199"/>
      <c r="AUS201" s="199"/>
      <c r="AUT201" s="199"/>
      <c r="AUU201" s="199"/>
      <c r="AUV201" s="199"/>
      <c r="AUW201" s="199"/>
      <c r="AUX201" s="199"/>
      <c r="AUY201" s="199"/>
      <c r="AUZ201" s="199"/>
      <c r="AVA201" s="199"/>
      <c r="AVB201" s="199"/>
      <c r="AVC201" s="199"/>
      <c r="AVD201" s="199"/>
      <c r="AVE201" s="199"/>
      <c r="AVF201" s="199"/>
      <c r="AVG201" s="199"/>
      <c r="AVH201" s="199"/>
      <c r="AVI201" s="199"/>
      <c r="AVJ201" s="199"/>
      <c r="AVK201" s="199"/>
      <c r="AVL201" s="199"/>
      <c r="AVM201" s="199"/>
      <c r="AVN201" s="199"/>
      <c r="AVO201" s="199"/>
      <c r="AVP201" s="199"/>
      <c r="AVQ201" s="199"/>
      <c r="AVR201" s="199"/>
      <c r="AVS201" s="199"/>
      <c r="AVT201" s="199"/>
      <c r="AVU201" s="199"/>
      <c r="AVV201" s="199"/>
      <c r="AVW201" s="199"/>
      <c r="AVX201" s="199"/>
      <c r="AVY201" s="199"/>
      <c r="AVZ201" s="199"/>
      <c r="AWA201" s="199"/>
      <c r="AWB201" s="199"/>
      <c r="AWC201" s="199"/>
      <c r="AWD201" s="199"/>
      <c r="AWE201" s="199"/>
      <c r="AWF201" s="199"/>
      <c r="AWG201" s="199"/>
      <c r="AWH201" s="199"/>
      <c r="AWI201" s="199"/>
      <c r="AWJ201" s="199"/>
      <c r="AWK201" s="199"/>
      <c r="AWL201" s="199"/>
      <c r="AWM201" s="199"/>
      <c r="AWN201" s="199"/>
      <c r="AWO201" s="199"/>
      <c r="AWP201" s="199"/>
      <c r="AWQ201" s="199"/>
      <c r="AWR201" s="199"/>
      <c r="AWS201" s="199"/>
      <c r="AWT201" s="199"/>
      <c r="AWU201" s="199"/>
      <c r="AWV201" s="199"/>
      <c r="AWW201" s="199"/>
      <c r="AWX201" s="199"/>
      <c r="AWY201" s="199"/>
      <c r="AWZ201" s="199"/>
      <c r="AXA201" s="199"/>
      <c r="AXB201" s="199"/>
      <c r="AXC201" s="199"/>
      <c r="AXD201" s="199"/>
      <c r="AXE201" s="199"/>
      <c r="AXF201" s="199"/>
      <c r="AXG201" s="199"/>
      <c r="AXH201" s="199"/>
      <c r="AXI201" s="199"/>
      <c r="AXJ201" s="199"/>
      <c r="AXK201" s="199"/>
      <c r="AXL201" s="199"/>
      <c r="AXM201" s="199"/>
      <c r="AXN201" s="199"/>
      <c r="AXO201" s="199"/>
      <c r="AXP201" s="199"/>
      <c r="AXQ201" s="199"/>
      <c r="AXR201" s="199"/>
      <c r="AXS201" s="199"/>
      <c r="AXT201" s="199"/>
      <c r="AXU201" s="199"/>
      <c r="AXV201" s="199"/>
      <c r="AXW201" s="199"/>
      <c r="AXX201" s="199"/>
      <c r="AXY201" s="199"/>
      <c r="AXZ201" s="199"/>
      <c r="AYA201" s="199"/>
      <c r="AYB201" s="199"/>
      <c r="AYC201" s="199"/>
      <c r="AYD201" s="199"/>
      <c r="AYE201" s="199"/>
      <c r="AYF201" s="199"/>
      <c r="AYG201" s="199"/>
      <c r="AYH201" s="199"/>
      <c r="AYI201" s="199"/>
      <c r="AYJ201" s="199"/>
      <c r="AYK201" s="199"/>
      <c r="AYL201" s="199"/>
      <c r="AYM201" s="199"/>
      <c r="AYN201" s="199"/>
      <c r="AYO201" s="199"/>
      <c r="AYP201" s="199"/>
      <c r="AYQ201" s="199"/>
      <c r="AYR201" s="199"/>
      <c r="AYS201" s="199"/>
      <c r="AYT201" s="199"/>
      <c r="AYU201" s="199"/>
      <c r="AYV201" s="199"/>
      <c r="AYW201" s="199"/>
      <c r="AYX201" s="199"/>
      <c r="AYY201" s="199"/>
      <c r="AYZ201" s="199"/>
      <c r="AZA201" s="199"/>
      <c r="AZB201" s="199"/>
      <c r="AZC201" s="199"/>
      <c r="AZD201" s="199"/>
      <c r="AZE201" s="199"/>
      <c r="AZF201" s="199"/>
      <c r="AZG201" s="199"/>
      <c r="AZH201" s="199"/>
      <c r="AZI201" s="199"/>
      <c r="AZJ201" s="199"/>
      <c r="AZK201" s="199"/>
      <c r="AZL201" s="199"/>
      <c r="AZM201" s="199"/>
      <c r="AZN201" s="199"/>
      <c r="AZO201" s="199"/>
      <c r="AZP201" s="199"/>
      <c r="AZQ201" s="199"/>
      <c r="AZR201" s="199"/>
      <c r="AZS201" s="199"/>
      <c r="AZT201" s="199"/>
      <c r="AZU201" s="199"/>
      <c r="AZV201" s="199"/>
      <c r="AZW201" s="199"/>
      <c r="AZX201" s="199"/>
      <c r="AZY201" s="199"/>
      <c r="AZZ201" s="199"/>
      <c r="BAA201" s="199"/>
      <c r="BAB201" s="199"/>
      <c r="BAC201" s="199"/>
      <c r="BAD201" s="199"/>
      <c r="BAE201" s="199"/>
      <c r="BAF201" s="199"/>
      <c r="BAG201" s="199"/>
      <c r="BAH201" s="199"/>
      <c r="BAI201" s="199"/>
      <c r="BAJ201" s="199"/>
      <c r="BAK201" s="199"/>
      <c r="BAL201" s="199"/>
      <c r="BAM201" s="199"/>
      <c r="BAN201" s="199"/>
      <c r="BAO201" s="199"/>
      <c r="BAP201" s="199"/>
      <c r="BAQ201" s="199"/>
      <c r="BAR201" s="199"/>
      <c r="BAS201" s="199"/>
      <c r="BAT201" s="199"/>
      <c r="BAU201" s="199"/>
      <c r="BAV201" s="199"/>
      <c r="BAW201" s="199"/>
      <c r="BAX201" s="199"/>
      <c r="BAY201" s="199"/>
      <c r="BAZ201" s="199"/>
      <c r="BBA201" s="199"/>
      <c r="BBB201" s="199"/>
      <c r="BBC201" s="199"/>
      <c r="BBD201" s="199"/>
      <c r="BBE201" s="199"/>
      <c r="BBF201" s="199"/>
      <c r="BBG201" s="199"/>
      <c r="BBH201" s="199"/>
      <c r="BBI201" s="199"/>
      <c r="BBJ201" s="199"/>
      <c r="BBK201" s="199"/>
      <c r="BBL201" s="199"/>
      <c r="BBM201" s="199"/>
      <c r="BBN201" s="199"/>
      <c r="BBO201" s="199"/>
      <c r="BBP201" s="199"/>
      <c r="BBQ201" s="199"/>
      <c r="BBR201" s="199"/>
      <c r="BBS201" s="199"/>
      <c r="BBT201" s="199"/>
      <c r="BBU201" s="199"/>
      <c r="BBV201" s="199"/>
      <c r="BBW201" s="199"/>
      <c r="BBX201" s="199"/>
      <c r="BBY201" s="199"/>
      <c r="BBZ201" s="199"/>
      <c r="BCA201" s="199"/>
      <c r="BCB201" s="199"/>
      <c r="BCC201" s="199"/>
      <c r="BCD201" s="199"/>
      <c r="BCE201" s="199"/>
      <c r="BCF201" s="199"/>
      <c r="BCG201" s="199"/>
      <c r="BCH201" s="199"/>
      <c r="BCI201" s="199"/>
      <c r="BCJ201" s="199"/>
      <c r="BCK201" s="199"/>
      <c r="BCL201" s="199"/>
      <c r="BCM201" s="199"/>
      <c r="BCN201" s="199"/>
      <c r="BCO201" s="199"/>
      <c r="BCP201" s="199"/>
      <c r="BCQ201" s="199"/>
      <c r="BCR201" s="199"/>
      <c r="BCS201" s="199"/>
      <c r="BCT201" s="199"/>
      <c r="BCU201" s="199"/>
      <c r="BCV201" s="199"/>
      <c r="BCW201" s="199"/>
      <c r="BCX201" s="199"/>
      <c r="BCY201" s="199"/>
      <c r="BCZ201" s="199"/>
      <c r="BDA201" s="199"/>
      <c r="BDB201" s="199"/>
      <c r="BDC201" s="199"/>
      <c r="BDD201" s="199"/>
      <c r="BDE201" s="199"/>
      <c r="BDF201" s="199"/>
      <c r="BDG201" s="199"/>
      <c r="BDH201" s="199"/>
      <c r="BDI201" s="199"/>
      <c r="BDJ201" s="199"/>
      <c r="BDK201" s="199"/>
      <c r="BDL201" s="199"/>
      <c r="BDM201" s="199"/>
      <c r="BDN201" s="199"/>
      <c r="BDO201" s="199"/>
      <c r="BDP201" s="199"/>
      <c r="BDQ201" s="199"/>
      <c r="BDR201" s="199"/>
      <c r="BDS201" s="199"/>
      <c r="BDT201" s="199"/>
      <c r="BDU201" s="199"/>
      <c r="BDV201" s="199"/>
      <c r="BDW201" s="199"/>
      <c r="BDX201" s="199"/>
      <c r="BDY201" s="199"/>
      <c r="BDZ201" s="199"/>
      <c r="BEA201" s="199"/>
      <c r="BEB201" s="199"/>
      <c r="BEC201" s="199"/>
      <c r="BED201" s="199"/>
      <c r="BEE201" s="199"/>
      <c r="BEF201" s="199"/>
      <c r="BEG201" s="199"/>
      <c r="BEH201" s="199"/>
      <c r="BEI201" s="199"/>
      <c r="BEJ201" s="199"/>
      <c r="BEK201" s="199"/>
      <c r="BEL201" s="199"/>
      <c r="BEM201" s="199"/>
      <c r="BEN201" s="199"/>
      <c r="BEO201" s="199"/>
      <c r="BEP201" s="199"/>
      <c r="BEQ201" s="199"/>
      <c r="BER201" s="199"/>
      <c r="BES201" s="199"/>
      <c r="BET201" s="199"/>
      <c r="BEU201" s="199"/>
      <c r="BEV201" s="199"/>
      <c r="BEW201" s="199"/>
      <c r="BEX201" s="199"/>
      <c r="BEY201" s="199"/>
      <c r="BEZ201" s="199"/>
      <c r="BFA201" s="199"/>
      <c r="BFB201" s="199"/>
      <c r="BFC201" s="199"/>
      <c r="BFD201" s="199"/>
      <c r="BFE201" s="199"/>
      <c r="BFF201" s="199"/>
      <c r="BFG201" s="199"/>
      <c r="BFH201" s="199"/>
      <c r="BFI201" s="199"/>
      <c r="BFJ201" s="199"/>
      <c r="BFK201" s="199"/>
      <c r="BFL201" s="199"/>
      <c r="BFM201" s="199"/>
      <c r="BFN201" s="199"/>
      <c r="BFO201" s="199"/>
      <c r="BFP201" s="199"/>
      <c r="BFQ201" s="199"/>
      <c r="BFR201" s="199"/>
      <c r="BFS201" s="199"/>
      <c r="BFT201" s="199"/>
      <c r="BFU201" s="199"/>
      <c r="BFV201" s="199"/>
      <c r="BFW201" s="199"/>
      <c r="BFX201" s="199"/>
      <c r="BFY201" s="199"/>
      <c r="BFZ201" s="199"/>
      <c r="BGA201" s="199"/>
      <c r="BGB201" s="199"/>
      <c r="BGC201" s="199"/>
      <c r="BGD201" s="199"/>
      <c r="BGE201" s="199"/>
      <c r="BGF201" s="199"/>
      <c r="BGG201" s="199"/>
      <c r="BGH201" s="199"/>
      <c r="BGI201" s="199"/>
      <c r="BGJ201" s="199"/>
      <c r="BGK201" s="199"/>
      <c r="BGL201" s="199"/>
      <c r="BGM201" s="199"/>
      <c r="BGN201" s="199"/>
      <c r="BGO201" s="199"/>
      <c r="BGP201" s="199"/>
      <c r="BGQ201" s="199"/>
      <c r="BGR201" s="199"/>
      <c r="BGS201" s="199"/>
      <c r="BGT201" s="199"/>
      <c r="BGU201" s="199"/>
      <c r="BGV201" s="199"/>
      <c r="BGW201" s="199"/>
      <c r="BGX201" s="199"/>
      <c r="BGY201" s="199"/>
      <c r="BGZ201" s="199"/>
      <c r="BHA201" s="199"/>
      <c r="BHB201" s="199"/>
      <c r="BHC201" s="199"/>
      <c r="BHD201" s="199"/>
      <c r="BHE201" s="199"/>
      <c r="BHF201" s="199"/>
      <c r="BHG201" s="199"/>
      <c r="BHH201" s="199"/>
      <c r="BHI201" s="199"/>
      <c r="BHJ201" s="199"/>
      <c r="BHK201" s="199"/>
      <c r="BHL201" s="199"/>
      <c r="BHM201" s="199"/>
      <c r="BHN201" s="199"/>
      <c r="BHO201" s="199"/>
      <c r="BHP201" s="199"/>
      <c r="BHQ201" s="199"/>
      <c r="BHR201" s="199"/>
      <c r="BHS201" s="199"/>
      <c r="BHT201" s="199"/>
      <c r="BHU201" s="199"/>
      <c r="BHV201" s="199"/>
      <c r="BHW201" s="199"/>
      <c r="BHX201" s="199"/>
      <c r="BHY201" s="199"/>
      <c r="BHZ201" s="199"/>
      <c r="BIA201" s="199"/>
      <c r="BIB201" s="199"/>
      <c r="BIC201" s="199"/>
      <c r="BID201" s="199"/>
      <c r="BIE201" s="199"/>
      <c r="BIF201" s="199"/>
      <c r="BIG201" s="199"/>
      <c r="BIH201" s="199"/>
      <c r="BII201" s="199"/>
      <c r="BIJ201" s="199"/>
      <c r="BIK201" s="199"/>
      <c r="BIL201" s="199"/>
      <c r="BIM201" s="199"/>
      <c r="BIN201" s="199"/>
      <c r="BIO201" s="199"/>
      <c r="BIP201" s="199"/>
      <c r="BIQ201" s="199"/>
      <c r="BIR201" s="199"/>
      <c r="BIS201" s="199"/>
      <c r="BIT201" s="199"/>
      <c r="BIU201" s="199"/>
      <c r="BIV201" s="199"/>
      <c r="BIW201" s="199"/>
      <c r="BIX201" s="199"/>
      <c r="BIY201" s="199"/>
      <c r="BIZ201" s="199"/>
      <c r="BJA201" s="199"/>
      <c r="BJB201" s="199"/>
      <c r="BJC201" s="199"/>
      <c r="BJD201" s="199"/>
      <c r="BJE201" s="199"/>
      <c r="BJF201" s="199"/>
      <c r="BJG201" s="199"/>
      <c r="BJH201" s="199"/>
      <c r="BJI201" s="199"/>
      <c r="BJJ201" s="199"/>
      <c r="BJK201" s="199"/>
      <c r="BJL201" s="199"/>
      <c r="BJM201" s="199"/>
      <c r="BJN201" s="199"/>
      <c r="BJO201" s="199"/>
      <c r="BJP201" s="199"/>
      <c r="BJQ201" s="199"/>
      <c r="BJR201" s="199"/>
      <c r="BJS201" s="199"/>
      <c r="BJT201" s="199"/>
      <c r="BJU201" s="199"/>
      <c r="BJV201" s="199"/>
      <c r="BJW201" s="199"/>
      <c r="BJX201" s="199"/>
      <c r="BJY201" s="199"/>
      <c r="BJZ201" s="199"/>
      <c r="BKA201" s="199"/>
      <c r="BKB201" s="199"/>
      <c r="BKC201" s="199"/>
      <c r="BKD201" s="199"/>
      <c r="BKE201" s="199"/>
      <c r="BKF201" s="199"/>
      <c r="BKG201" s="199"/>
      <c r="BKH201" s="199"/>
      <c r="BKI201" s="199"/>
      <c r="BKJ201" s="199"/>
      <c r="BKK201" s="199"/>
      <c r="BKL201" s="199"/>
      <c r="BKM201" s="199"/>
      <c r="BKN201" s="199"/>
      <c r="BKO201" s="199"/>
      <c r="BKP201" s="199"/>
      <c r="BKQ201" s="199"/>
      <c r="BKR201" s="199"/>
      <c r="BKS201" s="199"/>
      <c r="BKT201" s="199"/>
      <c r="BKU201" s="199"/>
      <c r="BKV201" s="199"/>
      <c r="BKW201" s="199"/>
      <c r="BKX201" s="199"/>
      <c r="BKY201" s="199"/>
      <c r="BKZ201" s="199"/>
      <c r="BLA201" s="199"/>
      <c r="BLB201" s="199"/>
      <c r="BLC201" s="199"/>
      <c r="BLD201" s="199"/>
      <c r="BLE201" s="199"/>
      <c r="BLF201" s="199"/>
      <c r="BLG201" s="199"/>
      <c r="BLH201" s="199"/>
      <c r="BLI201" s="199"/>
      <c r="BLJ201" s="199"/>
      <c r="BLK201" s="199"/>
      <c r="BLL201" s="199"/>
      <c r="BLM201" s="199"/>
      <c r="BLN201" s="199"/>
      <c r="BLO201" s="199"/>
      <c r="BLP201" s="199"/>
      <c r="BLQ201" s="199"/>
      <c r="BLR201" s="199"/>
      <c r="BLS201" s="199"/>
      <c r="BLT201" s="199"/>
      <c r="BLU201" s="199"/>
      <c r="BLV201" s="199"/>
      <c r="BLW201" s="199"/>
      <c r="BLX201" s="199"/>
      <c r="BLY201" s="199"/>
      <c r="BLZ201" s="199"/>
      <c r="BMA201" s="199"/>
      <c r="BMB201" s="199"/>
      <c r="BMC201" s="199"/>
      <c r="BMD201" s="199"/>
      <c r="BME201" s="199"/>
      <c r="BMF201" s="199"/>
      <c r="BMG201" s="199"/>
      <c r="BMH201" s="199"/>
      <c r="BMI201" s="199"/>
      <c r="BMJ201" s="199"/>
      <c r="BMK201" s="199"/>
      <c r="BML201" s="199"/>
      <c r="BMM201" s="199"/>
      <c r="BMN201" s="199"/>
      <c r="BMO201" s="199"/>
      <c r="BMP201" s="199"/>
      <c r="BMQ201" s="199"/>
      <c r="BMR201" s="199"/>
      <c r="BMS201" s="199"/>
      <c r="BMT201" s="199"/>
      <c r="BMU201" s="199"/>
      <c r="BMV201" s="199"/>
      <c r="BMW201" s="199"/>
      <c r="BMX201" s="199"/>
      <c r="BMY201" s="199"/>
      <c r="BMZ201" s="199"/>
      <c r="BNA201" s="199"/>
      <c r="BNB201" s="199"/>
      <c r="BNC201" s="199"/>
      <c r="BND201" s="199"/>
      <c r="BNE201" s="199"/>
      <c r="BNF201" s="199"/>
      <c r="BNG201" s="199"/>
      <c r="BNH201" s="199"/>
      <c r="BNI201" s="199"/>
      <c r="BNJ201" s="199"/>
      <c r="BNK201" s="199"/>
      <c r="BNL201" s="199"/>
      <c r="BNM201" s="199"/>
      <c r="BNN201" s="199"/>
      <c r="BNO201" s="199"/>
      <c r="BNP201" s="199"/>
      <c r="BNQ201" s="199"/>
      <c r="BNR201" s="199"/>
      <c r="BNS201" s="199"/>
      <c r="BNT201" s="199"/>
      <c r="BNU201" s="199"/>
      <c r="BNV201" s="199"/>
      <c r="BNW201" s="199"/>
      <c r="BNX201" s="199"/>
      <c r="BNY201" s="199"/>
      <c r="BNZ201" s="199"/>
      <c r="BOA201" s="199"/>
      <c r="BOB201" s="199"/>
      <c r="BOC201" s="199"/>
      <c r="BOD201" s="199"/>
      <c r="BOE201" s="199"/>
      <c r="BOF201" s="199"/>
      <c r="BOG201" s="199"/>
      <c r="BOH201" s="199"/>
      <c r="BOI201" s="199"/>
      <c r="BOJ201" s="199"/>
      <c r="BOK201" s="199"/>
      <c r="BOL201" s="199"/>
      <c r="BOM201" s="199"/>
      <c r="BON201" s="199"/>
      <c r="BOO201" s="199"/>
      <c r="BOP201" s="199"/>
      <c r="BOQ201" s="199"/>
      <c r="BOR201" s="199"/>
      <c r="BOS201" s="199"/>
      <c r="BOT201" s="199"/>
      <c r="BOU201" s="199"/>
      <c r="BOV201" s="199"/>
      <c r="BOW201" s="199"/>
      <c r="BOX201" s="199"/>
      <c r="BOY201" s="199"/>
      <c r="BOZ201" s="199"/>
      <c r="BPA201" s="199"/>
      <c r="BPB201" s="199"/>
      <c r="BPC201" s="199"/>
      <c r="BPD201" s="199"/>
      <c r="BPE201" s="199"/>
      <c r="BPF201" s="199"/>
      <c r="BPG201" s="199"/>
      <c r="BPH201" s="199"/>
      <c r="BPI201" s="199"/>
      <c r="BPJ201" s="199"/>
      <c r="BPK201" s="199"/>
      <c r="BPL201" s="199"/>
      <c r="BPM201" s="199"/>
      <c r="BPN201" s="199"/>
      <c r="BPO201" s="199"/>
      <c r="BPP201" s="199"/>
      <c r="BPQ201" s="199"/>
      <c r="BPR201" s="199"/>
      <c r="BPS201" s="199"/>
      <c r="BPT201" s="199"/>
      <c r="BPU201" s="199"/>
      <c r="BPV201" s="199"/>
      <c r="BPW201" s="199"/>
      <c r="BPX201" s="199"/>
      <c r="BPY201" s="199"/>
      <c r="BPZ201" s="199"/>
      <c r="BQA201" s="199"/>
      <c r="BQB201" s="199"/>
      <c r="BQC201" s="199"/>
      <c r="BQD201" s="199"/>
      <c r="BQE201" s="199"/>
      <c r="BQF201" s="199"/>
      <c r="BQG201" s="199"/>
      <c r="BQH201" s="199"/>
      <c r="BQI201" s="199"/>
      <c r="BQJ201" s="199"/>
      <c r="BQK201" s="199"/>
      <c r="BQL201" s="199"/>
      <c r="BQM201" s="199"/>
      <c r="BQN201" s="199"/>
      <c r="BQO201" s="199"/>
      <c r="BQP201" s="199"/>
      <c r="BQQ201" s="199"/>
      <c r="BQR201" s="199"/>
      <c r="BQS201" s="199"/>
      <c r="BQT201" s="199"/>
      <c r="BQU201" s="199"/>
      <c r="BQV201" s="199"/>
      <c r="BQW201" s="199"/>
      <c r="BQX201" s="199"/>
      <c r="BQY201" s="199"/>
      <c r="BQZ201" s="199"/>
      <c r="BRA201" s="199"/>
      <c r="BRB201" s="199"/>
      <c r="BRC201" s="199"/>
      <c r="BRD201" s="199"/>
      <c r="BRE201" s="199"/>
      <c r="BRF201" s="199"/>
      <c r="BRG201" s="199"/>
      <c r="BRH201" s="199"/>
      <c r="BRI201" s="199"/>
      <c r="BRJ201" s="199"/>
      <c r="BRK201" s="199"/>
      <c r="BRL201" s="199"/>
      <c r="BRM201" s="199"/>
      <c r="BRN201" s="199"/>
      <c r="BRO201" s="199"/>
      <c r="BRP201" s="199"/>
      <c r="BRQ201" s="199"/>
      <c r="BRR201" s="199"/>
      <c r="BRS201" s="199"/>
      <c r="BRT201" s="199"/>
      <c r="BRU201" s="199"/>
      <c r="BRV201" s="199"/>
      <c r="BRW201" s="199"/>
      <c r="BRX201" s="199"/>
      <c r="BRY201" s="199"/>
      <c r="BRZ201" s="199"/>
      <c r="BSA201" s="199"/>
      <c r="BSB201" s="199"/>
      <c r="BSC201" s="199"/>
      <c r="BSD201" s="199"/>
      <c r="BSE201" s="199"/>
      <c r="BSF201" s="199"/>
      <c r="BSG201" s="199"/>
      <c r="BSH201" s="199"/>
      <c r="BSI201" s="199"/>
      <c r="BSJ201" s="199"/>
      <c r="BSK201" s="199"/>
      <c r="BSL201" s="199"/>
      <c r="BSM201" s="199"/>
      <c r="BSN201" s="199"/>
      <c r="BSO201" s="199"/>
      <c r="BSP201" s="199"/>
      <c r="BSQ201" s="199"/>
      <c r="BSR201" s="199"/>
      <c r="BSS201" s="199"/>
      <c r="BST201" s="199"/>
      <c r="BSU201" s="199"/>
      <c r="BSV201" s="199"/>
      <c r="BSW201" s="199"/>
      <c r="BSX201" s="199"/>
      <c r="BSY201" s="199"/>
      <c r="BSZ201" s="199"/>
      <c r="BTA201" s="199"/>
      <c r="BTB201" s="199"/>
      <c r="BTC201" s="199"/>
      <c r="BTD201" s="199"/>
      <c r="BTE201" s="199"/>
      <c r="BTF201" s="199"/>
      <c r="BTG201" s="199"/>
      <c r="BTH201" s="199"/>
      <c r="BTI201" s="199"/>
      <c r="BTJ201" s="199"/>
      <c r="BTK201" s="199"/>
      <c r="BTL201" s="199"/>
      <c r="BTM201" s="199"/>
      <c r="BTN201" s="199"/>
      <c r="BTO201" s="199"/>
      <c r="BTP201" s="199"/>
      <c r="BTQ201" s="199"/>
      <c r="BTR201" s="199"/>
      <c r="BTS201" s="199"/>
      <c r="BTT201" s="199"/>
      <c r="BTU201" s="199"/>
      <c r="BTV201" s="199"/>
      <c r="BTW201" s="199"/>
      <c r="BTX201" s="199"/>
      <c r="BTY201" s="199"/>
      <c r="BTZ201" s="199"/>
      <c r="BUA201" s="199"/>
      <c r="BUB201" s="199"/>
      <c r="BUC201" s="199"/>
      <c r="BUD201" s="199"/>
      <c r="BUE201" s="199"/>
      <c r="BUF201" s="199"/>
      <c r="BUG201" s="199"/>
      <c r="BUH201" s="199"/>
      <c r="BUI201" s="199"/>
      <c r="BUJ201" s="199"/>
      <c r="BUK201" s="199"/>
      <c r="BUL201" s="199"/>
      <c r="BUM201" s="199"/>
      <c r="BUN201" s="199"/>
      <c r="BUO201" s="199"/>
      <c r="BUP201" s="199"/>
      <c r="BUQ201" s="199"/>
      <c r="BUR201" s="199"/>
      <c r="BUS201" s="199"/>
      <c r="BUT201" s="199"/>
      <c r="BUU201" s="199"/>
      <c r="BUV201" s="199"/>
      <c r="BUW201" s="199"/>
      <c r="BUX201" s="199"/>
      <c r="BUY201" s="199"/>
      <c r="BUZ201" s="199"/>
      <c r="BVA201" s="199"/>
      <c r="BVB201" s="199"/>
      <c r="BVC201" s="199"/>
      <c r="BVD201" s="199"/>
      <c r="BVE201" s="199"/>
      <c r="BVF201" s="199"/>
      <c r="BVG201" s="199"/>
      <c r="BVH201" s="199"/>
      <c r="BVI201" s="199"/>
      <c r="BVJ201" s="199"/>
      <c r="BVK201" s="199"/>
      <c r="BVL201" s="199"/>
      <c r="BVM201" s="199"/>
      <c r="BVN201" s="199"/>
      <c r="BVO201" s="199"/>
      <c r="BVP201" s="199"/>
      <c r="BVQ201" s="199"/>
      <c r="BVR201" s="199"/>
      <c r="BVS201" s="199"/>
      <c r="BVT201" s="199"/>
      <c r="BVU201" s="199"/>
      <c r="BVV201" s="199"/>
      <c r="BVW201" s="199"/>
      <c r="BVX201" s="199"/>
      <c r="BVY201" s="199"/>
      <c r="BVZ201" s="199"/>
      <c r="BWA201" s="199"/>
      <c r="BWB201" s="199"/>
      <c r="BWC201" s="199"/>
      <c r="BWD201" s="199"/>
      <c r="BWE201" s="199"/>
      <c r="BWF201" s="199"/>
      <c r="BWG201" s="199"/>
      <c r="BWH201" s="199"/>
      <c r="BWI201" s="199"/>
      <c r="BWJ201" s="199"/>
      <c r="BWK201" s="199"/>
      <c r="BWL201" s="199"/>
      <c r="BWM201" s="199"/>
      <c r="BWN201" s="199"/>
      <c r="BWO201" s="199"/>
      <c r="BWP201" s="199"/>
      <c r="BWQ201" s="199"/>
      <c r="BWR201" s="199"/>
      <c r="BWS201" s="199"/>
      <c r="BWT201" s="199"/>
      <c r="BWU201" s="199"/>
      <c r="BWV201" s="199"/>
      <c r="BWW201" s="199"/>
      <c r="BWX201" s="199"/>
      <c r="BWY201" s="199"/>
      <c r="BWZ201" s="199"/>
      <c r="BXA201" s="199"/>
      <c r="BXB201" s="199"/>
      <c r="BXC201" s="199"/>
      <c r="BXD201" s="199"/>
      <c r="BXE201" s="199"/>
      <c r="BXF201" s="199"/>
      <c r="BXG201" s="199"/>
      <c r="BXH201" s="199"/>
      <c r="BXI201" s="199"/>
      <c r="BXJ201" s="199"/>
      <c r="BXK201" s="199"/>
      <c r="BXL201" s="199"/>
      <c r="BXM201" s="199"/>
      <c r="BXN201" s="199"/>
      <c r="BXO201" s="199"/>
      <c r="BXP201" s="199"/>
      <c r="BXQ201" s="199"/>
      <c r="BXR201" s="199"/>
      <c r="BXS201" s="199"/>
      <c r="BXT201" s="199"/>
      <c r="BXU201" s="199"/>
      <c r="BXV201" s="199"/>
      <c r="BXW201" s="199"/>
      <c r="BXX201" s="199"/>
      <c r="BXY201" s="199"/>
      <c r="BXZ201" s="199"/>
      <c r="BYA201" s="199"/>
      <c r="BYB201" s="199"/>
      <c r="BYC201" s="199"/>
      <c r="BYD201" s="199"/>
      <c r="BYE201" s="199"/>
      <c r="BYF201" s="199"/>
      <c r="BYG201" s="199"/>
      <c r="BYH201" s="199"/>
      <c r="BYI201" s="199"/>
      <c r="BYJ201" s="199"/>
      <c r="BYK201" s="199"/>
      <c r="BYL201" s="199"/>
      <c r="BYM201" s="199"/>
      <c r="BYN201" s="199"/>
      <c r="BYO201" s="199"/>
      <c r="BYP201" s="199"/>
      <c r="BYQ201" s="199"/>
      <c r="BYR201" s="199"/>
      <c r="BYS201" s="199"/>
      <c r="BYT201" s="199"/>
      <c r="BYU201" s="199"/>
      <c r="BYV201" s="199"/>
      <c r="BYW201" s="199"/>
      <c r="BYX201" s="199"/>
      <c r="BYY201" s="199"/>
      <c r="BYZ201" s="199"/>
      <c r="BZA201" s="199"/>
      <c r="BZB201" s="199"/>
      <c r="BZC201" s="199"/>
      <c r="BZD201" s="199"/>
      <c r="BZE201" s="199"/>
      <c r="BZF201" s="199"/>
      <c r="BZG201" s="199"/>
      <c r="BZH201" s="199"/>
      <c r="BZI201" s="199"/>
      <c r="BZJ201" s="199"/>
      <c r="BZK201" s="199"/>
      <c r="BZL201" s="199"/>
      <c r="BZM201" s="199"/>
      <c r="BZN201" s="199"/>
      <c r="BZO201" s="199"/>
      <c r="BZP201" s="199"/>
      <c r="BZQ201" s="199"/>
      <c r="BZR201" s="199"/>
      <c r="BZS201" s="199"/>
      <c r="BZT201" s="199"/>
      <c r="BZU201" s="199"/>
      <c r="BZV201" s="199"/>
      <c r="BZW201" s="199"/>
      <c r="BZX201" s="199"/>
      <c r="BZY201" s="199"/>
      <c r="BZZ201" s="199"/>
      <c r="CAA201" s="199"/>
      <c r="CAB201" s="199"/>
      <c r="CAC201" s="199"/>
      <c r="CAD201" s="199"/>
      <c r="CAE201" s="199"/>
      <c r="CAF201" s="199"/>
      <c r="CAG201" s="199"/>
      <c r="CAH201" s="199"/>
      <c r="CAI201" s="199"/>
      <c r="CAJ201" s="199"/>
      <c r="CAK201" s="199"/>
      <c r="CAL201" s="199"/>
      <c r="CAM201" s="199"/>
      <c r="CAN201" s="199"/>
      <c r="CAO201" s="199"/>
      <c r="CAP201" s="199"/>
      <c r="CAQ201" s="199"/>
      <c r="CAR201" s="199"/>
      <c r="CAS201" s="199"/>
      <c r="CAT201" s="199"/>
      <c r="CAU201" s="199"/>
      <c r="CAV201" s="199"/>
      <c r="CAW201" s="199"/>
      <c r="CAX201" s="199"/>
      <c r="CAY201" s="199"/>
      <c r="CAZ201" s="199"/>
      <c r="CBA201" s="199"/>
      <c r="CBB201" s="199"/>
      <c r="CBC201" s="199"/>
      <c r="CBD201" s="199"/>
      <c r="CBE201" s="199"/>
      <c r="CBF201" s="199"/>
      <c r="CBG201" s="199"/>
      <c r="CBH201" s="199"/>
      <c r="CBI201" s="199"/>
      <c r="CBJ201" s="199"/>
      <c r="CBK201" s="199"/>
      <c r="CBL201" s="199"/>
      <c r="CBM201" s="199"/>
      <c r="CBN201" s="199"/>
      <c r="CBO201" s="199"/>
      <c r="CBP201" s="199"/>
      <c r="CBQ201" s="199"/>
      <c r="CBR201" s="199"/>
      <c r="CBS201" s="199"/>
      <c r="CBT201" s="199"/>
      <c r="CBU201" s="199"/>
      <c r="CBV201" s="199"/>
      <c r="CBW201" s="199"/>
      <c r="CBX201" s="199"/>
      <c r="CBY201" s="199"/>
      <c r="CBZ201" s="199"/>
      <c r="CCA201" s="199"/>
      <c r="CCB201" s="199"/>
      <c r="CCC201" s="199"/>
      <c r="CCD201" s="199"/>
      <c r="CCE201" s="199"/>
      <c r="CCF201" s="199"/>
      <c r="CCG201" s="199"/>
      <c r="CCH201" s="199"/>
      <c r="CCI201" s="199"/>
      <c r="CCJ201" s="199"/>
      <c r="CCK201" s="199"/>
      <c r="CCL201" s="199"/>
      <c r="CCM201" s="199"/>
      <c r="CCN201" s="199"/>
      <c r="CCO201" s="199"/>
      <c r="CCP201" s="199"/>
      <c r="CCQ201" s="199"/>
      <c r="CCR201" s="199"/>
      <c r="CCS201" s="199"/>
      <c r="CCT201" s="199"/>
    </row>
    <row r="202" spans="823:2126" s="200" customFormat="1" x14ac:dyDescent="0.2">
      <c r="AKV202" s="199"/>
      <c r="AKW202" s="199"/>
      <c r="AKX202" s="199"/>
      <c r="AKY202" s="199"/>
      <c r="AKZ202" s="199"/>
      <c r="ALA202" s="199"/>
      <c r="ALB202" s="199"/>
      <c r="ALC202" s="199"/>
      <c r="ALD202" s="199"/>
      <c r="ALE202" s="199"/>
      <c r="ALF202" s="199"/>
      <c r="ALG202" s="199"/>
      <c r="ALH202" s="199"/>
      <c r="ALI202" s="199"/>
      <c r="ALJ202" s="199"/>
      <c r="ALK202" s="199"/>
      <c r="ALL202" s="199"/>
      <c r="ALM202" s="199"/>
      <c r="ALN202" s="199"/>
      <c r="ALO202" s="199"/>
      <c r="ALP202" s="199"/>
      <c r="ALQ202" s="199"/>
      <c r="ALR202" s="199"/>
      <c r="ALS202" s="199"/>
      <c r="ALT202" s="199"/>
      <c r="ALU202" s="199"/>
      <c r="ALV202" s="199"/>
      <c r="ALW202" s="199"/>
      <c r="ALX202" s="199"/>
      <c r="ALY202" s="199"/>
      <c r="ALZ202" s="199"/>
      <c r="AMA202" s="199"/>
      <c r="AMB202" s="199"/>
      <c r="AMC202" s="199"/>
      <c r="AMD202" s="199"/>
      <c r="AME202" s="199"/>
      <c r="AMF202" s="199"/>
      <c r="AMG202" s="199"/>
      <c r="AMH202" s="199"/>
      <c r="AMI202" s="199"/>
      <c r="AMJ202" s="199"/>
      <c r="AMK202" s="199"/>
      <c r="AML202" s="199"/>
      <c r="AMM202" s="199"/>
      <c r="AMN202" s="199"/>
      <c r="AMO202" s="199"/>
      <c r="AMP202" s="199"/>
      <c r="AMQ202" s="199"/>
      <c r="AMR202" s="199"/>
      <c r="AMS202" s="199"/>
      <c r="AMT202" s="199"/>
      <c r="AMU202" s="199"/>
      <c r="AMV202" s="199"/>
      <c r="AMW202" s="199"/>
      <c r="AMX202" s="199"/>
      <c r="AMY202" s="199"/>
      <c r="AMZ202" s="199"/>
      <c r="ANA202" s="199"/>
      <c r="ANB202" s="199"/>
      <c r="ANC202" s="199"/>
      <c r="AND202" s="199"/>
      <c r="ANE202" s="199"/>
      <c r="ANF202" s="199"/>
      <c r="ANG202" s="199"/>
      <c r="ANH202" s="199"/>
      <c r="ANI202" s="199"/>
      <c r="ANJ202" s="199"/>
      <c r="ANK202" s="199"/>
      <c r="ANL202" s="199"/>
      <c r="ANM202" s="199"/>
      <c r="ANN202" s="199"/>
      <c r="ANO202" s="199"/>
      <c r="ANP202" s="199"/>
      <c r="ANQ202" s="199"/>
      <c r="ANR202" s="199"/>
      <c r="ANS202" s="199"/>
      <c r="ANT202" s="199"/>
      <c r="ANU202" s="199"/>
      <c r="ANV202" s="199"/>
      <c r="ANW202" s="199"/>
      <c r="ANX202" s="199"/>
      <c r="ANY202" s="199"/>
      <c r="ANZ202" s="199"/>
      <c r="AOA202" s="199"/>
      <c r="AOB202" s="199"/>
      <c r="AOC202" s="199"/>
      <c r="AOD202" s="199"/>
      <c r="AOE202" s="199"/>
      <c r="AOF202" s="199"/>
      <c r="AOG202" s="199"/>
      <c r="AOH202" s="199"/>
      <c r="AOI202" s="199"/>
      <c r="AOJ202" s="199"/>
      <c r="AOK202" s="199"/>
      <c r="AOL202" s="199"/>
      <c r="AOM202" s="199"/>
      <c r="AON202" s="199"/>
      <c r="AOO202" s="199"/>
      <c r="AOP202" s="199"/>
      <c r="AOQ202" s="199"/>
      <c r="AOR202" s="199"/>
      <c r="AOS202" s="199"/>
      <c r="AOT202" s="199"/>
      <c r="AOU202" s="199"/>
      <c r="AOV202" s="199"/>
      <c r="AOW202" s="199"/>
      <c r="AOX202" s="199"/>
      <c r="AOY202" s="199"/>
      <c r="AOZ202" s="199"/>
      <c r="APA202" s="199"/>
      <c r="APB202" s="199"/>
      <c r="APC202" s="199"/>
      <c r="APD202" s="199"/>
      <c r="APE202" s="199"/>
      <c r="APF202" s="199"/>
      <c r="APG202" s="199"/>
      <c r="APH202" s="199"/>
      <c r="API202" s="199"/>
      <c r="APJ202" s="199"/>
      <c r="APK202" s="199"/>
      <c r="APL202" s="199"/>
      <c r="APM202" s="199"/>
      <c r="APN202" s="199"/>
      <c r="APO202" s="199"/>
      <c r="APP202" s="199"/>
      <c r="APQ202" s="199"/>
      <c r="APR202" s="199"/>
      <c r="APS202" s="199"/>
      <c r="APT202" s="199"/>
      <c r="APU202" s="199"/>
      <c r="APV202" s="199"/>
      <c r="APW202" s="199"/>
      <c r="APX202" s="199"/>
      <c r="APY202" s="199"/>
      <c r="APZ202" s="199"/>
      <c r="AQA202" s="199"/>
      <c r="AQB202" s="199"/>
      <c r="AQC202" s="199"/>
      <c r="AQD202" s="199"/>
      <c r="AQE202" s="199"/>
      <c r="AQF202" s="199"/>
      <c r="AQG202" s="199"/>
      <c r="AQH202" s="199"/>
      <c r="AQI202" s="199"/>
      <c r="AQJ202" s="199"/>
      <c r="AQK202" s="199"/>
      <c r="AQL202" s="199"/>
      <c r="AQM202" s="199"/>
      <c r="AQN202" s="199"/>
      <c r="AQO202" s="199"/>
      <c r="AQP202" s="199"/>
      <c r="AQQ202" s="199"/>
      <c r="AQR202" s="199"/>
      <c r="AQS202" s="199"/>
      <c r="AQT202" s="199"/>
      <c r="AQU202" s="199"/>
      <c r="AQV202" s="199"/>
      <c r="AQW202" s="199"/>
      <c r="AQX202" s="199"/>
      <c r="AQY202" s="199"/>
      <c r="AQZ202" s="199"/>
      <c r="ARA202" s="199"/>
      <c r="ARB202" s="199"/>
      <c r="ARC202" s="199"/>
      <c r="ARD202" s="199"/>
      <c r="ARE202" s="199"/>
      <c r="ARF202" s="199"/>
      <c r="ARG202" s="199"/>
      <c r="ARH202" s="199"/>
      <c r="ARI202" s="199"/>
      <c r="ARJ202" s="199"/>
      <c r="ARK202" s="199"/>
      <c r="ARL202" s="199"/>
      <c r="ARM202" s="199"/>
      <c r="ARN202" s="199"/>
      <c r="ARO202" s="199"/>
      <c r="ARP202" s="199"/>
      <c r="ARQ202" s="199"/>
      <c r="ARR202" s="199"/>
      <c r="ARS202" s="199"/>
      <c r="ART202" s="199"/>
      <c r="ARU202" s="199"/>
      <c r="ARV202" s="199"/>
      <c r="ARW202" s="199"/>
      <c r="ARX202" s="199"/>
      <c r="ARY202" s="199"/>
      <c r="ARZ202" s="199"/>
      <c r="ASA202" s="199"/>
      <c r="ASB202" s="199"/>
      <c r="ASC202" s="199"/>
      <c r="ASD202" s="199"/>
      <c r="ASE202" s="199"/>
      <c r="ASF202" s="199"/>
      <c r="ASG202" s="199"/>
      <c r="ASH202" s="199"/>
      <c r="ASI202" s="199"/>
      <c r="ASJ202" s="199"/>
      <c r="ASK202" s="199"/>
      <c r="ASL202" s="199"/>
      <c r="ASM202" s="199"/>
      <c r="ASN202" s="199"/>
      <c r="ASO202" s="199"/>
      <c r="ASP202" s="199"/>
      <c r="ASQ202" s="199"/>
      <c r="ASR202" s="199"/>
      <c r="ASS202" s="199"/>
      <c r="AST202" s="199"/>
      <c r="ASU202" s="199"/>
      <c r="ASV202" s="199"/>
      <c r="ASW202" s="199"/>
      <c r="ASX202" s="199"/>
      <c r="ASY202" s="199"/>
      <c r="ASZ202" s="199"/>
      <c r="ATA202" s="199"/>
      <c r="ATB202" s="199"/>
      <c r="ATC202" s="199"/>
      <c r="ATD202" s="199"/>
      <c r="ATE202" s="199"/>
      <c r="ATF202" s="199"/>
      <c r="ATG202" s="199"/>
      <c r="ATH202" s="199"/>
      <c r="ATI202" s="199"/>
      <c r="ATJ202" s="199"/>
      <c r="ATK202" s="199"/>
      <c r="ATL202" s="199"/>
      <c r="ATM202" s="199"/>
      <c r="ATN202" s="199"/>
      <c r="ATO202" s="199"/>
      <c r="ATP202" s="199"/>
      <c r="ATQ202" s="199"/>
      <c r="ATR202" s="199"/>
      <c r="ATS202" s="199"/>
      <c r="ATT202" s="199"/>
      <c r="ATU202" s="199"/>
      <c r="ATV202" s="199"/>
      <c r="ATW202" s="199"/>
      <c r="ATX202" s="199"/>
      <c r="ATY202" s="199"/>
      <c r="ATZ202" s="199"/>
      <c r="AUA202" s="199"/>
      <c r="AUB202" s="199"/>
      <c r="AUC202" s="199"/>
      <c r="AUD202" s="199"/>
      <c r="AUE202" s="199"/>
      <c r="AUF202" s="199"/>
      <c r="AUG202" s="199"/>
      <c r="AUH202" s="199"/>
      <c r="AUI202" s="199"/>
      <c r="AUJ202" s="199"/>
      <c r="AUK202" s="199"/>
      <c r="AUL202" s="199"/>
      <c r="AUM202" s="199"/>
      <c r="AUN202" s="199"/>
      <c r="AUO202" s="199"/>
      <c r="AUP202" s="199"/>
      <c r="AUQ202" s="199"/>
      <c r="AUR202" s="199"/>
      <c r="AUS202" s="199"/>
      <c r="AUT202" s="199"/>
      <c r="AUU202" s="199"/>
      <c r="AUV202" s="199"/>
      <c r="AUW202" s="199"/>
      <c r="AUX202" s="199"/>
      <c r="AUY202" s="199"/>
      <c r="AUZ202" s="199"/>
      <c r="AVA202" s="199"/>
      <c r="AVB202" s="199"/>
      <c r="AVC202" s="199"/>
      <c r="AVD202" s="199"/>
      <c r="AVE202" s="199"/>
      <c r="AVF202" s="199"/>
      <c r="AVG202" s="199"/>
      <c r="AVH202" s="199"/>
      <c r="AVI202" s="199"/>
      <c r="AVJ202" s="199"/>
      <c r="AVK202" s="199"/>
      <c r="AVL202" s="199"/>
      <c r="AVM202" s="199"/>
      <c r="AVN202" s="199"/>
      <c r="AVO202" s="199"/>
      <c r="AVP202" s="199"/>
      <c r="AVQ202" s="199"/>
      <c r="AVR202" s="199"/>
      <c r="AVS202" s="199"/>
      <c r="AVT202" s="199"/>
      <c r="AVU202" s="199"/>
      <c r="AVV202" s="199"/>
      <c r="AVW202" s="199"/>
      <c r="AVX202" s="199"/>
      <c r="AVY202" s="199"/>
      <c r="AVZ202" s="199"/>
      <c r="AWA202" s="199"/>
      <c r="AWB202" s="199"/>
      <c r="AWC202" s="199"/>
      <c r="AWD202" s="199"/>
      <c r="AWE202" s="199"/>
      <c r="AWF202" s="199"/>
      <c r="AWG202" s="199"/>
      <c r="AWH202" s="199"/>
      <c r="AWI202" s="199"/>
      <c r="AWJ202" s="199"/>
      <c r="AWK202" s="199"/>
      <c r="AWL202" s="199"/>
      <c r="AWM202" s="199"/>
      <c r="AWN202" s="199"/>
      <c r="AWO202" s="199"/>
      <c r="AWP202" s="199"/>
      <c r="AWQ202" s="199"/>
      <c r="AWR202" s="199"/>
      <c r="AWS202" s="199"/>
      <c r="AWT202" s="199"/>
      <c r="AWU202" s="199"/>
      <c r="AWV202" s="199"/>
      <c r="AWW202" s="199"/>
      <c r="AWX202" s="199"/>
      <c r="AWY202" s="199"/>
      <c r="AWZ202" s="199"/>
      <c r="AXA202" s="199"/>
      <c r="AXB202" s="199"/>
      <c r="AXC202" s="199"/>
      <c r="AXD202" s="199"/>
      <c r="AXE202" s="199"/>
      <c r="AXF202" s="199"/>
      <c r="AXG202" s="199"/>
      <c r="AXH202" s="199"/>
      <c r="AXI202" s="199"/>
      <c r="AXJ202" s="199"/>
      <c r="AXK202" s="199"/>
      <c r="AXL202" s="199"/>
      <c r="AXM202" s="199"/>
      <c r="AXN202" s="199"/>
      <c r="AXO202" s="199"/>
      <c r="AXP202" s="199"/>
      <c r="AXQ202" s="199"/>
      <c r="AXR202" s="199"/>
      <c r="AXS202" s="199"/>
      <c r="AXT202" s="199"/>
      <c r="AXU202" s="199"/>
      <c r="AXV202" s="199"/>
      <c r="AXW202" s="199"/>
      <c r="AXX202" s="199"/>
      <c r="AXY202" s="199"/>
      <c r="AXZ202" s="199"/>
      <c r="AYA202" s="199"/>
      <c r="AYB202" s="199"/>
      <c r="AYC202" s="199"/>
      <c r="AYD202" s="199"/>
      <c r="AYE202" s="199"/>
      <c r="AYF202" s="199"/>
      <c r="AYG202" s="199"/>
      <c r="AYH202" s="199"/>
      <c r="AYI202" s="199"/>
      <c r="AYJ202" s="199"/>
      <c r="AYK202" s="199"/>
      <c r="AYL202" s="199"/>
      <c r="AYM202" s="199"/>
      <c r="AYN202" s="199"/>
      <c r="AYO202" s="199"/>
      <c r="AYP202" s="199"/>
      <c r="AYQ202" s="199"/>
      <c r="AYR202" s="199"/>
      <c r="AYS202" s="199"/>
      <c r="AYT202" s="199"/>
      <c r="AYU202" s="199"/>
      <c r="AYV202" s="199"/>
      <c r="AYW202" s="199"/>
      <c r="AYX202" s="199"/>
      <c r="AYY202" s="199"/>
      <c r="AYZ202" s="199"/>
      <c r="AZA202" s="199"/>
      <c r="AZB202" s="199"/>
      <c r="AZC202" s="199"/>
      <c r="AZD202" s="199"/>
      <c r="AZE202" s="199"/>
      <c r="AZF202" s="199"/>
      <c r="AZG202" s="199"/>
      <c r="AZH202" s="199"/>
      <c r="AZI202" s="199"/>
      <c r="AZJ202" s="199"/>
      <c r="AZK202" s="199"/>
      <c r="AZL202" s="199"/>
      <c r="AZM202" s="199"/>
      <c r="AZN202" s="199"/>
      <c r="AZO202" s="199"/>
      <c r="AZP202" s="199"/>
      <c r="AZQ202" s="199"/>
      <c r="AZR202" s="199"/>
      <c r="AZS202" s="199"/>
      <c r="AZT202" s="199"/>
      <c r="AZU202" s="199"/>
      <c r="AZV202" s="199"/>
      <c r="AZW202" s="199"/>
      <c r="AZX202" s="199"/>
      <c r="AZY202" s="199"/>
      <c r="AZZ202" s="199"/>
      <c r="BAA202" s="199"/>
      <c r="BAB202" s="199"/>
      <c r="BAC202" s="199"/>
      <c r="BAD202" s="199"/>
      <c r="BAE202" s="199"/>
      <c r="BAF202" s="199"/>
      <c r="BAG202" s="199"/>
      <c r="BAH202" s="199"/>
      <c r="BAI202" s="199"/>
      <c r="BAJ202" s="199"/>
      <c r="BAK202" s="199"/>
      <c r="BAL202" s="199"/>
      <c r="BAM202" s="199"/>
      <c r="BAN202" s="199"/>
      <c r="BAO202" s="199"/>
      <c r="BAP202" s="199"/>
      <c r="BAQ202" s="199"/>
      <c r="BAR202" s="199"/>
      <c r="BAS202" s="199"/>
      <c r="BAT202" s="199"/>
      <c r="BAU202" s="199"/>
      <c r="BAV202" s="199"/>
      <c r="BAW202" s="199"/>
      <c r="BAX202" s="199"/>
      <c r="BAY202" s="199"/>
      <c r="BAZ202" s="199"/>
      <c r="BBA202" s="199"/>
      <c r="BBB202" s="199"/>
      <c r="BBC202" s="199"/>
      <c r="BBD202" s="199"/>
      <c r="BBE202" s="199"/>
      <c r="BBF202" s="199"/>
      <c r="BBG202" s="199"/>
      <c r="BBH202" s="199"/>
      <c r="BBI202" s="199"/>
      <c r="BBJ202" s="199"/>
      <c r="BBK202" s="199"/>
      <c r="BBL202" s="199"/>
      <c r="BBM202" s="199"/>
      <c r="BBN202" s="199"/>
      <c r="BBO202" s="199"/>
      <c r="BBP202" s="199"/>
      <c r="BBQ202" s="199"/>
      <c r="BBR202" s="199"/>
      <c r="BBS202" s="199"/>
      <c r="BBT202" s="199"/>
      <c r="BBU202" s="199"/>
      <c r="BBV202" s="199"/>
      <c r="BBW202" s="199"/>
      <c r="BBX202" s="199"/>
      <c r="BBY202" s="199"/>
      <c r="BBZ202" s="199"/>
      <c r="BCA202" s="199"/>
      <c r="BCB202" s="199"/>
      <c r="BCC202" s="199"/>
      <c r="BCD202" s="199"/>
      <c r="BCE202" s="199"/>
      <c r="BCF202" s="199"/>
      <c r="BCG202" s="199"/>
      <c r="BCH202" s="199"/>
      <c r="BCI202" s="199"/>
      <c r="BCJ202" s="199"/>
      <c r="BCK202" s="199"/>
      <c r="BCL202" s="199"/>
      <c r="BCM202" s="199"/>
      <c r="BCN202" s="199"/>
      <c r="BCO202" s="199"/>
      <c r="BCP202" s="199"/>
      <c r="BCQ202" s="199"/>
      <c r="BCR202" s="199"/>
      <c r="BCS202" s="199"/>
      <c r="BCT202" s="199"/>
      <c r="BCU202" s="199"/>
      <c r="BCV202" s="199"/>
      <c r="BCW202" s="199"/>
      <c r="BCX202" s="199"/>
      <c r="BCY202" s="199"/>
      <c r="BCZ202" s="199"/>
      <c r="BDA202" s="199"/>
      <c r="BDB202" s="199"/>
      <c r="BDC202" s="199"/>
      <c r="BDD202" s="199"/>
      <c r="BDE202" s="199"/>
      <c r="BDF202" s="199"/>
      <c r="BDG202" s="199"/>
      <c r="BDH202" s="199"/>
      <c r="BDI202" s="199"/>
      <c r="BDJ202" s="199"/>
      <c r="BDK202" s="199"/>
      <c r="BDL202" s="199"/>
      <c r="BDM202" s="199"/>
      <c r="BDN202" s="199"/>
      <c r="BDO202" s="199"/>
      <c r="BDP202" s="199"/>
      <c r="BDQ202" s="199"/>
      <c r="BDR202" s="199"/>
      <c r="BDS202" s="199"/>
      <c r="BDT202" s="199"/>
      <c r="BDU202" s="199"/>
      <c r="BDV202" s="199"/>
      <c r="BDW202" s="199"/>
      <c r="BDX202" s="199"/>
      <c r="BDY202" s="199"/>
      <c r="BDZ202" s="199"/>
      <c r="BEA202" s="199"/>
      <c r="BEB202" s="199"/>
      <c r="BEC202" s="199"/>
      <c r="BED202" s="199"/>
      <c r="BEE202" s="199"/>
      <c r="BEF202" s="199"/>
      <c r="BEG202" s="199"/>
      <c r="BEH202" s="199"/>
      <c r="BEI202" s="199"/>
      <c r="BEJ202" s="199"/>
      <c r="BEK202" s="199"/>
      <c r="BEL202" s="199"/>
      <c r="BEM202" s="199"/>
      <c r="BEN202" s="199"/>
      <c r="BEO202" s="199"/>
      <c r="BEP202" s="199"/>
      <c r="BEQ202" s="199"/>
      <c r="BER202" s="199"/>
      <c r="BES202" s="199"/>
      <c r="BET202" s="199"/>
      <c r="BEU202" s="199"/>
      <c r="BEV202" s="199"/>
      <c r="BEW202" s="199"/>
      <c r="BEX202" s="199"/>
      <c r="BEY202" s="199"/>
      <c r="BEZ202" s="199"/>
      <c r="BFA202" s="199"/>
      <c r="BFB202" s="199"/>
      <c r="BFC202" s="199"/>
      <c r="BFD202" s="199"/>
      <c r="BFE202" s="199"/>
      <c r="BFF202" s="199"/>
      <c r="BFG202" s="199"/>
      <c r="BFH202" s="199"/>
      <c r="BFI202" s="199"/>
      <c r="BFJ202" s="199"/>
      <c r="BFK202" s="199"/>
      <c r="BFL202" s="199"/>
      <c r="BFM202" s="199"/>
      <c r="BFN202" s="199"/>
      <c r="BFO202" s="199"/>
      <c r="BFP202" s="199"/>
      <c r="BFQ202" s="199"/>
      <c r="BFR202" s="199"/>
      <c r="BFS202" s="199"/>
      <c r="BFT202" s="199"/>
      <c r="BFU202" s="199"/>
      <c r="BFV202" s="199"/>
      <c r="BFW202" s="199"/>
      <c r="BFX202" s="199"/>
      <c r="BFY202" s="199"/>
      <c r="BFZ202" s="199"/>
      <c r="BGA202" s="199"/>
      <c r="BGB202" s="199"/>
      <c r="BGC202" s="199"/>
      <c r="BGD202" s="199"/>
      <c r="BGE202" s="199"/>
      <c r="BGF202" s="199"/>
      <c r="BGG202" s="199"/>
      <c r="BGH202" s="199"/>
      <c r="BGI202" s="199"/>
      <c r="BGJ202" s="199"/>
      <c r="BGK202" s="199"/>
      <c r="BGL202" s="199"/>
      <c r="BGM202" s="199"/>
      <c r="BGN202" s="199"/>
      <c r="BGO202" s="199"/>
      <c r="BGP202" s="199"/>
      <c r="BGQ202" s="199"/>
      <c r="BGR202" s="199"/>
      <c r="BGS202" s="199"/>
      <c r="BGT202" s="199"/>
      <c r="BGU202" s="199"/>
      <c r="BGV202" s="199"/>
      <c r="BGW202" s="199"/>
      <c r="BGX202" s="199"/>
      <c r="BGY202" s="199"/>
      <c r="BGZ202" s="199"/>
      <c r="BHA202" s="199"/>
      <c r="BHB202" s="199"/>
      <c r="BHC202" s="199"/>
      <c r="BHD202" s="199"/>
      <c r="BHE202" s="199"/>
      <c r="BHF202" s="199"/>
      <c r="BHG202" s="199"/>
      <c r="BHH202" s="199"/>
      <c r="BHI202" s="199"/>
      <c r="BHJ202" s="199"/>
      <c r="BHK202" s="199"/>
      <c r="BHL202" s="199"/>
      <c r="BHM202" s="199"/>
      <c r="BHN202" s="199"/>
      <c r="BHO202" s="199"/>
      <c r="BHP202" s="199"/>
      <c r="BHQ202" s="199"/>
      <c r="BHR202" s="199"/>
      <c r="BHS202" s="199"/>
      <c r="BHT202" s="199"/>
      <c r="BHU202" s="199"/>
      <c r="BHV202" s="199"/>
      <c r="BHW202" s="199"/>
      <c r="BHX202" s="199"/>
      <c r="BHY202" s="199"/>
      <c r="BHZ202" s="199"/>
      <c r="BIA202" s="199"/>
      <c r="BIB202" s="199"/>
      <c r="BIC202" s="199"/>
      <c r="BID202" s="199"/>
      <c r="BIE202" s="199"/>
      <c r="BIF202" s="199"/>
      <c r="BIG202" s="199"/>
      <c r="BIH202" s="199"/>
      <c r="BII202" s="199"/>
      <c r="BIJ202" s="199"/>
      <c r="BIK202" s="199"/>
      <c r="BIL202" s="199"/>
      <c r="BIM202" s="199"/>
      <c r="BIN202" s="199"/>
      <c r="BIO202" s="199"/>
      <c r="BIP202" s="199"/>
      <c r="BIQ202" s="199"/>
      <c r="BIR202" s="199"/>
      <c r="BIS202" s="199"/>
      <c r="BIT202" s="199"/>
      <c r="BIU202" s="199"/>
      <c r="BIV202" s="199"/>
      <c r="BIW202" s="199"/>
      <c r="BIX202" s="199"/>
      <c r="BIY202" s="199"/>
      <c r="BIZ202" s="199"/>
      <c r="BJA202" s="199"/>
      <c r="BJB202" s="199"/>
      <c r="BJC202" s="199"/>
      <c r="BJD202" s="199"/>
      <c r="BJE202" s="199"/>
      <c r="BJF202" s="199"/>
      <c r="BJG202" s="199"/>
      <c r="BJH202" s="199"/>
      <c r="BJI202" s="199"/>
      <c r="BJJ202" s="199"/>
      <c r="BJK202" s="199"/>
      <c r="BJL202" s="199"/>
      <c r="BJM202" s="199"/>
      <c r="BJN202" s="199"/>
      <c r="BJO202" s="199"/>
      <c r="BJP202" s="199"/>
      <c r="BJQ202" s="199"/>
      <c r="BJR202" s="199"/>
      <c r="BJS202" s="199"/>
      <c r="BJT202" s="199"/>
      <c r="BJU202" s="199"/>
      <c r="BJV202" s="199"/>
      <c r="BJW202" s="199"/>
      <c r="BJX202" s="199"/>
      <c r="BJY202" s="199"/>
      <c r="BJZ202" s="199"/>
      <c r="BKA202" s="199"/>
      <c r="BKB202" s="199"/>
      <c r="BKC202" s="199"/>
      <c r="BKD202" s="199"/>
      <c r="BKE202" s="199"/>
      <c r="BKF202" s="199"/>
      <c r="BKG202" s="199"/>
      <c r="BKH202" s="199"/>
      <c r="BKI202" s="199"/>
      <c r="BKJ202" s="199"/>
      <c r="BKK202" s="199"/>
      <c r="BKL202" s="199"/>
      <c r="BKM202" s="199"/>
      <c r="BKN202" s="199"/>
      <c r="BKO202" s="199"/>
      <c r="BKP202" s="199"/>
      <c r="BKQ202" s="199"/>
      <c r="BKR202" s="199"/>
      <c r="BKS202" s="199"/>
      <c r="BKT202" s="199"/>
      <c r="BKU202" s="199"/>
      <c r="BKV202" s="199"/>
      <c r="BKW202" s="199"/>
      <c r="BKX202" s="199"/>
      <c r="BKY202" s="199"/>
      <c r="BKZ202" s="199"/>
      <c r="BLA202" s="199"/>
      <c r="BLB202" s="199"/>
      <c r="BLC202" s="199"/>
      <c r="BLD202" s="199"/>
      <c r="BLE202" s="199"/>
      <c r="BLF202" s="199"/>
      <c r="BLG202" s="199"/>
      <c r="BLH202" s="199"/>
      <c r="BLI202" s="199"/>
      <c r="BLJ202" s="199"/>
      <c r="BLK202" s="199"/>
      <c r="BLL202" s="199"/>
      <c r="BLM202" s="199"/>
      <c r="BLN202" s="199"/>
      <c r="BLO202" s="199"/>
      <c r="BLP202" s="199"/>
      <c r="BLQ202" s="199"/>
      <c r="BLR202" s="199"/>
      <c r="BLS202" s="199"/>
      <c r="BLT202" s="199"/>
      <c r="BLU202" s="199"/>
      <c r="BLV202" s="199"/>
      <c r="BLW202" s="199"/>
      <c r="BLX202" s="199"/>
      <c r="BLY202" s="199"/>
      <c r="BLZ202" s="199"/>
      <c r="BMA202" s="199"/>
      <c r="BMB202" s="199"/>
      <c r="BMC202" s="199"/>
      <c r="BMD202" s="199"/>
      <c r="BME202" s="199"/>
      <c r="BMF202" s="199"/>
      <c r="BMG202" s="199"/>
      <c r="BMH202" s="199"/>
      <c r="BMI202" s="199"/>
      <c r="BMJ202" s="199"/>
      <c r="BMK202" s="199"/>
      <c r="BML202" s="199"/>
      <c r="BMM202" s="199"/>
      <c r="BMN202" s="199"/>
      <c r="BMO202" s="199"/>
      <c r="BMP202" s="199"/>
      <c r="BMQ202" s="199"/>
      <c r="BMR202" s="199"/>
      <c r="BMS202" s="199"/>
      <c r="BMT202" s="199"/>
      <c r="BMU202" s="199"/>
      <c r="BMV202" s="199"/>
      <c r="BMW202" s="199"/>
      <c r="BMX202" s="199"/>
      <c r="BMY202" s="199"/>
      <c r="BMZ202" s="199"/>
      <c r="BNA202" s="199"/>
      <c r="BNB202" s="199"/>
      <c r="BNC202" s="199"/>
      <c r="BND202" s="199"/>
      <c r="BNE202" s="199"/>
      <c r="BNF202" s="199"/>
      <c r="BNG202" s="199"/>
      <c r="BNH202" s="199"/>
      <c r="BNI202" s="199"/>
      <c r="BNJ202" s="199"/>
      <c r="BNK202" s="199"/>
      <c r="BNL202" s="199"/>
      <c r="BNM202" s="199"/>
      <c r="BNN202" s="199"/>
      <c r="BNO202" s="199"/>
      <c r="BNP202" s="199"/>
      <c r="BNQ202" s="199"/>
      <c r="BNR202" s="199"/>
      <c r="BNS202" s="199"/>
      <c r="BNT202" s="199"/>
      <c r="BNU202" s="199"/>
      <c r="BNV202" s="199"/>
      <c r="BNW202" s="199"/>
      <c r="BNX202" s="199"/>
      <c r="BNY202" s="199"/>
      <c r="BNZ202" s="199"/>
      <c r="BOA202" s="199"/>
      <c r="BOB202" s="199"/>
      <c r="BOC202" s="199"/>
      <c r="BOD202" s="199"/>
      <c r="BOE202" s="199"/>
      <c r="BOF202" s="199"/>
      <c r="BOG202" s="199"/>
      <c r="BOH202" s="199"/>
      <c r="BOI202" s="199"/>
      <c r="BOJ202" s="199"/>
      <c r="BOK202" s="199"/>
      <c r="BOL202" s="199"/>
      <c r="BOM202" s="199"/>
      <c r="BON202" s="199"/>
      <c r="BOO202" s="199"/>
      <c r="BOP202" s="199"/>
      <c r="BOQ202" s="199"/>
      <c r="BOR202" s="199"/>
      <c r="BOS202" s="199"/>
      <c r="BOT202" s="199"/>
      <c r="BOU202" s="199"/>
      <c r="BOV202" s="199"/>
      <c r="BOW202" s="199"/>
      <c r="BOX202" s="199"/>
      <c r="BOY202" s="199"/>
      <c r="BOZ202" s="199"/>
      <c r="BPA202" s="199"/>
      <c r="BPB202" s="199"/>
      <c r="BPC202" s="199"/>
      <c r="BPD202" s="199"/>
      <c r="BPE202" s="199"/>
      <c r="BPF202" s="199"/>
      <c r="BPG202" s="199"/>
      <c r="BPH202" s="199"/>
      <c r="BPI202" s="199"/>
      <c r="BPJ202" s="199"/>
      <c r="BPK202" s="199"/>
      <c r="BPL202" s="199"/>
      <c r="BPM202" s="199"/>
      <c r="BPN202" s="199"/>
      <c r="BPO202" s="199"/>
      <c r="BPP202" s="199"/>
      <c r="BPQ202" s="199"/>
      <c r="BPR202" s="199"/>
      <c r="BPS202" s="199"/>
      <c r="BPT202" s="199"/>
      <c r="BPU202" s="199"/>
      <c r="BPV202" s="199"/>
      <c r="BPW202" s="199"/>
      <c r="BPX202" s="199"/>
      <c r="BPY202" s="199"/>
      <c r="BPZ202" s="199"/>
      <c r="BQA202" s="199"/>
      <c r="BQB202" s="199"/>
      <c r="BQC202" s="199"/>
      <c r="BQD202" s="199"/>
      <c r="BQE202" s="199"/>
      <c r="BQF202" s="199"/>
      <c r="BQG202" s="199"/>
      <c r="BQH202" s="199"/>
      <c r="BQI202" s="199"/>
      <c r="BQJ202" s="199"/>
      <c r="BQK202" s="199"/>
      <c r="BQL202" s="199"/>
      <c r="BQM202" s="199"/>
      <c r="BQN202" s="199"/>
      <c r="BQO202" s="199"/>
      <c r="BQP202" s="199"/>
      <c r="BQQ202" s="199"/>
      <c r="BQR202" s="199"/>
      <c r="BQS202" s="199"/>
      <c r="BQT202" s="199"/>
      <c r="BQU202" s="199"/>
      <c r="BQV202" s="199"/>
      <c r="BQW202" s="199"/>
      <c r="BQX202" s="199"/>
      <c r="BQY202" s="199"/>
      <c r="BQZ202" s="199"/>
      <c r="BRA202" s="199"/>
      <c r="BRB202" s="199"/>
      <c r="BRC202" s="199"/>
      <c r="BRD202" s="199"/>
      <c r="BRE202" s="199"/>
      <c r="BRF202" s="199"/>
      <c r="BRG202" s="199"/>
      <c r="BRH202" s="199"/>
      <c r="BRI202" s="199"/>
      <c r="BRJ202" s="199"/>
      <c r="BRK202" s="199"/>
      <c r="BRL202" s="199"/>
      <c r="BRM202" s="199"/>
      <c r="BRN202" s="199"/>
      <c r="BRO202" s="199"/>
      <c r="BRP202" s="199"/>
      <c r="BRQ202" s="199"/>
      <c r="BRR202" s="199"/>
      <c r="BRS202" s="199"/>
      <c r="BRT202" s="199"/>
      <c r="BRU202" s="199"/>
      <c r="BRV202" s="199"/>
      <c r="BRW202" s="199"/>
      <c r="BRX202" s="199"/>
      <c r="BRY202" s="199"/>
      <c r="BRZ202" s="199"/>
      <c r="BSA202" s="199"/>
      <c r="BSB202" s="199"/>
      <c r="BSC202" s="199"/>
      <c r="BSD202" s="199"/>
      <c r="BSE202" s="199"/>
      <c r="BSF202" s="199"/>
      <c r="BSG202" s="199"/>
      <c r="BSH202" s="199"/>
      <c r="BSI202" s="199"/>
      <c r="BSJ202" s="199"/>
      <c r="BSK202" s="199"/>
      <c r="BSL202" s="199"/>
      <c r="BSM202" s="199"/>
      <c r="BSN202" s="199"/>
      <c r="BSO202" s="199"/>
      <c r="BSP202" s="199"/>
      <c r="BSQ202" s="199"/>
      <c r="BSR202" s="199"/>
      <c r="BSS202" s="199"/>
      <c r="BST202" s="199"/>
      <c r="BSU202" s="199"/>
      <c r="BSV202" s="199"/>
      <c r="BSW202" s="199"/>
      <c r="BSX202" s="199"/>
      <c r="BSY202" s="199"/>
      <c r="BSZ202" s="199"/>
      <c r="BTA202" s="199"/>
      <c r="BTB202" s="199"/>
      <c r="BTC202" s="199"/>
      <c r="BTD202" s="199"/>
      <c r="BTE202" s="199"/>
      <c r="BTF202" s="199"/>
      <c r="BTG202" s="199"/>
      <c r="BTH202" s="199"/>
      <c r="BTI202" s="199"/>
      <c r="BTJ202" s="199"/>
      <c r="BTK202" s="199"/>
      <c r="BTL202" s="199"/>
      <c r="BTM202" s="199"/>
      <c r="BTN202" s="199"/>
      <c r="BTO202" s="199"/>
      <c r="BTP202" s="199"/>
      <c r="BTQ202" s="199"/>
      <c r="BTR202" s="199"/>
      <c r="BTS202" s="199"/>
      <c r="BTT202" s="199"/>
      <c r="BTU202" s="199"/>
      <c r="BTV202" s="199"/>
      <c r="BTW202" s="199"/>
      <c r="BTX202" s="199"/>
      <c r="BTY202" s="199"/>
      <c r="BTZ202" s="199"/>
      <c r="BUA202" s="199"/>
      <c r="BUB202" s="199"/>
      <c r="BUC202" s="199"/>
      <c r="BUD202" s="199"/>
      <c r="BUE202" s="199"/>
      <c r="BUF202" s="199"/>
      <c r="BUG202" s="199"/>
      <c r="BUH202" s="199"/>
      <c r="BUI202" s="199"/>
      <c r="BUJ202" s="199"/>
      <c r="BUK202" s="199"/>
      <c r="BUL202" s="199"/>
      <c r="BUM202" s="199"/>
      <c r="BUN202" s="199"/>
      <c r="BUO202" s="199"/>
      <c r="BUP202" s="199"/>
      <c r="BUQ202" s="199"/>
      <c r="BUR202" s="199"/>
      <c r="BUS202" s="199"/>
      <c r="BUT202" s="199"/>
      <c r="BUU202" s="199"/>
      <c r="BUV202" s="199"/>
      <c r="BUW202" s="199"/>
      <c r="BUX202" s="199"/>
      <c r="BUY202" s="199"/>
      <c r="BUZ202" s="199"/>
      <c r="BVA202" s="199"/>
      <c r="BVB202" s="199"/>
      <c r="BVC202" s="199"/>
      <c r="BVD202" s="199"/>
      <c r="BVE202" s="199"/>
      <c r="BVF202" s="199"/>
      <c r="BVG202" s="199"/>
      <c r="BVH202" s="199"/>
      <c r="BVI202" s="199"/>
      <c r="BVJ202" s="199"/>
      <c r="BVK202" s="199"/>
      <c r="BVL202" s="199"/>
      <c r="BVM202" s="199"/>
      <c r="BVN202" s="199"/>
      <c r="BVO202" s="199"/>
      <c r="BVP202" s="199"/>
      <c r="BVQ202" s="199"/>
      <c r="BVR202" s="199"/>
      <c r="BVS202" s="199"/>
      <c r="BVT202" s="199"/>
      <c r="BVU202" s="199"/>
      <c r="BVV202" s="199"/>
      <c r="BVW202" s="199"/>
      <c r="BVX202" s="199"/>
      <c r="BVY202" s="199"/>
      <c r="BVZ202" s="199"/>
      <c r="BWA202" s="199"/>
      <c r="BWB202" s="199"/>
      <c r="BWC202" s="199"/>
      <c r="BWD202" s="199"/>
      <c r="BWE202" s="199"/>
      <c r="BWF202" s="199"/>
      <c r="BWG202" s="199"/>
      <c r="BWH202" s="199"/>
      <c r="BWI202" s="199"/>
      <c r="BWJ202" s="199"/>
      <c r="BWK202" s="199"/>
      <c r="BWL202" s="199"/>
      <c r="BWM202" s="199"/>
      <c r="BWN202" s="199"/>
      <c r="BWO202" s="199"/>
      <c r="BWP202" s="199"/>
      <c r="BWQ202" s="199"/>
      <c r="BWR202" s="199"/>
      <c r="BWS202" s="199"/>
      <c r="BWT202" s="199"/>
      <c r="BWU202" s="199"/>
      <c r="BWV202" s="199"/>
      <c r="BWW202" s="199"/>
      <c r="BWX202" s="199"/>
      <c r="BWY202" s="199"/>
      <c r="BWZ202" s="199"/>
      <c r="BXA202" s="199"/>
      <c r="BXB202" s="199"/>
      <c r="BXC202" s="199"/>
      <c r="BXD202" s="199"/>
      <c r="BXE202" s="199"/>
      <c r="BXF202" s="199"/>
      <c r="BXG202" s="199"/>
      <c r="BXH202" s="199"/>
      <c r="BXI202" s="199"/>
      <c r="BXJ202" s="199"/>
      <c r="BXK202" s="199"/>
      <c r="BXL202" s="199"/>
      <c r="BXM202" s="199"/>
      <c r="BXN202" s="199"/>
      <c r="BXO202" s="199"/>
      <c r="BXP202" s="199"/>
      <c r="BXQ202" s="199"/>
      <c r="BXR202" s="199"/>
      <c r="BXS202" s="199"/>
      <c r="BXT202" s="199"/>
      <c r="BXU202" s="199"/>
      <c r="BXV202" s="199"/>
      <c r="BXW202" s="199"/>
      <c r="BXX202" s="199"/>
      <c r="BXY202" s="199"/>
      <c r="BXZ202" s="199"/>
      <c r="BYA202" s="199"/>
      <c r="BYB202" s="199"/>
      <c r="BYC202" s="199"/>
      <c r="BYD202" s="199"/>
      <c r="BYE202" s="199"/>
      <c r="BYF202" s="199"/>
      <c r="BYG202" s="199"/>
      <c r="BYH202" s="199"/>
      <c r="BYI202" s="199"/>
      <c r="BYJ202" s="199"/>
      <c r="BYK202" s="199"/>
      <c r="BYL202" s="199"/>
      <c r="BYM202" s="199"/>
      <c r="BYN202" s="199"/>
      <c r="BYO202" s="199"/>
      <c r="BYP202" s="199"/>
      <c r="BYQ202" s="199"/>
      <c r="BYR202" s="199"/>
      <c r="BYS202" s="199"/>
      <c r="BYT202" s="199"/>
      <c r="BYU202" s="199"/>
      <c r="BYV202" s="199"/>
      <c r="BYW202" s="199"/>
      <c r="BYX202" s="199"/>
      <c r="BYY202" s="199"/>
      <c r="BYZ202" s="199"/>
      <c r="BZA202" s="199"/>
      <c r="BZB202" s="199"/>
      <c r="BZC202" s="199"/>
      <c r="BZD202" s="199"/>
      <c r="BZE202" s="199"/>
      <c r="BZF202" s="199"/>
      <c r="BZG202" s="199"/>
      <c r="BZH202" s="199"/>
      <c r="BZI202" s="199"/>
      <c r="BZJ202" s="199"/>
      <c r="BZK202" s="199"/>
      <c r="BZL202" s="199"/>
      <c r="BZM202" s="199"/>
      <c r="BZN202" s="199"/>
      <c r="BZO202" s="199"/>
      <c r="BZP202" s="199"/>
      <c r="BZQ202" s="199"/>
      <c r="BZR202" s="199"/>
      <c r="BZS202" s="199"/>
      <c r="BZT202" s="199"/>
      <c r="BZU202" s="199"/>
      <c r="BZV202" s="199"/>
      <c r="BZW202" s="199"/>
      <c r="BZX202" s="199"/>
      <c r="BZY202" s="199"/>
      <c r="BZZ202" s="199"/>
      <c r="CAA202" s="199"/>
      <c r="CAB202" s="199"/>
      <c r="CAC202" s="199"/>
      <c r="CAD202" s="199"/>
      <c r="CAE202" s="199"/>
      <c r="CAF202" s="199"/>
      <c r="CAG202" s="199"/>
      <c r="CAH202" s="199"/>
      <c r="CAI202" s="199"/>
      <c r="CAJ202" s="199"/>
      <c r="CAK202" s="199"/>
      <c r="CAL202" s="199"/>
      <c r="CAM202" s="199"/>
      <c r="CAN202" s="199"/>
      <c r="CAO202" s="199"/>
      <c r="CAP202" s="199"/>
      <c r="CAQ202" s="199"/>
      <c r="CAR202" s="199"/>
      <c r="CAS202" s="199"/>
      <c r="CAT202" s="199"/>
      <c r="CAU202" s="199"/>
      <c r="CAV202" s="199"/>
      <c r="CAW202" s="199"/>
      <c r="CAX202" s="199"/>
      <c r="CAY202" s="199"/>
      <c r="CAZ202" s="199"/>
      <c r="CBA202" s="199"/>
      <c r="CBB202" s="199"/>
      <c r="CBC202" s="199"/>
      <c r="CBD202" s="199"/>
      <c r="CBE202" s="199"/>
      <c r="CBF202" s="199"/>
      <c r="CBG202" s="199"/>
      <c r="CBH202" s="199"/>
      <c r="CBI202" s="199"/>
      <c r="CBJ202" s="199"/>
      <c r="CBK202" s="199"/>
      <c r="CBL202" s="199"/>
      <c r="CBM202" s="199"/>
      <c r="CBN202" s="199"/>
      <c r="CBO202" s="199"/>
      <c r="CBP202" s="199"/>
      <c r="CBQ202" s="199"/>
      <c r="CBR202" s="199"/>
      <c r="CBS202" s="199"/>
      <c r="CBT202" s="199"/>
      <c r="CBU202" s="199"/>
      <c r="CBV202" s="199"/>
      <c r="CBW202" s="199"/>
      <c r="CBX202" s="199"/>
      <c r="CBY202" s="199"/>
      <c r="CBZ202" s="199"/>
      <c r="CCA202" s="199"/>
      <c r="CCB202" s="199"/>
      <c r="CCC202" s="199"/>
      <c r="CCD202" s="199"/>
      <c r="CCE202" s="199"/>
      <c r="CCF202" s="199"/>
      <c r="CCG202" s="199"/>
      <c r="CCH202" s="199"/>
      <c r="CCI202" s="199"/>
      <c r="CCJ202" s="199"/>
      <c r="CCK202" s="199"/>
      <c r="CCL202" s="199"/>
      <c r="CCM202" s="199"/>
      <c r="CCN202" s="199"/>
      <c r="CCO202" s="199"/>
      <c r="CCP202" s="199"/>
      <c r="CCQ202" s="199"/>
      <c r="CCR202" s="199"/>
      <c r="CCS202" s="199"/>
      <c r="CCT202" s="199"/>
    </row>
    <row r="203" spans="823:2126" s="200" customFormat="1" x14ac:dyDescent="0.2">
      <c r="AEQ203" s="200">
        <v>12.866145219999989</v>
      </c>
      <c r="AFL203" s="200">
        <v>24.336565119999989</v>
      </c>
      <c r="AKR203" s="200">
        <v>24.336565119999989</v>
      </c>
      <c r="AKV203" s="199"/>
      <c r="AKW203" s="199"/>
      <c r="AKX203" s="199"/>
      <c r="AKY203" s="199"/>
      <c r="AKZ203" s="199"/>
      <c r="ALA203" s="199"/>
      <c r="ALB203" s="199"/>
      <c r="ALC203" s="199"/>
      <c r="ALD203" s="199"/>
      <c r="ALE203" s="199"/>
      <c r="ALF203" s="199"/>
      <c r="ALG203" s="199"/>
      <c r="ALH203" s="199"/>
      <c r="ALI203" s="199"/>
      <c r="ALJ203" s="199"/>
      <c r="ALK203" s="199"/>
      <c r="ALL203" s="199"/>
      <c r="ALM203" s="199"/>
      <c r="ALN203" s="199"/>
      <c r="ALO203" s="199"/>
      <c r="ALP203" s="199"/>
      <c r="ALQ203" s="199"/>
      <c r="ALR203" s="199"/>
      <c r="ALS203" s="199"/>
      <c r="ALT203" s="199"/>
      <c r="ALU203" s="199"/>
      <c r="ALV203" s="199"/>
      <c r="ALW203" s="199"/>
      <c r="ALX203" s="199"/>
      <c r="ALY203" s="199"/>
      <c r="ALZ203" s="199"/>
      <c r="AMA203" s="199"/>
      <c r="AMB203" s="199"/>
      <c r="AMC203" s="199"/>
      <c r="AMD203" s="199"/>
      <c r="AME203" s="199"/>
      <c r="AMF203" s="199"/>
      <c r="AMG203" s="199"/>
      <c r="AMH203" s="199"/>
      <c r="AMI203" s="199"/>
      <c r="AMJ203" s="199"/>
      <c r="AMK203" s="199"/>
      <c r="AML203" s="199"/>
      <c r="AMM203" s="199"/>
      <c r="AMN203" s="199"/>
      <c r="AMO203" s="199"/>
      <c r="AMP203" s="199"/>
      <c r="AMQ203" s="199"/>
      <c r="AMR203" s="199"/>
      <c r="AMS203" s="199"/>
      <c r="AMT203" s="199"/>
      <c r="AMU203" s="199"/>
      <c r="AMV203" s="199"/>
      <c r="AMW203" s="199"/>
      <c r="AMX203" s="199"/>
      <c r="AMY203" s="199"/>
      <c r="AMZ203" s="199"/>
      <c r="ANA203" s="199"/>
      <c r="ANB203" s="199"/>
      <c r="ANC203" s="199"/>
      <c r="AND203" s="199"/>
      <c r="ANE203" s="199"/>
      <c r="ANF203" s="199"/>
      <c r="ANG203" s="199"/>
      <c r="ANH203" s="199"/>
      <c r="ANI203" s="199"/>
      <c r="ANJ203" s="199"/>
      <c r="ANK203" s="199"/>
      <c r="ANL203" s="199"/>
      <c r="ANM203" s="199"/>
      <c r="ANN203" s="199"/>
      <c r="ANO203" s="199"/>
      <c r="ANP203" s="199"/>
      <c r="ANQ203" s="199"/>
      <c r="ANR203" s="199"/>
      <c r="ANS203" s="199"/>
      <c r="ANT203" s="199"/>
      <c r="ANU203" s="199"/>
      <c r="ANV203" s="199"/>
      <c r="ANW203" s="199"/>
      <c r="ANX203" s="199"/>
      <c r="ANY203" s="199"/>
      <c r="ANZ203" s="199"/>
      <c r="AOA203" s="199"/>
      <c r="AOB203" s="199"/>
      <c r="AOC203" s="199"/>
      <c r="AOD203" s="199"/>
      <c r="AOE203" s="199"/>
      <c r="AOF203" s="199"/>
      <c r="AOG203" s="199"/>
      <c r="AOH203" s="199"/>
      <c r="AOI203" s="199"/>
      <c r="AOJ203" s="199"/>
      <c r="AOK203" s="199"/>
      <c r="AOL203" s="199"/>
      <c r="AOM203" s="199"/>
      <c r="AON203" s="199"/>
      <c r="AOO203" s="199"/>
      <c r="AOP203" s="199"/>
      <c r="AOQ203" s="199"/>
      <c r="AOR203" s="199"/>
      <c r="AOS203" s="199"/>
      <c r="AOT203" s="199"/>
      <c r="AOU203" s="199"/>
      <c r="AOV203" s="199"/>
      <c r="AOW203" s="199"/>
      <c r="AOX203" s="199"/>
      <c r="AOY203" s="199"/>
      <c r="AOZ203" s="199"/>
      <c r="APA203" s="199"/>
      <c r="APB203" s="199"/>
      <c r="APC203" s="199"/>
      <c r="APD203" s="199"/>
      <c r="APE203" s="199"/>
      <c r="APF203" s="199"/>
      <c r="APG203" s="199"/>
      <c r="APH203" s="199"/>
      <c r="API203" s="199"/>
      <c r="APJ203" s="199"/>
      <c r="APK203" s="199"/>
      <c r="APL203" s="199"/>
      <c r="APM203" s="199"/>
      <c r="APN203" s="199"/>
      <c r="APO203" s="199"/>
      <c r="APP203" s="199"/>
      <c r="APQ203" s="199"/>
      <c r="APR203" s="199"/>
      <c r="APS203" s="199"/>
      <c r="APT203" s="199"/>
      <c r="APU203" s="199"/>
      <c r="APV203" s="199"/>
      <c r="APW203" s="199"/>
      <c r="APX203" s="199"/>
      <c r="APY203" s="199"/>
      <c r="APZ203" s="199"/>
      <c r="AQA203" s="199"/>
      <c r="AQB203" s="199"/>
      <c r="AQC203" s="199"/>
      <c r="AQD203" s="199"/>
      <c r="AQE203" s="199"/>
      <c r="AQF203" s="199"/>
      <c r="AQG203" s="199"/>
      <c r="AQH203" s="199"/>
      <c r="AQI203" s="199"/>
      <c r="AQJ203" s="199"/>
      <c r="AQK203" s="199"/>
      <c r="AQL203" s="199"/>
      <c r="AQM203" s="199"/>
      <c r="AQN203" s="199"/>
      <c r="AQO203" s="199"/>
      <c r="AQP203" s="199"/>
      <c r="AQQ203" s="199"/>
      <c r="AQR203" s="199"/>
      <c r="AQS203" s="199"/>
      <c r="AQT203" s="199"/>
      <c r="AQU203" s="199"/>
      <c r="AQV203" s="199"/>
      <c r="AQW203" s="199"/>
      <c r="AQX203" s="199"/>
      <c r="AQY203" s="199"/>
      <c r="AQZ203" s="199"/>
      <c r="ARA203" s="199"/>
      <c r="ARB203" s="199"/>
      <c r="ARC203" s="199"/>
      <c r="ARD203" s="199"/>
      <c r="ARE203" s="199"/>
      <c r="ARF203" s="199"/>
      <c r="ARG203" s="199"/>
      <c r="ARH203" s="199"/>
      <c r="ARI203" s="199"/>
      <c r="ARJ203" s="199"/>
      <c r="ARK203" s="199"/>
      <c r="ARL203" s="199"/>
      <c r="ARM203" s="199"/>
      <c r="ARN203" s="199"/>
      <c r="ARO203" s="199"/>
      <c r="ARP203" s="199"/>
      <c r="ARQ203" s="199"/>
      <c r="ARR203" s="199"/>
      <c r="ARS203" s="199"/>
      <c r="ART203" s="199"/>
      <c r="ARU203" s="199"/>
      <c r="ARV203" s="199"/>
      <c r="ARW203" s="199"/>
      <c r="ARX203" s="199"/>
      <c r="ARY203" s="199"/>
      <c r="ARZ203" s="199"/>
      <c r="ASA203" s="199"/>
      <c r="ASB203" s="199"/>
      <c r="ASC203" s="199"/>
      <c r="ASD203" s="199"/>
      <c r="ASE203" s="199"/>
      <c r="ASF203" s="199"/>
      <c r="ASG203" s="199"/>
      <c r="ASH203" s="199"/>
      <c r="ASI203" s="199"/>
      <c r="ASJ203" s="199"/>
      <c r="ASK203" s="199"/>
      <c r="ASL203" s="199"/>
      <c r="ASM203" s="199"/>
      <c r="ASN203" s="199"/>
      <c r="ASO203" s="199"/>
      <c r="ASP203" s="199"/>
      <c r="ASQ203" s="199"/>
      <c r="ASR203" s="199"/>
      <c r="ASS203" s="199"/>
      <c r="AST203" s="199"/>
      <c r="ASU203" s="199"/>
      <c r="ASV203" s="199"/>
      <c r="ASW203" s="199"/>
      <c r="ASX203" s="199"/>
      <c r="ASY203" s="199"/>
      <c r="ASZ203" s="199"/>
      <c r="ATA203" s="199"/>
      <c r="ATB203" s="199"/>
      <c r="ATC203" s="199"/>
      <c r="ATD203" s="199"/>
      <c r="ATE203" s="199"/>
      <c r="ATF203" s="199"/>
      <c r="ATG203" s="199"/>
      <c r="ATH203" s="199"/>
      <c r="ATI203" s="199"/>
      <c r="ATJ203" s="199"/>
      <c r="ATK203" s="199"/>
      <c r="ATL203" s="199"/>
      <c r="ATM203" s="199"/>
      <c r="ATN203" s="199"/>
      <c r="ATO203" s="199"/>
      <c r="ATP203" s="199"/>
      <c r="ATQ203" s="199"/>
      <c r="ATR203" s="199"/>
      <c r="ATS203" s="199"/>
      <c r="ATT203" s="199"/>
      <c r="ATU203" s="199"/>
      <c r="ATV203" s="199"/>
      <c r="ATW203" s="199"/>
      <c r="ATX203" s="199"/>
      <c r="ATY203" s="199"/>
      <c r="ATZ203" s="199"/>
      <c r="AUA203" s="199"/>
      <c r="AUB203" s="199"/>
      <c r="AUC203" s="199"/>
      <c r="AUD203" s="199"/>
      <c r="AUE203" s="199"/>
      <c r="AUF203" s="199"/>
      <c r="AUG203" s="199"/>
      <c r="AUH203" s="199"/>
      <c r="AUI203" s="199"/>
      <c r="AUJ203" s="199"/>
      <c r="AUK203" s="199"/>
      <c r="AUL203" s="199"/>
      <c r="AUM203" s="199"/>
      <c r="AUN203" s="199"/>
      <c r="AUO203" s="199"/>
      <c r="AUP203" s="199"/>
      <c r="AUQ203" s="199"/>
      <c r="AUR203" s="199"/>
      <c r="AUS203" s="199"/>
      <c r="AUT203" s="199"/>
      <c r="AUU203" s="199"/>
      <c r="AUV203" s="199"/>
      <c r="AUW203" s="199"/>
      <c r="AUX203" s="199"/>
      <c r="AUY203" s="199"/>
      <c r="AUZ203" s="199"/>
      <c r="AVA203" s="199"/>
      <c r="AVB203" s="199"/>
      <c r="AVC203" s="199"/>
      <c r="AVD203" s="199"/>
      <c r="AVE203" s="199"/>
      <c r="AVF203" s="199"/>
      <c r="AVG203" s="199"/>
      <c r="AVH203" s="199"/>
      <c r="AVI203" s="199"/>
      <c r="AVJ203" s="199"/>
      <c r="AVK203" s="199"/>
      <c r="AVL203" s="199"/>
      <c r="AVM203" s="199"/>
      <c r="AVN203" s="199"/>
      <c r="AVO203" s="199"/>
      <c r="AVP203" s="199"/>
      <c r="AVQ203" s="199"/>
      <c r="AVR203" s="199"/>
      <c r="AVS203" s="199"/>
      <c r="AVT203" s="199"/>
      <c r="AVU203" s="199"/>
      <c r="AVV203" s="199"/>
      <c r="AVW203" s="199"/>
      <c r="AVX203" s="199"/>
      <c r="AVY203" s="199"/>
      <c r="AVZ203" s="199"/>
      <c r="AWA203" s="199"/>
      <c r="AWB203" s="199"/>
      <c r="AWC203" s="199"/>
      <c r="AWD203" s="199"/>
      <c r="AWE203" s="199"/>
      <c r="AWF203" s="199"/>
      <c r="AWG203" s="199"/>
      <c r="AWH203" s="199"/>
      <c r="AWI203" s="199"/>
      <c r="AWJ203" s="199"/>
      <c r="AWK203" s="199"/>
      <c r="AWL203" s="199"/>
      <c r="AWM203" s="199"/>
      <c r="AWN203" s="199"/>
      <c r="AWO203" s="199"/>
      <c r="AWP203" s="199"/>
      <c r="AWQ203" s="199"/>
      <c r="AWR203" s="199"/>
      <c r="AWS203" s="199"/>
      <c r="AWT203" s="199"/>
      <c r="AWU203" s="199"/>
      <c r="AWV203" s="199"/>
      <c r="AWW203" s="199"/>
      <c r="AWX203" s="199"/>
      <c r="AWY203" s="199"/>
      <c r="AWZ203" s="199"/>
      <c r="AXA203" s="199"/>
      <c r="AXB203" s="199"/>
      <c r="AXC203" s="199"/>
      <c r="AXD203" s="199"/>
      <c r="AXE203" s="199"/>
      <c r="AXF203" s="199"/>
      <c r="AXG203" s="199"/>
      <c r="AXH203" s="199"/>
      <c r="AXI203" s="199"/>
      <c r="AXJ203" s="199"/>
      <c r="AXK203" s="199"/>
      <c r="AXL203" s="199"/>
      <c r="AXM203" s="199"/>
      <c r="AXN203" s="199"/>
      <c r="AXO203" s="199"/>
      <c r="AXP203" s="199"/>
      <c r="AXQ203" s="199"/>
      <c r="AXR203" s="199"/>
      <c r="AXS203" s="199"/>
      <c r="AXT203" s="199"/>
      <c r="AXU203" s="199"/>
      <c r="AXV203" s="199"/>
      <c r="AXW203" s="199"/>
      <c r="AXX203" s="199"/>
      <c r="AXY203" s="199"/>
      <c r="AXZ203" s="199"/>
      <c r="AYA203" s="199"/>
      <c r="AYB203" s="199"/>
      <c r="AYC203" s="199"/>
      <c r="AYD203" s="199"/>
      <c r="AYE203" s="199"/>
      <c r="AYF203" s="199"/>
      <c r="AYG203" s="199"/>
      <c r="AYH203" s="199"/>
      <c r="AYI203" s="199"/>
      <c r="AYJ203" s="199"/>
      <c r="AYK203" s="199"/>
      <c r="AYL203" s="199"/>
      <c r="AYM203" s="199"/>
      <c r="AYN203" s="199"/>
      <c r="AYO203" s="199"/>
      <c r="AYP203" s="199"/>
      <c r="AYQ203" s="199"/>
      <c r="AYR203" s="199"/>
      <c r="AYS203" s="199"/>
      <c r="AYT203" s="199"/>
      <c r="AYU203" s="199"/>
      <c r="AYV203" s="199"/>
      <c r="AYW203" s="199"/>
      <c r="AYX203" s="199"/>
      <c r="AYY203" s="199"/>
      <c r="AYZ203" s="199"/>
      <c r="AZA203" s="199"/>
      <c r="AZB203" s="199"/>
      <c r="AZC203" s="199"/>
      <c r="AZD203" s="199"/>
      <c r="AZE203" s="199"/>
      <c r="AZF203" s="199"/>
      <c r="AZG203" s="199"/>
      <c r="AZH203" s="199"/>
      <c r="AZI203" s="199"/>
      <c r="AZJ203" s="199"/>
      <c r="AZK203" s="199"/>
      <c r="AZL203" s="199"/>
      <c r="AZM203" s="199"/>
      <c r="AZN203" s="199"/>
      <c r="AZO203" s="199"/>
      <c r="AZP203" s="199"/>
      <c r="AZQ203" s="199"/>
      <c r="AZR203" s="199"/>
      <c r="AZS203" s="199"/>
      <c r="AZT203" s="199"/>
      <c r="AZU203" s="199"/>
      <c r="AZV203" s="199"/>
      <c r="AZW203" s="199"/>
      <c r="AZX203" s="199"/>
      <c r="AZY203" s="199"/>
      <c r="AZZ203" s="199"/>
      <c r="BAA203" s="199"/>
      <c r="BAB203" s="199"/>
      <c r="BAC203" s="199"/>
      <c r="BAD203" s="199"/>
      <c r="BAE203" s="199"/>
      <c r="BAF203" s="199"/>
      <c r="BAG203" s="199"/>
      <c r="BAH203" s="199"/>
      <c r="BAI203" s="199"/>
      <c r="BAJ203" s="199"/>
      <c r="BAK203" s="199"/>
      <c r="BAL203" s="199"/>
      <c r="BAM203" s="199"/>
      <c r="BAN203" s="199"/>
      <c r="BAO203" s="199"/>
      <c r="BAP203" s="199"/>
      <c r="BAQ203" s="199"/>
      <c r="BAR203" s="199"/>
      <c r="BAS203" s="199"/>
      <c r="BAT203" s="199"/>
      <c r="BAU203" s="199"/>
      <c r="BAV203" s="199"/>
      <c r="BAW203" s="199"/>
      <c r="BAX203" s="199"/>
      <c r="BAY203" s="199"/>
      <c r="BAZ203" s="199"/>
      <c r="BBA203" s="199"/>
      <c r="BBB203" s="199"/>
      <c r="BBC203" s="199"/>
      <c r="BBD203" s="199"/>
      <c r="BBE203" s="199"/>
      <c r="BBF203" s="199"/>
      <c r="BBG203" s="199"/>
      <c r="BBH203" s="199"/>
      <c r="BBI203" s="199"/>
      <c r="BBJ203" s="199"/>
      <c r="BBK203" s="199"/>
      <c r="BBL203" s="199"/>
      <c r="BBM203" s="199"/>
      <c r="BBN203" s="199"/>
      <c r="BBO203" s="199"/>
      <c r="BBP203" s="199"/>
      <c r="BBQ203" s="199"/>
      <c r="BBR203" s="199"/>
      <c r="BBS203" s="199"/>
      <c r="BBT203" s="199"/>
      <c r="BBU203" s="199"/>
      <c r="BBV203" s="199"/>
      <c r="BBW203" s="199"/>
      <c r="BBX203" s="199"/>
      <c r="BBY203" s="199"/>
      <c r="BBZ203" s="199"/>
      <c r="BCA203" s="199"/>
      <c r="BCB203" s="199"/>
      <c r="BCC203" s="199"/>
      <c r="BCD203" s="199"/>
      <c r="BCE203" s="199"/>
      <c r="BCF203" s="199"/>
      <c r="BCG203" s="199"/>
      <c r="BCH203" s="199"/>
      <c r="BCI203" s="199"/>
      <c r="BCJ203" s="199"/>
      <c r="BCK203" s="199"/>
      <c r="BCL203" s="199"/>
      <c r="BCM203" s="199"/>
      <c r="BCN203" s="199"/>
      <c r="BCO203" s="199"/>
      <c r="BCP203" s="199"/>
      <c r="BCQ203" s="199"/>
      <c r="BCR203" s="199"/>
      <c r="BCS203" s="199"/>
      <c r="BCT203" s="199"/>
      <c r="BCU203" s="199"/>
      <c r="BCV203" s="199"/>
      <c r="BCW203" s="199"/>
      <c r="BCX203" s="199"/>
      <c r="BCY203" s="199"/>
      <c r="BCZ203" s="199"/>
      <c r="BDA203" s="199"/>
      <c r="BDB203" s="199"/>
      <c r="BDC203" s="199"/>
      <c r="BDD203" s="199"/>
      <c r="BDE203" s="199"/>
      <c r="BDF203" s="199"/>
      <c r="BDG203" s="199"/>
      <c r="BDH203" s="199"/>
      <c r="BDI203" s="199"/>
      <c r="BDJ203" s="199"/>
      <c r="BDK203" s="199"/>
      <c r="BDL203" s="199"/>
      <c r="BDM203" s="199"/>
      <c r="BDN203" s="199"/>
      <c r="BDO203" s="199"/>
      <c r="BDP203" s="199"/>
      <c r="BDQ203" s="199"/>
      <c r="BDR203" s="199"/>
      <c r="BDS203" s="199"/>
      <c r="BDT203" s="199"/>
      <c r="BDU203" s="199"/>
      <c r="BDV203" s="199"/>
      <c r="BDW203" s="199"/>
      <c r="BDX203" s="199"/>
      <c r="BDY203" s="199"/>
      <c r="BDZ203" s="199"/>
      <c r="BEA203" s="199"/>
      <c r="BEB203" s="199"/>
      <c r="BEC203" s="199"/>
      <c r="BED203" s="199"/>
      <c r="BEE203" s="199"/>
      <c r="BEF203" s="199"/>
      <c r="BEG203" s="199"/>
      <c r="BEH203" s="199"/>
      <c r="BEI203" s="199"/>
      <c r="BEJ203" s="199"/>
      <c r="BEK203" s="199"/>
      <c r="BEL203" s="199"/>
      <c r="BEM203" s="199"/>
      <c r="BEN203" s="199"/>
      <c r="BEO203" s="199"/>
      <c r="BEP203" s="199"/>
      <c r="BEQ203" s="199"/>
      <c r="BER203" s="199"/>
      <c r="BES203" s="199"/>
      <c r="BET203" s="199"/>
      <c r="BEU203" s="199"/>
      <c r="BEV203" s="199"/>
      <c r="BEW203" s="199"/>
      <c r="BEX203" s="199"/>
      <c r="BEY203" s="199"/>
      <c r="BEZ203" s="199"/>
      <c r="BFA203" s="199"/>
      <c r="BFB203" s="199"/>
      <c r="BFC203" s="199"/>
      <c r="BFD203" s="199"/>
      <c r="BFE203" s="199"/>
      <c r="BFF203" s="199"/>
      <c r="BFG203" s="199"/>
      <c r="BFH203" s="199"/>
      <c r="BFI203" s="199"/>
      <c r="BFJ203" s="199"/>
      <c r="BFK203" s="199"/>
      <c r="BFL203" s="199"/>
      <c r="BFM203" s="199"/>
      <c r="BFN203" s="199"/>
      <c r="BFO203" s="199"/>
      <c r="BFP203" s="199"/>
      <c r="BFQ203" s="199"/>
      <c r="BFR203" s="199"/>
      <c r="BFS203" s="199"/>
      <c r="BFT203" s="199"/>
      <c r="BFU203" s="199"/>
      <c r="BFV203" s="199"/>
      <c r="BFW203" s="199"/>
      <c r="BFX203" s="199"/>
      <c r="BFY203" s="199"/>
      <c r="BFZ203" s="199"/>
      <c r="BGA203" s="199"/>
      <c r="BGB203" s="199"/>
      <c r="BGC203" s="199"/>
      <c r="BGD203" s="199"/>
      <c r="BGE203" s="199"/>
      <c r="BGF203" s="199"/>
      <c r="BGG203" s="199"/>
      <c r="BGH203" s="199"/>
      <c r="BGI203" s="199"/>
      <c r="BGJ203" s="199"/>
      <c r="BGK203" s="199"/>
      <c r="BGL203" s="199"/>
      <c r="BGM203" s="199"/>
      <c r="BGN203" s="199"/>
      <c r="BGO203" s="199"/>
      <c r="BGP203" s="199"/>
      <c r="BGQ203" s="199"/>
      <c r="BGR203" s="199"/>
      <c r="BGS203" s="199"/>
      <c r="BGT203" s="199"/>
      <c r="BGU203" s="199"/>
      <c r="BGV203" s="199"/>
      <c r="BGW203" s="199"/>
      <c r="BGX203" s="199"/>
      <c r="BGY203" s="199"/>
      <c r="BGZ203" s="199"/>
      <c r="BHA203" s="199"/>
      <c r="BHB203" s="199"/>
      <c r="BHC203" s="199"/>
      <c r="BHD203" s="199"/>
      <c r="BHE203" s="199"/>
      <c r="BHF203" s="199"/>
      <c r="BHG203" s="199"/>
      <c r="BHH203" s="199"/>
      <c r="BHI203" s="199"/>
      <c r="BHJ203" s="199"/>
      <c r="BHK203" s="199"/>
      <c r="BHL203" s="199"/>
      <c r="BHM203" s="199"/>
      <c r="BHN203" s="199"/>
      <c r="BHO203" s="199"/>
      <c r="BHP203" s="199"/>
      <c r="BHQ203" s="199"/>
      <c r="BHR203" s="199"/>
      <c r="BHS203" s="199"/>
      <c r="BHT203" s="199"/>
      <c r="BHU203" s="199"/>
      <c r="BHV203" s="199"/>
      <c r="BHW203" s="199"/>
      <c r="BHX203" s="199"/>
      <c r="BHY203" s="199"/>
      <c r="BHZ203" s="199"/>
      <c r="BIA203" s="199"/>
      <c r="BIB203" s="199"/>
      <c r="BIC203" s="199"/>
      <c r="BID203" s="199"/>
      <c r="BIE203" s="199"/>
      <c r="BIF203" s="199"/>
      <c r="BIG203" s="199"/>
      <c r="BIH203" s="199"/>
      <c r="BII203" s="199"/>
      <c r="BIJ203" s="199"/>
      <c r="BIK203" s="199"/>
      <c r="BIL203" s="199"/>
      <c r="BIM203" s="199"/>
      <c r="BIN203" s="199"/>
      <c r="BIO203" s="199"/>
      <c r="BIP203" s="199"/>
      <c r="BIQ203" s="199"/>
      <c r="BIR203" s="199"/>
      <c r="BIS203" s="199"/>
      <c r="BIT203" s="199"/>
      <c r="BIU203" s="199"/>
      <c r="BIV203" s="199"/>
      <c r="BIW203" s="199"/>
      <c r="BIX203" s="199"/>
      <c r="BIY203" s="199"/>
      <c r="BIZ203" s="199"/>
      <c r="BJA203" s="199"/>
      <c r="BJB203" s="199"/>
      <c r="BJC203" s="199"/>
      <c r="BJD203" s="199"/>
      <c r="BJE203" s="199"/>
      <c r="BJF203" s="199"/>
      <c r="BJG203" s="199"/>
      <c r="BJH203" s="199"/>
      <c r="BJI203" s="199"/>
      <c r="BJJ203" s="199"/>
      <c r="BJK203" s="199"/>
      <c r="BJL203" s="199"/>
      <c r="BJM203" s="199"/>
      <c r="BJN203" s="199"/>
      <c r="BJO203" s="199"/>
      <c r="BJP203" s="199"/>
      <c r="BJQ203" s="199"/>
      <c r="BJR203" s="199"/>
      <c r="BJS203" s="199"/>
      <c r="BJT203" s="199"/>
      <c r="BJU203" s="199"/>
      <c r="BJV203" s="199"/>
      <c r="BJW203" s="199"/>
      <c r="BJX203" s="199"/>
      <c r="BJY203" s="199"/>
      <c r="BJZ203" s="199"/>
      <c r="BKA203" s="199"/>
      <c r="BKB203" s="199"/>
      <c r="BKC203" s="199"/>
      <c r="BKD203" s="199"/>
      <c r="BKE203" s="199"/>
      <c r="BKF203" s="199"/>
      <c r="BKG203" s="199"/>
      <c r="BKH203" s="199"/>
      <c r="BKI203" s="199"/>
      <c r="BKJ203" s="199"/>
      <c r="BKK203" s="199"/>
      <c r="BKL203" s="199"/>
      <c r="BKM203" s="199"/>
      <c r="BKN203" s="199"/>
      <c r="BKO203" s="199"/>
      <c r="BKP203" s="199"/>
      <c r="BKQ203" s="199"/>
      <c r="BKR203" s="199"/>
      <c r="BKS203" s="199"/>
      <c r="BKT203" s="199"/>
      <c r="BKU203" s="199"/>
      <c r="BKV203" s="199"/>
      <c r="BKW203" s="199"/>
      <c r="BKX203" s="199"/>
      <c r="BKY203" s="199"/>
      <c r="BKZ203" s="199"/>
      <c r="BLA203" s="199"/>
      <c r="BLB203" s="199"/>
      <c r="BLC203" s="199"/>
      <c r="BLD203" s="199"/>
      <c r="BLE203" s="199"/>
      <c r="BLF203" s="199"/>
      <c r="BLG203" s="199"/>
      <c r="BLH203" s="199"/>
      <c r="BLI203" s="199"/>
      <c r="BLJ203" s="199"/>
      <c r="BLK203" s="199"/>
      <c r="BLL203" s="199"/>
      <c r="BLM203" s="199"/>
      <c r="BLN203" s="199"/>
      <c r="BLO203" s="199"/>
      <c r="BLP203" s="199"/>
      <c r="BLQ203" s="199"/>
      <c r="BLR203" s="199"/>
      <c r="BLS203" s="199"/>
      <c r="BLT203" s="199"/>
      <c r="BLU203" s="199"/>
      <c r="BLV203" s="199"/>
      <c r="BLW203" s="199"/>
      <c r="BLX203" s="199"/>
      <c r="BLY203" s="199"/>
      <c r="BLZ203" s="199"/>
      <c r="BMA203" s="199"/>
      <c r="BMB203" s="199"/>
      <c r="BMC203" s="199"/>
      <c r="BMD203" s="199"/>
      <c r="BME203" s="199"/>
      <c r="BMF203" s="199"/>
      <c r="BMG203" s="199"/>
      <c r="BMH203" s="199"/>
      <c r="BMI203" s="199"/>
      <c r="BMJ203" s="199"/>
      <c r="BMK203" s="199"/>
      <c r="BML203" s="199"/>
      <c r="BMM203" s="199"/>
      <c r="BMN203" s="199"/>
      <c r="BMO203" s="199"/>
      <c r="BMP203" s="199"/>
      <c r="BMQ203" s="199"/>
      <c r="BMR203" s="199"/>
      <c r="BMS203" s="199"/>
      <c r="BMT203" s="199"/>
      <c r="BMU203" s="199"/>
      <c r="BMV203" s="199"/>
      <c r="BMW203" s="199"/>
      <c r="BMX203" s="199"/>
      <c r="BMY203" s="199"/>
      <c r="BMZ203" s="199"/>
      <c r="BNA203" s="199"/>
      <c r="BNB203" s="199"/>
      <c r="BNC203" s="199"/>
      <c r="BND203" s="199"/>
      <c r="BNE203" s="199"/>
      <c r="BNF203" s="199"/>
      <c r="BNG203" s="199"/>
      <c r="BNH203" s="199"/>
      <c r="BNI203" s="199"/>
      <c r="BNJ203" s="199"/>
      <c r="BNK203" s="199"/>
      <c r="BNL203" s="199"/>
      <c r="BNM203" s="199"/>
      <c r="BNN203" s="199"/>
      <c r="BNO203" s="199"/>
      <c r="BNP203" s="199"/>
      <c r="BNQ203" s="199"/>
      <c r="BNR203" s="199"/>
      <c r="BNS203" s="199"/>
      <c r="BNT203" s="199"/>
      <c r="BNU203" s="199"/>
      <c r="BNV203" s="199"/>
      <c r="BNW203" s="199"/>
      <c r="BNX203" s="199"/>
      <c r="BNY203" s="199"/>
      <c r="BNZ203" s="199"/>
      <c r="BOA203" s="199"/>
      <c r="BOB203" s="199"/>
      <c r="BOC203" s="199"/>
      <c r="BOD203" s="199"/>
      <c r="BOE203" s="199"/>
      <c r="BOF203" s="199"/>
      <c r="BOG203" s="199"/>
      <c r="BOH203" s="199"/>
      <c r="BOI203" s="199"/>
      <c r="BOJ203" s="199"/>
      <c r="BOK203" s="199"/>
      <c r="BOL203" s="199"/>
      <c r="BOM203" s="199"/>
      <c r="BON203" s="199"/>
      <c r="BOO203" s="199"/>
      <c r="BOP203" s="199"/>
      <c r="BOQ203" s="199"/>
      <c r="BOR203" s="199"/>
      <c r="BOS203" s="199"/>
      <c r="BOT203" s="199"/>
      <c r="BOU203" s="199"/>
      <c r="BOV203" s="199"/>
      <c r="BOW203" s="199"/>
      <c r="BOX203" s="199"/>
      <c r="BOY203" s="199"/>
      <c r="BOZ203" s="199"/>
      <c r="BPA203" s="199"/>
      <c r="BPB203" s="199"/>
      <c r="BPC203" s="199"/>
      <c r="BPD203" s="199"/>
      <c r="BPE203" s="199"/>
      <c r="BPF203" s="199"/>
      <c r="BPG203" s="199"/>
      <c r="BPH203" s="199"/>
      <c r="BPI203" s="199"/>
      <c r="BPJ203" s="199"/>
      <c r="BPK203" s="199"/>
      <c r="BPL203" s="199"/>
      <c r="BPM203" s="199"/>
      <c r="BPN203" s="199"/>
      <c r="BPO203" s="199"/>
      <c r="BPP203" s="199"/>
      <c r="BPQ203" s="199"/>
      <c r="BPR203" s="199"/>
      <c r="BPS203" s="199"/>
      <c r="BPT203" s="199"/>
      <c r="BPU203" s="199"/>
      <c r="BPV203" s="199"/>
      <c r="BPW203" s="199"/>
      <c r="BPX203" s="199"/>
      <c r="BPY203" s="199"/>
      <c r="BPZ203" s="199"/>
      <c r="BQA203" s="199"/>
      <c r="BQB203" s="199"/>
      <c r="BQC203" s="199"/>
      <c r="BQD203" s="199"/>
      <c r="BQE203" s="199"/>
      <c r="BQF203" s="199"/>
      <c r="BQG203" s="199"/>
      <c r="BQH203" s="199"/>
      <c r="BQI203" s="199"/>
      <c r="BQJ203" s="199"/>
      <c r="BQK203" s="199"/>
      <c r="BQL203" s="199"/>
      <c r="BQM203" s="199"/>
      <c r="BQN203" s="199"/>
      <c r="BQO203" s="199"/>
      <c r="BQP203" s="199"/>
      <c r="BQQ203" s="199"/>
      <c r="BQR203" s="199"/>
      <c r="BQS203" s="199"/>
      <c r="BQT203" s="199"/>
      <c r="BQU203" s="199"/>
      <c r="BQV203" s="199"/>
      <c r="BQW203" s="199"/>
      <c r="BQX203" s="199"/>
      <c r="BQY203" s="199"/>
      <c r="BQZ203" s="199"/>
      <c r="BRA203" s="199"/>
      <c r="BRB203" s="199"/>
      <c r="BRC203" s="199"/>
      <c r="BRD203" s="199"/>
      <c r="BRE203" s="199"/>
      <c r="BRF203" s="199"/>
      <c r="BRG203" s="199"/>
      <c r="BRH203" s="199"/>
      <c r="BRI203" s="199"/>
      <c r="BRJ203" s="199"/>
      <c r="BRK203" s="199"/>
      <c r="BRL203" s="199"/>
      <c r="BRM203" s="199"/>
      <c r="BRN203" s="199"/>
      <c r="BRO203" s="199"/>
      <c r="BRP203" s="199"/>
      <c r="BRQ203" s="199"/>
      <c r="BRR203" s="199"/>
      <c r="BRS203" s="199"/>
      <c r="BRT203" s="199"/>
      <c r="BRU203" s="199"/>
      <c r="BRV203" s="199"/>
      <c r="BRW203" s="199"/>
      <c r="BRX203" s="199"/>
      <c r="BRY203" s="199"/>
      <c r="BRZ203" s="199"/>
      <c r="BSA203" s="199"/>
      <c r="BSB203" s="199"/>
      <c r="BSC203" s="199"/>
      <c r="BSD203" s="199"/>
      <c r="BSE203" s="199"/>
      <c r="BSF203" s="199"/>
      <c r="BSG203" s="199"/>
      <c r="BSH203" s="199"/>
      <c r="BSI203" s="199"/>
      <c r="BSJ203" s="199"/>
      <c r="BSK203" s="199"/>
      <c r="BSL203" s="199"/>
      <c r="BSM203" s="199"/>
      <c r="BSN203" s="199"/>
      <c r="BSO203" s="199"/>
      <c r="BSP203" s="199"/>
      <c r="BSQ203" s="199"/>
      <c r="BSR203" s="199"/>
      <c r="BSS203" s="199"/>
      <c r="BST203" s="199"/>
      <c r="BSU203" s="199"/>
      <c r="BSV203" s="199"/>
      <c r="BSW203" s="199"/>
      <c r="BSX203" s="199"/>
      <c r="BSY203" s="199"/>
      <c r="BSZ203" s="199"/>
      <c r="BTA203" s="199"/>
      <c r="BTB203" s="199"/>
      <c r="BTC203" s="199"/>
      <c r="BTD203" s="199"/>
      <c r="BTE203" s="199"/>
      <c r="BTF203" s="199"/>
      <c r="BTG203" s="199"/>
      <c r="BTH203" s="199"/>
      <c r="BTI203" s="199"/>
      <c r="BTJ203" s="199"/>
      <c r="BTK203" s="199"/>
      <c r="BTL203" s="199"/>
      <c r="BTM203" s="199"/>
      <c r="BTN203" s="199"/>
      <c r="BTO203" s="199"/>
      <c r="BTP203" s="199"/>
      <c r="BTQ203" s="199"/>
      <c r="BTR203" s="199"/>
      <c r="BTS203" s="199"/>
      <c r="BTT203" s="199"/>
      <c r="BTU203" s="199"/>
      <c r="BTV203" s="199"/>
      <c r="BTW203" s="199"/>
      <c r="BTX203" s="199"/>
      <c r="BTY203" s="199"/>
      <c r="BTZ203" s="199"/>
      <c r="BUA203" s="199"/>
      <c r="BUB203" s="199"/>
      <c r="BUC203" s="199"/>
      <c r="BUD203" s="199"/>
      <c r="BUE203" s="199"/>
      <c r="BUF203" s="199"/>
      <c r="BUG203" s="199"/>
      <c r="BUH203" s="199"/>
      <c r="BUI203" s="199"/>
      <c r="BUJ203" s="199"/>
      <c r="BUK203" s="199"/>
      <c r="BUL203" s="199"/>
      <c r="BUM203" s="199"/>
      <c r="BUN203" s="199"/>
      <c r="BUO203" s="199"/>
      <c r="BUP203" s="199"/>
      <c r="BUQ203" s="199"/>
      <c r="BUR203" s="199"/>
      <c r="BUS203" s="199"/>
      <c r="BUT203" s="199"/>
      <c r="BUU203" s="199"/>
      <c r="BUV203" s="199"/>
      <c r="BUW203" s="199"/>
      <c r="BUX203" s="199"/>
      <c r="BUY203" s="199"/>
      <c r="BUZ203" s="199"/>
      <c r="BVA203" s="199"/>
      <c r="BVB203" s="199"/>
      <c r="BVC203" s="199"/>
      <c r="BVD203" s="199"/>
      <c r="BVE203" s="199"/>
      <c r="BVF203" s="199"/>
      <c r="BVG203" s="199"/>
      <c r="BVH203" s="199"/>
      <c r="BVI203" s="199"/>
      <c r="BVJ203" s="199"/>
      <c r="BVK203" s="199"/>
      <c r="BVL203" s="199"/>
      <c r="BVM203" s="199"/>
      <c r="BVN203" s="199"/>
      <c r="BVO203" s="199"/>
      <c r="BVP203" s="199"/>
      <c r="BVQ203" s="199"/>
      <c r="BVR203" s="199"/>
      <c r="BVS203" s="199"/>
      <c r="BVT203" s="199"/>
      <c r="BVU203" s="199"/>
      <c r="BVV203" s="199"/>
      <c r="BVW203" s="199"/>
      <c r="BVX203" s="199"/>
      <c r="BVY203" s="199"/>
      <c r="BVZ203" s="199"/>
      <c r="BWA203" s="199"/>
      <c r="BWB203" s="199"/>
      <c r="BWC203" s="199"/>
      <c r="BWD203" s="199"/>
      <c r="BWE203" s="199"/>
      <c r="BWF203" s="199"/>
      <c r="BWG203" s="199"/>
      <c r="BWH203" s="199"/>
      <c r="BWI203" s="199"/>
      <c r="BWJ203" s="199"/>
      <c r="BWK203" s="199"/>
      <c r="BWL203" s="199"/>
      <c r="BWM203" s="199"/>
      <c r="BWN203" s="199"/>
      <c r="BWO203" s="199"/>
      <c r="BWP203" s="199"/>
      <c r="BWQ203" s="199"/>
      <c r="BWR203" s="199"/>
      <c r="BWS203" s="199"/>
      <c r="BWT203" s="199"/>
      <c r="BWU203" s="199"/>
      <c r="BWV203" s="199"/>
      <c r="BWW203" s="199"/>
      <c r="BWX203" s="199"/>
      <c r="BWY203" s="199"/>
      <c r="BWZ203" s="199"/>
      <c r="BXA203" s="199"/>
      <c r="BXB203" s="199"/>
      <c r="BXC203" s="199"/>
      <c r="BXD203" s="199"/>
      <c r="BXE203" s="199"/>
      <c r="BXF203" s="199"/>
      <c r="BXG203" s="199"/>
      <c r="BXH203" s="199"/>
      <c r="BXI203" s="199"/>
      <c r="BXJ203" s="199"/>
      <c r="BXK203" s="199"/>
      <c r="BXL203" s="199"/>
      <c r="BXM203" s="199"/>
      <c r="BXN203" s="199"/>
      <c r="BXO203" s="199"/>
      <c r="BXP203" s="199"/>
      <c r="BXQ203" s="199"/>
      <c r="BXR203" s="199"/>
      <c r="BXS203" s="199"/>
      <c r="BXT203" s="199"/>
      <c r="BXU203" s="199"/>
      <c r="BXV203" s="199"/>
      <c r="BXW203" s="199"/>
      <c r="BXX203" s="199"/>
      <c r="BXY203" s="199"/>
      <c r="BXZ203" s="199"/>
      <c r="BYA203" s="199"/>
      <c r="BYB203" s="199"/>
      <c r="BYC203" s="199"/>
      <c r="BYD203" s="199"/>
      <c r="BYE203" s="199"/>
      <c r="BYF203" s="199"/>
      <c r="BYG203" s="199"/>
      <c r="BYH203" s="199"/>
      <c r="BYI203" s="199"/>
      <c r="BYJ203" s="199"/>
      <c r="BYK203" s="199"/>
      <c r="BYL203" s="199"/>
      <c r="BYM203" s="199"/>
      <c r="BYN203" s="199"/>
      <c r="BYO203" s="199"/>
      <c r="BYP203" s="199"/>
      <c r="BYQ203" s="199"/>
      <c r="BYR203" s="199"/>
      <c r="BYS203" s="199"/>
      <c r="BYT203" s="199"/>
      <c r="BYU203" s="199"/>
      <c r="BYV203" s="199"/>
      <c r="BYW203" s="199"/>
      <c r="BYX203" s="199"/>
      <c r="BYY203" s="199"/>
      <c r="BYZ203" s="199"/>
      <c r="BZA203" s="199"/>
      <c r="BZB203" s="199"/>
      <c r="BZC203" s="199"/>
      <c r="BZD203" s="199"/>
      <c r="BZE203" s="199"/>
      <c r="BZF203" s="199"/>
      <c r="BZG203" s="199"/>
      <c r="BZH203" s="199"/>
      <c r="BZI203" s="199"/>
      <c r="BZJ203" s="199"/>
      <c r="BZK203" s="199"/>
      <c r="BZL203" s="199"/>
      <c r="BZM203" s="199"/>
      <c r="BZN203" s="199"/>
      <c r="BZO203" s="199"/>
      <c r="BZP203" s="199"/>
      <c r="BZQ203" s="199"/>
      <c r="BZR203" s="199"/>
      <c r="BZS203" s="199"/>
      <c r="BZT203" s="199"/>
      <c r="BZU203" s="199"/>
      <c r="BZV203" s="199"/>
      <c r="BZW203" s="199"/>
      <c r="BZX203" s="199"/>
      <c r="BZY203" s="199"/>
      <c r="BZZ203" s="199"/>
      <c r="CAA203" s="199"/>
      <c r="CAB203" s="199"/>
      <c r="CAC203" s="199"/>
      <c r="CAD203" s="199"/>
      <c r="CAE203" s="199"/>
      <c r="CAF203" s="199"/>
      <c r="CAG203" s="199"/>
      <c r="CAH203" s="199"/>
      <c r="CAI203" s="199"/>
      <c r="CAJ203" s="199"/>
      <c r="CAK203" s="199"/>
      <c r="CAL203" s="199"/>
      <c r="CAM203" s="199"/>
      <c r="CAN203" s="199"/>
      <c r="CAO203" s="199"/>
      <c r="CAP203" s="199"/>
      <c r="CAQ203" s="199"/>
      <c r="CAR203" s="199"/>
      <c r="CAS203" s="199"/>
      <c r="CAT203" s="199"/>
      <c r="CAU203" s="199"/>
      <c r="CAV203" s="199"/>
      <c r="CAW203" s="199"/>
      <c r="CAX203" s="199"/>
      <c r="CAY203" s="199"/>
      <c r="CAZ203" s="199"/>
      <c r="CBA203" s="199"/>
      <c r="CBB203" s="199"/>
      <c r="CBC203" s="199"/>
      <c r="CBD203" s="199"/>
      <c r="CBE203" s="199"/>
      <c r="CBF203" s="199"/>
      <c r="CBG203" s="199"/>
      <c r="CBH203" s="199"/>
      <c r="CBI203" s="199"/>
      <c r="CBJ203" s="199"/>
      <c r="CBK203" s="199"/>
      <c r="CBL203" s="199"/>
      <c r="CBM203" s="199"/>
      <c r="CBN203" s="199"/>
      <c r="CBO203" s="199"/>
      <c r="CBP203" s="199"/>
      <c r="CBQ203" s="199"/>
      <c r="CBR203" s="199"/>
      <c r="CBS203" s="199"/>
      <c r="CBT203" s="199"/>
      <c r="CBU203" s="199"/>
      <c r="CBV203" s="199"/>
      <c r="CBW203" s="199"/>
      <c r="CBX203" s="199"/>
      <c r="CBY203" s="199"/>
      <c r="CBZ203" s="199"/>
      <c r="CCA203" s="199"/>
      <c r="CCB203" s="199"/>
      <c r="CCC203" s="199"/>
      <c r="CCD203" s="199"/>
      <c r="CCE203" s="199"/>
      <c r="CCF203" s="199"/>
      <c r="CCG203" s="199"/>
      <c r="CCH203" s="199"/>
      <c r="CCI203" s="199"/>
      <c r="CCJ203" s="199"/>
      <c r="CCK203" s="199"/>
      <c r="CCL203" s="199"/>
      <c r="CCM203" s="199"/>
      <c r="CCN203" s="199"/>
      <c r="CCO203" s="199"/>
      <c r="CCP203" s="199"/>
      <c r="CCQ203" s="199"/>
      <c r="CCR203" s="199"/>
      <c r="CCS203" s="199"/>
      <c r="CCT203" s="199"/>
    </row>
    <row r="204" spans="823:2126" s="200" customFormat="1" x14ac:dyDescent="0.2">
      <c r="AKV204" s="199"/>
      <c r="AKW204" s="199"/>
      <c r="AKX204" s="199"/>
      <c r="AKY204" s="199"/>
      <c r="AKZ204" s="199"/>
      <c r="ALA204" s="199"/>
      <c r="ALB204" s="199"/>
      <c r="ALC204" s="199"/>
      <c r="ALD204" s="199"/>
      <c r="ALE204" s="199"/>
      <c r="ALF204" s="199"/>
      <c r="ALG204" s="199"/>
      <c r="ALH204" s="199"/>
      <c r="ALI204" s="199"/>
      <c r="ALJ204" s="199"/>
      <c r="ALK204" s="199"/>
      <c r="ALL204" s="199"/>
      <c r="ALM204" s="199"/>
      <c r="ALN204" s="199"/>
      <c r="ALO204" s="199"/>
      <c r="ALP204" s="199"/>
      <c r="ALQ204" s="199"/>
      <c r="ALR204" s="199"/>
      <c r="ALS204" s="199"/>
      <c r="ALT204" s="199"/>
      <c r="ALU204" s="199"/>
      <c r="ALV204" s="199"/>
      <c r="ALW204" s="199"/>
      <c r="ALX204" s="199"/>
      <c r="ALY204" s="199"/>
      <c r="ALZ204" s="199"/>
      <c r="AMA204" s="199"/>
      <c r="AMB204" s="199"/>
      <c r="AMC204" s="199"/>
      <c r="AMD204" s="199"/>
      <c r="AME204" s="199"/>
      <c r="AMF204" s="199"/>
      <c r="AMG204" s="199"/>
      <c r="AMH204" s="199"/>
      <c r="AMI204" s="199"/>
      <c r="AMJ204" s="199"/>
      <c r="AMK204" s="199"/>
      <c r="AML204" s="199"/>
      <c r="AMM204" s="199"/>
      <c r="AMN204" s="199"/>
      <c r="AMO204" s="199"/>
      <c r="AMP204" s="199"/>
      <c r="AMQ204" s="199"/>
      <c r="AMR204" s="199"/>
      <c r="AMS204" s="199"/>
      <c r="AMT204" s="199"/>
      <c r="AMU204" s="199"/>
      <c r="AMV204" s="199"/>
      <c r="AMW204" s="199"/>
      <c r="AMX204" s="199"/>
      <c r="AMY204" s="199"/>
      <c r="AMZ204" s="199"/>
      <c r="ANA204" s="199"/>
      <c r="ANB204" s="199"/>
      <c r="ANC204" s="199"/>
      <c r="AND204" s="199"/>
      <c r="ANE204" s="199"/>
      <c r="ANF204" s="199"/>
      <c r="ANG204" s="199"/>
      <c r="ANH204" s="199"/>
      <c r="ANI204" s="199"/>
      <c r="ANJ204" s="199"/>
      <c r="ANK204" s="199"/>
      <c r="ANL204" s="199"/>
      <c r="ANM204" s="199"/>
      <c r="ANN204" s="199"/>
      <c r="ANO204" s="199"/>
      <c r="ANP204" s="199"/>
      <c r="ANQ204" s="199"/>
      <c r="ANR204" s="199"/>
      <c r="ANS204" s="199"/>
      <c r="ANT204" s="199"/>
      <c r="ANU204" s="199"/>
      <c r="ANV204" s="199"/>
      <c r="ANW204" s="199"/>
      <c r="ANX204" s="199"/>
      <c r="ANY204" s="199"/>
      <c r="ANZ204" s="199"/>
      <c r="AOA204" s="199"/>
      <c r="AOB204" s="199"/>
      <c r="AOC204" s="199"/>
      <c r="AOD204" s="199"/>
      <c r="AOE204" s="199"/>
      <c r="AOF204" s="199"/>
      <c r="AOG204" s="199"/>
      <c r="AOH204" s="199"/>
      <c r="AOI204" s="199"/>
      <c r="AOJ204" s="199"/>
      <c r="AOK204" s="199"/>
      <c r="AOL204" s="199"/>
      <c r="AOM204" s="199"/>
      <c r="AON204" s="199"/>
      <c r="AOO204" s="199"/>
      <c r="AOP204" s="199"/>
      <c r="AOQ204" s="199"/>
      <c r="AOR204" s="199"/>
      <c r="AOS204" s="199"/>
      <c r="AOT204" s="199"/>
      <c r="AOU204" s="199"/>
      <c r="AOV204" s="199"/>
      <c r="AOW204" s="199"/>
      <c r="AOX204" s="199"/>
      <c r="AOY204" s="199"/>
      <c r="AOZ204" s="199"/>
      <c r="APA204" s="199"/>
      <c r="APB204" s="199"/>
      <c r="APC204" s="199"/>
      <c r="APD204" s="199"/>
      <c r="APE204" s="199"/>
      <c r="APF204" s="199"/>
      <c r="APG204" s="199"/>
      <c r="APH204" s="199"/>
      <c r="API204" s="199"/>
      <c r="APJ204" s="199"/>
      <c r="APK204" s="199"/>
      <c r="APL204" s="199"/>
      <c r="APM204" s="199"/>
      <c r="APN204" s="199"/>
      <c r="APO204" s="199"/>
      <c r="APP204" s="199"/>
      <c r="APQ204" s="199"/>
      <c r="APR204" s="199"/>
      <c r="APS204" s="199"/>
      <c r="APT204" s="199"/>
      <c r="APU204" s="199"/>
      <c r="APV204" s="199"/>
      <c r="APW204" s="199"/>
      <c r="APX204" s="199"/>
      <c r="APY204" s="199"/>
      <c r="APZ204" s="199"/>
      <c r="AQA204" s="199"/>
      <c r="AQB204" s="199"/>
      <c r="AQC204" s="199"/>
      <c r="AQD204" s="199"/>
      <c r="AQE204" s="199"/>
      <c r="AQF204" s="199"/>
      <c r="AQG204" s="199"/>
      <c r="AQH204" s="199"/>
      <c r="AQI204" s="199"/>
      <c r="AQJ204" s="199"/>
      <c r="AQK204" s="199"/>
      <c r="AQL204" s="199"/>
      <c r="AQM204" s="199"/>
      <c r="AQN204" s="199"/>
      <c r="AQO204" s="199"/>
      <c r="AQP204" s="199"/>
      <c r="AQQ204" s="199"/>
      <c r="AQR204" s="199"/>
      <c r="AQS204" s="199"/>
      <c r="AQT204" s="199"/>
      <c r="AQU204" s="199"/>
      <c r="AQV204" s="199"/>
      <c r="AQW204" s="199"/>
      <c r="AQX204" s="199"/>
      <c r="AQY204" s="199"/>
      <c r="AQZ204" s="199"/>
      <c r="ARA204" s="199"/>
      <c r="ARB204" s="199"/>
      <c r="ARC204" s="199"/>
      <c r="ARD204" s="199"/>
      <c r="ARE204" s="199"/>
      <c r="ARF204" s="199"/>
      <c r="ARG204" s="199"/>
      <c r="ARH204" s="199"/>
      <c r="ARI204" s="199"/>
      <c r="ARJ204" s="199"/>
      <c r="ARK204" s="199"/>
      <c r="ARL204" s="199"/>
      <c r="ARM204" s="199"/>
      <c r="ARN204" s="199"/>
      <c r="ARO204" s="199"/>
      <c r="ARP204" s="199"/>
      <c r="ARQ204" s="199"/>
      <c r="ARR204" s="199"/>
      <c r="ARS204" s="199"/>
      <c r="ART204" s="199"/>
      <c r="ARU204" s="199"/>
      <c r="ARV204" s="199"/>
      <c r="ARW204" s="199"/>
      <c r="ARX204" s="199"/>
      <c r="ARY204" s="199"/>
      <c r="ARZ204" s="199"/>
      <c r="ASA204" s="199"/>
      <c r="ASB204" s="199"/>
      <c r="ASC204" s="199"/>
      <c r="ASD204" s="199"/>
      <c r="ASE204" s="199"/>
      <c r="ASF204" s="199"/>
      <c r="ASG204" s="199"/>
      <c r="ASH204" s="199"/>
      <c r="ASI204" s="199"/>
      <c r="ASJ204" s="199"/>
      <c r="ASK204" s="199"/>
      <c r="ASL204" s="199"/>
      <c r="ASM204" s="199"/>
      <c r="ASN204" s="199"/>
      <c r="ASO204" s="199"/>
      <c r="ASP204" s="199"/>
      <c r="ASQ204" s="199"/>
      <c r="ASR204" s="199"/>
      <c r="ASS204" s="199"/>
      <c r="AST204" s="199"/>
      <c r="ASU204" s="199"/>
      <c r="ASV204" s="199"/>
      <c r="ASW204" s="199"/>
      <c r="ASX204" s="199"/>
      <c r="ASY204" s="199"/>
      <c r="ASZ204" s="199"/>
      <c r="ATA204" s="199"/>
      <c r="ATB204" s="199"/>
      <c r="ATC204" s="199"/>
      <c r="ATD204" s="199"/>
      <c r="ATE204" s="199"/>
      <c r="ATF204" s="199"/>
      <c r="ATG204" s="199"/>
      <c r="ATH204" s="199"/>
      <c r="ATI204" s="199"/>
      <c r="ATJ204" s="199"/>
      <c r="ATK204" s="199"/>
      <c r="ATL204" s="199"/>
      <c r="ATM204" s="199"/>
      <c r="ATN204" s="199"/>
      <c r="ATO204" s="199"/>
      <c r="ATP204" s="199"/>
      <c r="ATQ204" s="199"/>
      <c r="ATR204" s="199"/>
      <c r="ATS204" s="199"/>
      <c r="ATT204" s="199"/>
      <c r="ATU204" s="199"/>
      <c r="ATV204" s="199"/>
      <c r="ATW204" s="199"/>
      <c r="ATX204" s="199"/>
      <c r="ATY204" s="199"/>
      <c r="ATZ204" s="199"/>
      <c r="AUA204" s="199"/>
      <c r="AUB204" s="199"/>
      <c r="AUC204" s="199"/>
      <c r="AUD204" s="199"/>
      <c r="AUE204" s="199"/>
      <c r="AUF204" s="199"/>
      <c r="AUG204" s="199"/>
      <c r="AUH204" s="199"/>
      <c r="AUI204" s="199"/>
      <c r="AUJ204" s="199"/>
      <c r="AUK204" s="199"/>
      <c r="AUL204" s="199"/>
      <c r="AUM204" s="199"/>
      <c r="AUN204" s="199"/>
      <c r="AUO204" s="199"/>
      <c r="AUP204" s="199"/>
      <c r="AUQ204" s="199"/>
      <c r="AUR204" s="199"/>
      <c r="AUS204" s="199"/>
      <c r="AUT204" s="199"/>
      <c r="AUU204" s="199"/>
      <c r="AUV204" s="199"/>
      <c r="AUW204" s="199"/>
      <c r="AUX204" s="199"/>
      <c r="AUY204" s="199"/>
      <c r="AUZ204" s="199"/>
      <c r="AVA204" s="199"/>
      <c r="AVB204" s="199"/>
      <c r="AVC204" s="199"/>
      <c r="AVD204" s="199"/>
      <c r="AVE204" s="199"/>
      <c r="AVF204" s="199"/>
      <c r="AVG204" s="199"/>
      <c r="AVH204" s="199"/>
      <c r="AVI204" s="199"/>
      <c r="AVJ204" s="199"/>
      <c r="AVK204" s="199"/>
      <c r="AVL204" s="199"/>
      <c r="AVM204" s="199"/>
      <c r="AVN204" s="199"/>
      <c r="AVO204" s="199"/>
      <c r="AVP204" s="199"/>
      <c r="AVQ204" s="199"/>
      <c r="AVR204" s="199"/>
      <c r="AVS204" s="199"/>
      <c r="AVT204" s="199"/>
      <c r="AVU204" s="199"/>
      <c r="AVV204" s="199"/>
      <c r="AVW204" s="199"/>
      <c r="AVX204" s="199"/>
      <c r="AVY204" s="199"/>
      <c r="AVZ204" s="199"/>
      <c r="AWA204" s="199"/>
      <c r="AWB204" s="199"/>
      <c r="AWC204" s="199"/>
      <c r="AWD204" s="199"/>
      <c r="AWE204" s="199"/>
      <c r="AWF204" s="199"/>
      <c r="AWG204" s="199"/>
      <c r="AWH204" s="199"/>
      <c r="AWI204" s="199"/>
      <c r="AWJ204" s="199"/>
      <c r="AWK204" s="199"/>
      <c r="AWL204" s="199"/>
      <c r="AWM204" s="199"/>
      <c r="AWN204" s="199"/>
      <c r="AWO204" s="199"/>
      <c r="AWP204" s="199"/>
      <c r="AWQ204" s="199"/>
      <c r="AWR204" s="199"/>
      <c r="AWS204" s="199"/>
      <c r="AWT204" s="199"/>
      <c r="AWU204" s="199"/>
      <c r="AWV204" s="199"/>
      <c r="AWW204" s="199"/>
      <c r="AWX204" s="199"/>
      <c r="AWY204" s="199"/>
      <c r="AWZ204" s="199"/>
      <c r="AXA204" s="199"/>
      <c r="AXB204" s="199"/>
      <c r="AXC204" s="199"/>
      <c r="AXD204" s="199"/>
      <c r="AXE204" s="199"/>
      <c r="AXF204" s="199"/>
      <c r="AXG204" s="199"/>
      <c r="AXH204" s="199"/>
      <c r="AXI204" s="199"/>
      <c r="AXJ204" s="199"/>
      <c r="AXK204" s="199"/>
      <c r="AXL204" s="199"/>
      <c r="AXM204" s="199"/>
      <c r="AXN204" s="199"/>
      <c r="AXO204" s="199"/>
      <c r="AXP204" s="199"/>
      <c r="AXQ204" s="199"/>
      <c r="AXR204" s="199"/>
      <c r="AXS204" s="199"/>
      <c r="AXT204" s="199"/>
      <c r="AXU204" s="199"/>
      <c r="AXV204" s="199"/>
      <c r="AXW204" s="199"/>
      <c r="AXX204" s="199"/>
      <c r="AXY204" s="199"/>
      <c r="AXZ204" s="199"/>
      <c r="AYA204" s="199"/>
      <c r="AYB204" s="199"/>
      <c r="AYC204" s="199"/>
      <c r="AYD204" s="199"/>
      <c r="AYE204" s="199"/>
      <c r="AYF204" s="199"/>
      <c r="AYG204" s="199"/>
      <c r="AYH204" s="199"/>
      <c r="AYI204" s="199"/>
      <c r="AYJ204" s="199"/>
      <c r="AYK204" s="199"/>
      <c r="AYL204" s="199"/>
      <c r="AYM204" s="199"/>
      <c r="AYN204" s="199"/>
      <c r="AYO204" s="199"/>
      <c r="AYP204" s="199"/>
      <c r="AYQ204" s="199"/>
      <c r="AYR204" s="199"/>
      <c r="AYS204" s="199"/>
      <c r="AYT204" s="199"/>
      <c r="AYU204" s="199"/>
      <c r="AYV204" s="199"/>
      <c r="AYW204" s="199"/>
      <c r="AYX204" s="199"/>
      <c r="AYY204" s="199"/>
      <c r="AYZ204" s="199"/>
      <c r="AZA204" s="199"/>
      <c r="AZB204" s="199"/>
      <c r="AZC204" s="199"/>
      <c r="AZD204" s="199"/>
      <c r="AZE204" s="199"/>
      <c r="AZF204" s="199"/>
      <c r="AZG204" s="199"/>
      <c r="AZH204" s="199"/>
      <c r="AZI204" s="199"/>
      <c r="AZJ204" s="199"/>
      <c r="AZK204" s="199"/>
      <c r="AZL204" s="199"/>
      <c r="AZM204" s="199"/>
      <c r="AZN204" s="199"/>
      <c r="AZO204" s="199"/>
      <c r="AZP204" s="199"/>
      <c r="AZQ204" s="199"/>
      <c r="AZR204" s="199"/>
      <c r="AZS204" s="199"/>
      <c r="AZT204" s="199"/>
      <c r="AZU204" s="199"/>
      <c r="AZV204" s="199"/>
      <c r="AZW204" s="199"/>
      <c r="AZX204" s="199"/>
      <c r="AZY204" s="199"/>
      <c r="AZZ204" s="199"/>
      <c r="BAA204" s="199"/>
      <c r="BAB204" s="199"/>
      <c r="BAC204" s="199"/>
      <c r="BAD204" s="199"/>
      <c r="BAE204" s="199"/>
      <c r="BAF204" s="199"/>
      <c r="BAG204" s="199"/>
      <c r="BAH204" s="199"/>
      <c r="BAI204" s="199"/>
      <c r="BAJ204" s="199"/>
      <c r="BAK204" s="199"/>
      <c r="BAL204" s="199"/>
      <c r="BAM204" s="199"/>
      <c r="BAN204" s="199"/>
      <c r="BAO204" s="199"/>
      <c r="BAP204" s="199"/>
      <c r="BAQ204" s="199"/>
      <c r="BAR204" s="199"/>
      <c r="BAS204" s="199"/>
      <c r="BAT204" s="199"/>
      <c r="BAU204" s="199"/>
      <c r="BAV204" s="199"/>
      <c r="BAW204" s="199"/>
      <c r="BAX204" s="199"/>
      <c r="BAY204" s="199"/>
      <c r="BAZ204" s="199"/>
      <c r="BBA204" s="199"/>
      <c r="BBB204" s="199"/>
      <c r="BBC204" s="199"/>
      <c r="BBD204" s="199"/>
      <c r="BBE204" s="199"/>
      <c r="BBF204" s="199"/>
      <c r="BBG204" s="199"/>
      <c r="BBH204" s="199"/>
      <c r="BBI204" s="199"/>
      <c r="BBJ204" s="199"/>
      <c r="BBK204" s="199"/>
      <c r="BBL204" s="199"/>
      <c r="BBM204" s="199"/>
      <c r="BBN204" s="199"/>
      <c r="BBO204" s="199"/>
      <c r="BBP204" s="199"/>
      <c r="BBQ204" s="199"/>
      <c r="BBR204" s="199"/>
      <c r="BBS204" s="199"/>
      <c r="BBT204" s="199"/>
      <c r="BBU204" s="199"/>
      <c r="BBV204" s="199"/>
      <c r="BBW204" s="199"/>
      <c r="BBX204" s="199"/>
      <c r="BBY204" s="199"/>
      <c r="BBZ204" s="199"/>
      <c r="BCA204" s="199"/>
      <c r="BCB204" s="199"/>
      <c r="BCC204" s="199"/>
      <c r="BCD204" s="199"/>
      <c r="BCE204" s="199"/>
      <c r="BCF204" s="199"/>
      <c r="BCG204" s="199"/>
      <c r="BCH204" s="199"/>
      <c r="BCI204" s="199"/>
      <c r="BCJ204" s="199"/>
      <c r="BCK204" s="199"/>
      <c r="BCL204" s="199"/>
      <c r="BCM204" s="199"/>
      <c r="BCN204" s="199"/>
      <c r="BCO204" s="199"/>
      <c r="BCP204" s="199"/>
      <c r="BCQ204" s="199"/>
      <c r="BCR204" s="199"/>
      <c r="BCS204" s="199"/>
      <c r="BCT204" s="199"/>
      <c r="BCU204" s="199"/>
      <c r="BCV204" s="199"/>
      <c r="BCW204" s="199"/>
      <c r="BCX204" s="199"/>
      <c r="BCY204" s="199"/>
      <c r="BCZ204" s="199"/>
      <c r="BDA204" s="199"/>
      <c r="BDB204" s="199"/>
      <c r="BDC204" s="199"/>
      <c r="BDD204" s="199"/>
      <c r="BDE204" s="199"/>
      <c r="BDF204" s="199"/>
      <c r="BDG204" s="199"/>
      <c r="BDH204" s="199"/>
      <c r="BDI204" s="199"/>
      <c r="BDJ204" s="199"/>
      <c r="BDK204" s="199"/>
      <c r="BDL204" s="199"/>
      <c r="BDM204" s="199"/>
      <c r="BDN204" s="199"/>
      <c r="BDO204" s="199"/>
      <c r="BDP204" s="199"/>
      <c r="BDQ204" s="199"/>
      <c r="BDR204" s="199"/>
      <c r="BDS204" s="199"/>
      <c r="BDT204" s="199"/>
      <c r="BDU204" s="199"/>
      <c r="BDV204" s="199"/>
      <c r="BDW204" s="199"/>
      <c r="BDX204" s="199"/>
      <c r="BDY204" s="199"/>
      <c r="BDZ204" s="199"/>
      <c r="BEA204" s="199"/>
      <c r="BEB204" s="199"/>
      <c r="BEC204" s="199"/>
      <c r="BED204" s="199"/>
      <c r="BEE204" s="199"/>
      <c r="BEF204" s="199"/>
      <c r="BEG204" s="199"/>
      <c r="BEH204" s="199"/>
      <c r="BEI204" s="199"/>
      <c r="BEJ204" s="199"/>
      <c r="BEK204" s="199"/>
      <c r="BEL204" s="199"/>
      <c r="BEM204" s="199"/>
      <c r="BEN204" s="199"/>
      <c r="BEO204" s="199"/>
      <c r="BEP204" s="199"/>
      <c r="BEQ204" s="199"/>
      <c r="BER204" s="199"/>
      <c r="BES204" s="199"/>
      <c r="BET204" s="199"/>
      <c r="BEU204" s="199"/>
      <c r="BEV204" s="199"/>
      <c r="BEW204" s="199"/>
      <c r="BEX204" s="199"/>
      <c r="BEY204" s="199"/>
      <c r="BEZ204" s="199"/>
      <c r="BFA204" s="199"/>
      <c r="BFB204" s="199"/>
      <c r="BFC204" s="199"/>
      <c r="BFD204" s="199"/>
      <c r="BFE204" s="199"/>
      <c r="BFF204" s="199"/>
      <c r="BFG204" s="199"/>
      <c r="BFH204" s="199"/>
      <c r="BFI204" s="199"/>
      <c r="BFJ204" s="199"/>
      <c r="BFK204" s="199"/>
      <c r="BFL204" s="199"/>
      <c r="BFM204" s="199"/>
      <c r="BFN204" s="199"/>
      <c r="BFO204" s="199"/>
      <c r="BFP204" s="199"/>
      <c r="BFQ204" s="199"/>
      <c r="BFR204" s="199"/>
      <c r="BFS204" s="199"/>
      <c r="BFT204" s="199"/>
      <c r="BFU204" s="199"/>
      <c r="BFV204" s="199"/>
      <c r="BFW204" s="199"/>
      <c r="BFX204" s="199"/>
      <c r="BFY204" s="199"/>
      <c r="BFZ204" s="199"/>
      <c r="BGA204" s="199"/>
      <c r="BGB204" s="199"/>
      <c r="BGC204" s="199"/>
      <c r="BGD204" s="199"/>
      <c r="BGE204" s="199"/>
      <c r="BGF204" s="199"/>
      <c r="BGG204" s="199"/>
      <c r="BGH204" s="199"/>
      <c r="BGI204" s="199"/>
      <c r="BGJ204" s="199"/>
      <c r="BGK204" s="199"/>
      <c r="BGL204" s="199"/>
      <c r="BGM204" s="199"/>
      <c r="BGN204" s="199"/>
      <c r="BGO204" s="199"/>
      <c r="BGP204" s="199"/>
      <c r="BGQ204" s="199"/>
      <c r="BGR204" s="199"/>
      <c r="BGS204" s="199"/>
      <c r="BGT204" s="199"/>
      <c r="BGU204" s="199"/>
      <c r="BGV204" s="199"/>
      <c r="BGW204" s="199"/>
      <c r="BGX204" s="199"/>
      <c r="BGY204" s="199"/>
      <c r="BGZ204" s="199"/>
      <c r="BHA204" s="199"/>
      <c r="BHB204" s="199"/>
      <c r="BHC204" s="199"/>
      <c r="BHD204" s="199"/>
      <c r="BHE204" s="199"/>
      <c r="BHF204" s="199"/>
      <c r="BHG204" s="199"/>
      <c r="BHH204" s="199"/>
      <c r="BHI204" s="199"/>
      <c r="BHJ204" s="199"/>
      <c r="BHK204" s="199"/>
      <c r="BHL204" s="199"/>
      <c r="BHM204" s="199"/>
      <c r="BHN204" s="199"/>
      <c r="BHO204" s="199"/>
      <c r="BHP204" s="199"/>
      <c r="BHQ204" s="199"/>
      <c r="BHR204" s="199"/>
      <c r="BHS204" s="199"/>
      <c r="BHT204" s="199"/>
      <c r="BHU204" s="199"/>
      <c r="BHV204" s="199"/>
      <c r="BHW204" s="199"/>
      <c r="BHX204" s="199"/>
      <c r="BHY204" s="199"/>
      <c r="BHZ204" s="199"/>
      <c r="BIA204" s="199"/>
      <c r="BIB204" s="199"/>
      <c r="BIC204" s="199"/>
      <c r="BID204" s="199"/>
      <c r="BIE204" s="199"/>
      <c r="BIF204" s="199"/>
      <c r="BIG204" s="199"/>
      <c r="BIH204" s="199"/>
      <c r="BII204" s="199"/>
      <c r="BIJ204" s="199"/>
      <c r="BIK204" s="199"/>
      <c r="BIL204" s="199"/>
      <c r="BIM204" s="199"/>
      <c r="BIN204" s="199"/>
      <c r="BIO204" s="199"/>
      <c r="BIP204" s="199"/>
      <c r="BIQ204" s="199"/>
      <c r="BIR204" s="199"/>
      <c r="BIS204" s="199"/>
      <c r="BIT204" s="199"/>
      <c r="BIU204" s="199"/>
      <c r="BIV204" s="199"/>
      <c r="BIW204" s="199"/>
      <c r="BIX204" s="199"/>
      <c r="BIY204" s="199"/>
      <c r="BIZ204" s="199"/>
      <c r="BJA204" s="199"/>
      <c r="BJB204" s="199"/>
      <c r="BJC204" s="199"/>
      <c r="BJD204" s="199"/>
      <c r="BJE204" s="199"/>
      <c r="BJF204" s="199"/>
      <c r="BJG204" s="199"/>
      <c r="BJH204" s="199"/>
      <c r="BJI204" s="199"/>
      <c r="BJJ204" s="199"/>
      <c r="BJK204" s="199"/>
      <c r="BJL204" s="199"/>
      <c r="BJM204" s="199"/>
      <c r="BJN204" s="199"/>
      <c r="BJO204" s="199"/>
      <c r="BJP204" s="199"/>
      <c r="BJQ204" s="199"/>
      <c r="BJR204" s="199"/>
      <c r="BJS204" s="199"/>
      <c r="BJT204" s="199"/>
      <c r="BJU204" s="199"/>
      <c r="BJV204" s="199"/>
      <c r="BJW204" s="199"/>
      <c r="BJX204" s="199"/>
      <c r="BJY204" s="199"/>
      <c r="BJZ204" s="199"/>
      <c r="BKA204" s="199"/>
      <c r="BKB204" s="199"/>
      <c r="BKC204" s="199"/>
      <c r="BKD204" s="199"/>
      <c r="BKE204" s="199"/>
      <c r="BKF204" s="199"/>
      <c r="BKG204" s="199"/>
      <c r="BKH204" s="199"/>
      <c r="BKI204" s="199"/>
      <c r="BKJ204" s="199"/>
      <c r="BKK204" s="199"/>
      <c r="BKL204" s="199"/>
      <c r="BKM204" s="199"/>
      <c r="BKN204" s="199"/>
      <c r="BKO204" s="199"/>
      <c r="BKP204" s="199"/>
      <c r="BKQ204" s="199"/>
      <c r="BKR204" s="199"/>
      <c r="BKS204" s="199"/>
      <c r="BKT204" s="199"/>
      <c r="BKU204" s="199"/>
      <c r="BKV204" s="199"/>
      <c r="BKW204" s="199"/>
      <c r="BKX204" s="199"/>
      <c r="BKY204" s="199"/>
      <c r="BKZ204" s="199"/>
      <c r="BLA204" s="199"/>
      <c r="BLB204" s="199"/>
      <c r="BLC204" s="199"/>
      <c r="BLD204" s="199"/>
      <c r="BLE204" s="199"/>
      <c r="BLF204" s="199"/>
      <c r="BLG204" s="199"/>
      <c r="BLH204" s="199"/>
      <c r="BLI204" s="199"/>
      <c r="BLJ204" s="199"/>
      <c r="BLK204" s="199"/>
      <c r="BLL204" s="199"/>
      <c r="BLM204" s="199"/>
      <c r="BLN204" s="199"/>
      <c r="BLO204" s="199"/>
      <c r="BLP204" s="199"/>
      <c r="BLQ204" s="199"/>
      <c r="BLR204" s="199"/>
      <c r="BLS204" s="199"/>
      <c r="BLT204" s="199"/>
      <c r="BLU204" s="199"/>
      <c r="BLV204" s="199"/>
      <c r="BLW204" s="199"/>
      <c r="BLX204" s="199"/>
      <c r="BLY204" s="199"/>
      <c r="BLZ204" s="199"/>
      <c r="BMA204" s="199"/>
      <c r="BMB204" s="199"/>
      <c r="BMC204" s="199"/>
      <c r="BMD204" s="199"/>
      <c r="BME204" s="199"/>
      <c r="BMF204" s="199"/>
      <c r="BMG204" s="199"/>
      <c r="BMH204" s="199"/>
      <c r="BMI204" s="199"/>
      <c r="BMJ204" s="199"/>
      <c r="BMK204" s="199"/>
      <c r="BML204" s="199"/>
      <c r="BMM204" s="199"/>
      <c r="BMN204" s="199"/>
      <c r="BMO204" s="199"/>
      <c r="BMP204" s="199"/>
      <c r="BMQ204" s="199"/>
      <c r="BMR204" s="199"/>
      <c r="BMS204" s="199"/>
      <c r="BMT204" s="199"/>
      <c r="BMU204" s="199"/>
      <c r="BMV204" s="199"/>
      <c r="BMW204" s="199"/>
      <c r="BMX204" s="199"/>
      <c r="BMY204" s="199"/>
      <c r="BMZ204" s="199"/>
      <c r="BNA204" s="199"/>
      <c r="BNB204" s="199"/>
      <c r="BNC204" s="199"/>
      <c r="BND204" s="199"/>
      <c r="BNE204" s="199"/>
      <c r="BNF204" s="199"/>
      <c r="BNG204" s="199"/>
      <c r="BNH204" s="199"/>
      <c r="BNI204" s="199"/>
      <c r="BNJ204" s="199"/>
      <c r="BNK204" s="199"/>
      <c r="BNL204" s="199"/>
      <c r="BNM204" s="199"/>
      <c r="BNN204" s="199"/>
      <c r="BNO204" s="199"/>
      <c r="BNP204" s="199"/>
      <c r="BNQ204" s="199"/>
      <c r="BNR204" s="199"/>
      <c r="BNS204" s="199"/>
      <c r="BNT204" s="199"/>
      <c r="BNU204" s="199"/>
      <c r="BNV204" s="199"/>
      <c r="BNW204" s="199"/>
      <c r="BNX204" s="199"/>
      <c r="BNY204" s="199"/>
      <c r="BNZ204" s="199"/>
      <c r="BOA204" s="199"/>
      <c r="BOB204" s="199"/>
      <c r="BOC204" s="199"/>
      <c r="BOD204" s="199"/>
      <c r="BOE204" s="199"/>
      <c r="BOF204" s="199"/>
      <c r="BOG204" s="199"/>
      <c r="BOH204" s="199"/>
      <c r="BOI204" s="199"/>
      <c r="BOJ204" s="199"/>
      <c r="BOK204" s="199"/>
      <c r="BOL204" s="199"/>
      <c r="BOM204" s="199"/>
      <c r="BON204" s="199"/>
      <c r="BOO204" s="199"/>
      <c r="BOP204" s="199"/>
      <c r="BOQ204" s="199"/>
      <c r="BOR204" s="199"/>
      <c r="BOS204" s="199"/>
      <c r="BOT204" s="199"/>
      <c r="BOU204" s="199"/>
      <c r="BOV204" s="199"/>
      <c r="BOW204" s="199"/>
      <c r="BOX204" s="199"/>
      <c r="BOY204" s="199"/>
      <c r="BOZ204" s="199"/>
      <c r="BPA204" s="199"/>
      <c r="BPB204" s="199"/>
      <c r="BPC204" s="199"/>
      <c r="BPD204" s="199"/>
      <c r="BPE204" s="199"/>
      <c r="BPF204" s="199"/>
      <c r="BPG204" s="199"/>
      <c r="BPH204" s="199"/>
      <c r="BPI204" s="199"/>
      <c r="BPJ204" s="199"/>
      <c r="BPK204" s="199"/>
      <c r="BPL204" s="199"/>
      <c r="BPM204" s="199"/>
      <c r="BPN204" s="199"/>
      <c r="BPO204" s="199"/>
      <c r="BPP204" s="199"/>
      <c r="BPQ204" s="199"/>
      <c r="BPR204" s="199"/>
      <c r="BPS204" s="199"/>
      <c r="BPT204" s="199"/>
      <c r="BPU204" s="199"/>
      <c r="BPV204" s="199"/>
      <c r="BPW204" s="199"/>
      <c r="BPX204" s="199"/>
      <c r="BPY204" s="199"/>
      <c r="BPZ204" s="199"/>
      <c r="BQA204" s="199"/>
      <c r="BQB204" s="199"/>
      <c r="BQC204" s="199"/>
      <c r="BQD204" s="199"/>
      <c r="BQE204" s="199"/>
      <c r="BQF204" s="199"/>
      <c r="BQG204" s="199"/>
      <c r="BQH204" s="199"/>
      <c r="BQI204" s="199"/>
      <c r="BQJ204" s="199"/>
      <c r="BQK204" s="199"/>
      <c r="BQL204" s="199"/>
      <c r="BQM204" s="199"/>
      <c r="BQN204" s="199"/>
      <c r="BQO204" s="199"/>
      <c r="BQP204" s="199"/>
      <c r="BQQ204" s="199"/>
      <c r="BQR204" s="199"/>
      <c r="BQS204" s="199"/>
      <c r="BQT204" s="199"/>
      <c r="BQU204" s="199"/>
      <c r="BQV204" s="199"/>
      <c r="BQW204" s="199"/>
      <c r="BQX204" s="199"/>
      <c r="BQY204" s="199"/>
      <c r="BQZ204" s="199"/>
      <c r="BRA204" s="199"/>
      <c r="BRB204" s="199"/>
      <c r="BRC204" s="199"/>
      <c r="BRD204" s="199"/>
      <c r="BRE204" s="199"/>
      <c r="BRF204" s="199"/>
      <c r="BRG204" s="199"/>
      <c r="BRH204" s="199"/>
      <c r="BRI204" s="199"/>
      <c r="BRJ204" s="199"/>
      <c r="BRK204" s="199"/>
      <c r="BRL204" s="199"/>
      <c r="BRM204" s="199"/>
      <c r="BRN204" s="199"/>
      <c r="BRO204" s="199"/>
      <c r="BRP204" s="199"/>
      <c r="BRQ204" s="199"/>
      <c r="BRR204" s="199"/>
      <c r="BRS204" s="199"/>
      <c r="BRT204" s="199"/>
      <c r="BRU204" s="199"/>
      <c r="BRV204" s="199"/>
      <c r="BRW204" s="199"/>
      <c r="BRX204" s="199"/>
      <c r="BRY204" s="199"/>
      <c r="BRZ204" s="199"/>
      <c r="BSA204" s="199"/>
      <c r="BSB204" s="199"/>
      <c r="BSC204" s="199"/>
      <c r="BSD204" s="199"/>
      <c r="BSE204" s="199"/>
      <c r="BSF204" s="199"/>
      <c r="BSG204" s="199"/>
      <c r="BSH204" s="199"/>
      <c r="BSI204" s="199"/>
      <c r="BSJ204" s="199"/>
      <c r="BSK204" s="199"/>
      <c r="BSL204" s="199"/>
      <c r="BSM204" s="199"/>
      <c r="BSN204" s="199"/>
      <c r="BSO204" s="199"/>
      <c r="BSP204" s="199"/>
      <c r="BSQ204" s="199"/>
      <c r="BSR204" s="199"/>
      <c r="BSS204" s="199"/>
      <c r="BST204" s="199"/>
      <c r="BSU204" s="199"/>
      <c r="BSV204" s="199"/>
      <c r="BSW204" s="199"/>
      <c r="BSX204" s="199"/>
      <c r="BSY204" s="199"/>
      <c r="BSZ204" s="199"/>
      <c r="BTA204" s="199"/>
      <c r="BTB204" s="199"/>
      <c r="BTC204" s="199"/>
      <c r="BTD204" s="199"/>
      <c r="BTE204" s="199"/>
      <c r="BTF204" s="199"/>
      <c r="BTG204" s="199"/>
      <c r="BTH204" s="199"/>
      <c r="BTI204" s="199"/>
      <c r="BTJ204" s="199"/>
      <c r="BTK204" s="199"/>
      <c r="BTL204" s="199"/>
      <c r="BTM204" s="199"/>
      <c r="BTN204" s="199"/>
      <c r="BTO204" s="199"/>
      <c r="BTP204" s="199"/>
      <c r="BTQ204" s="199"/>
      <c r="BTR204" s="199"/>
      <c r="BTS204" s="199"/>
      <c r="BTT204" s="199"/>
      <c r="BTU204" s="199"/>
      <c r="BTV204" s="199"/>
      <c r="BTW204" s="199"/>
      <c r="BTX204" s="199"/>
      <c r="BTY204" s="199"/>
      <c r="BTZ204" s="199"/>
      <c r="BUA204" s="199"/>
      <c r="BUB204" s="199"/>
      <c r="BUC204" s="199"/>
      <c r="BUD204" s="199"/>
      <c r="BUE204" s="199"/>
      <c r="BUF204" s="199"/>
      <c r="BUG204" s="199"/>
      <c r="BUH204" s="199"/>
      <c r="BUI204" s="199"/>
      <c r="BUJ204" s="199"/>
      <c r="BUK204" s="199"/>
      <c r="BUL204" s="199"/>
      <c r="BUM204" s="199"/>
      <c r="BUN204" s="199"/>
      <c r="BUO204" s="199"/>
      <c r="BUP204" s="199"/>
      <c r="BUQ204" s="199"/>
      <c r="BUR204" s="199"/>
      <c r="BUS204" s="199"/>
      <c r="BUT204" s="199"/>
      <c r="BUU204" s="199"/>
      <c r="BUV204" s="199"/>
      <c r="BUW204" s="199"/>
      <c r="BUX204" s="199"/>
      <c r="BUY204" s="199"/>
      <c r="BUZ204" s="199"/>
      <c r="BVA204" s="199"/>
      <c r="BVB204" s="199"/>
      <c r="BVC204" s="199"/>
      <c r="BVD204" s="199"/>
      <c r="BVE204" s="199"/>
      <c r="BVF204" s="199"/>
      <c r="BVG204" s="199"/>
      <c r="BVH204" s="199"/>
      <c r="BVI204" s="199"/>
      <c r="BVJ204" s="199"/>
      <c r="BVK204" s="199"/>
      <c r="BVL204" s="199"/>
      <c r="BVM204" s="199"/>
      <c r="BVN204" s="199"/>
      <c r="BVO204" s="199"/>
      <c r="BVP204" s="199"/>
      <c r="BVQ204" s="199"/>
      <c r="BVR204" s="199"/>
      <c r="BVS204" s="199"/>
      <c r="BVT204" s="199"/>
      <c r="BVU204" s="199"/>
      <c r="BVV204" s="199"/>
      <c r="BVW204" s="199"/>
      <c r="BVX204" s="199"/>
      <c r="BVY204" s="199"/>
      <c r="BVZ204" s="199"/>
      <c r="BWA204" s="199"/>
      <c r="BWB204" s="199"/>
      <c r="BWC204" s="199"/>
      <c r="BWD204" s="199"/>
      <c r="BWE204" s="199"/>
      <c r="BWF204" s="199"/>
      <c r="BWG204" s="199"/>
      <c r="BWH204" s="199"/>
      <c r="BWI204" s="199"/>
      <c r="BWJ204" s="199"/>
      <c r="BWK204" s="199"/>
      <c r="BWL204" s="199"/>
      <c r="BWM204" s="199"/>
      <c r="BWN204" s="199"/>
      <c r="BWO204" s="199"/>
      <c r="BWP204" s="199"/>
      <c r="BWQ204" s="199"/>
      <c r="BWR204" s="199"/>
      <c r="BWS204" s="199"/>
      <c r="BWT204" s="199"/>
      <c r="BWU204" s="199"/>
      <c r="BWV204" s="199"/>
      <c r="BWW204" s="199"/>
      <c r="BWX204" s="199"/>
      <c r="BWY204" s="199"/>
      <c r="BWZ204" s="199"/>
      <c r="BXA204" s="199"/>
      <c r="BXB204" s="199"/>
      <c r="BXC204" s="199"/>
      <c r="BXD204" s="199"/>
      <c r="BXE204" s="199"/>
      <c r="BXF204" s="199"/>
      <c r="BXG204" s="199"/>
      <c r="BXH204" s="199"/>
      <c r="BXI204" s="199"/>
      <c r="BXJ204" s="199"/>
      <c r="BXK204" s="199"/>
      <c r="BXL204" s="199"/>
      <c r="BXM204" s="199"/>
      <c r="BXN204" s="199"/>
      <c r="BXO204" s="199"/>
      <c r="BXP204" s="199"/>
      <c r="BXQ204" s="199"/>
      <c r="BXR204" s="199"/>
      <c r="BXS204" s="199"/>
      <c r="BXT204" s="199"/>
      <c r="BXU204" s="199"/>
      <c r="BXV204" s="199"/>
      <c r="BXW204" s="199"/>
      <c r="BXX204" s="199"/>
      <c r="BXY204" s="199"/>
      <c r="BXZ204" s="199"/>
      <c r="BYA204" s="199"/>
      <c r="BYB204" s="199"/>
      <c r="BYC204" s="199"/>
      <c r="BYD204" s="199"/>
      <c r="BYE204" s="199"/>
      <c r="BYF204" s="199"/>
      <c r="BYG204" s="199"/>
      <c r="BYH204" s="199"/>
      <c r="BYI204" s="199"/>
      <c r="BYJ204" s="199"/>
      <c r="BYK204" s="199"/>
      <c r="BYL204" s="199"/>
      <c r="BYM204" s="199"/>
      <c r="BYN204" s="199"/>
      <c r="BYO204" s="199"/>
      <c r="BYP204" s="199"/>
      <c r="BYQ204" s="199"/>
      <c r="BYR204" s="199"/>
      <c r="BYS204" s="199"/>
      <c r="BYT204" s="199"/>
      <c r="BYU204" s="199"/>
      <c r="BYV204" s="199"/>
      <c r="BYW204" s="199"/>
      <c r="BYX204" s="199"/>
      <c r="BYY204" s="199"/>
      <c r="BYZ204" s="199"/>
      <c r="BZA204" s="199"/>
      <c r="BZB204" s="199"/>
      <c r="BZC204" s="199"/>
      <c r="BZD204" s="199"/>
      <c r="BZE204" s="199"/>
      <c r="BZF204" s="199"/>
      <c r="BZG204" s="199"/>
      <c r="BZH204" s="199"/>
      <c r="BZI204" s="199"/>
      <c r="BZJ204" s="199"/>
      <c r="BZK204" s="199"/>
      <c r="BZL204" s="199"/>
      <c r="BZM204" s="199"/>
      <c r="BZN204" s="199"/>
      <c r="BZO204" s="199"/>
      <c r="BZP204" s="199"/>
      <c r="BZQ204" s="199"/>
      <c r="BZR204" s="199"/>
      <c r="BZS204" s="199"/>
      <c r="BZT204" s="199"/>
      <c r="BZU204" s="199"/>
      <c r="BZV204" s="199"/>
      <c r="BZW204" s="199"/>
      <c r="BZX204" s="199"/>
      <c r="BZY204" s="199"/>
      <c r="BZZ204" s="199"/>
      <c r="CAA204" s="199"/>
      <c r="CAB204" s="199"/>
      <c r="CAC204" s="199"/>
      <c r="CAD204" s="199"/>
      <c r="CAE204" s="199"/>
      <c r="CAF204" s="199"/>
      <c r="CAG204" s="199"/>
      <c r="CAH204" s="199"/>
      <c r="CAI204" s="199"/>
      <c r="CAJ204" s="199"/>
      <c r="CAK204" s="199"/>
      <c r="CAL204" s="199"/>
      <c r="CAM204" s="199"/>
      <c r="CAN204" s="199"/>
      <c r="CAO204" s="199"/>
      <c r="CAP204" s="199"/>
      <c r="CAQ204" s="199"/>
      <c r="CAR204" s="199"/>
      <c r="CAS204" s="199"/>
      <c r="CAT204" s="199"/>
      <c r="CAU204" s="199"/>
      <c r="CAV204" s="199"/>
      <c r="CAW204" s="199"/>
      <c r="CAX204" s="199"/>
      <c r="CAY204" s="199"/>
      <c r="CAZ204" s="199"/>
      <c r="CBA204" s="199"/>
      <c r="CBB204" s="199"/>
      <c r="CBC204" s="199"/>
      <c r="CBD204" s="199"/>
      <c r="CBE204" s="199"/>
      <c r="CBF204" s="199"/>
      <c r="CBG204" s="199"/>
      <c r="CBH204" s="199"/>
      <c r="CBI204" s="199"/>
      <c r="CBJ204" s="199"/>
      <c r="CBK204" s="199"/>
      <c r="CBL204" s="199"/>
      <c r="CBM204" s="199"/>
      <c r="CBN204" s="199"/>
      <c r="CBO204" s="199"/>
      <c r="CBP204" s="199"/>
      <c r="CBQ204" s="199"/>
      <c r="CBR204" s="199"/>
      <c r="CBS204" s="199"/>
      <c r="CBT204" s="199"/>
      <c r="CBU204" s="199"/>
      <c r="CBV204" s="199"/>
      <c r="CBW204" s="199"/>
      <c r="CBX204" s="199"/>
      <c r="CBY204" s="199"/>
      <c r="CBZ204" s="199"/>
      <c r="CCA204" s="199"/>
      <c r="CCB204" s="199"/>
      <c r="CCC204" s="199"/>
      <c r="CCD204" s="199"/>
      <c r="CCE204" s="199"/>
      <c r="CCF204" s="199"/>
      <c r="CCG204" s="199"/>
      <c r="CCH204" s="199"/>
      <c r="CCI204" s="199"/>
      <c r="CCJ204" s="199"/>
      <c r="CCK204" s="199"/>
      <c r="CCL204" s="199"/>
      <c r="CCM204" s="199"/>
      <c r="CCN204" s="199"/>
      <c r="CCO204" s="199"/>
      <c r="CCP204" s="199"/>
      <c r="CCQ204" s="199"/>
      <c r="CCR204" s="199"/>
      <c r="CCS204" s="199"/>
      <c r="CCT204" s="199"/>
    </row>
    <row r="205" spans="823:2126" s="200" customFormat="1" x14ac:dyDescent="0.2">
      <c r="AKV205" s="199"/>
      <c r="AKW205" s="199"/>
      <c r="AKX205" s="199"/>
      <c r="AKY205" s="199"/>
      <c r="AKZ205" s="199"/>
      <c r="ALA205" s="199"/>
      <c r="ALB205" s="199"/>
      <c r="ALC205" s="199"/>
      <c r="ALD205" s="199"/>
      <c r="ALE205" s="199"/>
      <c r="ALF205" s="199"/>
      <c r="ALG205" s="199"/>
      <c r="ALH205" s="199"/>
      <c r="ALI205" s="199"/>
      <c r="ALJ205" s="199"/>
      <c r="ALK205" s="199"/>
      <c r="ALL205" s="199"/>
      <c r="ALM205" s="199"/>
      <c r="ALN205" s="199"/>
      <c r="ALO205" s="199"/>
      <c r="ALP205" s="199"/>
      <c r="ALQ205" s="199"/>
      <c r="ALR205" s="199"/>
      <c r="ALS205" s="199"/>
      <c r="ALT205" s="199"/>
      <c r="ALU205" s="199"/>
      <c r="ALV205" s="199"/>
      <c r="ALW205" s="199"/>
      <c r="ALX205" s="199"/>
      <c r="ALY205" s="199"/>
      <c r="ALZ205" s="199"/>
      <c r="AMA205" s="199"/>
      <c r="AMB205" s="199"/>
      <c r="AMC205" s="199"/>
      <c r="AMD205" s="199"/>
      <c r="AME205" s="199"/>
      <c r="AMF205" s="199"/>
      <c r="AMG205" s="199"/>
      <c r="AMH205" s="199"/>
      <c r="AMI205" s="199"/>
      <c r="AMJ205" s="199"/>
      <c r="AMK205" s="199"/>
      <c r="AML205" s="199"/>
      <c r="AMM205" s="199"/>
      <c r="AMN205" s="199"/>
      <c r="AMO205" s="199"/>
      <c r="AMP205" s="199"/>
      <c r="AMQ205" s="199"/>
      <c r="AMR205" s="199"/>
      <c r="AMS205" s="199"/>
      <c r="AMT205" s="199"/>
      <c r="AMU205" s="199"/>
      <c r="AMV205" s="199"/>
      <c r="AMW205" s="199"/>
      <c r="AMX205" s="199"/>
      <c r="AMY205" s="199"/>
      <c r="AMZ205" s="199"/>
      <c r="ANA205" s="199"/>
      <c r="ANB205" s="199"/>
      <c r="ANC205" s="199"/>
      <c r="AND205" s="199"/>
      <c r="ANE205" s="199"/>
      <c r="ANF205" s="199"/>
      <c r="ANG205" s="199"/>
      <c r="ANH205" s="199"/>
      <c r="ANI205" s="199"/>
      <c r="ANJ205" s="199"/>
      <c r="ANK205" s="199"/>
      <c r="ANL205" s="199"/>
      <c r="ANM205" s="199"/>
      <c r="ANN205" s="199"/>
      <c r="ANO205" s="199"/>
      <c r="ANP205" s="199"/>
      <c r="ANQ205" s="199"/>
      <c r="ANR205" s="199"/>
      <c r="ANS205" s="199"/>
      <c r="ANT205" s="199"/>
      <c r="ANU205" s="199"/>
      <c r="ANV205" s="199"/>
      <c r="ANW205" s="199"/>
      <c r="ANX205" s="199"/>
      <c r="ANY205" s="199"/>
      <c r="ANZ205" s="199"/>
      <c r="AOA205" s="199"/>
      <c r="AOB205" s="199"/>
      <c r="AOC205" s="199"/>
      <c r="AOD205" s="199"/>
      <c r="AOE205" s="199"/>
      <c r="AOF205" s="199"/>
      <c r="AOG205" s="199"/>
      <c r="AOH205" s="199"/>
      <c r="AOI205" s="199"/>
      <c r="AOJ205" s="199"/>
      <c r="AOK205" s="199"/>
      <c r="AOL205" s="199"/>
      <c r="AOM205" s="199"/>
      <c r="AON205" s="199"/>
      <c r="AOO205" s="199"/>
      <c r="AOP205" s="199"/>
      <c r="AOQ205" s="199"/>
      <c r="AOR205" s="199"/>
      <c r="AOS205" s="199"/>
      <c r="AOT205" s="199"/>
      <c r="AOU205" s="199"/>
      <c r="AOV205" s="199"/>
      <c r="AOW205" s="199"/>
      <c r="AOX205" s="199"/>
      <c r="AOY205" s="199"/>
      <c r="AOZ205" s="199"/>
      <c r="APA205" s="199"/>
      <c r="APB205" s="199"/>
      <c r="APC205" s="199"/>
      <c r="APD205" s="199"/>
      <c r="APE205" s="199"/>
      <c r="APF205" s="199"/>
      <c r="APG205" s="199"/>
      <c r="APH205" s="199"/>
      <c r="API205" s="199"/>
      <c r="APJ205" s="199"/>
      <c r="APK205" s="199"/>
      <c r="APL205" s="199"/>
      <c r="APM205" s="199"/>
      <c r="APN205" s="199"/>
      <c r="APO205" s="199"/>
      <c r="APP205" s="199"/>
      <c r="APQ205" s="199"/>
      <c r="APR205" s="199"/>
      <c r="APS205" s="199"/>
      <c r="APT205" s="199"/>
      <c r="APU205" s="199"/>
      <c r="APV205" s="199"/>
      <c r="APW205" s="199"/>
      <c r="APX205" s="199"/>
      <c r="APY205" s="199"/>
      <c r="APZ205" s="199"/>
      <c r="AQA205" s="199"/>
      <c r="AQB205" s="199"/>
      <c r="AQC205" s="199"/>
      <c r="AQD205" s="199"/>
      <c r="AQE205" s="199"/>
      <c r="AQF205" s="199"/>
      <c r="AQG205" s="199"/>
      <c r="AQH205" s="199"/>
      <c r="AQI205" s="199"/>
      <c r="AQJ205" s="199"/>
      <c r="AQK205" s="199"/>
      <c r="AQL205" s="199"/>
      <c r="AQM205" s="199"/>
      <c r="AQN205" s="199"/>
      <c r="AQO205" s="199"/>
      <c r="AQP205" s="199"/>
      <c r="AQQ205" s="199"/>
      <c r="AQR205" s="199"/>
      <c r="AQS205" s="199"/>
      <c r="AQT205" s="199"/>
      <c r="AQU205" s="199"/>
      <c r="AQV205" s="199"/>
      <c r="AQW205" s="199"/>
      <c r="AQX205" s="199"/>
      <c r="AQY205" s="199"/>
      <c r="AQZ205" s="199"/>
      <c r="ARA205" s="199"/>
      <c r="ARB205" s="199"/>
      <c r="ARC205" s="199"/>
      <c r="ARD205" s="199"/>
      <c r="ARE205" s="199"/>
      <c r="ARF205" s="199"/>
      <c r="ARG205" s="199"/>
      <c r="ARH205" s="199"/>
      <c r="ARI205" s="199"/>
      <c r="ARJ205" s="199"/>
      <c r="ARK205" s="199"/>
      <c r="ARL205" s="199"/>
      <c r="ARM205" s="199"/>
      <c r="ARN205" s="199"/>
      <c r="ARO205" s="199"/>
      <c r="ARP205" s="199"/>
      <c r="ARQ205" s="199"/>
      <c r="ARR205" s="199"/>
      <c r="ARS205" s="199"/>
      <c r="ART205" s="199"/>
      <c r="ARU205" s="199"/>
      <c r="ARV205" s="199"/>
      <c r="ARW205" s="199"/>
      <c r="ARX205" s="199"/>
      <c r="ARY205" s="199"/>
      <c r="ARZ205" s="199"/>
      <c r="ASA205" s="199"/>
      <c r="ASB205" s="199"/>
      <c r="ASC205" s="199"/>
      <c r="ASD205" s="199"/>
      <c r="ASE205" s="199"/>
      <c r="ASF205" s="199"/>
      <c r="ASG205" s="199"/>
      <c r="ASH205" s="199"/>
      <c r="ASI205" s="199"/>
      <c r="ASJ205" s="199"/>
      <c r="ASK205" s="199"/>
      <c r="ASL205" s="199"/>
      <c r="ASM205" s="199"/>
      <c r="ASN205" s="199"/>
      <c r="ASO205" s="199"/>
      <c r="ASP205" s="199"/>
      <c r="ASQ205" s="199"/>
      <c r="ASR205" s="199"/>
      <c r="ASS205" s="199"/>
      <c r="AST205" s="199"/>
      <c r="ASU205" s="199"/>
      <c r="ASV205" s="199"/>
      <c r="ASW205" s="199"/>
      <c r="ASX205" s="199"/>
      <c r="ASY205" s="199"/>
      <c r="ASZ205" s="199"/>
      <c r="ATA205" s="199"/>
      <c r="ATB205" s="199"/>
      <c r="ATC205" s="199"/>
      <c r="ATD205" s="199"/>
      <c r="ATE205" s="199"/>
      <c r="ATF205" s="199"/>
      <c r="ATG205" s="199"/>
      <c r="ATH205" s="199"/>
      <c r="ATI205" s="199"/>
      <c r="ATJ205" s="199"/>
      <c r="ATK205" s="199"/>
      <c r="ATL205" s="199"/>
      <c r="ATM205" s="199"/>
      <c r="ATN205" s="199"/>
      <c r="ATO205" s="199"/>
      <c r="ATP205" s="199"/>
      <c r="ATQ205" s="199"/>
      <c r="ATR205" s="199"/>
      <c r="ATS205" s="199"/>
      <c r="ATT205" s="199"/>
      <c r="ATU205" s="199"/>
      <c r="ATV205" s="199"/>
      <c r="ATW205" s="199"/>
      <c r="ATX205" s="199"/>
      <c r="ATY205" s="199"/>
      <c r="ATZ205" s="199"/>
      <c r="AUA205" s="199"/>
      <c r="AUB205" s="199"/>
      <c r="AUC205" s="199"/>
      <c r="AUD205" s="199"/>
      <c r="AUE205" s="199"/>
      <c r="AUF205" s="199"/>
      <c r="AUG205" s="199"/>
      <c r="AUH205" s="199"/>
      <c r="AUI205" s="199"/>
      <c r="AUJ205" s="199"/>
      <c r="AUK205" s="199"/>
      <c r="AUL205" s="199"/>
      <c r="AUM205" s="199"/>
      <c r="AUN205" s="199"/>
      <c r="AUO205" s="199"/>
      <c r="AUP205" s="199"/>
      <c r="AUQ205" s="199"/>
      <c r="AUR205" s="199"/>
      <c r="AUS205" s="199"/>
      <c r="AUT205" s="199"/>
      <c r="AUU205" s="199"/>
      <c r="AUV205" s="199"/>
      <c r="AUW205" s="199"/>
      <c r="AUX205" s="199"/>
      <c r="AUY205" s="199"/>
      <c r="AUZ205" s="199"/>
      <c r="AVA205" s="199"/>
      <c r="AVB205" s="199"/>
      <c r="AVC205" s="199"/>
      <c r="AVD205" s="199"/>
      <c r="AVE205" s="199"/>
      <c r="AVF205" s="199"/>
      <c r="AVG205" s="199"/>
      <c r="AVH205" s="199"/>
      <c r="AVI205" s="199"/>
      <c r="AVJ205" s="199"/>
      <c r="AVK205" s="199"/>
      <c r="AVL205" s="199"/>
      <c r="AVM205" s="199"/>
      <c r="AVN205" s="199"/>
      <c r="AVO205" s="199"/>
      <c r="AVP205" s="199"/>
      <c r="AVQ205" s="199"/>
      <c r="AVR205" s="199"/>
      <c r="AVS205" s="199"/>
      <c r="AVT205" s="199"/>
      <c r="AVU205" s="199"/>
      <c r="AVV205" s="199"/>
      <c r="AVW205" s="199"/>
      <c r="AVX205" s="199"/>
      <c r="AVY205" s="199"/>
      <c r="AVZ205" s="199"/>
      <c r="AWA205" s="199"/>
      <c r="AWB205" s="199"/>
      <c r="AWC205" s="199"/>
      <c r="AWD205" s="199"/>
      <c r="AWE205" s="199"/>
      <c r="AWF205" s="199"/>
      <c r="AWG205" s="199"/>
      <c r="AWH205" s="199"/>
      <c r="AWI205" s="199"/>
      <c r="AWJ205" s="199"/>
      <c r="AWK205" s="199"/>
      <c r="AWL205" s="199"/>
      <c r="AWM205" s="199"/>
      <c r="AWN205" s="199"/>
      <c r="AWO205" s="199"/>
      <c r="AWP205" s="199"/>
      <c r="AWQ205" s="199"/>
      <c r="AWR205" s="199"/>
      <c r="AWS205" s="199"/>
      <c r="AWT205" s="199"/>
      <c r="AWU205" s="199"/>
      <c r="AWV205" s="199"/>
      <c r="AWW205" s="199"/>
      <c r="AWX205" s="199"/>
      <c r="AWY205" s="199"/>
      <c r="AWZ205" s="199"/>
      <c r="AXA205" s="199"/>
      <c r="AXB205" s="199"/>
      <c r="AXC205" s="199"/>
      <c r="AXD205" s="199"/>
      <c r="AXE205" s="199"/>
      <c r="AXF205" s="199"/>
      <c r="AXG205" s="199"/>
      <c r="AXH205" s="199"/>
      <c r="AXI205" s="199"/>
      <c r="AXJ205" s="199"/>
      <c r="AXK205" s="199"/>
      <c r="AXL205" s="199"/>
      <c r="AXM205" s="199"/>
      <c r="AXN205" s="199"/>
      <c r="AXO205" s="199"/>
      <c r="AXP205" s="199"/>
      <c r="AXQ205" s="199"/>
      <c r="AXR205" s="199"/>
      <c r="AXS205" s="199"/>
      <c r="AXT205" s="199"/>
      <c r="AXU205" s="199"/>
      <c r="AXV205" s="199"/>
      <c r="AXW205" s="199"/>
      <c r="AXX205" s="199"/>
      <c r="AXY205" s="199"/>
      <c r="AXZ205" s="199"/>
      <c r="AYA205" s="199"/>
      <c r="AYB205" s="199"/>
      <c r="AYC205" s="199"/>
      <c r="AYD205" s="199"/>
      <c r="AYE205" s="199"/>
      <c r="AYF205" s="199"/>
      <c r="AYG205" s="199"/>
      <c r="AYH205" s="199"/>
      <c r="AYI205" s="199"/>
      <c r="AYJ205" s="199"/>
      <c r="AYK205" s="199"/>
      <c r="AYL205" s="199"/>
      <c r="AYM205" s="199"/>
      <c r="AYN205" s="199"/>
      <c r="AYO205" s="199"/>
      <c r="AYP205" s="199"/>
      <c r="AYQ205" s="199"/>
      <c r="AYR205" s="199"/>
      <c r="AYS205" s="199"/>
      <c r="AYT205" s="199"/>
      <c r="AYU205" s="199"/>
      <c r="AYV205" s="199"/>
      <c r="AYW205" s="199"/>
      <c r="AYX205" s="199"/>
      <c r="AYY205" s="199"/>
      <c r="AYZ205" s="199"/>
      <c r="AZA205" s="199"/>
      <c r="AZB205" s="199"/>
      <c r="AZC205" s="199"/>
      <c r="AZD205" s="199"/>
      <c r="AZE205" s="199"/>
      <c r="AZF205" s="199"/>
      <c r="AZG205" s="199"/>
      <c r="AZH205" s="199"/>
      <c r="AZI205" s="199"/>
      <c r="AZJ205" s="199"/>
      <c r="AZK205" s="199"/>
      <c r="AZL205" s="199"/>
      <c r="AZM205" s="199"/>
      <c r="AZN205" s="199"/>
      <c r="AZO205" s="199"/>
      <c r="AZP205" s="199"/>
      <c r="AZQ205" s="199"/>
      <c r="AZR205" s="199"/>
      <c r="AZS205" s="199"/>
      <c r="AZT205" s="199"/>
      <c r="AZU205" s="199"/>
      <c r="AZV205" s="199"/>
      <c r="AZW205" s="199"/>
      <c r="AZX205" s="199"/>
      <c r="AZY205" s="199"/>
      <c r="AZZ205" s="199"/>
      <c r="BAA205" s="199"/>
      <c r="BAB205" s="199"/>
      <c r="BAC205" s="199"/>
      <c r="BAD205" s="199"/>
      <c r="BAE205" s="199"/>
      <c r="BAF205" s="199"/>
      <c r="BAG205" s="199"/>
      <c r="BAH205" s="199"/>
      <c r="BAI205" s="199"/>
      <c r="BAJ205" s="199"/>
      <c r="BAK205" s="199"/>
      <c r="BAL205" s="199"/>
      <c r="BAM205" s="199"/>
      <c r="BAN205" s="199"/>
      <c r="BAO205" s="199"/>
      <c r="BAP205" s="199"/>
      <c r="BAQ205" s="199"/>
      <c r="BAR205" s="199"/>
      <c r="BAS205" s="199"/>
      <c r="BAT205" s="199"/>
      <c r="BAU205" s="199"/>
      <c r="BAV205" s="199"/>
      <c r="BAW205" s="199"/>
      <c r="BAX205" s="199"/>
      <c r="BAY205" s="199"/>
      <c r="BAZ205" s="199"/>
      <c r="BBA205" s="199"/>
      <c r="BBB205" s="199"/>
      <c r="BBC205" s="199"/>
      <c r="BBD205" s="199"/>
      <c r="BBE205" s="199"/>
      <c r="BBF205" s="199"/>
      <c r="BBG205" s="199"/>
      <c r="BBH205" s="199"/>
      <c r="BBI205" s="199"/>
      <c r="BBJ205" s="199"/>
      <c r="BBK205" s="199"/>
      <c r="BBL205" s="199"/>
      <c r="BBM205" s="199"/>
      <c r="BBN205" s="199"/>
      <c r="BBO205" s="199"/>
      <c r="BBP205" s="199"/>
      <c r="BBQ205" s="199"/>
      <c r="BBR205" s="199"/>
      <c r="BBS205" s="199"/>
      <c r="BBT205" s="199"/>
      <c r="BBU205" s="199"/>
      <c r="BBV205" s="199"/>
      <c r="BBW205" s="199"/>
      <c r="BBX205" s="199"/>
      <c r="BBY205" s="199"/>
      <c r="BBZ205" s="199"/>
      <c r="BCA205" s="199"/>
      <c r="BCB205" s="199"/>
      <c r="BCC205" s="199"/>
      <c r="BCD205" s="199"/>
      <c r="BCE205" s="199"/>
      <c r="BCF205" s="199"/>
      <c r="BCG205" s="199"/>
      <c r="BCH205" s="199"/>
      <c r="BCI205" s="199"/>
      <c r="BCJ205" s="199"/>
      <c r="BCK205" s="199"/>
      <c r="BCL205" s="199"/>
      <c r="BCM205" s="199"/>
      <c r="BCN205" s="199"/>
      <c r="BCO205" s="199"/>
      <c r="BCP205" s="199"/>
      <c r="BCQ205" s="199"/>
      <c r="BCR205" s="199"/>
      <c r="BCS205" s="199"/>
      <c r="BCT205" s="199"/>
      <c r="BCU205" s="199"/>
      <c r="BCV205" s="199"/>
      <c r="BCW205" s="199"/>
      <c r="BCX205" s="199"/>
      <c r="BCY205" s="199"/>
      <c r="BCZ205" s="199"/>
      <c r="BDA205" s="199"/>
      <c r="BDB205" s="199"/>
      <c r="BDC205" s="199"/>
      <c r="BDD205" s="199"/>
      <c r="BDE205" s="199"/>
      <c r="BDF205" s="199"/>
      <c r="BDG205" s="199"/>
      <c r="BDH205" s="199"/>
      <c r="BDI205" s="199"/>
      <c r="BDJ205" s="199"/>
      <c r="BDK205" s="199"/>
      <c r="BDL205" s="199"/>
      <c r="BDM205" s="199"/>
      <c r="BDN205" s="199"/>
      <c r="BDO205" s="199"/>
      <c r="BDP205" s="199"/>
      <c r="BDQ205" s="199"/>
      <c r="BDR205" s="199"/>
      <c r="BDS205" s="199"/>
      <c r="BDT205" s="199"/>
      <c r="BDU205" s="199"/>
      <c r="BDV205" s="199"/>
      <c r="BDW205" s="199"/>
      <c r="BDX205" s="199"/>
      <c r="BDY205" s="199"/>
      <c r="BDZ205" s="199"/>
      <c r="BEA205" s="199"/>
      <c r="BEB205" s="199"/>
      <c r="BEC205" s="199"/>
      <c r="BED205" s="199"/>
      <c r="BEE205" s="199"/>
      <c r="BEF205" s="199"/>
      <c r="BEG205" s="199"/>
      <c r="BEH205" s="199"/>
      <c r="BEI205" s="199"/>
      <c r="BEJ205" s="199"/>
      <c r="BEK205" s="199"/>
      <c r="BEL205" s="199"/>
      <c r="BEM205" s="199"/>
      <c r="BEN205" s="199"/>
      <c r="BEO205" s="199"/>
      <c r="BEP205" s="199"/>
      <c r="BEQ205" s="199"/>
      <c r="BER205" s="199"/>
      <c r="BES205" s="199"/>
      <c r="BET205" s="199"/>
      <c r="BEU205" s="199"/>
      <c r="BEV205" s="199"/>
      <c r="BEW205" s="199"/>
      <c r="BEX205" s="199"/>
      <c r="BEY205" s="199"/>
      <c r="BEZ205" s="199"/>
      <c r="BFA205" s="199"/>
      <c r="BFB205" s="199"/>
      <c r="BFC205" s="199"/>
      <c r="BFD205" s="199"/>
      <c r="BFE205" s="199"/>
      <c r="BFF205" s="199"/>
      <c r="BFG205" s="199"/>
      <c r="BFH205" s="199"/>
      <c r="BFI205" s="199"/>
      <c r="BFJ205" s="199"/>
      <c r="BFK205" s="199"/>
      <c r="BFL205" s="199"/>
      <c r="BFM205" s="199"/>
      <c r="BFN205" s="199"/>
      <c r="BFO205" s="199"/>
      <c r="BFP205" s="199"/>
      <c r="BFQ205" s="199"/>
      <c r="BFR205" s="199"/>
      <c r="BFS205" s="199"/>
      <c r="BFT205" s="199"/>
      <c r="BFU205" s="199"/>
      <c r="BFV205" s="199"/>
      <c r="BFW205" s="199"/>
      <c r="BFX205" s="199"/>
      <c r="BFY205" s="199"/>
      <c r="BFZ205" s="199"/>
      <c r="BGA205" s="199"/>
      <c r="BGB205" s="199"/>
      <c r="BGC205" s="199"/>
      <c r="BGD205" s="199"/>
      <c r="BGE205" s="199"/>
      <c r="BGF205" s="199"/>
      <c r="BGG205" s="199"/>
      <c r="BGH205" s="199"/>
      <c r="BGI205" s="199"/>
      <c r="BGJ205" s="199"/>
      <c r="BGK205" s="199"/>
      <c r="BGL205" s="199"/>
      <c r="BGM205" s="199"/>
      <c r="BGN205" s="199"/>
      <c r="BGO205" s="199"/>
      <c r="BGP205" s="199"/>
      <c r="BGQ205" s="199"/>
      <c r="BGR205" s="199"/>
      <c r="BGS205" s="199"/>
      <c r="BGT205" s="199"/>
      <c r="BGU205" s="199"/>
      <c r="BGV205" s="199"/>
      <c r="BGW205" s="199"/>
      <c r="BGX205" s="199"/>
      <c r="BGY205" s="199"/>
      <c r="BGZ205" s="199"/>
      <c r="BHA205" s="199"/>
      <c r="BHB205" s="199"/>
      <c r="BHC205" s="199"/>
      <c r="BHD205" s="199"/>
      <c r="BHE205" s="199"/>
      <c r="BHF205" s="199"/>
      <c r="BHG205" s="199"/>
      <c r="BHH205" s="199"/>
      <c r="BHI205" s="199"/>
      <c r="BHJ205" s="199"/>
      <c r="BHK205" s="199"/>
      <c r="BHL205" s="199"/>
      <c r="BHM205" s="199"/>
      <c r="BHN205" s="199"/>
      <c r="BHO205" s="199"/>
      <c r="BHP205" s="199"/>
      <c r="BHQ205" s="199"/>
      <c r="BHR205" s="199"/>
      <c r="BHS205" s="199"/>
      <c r="BHT205" s="199"/>
      <c r="BHU205" s="199"/>
      <c r="BHV205" s="199"/>
      <c r="BHW205" s="199"/>
      <c r="BHX205" s="199"/>
      <c r="BHY205" s="199"/>
      <c r="BHZ205" s="199"/>
      <c r="BIA205" s="199"/>
      <c r="BIB205" s="199"/>
      <c r="BIC205" s="199"/>
      <c r="BID205" s="199"/>
      <c r="BIE205" s="199"/>
      <c r="BIF205" s="199"/>
      <c r="BIG205" s="199"/>
      <c r="BIH205" s="199"/>
      <c r="BII205" s="199"/>
      <c r="BIJ205" s="199"/>
      <c r="BIK205" s="199"/>
      <c r="BIL205" s="199"/>
      <c r="BIM205" s="199"/>
      <c r="BIN205" s="199"/>
      <c r="BIO205" s="199"/>
      <c r="BIP205" s="199"/>
      <c r="BIQ205" s="199"/>
      <c r="BIR205" s="199"/>
      <c r="BIS205" s="199"/>
      <c r="BIT205" s="199"/>
      <c r="BIU205" s="199"/>
      <c r="BIV205" s="199"/>
      <c r="BIW205" s="199"/>
      <c r="BIX205" s="199"/>
      <c r="BIY205" s="199"/>
      <c r="BIZ205" s="199"/>
      <c r="BJA205" s="199"/>
      <c r="BJB205" s="199"/>
      <c r="BJC205" s="199"/>
      <c r="BJD205" s="199"/>
      <c r="BJE205" s="199"/>
      <c r="BJF205" s="199"/>
      <c r="BJG205" s="199"/>
      <c r="BJH205" s="199"/>
      <c r="BJI205" s="199"/>
      <c r="BJJ205" s="199"/>
      <c r="BJK205" s="199"/>
      <c r="BJL205" s="199"/>
      <c r="BJM205" s="199"/>
      <c r="BJN205" s="199"/>
      <c r="BJO205" s="199"/>
      <c r="BJP205" s="199"/>
      <c r="BJQ205" s="199"/>
      <c r="BJR205" s="199"/>
      <c r="BJS205" s="199"/>
      <c r="BJT205" s="199"/>
      <c r="BJU205" s="199"/>
      <c r="BJV205" s="199"/>
      <c r="BJW205" s="199"/>
      <c r="BJX205" s="199"/>
      <c r="BJY205" s="199"/>
      <c r="BJZ205" s="199"/>
      <c r="BKA205" s="199"/>
      <c r="BKB205" s="199"/>
      <c r="BKC205" s="199"/>
      <c r="BKD205" s="199"/>
      <c r="BKE205" s="199"/>
      <c r="BKF205" s="199"/>
      <c r="BKG205" s="199"/>
      <c r="BKH205" s="199"/>
      <c r="BKI205" s="199"/>
      <c r="BKJ205" s="199"/>
      <c r="BKK205" s="199"/>
      <c r="BKL205" s="199"/>
      <c r="BKM205" s="199"/>
      <c r="BKN205" s="199"/>
      <c r="BKO205" s="199"/>
      <c r="BKP205" s="199"/>
      <c r="BKQ205" s="199"/>
      <c r="BKR205" s="199"/>
      <c r="BKS205" s="199"/>
      <c r="BKT205" s="199"/>
      <c r="BKU205" s="199"/>
      <c r="BKV205" s="199"/>
      <c r="BKW205" s="199"/>
      <c r="BKX205" s="199"/>
      <c r="BKY205" s="199"/>
      <c r="BKZ205" s="199"/>
      <c r="BLA205" s="199"/>
      <c r="BLB205" s="199"/>
      <c r="BLC205" s="199"/>
      <c r="BLD205" s="199"/>
      <c r="BLE205" s="199"/>
      <c r="BLF205" s="199"/>
      <c r="BLG205" s="199"/>
      <c r="BLH205" s="199"/>
      <c r="BLI205" s="199"/>
      <c r="BLJ205" s="199"/>
      <c r="BLK205" s="199"/>
      <c r="BLL205" s="199"/>
      <c r="BLM205" s="199"/>
      <c r="BLN205" s="199"/>
      <c r="BLO205" s="199"/>
      <c r="BLP205" s="199"/>
      <c r="BLQ205" s="199"/>
      <c r="BLR205" s="199"/>
      <c r="BLS205" s="199"/>
      <c r="BLT205" s="199"/>
      <c r="BLU205" s="199"/>
      <c r="BLV205" s="199"/>
      <c r="BLW205" s="199"/>
      <c r="BLX205" s="199"/>
      <c r="BLY205" s="199"/>
      <c r="BLZ205" s="199"/>
      <c r="BMA205" s="199"/>
      <c r="BMB205" s="199"/>
      <c r="BMC205" s="199"/>
      <c r="BMD205" s="199"/>
      <c r="BME205" s="199"/>
      <c r="BMF205" s="199"/>
      <c r="BMG205" s="199"/>
      <c r="BMH205" s="199"/>
      <c r="BMI205" s="199"/>
      <c r="BMJ205" s="199"/>
      <c r="BMK205" s="199"/>
      <c r="BML205" s="199"/>
      <c r="BMM205" s="199"/>
      <c r="BMN205" s="199"/>
      <c r="BMO205" s="199"/>
      <c r="BMP205" s="199"/>
      <c r="BMQ205" s="199"/>
      <c r="BMR205" s="199"/>
      <c r="BMS205" s="199"/>
      <c r="BMT205" s="199"/>
      <c r="BMU205" s="199"/>
      <c r="BMV205" s="199"/>
      <c r="BMW205" s="199"/>
      <c r="BMX205" s="199"/>
      <c r="BMY205" s="199"/>
      <c r="BMZ205" s="199"/>
      <c r="BNA205" s="199"/>
      <c r="BNB205" s="199"/>
      <c r="BNC205" s="199"/>
      <c r="BND205" s="199"/>
      <c r="BNE205" s="199"/>
      <c r="BNF205" s="199"/>
      <c r="BNG205" s="199"/>
      <c r="BNH205" s="199"/>
      <c r="BNI205" s="199"/>
      <c r="BNJ205" s="199"/>
      <c r="BNK205" s="199"/>
      <c r="BNL205" s="199"/>
      <c r="BNM205" s="199"/>
      <c r="BNN205" s="199"/>
      <c r="BNO205" s="199"/>
      <c r="BNP205" s="199"/>
      <c r="BNQ205" s="199"/>
      <c r="BNR205" s="199"/>
      <c r="BNS205" s="199"/>
      <c r="BNT205" s="199"/>
      <c r="BNU205" s="199"/>
      <c r="BNV205" s="199"/>
      <c r="BNW205" s="199"/>
      <c r="BNX205" s="199"/>
      <c r="BNY205" s="199"/>
      <c r="BNZ205" s="199"/>
      <c r="BOA205" s="199"/>
      <c r="BOB205" s="199"/>
      <c r="BOC205" s="199"/>
      <c r="BOD205" s="199"/>
      <c r="BOE205" s="199"/>
      <c r="BOF205" s="199"/>
      <c r="BOG205" s="199"/>
      <c r="BOH205" s="199"/>
      <c r="BOI205" s="199"/>
      <c r="BOJ205" s="199"/>
      <c r="BOK205" s="199"/>
      <c r="BOL205" s="199"/>
      <c r="BOM205" s="199"/>
      <c r="BON205" s="199"/>
      <c r="BOO205" s="199"/>
      <c r="BOP205" s="199"/>
      <c r="BOQ205" s="199"/>
      <c r="BOR205" s="199"/>
      <c r="BOS205" s="199"/>
      <c r="BOT205" s="199"/>
      <c r="BOU205" s="199"/>
      <c r="BOV205" s="199"/>
      <c r="BOW205" s="199"/>
      <c r="BOX205" s="199"/>
      <c r="BOY205" s="199"/>
      <c r="BOZ205" s="199"/>
      <c r="BPA205" s="199"/>
      <c r="BPB205" s="199"/>
      <c r="BPC205" s="199"/>
      <c r="BPD205" s="199"/>
      <c r="BPE205" s="199"/>
      <c r="BPF205" s="199"/>
      <c r="BPG205" s="199"/>
      <c r="BPH205" s="199"/>
      <c r="BPI205" s="199"/>
      <c r="BPJ205" s="199"/>
      <c r="BPK205" s="199"/>
      <c r="BPL205" s="199"/>
      <c r="BPM205" s="199"/>
      <c r="BPN205" s="199"/>
      <c r="BPO205" s="199"/>
      <c r="BPP205" s="199"/>
      <c r="BPQ205" s="199"/>
      <c r="BPR205" s="199"/>
      <c r="BPS205" s="199"/>
      <c r="BPT205" s="199"/>
      <c r="BPU205" s="199"/>
      <c r="BPV205" s="199"/>
      <c r="BPW205" s="199"/>
      <c r="BPX205" s="199"/>
      <c r="BPY205" s="199"/>
      <c r="BPZ205" s="199"/>
      <c r="BQA205" s="199"/>
      <c r="BQB205" s="199"/>
      <c r="BQC205" s="199"/>
      <c r="BQD205" s="199"/>
      <c r="BQE205" s="199"/>
      <c r="BQF205" s="199"/>
      <c r="BQG205" s="199"/>
      <c r="BQH205" s="199"/>
      <c r="BQI205" s="199"/>
      <c r="BQJ205" s="199"/>
      <c r="BQK205" s="199"/>
      <c r="BQL205" s="199"/>
      <c r="BQM205" s="199"/>
      <c r="BQN205" s="199"/>
      <c r="BQO205" s="199"/>
      <c r="BQP205" s="199"/>
      <c r="BQQ205" s="199"/>
      <c r="BQR205" s="199"/>
      <c r="BQS205" s="199"/>
      <c r="BQT205" s="199"/>
      <c r="BQU205" s="199"/>
      <c r="BQV205" s="199"/>
      <c r="BQW205" s="199"/>
      <c r="BQX205" s="199"/>
      <c r="BQY205" s="199"/>
      <c r="BQZ205" s="199"/>
      <c r="BRA205" s="199"/>
      <c r="BRB205" s="199"/>
      <c r="BRC205" s="199"/>
      <c r="BRD205" s="199"/>
      <c r="BRE205" s="199"/>
      <c r="BRF205" s="199"/>
      <c r="BRG205" s="199"/>
      <c r="BRH205" s="199"/>
      <c r="BRI205" s="199"/>
      <c r="BRJ205" s="199"/>
      <c r="BRK205" s="199"/>
      <c r="BRL205" s="199"/>
      <c r="BRM205" s="199"/>
      <c r="BRN205" s="199"/>
      <c r="BRO205" s="199"/>
      <c r="BRP205" s="199"/>
      <c r="BRQ205" s="199"/>
      <c r="BRR205" s="199"/>
      <c r="BRS205" s="199"/>
      <c r="BRT205" s="199"/>
      <c r="BRU205" s="199"/>
      <c r="BRV205" s="199"/>
      <c r="BRW205" s="199"/>
      <c r="BRX205" s="199"/>
      <c r="BRY205" s="199"/>
      <c r="BRZ205" s="199"/>
      <c r="BSA205" s="199"/>
      <c r="BSB205" s="199"/>
      <c r="BSC205" s="199"/>
      <c r="BSD205" s="199"/>
      <c r="BSE205" s="199"/>
      <c r="BSF205" s="199"/>
      <c r="BSG205" s="199"/>
      <c r="BSH205" s="199"/>
      <c r="BSI205" s="199"/>
      <c r="BSJ205" s="199"/>
      <c r="BSK205" s="199"/>
      <c r="BSL205" s="199"/>
      <c r="BSM205" s="199"/>
      <c r="BSN205" s="199"/>
      <c r="BSO205" s="199"/>
      <c r="BSP205" s="199"/>
      <c r="BSQ205" s="199"/>
      <c r="BSR205" s="199"/>
      <c r="BSS205" s="199"/>
      <c r="BST205" s="199"/>
      <c r="BSU205" s="199"/>
      <c r="BSV205" s="199"/>
      <c r="BSW205" s="199"/>
      <c r="BSX205" s="199"/>
      <c r="BSY205" s="199"/>
      <c r="BSZ205" s="199"/>
      <c r="BTA205" s="199"/>
      <c r="BTB205" s="199"/>
      <c r="BTC205" s="199"/>
      <c r="BTD205" s="199"/>
      <c r="BTE205" s="199"/>
      <c r="BTF205" s="199"/>
      <c r="BTG205" s="199"/>
      <c r="BTH205" s="199"/>
      <c r="BTI205" s="199"/>
      <c r="BTJ205" s="199"/>
      <c r="BTK205" s="199"/>
      <c r="BTL205" s="199"/>
      <c r="BTM205" s="199"/>
      <c r="BTN205" s="199"/>
      <c r="BTO205" s="199"/>
      <c r="BTP205" s="199"/>
      <c r="BTQ205" s="199"/>
      <c r="BTR205" s="199"/>
      <c r="BTS205" s="199"/>
      <c r="BTT205" s="199"/>
      <c r="BTU205" s="199"/>
      <c r="BTV205" s="199"/>
      <c r="BTW205" s="199"/>
      <c r="BTX205" s="199"/>
      <c r="BTY205" s="199"/>
      <c r="BTZ205" s="199"/>
      <c r="BUA205" s="199"/>
      <c r="BUB205" s="199"/>
      <c r="BUC205" s="199"/>
      <c r="BUD205" s="199"/>
      <c r="BUE205" s="199"/>
      <c r="BUF205" s="199"/>
      <c r="BUG205" s="199"/>
      <c r="BUH205" s="199"/>
      <c r="BUI205" s="199"/>
      <c r="BUJ205" s="199"/>
      <c r="BUK205" s="199"/>
      <c r="BUL205" s="199"/>
      <c r="BUM205" s="199"/>
      <c r="BUN205" s="199"/>
      <c r="BUO205" s="199"/>
      <c r="BUP205" s="199"/>
      <c r="BUQ205" s="199"/>
      <c r="BUR205" s="199"/>
      <c r="BUS205" s="199"/>
      <c r="BUT205" s="199"/>
      <c r="BUU205" s="199"/>
      <c r="BUV205" s="199"/>
      <c r="BUW205" s="199"/>
      <c r="BUX205" s="199"/>
      <c r="BUY205" s="199"/>
      <c r="BUZ205" s="199"/>
      <c r="BVA205" s="199"/>
      <c r="BVB205" s="199"/>
      <c r="BVC205" s="199"/>
      <c r="BVD205" s="199"/>
      <c r="BVE205" s="199"/>
      <c r="BVF205" s="199"/>
      <c r="BVG205" s="199"/>
      <c r="BVH205" s="199"/>
      <c r="BVI205" s="199"/>
      <c r="BVJ205" s="199"/>
      <c r="BVK205" s="199"/>
      <c r="BVL205" s="199"/>
      <c r="BVM205" s="199"/>
      <c r="BVN205" s="199"/>
      <c r="BVO205" s="199"/>
      <c r="BVP205" s="199"/>
      <c r="BVQ205" s="199"/>
      <c r="BVR205" s="199"/>
      <c r="BVS205" s="199"/>
      <c r="BVT205" s="199"/>
      <c r="BVU205" s="199"/>
      <c r="BVV205" s="199"/>
      <c r="BVW205" s="199"/>
      <c r="BVX205" s="199"/>
      <c r="BVY205" s="199"/>
      <c r="BVZ205" s="199"/>
      <c r="BWA205" s="199"/>
      <c r="BWB205" s="199"/>
      <c r="BWC205" s="199"/>
      <c r="BWD205" s="199"/>
      <c r="BWE205" s="199"/>
      <c r="BWF205" s="199"/>
      <c r="BWG205" s="199"/>
      <c r="BWH205" s="199"/>
      <c r="BWI205" s="199"/>
      <c r="BWJ205" s="199"/>
      <c r="BWK205" s="199"/>
      <c r="BWL205" s="199"/>
      <c r="BWM205" s="199"/>
      <c r="BWN205" s="199"/>
      <c r="BWO205" s="199"/>
      <c r="BWP205" s="199"/>
      <c r="BWQ205" s="199"/>
      <c r="BWR205" s="199"/>
      <c r="BWS205" s="199"/>
      <c r="BWT205" s="199"/>
      <c r="BWU205" s="199"/>
      <c r="BWV205" s="199"/>
      <c r="BWW205" s="199"/>
      <c r="BWX205" s="199"/>
      <c r="BWY205" s="199"/>
      <c r="BWZ205" s="199"/>
      <c r="BXA205" s="199"/>
      <c r="BXB205" s="199"/>
      <c r="BXC205" s="199"/>
      <c r="BXD205" s="199"/>
      <c r="BXE205" s="199"/>
      <c r="BXF205" s="199"/>
      <c r="BXG205" s="199"/>
      <c r="BXH205" s="199"/>
      <c r="BXI205" s="199"/>
      <c r="BXJ205" s="199"/>
      <c r="BXK205" s="199"/>
      <c r="BXL205" s="199"/>
      <c r="BXM205" s="199"/>
      <c r="BXN205" s="199"/>
      <c r="BXO205" s="199"/>
      <c r="BXP205" s="199"/>
      <c r="BXQ205" s="199"/>
      <c r="BXR205" s="199"/>
      <c r="BXS205" s="199"/>
      <c r="BXT205" s="199"/>
      <c r="BXU205" s="199"/>
      <c r="BXV205" s="199"/>
      <c r="BXW205" s="199"/>
      <c r="BXX205" s="199"/>
      <c r="BXY205" s="199"/>
      <c r="BXZ205" s="199"/>
      <c r="BYA205" s="199"/>
      <c r="BYB205" s="199"/>
      <c r="BYC205" s="199"/>
      <c r="BYD205" s="199"/>
      <c r="BYE205" s="199"/>
      <c r="BYF205" s="199"/>
      <c r="BYG205" s="199"/>
      <c r="BYH205" s="199"/>
      <c r="BYI205" s="199"/>
      <c r="BYJ205" s="199"/>
      <c r="BYK205" s="199"/>
      <c r="BYL205" s="199"/>
      <c r="BYM205" s="199"/>
      <c r="BYN205" s="199"/>
      <c r="BYO205" s="199"/>
      <c r="BYP205" s="199"/>
      <c r="BYQ205" s="199"/>
      <c r="BYR205" s="199"/>
      <c r="BYS205" s="199"/>
      <c r="BYT205" s="199"/>
      <c r="BYU205" s="199"/>
      <c r="BYV205" s="199"/>
      <c r="BYW205" s="199"/>
      <c r="BYX205" s="199"/>
      <c r="BYY205" s="199"/>
      <c r="BYZ205" s="199"/>
      <c r="BZA205" s="199"/>
      <c r="BZB205" s="199"/>
      <c r="BZC205" s="199"/>
      <c r="BZD205" s="199"/>
      <c r="BZE205" s="199"/>
      <c r="BZF205" s="199"/>
      <c r="BZG205" s="199"/>
      <c r="BZH205" s="199"/>
      <c r="BZI205" s="199"/>
      <c r="BZJ205" s="199"/>
      <c r="BZK205" s="199"/>
      <c r="BZL205" s="199"/>
      <c r="BZM205" s="199"/>
      <c r="BZN205" s="199"/>
      <c r="BZO205" s="199"/>
      <c r="BZP205" s="199"/>
      <c r="BZQ205" s="199"/>
      <c r="BZR205" s="199"/>
      <c r="BZS205" s="199"/>
      <c r="BZT205" s="199"/>
      <c r="BZU205" s="199"/>
      <c r="BZV205" s="199"/>
      <c r="BZW205" s="199"/>
      <c r="BZX205" s="199"/>
      <c r="BZY205" s="199"/>
      <c r="BZZ205" s="199"/>
      <c r="CAA205" s="199"/>
      <c r="CAB205" s="199"/>
      <c r="CAC205" s="199"/>
      <c r="CAD205" s="199"/>
      <c r="CAE205" s="199"/>
      <c r="CAF205" s="199"/>
      <c r="CAG205" s="199"/>
      <c r="CAH205" s="199"/>
      <c r="CAI205" s="199"/>
      <c r="CAJ205" s="199"/>
      <c r="CAK205" s="199"/>
      <c r="CAL205" s="199"/>
      <c r="CAM205" s="199"/>
      <c r="CAN205" s="199"/>
      <c r="CAO205" s="199"/>
      <c r="CAP205" s="199"/>
      <c r="CAQ205" s="199"/>
      <c r="CAR205" s="199"/>
      <c r="CAS205" s="199"/>
      <c r="CAT205" s="199"/>
      <c r="CAU205" s="199"/>
      <c r="CAV205" s="199"/>
      <c r="CAW205" s="199"/>
      <c r="CAX205" s="199"/>
      <c r="CAY205" s="199"/>
      <c r="CAZ205" s="199"/>
      <c r="CBA205" s="199"/>
      <c r="CBB205" s="199"/>
      <c r="CBC205" s="199"/>
      <c r="CBD205" s="199"/>
      <c r="CBE205" s="199"/>
      <c r="CBF205" s="199"/>
      <c r="CBG205" s="199"/>
      <c r="CBH205" s="199"/>
      <c r="CBI205" s="199"/>
      <c r="CBJ205" s="199"/>
      <c r="CBK205" s="199"/>
      <c r="CBL205" s="199"/>
      <c r="CBM205" s="199"/>
      <c r="CBN205" s="199"/>
      <c r="CBO205" s="199"/>
      <c r="CBP205" s="199"/>
      <c r="CBQ205" s="199"/>
      <c r="CBR205" s="199"/>
      <c r="CBS205" s="199"/>
      <c r="CBT205" s="199"/>
      <c r="CBU205" s="199"/>
      <c r="CBV205" s="199"/>
      <c r="CBW205" s="199"/>
      <c r="CBX205" s="199"/>
      <c r="CBY205" s="199"/>
      <c r="CBZ205" s="199"/>
      <c r="CCA205" s="199"/>
      <c r="CCB205" s="199"/>
      <c r="CCC205" s="199"/>
      <c r="CCD205" s="199"/>
      <c r="CCE205" s="199"/>
      <c r="CCF205" s="199"/>
      <c r="CCG205" s="199"/>
      <c r="CCH205" s="199"/>
      <c r="CCI205" s="199"/>
      <c r="CCJ205" s="199"/>
      <c r="CCK205" s="199"/>
      <c r="CCL205" s="199"/>
      <c r="CCM205" s="199"/>
      <c r="CCN205" s="199"/>
      <c r="CCO205" s="199"/>
      <c r="CCP205" s="199"/>
      <c r="CCQ205" s="199"/>
      <c r="CCR205" s="199"/>
      <c r="CCS205" s="199"/>
      <c r="CCT205" s="199"/>
    </row>
    <row r="206" spans="823:2126" s="200" customFormat="1" x14ac:dyDescent="0.2">
      <c r="AEQ206" s="200">
        <v>12.866145219999989</v>
      </c>
      <c r="AFL206" s="200">
        <v>12.866160399999989</v>
      </c>
      <c r="AKR206" s="200">
        <v>12.866160399999989</v>
      </c>
      <c r="AKV206" s="199"/>
      <c r="AKW206" s="199"/>
      <c r="AKX206" s="199"/>
      <c r="AKY206" s="199"/>
      <c r="AKZ206" s="199"/>
      <c r="ALA206" s="199"/>
      <c r="ALB206" s="199"/>
      <c r="ALC206" s="199"/>
      <c r="ALD206" s="199"/>
      <c r="ALE206" s="199"/>
      <c r="ALF206" s="199"/>
      <c r="ALG206" s="199"/>
      <c r="ALH206" s="199"/>
      <c r="ALI206" s="199"/>
      <c r="ALJ206" s="199"/>
      <c r="ALK206" s="199"/>
      <c r="ALL206" s="199"/>
      <c r="ALM206" s="199"/>
      <c r="ALN206" s="199"/>
      <c r="ALO206" s="199"/>
      <c r="ALP206" s="199"/>
      <c r="ALQ206" s="199"/>
      <c r="ALR206" s="199"/>
      <c r="ALS206" s="199"/>
      <c r="ALT206" s="199"/>
      <c r="ALU206" s="199"/>
      <c r="ALV206" s="199"/>
      <c r="ALW206" s="199"/>
      <c r="ALX206" s="199"/>
      <c r="ALY206" s="199"/>
      <c r="ALZ206" s="199"/>
      <c r="AMA206" s="199"/>
      <c r="AMB206" s="199"/>
      <c r="AMC206" s="199"/>
      <c r="AMD206" s="199"/>
      <c r="AME206" s="199"/>
      <c r="AMF206" s="199"/>
      <c r="AMG206" s="199"/>
      <c r="AMH206" s="199"/>
      <c r="AMI206" s="199"/>
      <c r="AMJ206" s="199"/>
      <c r="AMK206" s="199"/>
      <c r="AML206" s="199"/>
      <c r="AMM206" s="199"/>
      <c r="AMN206" s="199"/>
      <c r="AMO206" s="199"/>
      <c r="AMP206" s="199"/>
      <c r="AMQ206" s="199"/>
      <c r="AMR206" s="199"/>
      <c r="AMS206" s="199"/>
      <c r="AMT206" s="199"/>
      <c r="AMU206" s="199"/>
      <c r="AMV206" s="199"/>
      <c r="AMW206" s="199"/>
      <c r="AMX206" s="199"/>
      <c r="AMY206" s="199"/>
      <c r="AMZ206" s="199"/>
      <c r="ANA206" s="199"/>
      <c r="ANB206" s="199"/>
      <c r="ANC206" s="199"/>
      <c r="AND206" s="199"/>
      <c r="ANE206" s="199"/>
      <c r="ANF206" s="199"/>
      <c r="ANG206" s="199"/>
      <c r="ANH206" s="199"/>
      <c r="ANI206" s="199"/>
      <c r="ANJ206" s="199"/>
      <c r="ANK206" s="199"/>
      <c r="ANL206" s="199"/>
      <c r="ANM206" s="199"/>
      <c r="ANN206" s="199"/>
      <c r="ANO206" s="199"/>
      <c r="ANP206" s="199"/>
      <c r="ANQ206" s="199"/>
      <c r="ANR206" s="199"/>
      <c r="ANS206" s="199"/>
      <c r="ANT206" s="199"/>
      <c r="ANU206" s="199"/>
      <c r="ANV206" s="199"/>
      <c r="ANW206" s="199"/>
      <c r="ANX206" s="199"/>
      <c r="ANY206" s="199"/>
      <c r="ANZ206" s="199"/>
      <c r="AOA206" s="199"/>
      <c r="AOB206" s="199"/>
      <c r="AOC206" s="199"/>
      <c r="AOD206" s="199"/>
      <c r="AOE206" s="199"/>
      <c r="AOF206" s="199"/>
      <c r="AOG206" s="199"/>
      <c r="AOH206" s="199"/>
      <c r="AOI206" s="199"/>
      <c r="AOJ206" s="199"/>
      <c r="AOK206" s="199"/>
      <c r="AOL206" s="199"/>
      <c r="AOM206" s="199"/>
      <c r="AON206" s="199"/>
      <c r="AOO206" s="199"/>
      <c r="AOP206" s="199"/>
      <c r="AOQ206" s="199"/>
      <c r="AOR206" s="199"/>
      <c r="AOS206" s="199"/>
      <c r="AOT206" s="199"/>
      <c r="AOU206" s="199"/>
      <c r="AOV206" s="199"/>
      <c r="AOW206" s="199"/>
      <c r="AOX206" s="199"/>
      <c r="AOY206" s="199"/>
      <c r="AOZ206" s="199"/>
      <c r="APA206" s="199"/>
      <c r="APB206" s="199"/>
      <c r="APC206" s="199"/>
      <c r="APD206" s="199"/>
      <c r="APE206" s="199"/>
      <c r="APF206" s="199"/>
      <c r="APG206" s="199"/>
      <c r="APH206" s="199"/>
      <c r="API206" s="199"/>
      <c r="APJ206" s="199"/>
      <c r="APK206" s="199"/>
      <c r="APL206" s="199"/>
      <c r="APM206" s="199"/>
      <c r="APN206" s="199"/>
      <c r="APO206" s="199"/>
      <c r="APP206" s="199"/>
      <c r="APQ206" s="199"/>
      <c r="APR206" s="199"/>
      <c r="APS206" s="199"/>
      <c r="APT206" s="199"/>
      <c r="APU206" s="199"/>
      <c r="APV206" s="199"/>
      <c r="APW206" s="199"/>
      <c r="APX206" s="199"/>
      <c r="APY206" s="199"/>
      <c r="APZ206" s="199"/>
      <c r="AQA206" s="199"/>
      <c r="AQB206" s="199"/>
      <c r="AQC206" s="199"/>
      <c r="AQD206" s="199"/>
      <c r="AQE206" s="199"/>
      <c r="AQF206" s="199"/>
      <c r="AQG206" s="199"/>
      <c r="AQH206" s="199"/>
      <c r="AQI206" s="199"/>
      <c r="AQJ206" s="199"/>
      <c r="AQK206" s="199"/>
      <c r="AQL206" s="199"/>
      <c r="AQM206" s="199"/>
      <c r="AQN206" s="199"/>
      <c r="AQO206" s="199"/>
      <c r="AQP206" s="199"/>
      <c r="AQQ206" s="199"/>
      <c r="AQR206" s="199"/>
      <c r="AQS206" s="199"/>
      <c r="AQT206" s="199"/>
      <c r="AQU206" s="199"/>
      <c r="AQV206" s="199"/>
      <c r="AQW206" s="199"/>
      <c r="AQX206" s="199"/>
      <c r="AQY206" s="199"/>
      <c r="AQZ206" s="199"/>
      <c r="ARA206" s="199"/>
      <c r="ARB206" s="199"/>
      <c r="ARC206" s="199"/>
      <c r="ARD206" s="199"/>
      <c r="ARE206" s="199"/>
      <c r="ARF206" s="199"/>
      <c r="ARG206" s="199"/>
      <c r="ARH206" s="199"/>
      <c r="ARI206" s="199"/>
      <c r="ARJ206" s="199"/>
      <c r="ARK206" s="199"/>
      <c r="ARL206" s="199"/>
      <c r="ARM206" s="199"/>
      <c r="ARN206" s="199"/>
      <c r="ARO206" s="199"/>
      <c r="ARP206" s="199"/>
      <c r="ARQ206" s="199"/>
      <c r="ARR206" s="199"/>
      <c r="ARS206" s="199"/>
      <c r="ART206" s="199"/>
      <c r="ARU206" s="199"/>
      <c r="ARV206" s="199"/>
      <c r="ARW206" s="199"/>
      <c r="ARX206" s="199"/>
      <c r="ARY206" s="199"/>
      <c r="ARZ206" s="199"/>
      <c r="ASA206" s="199"/>
      <c r="ASB206" s="199"/>
      <c r="ASC206" s="199"/>
      <c r="ASD206" s="199"/>
      <c r="ASE206" s="199"/>
      <c r="ASF206" s="199"/>
      <c r="ASG206" s="199"/>
      <c r="ASH206" s="199"/>
      <c r="ASI206" s="199"/>
      <c r="ASJ206" s="199"/>
      <c r="ASK206" s="199"/>
      <c r="ASL206" s="199"/>
      <c r="ASM206" s="199"/>
      <c r="ASN206" s="199"/>
      <c r="ASO206" s="199"/>
      <c r="ASP206" s="199"/>
      <c r="ASQ206" s="199"/>
      <c r="ASR206" s="199"/>
      <c r="ASS206" s="199"/>
      <c r="AST206" s="199"/>
      <c r="ASU206" s="199"/>
      <c r="ASV206" s="199"/>
      <c r="ASW206" s="199"/>
      <c r="ASX206" s="199"/>
      <c r="ASY206" s="199"/>
      <c r="ASZ206" s="199"/>
      <c r="ATA206" s="199"/>
      <c r="ATB206" s="199"/>
      <c r="ATC206" s="199"/>
      <c r="ATD206" s="199"/>
      <c r="ATE206" s="199"/>
      <c r="ATF206" s="199"/>
      <c r="ATG206" s="199"/>
      <c r="ATH206" s="199"/>
      <c r="ATI206" s="199"/>
      <c r="ATJ206" s="199"/>
      <c r="ATK206" s="199"/>
      <c r="ATL206" s="199"/>
      <c r="ATM206" s="199"/>
      <c r="ATN206" s="199"/>
      <c r="ATO206" s="199"/>
      <c r="ATP206" s="199"/>
      <c r="ATQ206" s="199"/>
      <c r="ATR206" s="199"/>
      <c r="ATS206" s="199"/>
      <c r="ATT206" s="199"/>
      <c r="ATU206" s="199"/>
      <c r="ATV206" s="199"/>
      <c r="ATW206" s="199"/>
      <c r="ATX206" s="199"/>
      <c r="ATY206" s="199"/>
      <c r="ATZ206" s="199"/>
      <c r="AUA206" s="199"/>
      <c r="AUB206" s="199"/>
      <c r="AUC206" s="199"/>
      <c r="AUD206" s="199"/>
      <c r="AUE206" s="199"/>
      <c r="AUF206" s="199"/>
      <c r="AUG206" s="199"/>
      <c r="AUH206" s="199"/>
      <c r="AUI206" s="199"/>
      <c r="AUJ206" s="199"/>
      <c r="AUK206" s="199"/>
      <c r="AUL206" s="199"/>
      <c r="AUM206" s="199"/>
      <c r="AUN206" s="199"/>
      <c r="AUO206" s="199"/>
      <c r="AUP206" s="199"/>
      <c r="AUQ206" s="199"/>
      <c r="AUR206" s="199"/>
      <c r="AUS206" s="199"/>
      <c r="AUT206" s="199"/>
      <c r="AUU206" s="199"/>
      <c r="AUV206" s="199"/>
      <c r="AUW206" s="199"/>
      <c r="AUX206" s="199"/>
      <c r="AUY206" s="199"/>
      <c r="AUZ206" s="199"/>
      <c r="AVA206" s="199"/>
      <c r="AVB206" s="199"/>
      <c r="AVC206" s="199"/>
      <c r="AVD206" s="199"/>
      <c r="AVE206" s="199"/>
      <c r="AVF206" s="199"/>
      <c r="AVG206" s="199"/>
      <c r="AVH206" s="199"/>
      <c r="AVI206" s="199"/>
      <c r="AVJ206" s="199"/>
      <c r="AVK206" s="199"/>
      <c r="AVL206" s="199"/>
      <c r="AVM206" s="199"/>
      <c r="AVN206" s="199"/>
      <c r="AVO206" s="199"/>
      <c r="AVP206" s="199"/>
      <c r="AVQ206" s="199"/>
      <c r="AVR206" s="199"/>
      <c r="AVS206" s="199"/>
      <c r="AVT206" s="199"/>
      <c r="AVU206" s="199"/>
      <c r="AVV206" s="199"/>
      <c r="AVW206" s="199"/>
      <c r="AVX206" s="199"/>
      <c r="AVY206" s="199"/>
      <c r="AVZ206" s="199"/>
      <c r="AWA206" s="199"/>
      <c r="AWB206" s="199"/>
      <c r="AWC206" s="199"/>
      <c r="AWD206" s="199"/>
      <c r="AWE206" s="199"/>
      <c r="AWF206" s="199"/>
      <c r="AWG206" s="199"/>
      <c r="AWH206" s="199"/>
      <c r="AWI206" s="199"/>
      <c r="AWJ206" s="199"/>
      <c r="AWK206" s="199"/>
      <c r="AWL206" s="199"/>
      <c r="AWM206" s="199"/>
      <c r="AWN206" s="199"/>
      <c r="AWO206" s="199"/>
      <c r="AWP206" s="199"/>
      <c r="AWQ206" s="199"/>
      <c r="AWR206" s="199"/>
      <c r="AWS206" s="199"/>
      <c r="AWT206" s="199"/>
      <c r="AWU206" s="199"/>
      <c r="AWV206" s="199"/>
      <c r="AWW206" s="199"/>
      <c r="AWX206" s="199"/>
      <c r="AWY206" s="199"/>
      <c r="AWZ206" s="199"/>
      <c r="AXA206" s="199"/>
      <c r="AXB206" s="199"/>
      <c r="AXC206" s="199"/>
      <c r="AXD206" s="199"/>
      <c r="AXE206" s="199"/>
      <c r="AXF206" s="199"/>
      <c r="AXG206" s="199"/>
      <c r="AXH206" s="199"/>
      <c r="AXI206" s="199"/>
      <c r="AXJ206" s="199"/>
      <c r="AXK206" s="199"/>
      <c r="AXL206" s="199"/>
      <c r="AXM206" s="199"/>
      <c r="AXN206" s="199"/>
      <c r="AXO206" s="199"/>
      <c r="AXP206" s="199"/>
      <c r="AXQ206" s="199"/>
      <c r="AXR206" s="199"/>
      <c r="AXS206" s="199"/>
      <c r="AXT206" s="199"/>
      <c r="AXU206" s="199"/>
      <c r="AXV206" s="199"/>
      <c r="AXW206" s="199"/>
      <c r="AXX206" s="199"/>
      <c r="AXY206" s="199"/>
      <c r="AXZ206" s="199"/>
      <c r="AYA206" s="199"/>
      <c r="AYB206" s="199"/>
      <c r="AYC206" s="199"/>
      <c r="AYD206" s="199"/>
      <c r="AYE206" s="199"/>
      <c r="AYF206" s="199"/>
      <c r="AYG206" s="199"/>
      <c r="AYH206" s="199"/>
      <c r="AYI206" s="199"/>
      <c r="AYJ206" s="199"/>
      <c r="AYK206" s="199"/>
      <c r="AYL206" s="199"/>
      <c r="AYM206" s="199"/>
      <c r="AYN206" s="199"/>
      <c r="AYO206" s="199"/>
      <c r="AYP206" s="199"/>
      <c r="AYQ206" s="199"/>
      <c r="AYR206" s="199"/>
      <c r="AYS206" s="199"/>
      <c r="AYT206" s="199"/>
      <c r="AYU206" s="199"/>
      <c r="AYV206" s="199"/>
      <c r="AYW206" s="199"/>
      <c r="AYX206" s="199"/>
      <c r="AYY206" s="199"/>
      <c r="AYZ206" s="199"/>
      <c r="AZA206" s="199"/>
      <c r="AZB206" s="199"/>
      <c r="AZC206" s="199"/>
      <c r="AZD206" s="199"/>
      <c r="AZE206" s="199"/>
      <c r="AZF206" s="199"/>
      <c r="AZG206" s="199"/>
      <c r="AZH206" s="199"/>
      <c r="AZI206" s="199"/>
      <c r="AZJ206" s="199"/>
      <c r="AZK206" s="199"/>
      <c r="AZL206" s="199"/>
      <c r="AZM206" s="199"/>
      <c r="AZN206" s="199"/>
      <c r="AZO206" s="199"/>
      <c r="AZP206" s="199"/>
      <c r="AZQ206" s="199"/>
      <c r="AZR206" s="199"/>
      <c r="AZS206" s="199"/>
      <c r="AZT206" s="199"/>
      <c r="AZU206" s="199"/>
      <c r="AZV206" s="199"/>
      <c r="AZW206" s="199"/>
      <c r="AZX206" s="199"/>
      <c r="AZY206" s="199"/>
      <c r="AZZ206" s="199"/>
      <c r="BAA206" s="199"/>
      <c r="BAB206" s="199"/>
      <c r="BAC206" s="199"/>
      <c r="BAD206" s="199"/>
      <c r="BAE206" s="199"/>
      <c r="BAF206" s="199"/>
      <c r="BAG206" s="199"/>
      <c r="BAH206" s="199"/>
      <c r="BAI206" s="199"/>
      <c r="BAJ206" s="199"/>
      <c r="BAK206" s="199"/>
      <c r="BAL206" s="199"/>
      <c r="BAM206" s="199"/>
      <c r="BAN206" s="199"/>
      <c r="BAO206" s="199"/>
      <c r="BAP206" s="199"/>
      <c r="BAQ206" s="199"/>
      <c r="BAR206" s="199"/>
      <c r="BAS206" s="199"/>
      <c r="BAT206" s="199"/>
      <c r="BAU206" s="199"/>
      <c r="BAV206" s="199"/>
      <c r="BAW206" s="199"/>
      <c r="BAX206" s="199"/>
      <c r="BAY206" s="199"/>
      <c r="BAZ206" s="199"/>
      <c r="BBA206" s="199"/>
      <c r="BBB206" s="199"/>
      <c r="BBC206" s="199"/>
      <c r="BBD206" s="199"/>
      <c r="BBE206" s="199"/>
      <c r="BBF206" s="199"/>
      <c r="BBG206" s="199"/>
      <c r="BBH206" s="199"/>
      <c r="BBI206" s="199"/>
      <c r="BBJ206" s="199"/>
      <c r="BBK206" s="199"/>
      <c r="BBL206" s="199"/>
      <c r="BBM206" s="199"/>
      <c r="BBN206" s="199"/>
      <c r="BBO206" s="199"/>
      <c r="BBP206" s="199"/>
      <c r="BBQ206" s="199"/>
      <c r="BBR206" s="199"/>
      <c r="BBS206" s="199"/>
      <c r="BBT206" s="199"/>
      <c r="BBU206" s="199"/>
      <c r="BBV206" s="199"/>
      <c r="BBW206" s="199"/>
      <c r="BBX206" s="199"/>
      <c r="BBY206" s="199"/>
      <c r="BBZ206" s="199"/>
      <c r="BCA206" s="199"/>
      <c r="BCB206" s="199"/>
      <c r="BCC206" s="199"/>
      <c r="BCD206" s="199"/>
      <c r="BCE206" s="199"/>
      <c r="BCF206" s="199"/>
      <c r="BCG206" s="199"/>
      <c r="BCH206" s="199"/>
      <c r="BCI206" s="199"/>
      <c r="BCJ206" s="199"/>
      <c r="BCK206" s="199"/>
      <c r="BCL206" s="199"/>
      <c r="BCM206" s="199"/>
      <c r="BCN206" s="199"/>
      <c r="BCO206" s="199"/>
      <c r="BCP206" s="199"/>
      <c r="BCQ206" s="199"/>
      <c r="BCR206" s="199"/>
      <c r="BCS206" s="199"/>
      <c r="BCT206" s="199"/>
      <c r="BCU206" s="199"/>
      <c r="BCV206" s="199"/>
      <c r="BCW206" s="199"/>
      <c r="BCX206" s="199"/>
      <c r="BCY206" s="199"/>
      <c r="BCZ206" s="199"/>
      <c r="BDA206" s="199"/>
      <c r="BDB206" s="199"/>
      <c r="BDC206" s="199"/>
      <c r="BDD206" s="199"/>
      <c r="BDE206" s="199"/>
      <c r="BDF206" s="199"/>
      <c r="BDG206" s="199"/>
      <c r="BDH206" s="199"/>
      <c r="BDI206" s="199"/>
      <c r="BDJ206" s="199"/>
      <c r="BDK206" s="199"/>
      <c r="BDL206" s="199"/>
      <c r="BDM206" s="199"/>
      <c r="BDN206" s="199"/>
      <c r="BDO206" s="199"/>
      <c r="BDP206" s="199"/>
      <c r="BDQ206" s="199"/>
      <c r="BDR206" s="199"/>
      <c r="BDS206" s="199"/>
      <c r="BDT206" s="199"/>
      <c r="BDU206" s="199"/>
      <c r="BDV206" s="199"/>
      <c r="BDW206" s="199"/>
      <c r="BDX206" s="199"/>
      <c r="BDY206" s="199"/>
      <c r="BDZ206" s="199"/>
      <c r="BEA206" s="199"/>
      <c r="BEB206" s="199"/>
      <c r="BEC206" s="199"/>
      <c r="BED206" s="199"/>
      <c r="BEE206" s="199"/>
      <c r="BEF206" s="199"/>
      <c r="BEG206" s="199"/>
      <c r="BEH206" s="199"/>
      <c r="BEI206" s="199"/>
      <c r="BEJ206" s="199"/>
      <c r="BEK206" s="199"/>
      <c r="BEL206" s="199"/>
      <c r="BEM206" s="199"/>
      <c r="BEN206" s="199"/>
      <c r="BEO206" s="199"/>
      <c r="BEP206" s="199"/>
      <c r="BEQ206" s="199"/>
      <c r="BER206" s="199"/>
      <c r="BES206" s="199"/>
      <c r="BET206" s="199"/>
      <c r="BEU206" s="199"/>
      <c r="BEV206" s="199"/>
      <c r="BEW206" s="199"/>
      <c r="BEX206" s="199"/>
      <c r="BEY206" s="199"/>
      <c r="BEZ206" s="199"/>
      <c r="BFA206" s="199"/>
      <c r="BFB206" s="199"/>
      <c r="BFC206" s="199"/>
      <c r="BFD206" s="199"/>
      <c r="BFE206" s="199"/>
      <c r="BFF206" s="199"/>
      <c r="BFG206" s="199"/>
      <c r="BFH206" s="199"/>
      <c r="BFI206" s="199"/>
      <c r="BFJ206" s="199"/>
      <c r="BFK206" s="199"/>
      <c r="BFL206" s="199"/>
      <c r="BFM206" s="199"/>
      <c r="BFN206" s="199"/>
      <c r="BFO206" s="199"/>
      <c r="BFP206" s="199"/>
      <c r="BFQ206" s="199"/>
      <c r="BFR206" s="199"/>
      <c r="BFS206" s="199"/>
      <c r="BFT206" s="199"/>
      <c r="BFU206" s="199"/>
      <c r="BFV206" s="199"/>
      <c r="BFW206" s="199"/>
      <c r="BFX206" s="199"/>
      <c r="BFY206" s="199"/>
      <c r="BFZ206" s="199"/>
      <c r="BGA206" s="199"/>
      <c r="BGB206" s="199"/>
      <c r="BGC206" s="199"/>
      <c r="BGD206" s="199"/>
      <c r="BGE206" s="199"/>
      <c r="BGF206" s="199"/>
      <c r="BGG206" s="199"/>
      <c r="BGH206" s="199"/>
      <c r="BGI206" s="199"/>
      <c r="BGJ206" s="199"/>
      <c r="BGK206" s="199"/>
      <c r="BGL206" s="199"/>
      <c r="BGM206" s="199"/>
      <c r="BGN206" s="199"/>
      <c r="BGO206" s="199"/>
      <c r="BGP206" s="199"/>
      <c r="BGQ206" s="199"/>
      <c r="BGR206" s="199"/>
      <c r="BGS206" s="199"/>
      <c r="BGT206" s="199"/>
      <c r="BGU206" s="199"/>
      <c r="BGV206" s="199"/>
      <c r="BGW206" s="199"/>
      <c r="BGX206" s="199"/>
      <c r="BGY206" s="199"/>
      <c r="BGZ206" s="199"/>
      <c r="BHA206" s="199"/>
      <c r="BHB206" s="199"/>
      <c r="BHC206" s="199"/>
      <c r="BHD206" s="199"/>
      <c r="BHE206" s="199"/>
      <c r="BHF206" s="199"/>
      <c r="BHG206" s="199"/>
      <c r="BHH206" s="199"/>
      <c r="BHI206" s="199"/>
      <c r="BHJ206" s="199"/>
      <c r="BHK206" s="199"/>
      <c r="BHL206" s="199"/>
      <c r="BHM206" s="199"/>
      <c r="BHN206" s="199"/>
      <c r="BHO206" s="199"/>
      <c r="BHP206" s="199"/>
      <c r="BHQ206" s="199"/>
      <c r="BHR206" s="199"/>
      <c r="BHS206" s="199"/>
      <c r="BHT206" s="199"/>
      <c r="BHU206" s="199"/>
      <c r="BHV206" s="199"/>
      <c r="BHW206" s="199"/>
      <c r="BHX206" s="199"/>
      <c r="BHY206" s="199"/>
      <c r="BHZ206" s="199"/>
      <c r="BIA206" s="199"/>
      <c r="BIB206" s="199"/>
      <c r="BIC206" s="199"/>
      <c r="BID206" s="199"/>
      <c r="BIE206" s="199"/>
      <c r="BIF206" s="199"/>
      <c r="BIG206" s="199"/>
      <c r="BIH206" s="199"/>
      <c r="BII206" s="199"/>
      <c r="BIJ206" s="199"/>
      <c r="BIK206" s="199"/>
      <c r="BIL206" s="199"/>
      <c r="BIM206" s="199"/>
      <c r="BIN206" s="199"/>
      <c r="BIO206" s="199"/>
      <c r="BIP206" s="199"/>
      <c r="BIQ206" s="199"/>
      <c r="BIR206" s="199"/>
      <c r="BIS206" s="199"/>
      <c r="BIT206" s="199"/>
      <c r="BIU206" s="199"/>
      <c r="BIV206" s="199"/>
      <c r="BIW206" s="199"/>
      <c r="BIX206" s="199"/>
      <c r="BIY206" s="199"/>
      <c r="BIZ206" s="199"/>
      <c r="BJA206" s="199"/>
      <c r="BJB206" s="199"/>
      <c r="BJC206" s="199"/>
      <c r="BJD206" s="199"/>
      <c r="BJE206" s="199"/>
      <c r="BJF206" s="199"/>
      <c r="BJG206" s="199"/>
      <c r="BJH206" s="199"/>
      <c r="BJI206" s="199"/>
      <c r="BJJ206" s="199"/>
      <c r="BJK206" s="199"/>
      <c r="BJL206" s="199"/>
      <c r="BJM206" s="199"/>
      <c r="BJN206" s="199"/>
      <c r="BJO206" s="199"/>
      <c r="BJP206" s="199"/>
      <c r="BJQ206" s="199"/>
      <c r="BJR206" s="199"/>
      <c r="BJS206" s="199"/>
      <c r="BJT206" s="199"/>
      <c r="BJU206" s="199"/>
      <c r="BJV206" s="199"/>
      <c r="BJW206" s="199"/>
      <c r="BJX206" s="199"/>
      <c r="BJY206" s="199"/>
      <c r="BJZ206" s="199"/>
      <c r="BKA206" s="199"/>
      <c r="BKB206" s="199"/>
      <c r="BKC206" s="199"/>
      <c r="BKD206" s="199"/>
      <c r="BKE206" s="199"/>
      <c r="BKF206" s="199"/>
      <c r="BKG206" s="199"/>
      <c r="BKH206" s="199"/>
      <c r="BKI206" s="199"/>
      <c r="BKJ206" s="199"/>
      <c r="BKK206" s="199"/>
      <c r="BKL206" s="199"/>
      <c r="BKM206" s="199"/>
      <c r="BKN206" s="199"/>
      <c r="BKO206" s="199"/>
      <c r="BKP206" s="199"/>
      <c r="BKQ206" s="199"/>
      <c r="BKR206" s="199"/>
      <c r="BKS206" s="199"/>
      <c r="BKT206" s="199"/>
      <c r="BKU206" s="199"/>
      <c r="BKV206" s="199"/>
      <c r="BKW206" s="199"/>
      <c r="BKX206" s="199"/>
      <c r="BKY206" s="199"/>
      <c r="BKZ206" s="199"/>
      <c r="BLA206" s="199"/>
      <c r="BLB206" s="199"/>
      <c r="BLC206" s="199"/>
      <c r="BLD206" s="199"/>
      <c r="BLE206" s="199"/>
      <c r="BLF206" s="199"/>
      <c r="BLG206" s="199"/>
      <c r="BLH206" s="199"/>
      <c r="BLI206" s="199"/>
      <c r="BLJ206" s="199"/>
      <c r="BLK206" s="199"/>
      <c r="BLL206" s="199"/>
      <c r="BLM206" s="199"/>
      <c r="BLN206" s="199"/>
      <c r="BLO206" s="199"/>
      <c r="BLP206" s="199"/>
      <c r="BLQ206" s="199"/>
      <c r="BLR206" s="199"/>
      <c r="BLS206" s="199"/>
      <c r="BLT206" s="199"/>
      <c r="BLU206" s="199"/>
      <c r="BLV206" s="199"/>
      <c r="BLW206" s="199"/>
      <c r="BLX206" s="199"/>
      <c r="BLY206" s="199"/>
      <c r="BLZ206" s="199"/>
      <c r="BMA206" s="199"/>
      <c r="BMB206" s="199"/>
      <c r="BMC206" s="199"/>
      <c r="BMD206" s="199"/>
      <c r="BME206" s="199"/>
      <c r="BMF206" s="199"/>
      <c r="BMG206" s="199"/>
      <c r="BMH206" s="199"/>
      <c r="BMI206" s="199"/>
      <c r="BMJ206" s="199"/>
      <c r="BMK206" s="199"/>
      <c r="BML206" s="199"/>
      <c r="BMM206" s="199"/>
      <c r="BMN206" s="199"/>
      <c r="BMO206" s="199"/>
      <c r="BMP206" s="199"/>
      <c r="BMQ206" s="199"/>
      <c r="BMR206" s="199"/>
      <c r="BMS206" s="199"/>
      <c r="BMT206" s="199"/>
      <c r="BMU206" s="199"/>
      <c r="BMV206" s="199"/>
      <c r="BMW206" s="199"/>
      <c r="BMX206" s="199"/>
      <c r="BMY206" s="199"/>
      <c r="BMZ206" s="199"/>
      <c r="BNA206" s="199"/>
      <c r="BNB206" s="199"/>
      <c r="BNC206" s="199"/>
      <c r="BND206" s="199"/>
      <c r="BNE206" s="199"/>
      <c r="BNF206" s="199"/>
      <c r="BNG206" s="199"/>
      <c r="BNH206" s="199"/>
      <c r="BNI206" s="199"/>
      <c r="BNJ206" s="199"/>
      <c r="BNK206" s="199"/>
      <c r="BNL206" s="199"/>
      <c r="BNM206" s="199"/>
      <c r="BNN206" s="199"/>
      <c r="BNO206" s="199"/>
      <c r="BNP206" s="199"/>
      <c r="BNQ206" s="199"/>
      <c r="BNR206" s="199"/>
      <c r="BNS206" s="199"/>
      <c r="BNT206" s="199"/>
      <c r="BNU206" s="199"/>
      <c r="BNV206" s="199"/>
      <c r="BNW206" s="199"/>
      <c r="BNX206" s="199"/>
      <c r="BNY206" s="199"/>
      <c r="BNZ206" s="199"/>
      <c r="BOA206" s="199"/>
      <c r="BOB206" s="199"/>
      <c r="BOC206" s="199"/>
      <c r="BOD206" s="199"/>
      <c r="BOE206" s="199"/>
      <c r="BOF206" s="199"/>
      <c r="BOG206" s="199"/>
      <c r="BOH206" s="199"/>
      <c r="BOI206" s="199"/>
      <c r="BOJ206" s="199"/>
      <c r="BOK206" s="199"/>
      <c r="BOL206" s="199"/>
      <c r="BOM206" s="199"/>
      <c r="BON206" s="199"/>
      <c r="BOO206" s="199"/>
      <c r="BOP206" s="199"/>
      <c r="BOQ206" s="199"/>
      <c r="BOR206" s="199"/>
      <c r="BOS206" s="199"/>
      <c r="BOT206" s="199"/>
      <c r="BOU206" s="199"/>
      <c r="BOV206" s="199"/>
      <c r="BOW206" s="199"/>
      <c r="BOX206" s="199"/>
      <c r="BOY206" s="199"/>
      <c r="BOZ206" s="199"/>
      <c r="BPA206" s="199"/>
      <c r="BPB206" s="199"/>
      <c r="BPC206" s="199"/>
      <c r="BPD206" s="199"/>
      <c r="BPE206" s="199"/>
      <c r="BPF206" s="199"/>
      <c r="BPG206" s="199"/>
      <c r="BPH206" s="199"/>
      <c r="BPI206" s="199"/>
      <c r="BPJ206" s="199"/>
      <c r="BPK206" s="199"/>
      <c r="BPL206" s="199"/>
      <c r="BPM206" s="199"/>
      <c r="BPN206" s="199"/>
      <c r="BPO206" s="199"/>
      <c r="BPP206" s="199"/>
      <c r="BPQ206" s="199"/>
      <c r="BPR206" s="199"/>
      <c r="BPS206" s="199"/>
      <c r="BPT206" s="199"/>
      <c r="BPU206" s="199"/>
      <c r="BPV206" s="199"/>
      <c r="BPW206" s="199"/>
      <c r="BPX206" s="199"/>
      <c r="BPY206" s="199"/>
      <c r="BPZ206" s="199"/>
      <c r="BQA206" s="199"/>
      <c r="BQB206" s="199"/>
      <c r="BQC206" s="199"/>
      <c r="BQD206" s="199"/>
      <c r="BQE206" s="199"/>
      <c r="BQF206" s="199"/>
      <c r="BQG206" s="199"/>
      <c r="BQH206" s="199"/>
      <c r="BQI206" s="199"/>
      <c r="BQJ206" s="199"/>
      <c r="BQK206" s="199"/>
      <c r="BQL206" s="199"/>
      <c r="BQM206" s="199"/>
      <c r="BQN206" s="199"/>
      <c r="BQO206" s="199"/>
      <c r="BQP206" s="199"/>
      <c r="BQQ206" s="199"/>
      <c r="BQR206" s="199"/>
      <c r="BQS206" s="199"/>
      <c r="BQT206" s="199"/>
      <c r="BQU206" s="199"/>
      <c r="BQV206" s="199"/>
      <c r="BQW206" s="199"/>
      <c r="BQX206" s="199"/>
      <c r="BQY206" s="199"/>
      <c r="BQZ206" s="199"/>
      <c r="BRA206" s="199"/>
      <c r="BRB206" s="199"/>
      <c r="BRC206" s="199"/>
      <c r="BRD206" s="199"/>
      <c r="BRE206" s="199"/>
      <c r="BRF206" s="199"/>
      <c r="BRG206" s="199"/>
      <c r="BRH206" s="199"/>
      <c r="BRI206" s="199"/>
      <c r="BRJ206" s="199"/>
      <c r="BRK206" s="199"/>
      <c r="BRL206" s="199"/>
      <c r="BRM206" s="199"/>
      <c r="BRN206" s="199"/>
      <c r="BRO206" s="199"/>
      <c r="BRP206" s="199"/>
      <c r="BRQ206" s="199"/>
      <c r="BRR206" s="199"/>
      <c r="BRS206" s="199"/>
      <c r="BRT206" s="199"/>
      <c r="BRU206" s="199"/>
      <c r="BRV206" s="199"/>
      <c r="BRW206" s="199"/>
      <c r="BRX206" s="199"/>
      <c r="BRY206" s="199"/>
      <c r="BRZ206" s="199"/>
      <c r="BSA206" s="199"/>
      <c r="BSB206" s="199"/>
      <c r="BSC206" s="199"/>
      <c r="BSD206" s="199"/>
      <c r="BSE206" s="199"/>
      <c r="BSF206" s="199"/>
      <c r="BSG206" s="199"/>
      <c r="BSH206" s="199"/>
      <c r="BSI206" s="199"/>
      <c r="BSJ206" s="199"/>
      <c r="BSK206" s="199"/>
      <c r="BSL206" s="199"/>
      <c r="BSM206" s="199"/>
      <c r="BSN206" s="199"/>
      <c r="BSO206" s="199"/>
      <c r="BSP206" s="199"/>
      <c r="BSQ206" s="199"/>
      <c r="BSR206" s="199"/>
      <c r="BSS206" s="199"/>
      <c r="BST206" s="199"/>
      <c r="BSU206" s="199"/>
      <c r="BSV206" s="199"/>
      <c r="BSW206" s="199"/>
      <c r="BSX206" s="199"/>
      <c r="BSY206" s="199"/>
      <c r="BSZ206" s="199"/>
      <c r="BTA206" s="199"/>
      <c r="BTB206" s="199"/>
      <c r="BTC206" s="199"/>
      <c r="BTD206" s="199"/>
      <c r="BTE206" s="199"/>
      <c r="BTF206" s="199"/>
      <c r="BTG206" s="199"/>
      <c r="BTH206" s="199"/>
      <c r="BTI206" s="199"/>
      <c r="BTJ206" s="199"/>
      <c r="BTK206" s="199"/>
      <c r="BTL206" s="199"/>
      <c r="BTM206" s="199"/>
      <c r="BTN206" s="199"/>
      <c r="BTO206" s="199"/>
      <c r="BTP206" s="199"/>
      <c r="BTQ206" s="199"/>
      <c r="BTR206" s="199"/>
      <c r="BTS206" s="199"/>
      <c r="BTT206" s="199"/>
      <c r="BTU206" s="199"/>
      <c r="BTV206" s="199"/>
      <c r="BTW206" s="199"/>
      <c r="BTX206" s="199"/>
      <c r="BTY206" s="199"/>
      <c r="BTZ206" s="199"/>
      <c r="BUA206" s="199"/>
      <c r="BUB206" s="199"/>
      <c r="BUC206" s="199"/>
      <c r="BUD206" s="199"/>
      <c r="BUE206" s="199"/>
      <c r="BUF206" s="199"/>
      <c r="BUG206" s="199"/>
      <c r="BUH206" s="199"/>
      <c r="BUI206" s="199"/>
      <c r="BUJ206" s="199"/>
      <c r="BUK206" s="199"/>
      <c r="BUL206" s="199"/>
      <c r="BUM206" s="199"/>
      <c r="BUN206" s="199"/>
      <c r="BUO206" s="199"/>
      <c r="BUP206" s="199"/>
      <c r="BUQ206" s="199"/>
      <c r="BUR206" s="199"/>
      <c r="BUS206" s="199"/>
      <c r="BUT206" s="199"/>
      <c r="BUU206" s="199"/>
      <c r="BUV206" s="199"/>
      <c r="BUW206" s="199"/>
      <c r="BUX206" s="199"/>
      <c r="BUY206" s="199"/>
      <c r="BUZ206" s="199"/>
      <c r="BVA206" s="199"/>
      <c r="BVB206" s="199"/>
      <c r="BVC206" s="199"/>
      <c r="BVD206" s="199"/>
      <c r="BVE206" s="199"/>
      <c r="BVF206" s="199"/>
      <c r="BVG206" s="199"/>
      <c r="BVH206" s="199"/>
      <c r="BVI206" s="199"/>
      <c r="BVJ206" s="199"/>
      <c r="BVK206" s="199"/>
      <c r="BVL206" s="199"/>
      <c r="BVM206" s="199"/>
      <c r="BVN206" s="199"/>
      <c r="BVO206" s="199"/>
      <c r="BVP206" s="199"/>
      <c r="BVQ206" s="199"/>
      <c r="BVR206" s="199"/>
      <c r="BVS206" s="199"/>
      <c r="BVT206" s="199"/>
      <c r="BVU206" s="199"/>
      <c r="BVV206" s="199"/>
      <c r="BVW206" s="199"/>
      <c r="BVX206" s="199"/>
      <c r="BVY206" s="199"/>
      <c r="BVZ206" s="199"/>
      <c r="BWA206" s="199"/>
      <c r="BWB206" s="199"/>
      <c r="BWC206" s="199"/>
      <c r="BWD206" s="199"/>
      <c r="BWE206" s="199"/>
      <c r="BWF206" s="199"/>
      <c r="BWG206" s="199"/>
      <c r="BWH206" s="199"/>
      <c r="BWI206" s="199"/>
      <c r="BWJ206" s="199"/>
      <c r="BWK206" s="199"/>
      <c r="BWL206" s="199"/>
      <c r="BWM206" s="199"/>
      <c r="BWN206" s="199"/>
      <c r="BWO206" s="199"/>
      <c r="BWP206" s="199"/>
      <c r="BWQ206" s="199"/>
      <c r="BWR206" s="199"/>
      <c r="BWS206" s="199"/>
      <c r="BWT206" s="199"/>
      <c r="BWU206" s="199"/>
      <c r="BWV206" s="199"/>
      <c r="BWW206" s="199"/>
      <c r="BWX206" s="199"/>
      <c r="BWY206" s="199"/>
      <c r="BWZ206" s="199"/>
      <c r="BXA206" s="199"/>
      <c r="BXB206" s="199"/>
      <c r="BXC206" s="199"/>
      <c r="BXD206" s="199"/>
      <c r="BXE206" s="199"/>
      <c r="BXF206" s="199"/>
      <c r="BXG206" s="199"/>
      <c r="BXH206" s="199"/>
      <c r="BXI206" s="199"/>
      <c r="BXJ206" s="199"/>
      <c r="BXK206" s="199"/>
      <c r="BXL206" s="199"/>
      <c r="BXM206" s="199"/>
      <c r="BXN206" s="199"/>
      <c r="BXO206" s="199"/>
      <c r="BXP206" s="199"/>
      <c r="BXQ206" s="199"/>
      <c r="BXR206" s="199"/>
      <c r="BXS206" s="199"/>
      <c r="BXT206" s="199"/>
      <c r="BXU206" s="199"/>
      <c r="BXV206" s="199"/>
      <c r="BXW206" s="199"/>
      <c r="BXX206" s="199"/>
      <c r="BXY206" s="199"/>
      <c r="BXZ206" s="199"/>
      <c r="BYA206" s="199"/>
      <c r="BYB206" s="199"/>
      <c r="BYC206" s="199"/>
      <c r="BYD206" s="199"/>
      <c r="BYE206" s="199"/>
      <c r="BYF206" s="199"/>
      <c r="BYG206" s="199"/>
      <c r="BYH206" s="199"/>
      <c r="BYI206" s="199"/>
      <c r="BYJ206" s="199"/>
      <c r="BYK206" s="199"/>
      <c r="BYL206" s="199"/>
      <c r="BYM206" s="199"/>
      <c r="BYN206" s="199"/>
      <c r="BYO206" s="199"/>
      <c r="BYP206" s="199"/>
      <c r="BYQ206" s="199"/>
      <c r="BYR206" s="199"/>
      <c r="BYS206" s="199"/>
      <c r="BYT206" s="199"/>
      <c r="BYU206" s="199"/>
      <c r="BYV206" s="199"/>
      <c r="BYW206" s="199"/>
      <c r="BYX206" s="199"/>
      <c r="BYY206" s="199"/>
      <c r="BYZ206" s="199"/>
      <c r="BZA206" s="199"/>
      <c r="BZB206" s="199"/>
      <c r="BZC206" s="199"/>
      <c r="BZD206" s="199"/>
      <c r="BZE206" s="199"/>
      <c r="BZF206" s="199"/>
      <c r="BZG206" s="199"/>
      <c r="BZH206" s="199"/>
      <c r="BZI206" s="199"/>
      <c r="BZJ206" s="199"/>
      <c r="BZK206" s="199"/>
      <c r="BZL206" s="199"/>
      <c r="BZM206" s="199"/>
      <c r="BZN206" s="199"/>
      <c r="BZO206" s="199"/>
      <c r="BZP206" s="199"/>
      <c r="BZQ206" s="199"/>
      <c r="BZR206" s="199"/>
      <c r="BZS206" s="199"/>
      <c r="BZT206" s="199"/>
      <c r="BZU206" s="199"/>
      <c r="BZV206" s="199"/>
      <c r="BZW206" s="199"/>
      <c r="BZX206" s="199"/>
      <c r="BZY206" s="199"/>
      <c r="BZZ206" s="199"/>
      <c r="CAA206" s="199"/>
      <c r="CAB206" s="199"/>
      <c r="CAC206" s="199"/>
      <c r="CAD206" s="199"/>
      <c r="CAE206" s="199"/>
      <c r="CAF206" s="199"/>
      <c r="CAG206" s="199"/>
      <c r="CAH206" s="199"/>
      <c r="CAI206" s="199"/>
      <c r="CAJ206" s="199"/>
      <c r="CAK206" s="199"/>
      <c r="CAL206" s="199"/>
      <c r="CAM206" s="199"/>
      <c r="CAN206" s="199"/>
      <c r="CAO206" s="199"/>
      <c r="CAP206" s="199"/>
      <c r="CAQ206" s="199"/>
      <c r="CAR206" s="199"/>
      <c r="CAS206" s="199"/>
      <c r="CAT206" s="199"/>
      <c r="CAU206" s="199"/>
      <c r="CAV206" s="199"/>
      <c r="CAW206" s="199"/>
      <c r="CAX206" s="199"/>
      <c r="CAY206" s="199"/>
      <c r="CAZ206" s="199"/>
      <c r="CBA206" s="199"/>
      <c r="CBB206" s="199"/>
      <c r="CBC206" s="199"/>
      <c r="CBD206" s="199"/>
      <c r="CBE206" s="199"/>
      <c r="CBF206" s="199"/>
      <c r="CBG206" s="199"/>
      <c r="CBH206" s="199"/>
      <c r="CBI206" s="199"/>
      <c r="CBJ206" s="199"/>
      <c r="CBK206" s="199"/>
      <c r="CBL206" s="199"/>
      <c r="CBM206" s="199"/>
      <c r="CBN206" s="199"/>
      <c r="CBO206" s="199"/>
      <c r="CBP206" s="199"/>
      <c r="CBQ206" s="199"/>
      <c r="CBR206" s="199"/>
      <c r="CBS206" s="199"/>
      <c r="CBT206" s="199"/>
      <c r="CBU206" s="199"/>
      <c r="CBV206" s="199"/>
      <c r="CBW206" s="199"/>
      <c r="CBX206" s="199"/>
      <c r="CBY206" s="199"/>
      <c r="CBZ206" s="199"/>
      <c r="CCA206" s="199"/>
      <c r="CCB206" s="199"/>
      <c r="CCC206" s="199"/>
      <c r="CCD206" s="199"/>
      <c r="CCE206" s="199"/>
      <c r="CCF206" s="199"/>
      <c r="CCG206" s="199"/>
      <c r="CCH206" s="199"/>
      <c r="CCI206" s="199"/>
      <c r="CCJ206" s="199"/>
      <c r="CCK206" s="199"/>
      <c r="CCL206" s="199"/>
      <c r="CCM206" s="199"/>
      <c r="CCN206" s="199"/>
      <c r="CCO206" s="199"/>
      <c r="CCP206" s="199"/>
      <c r="CCQ206" s="199"/>
      <c r="CCR206" s="199"/>
      <c r="CCS206" s="199"/>
      <c r="CCT206" s="199"/>
    </row>
    <row r="207" spans="823:2126" x14ac:dyDescent="0.2">
      <c r="AFL207" s="163">
        <v>11.470404720000001</v>
      </c>
      <c r="AKR207" s="163">
        <v>11.470404720000001</v>
      </c>
    </row>
    <row r="211" spans="823:980" x14ac:dyDescent="0.2">
      <c r="AEQ211" s="163">
        <v>18.018425689999972</v>
      </c>
      <c r="AFL211" s="163">
        <v>18.018425689999972</v>
      </c>
      <c r="AKR211" s="163">
        <v>18.018425689999972</v>
      </c>
    </row>
    <row r="212" spans="823:980" x14ac:dyDescent="0.2">
      <c r="AEQ212" s="163">
        <v>-30.785366049999976</v>
      </c>
      <c r="AFL212" s="163">
        <v>-52.467823819999978</v>
      </c>
      <c r="AKR212" s="163">
        <v>-52.467823819999978</v>
      </c>
    </row>
  </sheetData>
  <sortState ref="ASH41:ASL42">
    <sortCondition descending="1" ref="ASJ41"/>
  </sortState>
  <mergeCells count="399">
    <mergeCell ref="BYQ7:BYQ8"/>
    <mergeCell ref="BYK7:BYK8"/>
    <mergeCell ref="BYE7:BYE8"/>
    <mergeCell ref="BXH7:BXH8"/>
    <mergeCell ref="BWN7:BWN8"/>
    <mergeCell ref="BWB7:BWB8"/>
    <mergeCell ref="BWW7:BWW8"/>
    <mergeCell ref="BVB7:BVB8"/>
    <mergeCell ref="BZJ7:BZJ8"/>
    <mergeCell ref="BZE7:BZE8"/>
    <mergeCell ref="BYY7:BYY8"/>
    <mergeCell ref="AJQ6:AJQ8"/>
    <mergeCell ref="AIE7:AIE8"/>
    <mergeCell ref="AHM6:AHM8"/>
    <mergeCell ref="AVG7:AVG8"/>
    <mergeCell ref="APB7:APB8"/>
    <mergeCell ref="AMA7:AMA8"/>
    <mergeCell ref="AOR7:AOR8"/>
    <mergeCell ref="AOI7:AOI8"/>
    <mergeCell ref="ALU7:ALU8"/>
    <mergeCell ref="AMG7:AMG8"/>
    <mergeCell ref="AMM7:AMM8"/>
    <mergeCell ref="ALB7:ALB8"/>
    <mergeCell ref="ARO7:ARO8"/>
    <mergeCell ref="ASN7:ASN8"/>
    <mergeCell ref="ASH7:ASH8"/>
    <mergeCell ref="AUX7:AUX8"/>
    <mergeCell ref="ATU7:ATU8"/>
    <mergeCell ref="ARI7:ARI8"/>
    <mergeCell ref="ASB7:ASB8"/>
    <mergeCell ref="ARS7:ARS8"/>
    <mergeCell ref="ATA7:ATA8"/>
    <mergeCell ref="AST7:AST8"/>
    <mergeCell ref="ARW7:ARW8"/>
    <mergeCell ref="ATG7:ATG8"/>
    <mergeCell ref="YM7:YM8"/>
    <mergeCell ref="WF7:WF8"/>
    <mergeCell ref="ACG7:ACG8"/>
    <mergeCell ref="ABO7:ABO8"/>
    <mergeCell ref="ZR7:ZR8"/>
    <mergeCell ref="AFH7:AFH8"/>
    <mergeCell ref="ZL7:ZL8"/>
    <mergeCell ref="AAB7:AAB8"/>
    <mergeCell ref="AAF7:AAF8"/>
    <mergeCell ref="ABB7:ABB8"/>
    <mergeCell ref="ABG7:ABG8"/>
    <mergeCell ref="AAP7:AAP8"/>
    <mergeCell ref="AAV7:AAV8"/>
    <mergeCell ref="ZH7:ZH8"/>
    <mergeCell ref="ZD7:ZD8"/>
    <mergeCell ref="ZI6:ZI8"/>
    <mergeCell ref="AAJ7:AAJ8"/>
    <mergeCell ref="YY7:YY8"/>
    <mergeCell ref="AEJ7:AEJ8"/>
    <mergeCell ref="AFB7:AFB8"/>
    <mergeCell ref="AEW7:AEW8"/>
    <mergeCell ref="ADJ7:ADJ8"/>
    <mergeCell ref="YS7:YS8"/>
    <mergeCell ref="ON7:ON8"/>
    <mergeCell ref="XG7:XG8"/>
    <mergeCell ref="BTP7:BTP8"/>
    <mergeCell ref="ABI6:ABI8"/>
    <mergeCell ref="BTJ7:BTJ8"/>
    <mergeCell ref="AXE7:AXE8"/>
    <mergeCell ref="AWZ7:AWZ8"/>
    <mergeCell ref="ACA7:ACA8"/>
    <mergeCell ref="AKN7:AKN8"/>
    <mergeCell ref="AKI7:AKI8"/>
    <mergeCell ref="AHL7:AHL8"/>
    <mergeCell ref="AHS7:AHS8"/>
    <mergeCell ref="AFK7:AFK8"/>
    <mergeCell ref="AGT7:AGT8"/>
    <mergeCell ref="AJJ7:AJJ8"/>
    <mergeCell ref="ABU7:ABU8"/>
    <mergeCell ref="ABH6:ABH8"/>
    <mergeCell ref="AAG6:AAG8"/>
    <mergeCell ref="ZV7:ZV8"/>
    <mergeCell ref="AIO7:AIO8"/>
    <mergeCell ref="AIR7:AIR8"/>
    <mergeCell ref="ACZ7:ACZ8"/>
    <mergeCell ref="ADY7:ADY8"/>
    <mergeCell ref="AIK7:AIK8"/>
    <mergeCell ref="GP7:GP8"/>
    <mergeCell ref="GQ6:GQ8"/>
    <mergeCell ref="LA7:LA8"/>
    <mergeCell ref="AHY7:AHY8"/>
    <mergeCell ref="AIP6:AIP8"/>
    <mergeCell ref="AGZ7:AGZ8"/>
    <mergeCell ref="AHF7:AHF8"/>
    <mergeCell ref="AVM7:AVM8"/>
    <mergeCell ref="AVA7:AVA8"/>
    <mergeCell ref="ARD7:ARD8"/>
    <mergeCell ref="KX6:KX8"/>
    <mergeCell ref="HS7:HS8"/>
    <mergeCell ref="RA7:RA8"/>
    <mergeCell ref="TA7:TA8"/>
    <mergeCell ref="NQ7:NQ8"/>
    <mergeCell ref="PY7:PY8"/>
    <mergeCell ref="AGM7:AGM8"/>
    <mergeCell ref="PA7:PA8"/>
    <mergeCell ref="NA7:NA8"/>
    <mergeCell ref="OH7:OH8"/>
    <mergeCell ref="NE7:NE8"/>
    <mergeCell ref="MR7:MR8"/>
    <mergeCell ref="OB7:OB8"/>
    <mergeCell ref="NX7:NX8"/>
    <mergeCell ref="CN6:CN8"/>
    <mergeCell ref="BW7:BW8"/>
    <mergeCell ref="CH7:CH8"/>
    <mergeCell ref="NW7:NW8"/>
    <mergeCell ref="UC7:UC8"/>
    <mergeCell ref="CP7:CP8"/>
    <mergeCell ref="MA6:MA8"/>
    <mergeCell ref="NK7:NK8"/>
    <mergeCell ref="EN7:EN8"/>
    <mergeCell ref="CV7:CV8"/>
    <mergeCell ref="DB7:DB8"/>
    <mergeCell ref="DH7:DH8"/>
    <mergeCell ref="DN7:DN8"/>
    <mergeCell ref="EK7:EK8"/>
    <mergeCell ref="IV6:IV8"/>
    <mergeCell ref="HC7:HC8"/>
    <mergeCell ref="DO6:DO8"/>
    <mergeCell ref="FO7:FO8"/>
    <mergeCell ref="DZ7:DZ8"/>
    <mergeCell ref="DT7:DT8"/>
    <mergeCell ref="EF7:EF8"/>
    <mergeCell ref="ES7:ES8"/>
    <mergeCell ref="EY7:EY8"/>
    <mergeCell ref="FE7:FE8"/>
    <mergeCell ref="AA7:AA8"/>
    <mergeCell ref="AL7:AL8"/>
    <mergeCell ref="BC7:BC8"/>
    <mergeCell ref="CC7:CC8"/>
    <mergeCell ref="BL6:BL8"/>
    <mergeCell ref="AM6:AM8"/>
    <mergeCell ref="AS7:AS8"/>
    <mergeCell ref="CM7:CM8"/>
    <mergeCell ref="BQ7:BQ8"/>
    <mergeCell ref="AW7:AW8"/>
    <mergeCell ref="BI7:BI8"/>
    <mergeCell ref="EO6:EO8"/>
    <mergeCell ref="GJ7:GJ8"/>
    <mergeCell ref="GD7:GD8"/>
    <mergeCell ref="FJ7:FJ8"/>
    <mergeCell ref="FR7:FR8"/>
    <mergeCell ref="FX7:FX8"/>
    <mergeCell ref="FP6:FP8"/>
    <mergeCell ref="B6:B8"/>
    <mergeCell ref="J6:J8"/>
    <mergeCell ref="F6:F8"/>
    <mergeCell ref="I6:I8"/>
    <mergeCell ref="H6:H8"/>
    <mergeCell ref="G6:G8"/>
    <mergeCell ref="C6:C8"/>
    <mergeCell ref="E6:E8"/>
    <mergeCell ref="D6:D8"/>
    <mergeCell ref="K6:K8"/>
    <mergeCell ref="O6:O8"/>
    <mergeCell ref="M6:M8"/>
    <mergeCell ref="L6:L8"/>
    <mergeCell ref="AF7:AF8"/>
    <mergeCell ref="N6:N8"/>
    <mergeCell ref="BK7:BK8"/>
    <mergeCell ref="U7:U8"/>
    <mergeCell ref="GW7:GW8"/>
    <mergeCell ref="JV7:JV8"/>
    <mergeCell ref="HO7:HO8"/>
    <mergeCell ref="IU7:IU8"/>
    <mergeCell ref="JN7:JN8"/>
    <mergeCell ref="HI7:HI8"/>
    <mergeCell ref="JW6:JW8"/>
    <mergeCell ref="JT7:JT8"/>
    <mergeCell ref="KM7:KM8"/>
    <mergeCell ref="KA7:KA8"/>
    <mergeCell ref="JH7:JH8"/>
    <mergeCell ref="KG7:KG8"/>
    <mergeCell ref="JB7:JB8"/>
    <mergeCell ref="LG7:LG8"/>
    <mergeCell ref="LY7:LY8"/>
    <mergeCell ref="KW7:KW8"/>
    <mergeCell ref="LS7:LS8"/>
    <mergeCell ref="IO7:IO8"/>
    <mergeCell ref="HT6:HT8"/>
    <mergeCell ref="KS7:KS8"/>
    <mergeCell ref="II7:II8"/>
    <mergeCell ref="IC7:IC8"/>
    <mergeCell ref="HW7:HW8"/>
    <mergeCell ref="LM7:LM8"/>
    <mergeCell ref="VD7:VD8"/>
    <mergeCell ref="MZ7:MZ8"/>
    <mergeCell ref="SA7:SA8"/>
    <mergeCell ref="MW7:MW8"/>
    <mergeCell ref="LZ6:LZ8"/>
    <mergeCell ref="YG7:YG8"/>
    <mergeCell ref="YH6:YH8"/>
    <mergeCell ref="AGN6:AGN8"/>
    <mergeCell ref="ACI7:ACI8"/>
    <mergeCell ref="ADM7:ADM8"/>
    <mergeCell ref="AED7:AED8"/>
    <mergeCell ref="AFP7:AFP8"/>
    <mergeCell ref="ADK6:ADK8"/>
    <mergeCell ref="ACT7:ACT8"/>
    <mergeCell ref="ACJ6:ACJ8"/>
    <mergeCell ref="ADS7:ADS8"/>
    <mergeCell ref="AGG7:AGG8"/>
    <mergeCell ref="ADF7:ADF8"/>
    <mergeCell ref="ACN7:ACN8"/>
    <mergeCell ref="AGA7:AGA8"/>
    <mergeCell ref="AFU7:AFU8"/>
    <mergeCell ref="AFL6:AFL8"/>
    <mergeCell ref="AEK6:AEK8"/>
    <mergeCell ref="AEQ7:AEQ8"/>
    <mergeCell ref="AUS7:AUS8"/>
    <mergeCell ref="AUM7:AUM8"/>
    <mergeCell ref="ATM7:ATM8"/>
    <mergeCell ref="APN7:APN8"/>
    <mergeCell ref="APT7:APT8"/>
    <mergeCell ref="AQA7:AQA8"/>
    <mergeCell ref="AQG7:AQG8"/>
    <mergeCell ref="AQK7:AQK8"/>
    <mergeCell ref="AQQ7:AQQ8"/>
    <mergeCell ref="AUG7:AUG8"/>
    <mergeCell ref="AUA7:AUA8"/>
    <mergeCell ref="ATS7:ATS8"/>
    <mergeCell ref="AQX7:AQX8"/>
    <mergeCell ref="APH7:APH8"/>
    <mergeCell ref="AOV7:AOV8"/>
    <mergeCell ref="AOO7:AOO8"/>
    <mergeCell ref="ALS7:ALS8"/>
    <mergeCell ref="AKV7:AKV8"/>
    <mergeCell ref="AJD7:AJD8"/>
    <mergeCell ref="ALM7:ALM8"/>
    <mergeCell ref="AIX7:AIX8"/>
    <mergeCell ref="AJW7:AJW8"/>
    <mergeCell ref="AKP7:AKP8"/>
    <mergeCell ref="AOD7:AOD8"/>
    <mergeCell ref="ANE7:ANE8"/>
    <mergeCell ref="ANK7:ANK8"/>
    <mergeCell ref="ANX7:ANX8"/>
    <mergeCell ref="ANQ7:ANQ8"/>
    <mergeCell ref="AKQ6:AKQ8"/>
    <mergeCell ref="ALR7:ALR8"/>
    <mergeCell ref="ALH7:ALH8"/>
    <mergeCell ref="AKR6:AKR8"/>
    <mergeCell ref="AMY7:AMY8"/>
    <mergeCell ref="AMU7:AMU8"/>
    <mergeCell ref="AMR7:AMR8"/>
    <mergeCell ref="AKC7:AKC8"/>
    <mergeCell ref="AJP7:AJP8"/>
    <mergeCell ref="AXQ7:AXQ8"/>
    <mergeCell ref="AZR7:AZR8"/>
    <mergeCell ref="BAK7:BAK8"/>
    <mergeCell ref="AZX7:AZX8"/>
    <mergeCell ref="BAA7:BAA8"/>
    <mergeCell ref="AZF7:AZF8"/>
    <mergeCell ref="AZL7:AZL8"/>
    <mergeCell ref="AVS7:AVS8"/>
    <mergeCell ref="AWF7:AWF8"/>
    <mergeCell ref="AXB6:AXB8"/>
    <mergeCell ref="AVY7:AVY8"/>
    <mergeCell ref="AWW7:AWW8"/>
    <mergeCell ref="AWR7:AWR8"/>
    <mergeCell ref="AYY7:AYY8"/>
    <mergeCell ref="AYO7:AYO8"/>
    <mergeCell ref="AYI7:AYI8"/>
    <mergeCell ref="AXV7:AXV8"/>
    <mergeCell ref="AXK7:AXK8"/>
    <mergeCell ref="AWL7:AWL8"/>
    <mergeCell ref="AYB7:AYB8"/>
    <mergeCell ref="AYU7:AYU8"/>
    <mergeCell ref="BAQ7:BAQ8"/>
    <mergeCell ref="BAF7:BAF8"/>
    <mergeCell ref="BFO7:BFO8"/>
    <mergeCell ref="BEI7:BEI8"/>
    <mergeCell ref="BFD7:BFD8"/>
    <mergeCell ref="BDQ7:BDQ8"/>
    <mergeCell ref="BDL7:BDL8"/>
    <mergeCell ref="BDF7:BDF8"/>
    <mergeCell ref="BDA7:BDA8"/>
    <mergeCell ref="BCM7:BCM8"/>
    <mergeCell ref="BEO7:BEO8"/>
    <mergeCell ref="BEU7:BEU8"/>
    <mergeCell ref="BFA7:BFA8"/>
    <mergeCell ref="BFC7:BFC8"/>
    <mergeCell ref="BFI7:BFI8"/>
    <mergeCell ref="BBU7:BBU8"/>
    <mergeCell ref="BBO7:BBO8"/>
    <mergeCell ref="BAW7:BAW8"/>
    <mergeCell ref="BCX7:BCX8"/>
    <mergeCell ref="BCS7:BCS8"/>
    <mergeCell ref="BCH7:BCH8"/>
    <mergeCell ref="BCA7:BCA8"/>
    <mergeCell ref="BBI7:BBI8"/>
    <mergeCell ref="BBB7:BBB8"/>
    <mergeCell ref="BGE7:BGE8"/>
    <mergeCell ref="BFU7:BFU8"/>
    <mergeCell ref="BHA7:BHA8"/>
    <mergeCell ref="BGA7:BGA8"/>
    <mergeCell ref="BGF7:BGF8"/>
    <mergeCell ref="BHS7:BHS8"/>
    <mergeCell ref="BHY7:BHY8"/>
    <mergeCell ref="BEC7:BEC8"/>
    <mergeCell ref="BED7:BED8"/>
    <mergeCell ref="BDW7:BDW8"/>
    <mergeCell ref="BGO7:BGO8"/>
    <mergeCell ref="BHG7:BHG8"/>
    <mergeCell ref="BHM7:BHM8"/>
    <mergeCell ref="BGI7:BGI8"/>
    <mergeCell ref="BHH7:BHH8"/>
    <mergeCell ref="BQR7:BQR8"/>
    <mergeCell ref="BIH7:BIH8"/>
    <mergeCell ref="BJQ7:BJQ8"/>
    <mergeCell ref="BKI7:BKI8"/>
    <mergeCell ref="BIM7:BIM8"/>
    <mergeCell ref="BJJ7:BJJ8"/>
    <mergeCell ref="BJW7:BJW8"/>
    <mergeCell ref="BKB7:BKB8"/>
    <mergeCell ref="BKH7:BKH8"/>
    <mergeCell ref="BNJ7:BNJ8"/>
    <mergeCell ref="BLL7:BLL8"/>
    <mergeCell ref="BMI7:BMI8"/>
    <mergeCell ref="BNI7:BNI8"/>
    <mergeCell ref="BNV7:BNV8"/>
    <mergeCell ref="BIS7:BIS8"/>
    <mergeCell ref="BIY7:BIY8"/>
    <mergeCell ref="BMW7:BMW8"/>
    <mergeCell ref="BNC7:BNC8"/>
    <mergeCell ref="BIE7:BIE8"/>
    <mergeCell ref="BIG7:BIG8"/>
    <mergeCell ref="BGU7:BGU8"/>
    <mergeCell ref="BJD7:BJD8"/>
    <mergeCell ref="BJI7:BJI8"/>
    <mergeCell ref="BKO7:BKO8"/>
    <mergeCell ref="BLF7:BLF8"/>
    <mergeCell ref="BLX7:BLX8"/>
    <mergeCell ref="BMD7:BMD8"/>
    <mergeCell ref="BKU7:BKU8"/>
    <mergeCell ref="BMQ7:BMQ8"/>
    <mergeCell ref="BOU7:BOU8"/>
    <mergeCell ref="BNP7:BNP8"/>
    <mergeCell ref="BOK7:BOK8"/>
    <mergeCell ref="BOB7:BOB8"/>
    <mergeCell ref="BOH7:BOH8"/>
    <mergeCell ref="BOJ7:BOJ8"/>
    <mergeCell ref="BOO7:BOO8"/>
    <mergeCell ref="BKY7:BKY8"/>
    <mergeCell ref="BLE7:BLE8"/>
    <mergeCell ref="BLR7:BLR8"/>
    <mergeCell ref="BMK7:BMK8"/>
    <mergeCell ref="BMH7:BMH8"/>
    <mergeCell ref="BPB7:BPB8"/>
    <mergeCell ref="BPK7:BPK8"/>
    <mergeCell ref="BSR7:BSR8"/>
    <mergeCell ref="BTQ7:BTQ8"/>
    <mergeCell ref="BSO7:BSO8"/>
    <mergeCell ref="BRX7:BRX8"/>
    <mergeCell ref="BRN7:BRN8"/>
    <mergeCell ref="BQF7:BQF8"/>
    <mergeCell ref="BPO7:BPO8"/>
    <mergeCell ref="BQM7:BQM8"/>
    <mergeCell ref="BPG7:BPG8"/>
    <mergeCell ref="BPL7:BPL8"/>
    <mergeCell ref="BPU7:BPU8"/>
    <mergeCell ref="BPZ7:BPZ8"/>
    <mergeCell ref="BQL7:BQL8"/>
    <mergeCell ref="BRJ7:BRJ8"/>
    <mergeCell ref="BRD7:BRD8"/>
    <mergeCell ref="BQX7:BQX8"/>
    <mergeCell ref="BRM7:BRM8"/>
    <mergeCell ref="BRR7:BRR8"/>
    <mergeCell ref="BSJ7:BSJ8"/>
    <mergeCell ref="BSD7:BSD8"/>
    <mergeCell ref="BSP7:BSP8"/>
    <mergeCell ref="BSX7:BSX8"/>
    <mergeCell ref="BZQ7:BZQ8"/>
    <mergeCell ref="BYW7:BYW8"/>
    <mergeCell ref="BXT7:BXT8"/>
    <mergeCell ref="BXN7:BXN8"/>
    <mergeCell ref="BXU7:BXU8"/>
    <mergeCell ref="BTD7:BTD8"/>
    <mergeCell ref="BUQ7:BUQ8"/>
    <mergeCell ref="BUN7:BUN8"/>
    <mergeCell ref="BUB7:BUB8"/>
    <mergeCell ref="BWT7:BWT8"/>
    <mergeCell ref="BWV7:BWV8"/>
    <mergeCell ref="BXB7:BXB8"/>
    <mergeCell ref="BXY7:BXY8"/>
    <mergeCell ref="BTV7:BTV8"/>
    <mergeCell ref="BUR7:BUR8"/>
    <mergeCell ref="BWH7:BWH8"/>
    <mergeCell ref="BVT7:BVT8"/>
    <mergeCell ref="BVN7:BVN8"/>
    <mergeCell ref="BVH7:BVH8"/>
    <mergeCell ref="BUV7:BUV8"/>
    <mergeCell ref="BVU7:BVU8"/>
    <mergeCell ref="BZP7:BZP8"/>
    <mergeCell ref="BUH7:BUH8"/>
    <mergeCell ref="BYV7:BYV8"/>
  </mergeCells>
  <printOptions horizontalCentered="1" verticalCentered="1"/>
  <pageMargins left="0" right="0" top="0" bottom="0" header="0.31496062992125984" footer="0.31496062992125984"/>
  <pageSetup scale="1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P100"/>
  <sheetViews>
    <sheetView zoomScale="70" zoomScaleNormal="70" workbookViewId="0">
      <pane xSplit="1" ySplit="6" topLeftCell="BW7" activePane="bottomRight" state="frozen"/>
      <selection pane="topRight" activeCell="B1" sqref="B1"/>
      <selection pane="bottomLeft" activeCell="A7" sqref="A7"/>
      <selection pane="bottomRight" activeCell="CE97" sqref="CE97"/>
    </sheetView>
  </sheetViews>
  <sheetFormatPr baseColWidth="10" defaultRowHeight="14.25" x14ac:dyDescent="0.2"/>
  <cols>
    <col min="1" max="1" width="41.7109375" style="125" customWidth="1"/>
    <col min="2" max="2" width="13.7109375" style="125" bestFit="1" customWidth="1"/>
    <col min="3" max="3" width="12.28515625" style="125" bestFit="1" customWidth="1"/>
    <col min="4" max="4" width="11.7109375" style="125" bestFit="1" customWidth="1"/>
    <col min="5" max="7" width="12.28515625" style="125" bestFit="1" customWidth="1"/>
    <col min="8" max="8" width="13.7109375" style="125" bestFit="1" customWidth="1"/>
    <col min="9" max="9" width="11.7109375" style="125" bestFit="1" customWidth="1"/>
    <col min="10" max="11" width="12.28515625" style="125" bestFit="1" customWidth="1"/>
    <col min="12" max="12" width="13.7109375" style="125" bestFit="1" customWidth="1"/>
    <col min="13" max="13" width="12.28515625" style="125" bestFit="1" customWidth="1"/>
    <col min="14" max="14" width="13.7109375" style="125" bestFit="1" customWidth="1"/>
    <col min="15" max="20" width="12.28515625" style="125" bestFit="1" customWidth="1"/>
    <col min="21" max="21" width="11.7109375" style="125" bestFit="1" customWidth="1"/>
    <col min="22" max="22" width="12.28515625" style="125" bestFit="1" customWidth="1"/>
    <col min="23" max="23" width="14" style="125" bestFit="1" customWidth="1"/>
    <col min="24" max="24" width="12.28515625" style="125" bestFit="1" customWidth="1"/>
    <col min="25" max="25" width="15.5703125" style="125" bestFit="1" customWidth="1"/>
    <col min="26" max="28" width="12.28515625" style="125" bestFit="1" customWidth="1"/>
    <col min="29" max="29" width="13.7109375" style="125" bestFit="1" customWidth="1"/>
    <col min="30" max="30" width="12.28515625" style="125" bestFit="1" customWidth="1"/>
    <col min="31" max="34" width="11.7109375" style="125" bestFit="1" customWidth="1"/>
    <col min="35" max="36" width="12.28515625" style="125" bestFit="1" customWidth="1"/>
    <col min="37" max="38" width="13.7109375" style="125" bestFit="1" customWidth="1"/>
    <col min="39" max="42" width="12.28515625" style="125" bestFit="1" customWidth="1"/>
    <col min="43" max="43" width="11.7109375" style="125" bestFit="1" customWidth="1"/>
    <col min="44" max="48" width="12.28515625" style="125" bestFit="1" customWidth="1"/>
    <col min="49" max="49" width="11.7109375" style="125" bestFit="1" customWidth="1"/>
    <col min="50" max="50" width="13.7109375" style="125" bestFit="1" customWidth="1"/>
    <col min="51" max="52" width="12.28515625" style="125" bestFit="1" customWidth="1"/>
    <col min="53" max="53" width="14" style="125" bestFit="1" customWidth="1"/>
    <col min="54" max="54" width="13.7109375" style="125" bestFit="1" customWidth="1"/>
    <col min="55" max="55" width="18.85546875" style="125" bestFit="1" customWidth="1"/>
    <col min="56" max="56" width="12.42578125" style="125" bestFit="1" customWidth="1"/>
    <col min="57" max="59" width="12.28515625" style="125" bestFit="1" customWidth="1"/>
    <col min="60" max="60" width="13.7109375" style="125" bestFit="1" customWidth="1"/>
    <col min="61" max="61" width="12.28515625" style="125" bestFit="1" customWidth="1"/>
    <col min="62" max="68" width="13.140625" style="125" bestFit="1" customWidth="1"/>
    <col min="69" max="69" width="18" style="125" bestFit="1" customWidth="1"/>
    <col min="70" max="70" width="14.7109375" style="125" bestFit="1" customWidth="1"/>
    <col min="71" max="75" width="18.85546875" style="125" bestFit="1" customWidth="1"/>
    <col min="76" max="77" width="14" style="125" bestFit="1" customWidth="1"/>
    <col min="78" max="82" width="13.140625" style="125" bestFit="1" customWidth="1"/>
    <col min="83" max="83" width="14" style="125" bestFit="1" customWidth="1"/>
    <col min="84" max="86" width="13.140625" style="125" bestFit="1" customWidth="1"/>
    <col min="87" max="90" width="14" style="125" bestFit="1" customWidth="1"/>
    <col min="91" max="16384" width="11.42578125" style="125"/>
  </cols>
  <sheetData>
    <row r="1" spans="1:94" ht="20.25" x14ac:dyDescent="0.2">
      <c r="A1" s="145" t="s">
        <v>285</v>
      </c>
    </row>
    <row r="2" spans="1:94" ht="18" x14ac:dyDescent="0.25">
      <c r="A2" s="144" t="s">
        <v>286</v>
      </c>
      <c r="CK2" s="154">
        <f>+CK13-CK55-CK65-CK96</f>
        <v>-80.48378139999997</v>
      </c>
      <c r="CL2" s="154">
        <f>+CL13-CL55-CL65-CL96</f>
        <v>51.641305249999995</v>
      </c>
    </row>
    <row r="3" spans="1:94" ht="18" x14ac:dyDescent="0.25">
      <c r="A3" s="144" t="s">
        <v>287</v>
      </c>
    </row>
    <row r="4" spans="1:94" x14ac:dyDescent="0.2">
      <c r="B4" s="376" t="e">
        <f t="shared" ref="B4:BM4" si="0">+(B5-A5)/A5</f>
        <v>#DIV/0!</v>
      </c>
      <c r="C4" s="376">
        <f t="shared" si="0"/>
        <v>0.43093034355455739</v>
      </c>
      <c r="D4" s="376">
        <f t="shared" si="0"/>
        <v>-0.23949960766386633</v>
      </c>
      <c r="E4" s="376">
        <f t="shared" si="0"/>
        <v>-0.37735227823196787</v>
      </c>
      <c r="F4" s="376">
        <f t="shared" si="0"/>
        <v>0.21518425992889934</v>
      </c>
      <c r="G4" s="376">
        <f t="shared" si="0"/>
        <v>0.4714660779278812</v>
      </c>
      <c r="H4" s="376">
        <f t="shared" si="0"/>
        <v>-0.53006753840949128</v>
      </c>
      <c r="I4" s="376">
        <f t="shared" si="0"/>
        <v>1.7613558718868767</v>
      </c>
      <c r="J4" s="376">
        <f t="shared" si="0"/>
        <v>-0.25542355672240513</v>
      </c>
      <c r="K4" s="376">
        <f t="shared" si="0"/>
        <v>-0.49182800848517111</v>
      </c>
      <c r="L4" s="376">
        <f t="shared" si="0"/>
        <v>0.99295054683893047</v>
      </c>
      <c r="M4" s="376">
        <f t="shared" si="0"/>
        <v>-0.47077370376029837</v>
      </c>
      <c r="N4" s="376">
        <f t="shared" si="0"/>
        <v>0.25022218685983288</v>
      </c>
      <c r="O4" s="376">
        <f t="shared" si="0"/>
        <v>0.15573713219834026</v>
      </c>
      <c r="P4" s="376">
        <f t="shared" si="0"/>
        <v>-6.5578126140378352E-4</v>
      </c>
      <c r="Q4" s="376">
        <f t="shared" si="0"/>
        <v>0.6169143175979992</v>
      </c>
      <c r="R4" s="376">
        <f t="shared" si="0"/>
        <v>-0.37760916772042979</v>
      </c>
      <c r="S4" s="376">
        <f t="shared" si="0"/>
        <v>0.18243380116225164</v>
      </c>
      <c r="T4" s="376">
        <f t="shared" si="0"/>
        <v>2.0159592832685209E-2</v>
      </c>
      <c r="U4" s="376">
        <f t="shared" si="0"/>
        <v>-0.53201340876248726</v>
      </c>
      <c r="V4" s="376">
        <f t="shared" si="0"/>
        <v>1.5657775947541057</v>
      </c>
      <c r="W4" s="376">
        <f t="shared" si="0"/>
        <v>0.46313336564131824</v>
      </c>
      <c r="X4" s="376">
        <f t="shared" si="0"/>
        <v>-0.64747337502537339</v>
      </c>
      <c r="Y4" s="376">
        <f t="shared" si="0"/>
        <v>1.2240257862941952</v>
      </c>
      <c r="Z4" s="376">
        <f t="shared" si="0"/>
        <v>-0.3093112451491396</v>
      </c>
      <c r="AA4" s="376">
        <f t="shared" si="0"/>
        <v>0.88495489319398346</v>
      </c>
      <c r="AB4" s="376">
        <f t="shared" si="0"/>
        <v>-0.57494150231057473</v>
      </c>
      <c r="AC4" s="376">
        <f t="shared" si="0"/>
        <v>0.70213278475360519</v>
      </c>
      <c r="AD4" s="376">
        <f t="shared" si="0"/>
        <v>8.8891563848213589E-2</v>
      </c>
      <c r="AE4" s="376">
        <f t="shared" si="0"/>
        <v>-7.6836555621459968E-2</v>
      </c>
      <c r="AF4" s="376">
        <f t="shared" si="0"/>
        <v>0.14472957636455924</v>
      </c>
      <c r="AG4" s="376">
        <f t="shared" si="0"/>
        <v>-0.47590717150620943</v>
      </c>
      <c r="AH4" s="376">
        <f t="shared" si="0"/>
        <v>0.38786771405893977</v>
      </c>
      <c r="AI4" s="376">
        <f t="shared" si="0"/>
        <v>-7.6382670260851118E-2</v>
      </c>
      <c r="AJ4" s="376">
        <f t="shared" si="0"/>
        <v>0.30399714546413986</v>
      </c>
      <c r="AK4" s="376">
        <f t="shared" si="0"/>
        <v>0.37380555007423627</v>
      </c>
      <c r="AL4" s="376">
        <f t="shared" si="0"/>
        <v>-0.42882359703293388</v>
      </c>
      <c r="AM4" s="376">
        <f t="shared" si="0"/>
        <v>-0.41379221851452685</v>
      </c>
      <c r="AN4" s="376">
        <f t="shared" si="0"/>
        <v>0.13728510591957857</v>
      </c>
      <c r="AO4" s="376">
        <f t="shared" si="0"/>
        <v>-0.22429321820651768</v>
      </c>
      <c r="AP4" s="376">
        <f t="shared" si="0"/>
        <v>-0.41589972027410721</v>
      </c>
      <c r="AQ4" s="376">
        <f t="shared" si="0"/>
        <v>8.2013534652572719</v>
      </c>
      <c r="AR4" s="376">
        <f t="shared" si="0"/>
        <v>-0.6937036312400775</v>
      </c>
      <c r="AS4" s="376">
        <f t="shared" si="0"/>
        <v>-0.25111483568516785</v>
      </c>
      <c r="AT4" s="376">
        <f t="shared" si="0"/>
        <v>0.22573340023517741</v>
      </c>
      <c r="AU4" s="376">
        <f t="shared" si="0"/>
        <v>-0.41123976080042585</v>
      </c>
      <c r="AV4" s="376">
        <f t="shared" si="0"/>
        <v>1.3871327275117542</v>
      </c>
      <c r="AW4" s="376">
        <f t="shared" si="0"/>
        <v>0.29523813924087655</v>
      </c>
      <c r="AX4" s="376">
        <f t="shared" si="0"/>
        <v>-0.52087115824294361</v>
      </c>
      <c r="AY4" s="376">
        <f t="shared" si="0"/>
        <v>0.98252470193109165</v>
      </c>
      <c r="AZ4" s="376">
        <f t="shared" si="0"/>
        <v>-0.55607422440761034</v>
      </c>
      <c r="BA4" s="376">
        <f t="shared" si="0"/>
        <v>0.6645652466865779</v>
      </c>
      <c r="BB4" s="376">
        <f t="shared" si="0"/>
        <v>-0.27504803322194604</v>
      </c>
      <c r="BC4" s="376">
        <f t="shared" si="0"/>
        <v>0.52795531936384799</v>
      </c>
      <c r="BD4" s="376">
        <f t="shared" si="0"/>
        <v>-0.13755006940605216</v>
      </c>
      <c r="BE4" s="376">
        <f t="shared" si="0"/>
        <v>-0.26187252792615179</v>
      </c>
      <c r="BF4" s="376">
        <f t="shared" si="0"/>
        <v>-9.3246766100703038E-3</v>
      </c>
      <c r="BG4" s="376">
        <f t="shared" si="0"/>
        <v>-0.67260337276235382</v>
      </c>
      <c r="BH4" s="376">
        <f t="shared" si="0"/>
        <v>2.8458653331435668</v>
      </c>
      <c r="BI4" s="376">
        <f t="shared" si="0"/>
        <v>-0.20335903131959676</v>
      </c>
      <c r="BJ4" s="376">
        <f t="shared" si="0"/>
        <v>7.4000176795591538E-2</v>
      </c>
      <c r="BK4" s="376">
        <f t="shared" si="0"/>
        <v>-0.27739437866050703</v>
      </c>
      <c r="BL4" s="376">
        <f t="shared" si="0"/>
        <v>0.99733353235039313</v>
      </c>
      <c r="BM4" s="376">
        <f t="shared" si="0"/>
        <v>-0.21793283010347744</v>
      </c>
      <c r="BN4" s="376">
        <f t="shared" ref="BN4:BY4" si="1">+(BN5-BM5)/BM5</f>
        <v>-0.85793944846734538</v>
      </c>
      <c r="BO4" s="376">
        <f t="shared" si="1"/>
        <v>1.2390559233078762</v>
      </c>
      <c r="BP4" s="376">
        <f t="shared" si="1"/>
        <v>0.43649743842151056</v>
      </c>
      <c r="BQ4" s="376">
        <f t="shared" si="1"/>
        <v>0.20342777632499609</v>
      </c>
      <c r="BR4" s="376">
        <f t="shared" si="1"/>
        <v>-0.50541510381063248</v>
      </c>
      <c r="BS4" s="376">
        <f t="shared" si="1"/>
        <v>3.0922337592035851</v>
      </c>
      <c r="BT4" s="376">
        <f t="shared" si="1"/>
        <v>0.33435942537121827</v>
      </c>
      <c r="BU4" s="376">
        <f t="shared" si="1"/>
        <v>-0.29947917498527232</v>
      </c>
      <c r="BV4" s="376">
        <f t="shared" si="1"/>
        <v>1.4874872744636127</v>
      </c>
      <c r="BW4" s="376">
        <f t="shared" si="1"/>
        <v>-0.32475413672426345</v>
      </c>
      <c r="BX4" s="376">
        <f t="shared" si="1"/>
        <v>-0.20159114271272185</v>
      </c>
      <c r="BY4" s="376">
        <f t="shared" si="1"/>
        <v>-0.22575092698548296</v>
      </c>
      <c r="BZ4" s="376">
        <f>+(BZ5-BY5)/BY5</f>
        <v>0.52552799892023982</v>
      </c>
      <c r="CA4" s="376">
        <f t="shared" ref="CA4:CK4" si="2">+(CA5-BZ5)/BZ5</f>
        <v>0.27511983853782546</v>
      </c>
      <c r="CB4" s="376">
        <f t="shared" si="2"/>
        <v>-0.21267612922461998</v>
      </c>
      <c r="CC4" s="376">
        <f t="shared" si="2"/>
        <v>0.73775200257740725</v>
      </c>
      <c r="CD4" s="376">
        <f t="shared" si="2"/>
        <v>-0.44383088899780054</v>
      </c>
      <c r="CE4" s="376">
        <f t="shared" si="2"/>
        <v>-8.6425083944633732E-2</v>
      </c>
      <c r="CF4" s="376">
        <f t="shared" si="2"/>
        <v>0.68205465908213514</v>
      </c>
      <c r="CG4" s="376">
        <f t="shared" si="2"/>
        <v>0.47417583061592861</v>
      </c>
      <c r="CH4" s="376">
        <f t="shared" si="2"/>
        <v>0.38383932717537522</v>
      </c>
      <c r="CI4" s="376">
        <f t="shared" si="2"/>
        <v>-0.53723783616310827</v>
      </c>
      <c r="CJ4" s="376">
        <f t="shared" si="2"/>
        <v>0.42884936174527294</v>
      </c>
      <c r="CK4" s="376">
        <f t="shared" si="2"/>
        <v>0.29063501527504487</v>
      </c>
      <c r="CL4" s="376">
        <f>+(CL5-CK5)/CK5</f>
        <v>-0.32465692521113115</v>
      </c>
    </row>
    <row r="5" spans="1:94" x14ac:dyDescent="0.2">
      <c r="B5" s="154">
        <f>+B11+B17+B19</f>
        <v>16.470068529999999</v>
      </c>
      <c r="C5" s="154">
        <f t="shared" ref="C5:BM5" si="3">+C11+C17+C19</f>
        <v>23.567520820000002</v>
      </c>
      <c r="D5" s="154">
        <f t="shared" si="3"/>
        <v>17.92310883</v>
      </c>
      <c r="E5" s="154">
        <f t="shared" si="3"/>
        <v>11.15978288</v>
      </c>
      <c r="F5" s="154">
        <f t="shared" si="3"/>
        <v>13.561192500000001</v>
      </c>
      <c r="G5" s="154">
        <f t="shared" si="3"/>
        <v>19.954834739999999</v>
      </c>
      <c r="H5" s="154">
        <f t="shared" si="3"/>
        <v>9.3774246099999985</v>
      </c>
      <c r="I5" s="154">
        <f t="shared" si="3"/>
        <v>25.89440651</v>
      </c>
      <c r="J5" s="154">
        <f t="shared" si="3"/>
        <v>19.280365099999997</v>
      </c>
      <c r="K5" s="154">
        <f t="shared" si="3"/>
        <v>9.7977415300000015</v>
      </c>
      <c r="L5" s="154">
        <f t="shared" si="3"/>
        <v>19.526414340000002</v>
      </c>
      <c r="M5" s="154">
        <f t="shared" si="3"/>
        <v>10.333891939999999</v>
      </c>
      <c r="N5" s="154">
        <f t="shared" si="3"/>
        <v>12.91966098</v>
      </c>
      <c r="O5" s="154">
        <f t="shared" si="3"/>
        <v>14.931731929999998</v>
      </c>
      <c r="P5" s="154">
        <f t="shared" si="3"/>
        <v>14.921939979999999</v>
      </c>
      <c r="Q5" s="154">
        <f t="shared" si="3"/>
        <v>24.1274984</v>
      </c>
      <c r="R5" s="154">
        <f t="shared" si="3"/>
        <v>15.016733809999998</v>
      </c>
      <c r="S5" s="154">
        <f t="shared" si="3"/>
        <v>17.756293639999999</v>
      </c>
      <c r="T5" s="154">
        <f t="shared" si="3"/>
        <v>18.114253289999997</v>
      </c>
      <c r="U5" s="154">
        <f t="shared" si="3"/>
        <v>8.4772276499999997</v>
      </c>
      <c r="V5" s="154">
        <f t="shared" si="3"/>
        <v>21.750680769999999</v>
      </c>
      <c r="W5" s="154">
        <f t="shared" si="3"/>
        <v>31.824146759999998</v>
      </c>
      <c r="X5" s="154">
        <f t="shared" si="3"/>
        <v>11.218859050000001</v>
      </c>
      <c r="Y5" s="154">
        <f t="shared" si="3"/>
        <v>24.951031820000001</v>
      </c>
      <c r="Z5" s="154">
        <f t="shared" si="3"/>
        <v>17.233397099999998</v>
      </c>
      <c r="AA5" s="154">
        <f t="shared" si="3"/>
        <v>32.484176189999999</v>
      </c>
      <c r="AB5" s="154">
        <f t="shared" si="3"/>
        <v>13.80767513</v>
      </c>
      <c r="AC5" s="154">
        <f t="shared" si="3"/>
        <v>23.502496519999998</v>
      </c>
      <c r="AD5" s="154">
        <f t="shared" si="3"/>
        <v>25.591670189999995</v>
      </c>
      <c r="AE5" s="154">
        <f t="shared" si="3"/>
        <v>23.625294400000001</v>
      </c>
      <c r="AF5" s="154">
        <f t="shared" si="3"/>
        <v>27.044573249999996</v>
      </c>
      <c r="AG5" s="154">
        <f t="shared" si="3"/>
        <v>14.173866890000005</v>
      </c>
      <c r="AH5" s="154">
        <f t="shared" si="3"/>
        <v>19.671452240000001</v>
      </c>
      <c r="AI5" s="154">
        <f t="shared" si="3"/>
        <v>18.16889419</v>
      </c>
      <c r="AJ5" s="154">
        <f t="shared" si="3"/>
        <v>23.692186159999995</v>
      </c>
      <c r="AK5" s="154">
        <f t="shared" si="3"/>
        <v>32.54845684</v>
      </c>
      <c r="AL5" s="154">
        <f t="shared" si="3"/>
        <v>18.5909105</v>
      </c>
      <c r="AM5" s="154">
        <f t="shared" si="3"/>
        <v>10.898136399999988</v>
      </c>
      <c r="AN5" s="154">
        <f t="shared" si="3"/>
        <v>12.394288210000001</v>
      </c>
      <c r="AO5" s="154">
        <f t="shared" si="3"/>
        <v>9.6143334200000012</v>
      </c>
      <c r="AP5" s="154">
        <f t="shared" si="3"/>
        <v>5.61573484</v>
      </c>
      <c r="AQ5" s="154">
        <f t="shared" si="3"/>
        <v>51.672361229999993</v>
      </c>
      <c r="AR5" s="154">
        <f t="shared" si="3"/>
        <v>15.82705661</v>
      </c>
      <c r="AS5" s="154">
        <f t="shared" si="3"/>
        <v>11.85264789</v>
      </c>
      <c r="AT5" s="154">
        <f t="shared" si="3"/>
        <v>14.528186400000001</v>
      </c>
      <c r="AU5" s="154">
        <f t="shared" si="3"/>
        <v>8.5536185000000007</v>
      </c>
      <c r="AV5" s="154">
        <f t="shared" si="3"/>
        <v>20.41862266</v>
      </c>
      <c r="AW5" s="154">
        <f t="shared" si="3"/>
        <v>26.446978819999998</v>
      </c>
      <c r="AX5" s="154">
        <f t="shared" si="3"/>
        <v>12.67151033</v>
      </c>
      <c r="AY5" s="154">
        <f t="shared" si="3"/>
        <v>25.121582239999999</v>
      </c>
      <c r="AZ5" s="154">
        <f t="shared" si="3"/>
        <v>11.15211788</v>
      </c>
      <c r="BA5" s="154">
        <f t="shared" si="3"/>
        <v>18.563427849999997</v>
      </c>
      <c r="BB5" s="154">
        <f t="shared" si="3"/>
        <v>13.457593529999999</v>
      </c>
      <c r="BC5" s="154">
        <f t="shared" si="3"/>
        <v>20.562601620000002</v>
      </c>
      <c r="BD5" s="154">
        <f t="shared" si="3"/>
        <v>17.734214340000001</v>
      </c>
      <c r="BE5" s="154">
        <f t="shared" si="3"/>
        <v>13.090110799999989</v>
      </c>
      <c r="BF5" s="154">
        <f t="shared" si="3"/>
        <v>12.96804975</v>
      </c>
      <c r="BG5" s="154">
        <f t="shared" si="3"/>
        <v>4.2456957500000003</v>
      </c>
      <c r="BH5" s="154">
        <f t="shared" si="3"/>
        <v>16.328374099999976</v>
      </c>
      <c r="BI5" s="154">
        <f t="shared" si="3"/>
        <v>13.007851759999989</v>
      </c>
      <c r="BJ5" s="154">
        <f t="shared" si="3"/>
        <v>13.970435089970834</v>
      </c>
      <c r="BK5" s="154">
        <f t="shared" si="3"/>
        <v>10.09511492857143</v>
      </c>
      <c r="BL5" s="154">
        <f t="shared" si="3"/>
        <v>20.163311559766761</v>
      </c>
      <c r="BM5" s="154">
        <f t="shared" si="3"/>
        <v>15.769064007288629</v>
      </c>
      <c r="BN5" s="154">
        <f t="shared" ref="BN5:CJ5" si="4">+BN11+BN17+BN19</f>
        <v>2.2401619300291546</v>
      </c>
      <c r="BO5" s="154">
        <f t="shared" si="4"/>
        <v>5.0158478386005827</v>
      </c>
      <c r="BP5" s="154">
        <f t="shared" si="4"/>
        <v>7.2052525716618074</v>
      </c>
      <c r="BQ5" s="154">
        <f t="shared" si="4"/>
        <v>8.6710010801749284</v>
      </c>
      <c r="BR5" s="154">
        <f t="shared" si="4"/>
        <v>4.2885461690962101</v>
      </c>
      <c r="BS5" s="154">
        <f t="shared" si="4"/>
        <v>17.549733411078719</v>
      </c>
      <c r="BT5" s="154">
        <f t="shared" si="4"/>
        <v>23.41765218982507</v>
      </c>
      <c r="BU5" s="154">
        <f t="shared" si="4"/>
        <v>16.404553031924202</v>
      </c>
      <c r="BV5" s="154">
        <f t="shared" si="4"/>
        <v>40.806116910174929</v>
      </c>
      <c r="BW5" s="154">
        <f t="shared" si="4"/>
        <v>27.5541616399417</v>
      </c>
      <c r="BX5" s="154">
        <f t="shared" si="4"/>
        <v>21.999486708454807</v>
      </c>
      <c r="BY5" s="154">
        <f t="shared" si="4"/>
        <v>17.033082190816323</v>
      </c>
      <c r="BZ5" s="154">
        <f t="shared" si="4"/>
        <v>25.98444379</v>
      </c>
      <c r="CA5" s="154">
        <f t="shared" si="4"/>
        <v>33.133279770000001</v>
      </c>
      <c r="CB5" s="154">
        <f t="shared" si="4"/>
        <v>26.086622079999994</v>
      </c>
      <c r="CC5" s="154">
        <f t="shared" si="4"/>
        <v>45.332079759999999</v>
      </c>
      <c r="CD5" s="154">
        <f t="shared" si="4"/>
        <v>25.2123025</v>
      </c>
      <c r="CE5" s="154">
        <f t="shared" si="4"/>
        <v>23.033327140000001</v>
      </c>
      <c r="CF5" s="154">
        <f t="shared" si="4"/>
        <v>38.743315229999993</v>
      </c>
      <c r="CG5" s="154">
        <f t="shared" si="4"/>
        <v>57.114458909999996</v>
      </c>
      <c r="CH5" s="154">
        <f t="shared" si="4"/>
        <v>79.037234390000009</v>
      </c>
      <c r="CI5" s="154">
        <f t="shared" si="4"/>
        <v>36.575441609999999</v>
      </c>
      <c r="CJ5" s="154">
        <f t="shared" si="4"/>
        <v>52.260796399999997</v>
      </c>
      <c r="CK5" s="154">
        <f>+CK11+CK17+CK19</f>
        <v>67.449613760000005</v>
      </c>
      <c r="CL5" s="154">
        <f>+CL11+CL17+CL19</f>
        <v>45.551629550000001</v>
      </c>
    </row>
    <row r="6" spans="1:94" s="139" customFormat="1" ht="18" x14ac:dyDescent="0.25">
      <c r="A6" s="137"/>
      <c r="B6" s="138">
        <v>41974</v>
      </c>
      <c r="C6" s="138">
        <v>42005</v>
      </c>
      <c r="D6" s="138">
        <v>42036</v>
      </c>
      <c r="E6" s="138">
        <v>42064</v>
      </c>
      <c r="F6" s="138">
        <v>42095</v>
      </c>
      <c r="G6" s="138">
        <v>42125</v>
      </c>
      <c r="H6" s="138">
        <v>42156</v>
      </c>
      <c r="I6" s="138">
        <v>42186</v>
      </c>
      <c r="J6" s="138">
        <v>42217</v>
      </c>
      <c r="K6" s="138">
        <v>42248</v>
      </c>
      <c r="L6" s="138">
        <v>42278</v>
      </c>
      <c r="M6" s="138">
        <v>42309</v>
      </c>
      <c r="N6" s="138">
        <v>42339</v>
      </c>
      <c r="O6" s="138">
        <v>42370</v>
      </c>
      <c r="P6" s="138">
        <v>42401</v>
      </c>
      <c r="Q6" s="138">
        <v>42430</v>
      </c>
      <c r="R6" s="138">
        <v>42461</v>
      </c>
      <c r="S6" s="138">
        <v>42491</v>
      </c>
      <c r="T6" s="138">
        <v>42522</v>
      </c>
      <c r="U6" s="138">
        <v>42552</v>
      </c>
      <c r="V6" s="138">
        <v>42583</v>
      </c>
      <c r="W6" s="138">
        <v>42614</v>
      </c>
      <c r="X6" s="138">
        <v>42644</v>
      </c>
      <c r="Y6" s="138">
        <v>42675</v>
      </c>
      <c r="Z6" s="138">
        <v>42705</v>
      </c>
      <c r="AA6" s="138">
        <v>42736</v>
      </c>
      <c r="AB6" s="138">
        <v>42767</v>
      </c>
      <c r="AC6" s="138">
        <v>42795</v>
      </c>
      <c r="AD6" s="138">
        <v>42826</v>
      </c>
      <c r="AE6" s="138">
        <v>42856</v>
      </c>
      <c r="AF6" s="138">
        <v>42887</v>
      </c>
      <c r="AG6" s="138">
        <v>42917</v>
      </c>
      <c r="AH6" s="138">
        <v>42948</v>
      </c>
      <c r="AI6" s="138">
        <v>42979</v>
      </c>
      <c r="AJ6" s="138">
        <v>43009</v>
      </c>
      <c r="AK6" s="138">
        <v>43040</v>
      </c>
      <c r="AL6" s="138">
        <v>43070</v>
      </c>
      <c r="AM6" s="138">
        <v>43101</v>
      </c>
      <c r="AN6" s="138">
        <v>43132</v>
      </c>
      <c r="AO6" s="138">
        <v>43160</v>
      </c>
      <c r="AP6" s="138">
        <v>43191</v>
      </c>
      <c r="AQ6" s="138">
        <v>43221</v>
      </c>
      <c r="AR6" s="138">
        <v>43252</v>
      </c>
      <c r="AS6" s="138">
        <v>43282</v>
      </c>
      <c r="AT6" s="138">
        <v>43313</v>
      </c>
      <c r="AU6" s="138">
        <v>43344</v>
      </c>
      <c r="AV6" s="138">
        <v>43374</v>
      </c>
      <c r="AW6" s="138">
        <v>43405</v>
      </c>
      <c r="AX6" s="138">
        <v>43435</v>
      </c>
      <c r="AY6" s="138">
        <v>43466</v>
      </c>
      <c r="AZ6" s="138">
        <v>43497</v>
      </c>
      <c r="BA6" s="138">
        <v>43525</v>
      </c>
      <c r="BB6" s="138">
        <v>43556</v>
      </c>
      <c r="BC6" s="138">
        <v>43586</v>
      </c>
      <c r="BD6" s="138">
        <v>43617</v>
      </c>
      <c r="BE6" s="138">
        <v>43647</v>
      </c>
      <c r="BF6" s="138">
        <v>43678</v>
      </c>
      <c r="BG6" s="138">
        <v>43709</v>
      </c>
      <c r="BH6" s="138">
        <v>43739</v>
      </c>
      <c r="BI6" s="138">
        <v>43770</v>
      </c>
      <c r="BJ6" s="138">
        <v>43800</v>
      </c>
      <c r="BK6" s="138">
        <v>43831</v>
      </c>
      <c r="BL6" s="138">
        <v>43862</v>
      </c>
      <c r="BM6" s="138">
        <v>43891</v>
      </c>
      <c r="BN6" s="138">
        <v>43922</v>
      </c>
      <c r="BO6" s="138">
        <v>43952</v>
      </c>
      <c r="BP6" s="138">
        <v>43983</v>
      </c>
      <c r="BQ6" s="138">
        <v>44013</v>
      </c>
      <c r="BR6" s="138">
        <v>44044</v>
      </c>
      <c r="BS6" s="138">
        <v>44075</v>
      </c>
      <c r="BT6" s="138">
        <v>44105</v>
      </c>
      <c r="BU6" s="138">
        <v>44136</v>
      </c>
      <c r="BV6" s="138">
        <v>44166</v>
      </c>
      <c r="BW6" s="138">
        <v>44197</v>
      </c>
      <c r="BX6" s="138">
        <v>44228</v>
      </c>
      <c r="BY6" s="138">
        <v>44256</v>
      </c>
      <c r="BZ6" s="138">
        <v>44287</v>
      </c>
      <c r="CA6" s="138">
        <v>44317</v>
      </c>
      <c r="CB6" s="138">
        <v>44348</v>
      </c>
      <c r="CC6" s="138">
        <v>44378</v>
      </c>
      <c r="CD6" s="138">
        <v>44409</v>
      </c>
      <c r="CE6" s="138">
        <v>44440</v>
      </c>
      <c r="CF6" s="138">
        <v>44470</v>
      </c>
      <c r="CG6" s="138">
        <v>44501</v>
      </c>
      <c r="CH6" s="138">
        <v>44531</v>
      </c>
      <c r="CI6" s="138">
        <v>44562</v>
      </c>
      <c r="CJ6" s="138">
        <v>44593</v>
      </c>
      <c r="CK6" s="138">
        <v>44621</v>
      </c>
      <c r="CL6" s="138">
        <v>44652</v>
      </c>
    </row>
    <row r="7" spans="1:94" s="142" customFormat="1" ht="18" x14ac:dyDescent="0.25">
      <c r="A7" s="140" t="s">
        <v>0</v>
      </c>
      <c r="B7" s="141">
        <v>770.86441163000018</v>
      </c>
      <c r="C7" s="141">
        <v>459.49764050999977</v>
      </c>
      <c r="D7" s="141">
        <v>481.45713237999996</v>
      </c>
      <c r="E7" s="141">
        <v>536.65667062999989</v>
      </c>
      <c r="F7" s="141">
        <v>532.87197750999997</v>
      </c>
      <c r="G7" s="141">
        <v>489.18059611000007</v>
      </c>
      <c r="H7" s="141">
        <v>2252.6268068799991</v>
      </c>
      <c r="I7" s="141">
        <v>427.03492041999982</v>
      </c>
      <c r="J7" s="141">
        <v>595.31679894999991</v>
      </c>
      <c r="K7" s="141">
        <v>447.78177586999965</v>
      </c>
      <c r="L7" s="141">
        <v>951.56029419999959</v>
      </c>
      <c r="M7" s="141">
        <v>390.6580302700001</v>
      </c>
      <c r="N7" s="141">
        <v>614.71079608319974</v>
      </c>
      <c r="O7" s="141">
        <v>401.54328407999981</v>
      </c>
      <c r="P7" s="141">
        <v>400.9497967100001</v>
      </c>
      <c r="Q7" s="141">
        <v>495.10710754000002</v>
      </c>
      <c r="R7" s="141">
        <v>372.17508763000018</v>
      </c>
      <c r="S7" s="141">
        <v>296.34640549</v>
      </c>
      <c r="T7" s="141">
        <v>484.60785824000016</v>
      </c>
      <c r="U7" s="141">
        <v>432.49905508000006</v>
      </c>
      <c r="V7" s="141">
        <v>305.08142781000009</v>
      </c>
      <c r="W7" s="141">
        <v>270.99657890000003</v>
      </c>
      <c r="X7" s="141">
        <v>224.86877682999992</v>
      </c>
      <c r="Y7" s="141">
        <v>329.22104984000003</v>
      </c>
      <c r="Z7" s="141">
        <v>421.16346950999997</v>
      </c>
      <c r="AA7" s="141">
        <v>365.81908212000013</v>
      </c>
      <c r="AB7" s="141">
        <v>342.0150348200001</v>
      </c>
      <c r="AC7" s="141">
        <v>1349.6281348399996</v>
      </c>
      <c r="AD7" s="141">
        <v>294.13415486000008</v>
      </c>
      <c r="AE7" s="141">
        <v>813.59621319000007</v>
      </c>
      <c r="AF7" s="141">
        <v>498.64618344000007</v>
      </c>
      <c r="AG7" s="141">
        <v>404.82413698000011</v>
      </c>
      <c r="AH7" s="141">
        <v>399.96450499000019</v>
      </c>
      <c r="AI7" s="141">
        <v>311.92817278999985</v>
      </c>
      <c r="AJ7" s="141">
        <v>379.78305313000016</v>
      </c>
      <c r="AK7" s="141">
        <v>1150.0297059899997</v>
      </c>
      <c r="AL7" s="141">
        <v>630.64669844999992</v>
      </c>
      <c r="AM7" s="141">
        <v>354.5430545100001</v>
      </c>
      <c r="AN7" s="141">
        <v>353.83792834999997</v>
      </c>
      <c r="AO7" s="141">
        <v>327.02045055000008</v>
      </c>
      <c r="AP7" s="141">
        <v>326.5555607199999</v>
      </c>
      <c r="AQ7" s="141">
        <v>644.05614112999967</v>
      </c>
      <c r="AR7" s="141">
        <v>392.46634057000011</v>
      </c>
      <c r="AS7" s="141">
        <v>324.35892914999982</v>
      </c>
      <c r="AT7" s="141">
        <v>432.77632923999965</v>
      </c>
      <c r="AU7" s="141">
        <v>325.43777811999996</v>
      </c>
      <c r="AV7" s="141">
        <v>436.35078908999992</v>
      </c>
      <c r="AW7" s="141">
        <v>856.05277506000004</v>
      </c>
      <c r="AX7" s="141">
        <v>1030.9568867999997</v>
      </c>
      <c r="AY7" s="141">
        <v>359.13717075999995</v>
      </c>
      <c r="AZ7" s="141">
        <v>244.08061401000001</v>
      </c>
      <c r="BA7" s="141">
        <v>300.44829374999995</v>
      </c>
      <c r="BB7" s="141">
        <v>1012.5452496299999</v>
      </c>
      <c r="BC7" s="141">
        <v>417.69396086000006</v>
      </c>
      <c r="BD7" s="141">
        <v>493.68227762999999</v>
      </c>
      <c r="BE7" s="141">
        <v>338.63214323999972</v>
      </c>
      <c r="BF7" s="141">
        <v>535.87788035999984</v>
      </c>
      <c r="BG7" s="141">
        <v>425.29511897000009</v>
      </c>
      <c r="BH7" s="141">
        <v>469.91337579999993</v>
      </c>
      <c r="BI7" s="141">
        <v>504.75100922999945</v>
      </c>
      <c r="BJ7" s="141">
        <v>659.79770947388965</v>
      </c>
      <c r="BK7" s="141">
        <v>410.85155070880461</v>
      </c>
      <c r="BL7" s="141">
        <v>386.58577173906713</v>
      </c>
      <c r="BM7" s="141">
        <v>437.16054053352781</v>
      </c>
      <c r="BN7" s="141">
        <v>578.69050769679302</v>
      </c>
      <c r="BO7" s="141">
        <v>245.81785606163268</v>
      </c>
      <c r="BP7" s="141">
        <v>322.74666237128275</v>
      </c>
      <c r="BQ7" s="141">
        <v>545.96562425759248</v>
      </c>
      <c r="BR7" s="141">
        <v>444.88926793586006</v>
      </c>
      <c r="BS7" s="141">
        <v>386.08221381271136</v>
      </c>
      <c r="BT7" s="141">
        <v>345.43836381778431</v>
      </c>
      <c r="BU7" s="141">
        <v>701.05638586297368</v>
      </c>
      <c r="BV7" s="141">
        <v>769.47113709037887</v>
      </c>
      <c r="BW7" s="141">
        <v>272.79331682361516</v>
      </c>
      <c r="BX7" s="141">
        <v>782.63371520408168</v>
      </c>
      <c r="BY7" s="141">
        <v>523.55891054778419</v>
      </c>
      <c r="BZ7" s="141">
        <v>534.59758355000008</v>
      </c>
      <c r="CA7" s="141">
        <v>575.45287875000008</v>
      </c>
      <c r="CB7" s="141">
        <v>636.05928053999992</v>
      </c>
      <c r="CC7" s="141">
        <v>639.27712713999995</v>
      </c>
      <c r="CD7" s="141">
        <v>803.73538981000024</v>
      </c>
      <c r="CE7" s="141">
        <v>676.30197786000008</v>
      </c>
      <c r="CF7" s="141">
        <v>537.54443736000007</v>
      </c>
      <c r="CG7" s="141">
        <v>660.15031367999995</v>
      </c>
      <c r="CH7" s="141">
        <v>899.88137130000041</v>
      </c>
      <c r="CI7" s="141">
        <v>531.27612029999989</v>
      </c>
      <c r="CJ7" s="141">
        <v>581.74820677000002</v>
      </c>
      <c r="CK7" s="141">
        <f>+'Cambiaria Diaria '!BYW9</f>
        <v>1102.7098601900002</v>
      </c>
      <c r="CL7" s="141">
        <f>+'Cambiaria Diaria '!BZQ9</f>
        <v>604.15393382000002</v>
      </c>
    </row>
    <row r="8" spans="1:94" ht="18" x14ac:dyDescent="0.25">
      <c r="A8" s="134" t="s">
        <v>1</v>
      </c>
      <c r="B8" s="130">
        <v>390.17419345999991</v>
      </c>
      <c r="C8" s="130">
        <v>311.52881221000001</v>
      </c>
      <c r="D8" s="130">
        <v>342.17698170000011</v>
      </c>
      <c r="E8" s="130">
        <v>250.34717352999996</v>
      </c>
      <c r="F8" s="130">
        <v>285.70006138999997</v>
      </c>
      <c r="G8" s="130">
        <v>261.65959108999999</v>
      </c>
      <c r="H8" s="130">
        <v>284.80504674000014</v>
      </c>
      <c r="I8" s="130">
        <v>250.71039207000007</v>
      </c>
      <c r="J8" s="130">
        <v>241.35879005999993</v>
      </c>
      <c r="K8" s="130">
        <v>237.43606646999996</v>
      </c>
      <c r="L8" s="130">
        <v>229.62459283999996</v>
      </c>
      <c r="M8" s="130">
        <v>194.11588105000001</v>
      </c>
      <c r="N8" s="130">
        <v>253.51295708319998</v>
      </c>
      <c r="O8" s="130">
        <v>249.40114506000009</v>
      </c>
      <c r="P8" s="130">
        <v>187.17512125999997</v>
      </c>
      <c r="Q8" s="130">
        <v>222.40220160000007</v>
      </c>
      <c r="R8" s="130">
        <v>151.00439320000001</v>
      </c>
      <c r="S8" s="130">
        <v>130.22059892000001</v>
      </c>
      <c r="T8" s="130">
        <v>131.15178456000001</v>
      </c>
      <c r="U8" s="130">
        <v>114.34784662999998</v>
      </c>
      <c r="V8" s="130">
        <v>106.99653686000002</v>
      </c>
      <c r="W8" s="130">
        <v>124.13399408999997</v>
      </c>
      <c r="X8" s="130">
        <v>103.75074250999997</v>
      </c>
      <c r="Y8" s="130">
        <v>127.27380064999998</v>
      </c>
      <c r="Z8" s="130">
        <v>129.58548514</v>
      </c>
      <c r="AA8" s="130">
        <v>133.51948098000003</v>
      </c>
      <c r="AB8" s="130">
        <v>128.93161906999998</v>
      </c>
      <c r="AC8" s="130">
        <v>128.96340003000003</v>
      </c>
      <c r="AD8" s="130">
        <v>106.99732861</v>
      </c>
      <c r="AE8" s="130">
        <v>111.84354731999996</v>
      </c>
      <c r="AF8" s="130">
        <v>160.46322824000001</v>
      </c>
      <c r="AG8" s="130">
        <v>173.93792556999998</v>
      </c>
      <c r="AH8" s="130">
        <v>163.12817885999999</v>
      </c>
      <c r="AI8" s="130">
        <v>152.71730603000003</v>
      </c>
      <c r="AJ8" s="130">
        <v>165.40797564999997</v>
      </c>
      <c r="AK8" s="130">
        <v>168.69379772999994</v>
      </c>
      <c r="AL8" s="130">
        <v>166.44479949999999</v>
      </c>
      <c r="AM8" s="130">
        <v>139.76072549999995</v>
      </c>
      <c r="AN8" s="130">
        <v>157.87537892</v>
      </c>
      <c r="AO8" s="130">
        <v>153.35142681999989</v>
      </c>
      <c r="AP8" s="130">
        <v>136.56965324999999</v>
      </c>
      <c r="AQ8" s="130">
        <v>189.82529875</v>
      </c>
      <c r="AR8" s="130">
        <v>137.74459295000003</v>
      </c>
      <c r="AS8" s="130">
        <v>102.18809007000002</v>
      </c>
      <c r="AT8" s="130">
        <v>179.42442778999995</v>
      </c>
      <c r="AU8" s="130">
        <v>167.39736440999999</v>
      </c>
      <c r="AV8" s="130">
        <v>223.72473583999999</v>
      </c>
      <c r="AW8" s="130">
        <v>318.25274146000004</v>
      </c>
      <c r="AX8" s="130">
        <v>302.94034551999994</v>
      </c>
      <c r="AY8" s="130">
        <v>202.61991903000003</v>
      </c>
      <c r="AZ8" s="130">
        <v>137.06040946000002</v>
      </c>
      <c r="BA8" s="130">
        <v>142.14922790000006</v>
      </c>
      <c r="BB8" s="130">
        <v>262.44089738999998</v>
      </c>
      <c r="BC8" s="130">
        <v>170.06090880000005</v>
      </c>
      <c r="BD8" s="130">
        <v>128.46598985999998</v>
      </c>
      <c r="BE8" s="130">
        <v>148.99340790999986</v>
      </c>
      <c r="BF8" s="130">
        <v>182.09033488999995</v>
      </c>
      <c r="BG8" s="130">
        <v>205.81281089000004</v>
      </c>
      <c r="BH8" s="130">
        <v>191.78336864999994</v>
      </c>
      <c r="BI8" s="130">
        <v>219.04654993999975</v>
      </c>
      <c r="BJ8" s="130">
        <v>221.41225837705531</v>
      </c>
      <c r="BK8" s="130">
        <v>205.78849800291545</v>
      </c>
      <c r="BL8" s="130">
        <v>226.4281927696793</v>
      </c>
      <c r="BM8" s="130">
        <v>163.5268122303207</v>
      </c>
      <c r="BN8" s="130">
        <v>174.33786933381921</v>
      </c>
      <c r="BO8" s="130">
        <v>175.30995547562682</v>
      </c>
      <c r="BP8" s="130">
        <v>132.63469821355682</v>
      </c>
      <c r="BQ8" s="130">
        <v>137.62673055784254</v>
      </c>
      <c r="BR8" s="130">
        <v>143.59315244460643</v>
      </c>
      <c r="BS8" s="130">
        <v>150.61134307142856</v>
      </c>
      <c r="BT8" s="130">
        <v>149.44732868950436</v>
      </c>
      <c r="BU8" s="130">
        <v>131.78929184985424</v>
      </c>
      <c r="BV8" s="130">
        <v>153.13639991399418</v>
      </c>
      <c r="BW8" s="130">
        <v>157.46163976967929</v>
      </c>
      <c r="BX8" s="133">
        <v>149.36341095043733</v>
      </c>
      <c r="BY8" s="133">
        <v>215.70831030419825</v>
      </c>
      <c r="BZ8" s="133">
        <v>209.75464391000003</v>
      </c>
      <c r="CA8" s="133">
        <v>201.55967788999999</v>
      </c>
      <c r="CB8" s="133">
        <v>198.8913421</v>
      </c>
      <c r="CC8" s="133">
        <v>227.46882328999999</v>
      </c>
      <c r="CD8" s="133">
        <v>205.29115654</v>
      </c>
      <c r="CE8" s="133">
        <v>194.66194777000001</v>
      </c>
      <c r="CF8" s="133">
        <v>142.82681801000001</v>
      </c>
      <c r="CG8" s="133">
        <v>151.37356120000004</v>
      </c>
      <c r="CH8" s="133">
        <v>203.39067657999999</v>
      </c>
      <c r="CI8" s="133">
        <v>191.55492210000003</v>
      </c>
      <c r="CJ8" s="133">
        <v>243.14386416999997</v>
      </c>
      <c r="CK8" s="133">
        <f>+'Cambiaria Diaria '!BYW10</f>
        <v>312.32127248</v>
      </c>
      <c r="CL8" s="133">
        <f>+'Cambiaria Diaria '!BZQ10</f>
        <v>216.60806194999998</v>
      </c>
    </row>
    <row r="9" spans="1:94" ht="18" x14ac:dyDescent="0.25">
      <c r="A9" s="126" t="s">
        <v>2</v>
      </c>
      <c r="B9" s="130">
        <v>379.50727034000005</v>
      </c>
      <c r="C9" s="130">
        <v>307.97145259000001</v>
      </c>
      <c r="D9" s="130">
        <v>339.52625143</v>
      </c>
      <c r="E9" s="130">
        <v>246.25304883000001</v>
      </c>
      <c r="F9" s="130">
        <v>283.49579155999999</v>
      </c>
      <c r="G9" s="130">
        <v>254.93437092999997</v>
      </c>
      <c r="H9" s="130">
        <v>281.02675214999999</v>
      </c>
      <c r="I9" s="130">
        <v>246.76726488000006</v>
      </c>
      <c r="J9" s="130">
        <v>238.96258222999995</v>
      </c>
      <c r="K9" s="130">
        <v>227.33816410999998</v>
      </c>
      <c r="L9" s="130">
        <v>225.50663259999993</v>
      </c>
      <c r="M9" s="130">
        <v>190.07579978000004</v>
      </c>
      <c r="N9" s="130">
        <v>244.14168012000002</v>
      </c>
      <c r="O9" s="130">
        <v>245.94471059000003</v>
      </c>
      <c r="P9" s="130">
        <v>184.83364184999999</v>
      </c>
      <c r="Q9" s="130">
        <v>219.31742671000001</v>
      </c>
      <c r="R9" s="130">
        <v>147.54866398000001</v>
      </c>
      <c r="S9" s="130">
        <v>128.26191109000001</v>
      </c>
      <c r="T9" s="130">
        <v>129.65953393000001</v>
      </c>
      <c r="U9" s="130">
        <v>111.48253851999999</v>
      </c>
      <c r="V9" s="130">
        <v>103.76114238</v>
      </c>
      <c r="W9" s="130">
        <v>122.50517287999998</v>
      </c>
      <c r="X9" s="130">
        <v>99.674457980000014</v>
      </c>
      <c r="Y9" s="130">
        <v>124.65002952</v>
      </c>
      <c r="Z9" s="130">
        <v>125.30805268</v>
      </c>
      <c r="AA9" s="130">
        <v>127.58410100999997</v>
      </c>
      <c r="AB9" s="130">
        <v>125.06053843999999</v>
      </c>
      <c r="AC9" s="130">
        <v>126.45523541</v>
      </c>
      <c r="AD9" s="130">
        <v>104.80888774999998</v>
      </c>
      <c r="AE9" s="130">
        <v>109.76804952999996</v>
      </c>
      <c r="AF9" s="130">
        <v>159.27147573000002</v>
      </c>
      <c r="AG9" s="130">
        <v>170.99893950000001</v>
      </c>
      <c r="AH9" s="130">
        <v>160.93892711999999</v>
      </c>
      <c r="AI9" s="130">
        <v>150.2590763</v>
      </c>
      <c r="AJ9" s="130">
        <v>162.04179457999999</v>
      </c>
      <c r="AK9" s="130">
        <v>167.31535003999997</v>
      </c>
      <c r="AL9" s="130">
        <v>163.36682320999998</v>
      </c>
      <c r="AM9" s="130">
        <v>135.67412512999999</v>
      </c>
      <c r="AN9" s="130">
        <v>155.13694733</v>
      </c>
      <c r="AO9" s="130">
        <v>147.08714319999996</v>
      </c>
      <c r="AP9" s="130">
        <v>131.74761159999997</v>
      </c>
      <c r="AQ9" s="130">
        <v>184.63156645999999</v>
      </c>
      <c r="AR9" s="130">
        <v>121.59130425999999</v>
      </c>
      <c r="AS9" s="130">
        <v>92.552955640000008</v>
      </c>
      <c r="AT9" s="130">
        <v>176.41120224999997</v>
      </c>
      <c r="AU9" s="130">
        <v>164.90678678</v>
      </c>
      <c r="AV9" s="130">
        <v>220.17332582000003</v>
      </c>
      <c r="AW9" s="130">
        <v>316.64157044000001</v>
      </c>
      <c r="AX9" s="130">
        <v>301.17131060999998</v>
      </c>
      <c r="AY9" s="130">
        <v>200.71374534999998</v>
      </c>
      <c r="AZ9" s="130">
        <v>134.60404899000002</v>
      </c>
      <c r="BA9" s="130">
        <v>139.21851465999998</v>
      </c>
      <c r="BB9" s="130">
        <v>261.23404577999997</v>
      </c>
      <c r="BC9" s="130">
        <v>167.75165581000002</v>
      </c>
      <c r="BD9" s="130">
        <v>127.28902531999999</v>
      </c>
      <c r="BE9" s="130">
        <v>146.88883544999987</v>
      </c>
      <c r="BF9" s="130">
        <v>179.98947635999997</v>
      </c>
      <c r="BG9" s="130">
        <v>203.33424152000003</v>
      </c>
      <c r="BH9" s="130">
        <v>190.39059904999988</v>
      </c>
      <c r="BI9" s="130">
        <v>218.18496834999976</v>
      </c>
      <c r="BJ9" s="130">
        <v>217.82835791020395</v>
      </c>
      <c r="BK9" s="130">
        <v>200.98934508892125</v>
      </c>
      <c r="BL9" s="130">
        <v>225.45663275072889</v>
      </c>
      <c r="BM9" s="130">
        <v>162.40151764723029</v>
      </c>
      <c r="BN9" s="130">
        <v>173.45494089795918</v>
      </c>
      <c r="BO9" s="130">
        <v>174.76582236775511</v>
      </c>
      <c r="BP9" s="130">
        <v>131.32692004192418</v>
      </c>
      <c r="BQ9" s="130">
        <v>137.0188097296793</v>
      </c>
      <c r="BR9" s="130">
        <v>142.81016545918368</v>
      </c>
      <c r="BS9" s="130">
        <v>148.78261028134114</v>
      </c>
      <c r="BT9" s="130">
        <v>145.86140078279882</v>
      </c>
      <c r="BU9" s="130">
        <v>126.96340200583091</v>
      </c>
      <c r="BV9" s="130">
        <v>144.97732465889214</v>
      </c>
      <c r="BW9" s="130">
        <v>154.48495054081633</v>
      </c>
      <c r="BX9" s="133">
        <v>147.69435693002913</v>
      </c>
      <c r="BY9" s="133">
        <v>210.51137629206997</v>
      </c>
      <c r="BZ9" s="133">
        <v>207.87812939000003</v>
      </c>
      <c r="CA9" s="133">
        <v>196.48929294999999</v>
      </c>
      <c r="CB9" s="133">
        <v>196.49641129</v>
      </c>
      <c r="CC9" s="133">
        <v>226.65129246999999</v>
      </c>
      <c r="CD9" s="133">
        <v>203.98953653999999</v>
      </c>
      <c r="CE9" s="133">
        <v>193.39162751999999</v>
      </c>
      <c r="CF9" s="133">
        <v>141.42222621000002</v>
      </c>
      <c r="CG9" s="133">
        <v>147.02503660000002</v>
      </c>
      <c r="CH9" s="133">
        <v>200.4187154</v>
      </c>
      <c r="CI9" s="133">
        <v>190.83370248000003</v>
      </c>
      <c r="CJ9" s="133">
        <v>241.94237409999997</v>
      </c>
      <c r="CK9" s="133">
        <f>+'Cambiaria Diaria '!BYW11</f>
        <v>310.73327713000003</v>
      </c>
      <c r="CL9" s="133">
        <f>+'Cambiaria Diaria '!BZQ11</f>
        <v>215.56629465999998</v>
      </c>
      <c r="CP9" s="125" t="s">
        <v>290</v>
      </c>
    </row>
    <row r="10" spans="1:94" ht="18" x14ac:dyDescent="0.25">
      <c r="A10" s="135" t="s">
        <v>3</v>
      </c>
      <c r="B10" s="130">
        <v>378.36327034000004</v>
      </c>
      <c r="C10" s="130">
        <v>300.21726672</v>
      </c>
      <c r="D10" s="130">
        <v>339.52625143</v>
      </c>
      <c r="E10" s="130">
        <v>236.23319883000002</v>
      </c>
      <c r="F10" s="130">
        <v>283.49579155999999</v>
      </c>
      <c r="G10" s="130">
        <v>254.93437092999997</v>
      </c>
      <c r="H10" s="130">
        <v>281.02675214999999</v>
      </c>
      <c r="I10" s="130">
        <v>242.58689988000006</v>
      </c>
      <c r="J10" s="130">
        <v>238.96258222999995</v>
      </c>
      <c r="K10" s="130">
        <v>227.19289832999996</v>
      </c>
      <c r="L10" s="130">
        <v>225.50663259999993</v>
      </c>
      <c r="M10" s="130">
        <v>190.07579978000004</v>
      </c>
      <c r="N10" s="130">
        <v>244.14168012000002</v>
      </c>
      <c r="O10" s="130">
        <v>221.35358489000004</v>
      </c>
      <c r="P10" s="130">
        <v>184.83364184999999</v>
      </c>
      <c r="Q10" s="130">
        <v>219.31742671000001</v>
      </c>
      <c r="R10" s="130">
        <v>147.54866398000001</v>
      </c>
      <c r="S10" s="130">
        <v>128.26191109000001</v>
      </c>
      <c r="T10" s="130">
        <v>129.65953393000001</v>
      </c>
      <c r="U10" s="130">
        <v>111.48253851999999</v>
      </c>
      <c r="V10" s="130">
        <v>103.76114238</v>
      </c>
      <c r="W10" s="130">
        <v>122.50517287999998</v>
      </c>
      <c r="X10" s="130">
        <v>99.674457980000014</v>
      </c>
      <c r="Y10" s="130">
        <v>124.65002952</v>
      </c>
      <c r="Z10" s="130">
        <v>125.30446451</v>
      </c>
      <c r="AA10" s="130">
        <v>127.58410100999997</v>
      </c>
      <c r="AB10" s="130">
        <v>125.06053843999999</v>
      </c>
      <c r="AC10" s="130">
        <v>126.45523541</v>
      </c>
      <c r="AD10" s="130">
        <v>104.80888774999998</v>
      </c>
      <c r="AE10" s="130">
        <v>109.76804952999996</v>
      </c>
      <c r="AF10" s="130">
        <v>159.27147573000002</v>
      </c>
      <c r="AG10" s="130">
        <v>170.99893950000001</v>
      </c>
      <c r="AH10" s="130">
        <v>160.93892711999999</v>
      </c>
      <c r="AI10" s="130">
        <v>150.2590763</v>
      </c>
      <c r="AJ10" s="130">
        <v>162.04179457999999</v>
      </c>
      <c r="AK10" s="130">
        <v>167.31535003999997</v>
      </c>
      <c r="AL10" s="130">
        <v>163.36682320999998</v>
      </c>
      <c r="AM10" s="130">
        <v>135.67387166999998</v>
      </c>
      <c r="AN10" s="130">
        <v>155.13694733</v>
      </c>
      <c r="AO10" s="130">
        <v>147.08714319999996</v>
      </c>
      <c r="AP10" s="130">
        <v>131.74761159999997</v>
      </c>
      <c r="AQ10" s="130">
        <v>184.63156645999999</v>
      </c>
      <c r="AR10" s="130">
        <v>121.59130425999999</v>
      </c>
      <c r="AS10" s="130">
        <v>92.552955640000008</v>
      </c>
      <c r="AT10" s="130">
        <v>176.41120224999997</v>
      </c>
      <c r="AU10" s="130">
        <v>164.90678678</v>
      </c>
      <c r="AV10" s="130">
        <v>220.17332582000003</v>
      </c>
      <c r="AW10" s="130">
        <v>316.64157044000001</v>
      </c>
      <c r="AX10" s="130">
        <v>301.17131060999998</v>
      </c>
      <c r="AY10" s="130">
        <v>200.71374534999998</v>
      </c>
      <c r="AZ10" s="130">
        <v>134.60404899000002</v>
      </c>
      <c r="BA10" s="130">
        <v>139.21851465999998</v>
      </c>
      <c r="BB10" s="130">
        <v>261.23404577999997</v>
      </c>
      <c r="BC10" s="130">
        <v>167.75165581000002</v>
      </c>
      <c r="BD10" s="130">
        <v>127.28902531999999</v>
      </c>
      <c r="BE10" s="130">
        <v>146.88217144999987</v>
      </c>
      <c r="BF10" s="130">
        <v>179.98947635999997</v>
      </c>
      <c r="BG10" s="130">
        <v>203.33424152000003</v>
      </c>
      <c r="BH10" s="130">
        <v>190.35979904999988</v>
      </c>
      <c r="BI10" s="130">
        <v>218.18496834999976</v>
      </c>
      <c r="BJ10" s="130">
        <v>217.82835791020395</v>
      </c>
      <c r="BK10" s="130">
        <v>200.98934508892125</v>
      </c>
      <c r="BL10" s="130">
        <v>225.45663275072889</v>
      </c>
      <c r="BM10" s="130">
        <v>162.40151764723029</v>
      </c>
      <c r="BN10" s="130">
        <v>173.45494089795918</v>
      </c>
      <c r="BO10" s="130">
        <v>174.76582236775511</v>
      </c>
      <c r="BP10" s="130">
        <v>131.32692004192418</v>
      </c>
      <c r="BQ10" s="130">
        <v>137.0188097296793</v>
      </c>
      <c r="BR10" s="130">
        <v>142.81016545918368</v>
      </c>
      <c r="BS10" s="130">
        <v>148.78261028134114</v>
      </c>
      <c r="BT10" s="130">
        <v>145.86140078279882</v>
      </c>
      <c r="BU10" s="130">
        <v>126.96340200583091</v>
      </c>
      <c r="BV10" s="130">
        <v>144.97732465889214</v>
      </c>
      <c r="BW10" s="130">
        <v>154.48495054081633</v>
      </c>
      <c r="BX10" s="133">
        <v>147.69435693002913</v>
      </c>
      <c r="BY10" s="133">
        <v>210.51137629206997</v>
      </c>
      <c r="BZ10" s="133">
        <v>207.87812939000003</v>
      </c>
      <c r="CA10" s="133">
        <v>196.48669042999998</v>
      </c>
      <c r="CB10" s="133">
        <v>196.49641129</v>
      </c>
      <c r="CC10" s="133">
        <v>226.65129246999999</v>
      </c>
      <c r="CD10" s="133">
        <v>203.98953653999999</v>
      </c>
      <c r="CE10" s="133">
        <v>193.39162751999999</v>
      </c>
      <c r="CF10" s="133">
        <v>141.42222621000002</v>
      </c>
      <c r="CG10" s="133">
        <v>147.02503660000002</v>
      </c>
      <c r="CH10" s="133">
        <v>200.4187154</v>
      </c>
      <c r="CI10" s="133">
        <v>190.83370248000003</v>
      </c>
      <c r="CJ10" s="133">
        <v>241.94237409999997</v>
      </c>
      <c r="CK10" s="133">
        <f>+'Cambiaria Diaria '!BYW12</f>
        <v>310.73327713000003</v>
      </c>
      <c r="CL10" s="133">
        <f>+'Cambiaria Diaria '!BZQ12</f>
        <v>215.56629465999998</v>
      </c>
      <c r="CP10" s="125" t="s">
        <v>291</v>
      </c>
    </row>
    <row r="11" spans="1:94" ht="18" x14ac:dyDescent="0.25">
      <c r="A11" s="375" t="s">
        <v>4</v>
      </c>
      <c r="B11" s="130">
        <v>1.4503999999999998E-4</v>
      </c>
      <c r="C11" s="130">
        <v>7.0312999999999994E-4</v>
      </c>
      <c r="D11" s="130"/>
      <c r="E11" s="130">
        <v>3.3302800000000001E-3</v>
      </c>
      <c r="F11" s="130">
        <v>1.5460000000000001E-3</v>
      </c>
      <c r="G11" s="130"/>
      <c r="H11" s="130"/>
      <c r="I11" s="130"/>
      <c r="J11" s="130"/>
      <c r="K11" s="130">
        <v>1.5508000000000001E-4</v>
      </c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>
        <v>1.39E-3</v>
      </c>
      <c r="AA11" s="130">
        <v>2.22E-4</v>
      </c>
      <c r="AB11" s="130"/>
      <c r="AC11" s="130">
        <v>4.1199999999999999E-4</v>
      </c>
      <c r="AD11" s="130"/>
      <c r="AE11" s="130"/>
      <c r="AF11" s="130"/>
      <c r="AG11" s="130">
        <v>0.13040657999999999</v>
      </c>
      <c r="AH11" s="130">
        <v>3.8265207299999995</v>
      </c>
      <c r="AI11" s="130">
        <v>1.1393109899999998</v>
      </c>
      <c r="AJ11" s="130">
        <v>1.9294001199999999</v>
      </c>
      <c r="AK11" s="130">
        <v>3.1929637300000002</v>
      </c>
      <c r="AL11" s="130">
        <v>0.50723614000000006</v>
      </c>
      <c r="AM11" s="130">
        <v>3.1199999999999999E-4</v>
      </c>
      <c r="AN11" s="130">
        <v>2.6080688699999999</v>
      </c>
      <c r="AO11" s="130">
        <v>3.5445528800000003</v>
      </c>
      <c r="AP11" s="130">
        <v>3.7077304899999999</v>
      </c>
      <c r="AQ11" s="130">
        <v>2.6093593799999999</v>
      </c>
      <c r="AR11" s="130">
        <v>4.4003972400000002</v>
      </c>
      <c r="AS11" s="130"/>
      <c r="AT11" s="130">
        <v>0.26957272999999998</v>
      </c>
      <c r="AU11" s="130">
        <v>4.7436480599999999</v>
      </c>
      <c r="AV11" s="130">
        <v>0.80293083999999992</v>
      </c>
      <c r="AW11" s="130">
        <v>3.8432562499999996</v>
      </c>
      <c r="AX11" s="130">
        <v>5.0328342800000003</v>
      </c>
      <c r="AY11" s="130">
        <v>2.7561780499999999</v>
      </c>
      <c r="AZ11" s="130">
        <v>1.5680571599999999</v>
      </c>
      <c r="BA11" s="130">
        <v>0.44875955000000001</v>
      </c>
      <c r="BB11" s="130">
        <v>0.39921004999999998</v>
      </c>
      <c r="BC11" s="130">
        <v>1.0380000000000001E-3</v>
      </c>
      <c r="BD11" s="130">
        <v>0.38656181000000001</v>
      </c>
      <c r="BE11" s="130">
        <v>0.61281065999999906</v>
      </c>
      <c r="BF11" s="130"/>
      <c r="BG11" s="130"/>
      <c r="BH11" s="130"/>
      <c r="BI11" s="130"/>
      <c r="BJ11" s="130">
        <v>0</v>
      </c>
      <c r="BK11" s="130">
        <v>0</v>
      </c>
      <c r="BL11" s="130">
        <v>0</v>
      </c>
      <c r="BM11" s="130">
        <v>0</v>
      </c>
      <c r="BN11" s="130">
        <v>0</v>
      </c>
      <c r="BO11" s="130">
        <v>0</v>
      </c>
      <c r="BP11" s="130">
        <v>0</v>
      </c>
      <c r="BQ11" s="130">
        <v>0.64312630000000004</v>
      </c>
      <c r="BR11" s="130">
        <v>0</v>
      </c>
      <c r="BS11" s="130">
        <v>0</v>
      </c>
      <c r="BT11" s="130">
        <v>0</v>
      </c>
      <c r="BU11" s="130">
        <v>0</v>
      </c>
      <c r="BV11" s="130">
        <v>0</v>
      </c>
      <c r="BW11" s="130">
        <v>3.868543749271137</v>
      </c>
      <c r="BX11" s="133">
        <v>4.4700996399416901</v>
      </c>
      <c r="BY11" s="133">
        <v>6.0771172801457727</v>
      </c>
      <c r="BZ11" s="133">
        <v>8.3986155399999998</v>
      </c>
      <c r="CA11" s="133">
        <v>9.7425898000000011</v>
      </c>
      <c r="CB11" s="133">
        <v>1.4080413200000002</v>
      </c>
      <c r="CC11" s="133">
        <v>12.231858819999999</v>
      </c>
      <c r="CD11" s="133">
        <v>0</v>
      </c>
      <c r="CE11" s="133">
        <v>1.6489036100000001</v>
      </c>
      <c r="CF11" s="133">
        <v>3.4570660199999996</v>
      </c>
      <c r="CG11" s="133">
        <v>4.6100876599999996</v>
      </c>
      <c r="CH11" s="133">
        <v>10.80468364</v>
      </c>
      <c r="CI11" s="133">
        <v>2.6779510200000001</v>
      </c>
      <c r="CJ11" s="133">
        <v>2.4116470200000002</v>
      </c>
      <c r="CK11" s="133">
        <f>+'Cambiaria Diaria '!BYW13</f>
        <v>2.8755482300000001</v>
      </c>
      <c r="CL11" s="133">
        <f>+'Cambiaria Diaria '!BZQ13</f>
        <v>1.76658614</v>
      </c>
    </row>
    <row r="12" spans="1:94" ht="18" x14ac:dyDescent="0.25">
      <c r="A12" s="128" t="s">
        <v>5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>
        <v>0</v>
      </c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>
        <v>0</v>
      </c>
      <c r="BA12" s="130">
        <v>0</v>
      </c>
      <c r="BB12" s="130"/>
      <c r="BC12" s="130">
        <v>0</v>
      </c>
      <c r="BD12" s="130">
        <v>0</v>
      </c>
      <c r="BE12" s="130"/>
      <c r="BF12" s="130"/>
      <c r="BG12" s="130"/>
      <c r="BH12" s="130"/>
      <c r="BI12" s="130"/>
      <c r="BJ12" s="130">
        <v>0</v>
      </c>
      <c r="BK12" s="130">
        <v>0</v>
      </c>
      <c r="BL12" s="130">
        <v>0</v>
      </c>
      <c r="BM12" s="130">
        <v>0</v>
      </c>
      <c r="BN12" s="130">
        <v>0</v>
      </c>
      <c r="BO12" s="130">
        <v>0</v>
      </c>
      <c r="BP12" s="130">
        <v>0</v>
      </c>
      <c r="BQ12" s="130">
        <v>0</v>
      </c>
      <c r="BR12" s="130">
        <v>0</v>
      </c>
      <c r="BS12" s="130">
        <v>0</v>
      </c>
      <c r="BT12" s="130">
        <v>0</v>
      </c>
      <c r="BU12" s="130">
        <v>0</v>
      </c>
      <c r="BV12" s="130">
        <v>0</v>
      </c>
      <c r="BW12" s="130">
        <v>0</v>
      </c>
      <c r="BX12" s="133">
        <v>0</v>
      </c>
      <c r="BY12" s="133">
        <v>0</v>
      </c>
      <c r="BZ12" s="133">
        <v>0</v>
      </c>
      <c r="CA12" s="133">
        <v>0</v>
      </c>
      <c r="CB12" s="133">
        <v>0</v>
      </c>
      <c r="CC12" s="133">
        <v>0</v>
      </c>
      <c r="CD12" s="133">
        <v>0</v>
      </c>
      <c r="CE12" s="133">
        <v>0</v>
      </c>
      <c r="CF12" s="133">
        <v>0</v>
      </c>
      <c r="CG12" s="133">
        <v>0</v>
      </c>
      <c r="CH12" s="133">
        <v>0</v>
      </c>
      <c r="CI12" s="133">
        <v>0</v>
      </c>
      <c r="CJ12" s="133">
        <v>0</v>
      </c>
      <c r="CK12" s="133">
        <f>+'Cambiaria Diaria '!BYW14</f>
        <v>0</v>
      </c>
      <c r="CL12" s="133">
        <f>+'Cambiaria Diaria '!BZQ14</f>
        <v>0</v>
      </c>
    </row>
    <row r="13" spans="1:94" s="149" customFormat="1" ht="18" x14ac:dyDescent="0.25">
      <c r="A13" s="146" t="s">
        <v>6</v>
      </c>
      <c r="B13" s="147">
        <v>361.89320180999999</v>
      </c>
      <c r="C13" s="147">
        <v>276.64974590000003</v>
      </c>
      <c r="D13" s="147">
        <v>321.60314260000001</v>
      </c>
      <c r="E13" s="147">
        <v>225.07341595</v>
      </c>
      <c r="F13" s="147">
        <v>269.93459905999998</v>
      </c>
      <c r="G13" s="147">
        <v>234.97953619</v>
      </c>
      <c r="H13" s="147">
        <v>271.64932754</v>
      </c>
      <c r="I13" s="147">
        <v>216.69249337000005</v>
      </c>
      <c r="J13" s="147">
        <v>219.68221712999997</v>
      </c>
      <c r="K13" s="147">
        <v>217.3951568</v>
      </c>
      <c r="L13" s="147">
        <v>205.98021825999999</v>
      </c>
      <c r="M13" s="147">
        <v>179.74190784000004</v>
      </c>
      <c r="N13" s="147">
        <v>231.22201914000001</v>
      </c>
      <c r="O13" s="147">
        <v>206.42185296000002</v>
      </c>
      <c r="P13" s="147">
        <v>169.91170186999997</v>
      </c>
      <c r="Q13" s="147">
        <v>195.18992831000003</v>
      </c>
      <c r="R13" s="147">
        <v>132.53193017000001</v>
      </c>
      <c r="S13" s="147">
        <v>110.50561745</v>
      </c>
      <c r="T13" s="147">
        <v>111.54528064</v>
      </c>
      <c r="U13" s="147">
        <v>103.00531086999999</v>
      </c>
      <c r="V13" s="147">
        <v>82.010461610000007</v>
      </c>
      <c r="W13" s="147">
        <v>90.681026119999999</v>
      </c>
      <c r="X13" s="147">
        <v>88.455598929999994</v>
      </c>
      <c r="Y13" s="147">
        <v>99.698997700000007</v>
      </c>
      <c r="Z13" s="147">
        <v>108.07106741</v>
      </c>
      <c r="AA13" s="147">
        <v>95.099924819999998</v>
      </c>
      <c r="AB13" s="147">
        <v>111.25286331</v>
      </c>
      <c r="AC13" s="147">
        <v>102.95273889000001</v>
      </c>
      <c r="AD13" s="147">
        <v>79.217217559999995</v>
      </c>
      <c r="AE13" s="147">
        <v>86.142755129999969</v>
      </c>
      <c r="AF13" s="147">
        <v>132.22690248000001</v>
      </c>
      <c r="AG13" s="147">
        <v>156.82507261000001</v>
      </c>
      <c r="AH13" s="147">
        <v>141.26747487999998</v>
      </c>
      <c r="AI13" s="147">
        <v>132.09018210999997</v>
      </c>
      <c r="AJ13" s="147">
        <v>138.34960841999995</v>
      </c>
      <c r="AK13" s="147">
        <v>134.76689320000003</v>
      </c>
      <c r="AL13" s="147">
        <v>144.77591271</v>
      </c>
      <c r="AM13" s="147">
        <v>124.77573527</v>
      </c>
      <c r="AN13" s="147">
        <v>142.74265912000001</v>
      </c>
      <c r="AO13" s="147">
        <v>137.47280977999998</v>
      </c>
      <c r="AP13" s="147">
        <v>126.13187676</v>
      </c>
      <c r="AQ13" s="147">
        <v>132.95920523000001</v>
      </c>
      <c r="AR13" s="147">
        <v>105.76424765</v>
      </c>
      <c r="AS13" s="147">
        <v>80.700307750000022</v>
      </c>
      <c r="AT13" s="147">
        <v>161.88301584999996</v>
      </c>
      <c r="AU13" s="147">
        <v>156.35316828000001</v>
      </c>
      <c r="AV13" s="147">
        <v>199.75470316000002</v>
      </c>
      <c r="AW13" s="147">
        <v>290.19459162000004</v>
      </c>
      <c r="AX13" s="147">
        <v>288.49980027999999</v>
      </c>
      <c r="AY13" s="147">
        <v>175.59216311</v>
      </c>
      <c r="AZ13" s="147">
        <v>123.45193111</v>
      </c>
      <c r="BA13" s="147">
        <v>120.65508681</v>
      </c>
      <c r="BB13" s="147">
        <v>247.77645225000001</v>
      </c>
      <c r="BC13" s="147">
        <v>147.18905419000001</v>
      </c>
      <c r="BD13" s="147">
        <v>109.55481097999998</v>
      </c>
      <c r="BE13" s="147">
        <v>133.79206064999988</v>
      </c>
      <c r="BF13" s="147">
        <v>167.02142660999996</v>
      </c>
      <c r="BG13" s="147">
        <v>199.08854577000002</v>
      </c>
      <c r="BH13" s="147">
        <v>174.03142494999989</v>
      </c>
      <c r="BI13" s="147">
        <v>205.17711658999977</v>
      </c>
      <c r="BJ13" s="147">
        <v>203.85792282023314</v>
      </c>
      <c r="BK13" s="147">
        <v>190.89423016034985</v>
      </c>
      <c r="BL13" s="147">
        <v>205.29332119096208</v>
      </c>
      <c r="BM13" s="147">
        <v>146.63245363994167</v>
      </c>
      <c r="BN13" s="147">
        <v>171.21477896793004</v>
      </c>
      <c r="BO13" s="147">
        <v>169.74997452915454</v>
      </c>
      <c r="BP13" s="147">
        <v>124.12166747026239</v>
      </c>
      <c r="BQ13" s="147">
        <v>128.34780864950434</v>
      </c>
      <c r="BR13" s="147">
        <v>138.52161929008747</v>
      </c>
      <c r="BS13" s="147">
        <v>131.2328768702624</v>
      </c>
      <c r="BT13" s="147">
        <v>123.35751396209912</v>
      </c>
      <c r="BU13" s="147">
        <v>111.85163696355686</v>
      </c>
      <c r="BV13" s="147">
        <v>108.1593024387755</v>
      </c>
      <c r="BW13" s="147">
        <v>126.93078890087465</v>
      </c>
      <c r="BX13" s="148">
        <v>125.69487022157433</v>
      </c>
      <c r="BY13" s="148">
        <v>193.47829410125365</v>
      </c>
      <c r="BZ13" s="148">
        <v>181.8936856</v>
      </c>
      <c r="CA13" s="148">
        <v>163.44242066000001</v>
      </c>
      <c r="CB13" s="148">
        <v>170.57520985999997</v>
      </c>
      <c r="CC13" s="148">
        <v>181.31921271000002</v>
      </c>
      <c r="CD13" s="148">
        <v>178.77723404</v>
      </c>
      <c r="CE13" s="148">
        <v>170.35830037999997</v>
      </c>
      <c r="CF13" s="148">
        <v>102.67891098000001</v>
      </c>
      <c r="CG13" s="148">
        <v>89.910577690000011</v>
      </c>
      <c r="CH13" s="148">
        <v>121.38148101000002</v>
      </c>
      <c r="CI13" s="148">
        <v>154.25826086999999</v>
      </c>
      <c r="CJ13" s="148">
        <v>189.68157769999999</v>
      </c>
      <c r="CK13" s="148">
        <f>+'Cambiaria Diaria '!BYW15</f>
        <v>243.28366337000006</v>
      </c>
      <c r="CL13" s="148">
        <f>+'Cambiaria Diaria '!BZQ15</f>
        <v>170.01466511000001</v>
      </c>
    </row>
    <row r="14" spans="1:94" ht="18" x14ac:dyDescent="0.25">
      <c r="A14" s="129" t="s">
        <v>7</v>
      </c>
      <c r="B14" s="130">
        <v>127.58104363</v>
      </c>
      <c r="C14" s="130">
        <v>58.689991599999999</v>
      </c>
      <c r="D14" s="130">
        <v>112.07440783</v>
      </c>
      <c r="E14" s="130">
        <v>25.290053050000001</v>
      </c>
      <c r="F14" s="130">
        <v>91.237566610000002</v>
      </c>
      <c r="G14" s="130">
        <v>71.183878449999995</v>
      </c>
      <c r="H14" s="130">
        <v>82.551636040000005</v>
      </c>
      <c r="I14" s="130">
        <v>49.069951979999999</v>
      </c>
      <c r="J14" s="130">
        <v>50</v>
      </c>
      <c r="K14" s="130">
        <v>41.919845699999996</v>
      </c>
      <c r="L14" s="130">
        <v>27.457442889999999</v>
      </c>
      <c r="M14" s="130"/>
      <c r="N14" s="130">
        <v>98.914178740000011</v>
      </c>
      <c r="O14" s="130">
        <v>98.26580706</v>
      </c>
      <c r="P14" s="130">
        <v>60.046901330000004</v>
      </c>
      <c r="Q14" s="130">
        <v>84.985536159999995</v>
      </c>
      <c r="R14" s="130">
        <v>30.17502022</v>
      </c>
      <c r="S14" s="130">
        <v>31.686030030000001</v>
      </c>
      <c r="T14" s="130">
        <v>25.452967989999998</v>
      </c>
      <c r="U14" s="130">
        <v>32.992038869999995</v>
      </c>
      <c r="V14" s="130">
        <v>29.39939395</v>
      </c>
      <c r="W14" s="130">
        <v>27.308641719999997</v>
      </c>
      <c r="X14" s="130">
        <v>30.91255177</v>
      </c>
      <c r="Y14" s="130">
        <v>29.28326448</v>
      </c>
      <c r="Z14" s="130">
        <v>33.923093459999997</v>
      </c>
      <c r="AA14" s="130">
        <v>33.130227179999999</v>
      </c>
      <c r="AB14" s="130">
        <v>38.009816370000003</v>
      </c>
      <c r="AC14" s="130">
        <v>45.831157919999995</v>
      </c>
      <c r="AD14" s="130">
        <v>42.228920869999996</v>
      </c>
      <c r="AE14" s="130">
        <v>44.661137060000001</v>
      </c>
      <c r="AF14" s="130">
        <v>46.03250207</v>
      </c>
      <c r="AG14" s="130">
        <v>52.707980370000001</v>
      </c>
      <c r="AH14" s="130">
        <v>56.756299749999997</v>
      </c>
      <c r="AI14" s="130">
        <v>59.795895249999994</v>
      </c>
      <c r="AJ14" s="130">
        <v>57.710510719999995</v>
      </c>
      <c r="AK14" s="130">
        <v>51.828353270000001</v>
      </c>
      <c r="AL14" s="130">
        <v>52.625236400000006</v>
      </c>
      <c r="AM14" s="130">
        <v>45.490882429999999</v>
      </c>
      <c r="AN14" s="130">
        <v>50.58667208</v>
      </c>
      <c r="AO14" s="130">
        <v>58.758660289999995</v>
      </c>
      <c r="AP14" s="130">
        <v>56.58005266</v>
      </c>
      <c r="AQ14" s="130">
        <v>63.50998233</v>
      </c>
      <c r="AR14" s="130"/>
      <c r="AS14" s="130"/>
      <c r="AT14" s="130">
        <v>63.915971720000002</v>
      </c>
      <c r="AU14" s="130">
        <v>64.441009189999988</v>
      </c>
      <c r="AV14" s="130">
        <v>57.854127079999991</v>
      </c>
      <c r="AW14" s="130">
        <v>155.53915986000001</v>
      </c>
      <c r="AX14" s="130">
        <v>181.74504594000001</v>
      </c>
      <c r="AY14" s="130">
        <v>44.596170190000002</v>
      </c>
      <c r="AZ14" s="130">
        <v>35.893365369999998</v>
      </c>
      <c r="BA14" s="130">
        <v>47.68236426</v>
      </c>
      <c r="BB14" s="130">
        <v>138.11423079000002</v>
      </c>
      <c r="BC14" s="130">
        <v>47.01890152</v>
      </c>
      <c r="BD14" s="130">
        <v>0</v>
      </c>
      <c r="BE14" s="130">
        <v>54.741969789999899</v>
      </c>
      <c r="BF14" s="130">
        <v>70.998408659999996</v>
      </c>
      <c r="BG14" s="130">
        <v>77.462550829999998</v>
      </c>
      <c r="BH14" s="130">
        <v>68.675664219999888</v>
      </c>
      <c r="BI14" s="130">
        <v>113.59576307</v>
      </c>
      <c r="BJ14" s="130">
        <v>91.156639139941689</v>
      </c>
      <c r="BK14" s="130">
        <v>79.452706530612247</v>
      </c>
      <c r="BL14" s="130">
        <v>87.667531499999996</v>
      </c>
      <c r="BM14" s="130">
        <v>73.543907629737603</v>
      </c>
      <c r="BN14" s="130">
        <v>91.859023580174934</v>
      </c>
      <c r="BO14" s="130">
        <v>114.63770056997085</v>
      </c>
      <c r="BP14" s="130">
        <v>66.726647439999994</v>
      </c>
      <c r="BQ14" s="130">
        <v>90.034062899999995</v>
      </c>
      <c r="BR14" s="130">
        <v>97.821863810495628</v>
      </c>
      <c r="BS14" s="130">
        <v>86.441562590379021</v>
      </c>
      <c r="BT14" s="130">
        <v>87.36469694023323</v>
      </c>
      <c r="BU14" s="130">
        <v>73.760700580174927</v>
      </c>
      <c r="BV14" s="130">
        <v>62.136132349854229</v>
      </c>
      <c r="BW14" s="130">
        <v>60.045455339650147</v>
      </c>
      <c r="BX14" s="133">
        <v>64.676701010204084</v>
      </c>
      <c r="BY14" s="133">
        <v>133.82285881000001</v>
      </c>
      <c r="BZ14" s="133">
        <v>122.31804860999999</v>
      </c>
      <c r="CA14" s="133">
        <v>101.98920097999999</v>
      </c>
      <c r="CB14" s="133">
        <v>109.43070279</v>
      </c>
      <c r="CC14" s="133">
        <v>110.50096937000001</v>
      </c>
      <c r="CD14" s="133">
        <v>100.83866795</v>
      </c>
      <c r="CE14" s="133">
        <v>87.983653099999998</v>
      </c>
      <c r="CF14" s="133">
        <v>4.4914702499999999</v>
      </c>
      <c r="CG14" s="133">
        <v>0</v>
      </c>
      <c r="CH14" s="133">
        <v>42.49547424</v>
      </c>
      <c r="CI14" s="133">
        <v>67.497269810000006</v>
      </c>
      <c r="CJ14" s="133">
        <v>82.07578423999999</v>
      </c>
      <c r="CK14" s="133">
        <f>+'Cambiaria Diaria '!BYW16</f>
        <v>83.316005100000012</v>
      </c>
      <c r="CL14" s="133">
        <f>+'Cambiaria Diaria '!BZQ16</f>
        <v>57.683472309999999</v>
      </c>
    </row>
    <row r="15" spans="1:94" ht="18" x14ac:dyDescent="0.25">
      <c r="A15" s="129" t="s">
        <v>8</v>
      </c>
      <c r="B15" s="130">
        <v>187.24987274000003</v>
      </c>
      <c r="C15" s="130">
        <v>185.68060860000003</v>
      </c>
      <c r="D15" s="130">
        <v>177.05666461999999</v>
      </c>
      <c r="E15" s="130">
        <v>186.60353384999999</v>
      </c>
      <c r="F15" s="130">
        <v>166.00362626999998</v>
      </c>
      <c r="G15" s="130">
        <v>148.15952640999998</v>
      </c>
      <c r="H15" s="130">
        <v>165.90291996000002</v>
      </c>
      <c r="I15" s="130">
        <v>133.82209026000001</v>
      </c>
      <c r="J15" s="130">
        <v>145.70283865999997</v>
      </c>
      <c r="K15" s="130">
        <v>141.23558391999998</v>
      </c>
      <c r="L15" s="130">
        <v>128.81305746999999</v>
      </c>
      <c r="M15" s="130">
        <v>147.80020642000002</v>
      </c>
      <c r="N15" s="130">
        <v>126.14962530999998</v>
      </c>
      <c r="O15" s="130">
        <v>106.7748241</v>
      </c>
      <c r="P15" s="130">
        <v>99.832657139999995</v>
      </c>
      <c r="Q15" s="130">
        <v>101.89607102000001</v>
      </c>
      <c r="R15" s="130">
        <v>85.772300549999997</v>
      </c>
      <c r="S15" s="130">
        <v>75.472436149999993</v>
      </c>
      <c r="T15" s="130">
        <v>72.156897310000005</v>
      </c>
      <c r="U15" s="130">
        <v>52.974286089999993</v>
      </c>
      <c r="V15" s="130">
        <v>48.436828200000001</v>
      </c>
      <c r="W15" s="130">
        <v>49.464958950000003</v>
      </c>
      <c r="X15" s="130">
        <v>53.720828170000004</v>
      </c>
      <c r="Y15" s="130">
        <v>54.339510179999998</v>
      </c>
      <c r="Z15" s="130">
        <v>57.287451400000002</v>
      </c>
      <c r="AA15" s="130">
        <v>61.110588889999995</v>
      </c>
      <c r="AB15" s="130">
        <v>54.967664839999998</v>
      </c>
      <c r="AC15" s="130">
        <v>39.055236749999999</v>
      </c>
      <c r="AD15" s="130">
        <v>33.785197279999998</v>
      </c>
      <c r="AE15" s="130">
        <v>37.297047669999998</v>
      </c>
      <c r="AF15" s="130">
        <v>81.485328899999999</v>
      </c>
      <c r="AG15" s="130">
        <v>84.333337760000006</v>
      </c>
      <c r="AH15" s="130">
        <v>78.745527269999997</v>
      </c>
      <c r="AI15" s="130">
        <v>52.669114039999997</v>
      </c>
      <c r="AJ15" s="130">
        <v>76.806478769999998</v>
      </c>
      <c r="AK15" s="130">
        <v>74.225628039999989</v>
      </c>
      <c r="AL15" s="130">
        <v>70.407338829999986</v>
      </c>
      <c r="AM15" s="130">
        <v>74.895893889999996</v>
      </c>
      <c r="AN15" s="130">
        <v>73.382928919999998</v>
      </c>
      <c r="AO15" s="130">
        <v>69.793398390000007</v>
      </c>
      <c r="AP15" s="130">
        <v>62.423986319999997</v>
      </c>
      <c r="AQ15" s="130">
        <v>65.056482290000005</v>
      </c>
      <c r="AR15" s="130">
        <v>82.360058859999995</v>
      </c>
      <c r="AS15" s="130">
        <v>68.782986719999997</v>
      </c>
      <c r="AT15" s="130">
        <v>86.096810480000002</v>
      </c>
      <c r="AU15" s="130">
        <v>82.534316180000005</v>
      </c>
      <c r="AV15" s="130">
        <v>103.78255961000002</v>
      </c>
      <c r="AW15" s="130">
        <v>101.54060415000001</v>
      </c>
      <c r="AX15" s="130">
        <v>91.142712760000009</v>
      </c>
      <c r="AY15" s="130">
        <v>109.97676853999999</v>
      </c>
      <c r="AZ15" s="130">
        <v>80.962704180000003</v>
      </c>
      <c r="BA15" s="130">
        <v>66.784886930000013</v>
      </c>
      <c r="BB15" s="130">
        <v>87.023054639999998</v>
      </c>
      <c r="BC15" s="130">
        <v>84.230781490000012</v>
      </c>
      <c r="BD15" s="130">
        <v>96.518257109999993</v>
      </c>
      <c r="BE15" s="130">
        <v>59.351766010000006</v>
      </c>
      <c r="BF15" s="130">
        <v>78.864100260000001</v>
      </c>
      <c r="BG15" s="130">
        <v>105.82570421</v>
      </c>
      <c r="BH15" s="130">
        <v>96.115597140000006</v>
      </c>
      <c r="BI15" s="130">
        <v>86.060899029999788</v>
      </c>
      <c r="BJ15" s="130">
        <v>97.590982059999902</v>
      </c>
      <c r="BK15" s="130">
        <v>97.79365577988338</v>
      </c>
      <c r="BL15" s="130">
        <v>99.096103428571425</v>
      </c>
      <c r="BM15" s="130">
        <v>61.981959699708455</v>
      </c>
      <c r="BN15" s="130">
        <v>78.518589679300291</v>
      </c>
      <c r="BO15" s="130">
        <v>54.435856030612243</v>
      </c>
      <c r="BP15" s="130">
        <v>53.474713510204069</v>
      </c>
      <c r="BQ15" s="130">
        <v>35.617847519999998</v>
      </c>
      <c r="BR15" s="130">
        <v>39.266939539358603</v>
      </c>
      <c r="BS15" s="130">
        <v>43.434826380466475</v>
      </c>
      <c r="BT15" s="130">
        <v>33.478432499999997</v>
      </c>
      <c r="BU15" s="130">
        <v>34.221295160349854</v>
      </c>
      <c r="BV15" s="130">
        <v>42.329483740524779</v>
      </c>
      <c r="BW15" s="130">
        <v>54.993871300291545</v>
      </c>
      <c r="BX15" s="133">
        <v>46.440208499999997</v>
      </c>
      <c r="BY15" s="133">
        <v>46.337865749999999</v>
      </c>
      <c r="BZ15" s="133">
        <v>46.799568669999999</v>
      </c>
      <c r="CA15" s="133">
        <v>45.667139930000005</v>
      </c>
      <c r="CB15" s="133">
        <v>51.564768020000002</v>
      </c>
      <c r="CC15" s="133">
        <v>61.543751230000005</v>
      </c>
      <c r="CD15" s="133">
        <v>69.307421969999993</v>
      </c>
      <c r="CE15" s="133">
        <v>69.598910590000003</v>
      </c>
      <c r="CF15" s="133">
        <v>75.195597849999999</v>
      </c>
      <c r="CG15" s="133">
        <v>72.962486619999993</v>
      </c>
      <c r="CH15" s="133">
        <v>67.584603650000005</v>
      </c>
      <c r="CI15" s="133">
        <v>77.156072710000004</v>
      </c>
      <c r="CJ15" s="133">
        <v>77.650049379999984</v>
      </c>
      <c r="CK15" s="133">
        <f>+'Cambiaria Diaria '!BYW17</f>
        <v>79.361046340000001</v>
      </c>
      <c r="CL15" s="133">
        <f>+'Cambiaria Diaria '!BZQ17</f>
        <v>90.494023919999989</v>
      </c>
    </row>
    <row r="16" spans="1:94" ht="18" x14ac:dyDescent="0.25">
      <c r="A16" s="129" t="s">
        <v>9</v>
      </c>
      <c r="B16" s="130">
        <v>47.062285439999997</v>
      </c>
      <c r="C16" s="130">
        <v>32.279145699999994</v>
      </c>
      <c r="D16" s="130">
        <v>32.47207015</v>
      </c>
      <c r="E16" s="130">
        <v>13.179829049999999</v>
      </c>
      <c r="F16" s="130">
        <v>12.693406179999997</v>
      </c>
      <c r="G16" s="130">
        <v>15.636131330000001</v>
      </c>
      <c r="H16" s="130">
        <v>23.194771540000001</v>
      </c>
      <c r="I16" s="130">
        <v>33.800451129999999</v>
      </c>
      <c r="J16" s="130">
        <v>23.979378469999997</v>
      </c>
      <c r="K16" s="130">
        <v>34.239727179999996</v>
      </c>
      <c r="L16" s="130">
        <v>49.709717900000001</v>
      </c>
      <c r="M16" s="130">
        <v>31.941701420000001</v>
      </c>
      <c r="N16" s="130">
        <v>6.1582150900000006</v>
      </c>
      <c r="O16" s="130">
        <v>1.3812218000000001</v>
      </c>
      <c r="P16" s="130">
        <v>10.032143399999999</v>
      </c>
      <c r="Q16" s="130">
        <v>8.3083211300000013</v>
      </c>
      <c r="R16" s="130">
        <v>16.584609399999998</v>
      </c>
      <c r="S16" s="130">
        <v>3.3471512700000008</v>
      </c>
      <c r="T16" s="130">
        <v>13.935415339999999</v>
      </c>
      <c r="U16" s="130">
        <v>17.038985910000001</v>
      </c>
      <c r="V16" s="130">
        <v>4.1742394599999999</v>
      </c>
      <c r="W16" s="130">
        <v>13.90742545</v>
      </c>
      <c r="X16" s="130">
        <v>3.8222189900000001</v>
      </c>
      <c r="Y16" s="130">
        <v>16.076223040000002</v>
      </c>
      <c r="Z16" s="130">
        <v>16.860522550000002</v>
      </c>
      <c r="AA16" s="130">
        <v>0.85910875000000009</v>
      </c>
      <c r="AB16" s="130">
        <v>18.275382100000002</v>
      </c>
      <c r="AC16" s="130">
        <v>18.066344219999998</v>
      </c>
      <c r="AD16" s="130">
        <v>3.2030994100000001</v>
      </c>
      <c r="AE16" s="130">
        <v>4.1845703999999992</v>
      </c>
      <c r="AF16" s="130">
        <v>4.7090715100000002</v>
      </c>
      <c r="AG16" s="130">
        <v>19.783754479999999</v>
      </c>
      <c r="AH16" s="130">
        <v>5.7656478599999987</v>
      </c>
      <c r="AI16" s="130">
        <v>19.62517282</v>
      </c>
      <c r="AJ16" s="130">
        <v>3.8326189299999993</v>
      </c>
      <c r="AK16" s="130">
        <v>8.7129118900000009</v>
      </c>
      <c r="AL16" s="130">
        <v>21.743337479999997</v>
      </c>
      <c r="AM16" s="130">
        <v>4.3889589500000001</v>
      </c>
      <c r="AN16" s="130">
        <v>18.773058119999998</v>
      </c>
      <c r="AO16" s="130">
        <v>8.9207510999999986</v>
      </c>
      <c r="AP16" s="130">
        <v>7.127837780000001</v>
      </c>
      <c r="AQ16" s="130">
        <v>4.3927406099999997</v>
      </c>
      <c r="AR16" s="130">
        <v>23.404188789999999</v>
      </c>
      <c r="AS16" s="130">
        <v>11.917321030000002</v>
      </c>
      <c r="AT16" s="130">
        <v>11.870233649999998</v>
      </c>
      <c r="AU16" s="130">
        <v>9.37784291</v>
      </c>
      <c r="AV16" s="130">
        <v>38.118016469999986</v>
      </c>
      <c r="AW16" s="130">
        <v>33.114827609999999</v>
      </c>
      <c r="AX16" s="130">
        <v>15.612041579999994</v>
      </c>
      <c r="AY16" s="130">
        <v>21.019224380000001</v>
      </c>
      <c r="AZ16" s="130">
        <v>6.5958615600000003</v>
      </c>
      <c r="BA16" s="130">
        <v>6.1878356200000004</v>
      </c>
      <c r="BB16" s="130">
        <v>22.639166820000003</v>
      </c>
      <c r="BC16" s="130">
        <v>15.939371179999998</v>
      </c>
      <c r="BD16" s="130">
        <v>13.036553869999999</v>
      </c>
      <c r="BE16" s="130">
        <v>19.698324850000006</v>
      </c>
      <c r="BF16" s="130">
        <v>17.158917689999988</v>
      </c>
      <c r="BG16" s="130">
        <v>15.800290730000002</v>
      </c>
      <c r="BH16" s="130">
        <v>9.2401635899999981</v>
      </c>
      <c r="BI16" s="130">
        <v>5.5204544899999988</v>
      </c>
      <c r="BJ16" s="130">
        <v>15.110301620291544</v>
      </c>
      <c r="BK16" s="130">
        <v>13.647867849854226</v>
      </c>
      <c r="BL16" s="130">
        <v>18.529686262390669</v>
      </c>
      <c r="BM16" s="130">
        <v>11.106586310495626</v>
      </c>
      <c r="BN16" s="130">
        <v>0.83716570845481042</v>
      </c>
      <c r="BO16" s="130">
        <v>0.67641792857142868</v>
      </c>
      <c r="BP16" s="130">
        <v>3.9203065200583089</v>
      </c>
      <c r="BQ16" s="130">
        <v>2.6958982295043734</v>
      </c>
      <c r="BR16" s="130">
        <v>1.4328159402332359</v>
      </c>
      <c r="BS16" s="130">
        <v>1.3564878994169094</v>
      </c>
      <c r="BT16" s="130">
        <v>2.5143845218658893</v>
      </c>
      <c r="BU16" s="130">
        <v>3.8696412230320694</v>
      </c>
      <c r="BV16" s="130">
        <v>3.693686348396501</v>
      </c>
      <c r="BW16" s="130">
        <v>11.891462260932945</v>
      </c>
      <c r="BX16" s="133">
        <v>14.577960711370261</v>
      </c>
      <c r="BY16" s="133">
        <v>13.317569541253643</v>
      </c>
      <c r="BZ16" s="133">
        <v>12.77606832</v>
      </c>
      <c r="CA16" s="133">
        <v>15.786079749999997</v>
      </c>
      <c r="CB16" s="133">
        <v>9.5797390500000006</v>
      </c>
      <c r="CC16" s="133">
        <v>9.2744921100000006</v>
      </c>
      <c r="CD16" s="133">
        <v>8.6311441200000001</v>
      </c>
      <c r="CE16" s="133">
        <v>12.775736689999999</v>
      </c>
      <c r="CF16" s="133">
        <v>22.99184288</v>
      </c>
      <c r="CG16" s="133">
        <v>16.948091069999997</v>
      </c>
      <c r="CH16" s="133">
        <v>11.30140312</v>
      </c>
      <c r="CI16" s="133">
        <v>9.6049183500000002</v>
      </c>
      <c r="CJ16" s="133">
        <v>29.955744080000002</v>
      </c>
      <c r="CK16" s="133">
        <f>+'Cambiaria Diaria '!BYW18</f>
        <v>80.60661193</v>
      </c>
      <c r="CL16" s="133">
        <f>+'Cambiaria Diaria '!BZQ18</f>
        <v>21.837168880000004</v>
      </c>
    </row>
    <row r="17" spans="1:90" s="149" customFormat="1" ht="18" x14ac:dyDescent="0.25">
      <c r="A17" s="375" t="s">
        <v>10</v>
      </c>
      <c r="B17" s="147">
        <v>16.469923489999999</v>
      </c>
      <c r="C17" s="147">
        <v>23.566817690000001</v>
      </c>
      <c r="D17" s="147">
        <v>17.92310883</v>
      </c>
      <c r="E17" s="147">
        <v>11.1564526</v>
      </c>
      <c r="F17" s="147">
        <v>13.559646500000001</v>
      </c>
      <c r="G17" s="147">
        <v>19.954834739999999</v>
      </c>
      <c r="H17" s="147">
        <v>9.3774246099999985</v>
      </c>
      <c r="I17" s="147">
        <v>22.773105130000001</v>
      </c>
      <c r="J17" s="147">
        <v>6.0820726499999989</v>
      </c>
      <c r="K17" s="147">
        <v>9.7975864500000007</v>
      </c>
      <c r="L17" s="147">
        <v>19.526414340000002</v>
      </c>
      <c r="M17" s="147">
        <v>10.333891939999999</v>
      </c>
      <c r="N17" s="147">
        <v>5.5131389799999999</v>
      </c>
      <c r="O17" s="147">
        <v>14.931731929999998</v>
      </c>
      <c r="P17" s="147">
        <v>14.921939979999999</v>
      </c>
      <c r="Q17" s="147">
        <v>24.1274984</v>
      </c>
      <c r="R17" s="147">
        <v>15.016733809999998</v>
      </c>
      <c r="S17" s="147">
        <v>17.756293639999999</v>
      </c>
      <c r="T17" s="147">
        <v>18.114253289999997</v>
      </c>
      <c r="U17" s="147">
        <v>8.4772276499999997</v>
      </c>
      <c r="V17" s="147">
        <v>21.750680769999999</v>
      </c>
      <c r="W17" s="147">
        <v>31.732962759999999</v>
      </c>
      <c r="X17" s="147">
        <v>11.218859050000001</v>
      </c>
      <c r="Y17" s="147">
        <v>24.951031820000001</v>
      </c>
      <c r="Z17" s="147">
        <v>17.232007099999997</v>
      </c>
      <c r="AA17" s="147">
        <v>22.633954179999996</v>
      </c>
      <c r="AB17" s="147">
        <v>13.80767513</v>
      </c>
      <c r="AC17" s="147">
        <v>23.414604519999997</v>
      </c>
      <c r="AD17" s="147">
        <v>25.591670189999995</v>
      </c>
      <c r="AE17" s="147">
        <v>23.625294400000001</v>
      </c>
      <c r="AF17" s="147">
        <v>27.044573249999996</v>
      </c>
      <c r="AG17" s="147">
        <v>14.043460310000004</v>
      </c>
      <c r="AH17" s="147">
        <v>15.84493151</v>
      </c>
      <c r="AI17" s="147">
        <v>16.7479832</v>
      </c>
      <c r="AJ17" s="147">
        <v>21.762786039999995</v>
      </c>
      <c r="AK17" s="147">
        <v>29.355493109999998</v>
      </c>
      <c r="AL17" s="147">
        <v>18.053536999999999</v>
      </c>
      <c r="AM17" s="147">
        <v>10.802689609999989</v>
      </c>
      <c r="AN17" s="147">
        <v>9.7862193400000006</v>
      </c>
      <c r="AO17" s="147">
        <v>6.06978054</v>
      </c>
      <c r="AP17" s="147">
        <v>1.9080043499999999</v>
      </c>
      <c r="AQ17" s="147">
        <v>20.809931619999997</v>
      </c>
      <c r="AR17" s="147">
        <v>10.8781397</v>
      </c>
      <c r="AS17" s="147">
        <v>11.787578809999999</v>
      </c>
      <c r="AT17" s="147">
        <v>14.258613670000001</v>
      </c>
      <c r="AU17" s="147">
        <v>3.6323987800000004</v>
      </c>
      <c r="AV17" s="147">
        <v>19.569721820000002</v>
      </c>
      <c r="AW17" s="147">
        <v>21.098783179999998</v>
      </c>
      <c r="AX17" s="147">
        <v>6.3744976600000003</v>
      </c>
      <c r="AY17" s="147">
        <v>21.475040310000001</v>
      </c>
      <c r="AZ17" s="147">
        <v>8.8089496999999994</v>
      </c>
      <c r="BA17" s="147">
        <v>17.24979853</v>
      </c>
      <c r="BB17" s="147">
        <v>11.559648229999999</v>
      </c>
      <c r="BC17" s="147">
        <v>19.009092080000002</v>
      </c>
      <c r="BD17" s="147">
        <v>16.792154530000001</v>
      </c>
      <c r="BE17" s="147">
        <v>12.29678113999999</v>
      </c>
      <c r="BF17" s="147">
        <v>10.1613738</v>
      </c>
      <c r="BG17" s="147">
        <v>4.1423232500000005</v>
      </c>
      <c r="BH17" s="147">
        <v>16.155344599999978</v>
      </c>
      <c r="BI17" s="147">
        <v>11.162643349999989</v>
      </c>
      <c r="BJ17" s="147">
        <v>13.830078499970835</v>
      </c>
      <c r="BK17" s="147">
        <v>9.5985407390670563</v>
      </c>
      <c r="BL17" s="147">
        <v>18.076594469387754</v>
      </c>
      <c r="BM17" s="147">
        <v>11.86288220845481</v>
      </c>
      <c r="BN17" s="147">
        <v>2.1911099300291546</v>
      </c>
      <c r="BO17" s="147">
        <v>4.4389984397084543</v>
      </c>
      <c r="BP17" s="147">
        <v>6.9608829914868799</v>
      </c>
      <c r="BQ17" s="147">
        <v>6.6013134098250728</v>
      </c>
      <c r="BR17" s="147">
        <v>1.4165597303206996</v>
      </c>
      <c r="BS17" s="147">
        <v>3.6605111003206998</v>
      </c>
      <c r="BT17" s="147">
        <v>6.2169799609620995</v>
      </c>
      <c r="BU17" s="147">
        <v>9.7346844502915459</v>
      </c>
      <c r="BV17" s="147">
        <v>26.582881142128279</v>
      </c>
      <c r="BW17" s="147">
        <v>17.417040419825074</v>
      </c>
      <c r="BX17" s="148">
        <v>15.610415109329445</v>
      </c>
      <c r="BY17" s="148">
        <v>10.009023590320702</v>
      </c>
      <c r="BZ17" s="148">
        <v>15.273168290000001</v>
      </c>
      <c r="CA17" s="148">
        <v>20.49143617</v>
      </c>
      <c r="CB17" s="148">
        <v>22.567101359999995</v>
      </c>
      <c r="CC17" s="148">
        <v>31.68218392</v>
      </c>
      <c r="CD17" s="148">
        <v>23.715631399999999</v>
      </c>
      <c r="CE17" s="148">
        <v>17.378360730000001</v>
      </c>
      <c r="CF17" s="148">
        <v>32.837718029999998</v>
      </c>
      <c r="CG17" s="148">
        <v>48.983370049999998</v>
      </c>
      <c r="CH17" s="148">
        <v>63.820884990000003</v>
      </c>
      <c r="CI17" s="148">
        <v>32.497382989999998</v>
      </c>
      <c r="CJ17" s="148">
        <v>46.839515399999996</v>
      </c>
      <c r="CK17" s="148">
        <f>+'Cambiaria Diaria '!BYW19</f>
        <v>52.124091380000003</v>
      </c>
      <c r="CL17" s="148">
        <f>+'Cambiaria Diaria '!BZQ19</f>
        <v>40.459886160000003</v>
      </c>
    </row>
    <row r="18" spans="1:90" ht="18" x14ac:dyDescent="0.25">
      <c r="A18" s="129" t="s">
        <v>11</v>
      </c>
      <c r="B18" s="130">
        <v>16.469923489999999</v>
      </c>
      <c r="C18" s="130">
        <v>23.566817690000001</v>
      </c>
      <c r="D18" s="130">
        <v>17.92310883</v>
      </c>
      <c r="E18" s="130">
        <v>11.1564526</v>
      </c>
      <c r="F18" s="130">
        <v>13.559646500000001</v>
      </c>
      <c r="G18" s="130">
        <v>19.954834739999999</v>
      </c>
      <c r="H18" s="130">
        <v>9.3774246099999985</v>
      </c>
      <c r="I18" s="130">
        <v>22.773105130000001</v>
      </c>
      <c r="J18" s="130">
        <v>6.0820726499999989</v>
      </c>
      <c r="K18" s="130">
        <v>9.7975864500000007</v>
      </c>
      <c r="L18" s="130">
        <v>19.526414340000002</v>
      </c>
      <c r="M18" s="130">
        <v>10.333891939999999</v>
      </c>
      <c r="N18" s="130">
        <v>5.5131389799999999</v>
      </c>
      <c r="O18" s="130">
        <v>14.931731929999998</v>
      </c>
      <c r="P18" s="130">
        <v>14.921939979999999</v>
      </c>
      <c r="Q18" s="130">
        <v>24.1274984</v>
      </c>
      <c r="R18" s="130">
        <v>15.016733809999998</v>
      </c>
      <c r="S18" s="130">
        <v>17.756293639999999</v>
      </c>
      <c r="T18" s="130">
        <v>18.114253289999997</v>
      </c>
      <c r="U18" s="130">
        <v>8.4772276499999997</v>
      </c>
      <c r="V18" s="130">
        <v>21.750680769999999</v>
      </c>
      <c r="W18" s="130">
        <v>31.732962759999999</v>
      </c>
      <c r="X18" s="130">
        <v>11.218859050000001</v>
      </c>
      <c r="Y18" s="130">
        <v>24.951031820000001</v>
      </c>
      <c r="Z18" s="130">
        <v>17.232007099999997</v>
      </c>
      <c r="AA18" s="130">
        <v>22.633954179999996</v>
      </c>
      <c r="AB18" s="130">
        <v>13.80767513</v>
      </c>
      <c r="AC18" s="130">
        <v>23.414604519999997</v>
      </c>
      <c r="AD18" s="130">
        <v>25.591670189999995</v>
      </c>
      <c r="AE18" s="130">
        <v>23.625294400000001</v>
      </c>
      <c r="AF18" s="130">
        <v>27.044573249999996</v>
      </c>
      <c r="AG18" s="130">
        <v>14.043460310000004</v>
      </c>
      <c r="AH18" s="130">
        <v>15.84493151</v>
      </c>
      <c r="AI18" s="130">
        <v>16.7479832</v>
      </c>
      <c r="AJ18" s="130">
        <v>21.762786039999995</v>
      </c>
      <c r="AK18" s="130">
        <v>29.355493109999998</v>
      </c>
      <c r="AL18" s="130">
        <v>18.053536999999999</v>
      </c>
      <c r="AM18" s="130">
        <v>10.802689609999989</v>
      </c>
      <c r="AN18" s="130">
        <v>9.7862193400000006</v>
      </c>
      <c r="AO18" s="130">
        <v>6.06978054</v>
      </c>
      <c r="AP18" s="130">
        <v>1.9080043499999999</v>
      </c>
      <c r="AQ18" s="130">
        <v>20.809931619999997</v>
      </c>
      <c r="AR18" s="130">
        <v>10.8781397</v>
      </c>
      <c r="AS18" s="130">
        <v>11.787578809999999</v>
      </c>
      <c r="AT18" s="130">
        <v>14.258613670000001</v>
      </c>
      <c r="AU18" s="130">
        <v>3.6323987800000004</v>
      </c>
      <c r="AV18" s="130">
        <v>19.569721820000002</v>
      </c>
      <c r="AW18" s="130">
        <v>21.098783179999998</v>
      </c>
      <c r="AX18" s="130">
        <v>6.3744976600000003</v>
      </c>
      <c r="AY18" s="130">
        <v>21.475040310000001</v>
      </c>
      <c r="AZ18" s="130">
        <v>8.8089496999999994</v>
      </c>
      <c r="BA18" s="130">
        <v>17.24979853</v>
      </c>
      <c r="BB18" s="130">
        <v>11.559648229999999</v>
      </c>
      <c r="BC18" s="130">
        <v>19.009092080000002</v>
      </c>
      <c r="BD18" s="130">
        <v>16.792154530000001</v>
      </c>
      <c r="BE18" s="130">
        <v>12.29678113999999</v>
      </c>
      <c r="BF18" s="130">
        <v>10.1613738</v>
      </c>
      <c r="BG18" s="130">
        <v>4.1423232500000005</v>
      </c>
      <c r="BH18" s="130">
        <v>16.155344599999978</v>
      </c>
      <c r="BI18" s="130">
        <v>11.162643349999989</v>
      </c>
      <c r="BJ18" s="130">
        <v>13.830078499970835</v>
      </c>
      <c r="BK18" s="130">
        <v>9.5985407390670563</v>
      </c>
      <c r="BL18" s="130">
        <v>18.076594469387754</v>
      </c>
      <c r="BM18" s="130">
        <v>11.86288220845481</v>
      </c>
      <c r="BN18" s="130">
        <v>2.1911099300291546</v>
      </c>
      <c r="BO18" s="130">
        <v>4.4389984397084543</v>
      </c>
      <c r="BP18" s="130">
        <v>6.9608829914868799</v>
      </c>
      <c r="BQ18" s="130">
        <v>6.6013134098250728</v>
      </c>
      <c r="BR18" s="130">
        <v>1.4165597303206996</v>
      </c>
      <c r="BS18" s="130">
        <v>3.6605111003206998</v>
      </c>
      <c r="BT18" s="130">
        <v>6.2169799609620995</v>
      </c>
      <c r="BU18" s="130">
        <v>9.7346844502915459</v>
      </c>
      <c r="BV18" s="130">
        <v>26.582881142128279</v>
      </c>
      <c r="BW18" s="130">
        <v>17.417040419825074</v>
      </c>
      <c r="BX18" s="133">
        <v>15.610415109329445</v>
      </c>
      <c r="BY18" s="133">
        <v>10.009023590320702</v>
      </c>
      <c r="BZ18" s="133">
        <v>15.273168290000001</v>
      </c>
      <c r="CA18" s="133">
        <v>20.49143617</v>
      </c>
      <c r="CB18" s="133">
        <v>22.567101359999995</v>
      </c>
      <c r="CC18" s="133">
        <v>31.68218392</v>
      </c>
      <c r="CD18" s="133">
        <v>23.715631399999999</v>
      </c>
      <c r="CE18" s="133">
        <v>17.378360730000001</v>
      </c>
      <c r="CF18" s="133">
        <v>32.837718029999998</v>
      </c>
      <c r="CG18" s="133">
        <v>48.983370049999998</v>
      </c>
      <c r="CH18" s="133">
        <v>63.820884990000003</v>
      </c>
      <c r="CI18" s="133">
        <v>32.497382989999998</v>
      </c>
      <c r="CJ18" s="133">
        <v>46.839515399999996</v>
      </c>
      <c r="CK18" s="133">
        <f>+'Cambiaria Diaria '!BYW20</f>
        <v>52.124091380000003</v>
      </c>
      <c r="CL18" s="133">
        <f>+'Cambiaria Diaria '!BZQ20</f>
        <v>40.459886160000003</v>
      </c>
    </row>
    <row r="19" spans="1:90" ht="18" x14ac:dyDescent="0.25">
      <c r="A19" s="375" t="s">
        <v>12</v>
      </c>
      <c r="B19" s="130"/>
      <c r="C19" s="130"/>
      <c r="D19" s="130"/>
      <c r="E19" s="130"/>
      <c r="F19" s="130"/>
      <c r="G19" s="130"/>
      <c r="H19" s="130"/>
      <c r="I19" s="130">
        <v>3.1213013799999998</v>
      </c>
      <c r="J19" s="130">
        <v>13.198292449999999</v>
      </c>
      <c r="K19" s="130"/>
      <c r="L19" s="130"/>
      <c r="M19" s="130"/>
      <c r="N19" s="130">
        <v>7.4065219999999998</v>
      </c>
      <c r="O19" s="130"/>
      <c r="P19" s="130"/>
      <c r="Q19" s="130"/>
      <c r="R19" s="130"/>
      <c r="S19" s="130"/>
      <c r="T19" s="130"/>
      <c r="U19" s="130"/>
      <c r="V19" s="130"/>
      <c r="W19" s="130">
        <v>9.1184000000000001E-2</v>
      </c>
      <c r="X19" s="130"/>
      <c r="Y19" s="130"/>
      <c r="Z19" s="130"/>
      <c r="AA19" s="130">
        <v>9.8500000100000005</v>
      </c>
      <c r="AB19" s="130"/>
      <c r="AC19" s="130">
        <v>8.7480000000000002E-2</v>
      </c>
      <c r="AD19" s="130"/>
      <c r="AE19" s="130"/>
      <c r="AF19" s="130"/>
      <c r="AG19" s="130"/>
      <c r="AH19" s="130"/>
      <c r="AI19" s="130">
        <v>0.28160000000000002</v>
      </c>
      <c r="AJ19" s="130"/>
      <c r="AK19" s="130"/>
      <c r="AL19" s="130">
        <v>3.0137360000000002E-2</v>
      </c>
      <c r="AM19" s="130">
        <v>9.5134789999999997E-2</v>
      </c>
      <c r="AN19" s="130"/>
      <c r="AO19" s="130"/>
      <c r="AP19" s="130"/>
      <c r="AQ19" s="130">
        <v>28.253070229999999</v>
      </c>
      <c r="AR19" s="130">
        <v>0.54851967000000001</v>
      </c>
      <c r="AS19" s="130">
        <v>6.5069080000000001E-2</v>
      </c>
      <c r="AT19" s="130"/>
      <c r="AU19" s="130">
        <v>0.17757165999999999</v>
      </c>
      <c r="AV19" s="130">
        <v>4.5969999999999997E-2</v>
      </c>
      <c r="AW19" s="130">
        <v>1.5049393899999999</v>
      </c>
      <c r="AX19" s="130">
        <v>1.2641783900000001</v>
      </c>
      <c r="AY19" s="130">
        <v>0.89036388</v>
      </c>
      <c r="AZ19" s="130">
        <v>0.77511101999999998</v>
      </c>
      <c r="BA19" s="130">
        <v>0.86486976999999998</v>
      </c>
      <c r="BB19" s="130">
        <v>1.49873525</v>
      </c>
      <c r="BC19" s="130">
        <v>1.5524715399999998</v>
      </c>
      <c r="BD19" s="130">
        <v>0.55549800000000005</v>
      </c>
      <c r="BE19" s="130">
        <v>0.18051899999999999</v>
      </c>
      <c r="BF19" s="130">
        <v>2.8066759500000003</v>
      </c>
      <c r="BG19" s="130">
        <v>0.10337250000000001</v>
      </c>
      <c r="BH19" s="130">
        <v>0.17302949999999989</v>
      </c>
      <c r="BI19" s="130">
        <v>1.8452084099999997</v>
      </c>
      <c r="BJ19" s="130">
        <v>0.14035659</v>
      </c>
      <c r="BK19" s="130">
        <v>0.49657418950437315</v>
      </c>
      <c r="BL19" s="130">
        <v>2.0867170903790084</v>
      </c>
      <c r="BM19" s="130">
        <v>3.9061817988338192</v>
      </c>
      <c r="BN19" s="130">
        <v>4.9051999999999991E-2</v>
      </c>
      <c r="BO19" s="130">
        <v>0.57684939889212816</v>
      </c>
      <c r="BP19" s="130">
        <v>0.2443695801749271</v>
      </c>
      <c r="BQ19" s="130">
        <v>1.4265613703498543</v>
      </c>
      <c r="BR19" s="130">
        <v>2.8719864387755103</v>
      </c>
      <c r="BS19" s="130">
        <v>13.88922231075802</v>
      </c>
      <c r="BT19" s="130">
        <v>17.20067222886297</v>
      </c>
      <c r="BU19" s="130">
        <v>6.6698685816326542</v>
      </c>
      <c r="BV19" s="130">
        <v>14.223235768046647</v>
      </c>
      <c r="BW19" s="130">
        <v>6.2685774708454893</v>
      </c>
      <c r="BX19" s="133">
        <v>1.9189719591836734</v>
      </c>
      <c r="BY19" s="133">
        <v>0.94694132034985001</v>
      </c>
      <c r="BZ19" s="133">
        <v>2.3126599599999995</v>
      </c>
      <c r="CA19" s="133">
        <v>2.8992538000000003</v>
      </c>
      <c r="CB19" s="133">
        <v>2.1114793999999999</v>
      </c>
      <c r="CC19" s="133">
        <v>1.4180370199999999</v>
      </c>
      <c r="CD19" s="133">
        <v>1.4966710999999999</v>
      </c>
      <c r="CE19" s="133">
        <v>4.0060627999999996</v>
      </c>
      <c r="CF19" s="133">
        <v>2.4485311799999998</v>
      </c>
      <c r="CG19" s="133">
        <v>3.5210011999999997</v>
      </c>
      <c r="CH19" s="133">
        <v>4.41166576</v>
      </c>
      <c r="CI19" s="133">
        <v>1.4001076000000001</v>
      </c>
      <c r="CJ19" s="133">
        <v>3.0096339799999998</v>
      </c>
      <c r="CK19" s="133">
        <f>+'Cambiaria Diaria '!BYW21</f>
        <v>12.449974149999999</v>
      </c>
      <c r="CL19" s="133">
        <f>+'Cambiaria Diaria '!BZQ21</f>
        <v>3.3251572500000002</v>
      </c>
    </row>
    <row r="20" spans="1:90" ht="18" x14ac:dyDescent="0.25">
      <c r="A20" s="135" t="s">
        <v>13</v>
      </c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>
        <v>3.5881699999999999E-3</v>
      </c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>
        <v>0</v>
      </c>
      <c r="AM20" s="130">
        <v>2.5346E-4</v>
      </c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>
        <v>0</v>
      </c>
      <c r="BA20" s="130">
        <v>0</v>
      </c>
      <c r="BB20" s="130"/>
      <c r="BC20" s="130">
        <v>0</v>
      </c>
      <c r="BD20" s="130">
        <v>0</v>
      </c>
      <c r="BE20" s="130">
        <v>6.6639999999999998E-3</v>
      </c>
      <c r="BF20" s="130"/>
      <c r="BG20" s="130"/>
      <c r="BH20" s="130"/>
      <c r="BI20" s="130"/>
      <c r="BJ20" s="130">
        <v>0</v>
      </c>
      <c r="BK20" s="130">
        <v>0</v>
      </c>
      <c r="BL20" s="130">
        <v>0</v>
      </c>
      <c r="BM20" s="130">
        <v>0</v>
      </c>
      <c r="BN20" s="130">
        <v>0</v>
      </c>
      <c r="BO20" s="130">
        <v>0</v>
      </c>
      <c r="BP20" s="130">
        <v>0</v>
      </c>
      <c r="BQ20" s="130">
        <v>0</v>
      </c>
      <c r="BR20" s="130">
        <v>0</v>
      </c>
      <c r="BS20" s="130">
        <v>0</v>
      </c>
      <c r="BT20" s="130">
        <v>0</v>
      </c>
      <c r="BU20" s="130">
        <v>0</v>
      </c>
      <c r="BV20" s="130">
        <v>0</v>
      </c>
      <c r="BW20" s="130">
        <v>0</v>
      </c>
      <c r="BX20" s="133">
        <v>0</v>
      </c>
      <c r="BY20" s="133">
        <v>0</v>
      </c>
      <c r="BZ20" s="133">
        <v>0</v>
      </c>
      <c r="CA20" s="133">
        <v>2.6025200000000001E-3</v>
      </c>
      <c r="CB20" s="133">
        <v>0</v>
      </c>
      <c r="CC20" s="133">
        <v>0</v>
      </c>
      <c r="CD20" s="133">
        <v>0</v>
      </c>
      <c r="CE20" s="133">
        <v>0</v>
      </c>
      <c r="CF20" s="133">
        <v>0</v>
      </c>
      <c r="CG20" s="133">
        <v>0</v>
      </c>
      <c r="CH20" s="133">
        <v>0</v>
      </c>
      <c r="CI20" s="133">
        <v>0</v>
      </c>
      <c r="CJ20" s="133">
        <v>0</v>
      </c>
      <c r="CK20" s="133">
        <f>+'Cambiaria Diaria '!BYW22</f>
        <v>0</v>
      </c>
      <c r="CL20" s="133">
        <f>+'Cambiaria Diaria '!BZQ22</f>
        <v>0</v>
      </c>
    </row>
    <row r="21" spans="1:90" ht="18" x14ac:dyDescent="0.25">
      <c r="A21" s="135" t="s">
        <v>14</v>
      </c>
      <c r="B21" s="130">
        <v>1.1439999999999999</v>
      </c>
      <c r="C21" s="130">
        <v>7.7541858699999997</v>
      </c>
      <c r="D21" s="130"/>
      <c r="E21" s="130">
        <v>10.01985</v>
      </c>
      <c r="F21" s="130"/>
      <c r="G21" s="130"/>
      <c r="H21" s="130"/>
      <c r="I21" s="130">
        <v>4.1803650000000001</v>
      </c>
      <c r="J21" s="130"/>
      <c r="K21" s="130">
        <v>0.14526578000000001</v>
      </c>
      <c r="L21" s="130"/>
      <c r="M21" s="130"/>
      <c r="N21" s="130"/>
      <c r="O21" s="130">
        <v>24.591125699999999</v>
      </c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>
        <v>0</v>
      </c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>
        <v>0</v>
      </c>
      <c r="BA21" s="130">
        <v>0</v>
      </c>
      <c r="BB21" s="130"/>
      <c r="BC21" s="130">
        <v>0</v>
      </c>
      <c r="BD21" s="130">
        <v>0</v>
      </c>
      <c r="BE21" s="130"/>
      <c r="BF21" s="130"/>
      <c r="BG21" s="130"/>
      <c r="BH21" s="130">
        <v>3.0800000000000001E-2</v>
      </c>
      <c r="BI21" s="130"/>
      <c r="BJ21" s="130">
        <v>0</v>
      </c>
      <c r="BK21" s="130">
        <v>0</v>
      </c>
      <c r="BL21" s="130">
        <v>0</v>
      </c>
      <c r="BM21" s="130">
        <v>0</v>
      </c>
      <c r="BN21" s="130">
        <v>0</v>
      </c>
      <c r="BO21" s="130">
        <v>0</v>
      </c>
      <c r="BP21" s="130">
        <v>0</v>
      </c>
      <c r="BQ21" s="130">
        <v>0</v>
      </c>
      <c r="BR21" s="130">
        <v>0</v>
      </c>
      <c r="BS21" s="130">
        <v>0</v>
      </c>
      <c r="BT21" s="130">
        <v>0</v>
      </c>
      <c r="BU21" s="130">
        <v>0</v>
      </c>
      <c r="BV21" s="130">
        <v>0</v>
      </c>
      <c r="BW21" s="130">
        <v>0</v>
      </c>
      <c r="BX21" s="133">
        <v>0</v>
      </c>
      <c r="BY21" s="133">
        <v>0</v>
      </c>
      <c r="BZ21" s="133">
        <v>0</v>
      </c>
      <c r="CA21" s="133">
        <v>0</v>
      </c>
      <c r="CB21" s="133">
        <v>0</v>
      </c>
      <c r="CC21" s="133">
        <v>0</v>
      </c>
      <c r="CD21" s="133">
        <v>0</v>
      </c>
      <c r="CE21" s="133">
        <v>0</v>
      </c>
      <c r="CF21" s="133">
        <v>0</v>
      </c>
      <c r="CG21" s="133">
        <v>0</v>
      </c>
      <c r="CH21" s="133">
        <v>0</v>
      </c>
      <c r="CI21" s="133">
        <v>0</v>
      </c>
      <c r="CJ21" s="133">
        <v>0</v>
      </c>
      <c r="CK21" s="133">
        <f>+'Cambiaria Diaria '!BYW23</f>
        <v>0</v>
      </c>
      <c r="CL21" s="133">
        <f>+'Cambiaria Diaria '!BZQ23</f>
        <v>0</v>
      </c>
    </row>
    <row r="22" spans="1:90" ht="18" x14ac:dyDescent="0.25">
      <c r="A22" s="126" t="s">
        <v>15</v>
      </c>
      <c r="B22" s="130">
        <v>10.666923120000002</v>
      </c>
      <c r="C22" s="130">
        <v>3.5573596200000011</v>
      </c>
      <c r="D22" s="130">
        <v>2.6507302699999999</v>
      </c>
      <c r="E22" s="130">
        <v>4.0941247000000009</v>
      </c>
      <c r="F22" s="130">
        <v>2.2042698299999994</v>
      </c>
      <c r="G22" s="130">
        <v>6.725220160000001</v>
      </c>
      <c r="H22" s="130">
        <v>3.7782945899999998</v>
      </c>
      <c r="I22" s="130">
        <v>3.9431271900000002</v>
      </c>
      <c r="J22" s="130">
        <v>2.3962078300000003</v>
      </c>
      <c r="K22" s="130">
        <v>10.097902359999999</v>
      </c>
      <c r="L22" s="130">
        <v>4.1179602400000004</v>
      </c>
      <c r="M22" s="130">
        <v>4.0400812699999999</v>
      </c>
      <c r="N22" s="130">
        <v>9.3712769631999997</v>
      </c>
      <c r="O22" s="130">
        <v>3.45643447</v>
      </c>
      <c r="P22" s="130">
        <v>2.3414794099999994</v>
      </c>
      <c r="Q22" s="130">
        <v>3.0847748900000003</v>
      </c>
      <c r="R22" s="130">
        <v>3.4557292199999994</v>
      </c>
      <c r="S22" s="130">
        <v>1.9586878299999999</v>
      </c>
      <c r="T22" s="130">
        <v>1.49225063</v>
      </c>
      <c r="U22" s="130">
        <v>2.86530811</v>
      </c>
      <c r="V22" s="130">
        <v>3.2353944799999996</v>
      </c>
      <c r="W22" s="130">
        <v>1.6288212100000001</v>
      </c>
      <c r="X22" s="130">
        <v>4.0762845299999997</v>
      </c>
      <c r="Y22" s="130">
        <v>2.6237711300000002</v>
      </c>
      <c r="Z22" s="130">
        <v>4.27743246</v>
      </c>
      <c r="AA22" s="130">
        <v>5.9353799699999996</v>
      </c>
      <c r="AB22" s="130">
        <v>3.8710806300000002</v>
      </c>
      <c r="AC22" s="130">
        <v>2.5081646199999996</v>
      </c>
      <c r="AD22" s="130">
        <v>2.18844086</v>
      </c>
      <c r="AE22" s="130">
        <v>2.07549779</v>
      </c>
      <c r="AF22" s="130">
        <v>1.1917525100000002</v>
      </c>
      <c r="AG22" s="130">
        <v>2.9389860699999999</v>
      </c>
      <c r="AH22" s="130">
        <v>2.18925174</v>
      </c>
      <c r="AI22" s="130">
        <v>2.4582297299999993</v>
      </c>
      <c r="AJ22" s="130">
        <v>3.3661810700000001</v>
      </c>
      <c r="AK22" s="130">
        <v>1.3784476899999998</v>
      </c>
      <c r="AL22" s="130">
        <v>3.0779762899999996</v>
      </c>
      <c r="AM22" s="130">
        <v>4.0866003699999984</v>
      </c>
      <c r="AN22" s="130">
        <v>2.7384315899999994</v>
      </c>
      <c r="AO22" s="130">
        <v>6.2642836200000005</v>
      </c>
      <c r="AP22" s="130">
        <v>4.8220416500000001</v>
      </c>
      <c r="AQ22" s="130">
        <v>5.1937322899999989</v>
      </c>
      <c r="AR22" s="130">
        <v>16.15328869</v>
      </c>
      <c r="AS22" s="130">
        <v>9.6351344300000008</v>
      </c>
      <c r="AT22" s="130">
        <v>3.0132255400000005</v>
      </c>
      <c r="AU22" s="130">
        <v>2.4905776299999998</v>
      </c>
      <c r="AV22" s="130">
        <v>3.5514100200000001</v>
      </c>
      <c r="AW22" s="130">
        <v>1.6111710199999998</v>
      </c>
      <c r="AX22" s="130">
        <v>1.7690349100000002</v>
      </c>
      <c r="AY22" s="130">
        <v>1.9061736800000002</v>
      </c>
      <c r="AZ22" s="130">
        <v>2.4563604699999999</v>
      </c>
      <c r="BA22" s="130">
        <v>2.9307132400000007</v>
      </c>
      <c r="BB22" s="130">
        <v>1.20685161</v>
      </c>
      <c r="BC22" s="130">
        <v>2.3092529900000001</v>
      </c>
      <c r="BD22" s="130">
        <v>1.1769645400000002</v>
      </c>
      <c r="BE22" s="130">
        <v>2.1045724599999991</v>
      </c>
      <c r="BF22" s="130">
        <v>2.10085853</v>
      </c>
      <c r="BG22" s="130">
        <v>2.4785693699999998</v>
      </c>
      <c r="BH22" s="130">
        <v>1.3927695999999994</v>
      </c>
      <c r="BI22" s="130">
        <v>0.86158158999999979</v>
      </c>
      <c r="BJ22" s="130">
        <v>3.5839004668513117</v>
      </c>
      <c r="BK22" s="130">
        <v>4.7991529139941687</v>
      </c>
      <c r="BL22" s="130">
        <v>0.9715600189504372</v>
      </c>
      <c r="BM22" s="130">
        <v>1.1252945830903791</v>
      </c>
      <c r="BN22" s="130">
        <v>0.88292843586005831</v>
      </c>
      <c r="BO22" s="130">
        <v>0.54413310787172009</v>
      </c>
      <c r="BP22" s="130">
        <v>1.3077781716326531</v>
      </c>
      <c r="BQ22" s="130">
        <v>0.60792082816326531</v>
      </c>
      <c r="BR22" s="130">
        <v>0.78298698542274048</v>
      </c>
      <c r="BS22" s="130">
        <v>1.8287327900874633</v>
      </c>
      <c r="BT22" s="130">
        <v>2.6721625367055388</v>
      </c>
      <c r="BU22" s="130">
        <v>3.5331018543731734</v>
      </c>
      <c r="BV22" s="130">
        <v>4.1709805650437346</v>
      </c>
      <c r="BW22" s="130">
        <v>2.9766892288629738</v>
      </c>
      <c r="BX22" s="133">
        <v>1.6690540204081634</v>
      </c>
      <c r="BY22" s="133">
        <v>5.1969340121282794</v>
      </c>
      <c r="BZ22" s="133">
        <v>1.8765145199999997</v>
      </c>
      <c r="CA22" s="133">
        <v>4.9813749400000003</v>
      </c>
      <c r="CB22" s="133">
        <v>2.2295101599999998</v>
      </c>
      <c r="CC22" s="133">
        <v>0.81753081999999944</v>
      </c>
      <c r="CD22" s="133">
        <v>1.3016199999999998</v>
      </c>
      <c r="CE22" s="133">
        <v>1.2703202499999999</v>
      </c>
      <c r="CF22" s="133">
        <v>1.4045918000000002</v>
      </c>
      <c r="CG22" s="133">
        <v>4.3485245999999993</v>
      </c>
      <c r="CH22" s="133">
        <v>2.9719611800000001</v>
      </c>
      <c r="CI22" s="133">
        <v>0.72121962000000006</v>
      </c>
      <c r="CJ22" s="133">
        <v>1.20149007</v>
      </c>
      <c r="CK22" s="133">
        <f>+'Cambiaria Diaria '!BYW24</f>
        <v>1.5879953499999999</v>
      </c>
      <c r="CL22" s="133">
        <f>+'Cambiaria Diaria '!BZQ24</f>
        <v>1.0417672899999999</v>
      </c>
    </row>
    <row r="23" spans="1:90" ht="18" x14ac:dyDescent="0.25">
      <c r="A23" s="135" t="s">
        <v>16</v>
      </c>
      <c r="B23" s="130">
        <v>10.666923120000002</v>
      </c>
      <c r="C23" s="130">
        <v>3.5573596200000011</v>
      </c>
      <c r="D23" s="130">
        <v>2.6507302699999999</v>
      </c>
      <c r="E23" s="130">
        <v>4.0941247000000009</v>
      </c>
      <c r="F23" s="130">
        <v>2.2042698299999994</v>
      </c>
      <c r="G23" s="130">
        <v>6.725220160000001</v>
      </c>
      <c r="H23" s="130">
        <v>3.7782945899999998</v>
      </c>
      <c r="I23" s="130">
        <v>3.9431271900000002</v>
      </c>
      <c r="J23" s="130">
        <v>2.3962078300000003</v>
      </c>
      <c r="K23" s="130">
        <v>10.097902359999999</v>
      </c>
      <c r="L23" s="130">
        <v>4.1179602400000004</v>
      </c>
      <c r="M23" s="130">
        <v>4.0400812699999999</v>
      </c>
      <c r="N23" s="130">
        <v>9.3712769631999997</v>
      </c>
      <c r="O23" s="130">
        <v>3.45643447</v>
      </c>
      <c r="P23" s="130">
        <v>2.3414794099999994</v>
      </c>
      <c r="Q23" s="130">
        <v>3.0847748900000003</v>
      </c>
      <c r="R23" s="130">
        <v>3.4557292199999994</v>
      </c>
      <c r="S23" s="130">
        <v>1.9586878299999999</v>
      </c>
      <c r="T23" s="130">
        <v>1.49225063</v>
      </c>
      <c r="U23" s="130">
        <v>2.86530811</v>
      </c>
      <c r="V23" s="130">
        <v>3.2353944799999996</v>
      </c>
      <c r="W23" s="130">
        <v>1.6288212100000001</v>
      </c>
      <c r="X23" s="130">
        <v>4.0762845299999997</v>
      </c>
      <c r="Y23" s="130">
        <v>2.6237711300000002</v>
      </c>
      <c r="Z23" s="130">
        <v>4.27743246</v>
      </c>
      <c r="AA23" s="130">
        <v>5.9353799699999996</v>
      </c>
      <c r="AB23" s="130">
        <v>3.8710806300000002</v>
      </c>
      <c r="AC23" s="130">
        <v>2.5081646199999996</v>
      </c>
      <c r="AD23" s="130">
        <v>2.18844086</v>
      </c>
      <c r="AE23" s="130">
        <v>2.07549779</v>
      </c>
      <c r="AF23" s="130">
        <v>1.1917525100000002</v>
      </c>
      <c r="AG23" s="130">
        <v>2.9389860699999999</v>
      </c>
      <c r="AH23" s="130">
        <v>2.18925174</v>
      </c>
      <c r="AI23" s="130">
        <v>2.4582297299999993</v>
      </c>
      <c r="AJ23" s="130">
        <v>3.3661810700000001</v>
      </c>
      <c r="AK23" s="130">
        <v>1.3784476899999998</v>
      </c>
      <c r="AL23" s="130">
        <v>3.0779762899999996</v>
      </c>
      <c r="AM23" s="130">
        <v>4.0866003699999984</v>
      </c>
      <c r="AN23" s="130">
        <v>2.7384315899999994</v>
      </c>
      <c r="AO23" s="130">
        <v>6.2642836200000005</v>
      </c>
      <c r="AP23" s="130">
        <v>4.8220416500000001</v>
      </c>
      <c r="AQ23" s="130">
        <v>5.1937322899999989</v>
      </c>
      <c r="AR23" s="130">
        <v>16.15328869</v>
      </c>
      <c r="AS23" s="130">
        <v>9.6351344300000008</v>
      </c>
      <c r="AT23" s="130">
        <v>3.0132255400000005</v>
      </c>
      <c r="AU23" s="130">
        <v>2.4905776299999998</v>
      </c>
      <c r="AV23" s="130">
        <v>3.5514100200000001</v>
      </c>
      <c r="AW23" s="130">
        <v>1.6111710199999998</v>
      </c>
      <c r="AX23" s="130">
        <v>1.7690349100000002</v>
      </c>
      <c r="AY23" s="130">
        <v>1.9061736800000002</v>
      </c>
      <c r="AZ23" s="130">
        <v>2.4563604699999999</v>
      </c>
      <c r="BA23" s="130">
        <v>2.9307132400000007</v>
      </c>
      <c r="BB23" s="130">
        <v>1.20685161</v>
      </c>
      <c r="BC23" s="130">
        <v>2.3092529900000001</v>
      </c>
      <c r="BD23" s="130">
        <v>1.1769645400000002</v>
      </c>
      <c r="BE23" s="130">
        <v>2.1045724599999991</v>
      </c>
      <c r="BF23" s="130">
        <v>2.10085853</v>
      </c>
      <c r="BG23" s="130">
        <v>2.4785693699999998</v>
      </c>
      <c r="BH23" s="130">
        <v>1.3927695999999994</v>
      </c>
      <c r="BI23" s="130">
        <v>0.86158158999999979</v>
      </c>
      <c r="BJ23" s="130">
        <v>3.5839004668513117</v>
      </c>
      <c r="BK23" s="130">
        <v>4.7991529139941687</v>
      </c>
      <c r="BL23" s="130">
        <v>0.9715600189504372</v>
      </c>
      <c r="BM23" s="130">
        <v>1.1252945830903791</v>
      </c>
      <c r="BN23" s="130">
        <v>0.88292843586005831</v>
      </c>
      <c r="BO23" s="130">
        <v>0.54413310787172009</v>
      </c>
      <c r="BP23" s="130">
        <v>1.3077781716326531</v>
      </c>
      <c r="BQ23" s="130">
        <v>0.60792082816326531</v>
      </c>
      <c r="BR23" s="130">
        <v>0.78298698542274048</v>
      </c>
      <c r="BS23" s="130">
        <v>1.8287327900874633</v>
      </c>
      <c r="BT23" s="130">
        <v>2.6721625367055388</v>
      </c>
      <c r="BU23" s="130">
        <v>3.5331018543731734</v>
      </c>
      <c r="BV23" s="130">
        <v>4.1709805650437346</v>
      </c>
      <c r="BW23" s="130">
        <v>2.9753069781341108</v>
      </c>
      <c r="BX23" s="133">
        <v>1.6690540204081634</v>
      </c>
      <c r="BY23" s="133">
        <v>5.1969340121282794</v>
      </c>
      <c r="BZ23" s="133">
        <v>1.8765145199999997</v>
      </c>
      <c r="CA23" s="133">
        <v>4.9813749400000003</v>
      </c>
      <c r="CB23" s="133">
        <v>2.2295101599999998</v>
      </c>
      <c r="CC23" s="133">
        <v>0.81753081999999944</v>
      </c>
      <c r="CD23" s="133">
        <v>1.3016199999999998</v>
      </c>
      <c r="CE23" s="133">
        <v>1.2703202499999999</v>
      </c>
      <c r="CF23" s="133">
        <v>1.4045918000000002</v>
      </c>
      <c r="CG23" s="133">
        <v>4.3485245999999993</v>
      </c>
      <c r="CH23" s="133">
        <v>2.9719611800000001</v>
      </c>
      <c r="CI23" s="133">
        <v>0.72121962000000006</v>
      </c>
      <c r="CJ23" s="133">
        <v>1.20149007</v>
      </c>
      <c r="CK23" s="133">
        <f>+'Cambiaria Diaria '!BYW25</f>
        <v>1.5879953499999999</v>
      </c>
      <c r="CL23" s="133">
        <f>+'Cambiaria Diaria '!BZQ25</f>
        <v>1.0417672899999999</v>
      </c>
    </row>
    <row r="24" spans="1:90" ht="18" x14ac:dyDescent="0.25">
      <c r="A24" s="135" t="s">
        <v>17</v>
      </c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>
        <v>0</v>
      </c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>
        <v>0</v>
      </c>
      <c r="BA24" s="130">
        <v>0</v>
      </c>
      <c r="BB24" s="130"/>
      <c r="BC24" s="130">
        <v>0</v>
      </c>
      <c r="BD24" s="130">
        <v>0</v>
      </c>
      <c r="BE24" s="130"/>
      <c r="BF24" s="130"/>
      <c r="BG24" s="130"/>
      <c r="BH24" s="130"/>
      <c r="BI24" s="130"/>
      <c r="BJ24" s="130">
        <v>0</v>
      </c>
      <c r="BK24" s="130">
        <v>0</v>
      </c>
      <c r="BL24" s="130">
        <v>0</v>
      </c>
      <c r="BM24" s="130">
        <v>0</v>
      </c>
      <c r="BN24" s="130">
        <v>0</v>
      </c>
      <c r="BO24" s="130">
        <v>0</v>
      </c>
      <c r="BP24" s="130">
        <v>0</v>
      </c>
      <c r="BQ24" s="130">
        <v>0</v>
      </c>
      <c r="BR24" s="130">
        <v>0</v>
      </c>
      <c r="BS24" s="130">
        <v>0</v>
      </c>
      <c r="BT24" s="130">
        <v>0</v>
      </c>
      <c r="BU24" s="130">
        <v>0</v>
      </c>
      <c r="BV24" s="130">
        <v>0</v>
      </c>
      <c r="BW24" s="130">
        <v>1.3822507288629732E-3</v>
      </c>
      <c r="BX24" s="133">
        <v>0</v>
      </c>
      <c r="BY24" s="133">
        <v>0</v>
      </c>
      <c r="BZ24" s="133">
        <v>0</v>
      </c>
      <c r="CA24" s="133">
        <v>0</v>
      </c>
      <c r="CB24" s="133">
        <v>0</v>
      </c>
      <c r="CC24" s="133">
        <v>0</v>
      </c>
      <c r="CD24" s="133">
        <v>0</v>
      </c>
      <c r="CE24" s="133">
        <v>0</v>
      </c>
      <c r="CF24" s="133">
        <v>0</v>
      </c>
      <c r="CG24" s="133">
        <v>0</v>
      </c>
      <c r="CH24" s="133">
        <v>0</v>
      </c>
      <c r="CI24" s="133">
        <v>0</v>
      </c>
      <c r="CJ24" s="133">
        <v>0</v>
      </c>
      <c r="CK24" s="133">
        <f>+'Cambiaria Diaria '!BYW26</f>
        <v>0</v>
      </c>
      <c r="CL24" s="133">
        <f>+'Cambiaria Diaria '!BZQ26</f>
        <v>0</v>
      </c>
    </row>
    <row r="25" spans="1:90" ht="18" x14ac:dyDescent="0.25">
      <c r="A25" s="134" t="s">
        <v>18</v>
      </c>
      <c r="B25" s="130">
        <v>19.080982860000002</v>
      </c>
      <c r="C25" s="130">
        <v>28.787533269999997</v>
      </c>
      <c r="D25" s="130">
        <v>23.333240349999997</v>
      </c>
      <c r="E25" s="130">
        <v>30.792108980000009</v>
      </c>
      <c r="F25" s="130">
        <v>44.172317220000004</v>
      </c>
      <c r="G25" s="130">
        <v>31.782739759999991</v>
      </c>
      <c r="H25" s="130">
        <v>28.75193360999997</v>
      </c>
      <c r="I25" s="130">
        <v>26.225795230000003</v>
      </c>
      <c r="J25" s="130">
        <v>23.96239078000001</v>
      </c>
      <c r="K25" s="130">
        <v>25.950327869999988</v>
      </c>
      <c r="L25" s="130">
        <v>31.821744239999994</v>
      </c>
      <c r="M25" s="130">
        <v>21.457475839999997</v>
      </c>
      <c r="N25" s="130">
        <v>25.439715899999971</v>
      </c>
      <c r="O25" s="130">
        <v>28.015516499999993</v>
      </c>
      <c r="P25" s="130">
        <v>28.208894659999988</v>
      </c>
      <c r="Q25" s="130">
        <v>37.182195360000016</v>
      </c>
      <c r="R25" s="130">
        <v>23.511296500000025</v>
      </c>
      <c r="S25" s="130">
        <v>25.767722600000024</v>
      </c>
      <c r="T25" s="130">
        <v>27.006929479999989</v>
      </c>
      <c r="U25" s="130">
        <v>18.501259369999989</v>
      </c>
      <c r="V25" s="130">
        <v>19.104266519999999</v>
      </c>
      <c r="W25" s="130">
        <v>18.26405007</v>
      </c>
      <c r="X25" s="130">
        <v>16.107212980000021</v>
      </c>
      <c r="Y25" s="130">
        <v>12.198725249999999</v>
      </c>
      <c r="Z25" s="130">
        <v>14.592198690000011</v>
      </c>
      <c r="AA25" s="130">
        <v>13.722344639999998</v>
      </c>
      <c r="AB25" s="130">
        <v>19.233425330000006</v>
      </c>
      <c r="AC25" s="130">
        <v>16.798133900000021</v>
      </c>
      <c r="AD25" s="130">
        <v>15.688764160000002</v>
      </c>
      <c r="AE25" s="130">
        <v>16.157603879999989</v>
      </c>
      <c r="AF25" s="130">
        <v>15.260935020000003</v>
      </c>
      <c r="AG25" s="130">
        <v>19.427820510000011</v>
      </c>
      <c r="AH25" s="130">
        <v>17.431576099999997</v>
      </c>
      <c r="AI25" s="130">
        <v>18.192434559999882</v>
      </c>
      <c r="AJ25" s="130">
        <v>16.252101270000004</v>
      </c>
      <c r="AK25" s="130">
        <v>19.325999779999997</v>
      </c>
      <c r="AL25" s="130">
        <v>16.801359569999992</v>
      </c>
      <c r="AM25" s="130">
        <v>16.547137699999997</v>
      </c>
      <c r="AN25" s="130">
        <v>17.753844070000003</v>
      </c>
      <c r="AO25" s="130">
        <v>19.372614360000007</v>
      </c>
      <c r="AP25" s="130">
        <v>18.256002549999987</v>
      </c>
      <c r="AQ25" s="130">
        <v>22.096469819999996</v>
      </c>
      <c r="AR25" s="130">
        <v>19.536418630000004</v>
      </c>
      <c r="AS25" s="130">
        <v>19.073317549999999</v>
      </c>
      <c r="AT25" s="130">
        <v>20.541117549999996</v>
      </c>
      <c r="AU25" s="130">
        <v>15.858752690000014</v>
      </c>
      <c r="AV25" s="130">
        <v>25.190018290000005</v>
      </c>
      <c r="AW25" s="130">
        <v>19.94872255000001</v>
      </c>
      <c r="AX25" s="130">
        <v>22.119445779999996</v>
      </c>
      <c r="AY25" s="130">
        <v>21.372872219999991</v>
      </c>
      <c r="AZ25" s="130">
        <v>16.856113780000005</v>
      </c>
      <c r="BA25" s="130">
        <v>19.251294749999992</v>
      </c>
      <c r="BB25" s="130">
        <v>16.630114220000006</v>
      </c>
      <c r="BC25" s="130">
        <v>22.448812820000121</v>
      </c>
      <c r="BD25" s="130">
        <v>18.523447079999997</v>
      </c>
      <c r="BE25" s="130">
        <v>20.54529728999988</v>
      </c>
      <c r="BF25" s="130">
        <v>27.615724880000002</v>
      </c>
      <c r="BG25" s="130">
        <v>17.681023109999984</v>
      </c>
      <c r="BH25" s="130">
        <v>19.39081916000001</v>
      </c>
      <c r="BI25" s="130">
        <v>21.2379340299997</v>
      </c>
      <c r="BJ25" s="130">
        <v>15.813112402373688</v>
      </c>
      <c r="BK25" s="130">
        <v>18.101763225947458</v>
      </c>
      <c r="BL25" s="130">
        <v>13.129936874635664</v>
      </c>
      <c r="BM25" s="130">
        <v>40.384829886297439</v>
      </c>
      <c r="BN25" s="130">
        <v>20.353355712828016</v>
      </c>
      <c r="BO25" s="130">
        <v>9.7143715131195769</v>
      </c>
      <c r="BP25" s="130">
        <v>13.254144890116617</v>
      </c>
      <c r="BQ25" s="130">
        <v>12.335151188584183</v>
      </c>
      <c r="BR25" s="130">
        <v>7.8675603760933219</v>
      </c>
      <c r="BS25" s="130">
        <v>12.404997089679279</v>
      </c>
      <c r="BT25" s="130">
        <v>11.38011219970849</v>
      </c>
      <c r="BU25" s="130">
        <v>8.6196285087463114</v>
      </c>
      <c r="BV25" s="130">
        <v>19.172523648688081</v>
      </c>
      <c r="BW25" s="130">
        <v>7.0885555641398676</v>
      </c>
      <c r="BX25" s="133">
        <v>4.9052198323615164</v>
      </c>
      <c r="BY25" s="133">
        <v>4.8087743262682192</v>
      </c>
      <c r="BZ25" s="133">
        <v>2.9100004600000053</v>
      </c>
      <c r="CA25" s="133">
        <v>2.4842525100000001</v>
      </c>
      <c r="CB25" s="133">
        <v>1.992876510000003</v>
      </c>
      <c r="CC25" s="133">
        <v>8.59512915</v>
      </c>
      <c r="CD25" s="133">
        <v>16.20259553</v>
      </c>
      <c r="CE25" s="133">
        <v>0.86333305999999999</v>
      </c>
      <c r="CF25" s="133">
        <v>1.8096874499999998</v>
      </c>
      <c r="CG25" s="133">
        <v>2.9100818100000003</v>
      </c>
      <c r="CH25" s="133">
        <v>1.7607295299999994</v>
      </c>
      <c r="CI25" s="133">
        <v>5.7788516199999869</v>
      </c>
      <c r="CJ25" s="133">
        <v>2.8875089000000003</v>
      </c>
      <c r="CK25" s="133">
        <f>+'Cambiaria Diaria '!BYW27</f>
        <v>4.14492203</v>
      </c>
      <c r="CL25" s="133">
        <f>+'Cambiaria Diaria '!BZQ27</f>
        <v>0.22025031000000003</v>
      </c>
    </row>
    <row r="26" spans="1:90" ht="18" x14ac:dyDescent="0.25">
      <c r="A26" s="126" t="s">
        <v>19</v>
      </c>
      <c r="B26" s="130">
        <v>19.080982860000002</v>
      </c>
      <c r="C26" s="130">
        <v>28.787533269999997</v>
      </c>
      <c r="D26" s="130">
        <v>23.333240349999997</v>
      </c>
      <c r="E26" s="130">
        <v>30.792108980000009</v>
      </c>
      <c r="F26" s="130">
        <v>44.172317220000004</v>
      </c>
      <c r="G26" s="130">
        <v>31.782739759999991</v>
      </c>
      <c r="H26" s="130">
        <v>28.75193360999997</v>
      </c>
      <c r="I26" s="130">
        <v>26.225795230000003</v>
      </c>
      <c r="J26" s="130">
        <v>23.96239078000001</v>
      </c>
      <c r="K26" s="130">
        <v>25.950327869999988</v>
      </c>
      <c r="L26" s="130">
        <v>31.821744239999994</v>
      </c>
      <c r="M26" s="130">
        <v>21.457475839999997</v>
      </c>
      <c r="N26" s="130">
        <v>25.439715899999971</v>
      </c>
      <c r="O26" s="130">
        <v>28.015516499999993</v>
      </c>
      <c r="P26" s="130">
        <v>28.208894659999988</v>
      </c>
      <c r="Q26" s="130">
        <v>37.182195360000016</v>
      </c>
      <c r="R26" s="130">
        <v>23.511296500000025</v>
      </c>
      <c r="S26" s="130">
        <v>25.767722600000024</v>
      </c>
      <c r="T26" s="130">
        <v>27.006929479999989</v>
      </c>
      <c r="U26" s="130">
        <v>18.501259369999989</v>
      </c>
      <c r="V26" s="130">
        <v>19.104266519999999</v>
      </c>
      <c r="W26" s="130">
        <v>18.26405007</v>
      </c>
      <c r="X26" s="130">
        <v>16.107212980000021</v>
      </c>
      <c r="Y26" s="130">
        <v>12.198725249999999</v>
      </c>
      <c r="Z26" s="130">
        <v>14.592198690000011</v>
      </c>
      <c r="AA26" s="130">
        <v>13.722344639999998</v>
      </c>
      <c r="AB26" s="130">
        <v>19.233425330000006</v>
      </c>
      <c r="AC26" s="130">
        <v>16.798133900000021</v>
      </c>
      <c r="AD26" s="130">
        <v>15.688764160000002</v>
      </c>
      <c r="AE26" s="130">
        <v>16.157603879999989</v>
      </c>
      <c r="AF26" s="130">
        <v>15.260935020000003</v>
      </c>
      <c r="AG26" s="130">
        <v>19.427820510000011</v>
      </c>
      <c r="AH26" s="130">
        <v>17.431576099999997</v>
      </c>
      <c r="AI26" s="130">
        <v>18.192434559999882</v>
      </c>
      <c r="AJ26" s="130">
        <v>16.252101270000004</v>
      </c>
      <c r="AK26" s="130">
        <v>19.325999779999997</v>
      </c>
      <c r="AL26" s="130">
        <v>16.801359569999992</v>
      </c>
      <c r="AM26" s="130">
        <v>16.547137699999997</v>
      </c>
      <c r="AN26" s="130">
        <v>17.753844070000003</v>
      </c>
      <c r="AO26" s="130">
        <v>19.372614360000007</v>
      </c>
      <c r="AP26" s="130">
        <v>18.256002549999987</v>
      </c>
      <c r="AQ26" s="130">
        <v>22.096469819999996</v>
      </c>
      <c r="AR26" s="130">
        <v>19.536418630000004</v>
      </c>
      <c r="AS26" s="130">
        <v>19.073317549999999</v>
      </c>
      <c r="AT26" s="130">
        <v>20.541117549999996</v>
      </c>
      <c r="AU26" s="130">
        <v>15.858752690000014</v>
      </c>
      <c r="AV26" s="130">
        <v>25.190018290000005</v>
      </c>
      <c r="AW26" s="130">
        <v>19.94872255000001</v>
      </c>
      <c r="AX26" s="130">
        <v>22.119445779999996</v>
      </c>
      <c r="AY26" s="130">
        <v>21.372872219999991</v>
      </c>
      <c r="AZ26" s="130">
        <v>16.856113780000005</v>
      </c>
      <c r="BA26" s="130">
        <v>19.251294749999992</v>
      </c>
      <c r="BB26" s="130">
        <v>16.630114220000006</v>
      </c>
      <c r="BC26" s="130">
        <v>22.448812820000121</v>
      </c>
      <c r="BD26" s="130">
        <v>18.523447079999997</v>
      </c>
      <c r="BE26" s="130">
        <v>20.54529728999988</v>
      </c>
      <c r="BF26" s="130">
        <v>27.615724880000002</v>
      </c>
      <c r="BG26" s="130">
        <v>17.681023109999984</v>
      </c>
      <c r="BH26" s="130">
        <v>19.39081916000001</v>
      </c>
      <c r="BI26" s="130">
        <v>21.2379340299997</v>
      </c>
      <c r="BJ26" s="130">
        <v>15.813112402373688</v>
      </c>
      <c r="BK26" s="130">
        <v>18.101763225947458</v>
      </c>
      <c r="BL26" s="130">
        <v>13.129936874635664</v>
      </c>
      <c r="BM26" s="130">
        <v>40.384829886297439</v>
      </c>
      <c r="BN26" s="130">
        <v>20.353355712828016</v>
      </c>
      <c r="BO26" s="130">
        <v>9.7143715131195769</v>
      </c>
      <c r="BP26" s="130">
        <v>13.254144890116617</v>
      </c>
      <c r="BQ26" s="130">
        <v>12.335151188584183</v>
      </c>
      <c r="BR26" s="130">
        <v>7.8675603760933219</v>
      </c>
      <c r="BS26" s="130">
        <v>12.404997089679279</v>
      </c>
      <c r="BT26" s="130">
        <v>11.38011219970849</v>
      </c>
      <c r="BU26" s="130">
        <v>8.6196285087463114</v>
      </c>
      <c r="BV26" s="130">
        <v>19.172523648688081</v>
      </c>
      <c r="BW26" s="130">
        <v>7.0885555641398676</v>
      </c>
      <c r="BX26" s="133">
        <v>4.9052198323615164</v>
      </c>
      <c r="BY26" s="133">
        <v>4.8087743262682192</v>
      </c>
      <c r="BZ26" s="133">
        <v>2.9100004600000053</v>
      </c>
      <c r="CA26" s="133">
        <v>2.4842525100000001</v>
      </c>
      <c r="CB26" s="133">
        <v>1.992876510000003</v>
      </c>
      <c r="CC26" s="133">
        <v>8.59512915</v>
      </c>
      <c r="CD26" s="133">
        <v>16.20259553</v>
      </c>
      <c r="CE26" s="133">
        <v>0.86333305999999999</v>
      </c>
      <c r="CF26" s="133">
        <v>1.8096874499999998</v>
      </c>
      <c r="CG26" s="133">
        <v>2.9100818100000003</v>
      </c>
      <c r="CH26" s="133">
        <v>1.7607295299999994</v>
      </c>
      <c r="CI26" s="133">
        <v>5.7788516199999869</v>
      </c>
      <c r="CJ26" s="133">
        <v>2.8875089000000003</v>
      </c>
      <c r="CK26" s="133">
        <f>+'Cambiaria Diaria '!BYW28</f>
        <v>4.14492203</v>
      </c>
      <c r="CL26" s="133">
        <f>+'Cambiaria Diaria '!BZQ28</f>
        <v>0.22025031000000003</v>
      </c>
    </row>
    <row r="27" spans="1:90" ht="18" x14ac:dyDescent="0.25">
      <c r="A27" s="134" t="s">
        <v>20</v>
      </c>
      <c r="B27" s="130">
        <v>18.268986309999999</v>
      </c>
      <c r="C27" s="130">
        <v>0.37142316000000003</v>
      </c>
      <c r="D27" s="130">
        <v>0.79350692999999994</v>
      </c>
      <c r="E27" s="130">
        <v>9.8490623500000005</v>
      </c>
      <c r="F27" s="130">
        <v>2.5533669200000002</v>
      </c>
      <c r="G27" s="130">
        <v>7.39356028</v>
      </c>
      <c r="H27" s="130">
        <v>3.9137448999999997</v>
      </c>
      <c r="I27" s="130">
        <v>0.70652548999999998</v>
      </c>
      <c r="J27" s="130">
        <v>3.0931285900000001</v>
      </c>
      <c r="K27" s="130">
        <v>12.243230970000001</v>
      </c>
      <c r="L27" s="130">
        <v>12.475896030000001</v>
      </c>
      <c r="M27" s="130">
        <v>1.23330385</v>
      </c>
      <c r="N27" s="130">
        <v>24.334643660000001</v>
      </c>
      <c r="O27" s="130">
        <v>1.5417471699999998</v>
      </c>
      <c r="P27" s="130">
        <v>26.99441212</v>
      </c>
      <c r="Q27" s="130">
        <v>11.011862489999999</v>
      </c>
      <c r="R27" s="130">
        <v>2.0603469899999998</v>
      </c>
      <c r="S27" s="130">
        <v>6.4658906700000003</v>
      </c>
      <c r="T27" s="130">
        <v>1.68176328</v>
      </c>
      <c r="U27" s="130">
        <v>0.30064563999999999</v>
      </c>
      <c r="V27" s="130">
        <v>9.7620787999999994</v>
      </c>
      <c r="W27" s="130">
        <v>5.2405356400000001</v>
      </c>
      <c r="X27" s="130">
        <v>0.80054044999999996</v>
      </c>
      <c r="Y27" s="130">
        <v>31.916678700000006</v>
      </c>
      <c r="Z27" s="130">
        <v>2.5913098999999997</v>
      </c>
      <c r="AA27" s="130">
        <v>1.6138336600000003</v>
      </c>
      <c r="AB27" s="130">
        <v>0.47885246000000004</v>
      </c>
      <c r="AC27" s="130">
        <v>0.85839285999999992</v>
      </c>
      <c r="AD27" s="130"/>
      <c r="AE27" s="130">
        <v>0.1026773</v>
      </c>
      <c r="AF27" s="130">
        <v>0.30070337999999996</v>
      </c>
      <c r="AG27" s="130">
        <v>7.8486263699999999</v>
      </c>
      <c r="AH27" s="130">
        <v>4.3811277200000003</v>
      </c>
      <c r="AI27" s="130">
        <v>1.6378127</v>
      </c>
      <c r="AJ27" s="130">
        <v>2.1481930600000001</v>
      </c>
      <c r="AK27" s="130">
        <v>12.983481800000002</v>
      </c>
      <c r="AL27" s="130">
        <v>68.463066089999984</v>
      </c>
      <c r="AM27" s="130">
        <v>0.38839037000000004</v>
      </c>
      <c r="AN27" s="130">
        <v>0.50060165999999995</v>
      </c>
      <c r="AO27" s="130">
        <v>0.56809401000000004</v>
      </c>
      <c r="AP27" s="130">
        <v>7.2826194300000004</v>
      </c>
      <c r="AQ27" s="130">
        <v>3.1851002300000002</v>
      </c>
      <c r="AR27" s="130">
        <v>19.08064684</v>
      </c>
      <c r="AS27" s="130">
        <v>0.77197534999999995</v>
      </c>
      <c r="AT27" s="130">
        <v>0.78741673000000012</v>
      </c>
      <c r="AU27" s="130">
        <v>0.24273017999999996</v>
      </c>
      <c r="AV27" s="130">
        <v>8.2803740000000015E-2</v>
      </c>
      <c r="AW27" s="130">
        <v>5.0899694499999999</v>
      </c>
      <c r="AX27" s="130">
        <v>33.227624939999998</v>
      </c>
      <c r="AY27" s="130">
        <v>0.35891129999999999</v>
      </c>
      <c r="AZ27" s="130">
        <v>1.15365004</v>
      </c>
      <c r="BA27" s="130">
        <v>0.38613730000000002</v>
      </c>
      <c r="BB27" s="130">
        <v>2.2739130999999997</v>
      </c>
      <c r="BC27" s="130">
        <v>1.6812000000000001E-2</v>
      </c>
      <c r="BD27" s="130">
        <v>2.7061719900000005</v>
      </c>
      <c r="BE27" s="130">
        <v>3.1290705000000001</v>
      </c>
      <c r="BF27" s="130">
        <v>11.675871140000002</v>
      </c>
      <c r="BG27" s="130">
        <v>0.67941423000000001</v>
      </c>
      <c r="BH27" s="130">
        <v>0.93818318000000001</v>
      </c>
      <c r="BI27" s="130">
        <v>5.7906904799999994</v>
      </c>
      <c r="BJ27" s="130">
        <v>50.635201840174922</v>
      </c>
      <c r="BK27" s="130">
        <v>0</v>
      </c>
      <c r="BL27" s="130">
        <v>8.0868032069970855E-2</v>
      </c>
      <c r="BM27" s="130">
        <v>5.5103237332361514</v>
      </c>
      <c r="BN27" s="130">
        <v>9.8944627055393592</v>
      </c>
      <c r="BO27" s="130">
        <v>0</v>
      </c>
      <c r="BP27" s="130">
        <v>0</v>
      </c>
      <c r="BQ27" s="130">
        <v>2.019E-2</v>
      </c>
      <c r="BR27" s="130">
        <v>0.53778739212827986</v>
      </c>
      <c r="BS27" s="130">
        <v>0.97276637026239055</v>
      </c>
      <c r="BT27" s="130">
        <v>1.6975175699708456</v>
      </c>
      <c r="BU27" s="130">
        <v>15.627651007288629</v>
      </c>
      <c r="BV27" s="130">
        <v>1.3981525451895038</v>
      </c>
      <c r="BW27" s="130">
        <v>1.8113965014577259E-2</v>
      </c>
      <c r="BX27" s="133">
        <v>9.6177405247813395E-3</v>
      </c>
      <c r="BY27" s="133">
        <v>0.85375771536443146</v>
      </c>
      <c r="BZ27" s="133">
        <v>0.36862731000000004</v>
      </c>
      <c r="CA27" s="133">
        <v>8.30294E-3</v>
      </c>
      <c r="CB27" s="133">
        <v>4.0011360700000003</v>
      </c>
      <c r="CC27" s="133">
        <v>5.6919581499999996</v>
      </c>
      <c r="CD27" s="133">
        <v>0</v>
      </c>
      <c r="CE27" s="133">
        <v>1.83810647</v>
      </c>
      <c r="CF27" s="133">
        <v>3.4371300100000002</v>
      </c>
      <c r="CG27" s="133">
        <v>0.75951148000000002</v>
      </c>
      <c r="CH27" s="133">
        <v>8.0466454700000014</v>
      </c>
      <c r="CI27" s="133">
        <v>0.12304366999999999</v>
      </c>
      <c r="CJ27" s="133">
        <v>0</v>
      </c>
      <c r="CK27" s="133">
        <f>+'Cambiaria Diaria '!BYW29</f>
        <v>0.49197418000000004</v>
      </c>
      <c r="CL27" s="133">
        <f>+'Cambiaria Diaria '!BZQ29</f>
        <v>0</v>
      </c>
    </row>
    <row r="28" spans="1:90" ht="18" x14ac:dyDescent="0.25">
      <c r="A28" s="134" t="s">
        <v>21</v>
      </c>
      <c r="B28" s="130">
        <v>53.841713069999997</v>
      </c>
      <c r="C28" s="130">
        <v>9.0652907799999998</v>
      </c>
      <c r="D28" s="130">
        <v>6.2841079999999998</v>
      </c>
      <c r="E28" s="130">
        <v>8.5657009999999989</v>
      </c>
      <c r="F28" s="130">
        <v>11.635588220000001</v>
      </c>
      <c r="G28" s="130">
        <v>5.0519141800000007</v>
      </c>
      <c r="H28" s="130">
        <v>20.498933910000002</v>
      </c>
      <c r="I28" s="130">
        <v>20.264354839999999</v>
      </c>
      <c r="J28" s="130">
        <v>9.2853379999999994</v>
      </c>
      <c r="K28" s="130">
        <v>17.30252183</v>
      </c>
      <c r="L28" s="130">
        <v>41.753394030000003</v>
      </c>
      <c r="M28" s="130">
        <v>18.554482</v>
      </c>
      <c r="N28" s="130">
        <v>18.650690869999998</v>
      </c>
      <c r="O28" s="130">
        <v>23.343073499999999</v>
      </c>
      <c r="P28" s="130">
        <v>34.556319610000003</v>
      </c>
      <c r="Q28" s="130">
        <v>22.14555279</v>
      </c>
      <c r="R28" s="130">
        <v>33.355824569999996</v>
      </c>
      <c r="S28" s="130">
        <v>22.930277030000003</v>
      </c>
      <c r="T28" s="130">
        <v>35.077248000000004</v>
      </c>
      <c r="U28" s="130">
        <v>36.005400999999999</v>
      </c>
      <c r="V28" s="130">
        <v>24.212415320000002</v>
      </c>
      <c r="W28" s="130">
        <v>10.93706091</v>
      </c>
      <c r="X28" s="130">
        <v>13.519244279999999</v>
      </c>
      <c r="Y28" s="130">
        <v>43.920873</v>
      </c>
      <c r="Z28" s="131"/>
      <c r="AA28" s="130">
        <v>19.602060999999999</v>
      </c>
      <c r="AB28" s="130">
        <v>10.49934</v>
      </c>
      <c r="AC28" s="130">
        <v>23.688204860000003</v>
      </c>
      <c r="AD28" s="130">
        <v>34.813396430000005</v>
      </c>
      <c r="AE28" s="130">
        <v>469.03945342000009</v>
      </c>
      <c r="AF28" s="130">
        <v>17.25592675</v>
      </c>
      <c r="AG28" s="130">
        <v>14.53617961</v>
      </c>
      <c r="AH28" s="130">
        <v>29.200834969999999</v>
      </c>
      <c r="AI28" s="130">
        <v>16.225040069999999</v>
      </c>
      <c r="AJ28" s="130">
        <v>16.19677325</v>
      </c>
      <c r="AK28" s="130">
        <v>8.0028360000000003</v>
      </c>
      <c r="AL28" s="130">
        <v>33.430305000000004</v>
      </c>
      <c r="AM28" s="130">
        <v>21.598324999999999</v>
      </c>
      <c r="AN28" s="130">
        <v>11.982519000000002</v>
      </c>
      <c r="AO28" s="130">
        <v>17.745411500000003</v>
      </c>
      <c r="AP28" s="130">
        <v>7.2563204400000014</v>
      </c>
      <c r="AQ28" s="130">
        <v>346.50084756000001</v>
      </c>
      <c r="AR28" s="130">
        <v>23.032219429999998</v>
      </c>
      <c r="AS28" s="130">
        <v>14.158723099999998</v>
      </c>
      <c r="AT28" s="130">
        <v>28.821977340000004</v>
      </c>
      <c r="AU28" s="130">
        <v>22.115774420000001</v>
      </c>
      <c r="AV28" s="130">
        <v>9.7703519799999992</v>
      </c>
      <c r="AW28" s="130">
        <v>11.258094999999999</v>
      </c>
      <c r="AX28" s="130">
        <v>12.03972701</v>
      </c>
      <c r="AY28" s="130">
        <v>11.907134169999996</v>
      </c>
      <c r="AZ28" s="130">
        <v>11.768103400000001</v>
      </c>
      <c r="BA28" s="130">
        <v>54.553411129999994</v>
      </c>
      <c r="BB28" s="130">
        <v>533.49527799999998</v>
      </c>
      <c r="BC28" s="130">
        <v>136.738057</v>
      </c>
      <c r="BD28" s="130">
        <v>18.557086400000003</v>
      </c>
      <c r="BE28" s="130">
        <v>48.256792000000004</v>
      </c>
      <c r="BF28" s="130">
        <v>90.138765059999997</v>
      </c>
      <c r="BG28" s="130">
        <v>33.238668599999997</v>
      </c>
      <c r="BH28" s="130">
        <v>19.78179797</v>
      </c>
      <c r="BI28" s="130">
        <v>132.81799999999998</v>
      </c>
      <c r="BJ28" s="130">
        <v>150.47375435999999</v>
      </c>
      <c r="BK28" s="130">
        <v>94.171857000000003</v>
      </c>
      <c r="BL28" s="130">
        <v>99.143320380466477</v>
      </c>
      <c r="BM28" s="130">
        <v>54.204088999999996</v>
      </c>
      <c r="BN28" s="130">
        <v>9</v>
      </c>
      <c r="BO28" s="130">
        <v>10</v>
      </c>
      <c r="BP28" s="130">
        <v>89.776882990000004</v>
      </c>
      <c r="BQ28" s="130">
        <v>301.06925762999998</v>
      </c>
      <c r="BR28" s="130">
        <v>223.593006</v>
      </c>
      <c r="BS28" s="130">
        <v>159.17750000000001</v>
      </c>
      <c r="BT28" s="130">
        <v>87.476989000000003</v>
      </c>
      <c r="BU28" s="130">
        <v>87.119495999999998</v>
      </c>
      <c r="BV28" s="130">
        <v>209.75427200000001</v>
      </c>
      <c r="BW28" s="130">
        <v>60.161617999999997</v>
      </c>
      <c r="BX28" s="133">
        <v>102.776758</v>
      </c>
      <c r="BY28" s="133">
        <v>248.49923595956267</v>
      </c>
      <c r="BZ28" s="133">
        <v>261.72202955</v>
      </c>
      <c r="CA28" s="133">
        <v>303.33846773000005</v>
      </c>
      <c r="CB28" s="133">
        <v>367.42322637000001</v>
      </c>
      <c r="CC28" s="133">
        <v>314.78958081000002</v>
      </c>
      <c r="CD28" s="133">
        <v>381.04336275999998</v>
      </c>
      <c r="CE28" s="133">
        <v>350.47481199999999</v>
      </c>
      <c r="CF28" s="133">
        <v>322.76140048999997</v>
      </c>
      <c r="CG28" s="133">
        <v>425.39025891</v>
      </c>
      <c r="CH28" s="133">
        <v>502.84869735000001</v>
      </c>
      <c r="CI28" s="133">
        <v>279.97503869000002</v>
      </c>
      <c r="CJ28" s="133">
        <v>278.92383699999999</v>
      </c>
      <c r="CK28" s="133">
        <f>+'Cambiaria Diaria '!BYW30</f>
        <v>661.232528</v>
      </c>
      <c r="CL28" s="133">
        <f>+'Cambiaria Diaria '!BZQ30</f>
        <v>341.51786554</v>
      </c>
    </row>
    <row r="29" spans="1:90" ht="18" x14ac:dyDescent="0.25">
      <c r="A29" s="126" t="s">
        <v>22</v>
      </c>
      <c r="B29" s="130">
        <v>28.863966000000001</v>
      </c>
      <c r="C29" s="130">
        <v>0.28699999999999998</v>
      </c>
      <c r="D29" s="130">
        <v>3.8727080000000003</v>
      </c>
      <c r="E29" s="130"/>
      <c r="F29" s="130">
        <v>5.5511080000000002</v>
      </c>
      <c r="G29" s="130">
        <v>5.0361830000000003</v>
      </c>
      <c r="H29" s="130">
        <v>12.934812000000001</v>
      </c>
      <c r="I29" s="130"/>
      <c r="J29" s="130">
        <v>1.6337999999999998E-2</v>
      </c>
      <c r="K29" s="130">
        <v>14.968882000000001</v>
      </c>
      <c r="L29" s="130">
        <v>25.122689999999999</v>
      </c>
      <c r="M29" s="130">
        <v>15.856311999999999</v>
      </c>
      <c r="N29" s="130">
        <v>9.4832859999999997</v>
      </c>
      <c r="O29" s="130">
        <v>19.688342000000002</v>
      </c>
      <c r="P29" s="130">
        <v>32.727063000000001</v>
      </c>
      <c r="Q29" s="130">
        <v>17.339147000000001</v>
      </c>
      <c r="R29" s="130">
        <v>29.205015</v>
      </c>
      <c r="S29" s="130">
        <v>14.023411060000001</v>
      </c>
      <c r="T29" s="130">
        <v>33.098247999999998</v>
      </c>
      <c r="U29" s="130">
        <v>30.933401000000003</v>
      </c>
      <c r="V29" s="130">
        <v>15.118971</v>
      </c>
      <c r="W29" s="130">
        <v>8.2359390000000001</v>
      </c>
      <c r="X29" s="130">
        <v>6.1414530000000003</v>
      </c>
      <c r="Y29" s="130">
        <v>38.253812999999994</v>
      </c>
      <c r="Z29" s="130">
        <v>31.036422999999999</v>
      </c>
      <c r="AA29" s="130"/>
      <c r="AB29" s="130"/>
      <c r="AC29" s="130"/>
      <c r="AD29" s="130"/>
      <c r="AE29" s="130"/>
      <c r="AF29" s="130"/>
      <c r="AG29" s="130"/>
      <c r="AH29" s="130"/>
      <c r="AI29" s="130"/>
      <c r="AJ29" s="130">
        <v>5.94873925</v>
      </c>
      <c r="AK29" s="130"/>
      <c r="AL29" s="130">
        <v>0</v>
      </c>
      <c r="AM29" s="130">
        <v>2.690137</v>
      </c>
      <c r="AN29" s="130"/>
      <c r="AO29" s="130"/>
      <c r="AP29" s="130"/>
      <c r="AQ29" s="130"/>
      <c r="AR29" s="130"/>
      <c r="AS29" s="130"/>
      <c r="AT29" s="130"/>
      <c r="AU29" s="130"/>
      <c r="AV29" s="130"/>
      <c r="AW29" s="130">
        <v>2.6690879999999999</v>
      </c>
      <c r="AX29" s="130"/>
      <c r="AY29" s="130"/>
      <c r="AZ29" s="130">
        <v>0</v>
      </c>
      <c r="BA29" s="130">
        <v>0</v>
      </c>
      <c r="BB29" s="130"/>
      <c r="BC29" s="130">
        <v>0</v>
      </c>
      <c r="BD29" s="130">
        <v>0</v>
      </c>
      <c r="BE29" s="130"/>
      <c r="BF29" s="130"/>
      <c r="BG29" s="130"/>
      <c r="BH29" s="130"/>
      <c r="BI29" s="130"/>
      <c r="BJ29" s="130">
        <v>0</v>
      </c>
      <c r="BK29" s="130">
        <v>0</v>
      </c>
      <c r="BL29" s="130">
        <v>0</v>
      </c>
      <c r="BM29" s="130">
        <v>0</v>
      </c>
      <c r="BN29" s="130">
        <v>0</v>
      </c>
      <c r="BO29" s="130">
        <v>0</v>
      </c>
      <c r="BP29" s="130">
        <v>0</v>
      </c>
      <c r="BQ29" s="130">
        <v>0</v>
      </c>
      <c r="BR29" s="130">
        <v>0</v>
      </c>
      <c r="BS29" s="130">
        <v>0</v>
      </c>
      <c r="BT29" s="130">
        <v>0</v>
      </c>
      <c r="BU29" s="130">
        <v>0</v>
      </c>
      <c r="BV29" s="130">
        <v>0</v>
      </c>
      <c r="BW29" s="130">
        <v>0</v>
      </c>
      <c r="BX29" s="133">
        <v>0</v>
      </c>
      <c r="BY29" s="133">
        <v>0</v>
      </c>
      <c r="BZ29" s="133">
        <v>0</v>
      </c>
      <c r="CA29" s="133">
        <v>0</v>
      </c>
      <c r="CB29" s="133">
        <v>0</v>
      </c>
      <c r="CC29" s="133">
        <v>0</v>
      </c>
      <c r="CD29" s="133">
        <v>0</v>
      </c>
      <c r="CE29" s="133">
        <v>0</v>
      </c>
      <c r="CF29" s="133">
        <v>0</v>
      </c>
      <c r="CG29" s="133">
        <v>0</v>
      </c>
      <c r="CH29" s="133">
        <v>0</v>
      </c>
      <c r="CI29" s="133">
        <v>0</v>
      </c>
      <c r="CJ29" s="133">
        <v>0</v>
      </c>
      <c r="CK29" s="133">
        <f>+'Cambiaria Diaria '!BYW31</f>
        <v>0</v>
      </c>
      <c r="CL29" s="133">
        <f>+'Cambiaria Diaria '!BZQ31</f>
        <v>0</v>
      </c>
    </row>
    <row r="30" spans="1:90" ht="18" x14ac:dyDescent="0.25">
      <c r="A30" s="126" t="s">
        <v>23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>
        <v>1.4553150000000001E-2</v>
      </c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>
        <v>0</v>
      </c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>
        <v>0</v>
      </c>
      <c r="BA30" s="130">
        <v>0</v>
      </c>
      <c r="BB30" s="130"/>
      <c r="BC30" s="130">
        <v>0</v>
      </c>
      <c r="BD30" s="130">
        <v>0</v>
      </c>
      <c r="BE30" s="130"/>
      <c r="BF30" s="130"/>
      <c r="BG30" s="130"/>
      <c r="BH30" s="130"/>
      <c r="BI30" s="130"/>
      <c r="BJ30" s="130">
        <v>0</v>
      </c>
      <c r="BK30" s="130">
        <v>0</v>
      </c>
      <c r="BL30" s="130">
        <v>0</v>
      </c>
      <c r="BM30" s="130">
        <v>0</v>
      </c>
      <c r="BN30" s="130">
        <v>0</v>
      </c>
      <c r="BO30" s="130">
        <v>0</v>
      </c>
      <c r="BP30" s="130">
        <v>0</v>
      </c>
      <c r="BQ30" s="130">
        <v>0</v>
      </c>
      <c r="BR30" s="130">
        <v>0</v>
      </c>
      <c r="BS30" s="130">
        <v>0</v>
      </c>
      <c r="BT30" s="130">
        <v>0</v>
      </c>
      <c r="BU30" s="130">
        <v>0</v>
      </c>
      <c r="BV30" s="130">
        <v>0</v>
      </c>
      <c r="BW30" s="130">
        <v>0</v>
      </c>
      <c r="BX30" s="133">
        <v>0</v>
      </c>
      <c r="BY30" s="133">
        <v>0</v>
      </c>
      <c r="BZ30" s="133">
        <v>0</v>
      </c>
      <c r="CA30" s="133">
        <v>0</v>
      </c>
      <c r="CB30" s="133">
        <v>0</v>
      </c>
      <c r="CC30" s="133">
        <v>1.9129999999999998E-5</v>
      </c>
      <c r="CD30" s="133">
        <v>0</v>
      </c>
      <c r="CE30" s="133">
        <v>0</v>
      </c>
      <c r="CF30" s="133">
        <v>0</v>
      </c>
      <c r="CG30" s="133">
        <v>0</v>
      </c>
      <c r="CH30" s="133">
        <v>0</v>
      </c>
      <c r="CI30" s="133">
        <v>0</v>
      </c>
      <c r="CJ30" s="133">
        <v>0</v>
      </c>
      <c r="CK30" s="133">
        <f>+'Cambiaria Diaria '!BYW32</f>
        <v>0</v>
      </c>
      <c r="CL30" s="133">
        <f>+'Cambiaria Diaria '!BZQ32</f>
        <v>0</v>
      </c>
    </row>
    <row r="31" spans="1:90" ht="18" x14ac:dyDescent="0.25">
      <c r="A31" s="126" t="s">
        <v>24</v>
      </c>
      <c r="B31" s="130">
        <v>10.268535929999999</v>
      </c>
      <c r="C31" s="130">
        <v>8.778290779999999</v>
      </c>
      <c r="D31" s="130">
        <v>2.4114</v>
      </c>
      <c r="E31" s="130">
        <v>8.5657009999999989</v>
      </c>
      <c r="F31" s="130">
        <v>6.0844802199999997</v>
      </c>
      <c r="G31" s="130">
        <v>1.5731179999999997E-2</v>
      </c>
      <c r="H31" s="130">
        <v>7.5641219099999999</v>
      </c>
      <c r="I31" s="130">
        <v>7.0460308400000002</v>
      </c>
      <c r="J31" s="130">
        <v>9.2690000000000001</v>
      </c>
      <c r="K31" s="130">
        <v>2.3336398300000001</v>
      </c>
      <c r="L31" s="130">
        <v>7.2921320299999994</v>
      </c>
      <c r="M31" s="130">
        <v>2.6981700000000002</v>
      </c>
      <c r="N31" s="130">
        <v>9.1674048700000004</v>
      </c>
      <c r="O31" s="130">
        <v>1.9014625000000001</v>
      </c>
      <c r="P31" s="130">
        <v>1.8292566100000001</v>
      </c>
      <c r="Q31" s="130">
        <v>4.8064057899999995</v>
      </c>
      <c r="R31" s="130">
        <v>4.1508095699999998</v>
      </c>
      <c r="S31" s="130">
        <v>8.8751036600000006</v>
      </c>
      <c r="T31" s="130">
        <v>1.9789999999999999</v>
      </c>
      <c r="U31" s="130">
        <v>5.0720000000000001</v>
      </c>
      <c r="V31" s="130">
        <v>9.0934443199999997</v>
      </c>
      <c r="W31" s="130">
        <v>2.6865687600000001</v>
      </c>
      <c r="X31" s="130">
        <v>7.3777912800000003</v>
      </c>
      <c r="Y31" s="130">
        <v>5.6670599999999993</v>
      </c>
      <c r="Z31" s="130">
        <v>4.4876915100000003</v>
      </c>
      <c r="AA31" s="130">
        <v>8.3249999999999993</v>
      </c>
      <c r="AB31" s="130">
        <v>3.26</v>
      </c>
      <c r="AC31" s="130">
        <v>3.593</v>
      </c>
      <c r="AD31" s="130">
        <v>10.799473429999999</v>
      </c>
      <c r="AE31" s="130">
        <v>0.90801105999999998</v>
      </c>
      <c r="AF31" s="130">
        <v>4.4183007500000002</v>
      </c>
      <c r="AG31" s="130">
        <v>8.4393786100000003</v>
      </c>
      <c r="AH31" s="130">
        <v>6.4577629699999992</v>
      </c>
      <c r="AI31" s="130">
        <v>8.1900920699999986</v>
      </c>
      <c r="AJ31" s="130">
        <v>5.9790599999999996</v>
      </c>
      <c r="AK31" s="130">
        <v>3.69706</v>
      </c>
      <c r="AL31" s="130">
        <v>6.8916899999999996</v>
      </c>
      <c r="AM31" s="130">
        <v>3.8969999999999998</v>
      </c>
      <c r="AN31" s="130">
        <v>1.16612</v>
      </c>
      <c r="AO31" s="130">
        <v>7.9382165000000002</v>
      </c>
      <c r="AP31" s="130">
        <v>3.6053014399999999</v>
      </c>
      <c r="AQ31" s="130">
        <v>1.2040735600000001</v>
      </c>
      <c r="AR31" s="130">
        <v>11.269760429999998</v>
      </c>
      <c r="AS31" s="130">
        <v>6.8835099999999996E-2</v>
      </c>
      <c r="AT31" s="130">
        <v>1.17031734</v>
      </c>
      <c r="AU31" s="130">
        <v>9.8248874199999996</v>
      </c>
      <c r="AV31" s="130">
        <v>2.3085299799999999</v>
      </c>
      <c r="AW31" s="130">
        <v>2.8810149999999997</v>
      </c>
      <c r="AX31" s="130">
        <v>3.04434</v>
      </c>
      <c r="AY31" s="130">
        <v>4.1554212000000001</v>
      </c>
      <c r="AZ31" s="130">
        <v>1.5474E-3</v>
      </c>
      <c r="BA31" s="130">
        <v>0.6</v>
      </c>
      <c r="BB31" s="130">
        <v>1.4019999999999999</v>
      </c>
      <c r="BC31" s="130">
        <v>7.1399999999999991E-2</v>
      </c>
      <c r="BD31" s="130">
        <v>4.6195474000000001</v>
      </c>
      <c r="BE31" s="130">
        <v>1.5469999999999999E-2</v>
      </c>
      <c r="BF31" s="130">
        <v>1.1380507799999999</v>
      </c>
      <c r="BG31" s="130">
        <v>3.3623276</v>
      </c>
      <c r="BH31" s="130">
        <v>1.3029059699999999</v>
      </c>
      <c r="BI31" s="130">
        <v>7.8179999999999996</v>
      </c>
      <c r="BJ31" s="130">
        <v>1.6790103600000001</v>
      </c>
      <c r="BK31" s="130">
        <v>6</v>
      </c>
      <c r="BL31" s="130">
        <v>0</v>
      </c>
      <c r="BM31" s="130">
        <v>0</v>
      </c>
      <c r="BN31" s="130">
        <v>0</v>
      </c>
      <c r="BO31" s="130">
        <v>0</v>
      </c>
      <c r="BP31" s="130">
        <v>1.3268609900000001</v>
      </c>
      <c r="BQ31" s="130">
        <v>2.55487763</v>
      </c>
      <c r="BR31" s="130">
        <v>0</v>
      </c>
      <c r="BS31" s="130">
        <v>0</v>
      </c>
      <c r="BT31" s="130">
        <v>0</v>
      </c>
      <c r="BU31" s="130">
        <v>0</v>
      </c>
      <c r="BV31" s="130">
        <v>0</v>
      </c>
      <c r="BW31" s="130">
        <v>0</v>
      </c>
      <c r="BX31" s="133">
        <v>0</v>
      </c>
      <c r="BY31" s="133">
        <v>0.17337512999999999</v>
      </c>
      <c r="BZ31" s="133">
        <v>1.72760655</v>
      </c>
      <c r="CA31" s="133">
        <v>0</v>
      </c>
      <c r="CB31" s="133">
        <v>1.786</v>
      </c>
      <c r="CC31" s="133">
        <v>3.81084968</v>
      </c>
      <c r="CD31" s="133">
        <v>2.0192347600000002</v>
      </c>
      <c r="CE31" s="133">
        <v>5.0690519999999992</v>
      </c>
      <c r="CF31" s="133">
        <v>3.0850680099999996</v>
      </c>
      <c r="CG31" s="133">
        <v>2.7210599100000001</v>
      </c>
      <c r="CH31" s="133">
        <v>8.8183018199999985</v>
      </c>
      <c r="CI31" s="133">
        <v>4.3723397900000007</v>
      </c>
      <c r="CJ31" s="133">
        <v>3.4359999999999999</v>
      </c>
      <c r="CK31" s="133">
        <f>+'Cambiaria Diaria '!BYW33</f>
        <v>1.2498128800000001</v>
      </c>
      <c r="CL31" s="133">
        <f>+'Cambiaria Diaria '!BZQ33</f>
        <v>2.9733655400000001</v>
      </c>
    </row>
    <row r="32" spans="1:90" ht="18" x14ac:dyDescent="0.25">
      <c r="A32" s="135" t="s">
        <v>24</v>
      </c>
      <c r="B32" s="130">
        <v>10.268535929999999</v>
      </c>
      <c r="C32" s="130">
        <v>8.778290779999999</v>
      </c>
      <c r="D32" s="130">
        <v>2.4114</v>
      </c>
      <c r="E32" s="130">
        <v>8.5657009999999989</v>
      </c>
      <c r="F32" s="130">
        <v>6.0844802199999997</v>
      </c>
      <c r="G32" s="130">
        <v>1.5731179999999997E-2</v>
      </c>
      <c r="H32" s="130">
        <v>7.5641219099999999</v>
      </c>
      <c r="I32" s="130">
        <v>7.0460308400000002</v>
      </c>
      <c r="J32" s="130">
        <v>9.2690000000000001</v>
      </c>
      <c r="K32" s="130">
        <v>2.3336398300000001</v>
      </c>
      <c r="L32" s="130">
        <v>7.2921320299999994</v>
      </c>
      <c r="M32" s="130">
        <v>2.6981700000000002</v>
      </c>
      <c r="N32" s="130">
        <v>9.1674048700000004</v>
      </c>
      <c r="O32" s="130">
        <v>1.9014625000000001</v>
      </c>
      <c r="P32" s="130">
        <v>1.8292566100000001</v>
      </c>
      <c r="Q32" s="130">
        <v>4.8064057899999995</v>
      </c>
      <c r="R32" s="130">
        <v>4.1508095699999998</v>
      </c>
      <c r="S32" s="130">
        <v>8.8751036600000006</v>
      </c>
      <c r="T32" s="130">
        <v>1.9789999999999999</v>
      </c>
      <c r="U32" s="130">
        <v>5.0720000000000001</v>
      </c>
      <c r="V32" s="130">
        <v>9.0934443199999997</v>
      </c>
      <c r="W32" s="130">
        <v>2.6865687600000001</v>
      </c>
      <c r="X32" s="130">
        <v>7.3777912800000003</v>
      </c>
      <c r="Y32" s="130">
        <v>5.6670599999999993</v>
      </c>
      <c r="Z32" s="130">
        <v>4.4876915100000003</v>
      </c>
      <c r="AA32" s="130">
        <v>8.3249999999999993</v>
      </c>
      <c r="AB32" s="130">
        <v>3.26</v>
      </c>
      <c r="AC32" s="130">
        <v>3.593</v>
      </c>
      <c r="AD32" s="130">
        <v>10.799473429999999</v>
      </c>
      <c r="AE32" s="130">
        <v>0.90801105999999998</v>
      </c>
      <c r="AF32" s="130">
        <v>4.4183007500000002</v>
      </c>
      <c r="AG32" s="130">
        <v>8.4393786100000003</v>
      </c>
      <c r="AH32" s="130">
        <v>6.4577629699999992</v>
      </c>
      <c r="AI32" s="130">
        <v>8.1900920699999986</v>
      </c>
      <c r="AJ32" s="130">
        <v>5.9790599999999996</v>
      </c>
      <c r="AK32" s="130">
        <v>3.69706</v>
      </c>
      <c r="AL32" s="130">
        <v>6.8916899999999996</v>
      </c>
      <c r="AM32" s="130">
        <v>3.8969999999999998</v>
      </c>
      <c r="AN32" s="130">
        <v>1.16612</v>
      </c>
      <c r="AO32" s="130">
        <v>7.9382165000000002</v>
      </c>
      <c r="AP32" s="130">
        <v>3.6053014399999999</v>
      </c>
      <c r="AQ32" s="130">
        <v>1.2040735600000001</v>
      </c>
      <c r="AR32" s="130">
        <v>11.269760429999998</v>
      </c>
      <c r="AS32" s="130">
        <v>6.8835099999999996E-2</v>
      </c>
      <c r="AT32" s="130">
        <v>1.17031734</v>
      </c>
      <c r="AU32" s="130">
        <v>9.8248874199999996</v>
      </c>
      <c r="AV32" s="130">
        <v>2.3085299799999999</v>
      </c>
      <c r="AW32" s="130">
        <v>2.8810149999999997</v>
      </c>
      <c r="AX32" s="130">
        <v>3.04434</v>
      </c>
      <c r="AY32" s="130">
        <v>4.1554212000000001</v>
      </c>
      <c r="AZ32" s="130">
        <v>1.5474E-3</v>
      </c>
      <c r="BA32" s="130">
        <v>0.6</v>
      </c>
      <c r="BB32" s="130">
        <v>1.4019999999999999</v>
      </c>
      <c r="BC32" s="130">
        <v>7.1399999999999991E-2</v>
      </c>
      <c r="BD32" s="130">
        <v>4.6195474000000001</v>
      </c>
      <c r="BE32" s="130">
        <v>1.5469999999999999E-2</v>
      </c>
      <c r="BF32" s="130">
        <v>1.1380507799999999</v>
      </c>
      <c r="BG32" s="130">
        <v>3.3623276</v>
      </c>
      <c r="BH32" s="130">
        <v>1.3029059699999999</v>
      </c>
      <c r="BI32" s="130">
        <v>7.8179999999999996</v>
      </c>
      <c r="BJ32" s="130">
        <v>1.6790103600000001</v>
      </c>
      <c r="BK32" s="130">
        <v>6</v>
      </c>
      <c r="BL32" s="130">
        <v>0</v>
      </c>
      <c r="BM32" s="130">
        <v>0</v>
      </c>
      <c r="BN32" s="130">
        <v>0</v>
      </c>
      <c r="BO32" s="130">
        <v>0</v>
      </c>
      <c r="BP32" s="130">
        <v>1.3268609900000001</v>
      </c>
      <c r="BQ32" s="130">
        <v>8.0877630000000006E-2</v>
      </c>
      <c r="BR32" s="130">
        <v>0</v>
      </c>
      <c r="BS32" s="130">
        <v>0</v>
      </c>
      <c r="BT32" s="130">
        <v>0</v>
      </c>
      <c r="BU32" s="130">
        <v>0</v>
      </c>
      <c r="BV32" s="130">
        <v>0</v>
      </c>
      <c r="BW32" s="130">
        <v>0</v>
      </c>
      <c r="BX32" s="133">
        <v>0</v>
      </c>
      <c r="BY32" s="133">
        <v>0.17337512999999999</v>
      </c>
      <c r="BZ32" s="133">
        <v>1.72760655</v>
      </c>
      <c r="CA32" s="133">
        <v>0</v>
      </c>
      <c r="CB32" s="133">
        <v>1.786</v>
      </c>
      <c r="CC32" s="133">
        <v>3.81084968</v>
      </c>
      <c r="CD32" s="133">
        <v>2.0192347600000002</v>
      </c>
      <c r="CE32" s="133">
        <v>5.0690519999999992</v>
      </c>
      <c r="CF32" s="133">
        <v>3.0850680099999996</v>
      </c>
      <c r="CG32" s="133">
        <v>2.7210599100000001</v>
      </c>
      <c r="CH32" s="133">
        <v>8.8183018199999985</v>
      </c>
      <c r="CI32" s="133">
        <v>4.3723397900000007</v>
      </c>
      <c r="CJ32" s="133">
        <v>3.4359999999999999</v>
      </c>
      <c r="CK32" s="133">
        <f>+'Cambiaria Diaria '!BYW34</f>
        <v>1.2498128800000001</v>
      </c>
      <c r="CL32" s="133">
        <f>+'Cambiaria Diaria '!BZQ34</f>
        <v>2.9733655400000001</v>
      </c>
    </row>
    <row r="33" spans="1:90" ht="18" x14ac:dyDescent="0.25">
      <c r="A33" s="126" t="s">
        <v>25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>
        <v>0</v>
      </c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>
        <v>0</v>
      </c>
      <c r="BA33" s="130">
        <v>0</v>
      </c>
      <c r="BB33" s="130"/>
      <c r="BC33" s="130">
        <v>0</v>
      </c>
      <c r="BD33" s="130">
        <v>0</v>
      </c>
      <c r="BE33" s="130"/>
      <c r="BF33" s="130"/>
      <c r="BG33" s="130">
        <v>15</v>
      </c>
      <c r="BH33" s="130"/>
      <c r="BI33" s="130"/>
      <c r="BJ33" s="130">
        <v>0</v>
      </c>
      <c r="BK33" s="130">
        <v>0</v>
      </c>
      <c r="BL33" s="130">
        <v>0</v>
      </c>
      <c r="BM33" s="130">
        <v>0</v>
      </c>
      <c r="BN33" s="130">
        <v>0</v>
      </c>
      <c r="BO33" s="130">
        <v>0</v>
      </c>
      <c r="BP33" s="130">
        <v>0</v>
      </c>
      <c r="BQ33" s="130">
        <v>0</v>
      </c>
      <c r="BR33" s="130">
        <v>0</v>
      </c>
      <c r="BS33" s="130">
        <v>0</v>
      </c>
      <c r="BT33" s="130">
        <v>0</v>
      </c>
      <c r="BU33" s="130">
        <v>0</v>
      </c>
      <c r="BV33" s="130">
        <v>0</v>
      </c>
      <c r="BW33" s="130">
        <v>0</v>
      </c>
      <c r="BX33" s="133">
        <v>0</v>
      </c>
      <c r="BY33" s="133">
        <v>0</v>
      </c>
      <c r="BZ33" s="133">
        <v>0</v>
      </c>
      <c r="CA33" s="133">
        <v>0</v>
      </c>
      <c r="CB33" s="133">
        <v>0</v>
      </c>
      <c r="CC33" s="133">
        <v>0</v>
      </c>
      <c r="CD33" s="133">
        <v>0</v>
      </c>
      <c r="CE33" s="133">
        <v>0</v>
      </c>
      <c r="CF33" s="133">
        <v>0</v>
      </c>
      <c r="CG33" s="133">
        <v>0</v>
      </c>
      <c r="CH33" s="133">
        <v>0</v>
      </c>
      <c r="CI33" s="133">
        <v>0</v>
      </c>
      <c r="CJ33" s="133">
        <v>0</v>
      </c>
      <c r="CK33" s="133">
        <f>+'Cambiaria Diaria '!BYW35</f>
        <v>0</v>
      </c>
      <c r="CL33" s="133">
        <f>+'Cambiaria Diaria '!BZQ35</f>
        <v>0</v>
      </c>
    </row>
    <row r="34" spans="1:90" ht="18" x14ac:dyDescent="0.25">
      <c r="A34" s="126" t="s">
        <v>26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>
        <v>3.7</v>
      </c>
      <c r="AB34" s="130"/>
      <c r="AC34" s="130"/>
      <c r="AD34" s="130"/>
      <c r="AE34" s="130">
        <v>3.9360000000000003E-5</v>
      </c>
      <c r="AF34" s="130"/>
      <c r="AG34" s="130"/>
      <c r="AH34" s="130"/>
      <c r="AI34" s="130"/>
      <c r="AJ34" s="130"/>
      <c r="AK34" s="130"/>
      <c r="AL34" s="130">
        <v>0</v>
      </c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>
        <v>1E-8</v>
      </c>
      <c r="AY34" s="130">
        <v>0.35388896999999986</v>
      </c>
      <c r="AZ34" s="130">
        <v>0</v>
      </c>
      <c r="BA34" s="130">
        <v>0</v>
      </c>
      <c r="BB34" s="130"/>
      <c r="BC34" s="130">
        <v>0</v>
      </c>
      <c r="BD34" s="130">
        <v>0</v>
      </c>
      <c r="BE34" s="130"/>
      <c r="BF34" s="130"/>
      <c r="BG34" s="130"/>
      <c r="BH34" s="130"/>
      <c r="BI34" s="130"/>
      <c r="BJ34" s="130">
        <v>0</v>
      </c>
      <c r="BK34" s="130">
        <v>0</v>
      </c>
      <c r="BL34" s="130">
        <v>0</v>
      </c>
      <c r="BM34" s="130">
        <v>0</v>
      </c>
      <c r="BN34" s="130">
        <v>0</v>
      </c>
      <c r="BO34" s="130">
        <v>0</v>
      </c>
      <c r="BP34" s="130">
        <v>0</v>
      </c>
      <c r="BQ34" s="130">
        <v>0</v>
      </c>
      <c r="BR34" s="130">
        <v>0</v>
      </c>
      <c r="BS34" s="130">
        <v>0</v>
      </c>
      <c r="BT34" s="130">
        <v>0</v>
      </c>
      <c r="BU34" s="130">
        <v>0</v>
      </c>
      <c r="BV34" s="130">
        <v>0</v>
      </c>
      <c r="BW34" s="130">
        <v>0</v>
      </c>
      <c r="BX34" s="133">
        <v>0</v>
      </c>
      <c r="BY34" s="133">
        <v>0</v>
      </c>
      <c r="BZ34" s="133">
        <v>0</v>
      </c>
      <c r="CA34" s="133">
        <v>0</v>
      </c>
      <c r="CB34" s="133">
        <v>0</v>
      </c>
      <c r="CC34" s="133">
        <v>0</v>
      </c>
      <c r="CD34" s="133">
        <v>0</v>
      </c>
      <c r="CE34" s="133">
        <v>0</v>
      </c>
      <c r="CF34" s="133">
        <v>0</v>
      </c>
      <c r="CG34" s="133">
        <v>0</v>
      </c>
      <c r="CH34" s="133">
        <v>0</v>
      </c>
      <c r="CI34" s="133">
        <v>9.3258999999999998E-3</v>
      </c>
      <c r="CJ34" s="133">
        <v>0.16108600000000001</v>
      </c>
      <c r="CK34" s="133">
        <f>+'Cambiaria Diaria '!BYW36</f>
        <v>0</v>
      </c>
      <c r="CL34" s="133">
        <f>+'Cambiaria Diaria '!BZQ36</f>
        <v>0</v>
      </c>
    </row>
    <row r="35" spans="1:90" ht="18" x14ac:dyDescent="0.25">
      <c r="A35" s="126" t="s">
        <v>27</v>
      </c>
      <c r="B35" s="130"/>
      <c r="C35" s="130"/>
      <c r="D35" s="130"/>
      <c r="E35" s="130"/>
      <c r="F35" s="130"/>
      <c r="G35" s="130"/>
      <c r="H35" s="130"/>
      <c r="I35" s="130">
        <v>13.218323999999999</v>
      </c>
      <c r="J35" s="130"/>
      <c r="K35" s="130"/>
      <c r="L35" s="130">
        <v>9.3385719999999992</v>
      </c>
      <c r="M35" s="130"/>
      <c r="N35" s="130"/>
      <c r="O35" s="130">
        <v>1.753269</v>
      </c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>
        <v>7.5770609999999996</v>
      </c>
      <c r="AB35" s="130">
        <v>7.2393400000000003</v>
      </c>
      <c r="AC35" s="130">
        <v>20.092639999999999</v>
      </c>
      <c r="AD35" s="130">
        <v>24.013922999999998</v>
      </c>
      <c r="AE35" s="130">
        <v>468.13140300000003</v>
      </c>
      <c r="AF35" s="130">
        <v>12.837626</v>
      </c>
      <c r="AG35" s="130">
        <v>6.0968010000000001</v>
      </c>
      <c r="AH35" s="130">
        <v>22.743072000000002</v>
      </c>
      <c r="AI35" s="130">
        <v>8.0349479999999982</v>
      </c>
      <c r="AJ35" s="130">
        <v>4.268974</v>
      </c>
      <c r="AK35" s="130">
        <v>4.3057759999999998</v>
      </c>
      <c r="AL35" s="130">
        <v>26.538615</v>
      </c>
      <c r="AM35" s="130">
        <v>15.011188000000001</v>
      </c>
      <c r="AN35" s="130">
        <v>10.816399000000001</v>
      </c>
      <c r="AO35" s="130">
        <v>9.8071950000000001</v>
      </c>
      <c r="AP35" s="130">
        <v>3.6510190000000002</v>
      </c>
      <c r="AQ35" s="130">
        <v>345.29677400000003</v>
      </c>
      <c r="AR35" s="130">
        <v>11.762459</v>
      </c>
      <c r="AS35" s="130">
        <v>14.089887999999998</v>
      </c>
      <c r="AT35" s="130">
        <v>27.65166</v>
      </c>
      <c r="AU35" s="130">
        <v>12.290887</v>
      </c>
      <c r="AV35" s="130">
        <v>7.4618220000000006</v>
      </c>
      <c r="AW35" s="130">
        <v>5.707992</v>
      </c>
      <c r="AX35" s="130">
        <v>8.9953870000000009</v>
      </c>
      <c r="AY35" s="130">
        <v>7.397824</v>
      </c>
      <c r="AZ35" s="130">
        <v>1.3665560000000001</v>
      </c>
      <c r="BA35" s="130">
        <v>23.953411130000003</v>
      </c>
      <c r="BB35" s="130">
        <v>493.093278</v>
      </c>
      <c r="BC35" s="130">
        <v>3.6666569999999998</v>
      </c>
      <c r="BD35" s="130">
        <v>3.9375390000000001</v>
      </c>
      <c r="BE35" s="130">
        <v>3.2413220000000003</v>
      </c>
      <c r="BF35" s="130"/>
      <c r="BG35" s="130">
        <v>3.876341</v>
      </c>
      <c r="BH35" s="130">
        <v>3.4788920000000001</v>
      </c>
      <c r="BI35" s="130"/>
      <c r="BJ35" s="130">
        <v>1.2947439999999999</v>
      </c>
      <c r="BK35" s="130">
        <v>0.17185700000000001</v>
      </c>
      <c r="BL35" s="130">
        <v>1.343320380466472</v>
      </c>
      <c r="BM35" s="130">
        <v>0.20408899999999999</v>
      </c>
      <c r="BN35" s="130">
        <v>0</v>
      </c>
      <c r="BO35" s="130">
        <v>0</v>
      </c>
      <c r="BP35" s="130">
        <v>2.4500219999999997</v>
      </c>
      <c r="BQ35" s="130">
        <v>242.51437999999999</v>
      </c>
      <c r="BR35" s="130">
        <v>2.3430059999999999</v>
      </c>
      <c r="BS35" s="130">
        <v>0</v>
      </c>
      <c r="BT35" s="130">
        <v>0.98698899999999989</v>
      </c>
      <c r="BU35" s="130">
        <v>0.26249600000000001</v>
      </c>
      <c r="BV35" s="130">
        <v>1.5672969999999999</v>
      </c>
      <c r="BW35" s="130">
        <v>1.6616179999999998</v>
      </c>
      <c r="BX35" s="133">
        <v>1.8267580000000001</v>
      </c>
      <c r="BY35" s="133">
        <v>0</v>
      </c>
      <c r="BZ35" s="133">
        <v>1.139373</v>
      </c>
      <c r="CA35" s="133">
        <v>4.0732489999999997</v>
      </c>
      <c r="CB35" s="133">
        <v>1.7432160000000001</v>
      </c>
      <c r="CC35" s="133">
        <v>1.4241820000000001</v>
      </c>
      <c r="CD35" s="133">
        <v>4.1279999999999997E-3</v>
      </c>
      <c r="CE35" s="133">
        <v>0</v>
      </c>
      <c r="CF35" s="133">
        <v>6.1238720000000004</v>
      </c>
      <c r="CG35" s="133">
        <v>6.2227130000000006</v>
      </c>
      <c r="CH35" s="133">
        <v>8.2427120000000009</v>
      </c>
      <c r="CI35" s="133">
        <v>42.566223000000001</v>
      </c>
      <c r="CJ35" s="133">
        <v>0.77675099999999997</v>
      </c>
      <c r="CK35" s="133">
        <f>+'Cambiaria Diaria '!BYW37</f>
        <v>1.659097</v>
      </c>
      <c r="CL35" s="133">
        <f>+'Cambiaria Diaria '!BZQ37</f>
        <v>0</v>
      </c>
    </row>
    <row r="36" spans="1:90" s="149" customFormat="1" ht="18" x14ac:dyDescent="0.25">
      <c r="A36" s="150" t="s">
        <v>28</v>
      </c>
      <c r="B36" s="147">
        <v>14.709211140000001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>
        <v>3.1762310000000002E-2</v>
      </c>
      <c r="T36" s="147"/>
      <c r="U36" s="147"/>
      <c r="V36" s="147"/>
      <c r="W36" s="147"/>
      <c r="X36" s="147"/>
      <c r="Y36" s="147"/>
      <c r="Z36" s="147"/>
      <c r="AA36" s="147"/>
      <c r="AB36" s="147"/>
      <c r="AC36" s="147">
        <v>2.56486E-3</v>
      </c>
      <c r="AD36" s="147"/>
      <c r="AE36" s="147"/>
      <c r="AF36" s="147"/>
      <c r="AG36" s="147"/>
      <c r="AH36" s="147"/>
      <c r="AI36" s="147"/>
      <c r="AJ36" s="147"/>
      <c r="AK36" s="147"/>
      <c r="AL36" s="147">
        <v>0</v>
      </c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>
        <v>10.4</v>
      </c>
      <c r="BA36" s="147">
        <v>30</v>
      </c>
      <c r="BB36" s="147">
        <v>39</v>
      </c>
      <c r="BC36" s="147">
        <v>133</v>
      </c>
      <c r="BD36" s="147">
        <v>10</v>
      </c>
      <c r="BE36" s="147">
        <v>45</v>
      </c>
      <c r="BF36" s="147">
        <v>89.000714279999997</v>
      </c>
      <c r="BG36" s="147">
        <v>11</v>
      </c>
      <c r="BH36" s="147">
        <v>15</v>
      </c>
      <c r="BI36" s="147">
        <v>125</v>
      </c>
      <c r="BJ36" s="147">
        <v>147.5</v>
      </c>
      <c r="BK36" s="147">
        <v>88</v>
      </c>
      <c r="BL36" s="147">
        <v>97.8</v>
      </c>
      <c r="BM36" s="147">
        <v>54</v>
      </c>
      <c r="BN36" s="147">
        <v>9</v>
      </c>
      <c r="BO36" s="147">
        <v>10</v>
      </c>
      <c r="BP36" s="147">
        <v>86</v>
      </c>
      <c r="BQ36" s="147">
        <v>56</v>
      </c>
      <c r="BR36" s="147">
        <v>221.25</v>
      </c>
      <c r="BS36" s="147">
        <v>159.17750000000001</v>
      </c>
      <c r="BT36" s="147">
        <v>86.490000000000009</v>
      </c>
      <c r="BU36" s="147">
        <v>86.856999999999999</v>
      </c>
      <c r="BV36" s="147">
        <v>208.18697500000002</v>
      </c>
      <c r="BW36" s="147">
        <v>58.5</v>
      </c>
      <c r="BX36" s="148">
        <v>100.95000000000002</v>
      </c>
      <c r="BY36" s="148">
        <v>248.325860829563</v>
      </c>
      <c r="BZ36" s="148">
        <v>258.85505000000001</v>
      </c>
      <c r="CA36" s="148">
        <v>299.26521873000002</v>
      </c>
      <c r="CB36" s="148">
        <v>363.89401036999999</v>
      </c>
      <c r="CC36" s="148">
        <v>309.55453</v>
      </c>
      <c r="CD36" s="148">
        <v>379.02</v>
      </c>
      <c r="CE36" s="148">
        <v>345.40576000000004</v>
      </c>
      <c r="CF36" s="148">
        <v>313.55246048000004</v>
      </c>
      <c r="CG36" s="148">
        <v>416.44648599999999</v>
      </c>
      <c r="CH36" s="148">
        <v>485.78768352999998</v>
      </c>
      <c r="CI36" s="148">
        <v>233.02715000000001</v>
      </c>
      <c r="CJ36" s="148">
        <v>274.55</v>
      </c>
      <c r="CK36" s="148">
        <f>+'Cambiaria Diaria '!BYW38</f>
        <v>658.32361811999999</v>
      </c>
      <c r="CL36" s="148">
        <f>+'Cambiaria Diaria '!BZQ38</f>
        <v>338.54449999999997</v>
      </c>
    </row>
    <row r="37" spans="1:90" s="160" customFormat="1" ht="18" x14ac:dyDescent="0.25">
      <c r="A37" s="156" t="s">
        <v>29</v>
      </c>
      <c r="B37" s="157">
        <v>126.38859259</v>
      </c>
      <c r="C37" s="157">
        <v>23.36840437</v>
      </c>
      <c r="D37" s="157">
        <v>21.621305420000002</v>
      </c>
      <c r="E37" s="157">
        <v>25.038978360000005</v>
      </c>
      <c r="F37" s="157">
        <v>39.677432339999996</v>
      </c>
      <c r="G37" s="157">
        <v>49.749570030000001</v>
      </c>
      <c r="H37" s="157">
        <v>246.90405294000001</v>
      </c>
      <c r="I37" s="157">
        <v>34.582922850000003</v>
      </c>
      <c r="J37" s="157">
        <v>184.32189256999999</v>
      </c>
      <c r="K37" s="157">
        <v>42.443954799999993</v>
      </c>
      <c r="L37" s="157">
        <v>70.358035610000002</v>
      </c>
      <c r="M37" s="157">
        <v>61.063963819999998</v>
      </c>
      <c r="N37" s="157">
        <v>125.60603811999999</v>
      </c>
      <c r="O37" s="157">
        <v>28.042859239999999</v>
      </c>
      <c r="P37" s="157">
        <v>20.720000409999997</v>
      </c>
      <c r="Q37" s="157">
        <v>49.218993510000004</v>
      </c>
      <c r="R37" s="157">
        <v>26.090241570000003</v>
      </c>
      <c r="S37" s="157">
        <v>52.685368509999996</v>
      </c>
      <c r="T37" s="157">
        <v>154.23785326999999</v>
      </c>
      <c r="U37" s="157">
        <v>173.09114392000001</v>
      </c>
      <c r="V37" s="157">
        <v>59.969174880000004</v>
      </c>
      <c r="W37" s="157">
        <v>40.76943309</v>
      </c>
      <c r="X37" s="157">
        <v>42.506746669999998</v>
      </c>
      <c r="Y37" s="157">
        <v>54.95675361</v>
      </c>
      <c r="Z37" s="158">
        <v>165.51757640000002</v>
      </c>
      <c r="AA37" s="157">
        <v>9.8218337400000006</v>
      </c>
      <c r="AB37" s="157">
        <v>20.16788785</v>
      </c>
      <c r="AC37" s="157">
        <v>1094.14876099</v>
      </c>
      <c r="AD37" s="157">
        <v>79.36846147</v>
      </c>
      <c r="AE37" s="157">
        <v>57.11207872</v>
      </c>
      <c r="AF37" s="157">
        <v>211.99628049999998</v>
      </c>
      <c r="AG37" s="157">
        <v>60.689580190000001</v>
      </c>
      <c r="AH37" s="157">
        <v>58.286101689999995</v>
      </c>
      <c r="AI37" s="157">
        <v>39.477005829999996</v>
      </c>
      <c r="AJ37" s="157">
        <v>95.753315180000016</v>
      </c>
      <c r="AK37" s="157">
        <v>215.52292810000003</v>
      </c>
      <c r="AL37" s="157">
        <v>240.53443319000002</v>
      </c>
      <c r="AM37" s="157">
        <v>49.039549800000003</v>
      </c>
      <c r="AN37" s="157">
        <v>30.697052010000004</v>
      </c>
      <c r="AO37" s="157">
        <v>37.279627500000004</v>
      </c>
      <c r="AP37" s="157">
        <v>101.28700116</v>
      </c>
      <c r="AQ37" s="157">
        <v>23.43405559</v>
      </c>
      <c r="AR37" s="157">
        <v>113.67372291000002</v>
      </c>
      <c r="AS37" s="157">
        <v>51.479923549999995</v>
      </c>
      <c r="AT37" s="157">
        <v>96.402161160000034</v>
      </c>
      <c r="AU37" s="157">
        <v>48.41355519999999</v>
      </c>
      <c r="AV37" s="157">
        <v>98.544113249999995</v>
      </c>
      <c r="AW37" s="157">
        <v>63.664834420000005</v>
      </c>
      <c r="AX37" s="157">
        <v>175.01723773000001</v>
      </c>
      <c r="AY37" s="157">
        <v>28.443147339999996</v>
      </c>
      <c r="AZ37" s="157">
        <v>18.17067634</v>
      </c>
      <c r="BA37" s="157">
        <v>25.729736090000003</v>
      </c>
      <c r="BB37" s="157">
        <v>147.13386248</v>
      </c>
      <c r="BC37" s="157">
        <v>52.412409840000002</v>
      </c>
      <c r="BD37" s="157">
        <v>249.05408555999998</v>
      </c>
      <c r="BE37" s="157">
        <v>67.076538339999971</v>
      </c>
      <c r="BF37" s="157">
        <v>178.74608307</v>
      </c>
      <c r="BG37" s="157">
        <v>103.06748583999999</v>
      </c>
      <c r="BH37" s="157">
        <v>121.62900616999988</v>
      </c>
      <c r="BI37" s="157">
        <v>88.950318019999898</v>
      </c>
      <c r="BJ37" s="157">
        <v>178.71813620758016</v>
      </c>
      <c r="BK37" s="157">
        <v>63.774118457725955</v>
      </c>
      <c r="BL37" s="157">
        <v>19.455797849854225</v>
      </c>
      <c r="BM37" s="157">
        <v>95.033953889212825</v>
      </c>
      <c r="BN37" s="157">
        <v>2.3344807507288627</v>
      </c>
      <c r="BO37" s="157">
        <v>5.5708139402332364</v>
      </c>
      <c r="BP37" s="157">
        <v>26.541209810437316</v>
      </c>
      <c r="BQ37" s="157">
        <v>41.849952310495624</v>
      </c>
      <c r="BR37" s="157">
        <v>25.063637380466474</v>
      </c>
      <c r="BS37" s="157">
        <v>24.826540240524782</v>
      </c>
      <c r="BT37" s="157">
        <v>53.588814959183665</v>
      </c>
      <c r="BU37" s="157">
        <v>430.57041490087465</v>
      </c>
      <c r="BV37" s="157">
        <v>351.55425988046647</v>
      </c>
      <c r="BW37" s="157">
        <v>29.914174790087461</v>
      </c>
      <c r="BX37" s="159">
        <v>370.36370586588919</v>
      </c>
      <c r="BY37" s="159">
        <v>28.15114294</v>
      </c>
      <c r="BZ37" s="159">
        <v>27.031153750000001</v>
      </c>
      <c r="CA37" s="159">
        <v>27.037980829999999</v>
      </c>
      <c r="CB37" s="159">
        <v>47.793011199999995</v>
      </c>
      <c r="CC37" s="159">
        <v>55.824217099999998</v>
      </c>
      <c r="CD37" s="159">
        <v>183.70457443000001</v>
      </c>
      <c r="CE37" s="159">
        <v>115.58294443</v>
      </c>
      <c r="CF37" s="159">
        <v>38.127561319999998</v>
      </c>
      <c r="CG37" s="159">
        <v>51.531803480000001</v>
      </c>
      <c r="CH37" s="159">
        <v>66.595576680000008</v>
      </c>
      <c r="CI37" s="159">
        <v>19.677075840000001</v>
      </c>
      <c r="CJ37" s="159">
        <v>22.6</v>
      </c>
      <c r="CK37" s="374">
        <f>+'Cambiaria Diaria '!BYW39</f>
        <v>83.510259919999996</v>
      </c>
      <c r="CL37" s="374">
        <f>+'Cambiaria Diaria '!BZQ39</f>
        <v>13.20000873</v>
      </c>
    </row>
    <row r="38" spans="1:90" ht="18" x14ac:dyDescent="0.25">
      <c r="A38" s="134" t="s">
        <v>30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>
        <v>0</v>
      </c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>
        <v>0</v>
      </c>
      <c r="BA38" s="130">
        <v>0</v>
      </c>
      <c r="BB38" s="130"/>
      <c r="BC38" s="130">
        <v>0</v>
      </c>
      <c r="BD38" s="130">
        <v>0</v>
      </c>
      <c r="BE38" s="130"/>
      <c r="BF38" s="130"/>
      <c r="BG38" s="130"/>
      <c r="BH38" s="130"/>
      <c r="BI38" s="130"/>
      <c r="BJ38" s="130">
        <v>0</v>
      </c>
      <c r="BK38" s="130">
        <v>0</v>
      </c>
      <c r="BL38" s="130">
        <v>0</v>
      </c>
      <c r="BM38" s="130">
        <v>0</v>
      </c>
      <c r="BN38" s="130">
        <v>0</v>
      </c>
      <c r="BO38" s="130">
        <v>0</v>
      </c>
      <c r="BP38" s="130">
        <v>0</v>
      </c>
      <c r="BQ38" s="130">
        <v>0</v>
      </c>
      <c r="BR38" s="130">
        <v>0</v>
      </c>
      <c r="BS38" s="130">
        <v>0</v>
      </c>
      <c r="BT38" s="130">
        <v>0</v>
      </c>
      <c r="BU38" s="130">
        <v>0</v>
      </c>
      <c r="BV38" s="130">
        <v>0</v>
      </c>
      <c r="BW38" s="130">
        <v>0</v>
      </c>
      <c r="BX38" s="133">
        <v>0</v>
      </c>
      <c r="BY38" s="133">
        <v>0</v>
      </c>
      <c r="BZ38" s="133">
        <v>0</v>
      </c>
      <c r="CA38" s="133">
        <v>0</v>
      </c>
      <c r="CB38" s="133">
        <v>0</v>
      </c>
      <c r="CC38" s="133">
        <v>0</v>
      </c>
      <c r="CD38" s="133">
        <v>0</v>
      </c>
      <c r="CE38" s="133">
        <v>0</v>
      </c>
      <c r="CF38" s="133">
        <v>0</v>
      </c>
      <c r="CG38" s="133">
        <v>0</v>
      </c>
      <c r="CH38" s="133">
        <v>0</v>
      </c>
      <c r="CI38" s="133">
        <v>0</v>
      </c>
      <c r="CJ38" s="133">
        <v>0</v>
      </c>
      <c r="CK38" s="133">
        <f>+'Cambiaria Diaria '!BYW40</f>
        <v>0</v>
      </c>
      <c r="CL38" s="133">
        <f>+'Cambiaria Diaria '!BZQ40</f>
        <v>0</v>
      </c>
    </row>
    <row r="39" spans="1:90" ht="18" x14ac:dyDescent="0.25">
      <c r="A39" s="134" t="s">
        <v>31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>
        <v>0</v>
      </c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>
        <v>0</v>
      </c>
      <c r="BA39" s="130">
        <v>0</v>
      </c>
      <c r="BB39" s="130"/>
      <c r="BC39" s="130">
        <v>0</v>
      </c>
      <c r="BD39" s="130">
        <v>0</v>
      </c>
      <c r="BE39" s="130"/>
      <c r="BF39" s="130"/>
      <c r="BG39" s="130"/>
      <c r="BH39" s="130"/>
      <c r="BI39" s="130"/>
      <c r="BJ39" s="130">
        <v>0</v>
      </c>
      <c r="BK39" s="130">
        <v>0</v>
      </c>
      <c r="BL39" s="130">
        <v>0</v>
      </c>
      <c r="BM39" s="130">
        <v>0</v>
      </c>
      <c r="BN39" s="130">
        <v>0</v>
      </c>
      <c r="BO39" s="130">
        <v>0</v>
      </c>
      <c r="BP39" s="130">
        <v>0</v>
      </c>
      <c r="BQ39" s="130">
        <v>0</v>
      </c>
      <c r="BR39" s="130">
        <v>0</v>
      </c>
      <c r="BS39" s="130">
        <v>0</v>
      </c>
      <c r="BT39" s="130">
        <v>0</v>
      </c>
      <c r="BU39" s="130">
        <v>0</v>
      </c>
      <c r="BV39" s="130">
        <v>0</v>
      </c>
      <c r="BW39" s="130">
        <v>0</v>
      </c>
      <c r="BX39" s="133">
        <v>0</v>
      </c>
      <c r="BY39" s="133">
        <v>0</v>
      </c>
      <c r="BZ39" s="133">
        <v>0</v>
      </c>
      <c r="CA39" s="133">
        <v>0</v>
      </c>
      <c r="CB39" s="133">
        <v>0</v>
      </c>
      <c r="CC39" s="133">
        <v>0</v>
      </c>
      <c r="CD39" s="133">
        <v>0</v>
      </c>
      <c r="CE39" s="133">
        <v>0</v>
      </c>
      <c r="CF39" s="133">
        <v>0</v>
      </c>
      <c r="CG39" s="133">
        <v>0</v>
      </c>
      <c r="CH39" s="133">
        <v>0</v>
      </c>
      <c r="CI39" s="133">
        <v>0</v>
      </c>
      <c r="CJ39" s="133">
        <v>0</v>
      </c>
      <c r="CK39" s="133">
        <f>+'Cambiaria Diaria '!BYW41</f>
        <v>0</v>
      </c>
      <c r="CL39" s="133">
        <f>+'Cambiaria Diaria '!BZQ41</f>
        <v>0</v>
      </c>
    </row>
    <row r="40" spans="1:90" ht="18" x14ac:dyDescent="0.25">
      <c r="A40" s="134" t="s">
        <v>32</v>
      </c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>
        <v>0</v>
      </c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>
        <v>0</v>
      </c>
      <c r="BA40" s="130">
        <v>0</v>
      </c>
      <c r="BB40" s="130"/>
      <c r="BC40" s="130">
        <v>0</v>
      </c>
      <c r="BD40" s="130">
        <v>0</v>
      </c>
      <c r="BE40" s="130"/>
      <c r="BF40" s="130"/>
      <c r="BG40" s="130"/>
      <c r="BH40" s="130"/>
      <c r="BI40" s="130"/>
      <c r="BJ40" s="130">
        <v>0</v>
      </c>
      <c r="BK40" s="130">
        <v>0</v>
      </c>
      <c r="BL40" s="130">
        <v>0</v>
      </c>
      <c r="BM40" s="130">
        <v>0</v>
      </c>
      <c r="BN40" s="130">
        <v>0</v>
      </c>
      <c r="BO40" s="130">
        <v>0</v>
      </c>
      <c r="BP40" s="130">
        <v>0</v>
      </c>
      <c r="BQ40" s="130">
        <v>0</v>
      </c>
      <c r="BR40" s="130">
        <v>0</v>
      </c>
      <c r="BS40" s="130">
        <v>0</v>
      </c>
      <c r="BT40" s="130">
        <v>0</v>
      </c>
      <c r="BU40" s="130">
        <v>0</v>
      </c>
      <c r="BV40" s="130">
        <v>0</v>
      </c>
      <c r="BW40" s="130">
        <v>0</v>
      </c>
      <c r="BX40" s="133">
        <v>0</v>
      </c>
      <c r="BY40" s="133">
        <v>0</v>
      </c>
      <c r="BZ40" s="133">
        <v>0</v>
      </c>
      <c r="CA40" s="133">
        <v>0</v>
      </c>
      <c r="CB40" s="133">
        <v>0</v>
      </c>
      <c r="CC40" s="133">
        <v>0</v>
      </c>
      <c r="CD40" s="133">
        <v>0</v>
      </c>
      <c r="CE40" s="133">
        <v>0</v>
      </c>
      <c r="CF40" s="133">
        <v>0</v>
      </c>
      <c r="CG40" s="133">
        <v>0</v>
      </c>
      <c r="CH40" s="133">
        <v>0</v>
      </c>
      <c r="CI40" s="133">
        <v>0</v>
      </c>
      <c r="CJ40" s="133">
        <v>0</v>
      </c>
      <c r="CK40" s="133">
        <f>+'Cambiaria Diaria '!BYW42</f>
        <v>0</v>
      </c>
      <c r="CL40" s="133">
        <f>+'Cambiaria Diaria '!BZQ42</f>
        <v>0</v>
      </c>
    </row>
    <row r="41" spans="1:90" ht="18" x14ac:dyDescent="0.25">
      <c r="A41" s="134" t="s">
        <v>33</v>
      </c>
      <c r="B41" s="130">
        <v>17.466683799999998</v>
      </c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>
        <v>1.3532790800000001</v>
      </c>
      <c r="T41" s="130">
        <v>2.0795456199999998</v>
      </c>
      <c r="U41" s="130">
        <v>1.31823796</v>
      </c>
      <c r="V41" s="130">
        <v>1.4596825400000002</v>
      </c>
      <c r="W41" s="130">
        <v>1.3082882800000002</v>
      </c>
      <c r="X41" s="130">
        <v>1.2226798299999999</v>
      </c>
      <c r="Y41" s="130">
        <v>1.3201552900000002</v>
      </c>
      <c r="Z41" s="130">
        <v>1.8785957800000002</v>
      </c>
      <c r="AA41" s="130">
        <v>1.8453078799999996</v>
      </c>
      <c r="AB41" s="130">
        <v>1.2883519600000002</v>
      </c>
      <c r="AC41" s="130">
        <v>2.0875177200000001</v>
      </c>
      <c r="AD41" s="130">
        <v>1.6683080399999999</v>
      </c>
      <c r="AE41" s="130">
        <v>1.8696559800000001</v>
      </c>
      <c r="AF41" s="130">
        <v>1.3067969000000002</v>
      </c>
      <c r="AG41" s="130">
        <v>1.6759535699999999</v>
      </c>
      <c r="AH41" s="130">
        <v>1.6460711099999998</v>
      </c>
      <c r="AI41" s="130">
        <v>1.4333496999999999</v>
      </c>
      <c r="AJ41" s="130">
        <v>1.9033971099999998</v>
      </c>
      <c r="AK41" s="130">
        <v>1.57745636</v>
      </c>
      <c r="AL41" s="130">
        <v>1.58575764</v>
      </c>
      <c r="AM41" s="130">
        <v>1.5938540299999988</v>
      </c>
      <c r="AN41" s="130">
        <v>1.6795862599999998</v>
      </c>
      <c r="AO41" s="130">
        <v>2.2683796799999993</v>
      </c>
      <c r="AP41" s="130">
        <v>1.6010177899999998</v>
      </c>
      <c r="AQ41" s="130">
        <v>2.3390141600000001</v>
      </c>
      <c r="AR41" s="130">
        <v>2.3224945299999997</v>
      </c>
      <c r="AS41" s="130">
        <v>1.8286205999999998</v>
      </c>
      <c r="AT41" s="130">
        <v>1.3313231400000003</v>
      </c>
      <c r="AU41" s="130">
        <v>2.1322834699999995</v>
      </c>
      <c r="AV41" s="130">
        <v>2.0696191900000001</v>
      </c>
      <c r="AW41" s="130">
        <v>2.7272256000000001</v>
      </c>
      <c r="AX41" s="130">
        <v>1.0742666199999999</v>
      </c>
      <c r="AY41" s="130"/>
      <c r="AZ41" s="130">
        <v>0</v>
      </c>
      <c r="BA41" s="130">
        <v>0</v>
      </c>
      <c r="BB41" s="130"/>
      <c r="BC41" s="130">
        <v>0</v>
      </c>
      <c r="BD41" s="130">
        <v>0</v>
      </c>
      <c r="BE41" s="130"/>
      <c r="BF41" s="130"/>
      <c r="BG41" s="130"/>
      <c r="BH41" s="130"/>
      <c r="BI41" s="130"/>
      <c r="BJ41" s="130">
        <v>0</v>
      </c>
      <c r="BK41" s="130">
        <v>0</v>
      </c>
      <c r="BL41" s="130">
        <v>0</v>
      </c>
      <c r="BM41" s="130">
        <v>0</v>
      </c>
      <c r="BN41" s="130">
        <v>0</v>
      </c>
      <c r="BO41" s="130">
        <v>0</v>
      </c>
      <c r="BP41" s="130">
        <v>0</v>
      </c>
      <c r="BQ41" s="130">
        <v>0</v>
      </c>
      <c r="BR41" s="130">
        <v>0</v>
      </c>
      <c r="BS41" s="130">
        <v>0</v>
      </c>
      <c r="BT41" s="130">
        <v>0</v>
      </c>
      <c r="BU41" s="130">
        <v>0</v>
      </c>
      <c r="BV41" s="130">
        <v>0</v>
      </c>
      <c r="BW41" s="130">
        <v>0</v>
      </c>
      <c r="BX41" s="133">
        <v>0</v>
      </c>
      <c r="BY41" s="133">
        <v>0</v>
      </c>
      <c r="BZ41" s="133">
        <v>0</v>
      </c>
      <c r="CA41" s="133">
        <v>0</v>
      </c>
      <c r="CB41" s="133">
        <v>0</v>
      </c>
      <c r="CC41" s="133">
        <v>0</v>
      </c>
      <c r="CD41" s="133">
        <v>0</v>
      </c>
      <c r="CE41" s="133">
        <v>0</v>
      </c>
      <c r="CF41" s="133">
        <v>0</v>
      </c>
      <c r="CG41" s="133">
        <v>0</v>
      </c>
      <c r="CH41" s="133">
        <v>0</v>
      </c>
      <c r="CI41" s="133">
        <v>0</v>
      </c>
      <c r="CJ41" s="133">
        <v>0</v>
      </c>
      <c r="CK41" s="133">
        <f>+'Cambiaria Diaria '!BYW43</f>
        <v>0</v>
      </c>
      <c r="CL41" s="133">
        <f>+'Cambiaria Diaria '!BZQ43</f>
        <v>0</v>
      </c>
    </row>
    <row r="42" spans="1:90" ht="18" x14ac:dyDescent="0.25">
      <c r="A42" s="134" t="s">
        <v>34</v>
      </c>
      <c r="B42" s="130">
        <v>145.64325954000003</v>
      </c>
      <c r="C42" s="130">
        <v>86.376176720000032</v>
      </c>
      <c r="D42" s="130">
        <v>87.247989980000014</v>
      </c>
      <c r="E42" s="130">
        <v>212.06364640999999</v>
      </c>
      <c r="F42" s="130">
        <v>149.13321141999995</v>
      </c>
      <c r="G42" s="130">
        <v>133.54322077</v>
      </c>
      <c r="H42" s="130">
        <v>1667.7530947800003</v>
      </c>
      <c r="I42" s="130">
        <v>94.544929939999989</v>
      </c>
      <c r="J42" s="130">
        <v>133.29525895</v>
      </c>
      <c r="K42" s="130">
        <v>112.40567393000001</v>
      </c>
      <c r="L42" s="130">
        <v>565.52663144999985</v>
      </c>
      <c r="M42" s="130">
        <v>94.23292370999998</v>
      </c>
      <c r="N42" s="130">
        <v>167.16675045000002</v>
      </c>
      <c r="O42" s="130">
        <v>71.198942609999989</v>
      </c>
      <c r="P42" s="130">
        <v>103.29504865</v>
      </c>
      <c r="Q42" s="130">
        <v>153.14630179</v>
      </c>
      <c r="R42" s="130">
        <v>136.15298480000004</v>
      </c>
      <c r="S42" s="130">
        <v>56.923268679999993</v>
      </c>
      <c r="T42" s="130">
        <v>133.37273402999998</v>
      </c>
      <c r="U42" s="130">
        <v>88.934520559999996</v>
      </c>
      <c r="V42" s="130">
        <v>83.577272890000017</v>
      </c>
      <c r="W42" s="130">
        <v>70.343216820000009</v>
      </c>
      <c r="X42" s="130">
        <v>46.961610110000002</v>
      </c>
      <c r="Y42" s="130">
        <v>57.634063339999997</v>
      </c>
      <c r="Z42" s="130">
        <v>71.474189089999996</v>
      </c>
      <c r="AA42" s="130">
        <v>185.69422022000003</v>
      </c>
      <c r="AB42" s="130">
        <v>161.41555814999998</v>
      </c>
      <c r="AC42" s="130">
        <v>83.083724480000029</v>
      </c>
      <c r="AD42" s="130">
        <v>55.597896150000004</v>
      </c>
      <c r="AE42" s="130">
        <v>157.47119657000002</v>
      </c>
      <c r="AF42" s="130">
        <v>92.062312650000038</v>
      </c>
      <c r="AG42" s="130">
        <v>126.70805115999998</v>
      </c>
      <c r="AH42" s="130">
        <v>125.89061453999999</v>
      </c>
      <c r="AI42" s="130">
        <v>82.245223899999999</v>
      </c>
      <c r="AJ42" s="130">
        <v>82.121297609999999</v>
      </c>
      <c r="AK42" s="130">
        <v>723.92320622000022</v>
      </c>
      <c r="AL42" s="130">
        <v>103.38697745999998</v>
      </c>
      <c r="AM42" s="130">
        <v>125.61507210999994</v>
      </c>
      <c r="AN42" s="130">
        <v>133.34894642999993</v>
      </c>
      <c r="AO42" s="130">
        <v>96.434896680000008</v>
      </c>
      <c r="AP42" s="130">
        <v>54.302946100000007</v>
      </c>
      <c r="AQ42" s="130">
        <v>56.675355019999998</v>
      </c>
      <c r="AR42" s="130">
        <v>77.076245279999981</v>
      </c>
      <c r="AS42" s="130">
        <v>134.85827892999998</v>
      </c>
      <c r="AT42" s="130">
        <v>105.46790553000002</v>
      </c>
      <c r="AU42" s="130">
        <v>69.277317749999995</v>
      </c>
      <c r="AV42" s="130">
        <v>76.969146799999976</v>
      </c>
      <c r="AW42" s="130">
        <v>435.11118657999998</v>
      </c>
      <c r="AX42" s="130">
        <v>484.53823919999996</v>
      </c>
      <c r="AY42" s="130">
        <v>94.435186700000045</v>
      </c>
      <c r="AZ42" s="130">
        <v>59.071660989999998</v>
      </c>
      <c r="BA42" s="130">
        <v>58.378486580000001</v>
      </c>
      <c r="BB42" s="130">
        <v>50.571184440000025</v>
      </c>
      <c r="BC42" s="130">
        <v>36.016960400000002</v>
      </c>
      <c r="BD42" s="130">
        <v>76.375496739999988</v>
      </c>
      <c r="BE42" s="130">
        <v>50.631037199999938</v>
      </c>
      <c r="BF42" s="130">
        <v>45.611101320000003</v>
      </c>
      <c r="BG42" s="130">
        <v>64.815716299999991</v>
      </c>
      <c r="BH42" s="130">
        <v>116.39020066999993</v>
      </c>
      <c r="BI42" s="130">
        <v>36.907516759999979</v>
      </c>
      <c r="BJ42" s="130">
        <v>42.745246286705516</v>
      </c>
      <c r="BK42" s="130">
        <v>29.01531402221574</v>
      </c>
      <c r="BL42" s="130">
        <v>28.347655832361518</v>
      </c>
      <c r="BM42" s="130">
        <v>78.500531794460628</v>
      </c>
      <c r="BN42" s="130">
        <v>362.77033919387759</v>
      </c>
      <c r="BO42" s="130">
        <v>45.222715132653065</v>
      </c>
      <c r="BP42" s="130">
        <v>60.539726467172009</v>
      </c>
      <c r="BQ42" s="130">
        <v>53.064342570670199</v>
      </c>
      <c r="BR42" s="130">
        <v>44.234124342565607</v>
      </c>
      <c r="BS42" s="130">
        <v>38.089067040816325</v>
      </c>
      <c r="BT42" s="130">
        <v>41.847601399416902</v>
      </c>
      <c r="BU42" s="130">
        <v>27.32990359620991</v>
      </c>
      <c r="BV42" s="130">
        <v>34.455529102040813</v>
      </c>
      <c r="BW42" s="130">
        <v>18.149214734693878</v>
      </c>
      <c r="BX42" s="133">
        <v>155.2150028148688</v>
      </c>
      <c r="BY42" s="133">
        <v>25.537689302390671</v>
      </c>
      <c r="BZ42" s="133">
        <v>32.811128570000001</v>
      </c>
      <c r="CA42" s="133">
        <v>41.024196850000003</v>
      </c>
      <c r="CB42" s="133">
        <v>15.957688289999849</v>
      </c>
      <c r="CC42" s="133">
        <v>26.907418639999989</v>
      </c>
      <c r="CD42" s="133">
        <v>17.493700550000156</v>
      </c>
      <c r="CE42" s="133">
        <v>12.880834130000002</v>
      </c>
      <c r="CF42" s="133">
        <v>28.581840080000003</v>
      </c>
      <c r="CG42" s="133">
        <v>28.185096800000004</v>
      </c>
      <c r="CH42" s="133">
        <v>117.23904569000051</v>
      </c>
      <c r="CI42" s="133">
        <v>34.167188379999843</v>
      </c>
      <c r="CJ42" s="133">
        <v>34.192996699999995</v>
      </c>
      <c r="CK42" s="133">
        <f>+'Cambiaria Diaria '!BYW44</f>
        <v>41.008903580000009</v>
      </c>
      <c r="CL42" s="133">
        <f>+'Cambiaria Diaria '!BZQ44</f>
        <v>32.607747289999999</v>
      </c>
    </row>
    <row r="43" spans="1:90" ht="18" x14ac:dyDescent="0.25">
      <c r="A43" s="126" t="s">
        <v>35</v>
      </c>
      <c r="B43" s="130">
        <v>3.5635653900000004</v>
      </c>
      <c r="C43" s="130">
        <v>3.6930313199999998</v>
      </c>
      <c r="D43" s="130"/>
      <c r="E43" s="130"/>
      <c r="F43" s="130"/>
      <c r="G43" s="130"/>
      <c r="H43" s="130">
        <v>2.7918676499999999</v>
      </c>
      <c r="I43" s="130"/>
      <c r="J43" s="130"/>
      <c r="K43" s="130">
        <v>2.6653019999999999E-2</v>
      </c>
      <c r="L43" s="130"/>
      <c r="M43" s="130"/>
      <c r="N43" s="130">
        <v>13.957504009999999</v>
      </c>
      <c r="O43" s="130"/>
      <c r="P43" s="130"/>
      <c r="Q43" s="130"/>
      <c r="R43" s="130">
        <v>6.7545000000000001E-3</v>
      </c>
      <c r="S43" s="130"/>
      <c r="T43" s="130"/>
      <c r="U43" s="130"/>
      <c r="V43" s="130"/>
      <c r="W43" s="130"/>
      <c r="X43" s="130">
        <v>4.5563000000000001E-3</v>
      </c>
      <c r="Y43" s="130">
        <v>3.31527269</v>
      </c>
      <c r="Z43" s="130">
        <v>6.2661879999999989E-2</v>
      </c>
      <c r="AA43" s="130">
        <v>4.1805759999999997E-2</v>
      </c>
      <c r="AB43" s="130">
        <v>1.016134E-2</v>
      </c>
      <c r="AC43" s="130"/>
      <c r="AD43" s="130"/>
      <c r="AE43" s="130"/>
      <c r="AF43" s="130">
        <v>1.0204081600000001</v>
      </c>
      <c r="AG43" s="130"/>
      <c r="AH43" s="130"/>
      <c r="AI43" s="130"/>
      <c r="AJ43" s="130"/>
      <c r="AK43" s="130"/>
      <c r="AL43" s="130">
        <v>1.1725156800000001</v>
      </c>
      <c r="AM43" s="130">
        <v>9.3162010000000003E-2</v>
      </c>
      <c r="AN43" s="130"/>
      <c r="AO43" s="130"/>
      <c r="AP43" s="130">
        <v>5.2605600000000002E-2</v>
      </c>
      <c r="AQ43" s="130"/>
      <c r="AR43" s="130">
        <v>0.34904519000000001</v>
      </c>
      <c r="AS43" s="130">
        <v>1.9837E-2</v>
      </c>
      <c r="AT43" s="130"/>
      <c r="AU43" s="130"/>
      <c r="AV43" s="130"/>
      <c r="AW43" s="130"/>
      <c r="AX43" s="130"/>
      <c r="AY43" s="130">
        <v>9.0941400000000006E-3</v>
      </c>
      <c r="AZ43" s="130">
        <v>2.63346E-2</v>
      </c>
      <c r="BA43" s="130">
        <v>0.67001933000000014</v>
      </c>
      <c r="BB43" s="130">
        <v>0.13040176000000001</v>
      </c>
      <c r="BC43" s="130">
        <v>1.5512130000000001E-2</v>
      </c>
      <c r="BD43" s="130">
        <v>2.3079950000000002E-2</v>
      </c>
      <c r="BE43" s="130">
        <v>2.201061E-2</v>
      </c>
      <c r="BF43" s="130"/>
      <c r="BG43" s="130">
        <v>2.1953849999999997E-2</v>
      </c>
      <c r="BH43" s="130">
        <v>0.12232879000000001</v>
      </c>
      <c r="BI43" s="130">
        <v>6.8908800000000003E-3</v>
      </c>
      <c r="BJ43" s="130">
        <v>9.8370000000000003E-3</v>
      </c>
      <c r="BK43" s="130">
        <v>0.12009913119533526</v>
      </c>
      <c r="BL43" s="130">
        <v>3.6838839650145769E-2</v>
      </c>
      <c r="BM43" s="130">
        <v>2.0891E-2</v>
      </c>
      <c r="BN43" s="130">
        <v>0.12789879008746355</v>
      </c>
      <c r="BO43" s="130">
        <v>3.0775670553935857E-2</v>
      </c>
      <c r="BP43" s="130">
        <v>8.1133702623906699E-3</v>
      </c>
      <c r="BQ43" s="130">
        <v>2.5778830903790087E-2</v>
      </c>
      <c r="BR43" s="130">
        <v>0</v>
      </c>
      <c r="BS43" s="130">
        <v>4.1611660349854224E-2</v>
      </c>
      <c r="BT43" s="130">
        <v>0.11691</v>
      </c>
      <c r="BU43" s="130">
        <v>4.5133965014577254E-4</v>
      </c>
      <c r="BV43" s="130">
        <v>2.2959520408163264E-2</v>
      </c>
      <c r="BW43" s="130">
        <v>8.3713540816326523E-2</v>
      </c>
      <c r="BX43" s="133">
        <v>1.7892829446064101E-2</v>
      </c>
      <c r="BY43" s="133">
        <v>0</v>
      </c>
      <c r="BZ43" s="133">
        <v>1.3256E-2</v>
      </c>
      <c r="CA43" s="133">
        <v>0</v>
      </c>
      <c r="CB43" s="133">
        <v>0</v>
      </c>
      <c r="CC43" s="133">
        <v>0</v>
      </c>
      <c r="CD43" s="133">
        <v>0</v>
      </c>
      <c r="CE43" s="133">
        <v>0</v>
      </c>
      <c r="CF43" s="133">
        <v>0</v>
      </c>
      <c r="CG43" s="133">
        <v>0</v>
      </c>
      <c r="CH43" s="133">
        <v>0</v>
      </c>
      <c r="CI43" s="133">
        <v>0</v>
      </c>
      <c r="CJ43" s="133">
        <v>0</v>
      </c>
      <c r="CK43" s="133">
        <f>+'Cambiaria Diaria '!BYW45</f>
        <v>0</v>
      </c>
      <c r="CL43" s="133">
        <f>+'Cambiaria Diaria '!BZQ45</f>
        <v>0</v>
      </c>
    </row>
    <row r="44" spans="1:90" ht="18" x14ac:dyDescent="0.25">
      <c r="A44" s="126" t="s">
        <v>36</v>
      </c>
      <c r="B44" s="130">
        <v>0.89312948000000003</v>
      </c>
      <c r="C44" s="130">
        <v>1.3720170700000001</v>
      </c>
      <c r="D44" s="130">
        <v>0.43039427999999991</v>
      </c>
      <c r="E44" s="130">
        <v>0.29554616</v>
      </c>
      <c r="F44" s="130">
        <v>0.13028103999999999</v>
      </c>
      <c r="G44" s="130">
        <v>0.80372664999999999</v>
      </c>
      <c r="H44" s="130">
        <v>0.19561504000000002</v>
      </c>
      <c r="I44" s="130">
        <v>1.6865256900000001</v>
      </c>
      <c r="J44" s="130">
        <v>0.38895322999999998</v>
      </c>
      <c r="K44" s="130">
        <v>0.14597099999999999</v>
      </c>
      <c r="L44" s="130">
        <v>0.52340063999999997</v>
      </c>
      <c r="M44" s="130">
        <v>3.9798611200000003</v>
      </c>
      <c r="N44" s="130">
        <v>0.68899827999999996</v>
      </c>
      <c r="O44" s="130">
        <v>1.3205013099999998</v>
      </c>
      <c r="P44" s="130">
        <v>0.38612331999999999</v>
      </c>
      <c r="Q44" s="130">
        <v>0.12298632</v>
      </c>
      <c r="R44" s="130">
        <v>1.62618296</v>
      </c>
      <c r="S44" s="130">
        <v>4.7327951600000002</v>
      </c>
      <c r="T44" s="130">
        <v>0.62272147</v>
      </c>
      <c r="U44" s="130">
        <v>0.51348994000000003</v>
      </c>
      <c r="V44" s="130">
        <v>0.33486718999999993</v>
      </c>
      <c r="W44" s="130">
        <v>0.36722303000000001</v>
      </c>
      <c r="X44" s="130">
        <v>1.3130274100000003</v>
      </c>
      <c r="Y44" s="130">
        <v>0.98794736000000005</v>
      </c>
      <c r="Z44" s="130">
        <v>0.89135658999999989</v>
      </c>
      <c r="AA44" s="130">
        <v>15.257313880000002</v>
      </c>
      <c r="AB44" s="130">
        <v>1.3178633000000002</v>
      </c>
      <c r="AC44" s="130">
        <v>1.6717195600000003</v>
      </c>
      <c r="AD44" s="130">
        <v>1.0488821400000001</v>
      </c>
      <c r="AE44" s="130">
        <v>0.65312950999999986</v>
      </c>
      <c r="AF44" s="130">
        <v>0.72150630999999987</v>
      </c>
      <c r="AG44" s="130">
        <v>5.69762535</v>
      </c>
      <c r="AH44" s="130">
        <v>7.3459552199999996</v>
      </c>
      <c r="AI44" s="130">
        <v>3.93309044</v>
      </c>
      <c r="AJ44" s="130">
        <v>5.4853189099999993</v>
      </c>
      <c r="AK44" s="130">
        <v>1.6424547500000002</v>
      </c>
      <c r="AL44" s="130">
        <v>5.1003241600000004</v>
      </c>
      <c r="AM44" s="130">
        <v>5.7262978299999991</v>
      </c>
      <c r="AN44" s="130">
        <v>2.5777967099999994</v>
      </c>
      <c r="AO44" s="130">
        <v>3.0374038100000007</v>
      </c>
      <c r="AP44" s="130">
        <v>1.4357966</v>
      </c>
      <c r="AQ44" s="130">
        <v>2.5508843199999993</v>
      </c>
      <c r="AR44" s="130">
        <v>2.4227587599999998</v>
      </c>
      <c r="AS44" s="130">
        <v>9.7287261699999998</v>
      </c>
      <c r="AT44" s="130">
        <v>4.4595493600000005</v>
      </c>
      <c r="AU44" s="130">
        <v>5.0228555699999999</v>
      </c>
      <c r="AV44" s="130">
        <v>9.102065050000002</v>
      </c>
      <c r="AW44" s="130">
        <v>12.799818169999998</v>
      </c>
      <c r="AX44" s="130">
        <v>3.7914099999999999</v>
      </c>
      <c r="AY44" s="130">
        <v>1.4456580400000001</v>
      </c>
      <c r="AZ44" s="130">
        <v>1.21796338</v>
      </c>
      <c r="BA44" s="130">
        <v>8.9033896899999991</v>
      </c>
      <c r="BB44" s="130">
        <v>1.3583233699999999</v>
      </c>
      <c r="BC44" s="130">
        <v>3.9470696599999995</v>
      </c>
      <c r="BD44" s="130">
        <v>4.6023301000000005</v>
      </c>
      <c r="BE44" s="130">
        <v>12.176958859999997</v>
      </c>
      <c r="BF44" s="130">
        <v>2.8191470599999993</v>
      </c>
      <c r="BG44" s="130">
        <v>6.1936992400000008</v>
      </c>
      <c r="BH44" s="130">
        <v>8.4914917299999981</v>
      </c>
      <c r="BI44" s="130">
        <v>12.80064073999999</v>
      </c>
      <c r="BJ44" s="130">
        <v>11.061078771836733</v>
      </c>
      <c r="BK44" s="130">
        <v>8.813885467930028</v>
      </c>
      <c r="BL44" s="130">
        <v>3.7187747609329445</v>
      </c>
      <c r="BM44" s="130">
        <v>1.7882740918367346</v>
      </c>
      <c r="BN44" s="130">
        <v>4.2214209533527693</v>
      </c>
      <c r="BO44" s="130">
        <v>2.35062443877551</v>
      </c>
      <c r="BP44" s="130">
        <v>11.625092558483964</v>
      </c>
      <c r="BQ44" s="130">
        <v>0.66099291180758013</v>
      </c>
      <c r="BR44" s="130">
        <v>0.84787134839650147</v>
      </c>
      <c r="BS44" s="130">
        <v>0.42307385276967924</v>
      </c>
      <c r="BT44" s="130">
        <v>1.4640129314868804</v>
      </c>
      <c r="BU44" s="130">
        <v>0.45934865451895035</v>
      </c>
      <c r="BV44" s="130">
        <v>1.2629752696793002</v>
      </c>
      <c r="BW44" s="130">
        <v>3.1031530714285709</v>
      </c>
      <c r="BX44" s="133">
        <v>4.9519673892128262</v>
      </c>
      <c r="BY44" s="133">
        <v>6.7700302298542274</v>
      </c>
      <c r="BZ44" s="133">
        <v>4.6976435000000007</v>
      </c>
      <c r="CA44" s="133">
        <v>11.675153710000004</v>
      </c>
      <c r="CB44" s="133">
        <v>5.7906742200000005</v>
      </c>
      <c r="CC44" s="133">
        <v>8.9845065000000002</v>
      </c>
      <c r="CD44" s="133">
        <v>2.64065679</v>
      </c>
      <c r="CE44" s="133">
        <v>4.0145055699999999</v>
      </c>
      <c r="CF44" s="133">
        <v>6.7772359</v>
      </c>
      <c r="CG44" s="133">
        <v>11.26616366</v>
      </c>
      <c r="CH44" s="133">
        <v>6.7469269099999991</v>
      </c>
      <c r="CI44" s="133">
        <v>14.017020990000001</v>
      </c>
      <c r="CJ44" s="133">
        <v>7.6100931700000007</v>
      </c>
      <c r="CK44" s="133">
        <f>+'Cambiaria Diaria '!BYW46</f>
        <v>5.8125251100000002</v>
      </c>
      <c r="CL44" s="133">
        <f>+'Cambiaria Diaria '!BZQ46</f>
        <v>14.404406360000001</v>
      </c>
    </row>
    <row r="45" spans="1:90" ht="18" x14ac:dyDescent="0.25">
      <c r="A45" s="126" t="s">
        <v>37</v>
      </c>
      <c r="B45" s="130">
        <v>63.059698060000002</v>
      </c>
      <c r="C45" s="130">
        <v>46.79333058000001</v>
      </c>
      <c r="D45" s="130">
        <v>85.275998900000005</v>
      </c>
      <c r="E45" s="130">
        <v>157.34004145000003</v>
      </c>
      <c r="F45" s="130">
        <v>145.56929129999997</v>
      </c>
      <c r="G45" s="130">
        <v>102.93138486000001</v>
      </c>
      <c r="H45" s="130">
        <v>133.40180903999999</v>
      </c>
      <c r="I45" s="130">
        <v>74.689637720000007</v>
      </c>
      <c r="J45" s="130">
        <v>132.90630166</v>
      </c>
      <c r="K45" s="130">
        <v>109.77345287999999</v>
      </c>
      <c r="L45" s="130">
        <v>99.972849970000013</v>
      </c>
      <c r="M45" s="130">
        <v>57.113111519999997</v>
      </c>
      <c r="N45" s="130">
        <v>135.45520642000002</v>
      </c>
      <c r="O45" s="130">
        <v>69.487587389999987</v>
      </c>
      <c r="P45" s="130">
        <v>102.00313147</v>
      </c>
      <c r="Q45" s="130">
        <v>138.63187149000004</v>
      </c>
      <c r="R45" s="130">
        <v>75.303727909999992</v>
      </c>
      <c r="S45" s="130">
        <v>39.27681428999999</v>
      </c>
      <c r="T45" s="130">
        <v>104.92819013</v>
      </c>
      <c r="U45" s="130">
        <v>58.789856480000005</v>
      </c>
      <c r="V45" s="130">
        <v>80.307621519999998</v>
      </c>
      <c r="W45" s="130">
        <v>67.087611210000006</v>
      </c>
      <c r="X45" s="130">
        <v>41.905348980000007</v>
      </c>
      <c r="Y45" s="130">
        <v>50.060762009999998</v>
      </c>
      <c r="Z45" s="130">
        <v>69.694698720000005</v>
      </c>
      <c r="AA45" s="130">
        <v>106.89784018</v>
      </c>
      <c r="AB45" s="130">
        <v>45.067638549999991</v>
      </c>
      <c r="AC45" s="130">
        <v>75.785325419999992</v>
      </c>
      <c r="AD45" s="130">
        <v>50.087503169999998</v>
      </c>
      <c r="AE45" s="130">
        <v>82.500577030000002</v>
      </c>
      <c r="AF45" s="130">
        <v>85.759173689999997</v>
      </c>
      <c r="AG45" s="130">
        <v>97.731281409999994</v>
      </c>
      <c r="AH45" s="130">
        <v>84.071382739999976</v>
      </c>
      <c r="AI45" s="130">
        <v>76.107205710000002</v>
      </c>
      <c r="AJ45" s="130">
        <v>64.881268300000002</v>
      </c>
      <c r="AK45" s="130">
        <v>68.976065390000002</v>
      </c>
      <c r="AL45" s="130">
        <v>73.552680849999987</v>
      </c>
      <c r="AM45" s="130">
        <v>119.37334495999995</v>
      </c>
      <c r="AN45" s="130">
        <v>67.573775279999893</v>
      </c>
      <c r="AO45" s="130">
        <v>91.158535519999987</v>
      </c>
      <c r="AP45" s="130">
        <v>52.154526990000008</v>
      </c>
      <c r="AQ45" s="130">
        <v>45.947714239999989</v>
      </c>
      <c r="AR45" s="130">
        <v>67.438954109999983</v>
      </c>
      <c r="AS45" s="130">
        <v>81.462793229999988</v>
      </c>
      <c r="AT45" s="130">
        <v>90.01495309000002</v>
      </c>
      <c r="AU45" s="130">
        <v>61.63290511999999</v>
      </c>
      <c r="AV45" s="130">
        <v>48.07856652000001</v>
      </c>
      <c r="AW45" s="130">
        <v>80.220813580000026</v>
      </c>
      <c r="AX45" s="130">
        <v>66.200193130000002</v>
      </c>
      <c r="AY45" s="130">
        <v>92.616214610000014</v>
      </c>
      <c r="AZ45" s="130">
        <v>57.815401879999996</v>
      </c>
      <c r="BA45" s="130">
        <v>46.694690189999996</v>
      </c>
      <c r="BB45" s="130">
        <v>47.705716190000004</v>
      </c>
      <c r="BC45" s="130">
        <v>31.983197110000003</v>
      </c>
      <c r="BD45" s="130">
        <v>71.573301990000004</v>
      </c>
      <c r="BE45" s="130">
        <v>35.835724109999958</v>
      </c>
      <c r="BF45" s="130">
        <v>42.720772759999988</v>
      </c>
      <c r="BG45" s="130">
        <v>56.490694439999992</v>
      </c>
      <c r="BH45" s="130">
        <v>63.575916019999944</v>
      </c>
      <c r="BI45" s="130">
        <v>24.095913089999975</v>
      </c>
      <c r="BJ45" s="130">
        <v>31.67423566501455</v>
      </c>
      <c r="BK45" s="130">
        <v>19.807220982507285</v>
      </c>
      <c r="BL45" s="130">
        <v>24.592042231778422</v>
      </c>
      <c r="BM45" s="130">
        <v>74.578841432944614</v>
      </c>
      <c r="BN45" s="130">
        <v>31.196571650145771</v>
      </c>
      <c r="BO45" s="130">
        <v>42.795093272594755</v>
      </c>
      <c r="BP45" s="130">
        <v>48.906520538425653</v>
      </c>
      <c r="BQ45" s="130">
        <v>52.103424607958821</v>
      </c>
      <c r="BR45" s="130">
        <v>43.340031243440237</v>
      </c>
      <c r="BS45" s="130">
        <v>35.592673046647228</v>
      </c>
      <c r="BT45" s="130">
        <v>39.471696867346942</v>
      </c>
      <c r="BU45" s="130">
        <v>26.823881851311949</v>
      </c>
      <c r="BV45" s="130">
        <v>33.169594311953354</v>
      </c>
      <c r="BW45" s="130">
        <v>14.962348122448979</v>
      </c>
      <c r="BX45" s="133">
        <v>20.245142596209913</v>
      </c>
      <c r="BY45" s="133">
        <v>16.753828772536444</v>
      </c>
      <c r="BZ45" s="133">
        <v>27.922038519999994</v>
      </c>
      <c r="CA45" s="133">
        <v>29.344361080000002</v>
      </c>
      <c r="CB45" s="133">
        <v>10.167014049999999</v>
      </c>
      <c r="CC45" s="133">
        <v>17.92291213</v>
      </c>
      <c r="CD45" s="133">
        <v>14.853043749999999</v>
      </c>
      <c r="CE45" s="133">
        <v>8.6705363200000019</v>
      </c>
      <c r="CF45" s="133">
        <v>16.95950418</v>
      </c>
      <c r="CG45" s="133">
        <v>16.855227319999997</v>
      </c>
      <c r="CH45" s="133">
        <v>23.768846660000502</v>
      </c>
      <c r="CI45" s="133">
        <v>19.925871699999842</v>
      </c>
      <c r="CJ45" s="133">
        <v>26.582818969999998</v>
      </c>
      <c r="CK45" s="133">
        <f>+'Cambiaria Diaria '!BYW47</f>
        <v>35.196378470000006</v>
      </c>
      <c r="CL45" s="133">
        <f>+'Cambiaria Diaria '!BZQ47</f>
        <v>18.171282680000001</v>
      </c>
    </row>
    <row r="46" spans="1:90" ht="18" x14ac:dyDescent="0.25">
      <c r="A46" s="126" t="s">
        <v>38</v>
      </c>
      <c r="B46" s="130">
        <v>78.126866610000008</v>
      </c>
      <c r="C46" s="130">
        <v>28.309797750000001</v>
      </c>
      <c r="D46" s="130">
        <v>1.5415967999999998</v>
      </c>
      <c r="E46" s="130">
        <v>54.428058800000002</v>
      </c>
      <c r="F46" s="130">
        <v>3.4336390799999994</v>
      </c>
      <c r="G46" s="130">
        <v>29.808109260000002</v>
      </c>
      <c r="H46" s="130">
        <v>1531.3638030500001</v>
      </c>
      <c r="I46" s="130">
        <v>18.168766529999999</v>
      </c>
      <c r="J46" s="130">
        <v>4.0600000000000001E-6</v>
      </c>
      <c r="K46" s="130">
        <v>2.4595970300000003</v>
      </c>
      <c r="L46" s="130">
        <v>465.03038084000008</v>
      </c>
      <c r="M46" s="130">
        <v>33.139951070000002</v>
      </c>
      <c r="N46" s="130">
        <v>17.065041740000002</v>
      </c>
      <c r="O46" s="130">
        <v>0.39085391000000003</v>
      </c>
      <c r="P46" s="130">
        <v>0.90579386000000006</v>
      </c>
      <c r="Q46" s="130">
        <v>14.391443979999998</v>
      </c>
      <c r="R46" s="130">
        <v>59.216319429999999</v>
      </c>
      <c r="S46" s="130">
        <v>12.913659229999999</v>
      </c>
      <c r="T46" s="130">
        <v>27.821822430000001</v>
      </c>
      <c r="U46" s="130">
        <v>29.631174140000002</v>
      </c>
      <c r="V46" s="130">
        <v>2.9347841799999999</v>
      </c>
      <c r="W46" s="130">
        <v>2.88838258</v>
      </c>
      <c r="X46" s="130">
        <v>3.7386774200000001</v>
      </c>
      <c r="Y46" s="130">
        <v>3.2700812800000003</v>
      </c>
      <c r="Z46" s="130">
        <v>0.82547190000000004</v>
      </c>
      <c r="AA46" s="130">
        <v>63.497260400000002</v>
      </c>
      <c r="AB46" s="130">
        <v>115.01989496</v>
      </c>
      <c r="AC46" s="130">
        <v>5.6266794999999998</v>
      </c>
      <c r="AD46" s="130">
        <v>4.4615108399999999</v>
      </c>
      <c r="AE46" s="130">
        <v>74.317490030000002</v>
      </c>
      <c r="AF46" s="130">
        <v>4.5612244899999999</v>
      </c>
      <c r="AG46" s="130">
        <v>23.2791444</v>
      </c>
      <c r="AH46" s="130">
        <v>34.473276580000004</v>
      </c>
      <c r="AI46" s="130">
        <v>2.20492775</v>
      </c>
      <c r="AJ46" s="130">
        <v>11.7547104</v>
      </c>
      <c r="AK46" s="130">
        <v>653.30468608000001</v>
      </c>
      <c r="AL46" s="130">
        <v>23.561456769999989</v>
      </c>
      <c r="AM46" s="130">
        <v>0.42226730999999984</v>
      </c>
      <c r="AN46" s="130">
        <v>63.197374439999997</v>
      </c>
      <c r="AO46" s="130">
        <v>2.2389573500000002</v>
      </c>
      <c r="AP46" s="130">
        <v>0.66001691000000007</v>
      </c>
      <c r="AQ46" s="130">
        <v>8.17675646</v>
      </c>
      <c r="AR46" s="130">
        <v>6.8654872199999986</v>
      </c>
      <c r="AS46" s="130">
        <v>43.646922529999991</v>
      </c>
      <c r="AT46" s="130">
        <v>10.99340308</v>
      </c>
      <c r="AU46" s="130">
        <v>2.6215570599999998</v>
      </c>
      <c r="AV46" s="130">
        <v>19.788515230000002</v>
      </c>
      <c r="AW46" s="130">
        <v>342.09055483000003</v>
      </c>
      <c r="AX46" s="130">
        <v>414.54663606999998</v>
      </c>
      <c r="AY46" s="130">
        <v>0.36421990999999998</v>
      </c>
      <c r="AZ46" s="130">
        <v>1.196113E-2</v>
      </c>
      <c r="BA46" s="130">
        <v>2.1103873700000002</v>
      </c>
      <c r="BB46" s="130">
        <v>1.3767431200000002</v>
      </c>
      <c r="BC46" s="130">
        <v>7.1181499999999995E-2</v>
      </c>
      <c r="BD46" s="130">
        <v>0.17678469999999999</v>
      </c>
      <c r="BE46" s="130">
        <v>2.5963436199999905</v>
      </c>
      <c r="BF46" s="130">
        <v>7.1181499999999995E-2</v>
      </c>
      <c r="BG46" s="130">
        <v>2.1093687700000001</v>
      </c>
      <c r="BH46" s="130">
        <v>42.20046413</v>
      </c>
      <c r="BI46" s="130">
        <v>4.0720499999999998E-3</v>
      </c>
      <c r="BJ46" s="130">
        <v>9.4849854227405228E-5</v>
      </c>
      <c r="BK46" s="130">
        <v>0.27410844058309042</v>
      </c>
      <c r="BL46" s="130">
        <v>0</v>
      </c>
      <c r="BM46" s="130">
        <v>2.1125252696793</v>
      </c>
      <c r="BN46" s="130">
        <v>327.22444780029161</v>
      </c>
      <c r="BO46" s="130">
        <v>4.6221750728862969E-2</v>
      </c>
      <c r="BP46" s="130">
        <v>0</v>
      </c>
      <c r="BQ46" s="130">
        <v>0.27414622</v>
      </c>
      <c r="BR46" s="130">
        <v>4.6221750728862969E-2</v>
      </c>
      <c r="BS46" s="130">
        <v>2.0317084810495625</v>
      </c>
      <c r="BT46" s="130">
        <v>0.79498160058309031</v>
      </c>
      <c r="BU46" s="130">
        <v>4.6221750728862969E-2</v>
      </c>
      <c r="BV46" s="130">
        <v>0</v>
      </c>
      <c r="BW46" s="130">
        <v>0</v>
      </c>
      <c r="BX46" s="133">
        <v>130</v>
      </c>
      <c r="BY46" s="133">
        <v>2.0138303</v>
      </c>
      <c r="BZ46" s="133">
        <v>0.17819055000000003</v>
      </c>
      <c r="CA46" s="133">
        <v>4.68206E-3</v>
      </c>
      <c r="CB46" s="133">
        <v>1.9999848888119198E-8</v>
      </c>
      <c r="CC46" s="133">
        <v>9.9999866165489898E-9</v>
      </c>
      <c r="CD46" s="133">
        <v>1.00001571468056E-8</v>
      </c>
      <c r="CE46" s="133">
        <v>0.19579224000000001</v>
      </c>
      <c r="CF46" s="133">
        <v>4.8450999999999995</v>
      </c>
      <c r="CG46" s="133">
        <v>6.3705819999999996E-2</v>
      </c>
      <c r="CH46" s="133">
        <v>86.723272120000004</v>
      </c>
      <c r="CI46" s="133">
        <v>0.22429568999999999</v>
      </c>
      <c r="CJ46" s="133">
        <v>8.4560000000000004E-5</v>
      </c>
      <c r="CK46" s="133">
        <f>+'Cambiaria Diaria '!BYW48</f>
        <v>0</v>
      </c>
      <c r="CL46" s="133">
        <f>+'Cambiaria Diaria '!BZQ48</f>
        <v>3.2058250000000003E-2</v>
      </c>
    </row>
    <row r="47" spans="1:90" ht="18" x14ac:dyDescent="0.25">
      <c r="A47" s="135" t="s">
        <v>38</v>
      </c>
      <c r="B47" s="130">
        <v>78.126866610000008</v>
      </c>
      <c r="C47" s="130">
        <v>28.309797750000001</v>
      </c>
      <c r="D47" s="130">
        <v>1.5415967999999998</v>
      </c>
      <c r="E47" s="130">
        <v>54.428058800000002</v>
      </c>
      <c r="F47" s="130">
        <v>3.4336390799999994</v>
      </c>
      <c r="G47" s="130">
        <v>29.808109260000002</v>
      </c>
      <c r="H47" s="130">
        <v>1531.3638030500001</v>
      </c>
      <c r="I47" s="130">
        <v>18.168766529999999</v>
      </c>
      <c r="J47" s="130">
        <v>4.0600000000000001E-6</v>
      </c>
      <c r="K47" s="130">
        <v>2.4595970300000003</v>
      </c>
      <c r="L47" s="130">
        <v>465.03038084000008</v>
      </c>
      <c r="M47" s="130">
        <v>33.139951070000002</v>
      </c>
      <c r="N47" s="130">
        <v>17.065041740000002</v>
      </c>
      <c r="O47" s="130">
        <v>0.39085391000000003</v>
      </c>
      <c r="P47" s="130">
        <v>0.90579386000000006</v>
      </c>
      <c r="Q47" s="130">
        <v>14.391443979999998</v>
      </c>
      <c r="R47" s="130">
        <v>59.216319429999999</v>
      </c>
      <c r="S47" s="130">
        <v>12.913659229999999</v>
      </c>
      <c r="T47" s="130">
        <v>27.821822430000001</v>
      </c>
      <c r="U47" s="130">
        <v>29.631174140000002</v>
      </c>
      <c r="V47" s="130">
        <v>2.9347841799999999</v>
      </c>
      <c r="W47" s="130">
        <v>2.88838258</v>
      </c>
      <c r="X47" s="130">
        <v>3.7386774200000001</v>
      </c>
      <c r="Y47" s="130">
        <v>3.2700812800000003</v>
      </c>
      <c r="Z47" s="130">
        <v>0.82547190000000004</v>
      </c>
      <c r="AA47" s="130">
        <v>63.497260400000002</v>
      </c>
      <c r="AB47" s="130">
        <v>115.01989496</v>
      </c>
      <c r="AC47" s="130">
        <v>5.6266794999999998</v>
      </c>
      <c r="AD47" s="130">
        <v>4.4615108399999999</v>
      </c>
      <c r="AE47" s="130">
        <v>74.317490030000002</v>
      </c>
      <c r="AF47" s="130">
        <v>4.5612244899999999</v>
      </c>
      <c r="AG47" s="130">
        <v>23.2791444</v>
      </c>
      <c r="AH47" s="130">
        <v>34.473276580000004</v>
      </c>
      <c r="AI47" s="130">
        <v>2.20492775</v>
      </c>
      <c r="AJ47" s="130">
        <v>11.7547104</v>
      </c>
      <c r="AK47" s="130">
        <v>653.30468608000001</v>
      </c>
      <c r="AL47" s="130">
        <v>23.561456769999989</v>
      </c>
      <c r="AM47" s="130">
        <v>0.42226730999999984</v>
      </c>
      <c r="AN47" s="130">
        <v>63.197374439999997</v>
      </c>
      <c r="AO47" s="130">
        <v>2.2389573500000002</v>
      </c>
      <c r="AP47" s="130">
        <v>0.66001691000000007</v>
      </c>
      <c r="AQ47" s="130">
        <v>8.17675646</v>
      </c>
      <c r="AR47" s="130">
        <v>6.8654872199999986</v>
      </c>
      <c r="AS47" s="130">
        <v>43.646922529999991</v>
      </c>
      <c r="AT47" s="130">
        <v>10.99340308</v>
      </c>
      <c r="AU47" s="130">
        <v>2.6215570599999998</v>
      </c>
      <c r="AV47" s="130">
        <v>19.788515230000002</v>
      </c>
      <c r="AW47" s="130">
        <v>342.09055483000003</v>
      </c>
      <c r="AX47" s="130">
        <v>414.54663606999998</v>
      </c>
      <c r="AY47" s="130">
        <v>0.36421990999999998</v>
      </c>
      <c r="AZ47" s="130">
        <v>1.196113E-2</v>
      </c>
      <c r="BA47" s="130">
        <v>2.1103873700000002</v>
      </c>
      <c r="BB47" s="130">
        <v>1.3767431200000002</v>
      </c>
      <c r="BC47" s="130">
        <v>7.1181499999999995E-2</v>
      </c>
      <c r="BD47" s="130">
        <v>0.17678469999999999</v>
      </c>
      <c r="BE47" s="130">
        <v>2.5963436199999905</v>
      </c>
      <c r="BF47" s="130">
        <v>7.1181499999999995E-2</v>
      </c>
      <c r="BG47" s="130">
        <v>2.1093687700000001</v>
      </c>
      <c r="BH47" s="130">
        <v>42.20046413</v>
      </c>
      <c r="BI47" s="130">
        <v>4.0720499999999998E-3</v>
      </c>
      <c r="BJ47" s="130">
        <v>9.4849854227405228E-5</v>
      </c>
      <c r="BK47" s="130">
        <v>0.27410844058309042</v>
      </c>
      <c r="BL47" s="130">
        <v>0</v>
      </c>
      <c r="BM47" s="130">
        <v>2.1125252696793</v>
      </c>
      <c r="BN47" s="130">
        <v>327.22444780029161</v>
      </c>
      <c r="BO47" s="130">
        <v>4.6221750728862969E-2</v>
      </c>
      <c r="BP47" s="130">
        <v>0</v>
      </c>
      <c r="BQ47" s="130">
        <v>0.27414622</v>
      </c>
      <c r="BR47" s="130">
        <v>4.6221750728862969E-2</v>
      </c>
      <c r="BS47" s="130">
        <v>2.0317084810495625</v>
      </c>
      <c r="BT47" s="130">
        <v>0.79498160058309031</v>
      </c>
      <c r="BU47" s="130">
        <v>4.6221750728862969E-2</v>
      </c>
      <c r="BV47" s="130">
        <v>0</v>
      </c>
      <c r="BW47" s="130">
        <v>0</v>
      </c>
      <c r="BX47" s="133">
        <v>130</v>
      </c>
      <c r="BY47" s="133">
        <v>2.0138303</v>
      </c>
      <c r="BZ47" s="133">
        <v>0.17819055000000003</v>
      </c>
      <c r="CA47" s="133">
        <v>4.6820000000000004E-3</v>
      </c>
      <c r="CB47" s="133">
        <v>1.9999848888119198E-8</v>
      </c>
      <c r="CC47" s="133">
        <v>0</v>
      </c>
      <c r="CD47" s="133">
        <v>0</v>
      </c>
      <c r="CE47" s="133">
        <v>0.19579224000000001</v>
      </c>
      <c r="CF47" s="133">
        <v>4.8450999999999995</v>
      </c>
      <c r="CG47" s="133">
        <v>6.3705819999999996E-2</v>
      </c>
      <c r="CH47" s="133">
        <v>86.723272120000004</v>
      </c>
      <c r="CI47" s="133">
        <v>0.22429568999999999</v>
      </c>
      <c r="CJ47" s="133">
        <v>8.4560000000000004E-5</v>
      </c>
      <c r="CK47" s="133">
        <f>+'Cambiaria Diaria '!BYW49</f>
        <v>0</v>
      </c>
      <c r="CL47" s="133">
        <f>+'Cambiaria Diaria '!BZQ49</f>
        <v>3.2058250000000003E-2</v>
      </c>
    </row>
    <row r="48" spans="1:90" ht="18" x14ac:dyDescent="0.25">
      <c r="A48" s="126" t="s">
        <v>39</v>
      </c>
      <c r="B48" s="130"/>
      <c r="C48" s="130">
        <v>6.2080000000000002</v>
      </c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>
        <v>0</v>
      </c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>
        <v>0</v>
      </c>
      <c r="BA48" s="130">
        <v>0</v>
      </c>
      <c r="BB48" s="130"/>
      <c r="BC48" s="130">
        <v>0</v>
      </c>
      <c r="BD48" s="130">
        <v>0</v>
      </c>
      <c r="BE48" s="130"/>
      <c r="BF48" s="130"/>
      <c r="BG48" s="130"/>
      <c r="BH48" s="130">
        <v>2</v>
      </c>
      <c r="BI48" s="130"/>
      <c r="BJ48" s="130">
        <v>0</v>
      </c>
      <c r="BK48" s="130">
        <v>0</v>
      </c>
      <c r="BL48" s="130">
        <v>0</v>
      </c>
      <c r="BM48" s="130">
        <v>0</v>
      </c>
      <c r="BN48" s="130">
        <v>0</v>
      </c>
      <c r="BO48" s="130">
        <v>0</v>
      </c>
      <c r="BP48" s="130">
        <v>0</v>
      </c>
      <c r="BQ48" s="130">
        <v>0</v>
      </c>
      <c r="BR48" s="130">
        <v>0</v>
      </c>
      <c r="BS48" s="130">
        <v>0</v>
      </c>
      <c r="BT48" s="130">
        <v>0</v>
      </c>
      <c r="BU48" s="130">
        <v>0</v>
      </c>
      <c r="BV48" s="130">
        <v>0</v>
      </c>
      <c r="BW48" s="130">
        <v>0</v>
      </c>
      <c r="BX48" s="133">
        <v>0</v>
      </c>
      <c r="BY48" s="133">
        <v>0</v>
      </c>
      <c r="BZ48" s="133">
        <v>0</v>
      </c>
      <c r="CA48" s="133">
        <v>0</v>
      </c>
      <c r="CB48" s="133">
        <v>0</v>
      </c>
      <c r="CC48" s="133">
        <v>0</v>
      </c>
      <c r="CD48" s="133">
        <v>0</v>
      </c>
      <c r="CE48" s="133">
        <v>0</v>
      </c>
      <c r="CF48" s="133">
        <v>0</v>
      </c>
      <c r="CG48" s="133">
        <v>0</v>
      </c>
      <c r="CH48" s="133">
        <v>0</v>
      </c>
      <c r="CI48" s="133">
        <v>0</v>
      </c>
      <c r="CJ48" s="133">
        <v>0</v>
      </c>
      <c r="CK48" s="133">
        <f>+'Cambiaria Diaria '!BYW50</f>
        <v>0</v>
      </c>
      <c r="CL48" s="133">
        <f>+'Cambiaria Diaria '!BZQ50</f>
        <v>0</v>
      </c>
    </row>
    <row r="49" spans="1:91" ht="18" x14ac:dyDescent="0.25">
      <c r="A49" s="126" t="s">
        <v>40</v>
      </c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>
        <v>0</v>
      </c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>
        <v>0</v>
      </c>
      <c r="BA49" s="130">
        <v>0</v>
      </c>
      <c r="BB49" s="130"/>
      <c r="BC49" s="130">
        <v>0</v>
      </c>
      <c r="BD49" s="130">
        <v>0</v>
      </c>
      <c r="BE49" s="130"/>
      <c r="BF49" s="130"/>
      <c r="BG49" s="130"/>
      <c r="BH49" s="130"/>
      <c r="BI49" s="130"/>
      <c r="BJ49" s="130">
        <v>0</v>
      </c>
      <c r="BK49" s="130">
        <v>0</v>
      </c>
      <c r="BL49" s="130">
        <v>0</v>
      </c>
      <c r="BM49" s="130">
        <v>0</v>
      </c>
      <c r="BN49" s="130">
        <v>0</v>
      </c>
      <c r="BO49" s="130">
        <v>0</v>
      </c>
      <c r="BP49" s="130">
        <v>0</v>
      </c>
      <c r="BQ49" s="130">
        <v>0</v>
      </c>
      <c r="BR49" s="130">
        <v>0</v>
      </c>
      <c r="BS49" s="130">
        <v>0</v>
      </c>
      <c r="BT49" s="130">
        <v>0</v>
      </c>
      <c r="BU49" s="130">
        <v>0</v>
      </c>
      <c r="BV49" s="130">
        <v>0</v>
      </c>
      <c r="BW49" s="130">
        <v>0</v>
      </c>
      <c r="BX49" s="133">
        <v>0</v>
      </c>
      <c r="BY49" s="133">
        <v>0</v>
      </c>
      <c r="BZ49" s="133">
        <v>0</v>
      </c>
      <c r="CA49" s="133">
        <v>0</v>
      </c>
      <c r="CB49" s="133">
        <v>0</v>
      </c>
      <c r="CC49" s="133">
        <v>0</v>
      </c>
      <c r="CD49" s="133">
        <v>0</v>
      </c>
      <c r="CE49" s="133">
        <v>0</v>
      </c>
      <c r="CF49" s="133">
        <v>0</v>
      </c>
      <c r="CG49" s="133">
        <v>0</v>
      </c>
      <c r="CH49" s="133">
        <v>0</v>
      </c>
      <c r="CI49" s="133">
        <v>0</v>
      </c>
      <c r="CJ49" s="133">
        <v>0</v>
      </c>
      <c r="CK49" s="133">
        <f>+'Cambiaria Diaria '!BYW51</f>
        <v>0</v>
      </c>
      <c r="CL49" s="133">
        <f>+'Cambiaria Diaria '!BZQ51</f>
        <v>0</v>
      </c>
    </row>
    <row r="50" spans="1:91" s="142" customFormat="1" ht="18" x14ac:dyDescent="0.25">
      <c r="A50" s="140" t="s">
        <v>41</v>
      </c>
      <c r="B50" s="141">
        <v>1130.01386273</v>
      </c>
      <c r="C50" s="141">
        <v>568.57329265000021</v>
      </c>
      <c r="D50" s="141">
        <v>356.26161125000004</v>
      </c>
      <c r="E50" s="141">
        <v>679.10990056999958</v>
      </c>
      <c r="F50" s="141">
        <v>688.70857920000003</v>
      </c>
      <c r="G50" s="141">
        <v>657.10327879000022</v>
      </c>
      <c r="H50" s="141">
        <v>2183.6946046700004</v>
      </c>
      <c r="I50" s="141">
        <v>522.92374085999984</v>
      </c>
      <c r="J50" s="141">
        <v>793.48399182000003</v>
      </c>
      <c r="K50" s="141">
        <v>560.73901557000136</v>
      </c>
      <c r="L50" s="141">
        <v>1238.8997470099998</v>
      </c>
      <c r="M50" s="141">
        <v>704.66009025000017</v>
      </c>
      <c r="N50" s="141">
        <v>1094.2810847933713</v>
      </c>
      <c r="O50" s="141">
        <v>712.27388320000057</v>
      </c>
      <c r="P50" s="141">
        <v>583.11432479000018</v>
      </c>
      <c r="Q50" s="141">
        <v>803.32350386106748</v>
      </c>
      <c r="R50" s="141">
        <v>678.56711713999982</v>
      </c>
      <c r="S50" s="141">
        <v>719.53309538000042</v>
      </c>
      <c r="T50" s="141">
        <v>761.23795501999984</v>
      </c>
      <c r="U50" s="141">
        <v>515.26804863000029</v>
      </c>
      <c r="V50" s="141">
        <v>562.22465741999986</v>
      </c>
      <c r="W50" s="141">
        <v>505.67989645000017</v>
      </c>
      <c r="X50" s="141">
        <v>501.95243912850003</v>
      </c>
      <c r="Y50" s="141">
        <v>550.07761381000023</v>
      </c>
      <c r="Z50" s="141">
        <v>647.43617045999997</v>
      </c>
      <c r="AA50" s="141">
        <v>687.24192582000012</v>
      </c>
      <c r="AB50" s="141">
        <v>446.82911154000004</v>
      </c>
      <c r="AC50" s="141">
        <v>886.88160339999979</v>
      </c>
      <c r="AD50" s="141">
        <v>558.49338012999976</v>
      </c>
      <c r="AE50" s="141">
        <v>584.99577489000001</v>
      </c>
      <c r="AF50" s="141">
        <v>425.26653289000029</v>
      </c>
      <c r="AG50" s="141">
        <v>389.03214593999996</v>
      </c>
      <c r="AH50" s="141">
        <v>360.53830777000002</v>
      </c>
      <c r="AI50" s="141">
        <v>604.05591539000034</v>
      </c>
      <c r="AJ50" s="141">
        <v>558.4867786999996</v>
      </c>
      <c r="AK50" s="141">
        <v>467.93817701</v>
      </c>
      <c r="AL50" s="141">
        <v>1023.29244305</v>
      </c>
      <c r="AM50" s="141">
        <v>458.43969368999984</v>
      </c>
      <c r="AN50" s="141">
        <v>582.19608134000009</v>
      </c>
      <c r="AO50" s="141">
        <v>498.00113224999978</v>
      </c>
      <c r="AP50" s="141">
        <v>522.70400893999988</v>
      </c>
      <c r="AQ50" s="141">
        <v>449.7742934900001</v>
      </c>
      <c r="AR50" s="141">
        <v>557.08459846000017</v>
      </c>
      <c r="AS50" s="141">
        <v>553.28284183000017</v>
      </c>
      <c r="AT50" s="141">
        <v>578.7931344299999</v>
      </c>
      <c r="AU50" s="141">
        <v>653.65967759999978</v>
      </c>
      <c r="AV50" s="141">
        <v>709.97855852999999</v>
      </c>
      <c r="AW50" s="141">
        <v>623.96268469999995</v>
      </c>
      <c r="AX50" s="141">
        <v>906.39748005999991</v>
      </c>
      <c r="AY50" s="141">
        <v>638.58422354000004</v>
      </c>
      <c r="AZ50" s="141">
        <v>491.03713311000001</v>
      </c>
      <c r="BA50" s="141">
        <v>787.95922037999992</v>
      </c>
      <c r="BB50" s="141">
        <v>533.58625495999991</v>
      </c>
      <c r="BC50" s="141">
        <v>584.42963853000003</v>
      </c>
      <c r="BD50" s="141">
        <v>598.15442064555214</v>
      </c>
      <c r="BE50" s="141">
        <v>636.71547375999978</v>
      </c>
      <c r="BF50" s="141">
        <v>687.49917706999986</v>
      </c>
      <c r="BG50" s="141">
        <v>761.03946635999966</v>
      </c>
      <c r="BH50" s="141">
        <v>1290.6582973499992</v>
      </c>
      <c r="BI50" s="141">
        <v>821.20768193000004</v>
      </c>
      <c r="BJ50" s="141">
        <v>733.77303579173133</v>
      </c>
      <c r="BK50" s="141">
        <v>590.78068994603495</v>
      </c>
      <c r="BL50" s="141">
        <v>536.01597185518949</v>
      </c>
      <c r="BM50" s="141">
        <v>626.639509056208</v>
      </c>
      <c r="BN50" s="141">
        <v>248.27159479942156</v>
      </c>
      <c r="BO50" s="141">
        <v>410.33825805865797</v>
      </c>
      <c r="BP50" s="141">
        <v>514.83022834603503</v>
      </c>
      <c r="BQ50" s="141">
        <v>458.7048348575928</v>
      </c>
      <c r="BR50" s="141">
        <v>443.20792689585994</v>
      </c>
      <c r="BS50" s="141">
        <v>571.28787687513159</v>
      </c>
      <c r="BT50" s="141">
        <v>1086.6817045039088</v>
      </c>
      <c r="BU50" s="141">
        <v>877.38554468297355</v>
      </c>
      <c r="BV50" s="141">
        <v>931.09245900737608</v>
      </c>
      <c r="BW50" s="141">
        <v>514.71352258116622</v>
      </c>
      <c r="BX50" s="141">
        <v>890.59680864553934</v>
      </c>
      <c r="BY50" s="141">
        <v>631.31668599393583</v>
      </c>
      <c r="BZ50" s="141">
        <v>559.89997900999992</v>
      </c>
      <c r="CA50" s="141">
        <v>498.64259913000012</v>
      </c>
      <c r="CB50" s="141">
        <v>702.80687269999976</v>
      </c>
      <c r="CC50" s="141">
        <v>613.57948651999982</v>
      </c>
      <c r="CD50" s="141">
        <v>733.58613692000006</v>
      </c>
      <c r="CE50" s="141">
        <v>838.94860625999979</v>
      </c>
      <c r="CF50" s="141">
        <v>580.08257097999967</v>
      </c>
      <c r="CG50" s="141">
        <v>759.7770524599996</v>
      </c>
      <c r="CH50" s="141">
        <v>956.47021200999916</v>
      </c>
      <c r="CI50" s="141">
        <v>756.34899672999995</v>
      </c>
      <c r="CJ50" s="141">
        <v>801.01182830999983</v>
      </c>
      <c r="CK50" s="141">
        <f>+'Cambiaria Diaria '!BYW52</f>
        <v>970.42106703000002</v>
      </c>
      <c r="CL50" s="141">
        <f>+'Cambiaria Diaria '!BZQ52</f>
        <v>474.13725030000001</v>
      </c>
      <c r="CM50" s="155">
        <f>+CI50+CJ50</f>
        <v>1557.3608250399998</v>
      </c>
    </row>
    <row r="51" spans="1:91" ht="18" x14ac:dyDescent="0.25">
      <c r="A51" s="134" t="s">
        <v>42</v>
      </c>
      <c r="B51" s="130">
        <v>264.89168451999996</v>
      </c>
      <c r="C51" s="130">
        <v>134.08284032000003</v>
      </c>
      <c r="D51" s="130">
        <v>72.834586200000032</v>
      </c>
      <c r="E51" s="130">
        <v>189.13312207000004</v>
      </c>
      <c r="F51" s="130">
        <v>202.07981328000008</v>
      </c>
      <c r="G51" s="130">
        <v>184.92873337</v>
      </c>
      <c r="H51" s="130">
        <v>259.08813708000008</v>
      </c>
      <c r="I51" s="130">
        <v>177.55084396999999</v>
      </c>
      <c r="J51" s="130">
        <v>187.85192756999996</v>
      </c>
      <c r="K51" s="130">
        <v>156.17026055000139</v>
      </c>
      <c r="L51" s="130">
        <v>169.74640275999994</v>
      </c>
      <c r="M51" s="130">
        <v>233.65826576000001</v>
      </c>
      <c r="N51" s="130">
        <v>215.04719928000011</v>
      </c>
      <c r="O51" s="130">
        <v>132.2944541</v>
      </c>
      <c r="P51" s="130">
        <v>60.848945410000027</v>
      </c>
      <c r="Q51" s="130">
        <v>150.87192908000003</v>
      </c>
      <c r="R51" s="130">
        <v>134.83852894999998</v>
      </c>
      <c r="S51" s="130">
        <v>81.797849729999996</v>
      </c>
      <c r="T51" s="130">
        <v>105.77647992999998</v>
      </c>
      <c r="U51" s="130">
        <v>115.82176291999995</v>
      </c>
      <c r="V51" s="130">
        <v>144.54382687</v>
      </c>
      <c r="W51" s="130">
        <v>130.12732437000003</v>
      </c>
      <c r="X51" s="130">
        <v>128.16206412999998</v>
      </c>
      <c r="Y51" s="130">
        <v>103.12037484000001</v>
      </c>
      <c r="Z51" s="130">
        <v>103.11124844</v>
      </c>
      <c r="AA51" s="130">
        <v>200.3268765</v>
      </c>
      <c r="AB51" s="130">
        <v>103.06293081999999</v>
      </c>
      <c r="AC51" s="130">
        <v>147.02488760999995</v>
      </c>
      <c r="AD51" s="130">
        <v>129.37761049</v>
      </c>
      <c r="AE51" s="130">
        <v>226.4384045300001</v>
      </c>
      <c r="AF51" s="130">
        <v>112.29879837000003</v>
      </c>
      <c r="AG51" s="130">
        <v>125.24095942999998</v>
      </c>
      <c r="AH51" s="130">
        <v>105.94965423999996</v>
      </c>
      <c r="AI51" s="130">
        <v>161.51736898999997</v>
      </c>
      <c r="AJ51" s="130">
        <v>182.14809902000002</v>
      </c>
      <c r="AK51" s="130">
        <v>105.99116198999999</v>
      </c>
      <c r="AL51" s="130">
        <v>254.12592770000003</v>
      </c>
      <c r="AM51" s="130">
        <v>66.539711209999979</v>
      </c>
      <c r="AN51" s="130">
        <v>139.48123916</v>
      </c>
      <c r="AO51" s="130">
        <v>101.75420463999998</v>
      </c>
      <c r="AP51" s="130">
        <v>207.51762725999995</v>
      </c>
      <c r="AQ51" s="130">
        <v>165.1428228</v>
      </c>
      <c r="AR51" s="130">
        <v>138.65921331999996</v>
      </c>
      <c r="AS51" s="130">
        <v>178.88025761000003</v>
      </c>
      <c r="AT51" s="130">
        <v>147.75821419999997</v>
      </c>
      <c r="AU51" s="130">
        <v>199.62534730000002</v>
      </c>
      <c r="AV51" s="130">
        <v>212.42876189</v>
      </c>
      <c r="AW51" s="130">
        <v>144.67601532999998</v>
      </c>
      <c r="AX51" s="130">
        <v>305.35083479999986</v>
      </c>
      <c r="AY51" s="130">
        <v>81.826178019999986</v>
      </c>
      <c r="AZ51" s="130">
        <v>50.894679999999994</v>
      </c>
      <c r="BA51" s="130">
        <v>319.79749918999994</v>
      </c>
      <c r="BB51" s="130">
        <v>147.29832693630948</v>
      </c>
      <c r="BC51" s="130">
        <v>262.02799561999996</v>
      </c>
      <c r="BD51" s="130">
        <v>258.45051469999999</v>
      </c>
      <c r="BE51" s="130">
        <v>196.3590537799999</v>
      </c>
      <c r="BF51" s="130">
        <v>199.30301502</v>
      </c>
      <c r="BG51" s="130">
        <v>213.19809035</v>
      </c>
      <c r="BH51" s="130">
        <v>231.67588257999978</v>
      </c>
      <c r="BI51" s="130">
        <v>119.60135273999991</v>
      </c>
      <c r="BJ51" s="132">
        <v>116.58874881352767</v>
      </c>
      <c r="BK51" s="132">
        <v>95.037435549562673</v>
      </c>
      <c r="BL51" s="132">
        <v>80.00860256559767</v>
      </c>
      <c r="BM51" s="132">
        <v>129.06705542128279</v>
      </c>
      <c r="BN51" s="132">
        <v>41.850969812827991</v>
      </c>
      <c r="BO51" s="132">
        <v>72.085553570349845</v>
      </c>
      <c r="BP51" s="132">
        <v>54.068304577346936</v>
      </c>
      <c r="BQ51" s="132">
        <v>50.323227374526809</v>
      </c>
      <c r="BR51" s="132">
        <v>60.075756837609326</v>
      </c>
      <c r="BS51" s="132">
        <v>108.57910968416908</v>
      </c>
      <c r="BT51" s="132">
        <v>82.723012179300198</v>
      </c>
      <c r="BU51" s="132">
        <v>112.72571150874633</v>
      </c>
      <c r="BV51" s="132">
        <v>232.12463971137024</v>
      </c>
      <c r="BW51" s="132">
        <v>71.316177065597657</v>
      </c>
      <c r="BX51" s="133">
        <v>89.724253895043731</v>
      </c>
      <c r="BY51" s="133">
        <v>133.22439694527696</v>
      </c>
      <c r="BZ51" s="133">
        <v>115.23286508000001</v>
      </c>
      <c r="CA51" s="133">
        <v>141.84655470999999</v>
      </c>
      <c r="CB51" s="133">
        <v>149.69104620000002</v>
      </c>
      <c r="CC51" s="133">
        <v>176.89130346000002</v>
      </c>
      <c r="CD51" s="133">
        <v>214.22445268999999</v>
      </c>
      <c r="CE51" s="133">
        <v>318.72628218000006</v>
      </c>
      <c r="CF51" s="133">
        <v>164.08073920000001</v>
      </c>
      <c r="CG51" s="133">
        <v>135.76365392</v>
      </c>
      <c r="CH51" s="133">
        <v>301.39753405999971</v>
      </c>
      <c r="CI51" s="133">
        <v>104.67928551999999</v>
      </c>
      <c r="CJ51" s="133">
        <v>223.89127803999997</v>
      </c>
      <c r="CK51" s="133">
        <f>+'Cambiaria Diaria '!BYW53</f>
        <v>229.7497348</v>
      </c>
      <c r="CL51" s="133">
        <f>+'Cambiaria Diaria '!BZQ53</f>
        <v>137.73019643999999</v>
      </c>
    </row>
    <row r="52" spans="1:91" ht="18" x14ac:dyDescent="0.25">
      <c r="A52" s="126" t="s">
        <v>43</v>
      </c>
      <c r="B52" s="130">
        <v>157.81670699</v>
      </c>
      <c r="C52" s="130">
        <v>41.937164479999993</v>
      </c>
      <c r="D52" s="130">
        <v>38.653014199999994</v>
      </c>
      <c r="E52" s="130">
        <v>88.21618165999999</v>
      </c>
      <c r="F52" s="130">
        <v>38.575032500000006</v>
      </c>
      <c r="G52" s="130">
        <v>79.996581179999993</v>
      </c>
      <c r="H52" s="130">
        <v>173.24000230999999</v>
      </c>
      <c r="I52" s="130">
        <v>125.32848826999998</v>
      </c>
      <c r="J52" s="130">
        <v>126.31360186000002</v>
      </c>
      <c r="K52" s="130">
        <v>67.539803230000018</v>
      </c>
      <c r="L52" s="130">
        <v>101.45419726999997</v>
      </c>
      <c r="M52" s="130">
        <v>119.93935141999999</v>
      </c>
      <c r="N52" s="130">
        <v>116.96852443999998</v>
      </c>
      <c r="O52" s="130">
        <v>17.686553829999998</v>
      </c>
      <c r="P52" s="130">
        <v>28.089457299999999</v>
      </c>
      <c r="Q52" s="130">
        <v>58.98142348999999</v>
      </c>
      <c r="R52" s="130">
        <v>28.596469090000003</v>
      </c>
      <c r="S52" s="130">
        <v>18.488125939999996</v>
      </c>
      <c r="T52" s="130">
        <v>43.452457120000005</v>
      </c>
      <c r="U52" s="130">
        <v>60.499491740000011</v>
      </c>
      <c r="V52" s="130">
        <v>78.441008280000005</v>
      </c>
      <c r="W52" s="130">
        <v>75.452995010000009</v>
      </c>
      <c r="X52" s="130">
        <v>38.180721579999997</v>
      </c>
      <c r="Y52" s="130">
        <v>56.067592660000003</v>
      </c>
      <c r="Z52" s="130">
        <v>69.191629320000018</v>
      </c>
      <c r="AA52" s="130">
        <v>106.84651728999999</v>
      </c>
      <c r="AB52" s="130">
        <v>70.532579319999996</v>
      </c>
      <c r="AC52" s="130">
        <v>74.093226139999999</v>
      </c>
      <c r="AD52" s="130">
        <v>100.84011725000002</v>
      </c>
      <c r="AE52" s="130">
        <v>91.789676909999997</v>
      </c>
      <c r="AF52" s="130">
        <v>67.504398659999993</v>
      </c>
      <c r="AG52" s="130">
        <v>69.867608990000008</v>
      </c>
      <c r="AH52" s="130">
        <v>52.155179039999986</v>
      </c>
      <c r="AI52" s="130">
        <v>109.66985361000002</v>
      </c>
      <c r="AJ52" s="130">
        <v>90.415099070000011</v>
      </c>
      <c r="AK52" s="130">
        <v>52.246991759999993</v>
      </c>
      <c r="AL52" s="130">
        <v>124.44678420000002</v>
      </c>
      <c r="AM52" s="130">
        <v>17.889413830000002</v>
      </c>
      <c r="AN52" s="130">
        <v>94.614019970000001</v>
      </c>
      <c r="AO52" s="130">
        <v>29.863245809999999</v>
      </c>
      <c r="AP52" s="130">
        <v>81.479690819999988</v>
      </c>
      <c r="AQ52" s="130">
        <v>99.477039579999996</v>
      </c>
      <c r="AR52" s="130">
        <v>89.253692759999979</v>
      </c>
      <c r="AS52" s="130">
        <v>123.11266324</v>
      </c>
      <c r="AT52" s="130">
        <v>93.558962420000015</v>
      </c>
      <c r="AU52" s="130">
        <v>133.97638230000001</v>
      </c>
      <c r="AV52" s="130">
        <v>120.11836015999999</v>
      </c>
      <c r="AW52" s="130">
        <v>60.748847690000012</v>
      </c>
      <c r="AX52" s="130">
        <v>215.53416311000001</v>
      </c>
      <c r="AY52" s="130">
        <v>39.612704650000005</v>
      </c>
      <c r="AZ52" s="130">
        <v>32.115968379999998</v>
      </c>
      <c r="BA52" s="130">
        <v>134.63036411999997</v>
      </c>
      <c r="BB52" s="130">
        <v>61.382711236309461</v>
      </c>
      <c r="BC52" s="130">
        <v>212.06972867000002</v>
      </c>
      <c r="BD52" s="130">
        <v>227.90176353999999</v>
      </c>
      <c r="BE52" s="130">
        <v>159.30709944999995</v>
      </c>
      <c r="BF52" s="130">
        <v>135.21959094999997</v>
      </c>
      <c r="BG52" s="130">
        <v>149.17573216000002</v>
      </c>
      <c r="BH52" s="130">
        <v>117.37802840999981</v>
      </c>
      <c r="BI52" s="130">
        <v>74.852962339999877</v>
      </c>
      <c r="BJ52" s="132">
        <v>46.263871101982502</v>
      </c>
      <c r="BK52" s="132">
        <v>47.422176470845478</v>
      </c>
      <c r="BL52" s="132">
        <v>61.614459810495624</v>
      </c>
      <c r="BM52" s="132">
        <v>26.849423564139936</v>
      </c>
      <c r="BN52" s="132">
        <v>7.6228261705539353</v>
      </c>
      <c r="BO52" s="132">
        <v>37.786565637026236</v>
      </c>
      <c r="BP52" s="132">
        <v>28.232339929125366</v>
      </c>
      <c r="BQ52" s="132">
        <v>14.948548421282798</v>
      </c>
      <c r="BR52" s="132">
        <v>21.006999049562683</v>
      </c>
      <c r="BS52" s="132">
        <v>43.764339897959175</v>
      </c>
      <c r="BT52" s="132">
        <v>24.008291051020407</v>
      </c>
      <c r="BU52" s="132">
        <v>78.167465333819237</v>
      </c>
      <c r="BV52" s="132">
        <v>143.31688123323613</v>
      </c>
      <c r="BW52" s="132">
        <v>48.852921061224485</v>
      </c>
      <c r="BX52" s="133">
        <v>55.758013486880472</v>
      </c>
      <c r="BY52" s="133">
        <v>81.963092889883384</v>
      </c>
      <c r="BZ52" s="133">
        <v>74.987479010000015</v>
      </c>
      <c r="CA52" s="133">
        <v>124.21487663999997</v>
      </c>
      <c r="CB52" s="133">
        <v>93.457669679999981</v>
      </c>
      <c r="CC52" s="133">
        <v>128.2642448</v>
      </c>
      <c r="CD52" s="133">
        <v>186.80423687999999</v>
      </c>
      <c r="CE52" s="133">
        <v>244.74283030000001</v>
      </c>
      <c r="CF52" s="133">
        <v>124.68545474</v>
      </c>
      <c r="CG52" s="133">
        <v>120.58818769000001</v>
      </c>
      <c r="CH52" s="133">
        <v>265.93890537999999</v>
      </c>
      <c r="CI52" s="133">
        <v>84.688298349999997</v>
      </c>
      <c r="CJ52" s="133">
        <v>187.50695980000003</v>
      </c>
      <c r="CK52" s="133">
        <f>+'Cambiaria Diaria '!BYW54</f>
        <v>178.94072252000004</v>
      </c>
      <c r="CL52" s="133">
        <f>+'Cambiaria Diaria '!BZQ54</f>
        <v>121.38265749999999</v>
      </c>
    </row>
    <row r="53" spans="1:91" ht="18" x14ac:dyDescent="0.25">
      <c r="A53" s="135" t="s">
        <v>3</v>
      </c>
      <c r="B53" s="130">
        <v>156.90112235999999</v>
      </c>
      <c r="C53" s="130">
        <v>33.068368239999991</v>
      </c>
      <c r="D53" s="130">
        <v>37.43615878</v>
      </c>
      <c r="E53" s="130">
        <v>83.675397459999985</v>
      </c>
      <c r="F53" s="130">
        <v>36.431038300000004</v>
      </c>
      <c r="G53" s="130">
        <v>74.167465109999995</v>
      </c>
      <c r="H53" s="130">
        <v>170.31465584</v>
      </c>
      <c r="I53" s="130">
        <v>119.71332424999999</v>
      </c>
      <c r="J53" s="130">
        <v>125.02893375000002</v>
      </c>
      <c r="K53" s="130">
        <v>66.810130910000012</v>
      </c>
      <c r="L53" s="130">
        <v>91.973024329999987</v>
      </c>
      <c r="M53" s="130">
        <v>119.29144665999999</v>
      </c>
      <c r="N53" s="130">
        <v>111.91064245999996</v>
      </c>
      <c r="O53" s="130">
        <v>16.58475211</v>
      </c>
      <c r="P53" s="130">
        <v>27.667900770000003</v>
      </c>
      <c r="Q53" s="130">
        <v>58.476718469999994</v>
      </c>
      <c r="R53" s="130">
        <v>26.649286090000004</v>
      </c>
      <c r="S53" s="130">
        <v>17.122811509999998</v>
      </c>
      <c r="T53" s="130">
        <v>42.699680850000007</v>
      </c>
      <c r="U53" s="130">
        <v>59.372679120000008</v>
      </c>
      <c r="V53" s="130">
        <v>78.188402420000003</v>
      </c>
      <c r="W53" s="130">
        <v>74.357839880000014</v>
      </c>
      <c r="X53" s="130">
        <v>37.569753719999994</v>
      </c>
      <c r="Y53" s="130">
        <v>55.529922569999997</v>
      </c>
      <c r="Z53" s="130">
        <v>67.944595379999996</v>
      </c>
      <c r="AA53" s="130">
        <v>105.2942106</v>
      </c>
      <c r="AB53" s="130">
        <v>69.505538430000001</v>
      </c>
      <c r="AC53" s="130">
        <v>73.678470540000006</v>
      </c>
      <c r="AD53" s="130">
        <v>100.38117738</v>
      </c>
      <c r="AE53" s="130">
        <v>91.139824390000001</v>
      </c>
      <c r="AF53" s="130">
        <v>65.623736179999995</v>
      </c>
      <c r="AG53" s="130">
        <v>67.603419810000005</v>
      </c>
      <c r="AH53" s="130">
        <v>51.966499409999983</v>
      </c>
      <c r="AI53" s="130">
        <v>105.52005696000002</v>
      </c>
      <c r="AJ53" s="130">
        <v>89.841295369999997</v>
      </c>
      <c r="AK53" s="130">
        <v>51.764402060000002</v>
      </c>
      <c r="AL53" s="130">
        <v>123.53535284000002</v>
      </c>
      <c r="AM53" s="130">
        <v>17.442130180000003</v>
      </c>
      <c r="AN53" s="130">
        <v>94.126551329999998</v>
      </c>
      <c r="AO53" s="130">
        <v>29.233466289999999</v>
      </c>
      <c r="AP53" s="130">
        <v>80.974757579999974</v>
      </c>
      <c r="AQ53" s="130">
        <v>98.424057310000009</v>
      </c>
      <c r="AR53" s="130">
        <v>89.039927739999996</v>
      </c>
      <c r="AS53" s="130">
        <v>122.84596058</v>
      </c>
      <c r="AT53" s="130">
        <v>91.662606150000002</v>
      </c>
      <c r="AU53" s="130">
        <v>128.68877717000001</v>
      </c>
      <c r="AV53" s="130">
        <v>119.15240548999999</v>
      </c>
      <c r="AW53" s="130">
        <v>60.049430970000003</v>
      </c>
      <c r="AX53" s="130">
        <v>214.49708729999998</v>
      </c>
      <c r="AY53" s="130">
        <v>37.956170749999998</v>
      </c>
      <c r="AZ53" s="130">
        <v>31.35222563</v>
      </c>
      <c r="BA53" s="130">
        <v>132.64278375999999</v>
      </c>
      <c r="BB53" s="130">
        <v>60.451574226309468</v>
      </c>
      <c r="BC53" s="130">
        <v>209.40022242999999</v>
      </c>
      <c r="BD53" s="130">
        <v>226.60310845000001</v>
      </c>
      <c r="BE53" s="130">
        <v>158.36364224999994</v>
      </c>
      <c r="BF53" s="130">
        <v>134.41984077999999</v>
      </c>
      <c r="BG53" s="130">
        <v>149.17573216000002</v>
      </c>
      <c r="BH53" s="130">
        <v>114.68435452999981</v>
      </c>
      <c r="BI53" s="130">
        <v>70.684490679999897</v>
      </c>
      <c r="BJ53" s="132">
        <v>44.994673112594754</v>
      </c>
      <c r="BK53" s="132">
        <v>46.314211090379004</v>
      </c>
      <c r="BL53" s="132">
        <v>60.659580810495626</v>
      </c>
      <c r="BM53" s="132">
        <v>23.380475164723027</v>
      </c>
      <c r="BN53" s="132">
        <v>7.1746301705539359</v>
      </c>
      <c r="BO53" s="132">
        <v>36.716186667638482</v>
      </c>
      <c r="BP53" s="132">
        <v>28.232339929125366</v>
      </c>
      <c r="BQ53" s="132">
        <v>14.729027390670552</v>
      </c>
      <c r="BR53" s="132">
        <v>21.006999049562683</v>
      </c>
      <c r="BS53" s="132">
        <v>43.062666459183667</v>
      </c>
      <c r="BT53" s="132">
        <v>23.959417400874635</v>
      </c>
      <c r="BU53" s="132">
        <v>77.596169344023323</v>
      </c>
      <c r="BV53" s="132">
        <v>143.31569924344024</v>
      </c>
      <c r="BW53" s="132">
        <v>48.852921061224485</v>
      </c>
      <c r="BX53" s="133">
        <v>54.545576109329446</v>
      </c>
      <c r="BY53" s="133">
        <v>79.439622190174916</v>
      </c>
      <c r="BZ53" s="133">
        <v>74.738276330000005</v>
      </c>
      <c r="CA53" s="133">
        <v>122.81921397999997</v>
      </c>
      <c r="CB53" s="133">
        <v>93.23077468999999</v>
      </c>
      <c r="CC53" s="133">
        <v>128.24906680999999</v>
      </c>
      <c r="CD53" s="133">
        <v>186.78419391</v>
      </c>
      <c r="CE53" s="133">
        <v>244.71296419000004</v>
      </c>
      <c r="CF53" s="133">
        <v>124.68427275000001</v>
      </c>
      <c r="CG53" s="133">
        <v>119.9483007</v>
      </c>
      <c r="CH53" s="133">
        <v>265.93890537999999</v>
      </c>
      <c r="CI53" s="133">
        <v>83.718617080000001</v>
      </c>
      <c r="CJ53" s="133">
        <v>187.50459581999999</v>
      </c>
      <c r="CK53" s="133">
        <f>+'Cambiaria Diaria '!BYW55</f>
        <v>178.94072252000004</v>
      </c>
      <c r="CL53" s="133">
        <f>+'Cambiaria Diaria '!BZQ55</f>
        <v>121.38265749999999</v>
      </c>
    </row>
    <row r="54" spans="1:91" ht="18" x14ac:dyDescent="0.25">
      <c r="A54" s="375" t="s">
        <v>44</v>
      </c>
      <c r="B54" s="130">
        <v>0.77559040000000001</v>
      </c>
      <c r="C54" s="130"/>
      <c r="D54" s="130"/>
      <c r="E54" s="130">
        <v>6.93E-2</v>
      </c>
      <c r="F54" s="130"/>
      <c r="G54" s="130">
        <v>2.1499999999999998E-2</v>
      </c>
      <c r="H54" s="130"/>
      <c r="I54" s="130">
        <v>0.91230696</v>
      </c>
      <c r="J54" s="130">
        <v>78.933758349999991</v>
      </c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>
        <v>0.28990740000000004</v>
      </c>
      <c r="W54" s="130">
        <v>4.4894209999999997E-2</v>
      </c>
      <c r="X54" s="130"/>
      <c r="Y54" s="130"/>
      <c r="Z54" s="130">
        <v>4.8015349300000008</v>
      </c>
      <c r="AA54" s="130"/>
      <c r="AB54" s="130"/>
      <c r="AC54" s="130"/>
      <c r="AD54" s="130"/>
      <c r="AE54" s="130"/>
      <c r="AF54" s="130"/>
      <c r="AG54" s="130">
        <v>12.03475772</v>
      </c>
      <c r="AH54" s="130">
        <v>4.3328264599999899</v>
      </c>
      <c r="AI54" s="130">
        <v>4.45904802</v>
      </c>
      <c r="AJ54" s="130">
        <v>0.4</v>
      </c>
      <c r="AK54" s="130"/>
      <c r="AL54" s="130">
        <v>1.49936772</v>
      </c>
      <c r="AM54" s="130">
        <v>7.256812E-2</v>
      </c>
      <c r="AN54" s="130">
        <v>0.84320080999999991</v>
      </c>
      <c r="AO54" s="130">
        <v>0.31359482</v>
      </c>
      <c r="AP54" s="130">
        <v>4.2875999999999997E-2</v>
      </c>
      <c r="AQ54" s="130">
        <v>0.76312661000000004</v>
      </c>
      <c r="AR54" s="130">
        <v>5.4100000000000002E-2</v>
      </c>
      <c r="AS54" s="130"/>
      <c r="AT54" s="130"/>
      <c r="AU54" s="130">
        <v>0.27450000000000002</v>
      </c>
      <c r="AV54" s="130">
        <v>3.4500000000000003E-2</v>
      </c>
      <c r="AW54" s="130"/>
      <c r="AX54" s="130">
        <v>0.10378583</v>
      </c>
      <c r="AY54" s="130">
        <v>6.2643680000000007E-2</v>
      </c>
      <c r="AZ54" s="130">
        <v>0</v>
      </c>
      <c r="BA54" s="130">
        <v>0</v>
      </c>
      <c r="BB54" s="130">
        <v>0.98577099999999995</v>
      </c>
      <c r="BC54" s="130">
        <v>0</v>
      </c>
      <c r="BD54" s="130">
        <v>0</v>
      </c>
      <c r="BE54" s="130"/>
      <c r="BF54" s="130"/>
      <c r="BG54" s="130"/>
      <c r="BH54" s="130"/>
      <c r="BI54" s="130"/>
      <c r="BJ54" s="132">
        <v>0</v>
      </c>
      <c r="BK54" s="132">
        <v>0</v>
      </c>
      <c r="BL54" s="132">
        <v>0</v>
      </c>
      <c r="BM54" s="132">
        <v>0</v>
      </c>
      <c r="BN54" s="132">
        <v>0</v>
      </c>
      <c r="BO54" s="132">
        <v>0</v>
      </c>
      <c r="BP54" s="132">
        <v>0</v>
      </c>
      <c r="BQ54" s="132">
        <v>0.853935</v>
      </c>
      <c r="BR54" s="132">
        <v>0</v>
      </c>
      <c r="BS54" s="132">
        <v>0</v>
      </c>
      <c r="BT54" s="132">
        <v>0</v>
      </c>
      <c r="BU54" s="132">
        <v>0</v>
      </c>
      <c r="BV54" s="132">
        <v>0</v>
      </c>
      <c r="BW54" s="132">
        <v>0</v>
      </c>
      <c r="BX54" s="133">
        <v>0</v>
      </c>
      <c r="BY54" s="133">
        <v>0</v>
      </c>
      <c r="BZ54" s="133">
        <v>0</v>
      </c>
      <c r="CA54" s="133">
        <v>0</v>
      </c>
      <c r="CB54" s="133">
        <v>0</v>
      </c>
      <c r="CC54" s="133">
        <v>0</v>
      </c>
      <c r="CD54" s="133">
        <v>0</v>
      </c>
      <c r="CE54" s="133">
        <v>0.10005621000000001</v>
      </c>
      <c r="CF54" s="133">
        <v>0</v>
      </c>
      <c r="CG54" s="133">
        <v>0</v>
      </c>
      <c r="CH54" s="133">
        <v>8.1202499999999997E-2</v>
      </c>
      <c r="CI54" s="133">
        <v>0.66768949</v>
      </c>
      <c r="CJ54" s="133">
        <v>0</v>
      </c>
      <c r="CK54" s="133">
        <f>+'Cambiaria Diaria '!BYW56</f>
        <v>0</v>
      </c>
      <c r="CL54" s="133">
        <f>+'Cambiaria Diaria '!BZQ56</f>
        <v>0</v>
      </c>
    </row>
    <row r="55" spans="1:91" s="149" customFormat="1" ht="18" x14ac:dyDescent="0.25">
      <c r="A55" s="146" t="s">
        <v>45</v>
      </c>
      <c r="B55" s="147">
        <v>145.02214677000001</v>
      </c>
      <c r="C55" s="147">
        <v>1.0658342599999999</v>
      </c>
      <c r="D55" s="147">
        <v>15.236951839999998</v>
      </c>
      <c r="E55" s="147">
        <v>76.288335889999999</v>
      </c>
      <c r="F55" s="147">
        <v>26.17534508</v>
      </c>
      <c r="G55" s="147">
        <v>62.478151480000001</v>
      </c>
      <c r="H55" s="147">
        <v>94.834801249999998</v>
      </c>
      <c r="I55" s="147">
        <v>93.094987410000002</v>
      </c>
      <c r="J55" s="147">
        <v>28.609302409999998</v>
      </c>
      <c r="K55" s="147">
        <v>50.870688330000007</v>
      </c>
      <c r="L55" s="147">
        <v>67.804140180000005</v>
      </c>
      <c r="M55" s="147">
        <v>105.51676996</v>
      </c>
      <c r="N55" s="147">
        <v>83.83557694000001</v>
      </c>
      <c r="O55" s="147">
        <v>9.8758431999999985</v>
      </c>
      <c r="P55" s="147">
        <v>23.840769290000001</v>
      </c>
      <c r="Q55" s="147">
        <v>14.006074399999999</v>
      </c>
      <c r="R55" s="147">
        <v>15.45699797</v>
      </c>
      <c r="S55" s="147">
        <v>11.535037709999999</v>
      </c>
      <c r="T55" s="147">
        <v>37.197491369999995</v>
      </c>
      <c r="U55" s="147">
        <v>47.209320769999998</v>
      </c>
      <c r="V55" s="147">
        <v>73.3302142</v>
      </c>
      <c r="W55" s="147">
        <v>54.983054359999997</v>
      </c>
      <c r="X55" s="147">
        <v>33.393200789999995</v>
      </c>
      <c r="Y55" s="147">
        <v>45.351485510000003</v>
      </c>
      <c r="Z55" s="147">
        <v>50.921309069999992</v>
      </c>
      <c r="AA55" s="147">
        <v>98.332895430000008</v>
      </c>
      <c r="AB55" s="147">
        <v>63.087955129999997</v>
      </c>
      <c r="AC55" s="147">
        <v>51.479727489999995</v>
      </c>
      <c r="AD55" s="147">
        <v>75.897062939999998</v>
      </c>
      <c r="AE55" s="147">
        <v>74.766910640000006</v>
      </c>
      <c r="AF55" s="147">
        <v>59.507087659999989</v>
      </c>
      <c r="AG55" s="147">
        <v>36.496330970000002</v>
      </c>
      <c r="AH55" s="147">
        <v>36.176417639999997</v>
      </c>
      <c r="AI55" s="147">
        <v>83.265792360000006</v>
      </c>
      <c r="AJ55" s="147">
        <v>69.792337149999994</v>
      </c>
      <c r="AK55" s="147">
        <v>24.75862966</v>
      </c>
      <c r="AL55" s="147">
        <v>116.61919955000002</v>
      </c>
      <c r="AM55" s="147"/>
      <c r="AN55" s="147">
        <v>87.649646829999995</v>
      </c>
      <c r="AO55" s="147">
        <v>24.273086049999996</v>
      </c>
      <c r="AP55" s="147">
        <v>78.37543565</v>
      </c>
      <c r="AQ55" s="147">
        <v>88.237068530000002</v>
      </c>
      <c r="AR55" s="147">
        <v>85.319429360000001</v>
      </c>
      <c r="AS55" s="147">
        <v>120.40867698</v>
      </c>
      <c r="AT55" s="147">
        <v>80.198625880000009</v>
      </c>
      <c r="AU55" s="147">
        <v>126.56766922</v>
      </c>
      <c r="AV55" s="147">
        <v>108.65636446000002</v>
      </c>
      <c r="AW55" s="147">
        <v>50.362853130000005</v>
      </c>
      <c r="AX55" s="147">
        <v>199.80415829999998</v>
      </c>
      <c r="AY55" s="147">
        <v>27.932967789999999</v>
      </c>
      <c r="AZ55" s="147">
        <v>20.509706860000001</v>
      </c>
      <c r="BA55" s="147">
        <v>120.73742439999998</v>
      </c>
      <c r="BB55" s="147">
        <v>56.660690900000006</v>
      </c>
      <c r="BC55" s="147">
        <v>188.76992430999999</v>
      </c>
      <c r="BD55" s="147">
        <v>214.05793258999998</v>
      </c>
      <c r="BE55" s="147">
        <v>132.33910806999995</v>
      </c>
      <c r="BF55" s="147">
        <v>122.06722672000001</v>
      </c>
      <c r="BG55" s="147">
        <v>139.92018656000002</v>
      </c>
      <c r="BH55" s="147">
        <v>111.73733711999978</v>
      </c>
      <c r="BI55" s="147">
        <v>64.927910279999892</v>
      </c>
      <c r="BJ55" s="151">
        <v>43.962832140000003</v>
      </c>
      <c r="BK55" s="151">
        <v>46.297461290087462</v>
      </c>
      <c r="BL55" s="151">
        <v>60.088762059766765</v>
      </c>
      <c r="BM55" s="151">
        <v>21.817155930029152</v>
      </c>
      <c r="BN55" s="151">
        <v>7.0015775204081629</v>
      </c>
      <c r="BO55" s="151">
        <v>36.568646380466468</v>
      </c>
      <c r="BP55" s="151">
        <v>26.795275349795919</v>
      </c>
      <c r="BQ55" s="151">
        <v>13.238973259941691</v>
      </c>
      <c r="BR55" s="151">
        <v>15.383522790087465</v>
      </c>
      <c r="BS55" s="151">
        <v>42.230653518950433</v>
      </c>
      <c r="BT55" s="151">
        <v>15.844817849854225</v>
      </c>
      <c r="BU55" s="151">
        <v>66.936592259475219</v>
      </c>
      <c r="BV55" s="151">
        <v>121.6822374329446</v>
      </c>
      <c r="BW55" s="151">
        <v>42.166428991253639</v>
      </c>
      <c r="BX55" s="148">
        <v>54.380328139941696</v>
      </c>
      <c r="BY55" s="148">
        <v>71.820355680174927</v>
      </c>
      <c r="BZ55" s="148">
        <v>64.969609520000006</v>
      </c>
      <c r="CA55" s="148">
        <v>98.981607149999988</v>
      </c>
      <c r="CB55" s="148">
        <v>49.253658999999999</v>
      </c>
      <c r="CC55" s="148">
        <v>84.864584409999992</v>
      </c>
      <c r="CD55" s="148">
        <v>151.37190770000001</v>
      </c>
      <c r="CE55" s="148">
        <v>227.70662599000002</v>
      </c>
      <c r="CF55" s="148">
        <v>111.28469000000001</v>
      </c>
      <c r="CG55" s="148">
        <v>105.25865409000001</v>
      </c>
      <c r="CH55" s="148">
        <v>227.5485468</v>
      </c>
      <c r="CI55" s="148">
        <v>75.544013370000002</v>
      </c>
      <c r="CJ55" s="148">
        <v>179.28067103999999</v>
      </c>
      <c r="CK55" s="148">
        <f>+'Cambiaria Diaria '!BYW57</f>
        <v>170.41462829000002</v>
      </c>
      <c r="CL55" s="148">
        <f>+'Cambiaria Diaria '!BZQ57</f>
        <v>117.83138991000001</v>
      </c>
    </row>
    <row r="56" spans="1:91" ht="18" x14ac:dyDescent="0.25">
      <c r="A56" s="128" t="s">
        <v>46</v>
      </c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>
        <v>0</v>
      </c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>
        <v>0</v>
      </c>
      <c r="BA56" s="130">
        <v>0</v>
      </c>
      <c r="BB56" s="130"/>
      <c r="BC56" s="130">
        <v>0</v>
      </c>
      <c r="BD56" s="130">
        <v>0</v>
      </c>
      <c r="BE56" s="130"/>
      <c r="BF56" s="130"/>
      <c r="BG56" s="130"/>
      <c r="BH56" s="130"/>
      <c r="BI56" s="130"/>
      <c r="BJ56" s="132">
        <v>0</v>
      </c>
      <c r="BK56" s="132">
        <v>0</v>
      </c>
      <c r="BL56" s="132">
        <v>0</v>
      </c>
      <c r="BM56" s="132">
        <v>0</v>
      </c>
      <c r="BN56" s="132">
        <v>0</v>
      </c>
      <c r="BO56" s="132">
        <v>0</v>
      </c>
      <c r="BP56" s="132">
        <v>0</v>
      </c>
      <c r="BQ56" s="132">
        <v>0</v>
      </c>
      <c r="BR56" s="132">
        <v>0</v>
      </c>
      <c r="BS56" s="132">
        <v>0</v>
      </c>
      <c r="BT56" s="132">
        <v>0</v>
      </c>
      <c r="BU56" s="132">
        <v>0</v>
      </c>
      <c r="BV56" s="132">
        <v>0</v>
      </c>
      <c r="BW56" s="132">
        <v>0</v>
      </c>
      <c r="BX56" s="133">
        <v>0</v>
      </c>
      <c r="BY56" s="133">
        <v>0</v>
      </c>
      <c r="BZ56" s="133">
        <v>0</v>
      </c>
      <c r="CA56" s="133">
        <v>0</v>
      </c>
      <c r="CB56" s="133">
        <v>0</v>
      </c>
      <c r="CC56" s="133">
        <v>0</v>
      </c>
      <c r="CD56" s="133">
        <v>0</v>
      </c>
      <c r="CE56" s="133">
        <v>0</v>
      </c>
      <c r="CF56" s="133">
        <v>0</v>
      </c>
      <c r="CG56" s="133">
        <v>0</v>
      </c>
      <c r="CH56" s="133">
        <v>0</v>
      </c>
      <c r="CI56" s="133">
        <v>0</v>
      </c>
      <c r="CJ56" s="133">
        <v>0</v>
      </c>
      <c r="CK56" s="133">
        <f>+'Cambiaria Diaria '!BYW58</f>
        <v>0</v>
      </c>
      <c r="CL56" s="133">
        <f>+'Cambiaria Diaria '!BZQ58</f>
        <v>0</v>
      </c>
    </row>
    <row r="57" spans="1:91" ht="18" x14ac:dyDescent="0.25">
      <c r="A57" s="128" t="s">
        <v>12</v>
      </c>
      <c r="B57" s="130">
        <v>11.103385190000001</v>
      </c>
      <c r="C57" s="130">
        <v>32.002533979999995</v>
      </c>
      <c r="D57" s="130">
        <v>22.199206939999996</v>
      </c>
      <c r="E57" s="130">
        <v>7.31776157</v>
      </c>
      <c r="F57" s="130">
        <v>10.255693219999998</v>
      </c>
      <c r="G57" s="130">
        <v>11.667813629999999</v>
      </c>
      <c r="H57" s="130">
        <v>75.479854589999988</v>
      </c>
      <c r="I57" s="130">
        <v>25.706029879999996</v>
      </c>
      <c r="J57" s="130">
        <v>17.485872990000001</v>
      </c>
      <c r="K57" s="130">
        <v>15.939442579999998</v>
      </c>
      <c r="L57" s="130">
        <v>24.168884150000007</v>
      </c>
      <c r="M57" s="130">
        <v>13.774676700000001</v>
      </c>
      <c r="N57" s="130">
        <v>28.075065519999999</v>
      </c>
      <c r="O57" s="130">
        <v>6.7089089100000008</v>
      </c>
      <c r="P57" s="130">
        <v>3.8271314800000003</v>
      </c>
      <c r="Q57" s="130">
        <v>44.470644069999992</v>
      </c>
      <c r="R57" s="130">
        <v>11.192288119999997</v>
      </c>
      <c r="S57" s="130">
        <v>5.5877738000000008</v>
      </c>
      <c r="T57" s="130">
        <v>5.5021894799999993</v>
      </c>
      <c r="U57" s="130">
        <v>12.163358349999998</v>
      </c>
      <c r="V57" s="130">
        <v>4.5682808200000009</v>
      </c>
      <c r="W57" s="130">
        <v>19.329891309999997</v>
      </c>
      <c r="X57" s="130">
        <v>4.1765529299999997</v>
      </c>
      <c r="Y57" s="130">
        <v>10.17843706</v>
      </c>
      <c r="Z57" s="130">
        <v>12.221751379999997</v>
      </c>
      <c r="AA57" s="130">
        <v>6.9613151699999989</v>
      </c>
      <c r="AB57" s="130">
        <v>6.4175832999999995</v>
      </c>
      <c r="AC57" s="130">
        <v>22.198743049999997</v>
      </c>
      <c r="AD57" s="130">
        <v>24.484114440000003</v>
      </c>
      <c r="AE57" s="130">
        <v>16.372913750000002</v>
      </c>
      <c r="AF57" s="130">
        <v>6.11664852</v>
      </c>
      <c r="AG57" s="130">
        <v>19.072331120000001</v>
      </c>
      <c r="AH57" s="130">
        <v>11.457255309999999</v>
      </c>
      <c r="AI57" s="130">
        <v>17.795216580000002</v>
      </c>
      <c r="AJ57" s="130">
        <v>19.648958220000004</v>
      </c>
      <c r="AK57" s="130">
        <v>27.005772399999998</v>
      </c>
      <c r="AL57" s="130">
        <v>5.41678557</v>
      </c>
      <c r="AM57" s="130">
        <v>17.36956206</v>
      </c>
      <c r="AN57" s="130">
        <v>5.6337036900000008</v>
      </c>
      <c r="AO57" s="130">
        <v>4.6467854200000005</v>
      </c>
      <c r="AP57" s="130">
        <v>2.5564459299999998</v>
      </c>
      <c r="AQ57" s="130">
        <v>9.4238621699999996</v>
      </c>
      <c r="AR57" s="130">
        <v>3.6663983800000004</v>
      </c>
      <c r="AS57" s="130">
        <v>2.4372835999999998</v>
      </c>
      <c r="AT57" s="130">
        <v>11.46398027</v>
      </c>
      <c r="AU57" s="130">
        <v>1.8466079499999999</v>
      </c>
      <c r="AV57" s="130">
        <v>10.461541030000001</v>
      </c>
      <c r="AW57" s="130">
        <v>9.6865778399999982</v>
      </c>
      <c r="AX57" s="130">
        <v>14.58914317</v>
      </c>
      <c r="AY57" s="130">
        <v>9.9605592799999982</v>
      </c>
      <c r="AZ57" s="130">
        <v>10.842518769999998</v>
      </c>
      <c r="BA57" s="130">
        <v>11.90535935999999</v>
      </c>
      <c r="BB57" s="130">
        <v>2.8051123263094624</v>
      </c>
      <c r="BC57" s="130">
        <v>20.630298119999999</v>
      </c>
      <c r="BD57" s="130">
        <v>12.545175860000001</v>
      </c>
      <c r="BE57" s="130">
        <v>26.024534179999986</v>
      </c>
      <c r="BF57" s="130">
        <v>12.352614060000001</v>
      </c>
      <c r="BG57" s="130">
        <v>9.2555455999999996</v>
      </c>
      <c r="BH57" s="130">
        <v>2.9470174099999999</v>
      </c>
      <c r="BI57" s="130">
        <v>5.7565803999999972</v>
      </c>
      <c r="BJ57" s="132">
        <v>1.0318409725947519</v>
      </c>
      <c r="BK57" s="132">
        <v>1.6749800291545189E-2</v>
      </c>
      <c r="BL57" s="132">
        <v>0.57081875072886301</v>
      </c>
      <c r="BM57" s="132">
        <v>1.5633192346938776</v>
      </c>
      <c r="BN57" s="132">
        <v>0.17305265014577256</v>
      </c>
      <c r="BO57" s="132">
        <v>0.14754028717201165</v>
      </c>
      <c r="BP57" s="132">
        <v>1.4370645793294461</v>
      </c>
      <c r="BQ57" s="132">
        <v>0.63611913072886295</v>
      </c>
      <c r="BR57" s="132">
        <v>5.6234762594752192</v>
      </c>
      <c r="BS57" s="132">
        <v>0.83201294023323613</v>
      </c>
      <c r="BT57" s="132">
        <v>8.1145995510204063</v>
      </c>
      <c r="BU57" s="132">
        <v>10.659577084548104</v>
      </c>
      <c r="BV57" s="132">
        <v>21.633461810495628</v>
      </c>
      <c r="BW57" s="132">
        <v>6.6864920699708454</v>
      </c>
      <c r="BX57" s="133">
        <v>0.16524796938775507</v>
      </c>
      <c r="BY57" s="133">
        <v>7.619266510000001</v>
      </c>
      <c r="BZ57" s="133">
        <v>9.7686668099999991</v>
      </c>
      <c r="CA57" s="133">
        <v>23.837606829999999</v>
      </c>
      <c r="CB57" s="133">
        <v>45.47370269000001</v>
      </c>
      <c r="CC57" s="133">
        <v>43.384482399999996</v>
      </c>
      <c r="CD57" s="133">
        <v>35.412286209999998</v>
      </c>
      <c r="CE57" s="133">
        <v>16.90628199</v>
      </c>
      <c r="CF57" s="133">
        <v>13.399582750000002</v>
      </c>
      <c r="CG57" s="133">
        <v>14.689646609999999</v>
      </c>
      <c r="CH57" s="133">
        <v>38.309156080000001</v>
      </c>
      <c r="CI57" s="133">
        <v>7.5069142199999987</v>
      </c>
      <c r="CJ57" s="133">
        <v>8.2239247800000008</v>
      </c>
      <c r="CK57" s="133">
        <f>+'Cambiaria Diaria '!BYW59</f>
        <v>8.52609423</v>
      </c>
      <c r="CL57" s="133">
        <f>+'Cambiaria Diaria '!BZQ59</f>
        <v>3.5512675900000001</v>
      </c>
    </row>
    <row r="58" spans="1:91" ht="18" x14ac:dyDescent="0.25">
      <c r="A58" s="377" t="s">
        <v>47</v>
      </c>
      <c r="B58" s="130">
        <v>11.103385190000001</v>
      </c>
      <c r="C58" s="130">
        <v>32.002533979999995</v>
      </c>
      <c r="D58" s="130">
        <v>22.199206939999996</v>
      </c>
      <c r="E58" s="130">
        <v>7.31776157</v>
      </c>
      <c r="F58" s="130">
        <v>10.255693219999998</v>
      </c>
      <c r="G58" s="130">
        <v>11.667813629999999</v>
      </c>
      <c r="H58" s="130">
        <v>75.479854589999988</v>
      </c>
      <c r="I58" s="130">
        <v>25.706029879999996</v>
      </c>
      <c r="J58" s="130">
        <v>17.485872990000001</v>
      </c>
      <c r="K58" s="130">
        <v>15.939442579999998</v>
      </c>
      <c r="L58" s="130">
        <v>24.168884150000007</v>
      </c>
      <c r="M58" s="130">
        <v>13.774676700000001</v>
      </c>
      <c r="N58" s="130">
        <v>28.075065519999999</v>
      </c>
      <c r="O58" s="130">
        <v>6.7089089100000008</v>
      </c>
      <c r="P58" s="130">
        <v>3.8271314800000003</v>
      </c>
      <c r="Q58" s="130">
        <v>44.470644069999992</v>
      </c>
      <c r="R58" s="130">
        <v>11.192288119999997</v>
      </c>
      <c r="S58" s="130">
        <v>5.5877738000000008</v>
      </c>
      <c r="T58" s="130">
        <v>5.5021894799999993</v>
      </c>
      <c r="U58" s="130">
        <v>12.163358349999998</v>
      </c>
      <c r="V58" s="130">
        <v>4.5682808200000009</v>
      </c>
      <c r="W58" s="130">
        <v>19.329891309999997</v>
      </c>
      <c r="X58" s="130">
        <v>4.1765529299999997</v>
      </c>
      <c r="Y58" s="130">
        <v>10.17843706</v>
      </c>
      <c r="Z58" s="130">
        <v>12.221751379999997</v>
      </c>
      <c r="AA58" s="130">
        <v>6.9613151699999989</v>
      </c>
      <c r="AB58" s="130">
        <v>6.4175832999999995</v>
      </c>
      <c r="AC58" s="130">
        <v>22.198743049999997</v>
      </c>
      <c r="AD58" s="130">
        <v>24.484114440000003</v>
      </c>
      <c r="AE58" s="130">
        <v>16.372913750000002</v>
      </c>
      <c r="AF58" s="130">
        <v>6.11664852</v>
      </c>
      <c r="AG58" s="130">
        <v>19.072331120000001</v>
      </c>
      <c r="AH58" s="130">
        <v>11.457255309999999</v>
      </c>
      <c r="AI58" s="130">
        <v>17.795216580000002</v>
      </c>
      <c r="AJ58" s="130">
        <v>19.648958220000004</v>
      </c>
      <c r="AK58" s="130">
        <v>27.005772399999998</v>
      </c>
      <c r="AL58" s="130">
        <v>5.41678557</v>
      </c>
      <c r="AM58" s="130">
        <v>17.36956206</v>
      </c>
      <c r="AN58" s="130">
        <v>5.6337036900000008</v>
      </c>
      <c r="AO58" s="130">
        <v>4.6467854200000005</v>
      </c>
      <c r="AP58" s="130">
        <v>2.5564459299999998</v>
      </c>
      <c r="AQ58" s="130">
        <v>9.4238621699999996</v>
      </c>
      <c r="AR58" s="130">
        <v>3.6663983800000004</v>
      </c>
      <c r="AS58" s="130">
        <v>2.4372835999999998</v>
      </c>
      <c r="AT58" s="130">
        <v>11.46398027</v>
      </c>
      <c r="AU58" s="130">
        <v>1.8466079499999999</v>
      </c>
      <c r="AV58" s="130">
        <v>10.461541030000001</v>
      </c>
      <c r="AW58" s="130">
        <v>9.6865778399999982</v>
      </c>
      <c r="AX58" s="130">
        <v>14.58914317</v>
      </c>
      <c r="AY58" s="130">
        <v>9.9605592799999982</v>
      </c>
      <c r="AZ58" s="130">
        <v>10.842518769999998</v>
      </c>
      <c r="BA58" s="130">
        <v>11.90535935999999</v>
      </c>
      <c r="BB58" s="130">
        <v>2.8051123263094624</v>
      </c>
      <c r="BC58" s="130">
        <v>20.630298119999999</v>
      </c>
      <c r="BD58" s="130">
        <v>12.545175860000001</v>
      </c>
      <c r="BE58" s="130">
        <v>26.024534179999986</v>
      </c>
      <c r="BF58" s="130">
        <v>12.352614060000001</v>
      </c>
      <c r="BG58" s="130">
        <v>9.2555455999999996</v>
      </c>
      <c r="BH58" s="130">
        <v>2.9470174099999999</v>
      </c>
      <c r="BI58" s="130">
        <v>5.7565803999999972</v>
      </c>
      <c r="BJ58" s="132">
        <v>1.0318409725947519</v>
      </c>
      <c r="BK58" s="132">
        <v>1.6749800291545189E-2</v>
      </c>
      <c r="BL58" s="132">
        <v>0.57081875072886301</v>
      </c>
      <c r="BM58" s="132">
        <v>1.5633192346938776</v>
      </c>
      <c r="BN58" s="132">
        <v>0.17305265014577256</v>
      </c>
      <c r="BO58" s="132">
        <v>0.14754028717201165</v>
      </c>
      <c r="BP58" s="132">
        <v>1.4370645793294461</v>
      </c>
      <c r="BQ58" s="132">
        <v>0.63611913072886295</v>
      </c>
      <c r="BR58" s="132">
        <v>5.6234762594752192</v>
      </c>
      <c r="BS58" s="132">
        <v>0.83201294023323613</v>
      </c>
      <c r="BT58" s="132">
        <v>8.1145995510204063</v>
      </c>
      <c r="BU58" s="132">
        <v>10.659577084548104</v>
      </c>
      <c r="BV58" s="132">
        <v>21.633461810495628</v>
      </c>
      <c r="BW58" s="132">
        <v>6.6864920699708454</v>
      </c>
      <c r="BX58" s="133">
        <v>0.16524796938775507</v>
      </c>
      <c r="BY58" s="133">
        <v>7.619266510000001</v>
      </c>
      <c r="BZ58" s="133">
        <v>9.7686668099999991</v>
      </c>
      <c r="CA58" s="133">
        <v>23.837606829999999</v>
      </c>
      <c r="CB58" s="133">
        <v>45.47370269000001</v>
      </c>
      <c r="CC58" s="133">
        <v>43.384482399999996</v>
      </c>
      <c r="CD58" s="133">
        <v>35.412286209999998</v>
      </c>
      <c r="CE58" s="133">
        <v>16.90628199</v>
      </c>
      <c r="CF58" s="133">
        <v>13.399582750000002</v>
      </c>
      <c r="CG58" s="133">
        <v>14.689646609999999</v>
      </c>
      <c r="CH58" s="133">
        <v>38.309156080000001</v>
      </c>
      <c r="CI58" s="133">
        <v>7.5069142199999987</v>
      </c>
      <c r="CJ58" s="133">
        <v>8.2239247800000008</v>
      </c>
      <c r="CK58" s="133">
        <f>+'Cambiaria Diaria '!BYW60</f>
        <v>8.52609423</v>
      </c>
      <c r="CL58" s="133">
        <f>+'Cambiaria Diaria '!BZQ60</f>
        <v>3.5512675900000001</v>
      </c>
    </row>
    <row r="59" spans="1:91" ht="18" x14ac:dyDescent="0.25">
      <c r="A59" s="135" t="s">
        <v>48</v>
      </c>
      <c r="B59" s="130">
        <v>0.30895001</v>
      </c>
      <c r="C59" s="130">
        <v>2.53419061</v>
      </c>
      <c r="D59" s="130"/>
      <c r="E59" s="130">
        <v>3.6416379999999999</v>
      </c>
      <c r="F59" s="130"/>
      <c r="G59" s="130">
        <v>4.31034483</v>
      </c>
      <c r="H59" s="130"/>
      <c r="I59" s="130">
        <v>3.4057780000000002</v>
      </c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>
        <v>0</v>
      </c>
      <c r="AM59" s="130"/>
      <c r="AN59" s="130"/>
      <c r="AO59" s="130"/>
      <c r="AP59" s="130"/>
      <c r="AQ59" s="130"/>
      <c r="AR59" s="130">
        <v>1.4430699999999999E-3</v>
      </c>
      <c r="AS59" s="130"/>
      <c r="AT59" s="130"/>
      <c r="AU59" s="130"/>
      <c r="AV59" s="130"/>
      <c r="AW59" s="130"/>
      <c r="AX59" s="130"/>
      <c r="AY59" s="130"/>
      <c r="AZ59" s="130">
        <v>0</v>
      </c>
      <c r="BA59" s="130">
        <v>0</v>
      </c>
      <c r="BB59" s="130"/>
      <c r="BC59" s="130">
        <v>0</v>
      </c>
      <c r="BD59" s="130">
        <v>0</v>
      </c>
      <c r="BE59" s="130"/>
      <c r="BF59" s="130"/>
      <c r="BG59" s="130"/>
      <c r="BH59" s="130"/>
      <c r="BI59" s="130"/>
      <c r="BJ59" s="132">
        <v>0</v>
      </c>
      <c r="BK59" s="132">
        <v>0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0</v>
      </c>
      <c r="BV59" s="132">
        <v>0</v>
      </c>
      <c r="BW59" s="132">
        <v>0</v>
      </c>
      <c r="BX59" s="133">
        <v>0</v>
      </c>
      <c r="BY59" s="133">
        <v>0</v>
      </c>
      <c r="BZ59" s="133">
        <v>0</v>
      </c>
      <c r="CA59" s="133">
        <v>0</v>
      </c>
      <c r="CB59" s="133">
        <v>0</v>
      </c>
      <c r="CC59" s="133">
        <v>0</v>
      </c>
      <c r="CD59" s="133">
        <v>0</v>
      </c>
      <c r="CE59" s="133">
        <v>0</v>
      </c>
      <c r="CF59" s="133">
        <v>0</v>
      </c>
      <c r="CG59" s="133">
        <v>0</v>
      </c>
      <c r="CH59" s="133">
        <v>0</v>
      </c>
      <c r="CI59" s="133">
        <v>0</v>
      </c>
      <c r="CJ59" s="133">
        <v>0</v>
      </c>
      <c r="CK59" s="133">
        <f>+'Cambiaria Diaria '!BYW61</f>
        <v>0</v>
      </c>
      <c r="CL59" s="133">
        <f>+'Cambiaria Diaria '!BZQ61</f>
        <v>0</v>
      </c>
    </row>
    <row r="60" spans="1:91" ht="18" x14ac:dyDescent="0.25">
      <c r="A60" s="135" t="s">
        <v>49</v>
      </c>
      <c r="B60" s="130">
        <v>0.60663462000000001</v>
      </c>
      <c r="C60" s="130">
        <v>6.3346056300000004</v>
      </c>
      <c r="D60" s="130">
        <v>1.2168554199999999</v>
      </c>
      <c r="E60" s="130">
        <v>0.89914620000000001</v>
      </c>
      <c r="F60" s="130">
        <v>2.1439941999999999</v>
      </c>
      <c r="G60" s="130">
        <v>1.51877124</v>
      </c>
      <c r="H60" s="130">
        <v>2.9253464699999996</v>
      </c>
      <c r="I60" s="130">
        <v>2.2093860200000002</v>
      </c>
      <c r="J60" s="130">
        <v>1.2846681099999999</v>
      </c>
      <c r="K60" s="130">
        <v>0.72967231999999993</v>
      </c>
      <c r="L60" s="130">
        <v>9.4811729399999987</v>
      </c>
      <c r="M60" s="130">
        <v>0.64790475999999997</v>
      </c>
      <c r="N60" s="130">
        <v>5.0578819799999994</v>
      </c>
      <c r="O60" s="130">
        <v>1.1018017199999999</v>
      </c>
      <c r="P60" s="130">
        <v>0.42155652999999998</v>
      </c>
      <c r="Q60" s="130">
        <v>0.50470501999999995</v>
      </c>
      <c r="R60" s="130">
        <v>1.9471829999999999</v>
      </c>
      <c r="S60" s="130">
        <v>1.3653144300000002</v>
      </c>
      <c r="T60" s="130">
        <v>0.75277626999999991</v>
      </c>
      <c r="U60" s="130">
        <v>1.1268126199999999</v>
      </c>
      <c r="V60" s="130">
        <v>0.25260586000000002</v>
      </c>
      <c r="W60" s="130">
        <v>1.09515513</v>
      </c>
      <c r="X60" s="130">
        <v>0.61096786000000003</v>
      </c>
      <c r="Y60" s="130">
        <v>0.53767008999999999</v>
      </c>
      <c r="Z60" s="130">
        <v>1.2470339399999999</v>
      </c>
      <c r="AA60" s="130">
        <v>1.55230669</v>
      </c>
      <c r="AB60" s="130">
        <v>1.0270408899999999</v>
      </c>
      <c r="AC60" s="130">
        <v>0.4147556</v>
      </c>
      <c r="AD60" s="130">
        <v>0.45893987000000003</v>
      </c>
      <c r="AE60" s="130">
        <v>0.64985252000000004</v>
      </c>
      <c r="AF60" s="130">
        <v>1.8806624800000002</v>
      </c>
      <c r="AG60" s="130">
        <v>2.2641891799999998</v>
      </c>
      <c r="AH60" s="130">
        <v>0.18867962999999999</v>
      </c>
      <c r="AI60" s="130">
        <v>4.1497966499999999</v>
      </c>
      <c r="AJ60" s="130">
        <v>0.57380370000000003</v>
      </c>
      <c r="AK60" s="130">
        <v>0.48258970000000001</v>
      </c>
      <c r="AL60" s="130">
        <v>0.91143136000000002</v>
      </c>
      <c r="AM60" s="130">
        <v>0.44728364999999903</v>
      </c>
      <c r="AN60" s="130">
        <v>0.48746864000000001</v>
      </c>
      <c r="AO60" s="130">
        <v>0.62977952000000004</v>
      </c>
      <c r="AP60" s="130">
        <v>0.50493324000000006</v>
      </c>
      <c r="AQ60" s="130">
        <v>1.05298227</v>
      </c>
      <c r="AR60" s="130">
        <v>0.21232194999999998</v>
      </c>
      <c r="AS60" s="130">
        <v>0.26670265999999998</v>
      </c>
      <c r="AT60" s="130">
        <v>1.8963562700000001</v>
      </c>
      <c r="AU60" s="130">
        <v>5.2876051300000002</v>
      </c>
      <c r="AV60" s="130">
        <v>0.96595467000000013</v>
      </c>
      <c r="AW60" s="130">
        <v>0.69941671999999999</v>
      </c>
      <c r="AX60" s="130">
        <v>1.0370758100000002</v>
      </c>
      <c r="AY60" s="130">
        <v>1.6565339000000001</v>
      </c>
      <c r="AZ60" s="130">
        <v>0.76374275000000003</v>
      </c>
      <c r="BA60" s="130">
        <v>1.987580359999999</v>
      </c>
      <c r="BB60" s="130">
        <v>0.93113700999999993</v>
      </c>
      <c r="BC60" s="130">
        <v>2.66950624</v>
      </c>
      <c r="BD60" s="130">
        <v>1.29865509</v>
      </c>
      <c r="BE60" s="130">
        <v>0.94345720000000011</v>
      </c>
      <c r="BF60" s="130">
        <v>0.79975016999999993</v>
      </c>
      <c r="BG60" s="130"/>
      <c r="BH60" s="130">
        <v>2.69367388</v>
      </c>
      <c r="BI60" s="130">
        <v>4.1684716599999891</v>
      </c>
      <c r="BJ60" s="132">
        <v>1.269197989387755</v>
      </c>
      <c r="BK60" s="132">
        <v>1.1079653804664722</v>
      </c>
      <c r="BL60" s="132">
        <v>0.95487900000000003</v>
      </c>
      <c r="BM60" s="132">
        <v>3.4689483994169104</v>
      </c>
      <c r="BN60" s="132">
        <v>0.44819599999999998</v>
      </c>
      <c r="BO60" s="132">
        <v>1.070378969387755</v>
      </c>
      <c r="BP60" s="132">
        <v>0</v>
      </c>
      <c r="BQ60" s="132">
        <v>0.21952103061224487</v>
      </c>
      <c r="BR60" s="132">
        <v>0</v>
      </c>
      <c r="BS60" s="132">
        <v>0.70167343877551025</v>
      </c>
      <c r="BT60" s="132">
        <v>4.8873650145772593E-2</v>
      </c>
      <c r="BU60" s="132">
        <v>0.57129598979591822</v>
      </c>
      <c r="BV60" s="132">
        <v>1.1819897959183673E-3</v>
      </c>
      <c r="BW60" s="132">
        <v>0</v>
      </c>
      <c r="BX60" s="133">
        <v>1.2124373775510204</v>
      </c>
      <c r="BY60" s="133">
        <v>2.5234706997084548</v>
      </c>
      <c r="BZ60" s="133">
        <v>0.24920268000000001</v>
      </c>
      <c r="CA60" s="133">
        <v>1.3956626600000002</v>
      </c>
      <c r="CB60" s="133">
        <v>0.22689499000000002</v>
      </c>
      <c r="CC60" s="133">
        <v>1.5177990000000001E-2</v>
      </c>
      <c r="CD60" s="133">
        <v>2.004297E-2</v>
      </c>
      <c r="CE60" s="133">
        <v>2.9866109999999998E-2</v>
      </c>
      <c r="CF60" s="133">
        <v>1.18199E-3</v>
      </c>
      <c r="CG60" s="133">
        <v>0.63988699000000004</v>
      </c>
      <c r="CH60" s="133">
        <v>0</v>
      </c>
      <c r="CI60" s="133">
        <v>0.96968127000000004</v>
      </c>
      <c r="CJ60" s="133">
        <v>2.3639799999999999E-3</v>
      </c>
      <c r="CK60" s="133">
        <f>+'Cambiaria Diaria '!BYW62</f>
        <v>0</v>
      </c>
      <c r="CL60" s="133">
        <f>+'Cambiaria Diaria '!BZQ62</f>
        <v>0</v>
      </c>
    </row>
    <row r="61" spans="1:91" ht="18" x14ac:dyDescent="0.25">
      <c r="A61" s="126" t="s">
        <v>50</v>
      </c>
      <c r="B61" s="130">
        <v>107.07497753000001</v>
      </c>
      <c r="C61" s="130">
        <v>92.145675839999996</v>
      </c>
      <c r="D61" s="130">
        <v>34.181571999999996</v>
      </c>
      <c r="E61" s="130">
        <v>100.91694041000002</v>
      </c>
      <c r="F61" s="130">
        <v>163.50478078</v>
      </c>
      <c r="G61" s="130">
        <v>104.93215218999998</v>
      </c>
      <c r="H61" s="130">
        <v>85.848134769999973</v>
      </c>
      <c r="I61" s="130">
        <v>52.222355700000008</v>
      </c>
      <c r="J61" s="130">
        <v>61.538325709999995</v>
      </c>
      <c r="K61" s="130">
        <v>88.630457320001355</v>
      </c>
      <c r="L61" s="130">
        <v>68.292205490000001</v>
      </c>
      <c r="M61" s="130">
        <v>113.71891434</v>
      </c>
      <c r="N61" s="130">
        <v>98.078674840000005</v>
      </c>
      <c r="O61" s="130">
        <v>114.60790026999999</v>
      </c>
      <c r="P61" s="130">
        <v>32.759488110000007</v>
      </c>
      <c r="Q61" s="130">
        <v>91.890505589999989</v>
      </c>
      <c r="R61" s="130">
        <v>106.24205985999998</v>
      </c>
      <c r="S61" s="130">
        <v>63.309723790000007</v>
      </c>
      <c r="T61" s="130">
        <v>62.32402281000001</v>
      </c>
      <c r="U61" s="130">
        <v>55.322271179999973</v>
      </c>
      <c r="V61" s="130">
        <v>66.102818589999998</v>
      </c>
      <c r="W61" s="130">
        <v>54.674329360000002</v>
      </c>
      <c r="X61" s="130">
        <v>89.981342549999994</v>
      </c>
      <c r="Y61" s="130">
        <v>47.052782179999987</v>
      </c>
      <c r="Z61" s="130">
        <v>33.919619120000007</v>
      </c>
      <c r="AA61" s="130">
        <v>93.480359210000003</v>
      </c>
      <c r="AB61" s="130">
        <v>32.530351500000002</v>
      </c>
      <c r="AC61" s="130">
        <v>72.93166146999998</v>
      </c>
      <c r="AD61" s="130">
        <v>28.537493240000003</v>
      </c>
      <c r="AE61" s="130">
        <v>134.64872762000005</v>
      </c>
      <c r="AF61" s="130">
        <v>44.794399709999993</v>
      </c>
      <c r="AG61" s="130">
        <v>55.373350439999989</v>
      </c>
      <c r="AH61" s="130">
        <v>53.794475200000001</v>
      </c>
      <c r="AI61" s="130">
        <v>51.847515379999997</v>
      </c>
      <c r="AJ61" s="130">
        <v>91.732999949999979</v>
      </c>
      <c r="AK61" s="130">
        <v>53.744170230000009</v>
      </c>
      <c r="AL61" s="130">
        <v>129.67914349999998</v>
      </c>
      <c r="AM61" s="130">
        <v>48.650297379999991</v>
      </c>
      <c r="AN61" s="130">
        <v>44.867219189999986</v>
      </c>
      <c r="AO61" s="130">
        <v>71.890958829999988</v>
      </c>
      <c r="AP61" s="130">
        <v>126.03793644</v>
      </c>
      <c r="AQ61" s="130">
        <v>65.665783219999994</v>
      </c>
      <c r="AR61" s="130">
        <v>49.405520559999999</v>
      </c>
      <c r="AS61" s="130">
        <v>55.767594369999991</v>
      </c>
      <c r="AT61" s="130">
        <v>54.199251779999997</v>
      </c>
      <c r="AU61" s="130">
        <v>65.64896499999999</v>
      </c>
      <c r="AV61" s="130">
        <v>92.310401729999981</v>
      </c>
      <c r="AW61" s="130">
        <v>83.927167640000008</v>
      </c>
      <c r="AX61" s="130">
        <v>89.816671690000035</v>
      </c>
      <c r="AY61" s="130">
        <v>42.213473370000003</v>
      </c>
      <c r="AZ61" s="130">
        <v>18.778711619999992</v>
      </c>
      <c r="BA61" s="130">
        <v>185.16713507</v>
      </c>
      <c r="BB61" s="130">
        <v>85.915615700000018</v>
      </c>
      <c r="BC61" s="130">
        <v>49.958266949999988</v>
      </c>
      <c r="BD61" s="130">
        <v>30.548751160000002</v>
      </c>
      <c r="BE61" s="130">
        <v>37.051954329999973</v>
      </c>
      <c r="BF61" s="130">
        <v>64.083424069999978</v>
      </c>
      <c r="BG61" s="130">
        <v>64.022358189999991</v>
      </c>
      <c r="BH61" s="130">
        <v>114.29785416999998</v>
      </c>
      <c r="BI61" s="130">
        <v>44.748390400000041</v>
      </c>
      <c r="BJ61" s="132">
        <v>70.32487771154517</v>
      </c>
      <c r="BK61" s="132">
        <v>47.615259078717202</v>
      </c>
      <c r="BL61" s="132">
        <v>18.394142755102045</v>
      </c>
      <c r="BM61" s="132">
        <v>102.21763185714286</v>
      </c>
      <c r="BN61" s="132">
        <v>34.228143642274048</v>
      </c>
      <c r="BO61" s="132">
        <v>34.298987933323616</v>
      </c>
      <c r="BP61" s="132">
        <v>25.835964648221577</v>
      </c>
      <c r="BQ61" s="132">
        <v>35.374678953244008</v>
      </c>
      <c r="BR61" s="132">
        <v>39.068757788046639</v>
      </c>
      <c r="BS61" s="132">
        <v>64.814769786209908</v>
      </c>
      <c r="BT61" s="132">
        <v>58.714721128279791</v>
      </c>
      <c r="BU61" s="132">
        <v>34.558246174927092</v>
      </c>
      <c r="BV61" s="132">
        <v>88.807758478134105</v>
      </c>
      <c r="BW61" s="132">
        <v>22.463256004373179</v>
      </c>
      <c r="BX61" s="133">
        <v>33.966240408163266</v>
      </c>
      <c r="BY61" s="133">
        <v>51.261304055393587</v>
      </c>
      <c r="BZ61" s="133">
        <v>40.20999707</v>
      </c>
      <c r="CA61" s="133">
        <v>17.63167807</v>
      </c>
      <c r="CB61" s="133">
        <v>54.736789520000002</v>
      </c>
      <c r="CC61" s="133">
        <v>48.626994800000006</v>
      </c>
      <c r="CD61" s="133">
        <v>27.420215809999998</v>
      </c>
      <c r="CE61" s="133">
        <v>73.606451210000003</v>
      </c>
      <c r="CF61" s="133">
        <v>39.296342459999998</v>
      </c>
      <c r="CG61" s="133">
        <v>15.049632899999999</v>
      </c>
      <c r="CH61" s="133">
        <v>34.858628679999697</v>
      </c>
      <c r="CI61" s="133">
        <v>19.99098716999999</v>
      </c>
      <c r="CJ61" s="133">
        <v>36.384318239999985</v>
      </c>
      <c r="CK61" s="133">
        <f>+'Cambiaria Diaria '!BYW63</f>
        <v>50.809012280000005</v>
      </c>
      <c r="CL61" s="133">
        <f>+'Cambiaria Diaria '!BZQ63</f>
        <v>16.34753894</v>
      </c>
    </row>
    <row r="62" spans="1:91" ht="18" x14ac:dyDescent="0.25">
      <c r="A62" s="135" t="s">
        <v>51</v>
      </c>
      <c r="B62" s="130">
        <v>2.5224881000000003</v>
      </c>
      <c r="C62" s="130">
        <v>1.3887254500000004</v>
      </c>
      <c r="D62" s="130">
        <v>1.7641709000000003</v>
      </c>
      <c r="E62" s="130">
        <v>1.3208880999999988</v>
      </c>
      <c r="F62" s="130">
        <v>1.3059241299999993</v>
      </c>
      <c r="G62" s="130">
        <v>1.3389326599999991</v>
      </c>
      <c r="H62" s="130">
        <v>1.3247397599999999</v>
      </c>
      <c r="I62" s="130">
        <v>1.4951096299999995</v>
      </c>
      <c r="J62" s="130">
        <v>1.4582174800000001</v>
      </c>
      <c r="K62" s="130">
        <v>2.7748368699999997</v>
      </c>
      <c r="L62" s="130">
        <v>1.4488011200000006</v>
      </c>
      <c r="M62" s="130">
        <v>1.5252376900000004</v>
      </c>
      <c r="N62" s="130">
        <v>2.7567896600000008</v>
      </c>
      <c r="O62" s="130">
        <v>1.42704225</v>
      </c>
      <c r="P62" s="130">
        <v>2.1897782500000003</v>
      </c>
      <c r="Q62" s="130">
        <v>1.50800142</v>
      </c>
      <c r="R62" s="130">
        <v>1.4640317900000004</v>
      </c>
      <c r="S62" s="130">
        <v>1.478071590000001</v>
      </c>
      <c r="T62" s="130">
        <v>0.55630729000000001</v>
      </c>
      <c r="U62" s="130">
        <v>1.5226466100000002</v>
      </c>
      <c r="V62" s="130">
        <v>2.2819371199999985</v>
      </c>
      <c r="W62" s="130">
        <v>1.4710316599999993</v>
      </c>
      <c r="X62" s="130">
        <v>1.4903168899999999</v>
      </c>
      <c r="Y62" s="130">
        <v>2.0706607200000007</v>
      </c>
      <c r="Z62" s="130">
        <v>2.6673802500000003</v>
      </c>
      <c r="AA62" s="130">
        <v>1.3680599299999996</v>
      </c>
      <c r="AB62" s="130">
        <v>2.1128936100000004</v>
      </c>
      <c r="AC62" s="130">
        <v>1.4311377599999997</v>
      </c>
      <c r="AD62" s="130">
        <v>2.14975922</v>
      </c>
      <c r="AE62" s="130">
        <v>1.4600842399999994</v>
      </c>
      <c r="AF62" s="130">
        <v>4.2090820000000001E-2</v>
      </c>
      <c r="AG62" s="130">
        <v>1.39389132</v>
      </c>
      <c r="AH62" s="130">
        <v>2.86484403</v>
      </c>
      <c r="AI62" s="130">
        <v>1.5833354199999998</v>
      </c>
      <c r="AJ62" s="130">
        <v>1.4534816300000006</v>
      </c>
      <c r="AK62" s="130">
        <v>1.5357479699999999</v>
      </c>
      <c r="AL62" s="130">
        <v>2.2355647799999998</v>
      </c>
      <c r="AM62" s="130">
        <v>1.6513641299999977</v>
      </c>
      <c r="AN62" s="130">
        <v>1.4690969699999996</v>
      </c>
      <c r="AO62" s="130">
        <v>1.4410047000000001</v>
      </c>
      <c r="AP62" s="130">
        <v>1.4303913599999996</v>
      </c>
      <c r="AQ62" s="130">
        <v>4.8738409999999996E-2</v>
      </c>
      <c r="AR62" s="130">
        <v>1.4233643899999997</v>
      </c>
      <c r="AS62" s="130">
        <v>1.4199460099999999</v>
      </c>
      <c r="AT62" s="130">
        <v>1.4172750400000003</v>
      </c>
      <c r="AU62" s="130">
        <v>1.41562714</v>
      </c>
      <c r="AV62" s="130">
        <v>3.6349814199999995</v>
      </c>
      <c r="AW62" s="130">
        <v>1.4134569299999999</v>
      </c>
      <c r="AX62" s="130">
        <v>2.0698096499999998</v>
      </c>
      <c r="AY62" s="130">
        <v>2.2801617200000002</v>
      </c>
      <c r="AZ62" s="130">
        <v>1.2885569099999998</v>
      </c>
      <c r="BA62" s="130">
        <v>1.2309516199999999</v>
      </c>
      <c r="BB62" s="130">
        <v>1.2170982300000002</v>
      </c>
      <c r="BC62" s="130">
        <v>1.2205045200000002</v>
      </c>
      <c r="BD62" s="130">
        <v>1.2088856500000003</v>
      </c>
      <c r="BE62" s="130">
        <v>1.099567079999999</v>
      </c>
      <c r="BF62" s="130">
        <v>1.2433918799999997</v>
      </c>
      <c r="BG62" s="130">
        <v>1.2141391899999998</v>
      </c>
      <c r="BH62" s="130">
        <v>1.2314886999999999</v>
      </c>
      <c r="BI62" s="130">
        <v>1.2490953899999981</v>
      </c>
      <c r="BJ62" s="132">
        <v>1.2328535673177847</v>
      </c>
      <c r="BK62" s="132">
        <v>0.58144112973760931</v>
      </c>
      <c r="BL62" s="132">
        <v>1.0029646997084549</v>
      </c>
      <c r="BM62" s="132">
        <v>0.86359774198250716</v>
      </c>
      <c r="BN62" s="132">
        <v>2.0649505583090386</v>
      </c>
      <c r="BO62" s="132">
        <v>1.0142723513119531</v>
      </c>
      <c r="BP62" s="132">
        <v>1.0332906594169098</v>
      </c>
      <c r="BQ62" s="132">
        <v>1.0534585490670554</v>
      </c>
      <c r="BR62" s="132">
        <v>0.1295753134110787</v>
      </c>
      <c r="BS62" s="132">
        <v>0.97958910495626816</v>
      </c>
      <c r="BT62" s="132">
        <v>2.0917472959183669</v>
      </c>
      <c r="BU62" s="132">
        <v>1.05965427696793</v>
      </c>
      <c r="BV62" s="132">
        <v>0.91047457580174918</v>
      </c>
      <c r="BW62" s="132">
        <v>0.39972592711370242</v>
      </c>
      <c r="BX62" s="133">
        <v>0</v>
      </c>
      <c r="BY62" s="133">
        <v>0.92682449597667638</v>
      </c>
      <c r="BZ62" s="133">
        <v>0.54547656</v>
      </c>
      <c r="CA62" s="133">
        <v>2.0777687299999998</v>
      </c>
      <c r="CB62" s="133">
        <v>0.64461329999999983</v>
      </c>
      <c r="CC62" s="133">
        <v>0.64980301000000007</v>
      </c>
      <c r="CD62" s="133">
        <v>2.1577569900000007</v>
      </c>
      <c r="CE62" s="133">
        <v>0.78044315999999991</v>
      </c>
      <c r="CF62" s="133">
        <v>0.92152325999999984</v>
      </c>
      <c r="CG62" s="133">
        <v>0.9206384099999998</v>
      </c>
      <c r="CH62" s="133">
        <v>1.1767534599999998</v>
      </c>
      <c r="CI62" s="133">
        <v>3.4509019999999994E-2</v>
      </c>
      <c r="CJ62" s="133">
        <v>1.6566032699999991</v>
      </c>
      <c r="CK62" s="133">
        <f>+'Cambiaria Diaria '!BYW64</f>
        <v>0.92267110999999979</v>
      </c>
      <c r="CL62" s="133">
        <f>+'Cambiaria Diaria '!BZQ64</f>
        <v>0.80525972999999995</v>
      </c>
    </row>
    <row r="63" spans="1:91" ht="18" x14ac:dyDescent="0.25">
      <c r="A63" s="135" t="s">
        <v>52</v>
      </c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>
        <v>0</v>
      </c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>
        <v>0</v>
      </c>
      <c r="BA63" s="130">
        <v>0</v>
      </c>
      <c r="BB63" s="130"/>
      <c r="BC63" s="130">
        <v>0</v>
      </c>
      <c r="BD63" s="130">
        <v>0</v>
      </c>
      <c r="BE63" s="130"/>
      <c r="BF63" s="130"/>
      <c r="BG63" s="130"/>
      <c r="BH63" s="130"/>
      <c r="BI63" s="130"/>
      <c r="BJ63" s="132">
        <v>0</v>
      </c>
      <c r="BK63" s="132">
        <v>0</v>
      </c>
      <c r="BL63" s="132">
        <v>0</v>
      </c>
      <c r="BM63" s="132">
        <v>0</v>
      </c>
      <c r="BN63" s="132">
        <v>0</v>
      </c>
      <c r="BO63" s="132">
        <v>0</v>
      </c>
      <c r="BP63" s="132">
        <v>0</v>
      </c>
      <c r="BQ63" s="132">
        <v>0</v>
      </c>
      <c r="BR63" s="132">
        <v>0</v>
      </c>
      <c r="BS63" s="132">
        <v>0</v>
      </c>
      <c r="BT63" s="132">
        <v>0</v>
      </c>
      <c r="BU63" s="132">
        <v>0</v>
      </c>
      <c r="BV63" s="132">
        <v>0</v>
      </c>
      <c r="BW63" s="132">
        <v>0</v>
      </c>
      <c r="BX63" s="133">
        <v>0</v>
      </c>
      <c r="BY63" s="133">
        <v>0</v>
      </c>
      <c r="BZ63" s="133">
        <v>0</v>
      </c>
      <c r="CA63" s="133">
        <v>0</v>
      </c>
      <c r="CB63" s="133">
        <v>0</v>
      </c>
      <c r="CC63" s="133">
        <v>0</v>
      </c>
      <c r="CD63" s="133">
        <v>0</v>
      </c>
      <c r="CE63" s="133">
        <v>0</v>
      </c>
      <c r="CF63" s="133">
        <v>0</v>
      </c>
      <c r="CG63" s="133">
        <v>0</v>
      </c>
      <c r="CH63" s="133">
        <v>0</v>
      </c>
      <c r="CI63" s="133">
        <v>0</v>
      </c>
      <c r="CJ63" s="133">
        <v>0</v>
      </c>
      <c r="CK63" s="133">
        <f>+'Cambiaria Diaria '!BYW65</f>
        <v>0</v>
      </c>
      <c r="CL63" s="133">
        <f>+'Cambiaria Diaria '!BZQ65</f>
        <v>0</v>
      </c>
    </row>
    <row r="64" spans="1:91" ht="18" x14ac:dyDescent="0.25">
      <c r="A64" s="135" t="s">
        <v>53</v>
      </c>
      <c r="B64" s="130">
        <v>49.085085179999993</v>
      </c>
      <c r="C64" s="130">
        <v>5.0735860299999995</v>
      </c>
      <c r="D64" s="130">
        <v>0.36531011999999996</v>
      </c>
      <c r="E64" s="130">
        <v>23.336800920000002</v>
      </c>
      <c r="F64" s="130">
        <v>71.51484975999999</v>
      </c>
      <c r="G64" s="130">
        <v>47.001058879999995</v>
      </c>
      <c r="H64" s="130">
        <v>21.919182279999998</v>
      </c>
      <c r="I64" s="130">
        <v>18.328028679999999</v>
      </c>
      <c r="J64" s="130">
        <v>16.132495120000002</v>
      </c>
      <c r="K64" s="130">
        <v>17.18442632</v>
      </c>
      <c r="L64" s="130">
        <v>14.1173646</v>
      </c>
      <c r="M64" s="130">
        <v>7.3509342400000008</v>
      </c>
      <c r="N64" s="130">
        <v>27.23176535</v>
      </c>
      <c r="O64" s="130">
        <v>1.5887563099999999</v>
      </c>
      <c r="P64" s="130">
        <v>1.8769856</v>
      </c>
      <c r="Q64" s="130">
        <v>11.477776689999999</v>
      </c>
      <c r="R64" s="130">
        <v>14.47220518</v>
      </c>
      <c r="S64" s="130">
        <v>10.39097035</v>
      </c>
      <c r="T64" s="130">
        <v>16.843581350000001</v>
      </c>
      <c r="U64" s="130">
        <v>9.9719570500000003</v>
      </c>
      <c r="V64" s="130">
        <v>2.9805379900000002</v>
      </c>
      <c r="W64" s="130">
        <v>6.1382960500000001</v>
      </c>
      <c r="X64" s="130">
        <v>41.944289959999999</v>
      </c>
      <c r="Y64" s="130">
        <v>0.63425339000000003</v>
      </c>
      <c r="Z64" s="130">
        <v>3.5570733000000003</v>
      </c>
      <c r="AA64" s="130">
        <v>33.599715840000002</v>
      </c>
      <c r="AB64" s="130">
        <v>8.2461539500000001</v>
      </c>
      <c r="AC64" s="130">
        <v>2.9852633599999998</v>
      </c>
      <c r="AD64" s="130">
        <v>1.32400147</v>
      </c>
      <c r="AE64" s="130">
        <v>77.173227600000004</v>
      </c>
      <c r="AF64" s="130">
        <v>1.1877110299999998</v>
      </c>
      <c r="AG64" s="130">
        <v>3.3775142900000001</v>
      </c>
      <c r="AH64" s="130">
        <v>8.4390827799999997</v>
      </c>
      <c r="AI64" s="130">
        <v>15.14891158</v>
      </c>
      <c r="AJ64" s="130">
        <v>30.531107120000001</v>
      </c>
      <c r="AK64" s="130">
        <v>9.6296730000000021</v>
      </c>
      <c r="AL64" s="130">
        <v>78.362946269999995</v>
      </c>
      <c r="AM64" s="130">
        <v>4.2732581200000004</v>
      </c>
      <c r="AN64" s="130">
        <v>17.851723719999999</v>
      </c>
      <c r="AO64" s="130">
        <v>27.16849079</v>
      </c>
      <c r="AP64" s="130">
        <v>74.018456409999999</v>
      </c>
      <c r="AQ64" s="130">
        <v>6.732856700000001</v>
      </c>
      <c r="AR64" s="130">
        <v>9.760740629999999</v>
      </c>
      <c r="AS64" s="130">
        <v>11.407213829999998</v>
      </c>
      <c r="AT64" s="130">
        <v>3.2173571399999998</v>
      </c>
      <c r="AU64" s="130">
        <v>11.021065790000002</v>
      </c>
      <c r="AV64" s="130">
        <v>23.164190239999996</v>
      </c>
      <c r="AW64" s="130">
        <v>55.781451029999992</v>
      </c>
      <c r="AX64" s="130">
        <v>20.984310829999998</v>
      </c>
      <c r="AY64" s="130">
        <v>1.9353580699999999</v>
      </c>
      <c r="AZ64" s="130">
        <v>6.5053271799999992</v>
      </c>
      <c r="BA64" s="130">
        <v>38.174438689999995</v>
      </c>
      <c r="BB64" s="130">
        <v>17.386498459999999</v>
      </c>
      <c r="BC64" s="130">
        <v>8.4659151499999989</v>
      </c>
      <c r="BD64" s="130">
        <v>1.5284615199999998</v>
      </c>
      <c r="BE64" s="130">
        <v>0.96882639999999998</v>
      </c>
      <c r="BF64" s="130">
        <v>3.1722394199999999</v>
      </c>
      <c r="BG64" s="130">
        <v>23.698882009999991</v>
      </c>
      <c r="BH64" s="130">
        <v>3.2058200599999997</v>
      </c>
      <c r="BI64" s="130">
        <v>16.544223980000002</v>
      </c>
      <c r="BJ64" s="132">
        <v>5.0936252344606405</v>
      </c>
      <c r="BK64" s="132">
        <v>8.2104449795918359</v>
      </c>
      <c r="BL64" s="132">
        <v>0.84896986297376098</v>
      </c>
      <c r="BM64" s="132">
        <v>2.972596676384839</v>
      </c>
      <c r="BN64" s="132">
        <v>7.9724260932944602E-2</v>
      </c>
      <c r="BO64" s="132">
        <v>6.5135916909620992E-2</v>
      </c>
      <c r="BP64" s="132">
        <v>0.60363991107871717</v>
      </c>
      <c r="BQ64" s="132">
        <v>1.0185709912536442E-2</v>
      </c>
      <c r="BR64" s="132">
        <v>0.69313690379008741</v>
      </c>
      <c r="BS64" s="132">
        <v>0.88719734985422738</v>
      </c>
      <c r="BT64" s="132">
        <v>1.413726867346939</v>
      </c>
      <c r="BU64" s="132">
        <v>2.8959385553935859</v>
      </c>
      <c r="BV64" s="132">
        <v>5.7401719562682203</v>
      </c>
      <c r="BW64" s="132">
        <v>0.22642821865889209</v>
      </c>
      <c r="BX64" s="133">
        <v>0.71982327551020409</v>
      </c>
      <c r="BY64" s="133">
        <v>0</v>
      </c>
      <c r="BZ64" s="133">
        <v>4.7134890699999996</v>
      </c>
      <c r="CA64" s="133">
        <v>3.1881828099999998</v>
      </c>
      <c r="CB64" s="133">
        <v>23.000723930000003</v>
      </c>
      <c r="CC64" s="133">
        <v>1.1416406800000001</v>
      </c>
      <c r="CD64" s="133">
        <v>0.74847416999999994</v>
      </c>
      <c r="CE64" s="133">
        <v>0</v>
      </c>
      <c r="CF64" s="133">
        <v>2.3279766799999999</v>
      </c>
      <c r="CG64" s="133">
        <v>0</v>
      </c>
      <c r="CH64" s="133">
        <v>0</v>
      </c>
      <c r="CI64" s="133">
        <v>1.0610305900000001</v>
      </c>
      <c r="CJ64" s="133">
        <v>1.2870789100000002</v>
      </c>
      <c r="CK64" s="133">
        <f>+'Cambiaria Diaria '!BYW66</f>
        <v>0.95834640000000004</v>
      </c>
      <c r="CL64" s="133">
        <f>+'Cambiaria Diaria '!BZQ66</f>
        <v>0.38879514000000004</v>
      </c>
    </row>
    <row r="65" spans="1:90" s="149" customFormat="1" ht="18" x14ac:dyDescent="0.25">
      <c r="A65" s="152" t="s">
        <v>54</v>
      </c>
      <c r="B65" s="147">
        <v>19.77282645</v>
      </c>
      <c r="C65" s="147">
        <v>20.544831679999998</v>
      </c>
      <c r="D65" s="147"/>
      <c r="E65" s="147">
        <v>33.725994579999998</v>
      </c>
      <c r="F65" s="147">
        <v>22.605742710000001</v>
      </c>
      <c r="G65" s="147">
        <v>18.788363289999999</v>
      </c>
      <c r="H65" s="147">
        <v>6.9662757099999997</v>
      </c>
      <c r="I65" s="147">
        <v>1.9340564599999999</v>
      </c>
      <c r="J65" s="147">
        <v>11.296589020000001</v>
      </c>
      <c r="K65" s="147">
        <v>25.242206389999996</v>
      </c>
      <c r="L65" s="147">
        <v>22.174592270000002</v>
      </c>
      <c r="M65" s="147">
        <v>15.997865020000001</v>
      </c>
      <c r="N65" s="147">
        <v>21.582615199999999</v>
      </c>
      <c r="O65" s="147">
        <v>22.903395750000001</v>
      </c>
      <c r="P65" s="147">
        <v>3.8792999999999998E-4</v>
      </c>
      <c r="Q65" s="147">
        <v>39.52241094</v>
      </c>
      <c r="R65" s="147">
        <v>32.456828559999998</v>
      </c>
      <c r="S65" s="147">
        <v>20.041963589999998</v>
      </c>
      <c r="T65" s="147">
        <v>23.16937604</v>
      </c>
      <c r="U65" s="147">
        <v>14.652994419999999</v>
      </c>
      <c r="V65" s="147">
        <v>28.758618160000005</v>
      </c>
      <c r="W65" s="147">
        <v>24.048047669999999</v>
      </c>
      <c r="X65" s="147">
        <v>21.174297070000001</v>
      </c>
      <c r="Y65" s="147">
        <v>24.296038760000002</v>
      </c>
      <c r="Z65" s="147"/>
      <c r="AA65" s="147">
        <v>16.624844079999999</v>
      </c>
      <c r="AB65" s="147">
        <v>3.7850617199999999</v>
      </c>
      <c r="AC65" s="147">
        <v>41.22937563</v>
      </c>
      <c r="AD65" s="147">
        <v>9.2141885600000002</v>
      </c>
      <c r="AE65" s="147">
        <v>37.045088220000004</v>
      </c>
      <c r="AF65" s="147">
        <v>22.915678310000001</v>
      </c>
      <c r="AG65" s="147">
        <v>13.681598050000002</v>
      </c>
      <c r="AH65" s="147">
        <v>23.754247810000003</v>
      </c>
      <c r="AI65" s="147">
        <v>15.94533828</v>
      </c>
      <c r="AJ65" s="147">
        <v>34.656113560000001</v>
      </c>
      <c r="AK65" s="147">
        <v>22.006093370000002</v>
      </c>
      <c r="AL65" s="147">
        <v>25.429889809999992</v>
      </c>
      <c r="AM65" s="147">
        <v>23.081401540000002</v>
      </c>
      <c r="AN65" s="147">
        <v>7.2072157199999998</v>
      </c>
      <c r="AO65" s="147">
        <v>26.95891516</v>
      </c>
      <c r="AP65" s="147">
        <v>31.07987134</v>
      </c>
      <c r="AQ65" s="147">
        <v>22.725237589999999</v>
      </c>
      <c r="AR65" s="147">
        <v>21.331910709999999</v>
      </c>
      <c r="AS65" s="147">
        <v>21.831527100000002</v>
      </c>
      <c r="AT65" s="147">
        <v>22.112332600000002</v>
      </c>
      <c r="AU65" s="147">
        <v>1.8568330200000001</v>
      </c>
      <c r="AV65" s="147">
        <v>44.609731969999999</v>
      </c>
      <c r="AW65" s="147">
        <v>9.720573009999999</v>
      </c>
      <c r="AX65" s="147">
        <v>32.279626730000004</v>
      </c>
      <c r="AY65" s="147">
        <v>21.307946990000001</v>
      </c>
      <c r="AZ65" s="147">
        <v>7.1178710000000006E-2</v>
      </c>
      <c r="BA65" s="147">
        <v>32.642101409999981</v>
      </c>
      <c r="BB65" s="147">
        <v>42.194126990000001</v>
      </c>
      <c r="BC65" s="147">
        <v>20.323796870000002</v>
      </c>
      <c r="BD65" s="147">
        <v>6.6778053599999998</v>
      </c>
      <c r="BE65" s="147">
        <v>11.34503486999999</v>
      </c>
      <c r="BF65" s="147">
        <v>27.90363491999998</v>
      </c>
      <c r="BG65" s="147"/>
      <c r="BH65" s="147">
        <v>45.321846109999896</v>
      </c>
      <c r="BI65" s="147">
        <v>4.73055409</v>
      </c>
      <c r="BJ65" s="151">
        <v>38.970810469999989</v>
      </c>
      <c r="BK65" s="151">
        <v>22.550831129737606</v>
      </c>
      <c r="BL65" s="151">
        <v>1.8568330204081631</v>
      </c>
      <c r="BM65" s="151">
        <v>41.315826549562672</v>
      </c>
      <c r="BN65" s="151">
        <v>12.305759400874635</v>
      </c>
      <c r="BO65" s="151">
        <v>20.823941529154517</v>
      </c>
      <c r="BP65" s="151">
        <v>7.5627576195335271</v>
      </c>
      <c r="BQ65" s="151">
        <v>16.63751801947522</v>
      </c>
      <c r="BR65" s="151">
        <v>23.530983288629738</v>
      </c>
      <c r="BS65" s="151">
        <v>9.869078368804665</v>
      </c>
      <c r="BT65" s="151">
        <v>29.031012027696789</v>
      </c>
      <c r="BU65" s="151">
        <v>1.0999577507288629</v>
      </c>
      <c r="BV65" s="151">
        <v>36.404510880466468</v>
      </c>
      <c r="BW65" s="151">
        <v>9.5739880903790073</v>
      </c>
      <c r="BX65" s="148">
        <v>9.2275769198250721</v>
      </c>
      <c r="BY65" s="148">
        <v>24.851935869999998</v>
      </c>
      <c r="BZ65" s="148">
        <v>25.923397899999998</v>
      </c>
      <c r="CA65" s="148">
        <v>0</v>
      </c>
      <c r="CB65" s="148">
        <v>21.161212259999999</v>
      </c>
      <c r="CC65" s="148">
        <v>24.382540560000002</v>
      </c>
      <c r="CD65" s="148">
        <v>0.62585011000000013</v>
      </c>
      <c r="CE65" s="148">
        <v>25.774202740000003</v>
      </c>
      <c r="CF65" s="148">
        <v>5.7711946299999992</v>
      </c>
      <c r="CG65" s="148">
        <v>0</v>
      </c>
      <c r="CH65" s="148">
        <v>13.172275380000002</v>
      </c>
      <c r="CI65" s="148">
        <v>9.3796572099999889</v>
      </c>
      <c r="CJ65" s="148">
        <v>15.18889873999999</v>
      </c>
      <c r="CK65" s="148">
        <f>+'Cambiaria Diaria '!BYW67</f>
        <v>27.664863799999999</v>
      </c>
      <c r="CL65" s="148">
        <f>+'Cambiaria Diaria '!BZQ67</f>
        <v>0</v>
      </c>
    </row>
    <row r="66" spans="1:90" ht="18" x14ac:dyDescent="0.25">
      <c r="A66" s="135" t="s">
        <v>55</v>
      </c>
      <c r="B66" s="130"/>
      <c r="C66" s="130">
        <v>37.754382230000004</v>
      </c>
      <c r="D66" s="130"/>
      <c r="E66" s="130">
        <v>4.8807916000000002</v>
      </c>
      <c r="F66" s="130">
        <v>22.578937669999998</v>
      </c>
      <c r="G66" s="130">
        <v>7.7988360000000007E-2</v>
      </c>
      <c r="H66" s="130">
        <v>0.22362082</v>
      </c>
      <c r="I66" s="130"/>
      <c r="J66" s="130">
        <v>0.13008295</v>
      </c>
      <c r="K66" s="130">
        <v>6.0915179999999999E-2</v>
      </c>
      <c r="L66" s="130">
        <v>3.6999999999999998E-2</v>
      </c>
      <c r="M66" s="130">
        <v>2.3308430000000002E-2</v>
      </c>
      <c r="N66" s="130">
        <v>0.19661499999999998</v>
      </c>
      <c r="O66" s="130">
        <v>67.496574350000003</v>
      </c>
      <c r="P66" s="130">
        <v>0.91953999000000008</v>
      </c>
      <c r="Q66" s="130">
        <v>3.6845249600000001</v>
      </c>
      <c r="R66" s="130">
        <v>27.004497779999998</v>
      </c>
      <c r="S66" s="130">
        <v>1.0303141899999999</v>
      </c>
      <c r="T66" s="130"/>
      <c r="U66" s="130">
        <v>0.26110546000000001</v>
      </c>
      <c r="V66" s="130">
        <v>7.7778</v>
      </c>
      <c r="W66" s="130">
        <v>2</v>
      </c>
      <c r="X66" s="130">
        <v>2.7095906900000002</v>
      </c>
      <c r="Y66" s="130"/>
      <c r="Z66" s="130">
        <v>0.555307</v>
      </c>
      <c r="AA66" s="130">
        <v>23.312399750000001</v>
      </c>
      <c r="AB66" s="130">
        <v>0.95201175000000005</v>
      </c>
      <c r="AC66" s="130">
        <v>1.37489796</v>
      </c>
      <c r="AD66" s="130">
        <v>3.8395809999999995E-2</v>
      </c>
      <c r="AE66" s="130"/>
      <c r="AF66" s="130">
        <v>0.40826600000000002</v>
      </c>
      <c r="AG66" s="130">
        <v>0.82654302000000013</v>
      </c>
      <c r="AH66" s="130">
        <v>2.4181860299999998</v>
      </c>
      <c r="AI66" s="130">
        <v>2</v>
      </c>
      <c r="AJ66" s="130">
        <v>0.38059234999999997</v>
      </c>
      <c r="AK66" s="130">
        <v>0.13034729</v>
      </c>
      <c r="AL66" s="130">
        <v>1.7876014200000001</v>
      </c>
      <c r="AM66" s="130">
        <v>6.1339039999999997E-2</v>
      </c>
      <c r="AN66" s="130">
        <v>3.9158121000000001</v>
      </c>
      <c r="AO66" s="130"/>
      <c r="AP66" s="130">
        <v>0.90261953999999989</v>
      </c>
      <c r="AQ66" s="130">
        <v>1.4125326</v>
      </c>
      <c r="AR66" s="130">
        <v>0.48732531000000001</v>
      </c>
      <c r="AS66" s="130">
        <v>0.27891176000000001</v>
      </c>
      <c r="AT66" s="130">
        <v>2.81321E-2</v>
      </c>
      <c r="AU66" s="130">
        <v>34.819190509999999</v>
      </c>
      <c r="AV66" s="130">
        <v>0.21434333</v>
      </c>
      <c r="AW66" s="130"/>
      <c r="AX66" s="130"/>
      <c r="AY66" s="130">
        <v>0.62880000000000003</v>
      </c>
      <c r="AZ66" s="130">
        <v>1.35104472</v>
      </c>
      <c r="BA66" s="130">
        <v>10.60842749</v>
      </c>
      <c r="BB66" s="130">
        <v>1.2012639700000001</v>
      </c>
      <c r="BC66" s="130">
        <v>4.169581E-2</v>
      </c>
      <c r="BD66" s="130">
        <v>1.1999819999999998E-2</v>
      </c>
      <c r="BE66" s="130">
        <v>1.354555E-2</v>
      </c>
      <c r="BF66" s="130">
        <v>8.4417909999999999E-2</v>
      </c>
      <c r="BG66" s="130">
        <v>0.67316069000000001</v>
      </c>
      <c r="BH66" s="130">
        <v>10.160912199999999</v>
      </c>
      <c r="BI66" s="130"/>
      <c r="BJ66" s="132">
        <v>0.48213062390670558</v>
      </c>
      <c r="BK66" s="132">
        <v>1.3399999999999999E-2</v>
      </c>
      <c r="BL66" s="132">
        <v>0.14596711661807579</v>
      </c>
      <c r="BM66" s="132">
        <v>9.3612112244897974E-2</v>
      </c>
      <c r="BN66" s="132">
        <v>0</v>
      </c>
      <c r="BO66" s="132">
        <v>0</v>
      </c>
      <c r="BP66" s="132">
        <v>0.89304641982507282</v>
      </c>
      <c r="BQ66" s="132">
        <v>1.0449999999999999E-2</v>
      </c>
      <c r="BR66" s="132">
        <v>1.7726938775510204E-3</v>
      </c>
      <c r="BS66" s="132">
        <v>38.428627540816336</v>
      </c>
      <c r="BT66" s="132">
        <v>0.13585597959183671</v>
      </c>
      <c r="BU66" s="132">
        <v>9.9467730029154513</v>
      </c>
      <c r="BV66" s="132">
        <v>2.0674125816326532</v>
      </c>
      <c r="BW66" s="132">
        <v>0</v>
      </c>
      <c r="BX66" s="133">
        <v>5.7795279883381928E-2</v>
      </c>
      <c r="BY66" s="133">
        <v>5.9705102040816325E-4</v>
      </c>
      <c r="BZ66" s="133">
        <v>0.02</v>
      </c>
      <c r="CA66" s="133">
        <v>3.9385379999999998E-2</v>
      </c>
      <c r="CB66" s="133">
        <v>0.10305364</v>
      </c>
      <c r="CC66" s="133">
        <v>0</v>
      </c>
      <c r="CD66" s="133">
        <v>0</v>
      </c>
      <c r="CE66" s="133">
        <v>34.695716000000004</v>
      </c>
      <c r="CF66" s="133">
        <v>13.056836260000001</v>
      </c>
      <c r="CG66" s="133">
        <v>1.8536670000000005E-2</v>
      </c>
      <c r="CH66" s="133">
        <v>4.1198999999999993E-3</v>
      </c>
      <c r="CI66" s="133">
        <v>0</v>
      </c>
      <c r="CJ66" s="133">
        <v>0</v>
      </c>
      <c r="CK66" s="133">
        <f>+'Cambiaria Diaria '!BYW68</f>
        <v>0</v>
      </c>
      <c r="CL66" s="133">
        <f>+'Cambiaria Diaria '!BZQ68</f>
        <v>0</v>
      </c>
    </row>
    <row r="67" spans="1:90" ht="18" x14ac:dyDescent="0.25">
      <c r="A67" s="135" t="s">
        <v>26</v>
      </c>
      <c r="B67" s="130">
        <v>35.694577799999998</v>
      </c>
      <c r="C67" s="130">
        <v>27.38415045</v>
      </c>
      <c r="D67" s="130">
        <v>32.052090979999996</v>
      </c>
      <c r="E67" s="130">
        <v>37.652465210000003</v>
      </c>
      <c r="F67" s="130">
        <v>45.49932651000001</v>
      </c>
      <c r="G67" s="130">
        <v>37.725808999999998</v>
      </c>
      <c r="H67" s="130">
        <v>55.414316200000002</v>
      </c>
      <c r="I67" s="130">
        <v>30.465160929999996</v>
      </c>
      <c r="J67" s="130">
        <v>32.520941139999998</v>
      </c>
      <c r="K67" s="130">
        <v>43.368072560001394</v>
      </c>
      <c r="L67" s="130">
        <v>30.514447500000006</v>
      </c>
      <c r="M67" s="130">
        <v>88.821568960000008</v>
      </c>
      <c r="N67" s="130">
        <v>46.310889630000005</v>
      </c>
      <c r="O67" s="130">
        <v>21.192131610000001</v>
      </c>
      <c r="P67" s="130">
        <v>27.772796340000003</v>
      </c>
      <c r="Q67" s="130">
        <v>35.697791580000001</v>
      </c>
      <c r="R67" s="130">
        <v>30.844496550000002</v>
      </c>
      <c r="S67" s="130">
        <v>30.36840407</v>
      </c>
      <c r="T67" s="130">
        <v>21.754758130000006</v>
      </c>
      <c r="U67" s="130">
        <v>28.913567639999975</v>
      </c>
      <c r="V67" s="130">
        <v>24.303925319999998</v>
      </c>
      <c r="W67" s="130">
        <v>21.016953979999997</v>
      </c>
      <c r="X67" s="130">
        <v>22.662847939999995</v>
      </c>
      <c r="Y67" s="130">
        <v>20.051829309999999</v>
      </c>
      <c r="Z67" s="130">
        <v>27.139858570000005</v>
      </c>
      <c r="AA67" s="130">
        <v>18.575339609999997</v>
      </c>
      <c r="AB67" s="130">
        <v>17.434230469999999</v>
      </c>
      <c r="AC67" s="130">
        <v>25.910986759999997</v>
      </c>
      <c r="AD67" s="130">
        <v>15.81114818</v>
      </c>
      <c r="AE67" s="130">
        <v>18.970327560000001</v>
      </c>
      <c r="AF67" s="130">
        <v>20.240653550000012</v>
      </c>
      <c r="AG67" s="130">
        <v>36.093803759999986</v>
      </c>
      <c r="AH67" s="130">
        <v>16.318114550000004</v>
      </c>
      <c r="AI67" s="130">
        <v>17.169930100000002</v>
      </c>
      <c r="AJ67" s="130">
        <v>24.711705290000001</v>
      </c>
      <c r="AK67" s="130">
        <v>20.442308599999993</v>
      </c>
      <c r="AL67" s="130">
        <v>21.863141219999996</v>
      </c>
      <c r="AM67" s="130">
        <v>19.582934549999987</v>
      </c>
      <c r="AN67" s="130">
        <v>14.423370679999998</v>
      </c>
      <c r="AO67" s="130">
        <v>16.322548180000002</v>
      </c>
      <c r="AP67" s="130">
        <v>18.606597790000002</v>
      </c>
      <c r="AQ67" s="130">
        <v>34.746417919999999</v>
      </c>
      <c r="AR67" s="130">
        <v>16.402179520000004</v>
      </c>
      <c r="AS67" s="130">
        <v>20.829995669999999</v>
      </c>
      <c r="AT67" s="130">
        <v>27.424154900000001</v>
      </c>
      <c r="AU67" s="130">
        <v>16.536248540000003</v>
      </c>
      <c r="AV67" s="130">
        <v>20.687154769999992</v>
      </c>
      <c r="AW67" s="130">
        <v>17.011686670000003</v>
      </c>
      <c r="AX67" s="130">
        <v>34.482924479999994</v>
      </c>
      <c r="AY67" s="130">
        <v>16.061206590000005</v>
      </c>
      <c r="AZ67" s="130">
        <v>9.5626040999999962</v>
      </c>
      <c r="BA67" s="130">
        <v>102.51121585999999</v>
      </c>
      <c r="BB67" s="130">
        <v>23.91662805</v>
      </c>
      <c r="BC67" s="130">
        <v>19.90635459999999</v>
      </c>
      <c r="BD67" s="130">
        <v>21.121598810000002</v>
      </c>
      <c r="BE67" s="130">
        <v>23.624980429999979</v>
      </c>
      <c r="BF67" s="130">
        <v>31.679739939999997</v>
      </c>
      <c r="BG67" s="130">
        <v>38.4361763</v>
      </c>
      <c r="BH67" s="130">
        <v>54.377787100000099</v>
      </c>
      <c r="BI67" s="130">
        <v>22.224516940000044</v>
      </c>
      <c r="BJ67" s="132">
        <v>24.54545781586005</v>
      </c>
      <c r="BK67" s="132">
        <v>16.259141839650148</v>
      </c>
      <c r="BL67" s="132">
        <v>14.53940805539359</v>
      </c>
      <c r="BM67" s="132">
        <v>56.971998776967936</v>
      </c>
      <c r="BN67" s="132">
        <v>19.777709422157432</v>
      </c>
      <c r="BO67" s="132">
        <v>12.395638135947522</v>
      </c>
      <c r="BP67" s="132">
        <v>15.743230038367349</v>
      </c>
      <c r="BQ67" s="132">
        <v>17.663066674789199</v>
      </c>
      <c r="BR67" s="132">
        <v>14.713289588338185</v>
      </c>
      <c r="BS67" s="132">
        <v>14.65027742177841</v>
      </c>
      <c r="BT67" s="132">
        <v>26.042378957725859</v>
      </c>
      <c r="BU67" s="132">
        <v>19.555922588921266</v>
      </c>
      <c r="BV67" s="132">
        <v>43.685188483965007</v>
      </c>
      <c r="BW67" s="132">
        <v>12.263113768221576</v>
      </c>
      <c r="BX67" s="133">
        <v>23.961044932944606</v>
      </c>
      <c r="BY67" s="133">
        <v>23.967955338396504</v>
      </c>
      <c r="BZ67" s="133">
        <v>9.0076335400000005</v>
      </c>
      <c r="CA67" s="133">
        <v>12.326341149999998</v>
      </c>
      <c r="CB67" s="133">
        <v>9.8271863900000014</v>
      </c>
      <c r="CC67" s="133">
        <v>22.453010550000005</v>
      </c>
      <c r="CD67" s="133">
        <v>23.888134539999996</v>
      </c>
      <c r="CE67" s="133">
        <v>12.356089309999998</v>
      </c>
      <c r="CF67" s="133">
        <v>17.218811629999998</v>
      </c>
      <c r="CG67" s="133">
        <v>14.110457819999999</v>
      </c>
      <c r="CH67" s="133">
        <v>20.505479939999702</v>
      </c>
      <c r="CI67" s="133">
        <v>9.5157903499999978</v>
      </c>
      <c r="CJ67" s="133">
        <v>18.251737319999997</v>
      </c>
      <c r="CK67" s="133">
        <f>+'Cambiaria Diaria '!BYW69</f>
        <v>21.263130970000002</v>
      </c>
      <c r="CL67" s="133">
        <f>+'Cambiaria Diaria '!BZQ69</f>
        <v>15.153484069999999</v>
      </c>
    </row>
    <row r="68" spans="1:90" s="160" customFormat="1" ht="18" x14ac:dyDescent="0.25">
      <c r="A68" s="156" t="s">
        <v>56</v>
      </c>
      <c r="B68" s="157">
        <v>32.835469950000011</v>
      </c>
      <c r="C68" s="157">
        <v>13.006787239999996</v>
      </c>
      <c r="D68" s="157">
        <v>37.398597810000005</v>
      </c>
      <c r="E68" s="157">
        <v>29.048063930000001</v>
      </c>
      <c r="F68" s="157">
        <v>35.217223660000002</v>
      </c>
      <c r="G68" s="157">
        <v>68.955876600000011</v>
      </c>
      <c r="H68" s="157">
        <v>44.704628090000014</v>
      </c>
      <c r="I68" s="157">
        <v>14.586683829999998</v>
      </c>
      <c r="J68" s="157">
        <v>39.410561489999992</v>
      </c>
      <c r="K68" s="157">
        <v>30.952083510000001</v>
      </c>
      <c r="L68" s="157">
        <v>38.359288730000003</v>
      </c>
      <c r="M68" s="157">
        <v>34.930094430000004</v>
      </c>
      <c r="N68" s="157">
        <v>47.219831403371657</v>
      </c>
      <c r="O68" s="157">
        <v>17.783055950000001</v>
      </c>
      <c r="P68" s="157">
        <v>42.875493460000008</v>
      </c>
      <c r="Q68" s="157">
        <v>33.430040031067762</v>
      </c>
      <c r="R68" s="157">
        <v>40.474036159999997</v>
      </c>
      <c r="S68" s="157">
        <v>38.750740139999998</v>
      </c>
      <c r="T68" s="157">
        <v>49.565461150000004</v>
      </c>
      <c r="U68" s="157">
        <v>21.251982630000001</v>
      </c>
      <c r="V68" s="157">
        <v>47.314535370000002</v>
      </c>
      <c r="W68" s="157">
        <v>34.505554749999995</v>
      </c>
      <c r="X68" s="157">
        <v>41.614039138499997</v>
      </c>
      <c r="Y68" s="157">
        <v>39.714661839999998</v>
      </c>
      <c r="Z68" s="157">
        <v>52.608462789999997</v>
      </c>
      <c r="AA68" s="157">
        <v>25.724273730000007</v>
      </c>
      <c r="AB68" s="157">
        <v>51.584465370000004</v>
      </c>
      <c r="AC68" s="157">
        <v>39.443821379999989</v>
      </c>
      <c r="AD68" s="157">
        <v>47.467000260000006</v>
      </c>
      <c r="AE68" s="157">
        <v>44.092527660000002</v>
      </c>
      <c r="AF68" s="157">
        <v>57.622198349999991</v>
      </c>
      <c r="AG68" s="157">
        <v>30.196738320000001</v>
      </c>
      <c r="AH68" s="157">
        <v>53.844633810000005</v>
      </c>
      <c r="AI68" s="157">
        <v>67.248801689999993</v>
      </c>
      <c r="AJ68" s="157">
        <v>53.569580330000008</v>
      </c>
      <c r="AK68" s="157">
        <v>45.562116369999998</v>
      </c>
      <c r="AL68" s="157">
        <v>60.551324980000004</v>
      </c>
      <c r="AM68" s="157">
        <v>31.754761909999992</v>
      </c>
      <c r="AN68" s="157">
        <v>60.734692379999977</v>
      </c>
      <c r="AO68" s="157">
        <v>71.702297579999993</v>
      </c>
      <c r="AP68" s="157">
        <v>51.001134890000003</v>
      </c>
      <c r="AQ68" s="157">
        <v>46.674268290000001</v>
      </c>
      <c r="AR68" s="157">
        <v>66.677272919999993</v>
      </c>
      <c r="AS68" s="157">
        <v>35.540982970000002</v>
      </c>
      <c r="AT68" s="157">
        <v>69.29371798999999</v>
      </c>
      <c r="AU68" s="157">
        <v>74.714616230000019</v>
      </c>
      <c r="AV68" s="157">
        <v>54.453974040000006</v>
      </c>
      <c r="AW68" s="157">
        <v>46.570614340000006</v>
      </c>
      <c r="AX68" s="157">
        <v>68.016289940000007</v>
      </c>
      <c r="AY68" s="157">
        <v>44.036226829999997</v>
      </c>
      <c r="AZ68" s="157">
        <v>74.068126460000002</v>
      </c>
      <c r="BA68" s="157">
        <v>81.622932820000003</v>
      </c>
      <c r="BB68" s="157">
        <v>56.980022373690538</v>
      </c>
      <c r="BC68" s="157">
        <v>50.30120642</v>
      </c>
      <c r="BD68" s="157">
        <v>71.445378085552321</v>
      </c>
      <c r="BE68" s="157">
        <v>52.314946869999943</v>
      </c>
      <c r="BF68" s="157">
        <v>78.322539720000009</v>
      </c>
      <c r="BG68" s="157">
        <v>85.59105971999999</v>
      </c>
      <c r="BH68" s="157">
        <v>61.195480309999873</v>
      </c>
      <c r="BI68" s="157">
        <v>50.291055269999966</v>
      </c>
      <c r="BJ68" s="161">
        <v>74.250221537085608</v>
      </c>
      <c r="BK68" s="161">
        <v>55.948929631166173</v>
      </c>
      <c r="BL68" s="161">
        <v>78.199876401836732</v>
      </c>
      <c r="BM68" s="161">
        <v>86.637021818598612</v>
      </c>
      <c r="BN68" s="161">
        <v>62.046166851025042</v>
      </c>
      <c r="BO68" s="161">
        <v>47.587940650115769</v>
      </c>
      <c r="BP68" s="161">
        <v>76.941899031107866</v>
      </c>
      <c r="BQ68" s="161">
        <v>60.396566803848394</v>
      </c>
      <c r="BR68" s="161">
        <v>85.155242699679306</v>
      </c>
      <c r="BS68" s="161">
        <v>85.415162913111999</v>
      </c>
      <c r="BT68" s="161">
        <v>58.386876508075339</v>
      </c>
      <c r="BU68" s="161">
        <v>49.871583017477064</v>
      </c>
      <c r="BV68" s="161">
        <v>67.5081370503881</v>
      </c>
      <c r="BW68" s="161">
        <v>59.528316049096212</v>
      </c>
      <c r="BX68" s="159">
        <v>80.884601746122456</v>
      </c>
      <c r="BY68" s="159">
        <v>86.022652101836741</v>
      </c>
      <c r="BZ68" s="159">
        <v>56.132111760000001</v>
      </c>
      <c r="CA68" s="159">
        <v>53.301060919999998</v>
      </c>
      <c r="CB68" s="159">
        <v>68.60089936</v>
      </c>
      <c r="CC68" s="159">
        <v>61.232778890000006</v>
      </c>
      <c r="CD68" s="159">
        <v>86.321114430000009</v>
      </c>
      <c r="CE68" s="159">
        <v>87.782566529999997</v>
      </c>
      <c r="CF68" s="159">
        <v>62.312217979999993</v>
      </c>
      <c r="CG68" s="159">
        <v>56.1932975</v>
      </c>
      <c r="CH68" s="159">
        <v>65.739047090000014</v>
      </c>
      <c r="CI68" s="159">
        <v>91.644946499999989</v>
      </c>
      <c r="CJ68" s="159">
        <v>86.311066939999989</v>
      </c>
      <c r="CK68" s="159">
        <f>+'Cambiaria Diaria '!BYW70</f>
        <v>92.351594059999996</v>
      </c>
      <c r="CL68" s="159">
        <f>+'Cambiaria Diaria '!BZQ70</f>
        <v>40.871633490000001</v>
      </c>
    </row>
    <row r="69" spans="1:90" ht="18" x14ac:dyDescent="0.25">
      <c r="A69" s="126" t="s">
        <v>57</v>
      </c>
      <c r="B69" s="130">
        <v>32.835469950000011</v>
      </c>
      <c r="C69" s="130">
        <v>13.006787239999996</v>
      </c>
      <c r="D69" s="130">
        <v>37.052294140000008</v>
      </c>
      <c r="E69" s="130">
        <v>29.048063930000001</v>
      </c>
      <c r="F69" s="130">
        <v>33.618347290000003</v>
      </c>
      <c r="G69" s="130">
        <v>66.53041829</v>
      </c>
      <c r="H69" s="130">
        <v>44.62983357000001</v>
      </c>
      <c r="I69" s="130">
        <v>12.754318919999999</v>
      </c>
      <c r="J69" s="130">
        <v>39.351054639999994</v>
      </c>
      <c r="K69" s="130">
        <v>30.952083510000001</v>
      </c>
      <c r="L69" s="130">
        <v>38.359288730000003</v>
      </c>
      <c r="M69" s="130">
        <v>34.930094430000004</v>
      </c>
      <c r="N69" s="130">
        <v>45.865205883371658</v>
      </c>
      <c r="O69" s="130">
        <v>16.9531797</v>
      </c>
      <c r="P69" s="130">
        <v>42.875493460000008</v>
      </c>
      <c r="Q69" s="130">
        <v>33.430040031067762</v>
      </c>
      <c r="R69" s="130">
        <v>40.474036159999997</v>
      </c>
      <c r="S69" s="130">
        <v>38.750740139999998</v>
      </c>
      <c r="T69" s="130">
        <v>49.565461150000004</v>
      </c>
      <c r="U69" s="130">
        <v>21.251982630000001</v>
      </c>
      <c r="V69" s="130">
        <v>47.314535370000002</v>
      </c>
      <c r="W69" s="130">
        <v>34.505554749999995</v>
      </c>
      <c r="X69" s="130">
        <v>41.550876458499999</v>
      </c>
      <c r="Y69" s="130">
        <v>39.714661839999998</v>
      </c>
      <c r="Z69" s="130">
        <v>52.608462789999997</v>
      </c>
      <c r="AA69" s="130">
        <v>25.724273730000007</v>
      </c>
      <c r="AB69" s="130">
        <v>51.584465370000004</v>
      </c>
      <c r="AC69" s="130">
        <v>39.052952739999995</v>
      </c>
      <c r="AD69" s="130">
        <v>47.467000260000006</v>
      </c>
      <c r="AE69" s="130">
        <v>44.092527660000002</v>
      </c>
      <c r="AF69" s="130">
        <v>57.622198349999991</v>
      </c>
      <c r="AG69" s="130">
        <v>30.196738320000001</v>
      </c>
      <c r="AH69" s="130">
        <v>53.844633810000005</v>
      </c>
      <c r="AI69" s="130">
        <v>67.248801689999993</v>
      </c>
      <c r="AJ69" s="130">
        <v>53.569580330000008</v>
      </c>
      <c r="AK69" s="130">
        <v>45.562116369999998</v>
      </c>
      <c r="AL69" s="130">
        <v>60.551324980000004</v>
      </c>
      <c r="AM69" s="130">
        <v>31.754761909999992</v>
      </c>
      <c r="AN69" s="130">
        <v>60.734692379999977</v>
      </c>
      <c r="AO69" s="130">
        <v>71.702297579999993</v>
      </c>
      <c r="AP69" s="130">
        <v>50.738530480000009</v>
      </c>
      <c r="AQ69" s="130">
        <v>46.674268290000001</v>
      </c>
      <c r="AR69" s="130">
        <v>66.677272919999993</v>
      </c>
      <c r="AS69" s="130">
        <v>35.540982970000002</v>
      </c>
      <c r="AT69" s="130">
        <v>69.29371798999999</v>
      </c>
      <c r="AU69" s="130">
        <v>74.714616230000019</v>
      </c>
      <c r="AV69" s="130">
        <v>54.453974040000006</v>
      </c>
      <c r="AW69" s="130">
        <v>46.570614340000006</v>
      </c>
      <c r="AX69" s="130">
        <v>68.016289940000007</v>
      </c>
      <c r="AY69" s="130">
        <v>44.036226829999997</v>
      </c>
      <c r="AZ69" s="130">
        <v>74.068126460000002</v>
      </c>
      <c r="BA69" s="130">
        <v>81.622932820000003</v>
      </c>
      <c r="BB69" s="130">
        <v>56.980022373690538</v>
      </c>
      <c r="BC69" s="130">
        <v>50.30120642</v>
      </c>
      <c r="BD69" s="130">
        <v>71.445378085552321</v>
      </c>
      <c r="BE69" s="130">
        <v>52.314946869999943</v>
      </c>
      <c r="BF69" s="130">
        <v>78.322539720000009</v>
      </c>
      <c r="BG69" s="130">
        <v>85.59105971999999</v>
      </c>
      <c r="BH69" s="130">
        <v>61.195480309999873</v>
      </c>
      <c r="BI69" s="130">
        <v>50.291055269999966</v>
      </c>
      <c r="BJ69" s="132">
        <v>74.250221537085608</v>
      </c>
      <c r="BK69" s="132">
        <v>55.948929631166173</v>
      </c>
      <c r="BL69" s="132">
        <v>78.199876401836732</v>
      </c>
      <c r="BM69" s="132">
        <v>86.637021818598612</v>
      </c>
      <c r="BN69" s="132">
        <v>62.046166851025042</v>
      </c>
      <c r="BO69" s="132">
        <v>47.587940650115769</v>
      </c>
      <c r="BP69" s="132">
        <v>76.941899031107866</v>
      </c>
      <c r="BQ69" s="132">
        <v>60.396566803848394</v>
      </c>
      <c r="BR69" s="132">
        <v>85.155242699679306</v>
      </c>
      <c r="BS69" s="132">
        <v>85.415162913111999</v>
      </c>
      <c r="BT69" s="132">
        <v>58.386876508075339</v>
      </c>
      <c r="BU69" s="132">
        <v>49.871583017477064</v>
      </c>
      <c r="BV69" s="132">
        <v>67.5081370503881</v>
      </c>
      <c r="BW69" s="132">
        <v>59.528316049096212</v>
      </c>
      <c r="BX69" s="133">
        <v>80.884601746122456</v>
      </c>
      <c r="BY69" s="133">
        <v>85.41032613183674</v>
      </c>
      <c r="BZ69" s="133">
        <v>56.132111760000001</v>
      </c>
      <c r="CA69" s="133">
        <v>53.301060919999998</v>
      </c>
      <c r="CB69" s="133">
        <v>68.60089936</v>
      </c>
      <c r="CC69" s="133">
        <v>61.232778890000006</v>
      </c>
      <c r="CD69" s="133">
        <v>86.321114430000009</v>
      </c>
      <c r="CE69" s="133">
        <v>87.782566529999997</v>
      </c>
      <c r="CF69" s="133">
        <v>62.312217979999993</v>
      </c>
      <c r="CG69" s="133">
        <v>56.1932975</v>
      </c>
      <c r="CH69" s="133">
        <v>65.739047090000014</v>
      </c>
      <c r="CI69" s="133">
        <v>91.643143099999989</v>
      </c>
      <c r="CJ69" s="133">
        <v>86.311066939999989</v>
      </c>
      <c r="CK69" s="133">
        <f>+'Cambiaria Diaria '!BYW71</f>
        <v>92.351594059999996</v>
      </c>
      <c r="CL69" s="133">
        <f>+'Cambiaria Diaria '!BZQ71</f>
        <v>40.871633490000001</v>
      </c>
    </row>
    <row r="70" spans="1:90" ht="18" x14ac:dyDescent="0.25">
      <c r="A70" s="135" t="s">
        <v>58</v>
      </c>
      <c r="B70" s="130">
        <v>21.830085910000001</v>
      </c>
      <c r="C70" s="130">
        <v>8.3078266200000002</v>
      </c>
      <c r="D70" s="130">
        <v>17.831112279999999</v>
      </c>
      <c r="E70" s="130">
        <v>20.290755970000003</v>
      </c>
      <c r="F70" s="130">
        <v>17.259912980000003</v>
      </c>
      <c r="G70" s="130">
        <v>57.342285360000005</v>
      </c>
      <c r="H70" s="130">
        <v>33.896324826161639</v>
      </c>
      <c r="I70" s="130">
        <v>8.8044274599999994</v>
      </c>
      <c r="J70" s="130">
        <v>20.12028582558035</v>
      </c>
      <c r="K70" s="130">
        <v>21.169421140190355</v>
      </c>
      <c r="L70" s="130">
        <v>19.42336117</v>
      </c>
      <c r="M70" s="130">
        <v>24.134946440000004</v>
      </c>
      <c r="N70" s="130">
        <v>34.493870857862163</v>
      </c>
      <c r="O70" s="130">
        <v>7.3887679699999991</v>
      </c>
      <c r="P70" s="130">
        <v>22.291900755835105</v>
      </c>
      <c r="Q70" s="130">
        <v>22.52372428917101</v>
      </c>
      <c r="R70" s="130">
        <v>20.380078570379155</v>
      </c>
      <c r="S70" s="130">
        <v>25.95037911214051</v>
      </c>
      <c r="T70" s="130">
        <v>36.49226346783</v>
      </c>
      <c r="U70" s="130">
        <v>7.6352674699999996</v>
      </c>
      <c r="V70" s="130">
        <v>24.714867739508577</v>
      </c>
      <c r="W70" s="130">
        <v>22.703640103039245</v>
      </c>
      <c r="X70" s="130">
        <v>20.720279514500003</v>
      </c>
      <c r="Y70" s="130">
        <v>26.154560360000001</v>
      </c>
      <c r="Z70" s="130">
        <v>38.711943210000001</v>
      </c>
      <c r="AA70" s="130">
        <v>10.033798610000002</v>
      </c>
      <c r="AB70" s="130">
        <v>25.897181776850015</v>
      </c>
      <c r="AC70" s="130">
        <v>26.982908800058883</v>
      </c>
      <c r="AD70" s="130">
        <v>25.710181884500003</v>
      </c>
      <c r="AE70" s="130">
        <v>27.926951331100849</v>
      </c>
      <c r="AF70" s="130">
        <v>41.71695691764814</v>
      </c>
      <c r="AG70" s="130">
        <v>11.235838141000002</v>
      </c>
      <c r="AH70" s="130">
        <v>26.565248570000005</v>
      </c>
      <c r="AI70" s="130">
        <v>30.483243656094345</v>
      </c>
      <c r="AJ70" s="130">
        <v>29.09724415892526</v>
      </c>
      <c r="AK70" s="130">
        <v>28.563191969999995</v>
      </c>
      <c r="AL70" s="130">
        <v>43.336513609999997</v>
      </c>
      <c r="AM70" s="130">
        <v>12.38222004</v>
      </c>
      <c r="AN70" s="130">
        <v>31.824802140000003</v>
      </c>
      <c r="AO70" s="130">
        <v>32.328648867874584</v>
      </c>
      <c r="AP70" s="130">
        <v>24.516923536185899</v>
      </c>
      <c r="AQ70" s="130">
        <v>28.684659589518112</v>
      </c>
      <c r="AR70" s="130">
        <v>46.88695811339543</v>
      </c>
      <c r="AS70" s="130">
        <v>12.406694559999998</v>
      </c>
      <c r="AT70" s="130">
        <v>37.466999940000001</v>
      </c>
      <c r="AU70" s="130">
        <v>32.303966595946946</v>
      </c>
      <c r="AV70" s="130">
        <v>25.774299252428424</v>
      </c>
      <c r="AW70" s="130">
        <v>25.838268079199242</v>
      </c>
      <c r="AX70" s="130">
        <v>47.749187430512244</v>
      </c>
      <c r="AY70" s="130">
        <v>16.644825650000001</v>
      </c>
      <c r="AZ70" s="130">
        <v>39.133009819999998</v>
      </c>
      <c r="BA70" s="130">
        <v>37.231059350000002</v>
      </c>
      <c r="BB70" s="130">
        <v>26.998953236959625</v>
      </c>
      <c r="BC70" s="130">
        <v>29.678098090000002</v>
      </c>
      <c r="BD70" s="130">
        <v>49.351944814577038</v>
      </c>
      <c r="BE70" s="130">
        <v>21.374330969999999</v>
      </c>
      <c r="BF70" s="130">
        <v>41.273883740000002</v>
      </c>
      <c r="BG70" s="130">
        <v>40.059516754099128</v>
      </c>
      <c r="BH70" s="130">
        <v>27.175241060000001</v>
      </c>
      <c r="BI70" s="130">
        <v>29.785820755912539</v>
      </c>
      <c r="BJ70" s="132">
        <v>52.828374654319383</v>
      </c>
      <c r="BK70" s="132">
        <v>23.580903859999999</v>
      </c>
      <c r="BL70" s="132">
        <v>43.07624775</v>
      </c>
      <c r="BM70" s="132">
        <v>39.925694554054068</v>
      </c>
      <c r="BN70" s="132">
        <v>27.801217243372157</v>
      </c>
      <c r="BO70" s="132">
        <v>28.127834522112472</v>
      </c>
      <c r="BP70" s="132">
        <v>57.487691350726536</v>
      </c>
      <c r="BQ70" s="132">
        <v>28.21907324</v>
      </c>
      <c r="BR70" s="132">
        <v>51.929710400000005</v>
      </c>
      <c r="BS70" s="132">
        <v>40.834338277514064</v>
      </c>
      <c r="BT70" s="132">
        <v>17.809414464954227</v>
      </c>
      <c r="BU70" s="132">
        <v>32.721364813434626</v>
      </c>
      <c r="BV70" s="132">
        <v>55.027026726047303</v>
      </c>
      <c r="BW70" s="132">
        <v>31.860967800000001</v>
      </c>
      <c r="BX70" s="133">
        <v>53.973443289897872</v>
      </c>
      <c r="BY70" s="133">
        <v>43.895321724222583</v>
      </c>
      <c r="BZ70" s="133">
        <v>28.04723246583054</v>
      </c>
      <c r="CA70" s="133">
        <v>32.568268308332364</v>
      </c>
      <c r="CB70" s="133">
        <v>55.90090194001283</v>
      </c>
      <c r="CC70" s="133">
        <v>33.336253850000006</v>
      </c>
      <c r="CD70" s="133">
        <v>55.902474748802888</v>
      </c>
      <c r="CE70" s="133">
        <v>44.698636431484779</v>
      </c>
      <c r="CF70" s="133">
        <v>34.080619163853648</v>
      </c>
      <c r="CG70" s="133">
        <v>35.266649775888048</v>
      </c>
      <c r="CH70" s="133">
        <v>54.500133369328971</v>
      </c>
      <c r="CI70" s="133">
        <v>62.078036079999997</v>
      </c>
      <c r="CJ70" s="133">
        <v>57.523430149999989</v>
      </c>
      <c r="CK70" s="133">
        <f>+'Cambiaria Diaria '!BYW72</f>
        <v>48.665553972856003</v>
      </c>
      <c r="CL70" s="133">
        <f>+'Cambiaria Diaria '!BZQ72</f>
        <v>26.994283670000002</v>
      </c>
    </row>
    <row r="71" spans="1:90" ht="18" x14ac:dyDescent="0.25">
      <c r="A71" s="128" t="s">
        <v>59</v>
      </c>
      <c r="B71" s="130">
        <v>21.830085910000001</v>
      </c>
      <c r="C71" s="130">
        <v>8.3078266200000002</v>
      </c>
      <c r="D71" s="130">
        <v>17.831112279999999</v>
      </c>
      <c r="E71" s="130">
        <v>20.290755970000003</v>
      </c>
      <c r="F71" s="130">
        <v>17.259912980000003</v>
      </c>
      <c r="G71" s="130">
        <v>57.342285360000005</v>
      </c>
      <c r="H71" s="130">
        <v>33.896324826161639</v>
      </c>
      <c r="I71" s="130">
        <v>8.8044274599999994</v>
      </c>
      <c r="J71" s="130">
        <v>20.12028582558035</v>
      </c>
      <c r="K71" s="130">
        <v>21.169421140190355</v>
      </c>
      <c r="L71" s="130">
        <v>19.42336117</v>
      </c>
      <c r="M71" s="130">
        <v>24.134946440000004</v>
      </c>
      <c r="N71" s="130">
        <v>34.493870857862163</v>
      </c>
      <c r="O71" s="130">
        <v>7.3887679699999991</v>
      </c>
      <c r="P71" s="130">
        <v>22.291900755835105</v>
      </c>
      <c r="Q71" s="130">
        <v>22.52372428917101</v>
      </c>
      <c r="R71" s="130">
        <v>20.380078570379155</v>
      </c>
      <c r="S71" s="130">
        <v>25.95037911214051</v>
      </c>
      <c r="T71" s="130">
        <v>36.49226346783</v>
      </c>
      <c r="U71" s="130">
        <v>7.6352674699999996</v>
      </c>
      <c r="V71" s="130">
        <v>24.714867739508577</v>
      </c>
      <c r="W71" s="130">
        <v>22.703640103039245</v>
      </c>
      <c r="X71" s="130">
        <v>20.720279514500003</v>
      </c>
      <c r="Y71" s="130">
        <v>26.154560360000001</v>
      </c>
      <c r="Z71" s="130">
        <v>38.711943210000001</v>
      </c>
      <c r="AA71" s="130">
        <v>10.033798610000002</v>
      </c>
      <c r="AB71" s="130">
        <v>25.897181776850015</v>
      </c>
      <c r="AC71" s="130">
        <v>26.982908800058883</v>
      </c>
      <c r="AD71" s="130">
        <v>25.710181884500003</v>
      </c>
      <c r="AE71" s="130">
        <v>27.926951331100849</v>
      </c>
      <c r="AF71" s="130">
        <v>41.71695691764814</v>
      </c>
      <c r="AG71" s="130">
        <v>11.235838141000002</v>
      </c>
      <c r="AH71" s="130">
        <v>26.565248570000005</v>
      </c>
      <c r="AI71" s="130">
        <v>30.483243656094345</v>
      </c>
      <c r="AJ71" s="130">
        <v>29.09724415892526</v>
      </c>
      <c r="AK71" s="130">
        <v>28.563191969999995</v>
      </c>
      <c r="AL71" s="130">
        <v>43.336513609999997</v>
      </c>
      <c r="AM71" s="130">
        <v>12.38222004</v>
      </c>
      <c r="AN71" s="130">
        <v>31.824802140000003</v>
      </c>
      <c r="AO71" s="130">
        <v>32.328648867874584</v>
      </c>
      <c r="AP71" s="130">
        <v>24.516923536185899</v>
      </c>
      <c r="AQ71" s="130">
        <v>28.684659589518112</v>
      </c>
      <c r="AR71" s="130">
        <v>46.88695811339543</v>
      </c>
      <c r="AS71" s="130">
        <v>12.406694559999998</v>
      </c>
      <c r="AT71" s="130">
        <v>37.466999940000001</v>
      </c>
      <c r="AU71" s="130">
        <v>32.303966595946946</v>
      </c>
      <c r="AV71" s="130">
        <v>25.774299252428424</v>
      </c>
      <c r="AW71" s="130">
        <v>25.838268079199242</v>
      </c>
      <c r="AX71" s="130">
        <v>47.749187430512244</v>
      </c>
      <c r="AY71" s="130">
        <v>16.644825650000001</v>
      </c>
      <c r="AZ71" s="130">
        <v>39.133009819999998</v>
      </c>
      <c r="BA71" s="130">
        <v>37.231059350000002</v>
      </c>
      <c r="BB71" s="130">
        <v>26.998953236959625</v>
      </c>
      <c r="BC71" s="130">
        <v>29.678098090000002</v>
      </c>
      <c r="BD71" s="130">
        <v>49.351944814577038</v>
      </c>
      <c r="BE71" s="130">
        <v>21.374330969999999</v>
      </c>
      <c r="BF71" s="130">
        <v>41.273883740000002</v>
      </c>
      <c r="BG71" s="130">
        <v>40.059516754099128</v>
      </c>
      <c r="BH71" s="130">
        <v>27.175241060000001</v>
      </c>
      <c r="BI71" s="130">
        <v>29.785820755912539</v>
      </c>
      <c r="BJ71" s="132">
        <v>52.828374654319383</v>
      </c>
      <c r="BK71" s="132">
        <v>23.580903859999999</v>
      </c>
      <c r="BL71" s="132">
        <v>43.07624775</v>
      </c>
      <c r="BM71" s="132">
        <v>39.925694554054068</v>
      </c>
      <c r="BN71" s="132">
        <v>27.801217243372157</v>
      </c>
      <c r="BO71" s="132">
        <v>28.127834522112472</v>
      </c>
      <c r="BP71" s="132">
        <v>57.487691350726536</v>
      </c>
      <c r="BQ71" s="132">
        <v>28.21907324</v>
      </c>
      <c r="BR71" s="132">
        <v>51.929710400000005</v>
      </c>
      <c r="BS71" s="132">
        <v>40.834338277514064</v>
      </c>
      <c r="BT71" s="132">
        <v>17.809414464954227</v>
      </c>
      <c r="BU71" s="132">
        <v>32.721364813434626</v>
      </c>
      <c r="BV71" s="132">
        <v>55.027026726047303</v>
      </c>
      <c r="BW71" s="132">
        <v>31.860967800000001</v>
      </c>
      <c r="BX71" s="133">
        <v>53.973443289897872</v>
      </c>
      <c r="BY71" s="133">
        <v>44.885995024222581</v>
      </c>
      <c r="BZ71" s="133">
        <v>28.04723246583054</v>
      </c>
      <c r="CA71" s="133">
        <v>32.568268308332364</v>
      </c>
      <c r="CB71" s="133">
        <v>55.90090194001283</v>
      </c>
      <c r="CC71" s="133">
        <v>33.336253850000006</v>
      </c>
      <c r="CD71" s="133">
        <v>55.902474748802888</v>
      </c>
      <c r="CE71" s="133">
        <v>44.698636431484779</v>
      </c>
      <c r="CF71" s="133">
        <v>34.080619163853648</v>
      </c>
      <c r="CG71" s="133">
        <v>35.266649775888048</v>
      </c>
      <c r="CH71" s="133">
        <v>54.500133369328971</v>
      </c>
      <c r="CI71" s="133">
        <v>62.078036079999997</v>
      </c>
      <c r="CJ71" s="133">
        <v>57.523430149999989</v>
      </c>
      <c r="CK71" s="133">
        <f>+'Cambiaria Diaria '!BYW73</f>
        <v>48.665553972856003</v>
      </c>
      <c r="CL71" s="133">
        <f>+'Cambiaria Diaria '!BZQ73</f>
        <v>26.994283670000002</v>
      </c>
    </row>
    <row r="72" spans="1:90" ht="18" x14ac:dyDescent="0.25">
      <c r="A72" s="135" t="s">
        <v>60</v>
      </c>
      <c r="B72" s="130">
        <v>11.005384040000001</v>
      </c>
      <c r="C72" s="130">
        <v>4.6989606199999994</v>
      </c>
      <c r="D72" s="130">
        <v>19.221181860000002</v>
      </c>
      <c r="E72" s="130">
        <v>8.7573079600000003</v>
      </c>
      <c r="F72" s="130">
        <v>16.35843431</v>
      </c>
      <c r="G72" s="130">
        <v>9.1881329299999983</v>
      </c>
      <c r="H72" s="130">
        <v>10.733508743838367</v>
      </c>
      <c r="I72" s="130">
        <v>3.9498914599999999</v>
      </c>
      <c r="J72" s="130">
        <v>19.230768814419651</v>
      </c>
      <c r="K72" s="130">
        <v>9.7826623698096462</v>
      </c>
      <c r="L72" s="130">
        <v>18.93592756</v>
      </c>
      <c r="M72" s="130">
        <v>10.79514799</v>
      </c>
      <c r="N72" s="130">
        <v>11.371335025509504</v>
      </c>
      <c r="O72" s="130">
        <v>9.5644117299999998</v>
      </c>
      <c r="P72" s="130">
        <v>20.583592704164897</v>
      </c>
      <c r="Q72" s="130">
        <v>10.90631574189675</v>
      </c>
      <c r="R72" s="130">
        <v>20.093957589620842</v>
      </c>
      <c r="S72" s="130">
        <v>12.800361027859489</v>
      </c>
      <c r="T72" s="130">
        <v>13.073197682169999</v>
      </c>
      <c r="U72" s="130">
        <v>13.616715159999998</v>
      </c>
      <c r="V72" s="130">
        <v>22.599667630491428</v>
      </c>
      <c r="W72" s="130">
        <v>11.801914646960761</v>
      </c>
      <c r="X72" s="130">
        <v>20.830596943999996</v>
      </c>
      <c r="Y72" s="130">
        <v>13.560101479999998</v>
      </c>
      <c r="Z72" s="130">
        <v>13.89651958</v>
      </c>
      <c r="AA72" s="130">
        <v>15.69047512</v>
      </c>
      <c r="AB72" s="130">
        <v>25.687283593149989</v>
      </c>
      <c r="AC72" s="130">
        <v>12.070043939941112</v>
      </c>
      <c r="AD72" s="130">
        <v>21.7568183755</v>
      </c>
      <c r="AE72" s="130">
        <v>16.165576328899153</v>
      </c>
      <c r="AF72" s="130">
        <v>15.905241432351865</v>
      </c>
      <c r="AG72" s="130">
        <v>18.960900178999999</v>
      </c>
      <c r="AH72" s="130">
        <v>27.27938524</v>
      </c>
      <c r="AI72" s="130">
        <v>36.765558033905648</v>
      </c>
      <c r="AJ72" s="130">
        <v>24.472336171074737</v>
      </c>
      <c r="AK72" s="130">
        <v>16.9989244</v>
      </c>
      <c r="AL72" s="130">
        <v>17.214811369999996</v>
      </c>
      <c r="AM72" s="130">
        <v>19.372541869999999</v>
      </c>
      <c r="AN72" s="130">
        <v>28.909890239999978</v>
      </c>
      <c r="AO72" s="130">
        <v>39.373648712125423</v>
      </c>
      <c r="AP72" s="130">
        <v>26.221606943814098</v>
      </c>
      <c r="AQ72" s="130">
        <v>17.989608700481881</v>
      </c>
      <c r="AR72" s="130">
        <v>19.790314806604574</v>
      </c>
      <c r="AS72" s="130">
        <v>23.134288410000003</v>
      </c>
      <c r="AT72" s="130">
        <v>31.826718049999993</v>
      </c>
      <c r="AU72" s="130">
        <v>42.410649634053058</v>
      </c>
      <c r="AV72" s="130">
        <v>28.679674787571575</v>
      </c>
      <c r="AW72" s="130">
        <v>20.732346260800757</v>
      </c>
      <c r="AX72" s="130">
        <v>20.267102509487756</v>
      </c>
      <c r="AY72" s="130">
        <v>27.391401179999999</v>
      </c>
      <c r="AZ72" s="130">
        <v>34.935116640000004</v>
      </c>
      <c r="BA72" s="130">
        <v>44.39187347</v>
      </c>
      <c r="BB72" s="130">
        <v>29.981069136730909</v>
      </c>
      <c r="BC72" s="130">
        <v>20.623108330000001</v>
      </c>
      <c r="BD72" s="130">
        <v>22.093433270975275</v>
      </c>
      <c r="BE72" s="130">
        <v>30.940615899999941</v>
      </c>
      <c r="BF72" s="130">
        <v>37.048655979999999</v>
      </c>
      <c r="BG72" s="130">
        <v>45.531542965900869</v>
      </c>
      <c r="BH72" s="130">
        <v>34.020239249999875</v>
      </c>
      <c r="BI72" s="130">
        <v>20.50523451408743</v>
      </c>
      <c r="BJ72" s="132">
        <v>21.421846882766239</v>
      </c>
      <c r="BK72" s="132">
        <v>32.368025771166181</v>
      </c>
      <c r="BL72" s="132">
        <v>35.123628651836732</v>
      </c>
      <c r="BM72" s="132">
        <v>46.711327264544536</v>
      </c>
      <c r="BN72" s="132">
        <v>34.244949607652885</v>
      </c>
      <c r="BO72" s="132">
        <v>19.460106128003304</v>
      </c>
      <c r="BP72" s="132">
        <v>19.454207680381344</v>
      </c>
      <c r="BQ72" s="132">
        <v>32.177493563848394</v>
      </c>
      <c r="BR72" s="132">
        <v>33.225532299679294</v>
      </c>
      <c r="BS72" s="132">
        <v>44.580824635597935</v>
      </c>
      <c r="BT72" s="132">
        <v>40.577462043121116</v>
      </c>
      <c r="BU72" s="132">
        <v>17.150218204042432</v>
      </c>
      <c r="BV72" s="132">
        <v>12.481110324340802</v>
      </c>
      <c r="BW72" s="132">
        <v>27.667348249096214</v>
      </c>
      <c r="BX72" s="133">
        <v>26.91115845622458</v>
      </c>
      <c r="BY72" s="133">
        <v>42.12733037761415</v>
      </c>
      <c r="BZ72" s="133">
        <v>28.084879294169461</v>
      </c>
      <c r="CA72" s="133">
        <v>20.732792611667637</v>
      </c>
      <c r="CB72" s="133">
        <v>12.699997419987174</v>
      </c>
      <c r="CC72" s="133">
        <v>27.89652504</v>
      </c>
      <c r="CD72" s="133">
        <v>30.41863968119711</v>
      </c>
      <c r="CE72" s="133">
        <v>43.083930098515225</v>
      </c>
      <c r="CF72" s="133">
        <v>28.231598816146352</v>
      </c>
      <c r="CG72" s="133">
        <v>20.926647724111955</v>
      </c>
      <c r="CH72" s="133">
        <v>11.238913720671027</v>
      </c>
      <c r="CI72" s="133">
        <v>29.565107019999978</v>
      </c>
      <c r="CJ72" s="133">
        <v>28.787636790000001</v>
      </c>
      <c r="CK72" s="133">
        <f>+'Cambiaria Diaria '!BYW74</f>
        <v>43.686040087144001</v>
      </c>
      <c r="CL72" s="133">
        <f>+'Cambiaria Diaria '!BZQ74</f>
        <v>13.877349820000003</v>
      </c>
    </row>
    <row r="73" spans="1:90" ht="18" x14ac:dyDescent="0.25">
      <c r="A73" s="128" t="s">
        <v>61</v>
      </c>
      <c r="B73" s="130">
        <v>11.005384040000001</v>
      </c>
      <c r="C73" s="130">
        <v>4.6989606199999994</v>
      </c>
      <c r="D73" s="130">
        <v>19.221181860000002</v>
      </c>
      <c r="E73" s="130">
        <v>8.7573079600000003</v>
      </c>
      <c r="F73" s="130">
        <v>16.35843431</v>
      </c>
      <c r="G73" s="130">
        <v>9.1881329299999983</v>
      </c>
      <c r="H73" s="130">
        <v>10.733508743838367</v>
      </c>
      <c r="I73" s="130">
        <v>3.9498914599999999</v>
      </c>
      <c r="J73" s="130">
        <v>19.230768814419651</v>
      </c>
      <c r="K73" s="130">
        <v>9.7826623698096462</v>
      </c>
      <c r="L73" s="130">
        <v>18.93592756</v>
      </c>
      <c r="M73" s="130">
        <v>10.79514799</v>
      </c>
      <c r="N73" s="130">
        <v>11.371335025509504</v>
      </c>
      <c r="O73" s="130">
        <v>9.5644117299999998</v>
      </c>
      <c r="P73" s="130">
        <v>20.583592704164897</v>
      </c>
      <c r="Q73" s="130">
        <v>10.90631574189675</v>
      </c>
      <c r="R73" s="130">
        <v>20.093957589620842</v>
      </c>
      <c r="S73" s="130">
        <v>12.800361027859489</v>
      </c>
      <c r="T73" s="130">
        <v>13.073197682169999</v>
      </c>
      <c r="U73" s="130">
        <v>13.616715159999998</v>
      </c>
      <c r="V73" s="130">
        <v>22.599667630491428</v>
      </c>
      <c r="W73" s="130">
        <v>11.801914646960761</v>
      </c>
      <c r="X73" s="130">
        <v>20.830596943999996</v>
      </c>
      <c r="Y73" s="130">
        <v>13.560101479999998</v>
      </c>
      <c r="Z73" s="130">
        <v>13.89651958</v>
      </c>
      <c r="AA73" s="130">
        <v>15.69047512</v>
      </c>
      <c r="AB73" s="130">
        <v>25.687283593149989</v>
      </c>
      <c r="AC73" s="130">
        <v>12.070043939941112</v>
      </c>
      <c r="AD73" s="130">
        <v>21.7568183755</v>
      </c>
      <c r="AE73" s="130">
        <v>16.165576328899153</v>
      </c>
      <c r="AF73" s="130">
        <v>15.905241432351865</v>
      </c>
      <c r="AG73" s="130">
        <v>18.960900178999999</v>
      </c>
      <c r="AH73" s="130">
        <v>27.27938524</v>
      </c>
      <c r="AI73" s="130">
        <v>36.765558033905648</v>
      </c>
      <c r="AJ73" s="130">
        <v>24.472336171074737</v>
      </c>
      <c r="AK73" s="130">
        <v>16.9989244</v>
      </c>
      <c r="AL73" s="130">
        <v>17.214811369999996</v>
      </c>
      <c r="AM73" s="130">
        <v>19.372541869999999</v>
      </c>
      <c r="AN73" s="130">
        <v>28.909890239999978</v>
      </c>
      <c r="AO73" s="130">
        <v>39.373648712125423</v>
      </c>
      <c r="AP73" s="130">
        <v>26.221606943814098</v>
      </c>
      <c r="AQ73" s="130">
        <v>17.989608700481881</v>
      </c>
      <c r="AR73" s="130">
        <v>19.790314806604574</v>
      </c>
      <c r="AS73" s="130">
        <v>23.134288410000003</v>
      </c>
      <c r="AT73" s="130">
        <v>31.826718049999993</v>
      </c>
      <c r="AU73" s="130">
        <v>42.410649634053058</v>
      </c>
      <c r="AV73" s="130">
        <v>28.679674787571575</v>
      </c>
      <c r="AW73" s="130">
        <v>20.732346260800757</v>
      </c>
      <c r="AX73" s="130">
        <v>20.267102509487756</v>
      </c>
      <c r="AY73" s="130">
        <v>27.391401179999999</v>
      </c>
      <c r="AZ73" s="130">
        <v>34.935116640000004</v>
      </c>
      <c r="BA73" s="130">
        <v>44.39187347</v>
      </c>
      <c r="BB73" s="130">
        <v>29.981069136730909</v>
      </c>
      <c r="BC73" s="130">
        <v>20.623108330000001</v>
      </c>
      <c r="BD73" s="130">
        <v>22.093433270975275</v>
      </c>
      <c r="BE73" s="130">
        <v>30.940615899999941</v>
      </c>
      <c r="BF73" s="130">
        <v>37.048655979999999</v>
      </c>
      <c r="BG73" s="130">
        <v>45.531542965900869</v>
      </c>
      <c r="BH73" s="130">
        <v>34.020239249999875</v>
      </c>
      <c r="BI73" s="130">
        <v>20.50523451408743</v>
      </c>
      <c r="BJ73" s="132">
        <v>21.421846882766239</v>
      </c>
      <c r="BK73" s="132">
        <v>32.368025771166181</v>
      </c>
      <c r="BL73" s="132">
        <v>35.123628651836732</v>
      </c>
      <c r="BM73" s="132">
        <v>46.711327264544536</v>
      </c>
      <c r="BN73" s="132">
        <v>34.244949607652885</v>
      </c>
      <c r="BO73" s="132">
        <v>19.460106128003304</v>
      </c>
      <c r="BP73" s="132">
        <v>19.454207680381344</v>
      </c>
      <c r="BQ73" s="132">
        <v>32.177493563848394</v>
      </c>
      <c r="BR73" s="132">
        <v>33.225532299679294</v>
      </c>
      <c r="BS73" s="132">
        <v>44.580824635597935</v>
      </c>
      <c r="BT73" s="132">
        <v>40.577462043121116</v>
      </c>
      <c r="BU73" s="132">
        <v>17.150218204042432</v>
      </c>
      <c r="BV73" s="132">
        <v>12.481110324340802</v>
      </c>
      <c r="BW73" s="132">
        <v>27.667348249096214</v>
      </c>
      <c r="BX73" s="133">
        <v>26.91115845622458</v>
      </c>
      <c r="BY73" s="133">
        <v>42.12733037761415</v>
      </c>
      <c r="BZ73" s="133">
        <v>28.084879294169461</v>
      </c>
      <c r="CA73" s="133">
        <v>20.732792611667637</v>
      </c>
      <c r="CB73" s="133">
        <v>12.699997419987174</v>
      </c>
      <c r="CC73" s="133">
        <v>27.89652504</v>
      </c>
      <c r="CD73" s="133">
        <v>30.41863968119711</v>
      </c>
      <c r="CE73" s="133">
        <v>43.083930098515225</v>
      </c>
      <c r="CF73" s="133">
        <v>28.231598816146352</v>
      </c>
      <c r="CG73" s="133">
        <v>20.926647724111955</v>
      </c>
      <c r="CH73" s="133">
        <v>11.238913720671027</v>
      </c>
      <c r="CI73" s="133">
        <v>29.565107019999978</v>
      </c>
      <c r="CJ73" s="133">
        <v>28.787636790000001</v>
      </c>
      <c r="CK73" s="133">
        <f>+'Cambiaria Diaria '!BYW75</f>
        <v>43.686040087144001</v>
      </c>
      <c r="CL73" s="133">
        <f>+'Cambiaria Diaria '!BZQ75</f>
        <v>13.877349820000003</v>
      </c>
    </row>
    <row r="74" spans="1:90" ht="18" x14ac:dyDescent="0.25">
      <c r="A74" s="126" t="s">
        <v>62</v>
      </c>
      <c r="B74" s="130"/>
      <c r="C74" s="130"/>
      <c r="D74" s="130">
        <v>0.34630367000000001</v>
      </c>
      <c r="E74" s="130"/>
      <c r="F74" s="130">
        <v>1.5988763700000002</v>
      </c>
      <c r="G74" s="130">
        <v>2.4254583100000002</v>
      </c>
      <c r="H74" s="130">
        <v>7.4794520000000003E-2</v>
      </c>
      <c r="I74" s="130">
        <v>1.8323649099999999</v>
      </c>
      <c r="J74" s="130">
        <v>5.950685E-2</v>
      </c>
      <c r="K74" s="130"/>
      <c r="L74" s="130"/>
      <c r="M74" s="130"/>
      <c r="N74" s="130">
        <v>1.3546255199999999</v>
      </c>
      <c r="O74" s="130">
        <v>0.82987624999999987</v>
      </c>
      <c r="P74" s="130"/>
      <c r="Q74" s="130"/>
      <c r="R74" s="130"/>
      <c r="S74" s="130"/>
      <c r="T74" s="130"/>
      <c r="U74" s="130"/>
      <c r="V74" s="130"/>
      <c r="W74" s="130"/>
      <c r="X74" s="130">
        <v>6.3162679999999999E-2</v>
      </c>
      <c r="Y74" s="130"/>
      <c r="Z74" s="130"/>
      <c r="AA74" s="130"/>
      <c r="AB74" s="130"/>
      <c r="AC74" s="130">
        <v>0.39086863999999999</v>
      </c>
      <c r="AD74" s="130"/>
      <c r="AE74" s="130"/>
      <c r="AF74" s="130"/>
      <c r="AG74" s="130"/>
      <c r="AH74" s="130"/>
      <c r="AI74" s="130"/>
      <c r="AJ74" s="130"/>
      <c r="AK74" s="130"/>
      <c r="AL74" s="130">
        <v>0</v>
      </c>
      <c r="AM74" s="130"/>
      <c r="AN74" s="130"/>
      <c r="AO74" s="130"/>
      <c r="AP74" s="130">
        <v>0.26260440999999995</v>
      </c>
      <c r="AQ74" s="130"/>
      <c r="AR74" s="130"/>
      <c r="AS74" s="130"/>
      <c r="AT74" s="130"/>
      <c r="AU74" s="130"/>
      <c r="AV74" s="130"/>
      <c r="AW74" s="130"/>
      <c r="AX74" s="130"/>
      <c r="AY74" s="130"/>
      <c r="AZ74" s="130">
        <v>0</v>
      </c>
      <c r="BA74" s="130">
        <v>0</v>
      </c>
      <c r="BB74" s="130"/>
      <c r="BC74" s="130">
        <v>0</v>
      </c>
      <c r="BD74" s="130">
        <v>0</v>
      </c>
      <c r="BE74" s="130"/>
      <c r="BF74" s="130"/>
      <c r="BG74" s="130"/>
      <c r="BH74" s="130"/>
      <c r="BI74" s="130"/>
      <c r="BJ74" s="132">
        <v>0</v>
      </c>
      <c r="BK74" s="132">
        <v>0</v>
      </c>
      <c r="BL74" s="132">
        <v>0</v>
      </c>
      <c r="BM74" s="132">
        <v>0</v>
      </c>
      <c r="BN74" s="132">
        <v>0</v>
      </c>
      <c r="BO74" s="132">
        <v>0</v>
      </c>
      <c r="BP74" s="132">
        <v>0</v>
      </c>
      <c r="BQ74" s="132">
        <v>0</v>
      </c>
      <c r="BR74" s="132">
        <v>0</v>
      </c>
      <c r="BS74" s="132">
        <v>0</v>
      </c>
      <c r="BT74" s="132">
        <v>0</v>
      </c>
      <c r="BU74" s="132">
        <v>0</v>
      </c>
      <c r="BV74" s="132">
        <v>0</v>
      </c>
      <c r="BW74" s="132">
        <v>0</v>
      </c>
      <c r="BX74" s="133">
        <v>0</v>
      </c>
      <c r="BY74" s="133">
        <v>0.61232597</v>
      </c>
      <c r="BZ74" s="133">
        <v>0</v>
      </c>
      <c r="CA74" s="133">
        <v>0</v>
      </c>
      <c r="CB74" s="133">
        <v>0</v>
      </c>
      <c r="CC74" s="133">
        <v>0</v>
      </c>
      <c r="CD74" s="133">
        <v>0</v>
      </c>
      <c r="CE74" s="133">
        <v>0</v>
      </c>
      <c r="CF74" s="133">
        <v>0</v>
      </c>
      <c r="CG74" s="133">
        <v>0</v>
      </c>
      <c r="CH74" s="133">
        <v>0</v>
      </c>
      <c r="CI74" s="133">
        <v>1.8034000000000001E-3</v>
      </c>
      <c r="CJ74" s="133">
        <v>0</v>
      </c>
      <c r="CK74" s="133">
        <f>+'Cambiaria Diaria '!BYW76</f>
        <v>0</v>
      </c>
      <c r="CL74" s="133">
        <f>+'Cambiaria Diaria '!BZQ76</f>
        <v>0</v>
      </c>
    </row>
    <row r="75" spans="1:90" ht="18" x14ac:dyDescent="0.25">
      <c r="A75" s="136" t="s">
        <v>58</v>
      </c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>
        <v>0</v>
      </c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>
        <v>0</v>
      </c>
      <c r="BA75" s="130">
        <v>0</v>
      </c>
      <c r="BB75" s="130"/>
      <c r="BC75" s="130">
        <v>0</v>
      </c>
      <c r="BD75" s="130">
        <v>0</v>
      </c>
      <c r="BE75" s="130"/>
      <c r="BF75" s="130"/>
      <c r="BG75" s="130"/>
      <c r="BH75" s="130"/>
      <c r="BI75" s="130"/>
      <c r="BJ75" s="132">
        <v>0</v>
      </c>
      <c r="BK75" s="132">
        <v>0</v>
      </c>
      <c r="BL75" s="132">
        <v>0</v>
      </c>
      <c r="BM75" s="132">
        <v>0</v>
      </c>
      <c r="BN75" s="132">
        <v>0</v>
      </c>
      <c r="BO75" s="132">
        <v>0</v>
      </c>
      <c r="BP75" s="132">
        <v>0</v>
      </c>
      <c r="BQ75" s="132">
        <v>0</v>
      </c>
      <c r="BR75" s="132">
        <v>0</v>
      </c>
      <c r="BS75" s="132">
        <v>0</v>
      </c>
      <c r="BT75" s="132">
        <v>0</v>
      </c>
      <c r="BU75" s="132">
        <v>0</v>
      </c>
      <c r="BV75" s="132">
        <v>0</v>
      </c>
      <c r="BW75" s="132">
        <v>0</v>
      </c>
      <c r="BX75" s="133">
        <v>0</v>
      </c>
      <c r="BY75" s="133">
        <v>0</v>
      </c>
      <c r="BZ75" s="133">
        <v>0</v>
      </c>
      <c r="CA75" s="133">
        <v>0</v>
      </c>
      <c r="CB75" s="133">
        <v>0</v>
      </c>
      <c r="CC75" s="133">
        <v>0</v>
      </c>
      <c r="CD75" s="133">
        <v>0</v>
      </c>
      <c r="CE75" s="133">
        <v>0</v>
      </c>
      <c r="CF75" s="133">
        <v>0</v>
      </c>
      <c r="CG75" s="133">
        <v>0</v>
      </c>
      <c r="CH75" s="133">
        <v>0</v>
      </c>
      <c r="CI75" s="133">
        <v>0</v>
      </c>
      <c r="CJ75" s="133">
        <v>0</v>
      </c>
      <c r="CK75" s="133">
        <f>+'Cambiaria Diaria '!BYW77</f>
        <v>0</v>
      </c>
      <c r="CL75" s="133">
        <f>+'Cambiaria Diaria '!BZQ77</f>
        <v>0</v>
      </c>
    </row>
    <row r="76" spans="1:90" ht="18" x14ac:dyDescent="0.25">
      <c r="A76" s="136" t="s">
        <v>60</v>
      </c>
      <c r="B76" s="130"/>
      <c r="C76" s="130"/>
      <c r="D76" s="130">
        <v>0.34630367000000001</v>
      </c>
      <c r="E76" s="130"/>
      <c r="F76" s="130">
        <v>1.5988763700000002</v>
      </c>
      <c r="G76" s="130">
        <v>2.4254583100000002</v>
      </c>
      <c r="H76" s="130">
        <v>7.4794520000000003E-2</v>
      </c>
      <c r="I76" s="130">
        <v>1.8323649099999999</v>
      </c>
      <c r="J76" s="130">
        <v>5.950685E-2</v>
      </c>
      <c r="K76" s="130"/>
      <c r="L76" s="130"/>
      <c r="M76" s="130"/>
      <c r="N76" s="130">
        <v>1.3546255199999999</v>
      </c>
      <c r="O76" s="130">
        <v>0.82987624999999987</v>
      </c>
      <c r="P76" s="130"/>
      <c r="Q76" s="130"/>
      <c r="R76" s="130"/>
      <c r="S76" s="130"/>
      <c r="T76" s="130"/>
      <c r="U76" s="130"/>
      <c r="V76" s="130"/>
      <c r="W76" s="130"/>
      <c r="X76" s="130">
        <v>6.3162679999999999E-2</v>
      </c>
      <c r="Y76" s="130"/>
      <c r="Z76" s="130"/>
      <c r="AA76" s="130"/>
      <c r="AB76" s="130"/>
      <c r="AC76" s="130">
        <v>0.39086863999999999</v>
      </c>
      <c r="AD76" s="130"/>
      <c r="AE76" s="130"/>
      <c r="AF76" s="130"/>
      <c r="AG76" s="130"/>
      <c r="AH76" s="130"/>
      <c r="AI76" s="130"/>
      <c r="AJ76" s="130"/>
      <c r="AK76" s="130"/>
      <c r="AL76" s="130">
        <v>0</v>
      </c>
      <c r="AM76" s="130"/>
      <c r="AN76" s="130"/>
      <c r="AO76" s="130"/>
      <c r="AP76" s="130">
        <v>0.26260440999999995</v>
      </c>
      <c r="AQ76" s="130"/>
      <c r="AR76" s="130"/>
      <c r="AS76" s="130"/>
      <c r="AT76" s="130"/>
      <c r="AU76" s="130"/>
      <c r="AV76" s="130"/>
      <c r="AW76" s="130"/>
      <c r="AX76" s="130"/>
      <c r="AY76" s="130"/>
      <c r="AZ76" s="130">
        <v>0</v>
      </c>
      <c r="BA76" s="130">
        <v>0</v>
      </c>
      <c r="BB76" s="130"/>
      <c r="BC76" s="130">
        <v>0</v>
      </c>
      <c r="BD76" s="130">
        <v>0</v>
      </c>
      <c r="BE76" s="130"/>
      <c r="BF76" s="130"/>
      <c r="BG76" s="130"/>
      <c r="BH76" s="130"/>
      <c r="BI76" s="130"/>
      <c r="BJ76" s="132">
        <v>0</v>
      </c>
      <c r="BK76" s="132">
        <v>0</v>
      </c>
      <c r="BL76" s="132">
        <v>0</v>
      </c>
      <c r="BM76" s="132">
        <v>0</v>
      </c>
      <c r="BN76" s="132">
        <v>0</v>
      </c>
      <c r="BO76" s="132">
        <v>0</v>
      </c>
      <c r="BP76" s="132">
        <v>0</v>
      </c>
      <c r="BQ76" s="132">
        <v>0</v>
      </c>
      <c r="BR76" s="132">
        <v>0</v>
      </c>
      <c r="BS76" s="132">
        <v>0</v>
      </c>
      <c r="BT76" s="132">
        <v>0</v>
      </c>
      <c r="BU76" s="132">
        <v>0</v>
      </c>
      <c r="BV76" s="132">
        <v>0</v>
      </c>
      <c r="BW76" s="132">
        <v>0</v>
      </c>
      <c r="BX76" s="133">
        <v>0</v>
      </c>
      <c r="BY76" s="133">
        <v>0</v>
      </c>
      <c r="BZ76" s="133">
        <v>0</v>
      </c>
      <c r="CA76" s="133">
        <v>0</v>
      </c>
      <c r="CB76" s="133">
        <v>0</v>
      </c>
      <c r="CC76" s="133">
        <v>12.06738618</v>
      </c>
      <c r="CD76" s="133">
        <v>0</v>
      </c>
      <c r="CE76" s="133">
        <v>0</v>
      </c>
      <c r="CF76" s="133">
        <v>0</v>
      </c>
      <c r="CG76" s="133">
        <v>0</v>
      </c>
      <c r="CH76" s="133">
        <v>0</v>
      </c>
      <c r="CI76" s="133">
        <v>1.8034000000000001E-3</v>
      </c>
      <c r="CJ76" s="133">
        <v>0</v>
      </c>
      <c r="CK76" s="133">
        <f>+'Cambiaria Diaria '!BYW78</f>
        <v>0</v>
      </c>
      <c r="CL76" s="133">
        <f>+'Cambiaria Diaria '!BZQ78</f>
        <v>0</v>
      </c>
    </row>
    <row r="77" spans="1:90" ht="18" x14ac:dyDescent="0.25">
      <c r="A77" s="127" t="s">
        <v>63</v>
      </c>
      <c r="B77" s="130">
        <v>332.51581278000003</v>
      </c>
      <c r="C77" s="130">
        <v>212.73897851999999</v>
      </c>
      <c r="D77" s="130">
        <v>146.17083183999998</v>
      </c>
      <c r="E77" s="130">
        <v>205.00882315999999</v>
      </c>
      <c r="F77" s="130">
        <v>366.69321100000002</v>
      </c>
      <c r="G77" s="130">
        <v>232.64083299999996</v>
      </c>
      <c r="H77" s="130">
        <v>215.71334999999996</v>
      </c>
      <c r="I77" s="130">
        <v>166.59234455000001</v>
      </c>
      <c r="J77" s="130">
        <v>414.66796441999998</v>
      </c>
      <c r="K77" s="130">
        <v>243.04082400000001</v>
      </c>
      <c r="L77" s="130">
        <v>372.20985000000007</v>
      </c>
      <c r="M77" s="130">
        <v>294.13246399999997</v>
      </c>
      <c r="N77" s="130">
        <v>688.87993300000005</v>
      </c>
      <c r="O77" s="130">
        <v>452.61309175000002</v>
      </c>
      <c r="P77" s="130">
        <v>392.64207300000004</v>
      </c>
      <c r="Q77" s="130">
        <v>532.63191400000005</v>
      </c>
      <c r="R77" s="130">
        <v>398.01092686999999</v>
      </c>
      <c r="S77" s="130">
        <v>475.39673100000005</v>
      </c>
      <c r="T77" s="130">
        <v>490.33742665999989</v>
      </c>
      <c r="U77" s="130">
        <v>245.20270412999994</v>
      </c>
      <c r="V77" s="130">
        <v>224.38334699999996</v>
      </c>
      <c r="W77" s="130">
        <v>230.60214440999997</v>
      </c>
      <c r="X77" s="130">
        <v>226.59394433999998</v>
      </c>
      <c r="Y77" s="130">
        <v>284.34204</v>
      </c>
      <c r="Z77" s="130">
        <v>332.45882788000006</v>
      </c>
      <c r="AA77" s="130">
        <v>366.8327792</v>
      </c>
      <c r="AB77" s="130">
        <v>219.22401700000003</v>
      </c>
      <c r="AC77" s="130">
        <v>597.53444599999989</v>
      </c>
      <c r="AD77" s="130">
        <v>304.69637800000004</v>
      </c>
      <c r="AE77" s="130">
        <v>200.78714999999997</v>
      </c>
      <c r="AF77" s="130">
        <v>194.08289014000002</v>
      </c>
      <c r="AG77" s="130">
        <v>128.16053352</v>
      </c>
      <c r="AH77" s="130">
        <v>132.90468096000001</v>
      </c>
      <c r="AI77" s="130">
        <v>228.76102400000002</v>
      </c>
      <c r="AJ77" s="130">
        <v>173.78502738</v>
      </c>
      <c r="AK77" s="130">
        <v>217.703901</v>
      </c>
      <c r="AL77" s="130">
        <v>387.40893836999999</v>
      </c>
      <c r="AM77" s="130">
        <v>303.27774278999993</v>
      </c>
      <c r="AN77" s="130">
        <v>237.08539260000001</v>
      </c>
      <c r="AO77" s="130">
        <v>187.39614644999997</v>
      </c>
      <c r="AP77" s="130">
        <v>162.11665400000001</v>
      </c>
      <c r="AQ77" s="130">
        <v>104.517803</v>
      </c>
      <c r="AR77" s="130">
        <v>187.44819357000006</v>
      </c>
      <c r="AS77" s="130">
        <v>211.92355278000005</v>
      </c>
      <c r="AT77" s="130">
        <v>193.80460865000001</v>
      </c>
      <c r="AU77" s="130">
        <v>239.749075</v>
      </c>
      <c r="AV77" s="130">
        <v>277.51473200000004</v>
      </c>
      <c r="AW77" s="130">
        <v>342.89282737000002</v>
      </c>
      <c r="AX77" s="130">
        <v>338.77851849999996</v>
      </c>
      <c r="AY77" s="130">
        <v>454.50846576000021</v>
      </c>
      <c r="AZ77" s="130">
        <v>296.13600238000004</v>
      </c>
      <c r="BA77" s="130">
        <v>298.34600699999999</v>
      </c>
      <c r="BB77" s="130">
        <v>238.20279299999999</v>
      </c>
      <c r="BC77" s="130">
        <v>191.50185789999998</v>
      </c>
      <c r="BD77" s="130">
        <v>198.49545906000003</v>
      </c>
      <c r="BE77" s="130">
        <v>273.65698358999998</v>
      </c>
      <c r="BF77" s="130">
        <v>306.49035722000002</v>
      </c>
      <c r="BG77" s="130">
        <v>374.49630128000001</v>
      </c>
      <c r="BH77" s="130">
        <v>904.00444737999999</v>
      </c>
      <c r="BI77" s="130">
        <v>595.57113389999995</v>
      </c>
      <c r="BJ77" s="132">
        <v>413.75641216999998</v>
      </c>
      <c r="BK77" s="132">
        <v>408.04113100000001</v>
      </c>
      <c r="BL77" s="132">
        <v>260.87415575947523</v>
      </c>
      <c r="BM77" s="132">
        <v>236.98018100000002</v>
      </c>
      <c r="BN77" s="132">
        <v>75.036918</v>
      </c>
      <c r="BO77" s="132">
        <v>138.400553</v>
      </c>
      <c r="BP77" s="132">
        <v>319.30925199999996</v>
      </c>
      <c r="BQ77" s="132">
        <v>247.59219894023323</v>
      </c>
      <c r="BR77" s="132">
        <v>252.60095900000002</v>
      </c>
      <c r="BS77" s="132">
        <v>334.078442</v>
      </c>
      <c r="BT77" s="132">
        <v>819.46240799999998</v>
      </c>
      <c r="BU77" s="132">
        <v>552.96982546938773</v>
      </c>
      <c r="BV77" s="132">
        <v>503.00887024052474</v>
      </c>
      <c r="BW77" s="132">
        <v>323.72899162973761</v>
      </c>
      <c r="BX77" s="133">
        <v>308.94763311953352</v>
      </c>
      <c r="BY77" s="133">
        <v>321.24575849000001</v>
      </c>
      <c r="BZ77" s="133">
        <v>285.76809018</v>
      </c>
      <c r="CA77" s="133">
        <v>258.21719896000002</v>
      </c>
      <c r="CB77" s="133">
        <v>369.54184291000001</v>
      </c>
      <c r="CC77" s="133">
        <v>279.33576665999999</v>
      </c>
      <c r="CD77" s="133">
        <v>356.80925342999996</v>
      </c>
      <c r="CE77" s="133">
        <v>349.67373660999999</v>
      </c>
      <c r="CF77" s="133">
        <v>321.15386175999998</v>
      </c>
      <c r="CG77" s="133">
        <v>469.43976078000003</v>
      </c>
      <c r="CH77" s="133">
        <v>452.62916375000003</v>
      </c>
      <c r="CI77" s="133">
        <v>524.48519337000005</v>
      </c>
      <c r="CJ77" s="133">
        <v>432.99709768000002</v>
      </c>
      <c r="CK77" s="133">
        <f>+'Cambiaria Diaria '!BYW79</f>
        <v>471.89421163999998</v>
      </c>
      <c r="CL77" s="133">
        <f>+'Cambiaria Diaria '!BZQ79</f>
        <v>263.99064099999998</v>
      </c>
    </row>
    <row r="78" spans="1:90" ht="18" x14ac:dyDescent="0.25">
      <c r="A78" s="127" t="s">
        <v>64</v>
      </c>
      <c r="B78" s="130"/>
      <c r="C78" s="130">
        <v>4.7734360000000002</v>
      </c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>
        <v>7.8011330000000001</v>
      </c>
      <c r="V78" s="130"/>
      <c r="W78" s="130"/>
      <c r="X78" s="130"/>
      <c r="Y78" s="130"/>
      <c r="Z78" s="130"/>
      <c r="AA78" s="130"/>
      <c r="AB78" s="130"/>
      <c r="AC78" s="130">
        <v>0.89444599999999996</v>
      </c>
      <c r="AD78" s="130"/>
      <c r="AE78" s="130"/>
      <c r="AF78" s="130"/>
      <c r="AG78" s="130"/>
      <c r="AH78" s="130"/>
      <c r="AI78" s="130"/>
      <c r="AJ78" s="130"/>
      <c r="AK78" s="130"/>
      <c r="AL78" s="130">
        <v>0</v>
      </c>
      <c r="AM78" s="130"/>
      <c r="AN78" s="130"/>
      <c r="AO78" s="130"/>
      <c r="AP78" s="130"/>
      <c r="AQ78" s="130"/>
      <c r="AR78" s="130">
        <v>1.357804</v>
      </c>
      <c r="AS78" s="130"/>
      <c r="AT78" s="130"/>
      <c r="AU78" s="130"/>
      <c r="AV78" s="130"/>
      <c r="AW78" s="130"/>
      <c r="AX78" s="130"/>
      <c r="AY78" s="130"/>
      <c r="AZ78" s="130">
        <v>0</v>
      </c>
      <c r="BA78" s="130">
        <v>0</v>
      </c>
      <c r="BB78" s="130"/>
      <c r="BC78" s="130">
        <v>0</v>
      </c>
      <c r="BD78" s="130">
        <v>0</v>
      </c>
      <c r="BE78" s="130"/>
      <c r="BF78" s="130"/>
      <c r="BG78" s="130"/>
      <c r="BH78" s="130"/>
      <c r="BI78" s="130"/>
      <c r="BJ78" s="132">
        <v>0</v>
      </c>
      <c r="BK78" s="132">
        <v>0</v>
      </c>
      <c r="BL78" s="132">
        <v>0</v>
      </c>
      <c r="BM78" s="132">
        <v>0</v>
      </c>
      <c r="BN78" s="132">
        <v>0</v>
      </c>
      <c r="BO78" s="132">
        <v>0</v>
      </c>
      <c r="BP78" s="132">
        <v>0</v>
      </c>
      <c r="BQ78" s="132">
        <v>0</v>
      </c>
      <c r="BR78" s="132">
        <v>0</v>
      </c>
      <c r="BS78" s="132">
        <v>0</v>
      </c>
      <c r="BT78" s="132">
        <v>0</v>
      </c>
      <c r="BU78" s="132">
        <v>0</v>
      </c>
      <c r="BV78" s="132">
        <v>0</v>
      </c>
      <c r="BW78" s="132">
        <v>0</v>
      </c>
      <c r="BX78" s="133">
        <v>0</v>
      </c>
      <c r="BY78" s="133">
        <v>0</v>
      </c>
      <c r="BZ78" s="133">
        <v>0</v>
      </c>
      <c r="CA78" s="133">
        <v>0</v>
      </c>
      <c r="CB78" s="133">
        <v>0</v>
      </c>
      <c r="CC78" s="133">
        <v>0</v>
      </c>
      <c r="CD78" s="133">
        <v>0</v>
      </c>
      <c r="CE78" s="133">
        <v>0</v>
      </c>
      <c r="CF78" s="133">
        <v>0</v>
      </c>
      <c r="CG78" s="133">
        <v>0</v>
      </c>
      <c r="CH78" s="133">
        <v>0</v>
      </c>
      <c r="CI78" s="133">
        <v>0</v>
      </c>
      <c r="CJ78" s="133">
        <v>0</v>
      </c>
      <c r="CK78" s="133">
        <f>+'Cambiaria Diaria '!BYW80</f>
        <v>0</v>
      </c>
      <c r="CL78" s="133">
        <f>+'Cambiaria Diaria '!BZQ80</f>
        <v>0</v>
      </c>
    </row>
    <row r="79" spans="1:90" ht="18" x14ac:dyDescent="0.25">
      <c r="A79" s="127" t="s">
        <v>23</v>
      </c>
      <c r="B79" s="130"/>
      <c r="C79" s="130">
        <v>21.08003677</v>
      </c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>
        <v>1.2783660000000001E-2</v>
      </c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>
        <v>0</v>
      </c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>
        <v>0</v>
      </c>
      <c r="BA79" s="130">
        <v>0</v>
      </c>
      <c r="BB79" s="130"/>
      <c r="BC79" s="130">
        <v>0</v>
      </c>
      <c r="BD79" s="130">
        <v>0</v>
      </c>
      <c r="BE79" s="130"/>
      <c r="BF79" s="130"/>
      <c r="BG79" s="130"/>
      <c r="BH79" s="130"/>
      <c r="BI79" s="130"/>
      <c r="BJ79" s="132">
        <v>0</v>
      </c>
      <c r="BK79" s="132">
        <v>0</v>
      </c>
      <c r="BL79" s="132">
        <v>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>
        <v>0</v>
      </c>
      <c r="BU79" s="132">
        <v>0</v>
      </c>
      <c r="BV79" s="132">
        <v>0</v>
      </c>
      <c r="BW79" s="132">
        <v>0</v>
      </c>
      <c r="BX79" s="133">
        <v>0</v>
      </c>
      <c r="BY79" s="133">
        <v>0</v>
      </c>
      <c r="BZ79" s="133">
        <v>0</v>
      </c>
      <c r="CA79" s="133">
        <v>0</v>
      </c>
      <c r="CB79" s="133">
        <v>0</v>
      </c>
      <c r="CC79" s="133">
        <v>0</v>
      </c>
      <c r="CD79" s="133">
        <v>0</v>
      </c>
      <c r="CE79" s="133">
        <v>0</v>
      </c>
      <c r="CF79" s="133">
        <v>0</v>
      </c>
      <c r="CG79" s="133">
        <v>0</v>
      </c>
      <c r="CH79" s="133">
        <v>0</v>
      </c>
      <c r="CI79" s="133">
        <v>0</v>
      </c>
      <c r="CJ79" s="133">
        <v>0</v>
      </c>
      <c r="CK79" s="133">
        <f>+'Cambiaria Diaria '!BYW81</f>
        <v>0</v>
      </c>
      <c r="CL79" s="133">
        <f>+'Cambiaria Diaria '!BZQ81</f>
        <v>0</v>
      </c>
    </row>
    <row r="80" spans="1:90" s="149" customFormat="1" ht="18" x14ac:dyDescent="0.25">
      <c r="A80" s="153" t="s">
        <v>65</v>
      </c>
      <c r="B80" s="147">
        <v>184.10000000000002</v>
      </c>
      <c r="C80" s="147">
        <v>169.8</v>
      </c>
      <c r="D80" s="147">
        <v>93.7</v>
      </c>
      <c r="E80" s="147">
        <v>107.4</v>
      </c>
      <c r="F80" s="147">
        <v>126</v>
      </c>
      <c r="G80" s="147">
        <v>124.19999999999999</v>
      </c>
      <c r="H80" s="147">
        <v>89.199999999999989</v>
      </c>
      <c r="I80" s="147">
        <v>75.8</v>
      </c>
      <c r="J80" s="147">
        <v>111</v>
      </c>
      <c r="K80" s="147">
        <v>134</v>
      </c>
      <c r="L80" s="147">
        <v>140.39999999999998</v>
      </c>
      <c r="M80" s="147">
        <v>95.5</v>
      </c>
      <c r="N80" s="147">
        <v>188.9</v>
      </c>
      <c r="O80" s="147">
        <v>166.49999999999997</v>
      </c>
      <c r="P80" s="147">
        <v>183.95</v>
      </c>
      <c r="Q80" s="147">
        <v>133.39999999999998</v>
      </c>
      <c r="R80" s="147">
        <v>111.8</v>
      </c>
      <c r="S80" s="147">
        <v>136.79999999999998</v>
      </c>
      <c r="T80" s="147">
        <v>115.30000000000003</v>
      </c>
      <c r="U80" s="147">
        <v>93.100000000000009</v>
      </c>
      <c r="V80" s="147">
        <v>101.7</v>
      </c>
      <c r="W80" s="147">
        <v>88.639999999999986</v>
      </c>
      <c r="X80" s="147">
        <v>72</v>
      </c>
      <c r="Y80" s="147">
        <v>98.1</v>
      </c>
      <c r="Z80" s="147">
        <v>107.41999999999999</v>
      </c>
      <c r="AA80" s="147">
        <v>140.32</v>
      </c>
      <c r="AB80" s="147">
        <v>88.949999999999989</v>
      </c>
      <c r="AC80" s="147">
        <v>79.539999999999992</v>
      </c>
      <c r="AD80" s="147">
        <v>85.9</v>
      </c>
      <c r="AE80" s="147">
        <v>86.600000000000009</v>
      </c>
      <c r="AF80" s="147">
        <v>94.739999999999981</v>
      </c>
      <c r="AG80" s="147">
        <v>78.3</v>
      </c>
      <c r="AH80" s="147">
        <v>104.20000000000002</v>
      </c>
      <c r="AI80" s="147">
        <v>123.005</v>
      </c>
      <c r="AJ80" s="147">
        <v>86.699999999999989</v>
      </c>
      <c r="AK80" s="147">
        <v>73.7</v>
      </c>
      <c r="AL80" s="147">
        <v>127.82</v>
      </c>
      <c r="AM80" s="147">
        <v>189.4</v>
      </c>
      <c r="AN80" s="147">
        <v>115.19999999999999</v>
      </c>
      <c r="AO80" s="147">
        <v>74.599999999999994</v>
      </c>
      <c r="AP80" s="147">
        <v>65.75</v>
      </c>
      <c r="AQ80" s="147">
        <v>74.099999999999994</v>
      </c>
      <c r="AR80" s="147">
        <v>94.300000000000011</v>
      </c>
      <c r="AS80" s="147">
        <v>85.4</v>
      </c>
      <c r="AT80" s="147">
        <v>87.85</v>
      </c>
      <c r="AU80" s="147">
        <v>120.4</v>
      </c>
      <c r="AV80" s="147">
        <v>175.59999999999997</v>
      </c>
      <c r="AW80" s="147">
        <v>306.20000000000005</v>
      </c>
      <c r="AX80" s="147">
        <v>248</v>
      </c>
      <c r="AY80" s="147">
        <v>272.8</v>
      </c>
      <c r="AZ80" s="147">
        <v>205.6</v>
      </c>
      <c r="BA80" s="147">
        <v>131.1</v>
      </c>
      <c r="BB80" s="147">
        <v>177.3</v>
      </c>
      <c r="BC80" s="147">
        <v>160.10000000000002</v>
      </c>
      <c r="BD80" s="147">
        <v>157.69999999999999</v>
      </c>
      <c r="BE80" s="147">
        <v>234.72</v>
      </c>
      <c r="BF80" s="147">
        <v>267.99999999999994</v>
      </c>
      <c r="BG80" s="147">
        <v>316.31498465999999</v>
      </c>
      <c r="BH80" s="147">
        <v>736.3</v>
      </c>
      <c r="BI80" s="147">
        <v>437.09999999999991</v>
      </c>
      <c r="BJ80" s="151">
        <v>286.95</v>
      </c>
      <c r="BK80" s="151">
        <v>364.6</v>
      </c>
      <c r="BL80" s="151">
        <v>209.8</v>
      </c>
      <c r="BM80" s="151">
        <v>203.2</v>
      </c>
      <c r="BN80" s="151">
        <v>2.4499999999999997</v>
      </c>
      <c r="BO80" s="151">
        <v>22.200000000000003</v>
      </c>
      <c r="BP80" s="151">
        <v>167.8</v>
      </c>
      <c r="BQ80" s="151">
        <v>197.89999999999998</v>
      </c>
      <c r="BR80" s="151">
        <v>204.76000000000002</v>
      </c>
      <c r="BS80" s="151">
        <v>284.75</v>
      </c>
      <c r="BT80" s="151">
        <v>605.56999999999994</v>
      </c>
      <c r="BU80" s="151">
        <v>427.7</v>
      </c>
      <c r="BV80" s="151">
        <v>372.23999999999995</v>
      </c>
      <c r="BW80" s="151">
        <v>266.60000000000002</v>
      </c>
      <c r="BX80" s="148">
        <v>237</v>
      </c>
      <c r="BY80" s="148">
        <v>236.822</v>
      </c>
      <c r="BZ80" s="148">
        <v>146.07000000000002</v>
      </c>
      <c r="CA80" s="148">
        <v>128.1</v>
      </c>
      <c r="CB80" s="148">
        <v>208.65</v>
      </c>
      <c r="CC80" s="148">
        <v>157.6</v>
      </c>
      <c r="CD80" s="148">
        <v>170.6</v>
      </c>
      <c r="CE80" s="148">
        <v>205.66</v>
      </c>
      <c r="CF80" s="148">
        <v>210.7</v>
      </c>
      <c r="CG80" s="148">
        <v>326.90000000000003</v>
      </c>
      <c r="CH80" s="148">
        <v>314.45</v>
      </c>
      <c r="CI80" s="148">
        <v>330.3</v>
      </c>
      <c r="CJ80" s="148">
        <v>235.10000000000002</v>
      </c>
      <c r="CK80" s="148">
        <f>+'Cambiaria Diaria '!BYW82</f>
        <v>354.7</v>
      </c>
      <c r="CL80" s="148">
        <f>+'Cambiaria Diaria '!BZQ82</f>
        <v>210.49999999999997</v>
      </c>
    </row>
    <row r="81" spans="1:90" ht="18" x14ac:dyDescent="0.25">
      <c r="A81" s="127" t="s">
        <v>26</v>
      </c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>
        <v>0.33422386999999998</v>
      </c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>
        <v>8.0985520000000005E-2</v>
      </c>
      <c r="AH81" s="130"/>
      <c r="AI81" s="130"/>
      <c r="AJ81" s="130"/>
      <c r="AK81" s="130"/>
      <c r="AL81" s="130">
        <v>0.34656956000000005</v>
      </c>
      <c r="AM81" s="130"/>
      <c r="AN81" s="130"/>
      <c r="AO81" s="130"/>
      <c r="AP81" s="130"/>
      <c r="AQ81" s="130"/>
      <c r="AR81" s="130">
        <v>0.23593600000000001</v>
      </c>
      <c r="AS81" s="130"/>
      <c r="AT81" s="130"/>
      <c r="AU81" s="130"/>
      <c r="AV81" s="130"/>
      <c r="AW81" s="130">
        <v>0.17477137000000001</v>
      </c>
      <c r="AX81" s="130">
        <v>0.87135750000000001</v>
      </c>
      <c r="AY81" s="130">
        <v>4.5739429099999995</v>
      </c>
      <c r="AZ81" s="130">
        <v>1.90690096</v>
      </c>
      <c r="BA81" s="130">
        <v>0.91614200000000001</v>
      </c>
      <c r="BB81" s="130"/>
      <c r="BC81" s="130">
        <v>0</v>
      </c>
      <c r="BD81" s="130">
        <v>0</v>
      </c>
      <c r="BE81" s="130">
        <v>0.16973959</v>
      </c>
      <c r="BF81" s="130">
        <v>0.542579809999999</v>
      </c>
      <c r="BG81" s="130"/>
      <c r="BH81" s="130">
        <v>0.13377837999999997</v>
      </c>
      <c r="BI81" s="130"/>
      <c r="BJ81" s="132">
        <v>1.5531511700000002</v>
      </c>
      <c r="BK81" s="132">
        <v>0</v>
      </c>
      <c r="BL81" s="132">
        <v>0</v>
      </c>
      <c r="BM81" s="132">
        <v>0</v>
      </c>
      <c r="BN81" s="132">
        <v>0</v>
      </c>
      <c r="BO81" s="132">
        <v>0</v>
      </c>
      <c r="BP81" s="132">
        <v>0</v>
      </c>
      <c r="BQ81" s="132">
        <v>0</v>
      </c>
      <c r="BR81" s="132">
        <v>0</v>
      </c>
      <c r="BS81" s="132">
        <v>0</v>
      </c>
      <c r="BT81" s="132">
        <v>0</v>
      </c>
      <c r="BU81" s="132">
        <v>0</v>
      </c>
      <c r="BV81" s="132">
        <v>0</v>
      </c>
      <c r="BW81" s="132">
        <v>0</v>
      </c>
      <c r="BX81" s="133">
        <v>0</v>
      </c>
      <c r="BY81" s="133">
        <v>0</v>
      </c>
      <c r="BZ81" s="133">
        <v>6.3294589999999998E-2</v>
      </c>
      <c r="CA81" s="133">
        <v>7.8099180000000004E-2</v>
      </c>
      <c r="CB81" s="133">
        <v>0</v>
      </c>
      <c r="CC81" s="133">
        <v>0</v>
      </c>
      <c r="CD81" s="133">
        <v>0</v>
      </c>
      <c r="CE81" s="133">
        <v>0</v>
      </c>
      <c r="CF81" s="133">
        <v>0</v>
      </c>
      <c r="CG81" s="133">
        <v>0</v>
      </c>
      <c r="CH81" s="133">
        <v>1.2504447300000001</v>
      </c>
      <c r="CI81" s="133">
        <v>0</v>
      </c>
      <c r="CJ81" s="133">
        <v>0</v>
      </c>
      <c r="CK81" s="133">
        <f>+'Cambiaria Diaria '!BYW83</f>
        <v>0</v>
      </c>
      <c r="CL81" s="133">
        <f>+'Cambiaria Diaria '!BZQ83</f>
        <v>0</v>
      </c>
    </row>
    <row r="82" spans="1:90" ht="18" x14ac:dyDescent="0.25">
      <c r="A82" s="127" t="s">
        <v>27</v>
      </c>
      <c r="B82" s="130">
        <v>133.709025</v>
      </c>
      <c r="C82" s="130">
        <v>14.080912000000001</v>
      </c>
      <c r="D82" s="130">
        <v>14.447702</v>
      </c>
      <c r="E82" s="130">
        <v>41.114311000000001</v>
      </c>
      <c r="F82" s="130">
        <v>135.19321099999999</v>
      </c>
      <c r="G82" s="130">
        <v>47.940832999999998</v>
      </c>
      <c r="H82" s="130">
        <v>11.388349999999999</v>
      </c>
      <c r="I82" s="130">
        <v>4.9167420000000002</v>
      </c>
      <c r="J82" s="130">
        <v>124.308103</v>
      </c>
      <c r="K82" s="130">
        <v>4.1408240000000003</v>
      </c>
      <c r="L82" s="130">
        <v>9.0098500000000001</v>
      </c>
      <c r="M82" s="130">
        <v>4.3324639999999999</v>
      </c>
      <c r="N82" s="130">
        <v>158.779933</v>
      </c>
      <c r="O82" s="130">
        <v>21.096753</v>
      </c>
      <c r="P82" s="130">
        <v>17.192073000000001</v>
      </c>
      <c r="Q82" s="130">
        <v>21.631913999999998</v>
      </c>
      <c r="R82" s="130">
        <v>107.116703</v>
      </c>
      <c r="S82" s="130">
        <v>41.596730999999998</v>
      </c>
      <c r="T82" s="130">
        <v>12.239827</v>
      </c>
      <c r="U82" s="130"/>
      <c r="V82" s="130">
        <v>41.983346999999995</v>
      </c>
      <c r="W82" s="130">
        <v>6.4724370000000002</v>
      </c>
      <c r="X82" s="130">
        <v>19.723348000000001</v>
      </c>
      <c r="Y82" s="130">
        <v>24.54204</v>
      </c>
      <c r="Z82" s="130"/>
      <c r="AA82" s="130">
        <v>34.045781000000005</v>
      </c>
      <c r="AB82" s="130">
        <v>15.674016999999999</v>
      </c>
      <c r="AC82" s="130"/>
      <c r="AD82" s="130">
        <v>3.496378</v>
      </c>
      <c r="AE82" s="130">
        <v>42.98715</v>
      </c>
      <c r="AF82" s="130">
        <v>68.610855999999998</v>
      </c>
      <c r="AG82" s="130">
        <v>14.479547999999999</v>
      </c>
      <c r="AH82" s="130"/>
      <c r="AI82" s="130">
        <v>30.706023999999999</v>
      </c>
      <c r="AJ82" s="130">
        <v>7.7599630000000008</v>
      </c>
      <c r="AK82" s="130">
        <v>0.61402699999999999</v>
      </c>
      <c r="AL82" s="130">
        <v>0</v>
      </c>
      <c r="AM82" s="130"/>
      <c r="AN82" s="130">
        <v>6.065035</v>
      </c>
      <c r="AO82" s="130">
        <v>5.2316510000000003</v>
      </c>
      <c r="AP82" s="130">
        <v>9.8666539999999987</v>
      </c>
      <c r="AQ82" s="130">
        <v>18.017803000000001</v>
      </c>
      <c r="AR82" s="130"/>
      <c r="AS82" s="130">
        <v>2.3730349999999998</v>
      </c>
      <c r="AT82" s="130"/>
      <c r="AU82" s="130">
        <v>4.9490749999999997</v>
      </c>
      <c r="AV82" s="130">
        <v>9.5147320000000004</v>
      </c>
      <c r="AW82" s="130">
        <v>10.218056000000001</v>
      </c>
      <c r="AX82" s="130">
        <v>5.507161</v>
      </c>
      <c r="AY82" s="130">
        <v>7.8327430000000007</v>
      </c>
      <c r="AZ82" s="130">
        <v>15.388877000000001</v>
      </c>
      <c r="BA82" s="130">
        <v>5.9298650000000004</v>
      </c>
      <c r="BB82" s="130">
        <v>0.40279300000000001</v>
      </c>
      <c r="BC82" s="130">
        <v>3.362241</v>
      </c>
      <c r="BD82" s="130">
        <v>1.7905630000000001</v>
      </c>
      <c r="BE82" s="130">
        <v>2.2441719999999998</v>
      </c>
      <c r="BF82" s="130">
        <v>8.5927340000000001</v>
      </c>
      <c r="BG82" s="130">
        <v>1.3155479999999999</v>
      </c>
      <c r="BH82" s="130">
        <v>3.1706690000000002</v>
      </c>
      <c r="BI82" s="130">
        <v>24.067149000000001</v>
      </c>
      <c r="BJ82" s="132">
        <v>9.2532610000000002</v>
      </c>
      <c r="BK82" s="132">
        <v>12.441130999999999</v>
      </c>
      <c r="BL82" s="132">
        <v>6.074155759475218</v>
      </c>
      <c r="BM82" s="132">
        <v>3.7801809999999998</v>
      </c>
      <c r="BN82" s="132">
        <v>6.0869179999999998</v>
      </c>
      <c r="BO82" s="132">
        <v>8.2005529999999993</v>
      </c>
      <c r="BP82" s="132">
        <v>7.4092520000000004</v>
      </c>
      <c r="BQ82" s="132">
        <v>1.561801</v>
      </c>
      <c r="BR82" s="132">
        <v>0.84095900000000001</v>
      </c>
      <c r="BS82" s="132">
        <v>7.3284419999999999</v>
      </c>
      <c r="BT82" s="132">
        <v>1.8924080000000001</v>
      </c>
      <c r="BU82" s="132">
        <v>1.6083769999999999</v>
      </c>
      <c r="BV82" s="132">
        <v>4.7345360000000003</v>
      </c>
      <c r="BW82" s="132">
        <v>5.1153659999999999</v>
      </c>
      <c r="BX82" s="133">
        <v>4.9105220000000003</v>
      </c>
      <c r="BY82" s="133">
        <v>19.667178</v>
      </c>
      <c r="BZ82" s="133">
        <v>6.78120499</v>
      </c>
      <c r="CA82" s="133">
        <v>5.1973758800000001</v>
      </c>
      <c r="CB82" s="133">
        <v>6.5776890000000012</v>
      </c>
      <c r="CC82" s="133">
        <v>2.9514659999999999</v>
      </c>
      <c r="CD82" s="133">
        <v>3.4719889999999998</v>
      </c>
      <c r="CE82" s="133">
        <v>5.2289909999999997</v>
      </c>
      <c r="CF82" s="133">
        <v>1.2882180000000001</v>
      </c>
      <c r="CG82" s="133">
        <v>1.625864</v>
      </c>
      <c r="CH82" s="133">
        <v>5.8044139999999995</v>
      </c>
      <c r="CI82" s="133">
        <v>1.1759930000000001</v>
      </c>
      <c r="CJ82" s="133">
        <v>2.0397859999999999</v>
      </c>
      <c r="CK82" s="133">
        <f>+'Cambiaria Diaria '!BYW84</f>
        <v>3.3727879999999999</v>
      </c>
      <c r="CL82" s="133">
        <f>+'Cambiaria Diaria '!BZQ84</f>
        <v>9.3942899999999998</v>
      </c>
    </row>
    <row r="83" spans="1:90" s="149" customFormat="1" ht="18" x14ac:dyDescent="0.25">
      <c r="A83" s="153" t="s">
        <v>66</v>
      </c>
      <c r="B83" s="147">
        <v>14.706787780000003</v>
      </c>
      <c r="C83" s="147">
        <v>3.0045937500000002</v>
      </c>
      <c r="D83" s="147">
        <v>38.023129840000003</v>
      </c>
      <c r="E83" s="147">
        <v>56.494512159999999</v>
      </c>
      <c r="F83" s="147">
        <v>105.5</v>
      </c>
      <c r="G83" s="147">
        <v>60.5</v>
      </c>
      <c r="H83" s="147">
        <v>115.125</v>
      </c>
      <c r="I83" s="147">
        <v>85.875602549999996</v>
      </c>
      <c r="J83" s="147">
        <v>179.35986142000002</v>
      </c>
      <c r="K83" s="147">
        <v>104.9</v>
      </c>
      <c r="L83" s="147">
        <v>222.79999999999998</v>
      </c>
      <c r="M83" s="147">
        <v>194.3</v>
      </c>
      <c r="N83" s="147">
        <v>341.2</v>
      </c>
      <c r="O83" s="147">
        <v>265.01633874999999</v>
      </c>
      <c r="P83" s="147">
        <v>191.5</v>
      </c>
      <c r="Q83" s="147">
        <v>377.59999999999997</v>
      </c>
      <c r="R83" s="147">
        <v>178.76</v>
      </c>
      <c r="S83" s="147">
        <v>297</v>
      </c>
      <c r="T83" s="147">
        <v>362.79759966</v>
      </c>
      <c r="U83" s="147">
        <v>144.30157113000001</v>
      </c>
      <c r="V83" s="147">
        <v>80.700000000000017</v>
      </c>
      <c r="W83" s="147">
        <v>135.47692375</v>
      </c>
      <c r="X83" s="147">
        <v>134.87059633999999</v>
      </c>
      <c r="Y83" s="147">
        <v>161.69999999999999</v>
      </c>
      <c r="Z83" s="147">
        <v>225.03882788000001</v>
      </c>
      <c r="AA83" s="147">
        <v>192.46699820000001</v>
      </c>
      <c r="AB83" s="147">
        <v>114.6</v>
      </c>
      <c r="AC83" s="147">
        <v>517.1</v>
      </c>
      <c r="AD83" s="147">
        <v>215.3</v>
      </c>
      <c r="AE83" s="147">
        <v>71.2</v>
      </c>
      <c r="AF83" s="147">
        <v>30.732034139999996</v>
      </c>
      <c r="AG83" s="147">
        <v>35.299999999999997</v>
      </c>
      <c r="AH83" s="147">
        <v>28.704680960000001</v>
      </c>
      <c r="AI83" s="147">
        <v>75.05</v>
      </c>
      <c r="AJ83" s="147">
        <v>79.325064380000001</v>
      </c>
      <c r="AK83" s="147">
        <v>143.38987399999999</v>
      </c>
      <c r="AL83" s="147">
        <v>259.24236881000002</v>
      </c>
      <c r="AM83" s="147">
        <v>113.87774279</v>
      </c>
      <c r="AN83" s="147">
        <v>115.82035760000001</v>
      </c>
      <c r="AO83" s="147">
        <v>107.56449545</v>
      </c>
      <c r="AP83" s="147">
        <v>86.5</v>
      </c>
      <c r="AQ83" s="147">
        <v>12.399999999999999</v>
      </c>
      <c r="AR83" s="147">
        <v>91.554453570000007</v>
      </c>
      <c r="AS83" s="147">
        <v>124.15051778</v>
      </c>
      <c r="AT83" s="147">
        <v>105.95460865000001</v>
      </c>
      <c r="AU83" s="147">
        <v>114.4</v>
      </c>
      <c r="AV83" s="147">
        <v>92.4</v>
      </c>
      <c r="AW83" s="147">
        <v>26.3</v>
      </c>
      <c r="AX83" s="147">
        <v>84.4</v>
      </c>
      <c r="AY83" s="147">
        <v>169.30177985</v>
      </c>
      <c r="AZ83" s="147">
        <v>73.240224420000004</v>
      </c>
      <c r="BA83" s="147">
        <v>160.4</v>
      </c>
      <c r="BB83" s="147">
        <v>60.5</v>
      </c>
      <c r="BC83" s="147">
        <v>28.039616899999999</v>
      </c>
      <c r="BD83" s="147">
        <v>39.00489606</v>
      </c>
      <c r="BE83" s="147">
        <v>36.523071999999999</v>
      </c>
      <c r="BF83" s="147">
        <v>29.355043410000004</v>
      </c>
      <c r="BG83" s="147">
        <v>56.865768619999997</v>
      </c>
      <c r="BH83" s="147">
        <v>164.4</v>
      </c>
      <c r="BI83" s="147">
        <v>134.40398490000001</v>
      </c>
      <c r="BJ83" s="151">
        <v>116</v>
      </c>
      <c r="BK83" s="151">
        <v>31</v>
      </c>
      <c r="BL83" s="151">
        <v>45</v>
      </c>
      <c r="BM83" s="151">
        <v>30</v>
      </c>
      <c r="BN83" s="151">
        <v>66.5</v>
      </c>
      <c r="BO83" s="151">
        <v>108</v>
      </c>
      <c r="BP83" s="151">
        <v>144.1</v>
      </c>
      <c r="BQ83" s="151">
        <v>48.130397940233237</v>
      </c>
      <c r="BR83" s="151">
        <v>47</v>
      </c>
      <c r="BS83" s="151">
        <v>42</v>
      </c>
      <c r="BT83" s="151">
        <v>212</v>
      </c>
      <c r="BU83" s="151">
        <v>123.66144846938775</v>
      </c>
      <c r="BV83" s="151">
        <v>126.03433424052479</v>
      </c>
      <c r="BW83" s="151">
        <v>52.013625629737611</v>
      </c>
      <c r="BX83" s="148">
        <v>67.037111119533535</v>
      </c>
      <c r="BY83" s="148">
        <v>65.279898489999994</v>
      </c>
      <c r="BZ83" s="148">
        <v>132.85359060000002</v>
      </c>
      <c r="CA83" s="148">
        <v>124.84172390000001</v>
      </c>
      <c r="CB83" s="148">
        <v>154.31415390999999</v>
      </c>
      <c r="CC83" s="148">
        <v>118.78430066000001</v>
      </c>
      <c r="CD83" s="148">
        <v>182.73726443000001</v>
      </c>
      <c r="CE83" s="148">
        <v>138.78474561000002</v>
      </c>
      <c r="CF83" s="148">
        <v>109.16564375999999</v>
      </c>
      <c r="CG83" s="148">
        <v>140.91389677999999</v>
      </c>
      <c r="CH83" s="148">
        <v>131.12430501999998</v>
      </c>
      <c r="CI83" s="148">
        <v>193.00920037</v>
      </c>
      <c r="CJ83" s="148">
        <v>195.85731168000001</v>
      </c>
      <c r="CK83" s="148">
        <f>+'Cambiaria Diaria '!BYW85</f>
        <v>113.82142364000001</v>
      </c>
      <c r="CL83" s="148">
        <f>+'Cambiaria Diaria '!BZQ85</f>
        <v>44.096350999999999</v>
      </c>
    </row>
    <row r="84" spans="1:90" ht="18" x14ac:dyDescent="0.25">
      <c r="A84" s="127" t="s">
        <v>67</v>
      </c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>
        <v>0</v>
      </c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>
        <v>0</v>
      </c>
      <c r="BA84" s="130">
        <v>0</v>
      </c>
      <c r="BB84" s="130"/>
      <c r="BC84" s="130">
        <v>0</v>
      </c>
      <c r="BD84" s="130">
        <v>0</v>
      </c>
      <c r="BE84" s="130"/>
      <c r="BF84" s="130"/>
      <c r="BG84" s="130"/>
      <c r="BH84" s="130"/>
      <c r="BI84" s="130"/>
      <c r="BJ84" s="132">
        <v>0</v>
      </c>
      <c r="BK84" s="132">
        <v>0</v>
      </c>
      <c r="BL84" s="132">
        <v>0</v>
      </c>
      <c r="BM84" s="132">
        <v>0</v>
      </c>
      <c r="BN84" s="132">
        <v>0</v>
      </c>
      <c r="BO84" s="132">
        <v>0</v>
      </c>
      <c r="BP84" s="132">
        <v>0</v>
      </c>
      <c r="BQ84" s="132">
        <v>0</v>
      </c>
      <c r="BR84" s="132">
        <v>0</v>
      </c>
      <c r="BS84" s="132">
        <v>0</v>
      </c>
      <c r="BT84" s="132">
        <v>0</v>
      </c>
      <c r="BU84" s="132">
        <v>0</v>
      </c>
      <c r="BV84" s="132">
        <v>0</v>
      </c>
      <c r="BW84" s="132">
        <v>0</v>
      </c>
      <c r="BX84" s="133">
        <v>0</v>
      </c>
      <c r="BY84" s="133">
        <v>0</v>
      </c>
      <c r="BZ84" s="133">
        <v>0</v>
      </c>
      <c r="CA84" s="133">
        <v>0</v>
      </c>
      <c r="CB84" s="133">
        <v>0</v>
      </c>
      <c r="CC84" s="133">
        <v>0</v>
      </c>
      <c r="CD84" s="133">
        <v>0</v>
      </c>
      <c r="CE84" s="133">
        <v>0</v>
      </c>
      <c r="CF84" s="133">
        <v>0</v>
      </c>
      <c r="CG84" s="133">
        <v>0</v>
      </c>
      <c r="CH84" s="133">
        <v>0</v>
      </c>
      <c r="CI84" s="133">
        <v>0</v>
      </c>
      <c r="CJ84" s="133">
        <v>0</v>
      </c>
      <c r="CK84" s="133">
        <f>+'Cambiaria Diaria '!BYW86</f>
        <v>0</v>
      </c>
      <c r="CL84" s="133">
        <f>+'Cambiaria Diaria '!BZQ86</f>
        <v>0</v>
      </c>
    </row>
    <row r="85" spans="1:90" ht="18" x14ac:dyDescent="0.25">
      <c r="A85" s="127" t="s">
        <v>68</v>
      </c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>
        <v>0</v>
      </c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>
        <v>0</v>
      </c>
      <c r="BA85" s="130">
        <v>0</v>
      </c>
      <c r="BB85" s="130"/>
      <c r="BC85" s="130">
        <v>0</v>
      </c>
      <c r="BD85" s="130">
        <v>0</v>
      </c>
      <c r="BE85" s="130"/>
      <c r="BF85" s="130"/>
      <c r="BG85" s="130"/>
      <c r="BH85" s="130"/>
      <c r="BI85" s="130"/>
      <c r="BJ85" s="132">
        <v>0</v>
      </c>
      <c r="BK85" s="132">
        <v>0</v>
      </c>
      <c r="BL85" s="132">
        <v>0</v>
      </c>
      <c r="BM85" s="132">
        <v>0</v>
      </c>
      <c r="BN85" s="132">
        <v>0</v>
      </c>
      <c r="BO85" s="132">
        <v>0</v>
      </c>
      <c r="BP85" s="132">
        <v>0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0</v>
      </c>
      <c r="BW85" s="132">
        <v>0</v>
      </c>
      <c r="BX85" s="133">
        <v>0</v>
      </c>
      <c r="BY85" s="133">
        <v>0</v>
      </c>
      <c r="BZ85" s="133">
        <v>0</v>
      </c>
      <c r="CA85" s="133">
        <v>0</v>
      </c>
      <c r="CB85" s="133">
        <v>0</v>
      </c>
      <c r="CC85" s="133">
        <v>0</v>
      </c>
      <c r="CD85" s="133">
        <v>0</v>
      </c>
      <c r="CE85" s="133">
        <v>0</v>
      </c>
      <c r="CF85" s="133">
        <v>0</v>
      </c>
      <c r="CG85" s="133">
        <v>0</v>
      </c>
      <c r="CH85" s="133">
        <v>0</v>
      </c>
      <c r="CI85" s="133">
        <v>0</v>
      </c>
      <c r="CJ85" s="133">
        <v>0</v>
      </c>
      <c r="CK85" s="133">
        <f>+'Cambiaria Diaria '!BYW87</f>
        <v>0</v>
      </c>
      <c r="CL85" s="133">
        <f>+'Cambiaria Diaria '!BZQ87</f>
        <v>0</v>
      </c>
    </row>
    <row r="86" spans="1:90" ht="18" x14ac:dyDescent="0.25">
      <c r="A86" s="127" t="s">
        <v>69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>
        <v>0</v>
      </c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>
        <v>0</v>
      </c>
      <c r="BA86" s="130">
        <v>0</v>
      </c>
      <c r="BB86" s="130"/>
      <c r="BC86" s="130">
        <v>0</v>
      </c>
      <c r="BD86" s="130">
        <v>0</v>
      </c>
      <c r="BE86" s="130"/>
      <c r="BF86" s="130"/>
      <c r="BG86" s="130"/>
      <c r="BH86" s="130"/>
      <c r="BI86" s="130"/>
      <c r="BJ86" s="132">
        <v>0</v>
      </c>
      <c r="BK86" s="132">
        <v>0</v>
      </c>
      <c r="BL86" s="132">
        <v>0</v>
      </c>
      <c r="BM86" s="132">
        <v>0</v>
      </c>
      <c r="BN86" s="132">
        <v>0</v>
      </c>
      <c r="BO86" s="132">
        <v>0</v>
      </c>
      <c r="BP86" s="132">
        <v>0</v>
      </c>
      <c r="BQ86" s="132">
        <v>0</v>
      </c>
      <c r="BR86" s="132">
        <v>0</v>
      </c>
      <c r="BS86" s="132">
        <v>0</v>
      </c>
      <c r="BT86" s="132">
        <v>0</v>
      </c>
      <c r="BU86" s="132">
        <v>0</v>
      </c>
      <c r="BV86" s="132">
        <v>0</v>
      </c>
      <c r="BW86" s="132">
        <v>0</v>
      </c>
      <c r="BX86" s="133">
        <v>0</v>
      </c>
      <c r="BY86" s="133">
        <v>0</v>
      </c>
      <c r="BZ86" s="133">
        <v>0</v>
      </c>
      <c r="CA86" s="133">
        <v>0</v>
      </c>
      <c r="CB86" s="133">
        <v>0</v>
      </c>
      <c r="CC86" s="133">
        <v>0</v>
      </c>
      <c r="CD86" s="133">
        <v>0</v>
      </c>
      <c r="CE86" s="133">
        <v>0</v>
      </c>
      <c r="CF86" s="133">
        <v>0</v>
      </c>
      <c r="CG86" s="133">
        <v>0</v>
      </c>
      <c r="CH86" s="133">
        <v>0</v>
      </c>
      <c r="CI86" s="133">
        <v>0</v>
      </c>
      <c r="CJ86" s="133">
        <v>0</v>
      </c>
      <c r="CK86" s="133">
        <f>+'Cambiaria Diaria '!BYW88</f>
        <v>0</v>
      </c>
      <c r="CL86" s="133">
        <f>+'Cambiaria Diaria '!BZQ88</f>
        <v>0</v>
      </c>
    </row>
    <row r="87" spans="1:90" ht="18" x14ac:dyDescent="0.25">
      <c r="A87" s="127" t="s">
        <v>70</v>
      </c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>
        <v>0</v>
      </c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>
        <v>0</v>
      </c>
      <c r="BA87" s="130">
        <v>0</v>
      </c>
      <c r="BB87" s="130"/>
      <c r="BC87" s="130">
        <v>0</v>
      </c>
      <c r="BD87" s="130">
        <v>0</v>
      </c>
      <c r="BE87" s="130"/>
      <c r="BF87" s="130"/>
      <c r="BG87" s="130"/>
      <c r="BH87" s="130"/>
      <c r="BI87" s="130"/>
      <c r="BJ87" s="132">
        <v>0</v>
      </c>
      <c r="BK87" s="132">
        <v>0</v>
      </c>
      <c r="BL87" s="132">
        <v>0</v>
      </c>
      <c r="BM87" s="132">
        <v>0</v>
      </c>
      <c r="BN87" s="132">
        <v>0</v>
      </c>
      <c r="BO87" s="132">
        <v>0</v>
      </c>
      <c r="BP87" s="132">
        <v>0</v>
      </c>
      <c r="BQ87" s="132">
        <v>0</v>
      </c>
      <c r="BR87" s="132">
        <v>0</v>
      </c>
      <c r="BS87" s="132">
        <v>0</v>
      </c>
      <c r="BT87" s="132">
        <v>0</v>
      </c>
      <c r="BU87" s="132">
        <v>0</v>
      </c>
      <c r="BV87" s="132">
        <v>0</v>
      </c>
      <c r="BW87" s="132">
        <v>0</v>
      </c>
      <c r="BX87" s="133">
        <v>0</v>
      </c>
      <c r="BY87" s="133">
        <v>0</v>
      </c>
      <c r="BZ87" s="133">
        <v>0</v>
      </c>
      <c r="CA87" s="133">
        <v>0</v>
      </c>
      <c r="CB87" s="133">
        <v>0</v>
      </c>
      <c r="CC87" s="133">
        <v>0</v>
      </c>
      <c r="CD87" s="133">
        <v>0</v>
      </c>
      <c r="CE87" s="133">
        <v>0</v>
      </c>
      <c r="CF87" s="133">
        <v>0</v>
      </c>
      <c r="CG87" s="133">
        <v>0</v>
      </c>
      <c r="CH87" s="133">
        <v>0</v>
      </c>
      <c r="CI87" s="133">
        <v>0</v>
      </c>
      <c r="CJ87" s="133">
        <v>0</v>
      </c>
      <c r="CK87" s="133">
        <f>+'Cambiaria Diaria '!BYW89</f>
        <v>0</v>
      </c>
      <c r="CL87" s="133">
        <f>+'Cambiaria Diaria '!BZQ89</f>
        <v>0</v>
      </c>
    </row>
    <row r="88" spans="1:90" ht="18" x14ac:dyDescent="0.25">
      <c r="A88" s="127" t="s">
        <v>71</v>
      </c>
      <c r="B88" s="130">
        <v>451.42633731000001</v>
      </c>
      <c r="C88" s="130">
        <v>208.74468657000003</v>
      </c>
      <c r="D88" s="130">
        <v>99.857595399999994</v>
      </c>
      <c r="E88" s="130">
        <v>207.86090692000005</v>
      </c>
      <c r="F88" s="130">
        <v>84.533514660000023</v>
      </c>
      <c r="G88" s="130">
        <v>151.32312184000003</v>
      </c>
      <c r="H88" s="130">
        <v>1619.3954808000001</v>
      </c>
      <c r="I88" s="130">
        <v>161.96232866000003</v>
      </c>
      <c r="J88" s="130">
        <v>132.21517394999998</v>
      </c>
      <c r="K88" s="130">
        <v>106.31732671</v>
      </c>
      <c r="L88" s="130">
        <v>616.32207399000015</v>
      </c>
      <c r="M88" s="130">
        <v>107.98854179999999</v>
      </c>
      <c r="N88" s="130">
        <v>115.12956903999999</v>
      </c>
      <c r="O88" s="130">
        <v>90.370274069999979</v>
      </c>
      <c r="P88" s="130">
        <v>86.628915410000019</v>
      </c>
      <c r="Q88" s="130">
        <v>65.537335419999991</v>
      </c>
      <c r="R88" s="130">
        <v>66.287024889999998</v>
      </c>
      <c r="S88" s="130">
        <v>102.22971831</v>
      </c>
      <c r="T88" s="130">
        <v>115.55858727999997</v>
      </c>
      <c r="U88" s="130">
        <v>112.89927457000002</v>
      </c>
      <c r="V88" s="130">
        <v>79.544271139999992</v>
      </c>
      <c r="W88" s="130">
        <v>58.606500680000003</v>
      </c>
      <c r="X88" s="130">
        <v>105.58239152</v>
      </c>
      <c r="Y88" s="130">
        <v>98.867920459999965</v>
      </c>
      <c r="Z88" s="130">
        <v>102.29541631999999</v>
      </c>
      <c r="AA88" s="130">
        <v>86.951163370000003</v>
      </c>
      <c r="AB88" s="130">
        <v>47.306356310000005</v>
      </c>
      <c r="AC88" s="130">
        <v>76.435154309999987</v>
      </c>
      <c r="AD88" s="130">
        <v>76.952391380000009</v>
      </c>
      <c r="AE88" s="130">
        <v>71.35801619999998</v>
      </c>
      <c r="AF88" s="130">
        <v>42.108201749999992</v>
      </c>
      <c r="AG88" s="130">
        <v>81.670031490000014</v>
      </c>
      <c r="AH88" s="130">
        <v>67.839338760000004</v>
      </c>
      <c r="AI88" s="130">
        <v>125.07095722999999</v>
      </c>
      <c r="AJ88" s="130">
        <v>128.59714790999999</v>
      </c>
      <c r="AK88" s="130">
        <v>54.932081350000004</v>
      </c>
      <c r="AL88" s="130">
        <v>280.76212013999992</v>
      </c>
      <c r="AM88" s="130">
        <v>56.86747777999998</v>
      </c>
      <c r="AN88" s="130">
        <v>117.71567001999999</v>
      </c>
      <c r="AO88" s="130">
        <v>113.90529949999998</v>
      </c>
      <c r="AP88" s="130">
        <v>79.798185339999989</v>
      </c>
      <c r="AQ88" s="130">
        <v>133.38975561999999</v>
      </c>
      <c r="AR88" s="130">
        <v>142.76173324000001</v>
      </c>
      <c r="AS88" s="130">
        <v>108.36302549000001</v>
      </c>
      <c r="AT88" s="130">
        <v>147.11444272000003</v>
      </c>
      <c r="AU88" s="130">
        <v>119.99946560000001</v>
      </c>
      <c r="AV88" s="130">
        <v>124.95336450000002</v>
      </c>
      <c r="AW88" s="130">
        <v>69.77739308999999</v>
      </c>
      <c r="AX88" s="130">
        <v>147.36336158999998</v>
      </c>
      <c r="AY88" s="130">
        <v>58.213352929999992</v>
      </c>
      <c r="AZ88" s="130">
        <v>69.938324269999995</v>
      </c>
      <c r="BA88" s="130">
        <v>88.192781369999977</v>
      </c>
      <c r="BB88" s="130">
        <v>56.234466670000003</v>
      </c>
      <c r="BC88" s="130">
        <v>65.054078940000011</v>
      </c>
      <c r="BD88" s="130">
        <v>34.435248860000002</v>
      </c>
      <c r="BE88" s="130">
        <v>66.328250109999956</v>
      </c>
      <c r="BF88" s="130">
        <v>86.054111759999955</v>
      </c>
      <c r="BG88" s="130">
        <v>87.754015009999989</v>
      </c>
      <c r="BH88" s="130">
        <v>75.159376079999973</v>
      </c>
      <c r="BI88" s="130">
        <v>38.54969604999998</v>
      </c>
      <c r="BJ88" s="132">
        <v>16.766036381147305</v>
      </c>
      <c r="BK88" s="132">
        <v>31.753193765306122</v>
      </c>
      <c r="BL88" s="132">
        <v>31.852484497084546</v>
      </c>
      <c r="BM88" s="132">
        <v>80.08513040524781</v>
      </c>
      <c r="BN88" s="132">
        <v>43.875195803206999</v>
      </c>
      <c r="BO88" s="132">
        <v>33.98502116180758</v>
      </c>
      <c r="BP88" s="132">
        <v>44.563773927580165</v>
      </c>
      <c r="BQ88" s="132">
        <v>18.145569807584966</v>
      </c>
      <c r="BR88" s="132">
        <v>26.98949553058295</v>
      </c>
      <c r="BS88" s="132">
        <v>40.996469846363588</v>
      </c>
      <c r="BT88" s="132">
        <v>38.928480039565223</v>
      </c>
      <c r="BU88" s="132">
        <v>9.6995586203069379</v>
      </c>
      <c r="BV88" s="132">
        <v>13.309225298095997</v>
      </c>
      <c r="BW88" s="132">
        <v>29.30772142857143</v>
      </c>
      <c r="BX88" s="133">
        <v>363.40193168513116</v>
      </c>
      <c r="BY88" s="133">
        <v>48.027355115218661</v>
      </c>
      <c r="BZ88" s="133">
        <v>9.1841252600000018</v>
      </c>
      <c r="CA88" s="133">
        <v>26.977835460000204</v>
      </c>
      <c r="CB88" s="133">
        <v>28.243886229999937</v>
      </c>
      <c r="CC88" s="133">
        <v>18.265792159999741</v>
      </c>
      <c r="CD88" s="133">
        <v>20.921591660000111</v>
      </c>
      <c r="CE88" s="133">
        <v>21.69484282000003</v>
      </c>
      <c r="CF88" s="133">
        <v>18.0556174399997</v>
      </c>
      <c r="CG88" s="133">
        <v>41.819648299999663</v>
      </c>
      <c r="CH88" s="133">
        <v>37.155846029999822</v>
      </c>
      <c r="CI88" s="133">
        <v>35.53957134000008</v>
      </c>
      <c r="CJ88" s="133">
        <v>23.828146099999998</v>
      </c>
      <c r="CK88" s="133">
        <f>+'Cambiaria Diaria '!BYW90</f>
        <v>50.737573849999997</v>
      </c>
      <c r="CL88" s="133">
        <f>+'Cambiaria Diaria '!BZQ90</f>
        <v>31.002809419999998</v>
      </c>
    </row>
    <row r="89" spans="1:90" ht="18" x14ac:dyDescent="0.25">
      <c r="A89" s="127" t="s">
        <v>35</v>
      </c>
      <c r="B89" s="130"/>
      <c r="C89" s="130"/>
      <c r="D89" s="130"/>
      <c r="E89" s="130">
        <v>0.469221</v>
      </c>
      <c r="F89" s="130"/>
      <c r="G89" s="130"/>
      <c r="H89" s="130">
        <v>18.161799999999999</v>
      </c>
      <c r="I89" s="130"/>
      <c r="J89" s="130">
        <v>0.23994099999999999</v>
      </c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>
        <v>2.669581E-2</v>
      </c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>
        <v>37.201150460000001</v>
      </c>
      <c r="AJ89" s="130">
        <v>10.4634476</v>
      </c>
      <c r="AK89" s="130">
        <v>0.29718259999999996</v>
      </c>
      <c r="AL89" s="130">
        <v>0</v>
      </c>
      <c r="AM89" s="130"/>
      <c r="AN89" s="130"/>
      <c r="AO89" s="130">
        <v>10.4</v>
      </c>
      <c r="AP89" s="130"/>
      <c r="AQ89" s="130"/>
      <c r="AR89" s="130"/>
      <c r="AS89" s="130"/>
      <c r="AT89" s="130"/>
      <c r="AU89" s="130"/>
      <c r="AV89" s="130">
        <v>13.080305679999999</v>
      </c>
      <c r="AW89" s="130"/>
      <c r="AX89" s="130"/>
      <c r="AY89" s="130">
        <v>0.12877336</v>
      </c>
      <c r="AZ89" s="130">
        <v>0</v>
      </c>
      <c r="BA89" s="130">
        <v>0</v>
      </c>
      <c r="BB89" s="130"/>
      <c r="BC89" s="130">
        <v>0</v>
      </c>
      <c r="BD89" s="130">
        <v>0</v>
      </c>
      <c r="BE89" s="130"/>
      <c r="BF89" s="130"/>
      <c r="BG89" s="130"/>
      <c r="BH89" s="130">
        <v>34.562800000000003</v>
      </c>
      <c r="BI89" s="130"/>
      <c r="BJ89" s="132">
        <v>0</v>
      </c>
      <c r="BK89" s="132">
        <v>0</v>
      </c>
      <c r="BL89" s="132">
        <v>0</v>
      </c>
      <c r="BM89" s="132">
        <v>0</v>
      </c>
      <c r="BN89" s="132">
        <v>0</v>
      </c>
      <c r="BO89" s="132">
        <v>0</v>
      </c>
      <c r="BP89" s="132">
        <v>0</v>
      </c>
      <c r="BQ89" s="132">
        <v>0</v>
      </c>
      <c r="BR89" s="132">
        <v>0</v>
      </c>
      <c r="BS89" s="132">
        <v>0</v>
      </c>
      <c r="BT89" s="132">
        <v>0</v>
      </c>
      <c r="BU89" s="132">
        <v>0</v>
      </c>
      <c r="BV89" s="132">
        <v>0</v>
      </c>
      <c r="BW89" s="132">
        <v>0</v>
      </c>
      <c r="BX89" s="133">
        <v>0</v>
      </c>
      <c r="BY89" s="133">
        <v>0</v>
      </c>
      <c r="BZ89" s="133">
        <v>0</v>
      </c>
      <c r="CA89" s="133">
        <v>0</v>
      </c>
      <c r="CB89" s="133">
        <v>0</v>
      </c>
      <c r="CC89" s="133">
        <v>0</v>
      </c>
      <c r="CD89" s="133">
        <v>0.79699200000000003</v>
      </c>
      <c r="CE89" s="133">
        <v>0</v>
      </c>
      <c r="CF89" s="133">
        <v>0</v>
      </c>
      <c r="CG89" s="133">
        <v>0</v>
      </c>
      <c r="CH89" s="133">
        <v>0</v>
      </c>
      <c r="CI89" s="133">
        <v>0</v>
      </c>
      <c r="CJ89" s="133">
        <v>0</v>
      </c>
      <c r="CK89" s="133">
        <f>+'Cambiaria Diaria '!BYW91</f>
        <v>0</v>
      </c>
      <c r="CL89" s="133">
        <f>+'Cambiaria Diaria '!BZQ91</f>
        <v>0</v>
      </c>
    </row>
    <row r="90" spans="1:90" ht="18" x14ac:dyDescent="0.25">
      <c r="A90" s="127" t="s">
        <v>36</v>
      </c>
      <c r="B90" s="130"/>
      <c r="C90" s="130"/>
      <c r="D90" s="130"/>
      <c r="E90" s="130"/>
      <c r="F90" s="130"/>
      <c r="G90" s="130"/>
      <c r="H90" s="130">
        <v>4.3865653799999995</v>
      </c>
      <c r="I90" s="130"/>
      <c r="J90" s="130">
        <v>2.1923000000000003E-3</v>
      </c>
      <c r="K90" s="130">
        <v>5.6659999999999996E-5</v>
      </c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>
        <v>2.264E-5</v>
      </c>
      <c r="AB90" s="130">
        <v>4.7040000000000005E-4</v>
      </c>
      <c r="AC90" s="130"/>
      <c r="AD90" s="130"/>
      <c r="AE90" s="130"/>
      <c r="AF90" s="130"/>
      <c r="AG90" s="130"/>
      <c r="AH90" s="130"/>
      <c r="AI90" s="130"/>
      <c r="AJ90" s="130"/>
      <c r="AK90" s="130"/>
      <c r="AL90" s="130">
        <v>0</v>
      </c>
      <c r="AM90" s="130">
        <v>3.8843699999999998E-3</v>
      </c>
      <c r="AN90" s="130"/>
      <c r="AO90" s="130"/>
      <c r="AP90" s="130"/>
      <c r="AQ90" s="130"/>
      <c r="AR90" s="130"/>
      <c r="AS90" s="130">
        <v>9.4879999999999891E-5</v>
      </c>
      <c r="AT90" s="130">
        <v>9.4530000000000005E-5</v>
      </c>
      <c r="AU90" s="130"/>
      <c r="AV90" s="130"/>
      <c r="AW90" s="130"/>
      <c r="AX90" s="130">
        <v>7.11E-3</v>
      </c>
      <c r="AY90" s="130">
        <v>9.6829999999999993E-5</v>
      </c>
      <c r="AZ90" s="130">
        <v>0</v>
      </c>
      <c r="BA90" s="130">
        <v>7.8440100000000002E-3</v>
      </c>
      <c r="BB90" s="130"/>
      <c r="BC90" s="130">
        <v>2.0827310000000002E-2</v>
      </c>
      <c r="BD90" s="130">
        <v>1.7263000000000001E-4</v>
      </c>
      <c r="BE90" s="130"/>
      <c r="BF90" s="130"/>
      <c r="BG90" s="130"/>
      <c r="BH90" s="130">
        <v>1.5761E-4</v>
      </c>
      <c r="BI90" s="130">
        <v>1.6565000000000001E-4</v>
      </c>
      <c r="BJ90" s="132">
        <v>5.9428571428571427E-5</v>
      </c>
      <c r="BK90" s="132">
        <v>0</v>
      </c>
      <c r="BL90" s="132">
        <v>1.5485860058309035E-4</v>
      </c>
      <c r="BM90" s="132">
        <v>2.1780174927113699E-4</v>
      </c>
      <c r="BN90" s="132">
        <v>0</v>
      </c>
      <c r="BO90" s="132">
        <v>0</v>
      </c>
      <c r="BP90" s="132">
        <v>3.3261285422740527E-3</v>
      </c>
      <c r="BQ90" s="132">
        <v>0</v>
      </c>
      <c r="BR90" s="132">
        <v>9.4687682215743429E-3</v>
      </c>
      <c r="BS90" s="132">
        <v>0</v>
      </c>
      <c r="BT90" s="132">
        <v>0</v>
      </c>
      <c r="BU90" s="132">
        <v>0</v>
      </c>
      <c r="BV90" s="132">
        <v>1.8103323615160348E-3</v>
      </c>
      <c r="BW90" s="132">
        <v>1.6368075801749267E-4</v>
      </c>
      <c r="BX90" s="133">
        <v>9.0661807580174911E-5</v>
      </c>
      <c r="BY90" s="133">
        <v>9.6829999999999993E-5</v>
      </c>
      <c r="BZ90" s="133">
        <v>2.2693100000000001E-3</v>
      </c>
      <c r="CA90" s="133">
        <v>4.7076E-2</v>
      </c>
      <c r="CB90" s="133">
        <v>0</v>
      </c>
      <c r="CC90" s="133">
        <v>2.4909999999999998E-4</v>
      </c>
      <c r="CD90" s="133">
        <v>1.5962999999999999E-4</v>
      </c>
      <c r="CE90" s="133">
        <v>0</v>
      </c>
      <c r="CF90" s="133">
        <v>0</v>
      </c>
      <c r="CG90" s="133">
        <v>0</v>
      </c>
      <c r="CH90" s="133">
        <v>3.5274999999999998E-4</v>
      </c>
      <c r="CI90" s="133">
        <v>0</v>
      </c>
      <c r="CJ90" s="133">
        <v>0</v>
      </c>
      <c r="CK90" s="133">
        <f>+'Cambiaria Diaria '!BYW92</f>
        <v>6.0292499999999999E-3</v>
      </c>
      <c r="CL90" s="133">
        <f>+'Cambiaria Diaria '!BZQ92</f>
        <v>0</v>
      </c>
    </row>
    <row r="91" spans="1:90" ht="18" x14ac:dyDescent="0.25">
      <c r="A91" s="127" t="s">
        <v>37</v>
      </c>
      <c r="B91" s="130">
        <v>126.60594462999998</v>
      </c>
      <c r="C91" s="130">
        <v>188.29504889</v>
      </c>
      <c r="D91" s="130">
        <v>98.83760654999999</v>
      </c>
      <c r="E91" s="130">
        <v>204.16048543000002</v>
      </c>
      <c r="F91" s="130">
        <v>81.128293840000012</v>
      </c>
      <c r="G91" s="130">
        <v>147.55596894999999</v>
      </c>
      <c r="H91" s="130">
        <v>98.042886769999996</v>
      </c>
      <c r="I91" s="130">
        <v>139.08281064000002</v>
      </c>
      <c r="J91" s="130">
        <v>131.95904064999999</v>
      </c>
      <c r="K91" s="130">
        <v>106.31727004999999</v>
      </c>
      <c r="L91" s="130">
        <v>122.73830085</v>
      </c>
      <c r="M91" s="130">
        <v>107.65666952999997</v>
      </c>
      <c r="N91" s="130">
        <v>115.12942403999999</v>
      </c>
      <c r="O91" s="130">
        <v>84.24926911</v>
      </c>
      <c r="P91" s="130">
        <v>86.628915410000019</v>
      </c>
      <c r="Q91" s="130">
        <v>65.535890899999998</v>
      </c>
      <c r="R91" s="130">
        <v>66.286724890000002</v>
      </c>
      <c r="S91" s="130">
        <v>96.19121530000001</v>
      </c>
      <c r="T91" s="130">
        <v>102.12720073999998</v>
      </c>
      <c r="U91" s="130">
        <v>64.247033819999984</v>
      </c>
      <c r="V91" s="130">
        <v>75.915296479999981</v>
      </c>
      <c r="W91" s="130">
        <v>55.145306099999999</v>
      </c>
      <c r="X91" s="130">
        <v>78.688335850000001</v>
      </c>
      <c r="Y91" s="130">
        <v>95.169929859999968</v>
      </c>
      <c r="Z91" s="130">
        <v>100.79264796999999</v>
      </c>
      <c r="AA91" s="130">
        <v>59.495196900000003</v>
      </c>
      <c r="AB91" s="130">
        <v>47.305885910000001</v>
      </c>
      <c r="AC91" s="130">
        <v>76.435154309999987</v>
      </c>
      <c r="AD91" s="130">
        <v>48.45627897</v>
      </c>
      <c r="AE91" s="130">
        <v>48.021368729999992</v>
      </c>
      <c r="AF91" s="130">
        <v>42.108201749999992</v>
      </c>
      <c r="AG91" s="130">
        <v>40.988457340000004</v>
      </c>
      <c r="AH91" s="130">
        <v>67.768424839999994</v>
      </c>
      <c r="AI91" s="130">
        <v>87.865526130000006</v>
      </c>
      <c r="AJ91" s="130">
        <v>89.290516619999991</v>
      </c>
      <c r="AK91" s="130">
        <v>54.634898750000005</v>
      </c>
      <c r="AL91" s="130">
        <v>43.232025579999998</v>
      </c>
      <c r="AM91" s="130">
        <v>41.270160349999976</v>
      </c>
      <c r="AN91" s="130">
        <v>102.76279658</v>
      </c>
      <c r="AO91" s="130">
        <v>93.348900450000002</v>
      </c>
      <c r="AP91" s="130">
        <v>71.537882909999993</v>
      </c>
      <c r="AQ91" s="130">
        <v>113.19943006000001</v>
      </c>
      <c r="AR91" s="130">
        <v>98.916975030000003</v>
      </c>
      <c r="AS91" s="130">
        <v>81.661301479999992</v>
      </c>
      <c r="AT91" s="130">
        <v>100.6162011</v>
      </c>
      <c r="AU91" s="130">
        <v>70.226581109999998</v>
      </c>
      <c r="AV91" s="130">
        <v>87.313592749999998</v>
      </c>
      <c r="AW91" s="130">
        <v>68.554821009999984</v>
      </c>
      <c r="AX91" s="130">
        <v>73.894073290000009</v>
      </c>
      <c r="AY91" s="130">
        <v>53.371378949999993</v>
      </c>
      <c r="AZ91" s="130">
        <v>63.671841529999995</v>
      </c>
      <c r="BA91" s="130">
        <v>73.414253479999971</v>
      </c>
      <c r="BB91" s="130">
        <v>51.540530619999998</v>
      </c>
      <c r="BC91" s="130">
        <v>61.78838863</v>
      </c>
      <c r="BD91" s="130">
        <v>34.43507623</v>
      </c>
      <c r="BE91" s="130">
        <v>61.922838829999968</v>
      </c>
      <c r="BF91" s="130">
        <v>84.826154179999961</v>
      </c>
      <c r="BG91" s="130">
        <v>62.165490010000013</v>
      </c>
      <c r="BH91" s="130">
        <v>35.906450439999979</v>
      </c>
      <c r="BI91" s="130">
        <v>33.737170399999982</v>
      </c>
      <c r="BJ91" s="132">
        <v>16.454457971847017</v>
      </c>
      <c r="BK91" s="132">
        <v>26.869437045189503</v>
      </c>
      <c r="BL91" s="132">
        <v>31.852329638483965</v>
      </c>
      <c r="BM91" s="132">
        <v>80.084912603498566</v>
      </c>
      <c r="BN91" s="132">
        <v>39.050131033527698</v>
      </c>
      <c r="BO91" s="132">
        <v>33.872747631195338</v>
      </c>
      <c r="BP91" s="132">
        <v>35.324250409037894</v>
      </c>
      <c r="BQ91" s="132">
        <v>12.792162676010619</v>
      </c>
      <c r="BR91" s="132">
        <v>26.980026762361376</v>
      </c>
      <c r="BS91" s="132">
        <v>40.996469846363588</v>
      </c>
      <c r="BT91" s="132">
        <v>28.887487843034666</v>
      </c>
      <c r="BU91" s="132">
        <v>9.6987619380911934</v>
      </c>
      <c r="BV91" s="132">
        <v>13.30741496573448</v>
      </c>
      <c r="BW91" s="132">
        <v>24.046986807580176</v>
      </c>
      <c r="BX91" s="133">
        <v>17.137058782798835</v>
      </c>
      <c r="BY91" s="133">
        <v>44.667384045218654</v>
      </c>
      <c r="BZ91" s="133">
        <v>3.8035092200000005</v>
      </c>
      <c r="CA91" s="133">
        <v>24.882876839999998</v>
      </c>
      <c r="CB91" s="133">
        <v>28.243886220000004</v>
      </c>
      <c r="CC91" s="133">
        <v>18.265543050000002</v>
      </c>
      <c r="CD91" s="133">
        <v>20.124440010000001</v>
      </c>
      <c r="CE91" s="133">
        <v>20.702888810000132</v>
      </c>
      <c r="CF91" s="133">
        <v>11.965815899999921</v>
      </c>
      <c r="CG91" s="133">
        <v>41.771500340000003</v>
      </c>
      <c r="CH91" s="133">
        <v>20.754253689999999</v>
      </c>
      <c r="CI91" s="133">
        <v>29.933520160000075</v>
      </c>
      <c r="CJ91" s="133">
        <v>23.828146099999998</v>
      </c>
      <c r="CK91" s="133">
        <f>+'Cambiaria Diaria '!BYW93</f>
        <v>50.731544599999999</v>
      </c>
      <c r="CL91" s="133">
        <f>+'Cambiaria Diaria '!BZQ93</f>
        <v>25.34618893</v>
      </c>
    </row>
    <row r="92" spans="1:90" ht="18" x14ac:dyDescent="0.25">
      <c r="A92" s="127" t="s">
        <v>38</v>
      </c>
      <c r="B92" s="130">
        <v>324.82039268000005</v>
      </c>
      <c r="C92" s="130">
        <v>20.449637680000002</v>
      </c>
      <c r="D92" s="130">
        <v>1.0199888500000001</v>
      </c>
      <c r="E92" s="130">
        <v>3.2312004900000004</v>
      </c>
      <c r="F92" s="130">
        <v>3.4052208199999998</v>
      </c>
      <c r="G92" s="130">
        <v>3.7671528899999998</v>
      </c>
      <c r="H92" s="130">
        <v>1498.8042286499999</v>
      </c>
      <c r="I92" s="130">
        <v>22.879518019999999</v>
      </c>
      <c r="J92" s="130">
        <v>1.4E-2</v>
      </c>
      <c r="K92" s="130"/>
      <c r="L92" s="130">
        <v>493.58377313999995</v>
      </c>
      <c r="M92" s="130">
        <v>0.33187227000000002</v>
      </c>
      <c r="N92" s="130">
        <v>1.45E-4</v>
      </c>
      <c r="O92" s="130">
        <v>6.1210049600000005</v>
      </c>
      <c r="P92" s="130">
        <v>115</v>
      </c>
      <c r="Q92" s="130">
        <v>1.4445199999999999E-3</v>
      </c>
      <c r="R92" s="130">
        <v>2.9999999999999997E-4</v>
      </c>
      <c r="S92" s="130">
        <v>6.0385030100000003</v>
      </c>
      <c r="T92" s="130">
        <v>13.43138654</v>
      </c>
      <c r="U92" s="130">
        <v>48.652240750000004</v>
      </c>
      <c r="V92" s="130">
        <v>3.6022788499999998</v>
      </c>
      <c r="W92" s="130">
        <v>3.4611945799999999</v>
      </c>
      <c r="X92" s="130">
        <v>26.894055670000004</v>
      </c>
      <c r="Y92" s="130">
        <v>3.6979906000000002</v>
      </c>
      <c r="Z92" s="130">
        <v>1.5027683499999998</v>
      </c>
      <c r="AA92" s="130">
        <v>27.455943829999999</v>
      </c>
      <c r="AB92" s="130"/>
      <c r="AC92" s="130"/>
      <c r="AD92" s="130">
        <v>28.496112410000002</v>
      </c>
      <c r="AE92" s="130">
        <v>23.336647469999999</v>
      </c>
      <c r="AF92" s="130"/>
      <c r="AG92" s="130">
        <v>40.681574149999996</v>
      </c>
      <c r="AH92" s="130">
        <v>7.0913919999999991E-2</v>
      </c>
      <c r="AI92" s="130">
        <v>4.2806400000000005E-3</v>
      </c>
      <c r="AJ92" s="130">
        <v>28.84318369</v>
      </c>
      <c r="AK92" s="130"/>
      <c r="AL92" s="130">
        <v>237.5300945599999</v>
      </c>
      <c r="AM92" s="130">
        <v>15.593433060000001</v>
      </c>
      <c r="AN92" s="130">
        <v>14.952873439999998</v>
      </c>
      <c r="AO92" s="130">
        <v>10.156399050000001</v>
      </c>
      <c r="AP92" s="130">
        <v>8.2603024299999994</v>
      </c>
      <c r="AQ92" s="130">
        <v>20.190325560000005</v>
      </c>
      <c r="AR92" s="130">
        <v>43.844758209999995</v>
      </c>
      <c r="AS92" s="130">
        <v>26.701629130000001</v>
      </c>
      <c r="AT92" s="130">
        <v>46.498147090000003</v>
      </c>
      <c r="AU92" s="130">
        <v>49.77288449000001</v>
      </c>
      <c r="AV92" s="130">
        <v>24.559466070000003</v>
      </c>
      <c r="AW92" s="130">
        <v>1.2225720799999999</v>
      </c>
      <c r="AX92" s="130">
        <v>73.462178300000005</v>
      </c>
      <c r="AY92" s="130">
        <v>4.7131037899999999</v>
      </c>
      <c r="AZ92" s="130">
        <v>6.2664827400000007</v>
      </c>
      <c r="BA92" s="130">
        <v>14.77068388</v>
      </c>
      <c r="BB92" s="130">
        <v>4.6939360500000005</v>
      </c>
      <c r="BC92" s="130">
        <v>3.2448630000000001</v>
      </c>
      <c r="BD92" s="130">
        <v>0</v>
      </c>
      <c r="BE92" s="130">
        <v>4.4054112799999903</v>
      </c>
      <c r="BF92" s="130">
        <v>1.2279575799999998</v>
      </c>
      <c r="BG92" s="130">
        <v>25.588525000000001</v>
      </c>
      <c r="BH92" s="130">
        <v>4.6899680299999993</v>
      </c>
      <c r="BI92" s="130"/>
      <c r="BJ92" s="132">
        <v>0.31151898072886297</v>
      </c>
      <c r="BK92" s="132">
        <v>4.883756720116617</v>
      </c>
      <c r="BL92" s="132">
        <v>0</v>
      </c>
      <c r="BM92" s="132">
        <v>0</v>
      </c>
      <c r="BN92" s="132">
        <v>4.8250647696793001</v>
      </c>
      <c r="BO92" s="132">
        <v>0.1122735306122449</v>
      </c>
      <c r="BP92" s="132">
        <v>9.2361973899999992</v>
      </c>
      <c r="BQ92" s="132">
        <v>5.3534071315743441</v>
      </c>
      <c r="BR92" s="132">
        <v>0</v>
      </c>
      <c r="BS92" s="132">
        <v>0</v>
      </c>
      <c r="BT92" s="132">
        <v>10.040992196530558</v>
      </c>
      <c r="BU92" s="132">
        <v>7.9668221574344009E-4</v>
      </c>
      <c r="BV92" s="132">
        <v>0</v>
      </c>
      <c r="BW92" s="132">
        <v>5.2605709402332366</v>
      </c>
      <c r="BX92" s="133">
        <v>346.26478224052477</v>
      </c>
      <c r="BY92" s="133">
        <v>3.3598742400000003</v>
      </c>
      <c r="BZ92" s="133">
        <v>5.3783467300000014</v>
      </c>
      <c r="CA92" s="133">
        <v>2.0478826200002027</v>
      </c>
      <c r="CB92" s="133">
        <v>9.9999333258438128E-9</v>
      </c>
      <c r="CC92" s="133">
        <v>9.9997379265914788E-9</v>
      </c>
      <c r="CD92" s="133">
        <v>2.0000108236217784E-8</v>
      </c>
      <c r="CE92" s="133">
        <v>0.99195401999987376</v>
      </c>
      <c r="CF92" s="133">
        <v>6.0898015399997769</v>
      </c>
      <c r="CG92" s="133">
        <v>4.8147959999665216E-2</v>
      </c>
      <c r="CH92" s="133">
        <v>16.401239589999818</v>
      </c>
      <c r="CI92" s="133">
        <v>5.6060511800000006</v>
      </c>
      <c r="CJ92" s="133">
        <v>0</v>
      </c>
      <c r="CK92" s="133">
        <f>+'Cambiaria Diaria '!BYW94</f>
        <v>0</v>
      </c>
      <c r="CL92" s="133">
        <f>+'Cambiaria Diaria '!BZQ94</f>
        <v>5.6566204899999999</v>
      </c>
    </row>
    <row r="93" spans="1:90" ht="18" x14ac:dyDescent="0.25">
      <c r="A93" s="127" t="s">
        <v>39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>
        <v>0</v>
      </c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>
        <v>0</v>
      </c>
      <c r="BA93" s="130">
        <v>0</v>
      </c>
      <c r="BB93" s="130"/>
      <c r="BC93" s="130">
        <v>0</v>
      </c>
      <c r="BD93" s="130">
        <v>0</v>
      </c>
      <c r="BE93" s="130"/>
      <c r="BF93" s="130"/>
      <c r="BG93" s="130"/>
      <c r="BH93" s="130"/>
      <c r="BI93" s="130">
        <v>4.81236</v>
      </c>
      <c r="BJ93" s="132">
        <v>0</v>
      </c>
      <c r="BK93" s="132">
        <v>0</v>
      </c>
      <c r="BL93" s="132">
        <v>0</v>
      </c>
      <c r="BM93" s="132">
        <v>0</v>
      </c>
      <c r="BN93" s="132">
        <v>0</v>
      </c>
      <c r="BO93" s="132">
        <v>0</v>
      </c>
      <c r="BP93" s="132">
        <v>0</v>
      </c>
      <c r="BQ93" s="132">
        <v>0</v>
      </c>
      <c r="BR93" s="132">
        <v>0</v>
      </c>
      <c r="BS93" s="132">
        <v>0</v>
      </c>
      <c r="BT93" s="132">
        <v>0</v>
      </c>
      <c r="BU93" s="132">
        <v>0</v>
      </c>
      <c r="BV93" s="132">
        <v>0</v>
      </c>
      <c r="BW93" s="132">
        <v>0</v>
      </c>
      <c r="BX93" s="133">
        <v>0</v>
      </c>
      <c r="BY93" s="133">
        <v>0</v>
      </c>
      <c r="BZ93" s="133">
        <v>0</v>
      </c>
      <c r="CA93" s="133">
        <v>0</v>
      </c>
      <c r="CB93" s="133">
        <v>0</v>
      </c>
      <c r="CC93" s="133">
        <v>0</v>
      </c>
      <c r="CD93" s="133">
        <v>0</v>
      </c>
      <c r="CE93" s="133">
        <v>0</v>
      </c>
      <c r="CF93" s="133">
        <v>0</v>
      </c>
      <c r="CG93" s="133">
        <v>0</v>
      </c>
      <c r="CH93" s="133">
        <v>0</v>
      </c>
      <c r="CI93" s="133">
        <v>0</v>
      </c>
      <c r="CJ93" s="133">
        <v>0</v>
      </c>
      <c r="CK93" s="133">
        <f>+'Cambiaria Diaria '!BYW95</f>
        <v>0</v>
      </c>
      <c r="CL93" s="133">
        <f>+'Cambiaria Diaria '!BZQ95</f>
        <v>0</v>
      </c>
    </row>
    <row r="94" spans="1:90" ht="18" x14ac:dyDescent="0.25">
      <c r="A94" s="127" t="s">
        <v>72</v>
      </c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>
        <v>0</v>
      </c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>
        <v>0</v>
      </c>
      <c r="BA94" s="130">
        <v>0</v>
      </c>
      <c r="BB94" s="130"/>
      <c r="BC94" s="130">
        <v>0</v>
      </c>
      <c r="BD94" s="130">
        <v>0</v>
      </c>
      <c r="BE94" s="130"/>
      <c r="BF94" s="130"/>
      <c r="BG94" s="130"/>
      <c r="BH94" s="130"/>
      <c r="BI94" s="130"/>
      <c r="BJ94" s="132">
        <v>0</v>
      </c>
      <c r="BK94" s="132">
        <v>0</v>
      </c>
      <c r="BL94" s="132">
        <v>0</v>
      </c>
      <c r="BM94" s="132">
        <v>0</v>
      </c>
      <c r="BN94" s="132">
        <v>0</v>
      </c>
      <c r="BO94" s="132">
        <v>0</v>
      </c>
      <c r="BP94" s="132">
        <v>0</v>
      </c>
      <c r="BQ94" s="132">
        <v>0</v>
      </c>
      <c r="BR94" s="132">
        <v>0</v>
      </c>
      <c r="BS94" s="132">
        <v>0</v>
      </c>
      <c r="BT94" s="132">
        <v>0</v>
      </c>
      <c r="BU94" s="132">
        <v>0</v>
      </c>
      <c r="BV94" s="132">
        <v>0</v>
      </c>
      <c r="BW94" s="132">
        <v>0</v>
      </c>
      <c r="BX94" s="133">
        <v>0</v>
      </c>
      <c r="BY94" s="133">
        <v>0</v>
      </c>
      <c r="BZ94" s="133">
        <v>0</v>
      </c>
      <c r="CA94" s="133">
        <v>0</v>
      </c>
      <c r="CB94" s="133">
        <v>0</v>
      </c>
      <c r="CC94" s="133">
        <v>0</v>
      </c>
      <c r="CD94" s="133">
        <v>0</v>
      </c>
      <c r="CE94" s="133">
        <v>0</v>
      </c>
      <c r="CF94" s="133">
        <v>0</v>
      </c>
      <c r="CG94" s="133">
        <v>0</v>
      </c>
      <c r="CH94" s="133">
        <v>0</v>
      </c>
      <c r="CI94" s="133">
        <v>0</v>
      </c>
      <c r="CJ94" s="133">
        <v>0</v>
      </c>
      <c r="CK94" s="133">
        <f>+'Cambiaria Diaria '!BYW96</f>
        <v>0</v>
      </c>
      <c r="CL94" s="133">
        <f>+'Cambiaria Diaria '!BZQ96</f>
        <v>0</v>
      </c>
    </row>
    <row r="95" spans="1:90" ht="18" x14ac:dyDescent="0.25">
      <c r="A95" s="127" t="s">
        <v>73</v>
      </c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>
        <v>0</v>
      </c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>
        <v>0</v>
      </c>
      <c r="BA95" s="130">
        <v>0</v>
      </c>
      <c r="BB95" s="130"/>
      <c r="BC95" s="130">
        <v>0</v>
      </c>
      <c r="BD95" s="130">
        <v>0</v>
      </c>
      <c r="BE95" s="130"/>
      <c r="BF95" s="130"/>
      <c r="BG95" s="130"/>
      <c r="BH95" s="130"/>
      <c r="BI95" s="130"/>
      <c r="BJ95" s="132">
        <v>0</v>
      </c>
      <c r="BK95" s="132">
        <v>0</v>
      </c>
      <c r="BL95" s="132">
        <v>0</v>
      </c>
      <c r="BM95" s="132">
        <v>0</v>
      </c>
      <c r="BN95" s="132">
        <v>0</v>
      </c>
      <c r="BO95" s="132">
        <v>0</v>
      </c>
      <c r="BP95" s="132">
        <v>0</v>
      </c>
      <c r="BQ95" s="132">
        <v>0</v>
      </c>
      <c r="BR95" s="132">
        <v>0</v>
      </c>
      <c r="BS95" s="132">
        <v>0</v>
      </c>
      <c r="BT95" s="132">
        <v>0</v>
      </c>
      <c r="BU95" s="132">
        <v>0</v>
      </c>
      <c r="BV95" s="132">
        <v>0</v>
      </c>
      <c r="BW95" s="132">
        <v>0</v>
      </c>
      <c r="BX95" s="133">
        <v>0</v>
      </c>
      <c r="BY95" s="133">
        <v>0</v>
      </c>
      <c r="BZ95" s="133">
        <v>0</v>
      </c>
      <c r="CA95" s="133">
        <v>0</v>
      </c>
      <c r="CB95" s="133">
        <v>0</v>
      </c>
      <c r="CC95" s="133">
        <v>0</v>
      </c>
      <c r="CD95" s="133">
        <v>0</v>
      </c>
      <c r="CE95" s="133">
        <v>0</v>
      </c>
      <c r="CF95" s="133">
        <v>0</v>
      </c>
      <c r="CG95" s="133">
        <v>0</v>
      </c>
      <c r="CH95" s="133">
        <v>0</v>
      </c>
      <c r="CI95" s="133">
        <v>0</v>
      </c>
      <c r="CJ95" s="133">
        <v>0</v>
      </c>
      <c r="CK95" s="133">
        <f>+'Cambiaria Diaria '!BYW97</f>
        <v>0</v>
      </c>
      <c r="CL95" s="133">
        <f>+'Cambiaria Diaria '!BZQ97</f>
        <v>0</v>
      </c>
    </row>
    <row r="96" spans="1:90" s="149" customFormat="1" ht="18" x14ac:dyDescent="0.25">
      <c r="A96" s="153" t="s">
        <v>74</v>
      </c>
      <c r="B96" s="147">
        <v>48.344558169999999</v>
      </c>
      <c r="C96" s="147"/>
      <c r="D96" s="147"/>
      <c r="E96" s="147">
        <v>48.05898449</v>
      </c>
      <c r="F96" s="147">
        <v>0.1848166</v>
      </c>
      <c r="G96" s="147">
        <v>19.254713979999998</v>
      </c>
      <c r="H96" s="147">
        <v>44.793008700000001</v>
      </c>
      <c r="I96" s="147">
        <v>2.2315398499999999</v>
      </c>
      <c r="J96" s="147">
        <v>19.338364389999999</v>
      </c>
      <c r="K96" s="147">
        <v>24.258520799999999</v>
      </c>
      <c r="L96" s="147">
        <v>42.262131529999991</v>
      </c>
      <c r="M96" s="147">
        <v>33.950724259999994</v>
      </c>
      <c r="N96" s="147">
        <v>28.004552069999995</v>
      </c>
      <c r="O96" s="147">
        <v>19.213007330000007</v>
      </c>
      <c r="P96" s="147">
        <v>0.11889751000000001</v>
      </c>
      <c r="Q96" s="147">
        <v>20.852285330000001</v>
      </c>
      <c r="R96" s="147">
        <v>38.95660027000001</v>
      </c>
      <c r="S96" s="147">
        <v>21.3580562</v>
      </c>
      <c r="T96" s="147"/>
      <c r="U96" s="147">
        <v>20.092324380000001</v>
      </c>
      <c r="V96" s="147">
        <v>66.438677040000002</v>
      </c>
      <c r="W96" s="147">
        <v>51.838372239999998</v>
      </c>
      <c r="X96" s="147"/>
      <c r="Y96" s="147">
        <v>24.032616670000003</v>
      </c>
      <c r="Z96" s="147">
        <v>56.96221503000001</v>
      </c>
      <c r="AA96" s="147">
        <v>7.4068330199999997</v>
      </c>
      <c r="AB96" s="147">
        <v>25.651342040000003</v>
      </c>
      <c r="AC96" s="147">
        <v>26.443294099999999</v>
      </c>
      <c r="AD96" s="147"/>
      <c r="AE96" s="147">
        <v>42.319676500000014</v>
      </c>
      <c r="AF96" s="147">
        <v>19.154444280000003</v>
      </c>
      <c r="AG96" s="147">
        <v>23.763883180000001</v>
      </c>
      <c r="AH96" s="147"/>
      <c r="AI96" s="147">
        <v>21.457763480000001</v>
      </c>
      <c r="AJ96" s="147">
        <v>20.386924059999998</v>
      </c>
      <c r="AK96" s="147">
        <v>43.748916299999991</v>
      </c>
      <c r="AL96" s="147">
        <v>40.444131859999999</v>
      </c>
      <c r="AM96" s="147"/>
      <c r="AN96" s="147">
        <v>27.179087179999996</v>
      </c>
      <c r="AO96" s="147">
        <v>23.243184079999999</v>
      </c>
      <c r="AP96" s="147">
        <v>22.27040745</v>
      </c>
      <c r="AQ96" s="147">
        <v>4.9643779999999998E-2</v>
      </c>
      <c r="AR96" s="147">
        <v>21.538185409999997</v>
      </c>
      <c r="AS96" s="147">
        <v>18.575022979999972</v>
      </c>
      <c r="AT96" s="147">
        <v>20.822150870000002</v>
      </c>
      <c r="AU96" s="147">
        <v>19.571173469999998</v>
      </c>
      <c r="AV96" s="147">
        <v>40.627726099999997</v>
      </c>
      <c r="AW96" s="147">
        <v>20.04583457</v>
      </c>
      <c r="AX96" s="147">
        <v>46.888475230000012</v>
      </c>
      <c r="AY96" s="147"/>
      <c r="AZ96" s="147">
        <v>0</v>
      </c>
      <c r="BA96" s="147">
        <v>0</v>
      </c>
      <c r="BB96" s="147">
        <v>34.870645980000006</v>
      </c>
      <c r="BC96" s="147">
        <v>15.544499650000001</v>
      </c>
      <c r="BD96" s="147">
        <v>35.327819939999998</v>
      </c>
      <c r="BE96" s="147">
        <v>48.056239409999947</v>
      </c>
      <c r="BF96" s="147">
        <v>17.329153350000002</v>
      </c>
      <c r="BG96" s="147"/>
      <c r="BH96" s="147">
        <v>18.623110999999991</v>
      </c>
      <c r="BI96" s="147">
        <v>17.19444396999998</v>
      </c>
      <c r="BJ96" s="151">
        <v>112.41161688997079</v>
      </c>
      <c r="BK96" s="151">
        <v>0</v>
      </c>
      <c r="BL96" s="151">
        <v>85.080852631195341</v>
      </c>
      <c r="BM96" s="151">
        <v>93.870120411078716</v>
      </c>
      <c r="BN96" s="151">
        <v>25.462344332361511</v>
      </c>
      <c r="BO96" s="151">
        <v>118.27918967638483</v>
      </c>
      <c r="BP96" s="151">
        <v>19.94699881</v>
      </c>
      <c r="BQ96" s="151">
        <v>82.247271931399411</v>
      </c>
      <c r="BR96" s="151">
        <v>18.386472827988335</v>
      </c>
      <c r="BS96" s="151">
        <v>2.2186924314868803</v>
      </c>
      <c r="BT96" s="151">
        <v>87.18092777696792</v>
      </c>
      <c r="BU96" s="151">
        <v>152.11886606705539</v>
      </c>
      <c r="BV96" s="151">
        <v>115.14158670699709</v>
      </c>
      <c r="BW96" s="151">
        <v>30.832316408163262</v>
      </c>
      <c r="BX96" s="148">
        <v>47.638388199708444</v>
      </c>
      <c r="BY96" s="148">
        <v>42.796523341603503</v>
      </c>
      <c r="BZ96" s="148">
        <v>93.618175730000004</v>
      </c>
      <c r="CA96" s="148">
        <v>18.299949080000001</v>
      </c>
      <c r="CB96" s="148">
        <v>86.729197989999989</v>
      </c>
      <c r="CC96" s="148">
        <v>77.853809210000009</v>
      </c>
      <c r="CD96" s="148">
        <v>55.309724709999998</v>
      </c>
      <c r="CE96" s="148">
        <v>61.448178799999994</v>
      </c>
      <c r="CF96" s="148">
        <v>14.578626600000002</v>
      </c>
      <c r="CG96" s="148">
        <v>56.686525289999992</v>
      </c>
      <c r="CH96" s="148">
        <v>100.14862106999996</v>
      </c>
      <c r="CI96" s="148">
        <v>0</v>
      </c>
      <c r="CJ96" s="148">
        <v>33.984239549999934</v>
      </c>
      <c r="CK96" s="148">
        <f>+'Cambiaria Diaria '!BYW98</f>
        <v>125.68795268</v>
      </c>
      <c r="CL96" s="148">
        <f>+'Cambiaria Diaria '!BZQ98</f>
        <v>0.54196994999999992</v>
      </c>
    </row>
    <row r="97" spans="1:90" s="142" customFormat="1" ht="18" x14ac:dyDescent="0.25">
      <c r="A97" s="143" t="s">
        <v>75</v>
      </c>
      <c r="B97" s="141">
        <v>-359.14945109999996</v>
      </c>
      <c r="C97" s="141">
        <v>-109.07565213999997</v>
      </c>
      <c r="D97" s="141">
        <v>125.19643534999999</v>
      </c>
      <c r="E97" s="141">
        <v>-142.45322994000003</v>
      </c>
      <c r="F97" s="141">
        <v>-155.83660169000007</v>
      </c>
      <c r="G97" s="141">
        <v>-167.92268268000001</v>
      </c>
      <c r="H97" s="141">
        <v>68.932202210000497</v>
      </c>
      <c r="I97" s="141">
        <v>-95.888820439999961</v>
      </c>
      <c r="J97" s="141">
        <v>-198.16719287000001</v>
      </c>
      <c r="K97" s="141">
        <v>-112.95723970000144</v>
      </c>
      <c r="L97" s="141">
        <v>-287.33945281000001</v>
      </c>
      <c r="M97" s="141">
        <v>-314.00205998000001</v>
      </c>
      <c r="N97" s="141">
        <v>-479.57028871017161</v>
      </c>
      <c r="O97" s="141">
        <v>-310.73059912000002</v>
      </c>
      <c r="P97" s="141">
        <v>-182.16452808000003</v>
      </c>
      <c r="Q97" s="141">
        <v>-308.21639632106775</v>
      </c>
      <c r="R97" s="141">
        <v>-306.39202950999999</v>
      </c>
      <c r="S97" s="141">
        <v>-423.18668988999991</v>
      </c>
      <c r="T97" s="141">
        <v>-276.63009678000003</v>
      </c>
      <c r="U97" s="141">
        <v>-82.768993550000033</v>
      </c>
      <c r="V97" s="141">
        <v>-257.14322960999999</v>
      </c>
      <c r="W97" s="141">
        <v>-234.68331754999997</v>
      </c>
      <c r="X97" s="141">
        <v>-277.08366229849992</v>
      </c>
      <c r="Y97" s="141">
        <v>-220.85656397000002</v>
      </c>
      <c r="Z97" s="141">
        <v>-226.27270094999997</v>
      </c>
      <c r="AA97" s="141">
        <v>-321.42284369999993</v>
      </c>
      <c r="AB97" s="141">
        <v>-104.81407672</v>
      </c>
      <c r="AC97" s="141">
        <v>462.74653143999979</v>
      </c>
      <c r="AD97" s="141">
        <v>-264.35922526999997</v>
      </c>
      <c r="AE97" s="141">
        <v>228.60043829999995</v>
      </c>
      <c r="AF97" s="141">
        <v>73.379650549999781</v>
      </c>
      <c r="AG97" s="141">
        <v>15.791991040000021</v>
      </c>
      <c r="AH97" s="141">
        <v>39.426197219999985</v>
      </c>
      <c r="AI97" s="141">
        <v>-292.12774260000009</v>
      </c>
      <c r="AJ97" s="141">
        <v>-178.70372556999993</v>
      </c>
      <c r="AK97" s="141">
        <v>682.09152897999991</v>
      </c>
      <c r="AL97" s="141">
        <v>-392.64574459999994</v>
      </c>
      <c r="AM97" s="141">
        <v>-103.89663918000004</v>
      </c>
      <c r="AN97" s="141">
        <v>-228.35815299000004</v>
      </c>
      <c r="AO97" s="141">
        <v>-170.98068169999996</v>
      </c>
      <c r="AP97" s="141">
        <v>-196.14844821999995</v>
      </c>
      <c r="AQ97" s="141">
        <v>194.28184764000002</v>
      </c>
      <c r="AR97" s="141">
        <v>-164.61825789000005</v>
      </c>
      <c r="AS97" s="141">
        <v>-228.92391268000003</v>
      </c>
      <c r="AT97" s="141">
        <v>-146.01680519000001</v>
      </c>
      <c r="AU97" s="141">
        <v>-328.22189948000005</v>
      </c>
      <c r="AV97" s="141">
        <v>-273.62776944000001</v>
      </c>
      <c r="AW97" s="141">
        <v>232.09009036</v>
      </c>
      <c r="AX97" s="141">
        <v>124.55940674000007</v>
      </c>
      <c r="AY97" s="141">
        <v>-279.44705278000009</v>
      </c>
      <c r="AZ97" s="141">
        <v>-246.95651909999995</v>
      </c>
      <c r="BA97" s="141">
        <v>-487.5109266299998</v>
      </c>
      <c r="BB97" s="141">
        <v>478.95899467000004</v>
      </c>
      <c r="BC97" s="141">
        <v>-166.73567766999992</v>
      </c>
      <c r="BD97" s="141">
        <v>-104.47214301555218</v>
      </c>
      <c r="BE97" s="141">
        <v>-298.08333052</v>
      </c>
      <c r="BF97" s="141">
        <v>-151.62129671</v>
      </c>
      <c r="BG97" s="141">
        <v>-335.74434739000003</v>
      </c>
      <c r="BH97" s="141">
        <v>-820.74492155000007</v>
      </c>
      <c r="BI97" s="141">
        <v>-316.45667270000041</v>
      </c>
      <c r="BJ97" s="141">
        <v>-73.97532631784189</v>
      </c>
      <c r="BK97" s="141">
        <v>-179.92913923723034</v>
      </c>
      <c r="BL97" s="141">
        <v>-149.43020011612236</v>
      </c>
      <c r="BM97" s="141">
        <v>-189.47896852268019</v>
      </c>
      <c r="BN97" s="141">
        <v>330.4189128973714</v>
      </c>
      <c r="BO97" s="141">
        <v>-164.52040199702529</v>
      </c>
      <c r="BP97" s="141">
        <v>-192.08356597475222</v>
      </c>
      <c r="BQ97" s="141">
        <v>87.260789399999652</v>
      </c>
      <c r="BR97" s="141">
        <v>1.6813410400001843</v>
      </c>
      <c r="BS97" s="141">
        <v>-185.20566306242017</v>
      </c>
      <c r="BT97" s="141">
        <v>-741.24334068612438</v>
      </c>
      <c r="BU97" s="141">
        <v>-176.32915881999975</v>
      </c>
      <c r="BV97" s="141">
        <v>-161.62132191699718</v>
      </c>
      <c r="BW97" s="141">
        <v>-241.92020575755106</v>
      </c>
      <c r="BX97" s="141">
        <v>-107.96309344145763</v>
      </c>
      <c r="BY97" s="141">
        <v>-107.75777544615165</v>
      </c>
      <c r="BZ97" s="141">
        <v>-25.302395459999996</v>
      </c>
      <c r="CA97" s="141">
        <v>76.810279619999775</v>
      </c>
      <c r="CB97" s="141">
        <v>-66.747592159999954</v>
      </c>
      <c r="CC97" s="141">
        <v>25.697640620000271</v>
      </c>
      <c r="CD97" s="141">
        <v>70.149252890000042</v>
      </c>
      <c r="CE97" s="141">
        <v>-162.64662839999988</v>
      </c>
      <c r="CF97" s="141">
        <v>-42.538133619999726</v>
      </c>
      <c r="CG97" s="141">
        <v>-99.626738779999584</v>
      </c>
      <c r="CH97" s="141">
        <v>-56.588840709998664</v>
      </c>
      <c r="CI97" s="141">
        <v>-225.07287645000008</v>
      </c>
      <c r="CJ97" s="141">
        <v>-219.26362153999995</v>
      </c>
      <c r="CK97" s="141">
        <f>+'Cambiaria Diaria '!BYW99</f>
        <v>132.28879316000004</v>
      </c>
      <c r="CL97" s="141">
        <f>+'Cambiaria Diaria '!BZQ99</f>
        <v>130.01668351999996</v>
      </c>
    </row>
    <row r="100" spans="1:90" x14ac:dyDescent="0.2">
      <c r="CK100" s="378">
        <f>+CK54+CK58</f>
        <v>8.52609423</v>
      </c>
      <c r="CL100" s="378">
        <f>+CL54+CL58</f>
        <v>3.5512675900000001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8" sqref="D38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CT197"/>
  <sheetViews>
    <sheetView showGridLines="0" zoomScale="80" zoomScaleNormal="80" workbookViewId="0">
      <pane xSplit="1" ySplit="11" topLeftCell="LB12" activePane="bottomRight" state="frozen"/>
      <selection activeCell="GE23" sqref="GE23"/>
      <selection pane="topRight" activeCell="GE23" sqref="GE23"/>
      <selection pane="bottomLeft" activeCell="GE23" sqref="GE23"/>
      <selection pane="bottomRight" activeCell="LB13" sqref="LB13"/>
    </sheetView>
  </sheetViews>
  <sheetFormatPr baseColWidth="10" defaultRowHeight="15" outlineLevelCol="2" x14ac:dyDescent="0.25"/>
  <cols>
    <col min="1" max="1" width="56.28515625" bestFit="1" customWidth="1"/>
    <col min="2" max="2" width="14.7109375" customWidth="1"/>
    <col min="3" max="7" width="12.28515625" customWidth="1" outlineLevel="1"/>
    <col min="8" max="8" width="13" customWidth="1" outlineLevel="1"/>
    <col min="9" max="11" width="12.28515625" customWidth="1" outlineLevel="1"/>
    <col min="12" max="12" width="12.85546875" customWidth="1" outlineLevel="1"/>
    <col min="13" max="13" width="12.28515625" customWidth="1" outlineLevel="1"/>
    <col min="14" max="14" width="13" customWidth="1" outlineLevel="1"/>
    <col min="15" max="15" width="15.42578125" customWidth="1" outlineLevel="1"/>
    <col min="16" max="26" width="12.28515625" customWidth="1" outlineLevel="1" collapsed="1"/>
    <col min="27" max="27" width="12.5703125" customWidth="1" outlineLevel="1" collapsed="1"/>
    <col min="28" max="28" width="14.7109375" customWidth="1" outlineLevel="1"/>
    <col min="29" max="29" width="11.5703125" customWidth="1" outlineLevel="1" collapsed="1"/>
    <col min="30" max="30" width="12.140625" customWidth="1" outlineLevel="1" collapsed="1"/>
    <col min="31" max="31" width="13.140625" customWidth="1" outlineLevel="1" collapsed="1"/>
    <col min="32" max="32" width="11.5703125" customWidth="1" outlineLevel="1" collapsed="1"/>
    <col min="33" max="33" width="13.42578125" customWidth="1" outlineLevel="1" collapsed="1"/>
    <col min="34" max="36" width="11.5703125" customWidth="1" outlineLevel="1" collapsed="1"/>
    <col min="37" max="40" width="12.42578125" customWidth="1" outlineLevel="1" collapsed="1"/>
    <col min="41" max="41" width="13.85546875" customWidth="1" outlineLevel="1"/>
    <col min="42" max="42" width="12.7109375" customWidth="1" outlineLevel="1" collapsed="1"/>
    <col min="43" max="43" width="15.85546875" customWidth="1" outlineLevel="1" collapsed="1"/>
    <col min="44" max="44" width="13.85546875" customWidth="1" outlineLevel="1" collapsed="1"/>
    <col min="45" max="45" width="17.140625" customWidth="1" outlineLevel="1"/>
    <col min="46" max="51" width="13.85546875" hidden="1" customWidth="1" outlineLevel="1" collapsed="1"/>
    <col min="52" max="52" width="13.85546875" hidden="1" customWidth="1" outlineLevel="1"/>
    <col min="53" max="78" width="13.85546875" hidden="1" customWidth="1" outlineLevel="2"/>
    <col min="79" max="105" width="13.85546875" hidden="1" customWidth="1" outlineLevel="1"/>
    <col min="106" max="106" width="15.140625" hidden="1" customWidth="1" outlineLevel="1"/>
    <col min="107" max="107" width="15.140625" hidden="1" customWidth="1"/>
    <col min="108" max="134" width="15.28515625" style="8" hidden="1" customWidth="1"/>
    <col min="135" max="135" width="12.7109375" hidden="1" customWidth="1" outlineLevel="1" collapsed="1"/>
    <col min="136" max="186" width="15.28515625" style="8" hidden="1" customWidth="1"/>
    <col min="187" max="187" width="19.5703125" customWidth="1" outlineLevel="1"/>
    <col min="188" max="193" width="11.42578125" customWidth="1"/>
  </cols>
  <sheetData>
    <row r="1" spans="1:331" x14ac:dyDescent="0.25">
      <c r="A1" t="s">
        <v>76</v>
      </c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</row>
    <row r="2" spans="1:331" x14ac:dyDescent="0.25">
      <c r="A2" t="s">
        <v>77</v>
      </c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</row>
    <row r="3" spans="1:331" x14ac:dyDescent="0.25">
      <c r="A3" t="s">
        <v>78</v>
      </c>
      <c r="DD3" s="8" t="s">
        <v>168</v>
      </c>
    </row>
    <row r="4" spans="1:331" x14ac:dyDescent="0.25">
      <c r="AH4" s="1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</row>
    <row r="5" spans="1:331" x14ac:dyDescent="0.25">
      <c r="AE5" s="1"/>
      <c r="AI5" s="1"/>
      <c r="AJ5" s="1"/>
      <c r="AK5" s="1"/>
      <c r="AL5" s="1"/>
      <c r="AM5" s="1"/>
      <c r="AN5" s="1"/>
      <c r="AP5" s="1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 s="1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</row>
    <row r="6" spans="1:331" x14ac:dyDescent="0.25">
      <c r="AA6" s="1"/>
      <c r="AE6" s="1"/>
      <c r="AF6" s="1"/>
      <c r="AM6" s="1"/>
      <c r="AN6" s="1"/>
      <c r="AU6" s="1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F6" s="8"/>
      <c r="GG6" s="8"/>
      <c r="GH6" s="8"/>
      <c r="GI6" s="8"/>
      <c r="GJ6" s="8"/>
      <c r="GK6" s="8"/>
      <c r="GL6" s="8"/>
      <c r="GM6" s="8"/>
      <c r="GN6" s="8"/>
    </row>
    <row r="7" spans="1:331" x14ac:dyDescent="0.25">
      <c r="I7" s="1"/>
      <c r="Y7" s="1"/>
      <c r="AI7" s="1"/>
      <c r="AO7" s="1"/>
      <c r="AR7" s="1"/>
      <c r="AS7" s="1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F7" s="8"/>
      <c r="GG7" s="8"/>
      <c r="GH7" s="8"/>
      <c r="GI7" s="8"/>
      <c r="GJ7" s="8"/>
      <c r="GK7" s="8"/>
      <c r="GL7" s="8"/>
      <c r="GM7" s="8"/>
      <c r="GN7" s="8"/>
    </row>
    <row r="8" spans="1:331" ht="40.5" customHeight="1" x14ac:dyDescent="0.35">
      <c r="A8" s="11" t="s">
        <v>188</v>
      </c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F8" s="8"/>
      <c r="GG8" s="8"/>
      <c r="GH8" s="8"/>
      <c r="GI8" s="8"/>
      <c r="GJ8" s="8"/>
      <c r="GK8" s="8"/>
      <c r="GL8" s="8"/>
      <c r="GM8" s="8"/>
      <c r="GN8" s="8"/>
    </row>
    <row r="9" spans="1:331" ht="6" customHeight="1" x14ac:dyDescent="0.3">
      <c r="A9" s="18"/>
      <c r="B9" s="426" t="s">
        <v>81</v>
      </c>
      <c r="C9" s="426" t="s">
        <v>82</v>
      </c>
      <c r="D9" s="426" t="s">
        <v>84</v>
      </c>
      <c r="E9" s="426" t="s">
        <v>85</v>
      </c>
      <c r="F9" s="426" t="s">
        <v>86</v>
      </c>
      <c r="G9" s="426" t="s">
        <v>87</v>
      </c>
      <c r="H9" s="426" t="s">
        <v>88</v>
      </c>
      <c r="I9" s="426" t="s">
        <v>89</v>
      </c>
      <c r="J9" s="426" t="s">
        <v>90</v>
      </c>
      <c r="K9" s="426" t="s">
        <v>91</v>
      </c>
      <c r="L9" s="426" t="s">
        <v>92</v>
      </c>
      <c r="M9" s="426" t="s">
        <v>93</v>
      </c>
      <c r="N9" s="426" t="s">
        <v>94</v>
      </c>
      <c r="O9" s="434" t="s">
        <v>83</v>
      </c>
      <c r="P9" s="434" t="s">
        <v>95</v>
      </c>
      <c r="Q9" s="434" t="s">
        <v>102</v>
      </c>
      <c r="R9" s="434" t="s">
        <v>107</v>
      </c>
      <c r="S9" s="434" t="s">
        <v>109</v>
      </c>
      <c r="T9" s="434" t="s">
        <v>110</v>
      </c>
      <c r="U9" s="434" t="s">
        <v>111</v>
      </c>
      <c r="V9" s="434" t="s">
        <v>116</v>
      </c>
      <c r="W9" s="434" t="s">
        <v>170</v>
      </c>
      <c r="X9" s="426" t="s">
        <v>113</v>
      </c>
      <c r="Y9" s="426" t="s">
        <v>115</v>
      </c>
      <c r="Z9" s="426" t="s">
        <v>118</v>
      </c>
      <c r="AA9" s="428" t="s">
        <v>119</v>
      </c>
      <c r="AB9" s="431" t="s">
        <v>131</v>
      </c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431" t="s">
        <v>167</v>
      </c>
      <c r="AP9" s="426" t="s">
        <v>185</v>
      </c>
      <c r="AQ9" s="426" t="s">
        <v>155</v>
      </c>
      <c r="AR9" s="426" t="s">
        <v>156</v>
      </c>
      <c r="AS9" s="123"/>
      <c r="GE9" s="123"/>
      <c r="GF9" s="123"/>
      <c r="GG9" s="426" t="s">
        <v>199</v>
      </c>
      <c r="GH9" s="426" t="s">
        <v>160</v>
      </c>
      <c r="GI9" s="426" t="s">
        <v>161</v>
      </c>
      <c r="GJ9" s="426" t="s">
        <v>162</v>
      </c>
      <c r="GK9" s="426" t="s">
        <v>163</v>
      </c>
      <c r="GL9" s="426" t="s">
        <v>164</v>
      </c>
      <c r="GM9" s="426" t="s">
        <v>165</v>
      </c>
      <c r="GN9" s="426" t="s">
        <v>166</v>
      </c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428" t="s">
        <v>172</v>
      </c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426" t="s">
        <v>177</v>
      </c>
      <c r="IP9" s="420" t="s">
        <v>105</v>
      </c>
      <c r="IQ9" s="43"/>
      <c r="IR9" s="44"/>
      <c r="IS9" s="92"/>
      <c r="IT9" s="92"/>
      <c r="IU9" s="92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426" t="s">
        <v>186</v>
      </c>
      <c r="JT9" s="75"/>
      <c r="JU9" s="74"/>
      <c r="JV9" s="79"/>
      <c r="JW9" s="75"/>
      <c r="JX9" s="75"/>
      <c r="JY9" s="75"/>
      <c r="JZ9" s="75"/>
      <c r="KA9" s="75"/>
      <c r="KB9" s="75"/>
      <c r="KC9" s="75"/>
      <c r="KD9" s="75"/>
      <c r="KE9" s="75"/>
      <c r="KF9" s="75"/>
      <c r="KG9" s="75"/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426" t="s">
        <v>184</v>
      </c>
      <c r="KT9" s="101"/>
      <c r="KU9" s="101"/>
      <c r="KV9" s="101"/>
      <c r="KW9" s="101"/>
      <c r="KX9" s="101"/>
      <c r="KY9" s="101"/>
      <c r="KZ9" s="101"/>
      <c r="LA9" s="101"/>
      <c r="LB9" s="101"/>
      <c r="LC9" s="101"/>
      <c r="LD9" s="101"/>
      <c r="LE9" s="101"/>
      <c r="LF9" s="101"/>
      <c r="LG9" s="101"/>
      <c r="LH9" s="101"/>
      <c r="LI9" s="101"/>
      <c r="LJ9" s="101"/>
      <c r="LK9" s="101"/>
      <c r="LL9" s="101"/>
      <c r="LM9" s="101"/>
      <c r="LN9" s="101"/>
      <c r="LO9" s="101"/>
      <c r="LP9" s="101"/>
      <c r="LQ9" s="101"/>
      <c r="LR9" s="101"/>
      <c r="LS9" s="426" t="s">
        <v>198</v>
      </c>
    </row>
    <row r="10" spans="1:331" ht="21" customHeight="1" x14ac:dyDescent="0.35">
      <c r="A10" s="19"/>
      <c r="B10" s="427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35"/>
      <c r="P10" s="435"/>
      <c r="Q10" s="435"/>
      <c r="R10" s="435"/>
      <c r="S10" s="435"/>
      <c r="T10" s="435"/>
      <c r="U10" s="435"/>
      <c r="V10" s="435"/>
      <c r="W10" s="435"/>
      <c r="X10" s="427"/>
      <c r="Y10" s="427"/>
      <c r="Z10" s="427"/>
      <c r="AA10" s="429"/>
      <c r="AB10" s="432"/>
      <c r="AC10" s="424" t="s">
        <v>121</v>
      </c>
      <c r="AD10" s="424" t="s">
        <v>128</v>
      </c>
      <c r="AE10" s="424" t="s">
        <v>135</v>
      </c>
      <c r="AF10" s="424" t="s">
        <v>141</v>
      </c>
      <c r="AG10" s="424" t="s">
        <v>145</v>
      </c>
      <c r="AH10" s="424" t="s">
        <v>146</v>
      </c>
      <c r="AI10" s="424" t="s">
        <v>148</v>
      </c>
      <c r="AJ10" s="424" t="s">
        <v>149</v>
      </c>
      <c r="AK10" s="424" t="s">
        <v>150</v>
      </c>
      <c r="AL10" s="424" t="s">
        <v>151</v>
      </c>
      <c r="AM10" s="424" t="s">
        <v>152</v>
      </c>
      <c r="AN10" s="424" t="s">
        <v>153</v>
      </c>
      <c r="AO10" s="432"/>
      <c r="AP10" s="427"/>
      <c r="AQ10" s="427"/>
      <c r="AR10" s="427"/>
      <c r="AS10" s="124"/>
      <c r="GE10" s="124"/>
      <c r="GF10" s="124"/>
      <c r="GG10" s="427"/>
      <c r="GH10" s="427"/>
      <c r="GI10" s="427"/>
      <c r="GJ10" s="427"/>
      <c r="GK10" s="427"/>
      <c r="GL10" s="427"/>
      <c r="GM10" s="427"/>
      <c r="GN10" s="427"/>
      <c r="GO10" s="86"/>
      <c r="GP10" s="420" t="s">
        <v>101</v>
      </c>
      <c r="GQ10" s="87"/>
      <c r="GR10" s="87"/>
      <c r="GS10" s="87"/>
      <c r="GT10" s="87"/>
      <c r="GU10" s="87"/>
      <c r="GV10" s="420" t="s">
        <v>96</v>
      </c>
      <c r="GW10" s="87"/>
      <c r="GX10" s="87"/>
      <c r="GY10" s="87"/>
      <c r="GZ10" s="87"/>
      <c r="HA10" s="87"/>
      <c r="HB10" s="420" t="s">
        <v>97</v>
      </c>
      <c r="HC10" s="87"/>
      <c r="HD10" s="87"/>
      <c r="HE10" s="87"/>
      <c r="HF10" s="87"/>
      <c r="HG10" s="87"/>
      <c r="HH10" s="420" t="s">
        <v>98</v>
      </c>
      <c r="HI10" s="87"/>
      <c r="HJ10" s="87"/>
      <c r="HK10" s="87"/>
      <c r="HL10" s="87"/>
      <c r="HM10" s="87"/>
      <c r="HN10" s="420" t="s">
        <v>99</v>
      </c>
      <c r="HO10" s="429"/>
      <c r="HP10" s="90"/>
      <c r="HQ10" s="90"/>
      <c r="HR10" s="90"/>
      <c r="HS10" s="90"/>
      <c r="HT10" s="90"/>
      <c r="HU10" s="420" t="s">
        <v>101</v>
      </c>
      <c r="HV10" s="87"/>
      <c r="HW10" s="87"/>
      <c r="HX10" s="87"/>
      <c r="HY10" s="87"/>
      <c r="HZ10" s="87"/>
      <c r="IA10" s="420" t="s">
        <v>96</v>
      </c>
      <c r="IB10" s="87"/>
      <c r="IC10" s="87"/>
      <c r="ID10" s="87"/>
      <c r="IE10" s="87"/>
      <c r="IF10" s="87"/>
      <c r="IG10" s="420" t="s">
        <v>97</v>
      </c>
      <c r="IH10" s="87"/>
      <c r="II10" s="87"/>
      <c r="IJ10" s="87"/>
      <c r="IK10" s="87"/>
      <c r="IL10" s="420" t="s">
        <v>98</v>
      </c>
      <c r="IM10" s="87"/>
      <c r="IN10" s="420" t="s">
        <v>98</v>
      </c>
      <c r="IO10" s="427"/>
      <c r="IP10" s="421"/>
      <c r="IQ10" s="45">
        <v>2017</v>
      </c>
      <c r="IR10" s="46">
        <v>2018</v>
      </c>
      <c r="IS10" s="93"/>
      <c r="IT10" s="93"/>
      <c r="IU10" s="93"/>
      <c r="IV10" s="422" t="s">
        <v>101</v>
      </c>
      <c r="IW10" s="57"/>
      <c r="IX10" s="57"/>
      <c r="IY10" s="57"/>
      <c r="IZ10" s="57"/>
      <c r="JA10" s="57"/>
      <c r="JB10" s="422" t="s">
        <v>96</v>
      </c>
      <c r="JC10" s="57"/>
      <c r="JD10" s="57"/>
      <c r="JE10" s="57"/>
      <c r="JF10" s="57"/>
      <c r="JG10" s="57"/>
      <c r="JH10" s="422" t="s">
        <v>97</v>
      </c>
      <c r="JI10" s="57"/>
      <c r="JJ10" s="57"/>
      <c r="JK10" s="57"/>
      <c r="JL10" s="57"/>
      <c r="JM10" s="422" t="s">
        <v>98</v>
      </c>
      <c r="JN10" s="57"/>
      <c r="JO10" s="57"/>
      <c r="JP10" s="57"/>
      <c r="JQ10" s="57"/>
      <c r="JR10" s="422" t="s">
        <v>99</v>
      </c>
      <c r="JS10" s="427"/>
      <c r="JT10" s="78"/>
      <c r="JU10" s="418" t="s">
        <v>101</v>
      </c>
      <c r="JV10" s="80"/>
      <c r="JW10" s="76"/>
      <c r="JX10" s="76"/>
      <c r="JY10" s="76"/>
      <c r="JZ10" s="76"/>
      <c r="KA10" s="418" t="s">
        <v>96</v>
      </c>
      <c r="KB10" s="76"/>
      <c r="KC10" s="76"/>
      <c r="KD10" s="76"/>
      <c r="KE10" s="76"/>
      <c r="KF10" s="76"/>
      <c r="KG10" s="418" t="s">
        <v>97</v>
      </c>
      <c r="KH10" s="76"/>
      <c r="KI10" s="76"/>
      <c r="KJ10" s="76"/>
      <c r="KK10" s="76"/>
      <c r="KL10" s="76"/>
      <c r="KM10" s="418" t="s">
        <v>98</v>
      </c>
      <c r="KN10" s="95"/>
      <c r="KO10" s="95"/>
      <c r="KP10" s="95"/>
      <c r="KQ10" s="95"/>
      <c r="KR10" s="418" t="s">
        <v>99</v>
      </c>
      <c r="KS10" s="427"/>
      <c r="KT10" s="100"/>
      <c r="KU10" s="422" t="s">
        <v>101</v>
      </c>
      <c r="KV10" s="100"/>
      <c r="KW10" s="100"/>
      <c r="KX10" s="100"/>
      <c r="KY10" s="422" t="s">
        <v>96</v>
      </c>
      <c r="KZ10" s="57"/>
      <c r="LA10" s="57"/>
      <c r="LB10" s="57"/>
      <c r="LC10" s="57"/>
      <c r="LD10" s="57"/>
      <c r="LE10" s="422" t="s">
        <v>97</v>
      </c>
      <c r="LF10" s="57"/>
      <c r="LG10" s="57"/>
      <c r="LH10" s="57"/>
      <c r="LI10" s="57"/>
      <c r="LJ10" s="57"/>
      <c r="LK10" s="422" t="s">
        <v>98</v>
      </c>
      <c r="LL10" s="57"/>
      <c r="LM10" s="57"/>
      <c r="LN10" s="57"/>
      <c r="LO10" s="57"/>
      <c r="LP10" s="57"/>
      <c r="LQ10" s="422" t="s">
        <v>99</v>
      </c>
      <c r="LR10" s="100"/>
      <c r="LS10" s="427"/>
    </row>
    <row r="11" spans="1:331" ht="30.75" customHeight="1" x14ac:dyDescent="0.35">
      <c r="A11" s="20"/>
      <c r="B11" s="427"/>
      <c r="C11" s="427"/>
      <c r="D11" s="427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35"/>
      <c r="P11" s="435"/>
      <c r="Q11" s="435"/>
      <c r="R11" s="435"/>
      <c r="S11" s="435"/>
      <c r="T11" s="435"/>
      <c r="U11" s="435"/>
      <c r="V11" s="435"/>
      <c r="W11" s="435"/>
      <c r="X11" s="427"/>
      <c r="Y11" s="427"/>
      <c r="Z11" s="427"/>
      <c r="AA11" s="430"/>
      <c r="AB11" s="433"/>
      <c r="AC11" s="425"/>
      <c r="AD11" s="425"/>
      <c r="AE11" s="425"/>
      <c r="AF11" s="425"/>
      <c r="AG11" s="425"/>
      <c r="AH11" s="425"/>
      <c r="AI11" s="425"/>
      <c r="AJ11" s="425"/>
      <c r="AK11" s="425"/>
      <c r="AL11" s="425"/>
      <c r="AM11" s="425"/>
      <c r="AN11" s="425"/>
      <c r="AO11" s="433"/>
      <c r="AP11" s="427"/>
      <c r="AQ11" s="427"/>
      <c r="AR11" s="427"/>
      <c r="AS11" s="124" t="s">
        <v>247</v>
      </c>
      <c r="GE11" s="124" t="s">
        <v>249</v>
      </c>
      <c r="GF11" s="124" t="s">
        <v>251</v>
      </c>
      <c r="GG11" s="427"/>
      <c r="GH11" s="427"/>
      <c r="GI11" s="427"/>
      <c r="GJ11" s="427"/>
      <c r="GK11" s="427"/>
      <c r="GL11" s="427"/>
      <c r="GM11" s="427"/>
      <c r="GN11" s="427"/>
      <c r="GO11" s="88">
        <v>1</v>
      </c>
      <c r="GP11" s="421"/>
      <c r="GQ11" s="88">
        <v>5</v>
      </c>
      <c r="GR11" s="88">
        <v>6</v>
      </c>
      <c r="GS11" s="88">
        <v>7</v>
      </c>
      <c r="GT11" s="88">
        <v>8</v>
      </c>
      <c r="GU11" s="88">
        <v>9</v>
      </c>
      <c r="GV11" s="421"/>
      <c r="GW11" s="88">
        <v>12</v>
      </c>
      <c r="GX11" s="88">
        <v>13</v>
      </c>
      <c r="GY11" s="88">
        <v>14</v>
      </c>
      <c r="GZ11" s="88">
        <v>15</v>
      </c>
      <c r="HA11" s="88">
        <v>16</v>
      </c>
      <c r="HB11" s="421"/>
      <c r="HC11" s="88">
        <v>19</v>
      </c>
      <c r="HD11" s="88">
        <v>20</v>
      </c>
      <c r="HE11" s="88">
        <v>21</v>
      </c>
      <c r="HF11" s="88">
        <v>22</v>
      </c>
      <c r="HG11" s="88">
        <v>23</v>
      </c>
      <c r="HH11" s="421"/>
      <c r="HI11" s="88">
        <v>26</v>
      </c>
      <c r="HJ11" s="88">
        <v>27</v>
      </c>
      <c r="HK11" s="88">
        <v>28</v>
      </c>
      <c r="HL11" s="88">
        <v>29</v>
      </c>
      <c r="HM11" s="88">
        <v>30</v>
      </c>
      <c r="HN11" s="421"/>
      <c r="HO11" s="430"/>
      <c r="HP11" s="85">
        <v>3</v>
      </c>
      <c r="HQ11" s="85">
        <v>4</v>
      </c>
      <c r="HR11" s="85">
        <v>5</v>
      </c>
      <c r="HS11" s="85">
        <v>6</v>
      </c>
      <c r="HT11" s="85">
        <v>7</v>
      </c>
      <c r="HU11" s="421"/>
      <c r="HV11" s="88">
        <v>10</v>
      </c>
      <c r="HW11" s="88">
        <v>11</v>
      </c>
      <c r="HX11" s="88">
        <v>12</v>
      </c>
      <c r="HY11" s="88">
        <v>13</v>
      </c>
      <c r="HZ11" s="88">
        <v>14</v>
      </c>
      <c r="IA11" s="421"/>
      <c r="IB11" s="88">
        <v>17</v>
      </c>
      <c r="IC11" s="88">
        <v>18</v>
      </c>
      <c r="ID11" s="88">
        <v>19</v>
      </c>
      <c r="IE11" s="88">
        <v>20</v>
      </c>
      <c r="IF11" s="88">
        <v>21</v>
      </c>
      <c r="IG11" s="421"/>
      <c r="IH11" s="88">
        <v>24</v>
      </c>
      <c r="II11" s="88">
        <v>26</v>
      </c>
      <c r="IJ11" s="88">
        <v>27</v>
      </c>
      <c r="IK11" s="88">
        <v>28</v>
      </c>
      <c r="IL11" s="421"/>
      <c r="IM11" s="88">
        <v>31</v>
      </c>
      <c r="IN11" s="421"/>
      <c r="IO11" s="427"/>
      <c r="IP11" s="421"/>
      <c r="IQ11" s="47" t="s">
        <v>180</v>
      </c>
      <c r="IR11" s="47" t="s">
        <v>179</v>
      </c>
      <c r="IS11" s="94">
        <v>2</v>
      </c>
      <c r="IT11" s="94">
        <v>3</v>
      </c>
      <c r="IU11" s="94" t="s">
        <v>108</v>
      </c>
      <c r="IV11" s="423"/>
      <c r="IW11" s="94">
        <v>7</v>
      </c>
      <c r="IX11" s="94">
        <v>8</v>
      </c>
      <c r="IY11" s="94">
        <v>9</v>
      </c>
      <c r="IZ11" s="94">
        <v>10</v>
      </c>
      <c r="JA11" s="94">
        <v>11</v>
      </c>
      <c r="JB11" s="423"/>
      <c r="JC11" s="96">
        <v>14</v>
      </c>
      <c r="JD11" s="96">
        <v>15</v>
      </c>
      <c r="JE11" s="96">
        <v>16</v>
      </c>
      <c r="JF11" s="96">
        <v>17</v>
      </c>
      <c r="JG11" s="96">
        <v>18</v>
      </c>
      <c r="JH11" s="423"/>
      <c r="JI11" s="96">
        <v>21</v>
      </c>
      <c r="JJ11" s="96">
        <v>23</v>
      </c>
      <c r="JK11" s="96">
        <v>24</v>
      </c>
      <c r="JL11" s="96">
        <v>25</v>
      </c>
      <c r="JM11" s="423"/>
      <c r="JN11" s="96">
        <v>28</v>
      </c>
      <c r="JO11" s="96">
        <v>29</v>
      </c>
      <c r="JP11" s="96">
        <v>30</v>
      </c>
      <c r="JQ11" s="96">
        <v>31</v>
      </c>
      <c r="JR11" s="423"/>
      <c r="JS11" s="427"/>
      <c r="JT11" s="77">
        <v>1</v>
      </c>
      <c r="JU11" s="419"/>
      <c r="JV11" s="81">
        <v>4</v>
      </c>
      <c r="JW11" s="77">
        <v>5</v>
      </c>
      <c r="JX11" s="77">
        <v>6</v>
      </c>
      <c r="JY11" s="77">
        <v>7</v>
      </c>
      <c r="JZ11" s="77">
        <v>8</v>
      </c>
      <c r="KA11" s="419"/>
      <c r="KB11" s="77">
        <v>11</v>
      </c>
      <c r="KC11" s="77">
        <f>+KB11+1</f>
        <v>12</v>
      </c>
      <c r="KD11" s="77">
        <f t="shared" ref="KD11:KI11" si="0">+KC11+1</f>
        <v>13</v>
      </c>
      <c r="KE11" s="77">
        <f t="shared" si="0"/>
        <v>14</v>
      </c>
      <c r="KF11" s="77">
        <f t="shared" si="0"/>
        <v>15</v>
      </c>
      <c r="KG11" s="419"/>
      <c r="KH11" s="77">
        <v>18</v>
      </c>
      <c r="KI11" s="77">
        <f t="shared" si="0"/>
        <v>19</v>
      </c>
      <c r="KJ11" s="77">
        <v>20</v>
      </c>
      <c r="KK11" s="77">
        <v>21</v>
      </c>
      <c r="KL11" s="77">
        <v>22</v>
      </c>
      <c r="KM11" s="419"/>
      <c r="KN11" s="96">
        <f>+KL11+3</f>
        <v>25</v>
      </c>
      <c r="KO11" s="96">
        <f>+KN11+1</f>
        <v>26</v>
      </c>
      <c r="KP11" s="96">
        <f>+KO11+1</f>
        <v>27</v>
      </c>
      <c r="KQ11" s="96">
        <f>+KP11+1</f>
        <v>28</v>
      </c>
      <c r="KR11" s="419"/>
      <c r="KS11" s="427"/>
      <c r="KT11" s="100">
        <v>1</v>
      </c>
      <c r="KU11" s="423"/>
      <c r="KV11" s="100">
        <v>6</v>
      </c>
      <c r="KW11" s="100">
        <v>7</v>
      </c>
      <c r="KX11" s="100">
        <v>8</v>
      </c>
      <c r="KY11" s="423"/>
      <c r="KZ11" s="82">
        <v>11</v>
      </c>
      <c r="LA11" s="82">
        <v>12</v>
      </c>
      <c r="LB11" s="82">
        <v>13</v>
      </c>
      <c r="LC11" s="82">
        <v>14</v>
      </c>
      <c r="LD11" s="82">
        <v>15</v>
      </c>
      <c r="LE11" s="423"/>
      <c r="LF11" s="82">
        <v>18</v>
      </c>
      <c r="LG11" s="82">
        <v>19</v>
      </c>
      <c r="LH11" s="82">
        <v>20</v>
      </c>
      <c r="LI11" s="82">
        <v>21</v>
      </c>
      <c r="LJ11" s="82">
        <v>22</v>
      </c>
      <c r="LK11" s="423"/>
      <c r="LL11" s="82">
        <v>25</v>
      </c>
      <c r="LM11" s="82">
        <v>26</v>
      </c>
      <c r="LN11" s="82">
        <v>27</v>
      </c>
      <c r="LO11" s="82">
        <v>28</v>
      </c>
      <c r="LP11" s="82">
        <v>29</v>
      </c>
      <c r="LQ11" s="423"/>
      <c r="LR11" s="100" t="s">
        <v>190</v>
      </c>
      <c r="LS11" s="427"/>
    </row>
    <row r="12" spans="1:331" ht="18.75" x14ac:dyDescent="0.3">
      <c r="A12" s="21" t="s">
        <v>0</v>
      </c>
      <c r="B12" s="22">
        <v>770.86441163000018</v>
      </c>
      <c r="C12" s="22">
        <v>459.49764050999977</v>
      </c>
      <c r="D12" s="22">
        <v>481.45713237999996</v>
      </c>
      <c r="E12" s="22">
        <v>536.65667062999989</v>
      </c>
      <c r="F12" s="22">
        <v>532.87197750999997</v>
      </c>
      <c r="G12" s="22">
        <v>489.18059611000007</v>
      </c>
      <c r="H12" s="22">
        <v>2252.6268068799991</v>
      </c>
      <c r="I12" s="22">
        <v>427.03492041999982</v>
      </c>
      <c r="J12" s="22">
        <v>595.31679894999991</v>
      </c>
      <c r="K12" s="22">
        <v>447.78177586999965</v>
      </c>
      <c r="L12" s="22">
        <v>951.56029419999959</v>
      </c>
      <c r="M12" s="22">
        <v>390.6580302700001</v>
      </c>
      <c r="N12" s="22">
        <v>614.71079608319974</v>
      </c>
      <c r="O12" s="22">
        <v>8179.3431611132019</v>
      </c>
      <c r="P12" s="22">
        <v>401.54328407999981</v>
      </c>
      <c r="Q12" s="22">
        <v>400.9497967100001</v>
      </c>
      <c r="R12" s="22">
        <v>495.10710754000002</v>
      </c>
      <c r="S12" s="22">
        <v>372.17508763000018</v>
      </c>
      <c r="T12" s="22">
        <v>296.34640549</v>
      </c>
      <c r="U12" s="22">
        <v>484.60785824000016</v>
      </c>
      <c r="V12" s="22">
        <v>432.49905508000006</v>
      </c>
      <c r="W12" s="22">
        <v>305.08142781000009</v>
      </c>
      <c r="X12" s="22">
        <v>270.99657890000003</v>
      </c>
      <c r="Y12" s="22">
        <v>224.86877682999992</v>
      </c>
      <c r="Z12" s="22">
        <v>329.22104984000003</v>
      </c>
      <c r="AA12" s="22">
        <v>421.16346950999997</v>
      </c>
      <c r="AB12" s="22">
        <v>4434.5598976599986</v>
      </c>
      <c r="AC12" s="22">
        <v>365.81908212000013</v>
      </c>
      <c r="AD12" s="22">
        <v>342.0150348200001</v>
      </c>
      <c r="AE12" s="22">
        <v>1349.6281348399996</v>
      </c>
      <c r="AF12" s="22">
        <v>294.13415486000008</v>
      </c>
      <c r="AG12" s="22">
        <v>813.59621319000007</v>
      </c>
      <c r="AH12" s="22">
        <v>498.64618344000007</v>
      </c>
      <c r="AI12" s="22">
        <v>404.82413698000011</v>
      </c>
      <c r="AJ12" s="22">
        <v>399.96450499000019</v>
      </c>
      <c r="AK12" s="22">
        <v>311.92817278999985</v>
      </c>
      <c r="AL12" s="22">
        <v>379.78305313000016</v>
      </c>
      <c r="AM12" s="22">
        <v>1150.0297059899997</v>
      </c>
      <c r="AN12" s="22">
        <v>630.64669844999992</v>
      </c>
      <c r="AO12" s="22">
        <v>6941.0150756000012</v>
      </c>
      <c r="AP12" s="22">
        <v>354.5430545100001</v>
      </c>
      <c r="AQ12" s="22">
        <v>353.83792834999997</v>
      </c>
      <c r="AR12" s="22">
        <v>327.02045055000008</v>
      </c>
      <c r="AS12" s="122">
        <v>578.69050769679302</v>
      </c>
      <c r="GE12" s="122">
        <v>245.7476463629738</v>
      </c>
      <c r="GF12" s="122">
        <v>35.559744720116612</v>
      </c>
      <c r="GG12" s="50">
        <f t="shared" ref="GG12:GG43" si="1">+AR12+AQ12+AP12</f>
        <v>1035.4014334100002</v>
      </c>
      <c r="GH12" s="50">
        <v>326.5555607199999</v>
      </c>
      <c r="GI12" s="50">
        <v>644.05614112999967</v>
      </c>
      <c r="GJ12" s="50">
        <v>392.46634057000011</v>
      </c>
      <c r="GK12" s="50">
        <v>324.35892914999982</v>
      </c>
      <c r="GL12" s="50">
        <v>432.77632923999965</v>
      </c>
      <c r="GM12" s="50">
        <v>325.43777811999996</v>
      </c>
      <c r="GN12" s="50">
        <v>436.35078908999992</v>
      </c>
      <c r="GO12" s="50">
        <v>6.9027331200000006</v>
      </c>
      <c r="GP12" s="50">
        <v>6.9027331200000006</v>
      </c>
      <c r="GQ12" s="50">
        <v>36.017212090000001</v>
      </c>
      <c r="GR12" s="50">
        <v>9.3073621300000084</v>
      </c>
      <c r="GS12" s="50">
        <v>10.380889460000002</v>
      </c>
      <c r="GT12" s="50">
        <v>24.290639089999999</v>
      </c>
      <c r="GU12" s="50">
        <v>263.43779695999996</v>
      </c>
      <c r="GV12" s="50">
        <v>343.43389973000001</v>
      </c>
      <c r="GW12" s="50">
        <v>1.2054543200000001</v>
      </c>
      <c r="GX12" s="50">
        <v>13.178668399999999</v>
      </c>
      <c r="GY12" s="50">
        <v>5.4598205199999992</v>
      </c>
      <c r="GZ12" s="50">
        <v>15.455953120000002</v>
      </c>
      <c r="HA12" s="50">
        <v>11.679253319999999</v>
      </c>
      <c r="HB12" s="50">
        <v>46.979149680000006</v>
      </c>
      <c r="HC12" s="50">
        <v>10.373424119999999</v>
      </c>
      <c r="HD12" s="50">
        <v>11.088320039999999</v>
      </c>
      <c r="HE12" s="50">
        <v>1.89354958</v>
      </c>
      <c r="HF12" s="50">
        <v>9.3654582099999999</v>
      </c>
      <c r="HG12" s="50">
        <v>5.3278084300000081</v>
      </c>
      <c r="HH12" s="50">
        <v>38.048560379999998</v>
      </c>
      <c r="HI12" s="50">
        <v>338.88559399999997</v>
      </c>
      <c r="HJ12" s="50">
        <v>33.960368520000003</v>
      </c>
      <c r="HK12" s="50">
        <v>17.278876220000001</v>
      </c>
      <c r="HL12" s="50">
        <v>19.640780950000003</v>
      </c>
      <c r="HM12" s="50">
        <v>10.922812460000001</v>
      </c>
      <c r="HN12" s="50">
        <v>420.68843214999998</v>
      </c>
      <c r="HO12" s="50">
        <v>856.05277506000004</v>
      </c>
      <c r="HP12" s="50">
        <v>4.19047634</v>
      </c>
      <c r="HQ12" s="50">
        <v>15.891066050000001</v>
      </c>
      <c r="HR12" s="50">
        <v>7.2775347400000001</v>
      </c>
      <c r="HS12" s="50">
        <v>3.1756007200000003</v>
      </c>
      <c r="HT12" s="50">
        <v>21.8514652</v>
      </c>
      <c r="HU12" s="50">
        <v>52.386143050000008</v>
      </c>
      <c r="HV12" s="50">
        <v>111.47370905000002</v>
      </c>
      <c r="HW12" s="50">
        <v>8.8698458999999996</v>
      </c>
      <c r="HX12" s="50">
        <v>13.172057220000001</v>
      </c>
      <c r="HY12" s="50">
        <v>24.73552346</v>
      </c>
      <c r="HZ12" s="50">
        <v>28.030001369999997</v>
      </c>
      <c r="IA12" s="50">
        <v>186.28113699999997</v>
      </c>
      <c r="IB12" s="50">
        <v>7.5932124700000001</v>
      </c>
      <c r="IC12" s="50">
        <v>29.91289746</v>
      </c>
      <c r="ID12" s="50">
        <v>8.7289100700000049</v>
      </c>
      <c r="IE12" s="50">
        <v>66.852263789999995</v>
      </c>
      <c r="IF12" s="50">
        <v>37.665733029999998</v>
      </c>
      <c r="IG12" s="50">
        <v>150.75301682000003</v>
      </c>
      <c r="IH12" s="50">
        <v>415.3371616</v>
      </c>
      <c r="II12" s="50">
        <v>5.3985064000000005</v>
      </c>
      <c r="IJ12" s="50">
        <v>200.70074766000002</v>
      </c>
      <c r="IK12" s="50">
        <v>16.232486129999998</v>
      </c>
      <c r="IL12" s="50">
        <v>637.66890179000006</v>
      </c>
      <c r="IM12" s="50">
        <v>3.8676881400000003</v>
      </c>
      <c r="IN12" s="50">
        <v>3.8676881400000003</v>
      </c>
      <c r="IO12" s="50">
        <v>1030.9568867999997</v>
      </c>
      <c r="IP12" s="50">
        <v>5804.4129632900085</v>
      </c>
      <c r="IQ12" s="50">
        <f>+AC12+AD12+AE12+AF12+AG12+AH12+AI12+AJ12+AK12+AL12+AM12+AN12</f>
        <v>6941.0150756000012</v>
      </c>
      <c r="IR12" s="50">
        <f>+IP12</f>
        <v>5804.4129632900085</v>
      </c>
      <c r="IS12" s="60">
        <v>3.6559023200000005</v>
      </c>
      <c r="IT12" s="60">
        <v>11.19698846</v>
      </c>
      <c r="IU12" s="60">
        <v>17.508238299999999</v>
      </c>
      <c r="IV12" s="60">
        <v>32.361129079999991</v>
      </c>
      <c r="IW12" s="60">
        <v>10.293960670000001</v>
      </c>
      <c r="IX12" s="60">
        <v>124.09462703999998</v>
      </c>
      <c r="IY12" s="60">
        <v>2.3263175299999999</v>
      </c>
      <c r="IZ12" s="60">
        <v>16.652109030000002</v>
      </c>
      <c r="JA12" s="60">
        <v>3.0745029400000021</v>
      </c>
      <c r="JB12" s="60">
        <v>156.44151721</v>
      </c>
      <c r="JC12" s="60">
        <v>5.6006280400000001</v>
      </c>
      <c r="JD12" s="60">
        <v>3.8436882900000002</v>
      </c>
      <c r="JE12" s="60">
        <v>38.386177509999996</v>
      </c>
      <c r="JF12" s="60">
        <v>3.3422297200000002</v>
      </c>
      <c r="JG12" s="60">
        <v>16.677876449999992</v>
      </c>
      <c r="JH12" s="60">
        <v>67.850600009999994</v>
      </c>
      <c r="JI12" s="60">
        <v>1.2923743300000001</v>
      </c>
      <c r="JJ12" s="60">
        <v>23.910832940000002</v>
      </c>
      <c r="JK12" s="60">
        <v>2.990322520000003</v>
      </c>
      <c r="JL12" s="60">
        <v>5.7853050699999997</v>
      </c>
      <c r="JM12" s="60">
        <v>33.978834859999999</v>
      </c>
      <c r="JN12" s="60">
        <v>38.196982890000001</v>
      </c>
      <c r="JO12" s="60">
        <v>11.076880559999999</v>
      </c>
      <c r="JP12" s="60">
        <v>2.660004980000001</v>
      </c>
      <c r="JQ12" s="60">
        <v>16.571221170000001</v>
      </c>
      <c r="JR12" s="60">
        <v>68.505089600000019</v>
      </c>
      <c r="JS12" s="50">
        <v>359.13717075999995</v>
      </c>
      <c r="JT12" s="60">
        <v>8.31517515</v>
      </c>
      <c r="JU12" s="66">
        <v>8.31517515</v>
      </c>
      <c r="JV12" s="60">
        <v>7.53857176</v>
      </c>
      <c r="JW12" s="60">
        <v>3.9696704100000004</v>
      </c>
      <c r="JX12" s="60">
        <v>2.46217212</v>
      </c>
      <c r="JY12" s="66">
        <v>0.93915801999999993</v>
      </c>
      <c r="JZ12" s="66">
        <v>3.23306966</v>
      </c>
      <c r="KA12" s="66">
        <f>+SUM(JV12:JZ12)</f>
        <v>18.14264197</v>
      </c>
      <c r="KB12" s="66">
        <v>84.711838849999992</v>
      </c>
      <c r="KC12" s="66">
        <v>1.39241014</v>
      </c>
      <c r="KD12" s="66">
        <v>10.290279120000001</v>
      </c>
      <c r="KE12" s="66">
        <v>1.6979843699999999</v>
      </c>
      <c r="KF12" s="66">
        <v>4.8572121900000038</v>
      </c>
      <c r="KG12" s="66">
        <f>+SUM(KB12:KF12)</f>
        <v>102.94972466999998</v>
      </c>
      <c r="KH12" s="66">
        <v>3.1630862200000003</v>
      </c>
      <c r="KI12" s="66">
        <v>44.738468810000001</v>
      </c>
      <c r="KJ12" s="66">
        <v>7.6494248599999999</v>
      </c>
      <c r="KK12" s="66">
        <v>10.25140334</v>
      </c>
      <c r="KL12" s="66">
        <v>6.8338705399999986</v>
      </c>
      <c r="KM12" s="66">
        <f>+SUM(KH12:KL12)</f>
        <v>72.636253769999982</v>
      </c>
      <c r="KN12" s="66">
        <v>9.9552957800000001</v>
      </c>
      <c r="KO12" s="66">
        <v>7.1604664200000014</v>
      </c>
      <c r="KP12" s="66">
        <v>10.190892210000001</v>
      </c>
      <c r="KQ12" s="66">
        <v>14.73016404</v>
      </c>
      <c r="KR12" s="66">
        <f>+SUM(KN12:KQ12)</f>
        <v>42.036818450000005</v>
      </c>
      <c r="KS12" s="66">
        <f>+JU12+KA12+KG12+KM12+KR12</f>
        <v>244.08061400999998</v>
      </c>
      <c r="KT12" s="50">
        <v>1.8556652199999975</v>
      </c>
      <c r="KU12" s="50">
        <v>1.8556652199999975</v>
      </c>
      <c r="KV12" s="50">
        <v>5.1742606099999975</v>
      </c>
      <c r="KW12" s="50">
        <v>1.5592346299999986</v>
      </c>
      <c r="KX12" s="50">
        <v>13.132154059999998</v>
      </c>
      <c r="KY12" s="50">
        <v>19.865649299999998</v>
      </c>
      <c r="KZ12" s="50">
        <v>74.976834180000012</v>
      </c>
      <c r="LA12" s="50">
        <v>3.3992107700000007</v>
      </c>
      <c r="LB12" s="50">
        <v>9.0612119699999987</v>
      </c>
      <c r="LC12" s="50">
        <v>8.3526283300000053</v>
      </c>
      <c r="LD12" s="50">
        <v>9.0257935500000013</v>
      </c>
      <c r="LE12" s="50">
        <f>+SUM(KZ12:LD12)</f>
        <v>104.81567880000001</v>
      </c>
      <c r="LF12" s="50">
        <v>5.2135571400000016</v>
      </c>
      <c r="LG12" s="50">
        <v>16.42156267</v>
      </c>
      <c r="LH12" s="50">
        <v>8.0919699899999991</v>
      </c>
      <c r="LI12" s="50">
        <v>68.286965140000007</v>
      </c>
      <c r="LJ12" s="50">
        <v>4.1161782499999955</v>
      </c>
      <c r="LK12" s="50">
        <v>102.13023319</v>
      </c>
      <c r="LL12" s="50">
        <v>6.929941630000001</v>
      </c>
      <c r="LM12" s="50">
        <v>8.0395455699999996</v>
      </c>
      <c r="LN12" s="50">
        <v>2.5943352800000001</v>
      </c>
      <c r="LO12" s="50">
        <v>7.1111127400000003</v>
      </c>
      <c r="LP12" s="50">
        <v>47.106132020000004</v>
      </c>
      <c r="LQ12" s="50">
        <v>71.78106723999997</v>
      </c>
      <c r="LR12" s="50">
        <f>+LQ12+LK12+LE12+KY12+KU12</f>
        <v>300.44829374999995</v>
      </c>
      <c r="LS12" s="50">
        <f>+JS12+KS12+LR12</f>
        <v>903.66607851999993</v>
      </c>
    </row>
    <row r="13" spans="1:331" ht="18.75" x14ac:dyDescent="0.3">
      <c r="A13" s="23" t="s">
        <v>1</v>
      </c>
      <c r="B13" s="24">
        <v>390.17419345999991</v>
      </c>
      <c r="C13" s="24">
        <v>311.52881221000001</v>
      </c>
      <c r="D13" s="24">
        <v>342.17698170000011</v>
      </c>
      <c r="E13" s="24">
        <v>250.34717352999996</v>
      </c>
      <c r="F13" s="24">
        <v>285.70006138999997</v>
      </c>
      <c r="G13" s="24">
        <v>261.65959108999999</v>
      </c>
      <c r="H13" s="24">
        <v>284.80504674000014</v>
      </c>
      <c r="I13" s="24">
        <v>250.71039207000007</v>
      </c>
      <c r="J13" s="24">
        <v>241.35879005999993</v>
      </c>
      <c r="K13" s="24">
        <v>237.43606646999996</v>
      </c>
      <c r="L13" s="24">
        <v>229.62459283999996</v>
      </c>
      <c r="M13" s="24">
        <v>194.11588105000001</v>
      </c>
      <c r="N13" s="24">
        <v>253.51295708319998</v>
      </c>
      <c r="O13" s="24">
        <v>3142.9736562331955</v>
      </c>
      <c r="P13" s="24">
        <v>249.40114506000009</v>
      </c>
      <c r="Q13" s="24">
        <v>187.17512125999997</v>
      </c>
      <c r="R13" s="24">
        <v>222.40220160000007</v>
      </c>
      <c r="S13" s="24">
        <v>151.00439320000001</v>
      </c>
      <c r="T13" s="24">
        <v>130.22059892000001</v>
      </c>
      <c r="U13" s="24">
        <v>131.15178456000001</v>
      </c>
      <c r="V13" s="24">
        <v>114.34784662999998</v>
      </c>
      <c r="W13" s="24">
        <v>106.99653686000002</v>
      </c>
      <c r="X13" s="24">
        <v>124.13399408999997</v>
      </c>
      <c r="Y13" s="24">
        <v>103.75074250999997</v>
      </c>
      <c r="Z13" s="24">
        <v>127.27380064999998</v>
      </c>
      <c r="AA13" s="24">
        <v>129.58548514</v>
      </c>
      <c r="AB13" s="24">
        <v>1777.4436504799992</v>
      </c>
      <c r="AC13" s="24">
        <v>133.51948098000003</v>
      </c>
      <c r="AD13" s="24">
        <v>128.93161906999998</v>
      </c>
      <c r="AE13" s="24">
        <v>128.96340003000003</v>
      </c>
      <c r="AF13" s="24">
        <v>106.99732861</v>
      </c>
      <c r="AG13" s="24">
        <v>111.84354731999996</v>
      </c>
      <c r="AH13" s="24">
        <v>160.46322824000001</v>
      </c>
      <c r="AI13" s="24">
        <v>173.93792556999998</v>
      </c>
      <c r="AJ13" s="24">
        <v>163.12817885999999</v>
      </c>
      <c r="AK13" s="25">
        <v>152.71730603000003</v>
      </c>
      <c r="AL13" s="25">
        <v>165.40797564999997</v>
      </c>
      <c r="AM13" s="25">
        <v>168.69379772999994</v>
      </c>
      <c r="AN13" s="25">
        <v>166.44479949999999</v>
      </c>
      <c r="AO13" s="25">
        <v>1761.0485875899999</v>
      </c>
      <c r="AP13" s="24">
        <v>139.76072549999995</v>
      </c>
      <c r="AQ13" s="24">
        <v>157.87537892</v>
      </c>
      <c r="AR13" s="24">
        <v>153.35142681999989</v>
      </c>
      <c r="AS13" s="25">
        <v>174.33786933381921</v>
      </c>
      <c r="GE13" s="25">
        <v>175.23974577696794</v>
      </c>
      <c r="GF13" s="25">
        <v>5.2718995918367346</v>
      </c>
      <c r="GG13" s="51">
        <f t="shared" si="1"/>
        <v>450.98753123999984</v>
      </c>
      <c r="GH13" s="51">
        <v>136.56965324999999</v>
      </c>
      <c r="GI13" s="51">
        <v>189.82529875</v>
      </c>
      <c r="GJ13" s="51">
        <v>137.74459295000003</v>
      </c>
      <c r="GK13" s="51">
        <v>102.18809007000002</v>
      </c>
      <c r="GL13" s="51">
        <v>179.42442778999995</v>
      </c>
      <c r="GM13" s="51">
        <v>167.39736440999999</v>
      </c>
      <c r="GN13" s="51">
        <v>223.72473583999999</v>
      </c>
      <c r="GO13" s="51">
        <v>1.13420934</v>
      </c>
      <c r="GP13" s="51">
        <v>1.13420934</v>
      </c>
      <c r="GQ13" s="51">
        <v>2.7388006200000001</v>
      </c>
      <c r="GR13" s="51">
        <v>1.7950443199999999</v>
      </c>
      <c r="GS13" s="51">
        <v>7.486552220000001</v>
      </c>
      <c r="GT13" s="51">
        <v>2.1843353699999999</v>
      </c>
      <c r="GU13" s="51">
        <v>257.55909889999998</v>
      </c>
      <c r="GV13" s="51">
        <v>271.76383142999998</v>
      </c>
      <c r="GW13" s="51">
        <v>2.7050000000000002E-4</v>
      </c>
      <c r="GX13" s="51">
        <v>2.9552043299999999</v>
      </c>
      <c r="GY13" s="51">
        <v>0.14580246999999996</v>
      </c>
      <c r="GZ13" s="51">
        <v>3.7711178299999997</v>
      </c>
      <c r="HA13" s="51">
        <v>3.6018172400000004</v>
      </c>
      <c r="HB13" s="51">
        <v>10.47421237</v>
      </c>
      <c r="HC13" s="51">
        <v>0.10367892000000001</v>
      </c>
      <c r="HD13" s="51">
        <v>4.4317659999999995E-2</v>
      </c>
      <c r="HE13" s="51">
        <v>1.2809577400000001</v>
      </c>
      <c r="HF13" s="51">
        <v>0.540632</v>
      </c>
      <c r="HG13" s="51">
        <v>0.61459151000000001</v>
      </c>
      <c r="HH13" s="51">
        <v>2.5841778300000002</v>
      </c>
      <c r="HI13" s="51">
        <v>2.1396188299999999</v>
      </c>
      <c r="HJ13" s="51">
        <v>9.2575473100000014</v>
      </c>
      <c r="HK13" s="51">
        <v>16.503224869999997</v>
      </c>
      <c r="HL13" s="51">
        <v>3.5495802400000001</v>
      </c>
      <c r="HM13" s="51">
        <v>0.84633923999999994</v>
      </c>
      <c r="HN13" s="51">
        <v>32.296310489999996</v>
      </c>
      <c r="HO13" s="51">
        <v>318.25274146000004</v>
      </c>
      <c r="HP13" s="51">
        <v>0.51720216000000008</v>
      </c>
      <c r="HQ13" s="51">
        <v>0.97216610000000014</v>
      </c>
      <c r="HR13" s="51">
        <v>0.59882024</v>
      </c>
      <c r="HS13" s="51">
        <v>1.9862146700000003</v>
      </c>
      <c r="HT13" s="51">
        <v>0.54637279999999999</v>
      </c>
      <c r="HU13" s="51">
        <v>4.6207759700000004</v>
      </c>
      <c r="HV13" s="51">
        <v>91.192583780000007</v>
      </c>
      <c r="HW13" s="51">
        <v>1.2987339299999998</v>
      </c>
      <c r="HX13" s="51">
        <v>1.29631344</v>
      </c>
      <c r="HY13" s="51">
        <v>0.18483453</v>
      </c>
      <c r="HZ13" s="51">
        <v>12.266324749999999</v>
      </c>
      <c r="IA13" s="51">
        <v>106.23879043000001</v>
      </c>
      <c r="IB13" s="51">
        <v>0.28656212000000003</v>
      </c>
      <c r="IC13" s="51">
        <v>5.0076722600000005</v>
      </c>
      <c r="ID13" s="51">
        <v>1.2035068799999999</v>
      </c>
      <c r="IE13" s="51">
        <v>1.66553978</v>
      </c>
      <c r="IF13" s="51">
        <v>0.25734703000000003</v>
      </c>
      <c r="IG13" s="51">
        <v>8.4206280700000011</v>
      </c>
      <c r="IH13" s="51">
        <v>0.58405123000000003</v>
      </c>
      <c r="II13" s="51">
        <v>0.23235310000000001</v>
      </c>
      <c r="IJ13" s="51">
        <v>178.76657613</v>
      </c>
      <c r="IK13" s="51">
        <v>3.9699359800000003</v>
      </c>
      <c r="IL13" s="51">
        <v>183.55291644000002</v>
      </c>
      <c r="IM13" s="51">
        <v>0.10723461000000001</v>
      </c>
      <c r="IN13" s="51">
        <v>0.10723461000000001</v>
      </c>
      <c r="IO13" s="51">
        <v>302.94034551999994</v>
      </c>
      <c r="IP13" s="51">
        <v>2209.0547812799982</v>
      </c>
      <c r="IQ13" s="53">
        <f t="shared" ref="IQ13:IQ44" si="2">+AO13</f>
        <v>1761.0485875899999</v>
      </c>
      <c r="IR13" s="53">
        <f t="shared" ref="IR13:IR76" si="3">+IP13</f>
        <v>2209.0547812799982</v>
      </c>
      <c r="IS13" s="59">
        <v>0.31800170999999999</v>
      </c>
      <c r="IT13" s="59">
        <v>7.7737292399999998</v>
      </c>
      <c r="IU13" s="59">
        <v>9.5976007699999997</v>
      </c>
      <c r="IV13" s="59">
        <v>17.689331719999998</v>
      </c>
      <c r="IW13" s="59">
        <v>0.82737021999999993</v>
      </c>
      <c r="IX13" s="59">
        <v>111.73568371999998</v>
      </c>
      <c r="IY13" s="59">
        <v>0.88102278999999994</v>
      </c>
      <c r="IZ13" s="59">
        <v>0.12811806000000001</v>
      </c>
      <c r="JA13" s="59">
        <v>0.24614821000000001</v>
      </c>
      <c r="JB13" s="59">
        <v>113.81834299999998</v>
      </c>
      <c r="JC13" s="59">
        <v>0.20317305000000002</v>
      </c>
      <c r="JD13" s="59">
        <v>2.00743867</v>
      </c>
      <c r="JE13" s="59">
        <v>37.054271470000003</v>
      </c>
      <c r="JF13" s="59">
        <v>0.53406883000000005</v>
      </c>
      <c r="JG13" s="59">
        <v>0.31533978000000001</v>
      </c>
      <c r="JH13" s="59">
        <v>40.114291800000004</v>
      </c>
      <c r="JI13" s="59">
        <v>2.4672110000000001E-2</v>
      </c>
      <c r="JJ13" s="59">
        <v>21.018212980000001</v>
      </c>
      <c r="JK13" s="59">
        <v>0.43703109999999995</v>
      </c>
      <c r="JL13" s="59">
        <v>3.8818758999999994</v>
      </c>
      <c r="JM13" s="59">
        <v>25.361792089999998</v>
      </c>
      <c r="JN13" s="59">
        <v>2.8034646999999997</v>
      </c>
      <c r="JO13" s="59">
        <v>2.0267989000000002</v>
      </c>
      <c r="JP13" s="59">
        <v>0.30614996000000005</v>
      </c>
      <c r="JQ13" s="59">
        <v>0.49974685999999996</v>
      </c>
      <c r="JR13" s="59">
        <v>5.6361604200000004</v>
      </c>
      <c r="JS13" s="51">
        <v>202.61991903000003</v>
      </c>
      <c r="JT13" s="59">
        <v>5.9231561500000005</v>
      </c>
      <c r="JU13" s="65">
        <v>5.9231561500000005</v>
      </c>
      <c r="JV13" s="59">
        <v>1.9344937199999999</v>
      </c>
      <c r="JW13" s="59">
        <v>1.2013607800000001</v>
      </c>
      <c r="JX13" s="59">
        <v>0.82940340999999984</v>
      </c>
      <c r="JY13" s="65">
        <v>0.11795090999999999</v>
      </c>
      <c r="JZ13" s="65">
        <v>0.46117625000000001</v>
      </c>
      <c r="KA13" s="65">
        <f t="shared" ref="KA13:KA76" si="4">+SUM(JV13:JZ13)</f>
        <v>4.5443850699999997</v>
      </c>
      <c r="KB13" s="65">
        <v>81.166411240000002</v>
      </c>
      <c r="KC13" s="65">
        <v>0.49982037999999995</v>
      </c>
      <c r="KD13" s="65">
        <v>7.4536560000000002E-2</v>
      </c>
      <c r="KE13" s="65">
        <v>0.62627968999999994</v>
      </c>
      <c r="KF13" s="65">
        <v>0.47364216999999997</v>
      </c>
      <c r="KG13" s="65">
        <f t="shared" ref="KG13:KG76" si="5">+SUM(KB13:KF13)</f>
        <v>82.840690040000013</v>
      </c>
      <c r="KH13" s="65">
        <v>2.5641510000000003E-2</v>
      </c>
      <c r="KI13" s="65">
        <v>36.065600699999997</v>
      </c>
      <c r="KJ13" s="65">
        <v>0.52226835999999999</v>
      </c>
      <c r="KK13" s="65">
        <v>1.63760036</v>
      </c>
      <c r="KL13" s="65">
        <v>1.0170302199999999</v>
      </c>
      <c r="KM13" s="65">
        <f t="shared" ref="KM13:KM76" si="6">+SUM(KH13:KL13)</f>
        <v>39.268141149999998</v>
      </c>
      <c r="KN13" s="65">
        <v>1.58483588</v>
      </c>
      <c r="KO13" s="65">
        <v>0.40312018000000005</v>
      </c>
      <c r="KP13" s="65">
        <v>0.54888048999999994</v>
      </c>
      <c r="KQ13" s="65">
        <v>1.9472005000000001</v>
      </c>
      <c r="KR13" s="65">
        <f t="shared" ref="KR13:KR76" si="7">+SUM(KN13:KQ13)</f>
        <v>4.4840370500000004</v>
      </c>
      <c r="KS13" s="65">
        <f t="shared" ref="KS13:KS76" si="8">+JU13+KA13+KG13+KM13+KR13</f>
        <v>137.06040946000002</v>
      </c>
      <c r="KT13" s="51">
        <v>0.31111124000000001</v>
      </c>
      <c r="KU13" s="51">
        <v>0.31111124000000001</v>
      </c>
      <c r="KV13" s="51">
        <v>3.2493649200000001</v>
      </c>
      <c r="KW13" s="51">
        <v>0.65205977999999898</v>
      </c>
      <c r="KX13" s="51">
        <v>4.2197273499999994</v>
      </c>
      <c r="KY13" s="51">
        <v>8.1211520499999992</v>
      </c>
      <c r="KZ13" s="51">
        <v>67.074557380000016</v>
      </c>
      <c r="LA13" s="51">
        <v>0.33318771000000003</v>
      </c>
      <c r="LB13" s="51">
        <v>0.34609358000000001</v>
      </c>
      <c r="LC13" s="51">
        <v>1.0702040900000001</v>
      </c>
      <c r="LD13" s="51">
        <v>1.0886253000000001</v>
      </c>
      <c r="LE13" s="51">
        <f t="shared" ref="LE13:LE21" si="9">+SUM(KZ13:LD13)</f>
        <v>69.91266806000003</v>
      </c>
      <c r="LF13" s="51">
        <v>0.92808645999999984</v>
      </c>
      <c r="LG13" s="51">
        <v>1.16546835</v>
      </c>
      <c r="LH13" s="51">
        <v>2.4297538299999997</v>
      </c>
      <c r="LI13" s="51">
        <v>50.484060210000003</v>
      </c>
      <c r="LJ13" s="51">
        <v>0.16622872999999999</v>
      </c>
      <c r="LK13" s="51">
        <v>55.173597579999999</v>
      </c>
      <c r="LL13" s="51">
        <v>2.2970886500000001</v>
      </c>
      <c r="LM13" s="51">
        <v>0.52624335</v>
      </c>
      <c r="LN13" s="51">
        <v>0.24407049000000003</v>
      </c>
      <c r="LO13" s="51">
        <v>5.3375729999999996E-2</v>
      </c>
      <c r="LP13" s="51">
        <v>5.50992075</v>
      </c>
      <c r="LQ13" s="51">
        <v>8.630698970000001</v>
      </c>
      <c r="LR13" s="51">
        <f t="shared" ref="LR13:LR22" si="10">+LQ13+LK13+LE13+KY13+KU13</f>
        <v>142.14922790000006</v>
      </c>
      <c r="LS13" s="51">
        <f t="shared" ref="LS13:LS76" si="11">+JS13+KS13+LR13</f>
        <v>481.82955639000011</v>
      </c>
    </row>
    <row r="14" spans="1:331" ht="18.75" x14ac:dyDescent="0.3">
      <c r="A14" s="26" t="s">
        <v>2</v>
      </c>
      <c r="B14" s="24">
        <v>379.50727034000005</v>
      </c>
      <c r="C14" s="24">
        <v>307.97145259000001</v>
      </c>
      <c r="D14" s="24">
        <v>339.52625143</v>
      </c>
      <c r="E14" s="24">
        <v>246.25304883000001</v>
      </c>
      <c r="F14" s="24">
        <v>283.49579155999999</v>
      </c>
      <c r="G14" s="24">
        <v>254.93437092999997</v>
      </c>
      <c r="H14" s="24">
        <v>281.02675214999999</v>
      </c>
      <c r="I14" s="24">
        <v>246.76726488000006</v>
      </c>
      <c r="J14" s="24">
        <v>238.96258222999995</v>
      </c>
      <c r="K14" s="24">
        <v>227.33816410999998</v>
      </c>
      <c r="L14" s="24">
        <v>225.50663259999993</v>
      </c>
      <c r="M14" s="24">
        <v>190.07579978000004</v>
      </c>
      <c r="N14" s="24">
        <v>244.14168012000002</v>
      </c>
      <c r="O14" s="27">
        <v>3085.9997912099961</v>
      </c>
      <c r="P14" s="24">
        <v>245.94471059000003</v>
      </c>
      <c r="Q14" s="24">
        <v>184.83364184999999</v>
      </c>
      <c r="R14" s="24">
        <v>219.31742671000001</v>
      </c>
      <c r="S14" s="24">
        <v>147.54866398000001</v>
      </c>
      <c r="T14" s="24">
        <v>128.26191109000001</v>
      </c>
      <c r="U14" s="24">
        <v>129.65953393000001</v>
      </c>
      <c r="V14" s="24">
        <v>111.48253851999999</v>
      </c>
      <c r="W14" s="24">
        <v>103.76114238</v>
      </c>
      <c r="X14" s="24">
        <v>122.50517287999998</v>
      </c>
      <c r="Y14" s="24">
        <v>99.674457980000014</v>
      </c>
      <c r="Z14" s="24">
        <v>124.65002952</v>
      </c>
      <c r="AA14" s="24">
        <v>125.30805268</v>
      </c>
      <c r="AB14" s="24">
        <v>1742.9472821099998</v>
      </c>
      <c r="AC14" s="24">
        <v>127.58410100999997</v>
      </c>
      <c r="AD14" s="24">
        <v>125.06053843999999</v>
      </c>
      <c r="AE14" s="24">
        <v>126.45523541</v>
      </c>
      <c r="AF14" s="24">
        <v>104.80888774999998</v>
      </c>
      <c r="AG14" s="24">
        <v>109.76804952999996</v>
      </c>
      <c r="AH14" s="24">
        <v>159.27147573000002</v>
      </c>
      <c r="AI14" s="24">
        <v>170.99893950000001</v>
      </c>
      <c r="AJ14" s="24">
        <v>160.93892711999999</v>
      </c>
      <c r="AK14" s="25">
        <v>150.2590763</v>
      </c>
      <c r="AL14" s="25">
        <v>162.04179457999999</v>
      </c>
      <c r="AM14" s="25">
        <v>167.31535003999997</v>
      </c>
      <c r="AN14" s="25">
        <v>163.36682320999998</v>
      </c>
      <c r="AO14" s="28">
        <v>1727.8691986199997</v>
      </c>
      <c r="AP14" s="27">
        <v>135.67412512999999</v>
      </c>
      <c r="AQ14" s="27">
        <v>155.13694733</v>
      </c>
      <c r="AR14" s="27">
        <v>147.08714319999996</v>
      </c>
      <c r="AS14" s="28">
        <v>173.45494089795918</v>
      </c>
      <c r="GE14" s="28">
        <v>174.69561266909622</v>
      </c>
      <c r="GF14" s="28">
        <v>4.5428811807580178</v>
      </c>
      <c r="GG14" s="52">
        <f t="shared" si="1"/>
        <v>437.89821565999995</v>
      </c>
      <c r="GH14" s="52">
        <v>131.74761159999997</v>
      </c>
      <c r="GI14" s="52">
        <v>184.63156645999999</v>
      </c>
      <c r="GJ14" s="52">
        <v>121.59130425999999</v>
      </c>
      <c r="GK14" s="52">
        <v>92.552955640000008</v>
      </c>
      <c r="GL14" s="52">
        <v>176.41120224999997</v>
      </c>
      <c r="GM14" s="52">
        <v>164.90678678</v>
      </c>
      <c r="GN14" s="52">
        <v>220.17332582000003</v>
      </c>
      <c r="GO14" s="52">
        <v>1.10506471</v>
      </c>
      <c r="GP14" s="52">
        <v>1.10506471</v>
      </c>
      <c r="GQ14" s="52">
        <v>2.64464933</v>
      </c>
      <c r="GR14" s="52">
        <v>1.757838</v>
      </c>
      <c r="GS14" s="52">
        <v>7.4201129100000012</v>
      </c>
      <c r="GT14" s="52">
        <v>2.13219008</v>
      </c>
      <c r="GU14" s="52">
        <v>257.53042532000001</v>
      </c>
      <c r="GV14" s="52">
        <v>271.48521563999998</v>
      </c>
      <c r="GW14" s="52"/>
      <c r="GX14" s="52">
        <v>2.8509546000000001</v>
      </c>
      <c r="GY14" s="52"/>
      <c r="GZ14" s="52">
        <v>3.6432407499999999</v>
      </c>
      <c r="HA14" s="52">
        <v>3.3615290300000003</v>
      </c>
      <c r="HB14" s="52">
        <v>9.8557243799999998</v>
      </c>
      <c r="HC14" s="52">
        <v>6.9000000000000006E-2</v>
      </c>
      <c r="HD14" s="52">
        <v>2.3473609999999999E-2</v>
      </c>
      <c r="HE14" s="52">
        <v>1.2095107700000001</v>
      </c>
      <c r="HF14" s="52">
        <v>0.53749999999999998</v>
      </c>
      <c r="HG14" s="52">
        <v>0.50347567000000004</v>
      </c>
      <c r="HH14" s="52">
        <v>2.3429600500000003</v>
      </c>
      <c r="HI14" s="52">
        <v>2.0004879799999999</v>
      </c>
      <c r="HJ14" s="52">
        <v>9.2164858400000007</v>
      </c>
      <c r="HK14" s="52">
        <v>16.426699549999999</v>
      </c>
      <c r="HL14" s="52">
        <v>3.4125378400000002</v>
      </c>
      <c r="HM14" s="52">
        <v>0.79639444999999998</v>
      </c>
      <c r="HN14" s="52">
        <v>31.852605659999998</v>
      </c>
      <c r="HO14" s="52">
        <v>316.64157044000001</v>
      </c>
      <c r="HP14" s="52">
        <v>0.48704069000000005</v>
      </c>
      <c r="HQ14" s="52">
        <v>0.75819010000000009</v>
      </c>
      <c r="HR14" s="52">
        <v>0.36891343999999998</v>
      </c>
      <c r="HS14" s="52">
        <v>1.9255838100000002</v>
      </c>
      <c r="HT14" s="52">
        <v>0.41849999999999998</v>
      </c>
      <c r="HU14" s="52">
        <v>3.9582280399999998</v>
      </c>
      <c r="HV14" s="52">
        <v>91.174782760000014</v>
      </c>
      <c r="HW14" s="52">
        <v>1.1042066099999999</v>
      </c>
      <c r="HX14" s="52">
        <v>1.21894496</v>
      </c>
      <c r="HY14" s="52">
        <v>9.0054330000000002E-2</v>
      </c>
      <c r="HZ14" s="52">
        <v>12.236614749999999</v>
      </c>
      <c r="IA14" s="52">
        <v>105.82460341000001</v>
      </c>
      <c r="IB14" s="52">
        <v>0.2235</v>
      </c>
      <c r="IC14" s="52">
        <v>4.9348642300000005</v>
      </c>
      <c r="ID14" s="52">
        <v>1.1644826500000001</v>
      </c>
      <c r="IE14" s="52">
        <v>1.5089509999999999</v>
      </c>
      <c r="IF14" s="52">
        <v>0.19312500000000002</v>
      </c>
      <c r="IG14" s="52">
        <v>8.0249228800000001</v>
      </c>
      <c r="IH14" s="52">
        <v>0.36712722999999997</v>
      </c>
      <c r="II14" s="52">
        <v>0.21535750000000001</v>
      </c>
      <c r="IJ14" s="52">
        <v>178.74409403000001</v>
      </c>
      <c r="IK14" s="52">
        <v>3.9326898100000003</v>
      </c>
      <c r="IL14" s="52">
        <v>183.25926857000002</v>
      </c>
      <c r="IM14" s="52">
        <v>0.10428771000000001</v>
      </c>
      <c r="IN14" s="52">
        <v>0.10428771000000001</v>
      </c>
      <c r="IO14" s="52">
        <v>301.17131060999998</v>
      </c>
      <c r="IP14" s="52">
        <v>2147.7258495199994</v>
      </c>
      <c r="IQ14" s="54">
        <f t="shared" si="2"/>
        <v>1727.8691986199997</v>
      </c>
      <c r="IR14" s="54">
        <f t="shared" si="3"/>
        <v>2147.7258495199994</v>
      </c>
      <c r="IS14" s="58">
        <v>0.29404596</v>
      </c>
      <c r="IT14" s="58">
        <v>7.7700762399999999</v>
      </c>
      <c r="IU14" s="58">
        <v>9.5976007699999997</v>
      </c>
      <c r="IV14" s="58">
        <v>17.66172297</v>
      </c>
      <c r="IW14" s="58">
        <v>0.82495121999999999</v>
      </c>
      <c r="IX14" s="58">
        <v>111.73560371999999</v>
      </c>
      <c r="IY14" s="58">
        <v>0.85290271999999989</v>
      </c>
      <c r="IZ14" s="58">
        <v>1.2428E-2</v>
      </c>
      <c r="JA14" s="58">
        <v>0.16311216000000001</v>
      </c>
      <c r="JB14" s="58">
        <v>113.58899781999999</v>
      </c>
      <c r="JC14" s="58">
        <v>0.126888</v>
      </c>
      <c r="JD14" s="58">
        <v>2.0056355400000001</v>
      </c>
      <c r="JE14" s="58">
        <v>36.623724240000001</v>
      </c>
      <c r="JF14" s="58">
        <v>0.51608402000000009</v>
      </c>
      <c r="JG14" s="58">
        <v>0.30249999999999999</v>
      </c>
      <c r="JH14" s="58">
        <v>39.574831800000005</v>
      </c>
      <c r="JI14" s="58"/>
      <c r="JJ14" s="58">
        <v>20.688318460000001</v>
      </c>
      <c r="JK14" s="58">
        <v>0.41330921999999998</v>
      </c>
      <c r="JL14" s="58">
        <v>3.7986248799999993</v>
      </c>
      <c r="JM14" s="58">
        <v>24.900252559999998</v>
      </c>
      <c r="JN14" s="58">
        <v>2.7146565999999996</v>
      </c>
      <c r="JO14" s="58">
        <v>1.97902383</v>
      </c>
      <c r="JP14" s="58">
        <v>0.29425977000000003</v>
      </c>
      <c r="JQ14" s="58"/>
      <c r="JR14" s="58">
        <v>4.9879402000000006</v>
      </c>
      <c r="JS14" s="52">
        <v>200.71374534999998</v>
      </c>
      <c r="JT14" s="58">
        <v>5.8193609500000001</v>
      </c>
      <c r="JU14" s="64">
        <v>5.8193609500000001</v>
      </c>
      <c r="JV14" s="58">
        <v>1.8345623</v>
      </c>
      <c r="JW14" s="58">
        <v>1.1473044800000001</v>
      </c>
      <c r="JX14" s="58">
        <v>0.15216250000000001</v>
      </c>
      <c r="JY14" s="64">
        <v>7.9172859999999998E-2</v>
      </c>
      <c r="JZ14" s="64">
        <v>0.40214327</v>
      </c>
      <c r="KA14" s="64">
        <f t="shared" si="4"/>
        <v>3.6153454099999998</v>
      </c>
      <c r="KB14" s="64">
        <v>80.993704180000009</v>
      </c>
      <c r="KC14" s="64">
        <v>0.32965499999999998</v>
      </c>
      <c r="KD14" s="64">
        <v>4.8293300000000004E-2</v>
      </c>
      <c r="KE14" s="64">
        <v>0.40451747999999998</v>
      </c>
      <c r="KF14" s="64">
        <v>0.37892057000000001</v>
      </c>
      <c r="KG14" s="64">
        <f t="shared" si="5"/>
        <v>82.15509053000001</v>
      </c>
      <c r="KH14" s="64"/>
      <c r="KI14" s="64">
        <v>36.038175369999998</v>
      </c>
      <c r="KJ14" s="64">
        <v>0.50322308999999998</v>
      </c>
      <c r="KK14" s="64">
        <v>1.50514718</v>
      </c>
      <c r="KL14" s="64">
        <v>0.73670165999999981</v>
      </c>
      <c r="KM14" s="64">
        <f t="shared" si="6"/>
        <v>38.783247299999999</v>
      </c>
      <c r="KN14" s="64">
        <v>1.5423585</v>
      </c>
      <c r="KO14" s="64">
        <v>0.38624780000000003</v>
      </c>
      <c r="KP14" s="64">
        <v>0.42978622999999999</v>
      </c>
      <c r="KQ14" s="64">
        <v>1.8726122700000001</v>
      </c>
      <c r="KR14" s="64">
        <f t="shared" si="7"/>
        <v>4.2310048</v>
      </c>
      <c r="KS14" s="64">
        <f t="shared" si="8"/>
        <v>134.60404899</v>
      </c>
      <c r="KT14" s="52">
        <v>0.29353679000000005</v>
      </c>
      <c r="KU14" s="52">
        <v>0.29353679000000005</v>
      </c>
      <c r="KV14" s="52">
        <v>1.2007161499999999</v>
      </c>
      <c r="KW14" s="52">
        <v>0.63323566999999903</v>
      </c>
      <c r="KX14" s="52">
        <v>4.2074545099999998</v>
      </c>
      <c r="KY14" s="52">
        <v>6.0414063299999992</v>
      </c>
      <c r="KZ14" s="52">
        <v>67.066580750000014</v>
      </c>
      <c r="LA14" s="52">
        <v>0.30385917000000001</v>
      </c>
      <c r="LB14" s="52">
        <v>0.29323300000000002</v>
      </c>
      <c r="LC14" s="52">
        <v>1.0508999999999999</v>
      </c>
      <c r="LD14" s="52">
        <v>1.0406568</v>
      </c>
      <c r="LE14" s="52">
        <f t="shared" si="9"/>
        <v>69.755229720000003</v>
      </c>
      <c r="LF14" s="52">
        <v>0.90884339999999986</v>
      </c>
      <c r="LG14" s="52">
        <v>1.13083716</v>
      </c>
      <c r="LH14" s="52">
        <v>2.3383688499999997</v>
      </c>
      <c r="LI14" s="52">
        <v>50.481476210000004</v>
      </c>
      <c r="LJ14" s="52"/>
      <c r="LK14" s="52">
        <v>54.859525619999999</v>
      </c>
      <c r="LL14" s="52">
        <v>2.2284525799999999</v>
      </c>
      <c r="LM14" s="52">
        <v>0.51625739000000004</v>
      </c>
      <c r="LN14" s="52">
        <v>0.14894960000000002</v>
      </c>
      <c r="LO14" s="52">
        <v>0.01</v>
      </c>
      <c r="LP14" s="52">
        <v>5.3651566300000004</v>
      </c>
      <c r="LQ14" s="52">
        <v>8.2688161999999998</v>
      </c>
      <c r="LR14" s="52">
        <f t="shared" si="10"/>
        <v>139.21851465999998</v>
      </c>
      <c r="LS14" s="52">
        <f t="shared" si="11"/>
        <v>474.53630899999996</v>
      </c>
    </row>
    <row r="15" spans="1:331" ht="18.75" x14ac:dyDescent="0.3">
      <c r="A15" s="29" t="s">
        <v>3</v>
      </c>
      <c r="B15" s="24">
        <v>378.36327034000004</v>
      </c>
      <c r="C15" s="24">
        <v>300.21726672</v>
      </c>
      <c r="D15" s="24">
        <v>339.52625143</v>
      </c>
      <c r="E15" s="24">
        <v>236.23319883000002</v>
      </c>
      <c r="F15" s="24">
        <v>283.49579155999999</v>
      </c>
      <c r="G15" s="24">
        <v>254.93437092999997</v>
      </c>
      <c r="H15" s="24">
        <v>281.02675214999999</v>
      </c>
      <c r="I15" s="24">
        <v>242.58689988000006</v>
      </c>
      <c r="J15" s="24">
        <v>238.96258222999995</v>
      </c>
      <c r="K15" s="24">
        <v>227.19289832999996</v>
      </c>
      <c r="L15" s="24">
        <v>225.50663259999993</v>
      </c>
      <c r="M15" s="24">
        <v>190.07579978000004</v>
      </c>
      <c r="N15" s="24">
        <v>244.14168012000002</v>
      </c>
      <c r="O15" s="24">
        <v>3063.9001245599957</v>
      </c>
      <c r="P15" s="24">
        <v>221.35358489000004</v>
      </c>
      <c r="Q15" s="24">
        <v>184.83364184999999</v>
      </c>
      <c r="R15" s="24">
        <v>219.31742671000001</v>
      </c>
      <c r="S15" s="24">
        <v>147.54866398000001</v>
      </c>
      <c r="T15" s="24">
        <v>128.26191109000001</v>
      </c>
      <c r="U15" s="24">
        <v>129.65953393000001</v>
      </c>
      <c r="V15" s="24">
        <v>111.48253851999999</v>
      </c>
      <c r="W15" s="24">
        <v>103.76114238</v>
      </c>
      <c r="X15" s="24">
        <v>122.50517287999998</v>
      </c>
      <c r="Y15" s="24">
        <v>99.674457980000014</v>
      </c>
      <c r="Z15" s="24">
        <v>124.65002952</v>
      </c>
      <c r="AA15" s="24">
        <v>125.30446451</v>
      </c>
      <c r="AB15" s="24">
        <v>1718.3525682399995</v>
      </c>
      <c r="AC15" s="24">
        <v>127.58410100999997</v>
      </c>
      <c r="AD15" s="24">
        <v>125.06053843999999</v>
      </c>
      <c r="AE15" s="24">
        <v>126.45523541</v>
      </c>
      <c r="AF15" s="24">
        <v>104.80888774999998</v>
      </c>
      <c r="AG15" s="24">
        <v>109.76804952999996</v>
      </c>
      <c r="AH15" s="24">
        <v>159.27147573000002</v>
      </c>
      <c r="AI15" s="24">
        <v>170.99893950000001</v>
      </c>
      <c r="AJ15" s="24">
        <v>160.93892711999999</v>
      </c>
      <c r="AK15" s="25">
        <v>150.2590763</v>
      </c>
      <c r="AL15" s="25">
        <v>162.04179457999999</v>
      </c>
      <c r="AM15" s="25">
        <v>167.31535003999997</v>
      </c>
      <c r="AN15" s="25">
        <v>163.36682320999998</v>
      </c>
      <c r="AO15" s="25">
        <v>1727.8691986199997</v>
      </c>
      <c r="AP15" s="24">
        <v>135.67387166999998</v>
      </c>
      <c r="AQ15" s="24">
        <v>155.13694733</v>
      </c>
      <c r="AR15" s="24">
        <v>147.08714319999996</v>
      </c>
      <c r="AS15" s="25">
        <v>173.45494089795918</v>
      </c>
      <c r="GE15" s="25">
        <v>174.69561266909622</v>
      </c>
      <c r="GF15" s="25">
        <v>4.5428811807580178</v>
      </c>
      <c r="GG15" s="51">
        <f t="shared" si="1"/>
        <v>437.89796219999994</v>
      </c>
      <c r="GH15" s="51">
        <v>131.74761159999997</v>
      </c>
      <c r="GI15" s="51">
        <v>184.63156645999999</v>
      </c>
      <c r="GJ15" s="51">
        <v>121.59130425999999</v>
      </c>
      <c r="GK15" s="51">
        <v>92.552955640000008</v>
      </c>
      <c r="GL15" s="51">
        <v>176.41120224999997</v>
      </c>
      <c r="GM15" s="51">
        <v>164.90678678</v>
      </c>
      <c r="GN15" s="51">
        <v>220.17332582000003</v>
      </c>
      <c r="GO15" s="51">
        <v>1.10506471</v>
      </c>
      <c r="GP15" s="51">
        <v>1.10506471</v>
      </c>
      <c r="GQ15" s="51">
        <v>2.64464933</v>
      </c>
      <c r="GR15" s="51">
        <v>1.757838</v>
      </c>
      <c r="GS15" s="51">
        <v>7.4201129100000012</v>
      </c>
      <c r="GT15" s="51">
        <v>2.13219008</v>
      </c>
      <c r="GU15" s="51">
        <v>257.53042532000001</v>
      </c>
      <c r="GV15" s="51">
        <v>271.48521563999998</v>
      </c>
      <c r="GW15" s="51"/>
      <c r="GX15" s="51">
        <v>2.8509546000000001</v>
      </c>
      <c r="GY15" s="51"/>
      <c r="GZ15" s="51">
        <v>3.6432407499999999</v>
      </c>
      <c r="HA15" s="51">
        <v>3.3615290300000003</v>
      </c>
      <c r="HB15" s="51">
        <v>9.8557243799999998</v>
      </c>
      <c r="HC15" s="51">
        <v>6.9000000000000006E-2</v>
      </c>
      <c r="HD15" s="51">
        <v>2.3473609999999999E-2</v>
      </c>
      <c r="HE15" s="51">
        <v>1.2095107700000001</v>
      </c>
      <c r="HF15" s="51">
        <v>0.53749999999999998</v>
      </c>
      <c r="HG15" s="51">
        <v>0.50347567000000004</v>
      </c>
      <c r="HH15" s="51">
        <v>2.3429600500000003</v>
      </c>
      <c r="HI15" s="51">
        <v>2.0004879799999999</v>
      </c>
      <c r="HJ15" s="51">
        <v>9.2164858400000007</v>
      </c>
      <c r="HK15" s="51">
        <v>16.426699549999999</v>
      </c>
      <c r="HL15" s="51">
        <v>3.4125378400000002</v>
      </c>
      <c r="HM15" s="51">
        <v>0.79639444999999998</v>
      </c>
      <c r="HN15" s="51">
        <v>31.852605659999998</v>
      </c>
      <c r="HO15" s="51">
        <v>316.64157044000001</v>
      </c>
      <c r="HP15" s="51">
        <v>0.48704069000000005</v>
      </c>
      <c r="HQ15" s="51">
        <v>0.75819010000000009</v>
      </c>
      <c r="HR15" s="51">
        <v>0.36891343999999998</v>
      </c>
      <c r="HS15" s="51">
        <v>1.9255838100000002</v>
      </c>
      <c r="HT15" s="51">
        <v>0.41849999999999998</v>
      </c>
      <c r="HU15" s="51">
        <v>3.9582280399999998</v>
      </c>
      <c r="HV15" s="51">
        <v>91.174782760000014</v>
      </c>
      <c r="HW15" s="51">
        <v>1.1042066099999999</v>
      </c>
      <c r="HX15" s="51">
        <v>1.21894496</v>
      </c>
      <c r="HY15" s="51">
        <v>9.0054330000000002E-2</v>
      </c>
      <c r="HZ15" s="51">
        <v>12.236614749999999</v>
      </c>
      <c r="IA15" s="51">
        <v>105.82460341000001</v>
      </c>
      <c r="IB15" s="51">
        <v>0.2235</v>
      </c>
      <c r="IC15" s="51">
        <v>4.9348642300000005</v>
      </c>
      <c r="ID15" s="51">
        <v>1.1644826500000001</v>
      </c>
      <c r="IE15" s="51">
        <v>1.5089509999999999</v>
      </c>
      <c r="IF15" s="51">
        <v>0.19312500000000002</v>
      </c>
      <c r="IG15" s="51">
        <v>8.0249228800000001</v>
      </c>
      <c r="IH15" s="51">
        <v>0.36712722999999997</v>
      </c>
      <c r="II15" s="51">
        <v>0.21535750000000001</v>
      </c>
      <c r="IJ15" s="51">
        <v>178.74409403000001</v>
      </c>
      <c r="IK15" s="51">
        <v>3.9326898100000003</v>
      </c>
      <c r="IL15" s="51">
        <v>183.25926857000002</v>
      </c>
      <c r="IM15" s="51">
        <v>0.10428771000000001</v>
      </c>
      <c r="IN15" s="51">
        <v>0.10428771000000001</v>
      </c>
      <c r="IO15" s="51">
        <v>301.17131060999998</v>
      </c>
      <c r="IP15" s="51">
        <v>2147.7255960599996</v>
      </c>
      <c r="IQ15" s="53">
        <f t="shared" si="2"/>
        <v>1727.8691986199997</v>
      </c>
      <c r="IR15" s="53">
        <f t="shared" si="3"/>
        <v>2147.7255960599996</v>
      </c>
      <c r="IS15" s="59">
        <v>0.29404596</v>
      </c>
      <c r="IT15" s="59">
        <v>7.7700762399999999</v>
      </c>
      <c r="IU15" s="59">
        <v>9.5976007699999997</v>
      </c>
      <c r="IV15" s="59">
        <v>17.66172297</v>
      </c>
      <c r="IW15" s="59">
        <v>0.82495121999999999</v>
      </c>
      <c r="IX15" s="59">
        <v>111.73560371999999</v>
      </c>
      <c r="IY15" s="59">
        <v>0.85290271999999989</v>
      </c>
      <c r="IZ15" s="59">
        <v>1.2428E-2</v>
      </c>
      <c r="JA15" s="59">
        <v>0.16311216000000001</v>
      </c>
      <c r="JB15" s="59">
        <v>113.58899781999999</v>
      </c>
      <c r="JC15" s="59">
        <v>0.126888</v>
      </c>
      <c r="JD15" s="59">
        <v>2.0056355400000001</v>
      </c>
      <c r="JE15" s="59">
        <v>36.623724240000001</v>
      </c>
      <c r="JF15" s="59">
        <v>0.51608402000000009</v>
      </c>
      <c r="JG15" s="59">
        <v>0.30249999999999999</v>
      </c>
      <c r="JH15" s="59">
        <v>39.574831800000005</v>
      </c>
      <c r="JI15" s="59"/>
      <c r="JJ15" s="59">
        <v>20.688318460000001</v>
      </c>
      <c r="JK15" s="59">
        <v>0.41330921999999998</v>
      </c>
      <c r="JL15" s="59">
        <v>3.7986248799999993</v>
      </c>
      <c r="JM15" s="59">
        <v>24.900252559999998</v>
      </c>
      <c r="JN15" s="59">
        <v>2.7146565999999996</v>
      </c>
      <c r="JO15" s="59">
        <v>1.97902383</v>
      </c>
      <c r="JP15" s="59">
        <v>0.29425977000000003</v>
      </c>
      <c r="JQ15" s="59"/>
      <c r="JR15" s="59">
        <v>4.9879402000000006</v>
      </c>
      <c r="JS15" s="51">
        <v>200.71374534999998</v>
      </c>
      <c r="JT15" s="59">
        <v>5.8193609500000001</v>
      </c>
      <c r="JU15" s="65">
        <v>5.8193609500000001</v>
      </c>
      <c r="JV15" s="59">
        <v>1.8345623</v>
      </c>
      <c r="JW15" s="59">
        <v>1.1473044800000001</v>
      </c>
      <c r="JX15" s="59">
        <v>0.15216250000000001</v>
      </c>
      <c r="JY15" s="65">
        <v>7.9172859999999998E-2</v>
      </c>
      <c r="JZ15" s="65">
        <v>0.40214327</v>
      </c>
      <c r="KA15" s="65">
        <f t="shared" si="4"/>
        <v>3.6153454099999998</v>
      </c>
      <c r="KB15" s="65">
        <v>80.993704180000009</v>
      </c>
      <c r="KC15" s="65">
        <v>0.32965499999999998</v>
      </c>
      <c r="KD15" s="65">
        <v>4.8293300000000004E-2</v>
      </c>
      <c r="KE15" s="65">
        <v>0.40451747999999998</v>
      </c>
      <c r="KF15" s="65">
        <v>0.37892057000000001</v>
      </c>
      <c r="KG15" s="65">
        <f t="shared" si="5"/>
        <v>82.15509053000001</v>
      </c>
      <c r="KH15" s="65"/>
      <c r="KI15" s="65">
        <v>36.038175369999998</v>
      </c>
      <c r="KJ15" s="65">
        <v>0.50322308999999998</v>
      </c>
      <c r="KK15" s="65">
        <v>1.50514718</v>
      </c>
      <c r="KL15" s="65">
        <v>0.73670165999999981</v>
      </c>
      <c r="KM15" s="65">
        <f t="shared" si="6"/>
        <v>38.783247299999999</v>
      </c>
      <c r="KN15" s="65">
        <v>1.5423585</v>
      </c>
      <c r="KO15" s="65">
        <v>0.38624780000000003</v>
      </c>
      <c r="KP15" s="65">
        <v>0.42978622999999999</v>
      </c>
      <c r="KQ15" s="65">
        <v>1.8726122700000001</v>
      </c>
      <c r="KR15" s="65">
        <f t="shared" si="7"/>
        <v>4.2310048</v>
      </c>
      <c r="KS15" s="65">
        <f t="shared" si="8"/>
        <v>134.60404899</v>
      </c>
      <c r="KT15" s="51">
        <v>0.29353679000000005</v>
      </c>
      <c r="KU15" s="51">
        <v>0.29353679000000005</v>
      </c>
      <c r="KV15" s="51">
        <v>1.2007161499999999</v>
      </c>
      <c r="KW15" s="51">
        <v>0.63323566999999903</v>
      </c>
      <c r="KX15" s="51">
        <v>4.2074545099999998</v>
      </c>
      <c r="KY15" s="51">
        <v>6.0414063299999992</v>
      </c>
      <c r="KZ15" s="51">
        <v>67.066580750000014</v>
      </c>
      <c r="LA15" s="51">
        <v>0.30385917000000001</v>
      </c>
      <c r="LB15" s="51">
        <v>0.29323300000000002</v>
      </c>
      <c r="LC15" s="51">
        <v>1.0508999999999999</v>
      </c>
      <c r="LD15" s="51">
        <v>1.0406568</v>
      </c>
      <c r="LE15" s="51">
        <f t="shared" si="9"/>
        <v>69.755229720000003</v>
      </c>
      <c r="LF15" s="51">
        <v>0.90884339999999986</v>
      </c>
      <c r="LG15" s="51">
        <v>1.13083716</v>
      </c>
      <c r="LH15" s="51">
        <v>2.3383688499999997</v>
      </c>
      <c r="LI15" s="51">
        <v>50.481476210000004</v>
      </c>
      <c r="LJ15" s="51"/>
      <c r="LK15" s="51">
        <v>54.859525619999999</v>
      </c>
      <c r="LL15" s="51">
        <v>2.2284525799999999</v>
      </c>
      <c r="LM15" s="51">
        <v>0.51625739000000004</v>
      </c>
      <c r="LN15" s="51">
        <v>0.14894960000000002</v>
      </c>
      <c r="LO15" s="51">
        <v>0.01</v>
      </c>
      <c r="LP15" s="51">
        <v>5.3651566300000004</v>
      </c>
      <c r="LQ15" s="51">
        <v>8.2688161999999998</v>
      </c>
      <c r="LR15" s="51">
        <f t="shared" si="10"/>
        <v>139.21851465999998</v>
      </c>
      <c r="LS15" s="51">
        <f t="shared" si="11"/>
        <v>474.53630899999996</v>
      </c>
    </row>
    <row r="16" spans="1:331" ht="18.75" x14ac:dyDescent="0.3">
      <c r="A16" s="30" t="s">
        <v>4</v>
      </c>
      <c r="B16" s="24">
        <v>1.4503999999999998E-4</v>
      </c>
      <c r="C16" s="24">
        <v>7.0312999999999994E-4</v>
      </c>
      <c r="D16" s="24"/>
      <c r="E16" s="24">
        <v>3.3302800000000001E-3</v>
      </c>
      <c r="F16" s="24">
        <v>1.5460000000000001E-3</v>
      </c>
      <c r="G16" s="24"/>
      <c r="H16" s="24"/>
      <c r="I16" s="24"/>
      <c r="J16" s="24"/>
      <c r="K16" s="24">
        <v>1.5508000000000001E-4</v>
      </c>
      <c r="L16" s="24"/>
      <c r="M16" s="24"/>
      <c r="N16" s="24"/>
      <c r="O16" s="27">
        <v>5.7344900000000001E-3</v>
      </c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>
        <v>1.39E-3</v>
      </c>
      <c r="AB16" s="24">
        <v>1.39E-3</v>
      </c>
      <c r="AC16" s="24">
        <v>2.22E-4</v>
      </c>
      <c r="AD16" s="24"/>
      <c r="AE16" s="24">
        <v>4.1199999999999999E-4</v>
      </c>
      <c r="AF16" s="24"/>
      <c r="AG16" s="24"/>
      <c r="AH16" s="24"/>
      <c r="AI16" s="24">
        <v>0.13040657999999999</v>
      </c>
      <c r="AJ16" s="24">
        <v>3.8265207299999995</v>
      </c>
      <c r="AK16" s="25">
        <v>1.1393109899999998</v>
      </c>
      <c r="AL16" s="25">
        <v>1.9294001199999999</v>
      </c>
      <c r="AM16" s="25">
        <v>3.1929637300000002</v>
      </c>
      <c r="AN16" s="25">
        <v>0.50723614000000006</v>
      </c>
      <c r="AO16" s="28">
        <v>10.72647229</v>
      </c>
      <c r="AP16" s="27">
        <v>3.1199999999999999E-4</v>
      </c>
      <c r="AQ16" s="27">
        <v>2.6080688699999999</v>
      </c>
      <c r="AR16" s="27">
        <v>3.5445528800000003</v>
      </c>
      <c r="AS16" s="28">
        <v>0</v>
      </c>
      <c r="GE16" s="28">
        <v>0</v>
      </c>
      <c r="GF16" s="28">
        <v>0</v>
      </c>
      <c r="GG16" s="52">
        <f t="shared" si="1"/>
        <v>6.1529337499999999</v>
      </c>
      <c r="GH16" s="52">
        <v>3.7077304899999999</v>
      </c>
      <c r="GI16" s="52">
        <v>2.6093593799999999</v>
      </c>
      <c r="GJ16" s="52">
        <v>4.4003972400000002</v>
      </c>
      <c r="GK16" s="52"/>
      <c r="GL16" s="52">
        <v>0.26957272999999998</v>
      </c>
      <c r="GM16" s="52">
        <v>4.7436480599999999</v>
      </c>
      <c r="GN16" s="52">
        <v>0.80293083999999992</v>
      </c>
      <c r="GO16" s="52"/>
      <c r="GP16" s="52"/>
      <c r="GQ16" s="52">
        <v>0.64592718999999998</v>
      </c>
      <c r="GR16" s="52"/>
      <c r="GS16" s="52">
        <v>0.15757901999999999</v>
      </c>
      <c r="GT16" s="52">
        <v>1.4411617299999999</v>
      </c>
      <c r="GU16" s="52"/>
      <c r="GV16" s="52">
        <v>2.2446679399999998</v>
      </c>
      <c r="GW16" s="52"/>
      <c r="GX16" s="52">
        <v>3.3367999999999999E-4</v>
      </c>
      <c r="GY16" s="52"/>
      <c r="GZ16" s="52"/>
      <c r="HA16" s="52"/>
      <c r="HB16" s="52">
        <v>3.3367999999999999E-4</v>
      </c>
      <c r="HC16" s="52"/>
      <c r="HD16" s="52"/>
      <c r="HE16" s="52"/>
      <c r="HF16" s="52"/>
      <c r="HG16" s="52">
        <v>6.7954960000000009E-2</v>
      </c>
      <c r="HH16" s="52">
        <v>6.7954960000000009E-2</v>
      </c>
      <c r="HI16" s="52"/>
      <c r="HJ16" s="52">
        <v>1.53029967</v>
      </c>
      <c r="HK16" s="52"/>
      <c r="HL16" s="52"/>
      <c r="HM16" s="52"/>
      <c r="HN16" s="52">
        <v>1.53029967</v>
      </c>
      <c r="HO16" s="52">
        <v>3.8432562499999996</v>
      </c>
      <c r="HP16" s="52"/>
      <c r="HQ16" s="52">
        <v>0.65819010000000011</v>
      </c>
      <c r="HR16" s="52"/>
      <c r="HS16" s="52">
        <v>1.5126120600000001</v>
      </c>
      <c r="HT16" s="52"/>
      <c r="HU16" s="52">
        <v>2.17080216</v>
      </c>
      <c r="HV16" s="52"/>
      <c r="HW16" s="52">
        <v>0.56293061</v>
      </c>
      <c r="HX16" s="52"/>
      <c r="HY16" s="52"/>
      <c r="HZ16" s="52">
        <v>1.5181466499999998</v>
      </c>
      <c r="IA16" s="52">
        <v>2.0810772599999998</v>
      </c>
      <c r="IB16" s="52"/>
      <c r="IC16" s="52"/>
      <c r="ID16" s="52">
        <v>0.29976228000000005</v>
      </c>
      <c r="IE16" s="52"/>
      <c r="IF16" s="52"/>
      <c r="IG16" s="52">
        <v>0.29976228000000005</v>
      </c>
      <c r="IH16" s="52"/>
      <c r="II16" s="52"/>
      <c r="IJ16" s="52"/>
      <c r="IK16" s="52">
        <v>0.48119257999999998</v>
      </c>
      <c r="IL16" s="52">
        <v>0.48119257999999998</v>
      </c>
      <c r="IM16" s="52"/>
      <c r="IN16" s="52"/>
      <c r="IO16" s="52">
        <v>5.0328342800000003</v>
      </c>
      <c r="IP16" s="52">
        <v>31.562663020000006</v>
      </c>
      <c r="IQ16" s="54">
        <f t="shared" si="2"/>
        <v>10.72647229</v>
      </c>
      <c r="IR16" s="54">
        <f t="shared" si="3"/>
        <v>31.562663020000006</v>
      </c>
      <c r="IS16" s="58"/>
      <c r="IT16" s="58"/>
      <c r="IU16" s="58"/>
      <c r="IV16" s="58"/>
      <c r="IW16" s="58"/>
      <c r="IX16" s="58"/>
      <c r="IY16" s="58">
        <v>0.38853904</v>
      </c>
      <c r="IZ16" s="58"/>
      <c r="JA16" s="58"/>
      <c r="JB16" s="58">
        <v>0.38853904</v>
      </c>
      <c r="JC16" s="58"/>
      <c r="JD16" s="58"/>
      <c r="JE16" s="58"/>
      <c r="JF16" s="58"/>
      <c r="JG16" s="58"/>
      <c r="JH16" s="58"/>
      <c r="JI16" s="58"/>
      <c r="JJ16" s="58"/>
      <c r="JK16" s="58"/>
      <c r="JL16" s="58">
        <v>0.38861518</v>
      </c>
      <c r="JM16" s="58">
        <v>0.38861518</v>
      </c>
      <c r="JN16" s="58"/>
      <c r="JO16" s="58">
        <v>1.97902383</v>
      </c>
      <c r="JP16" s="58"/>
      <c r="JQ16" s="58"/>
      <c r="JR16" s="58">
        <v>1.97902383</v>
      </c>
      <c r="JS16" s="52">
        <v>2.7561780499999999</v>
      </c>
      <c r="JT16" s="58"/>
      <c r="JU16" s="64"/>
      <c r="JV16" s="58">
        <v>1.4888843</v>
      </c>
      <c r="JW16" s="58"/>
      <c r="JX16" s="58"/>
      <c r="JY16" s="64">
        <v>7.9172859999999998E-2</v>
      </c>
      <c r="JZ16" s="64"/>
      <c r="KA16" s="64">
        <f t="shared" si="4"/>
        <v>1.5680571599999999</v>
      </c>
      <c r="KB16" s="64"/>
      <c r="KC16" s="64"/>
      <c r="KD16" s="64"/>
      <c r="KE16" s="64"/>
      <c r="KF16" s="64"/>
      <c r="KG16" s="64">
        <f t="shared" si="5"/>
        <v>0</v>
      </c>
      <c r="KH16" s="64"/>
      <c r="KI16" s="64"/>
      <c r="KJ16" s="64"/>
      <c r="KK16" s="64"/>
      <c r="KL16" s="64"/>
      <c r="KM16" s="64">
        <f t="shared" si="6"/>
        <v>0</v>
      </c>
      <c r="KN16" s="64"/>
      <c r="KO16" s="64"/>
      <c r="KP16" s="64"/>
      <c r="KQ16" s="64"/>
      <c r="KR16" s="64">
        <f t="shared" si="7"/>
        <v>0</v>
      </c>
      <c r="KS16" s="64">
        <f t="shared" si="8"/>
        <v>1.5680571599999999</v>
      </c>
      <c r="KT16" s="52"/>
      <c r="KU16" s="52"/>
      <c r="KV16" s="52"/>
      <c r="KW16" s="52"/>
      <c r="KX16" s="52"/>
      <c r="KY16" s="52"/>
      <c r="KZ16" s="52"/>
      <c r="LA16" s="52"/>
      <c r="LB16" s="52"/>
      <c r="LC16" s="52"/>
      <c r="LD16" s="52"/>
      <c r="LE16" s="52">
        <f t="shared" si="9"/>
        <v>0</v>
      </c>
      <c r="LF16" s="52"/>
      <c r="LG16" s="52"/>
      <c r="LH16" s="52"/>
      <c r="LI16" s="52"/>
      <c r="LJ16" s="52"/>
      <c r="LK16" s="52"/>
      <c r="LL16" s="52">
        <v>0.44875955000000001</v>
      </c>
      <c r="LM16" s="52"/>
      <c r="LN16" s="52"/>
      <c r="LO16" s="52"/>
      <c r="LP16" s="52"/>
      <c r="LQ16" s="52">
        <v>0.44875955000000001</v>
      </c>
      <c r="LR16" s="52">
        <f t="shared" si="10"/>
        <v>0.44875955000000001</v>
      </c>
      <c r="LS16" s="52">
        <f t="shared" si="11"/>
        <v>4.7729947599999996</v>
      </c>
    </row>
    <row r="17" spans="1:15646" ht="18.75" x14ac:dyDescent="0.3">
      <c r="A17" s="30" t="s">
        <v>5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7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5"/>
      <c r="AL17" s="25"/>
      <c r="AM17" s="25"/>
      <c r="AN17" s="25">
        <v>0</v>
      </c>
      <c r="AO17" s="28">
        <v>0</v>
      </c>
      <c r="AP17" s="27"/>
      <c r="AQ17" s="27"/>
      <c r="AR17" s="27"/>
      <c r="AS17" s="28">
        <v>0</v>
      </c>
      <c r="GE17" s="28">
        <v>0</v>
      </c>
      <c r="GF17" s="28">
        <v>0</v>
      </c>
      <c r="GG17" s="52">
        <f t="shared" si="1"/>
        <v>0</v>
      </c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4">
        <f t="shared" si="2"/>
        <v>0</v>
      </c>
      <c r="IR17" s="54">
        <f t="shared" si="3"/>
        <v>0</v>
      </c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2"/>
      <c r="JT17" s="58"/>
      <c r="JU17" s="64"/>
      <c r="JV17" s="58"/>
      <c r="JW17" s="58"/>
      <c r="JX17" s="58"/>
      <c r="JY17" s="64"/>
      <c r="JZ17" s="64"/>
      <c r="KA17" s="64">
        <f t="shared" si="4"/>
        <v>0</v>
      </c>
      <c r="KB17" s="64"/>
      <c r="KC17" s="64"/>
      <c r="KD17" s="64"/>
      <c r="KE17" s="64"/>
      <c r="KF17" s="64"/>
      <c r="KG17" s="64">
        <f t="shared" si="5"/>
        <v>0</v>
      </c>
      <c r="KH17" s="64"/>
      <c r="KI17" s="64"/>
      <c r="KJ17" s="64"/>
      <c r="KK17" s="64"/>
      <c r="KL17" s="64"/>
      <c r="KM17" s="64">
        <f t="shared" si="6"/>
        <v>0</v>
      </c>
      <c r="KN17" s="64"/>
      <c r="KO17" s="64"/>
      <c r="KP17" s="64"/>
      <c r="KQ17" s="64"/>
      <c r="KR17" s="64">
        <f t="shared" si="7"/>
        <v>0</v>
      </c>
      <c r="KS17" s="64">
        <f t="shared" si="8"/>
        <v>0</v>
      </c>
      <c r="KT17" s="52"/>
      <c r="KU17" s="52"/>
      <c r="KV17" s="52"/>
      <c r="KW17" s="52"/>
      <c r="KX17" s="52"/>
      <c r="KY17" s="52"/>
      <c r="KZ17" s="52"/>
      <c r="LA17" s="52"/>
      <c r="LB17" s="52"/>
      <c r="LC17" s="52"/>
      <c r="LD17" s="52"/>
      <c r="LE17" s="52">
        <f t="shared" si="9"/>
        <v>0</v>
      </c>
      <c r="LF17" s="52"/>
      <c r="LG17" s="52"/>
      <c r="LH17" s="52"/>
      <c r="LI17" s="52"/>
      <c r="LJ17" s="52"/>
      <c r="LK17" s="52"/>
      <c r="LL17" s="52"/>
      <c r="LM17" s="52"/>
      <c r="LN17" s="52"/>
      <c r="LO17" s="52"/>
      <c r="LP17" s="52"/>
      <c r="LQ17" s="52"/>
      <c r="LR17" s="52">
        <f t="shared" si="10"/>
        <v>0</v>
      </c>
      <c r="LS17" s="52">
        <f t="shared" si="11"/>
        <v>0</v>
      </c>
    </row>
    <row r="18" spans="1:15646" ht="18.75" x14ac:dyDescent="0.3">
      <c r="A18" s="30" t="s">
        <v>6</v>
      </c>
      <c r="B18" s="24">
        <v>361.89320180999999</v>
      </c>
      <c r="C18" s="24">
        <v>276.64974590000003</v>
      </c>
      <c r="D18" s="24">
        <v>321.60314260000001</v>
      </c>
      <c r="E18" s="24">
        <v>225.07341595</v>
      </c>
      <c r="F18" s="24">
        <v>269.93459905999998</v>
      </c>
      <c r="G18" s="24">
        <v>234.97953619</v>
      </c>
      <c r="H18" s="24">
        <v>271.64932754</v>
      </c>
      <c r="I18" s="24">
        <v>216.69249337000005</v>
      </c>
      <c r="J18" s="24">
        <v>219.68221712999997</v>
      </c>
      <c r="K18" s="24">
        <v>217.3951568</v>
      </c>
      <c r="L18" s="24">
        <v>205.98021825999999</v>
      </c>
      <c r="M18" s="24">
        <v>179.74190784000004</v>
      </c>
      <c r="N18" s="24">
        <v>231.22201914000001</v>
      </c>
      <c r="O18" s="27">
        <v>2870.6037797799963</v>
      </c>
      <c r="P18" s="24">
        <v>206.42185296000002</v>
      </c>
      <c r="Q18" s="24">
        <v>169.91170186999997</v>
      </c>
      <c r="R18" s="24">
        <v>195.18992831000003</v>
      </c>
      <c r="S18" s="24">
        <v>132.53193017000001</v>
      </c>
      <c r="T18" s="24">
        <v>110.50561745</v>
      </c>
      <c r="U18" s="24">
        <v>111.54528064</v>
      </c>
      <c r="V18" s="24">
        <v>103.00531086999999</v>
      </c>
      <c r="W18" s="24">
        <v>82.010461610000007</v>
      </c>
      <c r="X18" s="24">
        <v>90.681026119999999</v>
      </c>
      <c r="Y18" s="24">
        <v>88.455598929999994</v>
      </c>
      <c r="Z18" s="24">
        <v>99.698997700000007</v>
      </c>
      <c r="AA18" s="24">
        <v>108.07106741</v>
      </c>
      <c r="AB18" s="24">
        <v>1498.0287740400001</v>
      </c>
      <c r="AC18" s="24">
        <v>95.099924819999998</v>
      </c>
      <c r="AD18" s="24">
        <v>111.25286331</v>
      </c>
      <c r="AE18" s="24">
        <v>102.95273889000001</v>
      </c>
      <c r="AF18" s="24">
        <v>79.217217559999995</v>
      </c>
      <c r="AG18" s="24">
        <v>86.142755129999969</v>
      </c>
      <c r="AH18" s="24">
        <v>132.22690248000001</v>
      </c>
      <c r="AI18" s="24">
        <v>156.82507261000001</v>
      </c>
      <c r="AJ18" s="24">
        <v>141.26747487999998</v>
      </c>
      <c r="AK18" s="25">
        <v>132.09018210999997</v>
      </c>
      <c r="AL18" s="25">
        <v>138.34960841999995</v>
      </c>
      <c r="AM18" s="25">
        <v>134.76689320000003</v>
      </c>
      <c r="AN18" s="25">
        <v>144.77591271</v>
      </c>
      <c r="AO18" s="28">
        <v>1454.9675461199997</v>
      </c>
      <c r="AP18" s="27">
        <v>124.77573527</v>
      </c>
      <c r="AQ18" s="27">
        <v>142.74265912000001</v>
      </c>
      <c r="AR18" s="27">
        <v>137.47280977999998</v>
      </c>
      <c r="AS18" s="28">
        <v>171.21477896793004</v>
      </c>
      <c r="GE18" s="28">
        <v>169.74997452915454</v>
      </c>
      <c r="GF18" s="28">
        <v>1.0687380699708453</v>
      </c>
      <c r="GG18" s="52">
        <f t="shared" si="1"/>
        <v>404.99120417</v>
      </c>
      <c r="GH18" s="52">
        <v>126.13187676</v>
      </c>
      <c r="GI18" s="52">
        <v>132.95920523000001</v>
      </c>
      <c r="GJ18" s="52">
        <v>105.76424765</v>
      </c>
      <c r="GK18" s="52">
        <v>80.700307750000022</v>
      </c>
      <c r="GL18" s="52">
        <v>161.88301584999996</v>
      </c>
      <c r="GM18" s="52">
        <v>156.35316828000001</v>
      </c>
      <c r="GN18" s="52">
        <v>199.75470316000002</v>
      </c>
      <c r="GO18" s="52">
        <v>1.10506471</v>
      </c>
      <c r="GP18" s="52">
        <v>1.10506471</v>
      </c>
      <c r="GQ18" s="52">
        <v>1.98854083</v>
      </c>
      <c r="GR18" s="52">
        <v>1.757838</v>
      </c>
      <c r="GS18" s="52">
        <v>0.2</v>
      </c>
      <c r="GT18" s="52">
        <v>0.69102834999999996</v>
      </c>
      <c r="GU18" s="52">
        <v>257.53042532000001</v>
      </c>
      <c r="GV18" s="52">
        <v>262.16783250000003</v>
      </c>
      <c r="GW18" s="52"/>
      <c r="GX18" s="52">
        <v>2.4767700000000001</v>
      </c>
      <c r="GY18" s="52"/>
      <c r="GZ18" s="52">
        <v>0.71947971999999993</v>
      </c>
      <c r="HA18" s="52">
        <v>3.1366654</v>
      </c>
      <c r="HB18" s="52">
        <v>6.33291512</v>
      </c>
      <c r="HC18" s="52">
        <v>6.9000000000000006E-2</v>
      </c>
      <c r="HD18" s="52">
        <v>2.3473609999999999E-2</v>
      </c>
      <c r="HE18" s="52">
        <v>1.2095107700000001</v>
      </c>
      <c r="HF18" s="52"/>
      <c r="HG18" s="52">
        <v>0.43552071000000003</v>
      </c>
      <c r="HH18" s="52">
        <v>1.73750509</v>
      </c>
      <c r="HI18" s="52">
        <v>6.8099999999999994E-2</v>
      </c>
      <c r="HJ18" s="52"/>
      <c r="HK18" s="52">
        <v>16.242646199999999</v>
      </c>
      <c r="HL18" s="52">
        <v>2.440528</v>
      </c>
      <c r="HM18" s="52">
        <v>0.1</v>
      </c>
      <c r="HN18" s="52">
        <v>18.851274199999999</v>
      </c>
      <c r="HO18" s="52">
        <v>290.19459162000004</v>
      </c>
      <c r="HP18" s="52">
        <v>0.219</v>
      </c>
      <c r="HQ18" s="52">
        <v>0.1</v>
      </c>
      <c r="HR18" s="52"/>
      <c r="HS18" s="52">
        <v>0.39133499999999999</v>
      </c>
      <c r="HT18" s="52">
        <v>0.41849999999999998</v>
      </c>
      <c r="HU18" s="52">
        <v>1.128835</v>
      </c>
      <c r="HV18" s="52">
        <v>91.142712760000009</v>
      </c>
      <c r="HW18" s="52">
        <v>0.54127599999999998</v>
      </c>
      <c r="HX18" s="52">
        <v>0.76894399999999996</v>
      </c>
      <c r="HY18" s="52">
        <v>9.0054330000000002E-2</v>
      </c>
      <c r="HZ18" s="52">
        <v>8.2489027099999994</v>
      </c>
      <c r="IA18" s="52">
        <v>100.79188980000002</v>
      </c>
      <c r="IB18" s="52">
        <v>0.2235</v>
      </c>
      <c r="IC18" s="52">
        <v>2.0500150000000001</v>
      </c>
      <c r="ID18" s="52"/>
      <c r="IE18" s="52">
        <v>1.5089509999999999</v>
      </c>
      <c r="IF18" s="52">
        <v>0.15112500000000001</v>
      </c>
      <c r="IG18" s="52">
        <v>3.9335909999999998</v>
      </c>
      <c r="IH18" s="52">
        <v>0.36712722999999997</v>
      </c>
      <c r="II18" s="52">
        <v>0.21535750000000001</v>
      </c>
      <c r="IJ18" s="52">
        <v>178.74409403000001</v>
      </c>
      <c r="IK18" s="52">
        <v>3.2146180100000001</v>
      </c>
      <c r="IL18" s="52">
        <v>182.54119677000003</v>
      </c>
      <c r="IM18" s="52">
        <v>0.10428771000000001</v>
      </c>
      <c r="IN18" s="52">
        <v>0.10428771000000001</v>
      </c>
      <c r="IO18" s="52">
        <v>288.49980027999999</v>
      </c>
      <c r="IP18" s="52">
        <v>1947.2321207500001</v>
      </c>
      <c r="IQ18" s="54">
        <f t="shared" si="2"/>
        <v>1454.9675461199997</v>
      </c>
      <c r="IR18" s="54">
        <f t="shared" si="3"/>
        <v>1947.2321207500001</v>
      </c>
      <c r="IS18" s="58"/>
      <c r="IT18" s="58">
        <v>4.2768E-2</v>
      </c>
      <c r="IU18" s="58">
        <v>8.4980770099999994</v>
      </c>
      <c r="IV18" s="58">
        <v>8.54084501</v>
      </c>
      <c r="IW18" s="58">
        <v>0.174148</v>
      </c>
      <c r="IX18" s="58">
        <v>109.99121373999999</v>
      </c>
      <c r="IY18" s="58">
        <v>0.22556999999999999</v>
      </c>
      <c r="IZ18" s="58">
        <v>1.2428E-2</v>
      </c>
      <c r="JA18" s="58">
        <v>0.12164</v>
      </c>
      <c r="JB18" s="58">
        <v>110.52499974</v>
      </c>
      <c r="JC18" s="58">
        <v>0.126888</v>
      </c>
      <c r="JD18" s="58">
        <v>2.7E-2</v>
      </c>
      <c r="JE18" s="58">
        <v>36.623724240000001</v>
      </c>
      <c r="JF18" s="58">
        <v>0.51608402000000009</v>
      </c>
      <c r="JG18" s="58">
        <v>0.30249999999999999</v>
      </c>
      <c r="JH18" s="58">
        <v>37.596196260000006</v>
      </c>
      <c r="JI18" s="58"/>
      <c r="JJ18" s="58">
        <v>18.251213100000001</v>
      </c>
      <c r="JK18" s="58">
        <v>0.152644</v>
      </c>
      <c r="JL18" s="58">
        <v>0.22376499999999999</v>
      </c>
      <c r="JM18" s="58">
        <v>18.6276221</v>
      </c>
      <c r="JN18" s="58">
        <v>0.30249999999999999</v>
      </c>
      <c r="JO18" s="58"/>
      <c r="JP18" s="58"/>
      <c r="JQ18" s="58"/>
      <c r="JR18" s="58">
        <v>0.30249999999999999</v>
      </c>
      <c r="JS18" s="52">
        <v>175.59216311</v>
      </c>
      <c r="JT18" s="58">
        <v>3.0328000000000001E-2</v>
      </c>
      <c r="JU18" s="64">
        <v>3.0328000000000001E-2</v>
      </c>
      <c r="JV18" s="58">
        <v>0.34567799999999999</v>
      </c>
      <c r="JW18" s="58"/>
      <c r="JX18" s="58">
        <v>0.15216250000000001</v>
      </c>
      <c r="JY18" s="64"/>
      <c r="JZ18" s="64">
        <v>0.39577327000000001</v>
      </c>
      <c r="KA18" s="64">
        <f t="shared" si="4"/>
        <v>0.89361376999999997</v>
      </c>
      <c r="KB18" s="64">
        <v>80.993704180000009</v>
      </c>
      <c r="KC18" s="64"/>
      <c r="KD18" s="64">
        <v>4.8293300000000004E-2</v>
      </c>
      <c r="KE18" s="64">
        <v>0.38889049999999997</v>
      </c>
      <c r="KF18" s="64">
        <v>0.37892057000000001</v>
      </c>
      <c r="KG18" s="64">
        <f t="shared" si="5"/>
        <v>81.809808550000014</v>
      </c>
      <c r="KH18" s="64"/>
      <c r="KI18" s="64">
        <v>36.038175369999998</v>
      </c>
      <c r="KJ18" s="64">
        <v>0.50322308999999998</v>
      </c>
      <c r="KK18" s="64">
        <v>1.50514718</v>
      </c>
      <c r="KL18" s="64">
        <v>0.66770165999999986</v>
      </c>
      <c r="KM18" s="64">
        <f t="shared" si="6"/>
        <v>38.714247299999997</v>
      </c>
      <c r="KN18" s="64">
        <v>1.5423585</v>
      </c>
      <c r="KO18" s="64">
        <v>3.1788759999999999E-2</v>
      </c>
      <c r="KP18" s="64">
        <v>0.42978622999999999</v>
      </c>
      <c r="KQ18" s="64"/>
      <c r="KR18" s="64">
        <f t="shared" si="7"/>
        <v>2.0039334900000001</v>
      </c>
      <c r="KS18" s="64">
        <f t="shared" si="8"/>
        <v>123.45193111</v>
      </c>
      <c r="KT18" s="52">
        <v>0.25056450000000002</v>
      </c>
      <c r="KU18" s="52">
        <v>0.25056450000000002</v>
      </c>
      <c r="KV18" s="52">
        <v>1.0304644199999999</v>
      </c>
      <c r="KW18" s="52">
        <v>0.22382450000000001</v>
      </c>
      <c r="KX18" s="52">
        <v>0.64839599999999997</v>
      </c>
      <c r="KY18" s="52">
        <v>1.90268492</v>
      </c>
      <c r="KZ18" s="52">
        <v>67.066580750000014</v>
      </c>
      <c r="LA18" s="52">
        <v>0.13300000000000001</v>
      </c>
      <c r="LB18" s="52">
        <v>0.29323300000000002</v>
      </c>
      <c r="LC18" s="52">
        <v>1.0508999999999999</v>
      </c>
      <c r="LD18" s="52">
        <v>0.45921200000000001</v>
      </c>
      <c r="LE18" s="52">
        <f t="shared" si="9"/>
        <v>69.002925750000003</v>
      </c>
      <c r="LF18" s="52">
        <v>0.182</v>
      </c>
      <c r="LG18" s="52"/>
      <c r="LH18" s="52">
        <v>0.2138533</v>
      </c>
      <c r="LI18" s="52">
        <v>47.969500760000003</v>
      </c>
      <c r="LJ18" s="52"/>
      <c r="LK18" s="52">
        <v>48.365354060000001</v>
      </c>
      <c r="LL18" s="52">
        <v>0.71391347999999999</v>
      </c>
      <c r="LM18" s="52">
        <v>0.19116449999999999</v>
      </c>
      <c r="LN18" s="52">
        <v>5.2479600000000001E-2</v>
      </c>
      <c r="LO18" s="52">
        <v>0.01</v>
      </c>
      <c r="LP18" s="52">
        <v>0.16600000000000001</v>
      </c>
      <c r="LQ18" s="52">
        <v>1.13355758</v>
      </c>
      <c r="LR18" s="52">
        <f t="shared" si="10"/>
        <v>120.65508681</v>
      </c>
      <c r="LS18" s="52">
        <f t="shared" si="11"/>
        <v>419.69918103000003</v>
      </c>
    </row>
    <row r="19" spans="1:15646" s="56" customFormat="1" ht="18.75" x14ac:dyDescent="0.3">
      <c r="A19" s="55" t="s">
        <v>7</v>
      </c>
      <c r="B19" s="37">
        <v>127.58104363</v>
      </c>
      <c r="C19" s="37">
        <v>58.689991599999999</v>
      </c>
      <c r="D19" s="37">
        <v>112.07440783</v>
      </c>
      <c r="E19" s="37">
        <v>25.290053050000001</v>
      </c>
      <c r="F19" s="37">
        <v>91.237566610000002</v>
      </c>
      <c r="G19" s="37">
        <v>71.183878449999995</v>
      </c>
      <c r="H19" s="37">
        <v>82.551636040000005</v>
      </c>
      <c r="I19" s="37">
        <v>49.069951979999999</v>
      </c>
      <c r="J19" s="37">
        <v>50</v>
      </c>
      <c r="K19" s="37">
        <v>41.919845699999996</v>
      </c>
      <c r="L19" s="37">
        <v>27.457442889999999</v>
      </c>
      <c r="M19" s="37"/>
      <c r="N19" s="37">
        <v>98.914178740000011</v>
      </c>
      <c r="O19" s="35">
        <v>708.38895288999993</v>
      </c>
      <c r="P19" s="37">
        <v>98.26580706</v>
      </c>
      <c r="Q19" s="37">
        <v>60.046901330000004</v>
      </c>
      <c r="R19" s="37">
        <v>84.985536159999995</v>
      </c>
      <c r="S19" s="37">
        <v>30.17502022</v>
      </c>
      <c r="T19" s="37">
        <v>31.686030030000001</v>
      </c>
      <c r="U19" s="37">
        <v>25.452967989999998</v>
      </c>
      <c r="V19" s="37">
        <v>32.992038869999995</v>
      </c>
      <c r="W19" s="37">
        <v>29.39939395</v>
      </c>
      <c r="X19" s="37">
        <v>27.308641719999997</v>
      </c>
      <c r="Y19" s="37">
        <v>30.91255177</v>
      </c>
      <c r="Z19" s="37">
        <v>29.28326448</v>
      </c>
      <c r="AA19" s="37">
        <v>33.923093459999997</v>
      </c>
      <c r="AB19" s="37">
        <v>514.43124704000002</v>
      </c>
      <c r="AC19" s="37">
        <v>33.130227179999999</v>
      </c>
      <c r="AD19" s="37">
        <v>38.009816370000003</v>
      </c>
      <c r="AE19" s="37">
        <v>45.831157919999995</v>
      </c>
      <c r="AF19" s="37">
        <v>42.228920869999996</v>
      </c>
      <c r="AG19" s="37">
        <v>44.661137060000001</v>
      </c>
      <c r="AH19" s="37">
        <v>46.03250207</v>
      </c>
      <c r="AI19" s="37">
        <v>52.707980370000001</v>
      </c>
      <c r="AJ19" s="37">
        <v>56.756299749999997</v>
      </c>
      <c r="AK19" s="37">
        <v>59.795895249999994</v>
      </c>
      <c r="AL19" s="37">
        <v>57.710510719999995</v>
      </c>
      <c r="AM19" s="37">
        <v>51.828353270000001</v>
      </c>
      <c r="AN19" s="37">
        <v>52.625236400000006</v>
      </c>
      <c r="AO19" s="35">
        <v>581.31803723000007</v>
      </c>
      <c r="AP19" s="35">
        <v>45.490882429999999</v>
      </c>
      <c r="AQ19" s="35">
        <v>50.58667208</v>
      </c>
      <c r="AR19" s="35">
        <v>58.758660289999995</v>
      </c>
      <c r="AS19" s="28">
        <v>91.859023580174934</v>
      </c>
      <c r="GE19" s="28">
        <v>114.63770056997085</v>
      </c>
      <c r="GF19" s="28">
        <v>0</v>
      </c>
      <c r="GG19" s="102">
        <f t="shared" si="1"/>
        <v>154.83621479999999</v>
      </c>
      <c r="GH19" s="102">
        <v>56.58005266</v>
      </c>
      <c r="GI19" s="102">
        <v>63.50998233</v>
      </c>
      <c r="GJ19" s="102"/>
      <c r="GK19" s="102"/>
      <c r="GL19" s="102">
        <v>63.915971720000002</v>
      </c>
      <c r="GM19" s="102">
        <v>64.441009189999988</v>
      </c>
      <c r="GN19" s="102">
        <v>57.854127079999991</v>
      </c>
      <c r="GO19" s="102"/>
      <c r="GP19" s="102"/>
      <c r="GQ19" s="102"/>
      <c r="GR19" s="102"/>
      <c r="GS19" s="102"/>
      <c r="GT19" s="102"/>
      <c r="GU19" s="102">
        <v>155.53915986000001</v>
      </c>
      <c r="GV19" s="102">
        <v>155.53915986000001</v>
      </c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>
        <v>155.53915986000001</v>
      </c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>
        <v>178.74409403000001</v>
      </c>
      <c r="IK19" s="102">
        <v>3.0009519099999999</v>
      </c>
      <c r="IL19" s="102">
        <v>181.74504594000001</v>
      </c>
      <c r="IM19" s="102"/>
      <c r="IN19" s="102"/>
      <c r="IO19" s="102">
        <v>181.74504594000001</v>
      </c>
      <c r="IP19" s="102">
        <v>798.42156358</v>
      </c>
      <c r="IQ19" s="102">
        <f t="shared" si="2"/>
        <v>581.31803723000007</v>
      </c>
      <c r="IR19" s="102">
        <f t="shared" si="3"/>
        <v>798.42156358</v>
      </c>
      <c r="IS19" s="103"/>
      <c r="IT19" s="103"/>
      <c r="IU19" s="103">
        <v>7.9417074300000001</v>
      </c>
      <c r="IV19" s="103">
        <v>7.9417074300000001</v>
      </c>
      <c r="IW19" s="103"/>
      <c r="IX19" s="103"/>
      <c r="IY19" s="103"/>
      <c r="IZ19" s="103"/>
      <c r="JA19" s="103"/>
      <c r="JB19" s="103"/>
      <c r="JC19" s="103"/>
      <c r="JD19" s="103"/>
      <c r="JE19" s="103">
        <v>36.32737874</v>
      </c>
      <c r="JF19" s="103">
        <v>0.32708402000000003</v>
      </c>
      <c r="JG19" s="103"/>
      <c r="JH19" s="103">
        <v>36.654462760000001</v>
      </c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2">
        <v>44.596170190000002</v>
      </c>
      <c r="JT19" s="103"/>
      <c r="JU19" s="104"/>
      <c r="JV19" s="103"/>
      <c r="JW19" s="103"/>
      <c r="JX19" s="103"/>
      <c r="JY19" s="104"/>
      <c r="JZ19" s="104"/>
      <c r="KA19" s="104">
        <f t="shared" si="4"/>
        <v>0</v>
      </c>
      <c r="KB19" s="104"/>
      <c r="KC19" s="104"/>
      <c r="KD19" s="104"/>
      <c r="KE19" s="104"/>
      <c r="KF19" s="104"/>
      <c r="KG19" s="104">
        <f t="shared" si="5"/>
        <v>0</v>
      </c>
      <c r="KH19" s="104"/>
      <c r="KI19" s="104">
        <v>35.893365369999998</v>
      </c>
      <c r="KJ19" s="104"/>
      <c r="KK19" s="104"/>
      <c r="KL19" s="104"/>
      <c r="KM19" s="104">
        <f t="shared" si="6"/>
        <v>35.893365369999998</v>
      </c>
      <c r="KN19" s="104"/>
      <c r="KO19" s="104"/>
      <c r="KP19" s="104"/>
      <c r="KQ19" s="104"/>
      <c r="KR19" s="104">
        <f t="shared" si="7"/>
        <v>0</v>
      </c>
      <c r="KS19" s="104">
        <f t="shared" si="8"/>
        <v>35.893365369999998</v>
      </c>
      <c r="KT19" s="52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>
        <f t="shared" si="9"/>
        <v>0</v>
      </c>
      <c r="LF19" s="52"/>
      <c r="LG19" s="52"/>
      <c r="LH19" s="52"/>
      <c r="LI19" s="52">
        <v>47.68236426</v>
      </c>
      <c r="LJ19" s="52"/>
      <c r="LK19" s="52">
        <v>47.68236426</v>
      </c>
      <c r="LL19" s="52"/>
      <c r="LM19" s="52"/>
      <c r="LN19" s="52"/>
      <c r="LO19" s="52"/>
      <c r="LP19" s="52"/>
      <c r="LQ19" s="52"/>
      <c r="LR19" s="52">
        <f t="shared" si="10"/>
        <v>47.68236426</v>
      </c>
      <c r="LS19" s="102">
        <f t="shared" si="11"/>
        <v>128.17189982000002</v>
      </c>
    </row>
    <row r="20" spans="1:15646" ht="18.75" x14ac:dyDescent="0.3">
      <c r="A20" s="31" t="s">
        <v>8</v>
      </c>
      <c r="B20" s="24">
        <v>187.24987274000003</v>
      </c>
      <c r="C20" s="24">
        <v>185.68060860000003</v>
      </c>
      <c r="D20" s="24">
        <v>177.05666461999999</v>
      </c>
      <c r="E20" s="24">
        <v>186.60353384999999</v>
      </c>
      <c r="F20" s="24">
        <v>166.00362626999998</v>
      </c>
      <c r="G20" s="24">
        <v>148.15952640999998</v>
      </c>
      <c r="H20" s="24">
        <v>165.90291996000002</v>
      </c>
      <c r="I20" s="24">
        <v>133.82209026000001</v>
      </c>
      <c r="J20" s="24">
        <v>145.70283865999997</v>
      </c>
      <c r="K20" s="24">
        <v>141.23558391999998</v>
      </c>
      <c r="L20" s="24">
        <v>128.81305746999999</v>
      </c>
      <c r="M20" s="24">
        <v>147.80020642000002</v>
      </c>
      <c r="N20" s="24">
        <v>126.14962530999998</v>
      </c>
      <c r="O20" s="27">
        <v>1852.9302817500004</v>
      </c>
      <c r="P20" s="24">
        <v>106.7748241</v>
      </c>
      <c r="Q20" s="24">
        <v>99.832657139999995</v>
      </c>
      <c r="R20" s="24">
        <v>101.89607102000001</v>
      </c>
      <c r="S20" s="24">
        <v>85.772300549999997</v>
      </c>
      <c r="T20" s="24">
        <v>75.472436149999993</v>
      </c>
      <c r="U20" s="24">
        <v>72.156897310000005</v>
      </c>
      <c r="V20" s="24">
        <v>52.974286089999993</v>
      </c>
      <c r="W20" s="24">
        <v>48.436828200000001</v>
      </c>
      <c r="X20" s="24">
        <v>49.464958950000003</v>
      </c>
      <c r="Y20" s="24">
        <v>53.720828170000004</v>
      </c>
      <c r="Z20" s="24">
        <v>54.339510179999998</v>
      </c>
      <c r="AA20" s="24">
        <v>57.287451400000002</v>
      </c>
      <c r="AB20" s="24">
        <v>858.12904925999999</v>
      </c>
      <c r="AC20" s="24">
        <v>61.110588889999995</v>
      </c>
      <c r="AD20" s="24">
        <v>54.967664839999998</v>
      </c>
      <c r="AE20" s="24">
        <v>39.055236749999999</v>
      </c>
      <c r="AF20" s="24">
        <v>33.785197279999998</v>
      </c>
      <c r="AG20" s="24">
        <v>37.297047669999998</v>
      </c>
      <c r="AH20" s="24">
        <v>81.485328899999999</v>
      </c>
      <c r="AI20" s="24">
        <v>84.333337760000006</v>
      </c>
      <c r="AJ20" s="24">
        <v>78.745527269999997</v>
      </c>
      <c r="AK20" s="25">
        <v>52.669114039999997</v>
      </c>
      <c r="AL20" s="25">
        <v>76.806478769999998</v>
      </c>
      <c r="AM20" s="25">
        <v>74.225628039999989</v>
      </c>
      <c r="AN20" s="25">
        <v>70.407338829999986</v>
      </c>
      <c r="AO20" s="28">
        <v>744.88848903999985</v>
      </c>
      <c r="AP20" s="27">
        <v>74.895893889999996</v>
      </c>
      <c r="AQ20" s="27">
        <v>73.382928919999998</v>
      </c>
      <c r="AR20" s="27">
        <v>69.793398390000007</v>
      </c>
      <c r="AS20" s="27">
        <v>78.518589679300291</v>
      </c>
      <c r="GE20" s="27">
        <v>54.435856030612243</v>
      </c>
      <c r="GF20" s="27">
        <v>0</v>
      </c>
      <c r="GG20" s="52">
        <f t="shared" si="1"/>
        <v>218.0722212</v>
      </c>
      <c r="GH20" s="52">
        <v>62.423986319999997</v>
      </c>
      <c r="GI20" s="52">
        <v>65.056482290000005</v>
      </c>
      <c r="GJ20" s="52">
        <v>82.360058859999995</v>
      </c>
      <c r="GK20" s="52">
        <v>68.782986719999997</v>
      </c>
      <c r="GL20" s="52">
        <v>86.096810480000002</v>
      </c>
      <c r="GM20" s="52">
        <v>82.534316180000005</v>
      </c>
      <c r="GN20" s="52">
        <v>103.78255961000002</v>
      </c>
      <c r="GO20" s="52"/>
      <c r="GP20" s="52"/>
      <c r="GQ20" s="52"/>
      <c r="GR20" s="52"/>
      <c r="GS20" s="52"/>
      <c r="GT20" s="52"/>
      <c r="GU20" s="52">
        <v>101.54060415000001</v>
      </c>
      <c r="GV20" s="52">
        <v>101.54060415000001</v>
      </c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>
        <v>101.54060415000001</v>
      </c>
      <c r="HP20" s="52"/>
      <c r="HQ20" s="52"/>
      <c r="HR20" s="52"/>
      <c r="HS20" s="52"/>
      <c r="HT20" s="52"/>
      <c r="HU20" s="52"/>
      <c r="HV20" s="52">
        <v>91.142712760000009</v>
      </c>
      <c r="HW20" s="52"/>
      <c r="HX20" s="52"/>
      <c r="HY20" s="52"/>
      <c r="HZ20" s="52"/>
      <c r="IA20" s="52">
        <v>91.142712760000009</v>
      </c>
      <c r="IB20" s="52"/>
      <c r="IC20" s="52"/>
      <c r="ID20" s="52"/>
      <c r="IE20" s="52"/>
      <c r="IF20" s="52"/>
      <c r="IG20" s="52"/>
      <c r="IH20" s="52"/>
      <c r="II20" s="52"/>
      <c r="IJ20" s="52"/>
      <c r="IK20" s="52"/>
      <c r="IL20" s="52"/>
      <c r="IM20" s="52"/>
      <c r="IN20" s="52"/>
      <c r="IO20" s="52">
        <v>91.142712760000009</v>
      </c>
      <c r="IP20" s="52">
        <v>961.79273857000021</v>
      </c>
      <c r="IQ20" s="54">
        <f t="shared" si="2"/>
        <v>744.88848903999985</v>
      </c>
      <c r="IR20" s="54">
        <f t="shared" si="3"/>
        <v>961.79273857000021</v>
      </c>
      <c r="IS20" s="58"/>
      <c r="IT20" s="58"/>
      <c r="IU20" s="58"/>
      <c r="IV20" s="58"/>
      <c r="IW20" s="58"/>
      <c r="IX20" s="58">
        <v>109.97676853999999</v>
      </c>
      <c r="IY20" s="58"/>
      <c r="IZ20" s="58"/>
      <c r="JA20" s="58"/>
      <c r="JB20" s="58">
        <v>109.97676853999999</v>
      </c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2">
        <v>109.97676853999999</v>
      </c>
      <c r="JT20" s="58"/>
      <c r="JU20" s="64"/>
      <c r="JV20" s="58"/>
      <c r="JW20" s="58"/>
      <c r="JX20" s="58"/>
      <c r="JY20" s="64"/>
      <c r="JZ20" s="64"/>
      <c r="KA20" s="64">
        <f t="shared" si="4"/>
        <v>0</v>
      </c>
      <c r="KB20" s="64">
        <v>80.962704180000003</v>
      </c>
      <c r="KC20" s="64"/>
      <c r="KD20" s="64"/>
      <c r="KE20" s="64"/>
      <c r="KF20" s="64"/>
      <c r="KG20" s="64">
        <f t="shared" si="5"/>
        <v>80.962704180000003</v>
      </c>
      <c r="KH20" s="64"/>
      <c r="KI20" s="64"/>
      <c r="KJ20" s="64"/>
      <c r="KK20" s="64"/>
      <c r="KL20" s="64"/>
      <c r="KM20" s="64">
        <f t="shared" si="6"/>
        <v>0</v>
      </c>
      <c r="KN20" s="64"/>
      <c r="KO20" s="64"/>
      <c r="KP20" s="64"/>
      <c r="KQ20" s="64"/>
      <c r="KR20" s="64">
        <f t="shared" si="7"/>
        <v>0</v>
      </c>
      <c r="KS20" s="64">
        <f t="shared" si="8"/>
        <v>80.962704180000003</v>
      </c>
      <c r="KT20" s="52"/>
      <c r="KU20" s="52"/>
      <c r="KV20" s="52"/>
      <c r="KW20" s="52"/>
      <c r="KX20" s="52"/>
      <c r="KY20" s="52"/>
      <c r="KZ20" s="52">
        <v>66.784886930000013</v>
      </c>
      <c r="LA20" s="52"/>
      <c r="LB20" s="52"/>
      <c r="LC20" s="52"/>
      <c r="LD20" s="52"/>
      <c r="LE20" s="52">
        <f t="shared" si="9"/>
        <v>66.784886930000013</v>
      </c>
      <c r="LF20" s="52"/>
      <c r="LG20" s="52"/>
      <c r="LH20" s="52"/>
      <c r="LI20" s="52"/>
      <c r="LJ20" s="52"/>
      <c r="LK20" s="52"/>
      <c r="LL20" s="52"/>
      <c r="LM20" s="52"/>
      <c r="LN20" s="52"/>
      <c r="LO20" s="52"/>
      <c r="LP20" s="52"/>
      <c r="LQ20" s="52"/>
      <c r="LR20" s="52">
        <f t="shared" si="10"/>
        <v>66.784886930000013</v>
      </c>
      <c r="LS20" s="52">
        <f t="shared" si="11"/>
        <v>257.72435965</v>
      </c>
    </row>
    <row r="21" spans="1:15646" ht="18.75" x14ac:dyDescent="0.3">
      <c r="A21" s="49" t="s">
        <v>9</v>
      </c>
      <c r="B21" s="25">
        <v>47.062285439999997</v>
      </c>
      <c r="C21" s="25">
        <v>32.279145699999994</v>
      </c>
      <c r="D21" s="25">
        <v>32.47207015</v>
      </c>
      <c r="E21" s="25">
        <v>13.179829049999999</v>
      </c>
      <c r="F21" s="25">
        <v>12.693406179999997</v>
      </c>
      <c r="G21" s="25">
        <v>15.636131330000001</v>
      </c>
      <c r="H21" s="25">
        <v>23.194771540000001</v>
      </c>
      <c r="I21" s="25">
        <v>33.800451129999999</v>
      </c>
      <c r="J21" s="25">
        <v>23.979378469999997</v>
      </c>
      <c r="K21" s="25">
        <v>34.239727179999996</v>
      </c>
      <c r="L21" s="25">
        <v>49.709717900000001</v>
      </c>
      <c r="M21" s="25">
        <v>31.941701420000001</v>
      </c>
      <c r="N21" s="25">
        <v>6.1582150900000006</v>
      </c>
      <c r="O21" s="28">
        <v>309.28454514000003</v>
      </c>
      <c r="P21" s="25">
        <v>1.3812218000000001</v>
      </c>
      <c r="Q21" s="25">
        <v>10.032143399999999</v>
      </c>
      <c r="R21" s="25">
        <v>8.3083211300000013</v>
      </c>
      <c r="S21" s="25">
        <v>16.584609399999998</v>
      </c>
      <c r="T21" s="25">
        <v>3.3471512700000008</v>
      </c>
      <c r="U21" s="25">
        <v>13.935415339999999</v>
      </c>
      <c r="V21" s="25">
        <v>17.038985910000001</v>
      </c>
      <c r="W21" s="25">
        <v>4.1742394599999999</v>
      </c>
      <c r="X21" s="25">
        <v>13.90742545</v>
      </c>
      <c r="Y21" s="25">
        <v>3.8222189900000001</v>
      </c>
      <c r="Z21" s="25">
        <v>16.076223040000002</v>
      </c>
      <c r="AA21" s="25">
        <v>16.860522550000002</v>
      </c>
      <c r="AB21" s="25">
        <v>125.46847774</v>
      </c>
      <c r="AC21" s="25">
        <v>0.85910875000000009</v>
      </c>
      <c r="AD21" s="25">
        <v>18.275382100000002</v>
      </c>
      <c r="AE21" s="25">
        <v>18.066344219999998</v>
      </c>
      <c r="AF21" s="25">
        <v>3.2030994100000001</v>
      </c>
      <c r="AG21" s="25">
        <v>4.1845703999999992</v>
      </c>
      <c r="AH21" s="25">
        <v>4.7090715100000002</v>
      </c>
      <c r="AI21" s="25">
        <v>19.783754479999999</v>
      </c>
      <c r="AJ21" s="25">
        <v>5.7656478599999987</v>
      </c>
      <c r="AK21" s="25">
        <v>19.62517282</v>
      </c>
      <c r="AL21" s="25">
        <v>3.8326189299999993</v>
      </c>
      <c r="AM21" s="25">
        <v>8.7129118900000009</v>
      </c>
      <c r="AN21" s="25">
        <v>21.743337479999997</v>
      </c>
      <c r="AO21" s="28">
        <v>128.76101985</v>
      </c>
      <c r="AP21" s="28">
        <v>4.3889589500000001</v>
      </c>
      <c r="AQ21" s="28">
        <v>18.773058119999998</v>
      </c>
      <c r="AR21" s="28">
        <v>8.9207510999999986</v>
      </c>
      <c r="AS21" s="117">
        <v>0.83716570845481042</v>
      </c>
      <c r="GE21" s="117">
        <v>0.67641792857142868</v>
      </c>
      <c r="GF21" s="117">
        <v>1.0687380699708453</v>
      </c>
      <c r="GG21" s="54">
        <f t="shared" si="1"/>
        <v>32.082768170000001</v>
      </c>
      <c r="GH21" s="54">
        <v>7.127837780000001</v>
      </c>
      <c r="GI21" s="54">
        <v>4.3927406099999997</v>
      </c>
      <c r="GJ21" s="54">
        <v>23.404188789999999</v>
      </c>
      <c r="GK21" s="54">
        <v>11.917321030000002</v>
      </c>
      <c r="GL21" s="54">
        <v>11.870233649999998</v>
      </c>
      <c r="GM21" s="54">
        <v>9.37784291</v>
      </c>
      <c r="GN21" s="54">
        <v>38.118016469999986</v>
      </c>
      <c r="GO21" s="54">
        <v>1.10506471</v>
      </c>
      <c r="GP21" s="54">
        <v>1.10506471</v>
      </c>
      <c r="GQ21" s="54">
        <v>1.98854083</v>
      </c>
      <c r="GR21" s="54">
        <v>1.757838</v>
      </c>
      <c r="GS21" s="54">
        <v>0.2</v>
      </c>
      <c r="GT21" s="54">
        <v>0.69102834999999996</v>
      </c>
      <c r="GU21" s="54">
        <v>0.45066130999999998</v>
      </c>
      <c r="GV21" s="54">
        <v>5.0880684900000004</v>
      </c>
      <c r="GW21" s="54"/>
      <c r="GX21" s="54">
        <v>2.4767700000000001</v>
      </c>
      <c r="GY21" s="54"/>
      <c r="GZ21" s="54">
        <v>0.71947971999999993</v>
      </c>
      <c r="HA21" s="54">
        <v>3.1366654</v>
      </c>
      <c r="HB21" s="54">
        <v>6.33291512</v>
      </c>
      <c r="HC21" s="54">
        <v>6.9000000000000006E-2</v>
      </c>
      <c r="HD21" s="54">
        <v>2.3473609999999999E-2</v>
      </c>
      <c r="HE21" s="54">
        <v>1.2095107700000001</v>
      </c>
      <c r="HF21" s="54"/>
      <c r="HG21" s="54">
        <v>0.43552071000000003</v>
      </c>
      <c r="HH21" s="54">
        <v>1.73750509</v>
      </c>
      <c r="HI21" s="54">
        <v>6.8099999999999994E-2</v>
      </c>
      <c r="HJ21" s="54"/>
      <c r="HK21" s="54">
        <v>16.242646199999999</v>
      </c>
      <c r="HL21" s="54">
        <v>2.440528</v>
      </c>
      <c r="HM21" s="54">
        <v>0.1</v>
      </c>
      <c r="HN21" s="54">
        <v>18.851274199999999</v>
      </c>
      <c r="HO21" s="54">
        <v>33.114827609999999</v>
      </c>
      <c r="HP21" s="54">
        <v>0.219</v>
      </c>
      <c r="HQ21" s="54">
        <v>0.1</v>
      </c>
      <c r="HR21" s="54"/>
      <c r="HS21" s="54">
        <v>0.39133499999999999</v>
      </c>
      <c r="HT21" s="54">
        <v>0.41849999999999998</v>
      </c>
      <c r="HU21" s="54">
        <v>1.128835</v>
      </c>
      <c r="HV21" s="54"/>
      <c r="HW21" s="54">
        <v>0.54127599999999998</v>
      </c>
      <c r="HX21" s="54">
        <v>0.76894399999999996</v>
      </c>
      <c r="HY21" s="54">
        <v>9.0054330000000002E-2</v>
      </c>
      <c r="HZ21" s="54">
        <v>8.2489027099999994</v>
      </c>
      <c r="IA21" s="54">
        <v>9.6491770399999979</v>
      </c>
      <c r="IB21" s="54">
        <v>0.2235</v>
      </c>
      <c r="IC21" s="54">
        <v>2.0500150000000001</v>
      </c>
      <c r="ID21" s="54"/>
      <c r="IE21" s="54">
        <v>1.5089509999999999</v>
      </c>
      <c r="IF21" s="54">
        <v>0.15112500000000001</v>
      </c>
      <c r="IG21" s="54">
        <v>3.9335909999999998</v>
      </c>
      <c r="IH21" s="54">
        <v>0.36712722999999997</v>
      </c>
      <c r="II21" s="54">
        <v>0.21535750000000001</v>
      </c>
      <c r="IJ21" s="54"/>
      <c r="IK21" s="54">
        <v>0.2136661</v>
      </c>
      <c r="IL21" s="54">
        <v>0.79615082999999998</v>
      </c>
      <c r="IM21" s="54">
        <v>0.10428771000000001</v>
      </c>
      <c r="IN21" s="54">
        <v>0.10428771000000001</v>
      </c>
      <c r="IO21" s="54">
        <v>15.612041579999994</v>
      </c>
      <c r="IP21" s="54">
        <v>187.01781859999994</v>
      </c>
      <c r="IQ21" s="54">
        <f t="shared" si="2"/>
        <v>128.76101985</v>
      </c>
      <c r="IR21" s="54">
        <f t="shared" si="3"/>
        <v>187.01781859999994</v>
      </c>
      <c r="IS21" s="58"/>
      <c r="IT21" s="58">
        <v>4.2768E-2</v>
      </c>
      <c r="IU21" s="58">
        <v>0.55636957999999992</v>
      </c>
      <c r="IV21" s="58">
        <v>0.59913757999999995</v>
      </c>
      <c r="IW21" s="58">
        <v>0.174148</v>
      </c>
      <c r="IX21" s="58">
        <v>1.44452E-2</v>
      </c>
      <c r="IY21" s="58">
        <v>0.22556999999999999</v>
      </c>
      <c r="IZ21" s="58">
        <v>1.2428E-2</v>
      </c>
      <c r="JA21" s="58">
        <v>0.12164</v>
      </c>
      <c r="JB21" s="58">
        <v>0.54823120000000003</v>
      </c>
      <c r="JC21" s="58">
        <v>0.126888</v>
      </c>
      <c r="JD21" s="58">
        <v>2.7E-2</v>
      </c>
      <c r="JE21" s="58">
        <v>0.29634549999999998</v>
      </c>
      <c r="JF21" s="58">
        <v>0.189</v>
      </c>
      <c r="JG21" s="58">
        <v>0.30249999999999999</v>
      </c>
      <c r="JH21" s="58">
        <v>0.9417335</v>
      </c>
      <c r="JI21" s="58"/>
      <c r="JJ21" s="58">
        <v>18.251213100000001</v>
      </c>
      <c r="JK21" s="58">
        <v>0.152644</v>
      </c>
      <c r="JL21" s="58">
        <v>0.22376499999999999</v>
      </c>
      <c r="JM21" s="58">
        <v>18.6276221</v>
      </c>
      <c r="JN21" s="58">
        <v>0.30249999999999999</v>
      </c>
      <c r="JO21" s="58"/>
      <c r="JP21" s="58"/>
      <c r="JQ21" s="58"/>
      <c r="JR21" s="58">
        <v>0.30249999999999999</v>
      </c>
      <c r="JS21" s="54">
        <v>21.019224380000001</v>
      </c>
      <c r="JT21" s="58">
        <v>3.0328000000000001E-2</v>
      </c>
      <c r="JU21" s="64">
        <v>3.0328000000000001E-2</v>
      </c>
      <c r="JV21" s="58">
        <v>0.34567799999999999</v>
      </c>
      <c r="JW21" s="58"/>
      <c r="JX21" s="58">
        <v>0.15216250000000001</v>
      </c>
      <c r="JY21" s="64"/>
      <c r="JZ21" s="64">
        <v>0.39577327000000001</v>
      </c>
      <c r="KA21" s="64">
        <f t="shared" si="4"/>
        <v>0.89361376999999997</v>
      </c>
      <c r="KB21" s="64">
        <v>3.1E-2</v>
      </c>
      <c r="KC21" s="64"/>
      <c r="KD21" s="64">
        <v>4.8293300000000004E-2</v>
      </c>
      <c r="KE21" s="64">
        <v>0.38889049999999997</v>
      </c>
      <c r="KF21" s="64">
        <v>0.37892057000000001</v>
      </c>
      <c r="KG21" s="64">
        <f t="shared" si="5"/>
        <v>0.84710437000000005</v>
      </c>
      <c r="KH21" s="64"/>
      <c r="KI21" s="64">
        <v>0.14480999999999999</v>
      </c>
      <c r="KJ21" s="64">
        <v>0.50322308999999998</v>
      </c>
      <c r="KK21" s="64">
        <v>1.50514718</v>
      </c>
      <c r="KL21" s="64">
        <v>0.66770165999999986</v>
      </c>
      <c r="KM21" s="64">
        <f t="shared" si="6"/>
        <v>2.8208819299999996</v>
      </c>
      <c r="KN21" s="64">
        <v>1.5423585</v>
      </c>
      <c r="KO21" s="64">
        <v>3.1788759999999999E-2</v>
      </c>
      <c r="KP21" s="64">
        <v>0.42978622999999999</v>
      </c>
      <c r="KQ21" s="64"/>
      <c r="KR21" s="64">
        <f t="shared" si="7"/>
        <v>2.0039334900000001</v>
      </c>
      <c r="KS21" s="64">
        <f t="shared" si="8"/>
        <v>6.5958615599999995</v>
      </c>
      <c r="KT21" s="105">
        <v>0.25056450000000002</v>
      </c>
      <c r="KU21" s="105">
        <v>0.25056450000000002</v>
      </c>
      <c r="KV21" s="105">
        <v>1.0304644199999999</v>
      </c>
      <c r="KW21" s="105">
        <v>0.22382450000000001</v>
      </c>
      <c r="KX21" s="105">
        <v>0.64839599999999997</v>
      </c>
      <c r="KY21" s="105">
        <v>1.90268492</v>
      </c>
      <c r="KZ21" s="105">
        <v>0.28169381999999998</v>
      </c>
      <c r="LA21" s="105">
        <v>0.13300000000000001</v>
      </c>
      <c r="LB21" s="105">
        <v>0.29323300000000002</v>
      </c>
      <c r="LC21" s="105">
        <v>1.0508999999999999</v>
      </c>
      <c r="LD21" s="105">
        <v>0.45921200000000001</v>
      </c>
      <c r="LE21" s="105">
        <f t="shared" si="9"/>
        <v>2.2180388199999999</v>
      </c>
      <c r="LF21" s="105">
        <v>0.182</v>
      </c>
      <c r="LG21" s="105"/>
      <c r="LH21" s="105">
        <v>0.2138533</v>
      </c>
      <c r="LI21" s="105">
        <v>0.28713650000000002</v>
      </c>
      <c r="LJ21" s="105">
        <v>6.5866999999999995E-2</v>
      </c>
      <c r="LK21" s="105">
        <v>0.68298979999999998</v>
      </c>
      <c r="LL21" s="105">
        <v>0.71391347999999999</v>
      </c>
      <c r="LM21" s="105">
        <v>0.19116449999999999</v>
      </c>
      <c r="LN21" s="105">
        <v>5.2479600000000001E-2</v>
      </c>
      <c r="LO21" s="105">
        <v>0.01</v>
      </c>
      <c r="LP21" s="105">
        <v>0.16600000000000001</v>
      </c>
      <c r="LQ21" s="105">
        <v>1.13355758</v>
      </c>
      <c r="LR21" s="105">
        <f t="shared" si="10"/>
        <v>6.1878356200000004</v>
      </c>
      <c r="LS21" s="54">
        <f t="shared" si="11"/>
        <v>33.802921560000001</v>
      </c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</row>
    <row r="22" spans="1:15646" s="17" customFormat="1" ht="18.75" x14ac:dyDescent="0.3">
      <c r="A22" s="32" t="s">
        <v>171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4"/>
      <c r="AP22" s="34">
        <v>0.95199999999999996</v>
      </c>
      <c r="AQ22" s="34">
        <v>0.41575499999999999</v>
      </c>
      <c r="AR22" s="34">
        <v>3.3175440000000003</v>
      </c>
      <c r="GG22" s="105">
        <f t="shared" si="1"/>
        <v>4.6852990000000005</v>
      </c>
      <c r="GH22" s="105">
        <v>2.5409199999999998</v>
      </c>
      <c r="GI22" s="105">
        <v>2.0926714999999998</v>
      </c>
      <c r="GJ22" s="105">
        <v>2.50793585</v>
      </c>
      <c r="GK22" s="105">
        <v>5.3548806100000004</v>
      </c>
      <c r="GL22" s="105">
        <v>7.2302973100000001</v>
      </c>
      <c r="GM22" s="105">
        <v>5.9110118600000003</v>
      </c>
      <c r="GN22" s="105">
        <v>10.450290000000001</v>
      </c>
      <c r="GO22" s="105">
        <v>1.10506471</v>
      </c>
      <c r="GP22" s="105">
        <f>+GO22</f>
        <v>1.10506471</v>
      </c>
      <c r="GQ22" s="105">
        <v>1.7499991100000001</v>
      </c>
      <c r="GR22" s="105">
        <v>0.96950000000000003</v>
      </c>
      <c r="GS22" s="105"/>
      <c r="GT22" s="105"/>
      <c r="GU22" s="105">
        <v>0.34375</v>
      </c>
      <c r="GV22" s="105">
        <f>SUM(GQ22:GU22)</f>
        <v>3.0632491100000001</v>
      </c>
      <c r="GW22" s="105"/>
      <c r="GX22" s="105"/>
      <c r="GY22" s="105"/>
      <c r="GZ22" s="105">
        <v>0.32979722</v>
      </c>
      <c r="HA22" s="105">
        <v>2.8532600000000001</v>
      </c>
      <c r="HB22" s="105">
        <f>+GW22+GX22+GY22+GZ22+HA22</f>
        <v>3.1830572200000002</v>
      </c>
      <c r="HC22" s="105"/>
      <c r="HD22" s="105"/>
      <c r="HE22" s="105"/>
      <c r="HF22" s="105"/>
      <c r="HG22" s="105"/>
      <c r="HH22" s="105">
        <f>+HD22+HC22+HE22+HF22+HG22</f>
        <v>0</v>
      </c>
      <c r="HI22" s="105">
        <v>6.8099999999999994E-2</v>
      </c>
      <c r="HJ22" s="105"/>
      <c r="HK22" s="105"/>
      <c r="HL22" s="105">
        <v>2.3405279999999999</v>
      </c>
      <c r="HM22" s="105"/>
      <c r="HN22" s="105">
        <f>+HI22+HJ22+HK22+HL22+HM22</f>
        <v>2.4086279999999998</v>
      </c>
      <c r="HO22" s="105">
        <f>+GV22+GP22+HB22+HH22+HN22</f>
        <v>9.7599990400000003</v>
      </c>
      <c r="HP22" s="105">
        <v>0.219</v>
      </c>
      <c r="HQ22" s="105">
        <v>0.1</v>
      </c>
      <c r="HR22" s="105"/>
      <c r="HS22" s="105"/>
      <c r="HT22" s="105"/>
      <c r="HU22" s="105">
        <f>+HP22+HQ22+HR22+HS22+HT22</f>
        <v>0.31900000000000001</v>
      </c>
      <c r="HV22" s="105"/>
      <c r="HW22" s="105"/>
      <c r="HX22" s="105"/>
      <c r="HY22" s="105">
        <v>3.1050000000000001E-2</v>
      </c>
      <c r="HZ22" s="105"/>
      <c r="IA22" s="105">
        <f>+HV22+HW22+HX22+HY22+HZ22</f>
        <v>3.1050000000000001E-2</v>
      </c>
      <c r="IB22" s="105"/>
      <c r="IC22" s="105">
        <v>2.0500150000000001</v>
      </c>
      <c r="ID22" s="105"/>
      <c r="IE22" s="105">
        <v>1.372951</v>
      </c>
      <c r="IF22" s="105">
        <v>91125</v>
      </c>
      <c r="IG22" s="105">
        <f>+IB22+IC22+ID22+IE22</f>
        <v>3.4229660000000002</v>
      </c>
      <c r="IH22" s="105"/>
      <c r="II22" s="105"/>
      <c r="IJ22" s="105"/>
      <c r="IK22" s="105"/>
      <c r="IL22" s="105">
        <f>+IH22+II22+IJ22+IK22</f>
        <v>0</v>
      </c>
      <c r="IM22" s="105">
        <v>0</v>
      </c>
      <c r="IN22" s="105">
        <f>+IM22</f>
        <v>0</v>
      </c>
      <c r="IO22" s="105">
        <f>+HU22+IA22+IG22+IL22+IN22</f>
        <v>3.7730160000000001</v>
      </c>
      <c r="IP22" s="105">
        <f>+GN22+GM22+GL22+GK22+GJ22+GI22+GH22+AR22+AQ22+AP22+HO22+IO22</f>
        <v>54.30632116999999</v>
      </c>
      <c r="IQ22" s="105">
        <f t="shared" si="2"/>
        <v>0</v>
      </c>
      <c r="IR22" s="105">
        <f t="shared" si="3"/>
        <v>54.30632116999999</v>
      </c>
      <c r="IS22" s="106"/>
      <c r="IT22" s="106">
        <v>4.2768E-2</v>
      </c>
      <c r="IU22" s="106">
        <v>0.45</v>
      </c>
      <c r="IV22" s="106">
        <f>+IU22+IT22+IS22</f>
        <v>0.49276799999999998</v>
      </c>
      <c r="IW22" s="106"/>
      <c r="IX22" s="106"/>
      <c r="IY22" s="106"/>
      <c r="IZ22" s="106"/>
      <c r="JA22" s="106"/>
      <c r="JB22" s="106">
        <f>+JA22+IZ22+IY22+IX22+IW22</f>
        <v>0</v>
      </c>
      <c r="JC22" s="106"/>
      <c r="JD22" s="106"/>
      <c r="JE22" s="106"/>
      <c r="JF22" s="106"/>
      <c r="JG22" s="106">
        <v>0.30249999999999999</v>
      </c>
      <c r="JH22" s="106">
        <f>+JG22+JF22+JE22+JD22+JC22</f>
        <v>0.30249999999999999</v>
      </c>
      <c r="JI22" s="106"/>
      <c r="JJ22" s="106"/>
      <c r="JK22" s="106"/>
      <c r="JL22" s="106">
        <v>8.2500000000000004E-3</v>
      </c>
      <c r="JM22" s="106">
        <f>+JL22+JK22+JJ22+JI22</f>
        <v>8.2500000000000004E-3</v>
      </c>
      <c r="JN22" s="106">
        <v>0.30249999999999999</v>
      </c>
      <c r="JO22" s="106">
        <v>0</v>
      </c>
      <c r="JP22" s="106"/>
      <c r="JQ22" s="106"/>
      <c r="JR22" s="106">
        <f>+JN22+JO22+JP22+JQ22</f>
        <v>0.30249999999999999</v>
      </c>
      <c r="JS22" s="107">
        <f>+JM22+JH22+JB22+IV22+JR22</f>
        <v>1.1060179999999999</v>
      </c>
      <c r="JT22" s="106"/>
      <c r="JU22" s="108">
        <f>+JT22</f>
        <v>0</v>
      </c>
      <c r="JV22" s="106"/>
      <c r="JW22" s="106"/>
      <c r="JX22" s="109"/>
      <c r="JY22" s="109"/>
      <c r="JZ22" s="109"/>
      <c r="KA22" s="109">
        <f t="shared" si="4"/>
        <v>0</v>
      </c>
      <c r="KB22" s="109"/>
      <c r="KC22" s="109"/>
      <c r="KD22" s="109"/>
      <c r="KE22" s="109"/>
      <c r="KF22" s="109"/>
      <c r="KG22" s="109">
        <f t="shared" si="5"/>
        <v>0</v>
      </c>
      <c r="KH22" s="109"/>
      <c r="KI22" s="109">
        <v>8.1809999999999994E-2</v>
      </c>
      <c r="KJ22" s="109">
        <v>5.4539999999999998E-2</v>
      </c>
      <c r="KK22" s="109">
        <v>1.1999439999999999</v>
      </c>
      <c r="KL22" s="109"/>
      <c r="KM22" s="109">
        <f t="shared" si="6"/>
        <v>1.3362939999999999</v>
      </c>
      <c r="KN22" s="109">
        <v>1.5326388906705537</v>
      </c>
      <c r="KO22" s="109"/>
      <c r="KP22" s="109">
        <v>2.4559999999999998E-3</v>
      </c>
      <c r="KQ22" s="109">
        <v>1.8726122700000001</v>
      </c>
      <c r="KR22" s="109">
        <f t="shared" si="7"/>
        <v>3.4077071606705536</v>
      </c>
      <c r="KS22" s="109">
        <f t="shared" si="8"/>
        <v>4.7440011606705532</v>
      </c>
      <c r="KT22" s="105">
        <v>0.05</v>
      </c>
      <c r="KU22" s="110">
        <f>+KT22</f>
        <v>0.05</v>
      </c>
      <c r="KV22" s="110">
        <v>1.9448760600000001</v>
      </c>
      <c r="KW22" s="110"/>
      <c r="KX22" s="110"/>
      <c r="KY22" s="110">
        <f>+SUM(KV22:KX22)</f>
        <v>1.9448760600000001</v>
      </c>
      <c r="KZ22" s="110">
        <v>6.2000000000000003E-5</v>
      </c>
      <c r="LA22" s="110"/>
      <c r="LB22" s="110">
        <v>6.4125000000000001E-2</v>
      </c>
      <c r="LC22" s="110">
        <v>1.0508999999999999</v>
      </c>
      <c r="LD22" s="110"/>
      <c r="LE22" s="110">
        <f t="shared" ref="LE22:LE53" si="12">+SUM(KZ22:LD22)</f>
        <v>1.1150869999999999</v>
      </c>
      <c r="LF22" s="110"/>
      <c r="LG22" s="110"/>
      <c r="LH22" s="110"/>
      <c r="LI22" s="110"/>
      <c r="LJ22" s="110">
        <v>6.5866999999999995E-2</v>
      </c>
      <c r="LK22" s="110">
        <f>+SUM(LF22:LJ22)</f>
        <v>6.5866999999999995E-2</v>
      </c>
      <c r="LL22" s="110">
        <v>0.65357248000000001</v>
      </c>
      <c r="LM22" s="110"/>
      <c r="LN22" s="110"/>
      <c r="LO22" s="110"/>
      <c r="LP22" s="110"/>
      <c r="LQ22" s="110">
        <f>+SUM(LL22:LP22)</f>
        <v>0.65357248000000001</v>
      </c>
      <c r="LR22" s="105">
        <f t="shared" si="10"/>
        <v>3.8294025400000002</v>
      </c>
      <c r="LS22" s="105">
        <f t="shared" si="11"/>
        <v>9.6794217006705523</v>
      </c>
    </row>
    <row r="23" spans="1:15646" ht="18.75" x14ac:dyDescent="0.3">
      <c r="A23" s="30" t="s">
        <v>10</v>
      </c>
      <c r="B23" s="24">
        <v>16.469923489999999</v>
      </c>
      <c r="C23" s="24">
        <v>23.566817690000001</v>
      </c>
      <c r="D23" s="24">
        <v>17.92310883</v>
      </c>
      <c r="E23" s="24">
        <v>11.1564526</v>
      </c>
      <c r="F23" s="24">
        <v>13.559646500000001</v>
      </c>
      <c r="G23" s="24">
        <v>19.954834739999999</v>
      </c>
      <c r="H23" s="24">
        <v>9.3774246099999985</v>
      </c>
      <c r="I23" s="24">
        <v>22.773105130000001</v>
      </c>
      <c r="J23" s="24">
        <v>6.0820726499999989</v>
      </c>
      <c r="K23" s="24">
        <v>9.7975864500000007</v>
      </c>
      <c r="L23" s="24">
        <v>19.526414340000002</v>
      </c>
      <c r="M23" s="24">
        <v>10.333891939999999</v>
      </c>
      <c r="N23" s="24">
        <v>5.5131389799999999</v>
      </c>
      <c r="O23" s="27">
        <v>169.56449445999996</v>
      </c>
      <c r="P23" s="24">
        <v>14.931731929999998</v>
      </c>
      <c r="Q23" s="24">
        <v>14.921939979999999</v>
      </c>
      <c r="R23" s="24">
        <v>24.1274984</v>
      </c>
      <c r="S23" s="24">
        <v>15.016733809999998</v>
      </c>
      <c r="T23" s="24">
        <v>17.756293639999999</v>
      </c>
      <c r="U23" s="24">
        <v>18.114253289999997</v>
      </c>
      <c r="V23" s="24">
        <v>8.4772276499999997</v>
      </c>
      <c r="W23" s="24">
        <v>21.750680769999999</v>
      </c>
      <c r="X23" s="24">
        <v>31.732962759999999</v>
      </c>
      <c r="Y23" s="24">
        <v>11.218859050000001</v>
      </c>
      <c r="Z23" s="24">
        <v>24.951031820000001</v>
      </c>
      <c r="AA23" s="24">
        <v>17.232007099999997</v>
      </c>
      <c r="AB23" s="24">
        <v>220.23122019999994</v>
      </c>
      <c r="AC23" s="24">
        <v>22.633954179999996</v>
      </c>
      <c r="AD23" s="24">
        <v>13.80767513</v>
      </c>
      <c r="AE23" s="24">
        <v>23.414604519999997</v>
      </c>
      <c r="AF23" s="24">
        <v>25.591670189999995</v>
      </c>
      <c r="AG23" s="24">
        <v>23.625294400000001</v>
      </c>
      <c r="AH23" s="24">
        <v>27.044573249999996</v>
      </c>
      <c r="AI23" s="24">
        <v>14.043460310000004</v>
      </c>
      <c r="AJ23" s="24">
        <v>15.84493151</v>
      </c>
      <c r="AK23" s="25">
        <v>16.7479832</v>
      </c>
      <c r="AL23" s="25">
        <v>21.762786039999995</v>
      </c>
      <c r="AM23" s="25">
        <v>29.355493109999998</v>
      </c>
      <c r="AN23" s="25">
        <v>18.053536999999999</v>
      </c>
      <c r="AO23" s="28">
        <v>251.92596283999995</v>
      </c>
      <c r="AP23" s="27">
        <v>10.802689609999989</v>
      </c>
      <c r="AQ23" s="27">
        <v>9.7862193400000006</v>
      </c>
      <c r="AR23" s="27">
        <v>6.06978054</v>
      </c>
      <c r="AS23" s="27">
        <v>2.1911099300291546</v>
      </c>
      <c r="GE23" s="27">
        <v>4.4038935903790088</v>
      </c>
      <c r="GF23" s="27">
        <v>3.2857624912536441</v>
      </c>
      <c r="GG23" s="52">
        <f t="shared" si="1"/>
        <v>26.65868948999999</v>
      </c>
      <c r="GH23" s="52">
        <v>1.9080043499999999</v>
      </c>
      <c r="GI23" s="52">
        <v>20.809931619999997</v>
      </c>
      <c r="GJ23" s="52">
        <v>10.8781397</v>
      </c>
      <c r="GK23" s="52">
        <v>11.787578809999999</v>
      </c>
      <c r="GL23" s="52">
        <v>14.258613670000001</v>
      </c>
      <c r="GM23" s="52">
        <v>3.6323987800000004</v>
      </c>
      <c r="GN23" s="52">
        <v>19.569721820000002</v>
      </c>
      <c r="GO23" s="52"/>
      <c r="GP23" s="52"/>
      <c r="GQ23" s="52"/>
      <c r="GR23" s="52"/>
      <c r="GS23" s="52">
        <v>7.062533890000001</v>
      </c>
      <c r="GT23" s="52"/>
      <c r="GU23" s="52"/>
      <c r="GV23" s="52">
        <v>7.062533890000001</v>
      </c>
      <c r="GW23" s="52"/>
      <c r="GX23" s="52">
        <v>0.37385091999999998</v>
      </c>
      <c r="GY23" s="52"/>
      <c r="GZ23" s="52">
        <v>2.8877610300000001</v>
      </c>
      <c r="HA23" s="52"/>
      <c r="HB23" s="52">
        <v>3.2616119499999998</v>
      </c>
      <c r="HC23" s="52"/>
      <c r="HD23" s="52"/>
      <c r="HE23" s="52"/>
      <c r="HF23" s="52"/>
      <c r="HG23" s="52"/>
      <c r="HH23" s="52"/>
      <c r="HI23" s="52">
        <v>1.9323879799999999</v>
      </c>
      <c r="HJ23" s="52">
        <v>7.68618617</v>
      </c>
      <c r="HK23" s="52">
        <v>0.18405335</v>
      </c>
      <c r="HL23" s="52">
        <v>0.97200984000000001</v>
      </c>
      <c r="HM23" s="52"/>
      <c r="HN23" s="52">
        <v>10.774637339999998</v>
      </c>
      <c r="HO23" s="52">
        <v>21.098783179999998</v>
      </c>
      <c r="HP23" s="52">
        <v>0.26804069000000003</v>
      </c>
      <c r="HQ23" s="52"/>
      <c r="HR23" s="52">
        <v>0.36891343999999998</v>
      </c>
      <c r="HS23" s="52"/>
      <c r="HT23" s="52"/>
      <c r="HU23" s="52">
        <v>0.63695413000000001</v>
      </c>
      <c r="HV23" s="52"/>
      <c r="HW23" s="52"/>
      <c r="HX23" s="52"/>
      <c r="HY23" s="52"/>
      <c r="HZ23" s="52">
        <v>1.8703324099999998</v>
      </c>
      <c r="IA23" s="52">
        <v>1.8703324099999998</v>
      </c>
      <c r="IB23" s="52"/>
      <c r="IC23" s="52">
        <v>2.8848492299999999</v>
      </c>
      <c r="ID23" s="52">
        <v>0.74548267000000001</v>
      </c>
      <c r="IE23" s="52"/>
      <c r="IF23" s="52"/>
      <c r="IG23" s="52">
        <v>3.6303318999999998</v>
      </c>
      <c r="IH23" s="52"/>
      <c r="II23" s="52"/>
      <c r="IJ23" s="52"/>
      <c r="IK23" s="52">
        <v>0.23687922</v>
      </c>
      <c r="IL23" s="52">
        <v>0.23687922</v>
      </c>
      <c r="IM23" s="52"/>
      <c r="IN23" s="52"/>
      <c r="IO23" s="52">
        <v>6.3744976600000003</v>
      </c>
      <c r="IP23" s="52">
        <v>136.97635907999998</v>
      </c>
      <c r="IQ23" s="54">
        <f t="shared" si="2"/>
        <v>251.92596283999995</v>
      </c>
      <c r="IR23" s="54">
        <f t="shared" si="3"/>
        <v>136.97635907999998</v>
      </c>
      <c r="IS23" s="58">
        <v>0.29404596</v>
      </c>
      <c r="IT23" s="58">
        <v>7.7273082400000002</v>
      </c>
      <c r="IU23" s="58">
        <v>1.0995237600000001</v>
      </c>
      <c r="IV23" s="58">
        <v>9.1208779599999996</v>
      </c>
      <c r="IW23" s="58">
        <v>0.65080322000000002</v>
      </c>
      <c r="IX23" s="58">
        <v>1.74438998</v>
      </c>
      <c r="IY23" s="58">
        <v>0.23879367999999998</v>
      </c>
      <c r="IZ23" s="58"/>
      <c r="JA23" s="58"/>
      <c r="JB23" s="58">
        <v>2.6339868800000001</v>
      </c>
      <c r="JC23" s="58"/>
      <c r="JD23" s="58">
        <v>1.97863554</v>
      </c>
      <c r="JE23" s="58"/>
      <c r="JF23" s="58"/>
      <c r="JG23" s="58"/>
      <c r="JH23" s="58">
        <v>1.97863554</v>
      </c>
      <c r="JI23" s="58"/>
      <c r="JJ23" s="58">
        <v>2.1431386299999997</v>
      </c>
      <c r="JK23" s="58"/>
      <c r="JL23" s="58">
        <v>3.1862446999999996</v>
      </c>
      <c r="JM23" s="58">
        <v>5.3293833299999989</v>
      </c>
      <c r="JN23" s="58">
        <v>2.4121565999999999</v>
      </c>
      <c r="JO23" s="58"/>
      <c r="JP23" s="58"/>
      <c r="JQ23" s="58"/>
      <c r="JR23" s="58">
        <v>2.4121565999999999</v>
      </c>
      <c r="JS23" s="52">
        <v>21.475040310000001</v>
      </c>
      <c r="JT23" s="58">
        <v>5.7890329500000002</v>
      </c>
      <c r="JU23" s="64">
        <v>5.7890329500000002</v>
      </c>
      <c r="JV23" s="58"/>
      <c r="JW23" s="58">
        <v>1.1473044800000001</v>
      </c>
      <c r="JX23" s="58"/>
      <c r="JY23" s="64"/>
      <c r="JZ23" s="64"/>
      <c r="KA23" s="64">
        <f t="shared" si="4"/>
        <v>1.1473044800000001</v>
      </c>
      <c r="KB23" s="64"/>
      <c r="KC23" s="64"/>
      <c r="KD23" s="64"/>
      <c r="KE23" s="64"/>
      <c r="KF23" s="64"/>
      <c r="KG23" s="64">
        <f t="shared" si="5"/>
        <v>0</v>
      </c>
      <c r="KH23" s="64"/>
      <c r="KI23" s="64"/>
      <c r="KJ23" s="64"/>
      <c r="KK23" s="64"/>
      <c r="KL23" s="64"/>
      <c r="KM23" s="64">
        <f t="shared" si="6"/>
        <v>0</v>
      </c>
      <c r="KN23" s="64"/>
      <c r="KO23" s="64"/>
      <c r="KP23" s="64"/>
      <c r="KQ23" s="64"/>
      <c r="KR23" s="64">
        <f t="shared" si="7"/>
        <v>0</v>
      </c>
      <c r="KS23" s="64">
        <f t="shared" si="8"/>
        <v>6.93633743</v>
      </c>
      <c r="KT23" s="52"/>
      <c r="KU23" s="52"/>
      <c r="KV23" s="52"/>
      <c r="KW23" s="52">
        <v>0.407981169999999</v>
      </c>
      <c r="KX23" s="52">
        <v>3.5590585099999998</v>
      </c>
      <c r="KY23" s="52">
        <v>3.9670396799999987</v>
      </c>
      <c r="KZ23" s="52"/>
      <c r="LA23" s="52">
        <v>0.17085917</v>
      </c>
      <c r="LB23" s="52"/>
      <c r="LC23" s="52"/>
      <c r="LD23" s="52">
        <v>0.22069539999999999</v>
      </c>
      <c r="LE23" s="52">
        <f t="shared" si="12"/>
        <v>0.39155456999999999</v>
      </c>
      <c r="LF23" s="52">
        <v>0.72684339999999992</v>
      </c>
      <c r="LG23" s="52">
        <v>1.13083716</v>
      </c>
      <c r="LH23" s="52">
        <v>2.1245155499999999</v>
      </c>
      <c r="LI23" s="52">
        <v>2.5112591000000002</v>
      </c>
      <c r="LJ23" s="52"/>
      <c r="LK23" s="52">
        <v>6.4934552100000005</v>
      </c>
      <c r="LL23" s="52">
        <v>1.06577955</v>
      </c>
      <c r="LM23" s="52">
        <v>0.32509289000000002</v>
      </c>
      <c r="LN23" s="52"/>
      <c r="LO23" s="52"/>
      <c r="LP23" s="52">
        <v>5.0068766299999998</v>
      </c>
      <c r="LQ23" s="52">
        <v>6.3977490699999997</v>
      </c>
      <c r="LR23" s="52">
        <f t="shared" ref="LR23:LR54" si="13">+LQ23+LK23+LE23+KY23+KU23</f>
        <v>17.24979853</v>
      </c>
      <c r="LS23" s="52">
        <f t="shared" si="11"/>
        <v>45.661176269999999</v>
      </c>
    </row>
    <row r="24" spans="1:15646" ht="18.75" x14ac:dyDescent="0.3">
      <c r="A24" s="31" t="s">
        <v>11</v>
      </c>
      <c r="B24" s="24">
        <v>16.469923489999999</v>
      </c>
      <c r="C24" s="24">
        <v>23.566817690000001</v>
      </c>
      <c r="D24" s="24">
        <v>17.92310883</v>
      </c>
      <c r="E24" s="24">
        <v>11.1564526</v>
      </c>
      <c r="F24" s="24">
        <v>13.559646500000001</v>
      </c>
      <c r="G24" s="24">
        <v>19.954834739999999</v>
      </c>
      <c r="H24" s="24">
        <v>9.3774246099999985</v>
      </c>
      <c r="I24" s="24">
        <v>22.773105130000001</v>
      </c>
      <c r="J24" s="24">
        <v>6.0820726499999989</v>
      </c>
      <c r="K24" s="24">
        <v>9.7975864500000007</v>
      </c>
      <c r="L24" s="24">
        <v>19.526414340000002</v>
      </c>
      <c r="M24" s="24">
        <v>10.333891939999999</v>
      </c>
      <c r="N24" s="24">
        <v>5.5131389799999999</v>
      </c>
      <c r="O24" s="27">
        <v>169.56449445999996</v>
      </c>
      <c r="P24" s="24">
        <v>14.931731929999998</v>
      </c>
      <c r="Q24" s="24">
        <v>14.921939979999999</v>
      </c>
      <c r="R24" s="24">
        <v>24.1274984</v>
      </c>
      <c r="S24" s="24">
        <v>15.016733809999998</v>
      </c>
      <c r="T24" s="24">
        <v>17.756293639999999</v>
      </c>
      <c r="U24" s="24">
        <v>18.114253289999997</v>
      </c>
      <c r="V24" s="24">
        <v>8.4772276499999997</v>
      </c>
      <c r="W24" s="24">
        <v>21.750680769999999</v>
      </c>
      <c r="X24" s="24">
        <v>31.732962759999999</v>
      </c>
      <c r="Y24" s="24">
        <v>11.218859050000001</v>
      </c>
      <c r="Z24" s="24">
        <v>24.951031820000001</v>
      </c>
      <c r="AA24" s="24">
        <v>17.232007099999997</v>
      </c>
      <c r="AB24" s="24">
        <v>220.23122019999994</v>
      </c>
      <c r="AC24" s="24">
        <v>22.633954179999996</v>
      </c>
      <c r="AD24" s="24">
        <v>13.80767513</v>
      </c>
      <c r="AE24" s="24">
        <v>23.414604519999997</v>
      </c>
      <c r="AF24" s="24">
        <v>25.591670189999995</v>
      </c>
      <c r="AG24" s="24">
        <v>23.625294400000001</v>
      </c>
      <c r="AH24" s="24">
        <v>27.044573249999996</v>
      </c>
      <c r="AI24" s="24">
        <v>14.043460310000004</v>
      </c>
      <c r="AJ24" s="24">
        <v>15.84493151</v>
      </c>
      <c r="AK24" s="25">
        <v>16.7479832</v>
      </c>
      <c r="AL24" s="25">
        <v>21.762786039999995</v>
      </c>
      <c r="AM24" s="25">
        <v>29.355493109999998</v>
      </c>
      <c r="AN24" s="25">
        <v>18.053536999999999</v>
      </c>
      <c r="AO24" s="28">
        <v>251.92596283999995</v>
      </c>
      <c r="AP24" s="27">
        <v>10.802689609999989</v>
      </c>
      <c r="AQ24" s="27">
        <v>9.7862193400000006</v>
      </c>
      <c r="AR24" s="27">
        <v>6.06978054</v>
      </c>
      <c r="AS24" s="27">
        <v>2.1911099300291546</v>
      </c>
      <c r="GE24" s="27">
        <v>4.4038935903790088</v>
      </c>
      <c r="GF24" s="27">
        <v>3.2857624912536441</v>
      </c>
      <c r="GG24" s="52">
        <f t="shared" si="1"/>
        <v>26.65868948999999</v>
      </c>
      <c r="GH24" s="52">
        <v>1.9080043499999999</v>
      </c>
      <c r="GI24" s="52">
        <v>20.809931619999997</v>
      </c>
      <c r="GJ24" s="52">
        <v>10.8781397</v>
      </c>
      <c r="GK24" s="52">
        <v>11.787578809999999</v>
      </c>
      <c r="GL24" s="52">
        <v>14.258613670000001</v>
      </c>
      <c r="GM24" s="52">
        <v>3.6323987800000004</v>
      </c>
      <c r="GN24" s="52">
        <v>19.569721820000002</v>
      </c>
      <c r="GO24" s="52"/>
      <c r="GP24" s="52"/>
      <c r="GQ24" s="52"/>
      <c r="GR24" s="52"/>
      <c r="GS24" s="52">
        <v>7.062533890000001</v>
      </c>
      <c r="GT24" s="52"/>
      <c r="GU24" s="52"/>
      <c r="GV24" s="52">
        <v>7.062533890000001</v>
      </c>
      <c r="GW24" s="52"/>
      <c r="GX24" s="52">
        <v>0.37385091999999998</v>
      </c>
      <c r="GY24" s="52"/>
      <c r="GZ24" s="52">
        <v>2.8877610300000001</v>
      </c>
      <c r="HA24" s="52"/>
      <c r="HB24" s="52">
        <v>3.2616119499999998</v>
      </c>
      <c r="HC24" s="52"/>
      <c r="HD24" s="52"/>
      <c r="HE24" s="52"/>
      <c r="HF24" s="52"/>
      <c r="HG24" s="52"/>
      <c r="HH24" s="52"/>
      <c r="HI24" s="52">
        <v>1.9323879799999999</v>
      </c>
      <c r="HJ24" s="52">
        <v>7.68618617</v>
      </c>
      <c r="HK24" s="52">
        <v>0.18405335</v>
      </c>
      <c r="HL24" s="52">
        <v>0.97200984000000001</v>
      </c>
      <c r="HM24" s="52"/>
      <c r="HN24" s="52">
        <v>10.774637339999998</v>
      </c>
      <c r="HO24" s="52">
        <v>21.098783179999998</v>
      </c>
      <c r="HP24" s="52">
        <v>0.26804069000000003</v>
      </c>
      <c r="HQ24" s="52"/>
      <c r="HR24" s="52">
        <v>0.36891343999999998</v>
      </c>
      <c r="HS24" s="52"/>
      <c r="HT24" s="52"/>
      <c r="HU24" s="52">
        <v>0.63695413000000001</v>
      </c>
      <c r="HV24" s="52"/>
      <c r="HW24" s="52"/>
      <c r="HX24" s="52"/>
      <c r="HY24" s="52"/>
      <c r="HZ24" s="52">
        <v>1.8703324099999998</v>
      </c>
      <c r="IA24" s="52">
        <v>1.8703324099999998</v>
      </c>
      <c r="IB24" s="52"/>
      <c r="IC24" s="52">
        <v>2.8848492299999999</v>
      </c>
      <c r="ID24" s="52">
        <v>0.74548267000000001</v>
      </c>
      <c r="IE24" s="52"/>
      <c r="IF24" s="52"/>
      <c r="IG24" s="52">
        <v>3.6303318999999998</v>
      </c>
      <c r="IH24" s="52"/>
      <c r="II24" s="52"/>
      <c r="IJ24" s="52"/>
      <c r="IK24" s="52">
        <v>0.23687922</v>
      </c>
      <c r="IL24" s="52">
        <v>0.23687922</v>
      </c>
      <c r="IM24" s="52"/>
      <c r="IN24" s="52"/>
      <c r="IO24" s="52">
        <v>6.3744976600000003</v>
      </c>
      <c r="IP24" s="52">
        <v>136.97635907999998</v>
      </c>
      <c r="IQ24" s="54">
        <f t="shared" si="2"/>
        <v>251.92596283999995</v>
      </c>
      <c r="IR24" s="54">
        <f t="shared" si="3"/>
        <v>136.97635907999998</v>
      </c>
      <c r="IS24" s="58">
        <v>0.29404596</v>
      </c>
      <c r="IT24" s="58">
        <v>7.7273082400000002</v>
      </c>
      <c r="IU24" s="58">
        <v>1.0995237600000001</v>
      </c>
      <c r="IV24" s="58">
        <v>9.1208779599999996</v>
      </c>
      <c r="IW24" s="58">
        <v>0.65080322000000002</v>
      </c>
      <c r="IX24" s="58">
        <v>1.74438998</v>
      </c>
      <c r="IY24" s="58">
        <v>0.23879367999999998</v>
      </c>
      <c r="IZ24" s="58"/>
      <c r="JA24" s="58"/>
      <c r="JB24" s="58">
        <v>2.6339868800000001</v>
      </c>
      <c r="JC24" s="58"/>
      <c r="JD24" s="58">
        <v>1.97863554</v>
      </c>
      <c r="JE24" s="58"/>
      <c r="JF24" s="58"/>
      <c r="JG24" s="58"/>
      <c r="JH24" s="58">
        <v>1.97863554</v>
      </c>
      <c r="JI24" s="58"/>
      <c r="JJ24" s="58">
        <v>2.1431386299999997</v>
      </c>
      <c r="JK24" s="58"/>
      <c r="JL24" s="58">
        <v>3.1862446999999996</v>
      </c>
      <c r="JM24" s="58">
        <v>5.3293833299999989</v>
      </c>
      <c r="JN24" s="58">
        <v>2.4121565999999999</v>
      </c>
      <c r="JO24" s="58"/>
      <c r="JP24" s="58"/>
      <c r="JQ24" s="58"/>
      <c r="JR24" s="58">
        <v>2.4121565999999999</v>
      </c>
      <c r="JS24" s="52">
        <v>21.475040310000001</v>
      </c>
      <c r="JT24" s="58">
        <v>5.7890329500000002</v>
      </c>
      <c r="JU24" s="64">
        <v>5.7890329500000002</v>
      </c>
      <c r="JV24" s="58"/>
      <c r="JW24" s="58">
        <v>1.1473044800000001</v>
      </c>
      <c r="JX24" s="58"/>
      <c r="JY24" s="64"/>
      <c r="JZ24" s="64"/>
      <c r="KA24" s="64">
        <f t="shared" si="4"/>
        <v>1.1473044800000001</v>
      </c>
      <c r="KB24" s="64"/>
      <c r="KC24" s="64"/>
      <c r="KD24" s="64"/>
      <c r="KE24" s="64"/>
      <c r="KF24" s="64"/>
      <c r="KG24" s="64">
        <f t="shared" si="5"/>
        <v>0</v>
      </c>
      <c r="KH24" s="64"/>
      <c r="KI24" s="64"/>
      <c r="KJ24" s="64"/>
      <c r="KK24" s="64"/>
      <c r="KL24" s="64"/>
      <c r="KM24" s="64">
        <f t="shared" si="6"/>
        <v>0</v>
      </c>
      <c r="KN24" s="64"/>
      <c r="KO24" s="64"/>
      <c r="KP24" s="64"/>
      <c r="KQ24" s="64">
        <v>1.8726122700000001</v>
      </c>
      <c r="KR24" s="64">
        <f t="shared" si="7"/>
        <v>1.8726122700000001</v>
      </c>
      <c r="KS24" s="64">
        <f t="shared" si="8"/>
        <v>8.8089496999999994</v>
      </c>
      <c r="KT24" s="52"/>
      <c r="KU24" s="52"/>
      <c r="KV24" s="52"/>
      <c r="KW24" s="52">
        <v>0.407981169999999</v>
      </c>
      <c r="KX24" s="52">
        <v>3.5590585099999998</v>
      </c>
      <c r="KY24" s="52">
        <v>3.9670396799999987</v>
      </c>
      <c r="KZ24" s="52"/>
      <c r="LA24" s="52">
        <v>0.17085917</v>
      </c>
      <c r="LB24" s="52"/>
      <c r="LC24" s="52"/>
      <c r="LD24" s="52">
        <v>0.22069539999999999</v>
      </c>
      <c r="LE24" s="52">
        <f t="shared" si="12"/>
        <v>0.39155456999999999</v>
      </c>
      <c r="LF24" s="52">
        <v>0.72684339999999992</v>
      </c>
      <c r="LG24" s="52">
        <v>1.13083716</v>
      </c>
      <c r="LH24" s="52">
        <v>2.1245155499999999</v>
      </c>
      <c r="LI24" s="52">
        <v>2.5112591000000002</v>
      </c>
      <c r="LJ24" s="52"/>
      <c r="LK24" s="52">
        <v>6.4934552100000005</v>
      </c>
      <c r="LL24" s="52">
        <v>1.06577955</v>
      </c>
      <c r="LM24" s="52">
        <v>0.32509289000000002</v>
      </c>
      <c r="LN24" s="52"/>
      <c r="LO24" s="52"/>
      <c r="LP24" s="52">
        <v>5.0068766299999998</v>
      </c>
      <c r="LQ24" s="52">
        <v>6.3977490699999997</v>
      </c>
      <c r="LR24" s="52">
        <f t="shared" si="13"/>
        <v>17.24979853</v>
      </c>
      <c r="LS24" s="52">
        <f t="shared" si="11"/>
        <v>47.533788540000003</v>
      </c>
    </row>
    <row r="25" spans="1:15646" ht="18.75" x14ac:dyDescent="0.3">
      <c r="A25" s="30" t="s">
        <v>12</v>
      </c>
      <c r="B25" s="24"/>
      <c r="C25" s="24"/>
      <c r="D25" s="24"/>
      <c r="E25" s="24"/>
      <c r="F25" s="24"/>
      <c r="G25" s="24"/>
      <c r="H25" s="24"/>
      <c r="I25" s="24">
        <v>3.1213013799999998</v>
      </c>
      <c r="J25" s="24">
        <v>13.198292449999999</v>
      </c>
      <c r="K25" s="24"/>
      <c r="L25" s="24"/>
      <c r="M25" s="24"/>
      <c r="N25" s="24">
        <v>7.4065219999999998</v>
      </c>
      <c r="O25" s="27">
        <v>23.726115829999998</v>
      </c>
      <c r="P25" s="24"/>
      <c r="Q25" s="24"/>
      <c r="R25" s="24"/>
      <c r="S25" s="24"/>
      <c r="T25" s="24"/>
      <c r="U25" s="24"/>
      <c r="V25" s="24"/>
      <c r="W25" s="24"/>
      <c r="X25" s="24">
        <v>9.1184000000000001E-2</v>
      </c>
      <c r="Y25" s="24"/>
      <c r="Z25" s="24"/>
      <c r="AA25" s="24"/>
      <c r="AB25" s="24">
        <v>9.1184000000000001E-2</v>
      </c>
      <c r="AC25" s="24">
        <v>9.8500000100000005</v>
      </c>
      <c r="AD25" s="24"/>
      <c r="AE25" s="24">
        <v>8.7480000000000002E-2</v>
      </c>
      <c r="AF25" s="24"/>
      <c r="AG25" s="24"/>
      <c r="AH25" s="24"/>
      <c r="AI25" s="24"/>
      <c r="AJ25" s="24"/>
      <c r="AK25" s="25">
        <v>0.28160000000000002</v>
      </c>
      <c r="AL25" s="25"/>
      <c r="AM25" s="25"/>
      <c r="AN25" s="25">
        <v>3.0137360000000002E-2</v>
      </c>
      <c r="AO25" s="28">
        <v>10.249217369999998</v>
      </c>
      <c r="AP25" s="27">
        <v>9.5134789999999997E-2</v>
      </c>
      <c r="AQ25" s="27"/>
      <c r="AR25" s="27"/>
      <c r="AS25" s="27">
        <v>4.9051999999999991E-2</v>
      </c>
      <c r="GE25" s="27">
        <v>0.54174454956268225</v>
      </c>
      <c r="GF25" s="27">
        <v>0.18838061953352769</v>
      </c>
      <c r="GG25" s="52">
        <f t="shared" si="1"/>
        <v>9.5134789999999997E-2</v>
      </c>
      <c r="GH25" s="52"/>
      <c r="GI25" s="52">
        <v>28.253070229999999</v>
      </c>
      <c r="GJ25" s="52">
        <v>0.54851967000000001</v>
      </c>
      <c r="GK25" s="52">
        <v>6.5069080000000001E-2</v>
      </c>
      <c r="GL25" s="52"/>
      <c r="GM25" s="52">
        <v>0.17757165999999999</v>
      </c>
      <c r="GN25" s="52">
        <v>4.5969999999999997E-2</v>
      </c>
      <c r="GO25" s="52"/>
      <c r="GP25" s="52"/>
      <c r="GQ25" s="52">
        <v>1.0181310000000001E-2</v>
      </c>
      <c r="GR25" s="52"/>
      <c r="GS25" s="52"/>
      <c r="GT25" s="52"/>
      <c r="GU25" s="52"/>
      <c r="GV25" s="52">
        <v>1.0181310000000001E-2</v>
      </c>
      <c r="GW25" s="52"/>
      <c r="GX25" s="52"/>
      <c r="GY25" s="52"/>
      <c r="GZ25" s="52">
        <v>3.5999999999999997E-2</v>
      </c>
      <c r="HA25" s="52">
        <v>0.22486363000000001</v>
      </c>
      <c r="HB25" s="52">
        <v>0.26086363000000001</v>
      </c>
      <c r="HC25" s="52"/>
      <c r="HD25" s="52"/>
      <c r="HE25" s="52"/>
      <c r="HF25" s="52">
        <v>0.53749999999999998</v>
      </c>
      <c r="HG25" s="52"/>
      <c r="HH25" s="52">
        <v>0.53749999999999998</v>
      </c>
      <c r="HI25" s="52"/>
      <c r="HJ25" s="52"/>
      <c r="HK25" s="52"/>
      <c r="HL25" s="52"/>
      <c r="HM25" s="52">
        <v>0.69639445</v>
      </c>
      <c r="HN25" s="52">
        <v>0.69639445</v>
      </c>
      <c r="HO25" s="52">
        <v>1.5049393899999999</v>
      </c>
      <c r="HP25" s="52"/>
      <c r="HQ25" s="52"/>
      <c r="HR25" s="52"/>
      <c r="HS25" s="52">
        <v>2.163675E-2</v>
      </c>
      <c r="HT25" s="52"/>
      <c r="HU25" s="52">
        <v>2.163675E-2</v>
      </c>
      <c r="HV25" s="52">
        <v>3.2070000000000001E-2</v>
      </c>
      <c r="HW25" s="52"/>
      <c r="HX25" s="52">
        <v>0.45000096000000001</v>
      </c>
      <c r="HY25" s="52"/>
      <c r="HZ25" s="52">
        <v>0.59923298000000003</v>
      </c>
      <c r="IA25" s="52">
        <v>1.0813039400000002</v>
      </c>
      <c r="IB25" s="52"/>
      <c r="IC25" s="52"/>
      <c r="ID25" s="52">
        <v>0.1192377</v>
      </c>
      <c r="IE25" s="52"/>
      <c r="IF25" s="52">
        <v>4.2000000000000003E-2</v>
      </c>
      <c r="IG25" s="52">
        <v>0.16123770000000001</v>
      </c>
      <c r="IH25" s="52"/>
      <c r="II25" s="52"/>
      <c r="IJ25" s="52"/>
      <c r="IK25" s="52"/>
      <c r="IL25" s="52"/>
      <c r="IM25" s="52"/>
      <c r="IN25" s="52"/>
      <c r="IO25" s="52">
        <v>1.2641783900000001</v>
      </c>
      <c r="IP25" s="52">
        <v>31.95445321</v>
      </c>
      <c r="IQ25" s="54">
        <f t="shared" si="2"/>
        <v>10.249217369999998</v>
      </c>
      <c r="IR25" s="54">
        <f t="shared" si="3"/>
        <v>31.95445321</v>
      </c>
      <c r="IS25" s="58"/>
      <c r="IT25" s="58"/>
      <c r="IU25" s="58"/>
      <c r="IV25" s="58"/>
      <c r="IW25" s="58"/>
      <c r="IX25" s="58"/>
      <c r="IY25" s="58"/>
      <c r="IZ25" s="58"/>
      <c r="JA25" s="58">
        <v>4.1472160000000001E-2</v>
      </c>
      <c r="JB25" s="58">
        <v>4.1472160000000001E-2</v>
      </c>
      <c r="JC25" s="58"/>
      <c r="JD25" s="58"/>
      <c r="JE25" s="58"/>
      <c r="JF25" s="58"/>
      <c r="JG25" s="58"/>
      <c r="JH25" s="58"/>
      <c r="JI25" s="58"/>
      <c r="JJ25" s="58">
        <v>0.29396672999999995</v>
      </c>
      <c r="JK25" s="58">
        <v>0.26066521999999998</v>
      </c>
      <c r="JL25" s="58"/>
      <c r="JM25" s="58">
        <v>0.55463194999999987</v>
      </c>
      <c r="JN25" s="58"/>
      <c r="JO25" s="58"/>
      <c r="JP25" s="58">
        <v>0.29425977000000003</v>
      </c>
      <c r="JQ25" s="58"/>
      <c r="JR25" s="58">
        <v>0.29425977000000003</v>
      </c>
      <c r="JS25" s="52">
        <v>0.89036388</v>
      </c>
      <c r="JT25" s="58"/>
      <c r="JU25" s="64"/>
      <c r="JV25" s="58"/>
      <c r="JW25" s="58"/>
      <c r="JX25" s="58"/>
      <c r="JY25" s="64"/>
      <c r="JZ25" s="64">
        <v>6.3699999999999998E-3</v>
      </c>
      <c r="KA25" s="64">
        <f t="shared" si="4"/>
        <v>6.3699999999999998E-3</v>
      </c>
      <c r="KB25" s="64"/>
      <c r="KC25" s="64">
        <v>0.32965499999999998</v>
      </c>
      <c r="KD25" s="64"/>
      <c r="KE25" s="64">
        <v>1.5626979999999999E-2</v>
      </c>
      <c r="KF25" s="64"/>
      <c r="KG25" s="64">
        <f t="shared" si="5"/>
        <v>0.34528197999999999</v>
      </c>
      <c r="KH25" s="64"/>
      <c r="KI25" s="64"/>
      <c r="KJ25" s="64"/>
      <c r="KK25" s="64"/>
      <c r="KL25" s="64">
        <v>6.9000000000000006E-2</v>
      </c>
      <c r="KM25" s="64">
        <f t="shared" si="6"/>
        <v>6.9000000000000006E-2</v>
      </c>
      <c r="KN25" s="64"/>
      <c r="KO25" s="64">
        <v>0.35445904000000006</v>
      </c>
      <c r="KP25" s="64"/>
      <c r="KQ25" s="64"/>
      <c r="KR25" s="64">
        <f t="shared" si="7"/>
        <v>0.35445904000000006</v>
      </c>
      <c r="KS25" s="64">
        <f t="shared" si="8"/>
        <v>0.77511101999999998</v>
      </c>
      <c r="KT25" s="52">
        <v>4.2972290000000003E-2</v>
      </c>
      <c r="KU25" s="52">
        <v>4.2972290000000003E-2</v>
      </c>
      <c r="KV25" s="52">
        <v>0.17025173000000002</v>
      </c>
      <c r="KW25" s="52">
        <v>1.4300000000000001E-3</v>
      </c>
      <c r="KX25" s="52"/>
      <c r="KY25" s="52">
        <v>0.17168173</v>
      </c>
      <c r="KZ25" s="52"/>
      <c r="LA25" s="52"/>
      <c r="LB25" s="52"/>
      <c r="LC25" s="52"/>
      <c r="LD25" s="52">
        <v>0.3607494</v>
      </c>
      <c r="LE25" s="52">
        <f t="shared" si="12"/>
        <v>0.3607494</v>
      </c>
      <c r="LF25" s="52"/>
      <c r="LG25" s="52"/>
      <c r="LH25" s="52"/>
      <c r="LI25" s="52">
        <v>7.1635000000000004E-4</v>
      </c>
      <c r="LJ25" s="52"/>
      <c r="LK25" s="52">
        <v>7.1635000000000004E-4</v>
      </c>
      <c r="LL25" s="52"/>
      <c r="LM25" s="52"/>
      <c r="LN25" s="52">
        <v>9.647E-2</v>
      </c>
      <c r="LO25" s="52"/>
      <c r="LP25" s="52">
        <v>0.19228000000000001</v>
      </c>
      <c r="LQ25" s="52">
        <v>0.28875000000000001</v>
      </c>
      <c r="LR25" s="52">
        <f t="shared" si="13"/>
        <v>0.86486976999999998</v>
      </c>
      <c r="LS25" s="52">
        <f t="shared" si="11"/>
        <v>2.5303446699999999</v>
      </c>
    </row>
    <row r="26" spans="1:15646" ht="18.75" x14ac:dyDescent="0.3">
      <c r="A26" s="29" t="s">
        <v>13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>
        <v>3.5881699999999999E-3</v>
      </c>
      <c r="AB26" s="24">
        <v>3.5881699999999999E-3</v>
      </c>
      <c r="AC26" s="24"/>
      <c r="AD26" s="24"/>
      <c r="AE26" s="24"/>
      <c r="AF26" s="24"/>
      <c r="AG26" s="24"/>
      <c r="AH26" s="24"/>
      <c r="AI26" s="24"/>
      <c r="AJ26" s="24"/>
      <c r="AK26" s="25"/>
      <c r="AL26" s="25"/>
      <c r="AM26" s="25"/>
      <c r="AN26" s="25">
        <v>0</v>
      </c>
      <c r="AO26" s="25">
        <v>0</v>
      </c>
      <c r="AP26" s="24">
        <v>2.5346E-4</v>
      </c>
      <c r="AQ26" s="24"/>
      <c r="AR26" s="24"/>
      <c r="AS26" s="25">
        <v>0</v>
      </c>
      <c r="GE26" s="25">
        <v>0</v>
      </c>
      <c r="GF26" s="25">
        <v>0</v>
      </c>
      <c r="GG26" s="51">
        <f t="shared" si="1"/>
        <v>2.5346E-4</v>
      </c>
      <c r="GH26" s="51"/>
      <c r="GI26" s="51"/>
      <c r="GJ26" s="51"/>
      <c r="GK26" s="51"/>
      <c r="GL26" s="51"/>
      <c r="GM26" s="51"/>
      <c r="GN26" s="51"/>
      <c r="GO26" s="51"/>
      <c r="GP26" s="51"/>
      <c r="GQ26" s="51"/>
      <c r="GR26" s="51"/>
      <c r="GS26" s="51"/>
      <c r="GT26" s="51"/>
      <c r="GU26" s="51"/>
      <c r="GV26" s="51"/>
      <c r="GW26" s="51"/>
      <c r="GX26" s="51"/>
      <c r="GY26" s="51"/>
      <c r="GZ26" s="51"/>
      <c r="HA26" s="51"/>
      <c r="HB26" s="51"/>
      <c r="HC26" s="51"/>
      <c r="HD26" s="51"/>
      <c r="HE26" s="51"/>
      <c r="HF26" s="51"/>
      <c r="HG26" s="51"/>
      <c r="HH26" s="51"/>
      <c r="HI26" s="51"/>
      <c r="HJ26" s="51"/>
      <c r="HK26" s="51"/>
      <c r="HL26" s="51"/>
      <c r="HM26" s="51"/>
      <c r="HN26" s="51"/>
      <c r="HO26" s="51"/>
      <c r="HP26" s="51"/>
      <c r="HQ26" s="51"/>
      <c r="HR26" s="51"/>
      <c r="HS26" s="51"/>
      <c r="HT26" s="51"/>
      <c r="HU26" s="51"/>
      <c r="HV26" s="51"/>
      <c r="HW26" s="51"/>
      <c r="HX26" s="51"/>
      <c r="HY26" s="51"/>
      <c r="HZ26" s="51"/>
      <c r="IA26" s="51"/>
      <c r="IB26" s="51"/>
      <c r="IC26" s="51"/>
      <c r="ID26" s="51"/>
      <c r="IE26" s="51"/>
      <c r="IF26" s="51"/>
      <c r="IG26" s="51"/>
      <c r="IH26" s="51"/>
      <c r="II26" s="51"/>
      <c r="IJ26" s="51"/>
      <c r="IK26" s="51"/>
      <c r="IL26" s="51"/>
      <c r="IM26" s="51"/>
      <c r="IN26" s="51"/>
      <c r="IO26" s="51"/>
      <c r="IP26" s="51">
        <v>2.5346E-4</v>
      </c>
      <c r="IQ26" s="53">
        <f t="shared" si="2"/>
        <v>0</v>
      </c>
      <c r="IR26" s="53">
        <f t="shared" si="3"/>
        <v>2.5346E-4</v>
      </c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1"/>
      <c r="JT26" s="59"/>
      <c r="JU26" s="65"/>
      <c r="JV26" s="59"/>
      <c r="JW26" s="59"/>
      <c r="JX26" s="58"/>
      <c r="JY26" s="64"/>
      <c r="JZ26" s="64"/>
      <c r="KA26" s="64">
        <f t="shared" si="4"/>
        <v>0</v>
      </c>
      <c r="KB26" s="64"/>
      <c r="KC26" s="64"/>
      <c r="KD26" s="64"/>
      <c r="KE26" s="64"/>
      <c r="KF26" s="64"/>
      <c r="KG26" s="64">
        <f t="shared" si="5"/>
        <v>0</v>
      </c>
      <c r="KH26" s="64"/>
      <c r="KI26" s="64"/>
      <c r="KJ26" s="64"/>
      <c r="KK26" s="64"/>
      <c r="KL26" s="64"/>
      <c r="KM26" s="64">
        <f t="shared" si="6"/>
        <v>0</v>
      </c>
      <c r="KN26" s="64"/>
      <c r="KO26" s="64"/>
      <c r="KP26" s="64"/>
      <c r="KQ26" s="64"/>
      <c r="KR26" s="64">
        <f t="shared" si="7"/>
        <v>0</v>
      </c>
      <c r="KS26" s="64">
        <f t="shared" si="8"/>
        <v>0</v>
      </c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>
        <f t="shared" si="12"/>
        <v>0</v>
      </c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>
        <f t="shared" si="13"/>
        <v>0</v>
      </c>
      <c r="LS26" s="51">
        <f t="shared" si="11"/>
        <v>0</v>
      </c>
    </row>
    <row r="27" spans="1:15646" ht="18.75" x14ac:dyDescent="0.3">
      <c r="A27" s="29" t="s">
        <v>195</v>
      </c>
      <c r="B27" s="24">
        <v>1.1439999999999999</v>
      </c>
      <c r="C27" s="24">
        <v>7.7541858699999997</v>
      </c>
      <c r="D27" s="24"/>
      <c r="E27" s="24">
        <v>10.01985</v>
      </c>
      <c r="F27" s="24"/>
      <c r="G27" s="24"/>
      <c r="H27" s="24"/>
      <c r="I27" s="24">
        <v>4.1803650000000001</v>
      </c>
      <c r="J27" s="24"/>
      <c r="K27" s="24">
        <v>0.14526578000000001</v>
      </c>
      <c r="L27" s="24"/>
      <c r="M27" s="24"/>
      <c r="N27" s="24"/>
      <c r="O27" s="24">
        <v>22.099666649999996</v>
      </c>
      <c r="P27" s="24">
        <v>24.591125699999999</v>
      </c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>
        <v>24.591125699999999</v>
      </c>
      <c r="AC27" s="24"/>
      <c r="AD27" s="24"/>
      <c r="AE27" s="24"/>
      <c r="AF27" s="24"/>
      <c r="AG27" s="24"/>
      <c r="AH27" s="24"/>
      <c r="AI27" s="24"/>
      <c r="AJ27" s="24"/>
      <c r="AK27" s="25"/>
      <c r="AL27" s="25"/>
      <c r="AM27" s="25"/>
      <c r="AN27" s="25">
        <v>0</v>
      </c>
      <c r="AO27" s="25">
        <v>0</v>
      </c>
      <c r="AP27" s="24"/>
      <c r="AQ27" s="24"/>
      <c r="AR27" s="24"/>
      <c r="AS27" s="25">
        <v>0</v>
      </c>
      <c r="GE27" s="25">
        <v>0</v>
      </c>
      <c r="GF27" s="25">
        <v>0</v>
      </c>
      <c r="GG27" s="51">
        <f t="shared" si="1"/>
        <v>0</v>
      </c>
      <c r="GH27" s="51"/>
      <c r="GI27" s="51"/>
      <c r="GJ27" s="51"/>
      <c r="GK27" s="51"/>
      <c r="GL27" s="51"/>
      <c r="GM27" s="51"/>
      <c r="GN27" s="51"/>
      <c r="GO27" s="51"/>
      <c r="GP27" s="51"/>
      <c r="GQ27" s="51"/>
      <c r="GR27" s="51"/>
      <c r="GS27" s="51"/>
      <c r="GT27" s="51"/>
      <c r="GU27" s="51"/>
      <c r="GV27" s="51"/>
      <c r="GW27" s="51"/>
      <c r="GX27" s="51"/>
      <c r="GY27" s="51"/>
      <c r="GZ27" s="51"/>
      <c r="HA27" s="51"/>
      <c r="HB27" s="51"/>
      <c r="HC27" s="51"/>
      <c r="HD27" s="51"/>
      <c r="HE27" s="51"/>
      <c r="HF27" s="51"/>
      <c r="HG27" s="51"/>
      <c r="HH27" s="51"/>
      <c r="HI27" s="51"/>
      <c r="HJ27" s="51"/>
      <c r="HK27" s="51"/>
      <c r="HL27" s="51"/>
      <c r="HM27" s="51"/>
      <c r="HN27" s="51"/>
      <c r="HO27" s="51"/>
      <c r="HP27" s="51"/>
      <c r="HQ27" s="51"/>
      <c r="HR27" s="51"/>
      <c r="HS27" s="51"/>
      <c r="HT27" s="51"/>
      <c r="HU27" s="51"/>
      <c r="HV27" s="51"/>
      <c r="HW27" s="51"/>
      <c r="HX27" s="51"/>
      <c r="HY27" s="51"/>
      <c r="HZ27" s="51"/>
      <c r="IA27" s="51"/>
      <c r="IB27" s="51"/>
      <c r="IC27" s="51"/>
      <c r="ID27" s="51"/>
      <c r="IE27" s="51"/>
      <c r="IF27" s="51"/>
      <c r="IG27" s="51"/>
      <c r="IH27" s="51"/>
      <c r="II27" s="51"/>
      <c r="IJ27" s="51"/>
      <c r="IK27" s="51"/>
      <c r="IL27" s="51"/>
      <c r="IM27" s="51"/>
      <c r="IN27" s="51"/>
      <c r="IO27" s="51"/>
      <c r="IP27" s="51"/>
      <c r="IQ27" s="53">
        <f t="shared" si="2"/>
        <v>0</v>
      </c>
      <c r="IR27" s="53">
        <f t="shared" si="3"/>
        <v>0</v>
      </c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1"/>
      <c r="JT27" s="59"/>
      <c r="JU27" s="65"/>
      <c r="JV27" s="59"/>
      <c r="JW27" s="59"/>
      <c r="JX27" s="59"/>
      <c r="JY27" s="65"/>
      <c r="JZ27" s="65"/>
      <c r="KA27" s="65">
        <f t="shared" si="4"/>
        <v>0</v>
      </c>
      <c r="KB27" s="65"/>
      <c r="KC27" s="65"/>
      <c r="KD27" s="65"/>
      <c r="KE27" s="65"/>
      <c r="KF27" s="65"/>
      <c r="KG27" s="65">
        <f t="shared" si="5"/>
        <v>0</v>
      </c>
      <c r="KH27" s="65"/>
      <c r="KI27" s="65"/>
      <c r="KJ27" s="65"/>
      <c r="KK27" s="65"/>
      <c r="KL27" s="65"/>
      <c r="KM27" s="65">
        <f t="shared" si="6"/>
        <v>0</v>
      </c>
      <c r="KN27" s="65"/>
      <c r="KO27" s="65"/>
      <c r="KP27" s="65"/>
      <c r="KQ27" s="65"/>
      <c r="KR27" s="65">
        <f t="shared" si="7"/>
        <v>0</v>
      </c>
      <c r="KS27" s="65">
        <f t="shared" si="8"/>
        <v>0</v>
      </c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>
        <f t="shared" si="12"/>
        <v>0</v>
      </c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>
        <f t="shared" si="13"/>
        <v>0</v>
      </c>
      <c r="LS27" s="51">
        <f t="shared" si="11"/>
        <v>0</v>
      </c>
    </row>
    <row r="28" spans="1:15646" ht="18.75" x14ac:dyDescent="0.3">
      <c r="A28" s="26" t="s">
        <v>15</v>
      </c>
      <c r="B28" s="24">
        <v>10.666923120000002</v>
      </c>
      <c r="C28" s="24">
        <v>3.5573596200000011</v>
      </c>
      <c r="D28" s="24">
        <v>2.6507302699999999</v>
      </c>
      <c r="E28" s="24">
        <v>4.0941247000000009</v>
      </c>
      <c r="F28" s="24">
        <v>2.2042698299999994</v>
      </c>
      <c r="G28" s="24">
        <v>6.725220160000001</v>
      </c>
      <c r="H28" s="24">
        <v>3.7782945899999998</v>
      </c>
      <c r="I28" s="24">
        <v>3.9431271900000002</v>
      </c>
      <c r="J28" s="24">
        <v>2.3962078300000003</v>
      </c>
      <c r="K28" s="24">
        <v>10.097902359999999</v>
      </c>
      <c r="L28" s="24">
        <v>4.1179602400000004</v>
      </c>
      <c r="M28" s="24">
        <v>4.0400812699999999</v>
      </c>
      <c r="N28" s="24">
        <v>9.3712769631999997</v>
      </c>
      <c r="O28" s="27">
        <v>56.973865023199977</v>
      </c>
      <c r="P28" s="24">
        <v>3.45643447</v>
      </c>
      <c r="Q28" s="24">
        <v>2.3414794099999994</v>
      </c>
      <c r="R28" s="24">
        <v>3.0847748900000003</v>
      </c>
      <c r="S28" s="24">
        <v>3.4557292199999994</v>
      </c>
      <c r="T28" s="24">
        <v>1.9586878299999999</v>
      </c>
      <c r="U28" s="24">
        <v>1.49225063</v>
      </c>
      <c r="V28" s="24">
        <v>2.86530811</v>
      </c>
      <c r="W28" s="24">
        <v>3.2353944799999996</v>
      </c>
      <c r="X28" s="24">
        <v>1.6288212100000001</v>
      </c>
      <c r="Y28" s="24">
        <v>4.0762845299999997</v>
      </c>
      <c r="Z28" s="24">
        <v>2.6237711300000002</v>
      </c>
      <c r="AA28" s="24">
        <v>4.27743246</v>
      </c>
      <c r="AB28" s="24">
        <v>34.496368369999992</v>
      </c>
      <c r="AC28" s="24">
        <v>5.9353799699999996</v>
      </c>
      <c r="AD28" s="24">
        <v>3.8710806300000002</v>
      </c>
      <c r="AE28" s="24">
        <v>2.5081646199999996</v>
      </c>
      <c r="AF28" s="24">
        <v>2.18844086</v>
      </c>
      <c r="AG28" s="24">
        <v>2.07549779</v>
      </c>
      <c r="AH28" s="24">
        <v>1.1917525100000002</v>
      </c>
      <c r="AI28" s="24">
        <v>2.9389860699999999</v>
      </c>
      <c r="AJ28" s="24">
        <v>2.18925174</v>
      </c>
      <c r="AK28" s="25">
        <v>2.4582297299999993</v>
      </c>
      <c r="AL28" s="25">
        <v>3.3661810700000001</v>
      </c>
      <c r="AM28" s="25">
        <v>1.3784476899999998</v>
      </c>
      <c r="AN28" s="25">
        <v>3.0779762899999996</v>
      </c>
      <c r="AO28" s="28">
        <v>33.179388969999998</v>
      </c>
      <c r="AP28" s="27">
        <v>4.0866003699999984</v>
      </c>
      <c r="AQ28" s="27">
        <v>2.7384315899999994</v>
      </c>
      <c r="AR28" s="27">
        <v>6.2642836200000005</v>
      </c>
      <c r="AS28" s="28">
        <v>0.88292843586005831</v>
      </c>
      <c r="GE28" s="28">
        <v>0.54413310787172009</v>
      </c>
      <c r="GF28" s="28">
        <v>0.72901841107871723</v>
      </c>
      <c r="GG28" s="52">
        <f t="shared" si="1"/>
        <v>13.089315579999997</v>
      </c>
      <c r="GH28" s="52">
        <v>4.8220416500000001</v>
      </c>
      <c r="GI28" s="52">
        <v>5.1937322899999989</v>
      </c>
      <c r="GJ28" s="52">
        <v>16.15328869</v>
      </c>
      <c r="GK28" s="52">
        <v>9.6351344300000008</v>
      </c>
      <c r="GL28" s="52">
        <v>3.0132255400000005</v>
      </c>
      <c r="GM28" s="52">
        <v>2.4905776299999998</v>
      </c>
      <c r="GN28" s="52">
        <v>3.5514100200000001</v>
      </c>
      <c r="GO28" s="52">
        <v>2.9144629999999998E-2</v>
      </c>
      <c r="GP28" s="52">
        <v>2.9144629999999998E-2</v>
      </c>
      <c r="GQ28" s="52">
        <v>9.4151289999999999E-2</v>
      </c>
      <c r="GR28" s="52">
        <v>3.7206320000000001E-2</v>
      </c>
      <c r="GS28" s="52">
        <v>6.6439310000000001E-2</v>
      </c>
      <c r="GT28" s="52">
        <v>5.2145290000000011E-2</v>
      </c>
      <c r="GU28" s="52">
        <v>2.8673579999999997E-2</v>
      </c>
      <c r="GV28" s="52">
        <v>0.27861578999999997</v>
      </c>
      <c r="GW28" s="52">
        <v>2.7050000000000002E-4</v>
      </c>
      <c r="GX28" s="52">
        <v>0.10424973000000001</v>
      </c>
      <c r="GY28" s="52">
        <v>0.14580246999999996</v>
      </c>
      <c r="GZ28" s="52">
        <v>0.12787707999999998</v>
      </c>
      <c r="HA28" s="52">
        <v>0.24028820999999997</v>
      </c>
      <c r="HB28" s="52">
        <v>0.61848798999999988</v>
      </c>
      <c r="HC28" s="52">
        <v>3.4678919999999995E-2</v>
      </c>
      <c r="HD28" s="52">
        <v>2.0844049999999999E-2</v>
      </c>
      <c r="HE28" s="52">
        <v>7.1446969999999999E-2</v>
      </c>
      <c r="HF28" s="52">
        <v>3.1319999999999994E-3</v>
      </c>
      <c r="HG28" s="52">
        <v>0.11111584000000001</v>
      </c>
      <c r="HH28" s="52">
        <v>0.24121777999999999</v>
      </c>
      <c r="HI28" s="52">
        <v>0.13913084999999997</v>
      </c>
      <c r="HJ28" s="52">
        <v>4.1061470000000003E-2</v>
      </c>
      <c r="HK28" s="52">
        <v>7.6525320000000008E-2</v>
      </c>
      <c r="HL28" s="52">
        <v>0.13704239999999998</v>
      </c>
      <c r="HM28" s="52">
        <v>4.994479000000001E-2</v>
      </c>
      <c r="HN28" s="52">
        <v>0.44370482999999994</v>
      </c>
      <c r="HO28" s="52">
        <v>1.6111710199999998</v>
      </c>
      <c r="HP28" s="52">
        <v>3.0161470000000003E-2</v>
      </c>
      <c r="HQ28" s="52">
        <v>0.213976</v>
      </c>
      <c r="HR28" s="52">
        <v>0.22990680000000002</v>
      </c>
      <c r="HS28" s="52">
        <v>6.0630860000000002E-2</v>
      </c>
      <c r="HT28" s="52">
        <v>0.12787280000000001</v>
      </c>
      <c r="HU28" s="52">
        <v>0.66254793000000001</v>
      </c>
      <c r="HV28" s="52">
        <v>1.7801020000000001E-2</v>
      </c>
      <c r="HW28" s="52">
        <v>0.19452731999999998</v>
      </c>
      <c r="HX28" s="52">
        <v>7.7368479999999989E-2</v>
      </c>
      <c r="HY28" s="52">
        <v>9.4780200000000009E-2</v>
      </c>
      <c r="HZ28" s="52">
        <v>2.9709999999999997E-2</v>
      </c>
      <c r="IA28" s="52">
        <v>0.41418701999999996</v>
      </c>
      <c r="IB28" s="52">
        <v>6.3062119999999999E-2</v>
      </c>
      <c r="IC28" s="52">
        <v>7.2808029999999996E-2</v>
      </c>
      <c r="ID28" s="52">
        <v>3.9024229999999986E-2</v>
      </c>
      <c r="IE28" s="52">
        <v>0.15658878000000001</v>
      </c>
      <c r="IF28" s="52">
        <v>6.4222029999999999E-2</v>
      </c>
      <c r="IG28" s="52">
        <v>0.39570518999999998</v>
      </c>
      <c r="IH28" s="52">
        <v>0.21692400000000001</v>
      </c>
      <c r="II28" s="52">
        <v>1.69956E-2</v>
      </c>
      <c r="IJ28" s="52">
        <v>2.2482099999999998E-2</v>
      </c>
      <c r="IK28" s="52">
        <v>3.7246169999999995E-2</v>
      </c>
      <c r="IL28" s="52">
        <v>0.29364787000000003</v>
      </c>
      <c r="IM28" s="52">
        <v>2.9469000000000001E-3</v>
      </c>
      <c r="IN28" s="52">
        <v>2.9469000000000001E-3</v>
      </c>
      <c r="IO28" s="52">
        <v>1.7690349100000002</v>
      </c>
      <c r="IP28" s="52">
        <v>61.328931760000025</v>
      </c>
      <c r="IQ28" s="54">
        <f t="shared" si="2"/>
        <v>33.179388969999998</v>
      </c>
      <c r="IR28" s="54">
        <f t="shared" si="3"/>
        <v>61.328931760000025</v>
      </c>
      <c r="IS28" s="58">
        <v>2.3955750000000001E-2</v>
      </c>
      <c r="IT28" s="58">
        <v>3.653E-3</v>
      </c>
      <c r="IU28" s="58"/>
      <c r="IV28" s="58">
        <v>2.7608750000000001E-2</v>
      </c>
      <c r="IW28" s="58">
        <v>2.4190000000000001E-3</v>
      </c>
      <c r="IX28" s="58">
        <v>8.0000000000000007E-5</v>
      </c>
      <c r="IY28" s="58">
        <v>2.812007E-2</v>
      </c>
      <c r="IZ28" s="58">
        <v>0.11569006</v>
      </c>
      <c r="JA28" s="58">
        <v>8.303605E-2</v>
      </c>
      <c r="JB28" s="58">
        <v>0.22934518000000001</v>
      </c>
      <c r="JC28" s="58">
        <v>7.6285050000000021E-2</v>
      </c>
      <c r="JD28" s="58">
        <v>1.80313E-3</v>
      </c>
      <c r="JE28" s="58">
        <v>0.43054723</v>
      </c>
      <c r="JF28" s="58">
        <v>1.7984809999999997E-2</v>
      </c>
      <c r="JG28" s="58">
        <v>1.2839779999999999E-2</v>
      </c>
      <c r="JH28" s="58">
        <v>0.53945999999999994</v>
      </c>
      <c r="JI28" s="58">
        <v>2.4672110000000001E-2</v>
      </c>
      <c r="JJ28" s="58">
        <v>0.32989452000000008</v>
      </c>
      <c r="JK28" s="58">
        <v>2.3721879999999997E-2</v>
      </c>
      <c r="JL28" s="58">
        <v>8.3251020000000023E-2</v>
      </c>
      <c r="JM28" s="58">
        <v>0.46153953000000009</v>
      </c>
      <c r="JN28" s="58">
        <v>8.8808099999999987E-2</v>
      </c>
      <c r="JO28" s="58">
        <v>4.7775070000000003E-2</v>
      </c>
      <c r="JP28" s="58">
        <v>1.1890189999999998E-2</v>
      </c>
      <c r="JQ28" s="58">
        <v>0.49974685999999996</v>
      </c>
      <c r="JR28" s="58">
        <v>0.6482202199999999</v>
      </c>
      <c r="JS28" s="52">
        <v>1.9061736800000002</v>
      </c>
      <c r="JT28" s="58">
        <v>0.10379519999999999</v>
      </c>
      <c r="JU28" s="64">
        <v>0.10379519999999999</v>
      </c>
      <c r="JV28" s="58">
        <v>9.9931419999999993E-2</v>
      </c>
      <c r="JW28" s="58">
        <v>5.4056300000000002E-2</v>
      </c>
      <c r="JX28" s="59">
        <v>0.67724090999999986</v>
      </c>
      <c r="JY28" s="65">
        <v>3.8778049999999994E-2</v>
      </c>
      <c r="JZ28" s="65">
        <v>5.9032979999999992E-2</v>
      </c>
      <c r="KA28" s="65">
        <f t="shared" si="4"/>
        <v>0.92903965999999982</v>
      </c>
      <c r="KB28" s="65">
        <v>0.17270705999999997</v>
      </c>
      <c r="KC28" s="65">
        <v>0.17016538</v>
      </c>
      <c r="KD28" s="65">
        <v>2.6243260000000001E-2</v>
      </c>
      <c r="KE28" s="65">
        <v>0.22176220999999999</v>
      </c>
      <c r="KF28" s="65">
        <v>9.4721599999999989E-2</v>
      </c>
      <c r="KG28" s="65">
        <f t="shared" si="5"/>
        <v>0.68559950999999986</v>
      </c>
      <c r="KH28" s="65">
        <v>2.5641510000000003E-2</v>
      </c>
      <c r="KI28" s="65">
        <v>2.7425330000000001E-2</v>
      </c>
      <c r="KJ28" s="65">
        <v>1.904527E-2</v>
      </c>
      <c r="KK28" s="65">
        <v>0.13245318</v>
      </c>
      <c r="KL28" s="65">
        <v>0.28032856</v>
      </c>
      <c r="KM28" s="65">
        <f t="shared" si="6"/>
        <v>0.48489385000000002</v>
      </c>
      <c r="KN28" s="65">
        <v>4.2477380000000002E-2</v>
      </c>
      <c r="KO28" s="65">
        <v>1.6872379999999996E-2</v>
      </c>
      <c r="KP28" s="65">
        <v>0.11909425999999999</v>
      </c>
      <c r="KQ28" s="65">
        <v>7.4588229999999991E-2</v>
      </c>
      <c r="KR28" s="65">
        <f t="shared" si="7"/>
        <v>0.25303224999999996</v>
      </c>
      <c r="KS28" s="65">
        <f t="shared" si="8"/>
        <v>2.4563604699999999</v>
      </c>
      <c r="KT28" s="52">
        <v>1.7574449999999991E-2</v>
      </c>
      <c r="KU28" s="52">
        <v>1.7574449999999991E-2</v>
      </c>
      <c r="KV28" s="52">
        <v>2.0486487700000002</v>
      </c>
      <c r="KW28" s="52">
        <v>1.8824110000000002E-2</v>
      </c>
      <c r="KX28" s="52">
        <v>1.227284E-2</v>
      </c>
      <c r="KY28" s="52">
        <v>2.0797457200000005</v>
      </c>
      <c r="KZ28" s="52">
        <v>7.9766299999999984E-3</v>
      </c>
      <c r="LA28" s="52">
        <v>2.932854E-2</v>
      </c>
      <c r="LB28" s="52">
        <v>5.2860580000000004E-2</v>
      </c>
      <c r="LC28" s="52">
        <v>1.9304089999999999E-2</v>
      </c>
      <c r="LD28" s="52">
        <v>4.7968500000000004E-2</v>
      </c>
      <c r="LE28" s="52">
        <f t="shared" si="12"/>
        <v>0.15743834000000001</v>
      </c>
      <c r="LF28" s="52">
        <v>1.9243060000000003E-2</v>
      </c>
      <c r="LG28" s="52">
        <v>3.4631189999999992E-2</v>
      </c>
      <c r="LH28" s="52">
        <v>9.1384979999999991E-2</v>
      </c>
      <c r="LI28" s="52">
        <v>2.5839999999999999E-3</v>
      </c>
      <c r="LJ28" s="52">
        <v>0.16622872999999999</v>
      </c>
      <c r="LK28" s="52">
        <v>0.31407195999999998</v>
      </c>
      <c r="LL28" s="52">
        <v>6.8636070000000007E-2</v>
      </c>
      <c r="LM28" s="52">
        <v>9.9859600000000003E-3</v>
      </c>
      <c r="LN28" s="52">
        <v>9.512089E-2</v>
      </c>
      <c r="LO28" s="52">
        <v>4.3375729999999994E-2</v>
      </c>
      <c r="LP28" s="52">
        <v>0.14476411999999997</v>
      </c>
      <c r="LQ28" s="52">
        <v>0.36188276999999996</v>
      </c>
      <c r="LR28" s="52">
        <f t="shared" si="13"/>
        <v>2.9307132400000007</v>
      </c>
      <c r="LS28" s="52">
        <f t="shared" si="11"/>
        <v>7.2932473900000012</v>
      </c>
    </row>
    <row r="29" spans="1:15646" ht="18.75" x14ac:dyDescent="0.3">
      <c r="A29" s="29" t="s">
        <v>16</v>
      </c>
      <c r="B29" s="24">
        <v>10.666923120000002</v>
      </c>
      <c r="C29" s="24">
        <v>3.5573596200000011</v>
      </c>
      <c r="D29" s="24">
        <v>2.6507302699999999</v>
      </c>
      <c r="E29" s="24">
        <v>4.0941247000000009</v>
      </c>
      <c r="F29" s="24">
        <v>2.2042698299999994</v>
      </c>
      <c r="G29" s="24">
        <v>6.725220160000001</v>
      </c>
      <c r="H29" s="24">
        <v>3.7782945899999998</v>
      </c>
      <c r="I29" s="24">
        <v>3.9431271900000002</v>
      </c>
      <c r="J29" s="24">
        <v>2.3962078300000003</v>
      </c>
      <c r="K29" s="24">
        <v>10.097902359999999</v>
      </c>
      <c r="L29" s="24">
        <v>4.1179602400000004</v>
      </c>
      <c r="M29" s="24">
        <v>4.0400812699999999</v>
      </c>
      <c r="N29" s="24">
        <v>9.3712769631999997</v>
      </c>
      <c r="O29" s="24">
        <v>56.973865023199977</v>
      </c>
      <c r="P29" s="24">
        <v>3.45643447</v>
      </c>
      <c r="Q29" s="24">
        <v>2.3414794099999994</v>
      </c>
      <c r="R29" s="24">
        <v>3.0847748900000003</v>
      </c>
      <c r="S29" s="24">
        <v>3.4557292199999994</v>
      </c>
      <c r="T29" s="24">
        <v>1.9586878299999999</v>
      </c>
      <c r="U29" s="24">
        <v>1.49225063</v>
      </c>
      <c r="V29" s="24">
        <v>2.86530811</v>
      </c>
      <c r="W29" s="24">
        <v>3.2353944799999996</v>
      </c>
      <c r="X29" s="24">
        <v>1.6288212100000001</v>
      </c>
      <c r="Y29" s="24">
        <v>4.0762845299999997</v>
      </c>
      <c r="Z29" s="24">
        <v>2.6237711300000002</v>
      </c>
      <c r="AA29" s="24">
        <v>4.27743246</v>
      </c>
      <c r="AB29" s="24">
        <v>34.496368369999992</v>
      </c>
      <c r="AC29" s="24">
        <v>5.9353799699999996</v>
      </c>
      <c r="AD29" s="24">
        <v>3.8710806300000002</v>
      </c>
      <c r="AE29" s="24">
        <v>2.5081646199999996</v>
      </c>
      <c r="AF29" s="24">
        <v>2.18844086</v>
      </c>
      <c r="AG29" s="24">
        <v>2.07549779</v>
      </c>
      <c r="AH29" s="24">
        <v>1.1917525100000002</v>
      </c>
      <c r="AI29" s="24">
        <v>2.9389860699999999</v>
      </c>
      <c r="AJ29" s="24">
        <v>2.18925174</v>
      </c>
      <c r="AK29" s="25">
        <v>2.4582297299999993</v>
      </c>
      <c r="AL29" s="25">
        <v>3.3661810700000001</v>
      </c>
      <c r="AM29" s="25">
        <v>1.3784476899999998</v>
      </c>
      <c r="AN29" s="25">
        <v>3.0779762899999996</v>
      </c>
      <c r="AO29" s="25">
        <v>33.179388969999998</v>
      </c>
      <c r="AP29" s="24">
        <v>4.0866003699999984</v>
      </c>
      <c r="AQ29" s="24">
        <v>2.7384315899999994</v>
      </c>
      <c r="AR29" s="24">
        <v>6.2642836200000005</v>
      </c>
      <c r="AS29" s="37">
        <v>0.88292843586005831</v>
      </c>
      <c r="GE29" s="37">
        <v>0.54413310787172009</v>
      </c>
      <c r="GF29" s="37">
        <v>0.72901841107871723</v>
      </c>
      <c r="GG29" s="51">
        <f t="shared" si="1"/>
        <v>13.089315579999997</v>
      </c>
      <c r="GH29" s="51">
        <v>4.8220416500000001</v>
      </c>
      <c r="GI29" s="51">
        <v>5.1937322899999989</v>
      </c>
      <c r="GJ29" s="51">
        <v>16.15328869</v>
      </c>
      <c r="GK29" s="51">
        <v>9.6351344300000008</v>
      </c>
      <c r="GL29" s="51">
        <v>3.0132255400000005</v>
      </c>
      <c r="GM29" s="51">
        <v>2.4905776299999998</v>
      </c>
      <c r="GN29" s="51">
        <v>3.5514100200000001</v>
      </c>
      <c r="GO29" s="51">
        <v>2.9144629999999998E-2</v>
      </c>
      <c r="GP29" s="51">
        <v>2.9144629999999998E-2</v>
      </c>
      <c r="GQ29" s="51">
        <v>9.4151289999999999E-2</v>
      </c>
      <c r="GR29" s="51">
        <v>3.7206320000000001E-2</v>
      </c>
      <c r="GS29" s="51">
        <v>6.6439310000000001E-2</v>
      </c>
      <c r="GT29" s="51">
        <v>5.2145290000000011E-2</v>
      </c>
      <c r="GU29" s="51">
        <v>2.8673579999999997E-2</v>
      </c>
      <c r="GV29" s="51">
        <v>0.27861578999999997</v>
      </c>
      <c r="GW29" s="51">
        <v>2.7050000000000002E-4</v>
      </c>
      <c r="GX29" s="51">
        <v>0.10424973000000001</v>
      </c>
      <c r="GY29" s="51">
        <v>0.14580246999999996</v>
      </c>
      <c r="GZ29" s="51">
        <v>0.12787707999999998</v>
      </c>
      <c r="HA29" s="51">
        <v>0.24028820999999997</v>
      </c>
      <c r="HB29" s="51">
        <v>0.61848798999999988</v>
      </c>
      <c r="HC29" s="51">
        <v>3.4678919999999995E-2</v>
      </c>
      <c r="HD29" s="51">
        <v>2.0844049999999999E-2</v>
      </c>
      <c r="HE29" s="51">
        <v>7.1446969999999999E-2</v>
      </c>
      <c r="HF29" s="51">
        <v>3.1319999999999994E-3</v>
      </c>
      <c r="HG29" s="51">
        <v>0.11111584000000001</v>
      </c>
      <c r="HH29" s="51">
        <v>0.24121777999999999</v>
      </c>
      <c r="HI29" s="51">
        <v>0.13913084999999997</v>
      </c>
      <c r="HJ29" s="51">
        <v>4.1061470000000003E-2</v>
      </c>
      <c r="HK29" s="51">
        <v>7.6525320000000008E-2</v>
      </c>
      <c r="HL29" s="51">
        <v>0.13704239999999998</v>
      </c>
      <c r="HM29" s="51">
        <v>4.994479000000001E-2</v>
      </c>
      <c r="HN29" s="51">
        <v>0.44370482999999994</v>
      </c>
      <c r="HO29" s="51">
        <v>1.6111710199999998</v>
      </c>
      <c r="HP29" s="51">
        <v>3.0161470000000003E-2</v>
      </c>
      <c r="HQ29" s="51">
        <v>0.213976</v>
      </c>
      <c r="HR29" s="51">
        <v>0.22990680000000002</v>
      </c>
      <c r="HS29" s="51">
        <v>6.0630860000000002E-2</v>
      </c>
      <c r="HT29" s="51">
        <v>0.12787280000000001</v>
      </c>
      <c r="HU29" s="51">
        <v>0.66254793000000001</v>
      </c>
      <c r="HV29" s="51">
        <v>1.7801020000000001E-2</v>
      </c>
      <c r="HW29" s="51">
        <v>0.19452731999999998</v>
      </c>
      <c r="HX29" s="51">
        <v>7.7368479999999989E-2</v>
      </c>
      <c r="HY29" s="51">
        <v>9.4780200000000009E-2</v>
      </c>
      <c r="HZ29" s="51">
        <v>2.9709999999999997E-2</v>
      </c>
      <c r="IA29" s="51">
        <v>0.41418701999999996</v>
      </c>
      <c r="IB29" s="51">
        <v>6.3062119999999999E-2</v>
      </c>
      <c r="IC29" s="51">
        <v>7.2808029999999996E-2</v>
      </c>
      <c r="ID29" s="51">
        <v>3.9024229999999986E-2</v>
      </c>
      <c r="IE29" s="51">
        <v>0.15658878000000001</v>
      </c>
      <c r="IF29" s="51">
        <v>6.4222029999999999E-2</v>
      </c>
      <c r="IG29" s="51">
        <v>0.39570518999999998</v>
      </c>
      <c r="IH29" s="51">
        <v>0.21692400000000001</v>
      </c>
      <c r="II29" s="51">
        <v>1.69956E-2</v>
      </c>
      <c r="IJ29" s="51">
        <v>2.2482099999999998E-2</v>
      </c>
      <c r="IK29" s="51">
        <v>3.7246169999999995E-2</v>
      </c>
      <c r="IL29" s="51">
        <v>0.29364787000000003</v>
      </c>
      <c r="IM29" s="51">
        <v>2.9469000000000001E-3</v>
      </c>
      <c r="IN29" s="51">
        <v>2.9469000000000001E-3</v>
      </c>
      <c r="IO29" s="51">
        <v>1.7690349100000002</v>
      </c>
      <c r="IP29" s="51">
        <v>61.328931760000025</v>
      </c>
      <c r="IQ29" s="53">
        <f t="shared" si="2"/>
        <v>33.179388969999998</v>
      </c>
      <c r="IR29" s="53">
        <f t="shared" si="3"/>
        <v>61.328931760000025</v>
      </c>
      <c r="IS29" s="59">
        <v>2.3955750000000001E-2</v>
      </c>
      <c r="IT29" s="59">
        <v>3.653E-3</v>
      </c>
      <c r="IU29" s="59"/>
      <c r="IV29" s="59">
        <v>2.7608750000000001E-2</v>
      </c>
      <c r="IW29" s="59">
        <v>2.4190000000000001E-3</v>
      </c>
      <c r="IX29" s="59">
        <v>8.0000000000000007E-5</v>
      </c>
      <c r="IY29" s="59">
        <v>2.812007E-2</v>
      </c>
      <c r="IZ29" s="59">
        <v>0.11569006</v>
      </c>
      <c r="JA29" s="59">
        <v>8.303605E-2</v>
      </c>
      <c r="JB29" s="59">
        <v>0.22934518000000001</v>
      </c>
      <c r="JC29" s="59">
        <v>7.6285050000000021E-2</v>
      </c>
      <c r="JD29" s="59">
        <v>1.80313E-3</v>
      </c>
      <c r="JE29" s="59">
        <v>0.43054723</v>
      </c>
      <c r="JF29" s="59">
        <v>1.7984809999999997E-2</v>
      </c>
      <c r="JG29" s="59">
        <v>1.2839779999999999E-2</v>
      </c>
      <c r="JH29" s="59">
        <v>0.53945999999999994</v>
      </c>
      <c r="JI29" s="59">
        <v>2.4672110000000001E-2</v>
      </c>
      <c r="JJ29" s="59">
        <v>0.32989452000000008</v>
      </c>
      <c r="JK29" s="59">
        <v>2.3721879999999997E-2</v>
      </c>
      <c r="JL29" s="59">
        <v>8.3251020000000023E-2</v>
      </c>
      <c r="JM29" s="59">
        <v>0.46153953000000009</v>
      </c>
      <c r="JN29" s="59">
        <v>8.8808099999999987E-2</v>
      </c>
      <c r="JO29" s="59">
        <v>4.7775070000000003E-2</v>
      </c>
      <c r="JP29" s="59">
        <v>1.1890189999999998E-2</v>
      </c>
      <c r="JQ29" s="59">
        <v>0.49974685999999996</v>
      </c>
      <c r="JR29" s="59">
        <v>0.6482202199999999</v>
      </c>
      <c r="JS29" s="51">
        <v>1.9061736800000002</v>
      </c>
      <c r="JT29" s="59">
        <v>0.10379519999999999</v>
      </c>
      <c r="JU29" s="65">
        <v>0.10379519999999999</v>
      </c>
      <c r="JV29" s="59">
        <v>9.9931419999999993E-2</v>
      </c>
      <c r="JW29" s="59">
        <v>5.4056300000000002E-2</v>
      </c>
      <c r="JX29" s="58">
        <v>0.67724090999999986</v>
      </c>
      <c r="JY29" s="64">
        <v>3.8778049999999994E-2</v>
      </c>
      <c r="JZ29" s="64">
        <v>5.9032979999999992E-2</v>
      </c>
      <c r="KA29" s="64">
        <f t="shared" si="4"/>
        <v>0.92903965999999982</v>
      </c>
      <c r="KB29" s="64">
        <v>0.17270705999999997</v>
      </c>
      <c r="KC29" s="64">
        <v>0.17016538</v>
      </c>
      <c r="KD29" s="64">
        <v>2.6243260000000001E-2</v>
      </c>
      <c r="KE29" s="64">
        <v>0.22176220999999999</v>
      </c>
      <c r="KF29" s="64">
        <v>9.4721599999999989E-2</v>
      </c>
      <c r="KG29" s="64">
        <f t="shared" si="5"/>
        <v>0.68559950999999986</v>
      </c>
      <c r="KH29" s="64">
        <v>2.5641510000000003E-2</v>
      </c>
      <c r="KI29" s="64">
        <v>2.7425330000000001E-2</v>
      </c>
      <c r="KJ29" s="64">
        <v>1.904527E-2</v>
      </c>
      <c r="KK29" s="64">
        <v>0.13245318</v>
      </c>
      <c r="KL29" s="64">
        <v>0.28032856</v>
      </c>
      <c r="KM29" s="64">
        <f t="shared" si="6"/>
        <v>0.48489385000000002</v>
      </c>
      <c r="KN29" s="64">
        <v>4.2477380000000002E-2</v>
      </c>
      <c r="KO29" s="64">
        <v>1.6872379999999996E-2</v>
      </c>
      <c r="KP29" s="64">
        <v>0.11909425999999999</v>
      </c>
      <c r="KQ29" s="64">
        <v>7.4588229999999991E-2</v>
      </c>
      <c r="KR29" s="64">
        <f t="shared" si="7"/>
        <v>0.25303224999999996</v>
      </c>
      <c r="KS29" s="64">
        <f t="shared" si="8"/>
        <v>2.4563604699999999</v>
      </c>
      <c r="KT29" s="51">
        <v>1.7574449999999991E-2</v>
      </c>
      <c r="KU29" s="51">
        <v>1.7574449999999991E-2</v>
      </c>
      <c r="KV29" s="51">
        <v>2.0486487700000002</v>
      </c>
      <c r="KW29" s="51">
        <v>1.8824110000000002E-2</v>
      </c>
      <c r="KX29" s="51">
        <v>1.227284E-2</v>
      </c>
      <c r="KY29" s="51">
        <v>2.0797457200000005</v>
      </c>
      <c r="KZ29" s="51">
        <v>7.9766299999999984E-3</v>
      </c>
      <c r="LA29" s="51">
        <v>2.932854E-2</v>
      </c>
      <c r="LB29" s="51">
        <v>5.2860580000000004E-2</v>
      </c>
      <c r="LC29" s="51">
        <v>1.9304089999999999E-2</v>
      </c>
      <c r="LD29" s="51">
        <v>4.7968500000000004E-2</v>
      </c>
      <c r="LE29" s="51">
        <f t="shared" si="12"/>
        <v>0.15743834000000001</v>
      </c>
      <c r="LF29" s="51">
        <v>1.9243060000000003E-2</v>
      </c>
      <c r="LG29" s="51">
        <v>3.4631189999999992E-2</v>
      </c>
      <c r="LH29" s="51">
        <v>9.1384979999999991E-2</v>
      </c>
      <c r="LI29" s="51">
        <v>2.5839999999999999E-3</v>
      </c>
      <c r="LJ29" s="51">
        <v>0.16622872999999999</v>
      </c>
      <c r="LK29" s="51">
        <v>0.31407195999999998</v>
      </c>
      <c r="LL29" s="51">
        <v>6.8636070000000007E-2</v>
      </c>
      <c r="LM29" s="51">
        <v>9.9859600000000003E-3</v>
      </c>
      <c r="LN29" s="51">
        <v>9.512089E-2</v>
      </c>
      <c r="LO29" s="51">
        <v>4.3375729999999994E-2</v>
      </c>
      <c r="LP29" s="51">
        <v>0.14476411999999997</v>
      </c>
      <c r="LQ29" s="51">
        <v>0.36188276999999996</v>
      </c>
      <c r="LR29" s="51">
        <f t="shared" si="13"/>
        <v>2.9307132400000007</v>
      </c>
      <c r="LS29" s="51">
        <f t="shared" si="11"/>
        <v>7.2932473900000012</v>
      </c>
    </row>
    <row r="30" spans="1:15646" ht="18.75" x14ac:dyDescent="0.3">
      <c r="A30" s="29" t="s">
        <v>17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5"/>
      <c r="AL30" s="25"/>
      <c r="AM30" s="25"/>
      <c r="AN30" s="25">
        <v>0</v>
      </c>
      <c r="AO30" s="25">
        <v>0</v>
      </c>
      <c r="AP30" s="24"/>
      <c r="AQ30" s="24"/>
      <c r="AR30" s="24"/>
      <c r="AS30" s="25">
        <v>0</v>
      </c>
      <c r="GE30" s="25">
        <v>0</v>
      </c>
      <c r="GF30" s="25">
        <v>0</v>
      </c>
      <c r="GG30" s="51">
        <f t="shared" si="1"/>
        <v>0</v>
      </c>
      <c r="GH30" s="51"/>
      <c r="GI30" s="51"/>
      <c r="GJ30" s="51"/>
      <c r="GK30" s="51"/>
      <c r="GL30" s="51"/>
      <c r="GM30" s="51"/>
      <c r="GN30" s="51"/>
      <c r="GO30" s="51"/>
      <c r="GP30" s="51"/>
      <c r="GQ30" s="51"/>
      <c r="GR30" s="51"/>
      <c r="GS30" s="51"/>
      <c r="GT30" s="51"/>
      <c r="GU30" s="51"/>
      <c r="GV30" s="51"/>
      <c r="GW30" s="51"/>
      <c r="GX30" s="51"/>
      <c r="GY30" s="51"/>
      <c r="GZ30" s="51"/>
      <c r="HA30" s="51"/>
      <c r="HB30" s="51"/>
      <c r="HC30" s="51"/>
      <c r="HD30" s="51"/>
      <c r="HE30" s="51"/>
      <c r="HF30" s="51"/>
      <c r="HG30" s="51"/>
      <c r="HH30" s="51"/>
      <c r="HI30" s="51"/>
      <c r="HJ30" s="51"/>
      <c r="HK30" s="51"/>
      <c r="HL30" s="51"/>
      <c r="HM30" s="51"/>
      <c r="HN30" s="51"/>
      <c r="HO30" s="51"/>
      <c r="HP30" s="51"/>
      <c r="HQ30" s="51"/>
      <c r="HR30" s="51"/>
      <c r="HS30" s="51"/>
      <c r="HT30" s="51"/>
      <c r="HU30" s="51"/>
      <c r="HV30" s="51"/>
      <c r="HW30" s="51"/>
      <c r="HX30" s="51"/>
      <c r="HY30" s="51"/>
      <c r="HZ30" s="51"/>
      <c r="IA30" s="51"/>
      <c r="IB30" s="51"/>
      <c r="IC30" s="51"/>
      <c r="ID30" s="51"/>
      <c r="IE30" s="51"/>
      <c r="IF30" s="51"/>
      <c r="IG30" s="51"/>
      <c r="IH30" s="51"/>
      <c r="II30" s="51"/>
      <c r="IJ30" s="51"/>
      <c r="IK30" s="51"/>
      <c r="IL30" s="51"/>
      <c r="IM30" s="51"/>
      <c r="IN30" s="51"/>
      <c r="IO30" s="51"/>
      <c r="IP30" s="51"/>
      <c r="IQ30" s="53">
        <f t="shared" si="2"/>
        <v>0</v>
      </c>
      <c r="IR30" s="53">
        <f t="shared" si="3"/>
        <v>0</v>
      </c>
      <c r="IS30" s="59"/>
      <c r="IT30" s="59"/>
      <c r="IU30" s="59"/>
      <c r="IV30" s="59"/>
      <c r="IW30" s="59"/>
      <c r="IX30" s="59"/>
      <c r="IY30" s="59"/>
      <c r="IZ30" s="59"/>
      <c r="JA30" s="59"/>
      <c r="JB30" s="59"/>
      <c r="JC30" s="59"/>
      <c r="JD30" s="59"/>
      <c r="JE30" s="59"/>
      <c r="JF30" s="59"/>
      <c r="JG30" s="59"/>
      <c r="JH30" s="59"/>
      <c r="JI30" s="59"/>
      <c r="JJ30" s="59"/>
      <c r="JK30" s="59"/>
      <c r="JL30" s="59"/>
      <c r="JM30" s="59"/>
      <c r="JN30" s="59"/>
      <c r="JO30" s="59"/>
      <c r="JP30" s="59"/>
      <c r="JQ30" s="59"/>
      <c r="JR30" s="59"/>
      <c r="JS30" s="51"/>
      <c r="JT30" s="59"/>
      <c r="JU30" s="65"/>
      <c r="JV30" s="59"/>
      <c r="JW30" s="59"/>
      <c r="JX30" s="59"/>
      <c r="JY30" s="65"/>
      <c r="JZ30" s="65"/>
      <c r="KA30" s="65">
        <f t="shared" si="4"/>
        <v>0</v>
      </c>
      <c r="KB30" s="65"/>
      <c r="KC30" s="65"/>
      <c r="KD30" s="65"/>
      <c r="KE30" s="65"/>
      <c r="KF30" s="65"/>
      <c r="KG30" s="65">
        <f t="shared" si="5"/>
        <v>0</v>
      </c>
      <c r="KH30" s="65"/>
      <c r="KI30" s="65"/>
      <c r="KJ30" s="65"/>
      <c r="KK30" s="65"/>
      <c r="KL30" s="65"/>
      <c r="KM30" s="65">
        <f t="shared" si="6"/>
        <v>0</v>
      </c>
      <c r="KN30" s="65"/>
      <c r="KO30" s="65"/>
      <c r="KP30" s="65"/>
      <c r="KQ30" s="65"/>
      <c r="KR30" s="65">
        <f t="shared" si="7"/>
        <v>0</v>
      </c>
      <c r="KS30" s="65">
        <f t="shared" si="8"/>
        <v>0</v>
      </c>
      <c r="KT30" s="51"/>
      <c r="KU30" s="51"/>
      <c r="KV30" s="51"/>
      <c r="KW30" s="51"/>
      <c r="KX30" s="51"/>
      <c r="KY30" s="51"/>
      <c r="KZ30" s="51"/>
      <c r="LA30" s="51"/>
      <c r="LB30" s="51"/>
      <c r="LC30" s="51"/>
      <c r="LD30" s="51"/>
      <c r="LE30" s="51">
        <f t="shared" si="12"/>
        <v>0</v>
      </c>
      <c r="LF30" s="51"/>
      <c r="LG30" s="51"/>
      <c r="LH30" s="51"/>
      <c r="LI30" s="51"/>
      <c r="LJ30" s="51"/>
      <c r="LK30" s="51"/>
      <c r="LL30" s="51"/>
      <c r="LM30" s="51"/>
      <c r="LN30" s="51"/>
      <c r="LO30" s="51"/>
      <c r="LP30" s="51"/>
      <c r="LQ30" s="51"/>
      <c r="LR30" s="51">
        <f t="shared" si="13"/>
        <v>0</v>
      </c>
      <c r="LS30" s="51">
        <f t="shared" si="11"/>
        <v>0</v>
      </c>
    </row>
    <row r="31" spans="1:15646" ht="18.75" x14ac:dyDescent="0.3">
      <c r="A31" s="23" t="s">
        <v>18</v>
      </c>
      <c r="B31" s="24">
        <v>19.080982860000002</v>
      </c>
      <c r="C31" s="24">
        <v>28.787533269999997</v>
      </c>
      <c r="D31" s="24">
        <v>23.333240349999997</v>
      </c>
      <c r="E31" s="24">
        <v>30.792108980000009</v>
      </c>
      <c r="F31" s="24">
        <v>44.172317220000004</v>
      </c>
      <c r="G31" s="24">
        <v>31.782739759999991</v>
      </c>
      <c r="H31" s="24">
        <v>28.75193360999997</v>
      </c>
      <c r="I31" s="24">
        <v>26.225795230000003</v>
      </c>
      <c r="J31" s="24">
        <v>23.96239078000001</v>
      </c>
      <c r="K31" s="24">
        <v>25.950327869999988</v>
      </c>
      <c r="L31" s="24">
        <v>31.821744239999994</v>
      </c>
      <c r="M31" s="24">
        <v>21.457475839999997</v>
      </c>
      <c r="N31" s="24">
        <v>25.439715899999971</v>
      </c>
      <c r="O31" s="24">
        <v>342.46973434999978</v>
      </c>
      <c r="P31" s="24">
        <v>28.015516499999993</v>
      </c>
      <c r="Q31" s="24">
        <v>28.208894659999988</v>
      </c>
      <c r="R31" s="24">
        <v>37.182195360000016</v>
      </c>
      <c r="S31" s="24">
        <v>23.511296500000025</v>
      </c>
      <c r="T31" s="24">
        <v>25.767722600000024</v>
      </c>
      <c r="U31" s="24">
        <v>27.006929479999989</v>
      </c>
      <c r="V31" s="24">
        <v>18.501259369999989</v>
      </c>
      <c r="W31" s="24">
        <v>19.104266519999999</v>
      </c>
      <c r="X31" s="24">
        <v>18.26405007</v>
      </c>
      <c r="Y31" s="24">
        <v>16.107212980000021</v>
      </c>
      <c r="Z31" s="24">
        <v>12.198725249999999</v>
      </c>
      <c r="AA31" s="24">
        <v>14.592198690000011</v>
      </c>
      <c r="AB31" s="24">
        <v>268.46026798000008</v>
      </c>
      <c r="AC31" s="24">
        <v>13.722344639999998</v>
      </c>
      <c r="AD31" s="24">
        <v>19.233425330000006</v>
      </c>
      <c r="AE31" s="24">
        <v>16.798133900000021</v>
      </c>
      <c r="AF31" s="24">
        <v>15.688764160000002</v>
      </c>
      <c r="AG31" s="24">
        <v>16.157603879999989</v>
      </c>
      <c r="AH31" s="24">
        <v>15.260935020000003</v>
      </c>
      <c r="AI31" s="24">
        <v>19.427820510000011</v>
      </c>
      <c r="AJ31" s="24">
        <v>17.431576099999997</v>
      </c>
      <c r="AK31" s="25">
        <v>18.192434559999882</v>
      </c>
      <c r="AL31" s="25">
        <v>16.252101270000004</v>
      </c>
      <c r="AM31" s="25">
        <v>19.325999779999997</v>
      </c>
      <c r="AN31" s="25">
        <v>16.801359569999992</v>
      </c>
      <c r="AO31" s="25">
        <v>204.29249871999991</v>
      </c>
      <c r="AP31" s="24">
        <v>16.547137699999997</v>
      </c>
      <c r="AQ31" s="24">
        <v>17.753844070000003</v>
      </c>
      <c r="AR31" s="24">
        <v>19.372614360000007</v>
      </c>
      <c r="AS31" s="25">
        <v>20.353355712828016</v>
      </c>
      <c r="GE31" s="25">
        <v>9.7143715131195769</v>
      </c>
      <c r="GF31" s="25">
        <v>2.9371753498542259</v>
      </c>
      <c r="GG31" s="51">
        <f t="shared" si="1"/>
        <v>53.673596130000007</v>
      </c>
      <c r="GH31" s="51">
        <v>18.256002549999987</v>
      </c>
      <c r="GI31" s="51">
        <v>22.096469819999996</v>
      </c>
      <c r="GJ31" s="51">
        <v>19.536418630000004</v>
      </c>
      <c r="GK31" s="51">
        <v>19.073317549999999</v>
      </c>
      <c r="GL31" s="51">
        <v>20.541117549999996</v>
      </c>
      <c r="GM31" s="51">
        <v>15.858752690000014</v>
      </c>
      <c r="GN31" s="51">
        <v>25.190018290000005</v>
      </c>
      <c r="GO31" s="51">
        <v>0.64790764000000001</v>
      </c>
      <c r="GP31" s="51">
        <v>0.64790764000000001</v>
      </c>
      <c r="GQ31" s="51">
        <v>1.7109210399999988</v>
      </c>
      <c r="GR31" s="51">
        <v>0.72758495000000833</v>
      </c>
      <c r="GS31" s="51">
        <v>0.80698375</v>
      </c>
      <c r="GT31" s="51">
        <v>0.62996363</v>
      </c>
      <c r="GU31" s="51">
        <v>0.64912003000000007</v>
      </c>
      <c r="GV31" s="51">
        <v>4.5245734000000075</v>
      </c>
      <c r="GW31" s="51">
        <v>1.2051407700000001</v>
      </c>
      <c r="GX31" s="51">
        <v>1.3384241800000001</v>
      </c>
      <c r="GY31" s="51">
        <v>0.8837069099999999</v>
      </c>
      <c r="GZ31" s="51">
        <v>1.5753415200000003</v>
      </c>
      <c r="HA31" s="51">
        <v>0.93213254999999851</v>
      </c>
      <c r="HB31" s="51">
        <v>5.9347459299999992</v>
      </c>
      <c r="HC31" s="51">
        <v>1.6867449699999997</v>
      </c>
      <c r="HD31" s="51">
        <v>1.6999285699999998</v>
      </c>
      <c r="HE31" s="51">
        <v>0.40328897999999991</v>
      </c>
      <c r="HF31" s="51">
        <v>0.49838008000000006</v>
      </c>
      <c r="HG31" s="51">
        <v>0.34449979000000713</v>
      </c>
      <c r="HH31" s="51">
        <v>4.6328423900000075</v>
      </c>
      <c r="HI31" s="51">
        <v>0.81516688999999354</v>
      </c>
      <c r="HJ31" s="51">
        <v>0.97722951000000002</v>
      </c>
      <c r="HK31" s="51">
        <v>0.61177074999999992</v>
      </c>
      <c r="HL31" s="51">
        <v>0.67895793000000282</v>
      </c>
      <c r="HM31" s="51">
        <v>1.1255281100000007</v>
      </c>
      <c r="HN31" s="51">
        <v>4.208653189999997</v>
      </c>
      <c r="HO31" s="51">
        <v>19.94872255000001</v>
      </c>
      <c r="HP31" s="51">
        <v>1.4141750899999999</v>
      </c>
      <c r="HQ31" s="51">
        <v>0.93238267000000008</v>
      </c>
      <c r="HR31" s="51">
        <v>0.94851862000000009</v>
      </c>
      <c r="HS31" s="51">
        <v>0.53572693000000005</v>
      </c>
      <c r="HT31" s="51">
        <v>1.1385521099999998</v>
      </c>
      <c r="HU31" s="51">
        <v>4.9693554199999994</v>
      </c>
      <c r="HV31" s="51">
        <v>1.7073910000000005</v>
      </c>
      <c r="HW31" s="51">
        <v>0.88231061999999993</v>
      </c>
      <c r="HX31" s="51">
        <v>0.48131715999999991</v>
      </c>
      <c r="HY31" s="51">
        <v>0.40605663000000003</v>
      </c>
      <c r="HZ31" s="51">
        <v>0.99415920999999685</v>
      </c>
      <c r="IA31" s="51">
        <v>4.4712346199999971</v>
      </c>
      <c r="IB31" s="51">
        <v>1.0248882999999998</v>
      </c>
      <c r="IC31" s="51">
        <v>1.4533904199999998</v>
      </c>
      <c r="ID31" s="51">
        <v>1.0196971400000043</v>
      </c>
      <c r="IE31" s="51">
        <v>0.62438669000000002</v>
      </c>
      <c r="IF31" s="51">
        <v>0.45567624999999995</v>
      </c>
      <c r="IG31" s="51">
        <v>4.5780388000000034</v>
      </c>
      <c r="IH31" s="51">
        <v>0.85022677999999996</v>
      </c>
      <c r="II31" s="51">
        <v>1.9305151299999999</v>
      </c>
      <c r="IJ31" s="51">
        <v>0.99244169999999998</v>
      </c>
      <c r="IK31" s="51">
        <v>2.4530605199999997</v>
      </c>
      <c r="IL31" s="51">
        <v>6.2262441299999995</v>
      </c>
      <c r="IM31" s="51">
        <v>1.8745728099999999</v>
      </c>
      <c r="IN31" s="51">
        <v>1.8745728099999999</v>
      </c>
      <c r="IO31" s="51">
        <v>22.119445779999996</v>
      </c>
      <c r="IP31" s="51">
        <v>236.29386154000002</v>
      </c>
      <c r="IQ31" s="53">
        <f t="shared" si="2"/>
        <v>204.29249871999991</v>
      </c>
      <c r="IR31" s="53">
        <f t="shared" si="3"/>
        <v>236.29386154000002</v>
      </c>
      <c r="IS31" s="59">
        <v>1.7004360500000002</v>
      </c>
      <c r="IT31" s="59">
        <v>1.45638227</v>
      </c>
      <c r="IU31" s="59">
        <v>1.47415067</v>
      </c>
      <c r="IV31" s="59">
        <v>4.6309689900000004</v>
      </c>
      <c r="IW31" s="59">
        <v>1.2460736299999999</v>
      </c>
      <c r="IX31" s="59">
        <v>0.98074941999999976</v>
      </c>
      <c r="IY31" s="59">
        <v>1.02268402</v>
      </c>
      <c r="IZ31" s="59">
        <v>0.73048900000000005</v>
      </c>
      <c r="JA31" s="59">
        <v>0.51482210000000239</v>
      </c>
      <c r="JB31" s="59">
        <v>4.4948181700000021</v>
      </c>
      <c r="JC31" s="59">
        <v>1.2521664699999999</v>
      </c>
      <c r="JD31" s="59">
        <v>0.97066210000000008</v>
      </c>
      <c r="JE31" s="59">
        <v>0.55589892000000007</v>
      </c>
      <c r="JF31" s="59">
        <v>0.91093247000000022</v>
      </c>
      <c r="JG31" s="59">
        <v>0.53574377999998812</v>
      </c>
      <c r="JH31" s="59">
        <v>4.2254037399999884</v>
      </c>
      <c r="JI31" s="59">
        <v>0.87764940999999996</v>
      </c>
      <c r="JJ31" s="59">
        <v>1.61116445</v>
      </c>
      <c r="JK31" s="59">
        <v>0.47867290000000301</v>
      </c>
      <c r="JL31" s="59">
        <v>1.7386089499999999</v>
      </c>
      <c r="JM31" s="59">
        <v>4.7060957100000032</v>
      </c>
      <c r="JN31" s="59">
        <v>0.83163287999999991</v>
      </c>
      <c r="JO31" s="59">
        <v>0.68310866000000003</v>
      </c>
      <c r="JP31" s="59">
        <v>0.86883173000000047</v>
      </c>
      <c r="JQ31" s="59">
        <v>0.93201234000000011</v>
      </c>
      <c r="JR31" s="59">
        <v>3.3155856100000007</v>
      </c>
      <c r="JS31" s="51">
        <v>21.372872219999991</v>
      </c>
      <c r="JT31" s="59">
        <v>1.0265266399999995</v>
      </c>
      <c r="JU31" s="65">
        <v>1.0265266399999995</v>
      </c>
      <c r="JV31" s="59">
        <v>1.2296041500000001</v>
      </c>
      <c r="JW31" s="59">
        <v>1.39412358</v>
      </c>
      <c r="JX31" s="59">
        <v>0.65878420999999998</v>
      </c>
      <c r="JY31" s="65">
        <v>0.80806911999999986</v>
      </c>
      <c r="JZ31" s="65">
        <v>0.77335754999999995</v>
      </c>
      <c r="KA31" s="65">
        <f t="shared" si="4"/>
        <v>4.8639386099999999</v>
      </c>
      <c r="KB31" s="65">
        <v>1.4041673099999998</v>
      </c>
      <c r="KC31" s="65">
        <v>0.83867437999999994</v>
      </c>
      <c r="KD31" s="65">
        <v>0.53499823999999996</v>
      </c>
      <c r="KE31" s="65">
        <v>0.40597699999999992</v>
      </c>
      <c r="KF31" s="65">
        <v>1.106267670000004</v>
      </c>
      <c r="KG31" s="65">
        <f t="shared" si="5"/>
        <v>4.2900846000000037</v>
      </c>
      <c r="KH31" s="65">
        <v>0.76229937000000003</v>
      </c>
      <c r="KI31" s="65">
        <v>0.82518093999999997</v>
      </c>
      <c r="KJ31" s="65">
        <v>0.59410832000000002</v>
      </c>
      <c r="KK31" s="65">
        <v>0.68793144000000006</v>
      </c>
      <c r="KL31" s="65">
        <v>0.50525849999999994</v>
      </c>
      <c r="KM31" s="65">
        <f t="shared" si="6"/>
        <v>3.3747785700000001</v>
      </c>
      <c r="KN31" s="65">
        <v>1.2709877200000002</v>
      </c>
      <c r="KO31" s="65">
        <v>0.79107896999999994</v>
      </c>
      <c r="KP31" s="65">
        <v>0.58549691000000248</v>
      </c>
      <c r="KQ31" s="65">
        <v>0.6532217600000001</v>
      </c>
      <c r="KR31" s="65">
        <f t="shared" si="7"/>
        <v>3.3007853600000026</v>
      </c>
      <c r="KS31" s="65">
        <f t="shared" si="8"/>
        <v>16.856113780000005</v>
      </c>
      <c r="KT31" s="51">
        <v>0.62594473999999845</v>
      </c>
      <c r="KU31" s="51">
        <v>0.62594473999999845</v>
      </c>
      <c r="KV31" s="51">
        <v>1.7421525499999979</v>
      </c>
      <c r="KW31" s="51">
        <v>0.69174682999999959</v>
      </c>
      <c r="KX31" s="51">
        <v>1.5071689899999998</v>
      </c>
      <c r="KY31" s="51">
        <v>3.9410683699999973</v>
      </c>
      <c r="KZ31" s="51">
        <v>1.01517466</v>
      </c>
      <c r="LA31" s="51">
        <v>0.79496019000000007</v>
      </c>
      <c r="LB31" s="51">
        <v>0.52187043</v>
      </c>
      <c r="LC31" s="51">
        <v>0.43711136000000483</v>
      </c>
      <c r="LD31" s="51">
        <v>0.53487602000000001</v>
      </c>
      <c r="LE31" s="51">
        <f t="shared" si="12"/>
        <v>3.3039926600000049</v>
      </c>
      <c r="LF31" s="51">
        <v>0.95933665000000068</v>
      </c>
      <c r="LG31" s="51">
        <v>0.90292411999999855</v>
      </c>
      <c r="LH31" s="51">
        <v>0.73636153000000004</v>
      </c>
      <c r="LI31" s="51">
        <v>1.1408985799999976</v>
      </c>
      <c r="LJ31" s="51">
        <v>1.7888334999999953</v>
      </c>
      <c r="LK31" s="51">
        <v>5.5283543799999926</v>
      </c>
      <c r="LL31" s="51">
        <v>1.7934785099999999</v>
      </c>
      <c r="LM31" s="51">
        <v>1.17583266</v>
      </c>
      <c r="LN31" s="51">
        <v>0.59148681999999997</v>
      </c>
      <c r="LO31" s="51">
        <v>0.74007342999999992</v>
      </c>
      <c r="LP31" s="51">
        <v>1.5510631799999985</v>
      </c>
      <c r="LQ31" s="51">
        <v>5.851934599999999</v>
      </c>
      <c r="LR31" s="51">
        <f t="shared" si="13"/>
        <v>19.251294749999992</v>
      </c>
      <c r="LS31" s="51">
        <f t="shared" si="11"/>
        <v>57.480280749999984</v>
      </c>
    </row>
    <row r="32" spans="1:15646" ht="18.75" x14ac:dyDescent="0.3">
      <c r="A32" s="26" t="s">
        <v>19</v>
      </c>
      <c r="B32" s="24">
        <v>19.080982860000002</v>
      </c>
      <c r="C32" s="24">
        <v>28.787533269999997</v>
      </c>
      <c r="D32" s="24">
        <v>23.333240349999997</v>
      </c>
      <c r="E32" s="24">
        <v>30.792108980000009</v>
      </c>
      <c r="F32" s="24">
        <v>44.172317220000004</v>
      </c>
      <c r="G32" s="24">
        <v>31.782739759999991</v>
      </c>
      <c r="H32" s="24">
        <v>28.75193360999997</v>
      </c>
      <c r="I32" s="24">
        <v>26.225795230000003</v>
      </c>
      <c r="J32" s="24">
        <v>23.96239078000001</v>
      </c>
      <c r="K32" s="24">
        <v>25.950327869999988</v>
      </c>
      <c r="L32" s="24">
        <v>31.821744239999994</v>
      </c>
      <c r="M32" s="24">
        <v>21.457475839999997</v>
      </c>
      <c r="N32" s="24">
        <v>25.439715899999971</v>
      </c>
      <c r="O32" s="27">
        <v>342.46973434999978</v>
      </c>
      <c r="P32" s="24">
        <v>28.015516499999993</v>
      </c>
      <c r="Q32" s="24">
        <v>28.208894659999988</v>
      </c>
      <c r="R32" s="24">
        <v>37.182195360000016</v>
      </c>
      <c r="S32" s="24">
        <v>23.511296500000025</v>
      </c>
      <c r="T32" s="24">
        <v>25.767722600000024</v>
      </c>
      <c r="U32" s="24">
        <v>27.006929479999989</v>
      </c>
      <c r="V32" s="24">
        <v>18.501259369999989</v>
      </c>
      <c r="W32" s="24">
        <v>19.104266519999999</v>
      </c>
      <c r="X32" s="24">
        <v>18.26405007</v>
      </c>
      <c r="Y32" s="24">
        <v>16.107212980000021</v>
      </c>
      <c r="Z32" s="24">
        <v>12.198725249999999</v>
      </c>
      <c r="AA32" s="24">
        <v>14.592198690000011</v>
      </c>
      <c r="AB32" s="24">
        <v>268.46026798000008</v>
      </c>
      <c r="AC32" s="24">
        <v>13.722344639999998</v>
      </c>
      <c r="AD32" s="24">
        <v>19.233425330000006</v>
      </c>
      <c r="AE32" s="24">
        <v>16.798133900000021</v>
      </c>
      <c r="AF32" s="24">
        <v>15.688764160000002</v>
      </c>
      <c r="AG32" s="24">
        <v>16.157603879999989</v>
      </c>
      <c r="AH32" s="24">
        <v>15.260935020000003</v>
      </c>
      <c r="AI32" s="24">
        <v>19.427820510000011</v>
      </c>
      <c r="AJ32" s="24">
        <v>17.431576099999997</v>
      </c>
      <c r="AK32" s="25">
        <v>18.192434559999882</v>
      </c>
      <c r="AL32" s="25">
        <v>16.252101270000004</v>
      </c>
      <c r="AM32" s="25">
        <v>19.325999779999997</v>
      </c>
      <c r="AN32" s="25">
        <v>16.801359569999992</v>
      </c>
      <c r="AO32" s="28">
        <v>204.29249871999991</v>
      </c>
      <c r="AP32" s="27">
        <v>16.547137699999997</v>
      </c>
      <c r="AQ32" s="27">
        <v>17.753844070000003</v>
      </c>
      <c r="AR32" s="27">
        <v>19.372614360000007</v>
      </c>
      <c r="AS32" s="35">
        <v>20.353355712828016</v>
      </c>
      <c r="GE32" s="35">
        <v>9.7143715131195769</v>
      </c>
      <c r="GF32" s="35">
        <v>2.9371753498542259</v>
      </c>
      <c r="GG32" s="52">
        <f t="shared" si="1"/>
        <v>53.673596130000007</v>
      </c>
      <c r="GH32" s="52">
        <v>18.256002549999987</v>
      </c>
      <c r="GI32" s="52">
        <v>22.096469819999996</v>
      </c>
      <c r="GJ32" s="52">
        <v>19.536418630000004</v>
      </c>
      <c r="GK32" s="52">
        <v>19.073317549999999</v>
      </c>
      <c r="GL32" s="52">
        <v>20.541117549999996</v>
      </c>
      <c r="GM32" s="52">
        <v>15.858752690000014</v>
      </c>
      <c r="GN32" s="52">
        <v>25.190018290000005</v>
      </c>
      <c r="GO32" s="52">
        <v>0.64790764000000001</v>
      </c>
      <c r="GP32" s="52">
        <v>0.64790764000000001</v>
      </c>
      <c r="GQ32" s="52">
        <v>1.7109210399999988</v>
      </c>
      <c r="GR32" s="52">
        <v>0.72758495000000833</v>
      </c>
      <c r="GS32" s="52">
        <v>0.80698375</v>
      </c>
      <c r="GT32" s="52">
        <v>0.62996363</v>
      </c>
      <c r="GU32" s="52">
        <v>0.64912003000000007</v>
      </c>
      <c r="GV32" s="52">
        <v>4.5245734000000075</v>
      </c>
      <c r="GW32" s="52">
        <v>1.2051407700000001</v>
      </c>
      <c r="GX32" s="52">
        <v>1.3384241800000001</v>
      </c>
      <c r="GY32" s="52">
        <v>0.8837069099999999</v>
      </c>
      <c r="GZ32" s="52">
        <v>1.5753415200000003</v>
      </c>
      <c r="HA32" s="52">
        <v>0.93213254999999851</v>
      </c>
      <c r="HB32" s="52">
        <v>5.9347459299999992</v>
      </c>
      <c r="HC32" s="52">
        <v>1.6867449699999997</v>
      </c>
      <c r="HD32" s="52">
        <v>1.6999285699999998</v>
      </c>
      <c r="HE32" s="52">
        <v>0.40328897999999991</v>
      </c>
      <c r="HF32" s="52">
        <v>0.49838008000000006</v>
      </c>
      <c r="HG32" s="52">
        <v>0.34449979000000713</v>
      </c>
      <c r="HH32" s="52">
        <v>4.6328423900000075</v>
      </c>
      <c r="HI32" s="52">
        <v>0.81516688999999354</v>
      </c>
      <c r="HJ32" s="52">
        <v>0.97722951000000002</v>
      </c>
      <c r="HK32" s="52">
        <v>0.61177074999999992</v>
      </c>
      <c r="HL32" s="52">
        <v>0.67895793000000282</v>
      </c>
      <c r="HM32" s="52">
        <v>1.1255281100000007</v>
      </c>
      <c r="HN32" s="52">
        <v>4.208653189999997</v>
      </c>
      <c r="HO32" s="52">
        <v>19.94872255000001</v>
      </c>
      <c r="HP32" s="52">
        <v>1.4141750899999999</v>
      </c>
      <c r="HQ32" s="52">
        <v>0.93238267000000008</v>
      </c>
      <c r="HR32" s="52">
        <v>0.94851862000000009</v>
      </c>
      <c r="HS32" s="52">
        <v>0.53572693000000005</v>
      </c>
      <c r="HT32" s="52">
        <v>1.1385521099999998</v>
      </c>
      <c r="HU32" s="52">
        <v>4.9693554199999994</v>
      </c>
      <c r="HV32" s="52">
        <v>1.7073910000000005</v>
      </c>
      <c r="HW32" s="52">
        <v>0.88231061999999993</v>
      </c>
      <c r="HX32" s="52">
        <v>0.48131715999999991</v>
      </c>
      <c r="HY32" s="52">
        <v>0.40605663000000003</v>
      </c>
      <c r="HZ32" s="52">
        <v>0.99415920999999685</v>
      </c>
      <c r="IA32" s="52">
        <v>4.4712346199999971</v>
      </c>
      <c r="IB32" s="52">
        <v>1.0248882999999998</v>
      </c>
      <c r="IC32" s="52">
        <v>1.4533904199999998</v>
      </c>
      <c r="ID32" s="52">
        <v>1.0196971400000043</v>
      </c>
      <c r="IE32" s="52">
        <v>0.62438669000000002</v>
      </c>
      <c r="IF32" s="52">
        <v>0.45567624999999995</v>
      </c>
      <c r="IG32" s="52">
        <v>4.5780388000000034</v>
      </c>
      <c r="IH32" s="52">
        <v>0.85022677999999996</v>
      </c>
      <c r="II32" s="52">
        <v>1.9305151299999999</v>
      </c>
      <c r="IJ32" s="52">
        <v>0.99244169999999998</v>
      </c>
      <c r="IK32" s="52">
        <v>2.4530605199999997</v>
      </c>
      <c r="IL32" s="52">
        <v>6.2262441299999995</v>
      </c>
      <c r="IM32" s="52">
        <v>1.8745728099999999</v>
      </c>
      <c r="IN32" s="52">
        <v>1.8745728099999999</v>
      </c>
      <c r="IO32" s="52">
        <v>22.119445779999996</v>
      </c>
      <c r="IP32" s="52">
        <v>236.29386154000002</v>
      </c>
      <c r="IQ32" s="54">
        <f t="shared" si="2"/>
        <v>204.29249871999991</v>
      </c>
      <c r="IR32" s="54">
        <f t="shared" si="3"/>
        <v>236.29386154000002</v>
      </c>
      <c r="IS32" s="58">
        <v>1.7004360500000002</v>
      </c>
      <c r="IT32" s="58">
        <v>1.45638227</v>
      </c>
      <c r="IU32" s="58">
        <v>1.47415067</v>
      </c>
      <c r="IV32" s="58">
        <v>4.6309689900000004</v>
      </c>
      <c r="IW32" s="58">
        <v>1.2460736299999999</v>
      </c>
      <c r="IX32" s="58">
        <v>0.98074941999999976</v>
      </c>
      <c r="IY32" s="58">
        <v>1.02268402</v>
      </c>
      <c r="IZ32" s="58">
        <v>0.73048900000000005</v>
      </c>
      <c r="JA32" s="58">
        <v>0.51482210000000239</v>
      </c>
      <c r="JB32" s="58">
        <v>4.4948181700000021</v>
      </c>
      <c r="JC32" s="58">
        <v>1.2521664699999999</v>
      </c>
      <c r="JD32" s="58">
        <v>0.97066210000000008</v>
      </c>
      <c r="JE32" s="58">
        <v>0.55589892000000007</v>
      </c>
      <c r="JF32" s="58">
        <v>0.91093247000000022</v>
      </c>
      <c r="JG32" s="58">
        <v>0.53574377999998812</v>
      </c>
      <c r="JH32" s="58">
        <v>4.2254037399999884</v>
      </c>
      <c r="JI32" s="58">
        <v>0.87764940999999996</v>
      </c>
      <c r="JJ32" s="58">
        <v>1.61116445</v>
      </c>
      <c r="JK32" s="58">
        <v>0.47867290000000301</v>
      </c>
      <c r="JL32" s="58">
        <v>1.7386089499999999</v>
      </c>
      <c r="JM32" s="58">
        <v>4.7060957100000032</v>
      </c>
      <c r="JN32" s="58">
        <v>0.83163287999999991</v>
      </c>
      <c r="JO32" s="58">
        <v>0.68310866000000003</v>
      </c>
      <c r="JP32" s="58">
        <v>0.86883173000000047</v>
      </c>
      <c r="JQ32" s="58">
        <v>0.93201234000000011</v>
      </c>
      <c r="JR32" s="58">
        <v>3.3155856100000007</v>
      </c>
      <c r="JS32" s="52">
        <v>21.372872219999991</v>
      </c>
      <c r="JT32" s="58">
        <v>1.0265266399999995</v>
      </c>
      <c r="JU32" s="64">
        <v>1.0265266399999995</v>
      </c>
      <c r="JV32" s="58">
        <v>1.2296041500000001</v>
      </c>
      <c r="JW32" s="58">
        <v>1.39412358</v>
      </c>
      <c r="JX32" s="59">
        <v>0.65878420999999998</v>
      </c>
      <c r="JY32" s="65">
        <v>0.80806911999999986</v>
      </c>
      <c r="JZ32" s="65">
        <v>0.77335754999999995</v>
      </c>
      <c r="KA32" s="65">
        <f t="shared" si="4"/>
        <v>4.8639386099999999</v>
      </c>
      <c r="KB32" s="65">
        <v>1.4041673099999998</v>
      </c>
      <c r="KC32" s="65">
        <v>0.83867437999999994</v>
      </c>
      <c r="KD32" s="65">
        <v>0.53499823999999996</v>
      </c>
      <c r="KE32" s="65">
        <v>0.40597699999999992</v>
      </c>
      <c r="KF32" s="65">
        <v>1.106267670000004</v>
      </c>
      <c r="KG32" s="65">
        <f t="shared" si="5"/>
        <v>4.2900846000000037</v>
      </c>
      <c r="KH32" s="65">
        <v>0.76229937000000003</v>
      </c>
      <c r="KI32" s="65">
        <v>0.82518093999999997</v>
      </c>
      <c r="KJ32" s="65">
        <v>0.59410832000000002</v>
      </c>
      <c r="KK32" s="65">
        <v>0.68793144000000006</v>
      </c>
      <c r="KL32" s="65">
        <v>0.50525849999999994</v>
      </c>
      <c r="KM32" s="65">
        <f t="shared" si="6"/>
        <v>3.3747785700000001</v>
      </c>
      <c r="KN32" s="65">
        <v>1.2709877200000002</v>
      </c>
      <c r="KO32" s="65">
        <v>0.79107896999999994</v>
      </c>
      <c r="KP32" s="65">
        <v>0.58549691000000248</v>
      </c>
      <c r="KQ32" s="65">
        <v>0.6532217600000001</v>
      </c>
      <c r="KR32" s="65">
        <f t="shared" si="7"/>
        <v>3.3007853600000026</v>
      </c>
      <c r="KS32" s="65">
        <f t="shared" si="8"/>
        <v>16.856113780000005</v>
      </c>
      <c r="KT32" s="52">
        <v>0.62594473999999845</v>
      </c>
      <c r="KU32" s="52">
        <v>0.62594473999999845</v>
      </c>
      <c r="KV32" s="52">
        <v>1.7421525499999979</v>
      </c>
      <c r="KW32" s="52">
        <v>0.69174682999999959</v>
      </c>
      <c r="KX32" s="52">
        <v>1.5071689899999998</v>
      </c>
      <c r="KY32" s="52">
        <v>3.9410683699999973</v>
      </c>
      <c r="KZ32" s="52">
        <v>1.01517466</v>
      </c>
      <c r="LA32" s="52">
        <v>0.79496019000000007</v>
      </c>
      <c r="LB32" s="52">
        <v>0.52187043</v>
      </c>
      <c r="LC32" s="52">
        <v>0.43711136000000483</v>
      </c>
      <c r="LD32" s="52">
        <v>0.53487602000000001</v>
      </c>
      <c r="LE32" s="52">
        <f t="shared" si="12"/>
        <v>3.3039926600000049</v>
      </c>
      <c r="LF32" s="52">
        <v>0.95933665000000068</v>
      </c>
      <c r="LG32" s="52">
        <v>0.90292411999999855</v>
      </c>
      <c r="LH32" s="52">
        <v>0.73636153000000004</v>
      </c>
      <c r="LI32" s="52">
        <v>1.1408985799999976</v>
      </c>
      <c r="LJ32" s="52">
        <v>1.7888334999999953</v>
      </c>
      <c r="LK32" s="52">
        <v>5.5283543799999926</v>
      </c>
      <c r="LL32" s="52">
        <v>1.7934785099999999</v>
      </c>
      <c r="LM32" s="52">
        <v>1.17583266</v>
      </c>
      <c r="LN32" s="52">
        <v>0.59148681999999997</v>
      </c>
      <c r="LO32" s="52">
        <v>0.74007342999999992</v>
      </c>
      <c r="LP32" s="52">
        <v>1.5510631799999985</v>
      </c>
      <c r="LQ32" s="52">
        <v>5.851934599999999</v>
      </c>
      <c r="LR32" s="52">
        <f t="shared" si="13"/>
        <v>19.251294749999992</v>
      </c>
      <c r="LS32" s="52">
        <f t="shared" si="11"/>
        <v>57.480280749999984</v>
      </c>
    </row>
    <row r="33" spans="1:15646" ht="18.75" x14ac:dyDescent="0.3">
      <c r="A33" s="23" t="s">
        <v>20</v>
      </c>
      <c r="B33" s="24">
        <v>18.268986309999999</v>
      </c>
      <c r="C33" s="24">
        <v>0.37142316000000003</v>
      </c>
      <c r="D33" s="24">
        <v>0.79350692999999994</v>
      </c>
      <c r="E33" s="24">
        <v>9.8490623500000005</v>
      </c>
      <c r="F33" s="24">
        <v>2.5533669200000002</v>
      </c>
      <c r="G33" s="24">
        <v>7.39356028</v>
      </c>
      <c r="H33" s="24">
        <v>3.9137448999999997</v>
      </c>
      <c r="I33" s="24">
        <v>0.70652548999999998</v>
      </c>
      <c r="J33" s="24">
        <v>3.0931285900000001</v>
      </c>
      <c r="K33" s="24">
        <v>12.243230970000001</v>
      </c>
      <c r="L33" s="24">
        <v>12.475896030000001</v>
      </c>
      <c r="M33" s="24">
        <v>1.23330385</v>
      </c>
      <c r="N33" s="24">
        <v>24.334643660000001</v>
      </c>
      <c r="O33" s="24">
        <v>78.96139312999999</v>
      </c>
      <c r="P33" s="24">
        <v>1.5417471699999998</v>
      </c>
      <c r="Q33" s="24">
        <v>26.99441212</v>
      </c>
      <c r="R33" s="24">
        <v>11.011862489999999</v>
      </c>
      <c r="S33" s="24">
        <v>2.0603469899999998</v>
      </c>
      <c r="T33" s="24">
        <v>6.4658906700000003</v>
      </c>
      <c r="U33" s="24">
        <v>1.68176328</v>
      </c>
      <c r="V33" s="24">
        <v>0.30064563999999999</v>
      </c>
      <c r="W33" s="24">
        <v>9.7620787999999994</v>
      </c>
      <c r="X33" s="24">
        <v>5.2405356400000001</v>
      </c>
      <c r="Y33" s="24">
        <v>0.80054044999999996</v>
      </c>
      <c r="Z33" s="24">
        <v>31.916678700000006</v>
      </c>
      <c r="AA33" s="24">
        <v>2.5913098999999997</v>
      </c>
      <c r="AB33" s="24">
        <v>100.36781185000002</v>
      </c>
      <c r="AC33" s="24">
        <v>1.6138336600000003</v>
      </c>
      <c r="AD33" s="24">
        <v>0.47885246000000004</v>
      </c>
      <c r="AE33" s="24">
        <v>0.85839285999999992</v>
      </c>
      <c r="AF33" s="24"/>
      <c r="AG33" s="24">
        <v>0.1026773</v>
      </c>
      <c r="AH33" s="24">
        <v>0.30070337999999996</v>
      </c>
      <c r="AI33" s="24">
        <v>7.8486263699999999</v>
      </c>
      <c r="AJ33" s="24">
        <v>4.3811277200000003</v>
      </c>
      <c r="AK33" s="25">
        <v>1.6378127</v>
      </c>
      <c r="AL33" s="25">
        <v>2.1481930600000001</v>
      </c>
      <c r="AM33" s="25">
        <v>12.983481800000002</v>
      </c>
      <c r="AN33" s="25">
        <v>68.463066089999984</v>
      </c>
      <c r="AO33" s="25">
        <v>100.81676739999999</v>
      </c>
      <c r="AP33" s="24">
        <v>0.38839037000000004</v>
      </c>
      <c r="AQ33" s="24">
        <v>0.50060165999999995</v>
      </c>
      <c r="AR33" s="24">
        <v>0.56809401000000004</v>
      </c>
      <c r="AS33" s="25">
        <v>9.8944627055393592</v>
      </c>
      <c r="GE33" s="25">
        <v>0</v>
      </c>
      <c r="GF33" s="25">
        <v>0</v>
      </c>
      <c r="GG33" s="51">
        <f t="shared" si="1"/>
        <v>1.4570860399999999</v>
      </c>
      <c r="GH33" s="51">
        <v>7.2826194300000004</v>
      </c>
      <c r="GI33" s="51">
        <v>3.1851002300000002</v>
      </c>
      <c r="GJ33" s="51">
        <v>19.08064684</v>
      </c>
      <c r="GK33" s="51">
        <v>0.77197534999999995</v>
      </c>
      <c r="GL33" s="51">
        <v>0.78741673000000012</v>
      </c>
      <c r="GM33" s="51">
        <v>0.24273017999999996</v>
      </c>
      <c r="GN33" s="51">
        <v>8.2803740000000015E-2</v>
      </c>
      <c r="GO33" s="51"/>
      <c r="GP33" s="51"/>
      <c r="GQ33" s="51">
        <v>0.02</v>
      </c>
      <c r="GR33" s="51">
        <v>4.4813452300000005</v>
      </c>
      <c r="GS33" s="51"/>
      <c r="GT33" s="51"/>
      <c r="GU33" s="51"/>
      <c r="GV33" s="51">
        <v>4.5013452300000001</v>
      </c>
      <c r="GW33" s="51"/>
      <c r="GX33" s="51"/>
      <c r="GY33" s="51"/>
      <c r="GZ33" s="51"/>
      <c r="HA33" s="51"/>
      <c r="HB33" s="51"/>
      <c r="HC33" s="51"/>
      <c r="HD33" s="51"/>
      <c r="HE33" s="51"/>
      <c r="HF33" s="51">
        <v>0.39323657000000001</v>
      </c>
      <c r="HG33" s="51"/>
      <c r="HH33" s="51">
        <v>0.39323657000000001</v>
      </c>
      <c r="HI33" s="51"/>
      <c r="HJ33" s="51">
        <v>0.19538765</v>
      </c>
      <c r="HK33" s="51"/>
      <c r="HL33" s="51"/>
      <c r="HM33" s="51"/>
      <c r="HN33" s="51">
        <v>0.19538765</v>
      </c>
      <c r="HO33" s="51">
        <v>5.0899694499999999</v>
      </c>
      <c r="HP33" s="51"/>
      <c r="HQ33" s="51">
        <v>8.2000000000000007E-3</v>
      </c>
      <c r="HR33" s="51"/>
      <c r="HS33" s="51"/>
      <c r="HT33" s="51">
        <v>1.3913148800000001</v>
      </c>
      <c r="HU33" s="51">
        <v>1.3995148800000001</v>
      </c>
      <c r="HV33" s="51">
        <v>1.8758421800000002</v>
      </c>
      <c r="HW33" s="51"/>
      <c r="HX33" s="51">
        <v>1.5866841200000001</v>
      </c>
      <c r="HY33" s="51">
        <v>4.5460230000000004E-2</v>
      </c>
      <c r="HZ33" s="51"/>
      <c r="IA33" s="51">
        <v>3.5079865300000006</v>
      </c>
      <c r="IB33" s="51"/>
      <c r="IC33" s="51">
        <v>0.14577259000000001</v>
      </c>
      <c r="ID33" s="51">
        <v>0.13006287</v>
      </c>
      <c r="IE33" s="51">
        <v>0.42896835000000005</v>
      </c>
      <c r="IF33" s="51">
        <v>8.7124727900000014</v>
      </c>
      <c r="IG33" s="51">
        <v>9.417276600000001</v>
      </c>
      <c r="IH33" s="51"/>
      <c r="II33" s="51"/>
      <c r="IJ33" s="51">
        <v>18.902846929999999</v>
      </c>
      <c r="IK33" s="51"/>
      <c r="IL33" s="51">
        <v>18.902846929999999</v>
      </c>
      <c r="IM33" s="51"/>
      <c r="IN33" s="51"/>
      <c r="IO33" s="51">
        <v>33.227624939999998</v>
      </c>
      <c r="IP33" s="51">
        <v>71.207972930000025</v>
      </c>
      <c r="IQ33" s="53">
        <f t="shared" si="2"/>
        <v>100.81676739999999</v>
      </c>
      <c r="IR33" s="53">
        <f t="shared" si="3"/>
        <v>71.207972930000025</v>
      </c>
      <c r="IS33" s="59"/>
      <c r="IT33" s="59"/>
      <c r="IU33" s="59"/>
      <c r="IV33" s="59"/>
      <c r="IW33" s="59"/>
      <c r="IX33" s="59"/>
      <c r="IY33" s="59"/>
      <c r="IZ33" s="59">
        <v>1.2E-2</v>
      </c>
      <c r="JA33" s="59"/>
      <c r="JB33" s="59">
        <v>1.2E-2</v>
      </c>
      <c r="JC33" s="59"/>
      <c r="JD33" s="59"/>
      <c r="JE33" s="59"/>
      <c r="JF33" s="59"/>
      <c r="JG33" s="59"/>
      <c r="JH33" s="59"/>
      <c r="JI33" s="59">
        <v>0.34691129999999998</v>
      </c>
      <c r="JJ33" s="59"/>
      <c r="JK33" s="59"/>
      <c r="JL33" s="59"/>
      <c r="JM33" s="59">
        <v>0.34691129999999998</v>
      </c>
      <c r="JN33" s="59"/>
      <c r="JO33" s="59"/>
      <c r="JP33" s="59"/>
      <c r="JQ33" s="59"/>
      <c r="JR33" s="59"/>
      <c r="JS33" s="51">
        <v>0.35891129999999999</v>
      </c>
      <c r="JT33" s="59"/>
      <c r="JU33" s="65"/>
      <c r="JV33" s="59"/>
      <c r="JW33" s="59"/>
      <c r="JX33" s="58"/>
      <c r="JY33" s="64"/>
      <c r="JZ33" s="64"/>
      <c r="KA33" s="64">
        <f t="shared" si="4"/>
        <v>0</v>
      </c>
      <c r="KB33" s="64"/>
      <c r="KC33" s="64"/>
      <c r="KD33" s="64"/>
      <c r="KE33" s="64"/>
      <c r="KF33" s="64"/>
      <c r="KG33" s="64">
        <f t="shared" si="5"/>
        <v>0</v>
      </c>
      <c r="KH33" s="64"/>
      <c r="KI33" s="64"/>
      <c r="KJ33" s="64">
        <v>0.31019869</v>
      </c>
      <c r="KK33" s="64"/>
      <c r="KL33" s="64"/>
      <c r="KM33" s="64">
        <f t="shared" si="6"/>
        <v>0.31019869</v>
      </c>
      <c r="KN33" s="64">
        <v>0.75728483999999996</v>
      </c>
      <c r="KO33" s="64"/>
      <c r="KP33" s="64"/>
      <c r="KQ33" s="64">
        <v>8.6166509999999988E-2</v>
      </c>
      <c r="KR33" s="64">
        <f t="shared" si="7"/>
        <v>0.84345134999999993</v>
      </c>
      <c r="KS33" s="64">
        <f t="shared" si="8"/>
        <v>1.15365004</v>
      </c>
      <c r="KT33" s="51">
        <v>0.14013123000000002</v>
      </c>
      <c r="KU33" s="51">
        <v>0.14013123000000002</v>
      </c>
      <c r="KV33" s="51"/>
      <c r="KW33" s="51"/>
      <c r="KX33" s="51"/>
      <c r="KY33" s="51"/>
      <c r="KZ33" s="51"/>
      <c r="LA33" s="51"/>
      <c r="LB33" s="51"/>
      <c r="LC33" s="51"/>
      <c r="LD33" s="51"/>
      <c r="LE33" s="51">
        <f t="shared" si="12"/>
        <v>0</v>
      </c>
      <c r="LF33" s="51"/>
      <c r="LG33" s="51">
        <v>6.3358499999999998E-2</v>
      </c>
      <c r="LH33" s="51"/>
      <c r="LI33" s="51"/>
      <c r="LJ33" s="51"/>
      <c r="LK33" s="51">
        <v>6.3358499999999998E-2</v>
      </c>
      <c r="LL33" s="51"/>
      <c r="LM33" s="51">
        <v>1.136557E-2</v>
      </c>
      <c r="LN33" s="51">
        <v>2.7282000000000001E-2</v>
      </c>
      <c r="LO33" s="51">
        <v>4.3999999999999997E-2</v>
      </c>
      <c r="LP33" s="51">
        <v>0.1</v>
      </c>
      <c r="LQ33" s="51">
        <v>0.18264757000000001</v>
      </c>
      <c r="LR33" s="51">
        <f t="shared" si="13"/>
        <v>0.38613730000000002</v>
      </c>
      <c r="LS33" s="51">
        <f t="shared" si="11"/>
        <v>1.8986986400000001</v>
      </c>
    </row>
    <row r="34" spans="1:15646" ht="18.75" x14ac:dyDescent="0.3">
      <c r="A34" s="69" t="s">
        <v>191</v>
      </c>
      <c r="B34" s="33">
        <v>53.841713069999997</v>
      </c>
      <c r="C34" s="33">
        <v>9.0652907799999998</v>
      </c>
      <c r="D34" s="33">
        <v>6.2841079999999998</v>
      </c>
      <c r="E34" s="33">
        <v>8.5657009999999989</v>
      </c>
      <c r="F34" s="33">
        <v>11.635588220000001</v>
      </c>
      <c r="G34" s="33">
        <v>5.0519141800000007</v>
      </c>
      <c r="H34" s="33">
        <v>20.498933910000002</v>
      </c>
      <c r="I34" s="33">
        <v>20.264354839999999</v>
      </c>
      <c r="J34" s="33">
        <v>9.2853379999999994</v>
      </c>
      <c r="K34" s="33">
        <v>17.30252183</v>
      </c>
      <c r="L34" s="33">
        <v>41.753394030000003</v>
      </c>
      <c r="M34" s="33">
        <v>18.554482</v>
      </c>
      <c r="N34" s="33">
        <v>18.650690869999998</v>
      </c>
      <c r="O34" s="33">
        <v>186.91231765999999</v>
      </c>
      <c r="P34" s="33">
        <v>23.343073499999999</v>
      </c>
      <c r="Q34" s="33">
        <v>34.556319610000003</v>
      </c>
      <c r="R34" s="33">
        <v>22.14555279</v>
      </c>
      <c r="S34" s="33">
        <v>33.355824569999996</v>
      </c>
      <c r="T34" s="33">
        <v>22.930277030000003</v>
      </c>
      <c r="U34" s="33">
        <v>35.077248000000004</v>
      </c>
      <c r="V34" s="33">
        <v>36.005400999999999</v>
      </c>
      <c r="W34" s="33">
        <v>24.212415320000002</v>
      </c>
      <c r="X34" s="33">
        <v>10.93706091</v>
      </c>
      <c r="Y34" s="33">
        <v>13.519244279999999</v>
      </c>
      <c r="Z34" s="33">
        <v>43.920873</v>
      </c>
      <c r="AA34" s="70"/>
      <c r="AB34" s="33">
        <v>335.52740452000012</v>
      </c>
      <c r="AC34" s="33">
        <v>19.602060999999999</v>
      </c>
      <c r="AD34" s="33">
        <v>10.49934</v>
      </c>
      <c r="AE34" s="33">
        <v>23.688204860000003</v>
      </c>
      <c r="AF34" s="33">
        <v>34.813396430000005</v>
      </c>
      <c r="AG34" s="33">
        <v>469.03945342000009</v>
      </c>
      <c r="AH34" s="33">
        <v>17.25592675</v>
      </c>
      <c r="AI34" s="33">
        <v>14.53617961</v>
      </c>
      <c r="AJ34" s="33">
        <v>29.200834969999999</v>
      </c>
      <c r="AK34" s="33">
        <v>16.225040069999999</v>
      </c>
      <c r="AL34" s="33">
        <v>16.19677325</v>
      </c>
      <c r="AM34" s="33">
        <v>8.0028360000000003</v>
      </c>
      <c r="AN34" s="33">
        <v>33.430305000000004</v>
      </c>
      <c r="AO34" s="33">
        <v>692.49035135999998</v>
      </c>
      <c r="AP34" s="33">
        <v>21.598324999999999</v>
      </c>
      <c r="AQ34" s="33">
        <v>11.982519000000002</v>
      </c>
      <c r="AR34" s="33">
        <v>17.745411500000003</v>
      </c>
      <c r="AS34" s="25">
        <v>9</v>
      </c>
      <c r="GE34" s="25">
        <v>10</v>
      </c>
      <c r="GF34" s="25">
        <v>0</v>
      </c>
      <c r="GG34" s="71">
        <f t="shared" si="1"/>
        <v>51.326255500000002</v>
      </c>
      <c r="GH34" s="71">
        <v>7.2563204400000014</v>
      </c>
      <c r="GI34" s="71">
        <v>346.50084756000001</v>
      </c>
      <c r="GJ34" s="71">
        <v>23.032219429999998</v>
      </c>
      <c r="GK34" s="71">
        <v>14.158723099999998</v>
      </c>
      <c r="GL34" s="71">
        <v>28.821977340000004</v>
      </c>
      <c r="GM34" s="71">
        <v>22.115774420000001</v>
      </c>
      <c r="GN34" s="71">
        <v>9.7703519799999992</v>
      </c>
      <c r="GO34" s="71"/>
      <c r="GP34" s="71"/>
      <c r="GQ34" s="71"/>
      <c r="GR34" s="71"/>
      <c r="GS34" s="71"/>
      <c r="GT34" s="71"/>
      <c r="GU34" s="71">
        <v>0.84399999999999997</v>
      </c>
      <c r="GV34" s="71">
        <v>0.84399999999999997</v>
      </c>
      <c r="GW34" s="71"/>
      <c r="GX34" s="71"/>
      <c r="GY34" s="71"/>
      <c r="GZ34" s="71">
        <v>0.871</v>
      </c>
      <c r="HA34" s="71"/>
      <c r="HB34" s="71">
        <v>0.871</v>
      </c>
      <c r="HC34" s="71"/>
      <c r="HD34" s="71">
        <v>2.6690879999999999</v>
      </c>
      <c r="HE34" s="71"/>
      <c r="HF34" s="71"/>
      <c r="HG34" s="71">
        <v>1.1659999999999999</v>
      </c>
      <c r="HH34" s="71">
        <v>3.8350879999999998</v>
      </c>
      <c r="HI34" s="71"/>
      <c r="HJ34" s="71">
        <v>5.7080070000000003</v>
      </c>
      <c r="HK34" s="71"/>
      <c r="HL34" s="71"/>
      <c r="HM34" s="71"/>
      <c r="HN34" s="71">
        <v>5.7080070000000003</v>
      </c>
      <c r="HO34" s="71">
        <v>11.258094999999999</v>
      </c>
      <c r="HP34" s="71">
        <v>1E-8</v>
      </c>
      <c r="HQ34" s="71"/>
      <c r="HR34" s="71"/>
      <c r="HS34" s="71"/>
      <c r="HT34" s="71"/>
      <c r="HU34" s="71">
        <v>1E-8</v>
      </c>
      <c r="HV34" s="71">
        <v>0.34899999999999998</v>
      </c>
      <c r="HW34" s="71"/>
      <c r="HX34" s="71"/>
      <c r="HY34" s="71">
        <v>2.2050000000000001</v>
      </c>
      <c r="HZ34" s="71"/>
      <c r="IA34" s="71">
        <v>2.5540000000000003</v>
      </c>
      <c r="IB34" s="71">
        <v>3.4000000000000002E-4</v>
      </c>
      <c r="IC34" s="71">
        <v>6.812138</v>
      </c>
      <c r="ID34" s="71"/>
      <c r="IE34" s="71"/>
      <c r="IF34" s="71"/>
      <c r="IG34" s="71">
        <v>6.8124779999999996</v>
      </c>
      <c r="IH34" s="71"/>
      <c r="II34" s="71">
        <v>2.183249</v>
      </c>
      <c r="IJ34" s="71"/>
      <c r="IK34" s="71">
        <v>0.49</v>
      </c>
      <c r="IL34" s="71">
        <v>2.6732490000000002</v>
      </c>
      <c r="IM34" s="71"/>
      <c r="IN34" s="71"/>
      <c r="IO34" s="71">
        <v>12.03972701</v>
      </c>
      <c r="IP34" s="71">
        <v>526.28029177999986</v>
      </c>
      <c r="IQ34" s="71">
        <f t="shared" si="2"/>
        <v>692.49035135999998</v>
      </c>
      <c r="IR34" s="71">
        <f t="shared" si="3"/>
        <v>526.28029177999986</v>
      </c>
      <c r="IS34" s="72">
        <v>1.1110679999999999</v>
      </c>
      <c r="IT34" s="72"/>
      <c r="IU34" s="72">
        <v>9.9511300000000007E-3</v>
      </c>
      <c r="IV34" s="72">
        <v>1.1210191299999999</v>
      </c>
      <c r="IW34" s="72">
        <v>0.25074545999999998</v>
      </c>
      <c r="IX34" s="72">
        <v>7.7483369999999996E-2</v>
      </c>
      <c r="IY34" s="72">
        <v>1.4974329999999999E-2</v>
      </c>
      <c r="IZ34" s="72">
        <v>5.8368000000000005E-4</v>
      </c>
      <c r="JA34" s="72">
        <v>9.6749999999999996E-3</v>
      </c>
      <c r="JB34" s="72">
        <v>0.35346183999999992</v>
      </c>
      <c r="JC34" s="72">
        <v>9.9999999999999995E-7</v>
      </c>
      <c r="JD34" s="72"/>
      <c r="JE34" s="72"/>
      <c r="JF34" s="72"/>
      <c r="JG34" s="72">
        <v>3.0649999999999999</v>
      </c>
      <c r="JH34" s="72">
        <v>3.0650010000000001</v>
      </c>
      <c r="JI34" s="72"/>
      <c r="JJ34" s="72">
        <v>1.0760000000000001</v>
      </c>
      <c r="JK34" s="72">
        <v>1.4999999999999999E-4</v>
      </c>
      <c r="JL34" s="72"/>
      <c r="JM34" s="72">
        <v>1.0761500000000002</v>
      </c>
      <c r="JN34" s="72"/>
      <c r="JO34" s="72">
        <v>6.2868599999999999</v>
      </c>
      <c r="JP34" s="72">
        <v>4.6422000000000008E-3</v>
      </c>
      <c r="JQ34" s="72"/>
      <c r="JR34" s="72">
        <v>6.2915022</v>
      </c>
      <c r="JS34" s="71">
        <v>11.907134169999996</v>
      </c>
      <c r="JT34" s="72"/>
      <c r="JU34" s="73"/>
      <c r="JV34" s="72"/>
      <c r="JW34" s="72">
        <v>1.3665560000000001</v>
      </c>
      <c r="JX34" s="72"/>
      <c r="JY34" s="73"/>
      <c r="JZ34" s="73"/>
      <c r="KA34" s="73">
        <f t="shared" si="4"/>
        <v>1.3665560000000001</v>
      </c>
      <c r="KB34" s="73"/>
      <c r="KC34" s="73"/>
      <c r="KD34" s="73"/>
      <c r="KE34" s="73"/>
      <c r="KF34" s="73">
        <v>1.5474E-3</v>
      </c>
      <c r="KG34" s="73">
        <f t="shared" si="5"/>
        <v>1.5474E-3</v>
      </c>
      <c r="KH34" s="73"/>
      <c r="KI34" s="73"/>
      <c r="KJ34" s="73"/>
      <c r="KK34" s="73"/>
      <c r="KL34" s="73"/>
      <c r="KM34" s="73">
        <f t="shared" si="6"/>
        <v>0</v>
      </c>
      <c r="KN34" s="73"/>
      <c r="KO34" s="73"/>
      <c r="KP34" s="73"/>
      <c r="KQ34" s="73">
        <v>10.4</v>
      </c>
      <c r="KR34" s="73">
        <f t="shared" si="7"/>
        <v>10.4</v>
      </c>
      <c r="KS34" s="73">
        <f t="shared" si="8"/>
        <v>11.768103400000001</v>
      </c>
      <c r="KT34" s="51"/>
      <c r="KU34" s="51"/>
      <c r="KV34" s="51"/>
      <c r="KW34" s="51">
        <v>0.215253</v>
      </c>
      <c r="KX34" s="51"/>
      <c r="KY34" s="51">
        <v>0.215253</v>
      </c>
      <c r="KZ34" s="51"/>
      <c r="LA34" s="51"/>
      <c r="LB34" s="51"/>
      <c r="LC34" s="51"/>
      <c r="LD34" s="51"/>
      <c r="LE34" s="51">
        <f t="shared" si="12"/>
        <v>0</v>
      </c>
      <c r="LF34" s="51"/>
      <c r="LG34" s="51">
        <v>12.052161</v>
      </c>
      <c r="LH34" s="51"/>
      <c r="LI34" s="51"/>
      <c r="LJ34" s="51"/>
      <c r="LK34" s="51">
        <v>12.052161</v>
      </c>
      <c r="LL34" s="51"/>
      <c r="LM34" s="51">
        <v>2.9306700000000001</v>
      </c>
      <c r="LN34" s="51"/>
      <c r="LO34" s="51"/>
      <c r="LP34" s="51">
        <v>39.355327129999999</v>
      </c>
      <c r="LQ34" s="51">
        <v>42.285997129999998</v>
      </c>
      <c r="LR34" s="51">
        <f t="shared" si="13"/>
        <v>54.553411129999994</v>
      </c>
      <c r="LS34" s="71">
        <f t="shared" si="11"/>
        <v>78.228648699999994</v>
      </c>
    </row>
    <row r="35" spans="1:15646" ht="18.75" x14ac:dyDescent="0.3">
      <c r="A35" s="26" t="s">
        <v>22</v>
      </c>
      <c r="B35" s="24">
        <v>28.863966000000001</v>
      </c>
      <c r="C35" s="24">
        <v>0.28699999999999998</v>
      </c>
      <c r="D35" s="24">
        <v>3.8727080000000003</v>
      </c>
      <c r="E35" s="24"/>
      <c r="F35" s="24">
        <v>5.5511080000000002</v>
      </c>
      <c r="G35" s="24">
        <v>5.0361830000000003</v>
      </c>
      <c r="H35" s="24">
        <v>12.934812000000001</v>
      </c>
      <c r="I35" s="24"/>
      <c r="J35" s="24">
        <v>1.6337999999999998E-2</v>
      </c>
      <c r="K35" s="24">
        <v>14.968882000000001</v>
      </c>
      <c r="L35" s="24">
        <v>25.122689999999999</v>
      </c>
      <c r="M35" s="24">
        <v>15.856311999999999</v>
      </c>
      <c r="N35" s="24">
        <v>9.4832859999999997</v>
      </c>
      <c r="O35" s="27">
        <v>93.12931900000001</v>
      </c>
      <c r="P35" s="24">
        <v>19.688342000000002</v>
      </c>
      <c r="Q35" s="24">
        <v>32.727063000000001</v>
      </c>
      <c r="R35" s="24">
        <v>17.339147000000001</v>
      </c>
      <c r="S35" s="24">
        <v>29.205015</v>
      </c>
      <c r="T35" s="24">
        <v>14.023411060000001</v>
      </c>
      <c r="U35" s="24">
        <v>33.098247999999998</v>
      </c>
      <c r="V35" s="24">
        <v>30.933401000000003</v>
      </c>
      <c r="W35" s="24">
        <v>15.118971</v>
      </c>
      <c r="X35" s="24">
        <v>8.2359390000000001</v>
      </c>
      <c r="Y35" s="25">
        <v>6.1414530000000003</v>
      </c>
      <c r="Z35" s="24">
        <v>38.253812999999994</v>
      </c>
      <c r="AA35" s="25">
        <v>31.036422999999999</v>
      </c>
      <c r="AB35" s="24">
        <v>275.80122606000003</v>
      </c>
      <c r="AC35" s="24"/>
      <c r="AD35" s="24"/>
      <c r="AE35" s="24"/>
      <c r="AF35" s="24"/>
      <c r="AG35" s="24"/>
      <c r="AH35" s="24"/>
      <c r="AI35" s="24"/>
      <c r="AJ35" s="24"/>
      <c r="AK35" s="25"/>
      <c r="AL35" s="25">
        <v>5.94873925</v>
      </c>
      <c r="AM35" s="25"/>
      <c r="AN35" s="25">
        <v>0</v>
      </c>
      <c r="AO35" s="25">
        <v>5.94873925</v>
      </c>
      <c r="AP35" s="27">
        <v>2.690137</v>
      </c>
      <c r="AQ35" s="27"/>
      <c r="AR35" s="27"/>
      <c r="AS35" s="28">
        <v>0</v>
      </c>
      <c r="GE35" s="28">
        <v>0</v>
      </c>
      <c r="GF35" s="28">
        <v>0</v>
      </c>
      <c r="GG35" s="52">
        <f t="shared" si="1"/>
        <v>2.690137</v>
      </c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>
        <v>2.6690879999999999</v>
      </c>
      <c r="HE35" s="52"/>
      <c r="HF35" s="52"/>
      <c r="HG35" s="52"/>
      <c r="HH35" s="52">
        <v>2.6690879999999999</v>
      </c>
      <c r="HI35" s="52"/>
      <c r="HJ35" s="52"/>
      <c r="HK35" s="52"/>
      <c r="HL35" s="52"/>
      <c r="HM35" s="52"/>
      <c r="HN35" s="52"/>
      <c r="HO35" s="52">
        <v>2.6690879999999999</v>
      </c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>
        <v>5.3592250000000003</v>
      </c>
      <c r="IQ35" s="53">
        <f t="shared" si="2"/>
        <v>5.94873925</v>
      </c>
      <c r="IR35" s="53">
        <f t="shared" si="3"/>
        <v>5.3592250000000003</v>
      </c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2"/>
      <c r="JT35" s="59"/>
      <c r="JU35" s="65"/>
      <c r="JV35" s="59"/>
      <c r="JW35" s="59"/>
      <c r="JX35" s="111"/>
      <c r="JY35" s="112"/>
      <c r="JZ35" s="112"/>
      <c r="KA35" s="112">
        <f t="shared" si="4"/>
        <v>0</v>
      </c>
      <c r="KB35" s="112"/>
      <c r="KC35" s="112"/>
      <c r="KD35" s="112"/>
      <c r="KE35" s="112"/>
      <c r="KF35" s="112"/>
      <c r="KG35" s="112">
        <f t="shared" si="5"/>
        <v>0</v>
      </c>
      <c r="KH35" s="112"/>
      <c r="KI35" s="112"/>
      <c r="KJ35" s="112"/>
      <c r="KK35" s="112"/>
      <c r="KL35" s="112"/>
      <c r="KM35" s="112">
        <f t="shared" si="6"/>
        <v>0</v>
      </c>
      <c r="KN35" s="112"/>
      <c r="KO35" s="112"/>
      <c r="KP35" s="112"/>
      <c r="KQ35" s="112"/>
      <c r="KR35" s="112">
        <f t="shared" si="7"/>
        <v>0</v>
      </c>
      <c r="KS35" s="112">
        <f t="shared" si="8"/>
        <v>0</v>
      </c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>
        <f t="shared" si="12"/>
        <v>0</v>
      </c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>
        <f t="shared" si="13"/>
        <v>0</v>
      </c>
      <c r="LS35" s="52">
        <f t="shared" si="11"/>
        <v>0</v>
      </c>
    </row>
    <row r="36" spans="1:15646" ht="18.75" x14ac:dyDescent="0.3">
      <c r="A36" s="26" t="s">
        <v>23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7"/>
      <c r="P36" s="24"/>
      <c r="Q36" s="24"/>
      <c r="R36" s="24"/>
      <c r="S36" s="24"/>
      <c r="T36" s="24"/>
      <c r="U36" s="24"/>
      <c r="V36" s="24"/>
      <c r="W36" s="24"/>
      <c r="X36" s="24">
        <v>1.4553150000000001E-2</v>
      </c>
      <c r="Y36" s="24"/>
      <c r="Z36" s="24"/>
      <c r="AA36" s="24"/>
      <c r="AB36" s="24">
        <v>1.4553150000000001E-2</v>
      </c>
      <c r="AC36" s="24"/>
      <c r="AD36" s="24"/>
      <c r="AE36" s="24"/>
      <c r="AF36" s="24"/>
      <c r="AG36" s="24"/>
      <c r="AH36" s="24"/>
      <c r="AI36" s="24"/>
      <c r="AJ36" s="24"/>
      <c r="AK36" s="25"/>
      <c r="AL36" s="25"/>
      <c r="AM36" s="25"/>
      <c r="AN36" s="25">
        <v>0</v>
      </c>
      <c r="AO36" s="28">
        <v>0</v>
      </c>
      <c r="AP36" s="27"/>
      <c r="AQ36" s="27"/>
      <c r="AR36" s="27"/>
      <c r="AS36" s="28">
        <v>0</v>
      </c>
      <c r="GE36" s="28">
        <v>0</v>
      </c>
      <c r="GF36" s="28">
        <v>0</v>
      </c>
      <c r="GG36" s="52">
        <f t="shared" si="1"/>
        <v>0</v>
      </c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4">
        <f t="shared" si="2"/>
        <v>0</v>
      </c>
      <c r="IR36" s="54">
        <f t="shared" si="3"/>
        <v>0</v>
      </c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2"/>
      <c r="JT36" s="58"/>
      <c r="JU36" s="64"/>
      <c r="JV36" s="58"/>
      <c r="JW36" s="58"/>
      <c r="JX36" s="59"/>
      <c r="JY36" s="65"/>
      <c r="JZ36" s="65"/>
      <c r="KA36" s="65">
        <f t="shared" si="4"/>
        <v>0</v>
      </c>
      <c r="KB36" s="65"/>
      <c r="KC36" s="65"/>
      <c r="KD36" s="65"/>
      <c r="KE36" s="65"/>
      <c r="KF36" s="65"/>
      <c r="KG36" s="65">
        <f t="shared" si="5"/>
        <v>0</v>
      </c>
      <c r="KH36" s="65"/>
      <c r="KI36" s="65"/>
      <c r="KJ36" s="65"/>
      <c r="KK36" s="65"/>
      <c r="KL36" s="65"/>
      <c r="KM36" s="65">
        <f t="shared" si="6"/>
        <v>0</v>
      </c>
      <c r="KN36" s="65"/>
      <c r="KO36" s="65"/>
      <c r="KP36" s="65"/>
      <c r="KQ36" s="65"/>
      <c r="KR36" s="65">
        <f t="shared" si="7"/>
        <v>0</v>
      </c>
      <c r="KS36" s="65">
        <f t="shared" si="8"/>
        <v>0</v>
      </c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>
        <f t="shared" si="12"/>
        <v>0</v>
      </c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>
        <f t="shared" si="13"/>
        <v>0</v>
      </c>
      <c r="LS36" s="52">
        <f t="shared" si="11"/>
        <v>0</v>
      </c>
    </row>
    <row r="37" spans="1:15646" ht="18.75" x14ac:dyDescent="0.3">
      <c r="A37" s="26" t="s">
        <v>24</v>
      </c>
      <c r="B37" s="24">
        <v>10.268535929999999</v>
      </c>
      <c r="C37" s="24">
        <v>8.778290779999999</v>
      </c>
      <c r="D37" s="24">
        <v>2.4114</v>
      </c>
      <c r="E37" s="24">
        <v>8.5657009999999989</v>
      </c>
      <c r="F37" s="24">
        <v>6.0844802199999997</v>
      </c>
      <c r="G37" s="24">
        <v>1.5731179999999997E-2</v>
      </c>
      <c r="H37" s="24">
        <v>7.5641219099999999</v>
      </c>
      <c r="I37" s="24">
        <v>7.0460308400000002</v>
      </c>
      <c r="J37" s="24">
        <v>9.2690000000000001</v>
      </c>
      <c r="K37" s="24">
        <v>2.3336398300000001</v>
      </c>
      <c r="L37" s="24">
        <v>7.2921320299999994</v>
      </c>
      <c r="M37" s="24">
        <v>2.6981700000000002</v>
      </c>
      <c r="N37" s="24">
        <v>9.1674048700000004</v>
      </c>
      <c r="O37" s="27">
        <v>71.226102659999995</v>
      </c>
      <c r="P37" s="24">
        <v>1.9014625000000001</v>
      </c>
      <c r="Q37" s="24">
        <v>1.8292566100000001</v>
      </c>
      <c r="R37" s="24">
        <v>4.8064057899999995</v>
      </c>
      <c r="S37" s="24">
        <v>4.1508095699999998</v>
      </c>
      <c r="T37" s="24">
        <v>8.8751036600000006</v>
      </c>
      <c r="U37" s="24">
        <v>1.9789999999999999</v>
      </c>
      <c r="V37" s="24">
        <v>5.0720000000000001</v>
      </c>
      <c r="W37" s="24">
        <v>9.0934443199999997</v>
      </c>
      <c r="X37" s="24">
        <v>2.6865687600000001</v>
      </c>
      <c r="Y37" s="24">
        <v>7.3777912800000003</v>
      </c>
      <c r="Z37" s="24">
        <v>5.6670599999999993</v>
      </c>
      <c r="AA37" s="24">
        <v>4.4876915100000003</v>
      </c>
      <c r="AB37" s="24">
        <v>57.926593999999987</v>
      </c>
      <c r="AC37" s="24">
        <v>8.3249999999999993</v>
      </c>
      <c r="AD37" s="24">
        <v>3.26</v>
      </c>
      <c r="AE37" s="24">
        <v>3.593</v>
      </c>
      <c r="AF37" s="24">
        <v>10.799473429999999</v>
      </c>
      <c r="AG37" s="24">
        <v>0.90801105999999998</v>
      </c>
      <c r="AH37" s="24">
        <v>4.4183007500000002</v>
      </c>
      <c r="AI37" s="24">
        <v>8.4393786100000003</v>
      </c>
      <c r="AJ37" s="24">
        <v>6.4577629699999992</v>
      </c>
      <c r="AK37" s="25">
        <v>8.1900920699999986</v>
      </c>
      <c r="AL37" s="25">
        <v>5.9790599999999996</v>
      </c>
      <c r="AM37" s="25">
        <v>3.69706</v>
      </c>
      <c r="AN37" s="25">
        <v>6.8916899999999996</v>
      </c>
      <c r="AO37" s="28">
        <v>70.958828889999978</v>
      </c>
      <c r="AP37" s="27">
        <v>3.8969999999999998</v>
      </c>
      <c r="AQ37" s="27">
        <v>1.16612</v>
      </c>
      <c r="AR37" s="27">
        <v>7.9382165000000002</v>
      </c>
      <c r="AS37" s="28">
        <v>0</v>
      </c>
      <c r="GE37" s="28">
        <v>0</v>
      </c>
      <c r="GF37" s="28">
        <v>0</v>
      </c>
      <c r="GG37" s="52">
        <f t="shared" si="1"/>
        <v>13.001336500000001</v>
      </c>
      <c r="GH37" s="52">
        <v>3.6053014399999999</v>
      </c>
      <c r="GI37" s="52">
        <v>1.2040735600000001</v>
      </c>
      <c r="GJ37" s="52">
        <v>11.269760429999998</v>
      </c>
      <c r="GK37" s="52">
        <v>6.8835099999999996E-2</v>
      </c>
      <c r="GL37" s="52">
        <v>1.17031734</v>
      </c>
      <c r="GM37" s="52">
        <v>9.8248874199999996</v>
      </c>
      <c r="GN37" s="52">
        <v>2.3085299799999999</v>
      </c>
      <c r="GO37" s="52"/>
      <c r="GP37" s="52"/>
      <c r="GQ37" s="52"/>
      <c r="GR37" s="52"/>
      <c r="GS37" s="52"/>
      <c r="GT37" s="52"/>
      <c r="GU37" s="52">
        <v>0.84399999999999997</v>
      </c>
      <c r="GV37" s="52">
        <v>0.84399999999999997</v>
      </c>
      <c r="GW37" s="52"/>
      <c r="GX37" s="52"/>
      <c r="GY37" s="52"/>
      <c r="GZ37" s="52">
        <v>0.871</v>
      </c>
      <c r="HA37" s="52"/>
      <c r="HB37" s="52">
        <v>0.871</v>
      </c>
      <c r="HC37" s="52"/>
      <c r="HD37" s="52"/>
      <c r="HE37" s="52"/>
      <c r="HF37" s="52"/>
      <c r="HG37" s="52">
        <v>1.1659999999999999</v>
      </c>
      <c r="HH37" s="52">
        <v>1.1659999999999999</v>
      </c>
      <c r="HI37" s="52"/>
      <c r="HJ37" s="52">
        <v>1.5E-5</v>
      </c>
      <c r="HK37" s="52"/>
      <c r="HL37" s="52"/>
      <c r="HM37" s="52"/>
      <c r="HN37" s="52">
        <v>1.5E-5</v>
      </c>
      <c r="HO37" s="52">
        <v>2.8810149999999997</v>
      </c>
      <c r="HP37" s="52"/>
      <c r="HQ37" s="52"/>
      <c r="HR37" s="52"/>
      <c r="HS37" s="52"/>
      <c r="HT37" s="52"/>
      <c r="HU37" s="52"/>
      <c r="HV37" s="52">
        <v>0.34899999999999998</v>
      </c>
      <c r="HW37" s="52"/>
      <c r="HX37" s="52"/>
      <c r="HY37" s="52">
        <v>2.2050000000000001</v>
      </c>
      <c r="HZ37" s="52"/>
      <c r="IA37" s="52">
        <v>2.5540000000000003</v>
      </c>
      <c r="IB37" s="52">
        <v>3.4000000000000002E-4</v>
      </c>
      <c r="IC37" s="52"/>
      <c r="ID37" s="52"/>
      <c r="IE37" s="52"/>
      <c r="IF37" s="52"/>
      <c r="IG37" s="52">
        <v>3.4000000000000002E-4</v>
      </c>
      <c r="IH37" s="52"/>
      <c r="II37" s="52"/>
      <c r="IJ37" s="52"/>
      <c r="IK37" s="52">
        <v>0.49</v>
      </c>
      <c r="IL37" s="52">
        <v>0.49</v>
      </c>
      <c r="IM37" s="52"/>
      <c r="IN37" s="52"/>
      <c r="IO37" s="52">
        <v>3.04434</v>
      </c>
      <c r="IP37" s="52">
        <v>48.378396769999995</v>
      </c>
      <c r="IQ37" s="54">
        <f t="shared" si="2"/>
        <v>70.958828889999978</v>
      </c>
      <c r="IR37" s="54">
        <f t="shared" si="3"/>
        <v>48.378396769999995</v>
      </c>
      <c r="IS37" s="58"/>
      <c r="IT37" s="58"/>
      <c r="IU37" s="58"/>
      <c r="IV37" s="58"/>
      <c r="IW37" s="58"/>
      <c r="IX37" s="58"/>
      <c r="IY37" s="58"/>
      <c r="IZ37" s="58"/>
      <c r="JA37" s="58">
        <v>9.6749999999999996E-3</v>
      </c>
      <c r="JB37" s="58">
        <v>9.6749999999999996E-3</v>
      </c>
      <c r="JC37" s="58"/>
      <c r="JD37" s="58"/>
      <c r="JE37" s="58"/>
      <c r="JF37" s="58"/>
      <c r="JG37" s="58">
        <v>3.0649999999999999</v>
      </c>
      <c r="JH37" s="58">
        <v>3.0649999999999999</v>
      </c>
      <c r="JI37" s="58"/>
      <c r="JJ37" s="58">
        <v>1.0760000000000001</v>
      </c>
      <c r="JK37" s="58"/>
      <c r="JL37" s="58"/>
      <c r="JM37" s="58">
        <v>1.0760000000000001</v>
      </c>
      <c r="JN37" s="58"/>
      <c r="JO37" s="58">
        <v>1.0399999999999999E-4</v>
      </c>
      <c r="JP37" s="58">
        <v>4.6422000000000008E-3</v>
      </c>
      <c r="JQ37" s="58"/>
      <c r="JR37" s="58">
        <v>4.7462000000000008E-3</v>
      </c>
      <c r="JS37" s="52">
        <v>4.1554212000000001</v>
      </c>
      <c r="JT37" s="58"/>
      <c r="JU37" s="64"/>
      <c r="JV37" s="58"/>
      <c r="JW37" s="58"/>
      <c r="JX37" s="58"/>
      <c r="JY37" s="64"/>
      <c r="JZ37" s="64"/>
      <c r="KA37" s="64">
        <f t="shared" si="4"/>
        <v>0</v>
      </c>
      <c r="KB37" s="64"/>
      <c r="KC37" s="64"/>
      <c r="KD37" s="64"/>
      <c r="KE37" s="64"/>
      <c r="KF37" s="64">
        <v>1.5474E-3</v>
      </c>
      <c r="KG37" s="64">
        <f t="shared" si="5"/>
        <v>1.5474E-3</v>
      </c>
      <c r="KH37" s="64"/>
      <c r="KI37" s="64"/>
      <c r="KJ37" s="64"/>
      <c r="KK37" s="64"/>
      <c r="KL37" s="64"/>
      <c r="KM37" s="64">
        <f t="shared" si="6"/>
        <v>0</v>
      </c>
      <c r="KN37" s="64"/>
      <c r="KO37" s="64"/>
      <c r="KP37" s="64"/>
      <c r="KQ37" s="64"/>
      <c r="KR37" s="64">
        <f t="shared" si="7"/>
        <v>0</v>
      </c>
      <c r="KS37" s="64">
        <f t="shared" si="8"/>
        <v>1.5474E-3</v>
      </c>
      <c r="KT37" s="52"/>
      <c r="KU37" s="52"/>
      <c r="KV37" s="52"/>
      <c r="KW37" s="52"/>
      <c r="KX37" s="52"/>
      <c r="KY37" s="52"/>
      <c r="KZ37" s="52"/>
      <c r="LA37" s="52"/>
      <c r="LB37" s="52"/>
      <c r="LC37" s="52"/>
      <c r="LD37" s="52"/>
      <c r="LE37" s="52">
        <f t="shared" si="12"/>
        <v>0</v>
      </c>
      <c r="LF37" s="52"/>
      <c r="LG37" s="52"/>
      <c r="LH37" s="52"/>
      <c r="LI37" s="52"/>
      <c r="LJ37" s="52"/>
      <c r="LK37" s="52"/>
      <c r="LL37" s="52"/>
      <c r="LM37" s="52"/>
      <c r="LN37" s="52"/>
      <c r="LO37" s="52"/>
      <c r="LP37" s="52">
        <v>0.6</v>
      </c>
      <c r="LQ37" s="52">
        <v>0.6</v>
      </c>
      <c r="LR37" s="52">
        <f t="shared" si="13"/>
        <v>0.6</v>
      </c>
      <c r="LS37" s="52">
        <f t="shared" si="11"/>
        <v>4.7569685999999995</v>
      </c>
    </row>
    <row r="38" spans="1:15646" ht="18.75" x14ac:dyDescent="0.3">
      <c r="A38" s="29" t="s">
        <v>194</v>
      </c>
      <c r="B38" s="24">
        <v>10.268535929999999</v>
      </c>
      <c r="C38" s="24">
        <v>8.778290779999999</v>
      </c>
      <c r="D38" s="24">
        <v>2.4114</v>
      </c>
      <c r="E38" s="24">
        <v>8.5657009999999989</v>
      </c>
      <c r="F38" s="24">
        <v>6.0844802199999997</v>
      </c>
      <c r="G38" s="24">
        <v>1.5731179999999997E-2</v>
      </c>
      <c r="H38" s="24">
        <v>7.5641219099999999</v>
      </c>
      <c r="I38" s="24">
        <v>7.0460308400000002</v>
      </c>
      <c r="J38" s="24">
        <v>9.2690000000000001</v>
      </c>
      <c r="K38" s="24">
        <v>2.3336398300000001</v>
      </c>
      <c r="L38" s="24">
        <v>7.2921320299999994</v>
      </c>
      <c r="M38" s="24">
        <v>2.6981700000000002</v>
      </c>
      <c r="N38" s="24">
        <v>9.1674048700000004</v>
      </c>
      <c r="O38" s="24">
        <v>71.226102659999995</v>
      </c>
      <c r="P38" s="24">
        <v>1.9014625000000001</v>
      </c>
      <c r="Q38" s="24">
        <v>1.8292566100000001</v>
      </c>
      <c r="R38" s="24">
        <v>4.8064057899999995</v>
      </c>
      <c r="S38" s="24">
        <v>4.1508095699999998</v>
      </c>
      <c r="T38" s="24">
        <v>8.8751036600000006</v>
      </c>
      <c r="U38" s="24">
        <v>1.9789999999999999</v>
      </c>
      <c r="V38" s="24">
        <v>5.0720000000000001</v>
      </c>
      <c r="W38" s="24">
        <v>9.0934443199999997</v>
      </c>
      <c r="X38" s="24">
        <v>2.6865687600000001</v>
      </c>
      <c r="Y38" s="24">
        <v>7.3777912800000003</v>
      </c>
      <c r="Z38" s="24">
        <v>5.6670599999999993</v>
      </c>
      <c r="AA38" s="24">
        <v>4.4876915100000003</v>
      </c>
      <c r="AB38" s="24">
        <v>57.926593999999987</v>
      </c>
      <c r="AC38" s="24">
        <v>8.3249999999999993</v>
      </c>
      <c r="AD38" s="24">
        <v>3.26</v>
      </c>
      <c r="AE38" s="24">
        <v>3.593</v>
      </c>
      <c r="AF38" s="24">
        <v>10.799473429999999</v>
      </c>
      <c r="AG38" s="24">
        <v>0.90801105999999998</v>
      </c>
      <c r="AH38" s="24">
        <v>4.4183007500000002</v>
      </c>
      <c r="AI38" s="24">
        <v>8.4393786100000003</v>
      </c>
      <c r="AJ38" s="24">
        <v>6.4577629699999992</v>
      </c>
      <c r="AK38" s="25">
        <v>8.1900920699999986</v>
      </c>
      <c r="AL38" s="25">
        <v>5.9790599999999996</v>
      </c>
      <c r="AM38" s="25">
        <v>3.69706</v>
      </c>
      <c r="AN38" s="25">
        <v>6.8916899999999996</v>
      </c>
      <c r="AO38" s="25">
        <v>70.958828889999978</v>
      </c>
      <c r="AP38" s="24">
        <v>3.8969999999999998</v>
      </c>
      <c r="AQ38" s="24">
        <v>1.16612</v>
      </c>
      <c r="AR38" s="24">
        <v>7.9382165000000002</v>
      </c>
      <c r="AS38" s="25">
        <v>0</v>
      </c>
      <c r="GE38" s="25">
        <v>0</v>
      </c>
      <c r="GF38" s="25">
        <v>0</v>
      </c>
      <c r="GG38" s="51">
        <f t="shared" si="1"/>
        <v>13.001336500000001</v>
      </c>
      <c r="GH38" s="51">
        <v>3.6053014399999999</v>
      </c>
      <c r="GI38" s="51">
        <v>1.2040735600000001</v>
      </c>
      <c r="GJ38" s="51">
        <v>11.269760429999998</v>
      </c>
      <c r="GK38" s="51">
        <v>6.8835099999999996E-2</v>
      </c>
      <c r="GL38" s="51">
        <v>1.17031734</v>
      </c>
      <c r="GM38" s="51">
        <v>9.8248874199999996</v>
      </c>
      <c r="GN38" s="51">
        <v>2.3085299799999999</v>
      </c>
      <c r="GO38" s="51"/>
      <c r="GP38" s="51"/>
      <c r="GQ38" s="51"/>
      <c r="GR38" s="51"/>
      <c r="GS38" s="51"/>
      <c r="GT38" s="51"/>
      <c r="GU38" s="51">
        <v>0.84399999999999997</v>
      </c>
      <c r="GV38" s="51">
        <v>0.84399999999999997</v>
      </c>
      <c r="GW38" s="51"/>
      <c r="GX38" s="51"/>
      <c r="GY38" s="51"/>
      <c r="GZ38" s="51">
        <v>0.871</v>
      </c>
      <c r="HA38" s="51"/>
      <c r="HB38" s="51">
        <v>0.871</v>
      </c>
      <c r="HC38" s="51"/>
      <c r="HD38" s="51"/>
      <c r="HE38" s="51"/>
      <c r="HF38" s="51"/>
      <c r="HG38" s="51">
        <v>1.1659999999999999</v>
      </c>
      <c r="HH38" s="51">
        <v>1.1659999999999999</v>
      </c>
      <c r="HI38" s="51"/>
      <c r="HJ38" s="51">
        <v>1.5E-5</v>
      </c>
      <c r="HK38" s="51"/>
      <c r="HL38" s="51"/>
      <c r="HM38" s="51"/>
      <c r="HN38" s="51">
        <v>1.5E-5</v>
      </c>
      <c r="HO38" s="51">
        <v>2.8810149999999997</v>
      </c>
      <c r="HP38" s="51"/>
      <c r="HQ38" s="51"/>
      <c r="HR38" s="51"/>
      <c r="HS38" s="51"/>
      <c r="HT38" s="51"/>
      <c r="HU38" s="51"/>
      <c r="HV38" s="51">
        <v>0.34899999999999998</v>
      </c>
      <c r="HW38" s="51"/>
      <c r="HX38" s="51"/>
      <c r="HY38" s="51">
        <v>2.2050000000000001</v>
      </c>
      <c r="HZ38" s="51"/>
      <c r="IA38" s="51">
        <v>2.5540000000000003</v>
      </c>
      <c r="IB38" s="51">
        <v>3.4000000000000002E-4</v>
      </c>
      <c r="IC38" s="51"/>
      <c r="ID38" s="51"/>
      <c r="IE38" s="51"/>
      <c r="IF38" s="51"/>
      <c r="IG38" s="51">
        <v>3.4000000000000002E-4</v>
      </c>
      <c r="IH38" s="51"/>
      <c r="II38" s="51"/>
      <c r="IJ38" s="51"/>
      <c r="IK38" s="51">
        <v>0.49</v>
      </c>
      <c r="IL38" s="51">
        <v>0.49</v>
      </c>
      <c r="IM38" s="51"/>
      <c r="IN38" s="51"/>
      <c r="IO38" s="51">
        <v>3.04434</v>
      </c>
      <c r="IP38" s="51">
        <v>48.378396769999995</v>
      </c>
      <c r="IQ38" s="53">
        <f t="shared" si="2"/>
        <v>70.958828889999978</v>
      </c>
      <c r="IR38" s="53">
        <f t="shared" si="3"/>
        <v>48.378396769999995</v>
      </c>
      <c r="IS38" s="59"/>
      <c r="IT38" s="59"/>
      <c r="IU38" s="59"/>
      <c r="IV38" s="59"/>
      <c r="IW38" s="59"/>
      <c r="IX38" s="59"/>
      <c r="IY38" s="59"/>
      <c r="IZ38" s="59"/>
      <c r="JA38" s="59">
        <v>9.6749999999999996E-3</v>
      </c>
      <c r="JB38" s="59">
        <v>9.6749999999999996E-3</v>
      </c>
      <c r="JC38" s="59"/>
      <c r="JD38" s="59"/>
      <c r="JE38" s="59"/>
      <c r="JF38" s="59"/>
      <c r="JG38" s="59">
        <v>3.0649999999999999</v>
      </c>
      <c r="JH38" s="59">
        <v>3.0649999999999999</v>
      </c>
      <c r="JI38" s="59"/>
      <c r="JJ38" s="59">
        <v>1.0760000000000001</v>
      </c>
      <c r="JK38" s="59"/>
      <c r="JL38" s="59"/>
      <c r="JM38" s="59">
        <v>1.0760000000000001</v>
      </c>
      <c r="JN38" s="59"/>
      <c r="JO38" s="59">
        <v>1.0399999999999999E-4</v>
      </c>
      <c r="JP38" s="59">
        <v>4.6422000000000008E-3</v>
      </c>
      <c r="JQ38" s="59"/>
      <c r="JR38" s="59">
        <v>4.7462000000000008E-3</v>
      </c>
      <c r="JS38" s="51">
        <v>4.1554212000000001</v>
      </c>
      <c r="JT38" s="59"/>
      <c r="JU38" s="65"/>
      <c r="JV38" s="59"/>
      <c r="JW38" s="59"/>
      <c r="JX38" s="58"/>
      <c r="JY38" s="64"/>
      <c r="JZ38" s="64"/>
      <c r="KA38" s="64">
        <f t="shared" si="4"/>
        <v>0</v>
      </c>
      <c r="KB38" s="64"/>
      <c r="KC38" s="64"/>
      <c r="KD38" s="64"/>
      <c r="KE38" s="64"/>
      <c r="KF38" s="64">
        <v>1.5474E-3</v>
      </c>
      <c r="KG38" s="64">
        <f t="shared" si="5"/>
        <v>1.5474E-3</v>
      </c>
      <c r="KH38" s="64"/>
      <c r="KI38" s="64"/>
      <c r="KJ38" s="64"/>
      <c r="KK38" s="64"/>
      <c r="KL38" s="64"/>
      <c r="KM38" s="64">
        <f t="shared" si="6"/>
        <v>0</v>
      </c>
      <c r="KN38" s="64"/>
      <c r="KO38" s="64"/>
      <c r="KP38" s="64"/>
      <c r="KQ38" s="64"/>
      <c r="KR38" s="64">
        <f t="shared" si="7"/>
        <v>0</v>
      </c>
      <c r="KS38" s="64">
        <f t="shared" si="8"/>
        <v>1.5474E-3</v>
      </c>
      <c r="KT38" s="51"/>
      <c r="KU38" s="51"/>
      <c r="KV38" s="51"/>
      <c r="KW38" s="51"/>
      <c r="KX38" s="51"/>
      <c r="KY38" s="51"/>
      <c r="KZ38" s="51"/>
      <c r="LA38" s="51"/>
      <c r="LB38" s="51"/>
      <c r="LC38" s="51"/>
      <c r="LD38" s="51"/>
      <c r="LE38" s="51">
        <f t="shared" si="12"/>
        <v>0</v>
      </c>
      <c r="LF38" s="51"/>
      <c r="LG38" s="51"/>
      <c r="LH38" s="51"/>
      <c r="LI38" s="51"/>
      <c r="LJ38" s="51"/>
      <c r="LK38" s="51"/>
      <c r="LL38" s="51"/>
      <c r="LM38" s="51"/>
      <c r="LN38" s="51"/>
      <c r="LO38" s="51"/>
      <c r="LP38" s="51">
        <v>0.6</v>
      </c>
      <c r="LQ38" s="51">
        <v>0.6</v>
      </c>
      <c r="LR38" s="51">
        <f t="shared" si="13"/>
        <v>0.6</v>
      </c>
      <c r="LS38" s="51">
        <f t="shared" si="11"/>
        <v>4.7569685999999995</v>
      </c>
    </row>
    <row r="39" spans="1:15646" ht="18.75" x14ac:dyDescent="0.3">
      <c r="A39" s="26" t="s">
        <v>25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7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5"/>
      <c r="AL39" s="25"/>
      <c r="AM39" s="25"/>
      <c r="AN39" s="25">
        <v>0</v>
      </c>
      <c r="AO39" s="28">
        <v>0</v>
      </c>
      <c r="AP39" s="27"/>
      <c r="AQ39" s="27"/>
      <c r="AR39" s="27"/>
      <c r="AS39" s="25">
        <v>0</v>
      </c>
      <c r="GE39" s="25">
        <v>0</v>
      </c>
      <c r="GF39" s="25">
        <v>0</v>
      </c>
      <c r="GG39" s="52">
        <f t="shared" si="1"/>
        <v>0</v>
      </c>
      <c r="GH39" s="52"/>
      <c r="GI39" s="52"/>
      <c r="GJ39" s="52"/>
      <c r="GK39" s="52"/>
      <c r="GL39" s="52"/>
      <c r="GM39" s="52"/>
      <c r="GN39" s="52"/>
      <c r="GO39" s="52"/>
      <c r="GP39" s="52"/>
      <c r="GQ39" s="52"/>
      <c r="GR39" s="52"/>
      <c r="GS39" s="52"/>
      <c r="GT39" s="52"/>
      <c r="GU39" s="52"/>
      <c r="GV39" s="52"/>
      <c r="GW39" s="52"/>
      <c r="GX39" s="52"/>
      <c r="GY39" s="52"/>
      <c r="GZ39" s="52"/>
      <c r="HA39" s="52"/>
      <c r="HB39" s="52"/>
      <c r="HC39" s="52"/>
      <c r="HD39" s="52"/>
      <c r="HE39" s="52"/>
      <c r="HF39" s="52"/>
      <c r="HG39" s="52"/>
      <c r="HH39" s="52"/>
      <c r="HI39" s="52"/>
      <c r="HJ39" s="52"/>
      <c r="HK39" s="52"/>
      <c r="HL39" s="52"/>
      <c r="HM39" s="52"/>
      <c r="HN39" s="52"/>
      <c r="HO39" s="52"/>
      <c r="HP39" s="52"/>
      <c r="HQ39" s="52"/>
      <c r="HR39" s="52"/>
      <c r="HS39" s="52"/>
      <c r="HT39" s="52"/>
      <c r="HU39" s="52"/>
      <c r="HV39" s="52"/>
      <c r="HW39" s="52"/>
      <c r="HX39" s="52"/>
      <c r="HY39" s="52"/>
      <c r="HZ39" s="52"/>
      <c r="IA39" s="52"/>
      <c r="IB39" s="52"/>
      <c r="IC39" s="52"/>
      <c r="ID39" s="52"/>
      <c r="IE39" s="52"/>
      <c r="IF39" s="52"/>
      <c r="IG39" s="52"/>
      <c r="IH39" s="52"/>
      <c r="II39" s="52"/>
      <c r="IJ39" s="52"/>
      <c r="IK39" s="52"/>
      <c r="IL39" s="52"/>
      <c r="IM39" s="52"/>
      <c r="IN39" s="52"/>
      <c r="IO39" s="52"/>
      <c r="IP39" s="52"/>
      <c r="IQ39" s="54">
        <f t="shared" si="2"/>
        <v>0</v>
      </c>
      <c r="IR39" s="54">
        <f t="shared" si="3"/>
        <v>0</v>
      </c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2"/>
      <c r="JT39" s="58"/>
      <c r="JU39" s="64"/>
      <c r="JV39" s="58"/>
      <c r="JW39" s="58"/>
      <c r="JX39" s="59"/>
      <c r="JY39" s="65"/>
      <c r="JZ39" s="65"/>
      <c r="KA39" s="65">
        <f t="shared" si="4"/>
        <v>0</v>
      </c>
      <c r="KB39" s="65"/>
      <c r="KC39" s="65"/>
      <c r="KD39" s="65"/>
      <c r="KE39" s="65"/>
      <c r="KF39" s="65"/>
      <c r="KG39" s="65">
        <f t="shared" si="5"/>
        <v>0</v>
      </c>
      <c r="KH39" s="65"/>
      <c r="KI39" s="65"/>
      <c r="KJ39" s="65"/>
      <c r="KK39" s="65"/>
      <c r="KL39" s="65"/>
      <c r="KM39" s="65">
        <f t="shared" si="6"/>
        <v>0</v>
      </c>
      <c r="KN39" s="65"/>
      <c r="KO39" s="65"/>
      <c r="KP39" s="65"/>
      <c r="KQ39" s="65"/>
      <c r="KR39" s="65">
        <f t="shared" si="7"/>
        <v>0</v>
      </c>
      <c r="KS39" s="65">
        <f t="shared" si="8"/>
        <v>0</v>
      </c>
      <c r="KT39" s="52"/>
      <c r="KU39" s="52"/>
      <c r="KV39" s="52"/>
      <c r="KW39" s="52"/>
      <c r="KX39" s="52"/>
      <c r="KY39" s="52"/>
      <c r="KZ39" s="52"/>
      <c r="LA39" s="52"/>
      <c r="LB39" s="52"/>
      <c r="LC39" s="52"/>
      <c r="LD39" s="52"/>
      <c r="LE39" s="52">
        <f t="shared" si="12"/>
        <v>0</v>
      </c>
      <c r="LF39" s="52"/>
      <c r="LG39" s="52"/>
      <c r="LH39" s="52"/>
      <c r="LI39" s="52"/>
      <c r="LJ39" s="52"/>
      <c r="LK39" s="52"/>
      <c r="LL39" s="52"/>
      <c r="LM39" s="52"/>
      <c r="LN39" s="52"/>
      <c r="LO39" s="52"/>
      <c r="LP39" s="52"/>
      <c r="LQ39" s="52"/>
      <c r="LR39" s="52">
        <f t="shared" si="13"/>
        <v>0</v>
      </c>
      <c r="LS39" s="52">
        <f t="shared" si="11"/>
        <v>0</v>
      </c>
    </row>
    <row r="40" spans="1:15646" ht="18.75" x14ac:dyDescent="0.3">
      <c r="A40" s="26" t="s">
        <v>26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7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>
        <v>3.7</v>
      </c>
      <c r="AD40" s="24"/>
      <c r="AE40" s="24"/>
      <c r="AF40" s="24"/>
      <c r="AG40" s="24">
        <v>3.9360000000000003E-5</v>
      </c>
      <c r="AH40" s="24"/>
      <c r="AI40" s="24"/>
      <c r="AJ40" s="24"/>
      <c r="AK40" s="25"/>
      <c r="AL40" s="25"/>
      <c r="AM40" s="25"/>
      <c r="AN40" s="25">
        <v>0</v>
      </c>
      <c r="AO40" s="25">
        <v>3.7000393600000003</v>
      </c>
      <c r="AP40" s="27"/>
      <c r="AQ40" s="27"/>
      <c r="AR40" s="27"/>
      <c r="AS40" s="28">
        <v>0</v>
      </c>
      <c r="GE40" s="28">
        <v>0</v>
      </c>
      <c r="GF40" s="28">
        <v>0</v>
      </c>
      <c r="GG40" s="52">
        <f t="shared" si="1"/>
        <v>0</v>
      </c>
      <c r="GH40" s="52"/>
      <c r="GI40" s="52"/>
      <c r="GJ40" s="52"/>
      <c r="GK40" s="52"/>
      <c r="GL40" s="52"/>
      <c r="GM40" s="52"/>
      <c r="GN40" s="52"/>
      <c r="GO40" s="52"/>
      <c r="GP40" s="52"/>
      <c r="GQ40" s="52"/>
      <c r="GR40" s="52"/>
      <c r="GS40" s="52"/>
      <c r="GT40" s="52"/>
      <c r="GU40" s="52"/>
      <c r="GV40" s="52"/>
      <c r="GW40" s="52"/>
      <c r="GX40" s="52"/>
      <c r="GY40" s="52"/>
      <c r="GZ40" s="52"/>
      <c r="HA40" s="52"/>
      <c r="HB40" s="52"/>
      <c r="HC40" s="52"/>
      <c r="HD40" s="52"/>
      <c r="HE40" s="52"/>
      <c r="HF40" s="52"/>
      <c r="HG40" s="52"/>
      <c r="HH40" s="52"/>
      <c r="HI40" s="52"/>
      <c r="HJ40" s="52"/>
      <c r="HK40" s="52"/>
      <c r="HL40" s="52"/>
      <c r="HM40" s="52"/>
      <c r="HN40" s="52"/>
      <c r="HO40" s="52"/>
      <c r="HP40" s="52">
        <v>1E-8</v>
      </c>
      <c r="HQ40" s="52"/>
      <c r="HR40" s="52"/>
      <c r="HS40" s="52"/>
      <c r="HT40" s="52"/>
      <c r="HU40" s="52">
        <v>1E-8</v>
      </c>
      <c r="HV40" s="52"/>
      <c r="HW40" s="52"/>
      <c r="HX40" s="52"/>
      <c r="HY40" s="52"/>
      <c r="HZ40" s="52"/>
      <c r="IA40" s="52"/>
      <c r="IB40" s="52"/>
      <c r="IC40" s="52"/>
      <c r="ID40" s="52"/>
      <c r="IE40" s="52"/>
      <c r="IF40" s="52"/>
      <c r="IG40" s="52"/>
      <c r="IH40" s="52"/>
      <c r="II40" s="52"/>
      <c r="IJ40" s="52"/>
      <c r="IK40" s="52"/>
      <c r="IL40" s="52"/>
      <c r="IM40" s="52"/>
      <c r="IN40" s="52"/>
      <c r="IO40" s="52">
        <v>1E-8</v>
      </c>
      <c r="IP40" s="52">
        <v>1E-8</v>
      </c>
      <c r="IQ40" s="53">
        <f t="shared" si="2"/>
        <v>3.7000393600000003</v>
      </c>
      <c r="IR40" s="53">
        <f t="shared" si="3"/>
        <v>1E-8</v>
      </c>
      <c r="IS40" s="59"/>
      <c r="IT40" s="59"/>
      <c r="IU40" s="59">
        <v>9.9511300000000007E-3</v>
      </c>
      <c r="IV40" s="59">
        <v>9.9511300000000007E-3</v>
      </c>
      <c r="IW40" s="59">
        <v>0.25074545999999998</v>
      </c>
      <c r="IX40" s="59">
        <v>7.7483369999999996E-2</v>
      </c>
      <c r="IY40" s="59">
        <v>1.4974329999999999E-2</v>
      </c>
      <c r="IZ40" s="59">
        <v>5.8368000000000005E-4</v>
      </c>
      <c r="JA40" s="59"/>
      <c r="JB40" s="59">
        <v>0.34378683999999993</v>
      </c>
      <c r="JC40" s="59">
        <v>9.9999999999999995E-7</v>
      </c>
      <c r="JD40" s="59"/>
      <c r="JE40" s="59"/>
      <c r="JF40" s="59"/>
      <c r="JG40" s="59"/>
      <c r="JH40" s="59">
        <v>9.9999999999999995E-7</v>
      </c>
      <c r="JI40" s="59"/>
      <c r="JJ40" s="59"/>
      <c r="JK40" s="59">
        <v>1.4999999999999999E-4</v>
      </c>
      <c r="JL40" s="59"/>
      <c r="JM40" s="59">
        <v>1.4999999999999999E-4</v>
      </c>
      <c r="JN40" s="59"/>
      <c r="JO40" s="59"/>
      <c r="JP40" s="59"/>
      <c r="JQ40" s="59"/>
      <c r="JR40" s="59"/>
      <c r="JS40" s="52">
        <v>0.35388896999999986</v>
      </c>
      <c r="JT40" s="59"/>
      <c r="JU40" s="65"/>
      <c r="JV40" s="59"/>
      <c r="JW40" s="59"/>
      <c r="JX40" s="58"/>
      <c r="JY40" s="64"/>
      <c r="JZ40" s="64"/>
      <c r="KA40" s="64">
        <f t="shared" si="4"/>
        <v>0</v>
      </c>
      <c r="KB40" s="64"/>
      <c r="KC40" s="64"/>
      <c r="KD40" s="64"/>
      <c r="KE40" s="64"/>
      <c r="KF40" s="64"/>
      <c r="KG40" s="64">
        <f t="shared" si="5"/>
        <v>0</v>
      </c>
      <c r="KH40" s="64"/>
      <c r="KI40" s="64"/>
      <c r="KJ40" s="64"/>
      <c r="KK40" s="64"/>
      <c r="KL40" s="64"/>
      <c r="KM40" s="64">
        <f t="shared" si="6"/>
        <v>0</v>
      </c>
      <c r="KN40" s="64"/>
      <c r="KO40" s="64"/>
      <c r="KP40" s="64"/>
      <c r="KQ40" s="64"/>
      <c r="KR40" s="64">
        <f t="shared" si="7"/>
        <v>0</v>
      </c>
      <c r="KS40" s="64">
        <f t="shared" si="8"/>
        <v>0</v>
      </c>
      <c r="KT40" s="52"/>
      <c r="KU40" s="52"/>
      <c r="KV40" s="52"/>
      <c r="KW40" s="52"/>
      <c r="KX40" s="52"/>
      <c r="KY40" s="52"/>
      <c r="KZ40" s="52"/>
      <c r="LA40" s="52"/>
      <c r="LB40" s="52"/>
      <c r="LC40" s="52"/>
      <c r="LD40" s="52"/>
      <c r="LE40" s="52">
        <f t="shared" si="12"/>
        <v>0</v>
      </c>
      <c r="LF40" s="52"/>
      <c r="LG40" s="52"/>
      <c r="LH40" s="52"/>
      <c r="LI40" s="52"/>
      <c r="LJ40" s="52"/>
      <c r="LK40" s="52"/>
      <c r="LL40" s="52"/>
      <c r="LM40" s="52"/>
      <c r="LN40" s="52"/>
      <c r="LO40" s="52"/>
      <c r="LP40" s="52"/>
      <c r="LQ40" s="52"/>
      <c r="LR40" s="52">
        <f t="shared" si="13"/>
        <v>0</v>
      </c>
      <c r="LS40" s="52">
        <f t="shared" si="11"/>
        <v>0.35388896999999986</v>
      </c>
    </row>
    <row r="41" spans="1:15646" ht="18.75" x14ac:dyDescent="0.3">
      <c r="A41" s="26" t="s">
        <v>27</v>
      </c>
      <c r="B41" s="24"/>
      <c r="C41" s="24"/>
      <c r="D41" s="24"/>
      <c r="E41" s="24"/>
      <c r="F41" s="24"/>
      <c r="G41" s="24"/>
      <c r="H41" s="24"/>
      <c r="I41" s="24">
        <v>13.218323999999999</v>
      </c>
      <c r="J41" s="24"/>
      <c r="K41" s="24"/>
      <c r="L41" s="24">
        <v>9.3385719999999992</v>
      </c>
      <c r="M41" s="24"/>
      <c r="N41" s="24"/>
      <c r="O41" s="27">
        <v>22.556895999999998</v>
      </c>
      <c r="P41" s="24">
        <v>1.753269</v>
      </c>
      <c r="Q41" s="24"/>
      <c r="R41" s="24"/>
      <c r="S41" s="24"/>
      <c r="T41" s="24"/>
      <c r="U41" s="24"/>
      <c r="V41" s="24"/>
      <c r="W41" s="24"/>
      <c r="X41" s="24"/>
      <c r="Y41" s="25"/>
      <c r="Z41" s="24"/>
      <c r="AA41" s="25"/>
      <c r="AB41" s="24">
        <v>1.753269</v>
      </c>
      <c r="AC41" s="24">
        <v>7.5770609999999996</v>
      </c>
      <c r="AD41" s="24">
        <v>7.2393400000000003</v>
      </c>
      <c r="AE41" s="24">
        <v>20.092639999999999</v>
      </c>
      <c r="AF41" s="24">
        <v>24.013922999999998</v>
      </c>
      <c r="AG41" s="24">
        <v>468.13140300000003</v>
      </c>
      <c r="AH41" s="24">
        <v>12.837626</v>
      </c>
      <c r="AI41" s="24">
        <v>6.0968010000000001</v>
      </c>
      <c r="AJ41" s="24">
        <v>22.743072000000002</v>
      </c>
      <c r="AK41" s="25">
        <v>8.0349479999999982</v>
      </c>
      <c r="AL41" s="25">
        <v>4.268974</v>
      </c>
      <c r="AM41" s="25">
        <v>4.3057759999999998</v>
      </c>
      <c r="AN41" s="25">
        <v>26.538615</v>
      </c>
      <c r="AO41" s="25">
        <v>611.88017900000011</v>
      </c>
      <c r="AP41" s="27">
        <v>15.011188000000001</v>
      </c>
      <c r="AQ41" s="27">
        <v>10.816399000000001</v>
      </c>
      <c r="AR41" s="27">
        <v>9.8071950000000001</v>
      </c>
      <c r="AS41" s="28">
        <v>0</v>
      </c>
      <c r="GE41" s="28">
        <v>0</v>
      </c>
      <c r="GF41" s="28">
        <v>0</v>
      </c>
      <c r="GG41" s="52">
        <f t="shared" si="1"/>
        <v>35.634782000000001</v>
      </c>
      <c r="GH41" s="52">
        <v>3.6510190000000002</v>
      </c>
      <c r="GI41" s="52">
        <v>345.29677400000003</v>
      </c>
      <c r="GJ41" s="52">
        <v>11.762459</v>
      </c>
      <c r="GK41" s="52">
        <v>14.089887999999998</v>
      </c>
      <c r="GL41" s="52">
        <v>27.65166</v>
      </c>
      <c r="GM41" s="52">
        <v>12.290887</v>
      </c>
      <c r="GN41" s="52">
        <v>7.4618220000000006</v>
      </c>
      <c r="GO41" s="52"/>
      <c r="GP41" s="52"/>
      <c r="GQ41" s="52"/>
      <c r="GR41" s="52"/>
      <c r="GS41" s="52"/>
      <c r="GT41" s="52"/>
      <c r="GU41" s="52"/>
      <c r="GV41" s="52"/>
      <c r="GW41" s="52"/>
      <c r="GX41" s="52"/>
      <c r="GY41" s="52"/>
      <c r="GZ41" s="52"/>
      <c r="HA41" s="52"/>
      <c r="HB41" s="52"/>
      <c r="HC41" s="52"/>
      <c r="HD41" s="52"/>
      <c r="HE41" s="52"/>
      <c r="HF41" s="52"/>
      <c r="HG41" s="52"/>
      <c r="HH41" s="52"/>
      <c r="HI41" s="52"/>
      <c r="HJ41" s="52">
        <v>5.707992</v>
      </c>
      <c r="HK41" s="52"/>
      <c r="HL41" s="52"/>
      <c r="HM41" s="52"/>
      <c r="HN41" s="52">
        <v>5.707992</v>
      </c>
      <c r="HO41" s="52">
        <v>5.707992</v>
      </c>
      <c r="HP41" s="52"/>
      <c r="HQ41" s="52"/>
      <c r="HR41" s="52"/>
      <c r="HS41" s="52"/>
      <c r="HT41" s="52"/>
      <c r="HU41" s="52"/>
      <c r="HV41" s="52"/>
      <c r="HW41" s="52"/>
      <c r="HX41" s="52"/>
      <c r="HY41" s="52"/>
      <c r="HZ41" s="52"/>
      <c r="IA41" s="52"/>
      <c r="IB41" s="52"/>
      <c r="IC41" s="52">
        <v>6.812138</v>
      </c>
      <c r="ID41" s="52"/>
      <c r="IE41" s="52"/>
      <c r="IF41" s="52"/>
      <c r="IG41" s="52">
        <v>6.812138</v>
      </c>
      <c r="IH41" s="52"/>
      <c r="II41" s="52">
        <v>2.183249</v>
      </c>
      <c r="IJ41" s="52"/>
      <c r="IK41" s="52"/>
      <c r="IL41" s="52">
        <v>2.183249</v>
      </c>
      <c r="IM41" s="52"/>
      <c r="IN41" s="52"/>
      <c r="IO41" s="52">
        <v>8.9953870000000009</v>
      </c>
      <c r="IP41" s="52">
        <v>472.54266999999999</v>
      </c>
      <c r="IQ41" s="53">
        <f t="shared" si="2"/>
        <v>611.88017900000011</v>
      </c>
      <c r="IR41" s="53">
        <f t="shared" si="3"/>
        <v>472.54266999999999</v>
      </c>
      <c r="IS41" s="59">
        <v>1.1110679999999999</v>
      </c>
      <c r="IT41" s="59"/>
      <c r="IU41" s="59"/>
      <c r="IV41" s="59">
        <v>1.1110679999999999</v>
      </c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>
        <v>6.2867559999999996</v>
      </c>
      <c r="JP41" s="59"/>
      <c r="JQ41" s="59"/>
      <c r="JR41" s="59">
        <v>6.2867559999999996</v>
      </c>
      <c r="JS41" s="52">
        <v>7.397824</v>
      </c>
      <c r="JT41" s="59"/>
      <c r="JU41" s="65"/>
      <c r="JV41" s="59"/>
      <c r="JW41" s="59">
        <v>1.3665560000000001</v>
      </c>
      <c r="JX41" s="59"/>
      <c r="JY41" s="65"/>
      <c r="JZ41" s="65"/>
      <c r="KA41" s="65">
        <f t="shared" si="4"/>
        <v>1.3665560000000001</v>
      </c>
      <c r="KB41" s="65"/>
      <c r="KC41" s="65"/>
      <c r="KD41" s="65"/>
      <c r="KE41" s="65"/>
      <c r="KF41" s="65"/>
      <c r="KG41" s="65">
        <f t="shared" si="5"/>
        <v>0</v>
      </c>
      <c r="KH41" s="65"/>
      <c r="KI41" s="65"/>
      <c r="KJ41" s="65"/>
      <c r="KK41" s="65"/>
      <c r="KL41" s="65"/>
      <c r="KM41" s="65">
        <f t="shared" si="6"/>
        <v>0</v>
      </c>
      <c r="KN41" s="65"/>
      <c r="KO41" s="65"/>
      <c r="KP41" s="65"/>
      <c r="KQ41" s="65"/>
      <c r="KR41" s="65">
        <f t="shared" si="7"/>
        <v>0</v>
      </c>
      <c r="KS41" s="65">
        <f t="shared" si="8"/>
        <v>1.3665560000000001</v>
      </c>
      <c r="KT41" s="52"/>
      <c r="KU41" s="52"/>
      <c r="KV41" s="52"/>
      <c r="KW41" s="52">
        <v>0.215253</v>
      </c>
      <c r="KX41" s="52"/>
      <c r="KY41" s="52">
        <v>0.215253</v>
      </c>
      <c r="KZ41" s="52"/>
      <c r="LA41" s="52"/>
      <c r="LB41" s="52"/>
      <c r="LC41" s="52"/>
      <c r="LD41" s="52"/>
      <c r="LE41" s="52">
        <f t="shared" si="12"/>
        <v>0</v>
      </c>
      <c r="LF41" s="52"/>
      <c r="LG41" s="52">
        <v>12.052161</v>
      </c>
      <c r="LH41" s="52"/>
      <c r="LI41" s="52"/>
      <c r="LJ41" s="52"/>
      <c r="LK41" s="52">
        <v>12.052161</v>
      </c>
      <c r="LL41" s="52"/>
      <c r="LM41" s="52">
        <v>2.9306700000000001</v>
      </c>
      <c r="LN41" s="52"/>
      <c r="LO41" s="52"/>
      <c r="LP41" s="52">
        <v>8.7553271300000013</v>
      </c>
      <c r="LQ41" s="52">
        <v>11.685997130000001</v>
      </c>
      <c r="LR41" s="52">
        <f t="shared" si="13"/>
        <v>23.953411130000003</v>
      </c>
      <c r="LS41" s="52">
        <f t="shared" si="11"/>
        <v>32.717791130000002</v>
      </c>
    </row>
    <row r="42" spans="1:15646" ht="18.75" x14ac:dyDescent="0.3">
      <c r="A42" s="26" t="s">
        <v>28</v>
      </c>
      <c r="B42" s="24">
        <v>14.709211140000001</v>
      </c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7"/>
      <c r="P42" s="24"/>
      <c r="Q42" s="24"/>
      <c r="R42" s="24"/>
      <c r="S42" s="24"/>
      <c r="T42" s="24">
        <v>3.1762310000000002E-2</v>
      </c>
      <c r="U42" s="24"/>
      <c r="V42" s="24"/>
      <c r="W42" s="24"/>
      <c r="X42" s="24"/>
      <c r="Y42" s="24"/>
      <c r="Z42" s="24"/>
      <c r="AA42" s="24"/>
      <c r="AB42" s="24">
        <v>3.1762310000000002E-2</v>
      </c>
      <c r="AC42" s="24"/>
      <c r="AD42" s="24"/>
      <c r="AE42" s="24">
        <v>2.56486E-3</v>
      </c>
      <c r="AF42" s="24"/>
      <c r="AG42" s="24"/>
      <c r="AH42" s="24"/>
      <c r="AI42" s="24"/>
      <c r="AJ42" s="24"/>
      <c r="AK42" s="25"/>
      <c r="AL42" s="25"/>
      <c r="AM42" s="25"/>
      <c r="AN42" s="25">
        <v>0</v>
      </c>
      <c r="AO42" s="28">
        <v>2.56486E-3</v>
      </c>
      <c r="AP42" s="27"/>
      <c r="AQ42" s="27"/>
      <c r="AR42" s="27"/>
      <c r="AS42" s="28">
        <v>9</v>
      </c>
      <c r="GE42" s="28">
        <v>10</v>
      </c>
      <c r="GF42" s="28">
        <v>0</v>
      </c>
      <c r="GG42" s="52">
        <f t="shared" si="1"/>
        <v>0</v>
      </c>
      <c r="GH42" s="52"/>
      <c r="GI42" s="52"/>
      <c r="GJ42" s="52"/>
      <c r="GK42" s="52"/>
      <c r="GL42" s="52"/>
      <c r="GM42" s="52"/>
      <c r="GN42" s="52"/>
      <c r="GO42" s="52"/>
      <c r="GP42" s="52"/>
      <c r="GQ42" s="52"/>
      <c r="GR42" s="52"/>
      <c r="GS42" s="52"/>
      <c r="GT42" s="52"/>
      <c r="GU42" s="52"/>
      <c r="GV42" s="52"/>
      <c r="GW42" s="52"/>
      <c r="GX42" s="52"/>
      <c r="GY42" s="52"/>
      <c r="GZ42" s="52"/>
      <c r="HA42" s="52"/>
      <c r="HB42" s="52"/>
      <c r="HC42" s="52"/>
      <c r="HD42" s="52"/>
      <c r="HE42" s="52"/>
      <c r="HF42" s="52"/>
      <c r="HG42" s="52"/>
      <c r="HH42" s="52"/>
      <c r="HI42" s="52"/>
      <c r="HJ42" s="52"/>
      <c r="HK42" s="52"/>
      <c r="HL42" s="52"/>
      <c r="HM42" s="52"/>
      <c r="HN42" s="52"/>
      <c r="HO42" s="52"/>
      <c r="HP42" s="52"/>
      <c r="HQ42" s="52"/>
      <c r="HR42" s="52"/>
      <c r="HS42" s="52"/>
      <c r="HT42" s="52"/>
      <c r="HU42" s="52"/>
      <c r="HV42" s="52"/>
      <c r="HW42" s="52"/>
      <c r="HX42" s="52"/>
      <c r="HY42" s="52"/>
      <c r="HZ42" s="52"/>
      <c r="IA42" s="52"/>
      <c r="IB42" s="52"/>
      <c r="IC42" s="52"/>
      <c r="ID42" s="52"/>
      <c r="IE42" s="52"/>
      <c r="IF42" s="52"/>
      <c r="IG42" s="52"/>
      <c r="IH42" s="52"/>
      <c r="II42" s="52"/>
      <c r="IJ42" s="52"/>
      <c r="IK42" s="52"/>
      <c r="IL42" s="52"/>
      <c r="IM42" s="52"/>
      <c r="IN42" s="52"/>
      <c r="IO42" s="52"/>
      <c r="IP42" s="52"/>
      <c r="IQ42" s="54">
        <f t="shared" si="2"/>
        <v>2.56486E-3</v>
      </c>
      <c r="IR42" s="54">
        <f t="shared" si="3"/>
        <v>0</v>
      </c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2"/>
      <c r="JT42" s="58"/>
      <c r="JU42" s="64"/>
      <c r="JV42" s="58"/>
      <c r="JW42" s="58"/>
      <c r="JX42" s="59"/>
      <c r="JY42" s="65"/>
      <c r="JZ42" s="65"/>
      <c r="KA42" s="65">
        <f t="shared" si="4"/>
        <v>0</v>
      </c>
      <c r="KB42" s="65"/>
      <c r="KC42" s="65"/>
      <c r="KD42" s="65"/>
      <c r="KE42" s="65"/>
      <c r="KF42" s="65"/>
      <c r="KG42" s="65">
        <f t="shared" si="5"/>
        <v>0</v>
      </c>
      <c r="KH42" s="65"/>
      <c r="KI42" s="65"/>
      <c r="KJ42" s="65"/>
      <c r="KK42" s="65"/>
      <c r="KL42" s="65"/>
      <c r="KM42" s="65">
        <f t="shared" si="6"/>
        <v>0</v>
      </c>
      <c r="KN42" s="65"/>
      <c r="KO42" s="65"/>
      <c r="KP42" s="65"/>
      <c r="KQ42" s="65">
        <v>10.4</v>
      </c>
      <c r="KR42" s="65">
        <f t="shared" si="7"/>
        <v>10.4</v>
      </c>
      <c r="KS42" s="65">
        <f t="shared" si="8"/>
        <v>10.4</v>
      </c>
      <c r="KT42" s="52"/>
      <c r="KU42" s="52"/>
      <c r="KV42" s="52"/>
      <c r="KW42" s="52"/>
      <c r="KX42" s="52"/>
      <c r="KY42" s="52"/>
      <c r="KZ42" s="52"/>
      <c r="LA42" s="52"/>
      <c r="LB42" s="52"/>
      <c r="LC42" s="52"/>
      <c r="LD42" s="52"/>
      <c r="LE42" s="52">
        <f t="shared" si="12"/>
        <v>0</v>
      </c>
      <c r="LF42" s="52"/>
      <c r="LG42" s="52"/>
      <c r="LH42" s="52"/>
      <c r="LI42" s="52"/>
      <c r="LJ42" s="52"/>
      <c r="LK42" s="52"/>
      <c r="LL42" s="52"/>
      <c r="LM42" s="52"/>
      <c r="LN42" s="52"/>
      <c r="LO42" s="52"/>
      <c r="LP42" s="52">
        <v>30</v>
      </c>
      <c r="LQ42" s="52">
        <v>30</v>
      </c>
      <c r="LR42" s="52">
        <f t="shared" si="13"/>
        <v>30</v>
      </c>
      <c r="LS42" s="52">
        <f t="shared" si="11"/>
        <v>40.4</v>
      </c>
    </row>
    <row r="43" spans="1:15646" ht="18.75" x14ac:dyDescent="0.3">
      <c r="A43" s="36" t="s">
        <v>29</v>
      </c>
      <c r="B43" s="25">
        <v>126.38859259</v>
      </c>
      <c r="C43" s="25">
        <v>23.36840437</v>
      </c>
      <c r="D43" s="25">
        <v>21.621305420000002</v>
      </c>
      <c r="E43" s="25">
        <v>25.038978360000005</v>
      </c>
      <c r="F43" s="25">
        <v>39.677432339999996</v>
      </c>
      <c r="G43" s="25">
        <v>49.749570030000001</v>
      </c>
      <c r="H43" s="25">
        <v>246.90405294000001</v>
      </c>
      <c r="I43" s="25">
        <v>34.582922850000003</v>
      </c>
      <c r="J43" s="25">
        <v>184.32189256999999</v>
      </c>
      <c r="K43" s="25">
        <v>42.443954799999993</v>
      </c>
      <c r="L43" s="25">
        <v>70.358035610000002</v>
      </c>
      <c r="M43" s="25">
        <v>61.063963819999998</v>
      </c>
      <c r="N43" s="25">
        <v>125.60603811999999</v>
      </c>
      <c r="O43" s="25">
        <v>924.73655122999992</v>
      </c>
      <c r="P43" s="25">
        <v>28.042859239999999</v>
      </c>
      <c r="Q43" s="25">
        <v>20.720000409999997</v>
      </c>
      <c r="R43" s="25">
        <v>49.218993510000004</v>
      </c>
      <c r="S43" s="25">
        <v>26.090241570000003</v>
      </c>
      <c r="T43" s="25">
        <v>52.685368509999996</v>
      </c>
      <c r="U43" s="25">
        <v>154.23785326999999</v>
      </c>
      <c r="V43" s="25">
        <v>173.09114392000001</v>
      </c>
      <c r="W43" s="25">
        <v>59.969174880000004</v>
      </c>
      <c r="X43" s="25">
        <v>40.76943309</v>
      </c>
      <c r="Y43" s="25">
        <v>42.506746669999998</v>
      </c>
      <c r="Z43" s="25">
        <v>54.95675361</v>
      </c>
      <c r="AA43" s="25">
        <v>165.51757640000002</v>
      </c>
      <c r="AB43" s="25">
        <v>867.80614507999974</v>
      </c>
      <c r="AC43" s="25">
        <v>9.8218337400000006</v>
      </c>
      <c r="AD43" s="25">
        <v>20.16788785</v>
      </c>
      <c r="AE43" s="25">
        <v>1094.14876099</v>
      </c>
      <c r="AF43" s="25">
        <v>79.36846147</v>
      </c>
      <c r="AG43" s="25">
        <v>57.11207872</v>
      </c>
      <c r="AH43" s="25">
        <v>211.99628049999998</v>
      </c>
      <c r="AI43" s="25">
        <v>60.689580190000001</v>
      </c>
      <c r="AJ43" s="24">
        <v>58.286101689999995</v>
      </c>
      <c r="AK43" s="25">
        <v>39.477005829999996</v>
      </c>
      <c r="AL43" s="25">
        <v>95.753315180000016</v>
      </c>
      <c r="AM43" s="25">
        <v>215.52292810000003</v>
      </c>
      <c r="AN43" s="25">
        <v>240.53443319000002</v>
      </c>
      <c r="AO43" s="25">
        <v>2182.8786674500002</v>
      </c>
      <c r="AP43" s="24">
        <v>49.039549800000003</v>
      </c>
      <c r="AQ43" s="24">
        <v>30.697052010000004</v>
      </c>
      <c r="AR43" s="24">
        <v>37.279627500000004</v>
      </c>
      <c r="AS43" s="25">
        <v>329.50013067055397</v>
      </c>
      <c r="GE43" s="25">
        <v>5.5708139402332364</v>
      </c>
      <c r="GF43" s="25">
        <v>8.1450539504373189</v>
      </c>
      <c r="GG43" s="51">
        <f t="shared" si="1"/>
        <v>117.01622931000001</v>
      </c>
      <c r="GH43" s="51">
        <v>101.28700116</v>
      </c>
      <c r="GI43" s="51">
        <v>23.43405559</v>
      </c>
      <c r="GJ43" s="51">
        <v>113.67372291000002</v>
      </c>
      <c r="GK43" s="51">
        <v>51.479923549999995</v>
      </c>
      <c r="GL43" s="51">
        <v>96.402161160000034</v>
      </c>
      <c r="GM43" s="51">
        <v>48.41355519999999</v>
      </c>
      <c r="GN43" s="51">
        <v>98.544113249999995</v>
      </c>
      <c r="GO43" s="51">
        <v>1.5</v>
      </c>
      <c r="GP43" s="51">
        <v>1.5</v>
      </c>
      <c r="GQ43" s="51">
        <v>12.155847789999999</v>
      </c>
      <c r="GR43" s="51"/>
      <c r="GS43" s="51">
        <v>0.93374953999999999</v>
      </c>
      <c r="GT43" s="51">
        <v>14.5</v>
      </c>
      <c r="GU43" s="51"/>
      <c r="GV43" s="51">
        <v>27.58959733</v>
      </c>
      <c r="GW43" s="51"/>
      <c r="GX43" s="51">
        <v>3.84602844</v>
      </c>
      <c r="GY43" s="51"/>
      <c r="GZ43" s="51">
        <v>0.53429139999999997</v>
      </c>
      <c r="HA43" s="51"/>
      <c r="HB43" s="51">
        <v>4.3803198400000003</v>
      </c>
      <c r="HC43" s="51"/>
      <c r="HD43" s="51">
        <v>2.9608861799999997</v>
      </c>
      <c r="HE43" s="51"/>
      <c r="HF43" s="51"/>
      <c r="HG43" s="51"/>
      <c r="HH43" s="51">
        <v>2.9608861799999997</v>
      </c>
      <c r="HI43" s="51">
        <v>0.5</v>
      </c>
      <c r="HJ43" s="51">
        <v>17.068830999999999</v>
      </c>
      <c r="HK43" s="51"/>
      <c r="HL43" s="51">
        <v>3</v>
      </c>
      <c r="HM43" s="51">
        <v>6.66520007</v>
      </c>
      <c r="HN43" s="51">
        <v>27.23403107</v>
      </c>
      <c r="HO43" s="51">
        <v>63.664834420000005</v>
      </c>
      <c r="HP43" s="51">
        <v>2.1095038399999999</v>
      </c>
      <c r="HQ43" s="51"/>
      <c r="HR43" s="51">
        <v>1.2208563700000001</v>
      </c>
      <c r="HS43" s="51"/>
      <c r="HT43" s="51">
        <v>15.585995109999999</v>
      </c>
      <c r="HU43" s="51">
        <v>18.916355320000001</v>
      </c>
      <c r="HV43" s="51">
        <v>10.370617800000002</v>
      </c>
      <c r="HW43" s="51">
        <v>6.5</v>
      </c>
      <c r="HX43" s="51">
        <v>7.6427660399999997</v>
      </c>
      <c r="HY43" s="51">
        <v>14.07504029</v>
      </c>
      <c r="HZ43" s="51">
        <v>13.563404960000002</v>
      </c>
      <c r="IA43" s="51">
        <v>52.151829090000007</v>
      </c>
      <c r="IB43" s="51">
        <v>6.1896902999999996</v>
      </c>
      <c r="IC43" s="51">
        <v>11.98</v>
      </c>
      <c r="ID43" s="51">
        <v>5</v>
      </c>
      <c r="IE43" s="51">
        <v>62.246298000000003</v>
      </c>
      <c r="IF43" s="51">
        <v>18.531546519999999</v>
      </c>
      <c r="IG43" s="51">
        <v>103.94753481999999</v>
      </c>
      <c r="IH43" s="51"/>
      <c r="II43" s="51"/>
      <c r="IJ43" s="51"/>
      <c r="IK43" s="51">
        <v>1.5185000000000001E-3</v>
      </c>
      <c r="IL43" s="51">
        <v>1.5185000000000001E-3</v>
      </c>
      <c r="IM43" s="51"/>
      <c r="IN43" s="51"/>
      <c r="IO43" s="51">
        <v>175.01723773000001</v>
      </c>
      <c r="IP43" s="51">
        <v>888.93283428000018</v>
      </c>
      <c r="IQ43" s="53">
        <f t="shared" si="2"/>
        <v>2182.8786674500002</v>
      </c>
      <c r="IR43" s="53">
        <f t="shared" si="3"/>
        <v>888.93283428000018</v>
      </c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>
        <v>0.47442395000000004</v>
      </c>
      <c r="JE43" s="59"/>
      <c r="JF43" s="59"/>
      <c r="JG43" s="59">
        <v>12.384044320000001</v>
      </c>
      <c r="JH43" s="59">
        <v>12.858468270000001</v>
      </c>
      <c r="JI43" s="59"/>
      <c r="JJ43" s="59"/>
      <c r="JK43" s="59"/>
      <c r="JL43" s="59"/>
      <c r="JM43" s="59"/>
      <c r="JN43" s="59">
        <v>14.7</v>
      </c>
      <c r="JO43" s="59">
        <v>0.68313999999999997</v>
      </c>
      <c r="JP43" s="59"/>
      <c r="JQ43" s="59">
        <v>0.20153907000000001</v>
      </c>
      <c r="JR43" s="59">
        <v>15.58467907</v>
      </c>
      <c r="JS43" s="51">
        <v>28.443147339999996</v>
      </c>
      <c r="JT43" s="59"/>
      <c r="JU43" s="65"/>
      <c r="JV43" s="59">
        <v>1.6644945600000001</v>
      </c>
      <c r="JW43" s="59"/>
      <c r="JX43" s="58"/>
      <c r="JY43" s="64"/>
      <c r="JZ43" s="64">
        <v>1.7904183500000002</v>
      </c>
      <c r="KA43" s="64">
        <f t="shared" si="4"/>
        <v>3.45491291</v>
      </c>
      <c r="KB43" s="64">
        <v>1.36278981</v>
      </c>
      <c r="KC43" s="64"/>
      <c r="KD43" s="64"/>
      <c r="KE43" s="64"/>
      <c r="KF43" s="64"/>
      <c r="KG43" s="64">
        <f t="shared" si="5"/>
        <v>1.36278981</v>
      </c>
      <c r="KH43" s="64"/>
      <c r="KI43" s="64"/>
      <c r="KJ43" s="64"/>
      <c r="KK43" s="64">
        <v>2.2907732099999998</v>
      </c>
      <c r="KL43" s="64">
        <v>5.2110217699999994</v>
      </c>
      <c r="KM43" s="64">
        <f t="shared" si="6"/>
        <v>7.5017949799999997</v>
      </c>
      <c r="KN43" s="64"/>
      <c r="KO43" s="64"/>
      <c r="KP43" s="64">
        <v>5.8511786399999997</v>
      </c>
      <c r="KQ43" s="64"/>
      <c r="KR43" s="64">
        <f t="shared" si="7"/>
        <v>5.8511786399999997</v>
      </c>
      <c r="KS43" s="64">
        <f t="shared" si="8"/>
        <v>18.17067634</v>
      </c>
      <c r="KT43" s="51"/>
      <c r="KU43" s="51"/>
      <c r="KV43" s="51">
        <v>1.0969370000000001E-2</v>
      </c>
      <c r="KW43" s="51"/>
      <c r="KX43" s="51"/>
      <c r="KY43" s="51">
        <v>1.0969370000000001E-2</v>
      </c>
      <c r="KZ43" s="51">
        <v>1.5085000000000001E-4</v>
      </c>
      <c r="LA43" s="51">
        <v>2.0432450000000001E-2</v>
      </c>
      <c r="LB43" s="51">
        <v>4.2012559999999997E-2</v>
      </c>
      <c r="LC43" s="51">
        <v>1.4</v>
      </c>
      <c r="LD43" s="51">
        <v>7.3995500300000003</v>
      </c>
      <c r="LE43" s="51">
        <f t="shared" si="12"/>
        <v>8.8621458900000007</v>
      </c>
      <c r="LF43" s="51"/>
      <c r="LG43" s="51"/>
      <c r="LH43" s="51">
        <v>3</v>
      </c>
      <c r="LI43" s="51">
        <v>5</v>
      </c>
      <c r="LJ43" s="51"/>
      <c r="LK43" s="51">
        <v>8</v>
      </c>
      <c r="LL43" s="51">
        <v>2.12181401</v>
      </c>
      <c r="LM43" s="51">
        <v>0.10346669999999999</v>
      </c>
      <c r="LN43" s="51"/>
      <c r="LO43" s="51">
        <v>6.0575531600000003</v>
      </c>
      <c r="LP43" s="51">
        <v>0.57378695999999996</v>
      </c>
      <c r="LQ43" s="51">
        <v>8.8566208300000007</v>
      </c>
      <c r="LR43" s="51">
        <f t="shared" si="13"/>
        <v>25.729736090000003</v>
      </c>
      <c r="LS43" s="51">
        <f t="shared" si="11"/>
        <v>72.343559769999999</v>
      </c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</row>
    <row r="44" spans="1:15646" ht="18.75" x14ac:dyDescent="0.3">
      <c r="A44" s="23" t="s">
        <v>30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5"/>
      <c r="AL44" s="25"/>
      <c r="AM44" s="25"/>
      <c r="AN44" s="25">
        <v>0</v>
      </c>
      <c r="AO44" s="25">
        <v>0</v>
      </c>
      <c r="AP44" s="24"/>
      <c r="AQ44" s="24"/>
      <c r="AR44" s="24"/>
      <c r="AS44" s="25">
        <v>0</v>
      </c>
      <c r="GE44" s="25">
        <v>0</v>
      </c>
      <c r="GF44" s="25">
        <v>0</v>
      </c>
      <c r="GG44" s="51">
        <f t="shared" ref="GG44:GG75" si="14">+AR44+AQ44+AP44</f>
        <v>0</v>
      </c>
      <c r="GH44" s="51"/>
      <c r="GI44" s="51"/>
      <c r="GJ44" s="51"/>
      <c r="GK44" s="51"/>
      <c r="GL44" s="51"/>
      <c r="GM44" s="51"/>
      <c r="GN44" s="51"/>
      <c r="GO44" s="51"/>
      <c r="GP44" s="51"/>
      <c r="GQ44" s="51"/>
      <c r="GR44" s="51"/>
      <c r="GS44" s="51"/>
      <c r="GT44" s="51"/>
      <c r="GU44" s="51"/>
      <c r="GV44" s="51"/>
      <c r="GW44" s="51"/>
      <c r="GX44" s="51"/>
      <c r="GY44" s="51"/>
      <c r="GZ44" s="51"/>
      <c r="HA44" s="51"/>
      <c r="HB44" s="51"/>
      <c r="HC44" s="51"/>
      <c r="HD44" s="51"/>
      <c r="HE44" s="51"/>
      <c r="HF44" s="51"/>
      <c r="HG44" s="51"/>
      <c r="HH44" s="51"/>
      <c r="HI44" s="51"/>
      <c r="HJ44" s="51"/>
      <c r="HK44" s="51"/>
      <c r="HL44" s="51"/>
      <c r="HM44" s="51"/>
      <c r="HN44" s="51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51"/>
      <c r="IM44" s="51"/>
      <c r="IN44" s="51"/>
      <c r="IO44" s="51"/>
      <c r="IP44" s="51"/>
      <c r="IQ44" s="53">
        <f t="shared" si="2"/>
        <v>0</v>
      </c>
      <c r="IR44" s="53">
        <f t="shared" si="3"/>
        <v>0</v>
      </c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1"/>
      <c r="JT44" s="59"/>
      <c r="JU44" s="65"/>
      <c r="JV44" s="59"/>
      <c r="JW44" s="59"/>
      <c r="JX44" s="59"/>
      <c r="JY44" s="65"/>
      <c r="JZ44" s="65"/>
      <c r="KA44" s="65">
        <f t="shared" si="4"/>
        <v>0</v>
      </c>
      <c r="KB44" s="65"/>
      <c r="KC44" s="65"/>
      <c r="KD44" s="65"/>
      <c r="KE44" s="65"/>
      <c r="KF44" s="65"/>
      <c r="KG44" s="65">
        <f t="shared" si="5"/>
        <v>0</v>
      </c>
      <c r="KH44" s="65"/>
      <c r="KI44" s="65"/>
      <c r="KJ44" s="65"/>
      <c r="KK44" s="65"/>
      <c r="KL44" s="65"/>
      <c r="KM44" s="65">
        <f t="shared" si="6"/>
        <v>0</v>
      </c>
      <c r="KN44" s="65"/>
      <c r="KO44" s="65"/>
      <c r="KP44" s="65"/>
      <c r="KQ44" s="65"/>
      <c r="KR44" s="65">
        <f t="shared" si="7"/>
        <v>0</v>
      </c>
      <c r="KS44" s="65">
        <f t="shared" si="8"/>
        <v>0</v>
      </c>
      <c r="KT44" s="51"/>
      <c r="KU44" s="51"/>
      <c r="KV44" s="51"/>
      <c r="KW44" s="51"/>
      <c r="KX44" s="51"/>
      <c r="KY44" s="51"/>
      <c r="KZ44" s="51"/>
      <c r="LA44" s="51"/>
      <c r="LB44" s="51"/>
      <c r="LC44" s="51"/>
      <c r="LD44" s="51"/>
      <c r="LE44" s="51">
        <f t="shared" si="12"/>
        <v>0</v>
      </c>
      <c r="LF44" s="51"/>
      <c r="LG44" s="51"/>
      <c r="LH44" s="51"/>
      <c r="LI44" s="51"/>
      <c r="LJ44" s="51"/>
      <c r="LK44" s="51"/>
      <c r="LL44" s="51"/>
      <c r="LM44" s="51"/>
      <c r="LN44" s="51"/>
      <c r="LO44" s="51"/>
      <c r="LP44" s="51"/>
      <c r="LQ44" s="51"/>
      <c r="LR44" s="51">
        <f t="shared" si="13"/>
        <v>0</v>
      </c>
      <c r="LS44" s="51">
        <f t="shared" si="11"/>
        <v>0</v>
      </c>
    </row>
    <row r="45" spans="1:15646" ht="18.75" x14ac:dyDescent="0.3">
      <c r="A45" s="23" t="s">
        <v>31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5"/>
      <c r="AL45" s="25"/>
      <c r="AM45" s="25"/>
      <c r="AN45" s="25">
        <v>0</v>
      </c>
      <c r="AO45" s="25">
        <v>0</v>
      </c>
      <c r="AP45" s="24"/>
      <c r="AQ45" s="24"/>
      <c r="AR45" s="24"/>
      <c r="AS45" s="25">
        <v>0</v>
      </c>
      <c r="GE45" s="25">
        <v>0</v>
      </c>
      <c r="GF45" s="25">
        <v>0</v>
      </c>
      <c r="GG45" s="51">
        <f t="shared" si="14"/>
        <v>0</v>
      </c>
      <c r="GH45" s="51"/>
      <c r="GI45" s="51"/>
      <c r="GJ45" s="51"/>
      <c r="GK45" s="51"/>
      <c r="GL45" s="51"/>
      <c r="GM45" s="51"/>
      <c r="GN45" s="51"/>
      <c r="GO45" s="51"/>
      <c r="GP45" s="51"/>
      <c r="GQ45" s="51"/>
      <c r="GR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I45" s="51"/>
      <c r="IJ45" s="51"/>
      <c r="IK45" s="51"/>
      <c r="IL45" s="51"/>
      <c r="IM45" s="51"/>
      <c r="IN45" s="51"/>
      <c r="IO45" s="51"/>
      <c r="IP45" s="51"/>
      <c r="IQ45" s="53">
        <f t="shared" ref="IQ45:IQ76" si="15">+AO45</f>
        <v>0</v>
      </c>
      <c r="IR45" s="53">
        <f t="shared" si="3"/>
        <v>0</v>
      </c>
      <c r="IS45" s="59"/>
      <c r="IT45" s="59"/>
      <c r="IU45" s="59"/>
      <c r="IV45" s="59"/>
      <c r="IW45" s="59"/>
      <c r="IX45" s="59"/>
      <c r="IY45" s="59"/>
      <c r="IZ45" s="59"/>
      <c r="JA45" s="59"/>
      <c r="JB45" s="59"/>
      <c r="JC45" s="59"/>
      <c r="JD45" s="59"/>
      <c r="JE45" s="59"/>
      <c r="JF45" s="59"/>
      <c r="JG45" s="59"/>
      <c r="JH45" s="59"/>
      <c r="JI45" s="59"/>
      <c r="JJ45" s="59"/>
      <c r="JK45" s="59"/>
      <c r="JL45" s="59"/>
      <c r="JM45" s="59"/>
      <c r="JN45" s="59"/>
      <c r="JO45" s="59"/>
      <c r="JP45" s="59"/>
      <c r="JQ45" s="59"/>
      <c r="JR45" s="59"/>
      <c r="JS45" s="51"/>
      <c r="JT45" s="59"/>
      <c r="JU45" s="65"/>
      <c r="JV45" s="59"/>
      <c r="JW45" s="59"/>
      <c r="JX45" s="59"/>
      <c r="JY45" s="65"/>
      <c r="JZ45" s="65"/>
      <c r="KA45" s="65">
        <f t="shared" si="4"/>
        <v>0</v>
      </c>
      <c r="KB45" s="65"/>
      <c r="KC45" s="65"/>
      <c r="KD45" s="65"/>
      <c r="KE45" s="65"/>
      <c r="KF45" s="65"/>
      <c r="KG45" s="65">
        <f t="shared" si="5"/>
        <v>0</v>
      </c>
      <c r="KH45" s="65"/>
      <c r="KI45" s="65"/>
      <c r="KJ45" s="65"/>
      <c r="KK45" s="65"/>
      <c r="KL45" s="65"/>
      <c r="KM45" s="65">
        <f t="shared" si="6"/>
        <v>0</v>
      </c>
      <c r="KN45" s="65"/>
      <c r="KO45" s="65"/>
      <c r="KP45" s="65"/>
      <c r="KQ45" s="65"/>
      <c r="KR45" s="65">
        <f t="shared" si="7"/>
        <v>0</v>
      </c>
      <c r="KS45" s="65">
        <f t="shared" si="8"/>
        <v>0</v>
      </c>
      <c r="KT45" s="51"/>
      <c r="KU45" s="51"/>
      <c r="KV45" s="51"/>
      <c r="KW45" s="51"/>
      <c r="KX45" s="51"/>
      <c r="KY45" s="51"/>
      <c r="KZ45" s="51"/>
      <c r="LA45" s="51"/>
      <c r="LB45" s="51"/>
      <c r="LC45" s="51"/>
      <c r="LD45" s="51"/>
      <c r="LE45" s="51">
        <f t="shared" si="12"/>
        <v>0</v>
      </c>
      <c r="LF45" s="51"/>
      <c r="LG45" s="51"/>
      <c r="LH45" s="51"/>
      <c r="LI45" s="51"/>
      <c r="LJ45" s="51"/>
      <c r="LK45" s="51"/>
      <c r="LL45" s="51"/>
      <c r="LM45" s="51"/>
      <c r="LN45" s="51"/>
      <c r="LO45" s="51"/>
      <c r="LP45" s="51"/>
      <c r="LQ45" s="51"/>
      <c r="LR45" s="51">
        <f t="shared" si="13"/>
        <v>0</v>
      </c>
      <c r="LS45" s="51">
        <f t="shared" si="11"/>
        <v>0</v>
      </c>
    </row>
    <row r="46" spans="1:15646" ht="18.75" x14ac:dyDescent="0.3">
      <c r="A46" s="23" t="s">
        <v>32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5"/>
      <c r="AL46" s="25"/>
      <c r="AM46" s="25"/>
      <c r="AN46" s="25">
        <v>0</v>
      </c>
      <c r="AO46" s="25">
        <v>0</v>
      </c>
      <c r="AP46" s="24"/>
      <c r="AQ46" s="24"/>
      <c r="AR46" s="24"/>
      <c r="AS46" s="25">
        <v>0</v>
      </c>
      <c r="GE46" s="25">
        <v>0</v>
      </c>
      <c r="GF46" s="25">
        <v>0</v>
      </c>
      <c r="GG46" s="51">
        <f t="shared" si="14"/>
        <v>0</v>
      </c>
      <c r="GH46" s="51"/>
      <c r="GI46" s="51"/>
      <c r="GJ46" s="51"/>
      <c r="GK46" s="51"/>
      <c r="GL46" s="51"/>
      <c r="GM46" s="51"/>
      <c r="GN46" s="51"/>
      <c r="GO46" s="51"/>
      <c r="GP46" s="51"/>
      <c r="GQ46" s="51"/>
      <c r="GR46" s="51"/>
      <c r="GS46" s="51"/>
      <c r="GT46" s="51"/>
      <c r="GU46" s="51"/>
      <c r="GV46" s="51"/>
      <c r="GW46" s="51"/>
      <c r="GX46" s="51"/>
      <c r="GY46" s="51"/>
      <c r="GZ46" s="51"/>
      <c r="HA46" s="51"/>
      <c r="HB46" s="51"/>
      <c r="HC46" s="51"/>
      <c r="HD46" s="51"/>
      <c r="HE46" s="51"/>
      <c r="HF46" s="51"/>
      <c r="HG46" s="51"/>
      <c r="HH46" s="51"/>
      <c r="HI46" s="51"/>
      <c r="HJ46" s="51"/>
      <c r="HK46" s="51"/>
      <c r="HL46" s="51"/>
      <c r="HM46" s="51"/>
      <c r="HN46" s="51"/>
      <c r="HO46" s="51"/>
      <c r="HP46" s="51"/>
      <c r="HQ46" s="51"/>
      <c r="HR46" s="51"/>
      <c r="HS46" s="51"/>
      <c r="HT46" s="51"/>
      <c r="HU46" s="51"/>
      <c r="HV46" s="51"/>
      <c r="HW46" s="51"/>
      <c r="HX46" s="51"/>
      <c r="HY46" s="51"/>
      <c r="HZ46" s="51"/>
      <c r="IA46" s="51"/>
      <c r="IB46" s="51"/>
      <c r="IC46" s="51"/>
      <c r="ID46" s="51"/>
      <c r="IE46" s="51"/>
      <c r="IF46" s="51"/>
      <c r="IG46" s="51"/>
      <c r="IH46" s="51"/>
      <c r="II46" s="51"/>
      <c r="IJ46" s="51"/>
      <c r="IK46" s="51"/>
      <c r="IL46" s="51"/>
      <c r="IM46" s="51"/>
      <c r="IN46" s="51"/>
      <c r="IO46" s="51"/>
      <c r="IP46" s="51"/>
      <c r="IQ46" s="53">
        <f t="shared" si="15"/>
        <v>0</v>
      </c>
      <c r="IR46" s="53">
        <f t="shared" si="3"/>
        <v>0</v>
      </c>
      <c r="IS46" s="59"/>
      <c r="IT46" s="59"/>
      <c r="IU46" s="59"/>
      <c r="IV46" s="59"/>
      <c r="IW46" s="59"/>
      <c r="IX46" s="59"/>
      <c r="IY46" s="59"/>
      <c r="IZ46" s="59"/>
      <c r="JA46" s="59"/>
      <c r="JB46" s="59"/>
      <c r="JC46" s="59"/>
      <c r="JD46" s="59"/>
      <c r="JE46" s="59"/>
      <c r="JF46" s="59"/>
      <c r="JG46" s="59"/>
      <c r="JH46" s="59"/>
      <c r="JI46" s="59"/>
      <c r="JJ46" s="59"/>
      <c r="JK46" s="59"/>
      <c r="JL46" s="59"/>
      <c r="JM46" s="59"/>
      <c r="JN46" s="59"/>
      <c r="JO46" s="59"/>
      <c r="JP46" s="59"/>
      <c r="JQ46" s="59"/>
      <c r="JR46" s="59"/>
      <c r="JS46" s="51"/>
      <c r="JT46" s="59"/>
      <c r="JU46" s="65"/>
      <c r="JV46" s="59"/>
      <c r="JW46" s="59"/>
      <c r="JX46" s="59"/>
      <c r="JY46" s="65"/>
      <c r="JZ46" s="65"/>
      <c r="KA46" s="65">
        <f t="shared" si="4"/>
        <v>0</v>
      </c>
      <c r="KB46" s="65"/>
      <c r="KC46" s="65"/>
      <c r="KD46" s="65"/>
      <c r="KE46" s="65"/>
      <c r="KF46" s="65"/>
      <c r="KG46" s="65">
        <f t="shared" si="5"/>
        <v>0</v>
      </c>
      <c r="KH46" s="65"/>
      <c r="KI46" s="65"/>
      <c r="KJ46" s="65"/>
      <c r="KK46" s="65"/>
      <c r="KL46" s="65"/>
      <c r="KM46" s="65">
        <f t="shared" si="6"/>
        <v>0</v>
      </c>
      <c r="KN46" s="65"/>
      <c r="KO46" s="65"/>
      <c r="KP46" s="65"/>
      <c r="KQ46" s="65"/>
      <c r="KR46" s="65">
        <f t="shared" si="7"/>
        <v>0</v>
      </c>
      <c r="KS46" s="65">
        <f t="shared" si="8"/>
        <v>0</v>
      </c>
      <c r="KT46" s="51"/>
      <c r="KU46" s="51"/>
      <c r="KV46" s="51"/>
      <c r="KW46" s="51"/>
      <c r="KX46" s="51"/>
      <c r="KY46" s="51"/>
      <c r="KZ46" s="51"/>
      <c r="LA46" s="51"/>
      <c r="LB46" s="51"/>
      <c r="LC46" s="51"/>
      <c r="LD46" s="51"/>
      <c r="LE46" s="51">
        <f t="shared" si="12"/>
        <v>0</v>
      </c>
      <c r="LF46" s="51"/>
      <c r="LG46" s="51"/>
      <c r="LH46" s="51"/>
      <c r="LI46" s="51"/>
      <c r="LJ46" s="51"/>
      <c r="LK46" s="51"/>
      <c r="LL46" s="51"/>
      <c r="LM46" s="51"/>
      <c r="LN46" s="51"/>
      <c r="LO46" s="51"/>
      <c r="LP46" s="51"/>
      <c r="LQ46" s="51"/>
      <c r="LR46" s="51">
        <f t="shared" si="13"/>
        <v>0</v>
      </c>
      <c r="LS46" s="51">
        <f t="shared" si="11"/>
        <v>0</v>
      </c>
    </row>
    <row r="47" spans="1:15646" ht="18.75" x14ac:dyDescent="0.3">
      <c r="A47" s="23" t="s">
        <v>33</v>
      </c>
      <c r="B47" s="24">
        <v>17.466683799999998</v>
      </c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>
        <v>1.3532790800000001</v>
      </c>
      <c r="U47" s="24">
        <v>2.0795456199999998</v>
      </c>
      <c r="V47" s="24">
        <v>1.31823796</v>
      </c>
      <c r="W47" s="24">
        <v>1.4596825400000002</v>
      </c>
      <c r="X47" s="24">
        <v>1.3082882800000002</v>
      </c>
      <c r="Y47" s="24">
        <v>1.2226798299999999</v>
      </c>
      <c r="Z47" s="24">
        <v>1.3201552900000002</v>
      </c>
      <c r="AA47" s="24">
        <v>1.8785957800000002</v>
      </c>
      <c r="AB47" s="24">
        <v>11.94046438</v>
      </c>
      <c r="AC47" s="24">
        <v>1.8453078799999996</v>
      </c>
      <c r="AD47" s="24">
        <v>1.2883519600000002</v>
      </c>
      <c r="AE47" s="24">
        <v>2.0875177200000001</v>
      </c>
      <c r="AF47" s="24">
        <v>1.6683080399999999</v>
      </c>
      <c r="AG47" s="24">
        <v>1.8696559800000001</v>
      </c>
      <c r="AH47" s="24">
        <v>1.3067969000000002</v>
      </c>
      <c r="AI47" s="24">
        <v>1.6759535699999999</v>
      </c>
      <c r="AJ47" s="24">
        <v>1.6460711099999998</v>
      </c>
      <c r="AK47" s="25">
        <v>1.4333496999999999</v>
      </c>
      <c r="AL47" s="25">
        <v>1.9033971099999998</v>
      </c>
      <c r="AM47" s="25">
        <v>1.57745636</v>
      </c>
      <c r="AN47" s="25">
        <v>1.58575764</v>
      </c>
      <c r="AO47" s="25">
        <v>19.887923969999999</v>
      </c>
      <c r="AP47" s="24">
        <v>1.5938540299999988</v>
      </c>
      <c r="AQ47" s="24">
        <v>1.6795862599999998</v>
      </c>
      <c r="AR47" s="24">
        <v>2.2683796799999993</v>
      </c>
      <c r="AS47" s="25">
        <v>0</v>
      </c>
      <c r="GE47" s="25">
        <v>0</v>
      </c>
      <c r="GF47" s="25">
        <v>0</v>
      </c>
      <c r="GG47" s="51">
        <f t="shared" si="14"/>
        <v>5.5418199699999979</v>
      </c>
      <c r="GH47" s="51">
        <v>1.6010177899999998</v>
      </c>
      <c r="GI47" s="51">
        <v>2.3390141600000001</v>
      </c>
      <c r="GJ47" s="51">
        <v>2.3224945299999997</v>
      </c>
      <c r="GK47" s="51">
        <v>1.8286205999999998</v>
      </c>
      <c r="GL47" s="51">
        <v>1.3313231400000003</v>
      </c>
      <c r="GM47" s="51">
        <v>2.1322834699999995</v>
      </c>
      <c r="GN47" s="51">
        <v>2.0696191900000001</v>
      </c>
      <c r="GO47" s="51">
        <v>7.2274269999999988E-2</v>
      </c>
      <c r="GP47" s="51">
        <v>7.2274269999999988E-2</v>
      </c>
      <c r="GQ47" s="51">
        <v>8.9014609999999994E-2</v>
      </c>
      <c r="GR47" s="51">
        <v>0.13243876999999998</v>
      </c>
      <c r="GS47" s="51">
        <v>0.10432840999999998</v>
      </c>
      <c r="GT47" s="51">
        <v>8.6903320000000006E-2</v>
      </c>
      <c r="GU47" s="51">
        <v>7.3526270000000005E-2</v>
      </c>
      <c r="GV47" s="51">
        <v>0.48621137999999997</v>
      </c>
      <c r="GW47" s="51"/>
      <c r="GX47" s="51">
        <v>0.10908017000000002</v>
      </c>
      <c r="GY47" s="51">
        <v>9.4549210000000009E-2</v>
      </c>
      <c r="GZ47" s="51">
        <v>0.11412855000000001</v>
      </c>
      <c r="HA47" s="51">
        <v>6.6516309999999995E-2</v>
      </c>
      <c r="HB47" s="51">
        <v>0.38427423999999999</v>
      </c>
      <c r="HC47" s="51">
        <v>0.12266372</v>
      </c>
      <c r="HD47" s="51">
        <v>8.9091950000000003E-2</v>
      </c>
      <c r="HE47" s="51">
        <v>0.19013788000000001</v>
      </c>
      <c r="HF47" s="51"/>
      <c r="HG47" s="51">
        <v>0.31320061000000005</v>
      </c>
      <c r="HH47" s="51">
        <v>0.71509416000000003</v>
      </c>
      <c r="HI47" s="51">
        <v>6.4068769999999997E-2</v>
      </c>
      <c r="HJ47" s="51">
        <v>9.7874380000000011E-2</v>
      </c>
      <c r="HK47" s="51">
        <v>0.10124309999999999</v>
      </c>
      <c r="HL47" s="51">
        <v>6.5740930000000003E-2</v>
      </c>
      <c r="HM47" s="51">
        <v>0.74044436999999996</v>
      </c>
      <c r="HN47" s="51">
        <v>1.0693715500000001</v>
      </c>
      <c r="HO47" s="51">
        <v>2.7272256000000001</v>
      </c>
      <c r="HP47" s="51">
        <v>0.10357530000000001</v>
      </c>
      <c r="HQ47" s="51">
        <v>7.0793720000000004E-2</v>
      </c>
      <c r="HR47" s="51">
        <v>0.10375419</v>
      </c>
      <c r="HS47" s="51">
        <v>2.2709E-2</v>
      </c>
      <c r="HT47" s="51">
        <v>8.1732420000000014E-2</v>
      </c>
      <c r="HU47" s="51">
        <v>0.38256463000000002</v>
      </c>
      <c r="HV47" s="51">
        <v>0.18741257</v>
      </c>
      <c r="HW47" s="51">
        <v>0.1275106</v>
      </c>
      <c r="HX47" s="51">
        <v>9.5512719999999995E-2</v>
      </c>
      <c r="HY47" s="51">
        <v>0.18895255999999999</v>
      </c>
      <c r="HZ47" s="51">
        <v>3.5771529999999996E-2</v>
      </c>
      <c r="IA47" s="51">
        <v>0.63515998000000007</v>
      </c>
      <c r="IB47" s="51"/>
      <c r="IC47" s="51">
        <v>6.6033799999999998E-3</v>
      </c>
      <c r="ID47" s="51">
        <v>2.3874570000000001E-2</v>
      </c>
      <c r="IE47" s="51">
        <v>1.2178959999999999E-2</v>
      </c>
      <c r="IF47" s="51">
        <v>1.3885100000000001E-2</v>
      </c>
      <c r="IG47" s="51">
        <v>5.6542010000000004E-2</v>
      </c>
      <c r="IH47" s="51"/>
      <c r="II47" s="51"/>
      <c r="IJ47" s="51"/>
      <c r="IK47" s="51"/>
      <c r="IL47" s="51"/>
      <c r="IM47" s="51"/>
      <c r="IN47" s="51"/>
      <c r="IO47" s="51">
        <v>1.0742666199999999</v>
      </c>
      <c r="IP47" s="51">
        <v>22.967685069999995</v>
      </c>
      <c r="IQ47" s="53">
        <f t="shared" si="15"/>
        <v>19.887923969999999</v>
      </c>
      <c r="IR47" s="53">
        <f t="shared" si="3"/>
        <v>22.967685069999995</v>
      </c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1"/>
      <c r="JT47" s="59"/>
      <c r="JU47" s="65"/>
      <c r="JV47" s="59"/>
      <c r="JW47" s="59"/>
      <c r="JX47" s="59"/>
      <c r="JY47" s="65"/>
      <c r="JZ47" s="65"/>
      <c r="KA47" s="65">
        <f t="shared" si="4"/>
        <v>0</v>
      </c>
      <c r="KB47" s="65"/>
      <c r="KC47" s="65"/>
      <c r="KD47" s="65"/>
      <c r="KE47" s="65"/>
      <c r="KF47" s="65"/>
      <c r="KG47" s="65">
        <f t="shared" si="5"/>
        <v>0</v>
      </c>
      <c r="KH47" s="65"/>
      <c r="KI47" s="65"/>
      <c r="KJ47" s="65"/>
      <c r="KK47" s="65"/>
      <c r="KL47" s="65"/>
      <c r="KM47" s="65">
        <f t="shared" si="6"/>
        <v>0</v>
      </c>
      <c r="KN47" s="65"/>
      <c r="KO47" s="65"/>
      <c r="KP47" s="65"/>
      <c r="KQ47" s="65"/>
      <c r="KR47" s="65">
        <f t="shared" si="7"/>
        <v>0</v>
      </c>
      <c r="KS47" s="65">
        <f t="shared" si="8"/>
        <v>0</v>
      </c>
      <c r="KT47" s="51"/>
      <c r="KU47" s="51"/>
      <c r="KV47" s="51"/>
      <c r="KW47" s="51"/>
      <c r="KX47" s="51"/>
      <c r="KY47" s="51"/>
      <c r="KZ47" s="51"/>
      <c r="LA47" s="51"/>
      <c r="LB47" s="51"/>
      <c r="LC47" s="51"/>
      <c r="LD47" s="51"/>
      <c r="LE47" s="51">
        <f t="shared" si="12"/>
        <v>0</v>
      </c>
      <c r="LF47" s="51"/>
      <c r="LG47" s="51"/>
      <c r="LH47" s="51"/>
      <c r="LI47" s="51"/>
      <c r="LJ47" s="51"/>
      <c r="LK47" s="51"/>
      <c r="LL47" s="51"/>
      <c r="LM47" s="51"/>
      <c r="LN47" s="51"/>
      <c r="LO47" s="51"/>
      <c r="LP47" s="51"/>
      <c r="LQ47" s="51"/>
      <c r="LR47" s="51">
        <f t="shared" si="13"/>
        <v>0</v>
      </c>
      <c r="LS47" s="51">
        <f t="shared" si="11"/>
        <v>0</v>
      </c>
    </row>
    <row r="48" spans="1:15646" ht="18.75" x14ac:dyDescent="0.3">
      <c r="A48" s="23" t="s">
        <v>34</v>
      </c>
      <c r="B48" s="24">
        <v>145.64325954000003</v>
      </c>
      <c r="C48" s="24">
        <v>86.376176720000032</v>
      </c>
      <c r="D48" s="24">
        <v>87.247989980000014</v>
      </c>
      <c r="E48" s="24">
        <v>212.06364640999999</v>
      </c>
      <c r="F48" s="24">
        <v>149.13321141999995</v>
      </c>
      <c r="G48" s="24">
        <v>133.54322077</v>
      </c>
      <c r="H48" s="24">
        <v>1667.7530947800003</v>
      </c>
      <c r="I48" s="24">
        <v>94.544929939999989</v>
      </c>
      <c r="J48" s="24">
        <v>133.29525895</v>
      </c>
      <c r="K48" s="24">
        <v>112.40567393000001</v>
      </c>
      <c r="L48" s="24">
        <v>565.52663144999985</v>
      </c>
      <c r="M48" s="24">
        <v>94.23292370999998</v>
      </c>
      <c r="N48" s="24">
        <v>167.16675045000002</v>
      </c>
      <c r="O48" s="24">
        <v>3503.289508509999</v>
      </c>
      <c r="P48" s="24">
        <v>71.198942609999989</v>
      </c>
      <c r="Q48" s="24">
        <v>103.29504865</v>
      </c>
      <c r="R48" s="24">
        <v>153.14630179</v>
      </c>
      <c r="S48" s="24">
        <v>136.15298480000004</v>
      </c>
      <c r="T48" s="24">
        <v>56.923268679999993</v>
      </c>
      <c r="U48" s="24">
        <v>133.37273402999998</v>
      </c>
      <c r="V48" s="24">
        <v>88.934520559999996</v>
      </c>
      <c r="W48" s="24">
        <v>83.577272890000017</v>
      </c>
      <c r="X48" s="24">
        <v>70.343216820000009</v>
      </c>
      <c r="Y48" s="24">
        <v>46.961610110000002</v>
      </c>
      <c r="Z48" s="24">
        <v>57.634063339999997</v>
      </c>
      <c r="AA48" s="24">
        <v>71.474189089999996</v>
      </c>
      <c r="AB48" s="24">
        <v>1073.0141533699991</v>
      </c>
      <c r="AC48" s="24">
        <v>185.69422022000003</v>
      </c>
      <c r="AD48" s="24">
        <v>161.41555814999998</v>
      </c>
      <c r="AE48" s="24">
        <v>83.083724480000029</v>
      </c>
      <c r="AF48" s="24">
        <v>55.597896150000004</v>
      </c>
      <c r="AG48" s="24">
        <v>157.47119657000002</v>
      </c>
      <c r="AH48" s="24">
        <v>92.062312650000038</v>
      </c>
      <c r="AI48" s="24">
        <v>126.70805115999998</v>
      </c>
      <c r="AJ48" s="24">
        <v>125.89061453999999</v>
      </c>
      <c r="AK48" s="25">
        <v>82.245223899999999</v>
      </c>
      <c r="AL48" s="25">
        <v>82.121297609999999</v>
      </c>
      <c r="AM48" s="25">
        <v>723.92320622000022</v>
      </c>
      <c r="AN48" s="25">
        <v>103.38697745999998</v>
      </c>
      <c r="AO48" s="25">
        <v>1979.6002791100002</v>
      </c>
      <c r="AP48" s="24">
        <v>125.61507210999994</v>
      </c>
      <c r="AQ48" s="24">
        <v>133.34894642999993</v>
      </c>
      <c r="AR48" s="24">
        <v>96.434896680000008</v>
      </c>
      <c r="AS48" s="25">
        <v>35.604689274052468</v>
      </c>
      <c r="GE48" s="25">
        <v>45.222715132653065</v>
      </c>
      <c r="GF48" s="25">
        <v>19.205615827988339</v>
      </c>
      <c r="GG48" s="51">
        <f t="shared" si="14"/>
        <v>355.39891521999988</v>
      </c>
      <c r="GH48" s="51">
        <v>54.302946100000007</v>
      </c>
      <c r="GI48" s="51">
        <v>56.675355019999998</v>
      </c>
      <c r="GJ48" s="51">
        <v>77.076245279999981</v>
      </c>
      <c r="GK48" s="51">
        <v>134.85827892999998</v>
      </c>
      <c r="GL48" s="51">
        <v>105.46790553000002</v>
      </c>
      <c r="GM48" s="51">
        <v>69.277317749999995</v>
      </c>
      <c r="GN48" s="51">
        <v>76.969146799999976</v>
      </c>
      <c r="GO48" s="51">
        <v>3.5483418699999998</v>
      </c>
      <c r="GP48" s="51">
        <v>3.5483418699999998</v>
      </c>
      <c r="GQ48" s="51">
        <v>19.302628029999997</v>
      </c>
      <c r="GR48" s="51">
        <v>2.1709488599999993</v>
      </c>
      <c r="GS48" s="51">
        <v>1.04927554</v>
      </c>
      <c r="GT48" s="51">
        <v>6.8894367700000005</v>
      </c>
      <c r="GU48" s="51">
        <v>4.3120517599999992</v>
      </c>
      <c r="GV48" s="51">
        <v>33.724340959999999</v>
      </c>
      <c r="GW48" s="51">
        <v>4.3050000000000003E-5</v>
      </c>
      <c r="GX48" s="51">
        <v>4.9299312800000008</v>
      </c>
      <c r="GY48" s="51">
        <v>4.3357619299999994</v>
      </c>
      <c r="GZ48" s="51">
        <v>8.5900738200000024</v>
      </c>
      <c r="HA48" s="51">
        <v>7.0787872200000006</v>
      </c>
      <c r="HB48" s="51">
        <v>24.9345973</v>
      </c>
      <c r="HC48" s="51">
        <v>8.4603365099999994</v>
      </c>
      <c r="HD48" s="51">
        <v>3.6250076799999995</v>
      </c>
      <c r="HE48" s="51">
        <v>1.9164980000000002E-2</v>
      </c>
      <c r="HF48" s="51">
        <v>7.933209559999999</v>
      </c>
      <c r="HG48" s="51">
        <v>2.8895165200000004</v>
      </c>
      <c r="HH48" s="51">
        <v>22.927235250000003</v>
      </c>
      <c r="HI48" s="51">
        <v>335.36673951</v>
      </c>
      <c r="HJ48" s="51">
        <v>0.65549166999999997</v>
      </c>
      <c r="HK48" s="51">
        <v>6.2637499999999999E-2</v>
      </c>
      <c r="HL48" s="51">
        <v>12.346501850000001</v>
      </c>
      <c r="HM48" s="51">
        <v>1.5453006700000003</v>
      </c>
      <c r="HN48" s="51">
        <v>349.97667120000006</v>
      </c>
      <c r="HO48" s="51">
        <v>435.11118657999998</v>
      </c>
      <c r="HP48" s="51">
        <v>4.6019940000000002E-2</v>
      </c>
      <c r="HQ48" s="51">
        <v>13.90752356</v>
      </c>
      <c r="HR48" s="51">
        <v>4.4055853200000001</v>
      </c>
      <c r="HS48" s="51">
        <v>0.63095012000000006</v>
      </c>
      <c r="HT48" s="51">
        <v>3.1074978799999999</v>
      </c>
      <c r="HU48" s="51">
        <v>22.097576819999997</v>
      </c>
      <c r="HV48" s="51">
        <v>5.7908617200000005</v>
      </c>
      <c r="HW48" s="51">
        <v>6.1290749999999998E-2</v>
      </c>
      <c r="HX48" s="51">
        <v>2.0694637399999998</v>
      </c>
      <c r="HY48" s="51">
        <v>7.6301792200000005</v>
      </c>
      <c r="HZ48" s="51">
        <v>1.1703409199999999</v>
      </c>
      <c r="IA48" s="51">
        <v>16.72213635</v>
      </c>
      <c r="IB48" s="51">
        <v>9.1731750000000001E-2</v>
      </c>
      <c r="IC48" s="51">
        <v>4.5073208100000004</v>
      </c>
      <c r="ID48" s="51">
        <v>1.3517686099999999</v>
      </c>
      <c r="IE48" s="51">
        <v>1.8748920099999999</v>
      </c>
      <c r="IF48" s="51">
        <v>9.6948053400000003</v>
      </c>
      <c r="IG48" s="51">
        <v>17.52051852</v>
      </c>
      <c r="IH48" s="51">
        <v>413.90288358999999</v>
      </c>
      <c r="II48" s="51">
        <v>1.0523891699999999</v>
      </c>
      <c r="IJ48" s="51">
        <v>2.0388828999999999</v>
      </c>
      <c r="IK48" s="51">
        <v>9.3179711299999983</v>
      </c>
      <c r="IL48" s="51">
        <v>426.31212678999998</v>
      </c>
      <c r="IM48" s="51">
        <v>1.8858807200000001</v>
      </c>
      <c r="IN48" s="51">
        <v>1.8858807200000001</v>
      </c>
      <c r="IO48" s="51">
        <v>484.53823919999996</v>
      </c>
      <c r="IP48" s="51">
        <v>1849.6755364099997</v>
      </c>
      <c r="IQ48" s="53">
        <f t="shared" si="15"/>
        <v>1979.6002791100002</v>
      </c>
      <c r="IR48" s="53">
        <f t="shared" si="3"/>
        <v>1849.6755364099997</v>
      </c>
      <c r="IS48" s="59">
        <v>0.52639656000000012</v>
      </c>
      <c r="IT48" s="59">
        <v>1.9668769499999998</v>
      </c>
      <c r="IU48" s="59">
        <v>6.4265357299999994</v>
      </c>
      <c r="IV48" s="59">
        <v>8.9198092399999993</v>
      </c>
      <c r="IW48" s="59">
        <v>7.9697713599999993</v>
      </c>
      <c r="IX48" s="59">
        <v>11.300710530000002</v>
      </c>
      <c r="IY48" s="59">
        <v>0.40763638999999996</v>
      </c>
      <c r="IZ48" s="59">
        <v>15.780918290000001</v>
      </c>
      <c r="JA48" s="59">
        <v>2.30385763</v>
      </c>
      <c r="JB48" s="59">
        <v>37.762894200000005</v>
      </c>
      <c r="JC48" s="59">
        <v>4.1452875200000001</v>
      </c>
      <c r="JD48" s="59">
        <v>0.39116356999999996</v>
      </c>
      <c r="JE48" s="59">
        <v>0.77600712000000005</v>
      </c>
      <c r="JF48" s="59">
        <v>1.89722842</v>
      </c>
      <c r="JG48" s="59">
        <v>0.37774857000000001</v>
      </c>
      <c r="JH48" s="59">
        <v>7.5874352000000007</v>
      </c>
      <c r="JI48" s="59">
        <v>4.3141510000000008E-2</v>
      </c>
      <c r="JJ48" s="59">
        <v>0.20545551000000001</v>
      </c>
      <c r="JK48" s="59">
        <v>2.0744685199999999</v>
      </c>
      <c r="JL48" s="59">
        <v>0.16482022000000002</v>
      </c>
      <c r="JM48" s="59">
        <v>2.4878857600000002</v>
      </c>
      <c r="JN48" s="59">
        <v>19.861885309999998</v>
      </c>
      <c r="JO48" s="59">
        <v>1.3969729999999998</v>
      </c>
      <c r="JP48" s="59">
        <v>1.4803810900000003</v>
      </c>
      <c r="JQ48" s="59">
        <v>14.937922900000002</v>
      </c>
      <c r="JR48" s="59">
        <v>37.677162299999999</v>
      </c>
      <c r="JS48" s="51">
        <v>94.435186700000045</v>
      </c>
      <c r="JT48" s="59">
        <v>1.36549236</v>
      </c>
      <c r="JU48" s="65">
        <v>1.36549236</v>
      </c>
      <c r="JV48" s="59">
        <v>2.7099793299999999</v>
      </c>
      <c r="JW48" s="59">
        <v>7.6300500000000002E-3</v>
      </c>
      <c r="JX48" s="59">
        <v>0.97398450000000003</v>
      </c>
      <c r="JY48" s="65">
        <v>1.313799E-2</v>
      </c>
      <c r="JZ48" s="65">
        <v>0.20811751000000001</v>
      </c>
      <c r="KA48" s="65">
        <f t="shared" si="4"/>
        <v>3.9128493800000004</v>
      </c>
      <c r="KB48" s="65">
        <v>0.7784704899999999</v>
      </c>
      <c r="KC48" s="65">
        <v>5.3915379999999999E-2</v>
      </c>
      <c r="KD48" s="65">
        <v>9.6807443200000005</v>
      </c>
      <c r="KE48" s="65">
        <v>0.66572768000000004</v>
      </c>
      <c r="KF48" s="65">
        <v>3.2757549500000001</v>
      </c>
      <c r="KG48" s="65">
        <f t="shared" si="5"/>
        <v>14.454612819999999</v>
      </c>
      <c r="KH48" s="65">
        <v>2.3751453400000004</v>
      </c>
      <c r="KI48" s="65">
        <v>7.8476871699999995</v>
      </c>
      <c r="KJ48" s="65">
        <v>6.2228494899999998</v>
      </c>
      <c r="KK48" s="65">
        <v>5.6350983299999999</v>
      </c>
      <c r="KL48" s="65">
        <v>0.10056005000000001</v>
      </c>
      <c r="KM48" s="65">
        <f t="shared" si="6"/>
        <v>22.181340379999995</v>
      </c>
      <c r="KN48" s="65">
        <v>6.3421873399999997</v>
      </c>
      <c r="KO48" s="65">
        <v>5.9662672700000012</v>
      </c>
      <c r="KP48" s="65">
        <v>3.2053361699999998</v>
      </c>
      <c r="KQ48" s="65">
        <v>1.6435752699999999</v>
      </c>
      <c r="KR48" s="65">
        <f t="shared" si="7"/>
        <v>17.15736605</v>
      </c>
      <c r="KS48" s="65">
        <f t="shared" si="8"/>
        <v>59.071660989999991</v>
      </c>
      <c r="KT48" s="51">
        <v>0.77847800999999894</v>
      </c>
      <c r="KU48" s="51">
        <v>0.77847800999999894</v>
      </c>
      <c r="KV48" s="51">
        <v>0.17177376999999999</v>
      </c>
      <c r="KW48" s="51">
        <v>1.7501999999999991E-4</v>
      </c>
      <c r="KX48" s="51">
        <v>7.4052577199999998</v>
      </c>
      <c r="KY48" s="51">
        <v>7.577206509999999</v>
      </c>
      <c r="KZ48" s="51">
        <v>6.8869512899999998</v>
      </c>
      <c r="LA48" s="51">
        <v>2.2506304200000007</v>
      </c>
      <c r="LB48" s="51">
        <v>8.1512353999999991</v>
      </c>
      <c r="LC48" s="51">
        <v>5.4453128800000004</v>
      </c>
      <c r="LD48" s="51">
        <v>2.7421999999999998E-3</v>
      </c>
      <c r="LE48" s="51">
        <f t="shared" si="12"/>
        <v>22.73687219</v>
      </c>
      <c r="LF48" s="51">
        <v>3.3261340300000009</v>
      </c>
      <c r="LG48" s="51">
        <v>2.2376507000000001</v>
      </c>
      <c r="LH48" s="51">
        <v>1.9258546299999999</v>
      </c>
      <c r="LI48" s="51">
        <v>11.66200635</v>
      </c>
      <c r="LJ48" s="51">
        <v>2.1611160200000001</v>
      </c>
      <c r="LK48" s="51">
        <v>21.312761730000005</v>
      </c>
      <c r="LL48" s="51">
        <v>0.71756046000000007</v>
      </c>
      <c r="LM48" s="51">
        <v>3.2919672899999997</v>
      </c>
      <c r="LN48" s="51">
        <v>1.7314959700000001</v>
      </c>
      <c r="LO48" s="51">
        <v>0.21611041999999997</v>
      </c>
      <c r="LP48" s="51">
        <v>1.6034000000000003E-2</v>
      </c>
      <c r="LQ48" s="51">
        <v>5.9731681400000003</v>
      </c>
      <c r="LR48" s="51">
        <f t="shared" si="13"/>
        <v>58.378486580000001</v>
      </c>
      <c r="LS48" s="51">
        <f t="shared" si="11"/>
        <v>211.88533427000004</v>
      </c>
    </row>
    <row r="49" spans="1:331" ht="18.75" x14ac:dyDescent="0.3">
      <c r="A49" s="26" t="s">
        <v>35</v>
      </c>
      <c r="B49" s="24">
        <v>3.5635653900000004</v>
      </c>
      <c r="C49" s="24">
        <v>3.6930313199999998</v>
      </c>
      <c r="D49" s="24"/>
      <c r="E49" s="24"/>
      <c r="F49" s="24"/>
      <c r="G49" s="24"/>
      <c r="H49" s="24">
        <v>2.7918676499999999</v>
      </c>
      <c r="I49" s="24"/>
      <c r="J49" s="24"/>
      <c r="K49" s="24">
        <v>2.6653019999999999E-2</v>
      </c>
      <c r="L49" s="24"/>
      <c r="M49" s="24"/>
      <c r="N49" s="24">
        <v>13.957504009999999</v>
      </c>
      <c r="O49" s="27">
        <v>20.469055999999998</v>
      </c>
      <c r="P49" s="24"/>
      <c r="Q49" s="24"/>
      <c r="R49" s="24"/>
      <c r="S49" s="24">
        <v>6.7545000000000001E-3</v>
      </c>
      <c r="T49" s="24"/>
      <c r="U49" s="24"/>
      <c r="V49" s="24"/>
      <c r="W49" s="24"/>
      <c r="X49" s="24"/>
      <c r="Y49" s="24">
        <v>4.5563000000000001E-3</v>
      </c>
      <c r="Z49" s="24">
        <v>3.31527269</v>
      </c>
      <c r="AA49" s="24">
        <v>6.2661879999999989E-2</v>
      </c>
      <c r="AB49" s="24">
        <v>3.3892453700000003</v>
      </c>
      <c r="AC49" s="24">
        <v>4.1805759999999997E-2</v>
      </c>
      <c r="AD49" s="24">
        <v>1.016134E-2</v>
      </c>
      <c r="AE49" s="24"/>
      <c r="AF49" s="24"/>
      <c r="AG49" s="24"/>
      <c r="AH49" s="24">
        <v>1.0204081600000001</v>
      </c>
      <c r="AI49" s="24"/>
      <c r="AJ49" s="24"/>
      <c r="AK49" s="25"/>
      <c r="AL49" s="25"/>
      <c r="AM49" s="25"/>
      <c r="AN49" s="25">
        <v>1.1725156800000001</v>
      </c>
      <c r="AO49" s="28">
        <v>2.2448909400000003</v>
      </c>
      <c r="AP49" s="27">
        <v>9.3162010000000003E-2</v>
      </c>
      <c r="AQ49" s="27"/>
      <c r="AR49" s="27"/>
      <c r="AS49" s="35">
        <v>0.12789879008746355</v>
      </c>
      <c r="GE49" s="35">
        <v>3.0775670553935857E-2</v>
      </c>
      <c r="GF49" s="35">
        <v>8.1133702623906699E-3</v>
      </c>
      <c r="GG49" s="52">
        <f t="shared" si="14"/>
        <v>9.3162010000000003E-2</v>
      </c>
      <c r="GH49" s="52">
        <v>5.2605600000000002E-2</v>
      </c>
      <c r="GI49" s="52"/>
      <c r="GJ49" s="52">
        <v>0.34904519000000001</v>
      </c>
      <c r="GK49" s="52">
        <v>1.9837E-2</v>
      </c>
      <c r="GL49" s="52"/>
      <c r="GM49" s="52"/>
      <c r="GN49" s="52"/>
      <c r="GO49" s="52"/>
      <c r="GP49" s="52"/>
      <c r="GQ49" s="52"/>
      <c r="GR49" s="52"/>
      <c r="GS49" s="52"/>
      <c r="GT49" s="52"/>
      <c r="GU49" s="52"/>
      <c r="GV49" s="52"/>
      <c r="GW49" s="52"/>
      <c r="GX49" s="52"/>
      <c r="GY49" s="52"/>
      <c r="GZ49" s="52"/>
      <c r="HA49" s="52"/>
      <c r="HB49" s="52"/>
      <c r="HC49" s="52"/>
      <c r="HD49" s="52"/>
      <c r="HE49" s="52"/>
      <c r="HF49" s="52"/>
      <c r="HG49" s="52"/>
      <c r="HH49" s="52"/>
      <c r="HI49" s="52"/>
      <c r="HJ49" s="52"/>
      <c r="HK49" s="52"/>
      <c r="HL49" s="52"/>
      <c r="HM49" s="52"/>
      <c r="HN49" s="52"/>
      <c r="HO49" s="52"/>
      <c r="HP49" s="52"/>
      <c r="HQ49" s="52"/>
      <c r="HR49" s="52"/>
      <c r="HS49" s="52"/>
      <c r="HT49" s="52"/>
      <c r="HU49" s="52"/>
      <c r="HV49" s="52"/>
      <c r="HW49" s="52"/>
      <c r="HX49" s="52"/>
      <c r="HY49" s="52"/>
      <c r="HZ49" s="52"/>
      <c r="IA49" s="52"/>
      <c r="IB49" s="52"/>
      <c r="IC49" s="52"/>
      <c r="ID49" s="52"/>
      <c r="IE49" s="52"/>
      <c r="IF49" s="52"/>
      <c r="IG49" s="52"/>
      <c r="IH49" s="52"/>
      <c r="II49" s="52"/>
      <c r="IJ49" s="52"/>
      <c r="IK49" s="52"/>
      <c r="IL49" s="52"/>
      <c r="IM49" s="52"/>
      <c r="IN49" s="52"/>
      <c r="IO49" s="52"/>
      <c r="IP49" s="52">
        <v>0.51464980000000005</v>
      </c>
      <c r="IQ49" s="54">
        <f t="shared" si="15"/>
        <v>2.2448909400000003</v>
      </c>
      <c r="IR49" s="54">
        <f t="shared" si="3"/>
        <v>0.51464980000000005</v>
      </c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>
        <v>1.15705E-3</v>
      </c>
      <c r="JQ49" s="58">
        <v>7.9370900000000008E-3</v>
      </c>
      <c r="JR49" s="58">
        <v>9.0941400000000006E-3</v>
      </c>
      <c r="JS49" s="52">
        <v>9.0941400000000006E-3</v>
      </c>
      <c r="JT49" s="58"/>
      <c r="JU49" s="64"/>
      <c r="JV49" s="58"/>
      <c r="JW49" s="58"/>
      <c r="JX49" s="59">
        <v>1.483288E-2</v>
      </c>
      <c r="JY49" s="65"/>
      <c r="JZ49" s="65"/>
      <c r="KA49" s="65">
        <f t="shared" si="4"/>
        <v>1.483288E-2</v>
      </c>
      <c r="KB49" s="65"/>
      <c r="KC49" s="65"/>
      <c r="KD49" s="65"/>
      <c r="KE49" s="65"/>
      <c r="KF49" s="65"/>
      <c r="KG49" s="65">
        <f t="shared" si="5"/>
        <v>0</v>
      </c>
      <c r="KH49" s="65"/>
      <c r="KI49" s="65"/>
      <c r="KJ49" s="65"/>
      <c r="KK49" s="65"/>
      <c r="KL49" s="65"/>
      <c r="KM49" s="65">
        <f t="shared" si="6"/>
        <v>0</v>
      </c>
      <c r="KN49" s="65"/>
      <c r="KO49" s="65"/>
      <c r="KP49" s="65"/>
      <c r="KQ49" s="65">
        <v>1.1501720000000002E-2</v>
      </c>
      <c r="KR49" s="65">
        <f t="shared" si="7"/>
        <v>1.1501720000000002E-2</v>
      </c>
      <c r="KS49" s="65">
        <f t="shared" si="8"/>
        <v>2.63346E-2</v>
      </c>
      <c r="KT49" s="52"/>
      <c r="KU49" s="52"/>
      <c r="KV49" s="52"/>
      <c r="KW49" s="52"/>
      <c r="KX49" s="52"/>
      <c r="KY49" s="52"/>
      <c r="KZ49" s="52"/>
      <c r="LA49" s="52"/>
      <c r="LB49" s="52">
        <v>3.1900000000000001E-3</v>
      </c>
      <c r="LC49" s="52"/>
      <c r="LD49" s="52"/>
      <c r="LE49" s="52">
        <f t="shared" si="12"/>
        <v>3.1900000000000001E-3</v>
      </c>
      <c r="LF49" s="52"/>
      <c r="LG49" s="52"/>
      <c r="LH49" s="52"/>
      <c r="LI49" s="52"/>
      <c r="LJ49" s="52">
        <v>7.4007299999999995E-3</v>
      </c>
      <c r="LK49" s="52">
        <v>7.4007299999999995E-3</v>
      </c>
      <c r="LL49" s="52">
        <v>0.65597668000000009</v>
      </c>
      <c r="LM49" s="52"/>
      <c r="LN49" s="52"/>
      <c r="LO49" s="52"/>
      <c r="LP49" s="52">
        <v>3.4519200000000002E-3</v>
      </c>
      <c r="LQ49" s="52">
        <v>0.65942860000000014</v>
      </c>
      <c r="LR49" s="52">
        <f t="shared" si="13"/>
        <v>0.67001933000000014</v>
      </c>
      <c r="LS49" s="52">
        <f t="shared" si="11"/>
        <v>0.70544807000000009</v>
      </c>
    </row>
    <row r="50" spans="1:331" ht="18.75" x14ac:dyDescent="0.3">
      <c r="A50" s="26" t="s">
        <v>36</v>
      </c>
      <c r="B50" s="24">
        <v>0.89312948000000003</v>
      </c>
      <c r="C50" s="24">
        <v>1.3720170700000001</v>
      </c>
      <c r="D50" s="24">
        <v>0.43039427999999991</v>
      </c>
      <c r="E50" s="24">
        <v>0.29554616</v>
      </c>
      <c r="F50" s="24">
        <v>0.13028103999999999</v>
      </c>
      <c r="G50" s="24">
        <v>0.80372664999999999</v>
      </c>
      <c r="H50" s="24">
        <v>0.19561504000000002</v>
      </c>
      <c r="I50" s="24">
        <v>1.6865256900000001</v>
      </c>
      <c r="J50" s="24">
        <v>0.38895322999999998</v>
      </c>
      <c r="K50" s="24">
        <v>0.14597099999999999</v>
      </c>
      <c r="L50" s="24">
        <v>0.52340063999999997</v>
      </c>
      <c r="M50" s="24">
        <v>3.9798611200000003</v>
      </c>
      <c r="N50" s="24">
        <v>0.68899827999999996</v>
      </c>
      <c r="O50" s="27">
        <v>10.641290200000002</v>
      </c>
      <c r="P50" s="24">
        <v>1.3205013099999998</v>
      </c>
      <c r="Q50" s="24">
        <v>0.38612331999999999</v>
      </c>
      <c r="R50" s="24">
        <v>0.12298632</v>
      </c>
      <c r="S50" s="24">
        <v>1.62618296</v>
      </c>
      <c r="T50" s="24">
        <v>4.7327951600000002</v>
      </c>
      <c r="U50" s="24">
        <v>0.62272147</v>
      </c>
      <c r="V50" s="24">
        <v>0.51348994000000003</v>
      </c>
      <c r="W50" s="24">
        <v>0.33486718999999993</v>
      </c>
      <c r="X50" s="24">
        <v>0.36722303000000001</v>
      </c>
      <c r="Y50" s="24">
        <v>1.3130274100000003</v>
      </c>
      <c r="Z50" s="24">
        <v>0.98794736000000005</v>
      </c>
      <c r="AA50" s="24">
        <v>0.89135658999999989</v>
      </c>
      <c r="AB50" s="24">
        <v>13.219222059999993</v>
      </c>
      <c r="AC50" s="24">
        <v>15.257313880000002</v>
      </c>
      <c r="AD50" s="24">
        <v>1.3178633000000002</v>
      </c>
      <c r="AE50" s="24">
        <v>1.6717195600000003</v>
      </c>
      <c r="AF50" s="24">
        <v>1.0488821400000001</v>
      </c>
      <c r="AG50" s="24">
        <v>0.65312950999999986</v>
      </c>
      <c r="AH50" s="24">
        <v>0.72150630999999987</v>
      </c>
      <c r="AI50" s="24">
        <v>5.69762535</v>
      </c>
      <c r="AJ50" s="24">
        <v>7.3459552199999996</v>
      </c>
      <c r="AK50" s="25">
        <v>3.93309044</v>
      </c>
      <c r="AL50" s="25">
        <v>5.4853189099999993</v>
      </c>
      <c r="AM50" s="25">
        <v>1.6424547500000002</v>
      </c>
      <c r="AN50" s="25">
        <v>5.1003241600000004</v>
      </c>
      <c r="AO50" s="28">
        <v>49.875183529999994</v>
      </c>
      <c r="AP50" s="27">
        <v>5.7262978299999991</v>
      </c>
      <c r="AQ50" s="27">
        <v>2.5777967099999994</v>
      </c>
      <c r="AR50" s="27">
        <v>3.0374038100000007</v>
      </c>
      <c r="AS50" s="35">
        <v>4.2214209533527693</v>
      </c>
      <c r="GE50" s="35">
        <v>2.35062443877551</v>
      </c>
      <c r="GF50" s="35">
        <v>9.7929578717201149E-2</v>
      </c>
      <c r="GG50" s="52">
        <f t="shared" si="14"/>
        <v>11.341498349999998</v>
      </c>
      <c r="GH50" s="52">
        <v>1.4357966</v>
      </c>
      <c r="GI50" s="52">
        <v>2.5508843199999993</v>
      </c>
      <c r="GJ50" s="52">
        <v>2.4227587599999998</v>
      </c>
      <c r="GK50" s="52">
        <v>9.7287261699999998</v>
      </c>
      <c r="GL50" s="52">
        <v>4.4595493600000005</v>
      </c>
      <c r="GM50" s="52">
        <v>5.0228555699999999</v>
      </c>
      <c r="GN50" s="52">
        <v>9.102065050000002</v>
      </c>
      <c r="GO50" s="52">
        <v>3.54827892</v>
      </c>
      <c r="GP50" s="52">
        <v>3.54827892</v>
      </c>
      <c r="GQ50" s="52">
        <v>9.466716E-2</v>
      </c>
      <c r="GR50" s="52">
        <v>0.50522917999999994</v>
      </c>
      <c r="GS50" s="52">
        <v>0.69599087000000004</v>
      </c>
      <c r="GT50" s="52">
        <v>2.3598669999999999E-2</v>
      </c>
      <c r="GU50" s="52">
        <v>4.3120517599999992</v>
      </c>
      <c r="GV50" s="52">
        <v>5.6315376399999995</v>
      </c>
      <c r="GW50" s="52"/>
      <c r="GX50" s="52">
        <v>0.66949685000000003</v>
      </c>
      <c r="GY50" s="52">
        <v>0.49158965999999998</v>
      </c>
      <c r="GZ50" s="52">
        <v>1.9765109999999999E-2</v>
      </c>
      <c r="HA50" s="52">
        <v>3.064826E-2</v>
      </c>
      <c r="HB50" s="52">
        <v>1.2114998799999999</v>
      </c>
      <c r="HC50" s="52">
        <v>4.6182509999999996E-2</v>
      </c>
      <c r="HD50" s="52">
        <v>4.2379089999999994E-2</v>
      </c>
      <c r="HE50" s="52">
        <v>1.916497E-2</v>
      </c>
      <c r="HF50" s="52">
        <v>1.1911974699999999</v>
      </c>
      <c r="HG50" s="52">
        <v>0.35477564000000006</v>
      </c>
      <c r="HH50" s="52">
        <v>1.6536996799999999</v>
      </c>
      <c r="HI50" s="52">
        <v>0.26656870999999999</v>
      </c>
      <c r="HJ50" s="52">
        <v>1.4999999999999999E-2</v>
      </c>
      <c r="HK50" s="52">
        <v>6.2637410000000004E-2</v>
      </c>
      <c r="HL50" s="52">
        <v>0.28105670999999999</v>
      </c>
      <c r="HM50" s="52">
        <v>0.12953922000000001</v>
      </c>
      <c r="HN50" s="52">
        <v>0.75480204999999989</v>
      </c>
      <c r="HO50" s="52">
        <v>12.799818169999998</v>
      </c>
      <c r="HP50" s="52">
        <v>4.6019940000000002E-2</v>
      </c>
      <c r="HQ50" s="52">
        <v>0.70135665000000003</v>
      </c>
      <c r="HR50" s="52">
        <v>0.28154549000000001</v>
      </c>
      <c r="HS50" s="52">
        <v>0.54463512000000003</v>
      </c>
      <c r="HT50" s="52">
        <v>0.43804889000000002</v>
      </c>
      <c r="HU50" s="52">
        <v>2.0116060900000003</v>
      </c>
      <c r="HV50" s="52">
        <v>7.5047000000000003E-2</v>
      </c>
      <c r="HW50" s="52">
        <v>6.1290749999999998E-2</v>
      </c>
      <c r="HX50" s="52">
        <v>1.1111559999999999E-2</v>
      </c>
      <c r="HY50" s="52">
        <v>0.30432662999999999</v>
      </c>
      <c r="HZ50" s="52">
        <v>0.63572818999999992</v>
      </c>
      <c r="IA50" s="52">
        <v>1.0875041299999999</v>
      </c>
      <c r="IB50" s="52">
        <v>6.512097E-2</v>
      </c>
      <c r="IC50" s="52">
        <v>0.14058746</v>
      </c>
      <c r="ID50" s="52">
        <v>2.2218370000000001E-2</v>
      </c>
      <c r="IE50" s="52">
        <v>3.4596109999999999E-2</v>
      </c>
      <c r="IF50" s="52">
        <v>4.4192449999999994E-2</v>
      </c>
      <c r="IG50" s="52">
        <v>0.30671535999999999</v>
      </c>
      <c r="IH50" s="52">
        <v>2.1695030000000001E-2</v>
      </c>
      <c r="II50" s="52">
        <v>3.3604000000000002E-2</v>
      </c>
      <c r="IJ50" s="52"/>
      <c r="IK50" s="52"/>
      <c r="IL50" s="52">
        <v>5.5299029999999999E-2</v>
      </c>
      <c r="IM50" s="52">
        <v>0.33028539000000001</v>
      </c>
      <c r="IN50" s="52">
        <v>0.33028539000000001</v>
      </c>
      <c r="IO50" s="52">
        <v>3.7914099999999999</v>
      </c>
      <c r="IP50" s="52">
        <v>62.655362349999976</v>
      </c>
      <c r="IQ50" s="54">
        <f t="shared" si="15"/>
        <v>49.875183529999994</v>
      </c>
      <c r="IR50" s="54">
        <f t="shared" si="3"/>
        <v>62.655362349999976</v>
      </c>
      <c r="IS50" s="58"/>
      <c r="IT50" s="58">
        <v>1.204525E-2</v>
      </c>
      <c r="IU50" s="58">
        <v>8.0000000000000002E-3</v>
      </c>
      <c r="IV50" s="58">
        <v>2.0045250000000001E-2</v>
      </c>
      <c r="IW50" s="58">
        <v>5.7231739999999996E-2</v>
      </c>
      <c r="IX50" s="58">
        <v>1.222317E-2</v>
      </c>
      <c r="IY50" s="58">
        <v>1.62309E-3</v>
      </c>
      <c r="IZ50" s="58">
        <v>0.12813408000000001</v>
      </c>
      <c r="JA50" s="58">
        <v>1.601E-2</v>
      </c>
      <c r="JB50" s="58">
        <v>0.21522208000000001</v>
      </c>
      <c r="JC50" s="58">
        <v>0.33489259999999998</v>
      </c>
      <c r="JD50" s="58">
        <v>0.18711070999999999</v>
      </c>
      <c r="JE50" s="58">
        <v>0.171068</v>
      </c>
      <c r="JF50" s="58">
        <v>1.529E-3</v>
      </c>
      <c r="JG50" s="58">
        <v>1.276942E-2</v>
      </c>
      <c r="JH50" s="58">
        <v>0.70736973000000003</v>
      </c>
      <c r="JI50" s="58"/>
      <c r="JJ50" s="58">
        <v>4.5025219999999998E-2</v>
      </c>
      <c r="JK50" s="58">
        <v>7.1951340000000003E-2</v>
      </c>
      <c r="JL50" s="58">
        <v>5.2300000000000003E-3</v>
      </c>
      <c r="JM50" s="58">
        <v>0.12220655999999999</v>
      </c>
      <c r="JN50" s="58">
        <v>1.141201E-2</v>
      </c>
      <c r="JO50" s="58"/>
      <c r="JP50" s="58">
        <v>8.5937410000000006E-2</v>
      </c>
      <c r="JQ50" s="58">
        <v>0.28346500000000002</v>
      </c>
      <c r="JR50" s="58">
        <v>0.38081441999999999</v>
      </c>
      <c r="JS50" s="52">
        <v>1.4456580400000001</v>
      </c>
      <c r="JT50" s="58"/>
      <c r="JU50" s="64"/>
      <c r="JV50" s="58">
        <v>6.6400000000000001E-3</v>
      </c>
      <c r="JW50" s="58">
        <v>4.2520999999999998E-4</v>
      </c>
      <c r="JX50" s="58">
        <v>2.7813880000000003E-2</v>
      </c>
      <c r="JY50" s="64">
        <v>1.3133260000000001E-2</v>
      </c>
      <c r="JZ50" s="64">
        <v>0.19579868</v>
      </c>
      <c r="KA50" s="64">
        <f t="shared" si="4"/>
        <v>0.24381103000000001</v>
      </c>
      <c r="KB50" s="64">
        <v>7.1484569999999997E-2</v>
      </c>
      <c r="KC50" s="64">
        <v>5.3915379999999999E-2</v>
      </c>
      <c r="KD50" s="64">
        <v>0.10117784999999999</v>
      </c>
      <c r="KE50" s="64">
        <v>4.1650369999999992E-2</v>
      </c>
      <c r="KF50" s="64"/>
      <c r="KG50" s="64">
        <f t="shared" si="5"/>
        <v>0.26822816999999999</v>
      </c>
      <c r="KH50" s="64"/>
      <c r="KI50" s="64">
        <v>5.5300000000000002E-2</v>
      </c>
      <c r="KJ50" s="64">
        <v>5.8820950000000004E-2</v>
      </c>
      <c r="KK50" s="64">
        <v>9.25547E-3</v>
      </c>
      <c r="KL50" s="64">
        <v>0.10054205000000001</v>
      </c>
      <c r="KM50" s="64">
        <f t="shared" si="6"/>
        <v>0.22391847000000001</v>
      </c>
      <c r="KN50" s="64">
        <v>3.5117099999999999E-3</v>
      </c>
      <c r="KO50" s="64">
        <v>4.9540799999999996E-3</v>
      </c>
      <c r="KP50" s="64">
        <v>1.8064879999999998E-2</v>
      </c>
      <c r="KQ50" s="64">
        <v>0.45547504000000005</v>
      </c>
      <c r="KR50" s="64">
        <f t="shared" si="7"/>
        <v>0.48200571000000003</v>
      </c>
      <c r="KS50" s="64">
        <f t="shared" si="8"/>
        <v>1.21796338</v>
      </c>
      <c r="KT50" s="52"/>
      <c r="KU50" s="52"/>
      <c r="KV50" s="52">
        <v>0.17177376999999999</v>
      </c>
      <c r="KW50" s="52">
        <v>1.4503000000000001E-4</v>
      </c>
      <c r="KX50" s="52">
        <v>7.4052186999999998</v>
      </c>
      <c r="KY50" s="52">
        <v>7.5771374999999992</v>
      </c>
      <c r="KZ50" s="52">
        <v>3.9605960000000003E-2</v>
      </c>
      <c r="LA50" s="52">
        <v>5.4892549999999998E-2</v>
      </c>
      <c r="LB50" s="52">
        <v>3.9556800000000005E-3</v>
      </c>
      <c r="LC50" s="52">
        <v>0.24060624</v>
      </c>
      <c r="LD50" s="52">
        <v>2.7421999999999998E-3</v>
      </c>
      <c r="LE50" s="52">
        <f t="shared" si="12"/>
        <v>0.34180263</v>
      </c>
      <c r="LF50" s="52">
        <v>5.8693160000000001E-2</v>
      </c>
      <c r="LG50" s="52">
        <v>5.1146130000000005E-2</v>
      </c>
      <c r="LH50" s="52">
        <v>6.079971E-2</v>
      </c>
      <c r="LI50" s="52">
        <v>0.25729449999999998</v>
      </c>
      <c r="LJ50" s="52">
        <v>4.8306509999999997E-2</v>
      </c>
      <c r="LK50" s="52">
        <v>0.47624000999999994</v>
      </c>
      <c r="LL50" s="52">
        <v>6.1246650000000007E-2</v>
      </c>
      <c r="LM50" s="52">
        <v>0.23429764</v>
      </c>
      <c r="LN50" s="52">
        <v>2.8499999999999999E-4</v>
      </c>
      <c r="LO50" s="52">
        <v>0.21238025999999999</v>
      </c>
      <c r="LP50" s="52"/>
      <c r="LQ50" s="52">
        <v>0.50820955000000001</v>
      </c>
      <c r="LR50" s="52">
        <f t="shared" si="13"/>
        <v>8.9033896899999991</v>
      </c>
      <c r="LS50" s="52">
        <f t="shared" si="11"/>
        <v>11.567011109999999</v>
      </c>
    </row>
    <row r="51" spans="1:331" ht="18.75" x14ac:dyDescent="0.3">
      <c r="A51" s="26" t="s">
        <v>37</v>
      </c>
      <c r="B51" s="24">
        <v>63.059698060000002</v>
      </c>
      <c r="C51" s="24">
        <v>46.79333058000001</v>
      </c>
      <c r="D51" s="24">
        <v>85.275998900000005</v>
      </c>
      <c r="E51" s="24">
        <v>157.34004145000003</v>
      </c>
      <c r="F51" s="24">
        <v>145.56929129999997</v>
      </c>
      <c r="G51" s="24">
        <v>102.93138486000001</v>
      </c>
      <c r="H51" s="24">
        <v>133.40180903999999</v>
      </c>
      <c r="I51" s="24">
        <v>74.689637720000007</v>
      </c>
      <c r="J51" s="24">
        <v>132.90630166</v>
      </c>
      <c r="K51" s="24">
        <v>109.77345287999999</v>
      </c>
      <c r="L51" s="24">
        <v>99.972849970000013</v>
      </c>
      <c r="M51" s="24">
        <v>57.113111519999997</v>
      </c>
      <c r="N51" s="24">
        <v>135.45520642000002</v>
      </c>
      <c r="O51" s="27">
        <v>1281.2224162999996</v>
      </c>
      <c r="P51" s="24">
        <v>69.487587389999987</v>
      </c>
      <c r="Q51" s="24">
        <v>102.00313147</v>
      </c>
      <c r="R51" s="24">
        <v>138.63187149000004</v>
      </c>
      <c r="S51" s="24">
        <v>75.303727909999992</v>
      </c>
      <c r="T51" s="24">
        <v>39.27681428999999</v>
      </c>
      <c r="U51" s="24">
        <v>104.92819013</v>
      </c>
      <c r="V51" s="24">
        <v>58.789856480000005</v>
      </c>
      <c r="W51" s="24">
        <v>80.307621519999998</v>
      </c>
      <c r="X51" s="24">
        <v>67.087611210000006</v>
      </c>
      <c r="Y51" s="24">
        <v>41.905348980000007</v>
      </c>
      <c r="Z51" s="24">
        <v>50.060762009999998</v>
      </c>
      <c r="AA51" s="24">
        <v>69.694698720000005</v>
      </c>
      <c r="AB51" s="24">
        <v>897.47722159999978</v>
      </c>
      <c r="AC51" s="24">
        <v>106.89784018</v>
      </c>
      <c r="AD51" s="24">
        <v>45.067638549999991</v>
      </c>
      <c r="AE51" s="24">
        <v>75.785325419999992</v>
      </c>
      <c r="AF51" s="24">
        <v>50.087503169999998</v>
      </c>
      <c r="AG51" s="24">
        <v>82.500577030000002</v>
      </c>
      <c r="AH51" s="24">
        <v>85.759173689999997</v>
      </c>
      <c r="AI51" s="24">
        <v>97.731281409999994</v>
      </c>
      <c r="AJ51" s="24">
        <v>84.071382739999976</v>
      </c>
      <c r="AK51" s="25">
        <v>76.107205710000002</v>
      </c>
      <c r="AL51" s="25">
        <v>64.881268300000002</v>
      </c>
      <c r="AM51" s="25">
        <v>68.976065390000002</v>
      </c>
      <c r="AN51" s="25">
        <v>73.552680849999987</v>
      </c>
      <c r="AO51" s="28">
        <v>911.41794244000005</v>
      </c>
      <c r="AP51" s="27">
        <v>119.37334495999995</v>
      </c>
      <c r="AQ51" s="27">
        <v>67.573775279999893</v>
      </c>
      <c r="AR51" s="27">
        <v>91.158535519999987</v>
      </c>
      <c r="AS51" s="35">
        <v>31.196571650145771</v>
      </c>
      <c r="GE51" s="35">
        <v>42.795093272594755</v>
      </c>
      <c r="GF51" s="35">
        <v>19.099572879008747</v>
      </c>
      <c r="GG51" s="52">
        <f t="shared" si="14"/>
        <v>278.10565575999982</v>
      </c>
      <c r="GH51" s="52">
        <v>52.154526990000008</v>
      </c>
      <c r="GI51" s="52">
        <v>45.947714239999989</v>
      </c>
      <c r="GJ51" s="52">
        <v>67.438954109999983</v>
      </c>
      <c r="GK51" s="52">
        <v>81.462793229999988</v>
      </c>
      <c r="GL51" s="52">
        <v>90.01495309000002</v>
      </c>
      <c r="GM51" s="52">
        <v>61.63290511999999</v>
      </c>
      <c r="GN51" s="52">
        <v>48.07856652000001</v>
      </c>
      <c r="GO51" s="52">
        <v>6.2949999999999999E-5</v>
      </c>
      <c r="GP51" s="52">
        <v>6.2949999999999999E-5</v>
      </c>
      <c r="GQ51" s="52">
        <v>19.007960869999998</v>
      </c>
      <c r="GR51" s="52">
        <v>1.6643071799999998</v>
      </c>
      <c r="GS51" s="52">
        <v>0.35328467000000002</v>
      </c>
      <c r="GT51" s="52">
        <v>6.8638766500000008</v>
      </c>
      <c r="GU51" s="52">
        <v>0</v>
      </c>
      <c r="GV51" s="52">
        <v>27.889429369999998</v>
      </c>
      <c r="GW51" s="52">
        <v>4.3050000000000003E-5</v>
      </c>
      <c r="GX51" s="52">
        <v>2.5069099999999997E-2</v>
      </c>
      <c r="GY51" s="52">
        <v>3.8276324899999996</v>
      </c>
      <c r="GZ51" s="52">
        <v>8.5627415800000026</v>
      </c>
      <c r="HA51" s="52">
        <v>4.5481389600000002</v>
      </c>
      <c r="HB51" s="52">
        <v>16.963625180000001</v>
      </c>
      <c r="HC51" s="52">
        <v>8.4141539999999999</v>
      </c>
      <c r="HD51" s="52">
        <v>3.5826285899999997</v>
      </c>
      <c r="HE51" s="52">
        <v>1E-8</v>
      </c>
      <c r="HF51" s="52">
        <v>6.7420120899999993</v>
      </c>
      <c r="HG51" s="52">
        <v>2.5347408800000002</v>
      </c>
      <c r="HH51" s="52">
        <v>21.27353557</v>
      </c>
      <c r="HI51" s="52">
        <v>2.3730000000000001E-5</v>
      </c>
      <c r="HJ51" s="52">
        <v>0.62807373999999994</v>
      </c>
      <c r="HK51" s="52">
        <v>8.9999999999999999E-8</v>
      </c>
      <c r="HL51" s="52">
        <v>12.065445140000001</v>
      </c>
      <c r="HM51" s="52">
        <v>1.4006178100000002</v>
      </c>
      <c r="HN51" s="52">
        <v>14.094160510000002</v>
      </c>
      <c r="HO51" s="52">
        <v>80.220813580000026</v>
      </c>
      <c r="HP51" s="52"/>
      <c r="HQ51" s="52">
        <v>13.20616691</v>
      </c>
      <c r="HR51" s="52">
        <v>4.1240398300000001</v>
      </c>
      <c r="HS51" s="52">
        <v>8.6315000000000003E-2</v>
      </c>
      <c r="HT51" s="52">
        <v>2.6679009299999996</v>
      </c>
      <c r="HU51" s="52">
        <v>20.084422669999999</v>
      </c>
      <c r="HV51" s="52">
        <v>5.7111702400000013</v>
      </c>
      <c r="HW51" s="52"/>
      <c r="HX51" s="52">
        <v>2.05835218</v>
      </c>
      <c r="HY51" s="52">
        <v>7.3258525900000002</v>
      </c>
      <c r="HZ51" s="52">
        <v>0.53461272999999998</v>
      </c>
      <c r="IA51" s="52">
        <v>15.629987740000001</v>
      </c>
      <c r="IB51" s="52">
        <v>7.5930000000000013E-5</v>
      </c>
      <c r="IC51" s="52">
        <v>4.3667333500000005</v>
      </c>
      <c r="ID51" s="52">
        <v>1.32825317</v>
      </c>
      <c r="IE51" s="52">
        <v>1.2541569699999999</v>
      </c>
      <c r="IF51" s="52">
        <v>9.6506119699999999</v>
      </c>
      <c r="IG51" s="52">
        <v>16.599831390000002</v>
      </c>
      <c r="IH51" s="52">
        <v>0</v>
      </c>
      <c r="II51" s="52">
        <v>1.0187851699999999</v>
      </c>
      <c r="IJ51" s="52">
        <v>2.0388828999999999</v>
      </c>
      <c r="IK51" s="52">
        <v>9.3179711299999983</v>
      </c>
      <c r="IL51" s="52">
        <v>12.375639199999997</v>
      </c>
      <c r="IM51" s="52">
        <v>1.51031213</v>
      </c>
      <c r="IN51" s="52">
        <v>1.51031213</v>
      </c>
      <c r="IO51" s="52">
        <v>66.200193130000002</v>
      </c>
      <c r="IP51" s="52">
        <v>871.25707576999969</v>
      </c>
      <c r="IQ51" s="54">
        <f t="shared" si="15"/>
        <v>911.41794244000005</v>
      </c>
      <c r="IR51" s="54">
        <f t="shared" si="3"/>
        <v>871.25707576999969</v>
      </c>
      <c r="IS51" s="58">
        <v>0.52639656000000012</v>
      </c>
      <c r="IT51" s="58">
        <v>1.9489050699999999</v>
      </c>
      <c r="IU51" s="58">
        <v>6.4185357299999994</v>
      </c>
      <c r="IV51" s="58">
        <v>8.8938373599999991</v>
      </c>
      <c r="IW51" s="58">
        <v>7.9125396199999996</v>
      </c>
      <c r="IX51" s="58">
        <v>11.288487360000001</v>
      </c>
      <c r="IY51" s="58">
        <v>0.40493911999999999</v>
      </c>
      <c r="IZ51" s="58">
        <v>15.65278421</v>
      </c>
      <c r="JA51" s="58">
        <v>2.2878476299999999</v>
      </c>
      <c r="JB51" s="58">
        <v>37.546597939999998</v>
      </c>
      <c r="JC51" s="58">
        <v>3.8081099200000006</v>
      </c>
      <c r="JD51" s="58">
        <v>0.19407773</v>
      </c>
      <c r="JE51" s="58">
        <v>0.32430521000000001</v>
      </c>
      <c r="JF51" s="58">
        <v>1.8954994200000002</v>
      </c>
      <c r="JG51" s="58">
        <v>0.36487915000000004</v>
      </c>
      <c r="JH51" s="58">
        <v>6.5868714300000013</v>
      </c>
      <c r="JI51" s="58">
        <v>4.282107000000001E-2</v>
      </c>
      <c r="JJ51" s="58">
        <v>0.14868475</v>
      </c>
      <c r="JK51" s="58">
        <v>1.9895832699999998</v>
      </c>
      <c r="JL51" s="58">
        <v>0.15939022</v>
      </c>
      <c r="JM51" s="58">
        <v>2.3404793099999996</v>
      </c>
      <c r="JN51" s="58">
        <v>19.820652849999998</v>
      </c>
      <c r="JO51" s="58">
        <v>1.3879682799999997</v>
      </c>
      <c r="JP51" s="58">
        <v>1.3932866300000002</v>
      </c>
      <c r="JQ51" s="58">
        <v>14.646520810000002</v>
      </c>
      <c r="JR51" s="58">
        <v>37.248428569999994</v>
      </c>
      <c r="JS51" s="52">
        <v>92.616214610000014</v>
      </c>
      <c r="JT51" s="58">
        <v>1.36073607</v>
      </c>
      <c r="JU51" s="64">
        <v>1.36073607</v>
      </c>
      <c r="JV51" s="58">
        <v>2.7033393299999999</v>
      </c>
      <c r="JW51" s="58"/>
      <c r="JX51" s="58">
        <v>0.93133774000000003</v>
      </c>
      <c r="JY51" s="64">
        <v>4.7300000000000005E-6</v>
      </c>
      <c r="JZ51" s="64">
        <v>1.2318829999999999E-2</v>
      </c>
      <c r="KA51" s="64">
        <f t="shared" si="4"/>
        <v>3.64700063</v>
      </c>
      <c r="KB51" s="64">
        <v>0.70698591999999993</v>
      </c>
      <c r="KC51" s="64">
        <v>0</v>
      </c>
      <c r="KD51" s="64">
        <v>9.5795664700000014</v>
      </c>
      <c r="KE51" s="64">
        <v>0.62407731000000011</v>
      </c>
      <c r="KF51" s="64">
        <v>3.2757549500000001</v>
      </c>
      <c r="KG51" s="64">
        <f t="shared" si="5"/>
        <v>14.186384650000001</v>
      </c>
      <c r="KH51" s="64">
        <v>2.3751453400000004</v>
      </c>
      <c r="KI51" s="64">
        <v>7.7923871699999996</v>
      </c>
      <c r="KJ51" s="64">
        <v>6.1640285399999994</v>
      </c>
      <c r="KK51" s="64">
        <v>5.6258428599999997</v>
      </c>
      <c r="KL51" s="64">
        <v>1.8E-5</v>
      </c>
      <c r="KM51" s="64">
        <f t="shared" si="6"/>
        <v>21.957421910000001</v>
      </c>
      <c r="KN51" s="64">
        <v>6.33867563</v>
      </c>
      <c r="KO51" s="64">
        <v>5.9613131900000011</v>
      </c>
      <c r="KP51" s="64">
        <v>3.18727129</v>
      </c>
      <c r="KQ51" s="64">
        <v>1.1765985099999998</v>
      </c>
      <c r="KR51" s="64">
        <f t="shared" si="7"/>
        <v>16.663858619999999</v>
      </c>
      <c r="KS51" s="64">
        <f t="shared" si="8"/>
        <v>57.815401879999996</v>
      </c>
      <c r="KT51" s="52">
        <v>0.77847800999999894</v>
      </c>
      <c r="KU51" s="52">
        <v>0.77847800999999894</v>
      </c>
      <c r="KV51" s="52">
        <v>0</v>
      </c>
      <c r="KW51" s="52">
        <v>2.9989999999999898E-5</v>
      </c>
      <c r="KX51" s="52">
        <v>3.9019999999999996E-5</v>
      </c>
      <c r="KY51" s="52">
        <v>6.9009999999999897E-5</v>
      </c>
      <c r="KZ51" s="52">
        <v>6.8473453299999996</v>
      </c>
      <c r="LA51" s="52">
        <v>2.1957378700000008</v>
      </c>
      <c r="LB51" s="52">
        <v>8.1440897199999984</v>
      </c>
      <c r="LC51" s="52">
        <v>5.2047066400000004</v>
      </c>
      <c r="LD51" s="52">
        <v>0</v>
      </c>
      <c r="LE51" s="52">
        <f t="shared" si="12"/>
        <v>22.39187956</v>
      </c>
      <c r="LF51" s="52">
        <v>3.2674408700000011</v>
      </c>
      <c r="LG51" s="52">
        <v>2.1865045700000003</v>
      </c>
      <c r="LH51" s="52">
        <v>1.8650549199999999</v>
      </c>
      <c r="LI51" s="52">
        <v>11.40471185</v>
      </c>
      <c r="LJ51" s="52">
        <v>0</v>
      </c>
      <c r="LK51" s="52">
        <v>18.723712210000002</v>
      </c>
      <c r="LL51" s="52">
        <v>3.3712999999999999E-4</v>
      </c>
      <c r="LM51" s="52">
        <v>3.0576696499999998</v>
      </c>
      <c r="LN51" s="52">
        <v>1.73121097</v>
      </c>
      <c r="LO51" s="52">
        <v>1.0210000000000002E-4</v>
      </c>
      <c r="LP51" s="52">
        <v>1.1231550000000002E-2</v>
      </c>
      <c r="LQ51" s="52">
        <v>4.8005513999999998</v>
      </c>
      <c r="LR51" s="52">
        <f t="shared" si="13"/>
        <v>46.694690189999996</v>
      </c>
      <c r="LS51" s="52">
        <f t="shared" si="11"/>
        <v>197.12630668</v>
      </c>
    </row>
    <row r="52" spans="1:331" ht="18.75" x14ac:dyDescent="0.3">
      <c r="A52" s="26" t="s">
        <v>38</v>
      </c>
      <c r="B52" s="24">
        <v>78.126866610000008</v>
      </c>
      <c r="C52" s="24">
        <v>28.309797750000001</v>
      </c>
      <c r="D52" s="24">
        <v>1.5415967999999998</v>
      </c>
      <c r="E52" s="24">
        <v>54.428058800000002</v>
      </c>
      <c r="F52" s="24">
        <v>3.4336390799999994</v>
      </c>
      <c r="G52" s="24">
        <v>29.808109260000002</v>
      </c>
      <c r="H52" s="24">
        <v>1531.3638030500001</v>
      </c>
      <c r="I52" s="24">
        <v>18.168766529999999</v>
      </c>
      <c r="J52" s="24">
        <v>4.0600000000000001E-6</v>
      </c>
      <c r="K52" s="24">
        <v>2.4595970300000003</v>
      </c>
      <c r="L52" s="24">
        <v>465.03038084000008</v>
      </c>
      <c r="M52" s="24">
        <v>33.139951070000002</v>
      </c>
      <c r="N52" s="24">
        <v>17.065041740000002</v>
      </c>
      <c r="O52" s="27">
        <v>2184.7487460099992</v>
      </c>
      <c r="P52" s="24">
        <v>0.39085391000000003</v>
      </c>
      <c r="Q52" s="24">
        <v>0.90579386000000006</v>
      </c>
      <c r="R52" s="24">
        <v>14.391443979999998</v>
      </c>
      <c r="S52" s="24">
        <v>59.216319429999999</v>
      </c>
      <c r="T52" s="24">
        <v>12.913659229999999</v>
      </c>
      <c r="U52" s="24">
        <v>27.821822430000001</v>
      </c>
      <c r="V52" s="24">
        <v>29.631174140000002</v>
      </c>
      <c r="W52" s="24">
        <v>2.9347841799999999</v>
      </c>
      <c r="X52" s="24">
        <v>2.88838258</v>
      </c>
      <c r="Y52" s="24">
        <v>3.7386774200000001</v>
      </c>
      <c r="Z52" s="24">
        <v>3.2700812800000003</v>
      </c>
      <c r="AA52" s="24">
        <v>0.82547190000000004</v>
      </c>
      <c r="AB52" s="24">
        <v>158.92846434</v>
      </c>
      <c r="AC52" s="24">
        <v>63.497260400000002</v>
      </c>
      <c r="AD52" s="24">
        <v>115.01989496</v>
      </c>
      <c r="AE52" s="24">
        <v>5.6266794999999998</v>
      </c>
      <c r="AF52" s="24">
        <v>4.4615108399999999</v>
      </c>
      <c r="AG52" s="24">
        <v>74.317490030000002</v>
      </c>
      <c r="AH52" s="24">
        <v>4.5612244899999999</v>
      </c>
      <c r="AI52" s="24">
        <v>23.2791444</v>
      </c>
      <c r="AJ52" s="24">
        <v>34.473276580000004</v>
      </c>
      <c r="AK52" s="25">
        <v>2.20492775</v>
      </c>
      <c r="AL52" s="25">
        <v>11.7547104</v>
      </c>
      <c r="AM52" s="25">
        <v>653.30468608000001</v>
      </c>
      <c r="AN52" s="25">
        <v>23.561456769999989</v>
      </c>
      <c r="AO52" s="28">
        <v>1016.0622622</v>
      </c>
      <c r="AP52" s="27">
        <v>0.42226730999999984</v>
      </c>
      <c r="AQ52" s="27">
        <v>63.197374439999997</v>
      </c>
      <c r="AR52" s="27">
        <v>2.2389573500000002</v>
      </c>
      <c r="AS52" s="27">
        <v>5.8797880466472302E-2</v>
      </c>
      <c r="GE52" s="27">
        <v>4.6221750728862969E-2</v>
      </c>
      <c r="GF52" s="27">
        <v>0</v>
      </c>
      <c r="GG52" s="52">
        <f t="shared" si="14"/>
        <v>65.858599099999992</v>
      </c>
      <c r="GH52" s="52">
        <v>0.66001691000000007</v>
      </c>
      <c r="GI52" s="52">
        <v>8.17675646</v>
      </c>
      <c r="GJ52" s="52">
        <v>6.8654872199999986</v>
      </c>
      <c r="GK52" s="52">
        <v>43.646922529999991</v>
      </c>
      <c r="GL52" s="52">
        <v>10.99340308</v>
      </c>
      <c r="GM52" s="52">
        <v>2.6215570599999998</v>
      </c>
      <c r="GN52" s="52">
        <v>19.788515230000002</v>
      </c>
      <c r="GO52" s="52"/>
      <c r="GP52" s="52"/>
      <c r="GQ52" s="52">
        <v>0.2</v>
      </c>
      <c r="GR52" s="52">
        <v>1.4124999999999999E-3</v>
      </c>
      <c r="GS52" s="52"/>
      <c r="GT52" s="52">
        <v>1.96145E-3</v>
      </c>
      <c r="GU52" s="52"/>
      <c r="GV52" s="52">
        <v>0.20337395</v>
      </c>
      <c r="GW52" s="52"/>
      <c r="GX52" s="52">
        <v>4.2353653300000005</v>
      </c>
      <c r="GY52" s="52">
        <v>1.653978E-2</v>
      </c>
      <c r="GZ52" s="52">
        <v>7.56713E-3</v>
      </c>
      <c r="HA52" s="52">
        <v>2.5</v>
      </c>
      <c r="HB52" s="52">
        <v>6.7594722400000009</v>
      </c>
      <c r="HC52" s="52"/>
      <c r="HD52" s="52"/>
      <c r="HE52" s="52"/>
      <c r="HF52" s="52"/>
      <c r="HG52" s="52"/>
      <c r="HH52" s="52"/>
      <c r="HI52" s="52">
        <v>335.10014706999999</v>
      </c>
      <c r="HJ52" s="52">
        <v>1.2417930000000001E-2</v>
      </c>
      <c r="HK52" s="52"/>
      <c r="HL52" s="52"/>
      <c r="HM52" s="52">
        <v>1.514364E-2</v>
      </c>
      <c r="HN52" s="52">
        <v>335.12770864000004</v>
      </c>
      <c r="HO52" s="52">
        <v>342.09055483000003</v>
      </c>
      <c r="HP52" s="52"/>
      <c r="HQ52" s="52"/>
      <c r="HR52" s="52"/>
      <c r="HS52" s="52"/>
      <c r="HT52" s="52">
        <v>1.54806E-3</v>
      </c>
      <c r="HU52" s="52">
        <v>1.54806E-3</v>
      </c>
      <c r="HV52" s="52">
        <v>4.6444799999999994E-3</v>
      </c>
      <c r="HW52" s="52"/>
      <c r="HX52" s="52"/>
      <c r="HY52" s="52"/>
      <c r="HZ52" s="52"/>
      <c r="IA52" s="52">
        <v>4.6444799999999994E-3</v>
      </c>
      <c r="IB52" s="52">
        <v>2.6534849999999999E-2</v>
      </c>
      <c r="IC52" s="52"/>
      <c r="ID52" s="52">
        <v>1.29707E-3</v>
      </c>
      <c r="IE52" s="52">
        <v>0.58613893000000006</v>
      </c>
      <c r="IF52" s="52">
        <v>9.2000000000000009E-7</v>
      </c>
      <c r="IG52" s="52">
        <v>0.61397177000000003</v>
      </c>
      <c r="IH52" s="52">
        <v>413.88118856</v>
      </c>
      <c r="II52" s="52"/>
      <c r="IJ52" s="52"/>
      <c r="IK52" s="52"/>
      <c r="IL52" s="52">
        <v>413.88118856</v>
      </c>
      <c r="IM52" s="52">
        <v>4.5283199999999996E-2</v>
      </c>
      <c r="IN52" s="52">
        <v>4.5283199999999996E-2</v>
      </c>
      <c r="IO52" s="52">
        <v>414.54663606999998</v>
      </c>
      <c r="IP52" s="52">
        <v>915.24844849000021</v>
      </c>
      <c r="IQ52" s="54">
        <f t="shared" si="15"/>
        <v>1016.0622622</v>
      </c>
      <c r="IR52" s="54">
        <f t="shared" si="3"/>
        <v>915.24844849000021</v>
      </c>
      <c r="IS52" s="58"/>
      <c r="IT52" s="58">
        <v>5.9266300000000004E-3</v>
      </c>
      <c r="IU52" s="58"/>
      <c r="IV52" s="58">
        <v>5.9266300000000004E-3</v>
      </c>
      <c r="IW52" s="58"/>
      <c r="IX52" s="58"/>
      <c r="IY52" s="58">
        <v>1.0741800000000001E-3</v>
      </c>
      <c r="IZ52" s="58"/>
      <c r="JA52" s="58"/>
      <c r="JB52" s="58">
        <v>1.0741800000000001E-3</v>
      </c>
      <c r="JC52" s="58">
        <v>2.2850000000000001E-3</v>
      </c>
      <c r="JD52" s="58">
        <v>9.9751299999999987E-3</v>
      </c>
      <c r="JE52" s="58">
        <v>0.28063391000000004</v>
      </c>
      <c r="JF52" s="58">
        <v>2.0000000000000001E-4</v>
      </c>
      <c r="JG52" s="58">
        <v>1E-4</v>
      </c>
      <c r="JH52" s="58">
        <v>0.29319404000000004</v>
      </c>
      <c r="JI52" s="58">
        <v>3.2044000000000002E-4</v>
      </c>
      <c r="JJ52" s="58">
        <v>1.174554E-2</v>
      </c>
      <c r="JK52" s="58">
        <v>1.293391E-2</v>
      </c>
      <c r="JL52" s="58">
        <v>2.0000000000000001E-4</v>
      </c>
      <c r="JM52" s="58">
        <v>2.5199890000000003E-2</v>
      </c>
      <c r="JN52" s="58">
        <v>2.9820450000000002E-2</v>
      </c>
      <c r="JO52" s="58">
        <v>9.004719999999999E-3</v>
      </c>
      <c r="JP52" s="58"/>
      <c r="JQ52" s="58"/>
      <c r="JR52" s="58">
        <v>3.8825169999999999E-2</v>
      </c>
      <c r="JS52" s="52">
        <v>0.36421990999999998</v>
      </c>
      <c r="JT52" s="58">
        <v>4.7562899999999998E-3</v>
      </c>
      <c r="JU52" s="64">
        <v>4.7562899999999998E-3</v>
      </c>
      <c r="JV52" s="58"/>
      <c r="JW52" s="58">
        <v>7.2048400000000005E-3</v>
      </c>
      <c r="JX52" s="58"/>
      <c r="JY52" s="64"/>
      <c r="JZ52" s="64"/>
      <c r="KA52" s="64">
        <f t="shared" si="4"/>
        <v>7.2048400000000005E-3</v>
      </c>
      <c r="KB52" s="64"/>
      <c r="KC52" s="64"/>
      <c r="KD52" s="64"/>
      <c r="KE52" s="64"/>
      <c r="KF52" s="64"/>
      <c r="KG52" s="64">
        <f t="shared" si="5"/>
        <v>0</v>
      </c>
      <c r="KH52" s="64"/>
      <c r="KI52" s="64"/>
      <c r="KJ52" s="64"/>
      <c r="KK52" s="64"/>
      <c r="KL52" s="64"/>
      <c r="KM52" s="64">
        <f t="shared" si="6"/>
        <v>0</v>
      </c>
      <c r="KN52" s="64"/>
      <c r="KO52" s="64"/>
      <c r="KP52" s="64"/>
      <c r="KQ52" s="64"/>
      <c r="KR52" s="64">
        <f t="shared" si="7"/>
        <v>0</v>
      </c>
      <c r="KS52" s="64">
        <f t="shared" si="8"/>
        <v>1.196113E-2</v>
      </c>
      <c r="KT52" s="52"/>
      <c r="KU52" s="52"/>
      <c r="KV52" s="52"/>
      <c r="KW52" s="52"/>
      <c r="KX52" s="52"/>
      <c r="KY52" s="52"/>
      <c r="KZ52" s="52"/>
      <c r="LA52" s="52"/>
      <c r="LB52" s="52"/>
      <c r="LC52" s="52"/>
      <c r="LD52" s="52"/>
      <c r="LE52" s="52">
        <f t="shared" si="12"/>
        <v>0</v>
      </c>
      <c r="LF52" s="52"/>
      <c r="LG52" s="52"/>
      <c r="LH52" s="52"/>
      <c r="LI52" s="52"/>
      <c r="LJ52" s="52">
        <v>2.1054087800000003</v>
      </c>
      <c r="LK52" s="52">
        <v>2.1054087800000003</v>
      </c>
      <c r="LL52" s="52"/>
      <c r="LM52" s="52"/>
      <c r="LN52" s="52"/>
      <c r="LO52" s="52">
        <v>3.6280599999999998E-3</v>
      </c>
      <c r="LP52" s="52">
        <v>1.35053E-3</v>
      </c>
      <c r="LQ52" s="52">
        <v>4.9785899999999998E-3</v>
      </c>
      <c r="LR52" s="52">
        <f t="shared" si="13"/>
        <v>2.1103873700000002</v>
      </c>
      <c r="LS52" s="52">
        <f t="shared" si="11"/>
        <v>2.4865684100000003</v>
      </c>
    </row>
    <row r="53" spans="1:331" ht="18.75" x14ac:dyDescent="0.3">
      <c r="A53" s="29" t="s">
        <v>38</v>
      </c>
      <c r="B53" s="24">
        <v>78.126866610000008</v>
      </c>
      <c r="C53" s="24">
        <v>28.309797750000001</v>
      </c>
      <c r="D53" s="24">
        <v>1.5415967999999998</v>
      </c>
      <c r="E53" s="24">
        <v>54.428058800000002</v>
      </c>
      <c r="F53" s="24">
        <v>3.4336390799999994</v>
      </c>
      <c r="G53" s="24">
        <v>29.808109260000002</v>
      </c>
      <c r="H53" s="24">
        <v>1531.3638030500001</v>
      </c>
      <c r="I53" s="24">
        <v>18.168766529999999</v>
      </c>
      <c r="J53" s="24">
        <v>4.0600000000000001E-6</v>
      </c>
      <c r="K53" s="24">
        <v>2.4595970300000003</v>
      </c>
      <c r="L53" s="24">
        <v>465.03038084000008</v>
      </c>
      <c r="M53" s="24">
        <v>33.139951070000002</v>
      </c>
      <c r="N53" s="24">
        <v>17.065041740000002</v>
      </c>
      <c r="O53" s="24">
        <v>2184.7487460099992</v>
      </c>
      <c r="P53" s="24">
        <v>0.39085391000000003</v>
      </c>
      <c r="Q53" s="24">
        <v>0.90579386000000006</v>
      </c>
      <c r="R53" s="24">
        <v>14.391443979999998</v>
      </c>
      <c r="S53" s="24">
        <v>59.216319429999999</v>
      </c>
      <c r="T53" s="24">
        <v>12.913659229999999</v>
      </c>
      <c r="U53" s="24">
        <v>27.821822430000001</v>
      </c>
      <c r="V53" s="24">
        <v>29.631174140000002</v>
      </c>
      <c r="W53" s="24">
        <v>2.9347841799999999</v>
      </c>
      <c r="X53" s="24">
        <v>2.88838258</v>
      </c>
      <c r="Y53" s="24">
        <v>3.7386774200000001</v>
      </c>
      <c r="Z53" s="24">
        <v>3.2700812800000003</v>
      </c>
      <c r="AA53" s="24">
        <v>0.82547190000000004</v>
      </c>
      <c r="AB53" s="24">
        <v>158.92846434</v>
      </c>
      <c r="AC53" s="24">
        <v>63.497260400000002</v>
      </c>
      <c r="AD53" s="24">
        <v>115.01989496</v>
      </c>
      <c r="AE53" s="24">
        <v>5.6266794999999998</v>
      </c>
      <c r="AF53" s="24">
        <v>4.4615108399999999</v>
      </c>
      <c r="AG53" s="24">
        <v>74.317490030000002</v>
      </c>
      <c r="AH53" s="24">
        <v>4.5612244899999999</v>
      </c>
      <c r="AI53" s="24">
        <v>23.2791444</v>
      </c>
      <c r="AJ53" s="24">
        <v>34.473276580000004</v>
      </c>
      <c r="AK53" s="25">
        <v>2.20492775</v>
      </c>
      <c r="AL53" s="25">
        <v>11.7547104</v>
      </c>
      <c r="AM53" s="25">
        <v>653.30468608000001</v>
      </c>
      <c r="AN53" s="25">
        <v>23.561456769999989</v>
      </c>
      <c r="AO53" s="25">
        <v>1016.0622622</v>
      </c>
      <c r="AP53" s="24">
        <v>0.42226730999999984</v>
      </c>
      <c r="AQ53" s="24">
        <v>63.197374439999997</v>
      </c>
      <c r="AR53" s="24">
        <v>2.2389573500000002</v>
      </c>
      <c r="AS53" s="24">
        <v>5.8797880466472302E-2</v>
      </c>
      <c r="GE53" s="24">
        <v>4.6221750728862969E-2</v>
      </c>
      <c r="GF53" s="24">
        <v>0</v>
      </c>
      <c r="GG53" s="51">
        <f t="shared" si="14"/>
        <v>65.858599099999992</v>
      </c>
      <c r="GH53" s="51">
        <v>0.66001691000000007</v>
      </c>
      <c r="GI53" s="51">
        <v>8.17675646</v>
      </c>
      <c r="GJ53" s="51">
        <v>6.8654872199999986</v>
      </c>
      <c r="GK53" s="51">
        <v>43.646922529999991</v>
      </c>
      <c r="GL53" s="51">
        <v>10.99340308</v>
      </c>
      <c r="GM53" s="51">
        <v>2.6215570599999998</v>
      </c>
      <c r="GN53" s="51">
        <v>19.788515230000002</v>
      </c>
      <c r="GO53" s="51"/>
      <c r="GP53" s="51"/>
      <c r="GQ53" s="51">
        <v>0.2</v>
      </c>
      <c r="GR53" s="51">
        <v>1.4124999999999999E-3</v>
      </c>
      <c r="GS53" s="51"/>
      <c r="GT53" s="51">
        <v>1.96145E-3</v>
      </c>
      <c r="GU53" s="51"/>
      <c r="GV53" s="51">
        <v>0.20337395</v>
      </c>
      <c r="GW53" s="51"/>
      <c r="GX53" s="51">
        <v>4.2353653300000005</v>
      </c>
      <c r="GY53" s="51">
        <v>1.653978E-2</v>
      </c>
      <c r="GZ53" s="51">
        <v>7.56713E-3</v>
      </c>
      <c r="HA53" s="51">
        <v>2.5</v>
      </c>
      <c r="HB53" s="51">
        <v>6.7594722400000009</v>
      </c>
      <c r="HC53" s="51"/>
      <c r="HD53" s="51"/>
      <c r="HE53" s="51"/>
      <c r="HF53" s="51"/>
      <c r="HG53" s="51"/>
      <c r="HH53" s="51"/>
      <c r="HI53" s="51">
        <v>335.10014706999999</v>
      </c>
      <c r="HJ53" s="51">
        <v>1.2417930000000001E-2</v>
      </c>
      <c r="HK53" s="51"/>
      <c r="HL53" s="51"/>
      <c r="HM53" s="51">
        <v>1.514364E-2</v>
      </c>
      <c r="HN53" s="51">
        <v>335.12770864000004</v>
      </c>
      <c r="HO53" s="51">
        <v>342.09055483000003</v>
      </c>
      <c r="HP53" s="51"/>
      <c r="HQ53" s="51"/>
      <c r="HR53" s="51"/>
      <c r="HS53" s="51"/>
      <c r="HT53" s="51">
        <v>1.54806E-3</v>
      </c>
      <c r="HU53" s="51">
        <v>1.54806E-3</v>
      </c>
      <c r="HV53" s="51">
        <v>4.6444799999999994E-3</v>
      </c>
      <c r="HW53" s="51"/>
      <c r="HX53" s="51"/>
      <c r="HY53" s="51"/>
      <c r="HZ53" s="51"/>
      <c r="IA53" s="51">
        <v>4.6444799999999994E-3</v>
      </c>
      <c r="IB53" s="51">
        <v>2.6534849999999999E-2</v>
      </c>
      <c r="IC53" s="51"/>
      <c r="ID53" s="51">
        <v>1.29707E-3</v>
      </c>
      <c r="IE53" s="51">
        <v>0.58613893000000006</v>
      </c>
      <c r="IF53" s="51">
        <v>9.2000000000000009E-7</v>
      </c>
      <c r="IG53" s="51">
        <v>0.61397177000000003</v>
      </c>
      <c r="IH53" s="51">
        <v>413.88118856</v>
      </c>
      <c r="II53" s="51"/>
      <c r="IJ53" s="51"/>
      <c r="IK53" s="51"/>
      <c r="IL53" s="51">
        <v>413.88118856</v>
      </c>
      <c r="IM53" s="51">
        <v>4.5283199999999996E-2</v>
      </c>
      <c r="IN53" s="51">
        <v>4.5283199999999996E-2</v>
      </c>
      <c r="IO53" s="51">
        <v>414.54663606999998</v>
      </c>
      <c r="IP53" s="51">
        <v>915.24844849000021</v>
      </c>
      <c r="IQ53" s="53">
        <f t="shared" si="15"/>
        <v>1016.0622622</v>
      </c>
      <c r="IR53" s="53">
        <f t="shared" si="3"/>
        <v>915.24844849000021</v>
      </c>
      <c r="IS53" s="59"/>
      <c r="IT53" s="59">
        <v>5.9266300000000004E-3</v>
      </c>
      <c r="IU53" s="59"/>
      <c r="IV53" s="59">
        <v>5.9266300000000004E-3</v>
      </c>
      <c r="IW53" s="59"/>
      <c r="IX53" s="59"/>
      <c r="IY53" s="59">
        <v>1.0741800000000001E-3</v>
      </c>
      <c r="IZ53" s="59"/>
      <c r="JA53" s="59"/>
      <c r="JB53" s="59">
        <v>1.0741800000000001E-3</v>
      </c>
      <c r="JC53" s="59">
        <v>2.2850000000000001E-3</v>
      </c>
      <c r="JD53" s="59">
        <v>9.9751299999999987E-3</v>
      </c>
      <c r="JE53" s="59">
        <v>0.28063391000000004</v>
      </c>
      <c r="JF53" s="59">
        <v>2.0000000000000001E-4</v>
      </c>
      <c r="JG53" s="59">
        <v>1E-4</v>
      </c>
      <c r="JH53" s="59">
        <v>0.29319404000000004</v>
      </c>
      <c r="JI53" s="59">
        <v>3.2044000000000002E-4</v>
      </c>
      <c r="JJ53" s="59">
        <v>1.174554E-2</v>
      </c>
      <c r="JK53" s="59">
        <v>1.293391E-2</v>
      </c>
      <c r="JL53" s="59">
        <v>2.0000000000000001E-4</v>
      </c>
      <c r="JM53" s="59">
        <v>2.5199890000000003E-2</v>
      </c>
      <c r="JN53" s="59">
        <v>2.9820450000000002E-2</v>
      </c>
      <c r="JO53" s="59">
        <v>9.004719999999999E-3</v>
      </c>
      <c r="JP53" s="59"/>
      <c r="JQ53" s="59"/>
      <c r="JR53" s="59">
        <v>3.8825169999999999E-2</v>
      </c>
      <c r="JS53" s="51">
        <v>0.36421990999999998</v>
      </c>
      <c r="JT53" s="59">
        <v>4.7562899999999998E-3</v>
      </c>
      <c r="JU53" s="65">
        <v>4.7562899999999998E-3</v>
      </c>
      <c r="JV53" s="59"/>
      <c r="JW53" s="59">
        <v>7.2048400000000005E-3</v>
      </c>
      <c r="JX53" s="58"/>
      <c r="JY53" s="64"/>
      <c r="JZ53" s="64"/>
      <c r="KA53" s="64">
        <f t="shared" si="4"/>
        <v>7.2048400000000005E-3</v>
      </c>
      <c r="KB53" s="64"/>
      <c r="KC53" s="64"/>
      <c r="KD53" s="64"/>
      <c r="KE53" s="64"/>
      <c r="KF53" s="64"/>
      <c r="KG53" s="64">
        <f t="shared" si="5"/>
        <v>0</v>
      </c>
      <c r="KH53" s="64"/>
      <c r="KI53" s="64"/>
      <c r="KJ53" s="64"/>
      <c r="KK53" s="64"/>
      <c r="KL53" s="64"/>
      <c r="KM53" s="64">
        <f t="shared" si="6"/>
        <v>0</v>
      </c>
      <c r="KN53" s="64"/>
      <c r="KO53" s="64"/>
      <c r="KP53" s="64"/>
      <c r="KQ53" s="64"/>
      <c r="KR53" s="64">
        <f t="shared" si="7"/>
        <v>0</v>
      </c>
      <c r="KS53" s="64">
        <f t="shared" si="8"/>
        <v>1.196113E-2</v>
      </c>
      <c r="KT53" s="51"/>
      <c r="KU53" s="51"/>
      <c r="KV53" s="51"/>
      <c r="KW53" s="51"/>
      <c r="KX53" s="51"/>
      <c r="KY53" s="51"/>
      <c r="KZ53" s="51"/>
      <c r="LA53" s="51"/>
      <c r="LB53" s="51"/>
      <c r="LC53" s="51"/>
      <c r="LD53" s="51"/>
      <c r="LE53" s="51">
        <f t="shared" si="12"/>
        <v>0</v>
      </c>
      <c r="LF53" s="51"/>
      <c r="LG53" s="51"/>
      <c r="LH53" s="51"/>
      <c r="LI53" s="51"/>
      <c r="LJ53" s="51">
        <v>2.1054087800000003</v>
      </c>
      <c r="LK53" s="51">
        <v>2.1054087800000003</v>
      </c>
      <c r="LL53" s="51"/>
      <c r="LM53" s="51"/>
      <c r="LN53" s="51"/>
      <c r="LO53" s="51">
        <v>3.6280599999999998E-3</v>
      </c>
      <c r="LP53" s="51">
        <v>1.35053E-3</v>
      </c>
      <c r="LQ53" s="51">
        <v>4.9785899999999998E-3</v>
      </c>
      <c r="LR53" s="51">
        <f t="shared" si="13"/>
        <v>2.1103873700000002</v>
      </c>
      <c r="LS53" s="51">
        <f t="shared" si="11"/>
        <v>2.4865684100000003</v>
      </c>
    </row>
    <row r="54" spans="1:331" ht="18.75" x14ac:dyDescent="0.3">
      <c r="A54" s="26" t="s">
        <v>39</v>
      </c>
      <c r="B54" s="24"/>
      <c r="C54" s="24">
        <v>6.2080000000000002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7">
        <v>6.2080000000000002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5"/>
      <c r="AL54" s="25"/>
      <c r="AM54" s="25"/>
      <c r="AN54" s="25">
        <v>0</v>
      </c>
      <c r="AO54" s="28">
        <v>0</v>
      </c>
      <c r="AP54" s="27"/>
      <c r="AQ54" s="27"/>
      <c r="AR54" s="27"/>
      <c r="AS54" s="27">
        <v>0</v>
      </c>
      <c r="GE54" s="27">
        <v>0</v>
      </c>
      <c r="GF54" s="27">
        <v>0</v>
      </c>
      <c r="GG54" s="52">
        <f t="shared" si="14"/>
        <v>0</v>
      </c>
      <c r="GH54" s="52"/>
      <c r="GI54" s="52"/>
      <c r="GJ54" s="52"/>
      <c r="GK54" s="52"/>
      <c r="GL54" s="52"/>
      <c r="GM54" s="52"/>
      <c r="GN54" s="52"/>
      <c r="GO54" s="52"/>
      <c r="GP54" s="52"/>
      <c r="GQ54" s="52"/>
      <c r="GR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  <c r="HH54" s="52"/>
      <c r="HI54" s="52"/>
      <c r="HJ54" s="52"/>
      <c r="HK54" s="52"/>
      <c r="HL54" s="52"/>
      <c r="HM54" s="52"/>
      <c r="HN54" s="52"/>
      <c r="HO54" s="52"/>
      <c r="HP54" s="52"/>
      <c r="HQ54" s="52"/>
      <c r="HR54" s="52"/>
      <c r="HS54" s="52"/>
      <c r="HT54" s="52"/>
      <c r="HU54" s="52"/>
      <c r="HV54" s="52"/>
      <c r="HW54" s="52"/>
      <c r="HX54" s="52"/>
      <c r="HY54" s="52"/>
      <c r="HZ54" s="52"/>
      <c r="IA54" s="52"/>
      <c r="IB54" s="52"/>
      <c r="IC54" s="52"/>
      <c r="ID54" s="52"/>
      <c r="IE54" s="52"/>
      <c r="IF54" s="52"/>
      <c r="IG54" s="52"/>
      <c r="IH54" s="52"/>
      <c r="II54" s="52"/>
      <c r="IJ54" s="52"/>
      <c r="IK54" s="52"/>
      <c r="IL54" s="52"/>
      <c r="IM54" s="52"/>
      <c r="IN54" s="52"/>
      <c r="IO54" s="52"/>
      <c r="IP54" s="52"/>
      <c r="IQ54" s="54">
        <f t="shared" si="15"/>
        <v>0</v>
      </c>
      <c r="IR54" s="54">
        <f t="shared" si="3"/>
        <v>0</v>
      </c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2"/>
      <c r="JT54" s="58"/>
      <c r="JU54" s="64"/>
      <c r="JV54" s="58"/>
      <c r="JW54" s="58"/>
      <c r="JX54" s="59"/>
      <c r="JY54" s="65"/>
      <c r="JZ54" s="65"/>
      <c r="KA54" s="65">
        <f t="shared" si="4"/>
        <v>0</v>
      </c>
      <c r="KB54" s="65"/>
      <c r="KC54" s="65"/>
      <c r="KD54" s="65"/>
      <c r="KE54" s="65"/>
      <c r="KF54" s="65"/>
      <c r="KG54" s="65">
        <f t="shared" si="5"/>
        <v>0</v>
      </c>
      <c r="KH54" s="65"/>
      <c r="KI54" s="65"/>
      <c r="KJ54" s="65"/>
      <c r="KK54" s="65"/>
      <c r="KL54" s="65"/>
      <c r="KM54" s="65">
        <f t="shared" si="6"/>
        <v>0</v>
      </c>
      <c r="KN54" s="65"/>
      <c r="KO54" s="65"/>
      <c r="KP54" s="65"/>
      <c r="KQ54" s="65"/>
      <c r="KR54" s="65">
        <f t="shared" si="7"/>
        <v>0</v>
      </c>
      <c r="KS54" s="65">
        <f t="shared" si="8"/>
        <v>0</v>
      </c>
      <c r="KT54" s="52"/>
      <c r="KU54" s="52"/>
      <c r="KV54" s="52"/>
      <c r="KW54" s="52"/>
      <c r="KX54" s="52"/>
      <c r="KY54" s="52"/>
      <c r="KZ54" s="52"/>
      <c r="LA54" s="52"/>
      <c r="LB54" s="52"/>
      <c r="LC54" s="52"/>
      <c r="LD54" s="52"/>
      <c r="LE54" s="52">
        <f t="shared" ref="LE54:LE77" si="16">+SUM(KZ54:LD54)</f>
        <v>0</v>
      </c>
      <c r="LF54" s="52"/>
      <c r="LG54" s="52"/>
      <c r="LH54" s="52"/>
      <c r="LI54" s="52"/>
      <c r="LJ54" s="52"/>
      <c r="LK54" s="52"/>
      <c r="LL54" s="52"/>
      <c r="LM54" s="52"/>
      <c r="LN54" s="52"/>
      <c r="LO54" s="52"/>
      <c r="LP54" s="52"/>
      <c r="LQ54" s="52"/>
      <c r="LR54" s="52">
        <f t="shared" si="13"/>
        <v>0</v>
      </c>
      <c r="LS54" s="52">
        <f t="shared" si="11"/>
        <v>0</v>
      </c>
    </row>
    <row r="55" spans="1:331" ht="18.75" x14ac:dyDescent="0.3">
      <c r="A55" s="26" t="s">
        <v>40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7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5"/>
      <c r="AL55" s="25"/>
      <c r="AM55" s="25"/>
      <c r="AN55" s="25">
        <v>0</v>
      </c>
      <c r="AO55" s="28">
        <v>0</v>
      </c>
      <c r="AP55" s="27"/>
      <c r="AQ55" s="27"/>
      <c r="AR55" s="27"/>
      <c r="AS55" s="27">
        <v>0</v>
      </c>
      <c r="GE55" s="27">
        <v>0</v>
      </c>
      <c r="GF55" s="27">
        <v>0</v>
      </c>
      <c r="GG55" s="52">
        <f t="shared" si="14"/>
        <v>0</v>
      </c>
      <c r="GH55" s="52"/>
      <c r="GI55" s="52"/>
      <c r="GJ55" s="52"/>
      <c r="GK55" s="52"/>
      <c r="GL55" s="52"/>
      <c r="GM55" s="52"/>
      <c r="GN55" s="52"/>
      <c r="GO55" s="52"/>
      <c r="GP55" s="52"/>
      <c r="GQ55" s="52"/>
      <c r="GR55" s="52"/>
      <c r="GS55" s="52"/>
      <c r="GT55" s="52"/>
      <c r="GU55" s="52"/>
      <c r="GV55" s="52"/>
      <c r="GW55" s="52"/>
      <c r="GX55" s="52"/>
      <c r="GY55" s="52"/>
      <c r="GZ55" s="52"/>
      <c r="HA55" s="52"/>
      <c r="HB55" s="52"/>
      <c r="HC55" s="52"/>
      <c r="HD55" s="52"/>
      <c r="HE55" s="52"/>
      <c r="HF55" s="52"/>
      <c r="HG55" s="52"/>
      <c r="HH55" s="52"/>
      <c r="HI55" s="52"/>
      <c r="HJ55" s="52"/>
      <c r="HK55" s="52"/>
      <c r="HL55" s="52"/>
      <c r="HM55" s="52"/>
      <c r="HN55" s="52"/>
      <c r="HO55" s="52"/>
      <c r="HP55" s="52"/>
      <c r="HQ55" s="52"/>
      <c r="HR55" s="52"/>
      <c r="HS55" s="52"/>
      <c r="HT55" s="52"/>
      <c r="HU55" s="52"/>
      <c r="HV55" s="52"/>
      <c r="HW55" s="52"/>
      <c r="HX55" s="52"/>
      <c r="HY55" s="52"/>
      <c r="HZ55" s="52"/>
      <c r="IA55" s="52"/>
      <c r="IB55" s="52"/>
      <c r="IC55" s="52"/>
      <c r="ID55" s="52"/>
      <c r="IE55" s="52"/>
      <c r="IF55" s="52"/>
      <c r="IG55" s="52"/>
      <c r="IH55" s="52"/>
      <c r="II55" s="52"/>
      <c r="IJ55" s="52"/>
      <c r="IK55" s="52"/>
      <c r="IL55" s="52"/>
      <c r="IM55" s="52"/>
      <c r="IN55" s="52"/>
      <c r="IO55" s="52"/>
      <c r="IP55" s="52"/>
      <c r="IQ55" s="54">
        <f t="shared" si="15"/>
        <v>0</v>
      </c>
      <c r="IR55" s="54">
        <f t="shared" si="3"/>
        <v>0</v>
      </c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2"/>
      <c r="JT55" s="58"/>
      <c r="JU55" s="64"/>
      <c r="JV55" s="58"/>
      <c r="JW55" s="58"/>
      <c r="JX55" s="58"/>
      <c r="JY55" s="64"/>
      <c r="JZ55" s="64"/>
      <c r="KA55" s="64">
        <f t="shared" si="4"/>
        <v>0</v>
      </c>
      <c r="KB55" s="64"/>
      <c r="KC55" s="64"/>
      <c r="KD55" s="64"/>
      <c r="KE55" s="64"/>
      <c r="KF55" s="64"/>
      <c r="KG55" s="64">
        <f t="shared" si="5"/>
        <v>0</v>
      </c>
      <c r="KH55" s="64"/>
      <c r="KI55" s="64"/>
      <c r="KJ55" s="64"/>
      <c r="KK55" s="64"/>
      <c r="KL55" s="64"/>
      <c r="KM55" s="64">
        <f t="shared" si="6"/>
        <v>0</v>
      </c>
      <c r="KN55" s="64"/>
      <c r="KO55" s="64"/>
      <c r="KP55" s="64"/>
      <c r="KQ55" s="64"/>
      <c r="KR55" s="64">
        <f t="shared" si="7"/>
        <v>0</v>
      </c>
      <c r="KS55" s="64">
        <f t="shared" si="8"/>
        <v>0</v>
      </c>
      <c r="KT55" s="52"/>
      <c r="KU55" s="52"/>
      <c r="KV55" s="52"/>
      <c r="KW55" s="52"/>
      <c r="KX55" s="52"/>
      <c r="KY55" s="52"/>
      <c r="KZ55" s="52"/>
      <c r="LA55" s="52"/>
      <c r="LB55" s="52"/>
      <c r="LC55" s="52"/>
      <c r="LD55" s="52"/>
      <c r="LE55" s="52">
        <f t="shared" si="16"/>
        <v>0</v>
      </c>
      <c r="LF55" s="52"/>
      <c r="LG55" s="52"/>
      <c r="LH55" s="52"/>
      <c r="LI55" s="52"/>
      <c r="LJ55" s="52"/>
      <c r="LK55" s="52"/>
      <c r="LL55" s="52"/>
      <c r="LM55" s="52"/>
      <c r="LN55" s="52"/>
      <c r="LO55" s="52"/>
      <c r="LP55" s="52"/>
      <c r="LQ55" s="52"/>
      <c r="LR55" s="52">
        <f t="shared" ref="LR55:LR77" si="17">+LQ55+LK55+LE55+KY55+KU55</f>
        <v>0</v>
      </c>
      <c r="LS55" s="52">
        <f t="shared" si="11"/>
        <v>0</v>
      </c>
    </row>
    <row r="56" spans="1:331" ht="18.75" x14ac:dyDescent="0.3">
      <c r="A56" s="21" t="s">
        <v>41</v>
      </c>
      <c r="B56" s="22">
        <v>1130.01386273</v>
      </c>
      <c r="C56" s="22">
        <v>568.57329265000021</v>
      </c>
      <c r="D56" s="22">
        <v>356.26161125000004</v>
      </c>
      <c r="E56" s="22">
        <v>679.10990056999958</v>
      </c>
      <c r="F56" s="22">
        <v>688.70857920000003</v>
      </c>
      <c r="G56" s="22">
        <v>657.10327879000022</v>
      </c>
      <c r="H56" s="22">
        <v>2183.6946046700004</v>
      </c>
      <c r="I56" s="22">
        <v>522.92374085999984</v>
      </c>
      <c r="J56" s="22">
        <v>793.48399182000003</v>
      </c>
      <c r="K56" s="22">
        <v>560.73901557000136</v>
      </c>
      <c r="L56" s="22">
        <v>1238.8997470099998</v>
      </c>
      <c r="M56" s="22">
        <v>704.66009025000017</v>
      </c>
      <c r="N56" s="22">
        <v>1094.2810847933713</v>
      </c>
      <c r="O56" s="22">
        <v>10048.101511183368</v>
      </c>
      <c r="P56" s="22">
        <v>712.27388320000057</v>
      </c>
      <c r="Q56" s="22">
        <v>583.11432479000018</v>
      </c>
      <c r="R56" s="22">
        <v>803.32350386106748</v>
      </c>
      <c r="S56" s="22">
        <v>678.56711713999982</v>
      </c>
      <c r="T56" s="22">
        <v>719.53309538000042</v>
      </c>
      <c r="U56" s="22">
        <v>761.23795501999984</v>
      </c>
      <c r="V56" s="22">
        <v>515.26804863000029</v>
      </c>
      <c r="W56" s="22">
        <v>562.22465741999986</v>
      </c>
      <c r="X56" s="22">
        <v>505.67989645000017</v>
      </c>
      <c r="Y56" s="22">
        <v>501.95243912850003</v>
      </c>
      <c r="Z56" s="22">
        <v>550.07761381000023</v>
      </c>
      <c r="AA56" s="22">
        <v>647.43617045999997</v>
      </c>
      <c r="AB56" s="22">
        <v>7540.6887052895672</v>
      </c>
      <c r="AC56" s="22">
        <v>687.24192582000012</v>
      </c>
      <c r="AD56" s="22">
        <v>446.82911154000004</v>
      </c>
      <c r="AE56" s="22">
        <v>886.88160339999979</v>
      </c>
      <c r="AF56" s="22">
        <v>558.49338012999976</v>
      </c>
      <c r="AG56" s="22">
        <v>584.99577489000001</v>
      </c>
      <c r="AH56" s="22">
        <v>425.26653289000029</v>
      </c>
      <c r="AI56" s="22">
        <v>389.03214593999996</v>
      </c>
      <c r="AJ56" s="22">
        <v>360.53830777000002</v>
      </c>
      <c r="AK56" s="22">
        <v>604.05591539000034</v>
      </c>
      <c r="AL56" s="22">
        <v>558.4867786999996</v>
      </c>
      <c r="AM56" s="22">
        <v>467.93817701</v>
      </c>
      <c r="AN56" s="22">
        <v>1023.29244305</v>
      </c>
      <c r="AO56" s="22">
        <v>6993.0520965299993</v>
      </c>
      <c r="AP56" s="22">
        <v>458.43969368999984</v>
      </c>
      <c r="AQ56" s="22">
        <v>582.19608134000009</v>
      </c>
      <c r="AR56" s="22">
        <v>498.00113224999978</v>
      </c>
      <c r="AS56" s="121">
        <v>248.27159479942156</v>
      </c>
      <c r="GE56" s="121">
        <v>410.33825805865797</v>
      </c>
      <c r="GF56" s="121">
        <v>110.74216722320701</v>
      </c>
      <c r="GG56" s="50">
        <f t="shared" si="14"/>
        <v>1538.6369072799996</v>
      </c>
      <c r="GH56" s="50">
        <v>522.70400893999988</v>
      </c>
      <c r="GI56" s="50">
        <v>449.7742934900001</v>
      </c>
      <c r="GJ56" s="50">
        <v>557.08459846000017</v>
      </c>
      <c r="GK56" s="50">
        <v>553.28284183000017</v>
      </c>
      <c r="GL56" s="50">
        <v>578.7931344299999</v>
      </c>
      <c r="GM56" s="50">
        <v>653.65967759999978</v>
      </c>
      <c r="GN56" s="50">
        <v>709.97855852999999</v>
      </c>
      <c r="GO56" s="50">
        <v>57.98625801</v>
      </c>
      <c r="GP56" s="50">
        <v>57.98625801</v>
      </c>
      <c r="GQ56" s="50">
        <v>29.80747405</v>
      </c>
      <c r="GR56" s="50">
        <v>17.163709860000001</v>
      </c>
      <c r="GS56" s="50">
        <v>18.275704859999998</v>
      </c>
      <c r="GT56" s="50">
        <v>14.892153329999999</v>
      </c>
      <c r="GU56" s="50">
        <v>39.458556479999999</v>
      </c>
      <c r="GV56" s="50">
        <v>119.59759858</v>
      </c>
      <c r="GW56" s="50">
        <v>32.939438500000001</v>
      </c>
      <c r="GX56" s="50">
        <v>62.06679158</v>
      </c>
      <c r="GY56" s="50">
        <v>65.780554680000009</v>
      </c>
      <c r="GZ56" s="50">
        <v>16.353956879999998</v>
      </c>
      <c r="HA56" s="50">
        <v>33.84137655</v>
      </c>
      <c r="HB56" s="50">
        <v>210.98211819000002</v>
      </c>
      <c r="HC56" s="50">
        <v>36.90974602</v>
      </c>
      <c r="HD56" s="50">
        <v>11.130024329999999</v>
      </c>
      <c r="HE56" s="50">
        <v>30.29075662</v>
      </c>
      <c r="HF56" s="50">
        <v>11.67485769</v>
      </c>
      <c r="HG56" s="50">
        <v>26.910248320000001</v>
      </c>
      <c r="HH56" s="50">
        <v>116.91563297999997</v>
      </c>
      <c r="HI56" s="50">
        <v>30.390619619999999</v>
      </c>
      <c r="HJ56" s="50">
        <v>21.858362880000001</v>
      </c>
      <c r="HK56" s="50">
        <v>29.256291240000003</v>
      </c>
      <c r="HL56" s="50">
        <v>8.8743581100000011</v>
      </c>
      <c r="HM56" s="50">
        <v>28.101445089999995</v>
      </c>
      <c r="HN56" s="50">
        <v>118.48107694000002</v>
      </c>
      <c r="HO56" s="50">
        <v>623.96268469999995</v>
      </c>
      <c r="HP56" s="50">
        <v>51.842368309999998</v>
      </c>
      <c r="HQ56" s="50">
        <v>24.704864629999999</v>
      </c>
      <c r="HR56" s="50">
        <v>99.202062809999987</v>
      </c>
      <c r="HS56" s="50">
        <v>15.420126369999998</v>
      </c>
      <c r="HT56" s="50">
        <v>47.243041910000002</v>
      </c>
      <c r="HU56" s="50">
        <v>238.41246402999997</v>
      </c>
      <c r="HV56" s="50">
        <v>16.15239819</v>
      </c>
      <c r="HW56" s="50">
        <v>27.733332430000004</v>
      </c>
      <c r="HX56" s="50">
        <v>22.539887129999997</v>
      </c>
      <c r="HY56" s="50">
        <v>39.494408930000006</v>
      </c>
      <c r="HZ56" s="50">
        <v>30.12280509</v>
      </c>
      <c r="IA56" s="50">
        <v>136.04283177000002</v>
      </c>
      <c r="IB56" s="50">
        <v>33.287089800000004</v>
      </c>
      <c r="IC56" s="50">
        <v>39.204903819999998</v>
      </c>
      <c r="ID56" s="50">
        <v>27.494739409999998</v>
      </c>
      <c r="IE56" s="50">
        <v>36.397071670000003</v>
      </c>
      <c r="IF56" s="50">
        <v>67.746539410000011</v>
      </c>
      <c r="IG56" s="50">
        <v>204.13034411000001</v>
      </c>
      <c r="IH56" s="50">
        <v>57.214866029999996</v>
      </c>
      <c r="II56" s="50">
        <v>17.370030679999999</v>
      </c>
      <c r="IJ56" s="50">
        <v>45.339966320000002</v>
      </c>
      <c r="IK56" s="50">
        <v>188.59189939999999</v>
      </c>
      <c r="IL56" s="50">
        <v>308.51676242999997</v>
      </c>
      <c r="IM56" s="50">
        <v>19.295077719999998</v>
      </c>
      <c r="IN56" s="50">
        <v>19.295077719999998</v>
      </c>
      <c r="IO56" s="50">
        <v>906.39748005999991</v>
      </c>
      <c r="IP56" s="50">
        <v>7094.2741853199832</v>
      </c>
      <c r="IQ56" s="50">
        <f t="shared" si="15"/>
        <v>6993.0520965299993</v>
      </c>
      <c r="IR56" s="50">
        <f t="shared" si="3"/>
        <v>7094.2741853199832</v>
      </c>
      <c r="IS56" s="60">
        <v>42.853213770000004</v>
      </c>
      <c r="IT56" s="60">
        <v>36.455214920000003</v>
      </c>
      <c r="IU56" s="60">
        <v>10.944401559999999</v>
      </c>
      <c r="IV56" s="60">
        <v>90.252830249999988</v>
      </c>
      <c r="IW56" s="60">
        <v>20.79796202</v>
      </c>
      <c r="IX56" s="60">
        <v>30.13962119</v>
      </c>
      <c r="IY56" s="60">
        <v>23.436878019999998</v>
      </c>
      <c r="IZ56" s="60">
        <v>25.238774810000002</v>
      </c>
      <c r="JA56" s="60">
        <v>28.572301670000002</v>
      </c>
      <c r="JB56" s="60">
        <v>128.18553771000001</v>
      </c>
      <c r="JC56" s="60">
        <v>13.80985791</v>
      </c>
      <c r="JD56" s="60">
        <v>49.724137059999997</v>
      </c>
      <c r="JE56" s="60">
        <v>19.698977490000001</v>
      </c>
      <c r="JF56" s="60">
        <v>25.015075830000001</v>
      </c>
      <c r="JG56" s="60">
        <v>27.602873410000001</v>
      </c>
      <c r="JH56" s="60">
        <v>135.85092169999996</v>
      </c>
      <c r="JI56" s="60">
        <v>15.619295009999998</v>
      </c>
      <c r="JJ56" s="60">
        <v>37.125240849999997</v>
      </c>
      <c r="JK56" s="60">
        <v>24.04387054</v>
      </c>
      <c r="JL56" s="60">
        <v>38.56229562</v>
      </c>
      <c r="JM56" s="60">
        <v>115.35070201999999</v>
      </c>
      <c r="JN56" s="60">
        <v>44.192898</v>
      </c>
      <c r="JO56" s="60">
        <v>52.12691822</v>
      </c>
      <c r="JP56" s="60">
        <v>34.436234110000001</v>
      </c>
      <c r="JQ56" s="60">
        <v>38.188181530000001</v>
      </c>
      <c r="JR56" s="60">
        <v>168.94423186000003</v>
      </c>
      <c r="JS56" s="50">
        <v>638.58422354000004</v>
      </c>
      <c r="JT56" s="60">
        <v>38.568185700000001</v>
      </c>
      <c r="JU56" s="66">
        <v>38.568185700000001</v>
      </c>
      <c r="JV56" s="60">
        <v>40.429152209999998</v>
      </c>
      <c r="JW56" s="60">
        <v>21.376646929999993</v>
      </c>
      <c r="JX56" s="83">
        <v>14.369817939999999</v>
      </c>
      <c r="JY56" s="84">
        <v>26.433686170000001</v>
      </c>
      <c r="JZ56" s="84">
        <v>32.55272867</v>
      </c>
      <c r="KA56" s="84">
        <f t="shared" si="4"/>
        <v>135.16203192</v>
      </c>
      <c r="KB56" s="84">
        <v>37.300231930000002</v>
      </c>
      <c r="KC56" s="84">
        <v>26.839286610000002</v>
      </c>
      <c r="KD56" s="84">
        <v>10.5800661</v>
      </c>
      <c r="KE56" s="84">
        <v>19.821677680000001</v>
      </c>
      <c r="KF56" s="84">
        <v>19.986598909999998</v>
      </c>
      <c r="KG56" s="84">
        <f t="shared" si="5"/>
        <v>114.52786123000001</v>
      </c>
      <c r="KH56" s="84">
        <v>12.535179630000002</v>
      </c>
      <c r="KI56" s="84">
        <v>45.167426829999997</v>
      </c>
      <c r="KJ56" s="84">
        <v>11.09554833</v>
      </c>
      <c r="KK56" s="84">
        <v>45.124679230000005</v>
      </c>
      <c r="KL56" s="84">
        <v>26.564358240000001</v>
      </c>
      <c r="KM56" s="84">
        <f t="shared" si="6"/>
        <v>140.48719226</v>
      </c>
      <c r="KN56" s="84">
        <v>17.00320301</v>
      </c>
      <c r="KO56" s="84">
        <v>21.561643849999999</v>
      </c>
      <c r="KP56" s="84">
        <v>12.711540379999999</v>
      </c>
      <c r="KQ56" s="84">
        <v>11.01547476</v>
      </c>
      <c r="KR56" s="84">
        <f t="shared" si="7"/>
        <v>62.291862000000009</v>
      </c>
      <c r="KS56" s="84">
        <f t="shared" si="8"/>
        <v>491.03713311000013</v>
      </c>
      <c r="KT56" s="50">
        <v>49.320062579999984</v>
      </c>
      <c r="KU56" s="50">
        <v>49.320062579999984</v>
      </c>
      <c r="KV56" s="50">
        <v>43.987948719999984</v>
      </c>
      <c r="KW56" s="50">
        <v>53.243867509999966</v>
      </c>
      <c r="KX56" s="50">
        <v>36.329018140000002</v>
      </c>
      <c r="KY56" s="50">
        <v>133.56083436999995</v>
      </c>
      <c r="KZ56" s="50">
        <v>28.570014239999999</v>
      </c>
      <c r="LA56" s="50">
        <v>10.295464039999999</v>
      </c>
      <c r="LB56" s="50">
        <v>16.244794979999998</v>
      </c>
      <c r="LC56" s="50">
        <v>14.791911260000003</v>
      </c>
      <c r="LD56" s="50">
        <v>56.399006909999997</v>
      </c>
      <c r="LE56" s="50">
        <f t="shared" si="16"/>
        <v>126.30119143</v>
      </c>
      <c r="LF56" s="50">
        <v>39.495618479999997</v>
      </c>
      <c r="LG56" s="50">
        <v>152.02439351999999</v>
      </c>
      <c r="LH56" s="50">
        <v>10.20001583</v>
      </c>
      <c r="LI56" s="50">
        <v>23.778888519999995</v>
      </c>
      <c r="LJ56" s="50">
        <v>29.354432269999997</v>
      </c>
      <c r="LK56" s="50">
        <v>254.85334861999996</v>
      </c>
      <c r="LL56" s="50">
        <v>43.858702649999998</v>
      </c>
      <c r="LM56" s="50">
        <v>69.552767069999987</v>
      </c>
      <c r="LN56" s="50">
        <v>28.96634869</v>
      </c>
      <c r="LO56" s="50">
        <v>47.704511570000001</v>
      </c>
      <c r="LP56" s="50">
        <v>33.841453399999999</v>
      </c>
      <c r="LQ56" s="50">
        <v>223.92378338</v>
      </c>
      <c r="LR56" s="50">
        <f t="shared" si="17"/>
        <v>787.95922037999992</v>
      </c>
      <c r="LS56" s="50">
        <f t="shared" si="11"/>
        <v>1917.5805770299999</v>
      </c>
    </row>
    <row r="57" spans="1:331" ht="18.75" x14ac:dyDescent="0.3">
      <c r="A57" s="23" t="s">
        <v>42</v>
      </c>
      <c r="B57" s="24">
        <v>264.89168451999996</v>
      </c>
      <c r="C57" s="24">
        <v>134.08284032000003</v>
      </c>
      <c r="D57" s="24">
        <v>72.834586200000032</v>
      </c>
      <c r="E57" s="24">
        <v>189.13312207000004</v>
      </c>
      <c r="F57" s="24">
        <v>202.07981328000008</v>
      </c>
      <c r="G57" s="24">
        <v>184.92873337</v>
      </c>
      <c r="H57" s="24">
        <v>259.08813708000008</v>
      </c>
      <c r="I57" s="24">
        <v>177.55084396999999</v>
      </c>
      <c r="J57" s="24">
        <v>187.85192756999996</v>
      </c>
      <c r="K57" s="24">
        <v>156.17026055000139</v>
      </c>
      <c r="L57" s="24">
        <v>169.74640275999994</v>
      </c>
      <c r="M57" s="24">
        <v>233.65826576000001</v>
      </c>
      <c r="N57" s="24">
        <v>215.04719928000011</v>
      </c>
      <c r="O57" s="24">
        <v>2172.9051177200004</v>
      </c>
      <c r="P57" s="24">
        <v>132.2944541</v>
      </c>
      <c r="Q57" s="24">
        <v>60.848945410000027</v>
      </c>
      <c r="R57" s="24">
        <v>150.87192908000003</v>
      </c>
      <c r="S57" s="24">
        <v>134.83852894999998</v>
      </c>
      <c r="T57" s="24">
        <v>81.797849729999996</v>
      </c>
      <c r="U57" s="24">
        <v>105.77647992999998</v>
      </c>
      <c r="V57" s="24">
        <v>115.82176291999995</v>
      </c>
      <c r="W57" s="24">
        <v>144.54382687</v>
      </c>
      <c r="X57" s="24">
        <v>130.12732437000003</v>
      </c>
      <c r="Y57" s="24">
        <v>128.16206412999998</v>
      </c>
      <c r="Z57" s="24">
        <v>103.12037484000001</v>
      </c>
      <c r="AA57" s="24">
        <v>103.11124844</v>
      </c>
      <c r="AB57" s="33">
        <v>1391.3147887699986</v>
      </c>
      <c r="AC57" s="24">
        <v>200.3268765</v>
      </c>
      <c r="AD57" s="24">
        <v>103.06293081999999</v>
      </c>
      <c r="AE57" s="24">
        <v>147.02488760999995</v>
      </c>
      <c r="AF57" s="24">
        <v>129.37761049</v>
      </c>
      <c r="AG57" s="24">
        <v>226.4384045300001</v>
      </c>
      <c r="AH57" s="24">
        <v>112.29879837000003</v>
      </c>
      <c r="AI57" s="24">
        <v>125.24095942999998</v>
      </c>
      <c r="AJ57" s="24">
        <v>105.94965423999996</v>
      </c>
      <c r="AK57" s="25">
        <v>161.51736898999997</v>
      </c>
      <c r="AL57" s="25">
        <v>182.14809902000002</v>
      </c>
      <c r="AM57" s="25">
        <v>105.99116198999999</v>
      </c>
      <c r="AN57" s="25">
        <v>254.12592770000003</v>
      </c>
      <c r="AO57" s="24">
        <v>1853.5026796900002</v>
      </c>
      <c r="AP57" s="24">
        <v>66.539711209999979</v>
      </c>
      <c r="AQ57" s="24">
        <v>139.48123916</v>
      </c>
      <c r="AR57" s="24">
        <v>101.75420463999998</v>
      </c>
      <c r="AS57" s="118">
        <v>41.850969812827991</v>
      </c>
      <c r="GE57" s="118">
        <v>72.085553570349845</v>
      </c>
      <c r="GF57" s="118">
        <v>30.840601702623903</v>
      </c>
      <c r="GG57" s="51">
        <f t="shared" si="14"/>
        <v>307.77515500999993</v>
      </c>
      <c r="GH57" s="51">
        <v>207.51762725999995</v>
      </c>
      <c r="GI57" s="51">
        <v>165.1428228</v>
      </c>
      <c r="GJ57" s="51">
        <v>138.65921331999996</v>
      </c>
      <c r="GK57" s="51">
        <v>178.88025761000003</v>
      </c>
      <c r="GL57" s="51">
        <v>147.75821419999997</v>
      </c>
      <c r="GM57" s="51">
        <v>199.62534730000002</v>
      </c>
      <c r="GN57" s="51">
        <v>212.42876189</v>
      </c>
      <c r="GO57" s="51">
        <v>49.552224580000001</v>
      </c>
      <c r="GP57" s="51">
        <v>49.552224580000001</v>
      </c>
      <c r="GQ57" s="51">
        <v>0.93938853999999994</v>
      </c>
      <c r="GR57" s="51">
        <v>3.0280130399999998</v>
      </c>
      <c r="GS57" s="51">
        <v>5.0829663899999993</v>
      </c>
      <c r="GT57" s="51">
        <v>0.65557162999999996</v>
      </c>
      <c r="GU57" s="51">
        <v>1.63960456</v>
      </c>
      <c r="GV57" s="51">
        <v>11.345544159999999</v>
      </c>
      <c r="GW57" s="51">
        <v>9.4325000000000006E-2</v>
      </c>
      <c r="GX57" s="51">
        <v>2.1450381699999999</v>
      </c>
      <c r="GY57" s="51">
        <v>46.931377000000005</v>
      </c>
      <c r="GZ57" s="51">
        <v>0.72087729000000011</v>
      </c>
      <c r="HA57" s="51">
        <v>9.1564302899999994</v>
      </c>
      <c r="HB57" s="51">
        <v>59.048047749999995</v>
      </c>
      <c r="HC57" s="51">
        <v>1.6276757499999999</v>
      </c>
      <c r="HD57" s="51">
        <v>0.37602456000000001</v>
      </c>
      <c r="HE57" s="51">
        <v>0.59975530999999993</v>
      </c>
      <c r="HF57" s="51"/>
      <c r="HG57" s="51">
        <v>1.44966723</v>
      </c>
      <c r="HH57" s="51">
        <v>4.0531228500000003</v>
      </c>
      <c r="HI57" s="51">
        <v>3.7709377000000002</v>
      </c>
      <c r="HJ57" s="51">
        <v>2.0320558399999999</v>
      </c>
      <c r="HK57" s="51">
        <v>0.46128952999999995</v>
      </c>
      <c r="HL57" s="51">
        <v>2.3714348299999997</v>
      </c>
      <c r="HM57" s="51">
        <v>12.041358089999999</v>
      </c>
      <c r="HN57" s="51">
        <v>20.677075989999999</v>
      </c>
      <c r="HO57" s="51">
        <v>144.67601532999998</v>
      </c>
      <c r="HP57" s="51">
        <v>13.08133441</v>
      </c>
      <c r="HQ57" s="51">
        <v>12.586238640000001</v>
      </c>
      <c r="HR57" s="51">
        <v>89.220733559999999</v>
      </c>
      <c r="HS57" s="51">
        <v>7.5056299999999992E-2</v>
      </c>
      <c r="HT57" s="51">
        <v>3.1684890599999997</v>
      </c>
      <c r="HU57" s="51">
        <v>118.13185197000001</v>
      </c>
      <c r="HV57" s="51">
        <v>0.70828651999999992</v>
      </c>
      <c r="HW57" s="51">
        <v>0.30978271000000002</v>
      </c>
      <c r="HX57" s="51">
        <v>2.0920474599999999</v>
      </c>
      <c r="HY57" s="51">
        <v>1.5907363800000005</v>
      </c>
      <c r="HZ57" s="51">
        <v>2.6399103099999999</v>
      </c>
      <c r="IA57" s="51">
        <v>7.3407633800000003</v>
      </c>
      <c r="IB57" s="51">
        <v>2.7265436599999999</v>
      </c>
      <c r="IC57" s="51">
        <v>11.445761959999999</v>
      </c>
      <c r="ID57" s="51">
        <v>2.8775680500000003</v>
      </c>
      <c r="IE57" s="51">
        <v>5.2427008500000003</v>
      </c>
      <c r="IF57" s="51">
        <v>34.648775120000003</v>
      </c>
      <c r="IG57" s="51">
        <v>56.941349639999999</v>
      </c>
      <c r="IH57" s="51">
        <v>18.824480229999999</v>
      </c>
      <c r="II57" s="51">
        <v>11.330864359999998</v>
      </c>
      <c r="IJ57" s="51">
        <v>22.791304180000001</v>
      </c>
      <c r="IK57" s="51">
        <v>68.745242009999998</v>
      </c>
      <c r="IL57" s="51">
        <v>121.69189078000002</v>
      </c>
      <c r="IM57" s="51">
        <v>1.2449790300000001</v>
      </c>
      <c r="IN57" s="51">
        <v>1.2449790300000001</v>
      </c>
      <c r="IO57" s="51">
        <v>305.35083479999986</v>
      </c>
      <c r="IP57" s="51">
        <v>2007.8142495199984</v>
      </c>
      <c r="IQ57" s="51">
        <f t="shared" si="15"/>
        <v>1853.5026796900002</v>
      </c>
      <c r="IR57" s="51">
        <f t="shared" si="3"/>
        <v>2007.8142495199984</v>
      </c>
      <c r="IS57" s="61">
        <v>3.7661879899999997</v>
      </c>
      <c r="IT57" s="61">
        <v>0.84168836000000002</v>
      </c>
      <c r="IU57" s="61">
        <v>0.76293918999999999</v>
      </c>
      <c r="IV57" s="61">
        <v>5.3708155399999997</v>
      </c>
      <c r="IW57" s="61"/>
      <c r="IX57" s="61">
        <v>3.9625E-2</v>
      </c>
      <c r="IY57" s="61">
        <v>0.92693119000000002</v>
      </c>
      <c r="IZ57" s="61">
        <v>1.0859051</v>
      </c>
      <c r="JA57" s="61">
        <v>3.9211704600000004</v>
      </c>
      <c r="JB57" s="61">
        <v>5.97363175</v>
      </c>
      <c r="JC57" s="61">
        <v>0.18722172999999998</v>
      </c>
      <c r="JD57" s="61">
        <v>7.3963213099999994</v>
      </c>
      <c r="JE57" s="61">
        <v>0.6731519600000001</v>
      </c>
      <c r="JF57" s="61">
        <v>0.38975625000000003</v>
      </c>
      <c r="JG57" s="61">
        <v>0.67010738999999997</v>
      </c>
      <c r="JH57" s="61">
        <v>9.316558640000002</v>
      </c>
      <c r="JI57" s="61"/>
      <c r="JJ57" s="61">
        <v>1.8551852600000001</v>
      </c>
      <c r="JK57" s="61">
        <v>0.13925011999999998</v>
      </c>
      <c r="JL57" s="61">
        <v>1.4207996900000002</v>
      </c>
      <c r="JM57" s="61">
        <v>3.4152350700000009</v>
      </c>
      <c r="JN57" s="61">
        <v>6.1065308100000006</v>
      </c>
      <c r="JO57" s="61">
        <v>11.80179646</v>
      </c>
      <c r="JP57" s="61">
        <v>11.532937780000001</v>
      </c>
      <c r="JQ57" s="61">
        <v>28.308671969999999</v>
      </c>
      <c r="JR57" s="61">
        <v>57.749937020000004</v>
      </c>
      <c r="JS57" s="51">
        <v>81.826178019999986</v>
      </c>
      <c r="JT57" s="61">
        <v>1.5813577699999999</v>
      </c>
      <c r="JU57" s="67">
        <v>1.5813577699999999</v>
      </c>
      <c r="JV57" s="61">
        <v>3.3962623600000001</v>
      </c>
      <c r="JW57" s="61">
        <v>0.96559856999999549</v>
      </c>
      <c r="JX57" s="59">
        <v>2.90551089</v>
      </c>
      <c r="JY57" s="65">
        <v>0.43431016</v>
      </c>
      <c r="JZ57" s="65">
        <v>1.8926866699999998</v>
      </c>
      <c r="KA57" s="65">
        <f t="shared" si="4"/>
        <v>9.5943686499999963</v>
      </c>
      <c r="KB57" s="65">
        <v>5.6713993599999997</v>
      </c>
      <c r="KC57" s="65">
        <v>1.46469396</v>
      </c>
      <c r="KD57" s="65">
        <v>0.78003702000000008</v>
      </c>
      <c r="KE57" s="65">
        <v>10.62829399</v>
      </c>
      <c r="KF57" s="65">
        <v>0.35460665999999996</v>
      </c>
      <c r="KG57" s="65">
        <f t="shared" si="5"/>
        <v>18.89903099</v>
      </c>
      <c r="KH57" s="65">
        <v>4.2275260000000002E-2</v>
      </c>
      <c r="KI57" s="65">
        <v>1.5446278000000002</v>
      </c>
      <c r="KJ57" s="65">
        <v>0.86709923</v>
      </c>
      <c r="KK57" s="65">
        <v>0.37396898000000001</v>
      </c>
      <c r="KL57" s="65">
        <v>13.019521079999999</v>
      </c>
      <c r="KM57" s="65">
        <f t="shared" si="6"/>
        <v>15.84749235</v>
      </c>
      <c r="KN57" s="65">
        <v>0.77654847000000005</v>
      </c>
      <c r="KO57" s="65">
        <v>0.64576670999999997</v>
      </c>
      <c r="KP57" s="65">
        <v>0.76760189000000001</v>
      </c>
      <c r="KQ57" s="65">
        <v>2.7825131700000001</v>
      </c>
      <c r="KR57" s="65">
        <f t="shared" si="7"/>
        <v>4.9724302399999996</v>
      </c>
      <c r="KS57" s="65">
        <f t="shared" si="8"/>
        <v>50.894680000000001</v>
      </c>
      <c r="KT57" s="51">
        <v>23.268117039999989</v>
      </c>
      <c r="KU57" s="51">
        <v>23.268117039999989</v>
      </c>
      <c r="KV57" s="51">
        <v>15.440240389999991</v>
      </c>
      <c r="KW57" s="51">
        <v>27.870116459999977</v>
      </c>
      <c r="KX57" s="51">
        <v>14.62610493</v>
      </c>
      <c r="KY57" s="51">
        <v>57.936461779999966</v>
      </c>
      <c r="KZ57" s="51">
        <v>15.835239120000001</v>
      </c>
      <c r="LA57" s="51">
        <v>3.5286890000000001E-2</v>
      </c>
      <c r="LB57" s="51">
        <v>4.6082269699999996</v>
      </c>
      <c r="LC57" s="51">
        <v>6.2873627900000013</v>
      </c>
      <c r="LD57" s="51">
        <v>3.1461573999999999</v>
      </c>
      <c r="LE57" s="51">
        <f t="shared" si="16"/>
        <v>29.912273169999999</v>
      </c>
      <c r="LF57" s="51">
        <v>9.6062962399999989</v>
      </c>
      <c r="LG57" s="51">
        <v>119.71838020000001</v>
      </c>
      <c r="LH57" s="51">
        <v>1.1514022499999998</v>
      </c>
      <c r="LI57" s="51">
        <v>0.66960554000000005</v>
      </c>
      <c r="LJ57" s="51">
        <v>8.4651534999999996</v>
      </c>
      <c r="LK57" s="51">
        <v>139.61083773000001</v>
      </c>
      <c r="LL57" s="51">
        <v>2.1723285200000002</v>
      </c>
      <c r="LM57" s="51">
        <v>28.124372679999997</v>
      </c>
      <c r="LN57" s="51">
        <v>1.1208686699999999</v>
      </c>
      <c r="LO57" s="51">
        <v>27.213266690000001</v>
      </c>
      <c r="LP57" s="51">
        <v>10.43897291</v>
      </c>
      <c r="LQ57" s="51">
        <v>69.06980947000001</v>
      </c>
      <c r="LR57" s="51">
        <f t="shared" si="17"/>
        <v>319.79749918999994</v>
      </c>
      <c r="LS57" s="51">
        <f t="shared" si="11"/>
        <v>452.51835720999992</v>
      </c>
    </row>
    <row r="58" spans="1:331" ht="18.75" x14ac:dyDescent="0.3">
      <c r="A58" s="26" t="s">
        <v>43</v>
      </c>
      <c r="B58" s="24">
        <v>157.81670699</v>
      </c>
      <c r="C58" s="24">
        <v>41.937164479999993</v>
      </c>
      <c r="D58" s="24">
        <v>38.653014199999994</v>
      </c>
      <c r="E58" s="24">
        <v>88.21618165999999</v>
      </c>
      <c r="F58" s="24">
        <v>38.575032500000006</v>
      </c>
      <c r="G58" s="24">
        <v>79.996581179999993</v>
      </c>
      <c r="H58" s="24">
        <v>173.24000230999999</v>
      </c>
      <c r="I58" s="24">
        <v>125.32848826999998</v>
      </c>
      <c r="J58" s="24">
        <v>126.31360186000002</v>
      </c>
      <c r="K58" s="24">
        <v>67.539803230000018</v>
      </c>
      <c r="L58" s="24">
        <v>101.45419726999997</v>
      </c>
      <c r="M58" s="24">
        <v>119.93935141999999</v>
      </c>
      <c r="N58" s="24">
        <v>116.96852443999998</v>
      </c>
      <c r="O58" s="27">
        <v>1118.1619428200004</v>
      </c>
      <c r="P58" s="24">
        <v>17.686553829999998</v>
      </c>
      <c r="Q58" s="24">
        <v>28.089457299999999</v>
      </c>
      <c r="R58" s="24">
        <v>58.98142348999999</v>
      </c>
      <c r="S58" s="24">
        <v>28.596469090000003</v>
      </c>
      <c r="T58" s="24">
        <v>18.488125939999996</v>
      </c>
      <c r="U58" s="24">
        <v>43.452457120000005</v>
      </c>
      <c r="V58" s="24">
        <v>60.499491740000011</v>
      </c>
      <c r="W58" s="24">
        <v>78.441008280000005</v>
      </c>
      <c r="X58" s="24">
        <v>75.452995010000009</v>
      </c>
      <c r="Y58" s="24">
        <v>38.180721579999997</v>
      </c>
      <c r="Z58" s="24">
        <v>56.067592660000003</v>
      </c>
      <c r="AA58" s="24">
        <v>69.191629320000018</v>
      </c>
      <c r="AB58" s="24">
        <v>573.12792536000029</v>
      </c>
      <c r="AC58" s="24">
        <v>106.84651728999999</v>
      </c>
      <c r="AD58" s="24">
        <v>70.532579319999996</v>
      </c>
      <c r="AE58" s="24">
        <v>74.093226139999999</v>
      </c>
      <c r="AF58" s="24">
        <v>100.84011725000002</v>
      </c>
      <c r="AG58" s="24">
        <v>91.789676909999997</v>
      </c>
      <c r="AH58" s="24">
        <v>67.504398659999993</v>
      </c>
      <c r="AI58" s="24">
        <v>69.867608990000008</v>
      </c>
      <c r="AJ58" s="24">
        <v>52.155179039999986</v>
      </c>
      <c r="AK58" s="25">
        <v>109.66985361000002</v>
      </c>
      <c r="AL58" s="25">
        <v>90.415099070000011</v>
      </c>
      <c r="AM58" s="25">
        <v>52.246991759999993</v>
      </c>
      <c r="AN58" s="25">
        <v>124.44678420000002</v>
      </c>
      <c r="AO58" s="27">
        <v>1010.4080322400001</v>
      </c>
      <c r="AP58" s="27">
        <v>17.889413830000002</v>
      </c>
      <c r="AQ58" s="27">
        <v>94.614019970000001</v>
      </c>
      <c r="AR58" s="27">
        <v>29.863245809999999</v>
      </c>
      <c r="AS58" s="119">
        <v>7.6228261705539353</v>
      </c>
      <c r="GE58" s="119">
        <v>37.786565637026236</v>
      </c>
      <c r="GF58" s="119">
        <v>17.970262599125366</v>
      </c>
      <c r="GG58" s="52">
        <f t="shared" si="14"/>
        <v>142.36667961000001</v>
      </c>
      <c r="GH58" s="52">
        <v>81.479690819999988</v>
      </c>
      <c r="GI58" s="52">
        <v>99.477039579999996</v>
      </c>
      <c r="GJ58" s="52">
        <v>89.253692759999979</v>
      </c>
      <c r="GK58" s="52">
        <v>123.11266324</v>
      </c>
      <c r="GL58" s="52">
        <v>93.558962420000015</v>
      </c>
      <c r="GM58" s="52">
        <v>133.97638230000001</v>
      </c>
      <c r="GN58" s="52">
        <v>120.11836015999999</v>
      </c>
      <c r="GO58" s="52">
        <v>4.1006580000000001E-2</v>
      </c>
      <c r="GP58" s="52">
        <v>4.1006580000000001E-2</v>
      </c>
      <c r="GQ58" s="52">
        <v>0.30323641999999995</v>
      </c>
      <c r="GR58" s="52">
        <v>0.36116070999999994</v>
      </c>
      <c r="GS58" s="52">
        <v>2.2964839599999998</v>
      </c>
      <c r="GT58" s="52">
        <v>0.33177943999999998</v>
      </c>
      <c r="GU58" s="52">
        <v>1.030823</v>
      </c>
      <c r="GV58" s="52">
        <v>4.3234835299999999</v>
      </c>
      <c r="GW58" s="52"/>
      <c r="GX58" s="52">
        <v>0.40455652999999997</v>
      </c>
      <c r="GY58" s="52">
        <v>45.332611750000005</v>
      </c>
      <c r="GZ58" s="52">
        <v>4.3370300000000001E-2</v>
      </c>
      <c r="HA58" s="52">
        <v>6.0572699500000002</v>
      </c>
      <c r="HB58" s="52">
        <v>51.837808530000004</v>
      </c>
      <c r="HC58" s="52">
        <v>1.08520847</v>
      </c>
      <c r="HD58" s="52">
        <v>9.4473600000000001E-3</v>
      </c>
      <c r="HE58" s="52"/>
      <c r="HF58" s="52"/>
      <c r="HG58" s="52">
        <v>0.31764248</v>
      </c>
      <c r="HH58" s="52">
        <v>1.4122983099999999</v>
      </c>
      <c r="HI58" s="52"/>
      <c r="HJ58" s="52">
        <v>1.39321618</v>
      </c>
      <c r="HK58" s="52"/>
      <c r="HL58" s="52">
        <v>9.5500580000000002E-2</v>
      </c>
      <c r="HM58" s="52">
        <v>1.64553398</v>
      </c>
      <c r="HN58" s="52">
        <v>3.1342507399999997</v>
      </c>
      <c r="HO58" s="52">
        <v>60.748847690000012</v>
      </c>
      <c r="HP58" s="52">
        <v>1.45716296</v>
      </c>
      <c r="HQ58" s="52">
        <v>5.9996304900000004</v>
      </c>
      <c r="HR58" s="52">
        <v>89.036012249999999</v>
      </c>
      <c r="HS58" s="52">
        <v>2.0734099999999999E-3</v>
      </c>
      <c r="HT58" s="52">
        <v>0.13539482</v>
      </c>
      <c r="HU58" s="52">
        <v>96.630273930000001</v>
      </c>
      <c r="HV58" s="52">
        <v>0.37676730999999997</v>
      </c>
      <c r="HW58" s="52">
        <v>1.3125000000000001E-3</v>
      </c>
      <c r="HX58" s="52">
        <v>0.13068468999999999</v>
      </c>
      <c r="HY58" s="52">
        <v>0.21802749999999999</v>
      </c>
      <c r="HZ58" s="52">
        <v>1.0054348900000001</v>
      </c>
      <c r="IA58" s="52">
        <v>1.7322268900000002</v>
      </c>
      <c r="IB58" s="52">
        <v>1.99339507</v>
      </c>
      <c r="IC58" s="52">
        <v>8.4390620199999997</v>
      </c>
      <c r="ID58" s="52">
        <v>2.1405841200000002</v>
      </c>
      <c r="IE58" s="52">
        <v>4.7146937400000004</v>
      </c>
      <c r="IF58" s="52">
        <v>33.482417560000002</v>
      </c>
      <c r="IG58" s="52">
        <v>50.770152510000003</v>
      </c>
      <c r="IH58" s="52">
        <v>6.7369223799999993</v>
      </c>
      <c r="II58" s="52">
        <v>9.5732270000000008E-2</v>
      </c>
      <c r="IJ58" s="52">
        <v>5.2673493899999997</v>
      </c>
      <c r="IK58" s="52">
        <v>53.74393774</v>
      </c>
      <c r="IL58" s="52">
        <v>65.843941779999994</v>
      </c>
      <c r="IM58" s="52">
        <v>0.55756799999999995</v>
      </c>
      <c r="IN58" s="52">
        <v>0.55756799999999995</v>
      </c>
      <c r="IO58" s="52">
        <v>215.53416311000001</v>
      </c>
      <c r="IP58" s="52">
        <v>1159.6264816899993</v>
      </c>
      <c r="IQ58" s="52">
        <f t="shared" si="15"/>
        <v>1010.4080322400001</v>
      </c>
      <c r="IR58" s="52">
        <f t="shared" si="3"/>
        <v>1159.6264816899993</v>
      </c>
      <c r="IS58" s="62">
        <v>3.3993935</v>
      </c>
      <c r="IT58" s="62"/>
      <c r="IU58" s="62"/>
      <c r="IV58" s="62">
        <v>3.3993935</v>
      </c>
      <c r="IW58" s="62"/>
      <c r="IX58" s="62">
        <v>2.6250000000000002E-3</v>
      </c>
      <c r="IY58" s="62">
        <v>0.92693119000000002</v>
      </c>
      <c r="IZ58" s="62"/>
      <c r="JA58" s="62">
        <v>0.378884</v>
      </c>
      <c r="JB58" s="62">
        <v>1.3084401900000002</v>
      </c>
      <c r="JC58" s="62"/>
      <c r="JD58" s="62">
        <v>4.3944424499999997</v>
      </c>
      <c r="JE58" s="62"/>
      <c r="JF58" s="62">
        <v>0.22297994000000002</v>
      </c>
      <c r="JG58" s="62">
        <v>0.44839424999999999</v>
      </c>
      <c r="JH58" s="62">
        <v>5.0658166399999995</v>
      </c>
      <c r="JI58" s="62"/>
      <c r="JJ58" s="62">
        <v>0.75318759999999996</v>
      </c>
      <c r="JK58" s="62">
        <v>0.12839999999999999</v>
      </c>
      <c r="JL58" s="62"/>
      <c r="JM58" s="62">
        <v>0.88158759999999992</v>
      </c>
      <c r="JN58" s="62">
        <v>5.5280243100000002</v>
      </c>
      <c r="JO58" s="62">
        <v>0.96359206999999991</v>
      </c>
      <c r="JP58" s="62">
        <v>4.4999999999999998E-2</v>
      </c>
      <c r="JQ58" s="62">
        <v>22.420850339999998</v>
      </c>
      <c r="JR58" s="62">
        <v>28.957466719999999</v>
      </c>
      <c r="JS58" s="52">
        <v>39.612704650000005</v>
      </c>
      <c r="JT58" s="62">
        <v>0.26424437000000001</v>
      </c>
      <c r="JU58" s="68">
        <v>0.26424437000000001</v>
      </c>
      <c r="JV58" s="62">
        <v>0.29608102999999997</v>
      </c>
      <c r="JW58" s="62">
        <v>7.4085949999999998E-2</v>
      </c>
      <c r="JX58" s="61">
        <v>0.39550000000000002</v>
      </c>
      <c r="JY58" s="67">
        <v>3.5531999999999998E-3</v>
      </c>
      <c r="JZ58" s="67">
        <v>0.67899040999999993</v>
      </c>
      <c r="KA58" s="67">
        <f t="shared" si="4"/>
        <v>1.44821059</v>
      </c>
      <c r="KB58" s="67">
        <v>5.4126673599999995</v>
      </c>
      <c r="KC58" s="67">
        <v>0.16929734000000002</v>
      </c>
      <c r="KD58" s="67"/>
      <c r="KE58" s="67">
        <v>9.40567362</v>
      </c>
      <c r="KF58" s="67"/>
      <c r="KG58" s="67">
        <f t="shared" si="5"/>
        <v>14.987638319999999</v>
      </c>
      <c r="KH58" s="67">
        <v>4.2275260000000002E-2</v>
      </c>
      <c r="KI58" s="67">
        <v>0.79300764000000001</v>
      </c>
      <c r="KJ58" s="67">
        <v>0.42446400000000001</v>
      </c>
      <c r="KK58" s="67">
        <v>3.6157579999999995E-2</v>
      </c>
      <c r="KL58" s="67">
        <v>12.885294819999999</v>
      </c>
      <c r="KM58" s="67">
        <f t="shared" si="6"/>
        <v>14.181199299999999</v>
      </c>
      <c r="KN58" s="67">
        <v>0.21005014999999999</v>
      </c>
      <c r="KO58" s="67"/>
      <c r="KP58" s="67">
        <v>0.23639585999999999</v>
      </c>
      <c r="KQ58" s="67">
        <v>0.78822979000000004</v>
      </c>
      <c r="KR58" s="67">
        <f t="shared" si="7"/>
        <v>1.2346758</v>
      </c>
      <c r="KS58" s="67">
        <f t="shared" si="8"/>
        <v>32.115968379999998</v>
      </c>
      <c r="KT58" s="52">
        <v>5.6541473999999994</v>
      </c>
      <c r="KU58" s="52">
        <v>5.6541473999999994</v>
      </c>
      <c r="KV58" s="52">
        <v>15.07956117999999</v>
      </c>
      <c r="KW58" s="52">
        <v>22.548389619999988</v>
      </c>
      <c r="KX58" s="52">
        <v>11.51829669</v>
      </c>
      <c r="KY58" s="52">
        <v>49.146247489999979</v>
      </c>
      <c r="KZ58" s="52">
        <v>0.32451706000000002</v>
      </c>
      <c r="LA58" s="52">
        <v>3.3599999999999998E-2</v>
      </c>
      <c r="LB58" s="52">
        <v>3.9535511800000003</v>
      </c>
      <c r="LC58" s="52">
        <v>3.8051124000000001</v>
      </c>
      <c r="LD58" s="52">
        <v>8.2167339999999991E-2</v>
      </c>
      <c r="LE58" s="52">
        <f t="shared" si="16"/>
        <v>8.1989479799999998</v>
      </c>
      <c r="LF58" s="52">
        <v>9.4486322499999993</v>
      </c>
      <c r="LG58" s="52">
        <v>0.50065188000000005</v>
      </c>
      <c r="LH58" s="52">
        <v>2.9333499999999998E-2</v>
      </c>
      <c r="LI58" s="52">
        <v>2.446568E-2</v>
      </c>
      <c r="LJ58" s="52">
        <v>8.0946257499999987</v>
      </c>
      <c r="LK58" s="52">
        <v>18.09770906</v>
      </c>
      <c r="LL58" s="52">
        <v>0.23086575000000001</v>
      </c>
      <c r="LM58" s="52">
        <v>27.325004799999999</v>
      </c>
      <c r="LN58" s="52">
        <v>0.57796038999999988</v>
      </c>
      <c r="LO58" s="52">
        <v>25.396796250000001</v>
      </c>
      <c r="LP58" s="52">
        <v>2.6849999999999999E-3</v>
      </c>
      <c r="LQ58" s="52">
        <v>53.533312190000004</v>
      </c>
      <c r="LR58" s="52">
        <f t="shared" si="17"/>
        <v>134.63036411999997</v>
      </c>
      <c r="LS58" s="52">
        <f t="shared" si="11"/>
        <v>206.35903714999998</v>
      </c>
    </row>
    <row r="59" spans="1:331" ht="18.75" x14ac:dyDescent="0.3">
      <c r="A59" s="29" t="s">
        <v>3</v>
      </c>
      <c r="B59" s="24">
        <v>156.90112235999999</v>
      </c>
      <c r="C59" s="24">
        <v>33.068368239999991</v>
      </c>
      <c r="D59" s="24">
        <v>37.43615878</v>
      </c>
      <c r="E59" s="24">
        <v>83.675397459999985</v>
      </c>
      <c r="F59" s="24">
        <v>36.431038300000004</v>
      </c>
      <c r="G59" s="24">
        <v>74.167465109999995</v>
      </c>
      <c r="H59" s="24">
        <v>170.31465584</v>
      </c>
      <c r="I59" s="24">
        <v>119.71332424999999</v>
      </c>
      <c r="J59" s="24">
        <v>125.02893375000002</v>
      </c>
      <c r="K59" s="25">
        <v>66.810130910000012</v>
      </c>
      <c r="L59" s="24">
        <v>91.973024329999987</v>
      </c>
      <c r="M59" s="24">
        <v>119.29144665999999</v>
      </c>
      <c r="N59" s="24">
        <v>111.91064245999996</v>
      </c>
      <c r="O59" s="24">
        <v>1069.82058609</v>
      </c>
      <c r="P59" s="24">
        <v>16.58475211</v>
      </c>
      <c r="Q59" s="24">
        <v>27.667900770000003</v>
      </c>
      <c r="R59" s="24">
        <v>58.476718469999994</v>
      </c>
      <c r="S59" s="24">
        <v>26.649286090000004</v>
      </c>
      <c r="T59" s="24">
        <v>17.122811509999998</v>
      </c>
      <c r="U59" s="24">
        <v>42.699680850000007</v>
      </c>
      <c r="V59" s="24">
        <v>59.372679120000008</v>
      </c>
      <c r="W59" s="24">
        <v>78.188402420000003</v>
      </c>
      <c r="X59" s="24">
        <v>74.357839880000014</v>
      </c>
      <c r="Y59" s="24">
        <v>37.569753719999994</v>
      </c>
      <c r="Z59" s="24">
        <v>55.529922569999997</v>
      </c>
      <c r="AA59" s="24">
        <v>67.944595379999996</v>
      </c>
      <c r="AB59" s="24">
        <v>562.16434289000028</v>
      </c>
      <c r="AC59" s="24">
        <v>105.2942106</v>
      </c>
      <c r="AD59" s="24">
        <v>69.505538430000001</v>
      </c>
      <c r="AE59" s="24">
        <v>73.678470540000006</v>
      </c>
      <c r="AF59" s="24">
        <v>100.38117738</v>
      </c>
      <c r="AG59" s="24">
        <v>91.139824390000001</v>
      </c>
      <c r="AH59" s="24">
        <v>65.623736179999995</v>
      </c>
      <c r="AI59" s="24">
        <v>67.603419810000005</v>
      </c>
      <c r="AJ59" s="24">
        <v>51.966499409999983</v>
      </c>
      <c r="AK59" s="25">
        <v>105.52005696000002</v>
      </c>
      <c r="AL59" s="25">
        <v>89.841295369999997</v>
      </c>
      <c r="AM59" s="25">
        <v>51.764402060000002</v>
      </c>
      <c r="AN59" s="25">
        <v>123.53535284000002</v>
      </c>
      <c r="AO59" s="24">
        <v>995.85398396999994</v>
      </c>
      <c r="AP59" s="24">
        <v>17.442130180000003</v>
      </c>
      <c r="AQ59" s="24">
        <v>94.126551329999998</v>
      </c>
      <c r="AR59" s="24">
        <v>29.233466289999999</v>
      </c>
      <c r="AS59" s="118">
        <v>7.1746301705539359</v>
      </c>
      <c r="GE59" s="118">
        <v>36.716186667638482</v>
      </c>
      <c r="GF59" s="118">
        <v>17.970262599125366</v>
      </c>
      <c r="GG59" s="51">
        <f t="shared" si="14"/>
        <v>140.8021478</v>
      </c>
      <c r="GH59" s="51">
        <v>80.974757579999974</v>
      </c>
      <c r="GI59" s="51">
        <v>98.424057310000009</v>
      </c>
      <c r="GJ59" s="51">
        <v>89.039927739999996</v>
      </c>
      <c r="GK59" s="51">
        <v>122.84596058</v>
      </c>
      <c r="GL59" s="51">
        <v>91.662606150000002</v>
      </c>
      <c r="GM59" s="51">
        <v>128.68877717000001</v>
      </c>
      <c r="GN59" s="51">
        <v>119.15240548999999</v>
      </c>
      <c r="GO59" s="51">
        <v>4.1006580000000001E-2</v>
      </c>
      <c r="GP59" s="51">
        <v>4.1006580000000001E-2</v>
      </c>
      <c r="GQ59" s="51">
        <v>0.19139999999999999</v>
      </c>
      <c r="GR59" s="51">
        <v>0.36116070999999994</v>
      </c>
      <c r="GS59" s="51">
        <v>2.01976559</v>
      </c>
      <c r="GT59" s="51">
        <v>0.33177943999999998</v>
      </c>
      <c r="GU59" s="51">
        <v>0.93223661999999996</v>
      </c>
      <c r="GV59" s="51">
        <v>3.8363423599999993</v>
      </c>
      <c r="GW59" s="51"/>
      <c r="GX59" s="51">
        <v>0.40455652999999997</v>
      </c>
      <c r="GY59" s="51">
        <v>45.332611750000005</v>
      </c>
      <c r="GZ59" s="51">
        <v>4.3370300000000001E-2</v>
      </c>
      <c r="HA59" s="51">
        <v>5.9692091500000002</v>
      </c>
      <c r="HB59" s="51">
        <v>51.749747730000003</v>
      </c>
      <c r="HC59" s="51">
        <v>1.08520847</v>
      </c>
      <c r="HD59" s="51">
        <v>9.4473600000000001E-3</v>
      </c>
      <c r="HE59" s="51"/>
      <c r="HF59" s="51"/>
      <c r="HG59" s="51">
        <v>0.19342773000000002</v>
      </c>
      <c r="HH59" s="51">
        <v>1.28808356</v>
      </c>
      <c r="HI59" s="51"/>
      <c r="HJ59" s="51">
        <v>1.39321618</v>
      </c>
      <c r="HK59" s="51"/>
      <c r="HL59" s="51">
        <v>9.5500580000000002E-2</v>
      </c>
      <c r="HM59" s="51">
        <v>1.64553398</v>
      </c>
      <c r="HN59" s="51">
        <v>3.1342507399999997</v>
      </c>
      <c r="HO59" s="51">
        <v>60.049430970000003</v>
      </c>
      <c r="HP59" s="51">
        <v>1.45716296</v>
      </c>
      <c r="HQ59" s="51">
        <v>5.9996304900000004</v>
      </c>
      <c r="HR59" s="51">
        <v>89.036012249999999</v>
      </c>
      <c r="HS59" s="51">
        <v>2.0734099999999999E-3</v>
      </c>
      <c r="HT59" s="51">
        <v>0.13539482</v>
      </c>
      <c r="HU59" s="51">
        <v>96.630273930000001</v>
      </c>
      <c r="HV59" s="51">
        <v>0.37676730999999997</v>
      </c>
      <c r="HW59" s="51">
        <v>1.3125000000000001E-3</v>
      </c>
      <c r="HX59" s="51">
        <v>0.13068468999999999</v>
      </c>
      <c r="HY59" s="51">
        <v>3.0274999999999998E-3</v>
      </c>
      <c r="HZ59" s="51">
        <v>1.0054348900000001</v>
      </c>
      <c r="IA59" s="51">
        <v>1.5172268900000001</v>
      </c>
      <c r="IB59" s="51">
        <v>1.43891477</v>
      </c>
      <c r="IC59" s="51">
        <v>8.4390620199999997</v>
      </c>
      <c r="ID59" s="51">
        <v>2.1405841200000002</v>
      </c>
      <c r="IE59" s="51">
        <v>4.7146937400000004</v>
      </c>
      <c r="IF59" s="51">
        <v>33.482417560000002</v>
      </c>
      <c r="IG59" s="51">
        <v>50.215672210000001</v>
      </c>
      <c r="IH59" s="51">
        <v>6.4693268699999997</v>
      </c>
      <c r="II59" s="51">
        <v>9.5732270000000008E-2</v>
      </c>
      <c r="IJ59" s="51">
        <v>5.2673493899999997</v>
      </c>
      <c r="IK59" s="51">
        <v>53.74393774</v>
      </c>
      <c r="IL59" s="51">
        <v>65.576346270000002</v>
      </c>
      <c r="IM59" s="51">
        <v>0.55756799999999995</v>
      </c>
      <c r="IN59" s="51">
        <v>0.55756799999999995</v>
      </c>
      <c r="IO59" s="51">
        <v>214.49708729999998</v>
      </c>
      <c r="IP59" s="51">
        <v>1146.1371580899993</v>
      </c>
      <c r="IQ59" s="53">
        <f t="shared" si="15"/>
        <v>995.85398396999994</v>
      </c>
      <c r="IR59" s="53">
        <f t="shared" si="3"/>
        <v>1146.1371580899993</v>
      </c>
      <c r="IS59" s="59">
        <v>3.3993935</v>
      </c>
      <c r="IT59" s="59"/>
      <c r="IU59" s="59"/>
      <c r="IV59" s="59">
        <v>3.3993935</v>
      </c>
      <c r="IW59" s="59"/>
      <c r="IX59" s="59">
        <v>2.6250000000000002E-3</v>
      </c>
      <c r="IY59" s="59">
        <v>6.2643680000000007E-2</v>
      </c>
      <c r="IZ59" s="59"/>
      <c r="JA59" s="59">
        <v>0.378884</v>
      </c>
      <c r="JB59" s="59">
        <v>0.44415267999999997</v>
      </c>
      <c r="JC59" s="59"/>
      <c r="JD59" s="59">
        <v>3.8251759999999999</v>
      </c>
      <c r="JE59" s="59"/>
      <c r="JF59" s="59"/>
      <c r="JG59" s="59">
        <v>0.44839424999999999</v>
      </c>
      <c r="JH59" s="59">
        <v>4.2735702499999997</v>
      </c>
      <c r="JI59" s="59"/>
      <c r="JJ59" s="59">
        <v>0.75318759999999996</v>
      </c>
      <c r="JK59" s="59">
        <v>0.12839999999999999</v>
      </c>
      <c r="JL59" s="59"/>
      <c r="JM59" s="59">
        <v>0.88158759999999992</v>
      </c>
      <c r="JN59" s="59">
        <v>5.5280243100000002</v>
      </c>
      <c r="JO59" s="59">
        <v>0.96359206999999991</v>
      </c>
      <c r="JP59" s="59">
        <v>4.4999999999999998E-2</v>
      </c>
      <c r="JQ59" s="59">
        <v>22.420850339999998</v>
      </c>
      <c r="JR59" s="59">
        <v>28.957466719999999</v>
      </c>
      <c r="JS59" s="51">
        <v>37.956170749999998</v>
      </c>
      <c r="JT59" s="59"/>
      <c r="JU59" s="65"/>
      <c r="JV59" s="59">
        <v>7.4277949999999995E-2</v>
      </c>
      <c r="JW59" s="59">
        <v>7.4085949999999998E-2</v>
      </c>
      <c r="JX59" s="62">
        <v>0.39550000000000002</v>
      </c>
      <c r="JY59" s="68">
        <v>3.5531999999999998E-3</v>
      </c>
      <c r="JZ59" s="68">
        <v>0.61240799999999995</v>
      </c>
      <c r="KA59" s="68">
        <f t="shared" si="4"/>
        <v>1.1598250999999999</v>
      </c>
      <c r="KB59" s="68">
        <v>5.4126673599999995</v>
      </c>
      <c r="KC59" s="68">
        <v>0.16929734000000002</v>
      </c>
      <c r="KD59" s="68"/>
      <c r="KE59" s="68">
        <v>9.40567362</v>
      </c>
      <c r="KF59" s="68"/>
      <c r="KG59" s="68">
        <f t="shared" si="5"/>
        <v>14.987638319999999</v>
      </c>
      <c r="KH59" s="68">
        <v>4.2275260000000002E-2</v>
      </c>
      <c r="KI59" s="68">
        <v>0.79300764000000001</v>
      </c>
      <c r="KJ59" s="68">
        <v>0.42446400000000001</v>
      </c>
      <c r="KK59" s="68">
        <v>3.5094839999999995E-2</v>
      </c>
      <c r="KL59" s="68">
        <v>12.885294819999999</v>
      </c>
      <c r="KM59" s="68">
        <f t="shared" si="6"/>
        <v>14.180136559999999</v>
      </c>
      <c r="KN59" s="68"/>
      <c r="KO59" s="68"/>
      <c r="KP59" s="68">
        <v>0.23639585999999999</v>
      </c>
      <c r="KQ59" s="68">
        <v>0.78822979000000004</v>
      </c>
      <c r="KR59" s="68">
        <f t="shared" si="7"/>
        <v>1.0246256499999999</v>
      </c>
      <c r="KS59" s="68">
        <f t="shared" si="8"/>
        <v>31.352225629999996</v>
      </c>
      <c r="KT59" s="51">
        <v>5.6541473999999994</v>
      </c>
      <c r="KU59" s="51">
        <v>5.6541473999999994</v>
      </c>
      <c r="KV59" s="51">
        <v>15.07956117999999</v>
      </c>
      <c r="KW59" s="51">
        <v>21.716958519999991</v>
      </c>
      <c r="KX59" s="51">
        <v>11.36830552</v>
      </c>
      <c r="KY59" s="51">
        <v>48.164825219999983</v>
      </c>
      <c r="KZ59" s="51">
        <v>0.32451706000000002</v>
      </c>
      <c r="LA59" s="51">
        <v>3.3599999999999998E-2</v>
      </c>
      <c r="LB59" s="51">
        <v>3.9535511800000003</v>
      </c>
      <c r="LC59" s="51">
        <v>3.8051124000000001</v>
      </c>
      <c r="LD59" s="51">
        <v>8.2167339999999991E-2</v>
      </c>
      <c r="LE59" s="51">
        <f t="shared" si="16"/>
        <v>8.1989479799999998</v>
      </c>
      <c r="LF59" s="51">
        <v>9.4486322499999993</v>
      </c>
      <c r="LG59" s="51">
        <v>0.50065188000000005</v>
      </c>
      <c r="LH59" s="51">
        <v>2.9333499999999998E-2</v>
      </c>
      <c r="LI59" s="51">
        <v>2.446568E-2</v>
      </c>
      <c r="LJ59" s="51">
        <v>8.0946257499999987</v>
      </c>
      <c r="LK59" s="51">
        <v>18.09770906</v>
      </c>
      <c r="LL59" s="51">
        <v>0.23086575000000001</v>
      </c>
      <c r="LM59" s="51">
        <v>27.325004799999999</v>
      </c>
      <c r="LN59" s="51">
        <v>0.19603429999999999</v>
      </c>
      <c r="LO59" s="51">
        <v>24.772564250000002</v>
      </c>
      <c r="LP59" s="51">
        <v>2.6849999999999999E-3</v>
      </c>
      <c r="LQ59" s="51">
        <v>52.527154100000004</v>
      </c>
      <c r="LR59" s="51">
        <f t="shared" si="17"/>
        <v>132.64278375999999</v>
      </c>
      <c r="LS59" s="51">
        <f t="shared" si="11"/>
        <v>201.95118013999996</v>
      </c>
    </row>
    <row r="60" spans="1:331" ht="18.75" x14ac:dyDescent="0.3">
      <c r="A60" s="30" t="s">
        <v>44</v>
      </c>
      <c r="B60" s="24">
        <v>0.77559040000000001</v>
      </c>
      <c r="C60" s="24"/>
      <c r="D60" s="24"/>
      <c r="E60" s="24">
        <v>6.93E-2</v>
      </c>
      <c r="F60" s="24"/>
      <c r="G60" s="24">
        <v>2.1499999999999998E-2</v>
      </c>
      <c r="H60" s="24"/>
      <c r="I60" s="24">
        <v>0.91230696</v>
      </c>
      <c r="J60" s="24">
        <v>78.933758349999991</v>
      </c>
      <c r="K60" s="24"/>
      <c r="L60" s="24"/>
      <c r="M60" s="24"/>
      <c r="N60" s="24"/>
      <c r="O60" s="27">
        <v>79.936865309999988</v>
      </c>
      <c r="P60" s="24"/>
      <c r="Q60" s="24"/>
      <c r="R60" s="24"/>
      <c r="S60" s="24"/>
      <c r="T60" s="24"/>
      <c r="U60" s="24"/>
      <c r="V60" s="24"/>
      <c r="W60" s="24">
        <v>0.28990740000000004</v>
      </c>
      <c r="X60" s="24">
        <v>4.4894209999999997E-2</v>
      </c>
      <c r="Y60" s="24"/>
      <c r="Z60" s="24"/>
      <c r="AA60" s="24">
        <v>4.8015349300000008</v>
      </c>
      <c r="AB60" s="24">
        <v>5.1363365400000003</v>
      </c>
      <c r="AC60" s="24"/>
      <c r="AD60" s="24"/>
      <c r="AE60" s="24"/>
      <c r="AF60" s="24"/>
      <c r="AG60" s="24"/>
      <c r="AH60" s="24"/>
      <c r="AI60" s="24">
        <v>12.03475772</v>
      </c>
      <c r="AJ60" s="24">
        <v>4.3328264599999899</v>
      </c>
      <c r="AK60" s="25">
        <v>4.45904802</v>
      </c>
      <c r="AL60" s="25">
        <v>0.4</v>
      </c>
      <c r="AM60" s="25"/>
      <c r="AN60" s="25">
        <v>1.49936772</v>
      </c>
      <c r="AO60" s="27">
        <v>22.725999919999989</v>
      </c>
      <c r="AP60" s="27">
        <v>7.256812E-2</v>
      </c>
      <c r="AQ60" s="27">
        <v>0.84320080999999991</v>
      </c>
      <c r="AR60" s="27">
        <v>0.31359482</v>
      </c>
      <c r="AS60" s="119">
        <v>0</v>
      </c>
      <c r="GE60" s="119">
        <v>0</v>
      </c>
      <c r="GF60" s="119">
        <v>0</v>
      </c>
      <c r="GG60" s="52">
        <f t="shared" si="14"/>
        <v>1.2293637499999999</v>
      </c>
      <c r="GH60" s="52">
        <v>4.2875999999999997E-2</v>
      </c>
      <c r="GI60" s="52">
        <v>0.76312661000000004</v>
      </c>
      <c r="GJ60" s="52">
        <v>5.4100000000000002E-2</v>
      </c>
      <c r="GK60" s="52"/>
      <c r="GL60" s="52"/>
      <c r="GM60" s="52">
        <v>0.27450000000000002</v>
      </c>
      <c r="GN60" s="52">
        <v>3.4500000000000003E-2</v>
      </c>
      <c r="GO60" s="52"/>
      <c r="GP60" s="52"/>
      <c r="GQ60" s="52"/>
      <c r="GR60" s="52"/>
      <c r="GS60" s="52"/>
      <c r="GT60" s="52"/>
      <c r="GU60" s="52"/>
      <c r="GV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>
        <v>8.0500000000000002E-2</v>
      </c>
      <c r="IG60" s="52">
        <v>8.0500000000000002E-2</v>
      </c>
      <c r="IH60" s="52">
        <v>2.328583E-2</v>
      </c>
      <c r="II60" s="52"/>
      <c r="IJ60" s="52"/>
      <c r="IK60" s="52"/>
      <c r="IL60" s="52">
        <v>2.328583E-2</v>
      </c>
      <c r="IM60" s="52"/>
      <c r="IN60" s="52"/>
      <c r="IO60" s="52">
        <v>0.10378583</v>
      </c>
      <c r="IP60" s="52">
        <v>2.5022521900000001</v>
      </c>
      <c r="IQ60" s="52">
        <f t="shared" si="15"/>
        <v>22.725999919999989</v>
      </c>
      <c r="IR60" s="52">
        <f t="shared" si="3"/>
        <v>2.5022521900000001</v>
      </c>
      <c r="IS60" s="62"/>
      <c r="IT60" s="62"/>
      <c r="IU60" s="62"/>
      <c r="IV60" s="62"/>
      <c r="IW60" s="62"/>
      <c r="IX60" s="62"/>
      <c r="IY60" s="62">
        <v>6.2643680000000007E-2</v>
      </c>
      <c r="IZ60" s="62"/>
      <c r="JA60" s="62"/>
      <c r="JB60" s="62">
        <v>6.2643680000000007E-2</v>
      </c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52">
        <v>6.2643680000000007E-2</v>
      </c>
      <c r="JT60" s="62"/>
      <c r="JU60" s="68"/>
      <c r="JV60" s="62"/>
      <c r="JW60" s="62"/>
      <c r="JX60" s="59"/>
      <c r="JY60" s="65"/>
      <c r="JZ60" s="65"/>
      <c r="KA60" s="65">
        <f t="shared" si="4"/>
        <v>0</v>
      </c>
      <c r="KB60" s="65"/>
      <c r="KC60" s="65"/>
      <c r="KD60" s="65"/>
      <c r="KE60" s="65"/>
      <c r="KF60" s="65"/>
      <c r="KG60" s="65">
        <f t="shared" si="5"/>
        <v>0</v>
      </c>
      <c r="KH60" s="65"/>
      <c r="KI60" s="65"/>
      <c r="KJ60" s="65"/>
      <c r="KK60" s="65"/>
      <c r="KL60" s="65"/>
      <c r="KM60" s="65">
        <f t="shared" si="6"/>
        <v>0</v>
      </c>
      <c r="KN60" s="65"/>
      <c r="KO60" s="65"/>
      <c r="KP60" s="65"/>
      <c r="KQ60" s="65"/>
      <c r="KR60" s="65">
        <f t="shared" si="7"/>
        <v>0</v>
      </c>
      <c r="KS60" s="65">
        <f t="shared" si="8"/>
        <v>0</v>
      </c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>
        <f t="shared" si="16"/>
        <v>0</v>
      </c>
      <c r="LF60" s="52"/>
      <c r="LG60" s="52"/>
      <c r="LH60" s="52"/>
      <c r="LI60" s="52"/>
      <c r="LJ60" s="52"/>
      <c r="LK60" s="52"/>
      <c r="LL60" s="52"/>
      <c r="LM60" s="52"/>
      <c r="LN60" s="52"/>
      <c r="LO60" s="52"/>
      <c r="LP60" s="52"/>
      <c r="LQ60" s="52"/>
      <c r="LR60" s="52">
        <f t="shared" si="17"/>
        <v>0</v>
      </c>
      <c r="LS60" s="52">
        <f t="shared" si="11"/>
        <v>6.2643680000000007E-2</v>
      </c>
    </row>
    <row r="61" spans="1:331" ht="18.75" x14ac:dyDescent="0.3">
      <c r="A61" s="30" t="s">
        <v>45</v>
      </c>
      <c r="B61" s="24">
        <v>145.02214677000001</v>
      </c>
      <c r="C61" s="24">
        <v>1.0658342599999999</v>
      </c>
      <c r="D61" s="24">
        <v>15.236951839999998</v>
      </c>
      <c r="E61" s="24">
        <v>76.288335889999999</v>
      </c>
      <c r="F61" s="24">
        <v>26.17534508</v>
      </c>
      <c r="G61" s="24">
        <v>62.478151480000001</v>
      </c>
      <c r="H61" s="24">
        <v>94.834801249999998</v>
      </c>
      <c r="I61" s="24">
        <v>93.094987410000002</v>
      </c>
      <c r="J61" s="24">
        <v>28.609302409999998</v>
      </c>
      <c r="K61" s="24">
        <v>50.870688330000007</v>
      </c>
      <c r="L61" s="24">
        <v>67.804140180000005</v>
      </c>
      <c r="M61" s="24">
        <v>105.51676996</v>
      </c>
      <c r="N61" s="24">
        <v>83.83557694000001</v>
      </c>
      <c r="O61" s="27">
        <v>705.81088503000001</v>
      </c>
      <c r="P61" s="24">
        <v>9.8758431999999985</v>
      </c>
      <c r="Q61" s="24">
        <v>23.840769290000001</v>
      </c>
      <c r="R61" s="24">
        <v>14.006074399999999</v>
      </c>
      <c r="S61" s="24">
        <v>15.45699797</v>
      </c>
      <c r="T61" s="24">
        <v>11.535037709999999</v>
      </c>
      <c r="U61" s="24">
        <v>37.197491369999995</v>
      </c>
      <c r="V61" s="24">
        <v>47.209320769999998</v>
      </c>
      <c r="W61" s="24">
        <v>73.3302142</v>
      </c>
      <c r="X61" s="24">
        <v>54.983054359999997</v>
      </c>
      <c r="Y61" s="24">
        <v>33.393200789999995</v>
      </c>
      <c r="Z61" s="38">
        <v>45.351485510000003</v>
      </c>
      <c r="AA61" s="38">
        <v>50.921309069999992</v>
      </c>
      <c r="AB61" s="24">
        <v>417.10079863999999</v>
      </c>
      <c r="AC61" s="24">
        <v>98.332895430000008</v>
      </c>
      <c r="AD61" s="24">
        <v>63.087955129999997</v>
      </c>
      <c r="AE61" s="24">
        <v>51.479727489999995</v>
      </c>
      <c r="AF61" s="24">
        <v>75.897062939999998</v>
      </c>
      <c r="AG61" s="24">
        <v>74.766910640000006</v>
      </c>
      <c r="AH61" s="24">
        <v>59.507087659999989</v>
      </c>
      <c r="AI61" s="24">
        <v>36.496330970000002</v>
      </c>
      <c r="AJ61" s="24">
        <v>36.176417639999997</v>
      </c>
      <c r="AK61" s="25">
        <v>83.265792360000006</v>
      </c>
      <c r="AL61" s="25">
        <v>69.792337149999994</v>
      </c>
      <c r="AM61" s="25">
        <v>24.75862966</v>
      </c>
      <c r="AN61" s="25">
        <v>116.61919955000002</v>
      </c>
      <c r="AO61" s="27">
        <v>790.18034661999991</v>
      </c>
      <c r="AP61" s="27"/>
      <c r="AQ61" s="27">
        <v>87.649646829999995</v>
      </c>
      <c r="AR61" s="27">
        <v>24.273086049999996</v>
      </c>
      <c r="AS61" s="118">
        <v>7.0015775204081629</v>
      </c>
      <c r="GE61" s="118">
        <v>36.568646380466468</v>
      </c>
      <c r="GF61" s="118">
        <v>17.538948989795919</v>
      </c>
      <c r="GG61" s="52">
        <f t="shared" si="14"/>
        <v>111.92273287999998</v>
      </c>
      <c r="GH61" s="52">
        <v>78.37543565</v>
      </c>
      <c r="GI61" s="52">
        <v>88.237068530000002</v>
      </c>
      <c r="GJ61" s="52">
        <v>85.319429360000001</v>
      </c>
      <c r="GK61" s="52">
        <v>120.40867698</v>
      </c>
      <c r="GL61" s="52">
        <v>80.198625880000009</v>
      </c>
      <c r="GM61" s="52">
        <v>126.56766922</v>
      </c>
      <c r="GN61" s="52">
        <v>108.65636446000002</v>
      </c>
      <c r="GO61" s="52"/>
      <c r="GP61" s="52"/>
      <c r="GQ61" s="52"/>
      <c r="GR61" s="52"/>
      <c r="GS61" s="52"/>
      <c r="GT61" s="52">
        <v>1.6131219999999998E-2</v>
      </c>
      <c r="GU61" s="52"/>
      <c r="GV61" s="52">
        <v>1.6131219999999998E-2</v>
      </c>
      <c r="GW61" s="52"/>
      <c r="GX61" s="52"/>
      <c r="GY61" s="52">
        <v>43.178993950000006</v>
      </c>
      <c r="GZ61" s="52"/>
      <c r="HA61" s="52">
        <v>5.7745117800000001</v>
      </c>
      <c r="HB61" s="52">
        <v>48.953505730000003</v>
      </c>
      <c r="HC61" s="52"/>
      <c r="HD61" s="52"/>
      <c r="HE61" s="52"/>
      <c r="HF61" s="52"/>
      <c r="HG61" s="52"/>
      <c r="HH61" s="52"/>
      <c r="HI61" s="52"/>
      <c r="HJ61" s="52">
        <v>1.39321618</v>
      </c>
      <c r="HK61" s="52"/>
      <c r="HL61" s="52"/>
      <c r="HM61" s="52"/>
      <c r="HN61" s="52">
        <v>1.39321618</v>
      </c>
      <c r="HO61" s="52">
        <v>50.362853130000005</v>
      </c>
      <c r="HP61" s="52"/>
      <c r="HQ61" s="52">
        <v>5.95803846</v>
      </c>
      <c r="HR61" s="52">
        <v>88.993384969999994</v>
      </c>
      <c r="HS61" s="52"/>
      <c r="HT61" s="52">
        <v>0.10833762</v>
      </c>
      <c r="HU61" s="52">
        <v>95.059761049999992</v>
      </c>
      <c r="HV61" s="52"/>
      <c r="HW61" s="52"/>
      <c r="HX61" s="52"/>
      <c r="HY61" s="52"/>
      <c r="HZ61" s="52">
        <v>0.87703489000000001</v>
      </c>
      <c r="IA61" s="52">
        <v>0.87703489000000001</v>
      </c>
      <c r="IB61" s="52"/>
      <c r="IC61" s="52">
        <v>8.3742382200000005</v>
      </c>
      <c r="ID61" s="52"/>
      <c r="IE61" s="52">
        <v>4.7146937400000004</v>
      </c>
      <c r="IF61" s="52">
        <v>28.62006787</v>
      </c>
      <c r="IG61" s="52">
        <v>41.708999829999996</v>
      </c>
      <c r="IH61" s="52">
        <v>5.9839097599999995</v>
      </c>
      <c r="II61" s="52"/>
      <c r="IJ61" s="52">
        <v>4.88906449</v>
      </c>
      <c r="IK61" s="52">
        <v>51.285388279999999</v>
      </c>
      <c r="IL61" s="52">
        <v>62.158362530000005</v>
      </c>
      <c r="IM61" s="52"/>
      <c r="IN61" s="52"/>
      <c r="IO61" s="52">
        <v>199.80415829999998</v>
      </c>
      <c r="IP61" s="52">
        <v>1049.85301439</v>
      </c>
      <c r="IQ61" s="52">
        <f t="shared" si="15"/>
        <v>790.18034661999991</v>
      </c>
      <c r="IR61" s="52">
        <f t="shared" si="3"/>
        <v>1049.85301439</v>
      </c>
      <c r="IS61" s="62"/>
      <c r="IT61" s="62"/>
      <c r="IU61" s="62"/>
      <c r="IV61" s="62"/>
      <c r="IW61" s="62"/>
      <c r="IX61" s="62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>
        <v>5.5208674499999999</v>
      </c>
      <c r="JO61" s="62"/>
      <c r="JP61" s="62"/>
      <c r="JQ61" s="62">
        <v>22.412100339999999</v>
      </c>
      <c r="JR61" s="62">
        <v>27.932967789999999</v>
      </c>
      <c r="JS61" s="52">
        <v>27.932967789999999</v>
      </c>
      <c r="JT61" s="62"/>
      <c r="JU61" s="68"/>
      <c r="JV61" s="62"/>
      <c r="JW61" s="62"/>
      <c r="JX61" s="62"/>
      <c r="JY61" s="68"/>
      <c r="JZ61" s="68"/>
      <c r="KA61" s="68">
        <f t="shared" si="4"/>
        <v>0</v>
      </c>
      <c r="KB61" s="68"/>
      <c r="KC61" s="68"/>
      <c r="KD61" s="68"/>
      <c r="KE61" s="68">
        <v>7.6491620400000002</v>
      </c>
      <c r="KF61" s="68"/>
      <c r="KG61" s="68">
        <f t="shared" si="5"/>
        <v>7.6491620400000002</v>
      </c>
      <c r="KH61" s="68"/>
      <c r="KI61" s="68"/>
      <c r="KJ61" s="68"/>
      <c r="KK61" s="68"/>
      <c r="KL61" s="68">
        <v>12.860544819999999</v>
      </c>
      <c r="KM61" s="68">
        <f t="shared" si="6"/>
        <v>12.860544819999999</v>
      </c>
      <c r="KN61" s="68"/>
      <c r="KO61" s="68"/>
      <c r="KP61" s="68"/>
      <c r="KQ61" s="68"/>
      <c r="KR61" s="68">
        <f t="shared" si="7"/>
        <v>0</v>
      </c>
      <c r="KS61" s="68">
        <f t="shared" si="8"/>
        <v>20.509706860000001</v>
      </c>
      <c r="KT61" s="52">
        <v>5.5208674499999999</v>
      </c>
      <c r="KU61" s="52">
        <v>5.5208674499999999</v>
      </c>
      <c r="KV61" s="52">
        <v>15.07956117999999</v>
      </c>
      <c r="KW61" s="52">
        <v>16.362414730000001</v>
      </c>
      <c r="KX61" s="52">
        <v>11.34332399</v>
      </c>
      <c r="KY61" s="52">
        <v>42.785299899999991</v>
      </c>
      <c r="KZ61" s="52"/>
      <c r="LA61" s="52"/>
      <c r="LB61" s="52"/>
      <c r="LC61" s="52">
        <v>3.8051124000000001</v>
      </c>
      <c r="LD61" s="52"/>
      <c r="LE61" s="52">
        <f t="shared" si="16"/>
        <v>3.8051124000000001</v>
      </c>
      <c r="LF61" s="52">
        <v>9.4272322499999994</v>
      </c>
      <c r="LG61" s="52"/>
      <c r="LH61" s="52"/>
      <c r="LI61" s="52"/>
      <c r="LJ61" s="52">
        <v>8.0655497999999994</v>
      </c>
      <c r="LK61" s="52">
        <v>17.492782049999999</v>
      </c>
      <c r="LL61" s="52"/>
      <c r="LM61" s="52">
        <v>26.895589999999999</v>
      </c>
      <c r="LN61" s="52"/>
      <c r="LO61" s="52">
        <v>24.237772600000003</v>
      </c>
      <c r="LP61" s="52"/>
      <c r="LQ61" s="52">
        <v>51.133362599999998</v>
      </c>
      <c r="LR61" s="52">
        <f t="shared" si="17"/>
        <v>120.73742439999998</v>
      </c>
      <c r="LS61" s="52">
        <f t="shared" si="11"/>
        <v>169.18009904999997</v>
      </c>
    </row>
    <row r="62" spans="1:331" ht="18.75" hidden="1" x14ac:dyDescent="0.3">
      <c r="A62" s="30" t="s">
        <v>46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7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5"/>
      <c r="AL62" s="25"/>
      <c r="AM62" s="25"/>
      <c r="AN62" s="25">
        <v>0</v>
      </c>
      <c r="AO62" s="27">
        <v>0</v>
      </c>
      <c r="AP62" s="27"/>
      <c r="AQ62" s="27"/>
      <c r="AR62" s="27"/>
      <c r="AS62" s="119">
        <v>0</v>
      </c>
      <c r="GE62" s="119">
        <v>0</v>
      </c>
      <c r="GF62" s="119">
        <v>0</v>
      </c>
      <c r="GG62" s="52">
        <f t="shared" si="14"/>
        <v>0</v>
      </c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  <c r="GU62" s="52"/>
      <c r="GV62" s="52"/>
      <c r="GW62" s="52"/>
      <c r="GX62" s="52"/>
      <c r="GY62" s="52"/>
      <c r="GZ62" s="52"/>
      <c r="HA62" s="52"/>
      <c r="HB62" s="52"/>
      <c r="HC62" s="52"/>
      <c r="HD62" s="52"/>
      <c r="HE62" s="52"/>
      <c r="HF62" s="52"/>
      <c r="HG62" s="52"/>
      <c r="HH62" s="52"/>
      <c r="HI62" s="52"/>
      <c r="HJ62" s="52"/>
      <c r="HK62" s="52"/>
      <c r="HL62" s="52"/>
      <c r="HM62" s="52"/>
      <c r="HN62" s="52"/>
      <c r="HO62" s="52"/>
      <c r="HP62" s="52"/>
      <c r="HQ62" s="52"/>
      <c r="HR62" s="52"/>
      <c r="HS62" s="52"/>
      <c r="HT62" s="52"/>
      <c r="HU62" s="52"/>
      <c r="HV62" s="52"/>
      <c r="HW62" s="52"/>
      <c r="HX62" s="52"/>
      <c r="HY62" s="52"/>
      <c r="HZ62" s="52"/>
      <c r="IA62" s="52"/>
      <c r="IB62" s="52"/>
      <c r="IC62" s="52"/>
      <c r="ID62" s="52"/>
      <c r="IE62" s="52"/>
      <c r="IF62" s="52"/>
      <c r="IG62" s="52"/>
      <c r="IH62" s="52"/>
      <c r="II62" s="52"/>
      <c r="IJ62" s="52"/>
      <c r="IK62" s="52"/>
      <c r="IL62" s="52"/>
      <c r="IM62" s="52"/>
      <c r="IN62" s="52"/>
      <c r="IO62" s="52"/>
      <c r="IP62" s="52"/>
      <c r="IQ62" s="52">
        <f t="shared" si="15"/>
        <v>0</v>
      </c>
      <c r="IR62" s="52">
        <f t="shared" si="3"/>
        <v>0</v>
      </c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52"/>
      <c r="JT62" s="62"/>
      <c r="JU62" s="68"/>
      <c r="JV62" s="62"/>
      <c r="JW62" s="62"/>
      <c r="JX62" s="62"/>
      <c r="JY62" s="68"/>
      <c r="JZ62" s="68"/>
      <c r="KA62" s="68">
        <f t="shared" si="4"/>
        <v>0</v>
      </c>
      <c r="KB62" s="68"/>
      <c r="KC62" s="68"/>
      <c r="KD62" s="68"/>
      <c r="KE62" s="68"/>
      <c r="KF62" s="68"/>
      <c r="KG62" s="68">
        <f t="shared" si="5"/>
        <v>0</v>
      </c>
      <c r="KH62" s="68"/>
      <c r="KI62" s="68"/>
      <c r="KJ62" s="68"/>
      <c r="KK62" s="68"/>
      <c r="KL62" s="68"/>
      <c r="KM62" s="68">
        <f t="shared" si="6"/>
        <v>0</v>
      </c>
      <c r="KN62" s="68"/>
      <c r="KO62" s="68"/>
      <c r="KP62" s="68"/>
      <c r="KQ62" s="68"/>
      <c r="KR62" s="68">
        <f t="shared" si="7"/>
        <v>0</v>
      </c>
      <c r="KS62" s="68">
        <f t="shared" si="8"/>
        <v>0</v>
      </c>
      <c r="KT62" s="52"/>
      <c r="KU62" s="52"/>
      <c r="KV62" s="52"/>
      <c r="KW62" s="52"/>
      <c r="KX62" s="52"/>
      <c r="KY62" s="52"/>
      <c r="KZ62" s="52"/>
      <c r="LA62" s="52"/>
      <c r="LB62" s="52"/>
      <c r="LC62" s="52"/>
      <c r="LD62" s="52"/>
      <c r="LE62" s="52">
        <f t="shared" si="16"/>
        <v>0</v>
      </c>
      <c r="LF62" s="52"/>
      <c r="LG62" s="52"/>
      <c r="LH62" s="52"/>
      <c r="LI62" s="52"/>
      <c r="LJ62" s="52"/>
      <c r="LK62" s="52"/>
      <c r="LL62" s="52"/>
      <c r="LM62" s="52"/>
      <c r="LN62" s="52"/>
      <c r="LO62" s="52"/>
      <c r="LP62" s="52"/>
      <c r="LQ62" s="52"/>
      <c r="LR62" s="52">
        <f t="shared" si="17"/>
        <v>0</v>
      </c>
      <c r="LS62" s="52">
        <f t="shared" si="11"/>
        <v>0</v>
      </c>
    </row>
    <row r="63" spans="1:331" ht="18.75" x14ac:dyDescent="0.3">
      <c r="A63" s="30" t="s">
        <v>12</v>
      </c>
      <c r="B63" s="24">
        <v>11.103385190000001</v>
      </c>
      <c r="C63" s="24">
        <v>32.002533979999995</v>
      </c>
      <c r="D63" s="24">
        <v>22.199206939999996</v>
      </c>
      <c r="E63" s="24">
        <v>7.31776157</v>
      </c>
      <c r="F63" s="24">
        <v>10.255693219999998</v>
      </c>
      <c r="G63" s="24">
        <v>11.667813629999999</v>
      </c>
      <c r="H63" s="24">
        <v>75.479854589999988</v>
      </c>
      <c r="I63" s="24">
        <v>25.706029879999996</v>
      </c>
      <c r="J63" s="24">
        <v>17.485872990000001</v>
      </c>
      <c r="K63" s="24">
        <v>15.939442579999998</v>
      </c>
      <c r="L63" s="24">
        <v>24.168884150000007</v>
      </c>
      <c r="M63" s="24">
        <v>13.774676700000001</v>
      </c>
      <c r="N63" s="24">
        <v>28.075065519999999</v>
      </c>
      <c r="O63" s="27">
        <v>284.07283575000014</v>
      </c>
      <c r="P63" s="24">
        <v>6.7089089100000008</v>
      </c>
      <c r="Q63" s="24">
        <v>3.8271314800000003</v>
      </c>
      <c r="R63" s="24">
        <v>44.470644069999992</v>
      </c>
      <c r="S63" s="24">
        <v>11.192288119999997</v>
      </c>
      <c r="T63" s="24">
        <v>5.5877738000000008</v>
      </c>
      <c r="U63" s="24">
        <v>5.5021894799999993</v>
      </c>
      <c r="V63" s="24">
        <v>12.163358349999998</v>
      </c>
      <c r="W63" s="24">
        <v>4.5682808200000009</v>
      </c>
      <c r="X63" s="24">
        <v>19.329891309999997</v>
      </c>
      <c r="Y63" s="24">
        <v>4.1765529299999997</v>
      </c>
      <c r="Z63" s="24">
        <v>10.17843706</v>
      </c>
      <c r="AA63" s="24">
        <v>12.221751379999997</v>
      </c>
      <c r="AB63" s="24">
        <v>139.92720771000003</v>
      </c>
      <c r="AC63" s="24">
        <v>6.9613151699999989</v>
      </c>
      <c r="AD63" s="24">
        <v>6.4175832999999995</v>
      </c>
      <c r="AE63" s="24">
        <v>22.198743049999997</v>
      </c>
      <c r="AF63" s="24">
        <v>24.484114440000003</v>
      </c>
      <c r="AG63" s="24">
        <v>16.372913750000002</v>
      </c>
      <c r="AH63" s="24">
        <v>6.11664852</v>
      </c>
      <c r="AI63" s="24">
        <v>19.072331120000001</v>
      </c>
      <c r="AJ63" s="24">
        <v>11.457255309999999</v>
      </c>
      <c r="AK63" s="25">
        <v>17.795216580000002</v>
      </c>
      <c r="AL63" s="25">
        <v>19.648958220000004</v>
      </c>
      <c r="AM63" s="25">
        <v>27.005772399999998</v>
      </c>
      <c r="AN63" s="25">
        <v>5.41678557</v>
      </c>
      <c r="AO63" s="27">
        <v>182.94763742999999</v>
      </c>
      <c r="AP63" s="27">
        <v>17.36956206</v>
      </c>
      <c r="AQ63" s="27">
        <v>5.6337036900000008</v>
      </c>
      <c r="AR63" s="27">
        <v>4.6467854200000005</v>
      </c>
      <c r="AS63" s="118">
        <v>0.17305265014577256</v>
      </c>
      <c r="GE63" s="118">
        <v>0.14754028717201165</v>
      </c>
      <c r="GF63" s="118">
        <v>0.43131360932944607</v>
      </c>
      <c r="GG63" s="52">
        <f t="shared" si="14"/>
        <v>27.650051170000001</v>
      </c>
      <c r="GH63" s="52">
        <v>2.5564459299999998</v>
      </c>
      <c r="GI63" s="52">
        <v>9.4238621699999996</v>
      </c>
      <c r="GJ63" s="52">
        <v>3.6663983800000004</v>
      </c>
      <c r="GK63" s="52">
        <v>2.4372835999999998</v>
      </c>
      <c r="GL63" s="52">
        <v>11.46398027</v>
      </c>
      <c r="GM63" s="52">
        <v>1.8466079499999999</v>
      </c>
      <c r="GN63" s="52">
        <v>10.461541030000001</v>
      </c>
      <c r="GO63" s="52">
        <v>4.1006580000000001E-2</v>
      </c>
      <c r="GP63" s="52">
        <v>4.1006580000000001E-2</v>
      </c>
      <c r="GQ63" s="52">
        <v>0.19139999999999999</v>
      </c>
      <c r="GR63" s="52">
        <v>0.36116070999999994</v>
      </c>
      <c r="GS63" s="52">
        <v>2.01976559</v>
      </c>
      <c r="GT63" s="52">
        <v>0.31564821999999998</v>
      </c>
      <c r="GU63" s="52">
        <v>0.93223661999999996</v>
      </c>
      <c r="GV63" s="52">
        <v>3.8202111399999996</v>
      </c>
      <c r="GW63" s="52"/>
      <c r="GX63" s="52">
        <v>0.40455652999999997</v>
      </c>
      <c r="GY63" s="52">
        <v>2.1536177999999997</v>
      </c>
      <c r="GZ63" s="52">
        <v>4.3370300000000001E-2</v>
      </c>
      <c r="HA63" s="52">
        <v>0.19469737000000001</v>
      </c>
      <c r="HB63" s="52">
        <v>2.7962419999999995</v>
      </c>
      <c r="HC63" s="52">
        <v>1.08520847</v>
      </c>
      <c r="HD63" s="52">
        <v>9.4473600000000001E-3</v>
      </c>
      <c r="HE63" s="52"/>
      <c r="HF63" s="52"/>
      <c r="HG63" s="52">
        <v>0.19342773000000002</v>
      </c>
      <c r="HH63" s="52">
        <v>1.28808356</v>
      </c>
      <c r="HI63" s="52"/>
      <c r="HJ63" s="52"/>
      <c r="HK63" s="52"/>
      <c r="HL63" s="52">
        <v>9.5500580000000002E-2</v>
      </c>
      <c r="HM63" s="52">
        <v>1.64553398</v>
      </c>
      <c r="HN63" s="52">
        <v>1.7410345599999999</v>
      </c>
      <c r="HO63" s="52">
        <v>9.6865778399999982</v>
      </c>
      <c r="HP63" s="52">
        <v>1.45716296</v>
      </c>
      <c r="HQ63" s="52">
        <v>4.1592030000000002E-2</v>
      </c>
      <c r="HR63" s="52">
        <v>4.2627279999999997E-2</v>
      </c>
      <c r="HS63" s="52">
        <v>2.0734099999999999E-3</v>
      </c>
      <c r="HT63" s="52">
        <v>2.70572E-2</v>
      </c>
      <c r="HU63" s="52">
        <v>1.5705128799999999</v>
      </c>
      <c r="HV63" s="52">
        <v>0.37676730999999997</v>
      </c>
      <c r="HW63" s="52">
        <v>1.3125000000000001E-3</v>
      </c>
      <c r="HX63" s="52">
        <v>0.13068468999999999</v>
      </c>
      <c r="HY63" s="52">
        <v>3.0274999999999998E-3</v>
      </c>
      <c r="HZ63" s="52">
        <v>0.12839999999999999</v>
      </c>
      <c r="IA63" s="52">
        <v>0.64019199999999987</v>
      </c>
      <c r="IB63" s="52">
        <v>1.43891477</v>
      </c>
      <c r="IC63" s="52">
        <v>6.4823800000000001E-2</v>
      </c>
      <c r="ID63" s="52">
        <v>2.1405841200000002</v>
      </c>
      <c r="IE63" s="52"/>
      <c r="IF63" s="52">
        <v>4.7818496899999996</v>
      </c>
      <c r="IG63" s="52">
        <v>8.4261723800000006</v>
      </c>
      <c r="IH63" s="52">
        <v>0.46213128000000003</v>
      </c>
      <c r="II63" s="52">
        <v>9.5732270000000008E-2</v>
      </c>
      <c r="IJ63" s="52">
        <v>0.37828490000000004</v>
      </c>
      <c r="IK63" s="52">
        <v>2.4585494600000004</v>
      </c>
      <c r="IL63" s="52">
        <v>3.3946979100000005</v>
      </c>
      <c r="IM63" s="52">
        <v>0.55756799999999995</v>
      </c>
      <c r="IN63" s="52">
        <v>0.55756799999999995</v>
      </c>
      <c r="IO63" s="52">
        <v>14.58914317</v>
      </c>
      <c r="IP63" s="52">
        <v>93.781891509999951</v>
      </c>
      <c r="IQ63" s="52">
        <f t="shared" si="15"/>
        <v>182.94763742999999</v>
      </c>
      <c r="IR63" s="52">
        <f t="shared" si="3"/>
        <v>93.781891509999951</v>
      </c>
      <c r="IS63" s="62">
        <v>3.3993935</v>
      </c>
      <c r="IT63" s="62"/>
      <c r="IU63" s="62"/>
      <c r="IV63" s="62">
        <v>3.3993935</v>
      </c>
      <c r="IW63" s="62"/>
      <c r="IX63" s="62">
        <v>2.6250000000000002E-3</v>
      </c>
      <c r="IY63" s="62"/>
      <c r="IZ63" s="62"/>
      <c r="JA63" s="62">
        <v>0.378884</v>
      </c>
      <c r="JB63" s="62">
        <v>0.38150899999999999</v>
      </c>
      <c r="JC63" s="62"/>
      <c r="JD63" s="62">
        <v>3.8251759999999999</v>
      </c>
      <c r="JE63" s="62"/>
      <c r="JF63" s="62"/>
      <c r="JG63" s="62">
        <v>0.44839424999999999</v>
      </c>
      <c r="JH63" s="62">
        <v>4.2735702499999997</v>
      </c>
      <c r="JI63" s="62"/>
      <c r="JJ63" s="62">
        <v>0.75318759999999996</v>
      </c>
      <c r="JK63" s="62">
        <v>0.12839999999999999</v>
      </c>
      <c r="JL63" s="62"/>
      <c r="JM63" s="62">
        <v>0.88158759999999992</v>
      </c>
      <c r="JN63" s="62">
        <v>7.1568599999999993E-3</v>
      </c>
      <c r="JO63" s="62">
        <v>0.96359206999999991</v>
      </c>
      <c r="JP63" s="62">
        <v>4.4999999999999998E-2</v>
      </c>
      <c r="JQ63" s="62">
        <v>8.7500000000000008E-3</v>
      </c>
      <c r="JR63" s="62">
        <v>1.02449893</v>
      </c>
      <c r="JS63" s="52">
        <v>9.9605592799999982</v>
      </c>
      <c r="JT63" s="62"/>
      <c r="JU63" s="68"/>
      <c r="JV63" s="62">
        <v>7.4277949999999995E-2</v>
      </c>
      <c r="JW63" s="62">
        <v>7.4085949999999998E-2</v>
      </c>
      <c r="JX63" s="62">
        <v>0.39550000000000002</v>
      </c>
      <c r="JY63" s="68">
        <v>3.5531999999999998E-3</v>
      </c>
      <c r="JZ63" s="68">
        <v>0.61240799999999995</v>
      </c>
      <c r="KA63" s="68">
        <f t="shared" si="4"/>
        <v>1.1598250999999999</v>
      </c>
      <c r="KB63" s="68">
        <v>5.4126673599999995</v>
      </c>
      <c r="KC63" s="68">
        <v>0.16929734000000002</v>
      </c>
      <c r="KD63" s="68"/>
      <c r="KE63" s="68">
        <v>1.7565115800000002</v>
      </c>
      <c r="KF63" s="68"/>
      <c r="KG63" s="68">
        <f t="shared" si="5"/>
        <v>7.3384762800000001</v>
      </c>
      <c r="KH63" s="68">
        <v>4.2275260000000002E-2</v>
      </c>
      <c r="KI63" s="68">
        <v>0.79300764000000001</v>
      </c>
      <c r="KJ63" s="68">
        <v>0.42446400000000001</v>
      </c>
      <c r="KK63" s="68">
        <v>3.5094839999999995E-2</v>
      </c>
      <c r="KL63" s="68">
        <v>2.4750000000000001E-2</v>
      </c>
      <c r="KM63" s="68">
        <f t="shared" si="6"/>
        <v>1.3195917400000001</v>
      </c>
      <c r="KN63" s="68"/>
      <c r="KO63" s="68"/>
      <c r="KP63" s="68">
        <v>0.23639585999999999</v>
      </c>
      <c r="KQ63" s="68">
        <v>0.78822979000000004</v>
      </c>
      <c r="KR63" s="68">
        <f t="shared" si="7"/>
        <v>1.0246256499999999</v>
      </c>
      <c r="KS63" s="68">
        <f t="shared" si="8"/>
        <v>10.842518770000002</v>
      </c>
      <c r="KT63" s="52">
        <v>0.13327994999999979</v>
      </c>
      <c r="KU63" s="52">
        <v>0.13327994999999979</v>
      </c>
      <c r="KV63" s="52"/>
      <c r="KW63" s="52">
        <v>5.3545437899999886</v>
      </c>
      <c r="KX63" s="52">
        <v>2.4981529999999998E-2</v>
      </c>
      <c r="KY63" s="52">
        <v>5.3795253199999884</v>
      </c>
      <c r="KZ63" s="52">
        <v>0.32451706000000002</v>
      </c>
      <c r="LA63" s="52">
        <v>3.3599999999999998E-2</v>
      </c>
      <c r="LB63" s="52">
        <v>3.9535511800000003</v>
      </c>
      <c r="LC63" s="52"/>
      <c r="LD63" s="52">
        <v>8.2167339999999991E-2</v>
      </c>
      <c r="LE63" s="52">
        <f t="shared" si="16"/>
        <v>4.3938355800000002</v>
      </c>
      <c r="LF63" s="52">
        <v>2.1399999999999999E-2</v>
      </c>
      <c r="LG63" s="52">
        <v>0.50065188000000005</v>
      </c>
      <c r="LH63" s="52">
        <v>2.9333499999999998E-2</v>
      </c>
      <c r="LI63" s="52">
        <v>2.446568E-2</v>
      </c>
      <c r="LJ63" s="52">
        <v>2.907595E-2</v>
      </c>
      <c r="LK63" s="52">
        <v>0.60492701000000004</v>
      </c>
      <c r="LL63" s="52">
        <v>0.23086575000000001</v>
      </c>
      <c r="LM63" s="52">
        <v>0.42941479999999999</v>
      </c>
      <c r="LN63" s="52">
        <v>0.19603429999999999</v>
      </c>
      <c r="LO63" s="52">
        <v>0.53479165000000006</v>
      </c>
      <c r="LP63" s="52">
        <v>2.6849999999999999E-3</v>
      </c>
      <c r="LQ63" s="52">
        <v>1.3937915000000001</v>
      </c>
      <c r="LR63" s="52">
        <f t="shared" si="17"/>
        <v>11.90535935999999</v>
      </c>
      <c r="LS63" s="52">
        <f t="shared" si="11"/>
        <v>32.708437409999988</v>
      </c>
    </row>
    <row r="64" spans="1:331" ht="18.75" x14ac:dyDescent="0.3">
      <c r="A64" s="31" t="s">
        <v>47</v>
      </c>
      <c r="B64" s="24">
        <v>11.103385190000001</v>
      </c>
      <c r="C64" s="24">
        <v>32.002533979999995</v>
      </c>
      <c r="D64" s="24">
        <v>22.199206939999996</v>
      </c>
      <c r="E64" s="24">
        <v>7.31776157</v>
      </c>
      <c r="F64" s="24">
        <v>10.255693219999998</v>
      </c>
      <c r="G64" s="24">
        <v>11.667813629999999</v>
      </c>
      <c r="H64" s="24">
        <v>75.479854589999988</v>
      </c>
      <c r="I64" s="24">
        <v>25.706029879999996</v>
      </c>
      <c r="J64" s="24">
        <v>17.485872990000001</v>
      </c>
      <c r="K64" s="24">
        <v>15.939442579999998</v>
      </c>
      <c r="L64" s="24">
        <v>24.168884150000007</v>
      </c>
      <c r="M64" s="24">
        <v>13.774676700000001</v>
      </c>
      <c r="N64" s="24">
        <v>28.075065519999999</v>
      </c>
      <c r="O64" s="27">
        <v>284.07283575000014</v>
      </c>
      <c r="P64" s="24">
        <v>6.7089089100000008</v>
      </c>
      <c r="Q64" s="24">
        <v>3.8271314800000003</v>
      </c>
      <c r="R64" s="24">
        <v>44.470644069999992</v>
      </c>
      <c r="S64" s="24">
        <v>11.192288119999997</v>
      </c>
      <c r="T64" s="24">
        <v>5.5877738000000008</v>
      </c>
      <c r="U64" s="24">
        <v>5.5021894799999993</v>
      </c>
      <c r="V64" s="24">
        <v>12.163358349999998</v>
      </c>
      <c r="W64" s="24">
        <v>4.5682808200000009</v>
      </c>
      <c r="X64" s="24">
        <v>19.329891309999997</v>
      </c>
      <c r="Y64" s="24">
        <v>4.1765529299999997</v>
      </c>
      <c r="Z64" s="24">
        <v>10.17843706</v>
      </c>
      <c r="AA64" s="24">
        <v>12.221751379999997</v>
      </c>
      <c r="AB64" s="24">
        <v>139.92720771000003</v>
      </c>
      <c r="AC64" s="24">
        <v>6.9613151699999989</v>
      </c>
      <c r="AD64" s="24">
        <v>6.4175832999999995</v>
      </c>
      <c r="AE64" s="24">
        <v>22.198743049999997</v>
      </c>
      <c r="AF64" s="24">
        <v>24.484114440000003</v>
      </c>
      <c r="AG64" s="24">
        <v>16.372913750000002</v>
      </c>
      <c r="AH64" s="24">
        <v>6.11664852</v>
      </c>
      <c r="AI64" s="24">
        <v>19.072331120000001</v>
      </c>
      <c r="AJ64" s="24">
        <v>11.457255309999999</v>
      </c>
      <c r="AK64" s="25">
        <v>17.795216580000002</v>
      </c>
      <c r="AL64" s="25">
        <v>19.648958220000004</v>
      </c>
      <c r="AM64" s="25">
        <v>27.005772399999998</v>
      </c>
      <c r="AN64" s="25">
        <v>5.41678557</v>
      </c>
      <c r="AO64" s="27">
        <v>182.94763742999999</v>
      </c>
      <c r="AP64" s="27">
        <v>17.36956206</v>
      </c>
      <c r="AQ64" s="27">
        <v>5.6337036900000008</v>
      </c>
      <c r="AR64" s="27">
        <v>4.6467854200000005</v>
      </c>
      <c r="AS64" s="119">
        <v>0.17305265014577256</v>
      </c>
      <c r="GE64" s="119">
        <v>0.14754028717201165</v>
      </c>
      <c r="GF64" s="119">
        <v>0.43131360932944607</v>
      </c>
      <c r="GG64" s="52">
        <f t="shared" si="14"/>
        <v>27.650051170000001</v>
      </c>
      <c r="GH64" s="52">
        <v>2.5564459299999998</v>
      </c>
      <c r="GI64" s="52">
        <v>9.4238621699999996</v>
      </c>
      <c r="GJ64" s="52">
        <v>3.6663983800000004</v>
      </c>
      <c r="GK64" s="52">
        <v>2.4372835999999998</v>
      </c>
      <c r="GL64" s="52">
        <v>11.46398027</v>
      </c>
      <c r="GM64" s="52">
        <v>1.8466079499999999</v>
      </c>
      <c r="GN64" s="52">
        <v>10.461541030000001</v>
      </c>
      <c r="GO64" s="52">
        <v>4.1006580000000001E-2</v>
      </c>
      <c r="GP64" s="52">
        <v>4.1006580000000001E-2</v>
      </c>
      <c r="GQ64" s="52">
        <v>0.19139999999999999</v>
      </c>
      <c r="GR64" s="52">
        <v>0.36116070999999994</v>
      </c>
      <c r="GS64" s="52">
        <v>2.01976559</v>
      </c>
      <c r="GT64" s="52">
        <v>0.31564821999999998</v>
      </c>
      <c r="GU64" s="52">
        <v>0.93223661999999996</v>
      </c>
      <c r="GV64" s="52">
        <v>3.8202111399999996</v>
      </c>
      <c r="GW64" s="52"/>
      <c r="GX64" s="52">
        <v>0.40455652999999997</v>
      </c>
      <c r="GY64" s="52">
        <v>2.1536177999999997</v>
      </c>
      <c r="GZ64" s="52">
        <v>4.3370300000000001E-2</v>
      </c>
      <c r="HA64" s="52">
        <v>0.19469737000000001</v>
      </c>
      <c r="HB64" s="52">
        <v>2.7962419999999995</v>
      </c>
      <c r="HC64" s="52">
        <v>1.08520847</v>
      </c>
      <c r="HD64" s="52">
        <v>9.4473600000000001E-3</v>
      </c>
      <c r="HE64" s="52"/>
      <c r="HF64" s="52"/>
      <c r="HG64" s="52">
        <v>0.19342773000000002</v>
      </c>
      <c r="HH64" s="52">
        <v>1.28808356</v>
      </c>
      <c r="HI64" s="52"/>
      <c r="HJ64" s="52"/>
      <c r="HK64" s="52"/>
      <c r="HL64" s="52">
        <v>9.5500580000000002E-2</v>
      </c>
      <c r="HM64" s="52">
        <v>1.64553398</v>
      </c>
      <c r="HN64" s="52">
        <v>1.7410345599999999</v>
      </c>
      <c r="HO64" s="52">
        <v>9.6865778399999982</v>
      </c>
      <c r="HP64" s="52">
        <v>1.45716296</v>
      </c>
      <c r="HQ64" s="52">
        <v>4.1592030000000002E-2</v>
      </c>
      <c r="HR64" s="52">
        <v>4.2627279999999997E-2</v>
      </c>
      <c r="HS64" s="52">
        <v>2.0734099999999999E-3</v>
      </c>
      <c r="HT64" s="52">
        <v>2.70572E-2</v>
      </c>
      <c r="HU64" s="52">
        <v>1.5705128799999999</v>
      </c>
      <c r="HV64" s="52">
        <v>0.37676730999999997</v>
      </c>
      <c r="HW64" s="52">
        <v>1.3125000000000001E-3</v>
      </c>
      <c r="HX64" s="52">
        <v>0.13068468999999999</v>
      </c>
      <c r="HY64" s="52">
        <v>3.0274999999999998E-3</v>
      </c>
      <c r="HZ64" s="52">
        <v>0.12839999999999999</v>
      </c>
      <c r="IA64" s="52">
        <v>0.64019199999999987</v>
      </c>
      <c r="IB64" s="52">
        <v>1.43891477</v>
      </c>
      <c r="IC64" s="52">
        <v>6.4823800000000001E-2</v>
      </c>
      <c r="ID64" s="52">
        <v>2.1405841200000002</v>
      </c>
      <c r="IE64" s="52"/>
      <c r="IF64" s="52">
        <v>4.7818496899999996</v>
      </c>
      <c r="IG64" s="52">
        <v>8.4261723800000006</v>
      </c>
      <c r="IH64" s="52">
        <v>0.46213128000000003</v>
      </c>
      <c r="II64" s="52">
        <v>9.5732270000000008E-2</v>
      </c>
      <c r="IJ64" s="52">
        <v>0.37828490000000004</v>
      </c>
      <c r="IK64" s="52">
        <v>2.4585494600000004</v>
      </c>
      <c r="IL64" s="52">
        <v>3.3946979100000005</v>
      </c>
      <c r="IM64" s="52">
        <v>0.55756799999999995</v>
      </c>
      <c r="IN64" s="52">
        <v>0.55756799999999995</v>
      </c>
      <c r="IO64" s="52">
        <v>14.58914317</v>
      </c>
      <c r="IP64" s="52">
        <v>93.781891509999951</v>
      </c>
      <c r="IQ64" s="52">
        <f t="shared" si="15"/>
        <v>182.94763742999999</v>
      </c>
      <c r="IR64" s="52">
        <f t="shared" si="3"/>
        <v>93.781891509999951</v>
      </c>
      <c r="IS64" s="62">
        <v>3.3993935</v>
      </c>
      <c r="IT64" s="62"/>
      <c r="IU64" s="62"/>
      <c r="IV64" s="62">
        <v>3.3993935</v>
      </c>
      <c r="IW64" s="62"/>
      <c r="IX64" s="62">
        <v>2.6250000000000002E-3</v>
      </c>
      <c r="IY64" s="62"/>
      <c r="IZ64" s="62"/>
      <c r="JA64" s="62">
        <v>0.378884</v>
      </c>
      <c r="JB64" s="62">
        <v>0.38150899999999999</v>
      </c>
      <c r="JC64" s="62"/>
      <c r="JD64" s="62">
        <v>3.8251759999999999</v>
      </c>
      <c r="JE64" s="62"/>
      <c r="JF64" s="62"/>
      <c r="JG64" s="62">
        <v>0.44839424999999999</v>
      </c>
      <c r="JH64" s="62">
        <v>4.2735702499999997</v>
      </c>
      <c r="JI64" s="62"/>
      <c r="JJ64" s="62">
        <v>0.75318759999999996</v>
      </c>
      <c r="JK64" s="62">
        <v>0.12839999999999999</v>
      </c>
      <c r="JL64" s="62"/>
      <c r="JM64" s="62">
        <v>0.88158759999999992</v>
      </c>
      <c r="JN64" s="62">
        <v>7.1568599999999993E-3</v>
      </c>
      <c r="JO64" s="62">
        <v>0.96359206999999991</v>
      </c>
      <c r="JP64" s="62">
        <v>4.4999999999999998E-2</v>
      </c>
      <c r="JQ64" s="62">
        <v>8.7500000000000008E-3</v>
      </c>
      <c r="JR64" s="62">
        <v>1.02449893</v>
      </c>
      <c r="JS64" s="52">
        <v>9.9605592799999982</v>
      </c>
      <c r="JT64" s="62"/>
      <c r="JU64" s="68"/>
      <c r="JV64" s="62">
        <v>7.4277949999999995E-2</v>
      </c>
      <c r="JW64" s="62">
        <v>7.4085949999999998E-2</v>
      </c>
      <c r="JX64" s="62">
        <v>0.39550000000000002</v>
      </c>
      <c r="JY64" s="68">
        <v>3.5531999999999998E-3</v>
      </c>
      <c r="JZ64" s="68">
        <v>0.61240799999999995</v>
      </c>
      <c r="KA64" s="68">
        <f t="shared" si="4"/>
        <v>1.1598250999999999</v>
      </c>
      <c r="KB64" s="68">
        <v>5.4126673599999995</v>
      </c>
      <c r="KC64" s="68">
        <v>0.16929734000000002</v>
      </c>
      <c r="KD64" s="68"/>
      <c r="KE64" s="68">
        <v>1.7565115800000002</v>
      </c>
      <c r="KF64" s="68"/>
      <c r="KG64" s="68">
        <f t="shared" si="5"/>
        <v>7.3384762800000001</v>
      </c>
      <c r="KH64" s="68">
        <v>4.2275260000000002E-2</v>
      </c>
      <c r="KI64" s="68">
        <v>0.79300764000000001</v>
      </c>
      <c r="KJ64" s="68">
        <v>0.42446400000000001</v>
      </c>
      <c r="KK64" s="68">
        <v>3.5094839999999995E-2</v>
      </c>
      <c r="KL64" s="68">
        <v>2.4750000000000001E-2</v>
      </c>
      <c r="KM64" s="68">
        <f t="shared" si="6"/>
        <v>1.3195917400000001</v>
      </c>
      <c r="KN64" s="68"/>
      <c r="KO64" s="68"/>
      <c r="KP64" s="68">
        <v>0.23639585999999999</v>
      </c>
      <c r="KQ64" s="68">
        <v>0.78822979000000004</v>
      </c>
      <c r="KR64" s="68">
        <f t="shared" si="7"/>
        <v>1.0246256499999999</v>
      </c>
      <c r="KS64" s="68">
        <f t="shared" si="8"/>
        <v>10.842518770000002</v>
      </c>
      <c r="KT64" s="52">
        <v>0.13327994999999979</v>
      </c>
      <c r="KU64" s="52">
        <v>0.13327994999999979</v>
      </c>
      <c r="KV64" s="52"/>
      <c r="KW64" s="52">
        <v>5.3545437899999886</v>
      </c>
      <c r="KX64" s="52">
        <v>2.4981529999999998E-2</v>
      </c>
      <c r="KY64" s="52">
        <v>5.3795253199999884</v>
      </c>
      <c r="KZ64" s="52">
        <v>0.32451706000000002</v>
      </c>
      <c r="LA64" s="52">
        <v>3.3599999999999998E-2</v>
      </c>
      <c r="LB64" s="52">
        <v>3.9535511800000003</v>
      </c>
      <c r="LC64" s="52"/>
      <c r="LD64" s="52">
        <v>8.2167339999999991E-2</v>
      </c>
      <c r="LE64" s="52">
        <f t="shared" si="16"/>
        <v>4.3938355800000002</v>
      </c>
      <c r="LF64" s="52">
        <v>2.1399999999999999E-2</v>
      </c>
      <c r="LG64" s="52">
        <v>0.50065188000000005</v>
      </c>
      <c r="LH64" s="52">
        <v>2.9333499999999998E-2</v>
      </c>
      <c r="LI64" s="52">
        <v>2.446568E-2</v>
      </c>
      <c r="LJ64" s="52">
        <v>2.907595E-2</v>
      </c>
      <c r="LK64" s="52">
        <v>0.60492701000000004</v>
      </c>
      <c r="LL64" s="52">
        <v>0.23086575000000001</v>
      </c>
      <c r="LM64" s="52">
        <v>0.42941479999999999</v>
      </c>
      <c r="LN64" s="52">
        <v>0.19603429999999999</v>
      </c>
      <c r="LO64" s="52">
        <v>0.53479165000000006</v>
      </c>
      <c r="LP64" s="52">
        <v>2.6849999999999999E-3</v>
      </c>
      <c r="LQ64" s="52">
        <v>1.3937915000000001</v>
      </c>
      <c r="LR64" s="52">
        <f t="shared" si="17"/>
        <v>11.90535935999999</v>
      </c>
      <c r="LS64" s="52">
        <f t="shared" si="11"/>
        <v>32.708437409999988</v>
      </c>
    </row>
    <row r="65" spans="1:15646" ht="18.75" x14ac:dyDescent="0.3">
      <c r="A65" s="29" t="s">
        <v>48</v>
      </c>
      <c r="B65" s="24">
        <v>0.30895001</v>
      </c>
      <c r="C65" s="24">
        <v>2.53419061</v>
      </c>
      <c r="D65" s="24"/>
      <c r="E65" s="24">
        <v>3.6416379999999999</v>
      </c>
      <c r="F65" s="24"/>
      <c r="G65" s="24">
        <v>4.31034483</v>
      </c>
      <c r="H65" s="24"/>
      <c r="I65" s="24">
        <v>3.4057780000000002</v>
      </c>
      <c r="J65" s="24"/>
      <c r="K65" s="24"/>
      <c r="L65" s="24"/>
      <c r="M65" s="24"/>
      <c r="N65" s="24"/>
      <c r="O65" s="24">
        <v>13.89195144</v>
      </c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5"/>
      <c r="AL65" s="25"/>
      <c r="AM65" s="25"/>
      <c r="AN65" s="25">
        <v>0</v>
      </c>
      <c r="AO65" s="24">
        <v>0</v>
      </c>
      <c r="AP65" s="24"/>
      <c r="AQ65" s="24"/>
      <c r="AR65" s="24"/>
      <c r="AS65" s="118">
        <v>0</v>
      </c>
      <c r="GE65" s="118">
        <v>0</v>
      </c>
      <c r="GF65" s="118">
        <v>0</v>
      </c>
      <c r="GG65" s="51">
        <f t="shared" si="14"/>
        <v>0</v>
      </c>
      <c r="GH65" s="51"/>
      <c r="GI65" s="51"/>
      <c r="GJ65" s="51">
        <v>1.4430699999999999E-3</v>
      </c>
      <c r="GK65" s="51"/>
      <c r="GL65" s="51"/>
      <c r="GM65" s="51"/>
      <c r="GN65" s="51"/>
      <c r="GO65" s="51"/>
      <c r="GP65" s="51"/>
      <c r="GQ65" s="51"/>
      <c r="GR65" s="51"/>
      <c r="GS65" s="51"/>
      <c r="GT65" s="51"/>
      <c r="GU65" s="51"/>
      <c r="GV65" s="51"/>
      <c r="GW65" s="51"/>
      <c r="GX65" s="51"/>
      <c r="GY65" s="51"/>
      <c r="GZ65" s="51"/>
      <c r="HA65" s="51"/>
      <c r="HB65" s="51"/>
      <c r="HC65" s="51"/>
      <c r="HD65" s="51"/>
      <c r="HE65" s="51"/>
      <c r="HF65" s="51"/>
      <c r="HG65" s="51"/>
      <c r="HH65" s="51"/>
      <c r="HI65" s="51"/>
      <c r="HJ65" s="51"/>
      <c r="HK65" s="51"/>
      <c r="HL65" s="51"/>
      <c r="HM65" s="51"/>
      <c r="HN65" s="51"/>
      <c r="HO65" s="51"/>
      <c r="HP65" s="51"/>
      <c r="HQ65" s="51"/>
      <c r="HR65" s="51"/>
      <c r="HS65" s="51"/>
      <c r="HT65" s="51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51"/>
      <c r="IM65" s="51"/>
      <c r="IN65" s="51"/>
      <c r="IO65" s="51"/>
      <c r="IP65" s="51">
        <v>1.4430699999999999E-3</v>
      </c>
      <c r="IQ65" s="51">
        <f t="shared" si="15"/>
        <v>0</v>
      </c>
      <c r="IR65" s="51">
        <f t="shared" si="3"/>
        <v>1.4430699999999999E-3</v>
      </c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G65" s="61"/>
      <c r="JH65" s="61"/>
      <c r="JI65" s="61"/>
      <c r="JJ65" s="61"/>
      <c r="JK65" s="61"/>
      <c r="JL65" s="61"/>
      <c r="JM65" s="61"/>
      <c r="JN65" s="61"/>
      <c r="JO65" s="61"/>
      <c r="JP65" s="61"/>
      <c r="JQ65" s="61"/>
      <c r="JR65" s="61"/>
      <c r="JS65" s="51"/>
      <c r="JT65" s="61"/>
      <c r="JU65" s="67"/>
      <c r="JV65" s="61"/>
      <c r="JW65" s="61"/>
      <c r="JX65" s="62"/>
      <c r="JY65" s="68"/>
      <c r="JZ65" s="68"/>
      <c r="KA65" s="68">
        <f t="shared" si="4"/>
        <v>0</v>
      </c>
      <c r="KB65" s="68"/>
      <c r="KC65" s="68"/>
      <c r="KD65" s="68"/>
      <c r="KE65" s="68"/>
      <c r="KF65" s="68"/>
      <c r="KG65" s="68">
        <f t="shared" si="5"/>
        <v>0</v>
      </c>
      <c r="KH65" s="68"/>
      <c r="KI65" s="68"/>
      <c r="KJ65" s="68"/>
      <c r="KK65" s="68"/>
      <c r="KL65" s="68"/>
      <c r="KM65" s="68">
        <f t="shared" si="6"/>
        <v>0</v>
      </c>
      <c r="KN65" s="68"/>
      <c r="KO65" s="68"/>
      <c r="KP65" s="68"/>
      <c r="KQ65" s="68"/>
      <c r="KR65" s="68">
        <f t="shared" si="7"/>
        <v>0</v>
      </c>
      <c r="KS65" s="68">
        <f t="shared" si="8"/>
        <v>0</v>
      </c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>
        <f t="shared" si="16"/>
        <v>0</v>
      </c>
      <c r="LF65" s="51"/>
      <c r="LG65" s="51"/>
      <c r="LH65" s="51"/>
      <c r="LI65" s="51"/>
      <c r="LJ65" s="51"/>
      <c r="LK65" s="51"/>
      <c r="LL65" s="51"/>
      <c r="LM65" s="51"/>
      <c r="LN65" s="51"/>
      <c r="LO65" s="51"/>
      <c r="LP65" s="51"/>
      <c r="LQ65" s="51"/>
      <c r="LR65" s="51">
        <f t="shared" si="17"/>
        <v>0</v>
      </c>
      <c r="LS65" s="51">
        <f t="shared" si="11"/>
        <v>0</v>
      </c>
    </row>
    <row r="66" spans="1:15646" ht="18.75" x14ac:dyDescent="0.3">
      <c r="A66" s="29" t="s">
        <v>49</v>
      </c>
      <c r="B66" s="24">
        <v>0.60663462000000001</v>
      </c>
      <c r="C66" s="24">
        <v>6.3346056300000004</v>
      </c>
      <c r="D66" s="24">
        <v>1.2168554199999999</v>
      </c>
      <c r="E66" s="24">
        <v>0.89914620000000001</v>
      </c>
      <c r="F66" s="24">
        <v>2.1439941999999999</v>
      </c>
      <c r="G66" s="24">
        <v>1.51877124</v>
      </c>
      <c r="H66" s="24">
        <v>2.9253464699999996</v>
      </c>
      <c r="I66" s="24">
        <v>2.2093860200000002</v>
      </c>
      <c r="J66" s="24">
        <v>1.2846681099999999</v>
      </c>
      <c r="K66" s="24">
        <v>0.72967231999999993</v>
      </c>
      <c r="L66" s="24">
        <v>9.4811729399999987</v>
      </c>
      <c r="M66" s="24">
        <v>0.64790475999999997</v>
      </c>
      <c r="N66" s="24">
        <v>5.0578819799999994</v>
      </c>
      <c r="O66" s="24">
        <v>34.449405289999987</v>
      </c>
      <c r="P66" s="24">
        <v>1.1018017199999999</v>
      </c>
      <c r="Q66" s="24">
        <v>0.42155652999999998</v>
      </c>
      <c r="R66" s="24">
        <v>0.50470501999999995</v>
      </c>
      <c r="S66" s="24">
        <v>1.9471829999999999</v>
      </c>
      <c r="T66" s="24">
        <v>1.3653144300000002</v>
      </c>
      <c r="U66" s="24">
        <v>0.75277626999999991</v>
      </c>
      <c r="V66" s="24">
        <v>1.1268126199999999</v>
      </c>
      <c r="W66" s="24">
        <v>0.25260586000000002</v>
      </c>
      <c r="X66" s="24">
        <v>1.09515513</v>
      </c>
      <c r="Y66" s="25">
        <v>0.61096786000000003</v>
      </c>
      <c r="Z66" s="25">
        <v>0.53767008999999999</v>
      </c>
      <c r="AA66" s="25">
        <v>1.2470339399999999</v>
      </c>
      <c r="AB66" s="24">
        <v>10.96358247</v>
      </c>
      <c r="AC66" s="24">
        <v>1.55230669</v>
      </c>
      <c r="AD66" s="24">
        <v>1.0270408899999999</v>
      </c>
      <c r="AE66" s="24">
        <v>0.4147556</v>
      </c>
      <c r="AF66" s="24">
        <v>0.45893987000000003</v>
      </c>
      <c r="AG66" s="24">
        <v>0.64985252000000004</v>
      </c>
      <c r="AH66" s="24">
        <v>1.8806624800000002</v>
      </c>
      <c r="AI66" s="24">
        <v>2.2641891799999998</v>
      </c>
      <c r="AJ66" s="24">
        <v>0.18867962999999999</v>
      </c>
      <c r="AK66" s="25">
        <v>4.1497966499999999</v>
      </c>
      <c r="AL66" s="25">
        <v>0.57380370000000003</v>
      </c>
      <c r="AM66" s="25">
        <v>0.48258970000000001</v>
      </c>
      <c r="AN66" s="25">
        <v>0.91143136000000002</v>
      </c>
      <c r="AO66" s="24">
        <v>14.554048269999996</v>
      </c>
      <c r="AP66" s="24">
        <v>0.44728364999999903</v>
      </c>
      <c r="AQ66" s="24">
        <v>0.48746864000000001</v>
      </c>
      <c r="AR66" s="24">
        <v>0.62977952000000004</v>
      </c>
      <c r="AS66" s="118">
        <v>0.44819599999999998</v>
      </c>
      <c r="GE66" s="118">
        <v>1.070378969387755</v>
      </c>
      <c r="GF66" s="118">
        <v>0</v>
      </c>
      <c r="GG66" s="51">
        <f t="shared" si="14"/>
        <v>1.564531809999999</v>
      </c>
      <c r="GH66" s="51">
        <v>0.50493324000000006</v>
      </c>
      <c r="GI66" s="51">
        <v>1.05298227</v>
      </c>
      <c r="GJ66" s="51">
        <v>0.21232194999999998</v>
      </c>
      <c r="GK66" s="51">
        <v>0.26670265999999998</v>
      </c>
      <c r="GL66" s="51">
        <v>1.8963562700000001</v>
      </c>
      <c r="GM66" s="51">
        <v>5.2876051300000002</v>
      </c>
      <c r="GN66" s="51">
        <v>0.96595467000000013</v>
      </c>
      <c r="GO66" s="51"/>
      <c r="GP66" s="51"/>
      <c r="GQ66" s="51">
        <v>0.11183641999999999</v>
      </c>
      <c r="GR66" s="51"/>
      <c r="GS66" s="51">
        <v>0.27671836999999999</v>
      </c>
      <c r="GT66" s="51"/>
      <c r="GU66" s="51">
        <v>9.8586380000000001E-2</v>
      </c>
      <c r="GV66" s="51">
        <v>0.48714117000000001</v>
      </c>
      <c r="GW66" s="51"/>
      <c r="GX66" s="51"/>
      <c r="GY66" s="51"/>
      <c r="GZ66" s="51"/>
      <c r="HA66" s="51">
        <v>8.8060800000000009E-2</v>
      </c>
      <c r="HB66" s="51">
        <v>8.8060800000000009E-2</v>
      </c>
      <c r="HC66" s="51"/>
      <c r="HD66" s="51"/>
      <c r="HE66" s="51"/>
      <c r="HF66" s="51"/>
      <c r="HG66" s="51">
        <v>0.12421475</v>
      </c>
      <c r="HH66" s="51">
        <v>0.12421475</v>
      </c>
      <c r="HI66" s="51"/>
      <c r="HJ66" s="51"/>
      <c r="HK66" s="51"/>
      <c r="HL66" s="51"/>
      <c r="HM66" s="51"/>
      <c r="HN66" s="51"/>
      <c r="HO66" s="51">
        <v>0.69941671999999999</v>
      </c>
      <c r="HP66" s="51"/>
      <c r="HQ66" s="51"/>
      <c r="HR66" s="51"/>
      <c r="HS66" s="51"/>
      <c r="HT66" s="51"/>
      <c r="HU66" s="51"/>
      <c r="HV66" s="51"/>
      <c r="HW66" s="51"/>
      <c r="HX66" s="51"/>
      <c r="HY66" s="51">
        <v>0.215</v>
      </c>
      <c r="HZ66" s="51"/>
      <c r="IA66" s="51">
        <v>0.215</v>
      </c>
      <c r="IB66" s="51">
        <v>0.55448030000000004</v>
      </c>
      <c r="IC66" s="51"/>
      <c r="ID66" s="51"/>
      <c r="IE66" s="51"/>
      <c r="IF66" s="51"/>
      <c r="IG66" s="51">
        <v>0.55448030000000004</v>
      </c>
      <c r="IH66" s="51">
        <v>0.26759551000000004</v>
      </c>
      <c r="II66" s="51"/>
      <c r="IJ66" s="51"/>
      <c r="IK66" s="51"/>
      <c r="IL66" s="51">
        <v>0.26759551000000004</v>
      </c>
      <c r="IM66" s="51"/>
      <c r="IN66" s="51"/>
      <c r="IO66" s="51">
        <v>1.0370758100000002</v>
      </c>
      <c r="IP66" s="51">
        <v>13.487880529999995</v>
      </c>
      <c r="IQ66" s="51">
        <f t="shared" si="15"/>
        <v>14.554048269999996</v>
      </c>
      <c r="IR66" s="51">
        <f t="shared" si="3"/>
        <v>13.487880529999995</v>
      </c>
      <c r="IS66" s="61"/>
      <c r="IT66" s="61"/>
      <c r="IU66" s="61"/>
      <c r="IV66" s="61"/>
      <c r="IW66" s="61"/>
      <c r="IX66" s="61"/>
      <c r="IY66" s="61">
        <v>0.86428751000000004</v>
      </c>
      <c r="IZ66" s="61"/>
      <c r="JA66" s="61"/>
      <c r="JB66" s="61">
        <v>0.86428751000000004</v>
      </c>
      <c r="JC66" s="61"/>
      <c r="JD66" s="61">
        <v>0.56926644999999998</v>
      </c>
      <c r="JE66" s="61"/>
      <c r="JF66" s="61">
        <v>0.22297994000000002</v>
      </c>
      <c r="JG66" s="61"/>
      <c r="JH66" s="61">
        <v>0.79224638999999997</v>
      </c>
      <c r="JI66" s="61"/>
      <c r="JJ66" s="61"/>
      <c r="JK66" s="61"/>
      <c r="JL66" s="61"/>
      <c r="JM66" s="61"/>
      <c r="JN66" s="61"/>
      <c r="JO66" s="61"/>
      <c r="JP66" s="61"/>
      <c r="JQ66" s="61"/>
      <c r="JR66" s="61"/>
      <c r="JS66" s="51">
        <v>1.6565339000000001</v>
      </c>
      <c r="JT66" s="61">
        <v>0.26424437000000001</v>
      </c>
      <c r="JU66" s="67">
        <v>0.26424437000000001</v>
      </c>
      <c r="JV66" s="61">
        <v>0.22180307999999999</v>
      </c>
      <c r="JW66" s="61"/>
      <c r="JX66" s="61"/>
      <c r="JY66" s="67"/>
      <c r="JZ66" s="67">
        <v>6.6582410000000009E-2</v>
      </c>
      <c r="KA66" s="67">
        <f t="shared" si="4"/>
        <v>0.28838549000000002</v>
      </c>
      <c r="KB66" s="67"/>
      <c r="KC66" s="67"/>
      <c r="KD66" s="67"/>
      <c r="KE66" s="67"/>
      <c r="KF66" s="67"/>
      <c r="KG66" s="67">
        <f t="shared" si="5"/>
        <v>0</v>
      </c>
      <c r="KH66" s="67"/>
      <c r="KI66" s="67"/>
      <c r="KJ66" s="67"/>
      <c r="KK66" s="67">
        <v>1.06274E-3</v>
      </c>
      <c r="KL66" s="67"/>
      <c r="KM66" s="67">
        <f t="shared" si="6"/>
        <v>1.06274E-3</v>
      </c>
      <c r="KN66" s="67">
        <v>0.21005014999999999</v>
      </c>
      <c r="KO66" s="67"/>
      <c r="KP66" s="67"/>
      <c r="KQ66" s="67"/>
      <c r="KR66" s="67">
        <f t="shared" si="7"/>
        <v>0.21005014999999999</v>
      </c>
      <c r="KS66" s="67">
        <f t="shared" si="8"/>
        <v>0.76374275000000003</v>
      </c>
      <c r="KT66" s="51"/>
      <c r="KU66" s="51"/>
      <c r="KV66" s="51"/>
      <c r="KW66" s="51">
        <v>0.83143109999999909</v>
      </c>
      <c r="KX66" s="51">
        <v>0.14999117000000001</v>
      </c>
      <c r="KY66" s="51">
        <v>0.98142226999999904</v>
      </c>
      <c r="KZ66" s="51"/>
      <c r="LA66" s="51"/>
      <c r="LB66" s="51"/>
      <c r="LC66" s="51"/>
      <c r="LD66" s="51"/>
      <c r="LE66" s="51">
        <f t="shared" si="16"/>
        <v>0</v>
      </c>
      <c r="LF66" s="51"/>
      <c r="LG66" s="51"/>
      <c r="LH66" s="51"/>
      <c r="LI66" s="51"/>
      <c r="LJ66" s="51"/>
      <c r="LK66" s="51"/>
      <c r="LL66" s="51"/>
      <c r="LM66" s="51"/>
      <c r="LN66" s="51">
        <v>0.38192608999999994</v>
      </c>
      <c r="LO66" s="51">
        <v>0.62423200000000001</v>
      </c>
      <c r="LP66" s="51"/>
      <c r="LQ66" s="51">
        <v>1.00615809</v>
      </c>
      <c r="LR66" s="51">
        <f t="shared" si="17"/>
        <v>1.987580359999999</v>
      </c>
      <c r="LS66" s="51">
        <f t="shared" si="11"/>
        <v>4.407857009999999</v>
      </c>
    </row>
    <row r="67" spans="1:15646" ht="18.75" x14ac:dyDescent="0.3">
      <c r="A67" s="26" t="s">
        <v>50</v>
      </c>
      <c r="B67" s="24">
        <v>107.07497753000001</v>
      </c>
      <c r="C67" s="24">
        <v>92.145675839999996</v>
      </c>
      <c r="D67" s="24">
        <v>34.181571999999996</v>
      </c>
      <c r="E67" s="24">
        <v>100.91694041000002</v>
      </c>
      <c r="F67" s="24">
        <v>163.50478078</v>
      </c>
      <c r="G67" s="24">
        <v>104.93215218999998</v>
      </c>
      <c r="H67" s="24">
        <v>85.848134769999973</v>
      </c>
      <c r="I67" s="24">
        <v>52.222355700000008</v>
      </c>
      <c r="J67" s="24">
        <v>61.538325709999995</v>
      </c>
      <c r="K67" s="24">
        <v>88.630457320001355</v>
      </c>
      <c r="L67" s="24">
        <v>68.292205490000001</v>
      </c>
      <c r="M67" s="24">
        <v>113.71891434</v>
      </c>
      <c r="N67" s="24">
        <v>98.078674840000005</v>
      </c>
      <c r="O67" s="27">
        <v>1054.7431749000011</v>
      </c>
      <c r="P67" s="24">
        <v>114.60790026999999</v>
      </c>
      <c r="Q67" s="24">
        <v>32.759488110000007</v>
      </c>
      <c r="R67" s="24">
        <v>91.890505589999989</v>
      </c>
      <c r="S67" s="24">
        <v>106.24205985999998</v>
      </c>
      <c r="T67" s="24">
        <v>63.309723790000007</v>
      </c>
      <c r="U67" s="24">
        <v>62.32402281000001</v>
      </c>
      <c r="V67" s="24">
        <v>55.322271179999973</v>
      </c>
      <c r="W67" s="24">
        <v>66.102818589999998</v>
      </c>
      <c r="X67" s="24">
        <v>54.674329360000002</v>
      </c>
      <c r="Y67" s="24">
        <v>89.981342549999994</v>
      </c>
      <c r="Z67" s="24">
        <v>47.052782179999987</v>
      </c>
      <c r="AA67" s="24">
        <v>33.919619120000007</v>
      </c>
      <c r="AB67" s="24">
        <v>818.18686341000057</v>
      </c>
      <c r="AC67" s="24">
        <v>93.480359210000003</v>
      </c>
      <c r="AD67" s="24">
        <v>32.530351500000002</v>
      </c>
      <c r="AE67" s="24">
        <v>72.93166146999998</v>
      </c>
      <c r="AF67" s="24">
        <v>28.537493240000003</v>
      </c>
      <c r="AG67" s="24">
        <v>134.64872762000005</v>
      </c>
      <c r="AH67" s="24">
        <v>44.794399709999993</v>
      </c>
      <c r="AI67" s="24">
        <v>55.373350439999989</v>
      </c>
      <c r="AJ67" s="24">
        <v>53.794475200000001</v>
      </c>
      <c r="AK67" s="25">
        <v>51.847515379999997</v>
      </c>
      <c r="AL67" s="25">
        <v>91.732999949999979</v>
      </c>
      <c r="AM67" s="25">
        <v>53.744170230000009</v>
      </c>
      <c r="AN67" s="25">
        <v>129.67914349999998</v>
      </c>
      <c r="AO67" s="27">
        <v>843.09464745000002</v>
      </c>
      <c r="AP67" s="27">
        <v>48.650297379999991</v>
      </c>
      <c r="AQ67" s="27">
        <v>44.867219189999986</v>
      </c>
      <c r="AR67" s="27">
        <v>71.890958829999988</v>
      </c>
      <c r="AS67" s="118">
        <v>34.228143642274048</v>
      </c>
      <c r="GE67" s="118">
        <v>34.298987933323616</v>
      </c>
      <c r="GF67" s="118">
        <v>12.870339103498544</v>
      </c>
      <c r="GG67" s="52">
        <f t="shared" si="14"/>
        <v>165.40847539999996</v>
      </c>
      <c r="GH67" s="52">
        <v>126.03793644</v>
      </c>
      <c r="GI67" s="52">
        <v>65.665783219999994</v>
      </c>
      <c r="GJ67" s="52">
        <v>49.405520559999999</v>
      </c>
      <c r="GK67" s="52">
        <v>55.767594369999991</v>
      </c>
      <c r="GL67" s="52">
        <v>54.199251779999997</v>
      </c>
      <c r="GM67" s="52">
        <v>65.64896499999999</v>
      </c>
      <c r="GN67" s="52">
        <v>92.310401729999981</v>
      </c>
      <c r="GO67" s="52">
        <v>49.511218</v>
      </c>
      <c r="GP67" s="52">
        <v>49.511218</v>
      </c>
      <c r="GQ67" s="52">
        <v>0.63615211999999999</v>
      </c>
      <c r="GR67" s="52">
        <v>2.6668523299999998</v>
      </c>
      <c r="GS67" s="52">
        <v>2.78648243</v>
      </c>
      <c r="GT67" s="52">
        <v>0.32379218999999998</v>
      </c>
      <c r="GU67" s="52">
        <v>0.60878155999999994</v>
      </c>
      <c r="GV67" s="52">
        <v>7.0220606299999995</v>
      </c>
      <c r="GW67" s="52">
        <v>9.4325000000000006E-2</v>
      </c>
      <c r="GX67" s="52">
        <v>1.7404816400000001</v>
      </c>
      <c r="GY67" s="52">
        <v>1.59876525</v>
      </c>
      <c r="GZ67" s="52">
        <v>0.67750699000000014</v>
      </c>
      <c r="HA67" s="52">
        <v>3.0991603400000001</v>
      </c>
      <c r="HB67" s="52">
        <v>7.2102392199999992</v>
      </c>
      <c r="HC67" s="52">
        <v>0.54246728</v>
      </c>
      <c r="HD67" s="52">
        <v>0.36657719999999999</v>
      </c>
      <c r="HE67" s="52">
        <v>0.59975530999999993</v>
      </c>
      <c r="HF67" s="52"/>
      <c r="HG67" s="52">
        <v>1.13202475</v>
      </c>
      <c r="HH67" s="52">
        <v>2.6408245399999997</v>
      </c>
      <c r="HI67" s="52">
        <v>3.7709377000000002</v>
      </c>
      <c r="HJ67" s="52">
        <v>0.63883966000000003</v>
      </c>
      <c r="HK67" s="52">
        <v>0.46128952999999995</v>
      </c>
      <c r="HL67" s="52">
        <v>2.2759342499999997</v>
      </c>
      <c r="HM67" s="52">
        <v>10.39582411</v>
      </c>
      <c r="HN67" s="52">
        <v>17.54282525</v>
      </c>
      <c r="HO67" s="52">
        <v>83.927167640000008</v>
      </c>
      <c r="HP67" s="52">
        <v>11.62417145</v>
      </c>
      <c r="HQ67" s="52">
        <v>6.58660815</v>
      </c>
      <c r="HR67" s="52">
        <v>0.18472131000000003</v>
      </c>
      <c r="HS67" s="52">
        <v>7.2982889999999995E-2</v>
      </c>
      <c r="HT67" s="52">
        <v>3.0330942400000001</v>
      </c>
      <c r="HU67" s="52">
        <v>21.501578039999998</v>
      </c>
      <c r="HV67" s="52">
        <v>0.33151921000000001</v>
      </c>
      <c r="HW67" s="52">
        <v>0.30847021000000002</v>
      </c>
      <c r="HX67" s="52">
        <v>1.96136277</v>
      </c>
      <c r="HY67" s="52">
        <v>1.3727088800000005</v>
      </c>
      <c r="HZ67" s="52">
        <v>1.63447542</v>
      </c>
      <c r="IA67" s="52">
        <v>5.6085364900000005</v>
      </c>
      <c r="IB67" s="52">
        <v>0.73314858999999999</v>
      </c>
      <c r="IC67" s="52">
        <v>3.0066999399999998</v>
      </c>
      <c r="ID67" s="52">
        <v>0.73698393000000006</v>
      </c>
      <c r="IE67" s="52">
        <v>0.52800711000000011</v>
      </c>
      <c r="IF67" s="52">
        <v>1.16635756</v>
      </c>
      <c r="IG67" s="52">
        <v>6.1711971299999995</v>
      </c>
      <c r="IH67" s="52">
        <v>12.087557850000001</v>
      </c>
      <c r="II67" s="52">
        <v>11.235132089999997</v>
      </c>
      <c r="IJ67" s="52">
        <v>17.523954789999998</v>
      </c>
      <c r="IK67" s="52">
        <v>15.001304269999999</v>
      </c>
      <c r="IL67" s="52">
        <v>55.847948999999993</v>
      </c>
      <c r="IM67" s="52">
        <v>0.68741103000000003</v>
      </c>
      <c r="IN67" s="52">
        <v>0.68741103000000003</v>
      </c>
      <c r="IO67" s="52">
        <v>89.816671690000035</v>
      </c>
      <c r="IP67" s="52">
        <v>848.18776783000021</v>
      </c>
      <c r="IQ67" s="52">
        <f t="shared" si="15"/>
        <v>843.09464745000002</v>
      </c>
      <c r="IR67" s="52">
        <f t="shared" si="3"/>
        <v>848.18776783000021</v>
      </c>
      <c r="IS67" s="62">
        <v>0.36679448999999997</v>
      </c>
      <c r="IT67" s="62">
        <v>0.84168836000000002</v>
      </c>
      <c r="IU67" s="62">
        <v>0.76293918999999999</v>
      </c>
      <c r="IV67" s="62">
        <v>1.97142204</v>
      </c>
      <c r="IW67" s="62"/>
      <c r="IX67" s="62">
        <v>3.6999999999999998E-2</v>
      </c>
      <c r="IY67" s="62"/>
      <c r="IZ67" s="62">
        <v>1.0859051</v>
      </c>
      <c r="JA67" s="62">
        <v>3.5422864600000006</v>
      </c>
      <c r="JB67" s="62">
        <v>4.6651915600000011</v>
      </c>
      <c r="JC67" s="62">
        <v>0.18722172999999998</v>
      </c>
      <c r="JD67" s="62">
        <v>3.0018788600000001</v>
      </c>
      <c r="JE67" s="62">
        <v>0.6731519600000001</v>
      </c>
      <c r="JF67" s="62">
        <v>0.16677630999999998</v>
      </c>
      <c r="JG67" s="62">
        <v>0.22171313999999998</v>
      </c>
      <c r="JH67" s="62">
        <v>4.2507420000000007</v>
      </c>
      <c r="JI67" s="62"/>
      <c r="JJ67" s="62">
        <v>1.1019976600000001</v>
      </c>
      <c r="JK67" s="62">
        <v>1.085012E-2</v>
      </c>
      <c r="JL67" s="62">
        <v>1.4207996900000002</v>
      </c>
      <c r="JM67" s="62">
        <v>2.5336474700000005</v>
      </c>
      <c r="JN67" s="62">
        <v>0.57850650000000003</v>
      </c>
      <c r="JO67" s="62">
        <v>10.83820439</v>
      </c>
      <c r="JP67" s="62">
        <v>11.487937780000001</v>
      </c>
      <c r="JQ67" s="62">
        <v>5.8878216300000004</v>
      </c>
      <c r="JR67" s="62">
        <v>28.792470300000002</v>
      </c>
      <c r="JS67" s="52">
        <v>42.213473370000003</v>
      </c>
      <c r="JT67" s="62">
        <v>1.3171133999999998</v>
      </c>
      <c r="JU67" s="68">
        <v>1.3171133999999998</v>
      </c>
      <c r="JV67" s="62">
        <v>3.1001813299999998</v>
      </c>
      <c r="JW67" s="62">
        <v>0.89151261999999554</v>
      </c>
      <c r="JX67" s="61">
        <v>2.5100108899999998</v>
      </c>
      <c r="JY67" s="67">
        <v>0.43075695999999997</v>
      </c>
      <c r="JZ67" s="67">
        <v>1.2136962599999999</v>
      </c>
      <c r="KA67" s="67">
        <f t="shared" si="4"/>
        <v>8.1461580599999941</v>
      </c>
      <c r="KB67" s="67">
        <v>0.25873200000000002</v>
      </c>
      <c r="KC67" s="67">
        <v>1.29539662</v>
      </c>
      <c r="KD67" s="67">
        <v>0.78003702000000008</v>
      </c>
      <c r="KE67" s="67">
        <v>1.22262037</v>
      </c>
      <c r="KF67" s="67">
        <v>0.35460665999999996</v>
      </c>
      <c r="KG67" s="67">
        <f t="shared" si="5"/>
        <v>3.9113926700000001</v>
      </c>
      <c r="KH67" s="67"/>
      <c r="KI67" s="67">
        <v>0.75162016000000009</v>
      </c>
      <c r="KJ67" s="67">
        <v>0.44263522999999999</v>
      </c>
      <c r="KK67" s="67">
        <v>0.33781139999999998</v>
      </c>
      <c r="KL67" s="67">
        <v>0.13422625999999999</v>
      </c>
      <c r="KM67" s="67">
        <f t="shared" si="6"/>
        <v>1.6662930499999999</v>
      </c>
      <c r="KN67" s="67">
        <v>0.56649832</v>
      </c>
      <c r="KO67" s="67">
        <v>0.64576670999999997</v>
      </c>
      <c r="KP67" s="67">
        <v>0.53120603</v>
      </c>
      <c r="KQ67" s="67">
        <v>1.9942833799999999</v>
      </c>
      <c r="KR67" s="67">
        <f t="shared" si="7"/>
        <v>3.7377544399999998</v>
      </c>
      <c r="KS67" s="67">
        <f t="shared" si="8"/>
        <v>18.778711619999996</v>
      </c>
      <c r="KT67" s="52">
        <v>17.613969639999986</v>
      </c>
      <c r="KU67" s="52">
        <v>17.613969639999986</v>
      </c>
      <c r="KV67" s="52">
        <v>0.36067921000000003</v>
      </c>
      <c r="KW67" s="52">
        <v>5.3217268399999886</v>
      </c>
      <c r="KX67" s="52">
        <v>3.1078082400000002</v>
      </c>
      <c r="KY67" s="52">
        <v>8.7902142899999891</v>
      </c>
      <c r="KZ67" s="52">
        <v>15.510722059999999</v>
      </c>
      <c r="LA67" s="52">
        <v>1.6868900000000001E-3</v>
      </c>
      <c r="LB67" s="52">
        <v>0.65467578999999998</v>
      </c>
      <c r="LC67" s="52">
        <v>2.4822503900000008</v>
      </c>
      <c r="LD67" s="52">
        <v>3.0639900600000001</v>
      </c>
      <c r="LE67" s="52">
        <f t="shared" si="16"/>
        <v>21.713325189999999</v>
      </c>
      <c r="LF67" s="52">
        <v>0.15766398999999998</v>
      </c>
      <c r="LG67" s="52">
        <v>119.21772832000001</v>
      </c>
      <c r="LH67" s="52">
        <v>1.1220687499999999</v>
      </c>
      <c r="LI67" s="52">
        <v>0.64513986000000001</v>
      </c>
      <c r="LJ67" s="52">
        <v>0.37052774999999999</v>
      </c>
      <c r="LK67" s="52">
        <v>121.51312867</v>
      </c>
      <c r="LL67" s="52">
        <v>1.9414627700000004</v>
      </c>
      <c r="LM67" s="52">
        <v>0.79936787999999992</v>
      </c>
      <c r="LN67" s="52">
        <v>0.54290828000000002</v>
      </c>
      <c r="LO67" s="52">
        <v>1.81647044</v>
      </c>
      <c r="LP67" s="52">
        <v>10.436287909999997</v>
      </c>
      <c r="LQ67" s="52">
        <v>15.536497279999997</v>
      </c>
      <c r="LR67" s="52">
        <f t="shared" si="17"/>
        <v>185.16713507</v>
      </c>
      <c r="LS67" s="52">
        <f t="shared" si="11"/>
        <v>246.15932006</v>
      </c>
    </row>
    <row r="68" spans="1:15646" ht="18.75" x14ac:dyDescent="0.3">
      <c r="A68" s="29" t="s">
        <v>51</v>
      </c>
      <c r="B68" s="24">
        <v>2.5224881000000003</v>
      </c>
      <c r="C68" s="24">
        <v>1.3887254500000004</v>
      </c>
      <c r="D68" s="24">
        <v>1.7641709000000003</v>
      </c>
      <c r="E68" s="24">
        <v>1.3208880999999988</v>
      </c>
      <c r="F68" s="24">
        <v>1.3059241299999993</v>
      </c>
      <c r="G68" s="24">
        <v>1.3389326599999991</v>
      </c>
      <c r="H68" s="24">
        <v>1.3247397599999999</v>
      </c>
      <c r="I68" s="24">
        <v>1.4951096299999995</v>
      </c>
      <c r="J68" s="24">
        <v>1.4582174800000001</v>
      </c>
      <c r="K68" s="24">
        <v>2.7748368699999997</v>
      </c>
      <c r="L68" s="24">
        <v>1.4488011200000006</v>
      </c>
      <c r="M68" s="24">
        <v>1.5252376900000004</v>
      </c>
      <c r="N68" s="24">
        <v>2.7567896600000008</v>
      </c>
      <c r="O68" s="24">
        <v>19.902373450000006</v>
      </c>
      <c r="P68" s="24">
        <v>1.42704225</v>
      </c>
      <c r="Q68" s="24">
        <v>2.1897782500000003</v>
      </c>
      <c r="R68" s="24">
        <v>1.50800142</v>
      </c>
      <c r="S68" s="24">
        <v>1.4640317900000004</v>
      </c>
      <c r="T68" s="24">
        <v>1.478071590000001</v>
      </c>
      <c r="U68" s="24">
        <v>0.55630729000000001</v>
      </c>
      <c r="V68" s="24">
        <v>1.5226466100000002</v>
      </c>
      <c r="W68" s="24">
        <v>2.2819371199999985</v>
      </c>
      <c r="X68" s="24">
        <v>1.4710316599999993</v>
      </c>
      <c r="Y68" s="24">
        <v>1.4903168899999999</v>
      </c>
      <c r="Z68" s="24">
        <v>2.0706607200000007</v>
      </c>
      <c r="AA68" s="24">
        <v>2.6673802500000003</v>
      </c>
      <c r="AB68" s="24">
        <v>20.127205840000006</v>
      </c>
      <c r="AC68" s="24">
        <v>1.3680599299999996</v>
      </c>
      <c r="AD68" s="24">
        <v>2.1128936100000004</v>
      </c>
      <c r="AE68" s="24">
        <v>1.4311377599999997</v>
      </c>
      <c r="AF68" s="24">
        <v>2.14975922</v>
      </c>
      <c r="AG68" s="24">
        <v>1.4600842399999994</v>
      </c>
      <c r="AH68" s="24">
        <v>4.2090820000000001E-2</v>
      </c>
      <c r="AI68" s="24">
        <v>1.39389132</v>
      </c>
      <c r="AJ68" s="24">
        <v>2.86484403</v>
      </c>
      <c r="AK68" s="25">
        <v>1.5833354199999998</v>
      </c>
      <c r="AL68" s="25">
        <v>1.4534816300000006</v>
      </c>
      <c r="AM68" s="25">
        <v>1.5357479699999999</v>
      </c>
      <c r="AN68" s="25">
        <v>2.2355647799999998</v>
      </c>
      <c r="AO68" s="24">
        <v>19.630890730000001</v>
      </c>
      <c r="AP68" s="24">
        <v>1.6513641299999977</v>
      </c>
      <c r="AQ68" s="24">
        <v>1.4690969699999996</v>
      </c>
      <c r="AR68" s="24">
        <v>1.4410047000000001</v>
      </c>
      <c r="AS68" s="118">
        <v>2.0649505583090386</v>
      </c>
      <c r="GE68" s="118">
        <v>1.0142723513119531</v>
      </c>
      <c r="GF68" s="118">
        <v>1.0030899416909621E-2</v>
      </c>
      <c r="GG68" s="51">
        <f t="shared" si="14"/>
        <v>4.561465799999997</v>
      </c>
      <c r="GH68" s="51">
        <v>1.4303913599999996</v>
      </c>
      <c r="GI68" s="51">
        <v>4.8738409999999996E-2</v>
      </c>
      <c r="GJ68" s="51">
        <v>1.4233643899999997</v>
      </c>
      <c r="GK68" s="51">
        <v>1.4199460099999999</v>
      </c>
      <c r="GL68" s="51">
        <v>1.4172750400000003</v>
      </c>
      <c r="GM68" s="51">
        <v>1.41562714</v>
      </c>
      <c r="GN68" s="51">
        <v>3.6349814199999995</v>
      </c>
      <c r="GO68" s="51"/>
      <c r="GP68" s="51"/>
      <c r="GQ68" s="51"/>
      <c r="GR68" s="51"/>
      <c r="GS68" s="51"/>
      <c r="GT68" s="51"/>
      <c r="GU68" s="51"/>
      <c r="GV68" s="51"/>
      <c r="GW68" s="51"/>
      <c r="GX68" s="51"/>
      <c r="GY68" s="51">
        <v>1.29110188</v>
      </c>
      <c r="GZ68" s="51">
        <v>0.11268781</v>
      </c>
      <c r="HA68" s="51">
        <v>9.6672400000000006E-3</v>
      </c>
      <c r="HB68" s="51">
        <v>1.4134569299999999</v>
      </c>
      <c r="HC68" s="51"/>
      <c r="HD68" s="51"/>
      <c r="HE68" s="51"/>
      <c r="HF68" s="51"/>
      <c r="HG68" s="51"/>
      <c r="HH68" s="51"/>
      <c r="HI68" s="51"/>
      <c r="HJ68" s="51"/>
      <c r="HK68" s="51"/>
      <c r="HL68" s="51"/>
      <c r="HM68" s="51"/>
      <c r="HN68" s="51"/>
      <c r="HO68" s="51">
        <v>1.4134569299999999</v>
      </c>
      <c r="HP68" s="51"/>
      <c r="HQ68" s="51"/>
      <c r="HR68" s="51"/>
      <c r="HS68" s="51"/>
      <c r="HT68" s="51"/>
      <c r="HU68" s="51"/>
      <c r="HV68" s="51"/>
      <c r="HW68" s="51"/>
      <c r="HX68" s="51"/>
      <c r="HY68" s="51">
        <v>7.1343490000000009E-2</v>
      </c>
      <c r="HZ68" s="51">
        <v>1.32991017</v>
      </c>
      <c r="IA68" s="51">
        <v>1.4012536600000001</v>
      </c>
      <c r="IB68" s="51">
        <v>1.2004910000000001E-2</v>
      </c>
      <c r="IC68" s="51">
        <v>0.17298448999999999</v>
      </c>
      <c r="ID68" s="51"/>
      <c r="IE68" s="51">
        <v>0.48356659000000007</v>
      </c>
      <c r="IF68" s="51"/>
      <c r="IG68" s="51">
        <v>0.6685559900000001</v>
      </c>
      <c r="IH68" s="51"/>
      <c r="II68" s="51"/>
      <c r="IJ68" s="51"/>
      <c r="IK68" s="51"/>
      <c r="IL68" s="51"/>
      <c r="IM68" s="51"/>
      <c r="IN68" s="51"/>
      <c r="IO68" s="51">
        <v>2.0698096499999998</v>
      </c>
      <c r="IP68" s="51">
        <v>18.835056149999996</v>
      </c>
      <c r="IQ68" s="51">
        <f t="shared" si="15"/>
        <v>19.630890730000001</v>
      </c>
      <c r="IR68" s="51">
        <f t="shared" si="3"/>
        <v>18.835056149999996</v>
      </c>
      <c r="IS68" s="61"/>
      <c r="IT68" s="61"/>
      <c r="IU68" s="61"/>
      <c r="IV68" s="61"/>
      <c r="IW68" s="61"/>
      <c r="IX68" s="61"/>
      <c r="IY68" s="61"/>
      <c r="IZ68" s="61">
        <v>0.14558004999999996</v>
      </c>
      <c r="JA68" s="61">
        <v>1.1784815000000002</v>
      </c>
      <c r="JB68" s="61">
        <v>1.3240615500000001</v>
      </c>
      <c r="JC68" s="61"/>
      <c r="JD68" s="61"/>
      <c r="JE68" s="61"/>
      <c r="JF68" s="61">
        <v>0.15124505999999999</v>
      </c>
      <c r="JG68" s="61"/>
      <c r="JH68" s="61">
        <v>0.15124505999999999</v>
      </c>
      <c r="JI68" s="61"/>
      <c r="JJ68" s="61"/>
      <c r="JK68" s="61"/>
      <c r="JL68" s="61"/>
      <c r="JM68" s="61"/>
      <c r="JN68" s="61"/>
      <c r="JO68" s="61">
        <v>0.80485511000000021</v>
      </c>
      <c r="JP68" s="61"/>
      <c r="JQ68" s="61"/>
      <c r="JR68" s="61">
        <v>0.80485511000000021</v>
      </c>
      <c r="JS68" s="51">
        <v>2.2801617200000002</v>
      </c>
      <c r="JT68" s="61"/>
      <c r="JU68" s="67"/>
      <c r="JV68" s="61"/>
      <c r="JW68" s="61"/>
      <c r="JX68" s="62"/>
      <c r="JY68" s="68"/>
      <c r="JZ68" s="68"/>
      <c r="KA68" s="68">
        <f t="shared" si="4"/>
        <v>0</v>
      </c>
      <c r="KB68" s="68"/>
      <c r="KC68" s="68"/>
      <c r="KD68" s="68">
        <v>0.14254255000000002</v>
      </c>
      <c r="KE68" s="68">
        <v>1.0765630199999998</v>
      </c>
      <c r="KF68" s="68"/>
      <c r="KG68" s="68">
        <f t="shared" si="5"/>
        <v>1.2191055699999997</v>
      </c>
      <c r="KH68" s="68"/>
      <c r="KI68" s="68"/>
      <c r="KJ68" s="68"/>
      <c r="KK68" s="68">
        <v>6.945134E-2</v>
      </c>
      <c r="KL68" s="68"/>
      <c r="KM68" s="68">
        <f t="shared" si="6"/>
        <v>6.945134E-2</v>
      </c>
      <c r="KN68" s="68"/>
      <c r="KO68" s="68"/>
      <c r="KP68" s="68"/>
      <c r="KQ68" s="68"/>
      <c r="KR68" s="68">
        <f t="shared" si="7"/>
        <v>0</v>
      </c>
      <c r="KS68" s="68">
        <f t="shared" si="8"/>
        <v>1.2885569099999998</v>
      </c>
      <c r="KT68" s="51"/>
      <c r="KU68" s="51"/>
      <c r="KV68" s="51"/>
      <c r="KW68" s="51"/>
      <c r="KX68" s="51"/>
      <c r="KY68" s="51"/>
      <c r="KZ68" s="51"/>
      <c r="LA68" s="51"/>
      <c r="LB68" s="51"/>
      <c r="LC68" s="51">
        <v>0.14708451</v>
      </c>
      <c r="LD68" s="51">
        <v>1.0838671099999999</v>
      </c>
      <c r="LE68" s="51">
        <f t="shared" si="16"/>
        <v>1.2309516199999999</v>
      </c>
      <c r="LF68" s="51"/>
      <c r="LG68" s="51"/>
      <c r="LH68" s="51"/>
      <c r="LI68" s="51"/>
      <c r="LJ68" s="51"/>
      <c r="LK68" s="51"/>
      <c r="LL68" s="51"/>
      <c r="LM68" s="51"/>
      <c r="LN68" s="51"/>
      <c r="LO68" s="51"/>
      <c r="LP68" s="51"/>
      <c r="LQ68" s="51"/>
      <c r="LR68" s="51">
        <f t="shared" si="17"/>
        <v>1.2309516199999999</v>
      </c>
      <c r="LS68" s="51">
        <f t="shared" si="11"/>
        <v>4.7996702500000001</v>
      </c>
    </row>
    <row r="69" spans="1:15646" ht="18.75" x14ac:dyDescent="0.3">
      <c r="A69" s="29" t="s">
        <v>52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5"/>
      <c r="AL69" s="25"/>
      <c r="AM69" s="25"/>
      <c r="AN69" s="25">
        <v>0</v>
      </c>
      <c r="AO69" s="24">
        <v>0</v>
      </c>
      <c r="AP69" s="24"/>
      <c r="AQ69" s="24"/>
      <c r="AR69" s="24"/>
      <c r="AS69" s="118">
        <v>0</v>
      </c>
      <c r="GE69" s="118">
        <v>0</v>
      </c>
      <c r="GF69" s="118">
        <v>0</v>
      </c>
      <c r="GG69" s="51">
        <f t="shared" si="14"/>
        <v>0</v>
      </c>
      <c r="GH69" s="51"/>
      <c r="GI69" s="51"/>
      <c r="GJ69" s="51"/>
      <c r="GK69" s="51"/>
      <c r="GL69" s="51"/>
      <c r="GM69" s="51"/>
      <c r="GN69" s="51"/>
      <c r="GO69" s="51"/>
      <c r="GP69" s="51"/>
      <c r="GQ69" s="51"/>
      <c r="GR69" s="51"/>
      <c r="GS69" s="51"/>
      <c r="GT69" s="51"/>
      <c r="GU69" s="51"/>
      <c r="GV69" s="51"/>
      <c r="GW69" s="51"/>
      <c r="GX69" s="51"/>
      <c r="GY69" s="51"/>
      <c r="GZ69" s="51"/>
      <c r="HA69" s="51"/>
      <c r="HB69" s="51"/>
      <c r="HC69" s="51"/>
      <c r="HD69" s="51"/>
      <c r="HE69" s="51"/>
      <c r="HF69" s="51"/>
      <c r="HG69" s="51"/>
      <c r="HH69" s="51"/>
      <c r="HI69" s="51"/>
      <c r="HJ69" s="51"/>
      <c r="HK69" s="51"/>
      <c r="HL69" s="51"/>
      <c r="HM69" s="51"/>
      <c r="HN69" s="51"/>
      <c r="HO69" s="51"/>
      <c r="HP69" s="51"/>
      <c r="HQ69" s="51"/>
      <c r="HR69" s="51"/>
      <c r="HS69" s="51"/>
      <c r="HT69" s="51"/>
      <c r="HU69" s="51"/>
      <c r="HV69" s="51"/>
      <c r="HW69" s="51"/>
      <c r="HX69" s="51"/>
      <c r="HY69" s="51"/>
      <c r="HZ69" s="51"/>
      <c r="IA69" s="51"/>
      <c r="IB69" s="51"/>
      <c r="IC69" s="51"/>
      <c r="ID69" s="51"/>
      <c r="IE69" s="51"/>
      <c r="IF69" s="51"/>
      <c r="IG69" s="51"/>
      <c r="IH69" s="51"/>
      <c r="II69" s="51"/>
      <c r="IJ69" s="51"/>
      <c r="IK69" s="51"/>
      <c r="IL69" s="51"/>
      <c r="IM69" s="51"/>
      <c r="IN69" s="51"/>
      <c r="IO69" s="51"/>
      <c r="IP69" s="51"/>
      <c r="IQ69" s="51">
        <f t="shared" si="15"/>
        <v>0</v>
      </c>
      <c r="IR69" s="51">
        <f t="shared" si="3"/>
        <v>0</v>
      </c>
      <c r="IS69" s="61"/>
      <c r="IT69" s="61"/>
      <c r="IU69" s="61"/>
      <c r="IV69" s="61"/>
      <c r="IW69" s="61"/>
      <c r="IX69" s="61"/>
      <c r="IY69" s="61"/>
      <c r="IZ69" s="61"/>
      <c r="JA69" s="61"/>
      <c r="JB69" s="61"/>
      <c r="JC69" s="61"/>
      <c r="JD69" s="61"/>
      <c r="JE69" s="61"/>
      <c r="JF69" s="61"/>
      <c r="JG69" s="61"/>
      <c r="JH69" s="61"/>
      <c r="JI69" s="61"/>
      <c r="JJ69" s="61"/>
      <c r="JK69" s="61"/>
      <c r="JL69" s="61"/>
      <c r="JM69" s="61"/>
      <c r="JN69" s="61"/>
      <c r="JO69" s="61"/>
      <c r="JP69" s="61"/>
      <c r="JQ69" s="61"/>
      <c r="JR69" s="61"/>
      <c r="JS69" s="51"/>
      <c r="JT69" s="61"/>
      <c r="JU69" s="67"/>
      <c r="JV69" s="61"/>
      <c r="JW69" s="61"/>
      <c r="JX69" s="61"/>
      <c r="JY69" s="67"/>
      <c r="JZ69" s="67"/>
      <c r="KA69" s="67">
        <f t="shared" si="4"/>
        <v>0</v>
      </c>
      <c r="KB69" s="67"/>
      <c r="KC69" s="67"/>
      <c r="KD69" s="67"/>
      <c r="KE69" s="67"/>
      <c r="KF69" s="67"/>
      <c r="KG69" s="67">
        <f t="shared" si="5"/>
        <v>0</v>
      </c>
      <c r="KH69" s="67"/>
      <c r="KI69" s="67"/>
      <c r="KJ69" s="67"/>
      <c r="KK69" s="67"/>
      <c r="KL69" s="67"/>
      <c r="KM69" s="67">
        <f t="shared" si="6"/>
        <v>0</v>
      </c>
      <c r="KN69" s="67"/>
      <c r="KO69" s="67"/>
      <c r="KP69" s="67"/>
      <c r="KQ69" s="67"/>
      <c r="KR69" s="67">
        <f t="shared" si="7"/>
        <v>0</v>
      </c>
      <c r="KS69" s="67">
        <f t="shared" si="8"/>
        <v>0</v>
      </c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>
        <f t="shared" si="16"/>
        <v>0</v>
      </c>
      <c r="LF69" s="51"/>
      <c r="LG69" s="51"/>
      <c r="LH69" s="51"/>
      <c r="LI69" s="51"/>
      <c r="LJ69" s="51"/>
      <c r="LK69" s="51"/>
      <c r="LL69" s="51"/>
      <c r="LM69" s="51"/>
      <c r="LN69" s="51"/>
      <c r="LO69" s="51"/>
      <c r="LP69" s="51"/>
      <c r="LQ69" s="51"/>
      <c r="LR69" s="51">
        <f t="shared" si="17"/>
        <v>0</v>
      </c>
      <c r="LS69" s="51">
        <f t="shared" si="11"/>
        <v>0</v>
      </c>
    </row>
    <row r="70" spans="1:15646" ht="18.75" x14ac:dyDescent="0.3">
      <c r="A70" s="29" t="s">
        <v>53</v>
      </c>
      <c r="B70" s="24">
        <v>49.085085179999993</v>
      </c>
      <c r="C70" s="24">
        <v>5.0735860299999995</v>
      </c>
      <c r="D70" s="24">
        <v>0.36531011999999996</v>
      </c>
      <c r="E70" s="24">
        <v>23.336800920000002</v>
      </c>
      <c r="F70" s="24">
        <v>71.51484975999999</v>
      </c>
      <c r="G70" s="24">
        <v>47.001058879999995</v>
      </c>
      <c r="H70" s="24">
        <v>21.919182279999998</v>
      </c>
      <c r="I70" s="24">
        <v>18.328028679999999</v>
      </c>
      <c r="J70" s="24">
        <v>16.132495120000002</v>
      </c>
      <c r="K70" s="24">
        <v>17.18442632</v>
      </c>
      <c r="L70" s="24">
        <v>14.1173646</v>
      </c>
      <c r="M70" s="24">
        <v>7.3509342400000008</v>
      </c>
      <c r="N70" s="24">
        <v>27.23176535</v>
      </c>
      <c r="O70" s="24">
        <v>260.69378817000006</v>
      </c>
      <c r="P70" s="24">
        <v>1.5887563099999999</v>
      </c>
      <c r="Q70" s="24">
        <v>1.8769856</v>
      </c>
      <c r="R70" s="24">
        <v>11.477776689999999</v>
      </c>
      <c r="S70" s="24">
        <v>14.47220518</v>
      </c>
      <c r="T70" s="24">
        <v>10.39097035</v>
      </c>
      <c r="U70" s="24">
        <v>16.843581350000001</v>
      </c>
      <c r="V70" s="24">
        <v>9.9719570500000003</v>
      </c>
      <c r="W70" s="24">
        <v>2.9805379900000002</v>
      </c>
      <c r="X70" s="24">
        <v>6.1382960500000001</v>
      </c>
      <c r="Y70" s="25">
        <v>41.944289959999999</v>
      </c>
      <c r="Z70" s="25">
        <v>0.63425339000000003</v>
      </c>
      <c r="AA70" s="25">
        <v>3.5570733000000003</v>
      </c>
      <c r="AB70" s="24">
        <v>121.87668321999996</v>
      </c>
      <c r="AC70" s="24">
        <v>33.599715840000002</v>
      </c>
      <c r="AD70" s="24">
        <v>8.2461539500000001</v>
      </c>
      <c r="AE70" s="24">
        <v>2.9852633599999998</v>
      </c>
      <c r="AF70" s="24">
        <v>1.32400147</v>
      </c>
      <c r="AG70" s="24">
        <v>77.173227600000004</v>
      </c>
      <c r="AH70" s="24">
        <v>1.1877110299999998</v>
      </c>
      <c r="AI70" s="24">
        <v>3.3775142900000001</v>
      </c>
      <c r="AJ70" s="24">
        <v>8.4390827799999997</v>
      </c>
      <c r="AK70" s="25">
        <v>15.14891158</v>
      </c>
      <c r="AL70" s="25">
        <v>30.531107120000001</v>
      </c>
      <c r="AM70" s="25">
        <v>9.6296730000000021</v>
      </c>
      <c r="AN70" s="25">
        <v>78.362946269999995</v>
      </c>
      <c r="AO70" s="24">
        <v>270.00530829000002</v>
      </c>
      <c r="AP70" s="24">
        <v>4.2732581200000004</v>
      </c>
      <c r="AQ70" s="24">
        <v>17.851723719999999</v>
      </c>
      <c r="AR70" s="24">
        <v>27.16849079</v>
      </c>
      <c r="AS70" s="118">
        <v>7.9724260932944602E-2</v>
      </c>
      <c r="GE70" s="118">
        <v>6.5135916909620992E-2</v>
      </c>
      <c r="GF70" s="118">
        <v>0.49921501020408166</v>
      </c>
      <c r="GG70" s="51">
        <f t="shared" si="14"/>
        <v>49.293472630000004</v>
      </c>
      <c r="GH70" s="51">
        <v>74.018456409999999</v>
      </c>
      <c r="GI70" s="51">
        <v>6.732856700000001</v>
      </c>
      <c r="GJ70" s="51">
        <v>9.760740629999999</v>
      </c>
      <c r="GK70" s="51">
        <v>11.407213829999998</v>
      </c>
      <c r="GL70" s="51">
        <v>3.2173571399999998</v>
      </c>
      <c r="GM70" s="51">
        <v>11.021065790000002</v>
      </c>
      <c r="GN70" s="51">
        <v>23.164190239999996</v>
      </c>
      <c r="GO70" s="51">
        <v>49.118111829999997</v>
      </c>
      <c r="GP70" s="51">
        <v>49.118111829999997</v>
      </c>
      <c r="GQ70" s="51"/>
      <c r="GR70" s="51"/>
      <c r="GS70" s="51">
        <v>1.85112451</v>
      </c>
      <c r="GT70" s="51"/>
      <c r="GU70" s="51"/>
      <c r="GV70" s="51">
        <v>1.85112451</v>
      </c>
      <c r="GW70" s="51"/>
      <c r="GX70" s="51"/>
      <c r="GY70" s="51"/>
      <c r="GZ70" s="51"/>
      <c r="HA70" s="51">
        <v>1.3414263500000001</v>
      </c>
      <c r="HB70" s="51">
        <v>1.3414263500000001</v>
      </c>
      <c r="HC70" s="51"/>
      <c r="HD70" s="51"/>
      <c r="HE70" s="51"/>
      <c r="HF70" s="51"/>
      <c r="HG70" s="51"/>
      <c r="HH70" s="51"/>
      <c r="HI70" s="51">
        <v>1.8568330200000001</v>
      </c>
      <c r="HJ70" s="51">
        <v>0.39331732000000003</v>
      </c>
      <c r="HK70" s="51"/>
      <c r="HL70" s="51">
        <v>1.2206379999999999</v>
      </c>
      <c r="HM70" s="51"/>
      <c r="HN70" s="51">
        <v>3.4707883399999999</v>
      </c>
      <c r="HO70" s="51">
        <v>55.781451029999992</v>
      </c>
      <c r="HP70" s="51"/>
      <c r="HQ70" s="51"/>
      <c r="HR70" s="51"/>
      <c r="HS70" s="51"/>
      <c r="HT70" s="51">
        <v>2.05003</v>
      </c>
      <c r="HU70" s="51">
        <v>2.05003</v>
      </c>
      <c r="HV70" s="51"/>
      <c r="HW70" s="51"/>
      <c r="HX70" s="51">
        <v>1.3193820199999999</v>
      </c>
      <c r="HY70" s="51"/>
      <c r="HZ70" s="51"/>
      <c r="IA70" s="51">
        <v>1.3193820199999999</v>
      </c>
      <c r="IB70" s="51">
        <v>0.4056574</v>
      </c>
      <c r="IC70" s="51">
        <v>0.72377448999999994</v>
      </c>
      <c r="ID70" s="51"/>
      <c r="IE70" s="51"/>
      <c r="IF70" s="51"/>
      <c r="IG70" s="51">
        <v>1.12943189</v>
      </c>
      <c r="IH70" s="51"/>
      <c r="II70" s="51">
        <v>10.174747419999999</v>
      </c>
      <c r="IJ70" s="51"/>
      <c r="IK70" s="51">
        <v>6.3107195000000003</v>
      </c>
      <c r="IL70" s="51">
        <v>16.48546692</v>
      </c>
      <c r="IM70" s="51"/>
      <c r="IN70" s="51"/>
      <c r="IO70" s="51">
        <v>20.984310829999998</v>
      </c>
      <c r="IP70" s="51">
        <v>265.38111523000003</v>
      </c>
      <c r="IQ70" s="51">
        <f t="shared" si="15"/>
        <v>270.00530829000002</v>
      </c>
      <c r="IR70" s="51">
        <f t="shared" si="3"/>
        <v>265.38111523000003</v>
      </c>
      <c r="IS70" s="61"/>
      <c r="IT70" s="61"/>
      <c r="IU70" s="61"/>
      <c r="IV70" s="61"/>
      <c r="IW70" s="61"/>
      <c r="IX70" s="61"/>
      <c r="IY70" s="61"/>
      <c r="IZ70" s="61"/>
      <c r="JA70" s="61">
        <v>6.9883000000000002E-3</v>
      </c>
      <c r="JB70" s="61">
        <v>6.9883000000000002E-3</v>
      </c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>
        <v>1.8568330200000001</v>
      </c>
      <c r="JP70" s="61">
        <v>2.44125E-2</v>
      </c>
      <c r="JQ70" s="61">
        <v>4.7124249999999999E-2</v>
      </c>
      <c r="JR70" s="61">
        <v>1.92836977</v>
      </c>
      <c r="JS70" s="51">
        <v>1.9353580699999999</v>
      </c>
      <c r="JT70" s="61">
        <v>0.73294768999999993</v>
      </c>
      <c r="JU70" s="67">
        <v>0.73294768999999993</v>
      </c>
      <c r="JV70" s="61">
        <v>2.0035171200000002</v>
      </c>
      <c r="JW70" s="61"/>
      <c r="JX70" s="61">
        <v>2.0978627799999998</v>
      </c>
      <c r="JY70" s="67">
        <v>0.27087270000000002</v>
      </c>
      <c r="JZ70" s="67"/>
      <c r="KA70" s="67">
        <f t="shared" si="4"/>
        <v>4.3722525999999995</v>
      </c>
      <c r="KB70" s="67"/>
      <c r="KC70" s="67"/>
      <c r="KD70" s="67"/>
      <c r="KE70" s="67">
        <v>0.13895735000000001</v>
      </c>
      <c r="KF70" s="67">
        <v>9.9949999999999997E-2</v>
      </c>
      <c r="KG70" s="67">
        <f t="shared" si="5"/>
        <v>0.23890735000000002</v>
      </c>
      <c r="KH70" s="67"/>
      <c r="KI70" s="67">
        <v>0.04</v>
      </c>
      <c r="KJ70" s="67"/>
      <c r="KK70" s="67">
        <v>0.24386539999999998</v>
      </c>
      <c r="KL70" s="67">
        <v>8.889126E-2</v>
      </c>
      <c r="KM70" s="67">
        <f t="shared" si="6"/>
        <v>0.37275665999999996</v>
      </c>
      <c r="KN70" s="67"/>
      <c r="KO70" s="67"/>
      <c r="KP70" s="67"/>
      <c r="KQ70" s="67">
        <v>0.78846287999999998</v>
      </c>
      <c r="KR70" s="67">
        <f t="shared" si="7"/>
        <v>0.78846287999999998</v>
      </c>
      <c r="KS70" s="67">
        <f t="shared" si="8"/>
        <v>6.5053271799999992</v>
      </c>
      <c r="KT70" s="51">
        <v>1.1566509099999995</v>
      </c>
      <c r="KU70" s="51">
        <v>1.1566509099999995</v>
      </c>
      <c r="KV70" s="51"/>
      <c r="KW70" s="51"/>
      <c r="KX70" s="51">
        <v>1.14717764</v>
      </c>
      <c r="KY70" s="51">
        <v>1.14717764</v>
      </c>
      <c r="KZ70" s="51">
        <v>4.0317796100000001</v>
      </c>
      <c r="LA70" s="51"/>
      <c r="LB70" s="51">
        <v>7.6761079999999995E-2</v>
      </c>
      <c r="LC70" s="51">
        <v>2.2994243099999996</v>
      </c>
      <c r="LD70" s="51"/>
      <c r="LE70" s="51">
        <f t="shared" si="16"/>
        <v>6.407964999999999</v>
      </c>
      <c r="LF70" s="51">
        <v>8.3163100000000021E-3</v>
      </c>
      <c r="LG70" s="51">
        <v>28.505306869999998</v>
      </c>
      <c r="LH70" s="51">
        <v>0.41831405999999993</v>
      </c>
      <c r="LI70" s="51">
        <v>0.33664826000000003</v>
      </c>
      <c r="LJ70" s="51"/>
      <c r="LK70" s="51">
        <v>29.2685855</v>
      </c>
      <c r="LL70" s="51"/>
      <c r="LM70" s="51"/>
      <c r="LN70" s="51"/>
      <c r="LO70" s="51">
        <v>1.552418E-2</v>
      </c>
      <c r="LP70" s="51">
        <v>0.17853545999999998</v>
      </c>
      <c r="LQ70" s="51">
        <v>0.19405963999999998</v>
      </c>
      <c r="LR70" s="51">
        <f t="shared" si="17"/>
        <v>38.174438689999995</v>
      </c>
      <c r="LS70" s="51">
        <f t="shared" si="11"/>
        <v>46.615123939999997</v>
      </c>
    </row>
    <row r="71" spans="1:15646" ht="18.75" x14ac:dyDescent="0.3">
      <c r="A71" s="29" t="s">
        <v>54</v>
      </c>
      <c r="B71" s="24">
        <v>19.77282645</v>
      </c>
      <c r="C71" s="24">
        <v>20.544831679999998</v>
      </c>
      <c r="D71" s="24"/>
      <c r="E71" s="24">
        <v>33.725994579999998</v>
      </c>
      <c r="F71" s="24">
        <v>22.605742710000001</v>
      </c>
      <c r="G71" s="24">
        <v>18.788363289999999</v>
      </c>
      <c r="H71" s="24">
        <v>6.9662757099999997</v>
      </c>
      <c r="I71" s="24">
        <v>1.9340564599999999</v>
      </c>
      <c r="J71" s="24">
        <v>11.296589020000001</v>
      </c>
      <c r="K71" s="24">
        <v>25.242206389999996</v>
      </c>
      <c r="L71" s="24">
        <v>22.174592270000002</v>
      </c>
      <c r="M71" s="24">
        <v>15.997865020000001</v>
      </c>
      <c r="N71" s="24">
        <v>21.582615199999999</v>
      </c>
      <c r="O71" s="24">
        <v>200.85913232999997</v>
      </c>
      <c r="P71" s="24">
        <v>22.903395750000001</v>
      </c>
      <c r="Q71" s="24">
        <v>3.8792999999999998E-4</v>
      </c>
      <c r="R71" s="24">
        <v>39.52241094</v>
      </c>
      <c r="S71" s="24">
        <v>32.456828559999998</v>
      </c>
      <c r="T71" s="24">
        <v>20.041963589999998</v>
      </c>
      <c r="U71" s="24">
        <v>23.16937604</v>
      </c>
      <c r="V71" s="24">
        <v>14.652994419999999</v>
      </c>
      <c r="W71" s="24">
        <v>28.758618160000005</v>
      </c>
      <c r="X71" s="24">
        <v>24.048047669999999</v>
      </c>
      <c r="Y71" s="24">
        <v>21.174297070000001</v>
      </c>
      <c r="Z71" s="25">
        <v>24.296038760000002</v>
      </c>
      <c r="AA71" s="24"/>
      <c r="AB71" s="24">
        <v>251.02435889</v>
      </c>
      <c r="AC71" s="24">
        <v>16.624844079999999</v>
      </c>
      <c r="AD71" s="24">
        <v>3.7850617199999999</v>
      </c>
      <c r="AE71" s="24">
        <v>41.22937563</v>
      </c>
      <c r="AF71" s="24">
        <v>9.2141885600000002</v>
      </c>
      <c r="AG71" s="24">
        <v>37.045088220000004</v>
      </c>
      <c r="AH71" s="24">
        <v>22.915678310000001</v>
      </c>
      <c r="AI71" s="24">
        <v>13.681598050000002</v>
      </c>
      <c r="AJ71" s="24">
        <v>23.754247810000003</v>
      </c>
      <c r="AK71" s="25">
        <v>15.94533828</v>
      </c>
      <c r="AL71" s="25">
        <v>34.656113560000001</v>
      </c>
      <c r="AM71" s="25">
        <v>22.006093370000002</v>
      </c>
      <c r="AN71" s="25">
        <v>25.429889809999992</v>
      </c>
      <c r="AO71" s="24">
        <v>266.28751739999996</v>
      </c>
      <c r="AP71" s="24">
        <v>23.081401540000002</v>
      </c>
      <c r="AQ71" s="24">
        <v>7.2072157199999998</v>
      </c>
      <c r="AR71" s="24">
        <v>26.95891516</v>
      </c>
      <c r="AS71" s="118">
        <v>12.305759400874635</v>
      </c>
      <c r="GE71" s="118">
        <v>20.823941529154517</v>
      </c>
      <c r="GF71" s="118">
        <v>7.5627576195335271</v>
      </c>
      <c r="GG71" s="51">
        <f t="shared" si="14"/>
        <v>57.247532419999999</v>
      </c>
      <c r="GH71" s="51">
        <v>31.07987134</v>
      </c>
      <c r="GI71" s="51">
        <v>22.725237589999999</v>
      </c>
      <c r="GJ71" s="51">
        <v>21.331910709999999</v>
      </c>
      <c r="GK71" s="51">
        <v>21.831527100000002</v>
      </c>
      <c r="GL71" s="51">
        <v>22.112332600000002</v>
      </c>
      <c r="GM71" s="51">
        <v>1.8568330200000001</v>
      </c>
      <c r="GN71" s="51">
        <v>44.609731969999999</v>
      </c>
      <c r="GO71" s="51"/>
      <c r="GP71" s="51"/>
      <c r="GQ71" s="51"/>
      <c r="GR71" s="51"/>
      <c r="GS71" s="51"/>
      <c r="GT71" s="51"/>
      <c r="GU71" s="51"/>
      <c r="GV71" s="51"/>
      <c r="GW71" s="51"/>
      <c r="GX71" s="51"/>
      <c r="GY71" s="51"/>
      <c r="GZ71" s="51"/>
      <c r="HA71" s="51"/>
      <c r="HB71" s="51"/>
      <c r="HC71" s="51"/>
      <c r="HD71" s="51"/>
      <c r="HE71" s="51"/>
      <c r="HF71" s="51"/>
      <c r="HG71" s="51"/>
      <c r="HH71" s="51"/>
      <c r="HI71" s="51"/>
      <c r="HJ71" s="51"/>
      <c r="HK71" s="51"/>
      <c r="HL71" s="51"/>
      <c r="HM71" s="51">
        <v>9.720573009999999</v>
      </c>
      <c r="HN71" s="51">
        <v>9.720573009999999</v>
      </c>
      <c r="HO71" s="51">
        <v>9.720573009999999</v>
      </c>
      <c r="HP71" s="51">
        <v>5.4850714000000007</v>
      </c>
      <c r="HQ71" s="51"/>
      <c r="HR71" s="51"/>
      <c r="HS71" s="51"/>
      <c r="HT71" s="51"/>
      <c r="HU71" s="51">
        <v>5.4850714000000007</v>
      </c>
      <c r="HV71" s="51"/>
      <c r="HW71" s="51"/>
      <c r="HX71" s="51"/>
      <c r="HY71" s="51"/>
      <c r="HZ71" s="51"/>
      <c r="IA71" s="51"/>
      <c r="IB71" s="51"/>
      <c r="IC71" s="51"/>
      <c r="ID71" s="51"/>
      <c r="IE71" s="51"/>
      <c r="IF71" s="51"/>
      <c r="IG71" s="51"/>
      <c r="IH71" s="51">
        <v>11.180316550000001</v>
      </c>
      <c r="II71" s="51"/>
      <c r="IJ71" s="51">
        <v>15.614238779999999</v>
      </c>
      <c r="IK71" s="51"/>
      <c r="IL71" s="51">
        <v>26.794555330000001</v>
      </c>
      <c r="IM71" s="51"/>
      <c r="IN71" s="51"/>
      <c r="IO71" s="51">
        <v>32.279626730000004</v>
      </c>
      <c r="IP71" s="51">
        <v>264.79517648999996</v>
      </c>
      <c r="IQ71" s="51">
        <f t="shared" si="15"/>
        <v>266.28751739999996</v>
      </c>
      <c r="IR71" s="51">
        <f t="shared" si="3"/>
        <v>264.79517648999996</v>
      </c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>
        <v>5.1729008299999997</v>
      </c>
      <c r="JP71" s="61">
        <v>11.268928280000001</v>
      </c>
      <c r="JQ71" s="61">
        <v>4.86611788</v>
      </c>
      <c r="JR71" s="61">
        <v>21.307946990000001</v>
      </c>
      <c r="JS71" s="51">
        <v>21.307946990000001</v>
      </c>
      <c r="JT71" s="61"/>
      <c r="JU71" s="67"/>
      <c r="JV71" s="61"/>
      <c r="JW71" s="61"/>
      <c r="JX71" s="61"/>
      <c r="JY71" s="67"/>
      <c r="JZ71" s="67"/>
      <c r="KA71" s="67">
        <f t="shared" si="4"/>
        <v>0</v>
      </c>
      <c r="KB71" s="67"/>
      <c r="KC71" s="67"/>
      <c r="KD71" s="67"/>
      <c r="KE71" s="67"/>
      <c r="KF71" s="67"/>
      <c r="KG71" s="67">
        <f t="shared" si="5"/>
        <v>0</v>
      </c>
      <c r="KH71" s="67"/>
      <c r="KI71" s="67"/>
      <c r="KJ71" s="67"/>
      <c r="KK71" s="67"/>
      <c r="KL71" s="67"/>
      <c r="KM71" s="67">
        <f t="shared" si="6"/>
        <v>0</v>
      </c>
      <c r="KN71" s="67"/>
      <c r="KO71" s="67"/>
      <c r="KP71" s="67"/>
      <c r="KQ71" s="67">
        <v>7.1178710000000006E-2</v>
      </c>
      <c r="KR71" s="67">
        <f t="shared" si="7"/>
        <v>7.1178710000000006E-2</v>
      </c>
      <c r="KS71" s="67">
        <f t="shared" si="8"/>
        <v>7.1178710000000006E-2</v>
      </c>
      <c r="KT71" s="51">
        <v>5.0421488799999903</v>
      </c>
      <c r="KU71" s="51">
        <v>5.0421488799999903</v>
      </c>
      <c r="KV71" s="51"/>
      <c r="KW71" s="51">
        <v>4.7341296299999893</v>
      </c>
      <c r="KX71" s="51"/>
      <c r="KY71" s="51">
        <v>4.7341296299999893</v>
      </c>
      <c r="KZ71" s="51">
        <v>11.065116269999999</v>
      </c>
      <c r="LA71" s="51"/>
      <c r="LB71" s="51"/>
      <c r="LC71" s="51"/>
      <c r="LD71" s="51"/>
      <c r="LE71" s="51">
        <f t="shared" si="16"/>
        <v>11.065116269999999</v>
      </c>
      <c r="LF71" s="51"/>
      <c r="LG71" s="51"/>
      <c r="LH71" s="51"/>
      <c r="LI71" s="51"/>
      <c r="LJ71" s="51"/>
      <c r="LK71" s="51"/>
      <c r="LL71" s="51"/>
      <c r="LM71" s="51"/>
      <c r="LN71" s="51"/>
      <c r="LO71" s="51">
        <v>1.6771356899999998</v>
      </c>
      <c r="LP71" s="51">
        <v>10.123570939999999</v>
      </c>
      <c r="LQ71" s="51">
        <v>11.800706629999999</v>
      </c>
      <c r="LR71" s="51">
        <f t="shared" si="17"/>
        <v>32.642101409999981</v>
      </c>
      <c r="LS71" s="51">
        <f t="shared" si="11"/>
        <v>54.021227109999984</v>
      </c>
    </row>
    <row r="72" spans="1:15646" ht="18.75" x14ac:dyDescent="0.3">
      <c r="A72" s="29" t="s">
        <v>55</v>
      </c>
      <c r="B72" s="24"/>
      <c r="C72" s="24">
        <v>37.754382230000004</v>
      </c>
      <c r="D72" s="24"/>
      <c r="E72" s="24">
        <v>4.8807916000000002</v>
      </c>
      <c r="F72" s="24">
        <v>22.578937669999998</v>
      </c>
      <c r="G72" s="24">
        <v>7.7988360000000007E-2</v>
      </c>
      <c r="H72" s="24">
        <v>0.22362082</v>
      </c>
      <c r="I72" s="24"/>
      <c r="J72" s="24">
        <v>0.13008295</v>
      </c>
      <c r="K72" s="24">
        <v>6.0915179999999999E-2</v>
      </c>
      <c r="L72" s="24">
        <v>3.6999999999999998E-2</v>
      </c>
      <c r="M72" s="24">
        <v>2.3308430000000002E-2</v>
      </c>
      <c r="N72" s="24">
        <v>0.19661499999999998</v>
      </c>
      <c r="O72" s="24">
        <v>65.963642239999984</v>
      </c>
      <c r="P72" s="24">
        <v>67.496574350000003</v>
      </c>
      <c r="Q72" s="24">
        <v>0.91953999000000008</v>
      </c>
      <c r="R72" s="24">
        <v>3.6845249600000001</v>
      </c>
      <c r="S72" s="24">
        <v>27.004497779999998</v>
      </c>
      <c r="T72" s="24">
        <v>1.0303141899999999</v>
      </c>
      <c r="U72" s="24"/>
      <c r="V72" s="24">
        <v>0.26110546000000001</v>
      </c>
      <c r="W72" s="24">
        <v>7.7778</v>
      </c>
      <c r="X72" s="24">
        <v>2</v>
      </c>
      <c r="Y72" s="24">
        <v>2.7095906900000002</v>
      </c>
      <c r="Z72" s="24"/>
      <c r="AA72" s="24">
        <v>0.555307</v>
      </c>
      <c r="AB72" s="24">
        <v>113.43925441999997</v>
      </c>
      <c r="AC72" s="24">
        <v>23.312399750000001</v>
      </c>
      <c r="AD72" s="24">
        <v>0.95201175000000005</v>
      </c>
      <c r="AE72" s="24">
        <v>1.37489796</v>
      </c>
      <c r="AF72" s="24">
        <v>3.8395809999999995E-2</v>
      </c>
      <c r="AG72" s="24"/>
      <c r="AH72" s="24">
        <v>0.40826600000000002</v>
      </c>
      <c r="AI72" s="24">
        <v>0.82654302000000013</v>
      </c>
      <c r="AJ72" s="24">
        <v>2.4181860299999998</v>
      </c>
      <c r="AK72" s="25">
        <v>2</v>
      </c>
      <c r="AL72" s="25">
        <v>0.38059234999999997</v>
      </c>
      <c r="AM72" s="25">
        <v>0.13034729</v>
      </c>
      <c r="AN72" s="25">
        <v>1.7876014200000001</v>
      </c>
      <c r="AO72" s="24">
        <v>33.629241380000003</v>
      </c>
      <c r="AP72" s="24">
        <v>6.1339039999999997E-2</v>
      </c>
      <c r="AQ72" s="24">
        <v>3.9158121000000001</v>
      </c>
      <c r="AR72" s="24"/>
      <c r="AS72" s="118">
        <v>0</v>
      </c>
      <c r="GE72" s="118">
        <v>0</v>
      </c>
      <c r="GF72" s="118">
        <v>0.02</v>
      </c>
      <c r="GG72" s="51">
        <f t="shared" si="14"/>
        <v>3.9771511400000001</v>
      </c>
      <c r="GH72" s="51">
        <v>0.90261953999999989</v>
      </c>
      <c r="GI72" s="51">
        <v>1.4125326</v>
      </c>
      <c r="GJ72" s="51">
        <v>0.48732531000000001</v>
      </c>
      <c r="GK72" s="51">
        <v>0.27891176000000001</v>
      </c>
      <c r="GL72" s="51">
        <v>2.81321E-2</v>
      </c>
      <c r="GM72" s="51">
        <v>34.819190509999999</v>
      </c>
      <c r="GN72" s="51">
        <v>0.21434333</v>
      </c>
      <c r="GO72" s="51"/>
      <c r="GP72" s="51"/>
      <c r="GQ72" s="51"/>
      <c r="GR72" s="51"/>
      <c r="GS72" s="51"/>
      <c r="GT72" s="51"/>
      <c r="GU72" s="51"/>
      <c r="GV72" s="51"/>
      <c r="GW72" s="51"/>
      <c r="GX72" s="51"/>
      <c r="GY72" s="51"/>
      <c r="GZ72" s="51"/>
      <c r="HA72" s="51"/>
      <c r="HB72" s="51"/>
      <c r="HC72" s="51"/>
      <c r="HD72" s="51"/>
      <c r="HE72" s="51"/>
      <c r="HF72" s="51"/>
      <c r="HG72" s="51"/>
      <c r="HH72" s="51"/>
      <c r="HI72" s="51"/>
      <c r="HJ72" s="51"/>
      <c r="HK72" s="51"/>
      <c r="HL72" s="51"/>
      <c r="HM72" s="51"/>
      <c r="HN72" s="51"/>
      <c r="HO72" s="51"/>
      <c r="HP72" s="51"/>
      <c r="HQ72" s="51"/>
      <c r="HR72" s="51"/>
      <c r="HS72" s="51"/>
      <c r="HT72" s="51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51"/>
      <c r="IM72" s="51"/>
      <c r="IN72" s="51"/>
      <c r="IO72" s="51"/>
      <c r="IP72" s="51">
        <v>42.120206289999999</v>
      </c>
      <c r="IQ72" s="51">
        <f t="shared" si="15"/>
        <v>33.629241380000003</v>
      </c>
      <c r="IR72" s="51">
        <f t="shared" si="3"/>
        <v>42.120206289999999</v>
      </c>
      <c r="IS72" s="61"/>
      <c r="IT72" s="61"/>
      <c r="IU72" s="61"/>
      <c r="IV72" s="61"/>
      <c r="IW72" s="61"/>
      <c r="IX72" s="61"/>
      <c r="IY72" s="61"/>
      <c r="IZ72" s="61">
        <v>0.62880000000000003</v>
      </c>
      <c r="JA72" s="61"/>
      <c r="JB72" s="61">
        <v>0.62880000000000003</v>
      </c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51">
        <v>0.62880000000000003</v>
      </c>
      <c r="JT72" s="61"/>
      <c r="JU72" s="67"/>
      <c r="JV72" s="61"/>
      <c r="JW72" s="61"/>
      <c r="JX72" s="61"/>
      <c r="JY72" s="67"/>
      <c r="JZ72" s="67"/>
      <c r="KA72" s="67">
        <f t="shared" si="4"/>
        <v>0</v>
      </c>
      <c r="KB72" s="67"/>
      <c r="KC72" s="67">
        <v>1.002745</v>
      </c>
      <c r="KD72" s="67"/>
      <c r="KE72" s="67">
        <v>7.1000000000000004E-3</v>
      </c>
      <c r="KF72" s="67">
        <v>5.1871000000000003E-4</v>
      </c>
      <c r="KG72" s="67">
        <f t="shared" si="5"/>
        <v>1.01036371</v>
      </c>
      <c r="KH72" s="67"/>
      <c r="KI72" s="67">
        <v>3.6003E-2</v>
      </c>
      <c r="KJ72" s="67">
        <v>6.4678010000000008E-2</v>
      </c>
      <c r="KK72" s="67"/>
      <c r="KL72" s="67"/>
      <c r="KM72" s="67">
        <f t="shared" si="6"/>
        <v>0.10068101000000002</v>
      </c>
      <c r="KN72" s="67"/>
      <c r="KO72" s="67"/>
      <c r="KP72" s="67"/>
      <c r="KQ72" s="67">
        <v>0.24</v>
      </c>
      <c r="KR72" s="67">
        <f t="shared" si="7"/>
        <v>0.24</v>
      </c>
      <c r="KS72" s="67">
        <f t="shared" si="8"/>
        <v>1.35104472</v>
      </c>
      <c r="KT72" s="51">
        <v>10.401020000000001</v>
      </c>
      <c r="KU72" s="51">
        <v>10.401020000000001</v>
      </c>
      <c r="KV72" s="51"/>
      <c r="KW72" s="51">
        <v>1.218401E-2</v>
      </c>
      <c r="KX72" s="51">
        <v>2.7850000000000001E-3</v>
      </c>
      <c r="KY72" s="51">
        <v>1.4969010000000001E-2</v>
      </c>
      <c r="KZ72" s="51"/>
      <c r="LA72" s="51">
        <v>1.6868900000000001E-3</v>
      </c>
      <c r="LB72" s="51">
        <v>4.0477920000000001E-2</v>
      </c>
      <c r="LC72" s="51"/>
      <c r="LD72" s="51"/>
      <c r="LE72" s="51">
        <f t="shared" si="16"/>
        <v>4.2164810000000004E-2</v>
      </c>
      <c r="LF72" s="51"/>
      <c r="LG72" s="51"/>
      <c r="LH72" s="51">
        <v>9.9575399999999991E-3</v>
      </c>
      <c r="LI72" s="51"/>
      <c r="LJ72" s="51"/>
      <c r="LK72" s="51">
        <v>9.9575399999999991E-3</v>
      </c>
      <c r="LL72" s="51">
        <v>1.3558860000000001E-2</v>
      </c>
      <c r="LM72" s="51"/>
      <c r="LN72" s="51">
        <v>0.12575726999999998</v>
      </c>
      <c r="LO72" s="51"/>
      <c r="LP72" s="51">
        <v>1E-3</v>
      </c>
      <c r="LQ72" s="51">
        <v>0.14031612999999998</v>
      </c>
      <c r="LR72" s="51">
        <f t="shared" si="17"/>
        <v>10.60842749</v>
      </c>
      <c r="LS72" s="51">
        <f t="shared" si="11"/>
        <v>12.58827221</v>
      </c>
    </row>
    <row r="73" spans="1:15646" ht="18.75" x14ac:dyDescent="0.3">
      <c r="A73" s="29" t="s">
        <v>26</v>
      </c>
      <c r="B73" s="24">
        <v>35.694577799999998</v>
      </c>
      <c r="C73" s="24">
        <v>27.38415045</v>
      </c>
      <c r="D73" s="24">
        <v>32.052090979999996</v>
      </c>
      <c r="E73" s="24">
        <v>37.652465210000003</v>
      </c>
      <c r="F73" s="24">
        <v>45.49932651000001</v>
      </c>
      <c r="G73" s="24">
        <v>37.725808999999998</v>
      </c>
      <c r="H73" s="24">
        <v>55.414316200000002</v>
      </c>
      <c r="I73" s="24">
        <v>30.465160929999996</v>
      </c>
      <c r="J73" s="24">
        <v>32.520941139999998</v>
      </c>
      <c r="K73" s="24">
        <v>43.368072560001394</v>
      </c>
      <c r="L73" s="24">
        <v>30.514447500000006</v>
      </c>
      <c r="M73" s="24">
        <v>88.821568960000008</v>
      </c>
      <c r="N73" s="24">
        <v>46.310889630000005</v>
      </c>
      <c r="O73" s="24">
        <v>507.32423871000128</v>
      </c>
      <c r="P73" s="24">
        <v>21.192131610000001</v>
      </c>
      <c r="Q73" s="24">
        <v>27.772796340000003</v>
      </c>
      <c r="R73" s="24">
        <v>35.697791580000001</v>
      </c>
      <c r="S73" s="24">
        <v>30.844496550000002</v>
      </c>
      <c r="T73" s="24">
        <v>30.36840407</v>
      </c>
      <c r="U73" s="24">
        <v>21.754758130000006</v>
      </c>
      <c r="V73" s="24">
        <v>28.913567639999975</v>
      </c>
      <c r="W73" s="24">
        <v>24.303925319999998</v>
      </c>
      <c r="X73" s="24">
        <v>21.016953979999997</v>
      </c>
      <c r="Y73" s="24">
        <v>22.662847939999995</v>
      </c>
      <c r="Z73" s="24">
        <v>20.051829309999999</v>
      </c>
      <c r="AA73" s="24">
        <v>27.139858570000005</v>
      </c>
      <c r="AB73" s="24">
        <v>311.71936103999991</v>
      </c>
      <c r="AC73" s="24">
        <v>18.575339609999997</v>
      </c>
      <c r="AD73" s="24">
        <v>17.434230469999999</v>
      </c>
      <c r="AE73" s="24">
        <v>25.910986759999997</v>
      </c>
      <c r="AF73" s="24">
        <v>15.81114818</v>
      </c>
      <c r="AG73" s="24">
        <v>18.970327560000001</v>
      </c>
      <c r="AH73" s="24">
        <v>20.240653550000012</v>
      </c>
      <c r="AI73" s="24">
        <v>36.093803759999986</v>
      </c>
      <c r="AJ73" s="24">
        <v>16.318114550000004</v>
      </c>
      <c r="AK73" s="25">
        <v>17.169930100000002</v>
      </c>
      <c r="AL73" s="25">
        <v>24.711705290000001</v>
      </c>
      <c r="AM73" s="25">
        <v>20.442308599999993</v>
      </c>
      <c r="AN73" s="25">
        <v>21.863141219999996</v>
      </c>
      <c r="AO73" s="24">
        <v>253.54168964999997</v>
      </c>
      <c r="AP73" s="24">
        <v>19.582934549999987</v>
      </c>
      <c r="AQ73" s="24">
        <v>14.423370679999998</v>
      </c>
      <c r="AR73" s="24">
        <v>16.322548180000002</v>
      </c>
      <c r="AS73" s="118">
        <v>19.777709422157432</v>
      </c>
      <c r="GE73" s="118">
        <v>12.395638135947522</v>
      </c>
      <c r="GF73" s="118">
        <v>4.7783355743440232</v>
      </c>
      <c r="GG73" s="51">
        <f t="shared" si="14"/>
        <v>50.328853409999986</v>
      </c>
      <c r="GH73" s="51">
        <v>18.606597790000002</v>
      </c>
      <c r="GI73" s="51">
        <v>34.746417919999999</v>
      </c>
      <c r="GJ73" s="51">
        <v>16.402179520000004</v>
      </c>
      <c r="GK73" s="51">
        <v>20.829995669999999</v>
      </c>
      <c r="GL73" s="51">
        <v>27.424154900000001</v>
      </c>
      <c r="GM73" s="51">
        <v>16.536248540000003</v>
      </c>
      <c r="GN73" s="51">
        <v>20.687154769999992</v>
      </c>
      <c r="GO73" s="51">
        <v>0.39310617000000192</v>
      </c>
      <c r="GP73" s="51">
        <v>0.39310617000000192</v>
      </c>
      <c r="GQ73" s="51">
        <v>0.63615211999999999</v>
      </c>
      <c r="GR73" s="51">
        <v>2.6668523299999998</v>
      </c>
      <c r="GS73" s="51">
        <v>0.93535791999999995</v>
      </c>
      <c r="GT73" s="51">
        <v>0.32379218999999998</v>
      </c>
      <c r="GU73" s="51">
        <v>0.60878155999999994</v>
      </c>
      <c r="GV73" s="51">
        <v>5.1709361199999995</v>
      </c>
      <c r="GW73" s="51">
        <v>9.4325000000000006E-2</v>
      </c>
      <c r="GX73" s="51">
        <v>1.7404816400000001</v>
      </c>
      <c r="GY73" s="51">
        <v>0.30766336999999999</v>
      </c>
      <c r="GZ73" s="51">
        <v>0.56481918000000009</v>
      </c>
      <c r="HA73" s="51">
        <v>1.7480667499999998</v>
      </c>
      <c r="HB73" s="51">
        <v>4.4553559399999996</v>
      </c>
      <c r="HC73" s="51">
        <v>0.54246728</v>
      </c>
      <c r="HD73" s="51">
        <v>0.36657719999999999</v>
      </c>
      <c r="HE73" s="51">
        <v>0.59975530999999993</v>
      </c>
      <c r="HF73" s="51"/>
      <c r="HG73" s="51">
        <v>1.13202475</v>
      </c>
      <c r="HH73" s="51">
        <v>2.6408245399999997</v>
      </c>
      <c r="HI73" s="51">
        <v>1.9141046800000001</v>
      </c>
      <c r="HJ73" s="51">
        <v>0.24552234000000001</v>
      </c>
      <c r="HK73" s="51">
        <v>0.46128952999999995</v>
      </c>
      <c r="HL73" s="51">
        <v>1.0552962499999998</v>
      </c>
      <c r="HM73" s="51">
        <v>0.6752511000000001</v>
      </c>
      <c r="HN73" s="51">
        <v>4.3514638999999997</v>
      </c>
      <c r="HO73" s="51">
        <v>17.011686670000003</v>
      </c>
      <c r="HP73" s="51">
        <v>6.1391000499999997</v>
      </c>
      <c r="HQ73" s="51">
        <v>6.58660815</v>
      </c>
      <c r="HR73" s="51">
        <v>0.18472131000000003</v>
      </c>
      <c r="HS73" s="51">
        <v>7.2982889999999995E-2</v>
      </c>
      <c r="HT73" s="51">
        <v>0.98306424000000003</v>
      </c>
      <c r="HU73" s="51">
        <v>13.966476640000002</v>
      </c>
      <c r="HV73" s="51">
        <v>0.33151921000000001</v>
      </c>
      <c r="HW73" s="51">
        <v>0.30847021000000002</v>
      </c>
      <c r="HX73" s="51">
        <v>0.64198074999999999</v>
      </c>
      <c r="HY73" s="51">
        <v>1.3013653900000004</v>
      </c>
      <c r="HZ73" s="51">
        <v>0.30456524999999995</v>
      </c>
      <c r="IA73" s="51">
        <v>2.8879008100000005</v>
      </c>
      <c r="IB73" s="51">
        <v>0.31548628000000001</v>
      </c>
      <c r="IC73" s="51">
        <v>2.1099409599999999</v>
      </c>
      <c r="ID73" s="51">
        <v>0.73698393000000006</v>
      </c>
      <c r="IE73" s="51">
        <v>4.4440519999999997E-2</v>
      </c>
      <c r="IF73" s="51">
        <v>1.16635756</v>
      </c>
      <c r="IG73" s="51">
        <v>4.3732092500000004</v>
      </c>
      <c r="IH73" s="51">
        <v>0.90724130000000025</v>
      </c>
      <c r="II73" s="51">
        <v>1.0603846699999984</v>
      </c>
      <c r="IJ73" s="51">
        <v>1.9097160099999999</v>
      </c>
      <c r="IK73" s="51">
        <v>8.6905847699999992</v>
      </c>
      <c r="IL73" s="51">
        <v>12.567926749999998</v>
      </c>
      <c r="IM73" s="51">
        <v>0.68741103000000003</v>
      </c>
      <c r="IN73" s="51">
        <v>0.68741103000000003</v>
      </c>
      <c r="IO73" s="51">
        <v>34.482924479999994</v>
      </c>
      <c r="IP73" s="51">
        <v>257.05621366999986</v>
      </c>
      <c r="IQ73" s="51">
        <f t="shared" si="15"/>
        <v>253.54168964999997</v>
      </c>
      <c r="IR73" s="51">
        <f t="shared" si="3"/>
        <v>257.05621366999986</v>
      </c>
      <c r="IS73" s="61">
        <v>0.36679448999999997</v>
      </c>
      <c r="IT73" s="61">
        <v>0.84168836000000002</v>
      </c>
      <c r="IU73" s="61">
        <v>0.76293918999999999</v>
      </c>
      <c r="IV73" s="61">
        <v>1.97142204</v>
      </c>
      <c r="IW73" s="61"/>
      <c r="IX73" s="61">
        <v>3.6999999999999998E-2</v>
      </c>
      <c r="IY73" s="61"/>
      <c r="IZ73" s="61">
        <v>0.31152504999999997</v>
      </c>
      <c r="JA73" s="61">
        <v>2.3568166600000002</v>
      </c>
      <c r="JB73" s="61">
        <v>2.7053417099999999</v>
      </c>
      <c r="JC73" s="61">
        <v>0.18722172999999998</v>
      </c>
      <c r="JD73" s="61">
        <v>3.0018788600000001</v>
      </c>
      <c r="JE73" s="61">
        <v>0.6731519600000001</v>
      </c>
      <c r="JF73" s="61">
        <v>1.553125E-2</v>
      </c>
      <c r="JG73" s="61">
        <v>0.22171313999999998</v>
      </c>
      <c r="JH73" s="61">
        <v>4.0994969400000008</v>
      </c>
      <c r="JI73" s="61"/>
      <c r="JJ73" s="61">
        <v>1.1019976600000001</v>
      </c>
      <c r="JK73" s="61">
        <v>1.085012E-2</v>
      </c>
      <c r="JL73" s="61">
        <v>1.4207996900000002</v>
      </c>
      <c r="JM73" s="61">
        <v>2.5336474700000005</v>
      </c>
      <c r="JN73" s="61">
        <v>0.57850650000000003</v>
      </c>
      <c r="JO73" s="61">
        <v>3.0036154300000004</v>
      </c>
      <c r="JP73" s="61">
        <v>0.19459699999999999</v>
      </c>
      <c r="JQ73" s="61">
        <v>0.97457950000000015</v>
      </c>
      <c r="JR73" s="61">
        <v>4.7512984300000003</v>
      </c>
      <c r="JS73" s="51">
        <v>16.061206590000005</v>
      </c>
      <c r="JT73" s="61">
        <v>0.58416570999999995</v>
      </c>
      <c r="JU73" s="67">
        <v>0.58416570999999995</v>
      </c>
      <c r="JV73" s="61">
        <v>1.0966642099999999</v>
      </c>
      <c r="JW73" s="61">
        <v>0.89151261999999554</v>
      </c>
      <c r="JX73" s="61">
        <v>0.41214811000000001</v>
      </c>
      <c r="JY73" s="67">
        <v>0.15988425999999997</v>
      </c>
      <c r="JZ73" s="67">
        <v>1.2136962599999999</v>
      </c>
      <c r="KA73" s="67">
        <f t="shared" si="4"/>
        <v>3.7739054599999955</v>
      </c>
      <c r="KB73" s="67">
        <v>0.25873200000000002</v>
      </c>
      <c r="KC73" s="67">
        <v>0.29265162</v>
      </c>
      <c r="KD73" s="67">
        <v>0.63749447000000004</v>
      </c>
      <c r="KE73" s="67"/>
      <c r="KF73" s="67">
        <v>0.25413795</v>
      </c>
      <c r="KG73" s="67">
        <f t="shared" si="5"/>
        <v>1.4430160400000001</v>
      </c>
      <c r="KH73" s="67"/>
      <c r="KI73" s="67">
        <v>0.67561716000000005</v>
      </c>
      <c r="KJ73" s="67">
        <v>0.37795721999999998</v>
      </c>
      <c r="KK73" s="67">
        <v>2.4494660000000001E-2</v>
      </c>
      <c r="KL73" s="67">
        <v>4.5335E-2</v>
      </c>
      <c r="KM73" s="67">
        <f t="shared" si="6"/>
        <v>1.12340404</v>
      </c>
      <c r="KN73" s="67">
        <v>0.56649832</v>
      </c>
      <c r="KO73" s="67">
        <v>0.64576670999999997</v>
      </c>
      <c r="KP73" s="67">
        <v>0.53120603</v>
      </c>
      <c r="KQ73" s="67">
        <v>0.89464178999999999</v>
      </c>
      <c r="KR73" s="67">
        <f t="shared" si="7"/>
        <v>2.6381128500000002</v>
      </c>
      <c r="KS73" s="67">
        <f t="shared" si="8"/>
        <v>9.5626040999999962</v>
      </c>
      <c r="KT73" s="51">
        <v>1.0141498499999968</v>
      </c>
      <c r="KU73" s="51">
        <v>1.0141498499999968</v>
      </c>
      <c r="KV73" s="51">
        <v>0.36067921000000003</v>
      </c>
      <c r="KW73" s="51">
        <v>0.57541319999999907</v>
      </c>
      <c r="KX73" s="51">
        <v>1.9578456000000002</v>
      </c>
      <c r="KY73" s="51">
        <v>2.8939380099999994</v>
      </c>
      <c r="KZ73" s="51">
        <v>0.41382618000000004</v>
      </c>
      <c r="LA73" s="51"/>
      <c r="LB73" s="51">
        <v>0.53743679</v>
      </c>
      <c r="LC73" s="51">
        <v>3.5741570000001041E-2</v>
      </c>
      <c r="LD73" s="51">
        <v>1.9801229499999999</v>
      </c>
      <c r="LE73" s="51">
        <f t="shared" si="16"/>
        <v>2.9671274900000011</v>
      </c>
      <c r="LF73" s="51">
        <v>0.14934767999999998</v>
      </c>
      <c r="LG73" s="51">
        <v>90.712421450000008</v>
      </c>
      <c r="LH73" s="51">
        <v>0.69379714999999986</v>
      </c>
      <c r="LI73" s="51">
        <v>0.30849159999999998</v>
      </c>
      <c r="LJ73" s="51">
        <v>0.37052774999999999</v>
      </c>
      <c r="LK73" s="51">
        <v>92.234585629999998</v>
      </c>
      <c r="LL73" s="51">
        <v>1.9279039100000004</v>
      </c>
      <c r="LM73" s="51">
        <v>0.79936787999999992</v>
      </c>
      <c r="LN73" s="51">
        <v>0.41715101000000004</v>
      </c>
      <c r="LO73" s="51">
        <v>0.12381056999999999</v>
      </c>
      <c r="LP73" s="51">
        <v>0.13318150999999989</v>
      </c>
      <c r="LQ73" s="51">
        <v>3.4014148799999999</v>
      </c>
      <c r="LR73" s="51">
        <f t="shared" si="17"/>
        <v>102.51121585999999</v>
      </c>
      <c r="LS73" s="51">
        <f t="shared" si="11"/>
        <v>128.13502654999999</v>
      </c>
    </row>
    <row r="74" spans="1:15646" ht="18.75" x14ac:dyDescent="0.3">
      <c r="A74" s="23" t="s">
        <v>56</v>
      </c>
      <c r="B74" s="24">
        <v>32.835469950000011</v>
      </c>
      <c r="C74" s="24">
        <v>13.006787239999996</v>
      </c>
      <c r="D74" s="24">
        <v>37.398597810000005</v>
      </c>
      <c r="E74" s="24">
        <v>29.048063930000001</v>
      </c>
      <c r="F74" s="24">
        <v>35.217223660000002</v>
      </c>
      <c r="G74" s="24">
        <v>68.955876600000011</v>
      </c>
      <c r="H74" s="24">
        <v>44.704628090000014</v>
      </c>
      <c r="I74" s="24">
        <v>14.586683829999998</v>
      </c>
      <c r="J74" s="24">
        <v>39.410561489999992</v>
      </c>
      <c r="K74" s="24">
        <v>30.952083510000001</v>
      </c>
      <c r="L74" s="24">
        <v>38.359288730000003</v>
      </c>
      <c r="M74" s="24">
        <v>34.930094430000004</v>
      </c>
      <c r="N74" s="24">
        <v>47.219831403371657</v>
      </c>
      <c r="O74" s="24">
        <v>433.78972072337154</v>
      </c>
      <c r="P74" s="24">
        <v>17.783055950000001</v>
      </c>
      <c r="Q74" s="24">
        <v>42.875493460000008</v>
      </c>
      <c r="R74" s="24">
        <v>33.430040031067762</v>
      </c>
      <c r="S74" s="24">
        <v>40.474036159999997</v>
      </c>
      <c r="T74" s="24">
        <v>38.750740139999998</v>
      </c>
      <c r="U74" s="24">
        <v>49.565461150000004</v>
      </c>
      <c r="V74" s="24">
        <v>21.251982630000001</v>
      </c>
      <c r="W74" s="24">
        <v>47.314535370000002</v>
      </c>
      <c r="X74" s="24">
        <v>34.505554749999995</v>
      </c>
      <c r="Y74" s="24">
        <v>41.614039138499997</v>
      </c>
      <c r="Z74" s="38">
        <v>39.714661839999998</v>
      </c>
      <c r="AA74" s="24">
        <v>52.608462789999997</v>
      </c>
      <c r="AB74" s="24">
        <v>459.88806340956745</v>
      </c>
      <c r="AC74" s="24">
        <v>25.724273730000007</v>
      </c>
      <c r="AD74" s="24">
        <v>51.584465370000004</v>
      </c>
      <c r="AE74" s="24">
        <v>39.443821379999989</v>
      </c>
      <c r="AF74" s="24">
        <v>47.467000260000006</v>
      </c>
      <c r="AG74" s="24">
        <v>44.092527660000002</v>
      </c>
      <c r="AH74" s="24">
        <v>57.622198349999991</v>
      </c>
      <c r="AI74" s="24">
        <v>30.196738320000001</v>
      </c>
      <c r="AJ74" s="24">
        <v>53.844633810000005</v>
      </c>
      <c r="AK74" s="25">
        <v>67.248801689999993</v>
      </c>
      <c r="AL74" s="25">
        <v>53.569580330000008</v>
      </c>
      <c r="AM74" s="25">
        <v>45.562116369999998</v>
      </c>
      <c r="AN74" s="25">
        <v>60.551324980000004</v>
      </c>
      <c r="AO74" s="24">
        <v>576.90748225000004</v>
      </c>
      <c r="AP74" s="24">
        <v>31.754761909999992</v>
      </c>
      <c r="AQ74" s="24">
        <v>60.734692379999977</v>
      </c>
      <c r="AR74" s="24">
        <v>71.702297579999993</v>
      </c>
      <c r="AS74" s="118">
        <v>62.046166851025042</v>
      </c>
      <c r="GE74" s="118">
        <v>47.587940650115769</v>
      </c>
      <c r="GF74" s="118">
        <v>11.342568870437317</v>
      </c>
      <c r="GG74" s="51">
        <f t="shared" si="14"/>
        <v>164.19175186999996</v>
      </c>
      <c r="GH74" s="51">
        <v>51.001134890000003</v>
      </c>
      <c r="GI74" s="51">
        <v>46.674268290000001</v>
      </c>
      <c r="GJ74" s="51">
        <v>66.677272919999993</v>
      </c>
      <c r="GK74" s="51">
        <v>35.540982970000002</v>
      </c>
      <c r="GL74" s="51">
        <v>69.29371798999999</v>
      </c>
      <c r="GM74" s="51">
        <v>74.714616230000019</v>
      </c>
      <c r="GN74" s="51">
        <v>54.453974040000006</v>
      </c>
      <c r="GO74" s="51"/>
      <c r="GP74" s="51"/>
      <c r="GQ74" s="51">
        <v>5.0680855099999995</v>
      </c>
      <c r="GR74" s="51">
        <v>0.12825587000000002</v>
      </c>
      <c r="GS74" s="51"/>
      <c r="GT74" s="51">
        <v>1.3094962099999998</v>
      </c>
      <c r="GU74" s="51"/>
      <c r="GV74" s="51">
        <v>6.5058375899999996</v>
      </c>
      <c r="GW74" s="51"/>
      <c r="GX74" s="51">
        <v>7.2282872600000001</v>
      </c>
      <c r="GY74" s="51"/>
      <c r="GZ74" s="51">
        <v>5.5330795899999998</v>
      </c>
      <c r="HA74" s="51">
        <v>0.93135306000000007</v>
      </c>
      <c r="HB74" s="51">
        <v>13.692719910000001</v>
      </c>
      <c r="HC74" s="51">
        <v>1.28207026</v>
      </c>
      <c r="HD74" s="51">
        <v>4.27671388</v>
      </c>
      <c r="HE74" s="51"/>
      <c r="HF74" s="51"/>
      <c r="HG74" s="51">
        <v>4.8192714700000003</v>
      </c>
      <c r="HH74" s="51">
        <v>10.378055610000001</v>
      </c>
      <c r="HI74" s="51">
        <v>5.2594810900000004</v>
      </c>
      <c r="HJ74" s="51">
        <v>4.52337977</v>
      </c>
      <c r="HK74" s="51">
        <v>4.5005559300000009</v>
      </c>
      <c r="HL74" s="51"/>
      <c r="HM74" s="51">
        <v>1.7105844399999999</v>
      </c>
      <c r="HN74" s="51">
        <v>15.99400123</v>
      </c>
      <c r="HO74" s="51">
        <v>46.570614340000006</v>
      </c>
      <c r="HP74" s="51">
        <v>7.62562841</v>
      </c>
      <c r="HQ74" s="51"/>
      <c r="HR74" s="51">
        <v>0.26622188000000002</v>
      </c>
      <c r="HS74" s="51">
        <v>2.3563183599999999</v>
      </c>
      <c r="HT74" s="51">
        <v>15.6281143</v>
      </c>
      <c r="HU74" s="51">
        <v>25.87628295</v>
      </c>
      <c r="HV74" s="51">
        <v>2.5144529200000001</v>
      </c>
      <c r="HW74" s="51"/>
      <c r="HX74" s="51">
        <v>0.57924644999999997</v>
      </c>
      <c r="HY74" s="51"/>
      <c r="HZ74" s="51">
        <v>9.6714146000000003</v>
      </c>
      <c r="IA74" s="51">
        <v>12.76511397</v>
      </c>
      <c r="IB74" s="51">
        <v>9.8348053599999989</v>
      </c>
      <c r="IC74" s="51">
        <v>2.5459787500000002</v>
      </c>
      <c r="ID74" s="51">
        <v>1.71202027</v>
      </c>
      <c r="IE74" s="51">
        <v>13.331435980000002</v>
      </c>
      <c r="IF74" s="51">
        <v>0.27748349999999999</v>
      </c>
      <c r="IG74" s="51">
        <v>27.701723860000001</v>
      </c>
      <c r="IH74" s="51"/>
      <c r="II74" s="51">
        <v>0.15695954000000001</v>
      </c>
      <c r="IJ74" s="51"/>
      <c r="IK74" s="51">
        <v>1.5162096199999999</v>
      </c>
      <c r="IL74" s="51">
        <v>1.67316916</v>
      </c>
      <c r="IM74" s="51"/>
      <c r="IN74" s="51"/>
      <c r="IO74" s="51">
        <v>68.016289940000007</v>
      </c>
      <c r="IP74" s="51">
        <v>677.13462348000076</v>
      </c>
      <c r="IQ74" s="53">
        <f t="shared" si="15"/>
        <v>576.90748225000004</v>
      </c>
      <c r="IR74" s="53">
        <f t="shared" si="3"/>
        <v>677.13462348000076</v>
      </c>
      <c r="IS74" s="59"/>
      <c r="IT74" s="59">
        <v>0.90089389000000009</v>
      </c>
      <c r="IU74" s="59"/>
      <c r="IV74" s="59">
        <v>0.90089389000000009</v>
      </c>
      <c r="IW74" s="59">
        <v>10.33377531</v>
      </c>
      <c r="IX74" s="59">
        <v>0.79774896000000006</v>
      </c>
      <c r="IY74" s="59">
        <v>1.5070567800000001</v>
      </c>
      <c r="IZ74" s="59">
        <v>0.35870765000000004</v>
      </c>
      <c r="JA74" s="59"/>
      <c r="JB74" s="59">
        <v>12.997288699999999</v>
      </c>
      <c r="JC74" s="59"/>
      <c r="JD74" s="59">
        <v>7.1035670500000005</v>
      </c>
      <c r="JE74" s="59"/>
      <c r="JF74" s="59"/>
      <c r="JG74" s="59"/>
      <c r="JH74" s="59">
        <v>7.1035670500000005</v>
      </c>
      <c r="JI74" s="59">
        <v>0.19175826999999998</v>
      </c>
      <c r="JJ74" s="59">
        <v>10.294154840000001</v>
      </c>
      <c r="JK74" s="59"/>
      <c r="JL74" s="59">
        <v>0.18268732999999998</v>
      </c>
      <c r="JM74" s="59">
        <v>10.668600440000001</v>
      </c>
      <c r="JN74" s="59">
        <v>11.086367190000001</v>
      </c>
      <c r="JO74" s="59"/>
      <c r="JP74" s="59"/>
      <c r="JQ74" s="59">
        <v>1.2795095600000002</v>
      </c>
      <c r="JR74" s="59">
        <v>12.36587675</v>
      </c>
      <c r="JS74" s="51">
        <v>44.036226829999997</v>
      </c>
      <c r="JT74" s="59"/>
      <c r="JU74" s="65"/>
      <c r="JV74" s="59">
        <v>6.3510970899999997</v>
      </c>
      <c r="JW74" s="59"/>
      <c r="JX74" s="61">
        <v>9.7268090000000001E-2</v>
      </c>
      <c r="JY74" s="67">
        <v>0.29630708</v>
      </c>
      <c r="JZ74" s="67">
        <v>7.9776557700000001</v>
      </c>
      <c r="KA74" s="67">
        <f t="shared" si="4"/>
        <v>14.72232803</v>
      </c>
      <c r="KB74" s="67">
        <v>13.391538730000001</v>
      </c>
      <c r="KC74" s="67"/>
      <c r="KD74" s="67"/>
      <c r="KE74" s="67"/>
      <c r="KF74" s="67">
        <v>10.547121129999999</v>
      </c>
      <c r="KG74" s="67">
        <f t="shared" si="5"/>
        <v>23.938659860000001</v>
      </c>
      <c r="KH74" s="67"/>
      <c r="KI74" s="67">
        <v>4.0684045700000002</v>
      </c>
      <c r="KJ74" s="67">
        <v>2.8430190000000001E-2</v>
      </c>
      <c r="KK74" s="67">
        <v>28.877004160000002</v>
      </c>
      <c r="KL74" s="67"/>
      <c r="KM74" s="67">
        <f t="shared" si="6"/>
        <v>32.973838920000006</v>
      </c>
      <c r="KN74" s="67">
        <v>0.86027580000000003</v>
      </c>
      <c r="KO74" s="67">
        <v>0.66360322999999999</v>
      </c>
      <c r="KP74" s="67">
        <v>0.9094206199999999</v>
      </c>
      <c r="KQ74" s="67"/>
      <c r="KR74" s="67">
        <f t="shared" si="7"/>
        <v>2.4332996499999999</v>
      </c>
      <c r="KS74" s="67">
        <f t="shared" si="8"/>
        <v>74.068126460000002</v>
      </c>
      <c r="KT74" s="53">
        <v>0.77621365000000009</v>
      </c>
      <c r="KU74" s="53">
        <v>0.77621365000000009</v>
      </c>
      <c r="KV74" s="53">
        <v>3.3535901400000001</v>
      </c>
      <c r="KW74" s="53"/>
      <c r="KX74" s="53">
        <v>0.32798419000000001</v>
      </c>
      <c r="KY74" s="53">
        <v>3.6815743300000001</v>
      </c>
      <c r="KZ74" s="53">
        <v>0.45156170000000001</v>
      </c>
      <c r="LA74" s="53"/>
      <c r="LB74" s="53"/>
      <c r="LC74" s="53">
        <v>0.18454844000000001</v>
      </c>
      <c r="LD74" s="53">
        <v>7.77589138</v>
      </c>
      <c r="LE74" s="53">
        <f t="shared" si="16"/>
        <v>8.4120015200000005</v>
      </c>
      <c r="LF74" s="53">
        <v>1.51197168</v>
      </c>
      <c r="LG74" s="53">
        <v>22.5</v>
      </c>
      <c r="LH74" s="53">
        <v>3.2170482200000001</v>
      </c>
      <c r="LI74" s="53">
        <v>22.109151779999998</v>
      </c>
      <c r="LJ74" s="53">
        <v>3.1488155299999998</v>
      </c>
      <c r="LK74" s="53">
        <v>52.486987209999988</v>
      </c>
      <c r="LL74" s="53">
        <v>1.5982148899999999</v>
      </c>
      <c r="LM74" s="53">
        <v>0.42838398999999994</v>
      </c>
      <c r="LN74" s="53">
        <v>12.27297317</v>
      </c>
      <c r="LO74" s="53"/>
      <c r="LP74" s="53">
        <v>1.96658406</v>
      </c>
      <c r="LQ74" s="53">
        <v>16.266156110000001</v>
      </c>
      <c r="LR74" s="53">
        <f t="shared" si="17"/>
        <v>81.622932820000003</v>
      </c>
      <c r="LS74" s="53">
        <f t="shared" si="11"/>
        <v>199.72728611000002</v>
      </c>
    </row>
    <row r="75" spans="1:15646" ht="18.75" x14ac:dyDescent="0.3">
      <c r="A75" s="26" t="s">
        <v>57</v>
      </c>
      <c r="B75" s="24">
        <v>32.835469950000011</v>
      </c>
      <c r="C75" s="24">
        <v>13.006787239999996</v>
      </c>
      <c r="D75" s="24">
        <v>37.052294140000008</v>
      </c>
      <c r="E75" s="24">
        <v>29.048063930000001</v>
      </c>
      <c r="F75" s="24">
        <v>33.618347290000003</v>
      </c>
      <c r="G75" s="24">
        <v>66.53041829</v>
      </c>
      <c r="H75" s="24">
        <v>44.62983357000001</v>
      </c>
      <c r="I75" s="24">
        <v>12.754318919999999</v>
      </c>
      <c r="J75" s="24">
        <v>39.351054639999994</v>
      </c>
      <c r="K75" s="24">
        <v>30.952083510000001</v>
      </c>
      <c r="L75" s="24">
        <v>38.359288730000003</v>
      </c>
      <c r="M75" s="24">
        <v>34.930094430000004</v>
      </c>
      <c r="N75" s="24">
        <v>45.865205883371658</v>
      </c>
      <c r="O75" s="27">
        <v>426.09779057337141</v>
      </c>
      <c r="P75" s="24">
        <v>16.9531797</v>
      </c>
      <c r="Q75" s="24">
        <v>42.875493460000008</v>
      </c>
      <c r="R75" s="24">
        <v>33.430040031067762</v>
      </c>
      <c r="S75" s="24">
        <v>40.474036159999997</v>
      </c>
      <c r="T75" s="24">
        <v>38.750740139999998</v>
      </c>
      <c r="U75" s="24">
        <v>49.565461150000004</v>
      </c>
      <c r="V75" s="24">
        <v>21.251982630000001</v>
      </c>
      <c r="W75" s="24">
        <v>47.314535370000002</v>
      </c>
      <c r="X75" s="24">
        <v>34.505554749999995</v>
      </c>
      <c r="Y75" s="24">
        <v>41.550876458499999</v>
      </c>
      <c r="Z75" s="38">
        <v>39.714661839999998</v>
      </c>
      <c r="AA75" s="24">
        <v>52.608462789999997</v>
      </c>
      <c r="AB75" s="24">
        <v>458.99502447956735</v>
      </c>
      <c r="AC75" s="24">
        <v>25.724273730000007</v>
      </c>
      <c r="AD75" s="24">
        <v>51.584465370000004</v>
      </c>
      <c r="AE75" s="24">
        <v>39.052952739999995</v>
      </c>
      <c r="AF75" s="24">
        <v>47.467000260000006</v>
      </c>
      <c r="AG75" s="24">
        <v>44.092527660000002</v>
      </c>
      <c r="AH75" s="24">
        <v>57.622198349999991</v>
      </c>
      <c r="AI75" s="24">
        <v>30.196738320000001</v>
      </c>
      <c r="AJ75" s="24">
        <v>53.844633810000005</v>
      </c>
      <c r="AK75" s="25">
        <v>67.248801689999993</v>
      </c>
      <c r="AL75" s="25">
        <v>53.569580330000008</v>
      </c>
      <c r="AM75" s="25">
        <v>45.562116369999998</v>
      </c>
      <c r="AN75" s="25">
        <v>60.551324980000004</v>
      </c>
      <c r="AO75" s="27">
        <v>576.51661361000004</v>
      </c>
      <c r="AP75" s="27">
        <v>31.754761909999992</v>
      </c>
      <c r="AQ75" s="27">
        <v>60.734692379999977</v>
      </c>
      <c r="AR75" s="27">
        <v>71.702297579999993</v>
      </c>
      <c r="AS75" s="118">
        <v>62.046166851025042</v>
      </c>
      <c r="GE75" s="118">
        <v>47.587940650115769</v>
      </c>
      <c r="GF75" s="118">
        <v>11.342568870437317</v>
      </c>
      <c r="GG75" s="52">
        <f t="shared" si="14"/>
        <v>164.19175186999996</v>
      </c>
      <c r="GH75" s="52">
        <v>50.738530480000009</v>
      </c>
      <c r="GI75" s="52">
        <v>46.674268290000001</v>
      </c>
      <c r="GJ75" s="52">
        <v>66.677272919999993</v>
      </c>
      <c r="GK75" s="52">
        <v>35.540982970000002</v>
      </c>
      <c r="GL75" s="52">
        <v>69.29371798999999</v>
      </c>
      <c r="GM75" s="52">
        <v>74.714616230000019</v>
      </c>
      <c r="GN75" s="52">
        <v>54.453974040000006</v>
      </c>
      <c r="GO75" s="52"/>
      <c r="GP75" s="52"/>
      <c r="GQ75" s="52">
        <v>5.0680855099999995</v>
      </c>
      <c r="GR75" s="52">
        <v>0.12825587000000002</v>
      </c>
      <c r="GS75" s="52"/>
      <c r="GT75" s="52">
        <v>1.3094962099999998</v>
      </c>
      <c r="GU75" s="52"/>
      <c r="GV75" s="52">
        <v>6.5058375899999996</v>
      </c>
      <c r="GW75" s="52"/>
      <c r="GX75" s="52">
        <v>7.2282872600000001</v>
      </c>
      <c r="GY75" s="52"/>
      <c r="GZ75" s="52">
        <v>5.5330795899999998</v>
      </c>
      <c r="HA75" s="52">
        <v>0.93135306000000007</v>
      </c>
      <c r="HB75" s="52">
        <v>13.692719910000001</v>
      </c>
      <c r="HC75" s="52">
        <v>1.28207026</v>
      </c>
      <c r="HD75" s="52">
        <v>4.27671388</v>
      </c>
      <c r="HE75" s="52"/>
      <c r="HF75" s="52"/>
      <c r="HG75" s="52">
        <v>4.8192714700000003</v>
      </c>
      <c r="HH75" s="52">
        <v>10.378055610000001</v>
      </c>
      <c r="HI75" s="52">
        <v>5.2594810900000004</v>
      </c>
      <c r="HJ75" s="52">
        <v>4.52337977</v>
      </c>
      <c r="HK75" s="52">
        <v>4.5005559300000009</v>
      </c>
      <c r="HL75" s="52"/>
      <c r="HM75" s="52">
        <v>1.7105844399999999</v>
      </c>
      <c r="HN75" s="52">
        <v>15.99400123</v>
      </c>
      <c r="HO75" s="52">
        <v>46.570614340000006</v>
      </c>
      <c r="HP75" s="52">
        <v>7.62562841</v>
      </c>
      <c r="HQ75" s="52"/>
      <c r="HR75" s="52">
        <v>0.26622188000000002</v>
      </c>
      <c r="HS75" s="52">
        <v>2.3563183599999999</v>
      </c>
      <c r="HT75" s="52">
        <v>15.6281143</v>
      </c>
      <c r="HU75" s="52">
        <v>25.87628295</v>
      </c>
      <c r="HV75" s="52">
        <v>2.5144529200000001</v>
      </c>
      <c r="HW75" s="52"/>
      <c r="HX75" s="52">
        <v>0.57924644999999997</v>
      </c>
      <c r="HY75" s="52"/>
      <c r="HZ75" s="52">
        <v>9.6714146000000003</v>
      </c>
      <c r="IA75" s="52">
        <v>12.76511397</v>
      </c>
      <c r="IB75" s="52">
        <v>9.8348053599999989</v>
      </c>
      <c r="IC75" s="52">
        <v>2.5459787500000002</v>
      </c>
      <c r="ID75" s="52">
        <v>1.71202027</v>
      </c>
      <c r="IE75" s="52">
        <v>13.331435980000002</v>
      </c>
      <c r="IF75" s="52">
        <v>0.27748349999999999</v>
      </c>
      <c r="IG75" s="52">
        <v>27.701723860000001</v>
      </c>
      <c r="IH75" s="52"/>
      <c r="II75" s="52">
        <v>0.15695954000000001</v>
      </c>
      <c r="IJ75" s="52"/>
      <c r="IK75" s="52">
        <v>1.5162096199999999</v>
      </c>
      <c r="IL75" s="52">
        <v>1.67316916</v>
      </c>
      <c r="IM75" s="52"/>
      <c r="IN75" s="52"/>
      <c r="IO75" s="52">
        <v>68.016289940000007</v>
      </c>
      <c r="IP75" s="52">
        <v>676.87201907000076</v>
      </c>
      <c r="IQ75" s="52">
        <f t="shared" si="15"/>
        <v>576.51661361000004</v>
      </c>
      <c r="IR75" s="52">
        <f t="shared" si="3"/>
        <v>676.87201907000076</v>
      </c>
      <c r="IS75" s="62"/>
      <c r="IT75" s="62">
        <v>0.90089389000000009</v>
      </c>
      <c r="IU75" s="62"/>
      <c r="IV75" s="62">
        <v>0.90089389000000009</v>
      </c>
      <c r="IW75" s="62">
        <v>10.33377531</v>
      </c>
      <c r="IX75" s="62">
        <v>0.79774896000000006</v>
      </c>
      <c r="IY75" s="62">
        <v>1.5070567800000001</v>
      </c>
      <c r="IZ75" s="62">
        <v>0.35870765000000004</v>
      </c>
      <c r="JA75" s="62"/>
      <c r="JB75" s="62">
        <v>12.997288699999999</v>
      </c>
      <c r="JC75" s="62"/>
      <c r="JD75" s="62">
        <v>7.1035670500000005</v>
      </c>
      <c r="JE75" s="62"/>
      <c r="JF75" s="62"/>
      <c r="JG75" s="62"/>
      <c r="JH75" s="62">
        <v>7.1035670500000005</v>
      </c>
      <c r="JI75" s="62">
        <v>0.19175826999999998</v>
      </c>
      <c r="JJ75" s="62">
        <v>10.294154840000001</v>
      </c>
      <c r="JK75" s="62"/>
      <c r="JL75" s="62">
        <v>0.18268732999999998</v>
      </c>
      <c r="JM75" s="62">
        <v>10.668600440000001</v>
      </c>
      <c r="JN75" s="62">
        <v>11.086367190000001</v>
      </c>
      <c r="JO75" s="62"/>
      <c r="JP75" s="62"/>
      <c r="JQ75" s="62">
        <v>1.2795095600000002</v>
      </c>
      <c r="JR75" s="62">
        <v>12.36587675</v>
      </c>
      <c r="JS75" s="52">
        <v>44.036226829999997</v>
      </c>
      <c r="JT75" s="62"/>
      <c r="JU75" s="68"/>
      <c r="JV75" s="62">
        <v>6.3510970899999997</v>
      </c>
      <c r="JW75" s="62"/>
      <c r="JX75" s="59">
        <v>9.7268090000000001E-2</v>
      </c>
      <c r="JY75" s="65">
        <v>0.29630708</v>
      </c>
      <c r="JZ75" s="65">
        <v>7.9776557700000001</v>
      </c>
      <c r="KA75" s="65">
        <f t="shared" si="4"/>
        <v>14.72232803</v>
      </c>
      <c r="KB75" s="65">
        <v>13.391538730000001</v>
      </c>
      <c r="KC75" s="65"/>
      <c r="KD75" s="65"/>
      <c r="KE75" s="65"/>
      <c r="KF75" s="65">
        <v>10.547121129999999</v>
      </c>
      <c r="KG75" s="65">
        <f t="shared" si="5"/>
        <v>23.938659860000001</v>
      </c>
      <c r="KH75" s="65"/>
      <c r="KI75" s="65">
        <v>4.0684045700000002</v>
      </c>
      <c r="KJ75" s="65">
        <v>2.8430190000000001E-2</v>
      </c>
      <c r="KK75" s="65">
        <v>28.877004160000002</v>
      </c>
      <c r="KL75" s="65"/>
      <c r="KM75" s="65">
        <f t="shared" si="6"/>
        <v>32.973838920000006</v>
      </c>
      <c r="KN75" s="65">
        <v>0.86027580000000003</v>
      </c>
      <c r="KO75" s="65">
        <v>0.66360322999999999</v>
      </c>
      <c r="KP75" s="65">
        <v>0.9094206199999999</v>
      </c>
      <c r="KQ75" s="65"/>
      <c r="KR75" s="65">
        <f t="shared" si="7"/>
        <v>2.4332996499999999</v>
      </c>
      <c r="KS75" s="65">
        <f t="shared" si="8"/>
        <v>74.068126460000002</v>
      </c>
      <c r="KT75" s="53">
        <v>0.77621365000000009</v>
      </c>
      <c r="KU75" s="53">
        <v>0.77621365000000009</v>
      </c>
      <c r="KV75" s="53">
        <v>3.3535901400000001</v>
      </c>
      <c r="KW75" s="53"/>
      <c r="KX75" s="53">
        <v>0.32798419000000001</v>
      </c>
      <c r="KY75" s="53">
        <v>3.6815743300000001</v>
      </c>
      <c r="KZ75" s="53">
        <v>0.45156170000000001</v>
      </c>
      <c r="LA75" s="53"/>
      <c r="LB75" s="53"/>
      <c r="LC75" s="53">
        <v>0.18454844000000001</v>
      </c>
      <c r="LD75" s="53">
        <v>7.77589138</v>
      </c>
      <c r="LE75" s="53">
        <f t="shared" si="16"/>
        <v>8.4120015200000005</v>
      </c>
      <c r="LF75" s="53">
        <v>1.51197168</v>
      </c>
      <c r="LG75" s="53">
        <v>22.5</v>
      </c>
      <c r="LH75" s="53">
        <v>3.2170482200000001</v>
      </c>
      <c r="LI75" s="53">
        <v>22.109151779999998</v>
      </c>
      <c r="LJ75" s="53">
        <v>3.1488155299999998</v>
      </c>
      <c r="LK75" s="53">
        <v>52.486987209999988</v>
      </c>
      <c r="LL75" s="53">
        <v>1.5982148899999999</v>
      </c>
      <c r="LM75" s="53">
        <v>0.42838398999999994</v>
      </c>
      <c r="LN75" s="53">
        <v>12.27297317</v>
      </c>
      <c r="LO75" s="53"/>
      <c r="LP75" s="53">
        <v>1.96658406</v>
      </c>
      <c r="LQ75" s="53">
        <v>16.266156110000001</v>
      </c>
      <c r="LR75" s="53">
        <f t="shared" si="17"/>
        <v>81.622932820000003</v>
      </c>
      <c r="LS75" s="53">
        <f t="shared" si="11"/>
        <v>199.72728611000002</v>
      </c>
    </row>
    <row r="76" spans="1:15646" ht="18.75" x14ac:dyDescent="0.3">
      <c r="A76" s="39" t="s">
        <v>58</v>
      </c>
      <c r="B76" s="25">
        <v>21.830085910000001</v>
      </c>
      <c r="C76" s="25">
        <v>8.3078266200000002</v>
      </c>
      <c r="D76" s="25">
        <v>17.831112279999999</v>
      </c>
      <c r="E76" s="25">
        <v>20.290755970000003</v>
      </c>
      <c r="F76" s="25">
        <v>17.259912980000003</v>
      </c>
      <c r="G76" s="25">
        <v>57.342285360000005</v>
      </c>
      <c r="H76" s="25">
        <v>33.896324826161639</v>
      </c>
      <c r="I76" s="25">
        <v>8.8044274599999994</v>
      </c>
      <c r="J76" s="25">
        <v>20.12028582558035</v>
      </c>
      <c r="K76" s="25">
        <v>21.169421140190355</v>
      </c>
      <c r="L76" s="25">
        <v>19.42336117</v>
      </c>
      <c r="M76" s="25">
        <v>24.134946440000004</v>
      </c>
      <c r="N76" s="25">
        <v>34.493870857862163</v>
      </c>
      <c r="O76" s="25">
        <v>283.07453092979449</v>
      </c>
      <c r="P76" s="25">
        <v>7.3887679699999991</v>
      </c>
      <c r="Q76" s="25">
        <v>22.291900755835105</v>
      </c>
      <c r="R76" s="25">
        <v>22.52372428917101</v>
      </c>
      <c r="S76" s="25">
        <v>20.380078570379155</v>
      </c>
      <c r="T76" s="25">
        <v>25.95037911214051</v>
      </c>
      <c r="U76" s="25">
        <v>36.49226346783</v>
      </c>
      <c r="V76" s="25">
        <v>7.6352674699999996</v>
      </c>
      <c r="W76" s="25">
        <v>24.714867739508577</v>
      </c>
      <c r="X76" s="25">
        <v>22.703640103039245</v>
      </c>
      <c r="Y76" s="25">
        <v>20.720279514500003</v>
      </c>
      <c r="Z76" s="25">
        <v>26.154560360000001</v>
      </c>
      <c r="AA76" s="25">
        <v>38.711943210000001</v>
      </c>
      <c r="AB76" s="25">
        <v>275.66767256240354</v>
      </c>
      <c r="AC76" s="25">
        <v>10.033798610000002</v>
      </c>
      <c r="AD76" s="25">
        <v>25.897181776850015</v>
      </c>
      <c r="AE76" s="25">
        <v>26.982908800058883</v>
      </c>
      <c r="AF76" s="25">
        <v>25.710181884500003</v>
      </c>
      <c r="AG76" s="25">
        <v>27.926951331100849</v>
      </c>
      <c r="AH76" s="25">
        <v>41.71695691764814</v>
      </c>
      <c r="AI76" s="25">
        <v>11.235838141000002</v>
      </c>
      <c r="AJ76" s="24">
        <v>26.565248570000005</v>
      </c>
      <c r="AK76" s="25">
        <v>30.483243656094345</v>
      </c>
      <c r="AL76" s="25">
        <v>29.09724415892526</v>
      </c>
      <c r="AM76" s="25">
        <v>28.563191969999995</v>
      </c>
      <c r="AN76" s="25">
        <v>43.336513609999997</v>
      </c>
      <c r="AO76" s="24">
        <v>327.54925942617751</v>
      </c>
      <c r="AP76" s="24">
        <v>12.38222004</v>
      </c>
      <c r="AQ76" s="24">
        <v>31.824802140000003</v>
      </c>
      <c r="AR76" s="24">
        <v>32.328648867874584</v>
      </c>
      <c r="AS76" s="118">
        <v>27.801217243372157</v>
      </c>
      <c r="GE76" s="118">
        <v>28.127834522112472</v>
      </c>
      <c r="GF76" s="118">
        <v>8.0165847599999989</v>
      </c>
      <c r="GG76" s="51">
        <f t="shared" ref="GG76:GG103" si="18">+AR76+AQ76+AP76</f>
        <v>76.535671047874587</v>
      </c>
      <c r="GH76" s="51">
        <v>24.516923536185899</v>
      </c>
      <c r="GI76" s="51">
        <v>28.684659589518112</v>
      </c>
      <c r="GJ76" s="51">
        <v>46.88695811339543</v>
      </c>
      <c r="GK76" s="51">
        <v>12.406694559999998</v>
      </c>
      <c r="GL76" s="51">
        <v>37.466999940000001</v>
      </c>
      <c r="GM76" s="51">
        <v>32.303966595946946</v>
      </c>
      <c r="GN76" s="51">
        <v>25.774299252428424</v>
      </c>
      <c r="GO76" s="51"/>
      <c r="GP76" s="51"/>
      <c r="GQ76" s="51">
        <v>3.0165482000000003</v>
      </c>
      <c r="GR76" s="51">
        <v>7.2844070000000011E-2</v>
      </c>
      <c r="GS76" s="51"/>
      <c r="GT76" s="51">
        <v>0.87054240999999999</v>
      </c>
      <c r="GU76" s="51"/>
      <c r="GV76" s="51">
        <v>3.9599346800000004</v>
      </c>
      <c r="GW76" s="51"/>
      <c r="GX76" s="51">
        <v>5.67563964</v>
      </c>
      <c r="GY76" s="51"/>
      <c r="GZ76" s="51">
        <v>1.4708117800000005</v>
      </c>
      <c r="HA76" s="51">
        <v>0.45491374000000001</v>
      </c>
      <c r="HB76" s="51">
        <v>7.6013651600000003</v>
      </c>
      <c r="HC76" s="51">
        <v>1.610999919924198E-2</v>
      </c>
      <c r="HD76" s="51">
        <v>2.9030089399999999</v>
      </c>
      <c r="HE76" s="51"/>
      <c r="HF76" s="51"/>
      <c r="HG76" s="51">
        <v>3.9881046200000001</v>
      </c>
      <c r="HH76" s="51">
        <v>6.9072235591992417</v>
      </c>
      <c r="HI76" s="51">
        <v>1.5500334099999999</v>
      </c>
      <c r="HJ76" s="51">
        <v>2.5012622999999996</v>
      </c>
      <c r="HK76" s="51">
        <v>3.3184489700000004</v>
      </c>
      <c r="HL76" s="51"/>
      <c r="HM76" s="51"/>
      <c r="HN76" s="51">
        <v>7.3697446800000002</v>
      </c>
      <c r="HO76" s="51">
        <v>25.838268079199242</v>
      </c>
      <c r="HP76" s="51">
        <v>5.1433322500000003</v>
      </c>
      <c r="HQ76" s="51"/>
      <c r="HR76" s="51">
        <v>0.18094482000000001</v>
      </c>
      <c r="HS76" s="51">
        <v>1.7021618799999998</v>
      </c>
      <c r="HT76" s="51">
        <v>10.77743727</v>
      </c>
      <c r="HU76" s="51">
        <v>17.803876219999999</v>
      </c>
      <c r="HV76" s="51">
        <v>2.4155358300000001</v>
      </c>
      <c r="HW76" s="51"/>
      <c r="HX76" s="51"/>
      <c r="HY76" s="51"/>
      <c r="HZ76" s="51">
        <v>6.6384790300000001</v>
      </c>
      <c r="IA76" s="51">
        <v>9.0540148600000006</v>
      </c>
      <c r="IB76" s="51">
        <v>4.2307711599999989</v>
      </c>
      <c r="IC76" s="51">
        <v>2.5459787500000002</v>
      </c>
      <c r="ID76" s="51">
        <v>1.2809565199999999</v>
      </c>
      <c r="IE76" s="51">
        <v>11.809707640000001</v>
      </c>
      <c r="IF76" s="51"/>
      <c r="IG76" s="51">
        <v>19.867414069999999</v>
      </c>
      <c r="IH76" s="51"/>
      <c r="II76" s="51"/>
      <c r="IJ76" s="51"/>
      <c r="IK76" s="51">
        <v>1.0238822805122447</v>
      </c>
      <c r="IL76" s="51">
        <v>1.0238822805122447</v>
      </c>
      <c r="IM76" s="51"/>
      <c r="IN76" s="51"/>
      <c r="IO76" s="51">
        <v>47.749187430512244</v>
      </c>
      <c r="IP76" s="51">
        <v>358.16362814506084</v>
      </c>
      <c r="IQ76" s="51">
        <f t="shared" si="15"/>
        <v>327.54925942617751</v>
      </c>
      <c r="IR76" s="51">
        <f t="shared" si="3"/>
        <v>358.16362814506084</v>
      </c>
      <c r="IS76" s="61"/>
      <c r="IT76" s="61">
        <v>0.64170315</v>
      </c>
      <c r="IU76" s="61"/>
      <c r="IV76" s="61">
        <v>0.64170315</v>
      </c>
      <c r="IW76" s="61">
        <v>5.1974851900000001</v>
      </c>
      <c r="IX76" s="61">
        <v>0.54871882000000005</v>
      </c>
      <c r="IY76" s="61"/>
      <c r="IZ76" s="61"/>
      <c r="JA76" s="61"/>
      <c r="JB76" s="61">
        <v>5.7462040100000005</v>
      </c>
      <c r="JC76" s="61"/>
      <c r="JD76" s="61">
        <v>1.3351897699999999</v>
      </c>
      <c r="JE76" s="61"/>
      <c r="JF76" s="61"/>
      <c r="JG76" s="61"/>
      <c r="JH76" s="61">
        <v>1.3351897699999999</v>
      </c>
      <c r="JI76" s="61"/>
      <c r="JJ76" s="61">
        <v>0.82875595999999996</v>
      </c>
      <c r="JK76" s="61"/>
      <c r="JL76" s="61">
        <v>0.12395136</v>
      </c>
      <c r="JM76" s="61">
        <v>0.95270731999999991</v>
      </c>
      <c r="JN76" s="61">
        <v>6.7883988199999994</v>
      </c>
      <c r="JO76" s="61"/>
      <c r="JP76" s="61"/>
      <c r="JQ76" s="61">
        <v>1.1806225800000001</v>
      </c>
      <c r="JR76" s="61">
        <v>7.969021399999999</v>
      </c>
      <c r="JS76" s="51">
        <v>16.644825650000001</v>
      </c>
      <c r="JT76" s="61"/>
      <c r="JU76" s="67"/>
      <c r="JV76" s="61">
        <v>4.2186089500000001</v>
      </c>
      <c r="JW76" s="61"/>
      <c r="JX76" s="62">
        <v>6.5104620000000002E-2</v>
      </c>
      <c r="JY76" s="68"/>
      <c r="JZ76" s="68">
        <v>5.9150024100000005</v>
      </c>
      <c r="KA76" s="68">
        <f t="shared" si="4"/>
        <v>10.198715979999999</v>
      </c>
      <c r="KB76" s="68">
        <v>8.74449787</v>
      </c>
      <c r="KC76" s="68"/>
      <c r="KD76" s="68"/>
      <c r="KE76" s="68"/>
      <c r="KF76" s="68">
        <v>7.6548493499999992</v>
      </c>
      <c r="KG76" s="68">
        <f t="shared" si="5"/>
        <v>16.399347219999999</v>
      </c>
      <c r="KH76" s="68"/>
      <c r="KI76" s="68">
        <v>0.66359632999999996</v>
      </c>
      <c r="KJ76" s="68"/>
      <c r="KK76" s="68">
        <v>10.780966660000001</v>
      </c>
      <c r="KL76" s="68"/>
      <c r="KM76" s="68">
        <f t="shared" si="6"/>
        <v>11.444562990000001</v>
      </c>
      <c r="KN76" s="68">
        <v>0.55466934999999995</v>
      </c>
      <c r="KO76" s="68">
        <v>0.53571427999999999</v>
      </c>
      <c r="KP76" s="68"/>
      <c r="KQ76" s="68"/>
      <c r="KR76" s="68">
        <f t="shared" si="7"/>
        <v>1.0903836299999998</v>
      </c>
      <c r="KS76" s="68">
        <f t="shared" si="8"/>
        <v>39.133009819999998</v>
      </c>
      <c r="KT76" s="53">
        <v>0.48598859999999999</v>
      </c>
      <c r="KU76" s="53">
        <v>0.48598859999999999</v>
      </c>
      <c r="KV76" s="53">
        <v>2.7111178499999999</v>
      </c>
      <c r="KW76" s="53"/>
      <c r="KX76" s="53"/>
      <c r="KY76" s="53">
        <v>2.7111178499999999</v>
      </c>
      <c r="KZ76" s="53">
        <v>0.35888434000000002</v>
      </c>
      <c r="LA76" s="53"/>
      <c r="LB76" s="53"/>
      <c r="LC76" s="53"/>
      <c r="LD76" s="53">
        <v>1.3295669800000001</v>
      </c>
      <c r="LE76" s="53">
        <f t="shared" si="16"/>
        <v>1.68845132</v>
      </c>
      <c r="LF76" s="53">
        <v>0.96611665999999996</v>
      </c>
      <c r="LG76" s="53"/>
      <c r="LH76" s="53">
        <v>1.8312190400000001</v>
      </c>
      <c r="LI76" s="53">
        <v>16.68009545</v>
      </c>
      <c r="LJ76" s="53">
        <v>1.66751322</v>
      </c>
      <c r="LK76" s="53">
        <v>21.144944370000001</v>
      </c>
      <c r="LL76" s="53">
        <v>1.18796952</v>
      </c>
      <c r="LM76" s="53">
        <v>0.23016830999999999</v>
      </c>
      <c r="LN76" s="53">
        <v>9.3575696599999993</v>
      </c>
      <c r="LO76" s="53"/>
      <c r="LP76" s="53">
        <v>0.42484972000000004</v>
      </c>
      <c r="LQ76" s="53">
        <v>11.200557209999999</v>
      </c>
      <c r="LR76" s="53">
        <f t="shared" si="17"/>
        <v>37.231059350000002</v>
      </c>
      <c r="LS76" s="53">
        <f t="shared" si="11"/>
        <v>93.008894819999995</v>
      </c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  <c r="CHS76" s="8"/>
      <c r="CHT76" s="8"/>
      <c r="CHU76" s="8"/>
      <c r="CHV76" s="8"/>
      <c r="CHW76" s="8"/>
      <c r="CHX76" s="8"/>
      <c r="CHY76" s="8"/>
      <c r="CHZ76" s="8"/>
      <c r="CIA76" s="8"/>
      <c r="CIB76" s="8"/>
      <c r="CIC76" s="8"/>
      <c r="CID76" s="8"/>
      <c r="CIE76" s="8"/>
      <c r="CIF76" s="8"/>
      <c r="CIG76" s="8"/>
      <c r="CIH76" s="8"/>
      <c r="CII76" s="8"/>
      <c r="CIJ76" s="8"/>
      <c r="CIK76" s="8"/>
      <c r="CIL76" s="8"/>
      <c r="CIM76" s="8"/>
      <c r="CIN76" s="8"/>
      <c r="CIO76" s="8"/>
      <c r="CIP76" s="8"/>
      <c r="CIQ76" s="8"/>
      <c r="CIR76" s="8"/>
      <c r="CIS76" s="8"/>
      <c r="CIT76" s="8"/>
      <c r="CIU76" s="8"/>
      <c r="CIV76" s="8"/>
      <c r="CIW76" s="8"/>
      <c r="CIX76" s="8"/>
      <c r="CIY76" s="8"/>
      <c r="CIZ76" s="8"/>
      <c r="CJA76" s="8"/>
      <c r="CJB76" s="8"/>
      <c r="CJC76" s="8"/>
      <c r="CJD76" s="8"/>
      <c r="CJE76" s="8"/>
      <c r="CJF76" s="8"/>
      <c r="CJG76" s="8"/>
      <c r="CJH76" s="8"/>
      <c r="CJI76" s="8"/>
      <c r="CJJ76" s="8"/>
      <c r="CJK76" s="8"/>
      <c r="CJL76" s="8"/>
      <c r="CJM76" s="8"/>
      <c r="CJN76" s="8"/>
      <c r="CJO76" s="8"/>
      <c r="CJP76" s="8"/>
      <c r="CJQ76" s="8"/>
      <c r="CJR76" s="8"/>
      <c r="CJS76" s="8"/>
      <c r="CJT76" s="8"/>
      <c r="CJU76" s="8"/>
      <c r="CJV76" s="8"/>
      <c r="CJW76" s="8"/>
      <c r="CJX76" s="8"/>
      <c r="CJY76" s="8"/>
      <c r="CJZ76" s="8"/>
      <c r="CKA76" s="8"/>
      <c r="CKB76" s="8"/>
      <c r="CKC76" s="8"/>
      <c r="CKD76" s="8"/>
      <c r="CKE76" s="8"/>
      <c r="CKF76" s="8"/>
      <c r="CKG76" s="8"/>
      <c r="CKH76" s="8"/>
      <c r="CKI76" s="8"/>
      <c r="CKJ76" s="8"/>
      <c r="CKK76" s="8"/>
      <c r="CKL76" s="8"/>
      <c r="CKM76" s="8"/>
      <c r="CKN76" s="8"/>
      <c r="CKO76" s="8"/>
      <c r="CKP76" s="8"/>
      <c r="CKQ76" s="8"/>
      <c r="CKR76" s="8"/>
      <c r="CKS76" s="8"/>
      <c r="CKT76" s="8"/>
      <c r="CKU76" s="8"/>
      <c r="CKV76" s="8"/>
      <c r="CKW76" s="8"/>
      <c r="CKX76" s="8"/>
      <c r="CKY76" s="8"/>
      <c r="CKZ76" s="8"/>
      <c r="CLA76" s="8"/>
      <c r="CLB76" s="8"/>
      <c r="CLC76" s="8"/>
      <c r="CLD76" s="8"/>
      <c r="CLE76" s="8"/>
      <c r="CLF76" s="8"/>
      <c r="CLG76" s="8"/>
      <c r="CLH76" s="8"/>
      <c r="CLI76" s="8"/>
      <c r="CLJ76" s="8"/>
      <c r="CLK76" s="8"/>
      <c r="CLL76" s="8"/>
      <c r="CLM76" s="8"/>
      <c r="CLN76" s="8"/>
      <c r="CLO76" s="8"/>
      <c r="CLP76" s="8"/>
      <c r="CLQ76" s="8"/>
      <c r="CLR76" s="8"/>
      <c r="CLS76" s="8"/>
      <c r="CLT76" s="8"/>
      <c r="CLU76" s="8"/>
      <c r="CLV76" s="8"/>
      <c r="CLW76" s="8"/>
      <c r="CLX76" s="8"/>
      <c r="CLY76" s="8"/>
      <c r="CLZ76" s="8"/>
      <c r="CMA76" s="8"/>
      <c r="CMB76" s="8"/>
      <c r="CMC76" s="8"/>
      <c r="CMD76" s="8"/>
      <c r="CME76" s="8"/>
      <c r="CMF76" s="8"/>
      <c r="CMG76" s="8"/>
      <c r="CMH76" s="8"/>
      <c r="CMI76" s="8"/>
      <c r="CMJ76" s="8"/>
      <c r="CMK76" s="8"/>
      <c r="CML76" s="8"/>
      <c r="CMM76" s="8"/>
      <c r="CMN76" s="8"/>
      <c r="CMO76" s="8"/>
      <c r="CMP76" s="8"/>
      <c r="CMQ76" s="8"/>
      <c r="CMR76" s="8"/>
      <c r="CMS76" s="8"/>
      <c r="CMT76" s="8"/>
      <c r="CMU76" s="8"/>
      <c r="CMV76" s="8"/>
      <c r="CMW76" s="8"/>
      <c r="CMX76" s="8"/>
      <c r="CMY76" s="8"/>
      <c r="CMZ76" s="8"/>
      <c r="CNA76" s="8"/>
      <c r="CNB76" s="8"/>
      <c r="CNC76" s="8"/>
      <c r="CND76" s="8"/>
      <c r="CNE76" s="8"/>
      <c r="CNF76" s="8"/>
      <c r="CNG76" s="8"/>
      <c r="CNH76" s="8"/>
      <c r="CNI76" s="8"/>
      <c r="CNJ76" s="8"/>
      <c r="CNK76" s="8"/>
      <c r="CNL76" s="8"/>
      <c r="CNM76" s="8"/>
      <c r="CNN76" s="8"/>
      <c r="CNO76" s="8"/>
      <c r="CNP76" s="8"/>
      <c r="CNQ76" s="8"/>
      <c r="CNR76" s="8"/>
      <c r="CNS76" s="8"/>
      <c r="CNT76" s="8"/>
      <c r="CNU76" s="8"/>
      <c r="CNV76" s="8"/>
      <c r="CNW76" s="8"/>
      <c r="CNX76" s="8"/>
      <c r="CNY76" s="8"/>
      <c r="CNZ76" s="8"/>
      <c r="COA76" s="8"/>
      <c r="COB76" s="8"/>
      <c r="COC76" s="8"/>
      <c r="COD76" s="8"/>
      <c r="COE76" s="8"/>
      <c r="COF76" s="8"/>
      <c r="COG76" s="8"/>
      <c r="COH76" s="8"/>
      <c r="COI76" s="8"/>
      <c r="COJ76" s="8"/>
      <c r="COK76" s="8"/>
      <c r="COL76" s="8"/>
      <c r="COM76" s="8"/>
      <c r="CON76" s="8"/>
      <c r="COO76" s="8"/>
      <c r="COP76" s="8"/>
      <c r="COQ76" s="8"/>
      <c r="COR76" s="8"/>
      <c r="COS76" s="8"/>
      <c r="COT76" s="8"/>
      <c r="COU76" s="8"/>
      <c r="COV76" s="8"/>
      <c r="COW76" s="8"/>
      <c r="COX76" s="8"/>
      <c r="COY76" s="8"/>
      <c r="COZ76" s="8"/>
      <c r="CPA76" s="8"/>
      <c r="CPB76" s="8"/>
      <c r="CPC76" s="8"/>
      <c r="CPD76" s="8"/>
      <c r="CPE76" s="8"/>
      <c r="CPF76" s="8"/>
      <c r="CPG76" s="8"/>
      <c r="CPH76" s="8"/>
      <c r="CPI76" s="8"/>
      <c r="CPJ76" s="8"/>
      <c r="CPK76" s="8"/>
      <c r="CPL76" s="8"/>
      <c r="CPM76" s="8"/>
      <c r="CPN76" s="8"/>
      <c r="CPO76" s="8"/>
      <c r="CPP76" s="8"/>
      <c r="CPQ76" s="8"/>
      <c r="CPR76" s="8"/>
      <c r="CPS76" s="8"/>
      <c r="CPT76" s="8"/>
      <c r="CPU76" s="8"/>
      <c r="CPV76" s="8"/>
      <c r="CPW76" s="8"/>
      <c r="CPX76" s="8"/>
      <c r="CPY76" s="8"/>
      <c r="CPZ76" s="8"/>
      <c r="CQA76" s="8"/>
      <c r="CQB76" s="8"/>
      <c r="CQC76" s="8"/>
      <c r="CQD76" s="8"/>
      <c r="CQE76" s="8"/>
      <c r="CQF76" s="8"/>
      <c r="CQG76" s="8"/>
      <c r="CQH76" s="8"/>
      <c r="CQI76" s="8"/>
      <c r="CQJ76" s="8"/>
      <c r="CQK76" s="8"/>
      <c r="CQL76" s="8"/>
      <c r="CQM76" s="8"/>
      <c r="CQN76" s="8"/>
      <c r="CQO76" s="8"/>
      <c r="CQP76" s="8"/>
      <c r="CQQ76" s="8"/>
      <c r="CQR76" s="8"/>
      <c r="CQS76" s="8"/>
      <c r="CQT76" s="8"/>
      <c r="CQU76" s="8"/>
      <c r="CQV76" s="8"/>
      <c r="CQW76" s="8"/>
      <c r="CQX76" s="8"/>
      <c r="CQY76" s="8"/>
      <c r="CQZ76" s="8"/>
      <c r="CRA76" s="8"/>
      <c r="CRB76" s="8"/>
      <c r="CRC76" s="8"/>
      <c r="CRD76" s="8"/>
      <c r="CRE76" s="8"/>
      <c r="CRF76" s="8"/>
      <c r="CRG76" s="8"/>
      <c r="CRH76" s="8"/>
      <c r="CRI76" s="8"/>
      <c r="CRJ76" s="8"/>
      <c r="CRK76" s="8"/>
      <c r="CRL76" s="8"/>
      <c r="CRM76" s="8"/>
      <c r="CRN76" s="8"/>
      <c r="CRO76" s="8"/>
      <c r="CRP76" s="8"/>
      <c r="CRQ76" s="8"/>
      <c r="CRR76" s="8"/>
      <c r="CRS76" s="8"/>
      <c r="CRT76" s="8"/>
      <c r="CRU76" s="8"/>
      <c r="CRV76" s="8"/>
      <c r="CRW76" s="8"/>
      <c r="CRX76" s="8"/>
      <c r="CRY76" s="8"/>
      <c r="CRZ76" s="8"/>
      <c r="CSA76" s="8"/>
      <c r="CSB76" s="8"/>
      <c r="CSC76" s="8"/>
      <c r="CSD76" s="8"/>
      <c r="CSE76" s="8"/>
      <c r="CSF76" s="8"/>
      <c r="CSG76" s="8"/>
      <c r="CSH76" s="8"/>
      <c r="CSI76" s="8"/>
      <c r="CSJ76" s="8"/>
      <c r="CSK76" s="8"/>
      <c r="CSL76" s="8"/>
      <c r="CSM76" s="8"/>
      <c r="CSN76" s="8"/>
      <c r="CSO76" s="8"/>
      <c r="CSP76" s="8"/>
      <c r="CSQ76" s="8"/>
      <c r="CSR76" s="8"/>
      <c r="CSS76" s="8"/>
      <c r="CST76" s="8"/>
      <c r="CSU76" s="8"/>
      <c r="CSV76" s="8"/>
      <c r="CSW76" s="8"/>
      <c r="CSX76" s="8"/>
      <c r="CSY76" s="8"/>
      <c r="CSZ76" s="8"/>
      <c r="CTA76" s="8"/>
      <c r="CTB76" s="8"/>
      <c r="CTC76" s="8"/>
      <c r="CTD76" s="8"/>
      <c r="CTE76" s="8"/>
      <c r="CTF76" s="8"/>
      <c r="CTG76" s="8"/>
      <c r="CTH76" s="8"/>
      <c r="CTI76" s="8"/>
      <c r="CTJ76" s="8"/>
      <c r="CTK76" s="8"/>
      <c r="CTL76" s="8"/>
      <c r="CTM76" s="8"/>
      <c r="CTN76" s="8"/>
      <c r="CTO76" s="8"/>
      <c r="CTP76" s="8"/>
      <c r="CTQ76" s="8"/>
      <c r="CTR76" s="8"/>
      <c r="CTS76" s="8"/>
      <c r="CTT76" s="8"/>
      <c r="CTU76" s="8"/>
      <c r="CTV76" s="8"/>
      <c r="CTW76" s="8"/>
      <c r="CTX76" s="8"/>
      <c r="CTY76" s="8"/>
      <c r="CTZ76" s="8"/>
      <c r="CUA76" s="8"/>
      <c r="CUB76" s="8"/>
      <c r="CUC76" s="8"/>
      <c r="CUD76" s="8"/>
      <c r="CUE76" s="8"/>
      <c r="CUF76" s="8"/>
      <c r="CUG76" s="8"/>
      <c r="CUH76" s="8"/>
      <c r="CUI76" s="8"/>
      <c r="CUJ76" s="8"/>
      <c r="CUK76" s="8"/>
      <c r="CUL76" s="8"/>
      <c r="CUM76" s="8"/>
      <c r="CUN76" s="8"/>
      <c r="CUO76" s="8"/>
      <c r="CUP76" s="8"/>
      <c r="CUQ76" s="8"/>
      <c r="CUR76" s="8"/>
      <c r="CUS76" s="8"/>
      <c r="CUT76" s="8"/>
      <c r="CUU76" s="8"/>
      <c r="CUV76" s="8"/>
      <c r="CUW76" s="8"/>
      <c r="CUX76" s="8"/>
      <c r="CUY76" s="8"/>
      <c r="CUZ76" s="8"/>
      <c r="CVA76" s="8"/>
      <c r="CVB76" s="8"/>
      <c r="CVC76" s="8"/>
      <c r="CVD76" s="8"/>
      <c r="CVE76" s="8"/>
      <c r="CVF76" s="8"/>
      <c r="CVG76" s="8"/>
      <c r="CVH76" s="8"/>
      <c r="CVI76" s="8"/>
      <c r="CVJ76" s="8"/>
      <c r="CVK76" s="8"/>
      <c r="CVL76" s="8"/>
      <c r="CVM76" s="8"/>
      <c r="CVN76" s="8"/>
      <c r="CVO76" s="8"/>
      <c r="CVP76" s="8"/>
      <c r="CVQ76" s="8"/>
      <c r="CVR76" s="8"/>
      <c r="CVS76" s="8"/>
      <c r="CVT76" s="8"/>
      <c r="CVU76" s="8"/>
      <c r="CVV76" s="8"/>
      <c r="CVW76" s="8"/>
      <c r="CVX76" s="8"/>
      <c r="CVY76" s="8"/>
      <c r="CVZ76" s="8"/>
      <c r="CWA76" s="8"/>
      <c r="CWB76" s="8"/>
      <c r="CWC76" s="8"/>
      <c r="CWD76" s="8"/>
      <c r="CWE76" s="8"/>
      <c r="CWF76" s="8"/>
      <c r="CWG76" s="8"/>
      <c r="CWH76" s="8"/>
      <c r="CWI76" s="8"/>
      <c r="CWJ76" s="8"/>
      <c r="CWK76" s="8"/>
      <c r="CWL76" s="8"/>
      <c r="CWM76" s="8"/>
      <c r="CWN76" s="8"/>
      <c r="CWO76" s="8"/>
      <c r="CWP76" s="8"/>
      <c r="CWQ76" s="8"/>
      <c r="CWR76" s="8"/>
      <c r="CWS76" s="8"/>
      <c r="CWT76" s="8"/>
      <c r="CWU76" s="8"/>
      <c r="CWV76" s="8"/>
      <c r="CWW76" s="8"/>
      <c r="CWX76" s="8"/>
      <c r="CWY76" s="8"/>
      <c r="CWZ76" s="8"/>
      <c r="CXA76" s="8"/>
      <c r="CXB76" s="8"/>
      <c r="CXC76" s="8"/>
      <c r="CXD76" s="8"/>
      <c r="CXE76" s="8"/>
      <c r="CXF76" s="8"/>
      <c r="CXG76" s="8"/>
      <c r="CXH76" s="8"/>
      <c r="CXI76" s="8"/>
      <c r="CXJ76" s="8"/>
      <c r="CXK76" s="8"/>
      <c r="CXL76" s="8"/>
      <c r="CXM76" s="8"/>
      <c r="CXN76" s="8"/>
      <c r="CXO76" s="8"/>
      <c r="CXP76" s="8"/>
      <c r="CXQ76" s="8"/>
      <c r="CXR76" s="8"/>
      <c r="CXS76" s="8"/>
      <c r="CXT76" s="8"/>
      <c r="CXU76" s="8"/>
      <c r="CXV76" s="8"/>
      <c r="CXW76" s="8"/>
      <c r="CXX76" s="8"/>
      <c r="CXY76" s="8"/>
      <c r="CXZ76" s="8"/>
      <c r="CYA76" s="8"/>
      <c r="CYB76" s="8"/>
      <c r="CYC76" s="8"/>
      <c r="CYD76" s="8"/>
      <c r="CYE76" s="8"/>
      <c r="CYF76" s="8"/>
      <c r="CYG76" s="8"/>
      <c r="CYH76" s="8"/>
      <c r="CYI76" s="8"/>
      <c r="CYJ76" s="8"/>
      <c r="CYK76" s="8"/>
      <c r="CYL76" s="8"/>
      <c r="CYM76" s="8"/>
      <c r="CYN76" s="8"/>
      <c r="CYO76" s="8"/>
      <c r="CYP76" s="8"/>
      <c r="CYQ76" s="8"/>
      <c r="CYR76" s="8"/>
      <c r="CYS76" s="8"/>
      <c r="CYT76" s="8"/>
      <c r="CYU76" s="8"/>
      <c r="CYV76" s="8"/>
      <c r="CYW76" s="8"/>
      <c r="CYX76" s="8"/>
      <c r="CYY76" s="8"/>
      <c r="CYZ76" s="8"/>
      <c r="CZA76" s="8"/>
      <c r="CZB76" s="8"/>
      <c r="CZC76" s="8"/>
      <c r="CZD76" s="8"/>
      <c r="CZE76" s="8"/>
      <c r="CZF76" s="8"/>
      <c r="CZG76" s="8"/>
      <c r="CZH76" s="8"/>
      <c r="CZI76" s="8"/>
      <c r="CZJ76" s="8"/>
      <c r="CZK76" s="8"/>
      <c r="CZL76" s="8"/>
      <c r="CZM76" s="8"/>
      <c r="CZN76" s="8"/>
      <c r="CZO76" s="8"/>
      <c r="CZP76" s="8"/>
      <c r="CZQ76" s="8"/>
      <c r="CZR76" s="8"/>
      <c r="CZS76" s="8"/>
      <c r="CZT76" s="8"/>
      <c r="CZU76" s="8"/>
      <c r="CZV76" s="8"/>
      <c r="CZW76" s="8"/>
      <c r="CZX76" s="8"/>
      <c r="CZY76" s="8"/>
      <c r="CZZ76" s="8"/>
      <c r="DAA76" s="8"/>
      <c r="DAB76" s="8"/>
      <c r="DAC76" s="8"/>
      <c r="DAD76" s="8"/>
      <c r="DAE76" s="8"/>
      <c r="DAF76" s="8"/>
      <c r="DAG76" s="8"/>
      <c r="DAH76" s="8"/>
      <c r="DAI76" s="8"/>
      <c r="DAJ76" s="8"/>
      <c r="DAK76" s="8"/>
      <c r="DAL76" s="8"/>
      <c r="DAM76" s="8"/>
      <c r="DAN76" s="8"/>
      <c r="DAO76" s="8"/>
      <c r="DAP76" s="8"/>
      <c r="DAQ76" s="8"/>
      <c r="DAR76" s="8"/>
      <c r="DAS76" s="8"/>
      <c r="DAT76" s="8"/>
      <c r="DAU76" s="8"/>
      <c r="DAV76" s="8"/>
      <c r="DAW76" s="8"/>
      <c r="DAX76" s="8"/>
      <c r="DAY76" s="8"/>
      <c r="DAZ76" s="8"/>
      <c r="DBA76" s="8"/>
      <c r="DBB76" s="8"/>
      <c r="DBC76" s="8"/>
      <c r="DBD76" s="8"/>
      <c r="DBE76" s="8"/>
      <c r="DBF76" s="8"/>
      <c r="DBG76" s="8"/>
      <c r="DBH76" s="8"/>
      <c r="DBI76" s="8"/>
      <c r="DBJ76" s="8"/>
      <c r="DBK76" s="8"/>
      <c r="DBL76" s="8"/>
      <c r="DBM76" s="8"/>
      <c r="DBN76" s="8"/>
      <c r="DBO76" s="8"/>
      <c r="DBP76" s="8"/>
      <c r="DBQ76" s="8"/>
      <c r="DBR76" s="8"/>
      <c r="DBS76" s="8"/>
      <c r="DBT76" s="8"/>
      <c r="DBU76" s="8"/>
      <c r="DBV76" s="8"/>
      <c r="DBW76" s="8"/>
      <c r="DBX76" s="8"/>
      <c r="DBY76" s="8"/>
      <c r="DBZ76" s="8"/>
      <c r="DCA76" s="8"/>
      <c r="DCB76" s="8"/>
      <c r="DCC76" s="8"/>
      <c r="DCD76" s="8"/>
      <c r="DCE76" s="8"/>
      <c r="DCF76" s="8"/>
      <c r="DCG76" s="8"/>
      <c r="DCH76" s="8"/>
      <c r="DCI76" s="8"/>
      <c r="DCJ76" s="8"/>
      <c r="DCK76" s="8"/>
      <c r="DCL76" s="8"/>
      <c r="DCM76" s="8"/>
      <c r="DCN76" s="8"/>
      <c r="DCO76" s="8"/>
      <c r="DCP76" s="8"/>
      <c r="DCQ76" s="8"/>
      <c r="DCR76" s="8"/>
      <c r="DCS76" s="8"/>
      <c r="DCT76" s="8"/>
      <c r="DCU76" s="8"/>
      <c r="DCV76" s="8"/>
      <c r="DCW76" s="8"/>
      <c r="DCX76" s="8"/>
      <c r="DCY76" s="8"/>
      <c r="DCZ76" s="8"/>
      <c r="DDA76" s="8"/>
      <c r="DDB76" s="8"/>
      <c r="DDC76" s="8"/>
      <c r="DDD76" s="8"/>
      <c r="DDE76" s="8"/>
      <c r="DDF76" s="8"/>
      <c r="DDG76" s="8"/>
      <c r="DDH76" s="8"/>
      <c r="DDI76" s="8"/>
      <c r="DDJ76" s="8"/>
      <c r="DDK76" s="8"/>
      <c r="DDL76" s="8"/>
      <c r="DDM76" s="8"/>
      <c r="DDN76" s="8"/>
      <c r="DDO76" s="8"/>
      <c r="DDP76" s="8"/>
      <c r="DDQ76" s="8"/>
      <c r="DDR76" s="8"/>
      <c r="DDS76" s="8"/>
      <c r="DDT76" s="8"/>
      <c r="DDU76" s="8"/>
      <c r="DDV76" s="8"/>
      <c r="DDW76" s="8"/>
      <c r="DDX76" s="8"/>
      <c r="DDY76" s="8"/>
      <c r="DDZ76" s="8"/>
      <c r="DEA76" s="8"/>
      <c r="DEB76" s="8"/>
      <c r="DEC76" s="8"/>
      <c r="DED76" s="8"/>
      <c r="DEE76" s="8"/>
      <c r="DEF76" s="8"/>
      <c r="DEG76" s="8"/>
      <c r="DEH76" s="8"/>
      <c r="DEI76" s="8"/>
      <c r="DEJ76" s="8"/>
      <c r="DEK76" s="8"/>
      <c r="DEL76" s="8"/>
      <c r="DEM76" s="8"/>
      <c r="DEN76" s="8"/>
      <c r="DEO76" s="8"/>
      <c r="DEP76" s="8"/>
      <c r="DEQ76" s="8"/>
      <c r="DER76" s="8"/>
      <c r="DES76" s="8"/>
      <c r="DET76" s="8"/>
      <c r="DEU76" s="8"/>
      <c r="DEV76" s="8"/>
      <c r="DEW76" s="8"/>
      <c r="DEX76" s="8"/>
      <c r="DEY76" s="8"/>
      <c r="DEZ76" s="8"/>
      <c r="DFA76" s="8"/>
      <c r="DFB76" s="8"/>
      <c r="DFC76" s="8"/>
      <c r="DFD76" s="8"/>
      <c r="DFE76" s="8"/>
      <c r="DFF76" s="8"/>
      <c r="DFG76" s="8"/>
      <c r="DFH76" s="8"/>
      <c r="DFI76" s="8"/>
      <c r="DFJ76" s="8"/>
      <c r="DFK76" s="8"/>
      <c r="DFL76" s="8"/>
      <c r="DFM76" s="8"/>
      <c r="DFN76" s="8"/>
      <c r="DFO76" s="8"/>
      <c r="DFP76" s="8"/>
      <c r="DFQ76" s="8"/>
      <c r="DFR76" s="8"/>
      <c r="DFS76" s="8"/>
      <c r="DFT76" s="8"/>
      <c r="DFU76" s="8"/>
      <c r="DFV76" s="8"/>
      <c r="DFW76" s="8"/>
      <c r="DFX76" s="8"/>
      <c r="DFY76" s="8"/>
      <c r="DFZ76" s="8"/>
      <c r="DGA76" s="8"/>
      <c r="DGB76" s="8"/>
      <c r="DGC76" s="8"/>
      <c r="DGD76" s="8"/>
      <c r="DGE76" s="8"/>
      <c r="DGF76" s="8"/>
      <c r="DGG76" s="8"/>
      <c r="DGH76" s="8"/>
      <c r="DGI76" s="8"/>
      <c r="DGJ76" s="8"/>
      <c r="DGK76" s="8"/>
      <c r="DGL76" s="8"/>
      <c r="DGM76" s="8"/>
      <c r="DGN76" s="8"/>
      <c r="DGO76" s="8"/>
      <c r="DGP76" s="8"/>
      <c r="DGQ76" s="8"/>
      <c r="DGR76" s="8"/>
      <c r="DGS76" s="8"/>
      <c r="DGT76" s="8"/>
      <c r="DGU76" s="8"/>
      <c r="DGV76" s="8"/>
      <c r="DGW76" s="8"/>
      <c r="DGX76" s="8"/>
      <c r="DGY76" s="8"/>
      <c r="DGZ76" s="8"/>
      <c r="DHA76" s="8"/>
      <c r="DHB76" s="8"/>
      <c r="DHC76" s="8"/>
      <c r="DHD76" s="8"/>
      <c r="DHE76" s="8"/>
      <c r="DHF76" s="8"/>
      <c r="DHG76" s="8"/>
      <c r="DHH76" s="8"/>
      <c r="DHI76" s="8"/>
      <c r="DHJ76" s="8"/>
      <c r="DHK76" s="8"/>
      <c r="DHL76" s="8"/>
      <c r="DHM76" s="8"/>
      <c r="DHN76" s="8"/>
      <c r="DHO76" s="8"/>
      <c r="DHP76" s="8"/>
      <c r="DHQ76" s="8"/>
      <c r="DHR76" s="8"/>
      <c r="DHS76" s="8"/>
      <c r="DHT76" s="8"/>
      <c r="DHU76" s="8"/>
      <c r="DHV76" s="8"/>
      <c r="DHW76" s="8"/>
      <c r="DHX76" s="8"/>
      <c r="DHY76" s="8"/>
      <c r="DHZ76" s="8"/>
      <c r="DIA76" s="8"/>
      <c r="DIB76" s="8"/>
      <c r="DIC76" s="8"/>
      <c r="DID76" s="8"/>
      <c r="DIE76" s="8"/>
      <c r="DIF76" s="8"/>
      <c r="DIG76" s="8"/>
      <c r="DIH76" s="8"/>
      <c r="DII76" s="8"/>
      <c r="DIJ76" s="8"/>
      <c r="DIK76" s="8"/>
      <c r="DIL76" s="8"/>
      <c r="DIM76" s="8"/>
      <c r="DIN76" s="8"/>
      <c r="DIO76" s="8"/>
      <c r="DIP76" s="8"/>
      <c r="DIQ76" s="8"/>
      <c r="DIR76" s="8"/>
      <c r="DIS76" s="8"/>
      <c r="DIT76" s="8"/>
      <c r="DIU76" s="8"/>
      <c r="DIV76" s="8"/>
      <c r="DIW76" s="8"/>
      <c r="DIX76" s="8"/>
      <c r="DIY76" s="8"/>
      <c r="DIZ76" s="8"/>
      <c r="DJA76" s="8"/>
      <c r="DJB76" s="8"/>
      <c r="DJC76" s="8"/>
      <c r="DJD76" s="8"/>
      <c r="DJE76" s="8"/>
      <c r="DJF76" s="8"/>
      <c r="DJG76" s="8"/>
      <c r="DJH76" s="8"/>
      <c r="DJI76" s="8"/>
      <c r="DJJ76" s="8"/>
      <c r="DJK76" s="8"/>
      <c r="DJL76" s="8"/>
      <c r="DJM76" s="8"/>
      <c r="DJN76" s="8"/>
      <c r="DJO76" s="8"/>
      <c r="DJP76" s="8"/>
      <c r="DJQ76" s="8"/>
      <c r="DJR76" s="8"/>
      <c r="DJS76" s="8"/>
      <c r="DJT76" s="8"/>
      <c r="DJU76" s="8"/>
      <c r="DJV76" s="8"/>
      <c r="DJW76" s="8"/>
      <c r="DJX76" s="8"/>
      <c r="DJY76" s="8"/>
      <c r="DJZ76" s="8"/>
      <c r="DKA76" s="8"/>
      <c r="DKB76" s="8"/>
      <c r="DKC76" s="8"/>
      <c r="DKD76" s="8"/>
      <c r="DKE76" s="8"/>
      <c r="DKF76" s="8"/>
      <c r="DKG76" s="8"/>
      <c r="DKH76" s="8"/>
      <c r="DKI76" s="8"/>
      <c r="DKJ76" s="8"/>
      <c r="DKK76" s="8"/>
      <c r="DKL76" s="8"/>
      <c r="DKM76" s="8"/>
      <c r="DKN76" s="8"/>
      <c r="DKO76" s="8"/>
      <c r="DKP76" s="8"/>
      <c r="DKQ76" s="8"/>
      <c r="DKR76" s="8"/>
      <c r="DKS76" s="8"/>
      <c r="DKT76" s="8"/>
      <c r="DKU76" s="8"/>
      <c r="DKV76" s="8"/>
      <c r="DKW76" s="8"/>
      <c r="DKX76" s="8"/>
      <c r="DKY76" s="8"/>
      <c r="DKZ76" s="8"/>
      <c r="DLA76" s="8"/>
      <c r="DLB76" s="8"/>
      <c r="DLC76" s="8"/>
      <c r="DLD76" s="8"/>
      <c r="DLE76" s="8"/>
      <c r="DLF76" s="8"/>
      <c r="DLG76" s="8"/>
      <c r="DLH76" s="8"/>
      <c r="DLI76" s="8"/>
      <c r="DLJ76" s="8"/>
      <c r="DLK76" s="8"/>
      <c r="DLL76" s="8"/>
      <c r="DLM76" s="8"/>
      <c r="DLN76" s="8"/>
      <c r="DLO76" s="8"/>
      <c r="DLP76" s="8"/>
      <c r="DLQ76" s="8"/>
      <c r="DLR76" s="8"/>
      <c r="DLS76" s="8"/>
      <c r="DLT76" s="8"/>
      <c r="DLU76" s="8"/>
      <c r="DLV76" s="8"/>
      <c r="DLW76" s="8"/>
      <c r="DLX76" s="8"/>
      <c r="DLY76" s="8"/>
      <c r="DLZ76" s="8"/>
      <c r="DMA76" s="8"/>
      <c r="DMB76" s="8"/>
      <c r="DMC76" s="8"/>
      <c r="DMD76" s="8"/>
      <c r="DME76" s="8"/>
      <c r="DMF76" s="8"/>
      <c r="DMG76" s="8"/>
      <c r="DMH76" s="8"/>
      <c r="DMI76" s="8"/>
      <c r="DMJ76" s="8"/>
      <c r="DMK76" s="8"/>
      <c r="DML76" s="8"/>
      <c r="DMM76" s="8"/>
      <c r="DMN76" s="8"/>
      <c r="DMO76" s="8"/>
      <c r="DMP76" s="8"/>
      <c r="DMQ76" s="8"/>
      <c r="DMR76" s="8"/>
      <c r="DMS76" s="8"/>
      <c r="DMT76" s="8"/>
      <c r="DMU76" s="8"/>
      <c r="DMV76" s="8"/>
      <c r="DMW76" s="8"/>
      <c r="DMX76" s="8"/>
      <c r="DMY76" s="8"/>
      <c r="DMZ76" s="8"/>
      <c r="DNA76" s="8"/>
      <c r="DNB76" s="8"/>
      <c r="DNC76" s="8"/>
      <c r="DND76" s="8"/>
      <c r="DNE76" s="8"/>
      <c r="DNF76" s="8"/>
      <c r="DNG76" s="8"/>
      <c r="DNH76" s="8"/>
      <c r="DNI76" s="8"/>
      <c r="DNJ76" s="8"/>
      <c r="DNK76" s="8"/>
      <c r="DNL76" s="8"/>
      <c r="DNM76" s="8"/>
      <c r="DNN76" s="8"/>
      <c r="DNO76" s="8"/>
      <c r="DNP76" s="8"/>
      <c r="DNQ76" s="8"/>
      <c r="DNR76" s="8"/>
      <c r="DNS76" s="8"/>
      <c r="DNT76" s="8"/>
      <c r="DNU76" s="8"/>
      <c r="DNV76" s="8"/>
      <c r="DNW76" s="8"/>
      <c r="DNX76" s="8"/>
      <c r="DNY76" s="8"/>
      <c r="DNZ76" s="8"/>
      <c r="DOA76" s="8"/>
      <c r="DOB76" s="8"/>
      <c r="DOC76" s="8"/>
      <c r="DOD76" s="8"/>
      <c r="DOE76" s="8"/>
      <c r="DOF76" s="8"/>
      <c r="DOG76" s="8"/>
      <c r="DOH76" s="8"/>
      <c r="DOI76" s="8"/>
      <c r="DOJ76" s="8"/>
      <c r="DOK76" s="8"/>
      <c r="DOL76" s="8"/>
      <c r="DOM76" s="8"/>
      <c r="DON76" s="8"/>
      <c r="DOO76" s="8"/>
      <c r="DOP76" s="8"/>
      <c r="DOQ76" s="8"/>
      <c r="DOR76" s="8"/>
      <c r="DOS76" s="8"/>
      <c r="DOT76" s="8"/>
      <c r="DOU76" s="8"/>
      <c r="DOV76" s="8"/>
      <c r="DOW76" s="8"/>
      <c r="DOX76" s="8"/>
      <c r="DOY76" s="8"/>
      <c r="DOZ76" s="8"/>
      <c r="DPA76" s="8"/>
      <c r="DPB76" s="8"/>
      <c r="DPC76" s="8"/>
      <c r="DPD76" s="8"/>
      <c r="DPE76" s="8"/>
      <c r="DPF76" s="8"/>
      <c r="DPG76" s="8"/>
      <c r="DPH76" s="8"/>
      <c r="DPI76" s="8"/>
      <c r="DPJ76" s="8"/>
      <c r="DPK76" s="8"/>
      <c r="DPL76" s="8"/>
      <c r="DPM76" s="8"/>
      <c r="DPN76" s="8"/>
      <c r="DPO76" s="8"/>
      <c r="DPP76" s="8"/>
      <c r="DPQ76" s="8"/>
      <c r="DPR76" s="8"/>
      <c r="DPS76" s="8"/>
      <c r="DPT76" s="8"/>
      <c r="DPU76" s="8"/>
      <c r="DPV76" s="8"/>
      <c r="DPW76" s="8"/>
      <c r="DPX76" s="8"/>
      <c r="DPY76" s="8"/>
      <c r="DPZ76" s="8"/>
      <c r="DQA76" s="8"/>
      <c r="DQB76" s="8"/>
      <c r="DQC76" s="8"/>
      <c r="DQD76" s="8"/>
      <c r="DQE76" s="8"/>
      <c r="DQF76" s="8"/>
      <c r="DQG76" s="8"/>
      <c r="DQH76" s="8"/>
      <c r="DQI76" s="8"/>
      <c r="DQJ76" s="8"/>
      <c r="DQK76" s="8"/>
      <c r="DQL76" s="8"/>
      <c r="DQM76" s="8"/>
      <c r="DQN76" s="8"/>
      <c r="DQO76" s="8"/>
      <c r="DQP76" s="8"/>
      <c r="DQQ76" s="8"/>
      <c r="DQR76" s="8"/>
      <c r="DQS76" s="8"/>
      <c r="DQT76" s="8"/>
      <c r="DQU76" s="8"/>
      <c r="DQV76" s="8"/>
      <c r="DQW76" s="8"/>
      <c r="DQX76" s="8"/>
      <c r="DQY76" s="8"/>
      <c r="DQZ76" s="8"/>
      <c r="DRA76" s="8"/>
      <c r="DRB76" s="8"/>
      <c r="DRC76" s="8"/>
      <c r="DRD76" s="8"/>
      <c r="DRE76" s="8"/>
      <c r="DRF76" s="8"/>
      <c r="DRG76" s="8"/>
      <c r="DRH76" s="8"/>
      <c r="DRI76" s="8"/>
      <c r="DRJ76" s="8"/>
      <c r="DRK76" s="8"/>
      <c r="DRL76" s="8"/>
      <c r="DRM76" s="8"/>
      <c r="DRN76" s="8"/>
      <c r="DRO76" s="8"/>
      <c r="DRP76" s="8"/>
      <c r="DRQ76" s="8"/>
      <c r="DRR76" s="8"/>
      <c r="DRS76" s="8"/>
      <c r="DRT76" s="8"/>
      <c r="DRU76" s="8"/>
      <c r="DRV76" s="8"/>
      <c r="DRW76" s="8"/>
      <c r="DRX76" s="8"/>
      <c r="DRY76" s="8"/>
      <c r="DRZ76" s="8"/>
      <c r="DSA76" s="8"/>
      <c r="DSB76" s="8"/>
      <c r="DSC76" s="8"/>
      <c r="DSD76" s="8"/>
      <c r="DSE76" s="8"/>
      <c r="DSF76" s="8"/>
      <c r="DSG76" s="8"/>
      <c r="DSH76" s="8"/>
      <c r="DSI76" s="8"/>
      <c r="DSJ76" s="8"/>
      <c r="DSK76" s="8"/>
      <c r="DSL76" s="8"/>
      <c r="DSM76" s="8"/>
      <c r="DSN76" s="8"/>
      <c r="DSO76" s="8"/>
      <c r="DSP76" s="8"/>
      <c r="DSQ76" s="8"/>
      <c r="DSR76" s="8"/>
      <c r="DSS76" s="8"/>
      <c r="DST76" s="8"/>
      <c r="DSU76" s="8"/>
      <c r="DSV76" s="8"/>
      <c r="DSW76" s="8"/>
      <c r="DSX76" s="8"/>
      <c r="DSY76" s="8"/>
      <c r="DSZ76" s="8"/>
      <c r="DTA76" s="8"/>
      <c r="DTB76" s="8"/>
      <c r="DTC76" s="8"/>
      <c r="DTD76" s="8"/>
      <c r="DTE76" s="8"/>
      <c r="DTF76" s="8"/>
      <c r="DTG76" s="8"/>
      <c r="DTH76" s="8"/>
      <c r="DTI76" s="8"/>
      <c r="DTJ76" s="8"/>
      <c r="DTK76" s="8"/>
      <c r="DTL76" s="8"/>
      <c r="DTM76" s="8"/>
      <c r="DTN76" s="8"/>
      <c r="DTO76" s="8"/>
      <c r="DTP76" s="8"/>
      <c r="DTQ76" s="8"/>
      <c r="DTR76" s="8"/>
      <c r="DTS76" s="8"/>
      <c r="DTT76" s="8"/>
      <c r="DTU76" s="8"/>
      <c r="DTV76" s="8"/>
      <c r="DTW76" s="8"/>
      <c r="DTX76" s="8"/>
      <c r="DTY76" s="8"/>
      <c r="DTZ76" s="8"/>
      <c r="DUA76" s="8"/>
      <c r="DUB76" s="8"/>
      <c r="DUC76" s="8"/>
      <c r="DUD76" s="8"/>
      <c r="DUE76" s="8"/>
      <c r="DUF76" s="8"/>
      <c r="DUG76" s="8"/>
      <c r="DUH76" s="8"/>
      <c r="DUI76" s="8"/>
      <c r="DUJ76" s="8"/>
      <c r="DUK76" s="8"/>
      <c r="DUL76" s="8"/>
      <c r="DUM76" s="8"/>
      <c r="DUN76" s="8"/>
      <c r="DUO76" s="8"/>
      <c r="DUP76" s="8"/>
      <c r="DUQ76" s="8"/>
      <c r="DUR76" s="8"/>
      <c r="DUS76" s="8"/>
      <c r="DUT76" s="8"/>
      <c r="DUU76" s="8"/>
      <c r="DUV76" s="8"/>
      <c r="DUW76" s="8"/>
      <c r="DUX76" s="8"/>
      <c r="DUY76" s="8"/>
      <c r="DUZ76" s="8"/>
      <c r="DVA76" s="8"/>
      <c r="DVB76" s="8"/>
      <c r="DVC76" s="8"/>
      <c r="DVD76" s="8"/>
      <c r="DVE76" s="8"/>
      <c r="DVF76" s="8"/>
      <c r="DVG76" s="8"/>
      <c r="DVH76" s="8"/>
      <c r="DVI76" s="8"/>
      <c r="DVJ76" s="8"/>
      <c r="DVK76" s="8"/>
      <c r="DVL76" s="8"/>
      <c r="DVM76" s="8"/>
      <c r="DVN76" s="8"/>
      <c r="DVO76" s="8"/>
      <c r="DVP76" s="8"/>
      <c r="DVQ76" s="8"/>
      <c r="DVR76" s="8"/>
      <c r="DVS76" s="8"/>
      <c r="DVT76" s="8"/>
      <c r="DVU76" s="8"/>
      <c r="DVV76" s="8"/>
      <c r="DVW76" s="8"/>
      <c r="DVX76" s="8"/>
      <c r="DVY76" s="8"/>
      <c r="DVZ76" s="8"/>
      <c r="DWA76" s="8"/>
      <c r="DWB76" s="8"/>
      <c r="DWC76" s="8"/>
      <c r="DWD76" s="8"/>
      <c r="DWE76" s="8"/>
      <c r="DWF76" s="8"/>
      <c r="DWG76" s="8"/>
      <c r="DWH76" s="8"/>
      <c r="DWI76" s="8"/>
      <c r="DWJ76" s="8"/>
      <c r="DWK76" s="8"/>
      <c r="DWL76" s="8"/>
      <c r="DWM76" s="8"/>
      <c r="DWN76" s="8"/>
      <c r="DWO76" s="8"/>
      <c r="DWP76" s="8"/>
      <c r="DWQ76" s="8"/>
      <c r="DWR76" s="8"/>
      <c r="DWS76" s="8"/>
      <c r="DWT76" s="8"/>
      <c r="DWU76" s="8"/>
      <c r="DWV76" s="8"/>
      <c r="DWW76" s="8"/>
      <c r="DWX76" s="8"/>
      <c r="DWY76" s="8"/>
      <c r="DWZ76" s="8"/>
      <c r="DXA76" s="8"/>
      <c r="DXB76" s="8"/>
      <c r="DXC76" s="8"/>
      <c r="DXD76" s="8"/>
      <c r="DXE76" s="8"/>
      <c r="DXF76" s="8"/>
      <c r="DXG76" s="8"/>
      <c r="DXH76" s="8"/>
      <c r="DXI76" s="8"/>
      <c r="DXJ76" s="8"/>
      <c r="DXK76" s="8"/>
      <c r="DXL76" s="8"/>
      <c r="DXM76" s="8"/>
      <c r="DXN76" s="8"/>
      <c r="DXO76" s="8"/>
      <c r="DXP76" s="8"/>
      <c r="DXQ76" s="8"/>
      <c r="DXR76" s="8"/>
      <c r="DXS76" s="8"/>
      <c r="DXT76" s="8"/>
      <c r="DXU76" s="8"/>
      <c r="DXV76" s="8"/>
      <c r="DXW76" s="8"/>
      <c r="DXX76" s="8"/>
      <c r="DXY76" s="8"/>
      <c r="DXZ76" s="8"/>
      <c r="DYA76" s="8"/>
      <c r="DYB76" s="8"/>
      <c r="DYC76" s="8"/>
      <c r="DYD76" s="8"/>
      <c r="DYE76" s="8"/>
      <c r="DYF76" s="8"/>
      <c r="DYG76" s="8"/>
      <c r="DYH76" s="8"/>
      <c r="DYI76" s="8"/>
      <c r="DYJ76" s="8"/>
      <c r="DYK76" s="8"/>
      <c r="DYL76" s="8"/>
      <c r="DYM76" s="8"/>
      <c r="DYN76" s="8"/>
      <c r="DYO76" s="8"/>
      <c r="DYP76" s="8"/>
      <c r="DYQ76" s="8"/>
      <c r="DYR76" s="8"/>
      <c r="DYS76" s="8"/>
      <c r="DYT76" s="8"/>
      <c r="DYU76" s="8"/>
      <c r="DYV76" s="8"/>
      <c r="DYW76" s="8"/>
      <c r="DYX76" s="8"/>
      <c r="DYY76" s="8"/>
      <c r="DYZ76" s="8"/>
      <c r="DZA76" s="8"/>
      <c r="DZB76" s="8"/>
      <c r="DZC76" s="8"/>
      <c r="DZD76" s="8"/>
      <c r="DZE76" s="8"/>
      <c r="DZF76" s="8"/>
      <c r="DZG76" s="8"/>
      <c r="DZH76" s="8"/>
      <c r="DZI76" s="8"/>
      <c r="DZJ76" s="8"/>
      <c r="DZK76" s="8"/>
      <c r="DZL76" s="8"/>
      <c r="DZM76" s="8"/>
      <c r="DZN76" s="8"/>
      <c r="DZO76" s="8"/>
      <c r="DZP76" s="8"/>
      <c r="DZQ76" s="8"/>
      <c r="DZR76" s="8"/>
      <c r="DZS76" s="8"/>
      <c r="DZT76" s="8"/>
      <c r="DZU76" s="8"/>
      <c r="DZV76" s="8"/>
      <c r="DZW76" s="8"/>
      <c r="DZX76" s="8"/>
      <c r="DZY76" s="8"/>
      <c r="DZZ76" s="8"/>
      <c r="EAA76" s="8"/>
      <c r="EAB76" s="8"/>
      <c r="EAC76" s="8"/>
      <c r="EAD76" s="8"/>
      <c r="EAE76" s="8"/>
      <c r="EAF76" s="8"/>
      <c r="EAG76" s="8"/>
      <c r="EAH76" s="8"/>
      <c r="EAI76" s="8"/>
      <c r="EAJ76" s="8"/>
      <c r="EAK76" s="8"/>
      <c r="EAL76" s="8"/>
      <c r="EAM76" s="8"/>
      <c r="EAN76" s="8"/>
      <c r="EAO76" s="8"/>
      <c r="EAP76" s="8"/>
      <c r="EAQ76" s="8"/>
      <c r="EAR76" s="8"/>
      <c r="EAS76" s="8"/>
      <c r="EAT76" s="8"/>
      <c r="EAU76" s="8"/>
      <c r="EAV76" s="8"/>
      <c r="EAW76" s="8"/>
      <c r="EAX76" s="8"/>
      <c r="EAY76" s="8"/>
      <c r="EAZ76" s="8"/>
      <c r="EBA76" s="8"/>
      <c r="EBB76" s="8"/>
      <c r="EBC76" s="8"/>
      <c r="EBD76" s="8"/>
      <c r="EBE76" s="8"/>
      <c r="EBF76" s="8"/>
      <c r="EBG76" s="8"/>
      <c r="EBH76" s="8"/>
      <c r="EBI76" s="8"/>
      <c r="EBJ76" s="8"/>
      <c r="EBK76" s="8"/>
      <c r="EBL76" s="8"/>
      <c r="EBM76" s="8"/>
      <c r="EBN76" s="8"/>
      <c r="EBO76" s="8"/>
      <c r="EBP76" s="8"/>
      <c r="EBQ76" s="8"/>
      <c r="EBR76" s="8"/>
      <c r="EBS76" s="8"/>
      <c r="EBT76" s="8"/>
      <c r="EBU76" s="8"/>
      <c r="EBV76" s="8"/>
      <c r="EBW76" s="8"/>
      <c r="EBX76" s="8"/>
      <c r="EBY76" s="8"/>
      <c r="EBZ76" s="8"/>
      <c r="ECA76" s="8"/>
      <c r="ECB76" s="8"/>
      <c r="ECC76" s="8"/>
      <c r="ECD76" s="8"/>
      <c r="ECE76" s="8"/>
      <c r="ECF76" s="8"/>
      <c r="ECG76" s="8"/>
      <c r="ECH76" s="8"/>
      <c r="ECI76" s="8"/>
      <c r="ECJ76" s="8"/>
      <c r="ECK76" s="8"/>
      <c r="ECL76" s="8"/>
      <c r="ECM76" s="8"/>
      <c r="ECN76" s="8"/>
      <c r="ECO76" s="8"/>
      <c r="ECP76" s="8"/>
      <c r="ECQ76" s="8"/>
      <c r="ECR76" s="8"/>
      <c r="ECS76" s="8"/>
      <c r="ECT76" s="8"/>
      <c r="ECU76" s="8"/>
      <c r="ECV76" s="8"/>
      <c r="ECW76" s="8"/>
      <c r="ECX76" s="8"/>
      <c r="ECY76" s="8"/>
      <c r="ECZ76" s="8"/>
      <c r="EDA76" s="8"/>
      <c r="EDB76" s="8"/>
      <c r="EDC76" s="8"/>
      <c r="EDD76" s="8"/>
      <c r="EDE76" s="8"/>
      <c r="EDF76" s="8"/>
      <c r="EDG76" s="8"/>
      <c r="EDH76" s="8"/>
      <c r="EDI76" s="8"/>
      <c r="EDJ76" s="8"/>
      <c r="EDK76" s="8"/>
      <c r="EDL76" s="8"/>
      <c r="EDM76" s="8"/>
      <c r="EDN76" s="8"/>
      <c r="EDO76" s="8"/>
      <c r="EDP76" s="8"/>
      <c r="EDQ76" s="8"/>
      <c r="EDR76" s="8"/>
      <c r="EDS76" s="8"/>
      <c r="EDT76" s="8"/>
      <c r="EDU76" s="8"/>
      <c r="EDV76" s="8"/>
      <c r="EDW76" s="8"/>
      <c r="EDX76" s="8"/>
      <c r="EDY76" s="8"/>
      <c r="EDZ76" s="8"/>
      <c r="EEA76" s="8"/>
      <c r="EEB76" s="8"/>
      <c r="EEC76" s="8"/>
      <c r="EED76" s="8"/>
      <c r="EEE76" s="8"/>
      <c r="EEF76" s="8"/>
      <c r="EEG76" s="8"/>
      <c r="EEH76" s="8"/>
      <c r="EEI76" s="8"/>
      <c r="EEJ76" s="8"/>
      <c r="EEK76" s="8"/>
      <c r="EEL76" s="8"/>
      <c r="EEM76" s="8"/>
      <c r="EEN76" s="8"/>
      <c r="EEO76" s="8"/>
      <c r="EEP76" s="8"/>
      <c r="EEQ76" s="8"/>
      <c r="EER76" s="8"/>
      <c r="EES76" s="8"/>
      <c r="EET76" s="8"/>
      <c r="EEU76" s="8"/>
      <c r="EEV76" s="8"/>
      <c r="EEW76" s="8"/>
      <c r="EEX76" s="8"/>
      <c r="EEY76" s="8"/>
      <c r="EEZ76" s="8"/>
      <c r="EFA76" s="8"/>
      <c r="EFB76" s="8"/>
      <c r="EFC76" s="8"/>
      <c r="EFD76" s="8"/>
      <c r="EFE76" s="8"/>
      <c r="EFF76" s="8"/>
      <c r="EFG76" s="8"/>
      <c r="EFH76" s="8"/>
      <c r="EFI76" s="8"/>
      <c r="EFJ76" s="8"/>
      <c r="EFK76" s="8"/>
      <c r="EFL76" s="8"/>
      <c r="EFM76" s="8"/>
      <c r="EFN76" s="8"/>
      <c r="EFO76" s="8"/>
      <c r="EFP76" s="8"/>
      <c r="EFQ76" s="8"/>
      <c r="EFR76" s="8"/>
      <c r="EFS76" s="8"/>
      <c r="EFT76" s="8"/>
      <c r="EFU76" s="8"/>
      <c r="EFV76" s="8"/>
      <c r="EFW76" s="8"/>
      <c r="EFX76" s="8"/>
      <c r="EFY76" s="8"/>
      <c r="EFZ76" s="8"/>
      <c r="EGA76" s="8"/>
      <c r="EGB76" s="8"/>
      <c r="EGC76" s="8"/>
      <c r="EGD76" s="8"/>
      <c r="EGE76" s="8"/>
      <c r="EGF76" s="8"/>
      <c r="EGG76" s="8"/>
      <c r="EGH76" s="8"/>
      <c r="EGI76" s="8"/>
      <c r="EGJ76" s="8"/>
      <c r="EGK76" s="8"/>
      <c r="EGL76" s="8"/>
      <c r="EGM76" s="8"/>
      <c r="EGN76" s="8"/>
      <c r="EGO76" s="8"/>
      <c r="EGP76" s="8"/>
      <c r="EGQ76" s="8"/>
      <c r="EGR76" s="8"/>
      <c r="EGS76" s="8"/>
      <c r="EGT76" s="8"/>
      <c r="EGU76" s="8"/>
      <c r="EGV76" s="8"/>
      <c r="EGW76" s="8"/>
      <c r="EGX76" s="8"/>
      <c r="EGY76" s="8"/>
      <c r="EGZ76" s="8"/>
      <c r="EHA76" s="8"/>
      <c r="EHB76" s="8"/>
      <c r="EHC76" s="8"/>
      <c r="EHD76" s="8"/>
      <c r="EHE76" s="8"/>
      <c r="EHF76" s="8"/>
      <c r="EHG76" s="8"/>
      <c r="EHH76" s="8"/>
      <c r="EHI76" s="8"/>
      <c r="EHJ76" s="8"/>
      <c r="EHK76" s="8"/>
      <c r="EHL76" s="8"/>
      <c r="EHM76" s="8"/>
      <c r="EHN76" s="8"/>
      <c r="EHO76" s="8"/>
      <c r="EHP76" s="8"/>
      <c r="EHQ76" s="8"/>
      <c r="EHR76" s="8"/>
      <c r="EHS76" s="8"/>
      <c r="EHT76" s="8"/>
      <c r="EHU76" s="8"/>
      <c r="EHV76" s="8"/>
      <c r="EHW76" s="8"/>
      <c r="EHX76" s="8"/>
      <c r="EHY76" s="8"/>
      <c r="EHZ76" s="8"/>
      <c r="EIA76" s="8"/>
      <c r="EIB76" s="8"/>
      <c r="EIC76" s="8"/>
      <c r="EID76" s="8"/>
      <c r="EIE76" s="8"/>
      <c r="EIF76" s="8"/>
      <c r="EIG76" s="8"/>
      <c r="EIH76" s="8"/>
      <c r="EII76" s="8"/>
      <c r="EIJ76" s="8"/>
      <c r="EIK76" s="8"/>
      <c r="EIL76" s="8"/>
      <c r="EIM76" s="8"/>
      <c r="EIN76" s="8"/>
      <c r="EIO76" s="8"/>
      <c r="EIP76" s="8"/>
      <c r="EIQ76" s="8"/>
      <c r="EIR76" s="8"/>
      <c r="EIS76" s="8"/>
      <c r="EIT76" s="8"/>
      <c r="EIU76" s="8"/>
      <c r="EIV76" s="8"/>
      <c r="EIW76" s="8"/>
      <c r="EIX76" s="8"/>
      <c r="EIY76" s="8"/>
      <c r="EIZ76" s="8"/>
      <c r="EJA76" s="8"/>
      <c r="EJB76" s="8"/>
      <c r="EJC76" s="8"/>
      <c r="EJD76" s="8"/>
      <c r="EJE76" s="8"/>
      <c r="EJF76" s="8"/>
      <c r="EJG76" s="8"/>
      <c r="EJH76" s="8"/>
      <c r="EJI76" s="8"/>
      <c r="EJJ76" s="8"/>
      <c r="EJK76" s="8"/>
      <c r="EJL76" s="8"/>
      <c r="EJM76" s="8"/>
      <c r="EJN76" s="8"/>
      <c r="EJO76" s="8"/>
      <c r="EJP76" s="8"/>
      <c r="EJQ76" s="8"/>
      <c r="EJR76" s="8"/>
      <c r="EJS76" s="8"/>
      <c r="EJT76" s="8"/>
      <c r="EJU76" s="8"/>
      <c r="EJV76" s="8"/>
      <c r="EJW76" s="8"/>
      <c r="EJX76" s="8"/>
      <c r="EJY76" s="8"/>
      <c r="EJZ76" s="8"/>
      <c r="EKA76" s="8"/>
      <c r="EKB76" s="8"/>
      <c r="EKC76" s="8"/>
      <c r="EKD76" s="8"/>
      <c r="EKE76" s="8"/>
      <c r="EKF76" s="8"/>
      <c r="EKG76" s="8"/>
      <c r="EKH76" s="8"/>
      <c r="EKI76" s="8"/>
      <c r="EKJ76" s="8"/>
      <c r="EKK76" s="8"/>
      <c r="EKL76" s="8"/>
      <c r="EKM76" s="8"/>
      <c r="EKN76" s="8"/>
      <c r="EKO76" s="8"/>
      <c r="EKP76" s="8"/>
      <c r="EKQ76" s="8"/>
      <c r="EKR76" s="8"/>
      <c r="EKS76" s="8"/>
      <c r="EKT76" s="8"/>
      <c r="EKU76" s="8"/>
      <c r="EKV76" s="8"/>
      <c r="EKW76" s="8"/>
      <c r="EKX76" s="8"/>
      <c r="EKY76" s="8"/>
      <c r="EKZ76" s="8"/>
      <c r="ELA76" s="8"/>
      <c r="ELB76" s="8"/>
      <c r="ELC76" s="8"/>
      <c r="ELD76" s="8"/>
      <c r="ELE76" s="8"/>
      <c r="ELF76" s="8"/>
      <c r="ELG76" s="8"/>
      <c r="ELH76" s="8"/>
      <c r="ELI76" s="8"/>
      <c r="ELJ76" s="8"/>
      <c r="ELK76" s="8"/>
      <c r="ELL76" s="8"/>
      <c r="ELM76" s="8"/>
      <c r="ELN76" s="8"/>
      <c r="ELO76" s="8"/>
      <c r="ELP76" s="8"/>
      <c r="ELQ76" s="8"/>
      <c r="ELR76" s="8"/>
      <c r="ELS76" s="8"/>
      <c r="ELT76" s="8"/>
      <c r="ELU76" s="8"/>
      <c r="ELV76" s="8"/>
      <c r="ELW76" s="8"/>
      <c r="ELX76" s="8"/>
      <c r="ELY76" s="8"/>
      <c r="ELZ76" s="8"/>
      <c r="EMA76" s="8"/>
      <c r="EMB76" s="8"/>
      <c r="EMC76" s="8"/>
      <c r="EMD76" s="8"/>
      <c r="EME76" s="8"/>
      <c r="EMF76" s="8"/>
      <c r="EMG76" s="8"/>
      <c r="EMH76" s="8"/>
      <c r="EMI76" s="8"/>
      <c r="EMJ76" s="8"/>
      <c r="EMK76" s="8"/>
      <c r="EML76" s="8"/>
      <c r="EMM76" s="8"/>
      <c r="EMN76" s="8"/>
      <c r="EMO76" s="8"/>
      <c r="EMP76" s="8"/>
      <c r="EMQ76" s="8"/>
      <c r="EMR76" s="8"/>
      <c r="EMS76" s="8"/>
      <c r="EMT76" s="8"/>
      <c r="EMU76" s="8"/>
      <c r="EMV76" s="8"/>
      <c r="EMW76" s="8"/>
      <c r="EMX76" s="8"/>
      <c r="EMY76" s="8"/>
      <c r="EMZ76" s="8"/>
      <c r="ENA76" s="8"/>
      <c r="ENB76" s="8"/>
      <c r="ENC76" s="8"/>
      <c r="END76" s="8"/>
      <c r="ENE76" s="8"/>
      <c r="ENF76" s="8"/>
      <c r="ENG76" s="8"/>
      <c r="ENH76" s="8"/>
      <c r="ENI76" s="8"/>
      <c r="ENJ76" s="8"/>
      <c r="ENK76" s="8"/>
      <c r="ENL76" s="8"/>
      <c r="ENM76" s="8"/>
      <c r="ENN76" s="8"/>
      <c r="ENO76" s="8"/>
      <c r="ENP76" s="8"/>
      <c r="ENQ76" s="8"/>
      <c r="ENR76" s="8"/>
      <c r="ENS76" s="8"/>
      <c r="ENT76" s="8"/>
      <c r="ENU76" s="8"/>
      <c r="ENV76" s="8"/>
      <c r="ENW76" s="8"/>
      <c r="ENX76" s="8"/>
      <c r="ENY76" s="8"/>
      <c r="ENZ76" s="8"/>
      <c r="EOA76" s="8"/>
      <c r="EOB76" s="8"/>
      <c r="EOC76" s="8"/>
      <c r="EOD76" s="8"/>
      <c r="EOE76" s="8"/>
      <c r="EOF76" s="8"/>
      <c r="EOG76" s="8"/>
      <c r="EOH76" s="8"/>
      <c r="EOI76" s="8"/>
      <c r="EOJ76" s="8"/>
      <c r="EOK76" s="8"/>
      <c r="EOL76" s="8"/>
      <c r="EOM76" s="8"/>
      <c r="EON76" s="8"/>
      <c r="EOO76" s="8"/>
      <c r="EOP76" s="8"/>
      <c r="EOQ76" s="8"/>
      <c r="EOR76" s="8"/>
      <c r="EOS76" s="8"/>
      <c r="EOT76" s="8"/>
      <c r="EOU76" s="8"/>
      <c r="EOV76" s="8"/>
      <c r="EOW76" s="8"/>
      <c r="EOX76" s="8"/>
      <c r="EOY76" s="8"/>
      <c r="EOZ76" s="8"/>
      <c r="EPA76" s="8"/>
      <c r="EPB76" s="8"/>
      <c r="EPC76" s="8"/>
      <c r="EPD76" s="8"/>
      <c r="EPE76" s="8"/>
      <c r="EPF76" s="8"/>
      <c r="EPG76" s="8"/>
      <c r="EPH76" s="8"/>
      <c r="EPI76" s="8"/>
      <c r="EPJ76" s="8"/>
      <c r="EPK76" s="8"/>
      <c r="EPL76" s="8"/>
      <c r="EPM76" s="8"/>
      <c r="EPN76" s="8"/>
      <c r="EPO76" s="8"/>
      <c r="EPP76" s="8"/>
      <c r="EPQ76" s="8"/>
      <c r="EPR76" s="8"/>
      <c r="EPS76" s="8"/>
      <c r="EPT76" s="8"/>
      <c r="EPU76" s="8"/>
      <c r="EPV76" s="8"/>
      <c r="EPW76" s="8"/>
      <c r="EPX76" s="8"/>
      <c r="EPY76" s="8"/>
      <c r="EPZ76" s="8"/>
      <c r="EQA76" s="8"/>
      <c r="EQB76" s="8"/>
      <c r="EQC76" s="8"/>
      <c r="EQD76" s="8"/>
      <c r="EQE76" s="8"/>
      <c r="EQF76" s="8"/>
      <c r="EQG76" s="8"/>
      <c r="EQH76" s="8"/>
      <c r="EQI76" s="8"/>
      <c r="EQJ76" s="8"/>
      <c r="EQK76" s="8"/>
      <c r="EQL76" s="8"/>
      <c r="EQM76" s="8"/>
      <c r="EQN76" s="8"/>
      <c r="EQO76" s="8"/>
      <c r="EQP76" s="8"/>
      <c r="EQQ76" s="8"/>
      <c r="EQR76" s="8"/>
      <c r="EQS76" s="8"/>
      <c r="EQT76" s="8"/>
      <c r="EQU76" s="8"/>
      <c r="EQV76" s="8"/>
      <c r="EQW76" s="8"/>
      <c r="EQX76" s="8"/>
      <c r="EQY76" s="8"/>
      <c r="EQZ76" s="8"/>
      <c r="ERA76" s="8"/>
      <c r="ERB76" s="8"/>
      <c r="ERC76" s="8"/>
      <c r="ERD76" s="8"/>
      <c r="ERE76" s="8"/>
      <c r="ERF76" s="8"/>
      <c r="ERG76" s="8"/>
      <c r="ERH76" s="8"/>
      <c r="ERI76" s="8"/>
      <c r="ERJ76" s="8"/>
      <c r="ERK76" s="8"/>
      <c r="ERL76" s="8"/>
      <c r="ERM76" s="8"/>
      <c r="ERN76" s="8"/>
      <c r="ERO76" s="8"/>
      <c r="ERP76" s="8"/>
      <c r="ERQ76" s="8"/>
      <c r="ERR76" s="8"/>
      <c r="ERS76" s="8"/>
      <c r="ERT76" s="8"/>
      <c r="ERU76" s="8"/>
      <c r="ERV76" s="8"/>
      <c r="ERW76" s="8"/>
      <c r="ERX76" s="8"/>
      <c r="ERY76" s="8"/>
      <c r="ERZ76" s="8"/>
      <c r="ESA76" s="8"/>
      <c r="ESB76" s="8"/>
      <c r="ESC76" s="8"/>
      <c r="ESD76" s="8"/>
      <c r="ESE76" s="8"/>
      <c r="ESF76" s="8"/>
      <c r="ESG76" s="8"/>
      <c r="ESH76" s="8"/>
      <c r="ESI76" s="8"/>
      <c r="ESJ76" s="8"/>
      <c r="ESK76" s="8"/>
      <c r="ESL76" s="8"/>
      <c r="ESM76" s="8"/>
      <c r="ESN76" s="8"/>
      <c r="ESO76" s="8"/>
      <c r="ESP76" s="8"/>
      <c r="ESQ76" s="8"/>
      <c r="ESR76" s="8"/>
      <c r="ESS76" s="8"/>
      <c r="EST76" s="8"/>
      <c r="ESU76" s="8"/>
      <c r="ESV76" s="8"/>
      <c r="ESW76" s="8"/>
      <c r="ESX76" s="8"/>
      <c r="ESY76" s="8"/>
      <c r="ESZ76" s="8"/>
      <c r="ETA76" s="8"/>
      <c r="ETB76" s="8"/>
      <c r="ETC76" s="8"/>
      <c r="ETD76" s="8"/>
      <c r="ETE76" s="8"/>
      <c r="ETF76" s="8"/>
      <c r="ETG76" s="8"/>
      <c r="ETH76" s="8"/>
      <c r="ETI76" s="8"/>
      <c r="ETJ76" s="8"/>
      <c r="ETK76" s="8"/>
      <c r="ETL76" s="8"/>
      <c r="ETM76" s="8"/>
      <c r="ETN76" s="8"/>
      <c r="ETO76" s="8"/>
      <c r="ETP76" s="8"/>
      <c r="ETQ76" s="8"/>
      <c r="ETR76" s="8"/>
      <c r="ETS76" s="8"/>
      <c r="ETT76" s="8"/>
      <c r="ETU76" s="8"/>
      <c r="ETV76" s="8"/>
      <c r="ETW76" s="8"/>
      <c r="ETX76" s="8"/>
      <c r="ETY76" s="8"/>
      <c r="ETZ76" s="8"/>
      <c r="EUA76" s="8"/>
      <c r="EUB76" s="8"/>
      <c r="EUC76" s="8"/>
      <c r="EUD76" s="8"/>
      <c r="EUE76" s="8"/>
      <c r="EUF76" s="8"/>
      <c r="EUG76" s="8"/>
      <c r="EUH76" s="8"/>
      <c r="EUI76" s="8"/>
      <c r="EUJ76" s="8"/>
      <c r="EUK76" s="8"/>
      <c r="EUL76" s="8"/>
      <c r="EUM76" s="8"/>
      <c r="EUN76" s="8"/>
      <c r="EUO76" s="8"/>
      <c r="EUP76" s="8"/>
      <c r="EUQ76" s="8"/>
      <c r="EUR76" s="8"/>
      <c r="EUS76" s="8"/>
      <c r="EUT76" s="8"/>
      <c r="EUU76" s="8"/>
      <c r="EUV76" s="8"/>
      <c r="EUW76" s="8"/>
      <c r="EUX76" s="8"/>
      <c r="EUY76" s="8"/>
      <c r="EUZ76" s="8"/>
      <c r="EVA76" s="8"/>
      <c r="EVB76" s="8"/>
      <c r="EVC76" s="8"/>
      <c r="EVD76" s="8"/>
      <c r="EVE76" s="8"/>
      <c r="EVF76" s="8"/>
      <c r="EVG76" s="8"/>
      <c r="EVH76" s="8"/>
      <c r="EVI76" s="8"/>
      <c r="EVJ76" s="8"/>
      <c r="EVK76" s="8"/>
      <c r="EVL76" s="8"/>
      <c r="EVM76" s="8"/>
      <c r="EVN76" s="8"/>
      <c r="EVO76" s="8"/>
      <c r="EVP76" s="8"/>
      <c r="EVQ76" s="8"/>
      <c r="EVR76" s="8"/>
      <c r="EVS76" s="8"/>
      <c r="EVT76" s="8"/>
      <c r="EVU76" s="8"/>
      <c r="EVV76" s="8"/>
      <c r="EVW76" s="8"/>
      <c r="EVX76" s="8"/>
      <c r="EVY76" s="8"/>
      <c r="EVZ76" s="8"/>
      <c r="EWA76" s="8"/>
      <c r="EWB76" s="8"/>
      <c r="EWC76" s="8"/>
      <c r="EWD76" s="8"/>
      <c r="EWE76" s="8"/>
      <c r="EWF76" s="8"/>
      <c r="EWG76" s="8"/>
      <c r="EWH76" s="8"/>
      <c r="EWI76" s="8"/>
      <c r="EWJ76" s="8"/>
      <c r="EWK76" s="8"/>
      <c r="EWL76" s="8"/>
      <c r="EWM76" s="8"/>
      <c r="EWN76" s="8"/>
      <c r="EWO76" s="8"/>
      <c r="EWP76" s="8"/>
      <c r="EWQ76" s="8"/>
      <c r="EWR76" s="8"/>
      <c r="EWS76" s="8"/>
      <c r="EWT76" s="8"/>
      <c r="EWU76" s="8"/>
      <c r="EWV76" s="8"/>
      <c r="EWW76" s="8"/>
      <c r="EWX76" s="8"/>
      <c r="EWY76" s="8"/>
      <c r="EWZ76" s="8"/>
      <c r="EXA76" s="8"/>
      <c r="EXB76" s="8"/>
      <c r="EXC76" s="8"/>
      <c r="EXD76" s="8"/>
      <c r="EXE76" s="8"/>
      <c r="EXF76" s="8"/>
      <c r="EXG76" s="8"/>
      <c r="EXH76" s="8"/>
      <c r="EXI76" s="8"/>
      <c r="EXJ76" s="8"/>
      <c r="EXK76" s="8"/>
      <c r="EXL76" s="8"/>
      <c r="EXM76" s="8"/>
      <c r="EXN76" s="8"/>
      <c r="EXO76" s="8"/>
      <c r="EXP76" s="8"/>
      <c r="EXQ76" s="8"/>
      <c r="EXR76" s="8"/>
      <c r="EXS76" s="8"/>
      <c r="EXT76" s="8"/>
      <c r="EXU76" s="8"/>
      <c r="EXV76" s="8"/>
      <c r="EXW76" s="8"/>
      <c r="EXX76" s="8"/>
      <c r="EXY76" s="8"/>
      <c r="EXZ76" s="8"/>
      <c r="EYA76" s="8"/>
      <c r="EYB76" s="8"/>
      <c r="EYC76" s="8"/>
      <c r="EYD76" s="8"/>
      <c r="EYE76" s="8"/>
      <c r="EYF76" s="8"/>
      <c r="EYG76" s="8"/>
      <c r="EYH76" s="8"/>
      <c r="EYI76" s="8"/>
      <c r="EYJ76" s="8"/>
      <c r="EYK76" s="8"/>
      <c r="EYL76" s="8"/>
      <c r="EYM76" s="8"/>
      <c r="EYN76" s="8"/>
      <c r="EYO76" s="8"/>
      <c r="EYP76" s="8"/>
      <c r="EYQ76" s="8"/>
      <c r="EYR76" s="8"/>
      <c r="EYS76" s="8"/>
      <c r="EYT76" s="8"/>
      <c r="EYU76" s="8"/>
      <c r="EYV76" s="8"/>
      <c r="EYW76" s="8"/>
      <c r="EYX76" s="8"/>
      <c r="EYY76" s="8"/>
      <c r="EYZ76" s="8"/>
      <c r="EZA76" s="8"/>
      <c r="EZB76" s="8"/>
      <c r="EZC76" s="8"/>
      <c r="EZD76" s="8"/>
      <c r="EZE76" s="8"/>
      <c r="EZF76" s="8"/>
      <c r="EZG76" s="8"/>
      <c r="EZH76" s="8"/>
      <c r="EZI76" s="8"/>
      <c r="EZJ76" s="8"/>
      <c r="EZK76" s="8"/>
      <c r="EZL76" s="8"/>
      <c r="EZM76" s="8"/>
      <c r="EZN76" s="8"/>
      <c r="EZO76" s="8"/>
      <c r="EZP76" s="8"/>
      <c r="EZQ76" s="8"/>
      <c r="EZR76" s="8"/>
      <c r="EZS76" s="8"/>
      <c r="EZT76" s="8"/>
      <c r="EZU76" s="8"/>
      <c r="EZV76" s="8"/>
      <c r="EZW76" s="8"/>
      <c r="EZX76" s="8"/>
      <c r="EZY76" s="8"/>
      <c r="EZZ76" s="8"/>
      <c r="FAA76" s="8"/>
      <c r="FAB76" s="8"/>
      <c r="FAC76" s="8"/>
      <c r="FAD76" s="8"/>
      <c r="FAE76" s="8"/>
      <c r="FAF76" s="8"/>
      <c r="FAG76" s="8"/>
      <c r="FAH76" s="8"/>
      <c r="FAI76" s="8"/>
      <c r="FAJ76" s="8"/>
      <c r="FAK76" s="8"/>
      <c r="FAL76" s="8"/>
      <c r="FAM76" s="8"/>
      <c r="FAN76" s="8"/>
      <c r="FAO76" s="8"/>
      <c r="FAP76" s="8"/>
      <c r="FAQ76" s="8"/>
      <c r="FAR76" s="8"/>
      <c r="FAS76" s="8"/>
      <c r="FAT76" s="8"/>
      <c r="FAU76" s="8"/>
      <c r="FAV76" s="8"/>
      <c r="FAW76" s="8"/>
      <c r="FAX76" s="8"/>
      <c r="FAY76" s="8"/>
      <c r="FAZ76" s="8"/>
      <c r="FBA76" s="8"/>
      <c r="FBB76" s="8"/>
      <c r="FBC76" s="8"/>
      <c r="FBD76" s="8"/>
      <c r="FBE76" s="8"/>
      <c r="FBF76" s="8"/>
      <c r="FBG76" s="8"/>
      <c r="FBH76" s="8"/>
      <c r="FBI76" s="8"/>
      <c r="FBJ76" s="8"/>
      <c r="FBK76" s="8"/>
      <c r="FBL76" s="8"/>
      <c r="FBM76" s="8"/>
      <c r="FBN76" s="8"/>
      <c r="FBO76" s="8"/>
      <c r="FBP76" s="8"/>
      <c r="FBQ76" s="8"/>
      <c r="FBR76" s="8"/>
      <c r="FBS76" s="8"/>
      <c r="FBT76" s="8"/>
      <c r="FBU76" s="8"/>
      <c r="FBV76" s="8"/>
      <c r="FBW76" s="8"/>
      <c r="FBX76" s="8"/>
      <c r="FBY76" s="8"/>
      <c r="FBZ76" s="8"/>
      <c r="FCA76" s="8"/>
      <c r="FCB76" s="8"/>
      <c r="FCC76" s="8"/>
      <c r="FCD76" s="8"/>
      <c r="FCE76" s="8"/>
      <c r="FCF76" s="8"/>
      <c r="FCG76" s="8"/>
      <c r="FCH76" s="8"/>
      <c r="FCI76" s="8"/>
      <c r="FCJ76" s="8"/>
      <c r="FCK76" s="8"/>
      <c r="FCL76" s="8"/>
      <c r="FCM76" s="8"/>
      <c r="FCN76" s="8"/>
      <c r="FCO76" s="8"/>
      <c r="FCP76" s="8"/>
      <c r="FCQ76" s="8"/>
      <c r="FCR76" s="8"/>
      <c r="FCS76" s="8"/>
      <c r="FCT76" s="8"/>
      <c r="FCU76" s="8"/>
      <c r="FCV76" s="8"/>
      <c r="FCW76" s="8"/>
      <c r="FCX76" s="8"/>
      <c r="FCY76" s="8"/>
      <c r="FCZ76" s="8"/>
      <c r="FDA76" s="8"/>
      <c r="FDB76" s="8"/>
      <c r="FDC76" s="8"/>
      <c r="FDD76" s="8"/>
      <c r="FDE76" s="8"/>
      <c r="FDF76" s="8"/>
      <c r="FDG76" s="8"/>
      <c r="FDH76" s="8"/>
      <c r="FDI76" s="8"/>
      <c r="FDJ76" s="8"/>
      <c r="FDK76" s="8"/>
      <c r="FDL76" s="8"/>
      <c r="FDM76" s="8"/>
      <c r="FDN76" s="8"/>
      <c r="FDO76" s="8"/>
      <c r="FDP76" s="8"/>
      <c r="FDQ76" s="8"/>
      <c r="FDR76" s="8"/>
      <c r="FDS76" s="8"/>
      <c r="FDT76" s="8"/>
      <c r="FDU76" s="8"/>
      <c r="FDV76" s="8"/>
      <c r="FDW76" s="8"/>
      <c r="FDX76" s="8"/>
      <c r="FDY76" s="8"/>
      <c r="FDZ76" s="8"/>
      <c r="FEA76" s="8"/>
      <c r="FEB76" s="8"/>
      <c r="FEC76" s="8"/>
      <c r="FED76" s="8"/>
      <c r="FEE76" s="8"/>
      <c r="FEF76" s="8"/>
      <c r="FEG76" s="8"/>
      <c r="FEH76" s="8"/>
      <c r="FEI76" s="8"/>
      <c r="FEJ76" s="8"/>
      <c r="FEK76" s="8"/>
      <c r="FEL76" s="8"/>
      <c r="FEM76" s="8"/>
      <c r="FEN76" s="8"/>
      <c r="FEO76" s="8"/>
      <c r="FEP76" s="8"/>
      <c r="FEQ76" s="8"/>
      <c r="FER76" s="8"/>
      <c r="FES76" s="8"/>
      <c r="FET76" s="8"/>
      <c r="FEU76" s="8"/>
      <c r="FEV76" s="8"/>
      <c r="FEW76" s="8"/>
      <c r="FEX76" s="8"/>
      <c r="FEY76" s="8"/>
      <c r="FEZ76" s="8"/>
      <c r="FFA76" s="8"/>
      <c r="FFB76" s="8"/>
      <c r="FFC76" s="8"/>
      <c r="FFD76" s="8"/>
      <c r="FFE76" s="8"/>
      <c r="FFF76" s="8"/>
      <c r="FFG76" s="8"/>
      <c r="FFH76" s="8"/>
      <c r="FFI76" s="8"/>
      <c r="FFJ76" s="8"/>
      <c r="FFK76" s="8"/>
      <c r="FFL76" s="8"/>
      <c r="FFM76" s="8"/>
      <c r="FFN76" s="8"/>
      <c r="FFO76" s="8"/>
      <c r="FFP76" s="8"/>
      <c r="FFQ76" s="8"/>
      <c r="FFR76" s="8"/>
      <c r="FFS76" s="8"/>
      <c r="FFT76" s="8"/>
      <c r="FFU76" s="8"/>
      <c r="FFV76" s="8"/>
      <c r="FFW76" s="8"/>
      <c r="FFX76" s="8"/>
      <c r="FFY76" s="8"/>
      <c r="FFZ76" s="8"/>
      <c r="FGA76" s="8"/>
      <c r="FGB76" s="8"/>
      <c r="FGC76" s="8"/>
      <c r="FGD76" s="8"/>
      <c r="FGE76" s="8"/>
      <c r="FGF76" s="8"/>
      <c r="FGG76" s="8"/>
      <c r="FGH76" s="8"/>
      <c r="FGI76" s="8"/>
      <c r="FGJ76" s="8"/>
      <c r="FGK76" s="8"/>
      <c r="FGL76" s="8"/>
      <c r="FGM76" s="8"/>
      <c r="FGN76" s="8"/>
      <c r="FGO76" s="8"/>
      <c r="FGP76" s="8"/>
      <c r="FGQ76" s="8"/>
      <c r="FGR76" s="8"/>
      <c r="FGS76" s="8"/>
      <c r="FGT76" s="8"/>
      <c r="FGU76" s="8"/>
      <c r="FGV76" s="8"/>
      <c r="FGW76" s="8"/>
      <c r="FGX76" s="8"/>
      <c r="FGY76" s="8"/>
      <c r="FGZ76" s="8"/>
      <c r="FHA76" s="8"/>
      <c r="FHB76" s="8"/>
      <c r="FHC76" s="8"/>
      <c r="FHD76" s="8"/>
      <c r="FHE76" s="8"/>
      <c r="FHF76" s="8"/>
      <c r="FHG76" s="8"/>
      <c r="FHH76" s="8"/>
      <c r="FHI76" s="8"/>
      <c r="FHJ76" s="8"/>
      <c r="FHK76" s="8"/>
      <c r="FHL76" s="8"/>
      <c r="FHM76" s="8"/>
      <c r="FHN76" s="8"/>
      <c r="FHO76" s="8"/>
      <c r="FHP76" s="8"/>
      <c r="FHQ76" s="8"/>
      <c r="FHR76" s="8"/>
      <c r="FHS76" s="8"/>
      <c r="FHT76" s="8"/>
      <c r="FHU76" s="8"/>
      <c r="FHV76" s="8"/>
      <c r="FHW76" s="8"/>
      <c r="FHX76" s="8"/>
      <c r="FHY76" s="8"/>
      <c r="FHZ76" s="8"/>
      <c r="FIA76" s="8"/>
      <c r="FIB76" s="8"/>
      <c r="FIC76" s="8"/>
      <c r="FID76" s="8"/>
      <c r="FIE76" s="8"/>
      <c r="FIF76" s="8"/>
      <c r="FIG76" s="8"/>
      <c r="FIH76" s="8"/>
      <c r="FII76" s="8"/>
      <c r="FIJ76" s="8"/>
      <c r="FIK76" s="8"/>
      <c r="FIL76" s="8"/>
      <c r="FIM76" s="8"/>
      <c r="FIN76" s="8"/>
      <c r="FIO76" s="8"/>
      <c r="FIP76" s="8"/>
      <c r="FIQ76" s="8"/>
      <c r="FIR76" s="8"/>
      <c r="FIS76" s="8"/>
      <c r="FIT76" s="8"/>
      <c r="FIU76" s="8"/>
      <c r="FIV76" s="8"/>
      <c r="FIW76" s="8"/>
      <c r="FIX76" s="8"/>
      <c r="FIY76" s="8"/>
      <c r="FIZ76" s="8"/>
      <c r="FJA76" s="8"/>
      <c r="FJB76" s="8"/>
      <c r="FJC76" s="8"/>
      <c r="FJD76" s="8"/>
      <c r="FJE76" s="8"/>
      <c r="FJF76" s="8"/>
      <c r="FJG76" s="8"/>
      <c r="FJH76" s="8"/>
      <c r="FJI76" s="8"/>
      <c r="FJJ76" s="8"/>
      <c r="FJK76" s="8"/>
      <c r="FJL76" s="8"/>
      <c r="FJM76" s="8"/>
      <c r="FJN76" s="8"/>
      <c r="FJO76" s="8"/>
      <c r="FJP76" s="8"/>
      <c r="FJQ76" s="8"/>
      <c r="FJR76" s="8"/>
      <c r="FJS76" s="8"/>
      <c r="FJT76" s="8"/>
      <c r="FJU76" s="8"/>
      <c r="FJV76" s="8"/>
      <c r="FJW76" s="8"/>
      <c r="FJX76" s="8"/>
      <c r="FJY76" s="8"/>
      <c r="FJZ76" s="8"/>
      <c r="FKA76" s="8"/>
      <c r="FKB76" s="8"/>
      <c r="FKC76" s="8"/>
      <c r="FKD76" s="8"/>
      <c r="FKE76" s="8"/>
      <c r="FKF76" s="8"/>
      <c r="FKG76" s="8"/>
      <c r="FKH76" s="8"/>
      <c r="FKI76" s="8"/>
      <c r="FKJ76" s="8"/>
      <c r="FKK76" s="8"/>
      <c r="FKL76" s="8"/>
      <c r="FKM76" s="8"/>
      <c r="FKN76" s="8"/>
      <c r="FKO76" s="8"/>
      <c r="FKP76" s="8"/>
      <c r="FKQ76" s="8"/>
      <c r="FKR76" s="8"/>
      <c r="FKS76" s="8"/>
      <c r="FKT76" s="8"/>
      <c r="FKU76" s="8"/>
      <c r="FKV76" s="8"/>
      <c r="FKW76" s="8"/>
      <c r="FKX76" s="8"/>
      <c r="FKY76" s="8"/>
      <c r="FKZ76" s="8"/>
      <c r="FLA76" s="8"/>
      <c r="FLB76" s="8"/>
      <c r="FLC76" s="8"/>
      <c r="FLD76" s="8"/>
      <c r="FLE76" s="8"/>
      <c r="FLF76" s="8"/>
      <c r="FLG76" s="8"/>
      <c r="FLH76" s="8"/>
      <c r="FLI76" s="8"/>
      <c r="FLJ76" s="8"/>
      <c r="FLK76" s="8"/>
      <c r="FLL76" s="8"/>
      <c r="FLM76" s="8"/>
      <c r="FLN76" s="8"/>
      <c r="FLO76" s="8"/>
      <c r="FLP76" s="8"/>
      <c r="FLQ76" s="8"/>
      <c r="FLR76" s="8"/>
      <c r="FLS76" s="8"/>
      <c r="FLT76" s="8"/>
      <c r="FLU76" s="8"/>
      <c r="FLV76" s="8"/>
      <c r="FLW76" s="8"/>
      <c r="FLX76" s="8"/>
      <c r="FLY76" s="8"/>
      <c r="FLZ76" s="8"/>
      <c r="FMA76" s="8"/>
      <c r="FMB76" s="8"/>
      <c r="FMC76" s="8"/>
      <c r="FMD76" s="8"/>
      <c r="FME76" s="8"/>
      <c r="FMF76" s="8"/>
      <c r="FMG76" s="8"/>
      <c r="FMH76" s="8"/>
      <c r="FMI76" s="8"/>
      <c r="FMJ76" s="8"/>
      <c r="FMK76" s="8"/>
      <c r="FML76" s="8"/>
      <c r="FMM76" s="8"/>
      <c r="FMN76" s="8"/>
      <c r="FMO76" s="8"/>
      <c r="FMP76" s="8"/>
      <c r="FMQ76" s="8"/>
      <c r="FMR76" s="8"/>
      <c r="FMS76" s="8"/>
      <c r="FMT76" s="8"/>
      <c r="FMU76" s="8"/>
      <c r="FMV76" s="8"/>
      <c r="FMW76" s="8"/>
      <c r="FMX76" s="8"/>
      <c r="FMY76" s="8"/>
      <c r="FMZ76" s="8"/>
      <c r="FNA76" s="8"/>
      <c r="FNB76" s="8"/>
      <c r="FNC76" s="8"/>
      <c r="FND76" s="8"/>
      <c r="FNE76" s="8"/>
      <c r="FNF76" s="8"/>
      <c r="FNG76" s="8"/>
      <c r="FNH76" s="8"/>
      <c r="FNI76" s="8"/>
      <c r="FNJ76" s="8"/>
      <c r="FNK76" s="8"/>
      <c r="FNL76" s="8"/>
      <c r="FNM76" s="8"/>
      <c r="FNN76" s="8"/>
      <c r="FNO76" s="8"/>
      <c r="FNP76" s="8"/>
      <c r="FNQ76" s="8"/>
      <c r="FNR76" s="8"/>
      <c r="FNS76" s="8"/>
      <c r="FNT76" s="8"/>
      <c r="FNU76" s="8"/>
      <c r="FNV76" s="8"/>
      <c r="FNW76" s="8"/>
      <c r="FNX76" s="8"/>
      <c r="FNY76" s="8"/>
      <c r="FNZ76" s="8"/>
      <c r="FOA76" s="8"/>
      <c r="FOB76" s="8"/>
      <c r="FOC76" s="8"/>
      <c r="FOD76" s="8"/>
      <c r="FOE76" s="8"/>
      <c r="FOF76" s="8"/>
      <c r="FOG76" s="8"/>
      <c r="FOH76" s="8"/>
      <c r="FOI76" s="8"/>
      <c r="FOJ76" s="8"/>
      <c r="FOK76" s="8"/>
      <c r="FOL76" s="8"/>
      <c r="FOM76" s="8"/>
      <c r="FON76" s="8"/>
      <c r="FOO76" s="8"/>
      <c r="FOP76" s="8"/>
      <c r="FOQ76" s="8"/>
      <c r="FOR76" s="8"/>
      <c r="FOS76" s="8"/>
      <c r="FOT76" s="8"/>
      <c r="FOU76" s="8"/>
      <c r="FOV76" s="8"/>
      <c r="FOW76" s="8"/>
      <c r="FOX76" s="8"/>
      <c r="FOY76" s="8"/>
      <c r="FOZ76" s="8"/>
      <c r="FPA76" s="8"/>
      <c r="FPB76" s="8"/>
      <c r="FPC76" s="8"/>
      <c r="FPD76" s="8"/>
      <c r="FPE76" s="8"/>
      <c r="FPF76" s="8"/>
      <c r="FPG76" s="8"/>
      <c r="FPH76" s="8"/>
      <c r="FPI76" s="8"/>
      <c r="FPJ76" s="8"/>
      <c r="FPK76" s="8"/>
      <c r="FPL76" s="8"/>
      <c r="FPM76" s="8"/>
      <c r="FPN76" s="8"/>
      <c r="FPO76" s="8"/>
      <c r="FPP76" s="8"/>
      <c r="FPQ76" s="8"/>
      <c r="FPR76" s="8"/>
      <c r="FPS76" s="8"/>
      <c r="FPT76" s="8"/>
      <c r="FPU76" s="8"/>
      <c r="FPV76" s="8"/>
      <c r="FPW76" s="8"/>
      <c r="FPX76" s="8"/>
      <c r="FPY76" s="8"/>
      <c r="FPZ76" s="8"/>
      <c r="FQA76" s="8"/>
      <c r="FQB76" s="8"/>
      <c r="FQC76" s="8"/>
      <c r="FQD76" s="8"/>
      <c r="FQE76" s="8"/>
      <c r="FQF76" s="8"/>
      <c r="FQG76" s="8"/>
      <c r="FQH76" s="8"/>
      <c r="FQI76" s="8"/>
      <c r="FQJ76" s="8"/>
      <c r="FQK76" s="8"/>
      <c r="FQL76" s="8"/>
      <c r="FQM76" s="8"/>
      <c r="FQN76" s="8"/>
      <c r="FQO76" s="8"/>
      <c r="FQP76" s="8"/>
      <c r="FQQ76" s="8"/>
      <c r="FQR76" s="8"/>
      <c r="FQS76" s="8"/>
      <c r="FQT76" s="8"/>
      <c r="FQU76" s="8"/>
      <c r="FQV76" s="8"/>
      <c r="FQW76" s="8"/>
      <c r="FQX76" s="8"/>
      <c r="FQY76" s="8"/>
      <c r="FQZ76" s="8"/>
      <c r="FRA76" s="8"/>
      <c r="FRB76" s="8"/>
      <c r="FRC76" s="8"/>
      <c r="FRD76" s="8"/>
      <c r="FRE76" s="8"/>
      <c r="FRF76" s="8"/>
      <c r="FRG76" s="8"/>
      <c r="FRH76" s="8"/>
      <c r="FRI76" s="8"/>
      <c r="FRJ76" s="8"/>
      <c r="FRK76" s="8"/>
      <c r="FRL76" s="8"/>
      <c r="FRM76" s="8"/>
      <c r="FRN76" s="8"/>
      <c r="FRO76" s="8"/>
      <c r="FRP76" s="8"/>
      <c r="FRQ76" s="8"/>
      <c r="FRR76" s="8"/>
      <c r="FRS76" s="8"/>
      <c r="FRT76" s="8"/>
      <c r="FRU76" s="8"/>
      <c r="FRV76" s="8"/>
      <c r="FRW76" s="8"/>
      <c r="FRX76" s="8"/>
      <c r="FRY76" s="8"/>
      <c r="FRZ76" s="8"/>
      <c r="FSA76" s="8"/>
      <c r="FSB76" s="8"/>
      <c r="FSC76" s="8"/>
      <c r="FSD76" s="8"/>
      <c r="FSE76" s="8"/>
      <c r="FSF76" s="8"/>
      <c r="FSG76" s="8"/>
      <c r="FSH76" s="8"/>
      <c r="FSI76" s="8"/>
      <c r="FSJ76" s="8"/>
      <c r="FSK76" s="8"/>
      <c r="FSL76" s="8"/>
      <c r="FSM76" s="8"/>
      <c r="FSN76" s="8"/>
      <c r="FSO76" s="8"/>
      <c r="FSP76" s="8"/>
      <c r="FSQ76" s="8"/>
      <c r="FSR76" s="8"/>
      <c r="FSS76" s="8"/>
      <c r="FST76" s="8"/>
      <c r="FSU76" s="8"/>
      <c r="FSV76" s="8"/>
      <c r="FSW76" s="8"/>
      <c r="FSX76" s="8"/>
      <c r="FSY76" s="8"/>
      <c r="FSZ76" s="8"/>
      <c r="FTA76" s="8"/>
      <c r="FTB76" s="8"/>
      <c r="FTC76" s="8"/>
      <c r="FTD76" s="8"/>
      <c r="FTE76" s="8"/>
      <c r="FTF76" s="8"/>
      <c r="FTG76" s="8"/>
      <c r="FTH76" s="8"/>
      <c r="FTI76" s="8"/>
      <c r="FTJ76" s="8"/>
      <c r="FTK76" s="8"/>
      <c r="FTL76" s="8"/>
      <c r="FTM76" s="8"/>
      <c r="FTN76" s="8"/>
      <c r="FTO76" s="8"/>
      <c r="FTP76" s="8"/>
      <c r="FTQ76" s="8"/>
      <c r="FTR76" s="8"/>
      <c r="FTS76" s="8"/>
      <c r="FTT76" s="8"/>
      <c r="FTU76" s="8"/>
      <c r="FTV76" s="8"/>
      <c r="FTW76" s="8"/>
      <c r="FTX76" s="8"/>
      <c r="FTY76" s="8"/>
      <c r="FTZ76" s="8"/>
      <c r="FUA76" s="8"/>
      <c r="FUB76" s="8"/>
      <c r="FUC76" s="8"/>
      <c r="FUD76" s="8"/>
      <c r="FUE76" s="8"/>
      <c r="FUF76" s="8"/>
      <c r="FUG76" s="8"/>
      <c r="FUH76" s="8"/>
      <c r="FUI76" s="8"/>
      <c r="FUJ76" s="8"/>
      <c r="FUK76" s="8"/>
      <c r="FUL76" s="8"/>
      <c r="FUM76" s="8"/>
      <c r="FUN76" s="8"/>
      <c r="FUO76" s="8"/>
      <c r="FUP76" s="8"/>
      <c r="FUQ76" s="8"/>
      <c r="FUR76" s="8"/>
      <c r="FUS76" s="8"/>
      <c r="FUT76" s="8"/>
      <c r="FUU76" s="8"/>
      <c r="FUV76" s="8"/>
      <c r="FUW76" s="8"/>
      <c r="FUX76" s="8"/>
      <c r="FUY76" s="8"/>
      <c r="FUZ76" s="8"/>
      <c r="FVA76" s="8"/>
      <c r="FVB76" s="8"/>
      <c r="FVC76" s="8"/>
      <c r="FVD76" s="8"/>
      <c r="FVE76" s="8"/>
      <c r="FVF76" s="8"/>
      <c r="FVG76" s="8"/>
      <c r="FVH76" s="8"/>
      <c r="FVI76" s="8"/>
      <c r="FVJ76" s="8"/>
      <c r="FVK76" s="8"/>
      <c r="FVL76" s="8"/>
      <c r="FVM76" s="8"/>
      <c r="FVN76" s="8"/>
      <c r="FVO76" s="8"/>
      <c r="FVP76" s="8"/>
      <c r="FVQ76" s="8"/>
      <c r="FVR76" s="8"/>
      <c r="FVS76" s="8"/>
      <c r="FVT76" s="8"/>
      <c r="FVU76" s="8"/>
      <c r="FVV76" s="8"/>
      <c r="FVW76" s="8"/>
      <c r="FVX76" s="8"/>
      <c r="FVY76" s="8"/>
      <c r="FVZ76" s="8"/>
      <c r="FWA76" s="8"/>
      <c r="FWB76" s="8"/>
      <c r="FWC76" s="8"/>
      <c r="FWD76" s="8"/>
      <c r="FWE76" s="8"/>
      <c r="FWF76" s="8"/>
      <c r="FWG76" s="8"/>
      <c r="FWH76" s="8"/>
      <c r="FWI76" s="8"/>
      <c r="FWJ76" s="8"/>
      <c r="FWK76" s="8"/>
      <c r="FWL76" s="8"/>
      <c r="FWM76" s="8"/>
      <c r="FWN76" s="8"/>
      <c r="FWO76" s="8"/>
      <c r="FWP76" s="8"/>
      <c r="FWQ76" s="8"/>
      <c r="FWR76" s="8"/>
      <c r="FWS76" s="8"/>
      <c r="FWT76" s="8"/>
      <c r="FWU76" s="8"/>
      <c r="FWV76" s="8"/>
      <c r="FWW76" s="8"/>
      <c r="FWX76" s="8"/>
      <c r="FWY76" s="8"/>
      <c r="FWZ76" s="8"/>
      <c r="FXA76" s="8"/>
      <c r="FXB76" s="8"/>
      <c r="FXC76" s="8"/>
      <c r="FXD76" s="8"/>
      <c r="FXE76" s="8"/>
      <c r="FXF76" s="8"/>
      <c r="FXG76" s="8"/>
      <c r="FXH76" s="8"/>
      <c r="FXI76" s="8"/>
      <c r="FXJ76" s="8"/>
      <c r="FXK76" s="8"/>
      <c r="FXL76" s="8"/>
      <c r="FXM76" s="8"/>
      <c r="FXN76" s="8"/>
      <c r="FXO76" s="8"/>
      <c r="FXP76" s="8"/>
      <c r="FXQ76" s="8"/>
      <c r="FXR76" s="8"/>
      <c r="FXS76" s="8"/>
      <c r="FXT76" s="8"/>
      <c r="FXU76" s="8"/>
      <c r="FXV76" s="8"/>
      <c r="FXW76" s="8"/>
      <c r="FXX76" s="8"/>
      <c r="FXY76" s="8"/>
      <c r="FXZ76" s="8"/>
      <c r="FYA76" s="8"/>
      <c r="FYB76" s="8"/>
      <c r="FYC76" s="8"/>
      <c r="FYD76" s="8"/>
      <c r="FYE76" s="8"/>
      <c r="FYF76" s="8"/>
      <c r="FYG76" s="8"/>
      <c r="FYH76" s="8"/>
      <c r="FYI76" s="8"/>
      <c r="FYJ76" s="8"/>
      <c r="FYK76" s="8"/>
      <c r="FYL76" s="8"/>
      <c r="FYM76" s="8"/>
      <c r="FYN76" s="8"/>
      <c r="FYO76" s="8"/>
      <c r="FYP76" s="8"/>
      <c r="FYQ76" s="8"/>
      <c r="FYR76" s="8"/>
      <c r="FYS76" s="8"/>
      <c r="FYT76" s="8"/>
      <c r="FYU76" s="8"/>
      <c r="FYV76" s="8"/>
      <c r="FYW76" s="8"/>
      <c r="FYX76" s="8"/>
      <c r="FYY76" s="8"/>
      <c r="FYZ76" s="8"/>
      <c r="FZA76" s="8"/>
      <c r="FZB76" s="8"/>
      <c r="FZC76" s="8"/>
      <c r="FZD76" s="8"/>
      <c r="FZE76" s="8"/>
      <c r="FZF76" s="8"/>
      <c r="FZG76" s="8"/>
      <c r="FZH76" s="8"/>
      <c r="FZI76" s="8"/>
      <c r="FZJ76" s="8"/>
      <c r="FZK76" s="8"/>
      <c r="FZL76" s="8"/>
      <c r="FZM76" s="8"/>
      <c r="FZN76" s="8"/>
      <c r="FZO76" s="8"/>
      <c r="FZP76" s="8"/>
      <c r="FZQ76" s="8"/>
      <c r="FZR76" s="8"/>
      <c r="FZS76" s="8"/>
      <c r="FZT76" s="8"/>
      <c r="FZU76" s="8"/>
      <c r="FZV76" s="8"/>
      <c r="FZW76" s="8"/>
      <c r="FZX76" s="8"/>
      <c r="FZY76" s="8"/>
      <c r="FZZ76" s="8"/>
      <c r="GAA76" s="8"/>
      <c r="GAB76" s="8"/>
      <c r="GAC76" s="8"/>
      <c r="GAD76" s="8"/>
      <c r="GAE76" s="8"/>
      <c r="GAF76" s="8"/>
      <c r="GAG76" s="8"/>
      <c r="GAH76" s="8"/>
      <c r="GAI76" s="8"/>
      <c r="GAJ76" s="8"/>
      <c r="GAK76" s="8"/>
      <c r="GAL76" s="8"/>
      <c r="GAM76" s="8"/>
      <c r="GAN76" s="8"/>
      <c r="GAO76" s="8"/>
      <c r="GAP76" s="8"/>
      <c r="GAQ76" s="8"/>
      <c r="GAR76" s="8"/>
      <c r="GAS76" s="8"/>
      <c r="GAT76" s="8"/>
      <c r="GAU76" s="8"/>
      <c r="GAV76" s="8"/>
      <c r="GAW76" s="8"/>
      <c r="GAX76" s="8"/>
      <c r="GAY76" s="8"/>
      <c r="GAZ76" s="8"/>
      <c r="GBA76" s="8"/>
      <c r="GBB76" s="8"/>
      <c r="GBC76" s="8"/>
      <c r="GBD76" s="8"/>
      <c r="GBE76" s="8"/>
      <c r="GBF76" s="8"/>
      <c r="GBG76" s="8"/>
      <c r="GBH76" s="8"/>
      <c r="GBI76" s="8"/>
      <c r="GBJ76" s="8"/>
      <c r="GBK76" s="8"/>
      <c r="GBL76" s="8"/>
      <c r="GBM76" s="8"/>
      <c r="GBN76" s="8"/>
      <c r="GBO76" s="8"/>
      <c r="GBP76" s="8"/>
      <c r="GBQ76" s="8"/>
      <c r="GBR76" s="8"/>
      <c r="GBS76" s="8"/>
      <c r="GBT76" s="8"/>
      <c r="GBU76" s="8"/>
      <c r="GBV76" s="8"/>
      <c r="GBW76" s="8"/>
      <c r="GBX76" s="8"/>
      <c r="GBY76" s="8"/>
      <c r="GBZ76" s="8"/>
      <c r="GCA76" s="8"/>
      <c r="GCB76" s="8"/>
      <c r="GCC76" s="8"/>
      <c r="GCD76" s="8"/>
      <c r="GCE76" s="8"/>
      <c r="GCF76" s="8"/>
      <c r="GCG76" s="8"/>
      <c r="GCH76" s="8"/>
      <c r="GCI76" s="8"/>
      <c r="GCJ76" s="8"/>
      <c r="GCK76" s="8"/>
      <c r="GCL76" s="8"/>
      <c r="GCM76" s="8"/>
      <c r="GCN76" s="8"/>
      <c r="GCO76" s="8"/>
      <c r="GCP76" s="8"/>
      <c r="GCQ76" s="8"/>
      <c r="GCR76" s="8"/>
      <c r="GCS76" s="8"/>
      <c r="GCT76" s="8"/>
      <c r="GCU76" s="8"/>
      <c r="GCV76" s="8"/>
      <c r="GCW76" s="8"/>
      <c r="GCX76" s="8"/>
      <c r="GCY76" s="8"/>
      <c r="GCZ76" s="8"/>
      <c r="GDA76" s="8"/>
      <c r="GDB76" s="8"/>
      <c r="GDC76" s="8"/>
      <c r="GDD76" s="8"/>
      <c r="GDE76" s="8"/>
      <c r="GDF76" s="8"/>
      <c r="GDG76" s="8"/>
      <c r="GDH76" s="8"/>
      <c r="GDI76" s="8"/>
      <c r="GDJ76" s="8"/>
      <c r="GDK76" s="8"/>
      <c r="GDL76" s="8"/>
      <c r="GDM76" s="8"/>
      <c r="GDN76" s="8"/>
      <c r="GDO76" s="8"/>
      <c r="GDP76" s="8"/>
      <c r="GDQ76" s="8"/>
      <c r="GDR76" s="8"/>
      <c r="GDS76" s="8"/>
      <c r="GDT76" s="8"/>
      <c r="GDU76" s="8"/>
      <c r="GDV76" s="8"/>
      <c r="GDW76" s="8"/>
      <c r="GDX76" s="8"/>
      <c r="GDY76" s="8"/>
      <c r="GDZ76" s="8"/>
      <c r="GEA76" s="8"/>
      <c r="GEB76" s="8"/>
      <c r="GEC76" s="8"/>
      <c r="GED76" s="8"/>
      <c r="GEE76" s="8"/>
      <c r="GEF76" s="8"/>
      <c r="GEG76" s="8"/>
      <c r="GEH76" s="8"/>
      <c r="GEI76" s="8"/>
      <c r="GEJ76" s="8"/>
      <c r="GEK76" s="8"/>
      <c r="GEL76" s="8"/>
      <c r="GEM76" s="8"/>
      <c r="GEN76" s="8"/>
      <c r="GEO76" s="8"/>
      <c r="GEP76" s="8"/>
      <c r="GEQ76" s="8"/>
      <c r="GER76" s="8"/>
      <c r="GES76" s="8"/>
      <c r="GET76" s="8"/>
      <c r="GEU76" s="8"/>
      <c r="GEV76" s="8"/>
      <c r="GEW76" s="8"/>
      <c r="GEX76" s="8"/>
      <c r="GEY76" s="8"/>
      <c r="GEZ76" s="8"/>
      <c r="GFA76" s="8"/>
      <c r="GFB76" s="8"/>
      <c r="GFC76" s="8"/>
      <c r="GFD76" s="8"/>
      <c r="GFE76" s="8"/>
      <c r="GFF76" s="8"/>
      <c r="GFG76" s="8"/>
      <c r="GFH76" s="8"/>
      <c r="GFI76" s="8"/>
      <c r="GFJ76" s="8"/>
      <c r="GFK76" s="8"/>
      <c r="GFL76" s="8"/>
      <c r="GFM76" s="8"/>
      <c r="GFN76" s="8"/>
      <c r="GFO76" s="8"/>
      <c r="GFP76" s="8"/>
      <c r="GFQ76" s="8"/>
      <c r="GFR76" s="8"/>
      <c r="GFS76" s="8"/>
      <c r="GFT76" s="8"/>
      <c r="GFU76" s="8"/>
      <c r="GFV76" s="8"/>
      <c r="GFW76" s="8"/>
      <c r="GFX76" s="8"/>
      <c r="GFY76" s="8"/>
      <c r="GFZ76" s="8"/>
      <c r="GGA76" s="8"/>
      <c r="GGB76" s="8"/>
      <c r="GGC76" s="8"/>
      <c r="GGD76" s="8"/>
      <c r="GGE76" s="8"/>
      <c r="GGF76" s="8"/>
      <c r="GGG76" s="8"/>
      <c r="GGH76" s="8"/>
      <c r="GGI76" s="8"/>
      <c r="GGJ76" s="8"/>
      <c r="GGK76" s="8"/>
      <c r="GGL76" s="8"/>
      <c r="GGM76" s="8"/>
      <c r="GGN76" s="8"/>
      <c r="GGO76" s="8"/>
      <c r="GGP76" s="8"/>
      <c r="GGQ76" s="8"/>
      <c r="GGR76" s="8"/>
      <c r="GGS76" s="8"/>
      <c r="GGT76" s="8"/>
      <c r="GGU76" s="8"/>
      <c r="GGV76" s="8"/>
      <c r="GGW76" s="8"/>
      <c r="GGX76" s="8"/>
      <c r="GGY76" s="8"/>
      <c r="GGZ76" s="8"/>
      <c r="GHA76" s="8"/>
      <c r="GHB76" s="8"/>
      <c r="GHC76" s="8"/>
      <c r="GHD76" s="8"/>
      <c r="GHE76" s="8"/>
      <c r="GHF76" s="8"/>
      <c r="GHG76" s="8"/>
      <c r="GHH76" s="8"/>
      <c r="GHI76" s="8"/>
      <c r="GHJ76" s="8"/>
      <c r="GHK76" s="8"/>
      <c r="GHL76" s="8"/>
      <c r="GHM76" s="8"/>
      <c r="GHN76" s="8"/>
      <c r="GHO76" s="8"/>
      <c r="GHP76" s="8"/>
      <c r="GHQ76" s="8"/>
      <c r="GHR76" s="8"/>
      <c r="GHS76" s="8"/>
      <c r="GHT76" s="8"/>
      <c r="GHU76" s="8"/>
      <c r="GHV76" s="8"/>
      <c r="GHW76" s="8"/>
      <c r="GHX76" s="8"/>
      <c r="GHY76" s="8"/>
      <c r="GHZ76" s="8"/>
      <c r="GIA76" s="8"/>
      <c r="GIB76" s="8"/>
      <c r="GIC76" s="8"/>
      <c r="GID76" s="8"/>
      <c r="GIE76" s="8"/>
      <c r="GIF76" s="8"/>
      <c r="GIG76" s="8"/>
      <c r="GIH76" s="8"/>
      <c r="GII76" s="8"/>
      <c r="GIJ76" s="8"/>
      <c r="GIK76" s="8"/>
      <c r="GIL76" s="8"/>
      <c r="GIM76" s="8"/>
      <c r="GIN76" s="8"/>
      <c r="GIO76" s="8"/>
      <c r="GIP76" s="8"/>
      <c r="GIQ76" s="8"/>
      <c r="GIR76" s="8"/>
      <c r="GIS76" s="8"/>
      <c r="GIT76" s="8"/>
      <c r="GIU76" s="8"/>
      <c r="GIV76" s="8"/>
      <c r="GIW76" s="8"/>
      <c r="GIX76" s="8"/>
      <c r="GIY76" s="8"/>
      <c r="GIZ76" s="8"/>
      <c r="GJA76" s="8"/>
      <c r="GJB76" s="8"/>
      <c r="GJC76" s="8"/>
      <c r="GJD76" s="8"/>
      <c r="GJE76" s="8"/>
      <c r="GJF76" s="8"/>
      <c r="GJG76" s="8"/>
      <c r="GJH76" s="8"/>
      <c r="GJI76" s="8"/>
      <c r="GJJ76" s="8"/>
      <c r="GJK76" s="8"/>
      <c r="GJL76" s="8"/>
      <c r="GJM76" s="8"/>
      <c r="GJN76" s="8"/>
      <c r="GJO76" s="8"/>
      <c r="GJP76" s="8"/>
      <c r="GJQ76" s="8"/>
      <c r="GJR76" s="8"/>
      <c r="GJS76" s="8"/>
      <c r="GJT76" s="8"/>
      <c r="GJU76" s="8"/>
      <c r="GJV76" s="8"/>
      <c r="GJW76" s="8"/>
      <c r="GJX76" s="8"/>
      <c r="GJY76" s="8"/>
      <c r="GJZ76" s="8"/>
      <c r="GKA76" s="8"/>
      <c r="GKB76" s="8"/>
      <c r="GKC76" s="8"/>
      <c r="GKD76" s="8"/>
      <c r="GKE76" s="8"/>
      <c r="GKF76" s="8"/>
      <c r="GKG76" s="8"/>
      <c r="GKH76" s="8"/>
      <c r="GKI76" s="8"/>
      <c r="GKJ76" s="8"/>
      <c r="GKK76" s="8"/>
      <c r="GKL76" s="8"/>
      <c r="GKM76" s="8"/>
      <c r="GKN76" s="8"/>
      <c r="GKO76" s="8"/>
      <c r="GKP76" s="8"/>
      <c r="GKQ76" s="8"/>
      <c r="GKR76" s="8"/>
      <c r="GKS76" s="8"/>
      <c r="GKT76" s="8"/>
      <c r="GKU76" s="8"/>
      <c r="GKV76" s="8"/>
      <c r="GKW76" s="8"/>
      <c r="GKX76" s="8"/>
      <c r="GKY76" s="8"/>
      <c r="GKZ76" s="8"/>
      <c r="GLA76" s="8"/>
      <c r="GLB76" s="8"/>
      <c r="GLC76" s="8"/>
      <c r="GLD76" s="8"/>
      <c r="GLE76" s="8"/>
      <c r="GLF76" s="8"/>
      <c r="GLG76" s="8"/>
      <c r="GLH76" s="8"/>
      <c r="GLI76" s="8"/>
      <c r="GLJ76" s="8"/>
      <c r="GLK76" s="8"/>
      <c r="GLL76" s="8"/>
      <c r="GLM76" s="8"/>
      <c r="GLN76" s="8"/>
      <c r="GLO76" s="8"/>
      <c r="GLP76" s="8"/>
      <c r="GLQ76" s="8"/>
      <c r="GLR76" s="8"/>
      <c r="GLS76" s="8"/>
      <c r="GLT76" s="8"/>
      <c r="GLU76" s="8"/>
      <c r="GLV76" s="8"/>
      <c r="GLW76" s="8"/>
      <c r="GLX76" s="8"/>
      <c r="GLY76" s="8"/>
      <c r="GLZ76" s="8"/>
      <c r="GMA76" s="8"/>
      <c r="GMB76" s="8"/>
      <c r="GMC76" s="8"/>
      <c r="GMD76" s="8"/>
      <c r="GME76" s="8"/>
      <c r="GMF76" s="8"/>
      <c r="GMG76" s="8"/>
      <c r="GMH76" s="8"/>
      <c r="GMI76" s="8"/>
      <c r="GMJ76" s="8"/>
      <c r="GMK76" s="8"/>
      <c r="GML76" s="8"/>
      <c r="GMM76" s="8"/>
      <c r="GMN76" s="8"/>
      <c r="GMO76" s="8"/>
      <c r="GMP76" s="8"/>
      <c r="GMQ76" s="8"/>
      <c r="GMR76" s="8"/>
      <c r="GMS76" s="8"/>
      <c r="GMT76" s="8"/>
      <c r="GMU76" s="8"/>
      <c r="GMV76" s="8"/>
      <c r="GMW76" s="8"/>
      <c r="GMX76" s="8"/>
      <c r="GMY76" s="8"/>
      <c r="GMZ76" s="8"/>
      <c r="GNA76" s="8"/>
      <c r="GNB76" s="8"/>
      <c r="GNC76" s="8"/>
      <c r="GND76" s="8"/>
      <c r="GNE76" s="8"/>
      <c r="GNF76" s="8"/>
      <c r="GNG76" s="8"/>
      <c r="GNH76" s="8"/>
      <c r="GNI76" s="8"/>
      <c r="GNJ76" s="8"/>
      <c r="GNK76" s="8"/>
      <c r="GNL76" s="8"/>
      <c r="GNM76" s="8"/>
      <c r="GNN76" s="8"/>
      <c r="GNO76" s="8"/>
      <c r="GNP76" s="8"/>
      <c r="GNQ76" s="8"/>
      <c r="GNR76" s="8"/>
      <c r="GNS76" s="8"/>
      <c r="GNT76" s="8"/>
      <c r="GNU76" s="8"/>
      <c r="GNV76" s="8"/>
      <c r="GNW76" s="8"/>
      <c r="GNX76" s="8"/>
      <c r="GNY76" s="8"/>
      <c r="GNZ76" s="8"/>
      <c r="GOA76" s="8"/>
      <c r="GOB76" s="8"/>
      <c r="GOC76" s="8"/>
      <c r="GOD76" s="8"/>
      <c r="GOE76" s="8"/>
      <c r="GOF76" s="8"/>
      <c r="GOG76" s="8"/>
      <c r="GOH76" s="8"/>
      <c r="GOI76" s="8"/>
      <c r="GOJ76" s="8"/>
      <c r="GOK76" s="8"/>
      <c r="GOL76" s="8"/>
      <c r="GOM76" s="8"/>
      <c r="GON76" s="8"/>
      <c r="GOO76" s="8"/>
      <c r="GOP76" s="8"/>
      <c r="GOQ76" s="8"/>
      <c r="GOR76" s="8"/>
      <c r="GOS76" s="8"/>
      <c r="GOT76" s="8"/>
      <c r="GOU76" s="8"/>
      <c r="GOV76" s="8"/>
      <c r="GOW76" s="8"/>
      <c r="GOX76" s="8"/>
      <c r="GOY76" s="8"/>
      <c r="GOZ76" s="8"/>
      <c r="GPA76" s="8"/>
      <c r="GPB76" s="8"/>
      <c r="GPC76" s="8"/>
      <c r="GPD76" s="8"/>
      <c r="GPE76" s="8"/>
      <c r="GPF76" s="8"/>
      <c r="GPG76" s="8"/>
      <c r="GPH76" s="8"/>
      <c r="GPI76" s="8"/>
      <c r="GPJ76" s="8"/>
      <c r="GPK76" s="8"/>
      <c r="GPL76" s="8"/>
      <c r="GPM76" s="8"/>
      <c r="GPN76" s="8"/>
      <c r="GPO76" s="8"/>
      <c r="GPP76" s="8"/>
      <c r="GPQ76" s="8"/>
      <c r="GPR76" s="8"/>
      <c r="GPS76" s="8"/>
      <c r="GPT76" s="8"/>
      <c r="GPU76" s="8"/>
      <c r="GPV76" s="8"/>
      <c r="GPW76" s="8"/>
      <c r="GPX76" s="8"/>
      <c r="GPY76" s="8"/>
      <c r="GPZ76" s="8"/>
      <c r="GQA76" s="8"/>
      <c r="GQB76" s="8"/>
      <c r="GQC76" s="8"/>
      <c r="GQD76" s="8"/>
      <c r="GQE76" s="8"/>
      <c r="GQF76" s="8"/>
      <c r="GQG76" s="8"/>
      <c r="GQH76" s="8"/>
      <c r="GQI76" s="8"/>
      <c r="GQJ76" s="8"/>
      <c r="GQK76" s="8"/>
      <c r="GQL76" s="8"/>
      <c r="GQM76" s="8"/>
      <c r="GQN76" s="8"/>
      <c r="GQO76" s="8"/>
      <c r="GQP76" s="8"/>
      <c r="GQQ76" s="8"/>
      <c r="GQR76" s="8"/>
      <c r="GQS76" s="8"/>
      <c r="GQT76" s="8"/>
      <c r="GQU76" s="8"/>
      <c r="GQV76" s="8"/>
      <c r="GQW76" s="8"/>
      <c r="GQX76" s="8"/>
      <c r="GQY76" s="8"/>
      <c r="GQZ76" s="8"/>
      <c r="GRA76" s="8"/>
      <c r="GRB76" s="8"/>
      <c r="GRC76" s="8"/>
      <c r="GRD76" s="8"/>
      <c r="GRE76" s="8"/>
      <c r="GRF76" s="8"/>
      <c r="GRG76" s="8"/>
      <c r="GRH76" s="8"/>
      <c r="GRI76" s="8"/>
      <c r="GRJ76" s="8"/>
      <c r="GRK76" s="8"/>
      <c r="GRL76" s="8"/>
      <c r="GRM76" s="8"/>
      <c r="GRN76" s="8"/>
      <c r="GRO76" s="8"/>
      <c r="GRP76" s="8"/>
      <c r="GRQ76" s="8"/>
      <c r="GRR76" s="8"/>
      <c r="GRS76" s="8"/>
      <c r="GRT76" s="8"/>
      <c r="GRU76" s="8"/>
      <c r="GRV76" s="8"/>
      <c r="GRW76" s="8"/>
      <c r="GRX76" s="8"/>
      <c r="GRY76" s="8"/>
      <c r="GRZ76" s="8"/>
      <c r="GSA76" s="8"/>
      <c r="GSB76" s="8"/>
      <c r="GSC76" s="8"/>
      <c r="GSD76" s="8"/>
      <c r="GSE76" s="8"/>
      <c r="GSF76" s="8"/>
      <c r="GSG76" s="8"/>
      <c r="GSH76" s="8"/>
      <c r="GSI76" s="8"/>
      <c r="GSJ76" s="8"/>
      <c r="GSK76" s="8"/>
      <c r="GSL76" s="8"/>
      <c r="GSM76" s="8"/>
      <c r="GSN76" s="8"/>
      <c r="GSO76" s="8"/>
      <c r="GSP76" s="8"/>
      <c r="GSQ76" s="8"/>
      <c r="GSR76" s="8"/>
      <c r="GSS76" s="8"/>
      <c r="GST76" s="8"/>
      <c r="GSU76" s="8"/>
      <c r="GSV76" s="8"/>
      <c r="GSW76" s="8"/>
      <c r="GSX76" s="8"/>
      <c r="GSY76" s="8"/>
      <c r="GSZ76" s="8"/>
      <c r="GTA76" s="8"/>
      <c r="GTB76" s="8"/>
      <c r="GTC76" s="8"/>
      <c r="GTD76" s="8"/>
      <c r="GTE76" s="8"/>
      <c r="GTF76" s="8"/>
      <c r="GTG76" s="8"/>
      <c r="GTH76" s="8"/>
      <c r="GTI76" s="8"/>
      <c r="GTJ76" s="8"/>
      <c r="GTK76" s="8"/>
      <c r="GTL76" s="8"/>
      <c r="GTM76" s="8"/>
      <c r="GTN76" s="8"/>
      <c r="GTO76" s="8"/>
      <c r="GTP76" s="8"/>
      <c r="GTQ76" s="8"/>
      <c r="GTR76" s="8"/>
      <c r="GTS76" s="8"/>
      <c r="GTT76" s="8"/>
      <c r="GTU76" s="8"/>
      <c r="GTV76" s="8"/>
      <c r="GTW76" s="8"/>
      <c r="GTX76" s="8"/>
      <c r="GTY76" s="8"/>
      <c r="GTZ76" s="8"/>
      <c r="GUA76" s="8"/>
      <c r="GUB76" s="8"/>
      <c r="GUC76" s="8"/>
      <c r="GUD76" s="8"/>
      <c r="GUE76" s="8"/>
      <c r="GUF76" s="8"/>
      <c r="GUG76" s="8"/>
      <c r="GUH76" s="8"/>
      <c r="GUI76" s="8"/>
      <c r="GUJ76" s="8"/>
      <c r="GUK76" s="8"/>
      <c r="GUL76" s="8"/>
      <c r="GUM76" s="8"/>
      <c r="GUN76" s="8"/>
      <c r="GUO76" s="8"/>
      <c r="GUP76" s="8"/>
      <c r="GUQ76" s="8"/>
      <c r="GUR76" s="8"/>
      <c r="GUS76" s="8"/>
      <c r="GUT76" s="8"/>
      <c r="GUU76" s="8"/>
      <c r="GUV76" s="8"/>
      <c r="GUW76" s="8"/>
      <c r="GUX76" s="8"/>
      <c r="GUY76" s="8"/>
      <c r="GUZ76" s="8"/>
      <c r="GVA76" s="8"/>
      <c r="GVB76" s="8"/>
      <c r="GVC76" s="8"/>
      <c r="GVD76" s="8"/>
      <c r="GVE76" s="8"/>
      <c r="GVF76" s="8"/>
      <c r="GVG76" s="8"/>
      <c r="GVH76" s="8"/>
      <c r="GVI76" s="8"/>
      <c r="GVJ76" s="8"/>
      <c r="GVK76" s="8"/>
      <c r="GVL76" s="8"/>
      <c r="GVM76" s="8"/>
      <c r="GVN76" s="8"/>
      <c r="GVO76" s="8"/>
      <c r="GVP76" s="8"/>
      <c r="GVQ76" s="8"/>
      <c r="GVR76" s="8"/>
      <c r="GVS76" s="8"/>
      <c r="GVT76" s="8"/>
      <c r="GVU76" s="8"/>
      <c r="GVV76" s="8"/>
      <c r="GVW76" s="8"/>
      <c r="GVX76" s="8"/>
      <c r="GVY76" s="8"/>
      <c r="GVZ76" s="8"/>
      <c r="GWA76" s="8"/>
      <c r="GWB76" s="8"/>
      <c r="GWC76" s="8"/>
      <c r="GWD76" s="8"/>
      <c r="GWE76" s="8"/>
      <c r="GWF76" s="8"/>
      <c r="GWG76" s="8"/>
      <c r="GWH76" s="8"/>
      <c r="GWI76" s="8"/>
      <c r="GWJ76" s="8"/>
      <c r="GWK76" s="8"/>
      <c r="GWL76" s="8"/>
      <c r="GWM76" s="8"/>
      <c r="GWN76" s="8"/>
      <c r="GWO76" s="8"/>
      <c r="GWP76" s="8"/>
      <c r="GWQ76" s="8"/>
      <c r="GWR76" s="8"/>
      <c r="GWS76" s="8"/>
      <c r="GWT76" s="8"/>
      <c r="GWU76" s="8"/>
      <c r="GWV76" s="8"/>
      <c r="GWW76" s="8"/>
      <c r="GWX76" s="8"/>
      <c r="GWY76" s="8"/>
      <c r="GWZ76" s="8"/>
      <c r="GXA76" s="8"/>
      <c r="GXB76" s="8"/>
      <c r="GXC76" s="8"/>
      <c r="GXD76" s="8"/>
      <c r="GXE76" s="8"/>
      <c r="GXF76" s="8"/>
      <c r="GXG76" s="8"/>
      <c r="GXH76" s="8"/>
      <c r="GXI76" s="8"/>
      <c r="GXJ76" s="8"/>
      <c r="GXK76" s="8"/>
      <c r="GXL76" s="8"/>
      <c r="GXM76" s="8"/>
      <c r="GXN76" s="8"/>
      <c r="GXO76" s="8"/>
      <c r="GXP76" s="8"/>
      <c r="GXQ76" s="8"/>
      <c r="GXR76" s="8"/>
      <c r="GXS76" s="8"/>
      <c r="GXT76" s="8"/>
      <c r="GXU76" s="8"/>
      <c r="GXV76" s="8"/>
      <c r="GXW76" s="8"/>
      <c r="GXX76" s="8"/>
      <c r="GXY76" s="8"/>
      <c r="GXZ76" s="8"/>
      <c r="GYA76" s="8"/>
      <c r="GYB76" s="8"/>
      <c r="GYC76" s="8"/>
      <c r="GYD76" s="8"/>
      <c r="GYE76" s="8"/>
      <c r="GYF76" s="8"/>
      <c r="GYG76" s="8"/>
      <c r="GYH76" s="8"/>
      <c r="GYI76" s="8"/>
      <c r="GYJ76" s="8"/>
      <c r="GYK76" s="8"/>
      <c r="GYL76" s="8"/>
      <c r="GYM76" s="8"/>
      <c r="GYN76" s="8"/>
      <c r="GYO76" s="8"/>
      <c r="GYP76" s="8"/>
      <c r="GYQ76" s="8"/>
      <c r="GYR76" s="8"/>
      <c r="GYS76" s="8"/>
      <c r="GYT76" s="8"/>
      <c r="GYU76" s="8"/>
      <c r="GYV76" s="8"/>
      <c r="GYW76" s="8"/>
      <c r="GYX76" s="8"/>
      <c r="GYY76" s="8"/>
      <c r="GYZ76" s="8"/>
      <c r="GZA76" s="8"/>
      <c r="GZB76" s="8"/>
      <c r="GZC76" s="8"/>
      <c r="GZD76" s="8"/>
      <c r="GZE76" s="8"/>
      <c r="GZF76" s="8"/>
      <c r="GZG76" s="8"/>
      <c r="GZH76" s="8"/>
      <c r="GZI76" s="8"/>
      <c r="GZJ76" s="8"/>
      <c r="GZK76" s="8"/>
      <c r="GZL76" s="8"/>
      <c r="GZM76" s="8"/>
      <c r="GZN76" s="8"/>
      <c r="GZO76" s="8"/>
      <c r="GZP76" s="8"/>
      <c r="GZQ76" s="8"/>
      <c r="GZR76" s="8"/>
      <c r="GZS76" s="8"/>
      <c r="GZT76" s="8"/>
      <c r="GZU76" s="8"/>
      <c r="GZV76" s="8"/>
      <c r="GZW76" s="8"/>
      <c r="GZX76" s="8"/>
      <c r="GZY76" s="8"/>
      <c r="GZZ76" s="8"/>
      <c r="HAA76" s="8"/>
      <c r="HAB76" s="8"/>
      <c r="HAC76" s="8"/>
      <c r="HAD76" s="8"/>
      <c r="HAE76" s="8"/>
      <c r="HAF76" s="8"/>
      <c r="HAG76" s="8"/>
      <c r="HAH76" s="8"/>
      <c r="HAI76" s="8"/>
      <c r="HAJ76" s="8"/>
      <c r="HAK76" s="8"/>
      <c r="HAL76" s="8"/>
      <c r="HAM76" s="8"/>
      <c r="HAN76" s="8"/>
      <c r="HAO76" s="8"/>
      <c r="HAP76" s="8"/>
      <c r="HAQ76" s="8"/>
      <c r="HAR76" s="8"/>
      <c r="HAS76" s="8"/>
      <c r="HAT76" s="8"/>
      <c r="HAU76" s="8"/>
      <c r="HAV76" s="8"/>
      <c r="HAW76" s="8"/>
      <c r="HAX76" s="8"/>
      <c r="HAY76" s="8"/>
      <c r="HAZ76" s="8"/>
      <c r="HBA76" s="8"/>
      <c r="HBB76" s="8"/>
      <c r="HBC76" s="8"/>
      <c r="HBD76" s="8"/>
      <c r="HBE76" s="8"/>
      <c r="HBF76" s="8"/>
      <c r="HBG76" s="8"/>
      <c r="HBH76" s="8"/>
      <c r="HBI76" s="8"/>
      <c r="HBJ76" s="8"/>
      <c r="HBK76" s="8"/>
      <c r="HBL76" s="8"/>
      <c r="HBM76" s="8"/>
      <c r="HBN76" s="8"/>
      <c r="HBO76" s="8"/>
      <c r="HBP76" s="8"/>
      <c r="HBQ76" s="8"/>
      <c r="HBR76" s="8"/>
      <c r="HBS76" s="8"/>
      <c r="HBT76" s="8"/>
      <c r="HBU76" s="8"/>
      <c r="HBV76" s="8"/>
      <c r="HBW76" s="8"/>
      <c r="HBX76" s="8"/>
      <c r="HBY76" s="8"/>
      <c r="HBZ76" s="8"/>
      <c r="HCA76" s="8"/>
      <c r="HCB76" s="8"/>
      <c r="HCC76" s="8"/>
      <c r="HCD76" s="8"/>
      <c r="HCE76" s="8"/>
      <c r="HCF76" s="8"/>
      <c r="HCG76" s="8"/>
      <c r="HCH76" s="8"/>
      <c r="HCI76" s="8"/>
      <c r="HCJ76" s="8"/>
      <c r="HCK76" s="8"/>
      <c r="HCL76" s="8"/>
      <c r="HCM76" s="8"/>
      <c r="HCN76" s="8"/>
      <c r="HCO76" s="8"/>
      <c r="HCP76" s="8"/>
      <c r="HCQ76" s="8"/>
      <c r="HCR76" s="8"/>
      <c r="HCS76" s="8"/>
      <c r="HCT76" s="8"/>
      <c r="HCU76" s="8"/>
      <c r="HCV76" s="8"/>
      <c r="HCW76" s="8"/>
      <c r="HCX76" s="8"/>
      <c r="HCY76" s="8"/>
      <c r="HCZ76" s="8"/>
      <c r="HDA76" s="8"/>
      <c r="HDB76" s="8"/>
      <c r="HDC76" s="8"/>
      <c r="HDD76" s="8"/>
      <c r="HDE76" s="8"/>
      <c r="HDF76" s="8"/>
      <c r="HDG76" s="8"/>
      <c r="HDH76" s="8"/>
      <c r="HDI76" s="8"/>
      <c r="HDJ76" s="8"/>
      <c r="HDK76" s="8"/>
      <c r="HDL76" s="8"/>
      <c r="HDM76" s="8"/>
      <c r="HDN76" s="8"/>
      <c r="HDO76" s="8"/>
      <c r="HDP76" s="8"/>
      <c r="HDQ76" s="8"/>
      <c r="HDR76" s="8"/>
      <c r="HDS76" s="8"/>
      <c r="HDT76" s="8"/>
      <c r="HDU76" s="8"/>
      <c r="HDV76" s="8"/>
      <c r="HDW76" s="8"/>
      <c r="HDX76" s="8"/>
      <c r="HDY76" s="8"/>
      <c r="HDZ76" s="8"/>
      <c r="HEA76" s="8"/>
      <c r="HEB76" s="8"/>
      <c r="HEC76" s="8"/>
      <c r="HED76" s="8"/>
      <c r="HEE76" s="8"/>
      <c r="HEF76" s="8"/>
      <c r="HEG76" s="8"/>
      <c r="HEH76" s="8"/>
      <c r="HEI76" s="8"/>
      <c r="HEJ76" s="8"/>
      <c r="HEK76" s="8"/>
      <c r="HEL76" s="8"/>
      <c r="HEM76" s="8"/>
      <c r="HEN76" s="8"/>
      <c r="HEO76" s="8"/>
      <c r="HEP76" s="8"/>
      <c r="HEQ76" s="8"/>
      <c r="HER76" s="8"/>
      <c r="HES76" s="8"/>
      <c r="HET76" s="8"/>
      <c r="HEU76" s="8"/>
      <c r="HEV76" s="8"/>
      <c r="HEW76" s="8"/>
      <c r="HEX76" s="8"/>
      <c r="HEY76" s="8"/>
      <c r="HEZ76" s="8"/>
      <c r="HFA76" s="8"/>
      <c r="HFB76" s="8"/>
      <c r="HFC76" s="8"/>
      <c r="HFD76" s="8"/>
      <c r="HFE76" s="8"/>
      <c r="HFF76" s="8"/>
      <c r="HFG76" s="8"/>
      <c r="HFH76" s="8"/>
      <c r="HFI76" s="8"/>
      <c r="HFJ76" s="8"/>
      <c r="HFK76" s="8"/>
      <c r="HFL76" s="8"/>
      <c r="HFM76" s="8"/>
      <c r="HFN76" s="8"/>
      <c r="HFO76" s="8"/>
      <c r="HFP76" s="8"/>
      <c r="HFQ76" s="8"/>
      <c r="HFR76" s="8"/>
      <c r="HFS76" s="8"/>
      <c r="HFT76" s="8"/>
      <c r="HFU76" s="8"/>
      <c r="HFV76" s="8"/>
      <c r="HFW76" s="8"/>
      <c r="HFX76" s="8"/>
      <c r="HFY76" s="8"/>
      <c r="HFZ76" s="8"/>
      <c r="HGA76" s="8"/>
      <c r="HGB76" s="8"/>
      <c r="HGC76" s="8"/>
      <c r="HGD76" s="8"/>
      <c r="HGE76" s="8"/>
      <c r="HGF76" s="8"/>
      <c r="HGG76" s="8"/>
      <c r="HGH76" s="8"/>
      <c r="HGI76" s="8"/>
      <c r="HGJ76" s="8"/>
      <c r="HGK76" s="8"/>
      <c r="HGL76" s="8"/>
      <c r="HGM76" s="8"/>
      <c r="HGN76" s="8"/>
      <c r="HGO76" s="8"/>
      <c r="HGP76" s="8"/>
      <c r="HGQ76" s="8"/>
      <c r="HGR76" s="8"/>
      <c r="HGS76" s="8"/>
      <c r="HGT76" s="8"/>
      <c r="HGU76" s="8"/>
      <c r="HGV76" s="8"/>
      <c r="HGW76" s="8"/>
      <c r="HGX76" s="8"/>
      <c r="HGY76" s="8"/>
      <c r="HGZ76" s="8"/>
      <c r="HHA76" s="8"/>
      <c r="HHB76" s="8"/>
      <c r="HHC76" s="8"/>
      <c r="HHD76" s="8"/>
      <c r="HHE76" s="8"/>
      <c r="HHF76" s="8"/>
      <c r="HHG76" s="8"/>
      <c r="HHH76" s="8"/>
      <c r="HHI76" s="8"/>
      <c r="HHJ76" s="8"/>
      <c r="HHK76" s="8"/>
      <c r="HHL76" s="8"/>
      <c r="HHM76" s="8"/>
      <c r="HHN76" s="8"/>
      <c r="HHO76" s="8"/>
      <c r="HHP76" s="8"/>
      <c r="HHQ76" s="8"/>
      <c r="HHR76" s="8"/>
      <c r="HHS76" s="8"/>
      <c r="HHT76" s="8"/>
      <c r="HHU76" s="8"/>
      <c r="HHV76" s="8"/>
      <c r="HHW76" s="8"/>
      <c r="HHX76" s="8"/>
      <c r="HHY76" s="8"/>
      <c r="HHZ76" s="8"/>
      <c r="HIA76" s="8"/>
      <c r="HIB76" s="8"/>
      <c r="HIC76" s="8"/>
      <c r="HID76" s="8"/>
      <c r="HIE76" s="8"/>
      <c r="HIF76" s="8"/>
      <c r="HIG76" s="8"/>
      <c r="HIH76" s="8"/>
      <c r="HII76" s="8"/>
      <c r="HIJ76" s="8"/>
      <c r="HIK76" s="8"/>
      <c r="HIL76" s="8"/>
      <c r="HIM76" s="8"/>
      <c r="HIN76" s="8"/>
      <c r="HIO76" s="8"/>
      <c r="HIP76" s="8"/>
      <c r="HIQ76" s="8"/>
      <c r="HIR76" s="8"/>
      <c r="HIS76" s="8"/>
      <c r="HIT76" s="8"/>
      <c r="HIU76" s="8"/>
      <c r="HIV76" s="8"/>
      <c r="HIW76" s="8"/>
      <c r="HIX76" s="8"/>
      <c r="HIY76" s="8"/>
      <c r="HIZ76" s="8"/>
      <c r="HJA76" s="8"/>
      <c r="HJB76" s="8"/>
      <c r="HJC76" s="8"/>
      <c r="HJD76" s="8"/>
      <c r="HJE76" s="8"/>
      <c r="HJF76" s="8"/>
      <c r="HJG76" s="8"/>
      <c r="HJH76" s="8"/>
      <c r="HJI76" s="8"/>
      <c r="HJJ76" s="8"/>
      <c r="HJK76" s="8"/>
      <c r="HJL76" s="8"/>
      <c r="HJM76" s="8"/>
      <c r="HJN76" s="8"/>
      <c r="HJO76" s="8"/>
      <c r="HJP76" s="8"/>
      <c r="HJQ76" s="8"/>
      <c r="HJR76" s="8"/>
      <c r="HJS76" s="8"/>
      <c r="HJT76" s="8"/>
      <c r="HJU76" s="8"/>
      <c r="HJV76" s="8"/>
      <c r="HJW76" s="8"/>
      <c r="HJX76" s="8"/>
      <c r="HJY76" s="8"/>
      <c r="HJZ76" s="8"/>
      <c r="HKA76" s="8"/>
      <c r="HKB76" s="8"/>
      <c r="HKC76" s="8"/>
      <c r="HKD76" s="8"/>
      <c r="HKE76" s="8"/>
      <c r="HKF76" s="8"/>
      <c r="HKG76" s="8"/>
      <c r="HKH76" s="8"/>
      <c r="HKI76" s="8"/>
      <c r="HKJ76" s="8"/>
      <c r="HKK76" s="8"/>
      <c r="HKL76" s="8"/>
      <c r="HKM76" s="8"/>
      <c r="HKN76" s="8"/>
      <c r="HKO76" s="8"/>
      <c r="HKP76" s="8"/>
      <c r="HKQ76" s="8"/>
      <c r="HKR76" s="8"/>
      <c r="HKS76" s="8"/>
      <c r="HKT76" s="8"/>
      <c r="HKU76" s="8"/>
      <c r="HKV76" s="8"/>
      <c r="HKW76" s="8"/>
      <c r="HKX76" s="8"/>
      <c r="HKY76" s="8"/>
      <c r="HKZ76" s="8"/>
      <c r="HLA76" s="8"/>
      <c r="HLB76" s="8"/>
      <c r="HLC76" s="8"/>
      <c r="HLD76" s="8"/>
      <c r="HLE76" s="8"/>
      <c r="HLF76" s="8"/>
      <c r="HLG76" s="8"/>
      <c r="HLH76" s="8"/>
      <c r="HLI76" s="8"/>
      <c r="HLJ76" s="8"/>
      <c r="HLK76" s="8"/>
      <c r="HLL76" s="8"/>
      <c r="HLM76" s="8"/>
      <c r="HLN76" s="8"/>
      <c r="HLO76" s="8"/>
      <c r="HLP76" s="8"/>
      <c r="HLQ76" s="8"/>
      <c r="HLR76" s="8"/>
      <c r="HLS76" s="8"/>
      <c r="HLT76" s="8"/>
      <c r="HLU76" s="8"/>
      <c r="HLV76" s="8"/>
      <c r="HLW76" s="8"/>
      <c r="HLX76" s="8"/>
      <c r="HLY76" s="8"/>
      <c r="HLZ76" s="8"/>
      <c r="HMA76" s="8"/>
      <c r="HMB76" s="8"/>
      <c r="HMC76" s="8"/>
      <c r="HMD76" s="8"/>
      <c r="HME76" s="8"/>
      <c r="HMF76" s="8"/>
      <c r="HMG76" s="8"/>
      <c r="HMH76" s="8"/>
      <c r="HMI76" s="8"/>
      <c r="HMJ76" s="8"/>
      <c r="HMK76" s="8"/>
      <c r="HML76" s="8"/>
      <c r="HMM76" s="8"/>
      <c r="HMN76" s="8"/>
      <c r="HMO76" s="8"/>
      <c r="HMP76" s="8"/>
      <c r="HMQ76" s="8"/>
      <c r="HMR76" s="8"/>
      <c r="HMS76" s="8"/>
      <c r="HMT76" s="8"/>
      <c r="HMU76" s="8"/>
      <c r="HMV76" s="8"/>
      <c r="HMW76" s="8"/>
      <c r="HMX76" s="8"/>
      <c r="HMY76" s="8"/>
      <c r="HMZ76" s="8"/>
      <c r="HNA76" s="8"/>
      <c r="HNB76" s="8"/>
      <c r="HNC76" s="8"/>
      <c r="HND76" s="8"/>
      <c r="HNE76" s="8"/>
      <c r="HNF76" s="8"/>
      <c r="HNG76" s="8"/>
      <c r="HNH76" s="8"/>
      <c r="HNI76" s="8"/>
      <c r="HNJ76" s="8"/>
      <c r="HNK76" s="8"/>
      <c r="HNL76" s="8"/>
      <c r="HNM76" s="8"/>
      <c r="HNN76" s="8"/>
      <c r="HNO76" s="8"/>
      <c r="HNP76" s="8"/>
      <c r="HNQ76" s="8"/>
      <c r="HNR76" s="8"/>
      <c r="HNS76" s="8"/>
      <c r="HNT76" s="8"/>
      <c r="HNU76" s="8"/>
      <c r="HNV76" s="8"/>
      <c r="HNW76" s="8"/>
      <c r="HNX76" s="8"/>
      <c r="HNY76" s="8"/>
      <c r="HNZ76" s="8"/>
      <c r="HOA76" s="8"/>
      <c r="HOB76" s="8"/>
      <c r="HOC76" s="8"/>
      <c r="HOD76" s="8"/>
      <c r="HOE76" s="8"/>
      <c r="HOF76" s="8"/>
      <c r="HOG76" s="8"/>
      <c r="HOH76" s="8"/>
      <c r="HOI76" s="8"/>
      <c r="HOJ76" s="8"/>
      <c r="HOK76" s="8"/>
      <c r="HOL76" s="8"/>
      <c r="HOM76" s="8"/>
      <c r="HON76" s="8"/>
      <c r="HOO76" s="8"/>
      <c r="HOP76" s="8"/>
      <c r="HOQ76" s="8"/>
      <c r="HOR76" s="8"/>
      <c r="HOS76" s="8"/>
      <c r="HOT76" s="8"/>
      <c r="HOU76" s="8"/>
      <c r="HOV76" s="8"/>
      <c r="HOW76" s="8"/>
      <c r="HOX76" s="8"/>
      <c r="HOY76" s="8"/>
      <c r="HOZ76" s="8"/>
      <c r="HPA76" s="8"/>
      <c r="HPB76" s="8"/>
      <c r="HPC76" s="8"/>
      <c r="HPD76" s="8"/>
      <c r="HPE76" s="8"/>
      <c r="HPF76" s="8"/>
      <c r="HPG76" s="8"/>
      <c r="HPH76" s="8"/>
      <c r="HPI76" s="8"/>
      <c r="HPJ76" s="8"/>
      <c r="HPK76" s="8"/>
      <c r="HPL76" s="8"/>
      <c r="HPM76" s="8"/>
      <c r="HPN76" s="8"/>
      <c r="HPO76" s="8"/>
      <c r="HPP76" s="8"/>
      <c r="HPQ76" s="8"/>
      <c r="HPR76" s="8"/>
      <c r="HPS76" s="8"/>
      <c r="HPT76" s="8"/>
      <c r="HPU76" s="8"/>
      <c r="HPV76" s="8"/>
      <c r="HPW76" s="8"/>
      <c r="HPX76" s="8"/>
      <c r="HPY76" s="8"/>
      <c r="HPZ76" s="8"/>
      <c r="HQA76" s="8"/>
      <c r="HQB76" s="8"/>
      <c r="HQC76" s="8"/>
      <c r="HQD76" s="8"/>
      <c r="HQE76" s="8"/>
      <c r="HQF76" s="8"/>
      <c r="HQG76" s="8"/>
      <c r="HQH76" s="8"/>
      <c r="HQI76" s="8"/>
      <c r="HQJ76" s="8"/>
      <c r="HQK76" s="8"/>
      <c r="HQL76" s="8"/>
      <c r="HQM76" s="8"/>
      <c r="HQN76" s="8"/>
      <c r="HQO76" s="8"/>
      <c r="HQP76" s="8"/>
      <c r="HQQ76" s="8"/>
      <c r="HQR76" s="8"/>
      <c r="HQS76" s="8"/>
      <c r="HQT76" s="8"/>
      <c r="HQU76" s="8"/>
      <c r="HQV76" s="8"/>
      <c r="HQW76" s="8"/>
      <c r="HQX76" s="8"/>
      <c r="HQY76" s="8"/>
      <c r="HQZ76" s="8"/>
      <c r="HRA76" s="8"/>
      <c r="HRB76" s="8"/>
      <c r="HRC76" s="8"/>
      <c r="HRD76" s="8"/>
      <c r="HRE76" s="8"/>
      <c r="HRF76" s="8"/>
      <c r="HRG76" s="8"/>
      <c r="HRH76" s="8"/>
      <c r="HRI76" s="8"/>
      <c r="HRJ76" s="8"/>
      <c r="HRK76" s="8"/>
      <c r="HRL76" s="8"/>
      <c r="HRM76" s="8"/>
      <c r="HRN76" s="8"/>
      <c r="HRO76" s="8"/>
      <c r="HRP76" s="8"/>
      <c r="HRQ76" s="8"/>
      <c r="HRR76" s="8"/>
      <c r="HRS76" s="8"/>
      <c r="HRT76" s="8"/>
      <c r="HRU76" s="8"/>
      <c r="HRV76" s="8"/>
      <c r="HRW76" s="8"/>
      <c r="HRX76" s="8"/>
      <c r="HRY76" s="8"/>
      <c r="HRZ76" s="8"/>
      <c r="HSA76" s="8"/>
      <c r="HSB76" s="8"/>
      <c r="HSC76" s="8"/>
      <c r="HSD76" s="8"/>
      <c r="HSE76" s="8"/>
      <c r="HSF76" s="8"/>
      <c r="HSG76" s="8"/>
      <c r="HSH76" s="8"/>
      <c r="HSI76" s="8"/>
      <c r="HSJ76" s="8"/>
      <c r="HSK76" s="8"/>
      <c r="HSL76" s="8"/>
      <c r="HSM76" s="8"/>
      <c r="HSN76" s="8"/>
      <c r="HSO76" s="8"/>
      <c r="HSP76" s="8"/>
      <c r="HSQ76" s="8"/>
      <c r="HSR76" s="8"/>
      <c r="HSS76" s="8"/>
      <c r="HST76" s="8"/>
      <c r="HSU76" s="8"/>
      <c r="HSV76" s="8"/>
      <c r="HSW76" s="8"/>
      <c r="HSX76" s="8"/>
      <c r="HSY76" s="8"/>
      <c r="HSZ76" s="8"/>
      <c r="HTA76" s="8"/>
      <c r="HTB76" s="8"/>
      <c r="HTC76" s="8"/>
      <c r="HTD76" s="8"/>
      <c r="HTE76" s="8"/>
      <c r="HTF76" s="8"/>
      <c r="HTG76" s="8"/>
      <c r="HTH76" s="8"/>
      <c r="HTI76" s="8"/>
      <c r="HTJ76" s="8"/>
      <c r="HTK76" s="8"/>
      <c r="HTL76" s="8"/>
      <c r="HTM76" s="8"/>
      <c r="HTN76" s="8"/>
      <c r="HTO76" s="8"/>
      <c r="HTP76" s="8"/>
      <c r="HTQ76" s="8"/>
      <c r="HTR76" s="8"/>
      <c r="HTS76" s="8"/>
      <c r="HTT76" s="8"/>
      <c r="HTU76" s="8"/>
      <c r="HTV76" s="8"/>
      <c r="HTW76" s="8"/>
      <c r="HTX76" s="8"/>
      <c r="HTY76" s="8"/>
      <c r="HTZ76" s="8"/>
      <c r="HUA76" s="8"/>
      <c r="HUB76" s="8"/>
      <c r="HUC76" s="8"/>
      <c r="HUD76" s="8"/>
      <c r="HUE76" s="8"/>
      <c r="HUF76" s="8"/>
      <c r="HUG76" s="8"/>
      <c r="HUH76" s="8"/>
      <c r="HUI76" s="8"/>
      <c r="HUJ76" s="8"/>
      <c r="HUK76" s="8"/>
      <c r="HUL76" s="8"/>
      <c r="HUM76" s="8"/>
      <c r="HUN76" s="8"/>
      <c r="HUO76" s="8"/>
      <c r="HUP76" s="8"/>
      <c r="HUQ76" s="8"/>
      <c r="HUR76" s="8"/>
      <c r="HUS76" s="8"/>
      <c r="HUT76" s="8"/>
      <c r="HUU76" s="8"/>
      <c r="HUV76" s="8"/>
      <c r="HUW76" s="8"/>
      <c r="HUX76" s="8"/>
      <c r="HUY76" s="8"/>
      <c r="HUZ76" s="8"/>
      <c r="HVA76" s="8"/>
      <c r="HVB76" s="8"/>
      <c r="HVC76" s="8"/>
      <c r="HVD76" s="8"/>
      <c r="HVE76" s="8"/>
      <c r="HVF76" s="8"/>
      <c r="HVG76" s="8"/>
      <c r="HVH76" s="8"/>
      <c r="HVI76" s="8"/>
      <c r="HVJ76" s="8"/>
      <c r="HVK76" s="8"/>
      <c r="HVL76" s="8"/>
      <c r="HVM76" s="8"/>
      <c r="HVN76" s="8"/>
      <c r="HVO76" s="8"/>
      <c r="HVP76" s="8"/>
      <c r="HVQ76" s="8"/>
      <c r="HVR76" s="8"/>
      <c r="HVS76" s="8"/>
      <c r="HVT76" s="8"/>
      <c r="HVU76" s="8"/>
      <c r="HVV76" s="8"/>
      <c r="HVW76" s="8"/>
      <c r="HVX76" s="8"/>
      <c r="HVY76" s="8"/>
      <c r="HVZ76" s="8"/>
      <c r="HWA76" s="8"/>
      <c r="HWB76" s="8"/>
      <c r="HWC76" s="8"/>
      <c r="HWD76" s="8"/>
      <c r="HWE76" s="8"/>
      <c r="HWF76" s="8"/>
      <c r="HWG76" s="8"/>
      <c r="HWH76" s="8"/>
      <c r="HWI76" s="8"/>
      <c r="HWJ76" s="8"/>
      <c r="HWK76" s="8"/>
      <c r="HWL76" s="8"/>
      <c r="HWM76" s="8"/>
      <c r="HWN76" s="8"/>
      <c r="HWO76" s="8"/>
      <c r="HWP76" s="8"/>
      <c r="HWQ76" s="8"/>
      <c r="HWR76" s="8"/>
      <c r="HWS76" s="8"/>
      <c r="HWT76" s="8"/>
      <c r="HWU76" s="8"/>
      <c r="HWV76" s="8"/>
      <c r="HWW76" s="8"/>
      <c r="HWX76" s="8"/>
      <c r="HWY76" s="8"/>
      <c r="HWZ76" s="8"/>
      <c r="HXA76" s="8"/>
      <c r="HXB76" s="8"/>
      <c r="HXC76" s="8"/>
      <c r="HXD76" s="8"/>
      <c r="HXE76" s="8"/>
      <c r="HXF76" s="8"/>
      <c r="HXG76" s="8"/>
      <c r="HXH76" s="8"/>
      <c r="HXI76" s="8"/>
      <c r="HXJ76" s="8"/>
      <c r="HXK76" s="8"/>
      <c r="HXL76" s="8"/>
      <c r="HXM76" s="8"/>
      <c r="HXN76" s="8"/>
      <c r="HXO76" s="8"/>
      <c r="HXP76" s="8"/>
      <c r="HXQ76" s="8"/>
      <c r="HXR76" s="8"/>
      <c r="HXS76" s="8"/>
      <c r="HXT76" s="8"/>
      <c r="HXU76" s="8"/>
      <c r="HXV76" s="8"/>
      <c r="HXW76" s="8"/>
      <c r="HXX76" s="8"/>
      <c r="HXY76" s="8"/>
      <c r="HXZ76" s="8"/>
      <c r="HYA76" s="8"/>
      <c r="HYB76" s="8"/>
      <c r="HYC76" s="8"/>
      <c r="HYD76" s="8"/>
      <c r="HYE76" s="8"/>
      <c r="HYF76" s="8"/>
      <c r="HYG76" s="8"/>
      <c r="HYH76" s="8"/>
      <c r="HYI76" s="8"/>
      <c r="HYJ76" s="8"/>
      <c r="HYK76" s="8"/>
      <c r="HYL76" s="8"/>
      <c r="HYM76" s="8"/>
      <c r="HYN76" s="8"/>
      <c r="HYO76" s="8"/>
      <c r="HYP76" s="8"/>
      <c r="HYQ76" s="8"/>
      <c r="HYR76" s="8"/>
      <c r="HYS76" s="8"/>
      <c r="HYT76" s="8"/>
      <c r="HYU76" s="8"/>
      <c r="HYV76" s="8"/>
      <c r="HYW76" s="8"/>
      <c r="HYX76" s="8"/>
      <c r="HYY76" s="8"/>
      <c r="HYZ76" s="8"/>
      <c r="HZA76" s="8"/>
      <c r="HZB76" s="8"/>
      <c r="HZC76" s="8"/>
      <c r="HZD76" s="8"/>
      <c r="HZE76" s="8"/>
      <c r="HZF76" s="8"/>
      <c r="HZG76" s="8"/>
      <c r="HZH76" s="8"/>
      <c r="HZI76" s="8"/>
      <c r="HZJ76" s="8"/>
      <c r="HZK76" s="8"/>
      <c r="HZL76" s="8"/>
      <c r="HZM76" s="8"/>
      <c r="HZN76" s="8"/>
      <c r="HZO76" s="8"/>
      <c r="HZP76" s="8"/>
      <c r="HZQ76" s="8"/>
      <c r="HZR76" s="8"/>
      <c r="HZS76" s="8"/>
      <c r="HZT76" s="8"/>
      <c r="HZU76" s="8"/>
      <c r="HZV76" s="8"/>
      <c r="HZW76" s="8"/>
      <c r="HZX76" s="8"/>
      <c r="HZY76" s="8"/>
      <c r="HZZ76" s="8"/>
      <c r="IAA76" s="8"/>
      <c r="IAB76" s="8"/>
      <c r="IAC76" s="8"/>
      <c r="IAD76" s="8"/>
      <c r="IAE76" s="8"/>
      <c r="IAF76" s="8"/>
      <c r="IAG76" s="8"/>
      <c r="IAH76" s="8"/>
      <c r="IAI76" s="8"/>
      <c r="IAJ76" s="8"/>
      <c r="IAK76" s="8"/>
      <c r="IAL76" s="8"/>
      <c r="IAM76" s="8"/>
      <c r="IAN76" s="8"/>
      <c r="IAO76" s="8"/>
      <c r="IAP76" s="8"/>
      <c r="IAQ76" s="8"/>
      <c r="IAR76" s="8"/>
      <c r="IAS76" s="8"/>
      <c r="IAT76" s="8"/>
      <c r="IAU76" s="8"/>
      <c r="IAV76" s="8"/>
      <c r="IAW76" s="8"/>
      <c r="IAX76" s="8"/>
      <c r="IAY76" s="8"/>
      <c r="IAZ76" s="8"/>
      <c r="IBA76" s="8"/>
      <c r="IBB76" s="8"/>
      <c r="IBC76" s="8"/>
      <c r="IBD76" s="8"/>
      <c r="IBE76" s="8"/>
      <c r="IBF76" s="8"/>
      <c r="IBG76" s="8"/>
      <c r="IBH76" s="8"/>
      <c r="IBI76" s="8"/>
      <c r="IBJ76" s="8"/>
      <c r="IBK76" s="8"/>
      <c r="IBL76" s="8"/>
      <c r="IBM76" s="8"/>
      <c r="IBN76" s="8"/>
      <c r="IBO76" s="8"/>
      <c r="IBP76" s="8"/>
      <c r="IBQ76" s="8"/>
      <c r="IBR76" s="8"/>
      <c r="IBS76" s="8"/>
      <c r="IBT76" s="8"/>
      <c r="IBU76" s="8"/>
      <c r="IBV76" s="8"/>
      <c r="IBW76" s="8"/>
      <c r="IBX76" s="8"/>
      <c r="IBY76" s="8"/>
      <c r="IBZ76" s="8"/>
      <c r="ICA76" s="8"/>
      <c r="ICB76" s="8"/>
      <c r="ICC76" s="8"/>
      <c r="ICD76" s="8"/>
      <c r="ICE76" s="8"/>
      <c r="ICF76" s="8"/>
      <c r="ICG76" s="8"/>
      <c r="ICH76" s="8"/>
      <c r="ICI76" s="8"/>
      <c r="ICJ76" s="8"/>
      <c r="ICK76" s="8"/>
      <c r="ICL76" s="8"/>
      <c r="ICM76" s="8"/>
      <c r="ICN76" s="8"/>
      <c r="ICO76" s="8"/>
      <c r="ICP76" s="8"/>
      <c r="ICQ76" s="8"/>
      <c r="ICR76" s="8"/>
      <c r="ICS76" s="8"/>
      <c r="ICT76" s="8"/>
      <c r="ICU76" s="8"/>
      <c r="ICV76" s="8"/>
      <c r="ICW76" s="8"/>
      <c r="ICX76" s="8"/>
      <c r="ICY76" s="8"/>
      <c r="ICZ76" s="8"/>
      <c r="IDA76" s="8"/>
      <c r="IDB76" s="8"/>
      <c r="IDC76" s="8"/>
      <c r="IDD76" s="8"/>
      <c r="IDE76" s="8"/>
      <c r="IDF76" s="8"/>
      <c r="IDG76" s="8"/>
      <c r="IDH76" s="8"/>
      <c r="IDI76" s="8"/>
      <c r="IDJ76" s="8"/>
      <c r="IDK76" s="8"/>
      <c r="IDL76" s="8"/>
      <c r="IDM76" s="8"/>
      <c r="IDN76" s="8"/>
      <c r="IDO76" s="8"/>
      <c r="IDP76" s="8"/>
      <c r="IDQ76" s="8"/>
      <c r="IDR76" s="8"/>
      <c r="IDS76" s="8"/>
      <c r="IDT76" s="8"/>
      <c r="IDU76" s="8"/>
      <c r="IDV76" s="8"/>
      <c r="IDW76" s="8"/>
      <c r="IDX76" s="8"/>
      <c r="IDY76" s="8"/>
      <c r="IDZ76" s="8"/>
      <c r="IEA76" s="8"/>
      <c r="IEB76" s="8"/>
      <c r="IEC76" s="8"/>
      <c r="IED76" s="8"/>
      <c r="IEE76" s="8"/>
      <c r="IEF76" s="8"/>
      <c r="IEG76" s="8"/>
      <c r="IEH76" s="8"/>
      <c r="IEI76" s="8"/>
      <c r="IEJ76" s="8"/>
      <c r="IEK76" s="8"/>
      <c r="IEL76" s="8"/>
      <c r="IEM76" s="8"/>
      <c r="IEN76" s="8"/>
      <c r="IEO76" s="8"/>
      <c r="IEP76" s="8"/>
      <c r="IEQ76" s="8"/>
      <c r="IER76" s="8"/>
      <c r="IES76" s="8"/>
      <c r="IET76" s="8"/>
      <c r="IEU76" s="8"/>
      <c r="IEV76" s="8"/>
      <c r="IEW76" s="8"/>
      <c r="IEX76" s="8"/>
      <c r="IEY76" s="8"/>
      <c r="IEZ76" s="8"/>
      <c r="IFA76" s="8"/>
      <c r="IFB76" s="8"/>
      <c r="IFC76" s="8"/>
      <c r="IFD76" s="8"/>
      <c r="IFE76" s="8"/>
      <c r="IFF76" s="8"/>
      <c r="IFG76" s="8"/>
      <c r="IFH76" s="8"/>
      <c r="IFI76" s="8"/>
      <c r="IFJ76" s="8"/>
      <c r="IFK76" s="8"/>
      <c r="IFL76" s="8"/>
      <c r="IFM76" s="8"/>
      <c r="IFN76" s="8"/>
      <c r="IFO76" s="8"/>
      <c r="IFP76" s="8"/>
      <c r="IFQ76" s="8"/>
      <c r="IFR76" s="8"/>
      <c r="IFS76" s="8"/>
      <c r="IFT76" s="8"/>
      <c r="IFU76" s="8"/>
      <c r="IFV76" s="8"/>
      <c r="IFW76" s="8"/>
      <c r="IFX76" s="8"/>
      <c r="IFY76" s="8"/>
      <c r="IFZ76" s="8"/>
      <c r="IGA76" s="8"/>
      <c r="IGB76" s="8"/>
      <c r="IGC76" s="8"/>
      <c r="IGD76" s="8"/>
      <c r="IGE76" s="8"/>
      <c r="IGF76" s="8"/>
      <c r="IGG76" s="8"/>
      <c r="IGH76" s="8"/>
      <c r="IGI76" s="8"/>
      <c r="IGJ76" s="8"/>
      <c r="IGK76" s="8"/>
      <c r="IGL76" s="8"/>
      <c r="IGM76" s="8"/>
      <c r="IGN76" s="8"/>
      <c r="IGO76" s="8"/>
      <c r="IGP76" s="8"/>
      <c r="IGQ76" s="8"/>
      <c r="IGR76" s="8"/>
      <c r="IGS76" s="8"/>
      <c r="IGT76" s="8"/>
      <c r="IGU76" s="8"/>
      <c r="IGV76" s="8"/>
      <c r="IGW76" s="8"/>
      <c r="IGX76" s="8"/>
      <c r="IGY76" s="8"/>
      <c r="IGZ76" s="8"/>
      <c r="IHA76" s="8"/>
      <c r="IHB76" s="8"/>
      <c r="IHC76" s="8"/>
      <c r="IHD76" s="8"/>
      <c r="IHE76" s="8"/>
      <c r="IHF76" s="8"/>
      <c r="IHG76" s="8"/>
      <c r="IHH76" s="8"/>
      <c r="IHI76" s="8"/>
      <c r="IHJ76" s="8"/>
      <c r="IHK76" s="8"/>
      <c r="IHL76" s="8"/>
      <c r="IHM76" s="8"/>
      <c r="IHN76" s="8"/>
      <c r="IHO76" s="8"/>
      <c r="IHP76" s="8"/>
      <c r="IHQ76" s="8"/>
      <c r="IHR76" s="8"/>
      <c r="IHS76" s="8"/>
      <c r="IHT76" s="8"/>
      <c r="IHU76" s="8"/>
      <c r="IHV76" s="8"/>
      <c r="IHW76" s="8"/>
      <c r="IHX76" s="8"/>
      <c r="IHY76" s="8"/>
      <c r="IHZ76" s="8"/>
      <c r="IIA76" s="8"/>
      <c r="IIB76" s="8"/>
      <c r="IIC76" s="8"/>
      <c r="IID76" s="8"/>
      <c r="IIE76" s="8"/>
      <c r="IIF76" s="8"/>
      <c r="IIG76" s="8"/>
      <c r="IIH76" s="8"/>
      <c r="III76" s="8"/>
      <c r="IIJ76" s="8"/>
      <c r="IIK76" s="8"/>
      <c r="IIL76" s="8"/>
      <c r="IIM76" s="8"/>
      <c r="IIN76" s="8"/>
      <c r="IIO76" s="8"/>
      <c r="IIP76" s="8"/>
      <c r="IIQ76" s="8"/>
      <c r="IIR76" s="8"/>
      <c r="IIS76" s="8"/>
      <c r="IIT76" s="8"/>
      <c r="IIU76" s="8"/>
      <c r="IIV76" s="8"/>
      <c r="IIW76" s="8"/>
      <c r="IIX76" s="8"/>
      <c r="IIY76" s="8"/>
      <c r="IIZ76" s="8"/>
      <c r="IJA76" s="8"/>
      <c r="IJB76" s="8"/>
      <c r="IJC76" s="8"/>
      <c r="IJD76" s="8"/>
      <c r="IJE76" s="8"/>
      <c r="IJF76" s="8"/>
      <c r="IJG76" s="8"/>
      <c r="IJH76" s="8"/>
      <c r="IJI76" s="8"/>
      <c r="IJJ76" s="8"/>
      <c r="IJK76" s="8"/>
      <c r="IJL76" s="8"/>
      <c r="IJM76" s="8"/>
      <c r="IJN76" s="8"/>
      <c r="IJO76" s="8"/>
      <c r="IJP76" s="8"/>
      <c r="IJQ76" s="8"/>
      <c r="IJR76" s="8"/>
      <c r="IJS76" s="8"/>
      <c r="IJT76" s="8"/>
      <c r="IJU76" s="8"/>
      <c r="IJV76" s="8"/>
      <c r="IJW76" s="8"/>
      <c r="IJX76" s="8"/>
      <c r="IJY76" s="8"/>
      <c r="IJZ76" s="8"/>
      <c r="IKA76" s="8"/>
      <c r="IKB76" s="8"/>
      <c r="IKC76" s="8"/>
      <c r="IKD76" s="8"/>
      <c r="IKE76" s="8"/>
      <c r="IKF76" s="8"/>
      <c r="IKG76" s="8"/>
      <c r="IKH76" s="8"/>
      <c r="IKI76" s="8"/>
      <c r="IKJ76" s="8"/>
      <c r="IKK76" s="8"/>
      <c r="IKL76" s="8"/>
      <c r="IKM76" s="8"/>
      <c r="IKN76" s="8"/>
      <c r="IKO76" s="8"/>
      <c r="IKP76" s="8"/>
      <c r="IKQ76" s="8"/>
      <c r="IKR76" s="8"/>
      <c r="IKS76" s="8"/>
      <c r="IKT76" s="8"/>
      <c r="IKU76" s="8"/>
      <c r="IKV76" s="8"/>
      <c r="IKW76" s="8"/>
      <c r="IKX76" s="8"/>
      <c r="IKY76" s="8"/>
      <c r="IKZ76" s="8"/>
      <c r="ILA76" s="8"/>
      <c r="ILB76" s="8"/>
      <c r="ILC76" s="8"/>
      <c r="ILD76" s="8"/>
      <c r="ILE76" s="8"/>
      <c r="ILF76" s="8"/>
      <c r="ILG76" s="8"/>
      <c r="ILH76" s="8"/>
      <c r="ILI76" s="8"/>
      <c r="ILJ76" s="8"/>
      <c r="ILK76" s="8"/>
      <c r="ILL76" s="8"/>
      <c r="ILM76" s="8"/>
      <c r="ILN76" s="8"/>
      <c r="ILO76" s="8"/>
      <c r="ILP76" s="8"/>
      <c r="ILQ76" s="8"/>
      <c r="ILR76" s="8"/>
      <c r="ILS76" s="8"/>
      <c r="ILT76" s="8"/>
      <c r="ILU76" s="8"/>
      <c r="ILV76" s="8"/>
      <c r="ILW76" s="8"/>
      <c r="ILX76" s="8"/>
      <c r="ILY76" s="8"/>
      <c r="ILZ76" s="8"/>
      <c r="IMA76" s="8"/>
      <c r="IMB76" s="8"/>
      <c r="IMC76" s="8"/>
      <c r="IMD76" s="8"/>
      <c r="IME76" s="8"/>
      <c r="IMF76" s="8"/>
      <c r="IMG76" s="8"/>
      <c r="IMH76" s="8"/>
      <c r="IMI76" s="8"/>
      <c r="IMJ76" s="8"/>
      <c r="IMK76" s="8"/>
      <c r="IML76" s="8"/>
      <c r="IMM76" s="8"/>
      <c r="IMN76" s="8"/>
      <c r="IMO76" s="8"/>
      <c r="IMP76" s="8"/>
      <c r="IMQ76" s="8"/>
      <c r="IMR76" s="8"/>
      <c r="IMS76" s="8"/>
      <c r="IMT76" s="8"/>
      <c r="IMU76" s="8"/>
      <c r="IMV76" s="8"/>
      <c r="IMW76" s="8"/>
      <c r="IMX76" s="8"/>
      <c r="IMY76" s="8"/>
      <c r="IMZ76" s="8"/>
      <c r="INA76" s="8"/>
      <c r="INB76" s="8"/>
      <c r="INC76" s="8"/>
      <c r="IND76" s="8"/>
      <c r="INE76" s="8"/>
      <c r="INF76" s="8"/>
      <c r="ING76" s="8"/>
      <c r="INH76" s="8"/>
      <c r="INI76" s="8"/>
      <c r="INJ76" s="8"/>
      <c r="INK76" s="8"/>
      <c r="INL76" s="8"/>
      <c r="INM76" s="8"/>
      <c r="INN76" s="8"/>
      <c r="INO76" s="8"/>
      <c r="INP76" s="8"/>
      <c r="INQ76" s="8"/>
      <c r="INR76" s="8"/>
      <c r="INS76" s="8"/>
      <c r="INT76" s="8"/>
      <c r="INU76" s="8"/>
      <c r="INV76" s="8"/>
      <c r="INW76" s="8"/>
      <c r="INX76" s="8"/>
      <c r="INY76" s="8"/>
      <c r="INZ76" s="8"/>
      <c r="IOA76" s="8"/>
      <c r="IOB76" s="8"/>
      <c r="IOC76" s="8"/>
      <c r="IOD76" s="8"/>
      <c r="IOE76" s="8"/>
      <c r="IOF76" s="8"/>
      <c r="IOG76" s="8"/>
      <c r="IOH76" s="8"/>
      <c r="IOI76" s="8"/>
      <c r="IOJ76" s="8"/>
      <c r="IOK76" s="8"/>
      <c r="IOL76" s="8"/>
      <c r="IOM76" s="8"/>
      <c r="ION76" s="8"/>
      <c r="IOO76" s="8"/>
      <c r="IOP76" s="8"/>
      <c r="IOQ76" s="8"/>
      <c r="IOR76" s="8"/>
      <c r="IOS76" s="8"/>
      <c r="IOT76" s="8"/>
      <c r="IOU76" s="8"/>
      <c r="IOV76" s="8"/>
      <c r="IOW76" s="8"/>
      <c r="IOX76" s="8"/>
      <c r="IOY76" s="8"/>
      <c r="IOZ76" s="8"/>
      <c r="IPA76" s="8"/>
      <c r="IPB76" s="8"/>
      <c r="IPC76" s="8"/>
      <c r="IPD76" s="8"/>
      <c r="IPE76" s="8"/>
      <c r="IPF76" s="8"/>
      <c r="IPG76" s="8"/>
      <c r="IPH76" s="8"/>
      <c r="IPI76" s="8"/>
      <c r="IPJ76" s="8"/>
      <c r="IPK76" s="8"/>
      <c r="IPL76" s="8"/>
      <c r="IPM76" s="8"/>
      <c r="IPN76" s="8"/>
      <c r="IPO76" s="8"/>
      <c r="IPP76" s="8"/>
      <c r="IPQ76" s="8"/>
      <c r="IPR76" s="8"/>
      <c r="IPS76" s="8"/>
      <c r="IPT76" s="8"/>
      <c r="IPU76" s="8"/>
      <c r="IPV76" s="8"/>
      <c r="IPW76" s="8"/>
      <c r="IPX76" s="8"/>
      <c r="IPY76" s="8"/>
      <c r="IPZ76" s="8"/>
      <c r="IQA76" s="8"/>
      <c r="IQB76" s="8"/>
      <c r="IQC76" s="8"/>
      <c r="IQD76" s="8"/>
      <c r="IQE76" s="8"/>
      <c r="IQF76" s="8"/>
      <c r="IQG76" s="8"/>
      <c r="IQH76" s="8"/>
      <c r="IQI76" s="8"/>
      <c r="IQJ76" s="8"/>
      <c r="IQK76" s="8"/>
      <c r="IQL76" s="8"/>
      <c r="IQM76" s="8"/>
      <c r="IQN76" s="8"/>
      <c r="IQO76" s="8"/>
      <c r="IQP76" s="8"/>
      <c r="IQQ76" s="8"/>
      <c r="IQR76" s="8"/>
      <c r="IQS76" s="8"/>
      <c r="IQT76" s="8"/>
      <c r="IQU76" s="8"/>
      <c r="IQV76" s="8"/>
      <c r="IQW76" s="8"/>
      <c r="IQX76" s="8"/>
      <c r="IQY76" s="8"/>
      <c r="IQZ76" s="8"/>
      <c r="IRA76" s="8"/>
      <c r="IRB76" s="8"/>
      <c r="IRC76" s="8"/>
      <c r="IRD76" s="8"/>
      <c r="IRE76" s="8"/>
      <c r="IRF76" s="8"/>
      <c r="IRG76" s="8"/>
      <c r="IRH76" s="8"/>
      <c r="IRI76" s="8"/>
      <c r="IRJ76" s="8"/>
      <c r="IRK76" s="8"/>
      <c r="IRL76" s="8"/>
      <c r="IRM76" s="8"/>
      <c r="IRN76" s="8"/>
      <c r="IRO76" s="8"/>
      <c r="IRP76" s="8"/>
      <c r="IRQ76" s="8"/>
      <c r="IRR76" s="8"/>
      <c r="IRS76" s="8"/>
      <c r="IRT76" s="8"/>
      <c r="IRU76" s="8"/>
      <c r="IRV76" s="8"/>
      <c r="IRW76" s="8"/>
      <c r="IRX76" s="8"/>
      <c r="IRY76" s="8"/>
      <c r="IRZ76" s="8"/>
      <c r="ISA76" s="8"/>
      <c r="ISB76" s="8"/>
      <c r="ISC76" s="8"/>
      <c r="ISD76" s="8"/>
      <c r="ISE76" s="8"/>
      <c r="ISF76" s="8"/>
      <c r="ISG76" s="8"/>
      <c r="ISH76" s="8"/>
      <c r="ISI76" s="8"/>
      <c r="ISJ76" s="8"/>
      <c r="ISK76" s="8"/>
      <c r="ISL76" s="8"/>
      <c r="ISM76" s="8"/>
      <c r="ISN76" s="8"/>
      <c r="ISO76" s="8"/>
      <c r="ISP76" s="8"/>
      <c r="ISQ76" s="8"/>
      <c r="ISR76" s="8"/>
      <c r="ISS76" s="8"/>
      <c r="IST76" s="8"/>
      <c r="ISU76" s="8"/>
      <c r="ISV76" s="8"/>
      <c r="ISW76" s="8"/>
      <c r="ISX76" s="8"/>
      <c r="ISY76" s="8"/>
      <c r="ISZ76" s="8"/>
      <c r="ITA76" s="8"/>
      <c r="ITB76" s="8"/>
      <c r="ITC76" s="8"/>
      <c r="ITD76" s="8"/>
      <c r="ITE76" s="8"/>
      <c r="ITF76" s="8"/>
      <c r="ITG76" s="8"/>
      <c r="ITH76" s="8"/>
      <c r="ITI76" s="8"/>
      <c r="ITJ76" s="8"/>
      <c r="ITK76" s="8"/>
      <c r="ITL76" s="8"/>
      <c r="ITM76" s="8"/>
      <c r="ITN76" s="8"/>
      <c r="ITO76" s="8"/>
      <c r="ITP76" s="8"/>
      <c r="ITQ76" s="8"/>
      <c r="ITR76" s="8"/>
      <c r="ITS76" s="8"/>
      <c r="ITT76" s="8"/>
      <c r="ITU76" s="8"/>
      <c r="ITV76" s="8"/>
      <c r="ITW76" s="8"/>
      <c r="ITX76" s="8"/>
      <c r="ITY76" s="8"/>
      <c r="ITZ76" s="8"/>
      <c r="IUA76" s="8"/>
      <c r="IUB76" s="8"/>
      <c r="IUC76" s="8"/>
      <c r="IUD76" s="8"/>
      <c r="IUE76" s="8"/>
      <c r="IUF76" s="8"/>
      <c r="IUG76" s="8"/>
      <c r="IUH76" s="8"/>
      <c r="IUI76" s="8"/>
      <c r="IUJ76" s="8"/>
      <c r="IUK76" s="8"/>
      <c r="IUL76" s="8"/>
      <c r="IUM76" s="8"/>
      <c r="IUN76" s="8"/>
      <c r="IUO76" s="8"/>
      <c r="IUP76" s="8"/>
      <c r="IUQ76" s="8"/>
      <c r="IUR76" s="8"/>
      <c r="IUS76" s="8"/>
      <c r="IUT76" s="8"/>
      <c r="IUU76" s="8"/>
      <c r="IUV76" s="8"/>
      <c r="IUW76" s="8"/>
      <c r="IUX76" s="8"/>
      <c r="IUY76" s="8"/>
      <c r="IUZ76" s="8"/>
      <c r="IVA76" s="8"/>
      <c r="IVB76" s="8"/>
      <c r="IVC76" s="8"/>
      <c r="IVD76" s="8"/>
      <c r="IVE76" s="8"/>
      <c r="IVF76" s="8"/>
      <c r="IVG76" s="8"/>
      <c r="IVH76" s="8"/>
      <c r="IVI76" s="8"/>
      <c r="IVJ76" s="8"/>
      <c r="IVK76" s="8"/>
      <c r="IVL76" s="8"/>
      <c r="IVM76" s="8"/>
      <c r="IVN76" s="8"/>
      <c r="IVO76" s="8"/>
      <c r="IVP76" s="8"/>
      <c r="IVQ76" s="8"/>
      <c r="IVR76" s="8"/>
      <c r="IVS76" s="8"/>
      <c r="IVT76" s="8"/>
      <c r="IVU76" s="8"/>
      <c r="IVV76" s="8"/>
      <c r="IVW76" s="8"/>
      <c r="IVX76" s="8"/>
      <c r="IVY76" s="8"/>
      <c r="IVZ76" s="8"/>
      <c r="IWA76" s="8"/>
      <c r="IWB76" s="8"/>
      <c r="IWC76" s="8"/>
      <c r="IWD76" s="8"/>
      <c r="IWE76" s="8"/>
      <c r="IWF76" s="8"/>
      <c r="IWG76" s="8"/>
      <c r="IWH76" s="8"/>
      <c r="IWI76" s="8"/>
      <c r="IWJ76" s="8"/>
      <c r="IWK76" s="8"/>
      <c r="IWL76" s="8"/>
      <c r="IWM76" s="8"/>
      <c r="IWN76" s="8"/>
      <c r="IWO76" s="8"/>
      <c r="IWP76" s="8"/>
      <c r="IWQ76" s="8"/>
      <c r="IWR76" s="8"/>
      <c r="IWS76" s="8"/>
      <c r="IWT76" s="8"/>
      <c r="IWU76" s="8"/>
      <c r="IWV76" s="8"/>
      <c r="IWW76" s="8"/>
      <c r="IWX76" s="8"/>
      <c r="IWY76" s="8"/>
      <c r="IWZ76" s="8"/>
      <c r="IXA76" s="8"/>
      <c r="IXB76" s="8"/>
      <c r="IXC76" s="8"/>
      <c r="IXD76" s="8"/>
      <c r="IXE76" s="8"/>
      <c r="IXF76" s="8"/>
      <c r="IXG76" s="8"/>
      <c r="IXH76" s="8"/>
      <c r="IXI76" s="8"/>
      <c r="IXJ76" s="8"/>
      <c r="IXK76" s="8"/>
      <c r="IXL76" s="8"/>
      <c r="IXM76" s="8"/>
      <c r="IXN76" s="8"/>
      <c r="IXO76" s="8"/>
      <c r="IXP76" s="8"/>
      <c r="IXQ76" s="8"/>
      <c r="IXR76" s="8"/>
      <c r="IXS76" s="8"/>
      <c r="IXT76" s="8"/>
      <c r="IXU76" s="8"/>
      <c r="IXV76" s="8"/>
      <c r="IXW76" s="8"/>
      <c r="IXX76" s="8"/>
      <c r="IXY76" s="8"/>
      <c r="IXZ76" s="8"/>
      <c r="IYA76" s="8"/>
      <c r="IYB76" s="8"/>
      <c r="IYC76" s="8"/>
      <c r="IYD76" s="8"/>
      <c r="IYE76" s="8"/>
      <c r="IYF76" s="8"/>
      <c r="IYG76" s="8"/>
      <c r="IYH76" s="8"/>
      <c r="IYI76" s="8"/>
      <c r="IYJ76" s="8"/>
      <c r="IYK76" s="8"/>
      <c r="IYL76" s="8"/>
      <c r="IYM76" s="8"/>
      <c r="IYN76" s="8"/>
      <c r="IYO76" s="8"/>
      <c r="IYP76" s="8"/>
      <c r="IYQ76" s="8"/>
      <c r="IYR76" s="8"/>
      <c r="IYS76" s="8"/>
      <c r="IYT76" s="8"/>
      <c r="IYU76" s="8"/>
      <c r="IYV76" s="8"/>
      <c r="IYW76" s="8"/>
      <c r="IYX76" s="8"/>
      <c r="IYY76" s="8"/>
      <c r="IYZ76" s="8"/>
      <c r="IZA76" s="8"/>
      <c r="IZB76" s="8"/>
      <c r="IZC76" s="8"/>
      <c r="IZD76" s="8"/>
      <c r="IZE76" s="8"/>
      <c r="IZF76" s="8"/>
      <c r="IZG76" s="8"/>
      <c r="IZH76" s="8"/>
      <c r="IZI76" s="8"/>
      <c r="IZJ76" s="8"/>
      <c r="IZK76" s="8"/>
      <c r="IZL76" s="8"/>
      <c r="IZM76" s="8"/>
      <c r="IZN76" s="8"/>
      <c r="IZO76" s="8"/>
      <c r="IZP76" s="8"/>
      <c r="IZQ76" s="8"/>
      <c r="IZR76" s="8"/>
      <c r="IZS76" s="8"/>
      <c r="IZT76" s="8"/>
      <c r="IZU76" s="8"/>
      <c r="IZV76" s="8"/>
      <c r="IZW76" s="8"/>
      <c r="IZX76" s="8"/>
      <c r="IZY76" s="8"/>
      <c r="IZZ76" s="8"/>
      <c r="JAA76" s="8"/>
      <c r="JAB76" s="8"/>
      <c r="JAC76" s="8"/>
      <c r="JAD76" s="8"/>
      <c r="JAE76" s="8"/>
      <c r="JAF76" s="8"/>
      <c r="JAG76" s="8"/>
      <c r="JAH76" s="8"/>
      <c r="JAI76" s="8"/>
      <c r="JAJ76" s="8"/>
      <c r="JAK76" s="8"/>
      <c r="JAL76" s="8"/>
      <c r="JAM76" s="8"/>
      <c r="JAN76" s="8"/>
      <c r="JAO76" s="8"/>
      <c r="JAP76" s="8"/>
      <c r="JAQ76" s="8"/>
      <c r="JAR76" s="8"/>
      <c r="JAS76" s="8"/>
      <c r="JAT76" s="8"/>
      <c r="JAU76" s="8"/>
      <c r="JAV76" s="8"/>
      <c r="JAW76" s="8"/>
      <c r="JAX76" s="8"/>
      <c r="JAY76" s="8"/>
      <c r="JAZ76" s="8"/>
      <c r="JBA76" s="8"/>
      <c r="JBB76" s="8"/>
      <c r="JBC76" s="8"/>
      <c r="JBD76" s="8"/>
      <c r="JBE76" s="8"/>
      <c r="JBF76" s="8"/>
      <c r="JBG76" s="8"/>
      <c r="JBH76" s="8"/>
      <c r="JBI76" s="8"/>
      <c r="JBJ76" s="8"/>
      <c r="JBK76" s="8"/>
      <c r="JBL76" s="8"/>
      <c r="JBM76" s="8"/>
      <c r="JBN76" s="8"/>
      <c r="JBO76" s="8"/>
      <c r="JBP76" s="8"/>
      <c r="JBQ76" s="8"/>
      <c r="JBR76" s="8"/>
      <c r="JBS76" s="8"/>
      <c r="JBT76" s="8"/>
      <c r="JBU76" s="8"/>
      <c r="JBV76" s="8"/>
      <c r="JBW76" s="8"/>
      <c r="JBX76" s="8"/>
      <c r="JBY76" s="8"/>
      <c r="JBZ76" s="8"/>
      <c r="JCA76" s="8"/>
      <c r="JCB76" s="8"/>
      <c r="JCC76" s="8"/>
      <c r="JCD76" s="8"/>
      <c r="JCE76" s="8"/>
      <c r="JCF76" s="8"/>
      <c r="JCG76" s="8"/>
      <c r="JCH76" s="8"/>
      <c r="JCI76" s="8"/>
      <c r="JCJ76" s="8"/>
      <c r="JCK76" s="8"/>
      <c r="JCL76" s="8"/>
      <c r="JCM76" s="8"/>
      <c r="JCN76" s="8"/>
      <c r="JCO76" s="8"/>
      <c r="JCP76" s="8"/>
      <c r="JCQ76" s="8"/>
      <c r="JCR76" s="8"/>
      <c r="JCS76" s="8"/>
      <c r="JCT76" s="8"/>
      <c r="JCU76" s="8"/>
      <c r="JCV76" s="8"/>
      <c r="JCW76" s="8"/>
      <c r="JCX76" s="8"/>
      <c r="JCY76" s="8"/>
      <c r="JCZ76" s="8"/>
      <c r="JDA76" s="8"/>
      <c r="JDB76" s="8"/>
      <c r="JDC76" s="8"/>
      <c r="JDD76" s="8"/>
      <c r="JDE76" s="8"/>
      <c r="JDF76" s="8"/>
      <c r="JDG76" s="8"/>
      <c r="JDH76" s="8"/>
      <c r="JDI76" s="8"/>
      <c r="JDJ76" s="8"/>
      <c r="JDK76" s="8"/>
      <c r="JDL76" s="8"/>
      <c r="JDM76" s="8"/>
      <c r="JDN76" s="8"/>
      <c r="JDO76" s="8"/>
      <c r="JDP76" s="8"/>
      <c r="JDQ76" s="8"/>
      <c r="JDR76" s="8"/>
      <c r="JDS76" s="8"/>
      <c r="JDT76" s="8"/>
      <c r="JDU76" s="8"/>
      <c r="JDV76" s="8"/>
      <c r="JDW76" s="8"/>
      <c r="JDX76" s="8"/>
      <c r="JDY76" s="8"/>
      <c r="JDZ76" s="8"/>
      <c r="JEA76" s="8"/>
      <c r="JEB76" s="8"/>
      <c r="JEC76" s="8"/>
      <c r="JED76" s="8"/>
      <c r="JEE76" s="8"/>
      <c r="JEF76" s="8"/>
      <c r="JEG76" s="8"/>
      <c r="JEH76" s="8"/>
      <c r="JEI76" s="8"/>
      <c r="JEJ76" s="8"/>
      <c r="JEK76" s="8"/>
      <c r="JEL76" s="8"/>
      <c r="JEM76" s="8"/>
      <c r="JEN76" s="8"/>
      <c r="JEO76" s="8"/>
      <c r="JEP76" s="8"/>
      <c r="JEQ76" s="8"/>
      <c r="JER76" s="8"/>
      <c r="JES76" s="8"/>
      <c r="JET76" s="8"/>
      <c r="JEU76" s="8"/>
      <c r="JEV76" s="8"/>
      <c r="JEW76" s="8"/>
      <c r="JEX76" s="8"/>
      <c r="JEY76" s="8"/>
      <c r="JEZ76" s="8"/>
      <c r="JFA76" s="8"/>
      <c r="JFB76" s="8"/>
      <c r="JFC76" s="8"/>
      <c r="JFD76" s="8"/>
      <c r="JFE76" s="8"/>
      <c r="JFF76" s="8"/>
      <c r="JFG76" s="8"/>
      <c r="JFH76" s="8"/>
      <c r="JFI76" s="8"/>
      <c r="JFJ76" s="8"/>
      <c r="JFK76" s="8"/>
      <c r="JFL76" s="8"/>
      <c r="JFM76" s="8"/>
      <c r="JFN76" s="8"/>
      <c r="JFO76" s="8"/>
      <c r="JFP76" s="8"/>
      <c r="JFQ76" s="8"/>
      <c r="JFR76" s="8"/>
      <c r="JFS76" s="8"/>
      <c r="JFT76" s="8"/>
      <c r="JFU76" s="8"/>
      <c r="JFV76" s="8"/>
      <c r="JFW76" s="8"/>
      <c r="JFX76" s="8"/>
      <c r="JFY76" s="8"/>
      <c r="JFZ76" s="8"/>
      <c r="JGA76" s="8"/>
      <c r="JGB76" s="8"/>
      <c r="JGC76" s="8"/>
      <c r="JGD76" s="8"/>
      <c r="JGE76" s="8"/>
      <c r="JGF76" s="8"/>
      <c r="JGG76" s="8"/>
      <c r="JGH76" s="8"/>
      <c r="JGI76" s="8"/>
      <c r="JGJ76" s="8"/>
      <c r="JGK76" s="8"/>
      <c r="JGL76" s="8"/>
      <c r="JGM76" s="8"/>
      <c r="JGN76" s="8"/>
      <c r="JGO76" s="8"/>
      <c r="JGP76" s="8"/>
      <c r="JGQ76" s="8"/>
      <c r="JGR76" s="8"/>
      <c r="JGS76" s="8"/>
      <c r="JGT76" s="8"/>
      <c r="JGU76" s="8"/>
      <c r="JGV76" s="8"/>
      <c r="JGW76" s="8"/>
      <c r="JGX76" s="8"/>
      <c r="JGY76" s="8"/>
      <c r="JGZ76" s="8"/>
      <c r="JHA76" s="8"/>
      <c r="JHB76" s="8"/>
      <c r="JHC76" s="8"/>
      <c r="JHD76" s="8"/>
      <c r="JHE76" s="8"/>
      <c r="JHF76" s="8"/>
      <c r="JHG76" s="8"/>
      <c r="JHH76" s="8"/>
      <c r="JHI76" s="8"/>
      <c r="JHJ76" s="8"/>
      <c r="JHK76" s="8"/>
      <c r="JHL76" s="8"/>
      <c r="JHM76" s="8"/>
      <c r="JHN76" s="8"/>
      <c r="JHO76" s="8"/>
      <c r="JHP76" s="8"/>
      <c r="JHQ76" s="8"/>
      <c r="JHR76" s="8"/>
      <c r="JHS76" s="8"/>
      <c r="JHT76" s="8"/>
      <c r="JHU76" s="8"/>
      <c r="JHV76" s="8"/>
      <c r="JHW76" s="8"/>
      <c r="JHX76" s="8"/>
      <c r="JHY76" s="8"/>
      <c r="JHZ76" s="8"/>
      <c r="JIA76" s="8"/>
      <c r="JIB76" s="8"/>
      <c r="JIC76" s="8"/>
      <c r="JID76" s="8"/>
      <c r="JIE76" s="8"/>
      <c r="JIF76" s="8"/>
      <c r="JIG76" s="8"/>
      <c r="JIH76" s="8"/>
      <c r="JII76" s="8"/>
      <c r="JIJ76" s="8"/>
      <c r="JIK76" s="8"/>
      <c r="JIL76" s="8"/>
      <c r="JIM76" s="8"/>
      <c r="JIN76" s="8"/>
      <c r="JIO76" s="8"/>
      <c r="JIP76" s="8"/>
      <c r="JIQ76" s="8"/>
      <c r="JIR76" s="8"/>
      <c r="JIS76" s="8"/>
      <c r="JIT76" s="8"/>
      <c r="JIU76" s="8"/>
      <c r="JIV76" s="8"/>
      <c r="JIW76" s="8"/>
      <c r="JIX76" s="8"/>
      <c r="JIY76" s="8"/>
      <c r="JIZ76" s="8"/>
      <c r="JJA76" s="8"/>
      <c r="JJB76" s="8"/>
      <c r="JJC76" s="8"/>
      <c r="JJD76" s="8"/>
      <c r="JJE76" s="8"/>
      <c r="JJF76" s="8"/>
      <c r="JJG76" s="8"/>
      <c r="JJH76" s="8"/>
      <c r="JJI76" s="8"/>
      <c r="JJJ76" s="8"/>
      <c r="JJK76" s="8"/>
      <c r="JJL76" s="8"/>
      <c r="JJM76" s="8"/>
      <c r="JJN76" s="8"/>
      <c r="JJO76" s="8"/>
      <c r="JJP76" s="8"/>
      <c r="JJQ76" s="8"/>
      <c r="JJR76" s="8"/>
      <c r="JJS76" s="8"/>
      <c r="JJT76" s="8"/>
      <c r="JJU76" s="8"/>
      <c r="JJV76" s="8"/>
      <c r="JJW76" s="8"/>
      <c r="JJX76" s="8"/>
      <c r="JJY76" s="8"/>
      <c r="JJZ76" s="8"/>
      <c r="JKA76" s="8"/>
      <c r="JKB76" s="8"/>
      <c r="JKC76" s="8"/>
      <c r="JKD76" s="8"/>
      <c r="JKE76" s="8"/>
      <c r="JKF76" s="8"/>
      <c r="JKG76" s="8"/>
      <c r="JKH76" s="8"/>
      <c r="JKI76" s="8"/>
      <c r="JKJ76" s="8"/>
      <c r="JKK76" s="8"/>
      <c r="JKL76" s="8"/>
      <c r="JKM76" s="8"/>
      <c r="JKN76" s="8"/>
      <c r="JKO76" s="8"/>
      <c r="JKP76" s="8"/>
      <c r="JKQ76" s="8"/>
      <c r="JKR76" s="8"/>
      <c r="JKS76" s="8"/>
      <c r="JKT76" s="8"/>
      <c r="JKU76" s="8"/>
      <c r="JKV76" s="8"/>
      <c r="JKW76" s="8"/>
      <c r="JKX76" s="8"/>
      <c r="JKY76" s="8"/>
      <c r="JKZ76" s="8"/>
      <c r="JLA76" s="8"/>
      <c r="JLB76" s="8"/>
      <c r="JLC76" s="8"/>
      <c r="JLD76" s="8"/>
      <c r="JLE76" s="8"/>
      <c r="JLF76" s="8"/>
      <c r="JLG76" s="8"/>
      <c r="JLH76" s="8"/>
      <c r="JLI76" s="8"/>
      <c r="JLJ76" s="8"/>
      <c r="JLK76" s="8"/>
      <c r="JLL76" s="8"/>
      <c r="JLM76" s="8"/>
      <c r="JLN76" s="8"/>
      <c r="JLO76" s="8"/>
      <c r="JLP76" s="8"/>
      <c r="JLQ76" s="8"/>
      <c r="JLR76" s="8"/>
      <c r="JLS76" s="8"/>
      <c r="JLT76" s="8"/>
      <c r="JLU76" s="8"/>
      <c r="JLV76" s="8"/>
      <c r="JLW76" s="8"/>
      <c r="JLX76" s="8"/>
      <c r="JLY76" s="8"/>
      <c r="JLZ76" s="8"/>
      <c r="JMA76" s="8"/>
      <c r="JMB76" s="8"/>
      <c r="JMC76" s="8"/>
      <c r="JMD76" s="8"/>
      <c r="JME76" s="8"/>
      <c r="JMF76" s="8"/>
      <c r="JMG76" s="8"/>
      <c r="JMH76" s="8"/>
      <c r="JMI76" s="8"/>
      <c r="JMJ76" s="8"/>
      <c r="JMK76" s="8"/>
      <c r="JML76" s="8"/>
      <c r="JMM76" s="8"/>
      <c r="JMN76" s="8"/>
      <c r="JMO76" s="8"/>
      <c r="JMP76" s="8"/>
      <c r="JMQ76" s="8"/>
      <c r="JMR76" s="8"/>
      <c r="JMS76" s="8"/>
      <c r="JMT76" s="8"/>
      <c r="JMU76" s="8"/>
      <c r="JMV76" s="8"/>
      <c r="JMW76" s="8"/>
      <c r="JMX76" s="8"/>
      <c r="JMY76" s="8"/>
      <c r="JMZ76" s="8"/>
      <c r="JNA76" s="8"/>
      <c r="JNB76" s="8"/>
      <c r="JNC76" s="8"/>
      <c r="JND76" s="8"/>
      <c r="JNE76" s="8"/>
      <c r="JNF76" s="8"/>
      <c r="JNG76" s="8"/>
      <c r="JNH76" s="8"/>
      <c r="JNI76" s="8"/>
      <c r="JNJ76" s="8"/>
      <c r="JNK76" s="8"/>
      <c r="JNL76" s="8"/>
      <c r="JNM76" s="8"/>
      <c r="JNN76" s="8"/>
      <c r="JNO76" s="8"/>
      <c r="JNP76" s="8"/>
      <c r="JNQ76" s="8"/>
      <c r="JNR76" s="8"/>
      <c r="JNS76" s="8"/>
      <c r="JNT76" s="8"/>
      <c r="JNU76" s="8"/>
      <c r="JNV76" s="8"/>
      <c r="JNW76" s="8"/>
      <c r="JNX76" s="8"/>
      <c r="JNY76" s="8"/>
      <c r="JNZ76" s="8"/>
      <c r="JOA76" s="8"/>
      <c r="JOB76" s="8"/>
      <c r="JOC76" s="8"/>
      <c r="JOD76" s="8"/>
      <c r="JOE76" s="8"/>
      <c r="JOF76" s="8"/>
      <c r="JOG76" s="8"/>
      <c r="JOH76" s="8"/>
      <c r="JOI76" s="8"/>
      <c r="JOJ76" s="8"/>
      <c r="JOK76" s="8"/>
      <c r="JOL76" s="8"/>
      <c r="JOM76" s="8"/>
      <c r="JON76" s="8"/>
      <c r="JOO76" s="8"/>
      <c r="JOP76" s="8"/>
      <c r="JOQ76" s="8"/>
      <c r="JOR76" s="8"/>
      <c r="JOS76" s="8"/>
      <c r="JOT76" s="8"/>
      <c r="JOU76" s="8"/>
      <c r="JOV76" s="8"/>
      <c r="JOW76" s="8"/>
      <c r="JOX76" s="8"/>
      <c r="JOY76" s="8"/>
      <c r="JOZ76" s="8"/>
      <c r="JPA76" s="8"/>
      <c r="JPB76" s="8"/>
      <c r="JPC76" s="8"/>
      <c r="JPD76" s="8"/>
      <c r="JPE76" s="8"/>
      <c r="JPF76" s="8"/>
      <c r="JPG76" s="8"/>
      <c r="JPH76" s="8"/>
      <c r="JPI76" s="8"/>
      <c r="JPJ76" s="8"/>
      <c r="JPK76" s="8"/>
      <c r="JPL76" s="8"/>
      <c r="JPM76" s="8"/>
      <c r="JPN76" s="8"/>
      <c r="JPO76" s="8"/>
      <c r="JPP76" s="8"/>
      <c r="JPQ76" s="8"/>
      <c r="JPR76" s="8"/>
      <c r="JPS76" s="8"/>
      <c r="JPT76" s="8"/>
      <c r="JPU76" s="8"/>
      <c r="JPV76" s="8"/>
      <c r="JPW76" s="8"/>
      <c r="JPX76" s="8"/>
      <c r="JPY76" s="8"/>
      <c r="JPZ76" s="8"/>
      <c r="JQA76" s="8"/>
      <c r="JQB76" s="8"/>
      <c r="JQC76" s="8"/>
      <c r="JQD76" s="8"/>
      <c r="JQE76" s="8"/>
      <c r="JQF76" s="8"/>
      <c r="JQG76" s="8"/>
      <c r="JQH76" s="8"/>
      <c r="JQI76" s="8"/>
      <c r="JQJ76" s="8"/>
      <c r="JQK76" s="8"/>
      <c r="JQL76" s="8"/>
      <c r="JQM76" s="8"/>
      <c r="JQN76" s="8"/>
      <c r="JQO76" s="8"/>
      <c r="JQP76" s="8"/>
      <c r="JQQ76" s="8"/>
      <c r="JQR76" s="8"/>
      <c r="JQS76" s="8"/>
      <c r="JQT76" s="8"/>
      <c r="JQU76" s="8"/>
      <c r="JQV76" s="8"/>
      <c r="JQW76" s="8"/>
      <c r="JQX76" s="8"/>
      <c r="JQY76" s="8"/>
      <c r="JQZ76" s="8"/>
      <c r="JRA76" s="8"/>
      <c r="JRB76" s="8"/>
      <c r="JRC76" s="8"/>
      <c r="JRD76" s="8"/>
      <c r="JRE76" s="8"/>
      <c r="JRF76" s="8"/>
      <c r="JRG76" s="8"/>
      <c r="JRH76" s="8"/>
      <c r="JRI76" s="8"/>
      <c r="JRJ76" s="8"/>
      <c r="JRK76" s="8"/>
      <c r="JRL76" s="8"/>
      <c r="JRM76" s="8"/>
      <c r="JRN76" s="8"/>
      <c r="JRO76" s="8"/>
      <c r="JRP76" s="8"/>
      <c r="JRQ76" s="8"/>
      <c r="JRR76" s="8"/>
      <c r="JRS76" s="8"/>
      <c r="JRT76" s="8"/>
      <c r="JRU76" s="8"/>
      <c r="JRV76" s="8"/>
      <c r="JRW76" s="8"/>
      <c r="JRX76" s="8"/>
      <c r="JRY76" s="8"/>
      <c r="JRZ76" s="8"/>
      <c r="JSA76" s="8"/>
      <c r="JSB76" s="8"/>
      <c r="JSC76" s="8"/>
      <c r="JSD76" s="8"/>
      <c r="JSE76" s="8"/>
      <c r="JSF76" s="8"/>
      <c r="JSG76" s="8"/>
      <c r="JSH76" s="8"/>
      <c r="JSI76" s="8"/>
      <c r="JSJ76" s="8"/>
      <c r="JSK76" s="8"/>
      <c r="JSL76" s="8"/>
      <c r="JSM76" s="8"/>
      <c r="JSN76" s="8"/>
      <c r="JSO76" s="8"/>
      <c r="JSP76" s="8"/>
      <c r="JSQ76" s="8"/>
      <c r="JSR76" s="8"/>
      <c r="JSS76" s="8"/>
      <c r="JST76" s="8"/>
      <c r="JSU76" s="8"/>
      <c r="JSV76" s="8"/>
      <c r="JSW76" s="8"/>
      <c r="JSX76" s="8"/>
      <c r="JSY76" s="8"/>
      <c r="JSZ76" s="8"/>
      <c r="JTA76" s="8"/>
      <c r="JTB76" s="8"/>
      <c r="JTC76" s="8"/>
      <c r="JTD76" s="8"/>
      <c r="JTE76" s="8"/>
      <c r="JTF76" s="8"/>
      <c r="JTG76" s="8"/>
      <c r="JTH76" s="8"/>
      <c r="JTI76" s="8"/>
      <c r="JTJ76" s="8"/>
      <c r="JTK76" s="8"/>
      <c r="JTL76" s="8"/>
      <c r="JTM76" s="8"/>
      <c r="JTN76" s="8"/>
      <c r="JTO76" s="8"/>
      <c r="JTP76" s="8"/>
      <c r="JTQ76" s="8"/>
      <c r="JTR76" s="8"/>
      <c r="JTS76" s="8"/>
      <c r="JTT76" s="8"/>
      <c r="JTU76" s="8"/>
      <c r="JTV76" s="8"/>
      <c r="JTW76" s="8"/>
      <c r="JTX76" s="8"/>
      <c r="JTY76" s="8"/>
      <c r="JTZ76" s="8"/>
      <c r="JUA76" s="8"/>
      <c r="JUB76" s="8"/>
      <c r="JUC76" s="8"/>
      <c r="JUD76" s="8"/>
      <c r="JUE76" s="8"/>
      <c r="JUF76" s="8"/>
      <c r="JUG76" s="8"/>
      <c r="JUH76" s="8"/>
      <c r="JUI76" s="8"/>
      <c r="JUJ76" s="8"/>
      <c r="JUK76" s="8"/>
      <c r="JUL76" s="8"/>
      <c r="JUM76" s="8"/>
      <c r="JUN76" s="8"/>
      <c r="JUO76" s="8"/>
      <c r="JUP76" s="8"/>
      <c r="JUQ76" s="8"/>
      <c r="JUR76" s="8"/>
      <c r="JUS76" s="8"/>
      <c r="JUT76" s="8"/>
      <c r="JUU76" s="8"/>
      <c r="JUV76" s="8"/>
      <c r="JUW76" s="8"/>
      <c r="JUX76" s="8"/>
      <c r="JUY76" s="8"/>
      <c r="JUZ76" s="8"/>
      <c r="JVA76" s="8"/>
      <c r="JVB76" s="8"/>
      <c r="JVC76" s="8"/>
      <c r="JVD76" s="8"/>
      <c r="JVE76" s="8"/>
      <c r="JVF76" s="8"/>
      <c r="JVG76" s="8"/>
      <c r="JVH76" s="8"/>
      <c r="JVI76" s="8"/>
      <c r="JVJ76" s="8"/>
      <c r="JVK76" s="8"/>
      <c r="JVL76" s="8"/>
      <c r="JVM76" s="8"/>
      <c r="JVN76" s="8"/>
      <c r="JVO76" s="8"/>
      <c r="JVP76" s="8"/>
      <c r="JVQ76" s="8"/>
      <c r="JVR76" s="8"/>
      <c r="JVS76" s="8"/>
      <c r="JVT76" s="8"/>
      <c r="JVU76" s="8"/>
      <c r="JVV76" s="8"/>
      <c r="JVW76" s="8"/>
      <c r="JVX76" s="8"/>
      <c r="JVY76" s="8"/>
      <c r="JVZ76" s="8"/>
      <c r="JWA76" s="8"/>
      <c r="JWB76" s="8"/>
      <c r="JWC76" s="8"/>
      <c r="JWD76" s="8"/>
      <c r="JWE76" s="8"/>
      <c r="JWF76" s="8"/>
      <c r="JWG76" s="8"/>
      <c r="JWH76" s="8"/>
      <c r="JWI76" s="8"/>
      <c r="JWJ76" s="8"/>
      <c r="JWK76" s="8"/>
      <c r="JWL76" s="8"/>
      <c r="JWM76" s="8"/>
      <c r="JWN76" s="8"/>
      <c r="JWO76" s="8"/>
      <c r="JWP76" s="8"/>
      <c r="JWQ76" s="8"/>
      <c r="JWR76" s="8"/>
      <c r="JWS76" s="8"/>
      <c r="JWT76" s="8"/>
      <c r="JWU76" s="8"/>
      <c r="JWV76" s="8"/>
      <c r="JWW76" s="8"/>
      <c r="JWX76" s="8"/>
      <c r="JWY76" s="8"/>
      <c r="JWZ76" s="8"/>
      <c r="JXA76" s="8"/>
      <c r="JXB76" s="8"/>
      <c r="JXC76" s="8"/>
      <c r="JXD76" s="8"/>
      <c r="JXE76" s="8"/>
      <c r="JXF76" s="8"/>
      <c r="JXG76" s="8"/>
      <c r="JXH76" s="8"/>
      <c r="JXI76" s="8"/>
      <c r="JXJ76" s="8"/>
      <c r="JXK76" s="8"/>
      <c r="JXL76" s="8"/>
      <c r="JXM76" s="8"/>
      <c r="JXN76" s="8"/>
      <c r="JXO76" s="8"/>
      <c r="JXP76" s="8"/>
      <c r="JXQ76" s="8"/>
      <c r="JXR76" s="8"/>
      <c r="JXS76" s="8"/>
      <c r="JXT76" s="8"/>
      <c r="JXU76" s="8"/>
      <c r="JXV76" s="8"/>
      <c r="JXW76" s="8"/>
      <c r="JXX76" s="8"/>
      <c r="JXY76" s="8"/>
      <c r="JXZ76" s="8"/>
      <c r="JYA76" s="8"/>
      <c r="JYB76" s="8"/>
      <c r="JYC76" s="8"/>
      <c r="JYD76" s="8"/>
      <c r="JYE76" s="8"/>
      <c r="JYF76" s="8"/>
      <c r="JYG76" s="8"/>
      <c r="JYH76" s="8"/>
      <c r="JYI76" s="8"/>
      <c r="JYJ76" s="8"/>
      <c r="JYK76" s="8"/>
      <c r="JYL76" s="8"/>
      <c r="JYM76" s="8"/>
      <c r="JYN76" s="8"/>
      <c r="JYO76" s="8"/>
      <c r="JYP76" s="8"/>
      <c r="JYQ76" s="8"/>
      <c r="JYR76" s="8"/>
      <c r="JYS76" s="8"/>
      <c r="JYT76" s="8"/>
      <c r="JYU76" s="8"/>
      <c r="JYV76" s="8"/>
      <c r="JYW76" s="8"/>
      <c r="JYX76" s="8"/>
      <c r="JYY76" s="8"/>
      <c r="JYZ76" s="8"/>
      <c r="JZA76" s="8"/>
      <c r="JZB76" s="8"/>
      <c r="JZC76" s="8"/>
      <c r="JZD76" s="8"/>
      <c r="JZE76" s="8"/>
      <c r="JZF76" s="8"/>
      <c r="JZG76" s="8"/>
      <c r="JZH76" s="8"/>
      <c r="JZI76" s="8"/>
      <c r="JZJ76" s="8"/>
      <c r="JZK76" s="8"/>
      <c r="JZL76" s="8"/>
      <c r="JZM76" s="8"/>
      <c r="JZN76" s="8"/>
      <c r="JZO76" s="8"/>
      <c r="JZP76" s="8"/>
      <c r="JZQ76" s="8"/>
      <c r="JZR76" s="8"/>
      <c r="JZS76" s="8"/>
      <c r="JZT76" s="8"/>
      <c r="JZU76" s="8"/>
      <c r="JZV76" s="8"/>
      <c r="JZW76" s="8"/>
      <c r="JZX76" s="8"/>
      <c r="JZY76" s="8"/>
      <c r="JZZ76" s="8"/>
      <c r="KAA76" s="8"/>
      <c r="KAB76" s="8"/>
      <c r="KAC76" s="8"/>
      <c r="KAD76" s="8"/>
      <c r="KAE76" s="8"/>
      <c r="KAF76" s="8"/>
      <c r="KAG76" s="8"/>
      <c r="KAH76" s="8"/>
      <c r="KAI76" s="8"/>
      <c r="KAJ76" s="8"/>
      <c r="KAK76" s="8"/>
      <c r="KAL76" s="8"/>
      <c r="KAM76" s="8"/>
      <c r="KAN76" s="8"/>
      <c r="KAO76" s="8"/>
      <c r="KAP76" s="8"/>
      <c r="KAQ76" s="8"/>
      <c r="KAR76" s="8"/>
      <c r="KAS76" s="8"/>
      <c r="KAT76" s="8"/>
      <c r="KAU76" s="8"/>
      <c r="KAV76" s="8"/>
      <c r="KAW76" s="8"/>
      <c r="KAX76" s="8"/>
      <c r="KAY76" s="8"/>
      <c r="KAZ76" s="8"/>
      <c r="KBA76" s="8"/>
      <c r="KBB76" s="8"/>
      <c r="KBC76" s="8"/>
      <c r="KBD76" s="8"/>
      <c r="KBE76" s="8"/>
      <c r="KBF76" s="8"/>
      <c r="KBG76" s="8"/>
      <c r="KBH76" s="8"/>
      <c r="KBI76" s="8"/>
      <c r="KBJ76" s="8"/>
      <c r="KBK76" s="8"/>
      <c r="KBL76" s="8"/>
      <c r="KBM76" s="8"/>
      <c r="KBN76" s="8"/>
      <c r="KBO76" s="8"/>
      <c r="KBP76" s="8"/>
      <c r="KBQ76" s="8"/>
      <c r="KBR76" s="8"/>
      <c r="KBS76" s="8"/>
      <c r="KBT76" s="8"/>
      <c r="KBU76" s="8"/>
      <c r="KBV76" s="8"/>
      <c r="KBW76" s="8"/>
      <c r="KBX76" s="8"/>
      <c r="KBY76" s="8"/>
      <c r="KBZ76" s="8"/>
      <c r="KCA76" s="8"/>
      <c r="KCB76" s="8"/>
      <c r="KCC76" s="8"/>
      <c r="KCD76" s="8"/>
      <c r="KCE76" s="8"/>
      <c r="KCF76" s="8"/>
      <c r="KCG76" s="8"/>
      <c r="KCH76" s="8"/>
      <c r="KCI76" s="8"/>
      <c r="KCJ76" s="8"/>
      <c r="KCK76" s="8"/>
      <c r="KCL76" s="8"/>
      <c r="KCM76" s="8"/>
      <c r="KCN76" s="8"/>
      <c r="KCO76" s="8"/>
      <c r="KCP76" s="8"/>
      <c r="KCQ76" s="8"/>
      <c r="KCR76" s="8"/>
      <c r="KCS76" s="8"/>
      <c r="KCT76" s="8"/>
      <c r="KCU76" s="8"/>
      <c r="KCV76" s="8"/>
      <c r="KCW76" s="8"/>
      <c r="KCX76" s="8"/>
      <c r="KCY76" s="8"/>
      <c r="KCZ76" s="8"/>
      <c r="KDA76" s="8"/>
      <c r="KDB76" s="8"/>
      <c r="KDC76" s="8"/>
      <c r="KDD76" s="8"/>
      <c r="KDE76" s="8"/>
      <c r="KDF76" s="8"/>
      <c r="KDG76" s="8"/>
      <c r="KDH76" s="8"/>
      <c r="KDI76" s="8"/>
      <c r="KDJ76" s="8"/>
      <c r="KDK76" s="8"/>
      <c r="KDL76" s="8"/>
      <c r="KDM76" s="8"/>
      <c r="KDN76" s="8"/>
      <c r="KDO76" s="8"/>
      <c r="KDP76" s="8"/>
      <c r="KDQ76" s="8"/>
      <c r="KDR76" s="8"/>
      <c r="KDS76" s="8"/>
      <c r="KDT76" s="8"/>
      <c r="KDU76" s="8"/>
      <c r="KDV76" s="8"/>
      <c r="KDW76" s="8"/>
      <c r="KDX76" s="8"/>
      <c r="KDY76" s="8"/>
      <c r="KDZ76" s="8"/>
      <c r="KEA76" s="8"/>
      <c r="KEB76" s="8"/>
      <c r="KEC76" s="8"/>
      <c r="KED76" s="8"/>
      <c r="KEE76" s="8"/>
      <c r="KEF76" s="8"/>
      <c r="KEG76" s="8"/>
      <c r="KEH76" s="8"/>
      <c r="KEI76" s="8"/>
      <c r="KEJ76" s="8"/>
      <c r="KEK76" s="8"/>
      <c r="KEL76" s="8"/>
      <c r="KEM76" s="8"/>
      <c r="KEN76" s="8"/>
      <c r="KEO76" s="8"/>
      <c r="KEP76" s="8"/>
      <c r="KEQ76" s="8"/>
      <c r="KER76" s="8"/>
      <c r="KES76" s="8"/>
      <c r="KET76" s="8"/>
      <c r="KEU76" s="8"/>
      <c r="KEV76" s="8"/>
      <c r="KEW76" s="8"/>
      <c r="KEX76" s="8"/>
      <c r="KEY76" s="8"/>
      <c r="KEZ76" s="8"/>
      <c r="KFA76" s="8"/>
      <c r="KFB76" s="8"/>
      <c r="KFC76" s="8"/>
      <c r="KFD76" s="8"/>
      <c r="KFE76" s="8"/>
      <c r="KFF76" s="8"/>
      <c r="KFG76" s="8"/>
      <c r="KFH76" s="8"/>
      <c r="KFI76" s="8"/>
      <c r="KFJ76" s="8"/>
      <c r="KFK76" s="8"/>
      <c r="KFL76" s="8"/>
      <c r="KFM76" s="8"/>
      <c r="KFN76" s="8"/>
      <c r="KFO76" s="8"/>
      <c r="KFP76" s="8"/>
      <c r="KFQ76" s="8"/>
      <c r="KFR76" s="8"/>
      <c r="KFS76" s="8"/>
      <c r="KFT76" s="8"/>
      <c r="KFU76" s="8"/>
      <c r="KFV76" s="8"/>
      <c r="KFW76" s="8"/>
      <c r="KFX76" s="8"/>
      <c r="KFY76" s="8"/>
      <c r="KFZ76" s="8"/>
      <c r="KGA76" s="8"/>
      <c r="KGB76" s="8"/>
      <c r="KGC76" s="8"/>
      <c r="KGD76" s="8"/>
      <c r="KGE76" s="8"/>
      <c r="KGF76" s="8"/>
      <c r="KGG76" s="8"/>
      <c r="KGH76" s="8"/>
      <c r="KGI76" s="8"/>
      <c r="KGJ76" s="8"/>
      <c r="KGK76" s="8"/>
      <c r="KGL76" s="8"/>
      <c r="KGM76" s="8"/>
      <c r="KGN76" s="8"/>
      <c r="KGO76" s="8"/>
      <c r="KGP76" s="8"/>
      <c r="KGQ76" s="8"/>
      <c r="KGR76" s="8"/>
      <c r="KGS76" s="8"/>
      <c r="KGT76" s="8"/>
      <c r="KGU76" s="8"/>
      <c r="KGV76" s="8"/>
      <c r="KGW76" s="8"/>
      <c r="KGX76" s="8"/>
      <c r="KGY76" s="8"/>
      <c r="KGZ76" s="8"/>
      <c r="KHA76" s="8"/>
      <c r="KHB76" s="8"/>
      <c r="KHC76" s="8"/>
      <c r="KHD76" s="8"/>
      <c r="KHE76" s="8"/>
      <c r="KHF76" s="8"/>
      <c r="KHG76" s="8"/>
      <c r="KHH76" s="8"/>
      <c r="KHI76" s="8"/>
      <c r="KHJ76" s="8"/>
      <c r="KHK76" s="8"/>
      <c r="KHL76" s="8"/>
      <c r="KHM76" s="8"/>
      <c r="KHN76" s="8"/>
      <c r="KHO76" s="8"/>
      <c r="KHP76" s="8"/>
      <c r="KHQ76" s="8"/>
      <c r="KHR76" s="8"/>
      <c r="KHS76" s="8"/>
      <c r="KHT76" s="8"/>
      <c r="KHU76" s="8"/>
      <c r="KHV76" s="8"/>
      <c r="KHW76" s="8"/>
      <c r="KHX76" s="8"/>
      <c r="KHY76" s="8"/>
      <c r="KHZ76" s="8"/>
      <c r="KIA76" s="8"/>
      <c r="KIB76" s="8"/>
      <c r="KIC76" s="8"/>
      <c r="KID76" s="8"/>
      <c r="KIE76" s="8"/>
      <c r="KIF76" s="8"/>
      <c r="KIG76" s="8"/>
      <c r="KIH76" s="8"/>
      <c r="KII76" s="8"/>
      <c r="KIJ76" s="8"/>
      <c r="KIK76" s="8"/>
      <c r="KIL76" s="8"/>
      <c r="KIM76" s="8"/>
      <c r="KIN76" s="8"/>
      <c r="KIO76" s="8"/>
      <c r="KIP76" s="8"/>
      <c r="KIQ76" s="8"/>
      <c r="KIR76" s="8"/>
      <c r="KIS76" s="8"/>
      <c r="KIT76" s="8"/>
      <c r="KIU76" s="8"/>
      <c r="KIV76" s="8"/>
      <c r="KIW76" s="8"/>
      <c r="KIX76" s="8"/>
      <c r="KIY76" s="8"/>
      <c r="KIZ76" s="8"/>
      <c r="KJA76" s="8"/>
      <c r="KJB76" s="8"/>
      <c r="KJC76" s="8"/>
      <c r="KJD76" s="8"/>
      <c r="KJE76" s="8"/>
      <c r="KJF76" s="8"/>
      <c r="KJG76" s="8"/>
      <c r="KJH76" s="8"/>
      <c r="KJI76" s="8"/>
      <c r="KJJ76" s="8"/>
      <c r="KJK76" s="8"/>
      <c r="KJL76" s="8"/>
      <c r="KJM76" s="8"/>
      <c r="KJN76" s="8"/>
      <c r="KJO76" s="8"/>
      <c r="KJP76" s="8"/>
      <c r="KJQ76" s="8"/>
      <c r="KJR76" s="8"/>
      <c r="KJS76" s="8"/>
      <c r="KJT76" s="8"/>
      <c r="KJU76" s="8"/>
      <c r="KJV76" s="8"/>
      <c r="KJW76" s="8"/>
      <c r="KJX76" s="8"/>
      <c r="KJY76" s="8"/>
      <c r="KJZ76" s="8"/>
      <c r="KKA76" s="8"/>
      <c r="KKB76" s="8"/>
      <c r="KKC76" s="8"/>
      <c r="KKD76" s="8"/>
      <c r="KKE76" s="8"/>
      <c r="KKF76" s="8"/>
      <c r="KKG76" s="8"/>
      <c r="KKH76" s="8"/>
      <c r="KKI76" s="8"/>
      <c r="KKJ76" s="8"/>
      <c r="KKK76" s="8"/>
      <c r="KKL76" s="8"/>
      <c r="KKM76" s="8"/>
      <c r="KKN76" s="8"/>
      <c r="KKO76" s="8"/>
      <c r="KKP76" s="8"/>
      <c r="KKQ76" s="8"/>
      <c r="KKR76" s="8"/>
      <c r="KKS76" s="8"/>
      <c r="KKT76" s="8"/>
      <c r="KKU76" s="8"/>
      <c r="KKV76" s="8"/>
      <c r="KKW76" s="8"/>
      <c r="KKX76" s="8"/>
      <c r="KKY76" s="8"/>
      <c r="KKZ76" s="8"/>
      <c r="KLA76" s="8"/>
      <c r="KLB76" s="8"/>
      <c r="KLC76" s="8"/>
      <c r="KLD76" s="8"/>
      <c r="KLE76" s="8"/>
      <c r="KLF76" s="8"/>
      <c r="KLG76" s="8"/>
      <c r="KLH76" s="8"/>
      <c r="KLI76" s="8"/>
      <c r="KLJ76" s="8"/>
      <c r="KLK76" s="8"/>
      <c r="KLL76" s="8"/>
      <c r="KLM76" s="8"/>
      <c r="KLN76" s="8"/>
      <c r="KLO76" s="8"/>
      <c r="KLP76" s="8"/>
      <c r="KLQ76" s="8"/>
      <c r="KLR76" s="8"/>
      <c r="KLS76" s="8"/>
      <c r="KLT76" s="8"/>
      <c r="KLU76" s="8"/>
      <c r="KLV76" s="8"/>
      <c r="KLW76" s="8"/>
      <c r="KLX76" s="8"/>
      <c r="KLY76" s="8"/>
      <c r="KLZ76" s="8"/>
      <c r="KMA76" s="8"/>
      <c r="KMB76" s="8"/>
      <c r="KMC76" s="8"/>
      <c r="KMD76" s="8"/>
      <c r="KME76" s="8"/>
      <c r="KMF76" s="8"/>
      <c r="KMG76" s="8"/>
      <c r="KMH76" s="8"/>
      <c r="KMI76" s="8"/>
      <c r="KMJ76" s="8"/>
      <c r="KMK76" s="8"/>
      <c r="KML76" s="8"/>
      <c r="KMM76" s="8"/>
      <c r="KMN76" s="8"/>
      <c r="KMO76" s="8"/>
      <c r="KMP76" s="8"/>
      <c r="KMQ76" s="8"/>
      <c r="KMR76" s="8"/>
      <c r="KMS76" s="8"/>
      <c r="KMT76" s="8"/>
      <c r="KMU76" s="8"/>
      <c r="KMV76" s="8"/>
      <c r="KMW76" s="8"/>
      <c r="KMX76" s="8"/>
      <c r="KMY76" s="8"/>
      <c r="KMZ76" s="8"/>
      <c r="KNA76" s="8"/>
      <c r="KNB76" s="8"/>
      <c r="KNC76" s="8"/>
      <c r="KND76" s="8"/>
      <c r="KNE76" s="8"/>
      <c r="KNF76" s="8"/>
      <c r="KNG76" s="8"/>
      <c r="KNH76" s="8"/>
      <c r="KNI76" s="8"/>
      <c r="KNJ76" s="8"/>
      <c r="KNK76" s="8"/>
      <c r="KNL76" s="8"/>
      <c r="KNM76" s="8"/>
      <c r="KNN76" s="8"/>
      <c r="KNO76" s="8"/>
      <c r="KNP76" s="8"/>
      <c r="KNQ76" s="8"/>
      <c r="KNR76" s="8"/>
      <c r="KNS76" s="8"/>
      <c r="KNT76" s="8"/>
      <c r="KNU76" s="8"/>
      <c r="KNV76" s="8"/>
      <c r="KNW76" s="8"/>
      <c r="KNX76" s="8"/>
      <c r="KNY76" s="8"/>
      <c r="KNZ76" s="8"/>
      <c r="KOA76" s="8"/>
      <c r="KOB76" s="8"/>
      <c r="KOC76" s="8"/>
      <c r="KOD76" s="8"/>
      <c r="KOE76" s="8"/>
      <c r="KOF76" s="8"/>
      <c r="KOG76" s="8"/>
      <c r="KOH76" s="8"/>
      <c r="KOI76" s="8"/>
      <c r="KOJ76" s="8"/>
      <c r="KOK76" s="8"/>
      <c r="KOL76" s="8"/>
      <c r="KOM76" s="8"/>
      <c r="KON76" s="8"/>
      <c r="KOO76" s="8"/>
      <c r="KOP76" s="8"/>
      <c r="KOQ76" s="8"/>
      <c r="KOR76" s="8"/>
      <c r="KOS76" s="8"/>
      <c r="KOT76" s="8"/>
      <c r="KOU76" s="8"/>
      <c r="KOV76" s="8"/>
      <c r="KOW76" s="8"/>
      <c r="KOX76" s="8"/>
      <c r="KOY76" s="8"/>
      <c r="KOZ76" s="8"/>
      <c r="KPA76" s="8"/>
      <c r="KPB76" s="8"/>
      <c r="KPC76" s="8"/>
      <c r="KPD76" s="8"/>
      <c r="KPE76" s="8"/>
      <c r="KPF76" s="8"/>
      <c r="KPG76" s="8"/>
      <c r="KPH76" s="8"/>
      <c r="KPI76" s="8"/>
      <c r="KPJ76" s="8"/>
      <c r="KPK76" s="8"/>
      <c r="KPL76" s="8"/>
      <c r="KPM76" s="8"/>
      <c r="KPN76" s="8"/>
      <c r="KPO76" s="8"/>
      <c r="KPP76" s="8"/>
      <c r="KPQ76" s="8"/>
      <c r="KPR76" s="8"/>
      <c r="KPS76" s="8"/>
      <c r="KPT76" s="8"/>
      <c r="KPU76" s="8"/>
      <c r="KPV76" s="8"/>
      <c r="KPW76" s="8"/>
      <c r="KPX76" s="8"/>
      <c r="KPY76" s="8"/>
      <c r="KPZ76" s="8"/>
      <c r="KQA76" s="8"/>
      <c r="KQB76" s="8"/>
      <c r="KQC76" s="8"/>
      <c r="KQD76" s="8"/>
      <c r="KQE76" s="8"/>
      <c r="KQF76" s="8"/>
      <c r="KQG76" s="8"/>
      <c r="KQH76" s="8"/>
      <c r="KQI76" s="8"/>
      <c r="KQJ76" s="8"/>
      <c r="KQK76" s="8"/>
      <c r="KQL76" s="8"/>
      <c r="KQM76" s="8"/>
      <c r="KQN76" s="8"/>
      <c r="KQO76" s="8"/>
      <c r="KQP76" s="8"/>
      <c r="KQQ76" s="8"/>
      <c r="KQR76" s="8"/>
      <c r="KQS76" s="8"/>
      <c r="KQT76" s="8"/>
      <c r="KQU76" s="8"/>
      <c r="KQV76" s="8"/>
      <c r="KQW76" s="8"/>
      <c r="KQX76" s="8"/>
      <c r="KQY76" s="8"/>
      <c r="KQZ76" s="8"/>
      <c r="KRA76" s="8"/>
      <c r="KRB76" s="8"/>
      <c r="KRC76" s="8"/>
      <c r="KRD76" s="8"/>
      <c r="KRE76" s="8"/>
      <c r="KRF76" s="8"/>
      <c r="KRG76" s="8"/>
      <c r="KRH76" s="8"/>
      <c r="KRI76" s="8"/>
      <c r="KRJ76" s="8"/>
      <c r="KRK76" s="8"/>
      <c r="KRL76" s="8"/>
      <c r="KRM76" s="8"/>
      <c r="KRN76" s="8"/>
      <c r="KRO76" s="8"/>
      <c r="KRP76" s="8"/>
      <c r="KRQ76" s="8"/>
      <c r="KRR76" s="8"/>
      <c r="KRS76" s="8"/>
      <c r="KRT76" s="8"/>
      <c r="KRU76" s="8"/>
      <c r="KRV76" s="8"/>
      <c r="KRW76" s="8"/>
      <c r="KRX76" s="8"/>
      <c r="KRY76" s="8"/>
      <c r="KRZ76" s="8"/>
      <c r="KSA76" s="8"/>
      <c r="KSB76" s="8"/>
      <c r="KSC76" s="8"/>
      <c r="KSD76" s="8"/>
      <c r="KSE76" s="8"/>
      <c r="KSF76" s="8"/>
      <c r="KSG76" s="8"/>
      <c r="KSH76" s="8"/>
      <c r="KSI76" s="8"/>
      <c r="KSJ76" s="8"/>
      <c r="KSK76" s="8"/>
      <c r="KSL76" s="8"/>
      <c r="KSM76" s="8"/>
      <c r="KSN76" s="8"/>
      <c r="KSO76" s="8"/>
      <c r="KSP76" s="8"/>
      <c r="KSQ76" s="8"/>
      <c r="KSR76" s="8"/>
      <c r="KSS76" s="8"/>
      <c r="KST76" s="8"/>
      <c r="KSU76" s="8"/>
      <c r="KSV76" s="8"/>
      <c r="KSW76" s="8"/>
      <c r="KSX76" s="8"/>
      <c r="KSY76" s="8"/>
      <c r="KSZ76" s="8"/>
      <c r="KTA76" s="8"/>
      <c r="KTB76" s="8"/>
      <c r="KTC76" s="8"/>
      <c r="KTD76" s="8"/>
      <c r="KTE76" s="8"/>
      <c r="KTF76" s="8"/>
      <c r="KTG76" s="8"/>
      <c r="KTH76" s="8"/>
      <c r="KTI76" s="8"/>
      <c r="KTJ76" s="8"/>
      <c r="KTK76" s="8"/>
      <c r="KTL76" s="8"/>
      <c r="KTM76" s="8"/>
      <c r="KTN76" s="8"/>
      <c r="KTO76" s="8"/>
      <c r="KTP76" s="8"/>
      <c r="KTQ76" s="8"/>
      <c r="KTR76" s="8"/>
      <c r="KTS76" s="8"/>
      <c r="KTT76" s="8"/>
      <c r="KTU76" s="8"/>
      <c r="KTV76" s="8"/>
      <c r="KTW76" s="8"/>
      <c r="KTX76" s="8"/>
      <c r="KTY76" s="8"/>
      <c r="KTZ76" s="8"/>
      <c r="KUA76" s="8"/>
      <c r="KUB76" s="8"/>
      <c r="KUC76" s="8"/>
      <c r="KUD76" s="8"/>
      <c r="KUE76" s="8"/>
      <c r="KUF76" s="8"/>
      <c r="KUG76" s="8"/>
      <c r="KUH76" s="8"/>
      <c r="KUI76" s="8"/>
      <c r="KUJ76" s="8"/>
      <c r="KUK76" s="8"/>
      <c r="KUL76" s="8"/>
      <c r="KUM76" s="8"/>
      <c r="KUN76" s="8"/>
      <c r="KUO76" s="8"/>
      <c r="KUP76" s="8"/>
      <c r="KUQ76" s="8"/>
      <c r="KUR76" s="8"/>
      <c r="KUS76" s="8"/>
      <c r="KUT76" s="8"/>
      <c r="KUU76" s="8"/>
      <c r="KUV76" s="8"/>
      <c r="KUW76" s="8"/>
      <c r="KUX76" s="8"/>
      <c r="KUY76" s="8"/>
      <c r="KUZ76" s="8"/>
      <c r="KVA76" s="8"/>
      <c r="KVB76" s="8"/>
      <c r="KVC76" s="8"/>
      <c r="KVD76" s="8"/>
      <c r="KVE76" s="8"/>
      <c r="KVF76" s="8"/>
      <c r="KVG76" s="8"/>
      <c r="KVH76" s="8"/>
      <c r="KVI76" s="8"/>
      <c r="KVJ76" s="8"/>
      <c r="KVK76" s="8"/>
      <c r="KVL76" s="8"/>
      <c r="KVM76" s="8"/>
      <c r="KVN76" s="8"/>
      <c r="KVO76" s="8"/>
      <c r="KVP76" s="8"/>
      <c r="KVQ76" s="8"/>
      <c r="KVR76" s="8"/>
      <c r="KVS76" s="8"/>
      <c r="KVT76" s="8"/>
      <c r="KVU76" s="8"/>
      <c r="KVV76" s="8"/>
      <c r="KVW76" s="8"/>
      <c r="KVX76" s="8"/>
      <c r="KVY76" s="8"/>
      <c r="KVZ76" s="8"/>
      <c r="KWA76" s="8"/>
      <c r="KWB76" s="8"/>
      <c r="KWC76" s="8"/>
      <c r="KWD76" s="8"/>
      <c r="KWE76" s="8"/>
      <c r="KWF76" s="8"/>
      <c r="KWG76" s="8"/>
      <c r="KWH76" s="8"/>
      <c r="KWI76" s="8"/>
      <c r="KWJ76" s="8"/>
      <c r="KWK76" s="8"/>
      <c r="KWL76" s="8"/>
      <c r="KWM76" s="8"/>
      <c r="KWN76" s="8"/>
      <c r="KWO76" s="8"/>
      <c r="KWP76" s="8"/>
      <c r="KWQ76" s="8"/>
      <c r="KWR76" s="8"/>
      <c r="KWS76" s="8"/>
      <c r="KWT76" s="8"/>
      <c r="KWU76" s="8"/>
      <c r="KWV76" s="8"/>
      <c r="KWW76" s="8"/>
      <c r="KWX76" s="8"/>
      <c r="KWY76" s="8"/>
      <c r="KWZ76" s="8"/>
      <c r="KXA76" s="8"/>
      <c r="KXB76" s="8"/>
      <c r="KXC76" s="8"/>
      <c r="KXD76" s="8"/>
      <c r="KXE76" s="8"/>
      <c r="KXF76" s="8"/>
      <c r="KXG76" s="8"/>
      <c r="KXH76" s="8"/>
      <c r="KXI76" s="8"/>
      <c r="KXJ76" s="8"/>
      <c r="KXK76" s="8"/>
      <c r="KXL76" s="8"/>
      <c r="KXM76" s="8"/>
      <c r="KXN76" s="8"/>
      <c r="KXO76" s="8"/>
      <c r="KXP76" s="8"/>
      <c r="KXQ76" s="8"/>
      <c r="KXR76" s="8"/>
      <c r="KXS76" s="8"/>
      <c r="KXT76" s="8"/>
      <c r="KXU76" s="8"/>
      <c r="KXV76" s="8"/>
      <c r="KXW76" s="8"/>
      <c r="KXX76" s="8"/>
      <c r="KXY76" s="8"/>
      <c r="KXZ76" s="8"/>
      <c r="KYA76" s="8"/>
      <c r="KYB76" s="8"/>
      <c r="KYC76" s="8"/>
      <c r="KYD76" s="8"/>
      <c r="KYE76" s="8"/>
      <c r="KYF76" s="8"/>
      <c r="KYG76" s="8"/>
      <c r="KYH76" s="8"/>
      <c r="KYI76" s="8"/>
      <c r="KYJ76" s="8"/>
      <c r="KYK76" s="8"/>
      <c r="KYL76" s="8"/>
      <c r="KYM76" s="8"/>
      <c r="KYN76" s="8"/>
      <c r="KYO76" s="8"/>
      <c r="KYP76" s="8"/>
      <c r="KYQ76" s="8"/>
      <c r="KYR76" s="8"/>
      <c r="KYS76" s="8"/>
      <c r="KYT76" s="8"/>
      <c r="KYU76" s="8"/>
      <c r="KYV76" s="8"/>
      <c r="KYW76" s="8"/>
      <c r="KYX76" s="8"/>
      <c r="KYY76" s="8"/>
      <c r="KYZ76" s="8"/>
      <c r="KZA76" s="8"/>
      <c r="KZB76" s="8"/>
      <c r="KZC76" s="8"/>
      <c r="KZD76" s="8"/>
      <c r="KZE76" s="8"/>
      <c r="KZF76" s="8"/>
      <c r="KZG76" s="8"/>
      <c r="KZH76" s="8"/>
      <c r="KZI76" s="8"/>
      <c r="KZJ76" s="8"/>
      <c r="KZK76" s="8"/>
      <c r="KZL76" s="8"/>
      <c r="KZM76" s="8"/>
      <c r="KZN76" s="8"/>
      <c r="KZO76" s="8"/>
      <c r="KZP76" s="8"/>
      <c r="KZQ76" s="8"/>
      <c r="KZR76" s="8"/>
      <c r="KZS76" s="8"/>
      <c r="KZT76" s="8"/>
      <c r="KZU76" s="8"/>
      <c r="KZV76" s="8"/>
      <c r="KZW76" s="8"/>
      <c r="KZX76" s="8"/>
      <c r="KZY76" s="8"/>
      <c r="KZZ76" s="8"/>
      <c r="LAA76" s="8"/>
      <c r="LAB76" s="8"/>
      <c r="LAC76" s="8"/>
      <c r="LAD76" s="8"/>
      <c r="LAE76" s="8"/>
      <c r="LAF76" s="8"/>
      <c r="LAG76" s="8"/>
      <c r="LAH76" s="8"/>
      <c r="LAI76" s="8"/>
      <c r="LAJ76" s="8"/>
      <c r="LAK76" s="8"/>
      <c r="LAL76" s="8"/>
      <c r="LAM76" s="8"/>
      <c r="LAN76" s="8"/>
      <c r="LAO76" s="8"/>
      <c r="LAP76" s="8"/>
      <c r="LAQ76" s="8"/>
      <c r="LAR76" s="8"/>
      <c r="LAS76" s="8"/>
      <c r="LAT76" s="8"/>
      <c r="LAU76" s="8"/>
      <c r="LAV76" s="8"/>
      <c r="LAW76" s="8"/>
      <c r="LAX76" s="8"/>
      <c r="LAY76" s="8"/>
      <c r="LAZ76" s="8"/>
      <c r="LBA76" s="8"/>
      <c r="LBB76" s="8"/>
      <c r="LBC76" s="8"/>
      <c r="LBD76" s="8"/>
      <c r="LBE76" s="8"/>
      <c r="LBF76" s="8"/>
      <c r="LBG76" s="8"/>
      <c r="LBH76" s="8"/>
      <c r="LBI76" s="8"/>
      <c r="LBJ76" s="8"/>
      <c r="LBK76" s="8"/>
      <c r="LBL76" s="8"/>
      <c r="LBM76" s="8"/>
      <c r="LBN76" s="8"/>
      <c r="LBO76" s="8"/>
      <c r="LBP76" s="8"/>
      <c r="LBQ76" s="8"/>
      <c r="LBR76" s="8"/>
      <c r="LBS76" s="8"/>
      <c r="LBT76" s="8"/>
      <c r="LBU76" s="8"/>
      <c r="LBV76" s="8"/>
      <c r="LBW76" s="8"/>
      <c r="LBX76" s="8"/>
      <c r="LBY76" s="8"/>
      <c r="LBZ76" s="8"/>
      <c r="LCA76" s="8"/>
      <c r="LCB76" s="8"/>
      <c r="LCC76" s="8"/>
      <c r="LCD76" s="8"/>
      <c r="LCE76" s="8"/>
      <c r="LCF76" s="8"/>
      <c r="LCG76" s="8"/>
      <c r="LCH76" s="8"/>
      <c r="LCI76" s="8"/>
      <c r="LCJ76" s="8"/>
      <c r="LCK76" s="8"/>
      <c r="LCL76" s="8"/>
      <c r="LCM76" s="8"/>
      <c r="LCN76" s="8"/>
      <c r="LCO76" s="8"/>
      <c r="LCP76" s="8"/>
      <c r="LCQ76" s="8"/>
      <c r="LCR76" s="8"/>
      <c r="LCS76" s="8"/>
      <c r="LCT76" s="8"/>
      <c r="LCU76" s="8"/>
      <c r="LCV76" s="8"/>
      <c r="LCW76" s="8"/>
      <c r="LCX76" s="8"/>
      <c r="LCY76" s="8"/>
      <c r="LCZ76" s="8"/>
      <c r="LDA76" s="8"/>
      <c r="LDB76" s="8"/>
      <c r="LDC76" s="8"/>
      <c r="LDD76" s="8"/>
      <c r="LDE76" s="8"/>
      <c r="LDF76" s="8"/>
      <c r="LDG76" s="8"/>
      <c r="LDH76" s="8"/>
      <c r="LDI76" s="8"/>
      <c r="LDJ76" s="8"/>
      <c r="LDK76" s="8"/>
      <c r="LDL76" s="8"/>
      <c r="LDM76" s="8"/>
      <c r="LDN76" s="8"/>
      <c r="LDO76" s="8"/>
      <c r="LDP76" s="8"/>
      <c r="LDQ76" s="8"/>
      <c r="LDR76" s="8"/>
      <c r="LDS76" s="8"/>
      <c r="LDT76" s="8"/>
      <c r="LDU76" s="8"/>
      <c r="LDV76" s="8"/>
      <c r="LDW76" s="8"/>
      <c r="LDX76" s="8"/>
      <c r="LDY76" s="8"/>
      <c r="LDZ76" s="8"/>
      <c r="LEA76" s="8"/>
      <c r="LEB76" s="8"/>
      <c r="LEC76" s="8"/>
      <c r="LED76" s="8"/>
      <c r="LEE76" s="8"/>
      <c r="LEF76" s="8"/>
      <c r="LEG76" s="8"/>
      <c r="LEH76" s="8"/>
      <c r="LEI76" s="8"/>
      <c r="LEJ76" s="8"/>
      <c r="LEK76" s="8"/>
      <c r="LEL76" s="8"/>
      <c r="LEM76" s="8"/>
      <c r="LEN76" s="8"/>
      <c r="LEO76" s="8"/>
      <c r="LEP76" s="8"/>
      <c r="LEQ76" s="8"/>
      <c r="LER76" s="8"/>
      <c r="LES76" s="8"/>
      <c r="LET76" s="8"/>
      <c r="LEU76" s="8"/>
      <c r="LEV76" s="8"/>
      <c r="LEW76" s="8"/>
      <c r="LEX76" s="8"/>
      <c r="LEY76" s="8"/>
      <c r="LEZ76" s="8"/>
      <c r="LFA76" s="8"/>
      <c r="LFB76" s="8"/>
      <c r="LFC76" s="8"/>
      <c r="LFD76" s="8"/>
      <c r="LFE76" s="8"/>
      <c r="LFF76" s="8"/>
      <c r="LFG76" s="8"/>
      <c r="LFH76" s="8"/>
      <c r="LFI76" s="8"/>
      <c r="LFJ76" s="8"/>
      <c r="LFK76" s="8"/>
      <c r="LFL76" s="8"/>
      <c r="LFM76" s="8"/>
      <c r="LFN76" s="8"/>
      <c r="LFO76" s="8"/>
      <c r="LFP76" s="8"/>
      <c r="LFQ76" s="8"/>
      <c r="LFR76" s="8"/>
      <c r="LFS76" s="8"/>
      <c r="LFT76" s="8"/>
      <c r="LFU76" s="8"/>
      <c r="LFV76" s="8"/>
      <c r="LFW76" s="8"/>
      <c r="LFX76" s="8"/>
      <c r="LFY76" s="8"/>
      <c r="LFZ76" s="8"/>
      <c r="LGA76" s="8"/>
      <c r="LGB76" s="8"/>
      <c r="LGC76" s="8"/>
      <c r="LGD76" s="8"/>
      <c r="LGE76" s="8"/>
      <c r="LGF76" s="8"/>
      <c r="LGG76" s="8"/>
      <c r="LGH76" s="8"/>
      <c r="LGI76" s="8"/>
      <c r="LGJ76" s="8"/>
      <c r="LGK76" s="8"/>
      <c r="LGL76" s="8"/>
      <c r="LGM76" s="8"/>
      <c r="LGN76" s="8"/>
      <c r="LGO76" s="8"/>
      <c r="LGP76" s="8"/>
      <c r="LGQ76" s="8"/>
      <c r="LGR76" s="8"/>
      <c r="LGS76" s="8"/>
      <c r="LGT76" s="8"/>
      <c r="LGU76" s="8"/>
      <c r="LGV76" s="8"/>
      <c r="LGW76" s="8"/>
      <c r="LGX76" s="8"/>
      <c r="LGY76" s="8"/>
      <c r="LGZ76" s="8"/>
      <c r="LHA76" s="8"/>
      <c r="LHB76" s="8"/>
      <c r="LHC76" s="8"/>
      <c r="LHD76" s="8"/>
      <c r="LHE76" s="8"/>
      <c r="LHF76" s="8"/>
      <c r="LHG76" s="8"/>
      <c r="LHH76" s="8"/>
      <c r="LHI76" s="8"/>
      <c r="LHJ76" s="8"/>
      <c r="LHK76" s="8"/>
      <c r="LHL76" s="8"/>
      <c r="LHM76" s="8"/>
      <c r="LHN76" s="8"/>
      <c r="LHO76" s="8"/>
      <c r="LHP76" s="8"/>
      <c r="LHQ76" s="8"/>
      <c r="LHR76" s="8"/>
      <c r="LHS76" s="8"/>
      <c r="LHT76" s="8"/>
      <c r="LHU76" s="8"/>
      <c r="LHV76" s="8"/>
      <c r="LHW76" s="8"/>
      <c r="LHX76" s="8"/>
      <c r="LHY76" s="8"/>
      <c r="LHZ76" s="8"/>
      <c r="LIA76" s="8"/>
      <c r="LIB76" s="8"/>
      <c r="LIC76" s="8"/>
      <c r="LID76" s="8"/>
      <c r="LIE76" s="8"/>
      <c r="LIF76" s="8"/>
      <c r="LIG76" s="8"/>
      <c r="LIH76" s="8"/>
      <c r="LII76" s="8"/>
      <c r="LIJ76" s="8"/>
      <c r="LIK76" s="8"/>
      <c r="LIL76" s="8"/>
      <c r="LIM76" s="8"/>
      <c r="LIN76" s="8"/>
      <c r="LIO76" s="8"/>
      <c r="LIP76" s="8"/>
      <c r="LIQ76" s="8"/>
      <c r="LIR76" s="8"/>
      <c r="LIS76" s="8"/>
      <c r="LIT76" s="8"/>
      <c r="LIU76" s="8"/>
      <c r="LIV76" s="8"/>
      <c r="LIW76" s="8"/>
      <c r="LIX76" s="8"/>
      <c r="LIY76" s="8"/>
      <c r="LIZ76" s="8"/>
      <c r="LJA76" s="8"/>
      <c r="LJB76" s="8"/>
      <c r="LJC76" s="8"/>
      <c r="LJD76" s="8"/>
      <c r="LJE76" s="8"/>
      <c r="LJF76" s="8"/>
      <c r="LJG76" s="8"/>
      <c r="LJH76" s="8"/>
      <c r="LJI76" s="8"/>
      <c r="LJJ76" s="8"/>
      <c r="LJK76" s="8"/>
      <c r="LJL76" s="8"/>
      <c r="LJM76" s="8"/>
      <c r="LJN76" s="8"/>
      <c r="LJO76" s="8"/>
      <c r="LJP76" s="8"/>
      <c r="LJQ76" s="8"/>
      <c r="LJR76" s="8"/>
      <c r="LJS76" s="8"/>
      <c r="LJT76" s="8"/>
      <c r="LJU76" s="8"/>
      <c r="LJV76" s="8"/>
      <c r="LJW76" s="8"/>
      <c r="LJX76" s="8"/>
      <c r="LJY76" s="8"/>
      <c r="LJZ76" s="8"/>
      <c r="LKA76" s="8"/>
      <c r="LKB76" s="8"/>
      <c r="LKC76" s="8"/>
      <c r="LKD76" s="8"/>
      <c r="LKE76" s="8"/>
      <c r="LKF76" s="8"/>
      <c r="LKG76" s="8"/>
      <c r="LKH76" s="8"/>
      <c r="LKI76" s="8"/>
      <c r="LKJ76" s="8"/>
      <c r="LKK76" s="8"/>
      <c r="LKL76" s="8"/>
      <c r="LKM76" s="8"/>
      <c r="LKN76" s="8"/>
      <c r="LKO76" s="8"/>
      <c r="LKP76" s="8"/>
      <c r="LKQ76" s="8"/>
      <c r="LKR76" s="8"/>
      <c r="LKS76" s="8"/>
      <c r="LKT76" s="8"/>
      <c r="LKU76" s="8"/>
      <c r="LKV76" s="8"/>
      <c r="LKW76" s="8"/>
      <c r="LKX76" s="8"/>
      <c r="LKY76" s="8"/>
      <c r="LKZ76" s="8"/>
      <c r="LLA76" s="8"/>
      <c r="LLB76" s="8"/>
      <c r="LLC76" s="8"/>
      <c r="LLD76" s="8"/>
      <c r="LLE76" s="8"/>
      <c r="LLF76" s="8"/>
      <c r="LLG76" s="8"/>
      <c r="LLH76" s="8"/>
      <c r="LLI76" s="8"/>
      <c r="LLJ76" s="8"/>
      <c r="LLK76" s="8"/>
      <c r="LLL76" s="8"/>
      <c r="LLM76" s="8"/>
      <c r="LLN76" s="8"/>
      <c r="LLO76" s="8"/>
      <c r="LLP76" s="8"/>
      <c r="LLQ76" s="8"/>
      <c r="LLR76" s="8"/>
      <c r="LLS76" s="8"/>
      <c r="LLT76" s="8"/>
      <c r="LLU76" s="8"/>
      <c r="LLV76" s="8"/>
      <c r="LLW76" s="8"/>
      <c r="LLX76" s="8"/>
      <c r="LLY76" s="8"/>
      <c r="LLZ76" s="8"/>
      <c r="LMA76" s="8"/>
      <c r="LMB76" s="8"/>
      <c r="LMC76" s="8"/>
      <c r="LMD76" s="8"/>
      <c r="LME76" s="8"/>
      <c r="LMF76" s="8"/>
      <c r="LMG76" s="8"/>
      <c r="LMH76" s="8"/>
      <c r="LMI76" s="8"/>
      <c r="LMJ76" s="8"/>
      <c r="LMK76" s="8"/>
      <c r="LML76" s="8"/>
      <c r="LMM76" s="8"/>
      <c r="LMN76" s="8"/>
      <c r="LMO76" s="8"/>
      <c r="LMP76" s="8"/>
      <c r="LMQ76" s="8"/>
      <c r="LMR76" s="8"/>
      <c r="LMS76" s="8"/>
      <c r="LMT76" s="8"/>
      <c r="LMU76" s="8"/>
      <c r="LMV76" s="8"/>
      <c r="LMW76" s="8"/>
      <c r="LMX76" s="8"/>
      <c r="LMY76" s="8"/>
      <c r="LMZ76" s="8"/>
      <c r="LNA76" s="8"/>
      <c r="LNB76" s="8"/>
      <c r="LNC76" s="8"/>
      <c r="LND76" s="8"/>
      <c r="LNE76" s="8"/>
      <c r="LNF76" s="8"/>
      <c r="LNG76" s="8"/>
      <c r="LNH76" s="8"/>
      <c r="LNI76" s="8"/>
      <c r="LNJ76" s="8"/>
      <c r="LNK76" s="8"/>
      <c r="LNL76" s="8"/>
      <c r="LNM76" s="8"/>
      <c r="LNN76" s="8"/>
      <c r="LNO76" s="8"/>
      <c r="LNP76" s="8"/>
      <c r="LNQ76" s="8"/>
      <c r="LNR76" s="8"/>
      <c r="LNS76" s="8"/>
      <c r="LNT76" s="8"/>
      <c r="LNU76" s="8"/>
      <c r="LNV76" s="8"/>
      <c r="LNW76" s="8"/>
      <c r="LNX76" s="8"/>
      <c r="LNY76" s="8"/>
      <c r="LNZ76" s="8"/>
      <c r="LOA76" s="8"/>
      <c r="LOB76" s="8"/>
      <c r="LOC76" s="8"/>
      <c r="LOD76" s="8"/>
      <c r="LOE76" s="8"/>
      <c r="LOF76" s="8"/>
      <c r="LOG76" s="8"/>
      <c r="LOH76" s="8"/>
      <c r="LOI76" s="8"/>
      <c r="LOJ76" s="8"/>
      <c r="LOK76" s="8"/>
      <c r="LOL76" s="8"/>
      <c r="LOM76" s="8"/>
      <c r="LON76" s="8"/>
      <c r="LOO76" s="8"/>
      <c r="LOP76" s="8"/>
      <c r="LOQ76" s="8"/>
      <c r="LOR76" s="8"/>
      <c r="LOS76" s="8"/>
      <c r="LOT76" s="8"/>
      <c r="LOU76" s="8"/>
      <c r="LOV76" s="8"/>
      <c r="LOW76" s="8"/>
      <c r="LOX76" s="8"/>
      <c r="LOY76" s="8"/>
      <c r="LOZ76" s="8"/>
      <c r="LPA76" s="8"/>
      <c r="LPB76" s="8"/>
      <c r="LPC76" s="8"/>
      <c r="LPD76" s="8"/>
      <c r="LPE76" s="8"/>
      <c r="LPF76" s="8"/>
      <c r="LPG76" s="8"/>
      <c r="LPH76" s="8"/>
      <c r="LPI76" s="8"/>
      <c r="LPJ76" s="8"/>
      <c r="LPK76" s="8"/>
      <c r="LPL76" s="8"/>
      <c r="LPM76" s="8"/>
      <c r="LPN76" s="8"/>
      <c r="LPO76" s="8"/>
      <c r="LPP76" s="8"/>
      <c r="LPQ76" s="8"/>
      <c r="LPR76" s="8"/>
      <c r="LPS76" s="8"/>
      <c r="LPT76" s="8"/>
      <c r="LPU76" s="8"/>
      <c r="LPV76" s="8"/>
      <c r="LPW76" s="8"/>
      <c r="LPX76" s="8"/>
      <c r="LPY76" s="8"/>
      <c r="LPZ76" s="8"/>
      <c r="LQA76" s="8"/>
      <c r="LQB76" s="8"/>
      <c r="LQC76" s="8"/>
      <c r="LQD76" s="8"/>
      <c r="LQE76" s="8"/>
      <c r="LQF76" s="8"/>
      <c r="LQG76" s="8"/>
      <c r="LQH76" s="8"/>
      <c r="LQI76" s="8"/>
      <c r="LQJ76" s="8"/>
      <c r="LQK76" s="8"/>
      <c r="LQL76" s="8"/>
      <c r="LQM76" s="8"/>
      <c r="LQN76" s="8"/>
      <c r="LQO76" s="8"/>
      <c r="LQP76" s="8"/>
      <c r="LQQ76" s="8"/>
      <c r="LQR76" s="8"/>
      <c r="LQS76" s="8"/>
      <c r="LQT76" s="8"/>
      <c r="LQU76" s="8"/>
      <c r="LQV76" s="8"/>
      <c r="LQW76" s="8"/>
      <c r="LQX76" s="8"/>
      <c r="LQY76" s="8"/>
      <c r="LQZ76" s="8"/>
      <c r="LRA76" s="8"/>
      <c r="LRB76" s="8"/>
      <c r="LRC76" s="8"/>
      <c r="LRD76" s="8"/>
      <c r="LRE76" s="8"/>
      <c r="LRF76" s="8"/>
      <c r="LRG76" s="8"/>
      <c r="LRH76" s="8"/>
      <c r="LRI76" s="8"/>
      <c r="LRJ76" s="8"/>
      <c r="LRK76" s="8"/>
      <c r="LRL76" s="8"/>
      <c r="LRM76" s="8"/>
      <c r="LRN76" s="8"/>
      <c r="LRO76" s="8"/>
      <c r="LRP76" s="8"/>
      <c r="LRQ76" s="8"/>
      <c r="LRR76" s="8"/>
      <c r="LRS76" s="8"/>
      <c r="LRT76" s="8"/>
      <c r="LRU76" s="8"/>
      <c r="LRV76" s="8"/>
      <c r="LRW76" s="8"/>
      <c r="LRX76" s="8"/>
      <c r="LRY76" s="8"/>
      <c r="LRZ76" s="8"/>
      <c r="LSA76" s="8"/>
      <c r="LSB76" s="8"/>
      <c r="LSC76" s="8"/>
      <c r="LSD76" s="8"/>
      <c r="LSE76" s="8"/>
      <c r="LSF76" s="8"/>
      <c r="LSG76" s="8"/>
      <c r="LSH76" s="8"/>
      <c r="LSI76" s="8"/>
      <c r="LSJ76" s="8"/>
      <c r="LSK76" s="8"/>
      <c r="LSL76" s="8"/>
      <c r="LSM76" s="8"/>
      <c r="LSN76" s="8"/>
      <c r="LSO76" s="8"/>
      <c r="LSP76" s="8"/>
      <c r="LSQ76" s="8"/>
      <c r="LSR76" s="8"/>
      <c r="LSS76" s="8"/>
      <c r="LST76" s="8"/>
      <c r="LSU76" s="8"/>
      <c r="LSV76" s="8"/>
      <c r="LSW76" s="8"/>
      <c r="LSX76" s="8"/>
      <c r="LSY76" s="8"/>
      <c r="LSZ76" s="8"/>
      <c r="LTA76" s="8"/>
      <c r="LTB76" s="8"/>
      <c r="LTC76" s="8"/>
      <c r="LTD76" s="8"/>
      <c r="LTE76" s="8"/>
      <c r="LTF76" s="8"/>
      <c r="LTG76" s="8"/>
      <c r="LTH76" s="8"/>
      <c r="LTI76" s="8"/>
      <c r="LTJ76" s="8"/>
      <c r="LTK76" s="8"/>
      <c r="LTL76" s="8"/>
      <c r="LTM76" s="8"/>
      <c r="LTN76" s="8"/>
      <c r="LTO76" s="8"/>
      <c r="LTP76" s="8"/>
      <c r="LTQ76" s="8"/>
      <c r="LTR76" s="8"/>
      <c r="LTS76" s="8"/>
      <c r="LTT76" s="8"/>
      <c r="LTU76" s="8"/>
      <c r="LTV76" s="8"/>
      <c r="LTW76" s="8"/>
      <c r="LTX76" s="8"/>
      <c r="LTY76" s="8"/>
      <c r="LTZ76" s="8"/>
      <c r="LUA76" s="8"/>
      <c r="LUB76" s="8"/>
      <c r="LUC76" s="8"/>
      <c r="LUD76" s="8"/>
      <c r="LUE76" s="8"/>
      <c r="LUF76" s="8"/>
      <c r="LUG76" s="8"/>
      <c r="LUH76" s="8"/>
      <c r="LUI76" s="8"/>
      <c r="LUJ76" s="8"/>
      <c r="LUK76" s="8"/>
      <c r="LUL76" s="8"/>
      <c r="LUM76" s="8"/>
      <c r="LUN76" s="8"/>
      <c r="LUO76" s="8"/>
      <c r="LUP76" s="8"/>
      <c r="LUQ76" s="8"/>
      <c r="LUR76" s="8"/>
      <c r="LUS76" s="8"/>
      <c r="LUT76" s="8"/>
      <c r="LUU76" s="8"/>
      <c r="LUV76" s="8"/>
      <c r="LUW76" s="8"/>
      <c r="LUX76" s="8"/>
      <c r="LUY76" s="8"/>
      <c r="LUZ76" s="8"/>
      <c r="LVA76" s="8"/>
      <c r="LVB76" s="8"/>
      <c r="LVC76" s="8"/>
      <c r="LVD76" s="8"/>
      <c r="LVE76" s="8"/>
      <c r="LVF76" s="8"/>
      <c r="LVG76" s="8"/>
      <c r="LVH76" s="8"/>
      <c r="LVI76" s="8"/>
      <c r="LVJ76" s="8"/>
      <c r="LVK76" s="8"/>
      <c r="LVL76" s="8"/>
      <c r="LVM76" s="8"/>
      <c r="LVN76" s="8"/>
      <c r="LVO76" s="8"/>
      <c r="LVP76" s="8"/>
      <c r="LVQ76" s="8"/>
      <c r="LVR76" s="8"/>
      <c r="LVS76" s="8"/>
      <c r="LVT76" s="8"/>
      <c r="LVU76" s="8"/>
      <c r="LVV76" s="8"/>
      <c r="LVW76" s="8"/>
      <c r="LVX76" s="8"/>
      <c r="LVY76" s="8"/>
      <c r="LVZ76" s="8"/>
      <c r="LWA76" s="8"/>
      <c r="LWB76" s="8"/>
      <c r="LWC76" s="8"/>
      <c r="LWD76" s="8"/>
      <c r="LWE76" s="8"/>
      <c r="LWF76" s="8"/>
      <c r="LWG76" s="8"/>
      <c r="LWH76" s="8"/>
      <c r="LWI76" s="8"/>
      <c r="LWJ76" s="8"/>
      <c r="LWK76" s="8"/>
      <c r="LWL76" s="8"/>
      <c r="LWM76" s="8"/>
      <c r="LWN76" s="8"/>
      <c r="LWO76" s="8"/>
      <c r="LWP76" s="8"/>
      <c r="LWQ76" s="8"/>
      <c r="LWR76" s="8"/>
      <c r="LWS76" s="8"/>
      <c r="LWT76" s="8"/>
      <c r="LWU76" s="8"/>
      <c r="LWV76" s="8"/>
      <c r="LWW76" s="8"/>
      <c r="LWX76" s="8"/>
      <c r="LWY76" s="8"/>
      <c r="LWZ76" s="8"/>
      <c r="LXA76" s="8"/>
      <c r="LXB76" s="8"/>
      <c r="LXC76" s="8"/>
      <c r="LXD76" s="8"/>
      <c r="LXE76" s="8"/>
      <c r="LXF76" s="8"/>
      <c r="LXG76" s="8"/>
      <c r="LXH76" s="8"/>
      <c r="LXI76" s="8"/>
      <c r="LXJ76" s="8"/>
      <c r="LXK76" s="8"/>
      <c r="LXL76" s="8"/>
      <c r="LXM76" s="8"/>
      <c r="LXN76" s="8"/>
      <c r="LXO76" s="8"/>
      <c r="LXP76" s="8"/>
      <c r="LXQ76" s="8"/>
      <c r="LXR76" s="8"/>
      <c r="LXS76" s="8"/>
      <c r="LXT76" s="8"/>
      <c r="LXU76" s="8"/>
      <c r="LXV76" s="8"/>
      <c r="LXW76" s="8"/>
      <c r="LXX76" s="8"/>
      <c r="LXY76" s="8"/>
      <c r="LXZ76" s="8"/>
      <c r="LYA76" s="8"/>
      <c r="LYB76" s="8"/>
      <c r="LYC76" s="8"/>
      <c r="LYD76" s="8"/>
      <c r="LYE76" s="8"/>
      <c r="LYF76" s="8"/>
      <c r="LYG76" s="8"/>
      <c r="LYH76" s="8"/>
      <c r="LYI76" s="8"/>
      <c r="LYJ76" s="8"/>
      <c r="LYK76" s="8"/>
      <c r="LYL76" s="8"/>
      <c r="LYM76" s="8"/>
      <c r="LYN76" s="8"/>
      <c r="LYO76" s="8"/>
      <c r="LYP76" s="8"/>
      <c r="LYQ76" s="8"/>
      <c r="LYR76" s="8"/>
      <c r="LYS76" s="8"/>
      <c r="LYT76" s="8"/>
      <c r="LYU76" s="8"/>
      <c r="LYV76" s="8"/>
      <c r="LYW76" s="8"/>
      <c r="LYX76" s="8"/>
      <c r="LYY76" s="8"/>
      <c r="LYZ76" s="8"/>
      <c r="LZA76" s="8"/>
      <c r="LZB76" s="8"/>
      <c r="LZC76" s="8"/>
      <c r="LZD76" s="8"/>
      <c r="LZE76" s="8"/>
      <c r="LZF76" s="8"/>
      <c r="LZG76" s="8"/>
      <c r="LZH76" s="8"/>
      <c r="LZI76" s="8"/>
      <c r="LZJ76" s="8"/>
      <c r="LZK76" s="8"/>
      <c r="LZL76" s="8"/>
      <c r="LZM76" s="8"/>
      <c r="LZN76" s="8"/>
      <c r="LZO76" s="8"/>
      <c r="LZP76" s="8"/>
      <c r="LZQ76" s="8"/>
      <c r="LZR76" s="8"/>
      <c r="LZS76" s="8"/>
      <c r="LZT76" s="8"/>
      <c r="LZU76" s="8"/>
      <c r="LZV76" s="8"/>
      <c r="LZW76" s="8"/>
      <c r="LZX76" s="8"/>
      <c r="LZY76" s="8"/>
      <c r="LZZ76" s="8"/>
      <c r="MAA76" s="8"/>
      <c r="MAB76" s="8"/>
      <c r="MAC76" s="8"/>
      <c r="MAD76" s="8"/>
      <c r="MAE76" s="8"/>
      <c r="MAF76" s="8"/>
      <c r="MAG76" s="8"/>
      <c r="MAH76" s="8"/>
      <c r="MAI76" s="8"/>
      <c r="MAJ76" s="8"/>
      <c r="MAK76" s="8"/>
      <c r="MAL76" s="8"/>
      <c r="MAM76" s="8"/>
      <c r="MAN76" s="8"/>
      <c r="MAO76" s="8"/>
      <c r="MAP76" s="8"/>
      <c r="MAQ76" s="8"/>
      <c r="MAR76" s="8"/>
      <c r="MAS76" s="8"/>
      <c r="MAT76" s="8"/>
      <c r="MAU76" s="8"/>
      <c r="MAV76" s="8"/>
      <c r="MAW76" s="8"/>
      <c r="MAX76" s="8"/>
      <c r="MAY76" s="8"/>
      <c r="MAZ76" s="8"/>
      <c r="MBA76" s="8"/>
      <c r="MBB76" s="8"/>
      <c r="MBC76" s="8"/>
      <c r="MBD76" s="8"/>
      <c r="MBE76" s="8"/>
      <c r="MBF76" s="8"/>
      <c r="MBG76" s="8"/>
      <c r="MBH76" s="8"/>
      <c r="MBI76" s="8"/>
      <c r="MBJ76" s="8"/>
      <c r="MBK76" s="8"/>
      <c r="MBL76" s="8"/>
      <c r="MBM76" s="8"/>
      <c r="MBN76" s="8"/>
      <c r="MBO76" s="8"/>
      <c r="MBP76" s="8"/>
      <c r="MBQ76" s="8"/>
      <c r="MBR76" s="8"/>
      <c r="MBS76" s="8"/>
      <c r="MBT76" s="8"/>
      <c r="MBU76" s="8"/>
      <c r="MBV76" s="8"/>
      <c r="MBW76" s="8"/>
      <c r="MBX76" s="8"/>
      <c r="MBY76" s="8"/>
      <c r="MBZ76" s="8"/>
      <c r="MCA76" s="8"/>
      <c r="MCB76" s="8"/>
      <c r="MCC76" s="8"/>
      <c r="MCD76" s="8"/>
      <c r="MCE76" s="8"/>
      <c r="MCF76" s="8"/>
      <c r="MCG76" s="8"/>
      <c r="MCH76" s="8"/>
      <c r="MCI76" s="8"/>
      <c r="MCJ76" s="8"/>
      <c r="MCK76" s="8"/>
      <c r="MCL76" s="8"/>
      <c r="MCM76" s="8"/>
      <c r="MCN76" s="8"/>
      <c r="MCO76" s="8"/>
      <c r="MCP76" s="8"/>
      <c r="MCQ76" s="8"/>
      <c r="MCR76" s="8"/>
      <c r="MCS76" s="8"/>
      <c r="MCT76" s="8"/>
      <c r="MCU76" s="8"/>
      <c r="MCV76" s="8"/>
      <c r="MCW76" s="8"/>
      <c r="MCX76" s="8"/>
      <c r="MCY76" s="8"/>
      <c r="MCZ76" s="8"/>
      <c r="MDA76" s="8"/>
      <c r="MDB76" s="8"/>
      <c r="MDC76" s="8"/>
      <c r="MDD76" s="8"/>
      <c r="MDE76" s="8"/>
      <c r="MDF76" s="8"/>
      <c r="MDG76" s="8"/>
      <c r="MDH76" s="8"/>
      <c r="MDI76" s="8"/>
      <c r="MDJ76" s="8"/>
      <c r="MDK76" s="8"/>
      <c r="MDL76" s="8"/>
      <c r="MDM76" s="8"/>
      <c r="MDN76" s="8"/>
      <c r="MDO76" s="8"/>
      <c r="MDP76" s="8"/>
      <c r="MDQ76" s="8"/>
      <c r="MDR76" s="8"/>
      <c r="MDS76" s="8"/>
      <c r="MDT76" s="8"/>
      <c r="MDU76" s="8"/>
      <c r="MDV76" s="8"/>
      <c r="MDW76" s="8"/>
      <c r="MDX76" s="8"/>
      <c r="MDY76" s="8"/>
      <c r="MDZ76" s="8"/>
      <c r="MEA76" s="8"/>
      <c r="MEB76" s="8"/>
      <c r="MEC76" s="8"/>
      <c r="MED76" s="8"/>
      <c r="MEE76" s="8"/>
      <c r="MEF76" s="8"/>
      <c r="MEG76" s="8"/>
      <c r="MEH76" s="8"/>
      <c r="MEI76" s="8"/>
      <c r="MEJ76" s="8"/>
      <c r="MEK76" s="8"/>
      <c r="MEL76" s="8"/>
      <c r="MEM76" s="8"/>
      <c r="MEN76" s="8"/>
      <c r="MEO76" s="8"/>
      <c r="MEP76" s="8"/>
      <c r="MEQ76" s="8"/>
      <c r="MER76" s="8"/>
      <c r="MES76" s="8"/>
      <c r="MET76" s="8"/>
      <c r="MEU76" s="8"/>
      <c r="MEV76" s="8"/>
      <c r="MEW76" s="8"/>
      <c r="MEX76" s="8"/>
      <c r="MEY76" s="8"/>
      <c r="MEZ76" s="8"/>
      <c r="MFA76" s="8"/>
      <c r="MFB76" s="8"/>
      <c r="MFC76" s="8"/>
      <c r="MFD76" s="8"/>
      <c r="MFE76" s="8"/>
      <c r="MFF76" s="8"/>
      <c r="MFG76" s="8"/>
      <c r="MFH76" s="8"/>
      <c r="MFI76" s="8"/>
      <c r="MFJ76" s="8"/>
      <c r="MFK76" s="8"/>
      <c r="MFL76" s="8"/>
      <c r="MFM76" s="8"/>
      <c r="MFN76" s="8"/>
      <c r="MFO76" s="8"/>
      <c r="MFP76" s="8"/>
      <c r="MFQ76" s="8"/>
      <c r="MFR76" s="8"/>
      <c r="MFS76" s="8"/>
      <c r="MFT76" s="8"/>
      <c r="MFU76" s="8"/>
      <c r="MFV76" s="8"/>
      <c r="MFW76" s="8"/>
      <c r="MFX76" s="8"/>
      <c r="MFY76" s="8"/>
      <c r="MFZ76" s="8"/>
      <c r="MGA76" s="8"/>
      <c r="MGB76" s="8"/>
      <c r="MGC76" s="8"/>
      <c r="MGD76" s="8"/>
      <c r="MGE76" s="8"/>
      <c r="MGF76" s="8"/>
      <c r="MGG76" s="8"/>
      <c r="MGH76" s="8"/>
      <c r="MGI76" s="8"/>
      <c r="MGJ76" s="8"/>
      <c r="MGK76" s="8"/>
      <c r="MGL76" s="8"/>
      <c r="MGM76" s="8"/>
      <c r="MGN76" s="8"/>
      <c r="MGO76" s="8"/>
      <c r="MGP76" s="8"/>
      <c r="MGQ76" s="8"/>
      <c r="MGR76" s="8"/>
      <c r="MGS76" s="8"/>
      <c r="MGT76" s="8"/>
      <c r="MGU76" s="8"/>
      <c r="MGV76" s="8"/>
      <c r="MGW76" s="8"/>
      <c r="MGX76" s="8"/>
      <c r="MGY76" s="8"/>
      <c r="MGZ76" s="8"/>
      <c r="MHA76" s="8"/>
      <c r="MHB76" s="8"/>
      <c r="MHC76" s="8"/>
      <c r="MHD76" s="8"/>
      <c r="MHE76" s="8"/>
      <c r="MHF76" s="8"/>
      <c r="MHG76" s="8"/>
      <c r="MHH76" s="8"/>
      <c r="MHI76" s="8"/>
      <c r="MHJ76" s="8"/>
      <c r="MHK76" s="8"/>
      <c r="MHL76" s="8"/>
      <c r="MHM76" s="8"/>
      <c r="MHN76" s="8"/>
      <c r="MHO76" s="8"/>
      <c r="MHP76" s="8"/>
      <c r="MHQ76" s="8"/>
      <c r="MHR76" s="8"/>
      <c r="MHS76" s="8"/>
      <c r="MHT76" s="8"/>
      <c r="MHU76" s="8"/>
      <c r="MHV76" s="8"/>
      <c r="MHW76" s="8"/>
      <c r="MHX76" s="8"/>
      <c r="MHY76" s="8"/>
      <c r="MHZ76" s="8"/>
      <c r="MIA76" s="8"/>
      <c r="MIB76" s="8"/>
      <c r="MIC76" s="8"/>
      <c r="MID76" s="8"/>
      <c r="MIE76" s="8"/>
      <c r="MIF76" s="8"/>
      <c r="MIG76" s="8"/>
      <c r="MIH76" s="8"/>
      <c r="MII76" s="8"/>
      <c r="MIJ76" s="8"/>
      <c r="MIK76" s="8"/>
      <c r="MIL76" s="8"/>
      <c r="MIM76" s="8"/>
      <c r="MIN76" s="8"/>
      <c r="MIO76" s="8"/>
      <c r="MIP76" s="8"/>
      <c r="MIQ76" s="8"/>
      <c r="MIR76" s="8"/>
      <c r="MIS76" s="8"/>
      <c r="MIT76" s="8"/>
      <c r="MIU76" s="8"/>
      <c r="MIV76" s="8"/>
      <c r="MIW76" s="8"/>
      <c r="MIX76" s="8"/>
      <c r="MIY76" s="8"/>
      <c r="MIZ76" s="8"/>
      <c r="MJA76" s="8"/>
      <c r="MJB76" s="8"/>
      <c r="MJC76" s="8"/>
      <c r="MJD76" s="8"/>
      <c r="MJE76" s="8"/>
      <c r="MJF76" s="8"/>
      <c r="MJG76" s="8"/>
      <c r="MJH76" s="8"/>
      <c r="MJI76" s="8"/>
      <c r="MJJ76" s="8"/>
      <c r="MJK76" s="8"/>
      <c r="MJL76" s="8"/>
      <c r="MJM76" s="8"/>
      <c r="MJN76" s="8"/>
      <c r="MJO76" s="8"/>
      <c r="MJP76" s="8"/>
      <c r="MJQ76" s="8"/>
      <c r="MJR76" s="8"/>
      <c r="MJS76" s="8"/>
      <c r="MJT76" s="8"/>
      <c r="MJU76" s="8"/>
      <c r="MJV76" s="8"/>
      <c r="MJW76" s="8"/>
      <c r="MJX76" s="8"/>
      <c r="MJY76" s="8"/>
      <c r="MJZ76" s="8"/>
      <c r="MKA76" s="8"/>
      <c r="MKB76" s="8"/>
      <c r="MKC76" s="8"/>
      <c r="MKD76" s="8"/>
      <c r="MKE76" s="8"/>
      <c r="MKF76" s="8"/>
      <c r="MKG76" s="8"/>
      <c r="MKH76" s="8"/>
      <c r="MKI76" s="8"/>
      <c r="MKJ76" s="8"/>
      <c r="MKK76" s="8"/>
      <c r="MKL76" s="8"/>
      <c r="MKM76" s="8"/>
      <c r="MKN76" s="8"/>
      <c r="MKO76" s="8"/>
      <c r="MKP76" s="8"/>
      <c r="MKQ76" s="8"/>
      <c r="MKR76" s="8"/>
      <c r="MKS76" s="8"/>
      <c r="MKT76" s="8"/>
      <c r="MKU76" s="8"/>
      <c r="MKV76" s="8"/>
      <c r="MKW76" s="8"/>
      <c r="MKX76" s="8"/>
      <c r="MKY76" s="8"/>
      <c r="MKZ76" s="8"/>
      <c r="MLA76" s="8"/>
      <c r="MLB76" s="8"/>
      <c r="MLC76" s="8"/>
      <c r="MLD76" s="8"/>
      <c r="MLE76" s="8"/>
      <c r="MLF76" s="8"/>
      <c r="MLG76" s="8"/>
      <c r="MLH76" s="8"/>
      <c r="MLI76" s="8"/>
      <c r="MLJ76" s="8"/>
      <c r="MLK76" s="8"/>
      <c r="MLL76" s="8"/>
      <c r="MLM76" s="8"/>
      <c r="MLN76" s="8"/>
      <c r="MLO76" s="8"/>
      <c r="MLP76" s="8"/>
      <c r="MLQ76" s="8"/>
      <c r="MLR76" s="8"/>
      <c r="MLS76" s="8"/>
      <c r="MLT76" s="8"/>
      <c r="MLU76" s="8"/>
      <c r="MLV76" s="8"/>
      <c r="MLW76" s="8"/>
      <c r="MLX76" s="8"/>
      <c r="MLY76" s="8"/>
      <c r="MLZ76" s="8"/>
      <c r="MMA76" s="8"/>
      <c r="MMB76" s="8"/>
      <c r="MMC76" s="8"/>
      <c r="MMD76" s="8"/>
      <c r="MME76" s="8"/>
      <c r="MMF76" s="8"/>
      <c r="MMG76" s="8"/>
      <c r="MMH76" s="8"/>
      <c r="MMI76" s="8"/>
      <c r="MMJ76" s="8"/>
      <c r="MMK76" s="8"/>
      <c r="MML76" s="8"/>
      <c r="MMM76" s="8"/>
      <c r="MMN76" s="8"/>
      <c r="MMO76" s="8"/>
      <c r="MMP76" s="8"/>
      <c r="MMQ76" s="8"/>
      <c r="MMR76" s="8"/>
      <c r="MMS76" s="8"/>
      <c r="MMT76" s="8"/>
      <c r="MMU76" s="8"/>
      <c r="MMV76" s="8"/>
      <c r="MMW76" s="8"/>
      <c r="MMX76" s="8"/>
      <c r="MMY76" s="8"/>
      <c r="MMZ76" s="8"/>
      <c r="MNA76" s="8"/>
      <c r="MNB76" s="8"/>
      <c r="MNC76" s="8"/>
      <c r="MND76" s="8"/>
      <c r="MNE76" s="8"/>
      <c r="MNF76" s="8"/>
      <c r="MNG76" s="8"/>
      <c r="MNH76" s="8"/>
      <c r="MNI76" s="8"/>
      <c r="MNJ76" s="8"/>
      <c r="MNK76" s="8"/>
      <c r="MNL76" s="8"/>
      <c r="MNM76" s="8"/>
      <c r="MNN76" s="8"/>
      <c r="MNO76" s="8"/>
      <c r="MNP76" s="8"/>
      <c r="MNQ76" s="8"/>
      <c r="MNR76" s="8"/>
      <c r="MNS76" s="8"/>
      <c r="MNT76" s="8"/>
      <c r="MNU76" s="8"/>
      <c r="MNV76" s="8"/>
      <c r="MNW76" s="8"/>
      <c r="MNX76" s="8"/>
      <c r="MNY76" s="8"/>
      <c r="MNZ76" s="8"/>
      <c r="MOA76" s="8"/>
      <c r="MOB76" s="8"/>
      <c r="MOC76" s="8"/>
      <c r="MOD76" s="8"/>
      <c r="MOE76" s="8"/>
      <c r="MOF76" s="8"/>
      <c r="MOG76" s="8"/>
      <c r="MOH76" s="8"/>
      <c r="MOI76" s="8"/>
      <c r="MOJ76" s="8"/>
      <c r="MOK76" s="8"/>
      <c r="MOL76" s="8"/>
      <c r="MOM76" s="8"/>
      <c r="MON76" s="8"/>
      <c r="MOO76" s="8"/>
      <c r="MOP76" s="8"/>
      <c r="MOQ76" s="8"/>
      <c r="MOR76" s="8"/>
      <c r="MOS76" s="8"/>
      <c r="MOT76" s="8"/>
      <c r="MOU76" s="8"/>
      <c r="MOV76" s="8"/>
      <c r="MOW76" s="8"/>
      <c r="MOX76" s="8"/>
      <c r="MOY76" s="8"/>
      <c r="MOZ76" s="8"/>
      <c r="MPA76" s="8"/>
      <c r="MPB76" s="8"/>
      <c r="MPC76" s="8"/>
      <c r="MPD76" s="8"/>
      <c r="MPE76" s="8"/>
      <c r="MPF76" s="8"/>
      <c r="MPG76" s="8"/>
      <c r="MPH76" s="8"/>
      <c r="MPI76" s="8"/>
      <c r="MPJ76" s="8"/>
      <c r="MPK76" s="8"/>
      <c r="MPL76" s="8"/>
      <c r="MPM76" s="8"/>
      <c r="MPN76" s="8"/>
      <c r="MPO76" s="8"/>
      <c r="MPP76" s="8"/>
      <c r="MPQ76" s="8"/>
      <c r="MPR76" s="8"/>
      <c r="MPS76" s="8"/>
      <c r="MPT76" s="8"/>
      <c r="MPU76" s="8"/>
      <c r="MPV76" s="8"/>
      <c r="MPW76" s="8"/>
      <c r="MPX76" s="8"/>
      <c r="MPY76" s="8"/>
      <c r="MPZ76" s="8"/>
      <c r="MQA76" s="8"/>
      <c r="MQB76" s="8"/>
      <c r="MQC76" s="8"/>
      <c r="MQD76" s="8"/>
      <c r="MQE76" s="8"/>
      <c r="MQF76" s="8"/>
      <c r="MQG76" s="8"/>
      <c r="MQH76" s="8"/>
      <c r="MQI76" s="8"/>
      <c r="MQJ76" s="8"/>
      <c r="MQK76" s="8"/>
      <c r="MQL76" s="8"/>
      <c r="MQM76" s="8"/>
      <c r="MQN76" s="8"/>
      <c r="MQO76" s="8"/>
      <c r="MQP76" s="8"/>
      <c r="MQQ76" s="8"/>
      <c r="MQR76" s="8"/>
      <c r="MQS76" s="8"/>
      <c r="MQT76" s="8"/>
      <c r="MQU76" s="8"/>
      <c r="MQV76" s="8"/>
      <c r="MQW76" s="8"/>
      <c r="MQX76" s="8"/>
      <c r="MQY76" s="8"/>
      <c r="MQZ76" s="8"/>
      <c r="MRA76" s="8"/>
      <c r="MRB76" s="8"/>
      <c r="MRC76" s="8"/>
      <c r="MRD76" s="8"/>
      <c r="MRE76" s="8"/>
      <c r="MRF76" s="8"/>
      <c r="MRG76" s="8"/>
      <c r="MRH76" s="8"/>
      <c r="MRI76" s="8"/>
      <c r="MRJ76" s="8"/>
      <c r="MRK76" s="8"/>
      <c r="MRL76" s="8"/>
      <c r="MRM76" s="8"/>
      <c r="MRN76" s="8"/>
      <c r="MRO76" s="8"/>
      <c r="MRP76" s="8"/>
      <c r="MRQ76" s="8"/>
      <c r="MRR76" s="8"/>
      <c r="MRS76" s="8"/>
      <c r="MRT76" s="8"/>
      <c r="MRU76" s="8"/>
      <c r="MRV76" s="8"/>
      <c r="MRW76" s="8"/>
      <c r="MRX76" s="8"/>
      <c r="MRY76" s="8"/>
      <c r="MRZ76" s="8"/>
      <c r="MSA76" s="8"/>
      <c r="MSB76" s="8"/>
      <c r="MSC76" s="8"/>
      <c r="MSD76" s="8"/>
      <c r="MSE76" s="8"/>
      <c r="MSF76" s="8"/>
      <c r="MSG76" s="8"/>
      <c r="MSH76" s="8"/>
      <c r="MSI76" s="8"/>
      <c r="MSJ76" s="8"/>
      <c r="MSK76" s="8"/>
      <c r="MSL76" s="8"/>
      <c r="MSM76" s="8"/>
      <c r="MSN76" s="8"/>
      <c r="MSO76" s="8"/>
      <c r="MSP76" s="8"/>
      <c r="MSQ76" s="8"/>
      <c r="MSR76" s="8"/>
      <c r="MSS76" s="8"/>
      <c r="MST76" s="8"/>
      <c r="MSU76" s="8"/>
      <c r="MSV76" s="8"/>
      <c r="MSW76" s="8"/>
      <c r="MSX76" s="8"/>
      <c r="MSY76" s="8"/>
      <c r="MSZ76" s="8"/>
      <c r="MTA76" s="8"/>
      <c r="MTB76" s="8"/>
      <c r="MTC76" s="8"/>
      <c r="MTD76" s="8"/>
      <c r="MTE76" s="8"/>
      <c r="MTF76" s="8"/>
      <c r="MTG76" s="8"/>
      <c r="MTH76" s="8"/>
      <c r="MTI76" s="8"/>
      <c r="MTJ76" s="8"/>
      <c r="MTK76" s="8"/>
      <c r="MTL76" s="8"/>
      <c r="MTM76" s="8"/>
      <c r="MTN76" s="8"/>
      <c r="MTO76" s="8"/>
      <c r="MTP76" s="8"/>
      <c r="MTQ76" s="8"/>
      <c r="MTR76" s="8"/>
      <c r="MTS76" s="8"/>
      <c r="MTT76" s="8"/>
      <c r="MTU76" s="8"/>
      <c r="MTV76" s="8"/>
      <c r="MTW76" s="8"/>
      <c r="MTX76" s="8"/>
      <c r="MTY76" s="8"/>
      <c r="MTZ76" s="8"/>
      <c r="MUA76" s="8"/>
      <c r="MUB76" s="8"/>
      <c r="MUC76" s="8"/>
      <c r="MUD76" s="8"/>
      <c r="MUE76" s="8"/>
      <c r="MUF76" s="8"/>
      <c r="MUG76" s="8"/>
      <c r="MUH76" s="8"/>
      <c r="MUI76" s="8"/>
      <c r="MUJ76" s="8"/>
      <c r="MUK76" s="8"/>
      <c r="MUL76" s="8"/>
      <c r="MUM76" s="8"/>
      <c r="MUN76" s="8"/>
      <c r="MUO76" s="8"/>
      <c r="MUP76" s="8"/>
      <c r="MUQ76" s="8"/>
      <c r="MUR76" s="8"/>
      <c r="MUS76" s="8"/>
      <c r="MUT76" s="8"/>
      <c r="MUU76" s="8"/>
      <c r="MUV76" s="8"/>
      <c r="MUW76" s="8"/>
      <c r="MUX76" s="8"/>
      <c r="MUY76" s="8"/>
      <c r="MUZ76" s="8"/>
      <c r="MVA76" s="8"/>
      <c r="MVB76" s="8"/>
      <c r="MVC76" s="8"/>
      <c r="MVD76" s="8"/>
      <c r="MVE76" s="8"/>
      <c r="MVF76" s="8"/>
      <c r="MVG76" s="8"/>
      <c r="MVH76" s="8"/>
      <c r="MVI76" s="8"/>
      <c r="MVJ76" s="8"/>
      <c r="MVK76" s="8"/>
      <c r="MVL76" s="8"/>
      <c r="MVM76" s="8"/>
      <c r="MVN76" s="8"/>
      <c r="MVO76" s="8"/>
      <c r="MVP76" s="8"/>
      <c r="MVQ76" s="8"/>
      <c r="MVR76" s="8"/>
      <c r="MVS76" s="8"/>
      <c r="MVT76" s="8"/>
      <c r="MVU76" s="8"/>
      <c r="MVV76" s="8"/>
      <c r="MVW76" s="8"/>
      <c r="MVX76" s="8"/>
      <c r="MVY76" s="8"/>
      <c r="MVZ76" s="8"/>
      <c r="MWA76" s="8"/>
      <c r="MWB76" s="8"/>
      <c r="MWC76" s="8"/>
      <c r="MWD76" s="8"/>
      <c r="MWE76" s="8"/>
      <c r="MWF76" s="8"/>
      <c r="MWG76" s="8"/>
      <c r="MWH76" s="8"/>
      <c r="MWI76" s="8"/>
      <c r="MWJ76" s="8"/>
      <c r="MWK76" s="8"/>
      <c r="MWL76" s="8"/>
      <c r="MWM76" s="8"/>
      <c r="MWN76" s="8"/>
      <c r="MWO76" s="8"/>
      <c r="MWP76" s="8"/>
      <c r="MWQ76" s="8"/>
      <c r="MWR76" s="8"/>
      <c r="MWS76" s="8"/>
      <c r="MWT76" s="8"/>
      <c r="MWU76" s="8"/>
      <c r="MWV76" s="8"/>
      <c r="MWW76" s="8"/>
      <c r="MWX76" s="8"/>
      <c r="MWY76" s="8"/>
      <c r="MWZ76" s="8"/>
      <c r="MXA76" s="8"/>
      <c r="MXB76" s="8"/>
      <c r="MXC76" s="8"/>
      <c r="MXD76" s="8"/>
      <c r="MXE76" s="8"/>
      <c r="MXF76" s="8"/>
      <c r="MXG76" s="8"/>
      <c r="MXH76" s="8"/>
      <c r="MXI76" s="8"/>
      <c r="MXJ76" s="8"/>
      <c r="MXK76" s="8"/>
      <c r="MXL76" s="8"/>
      <c r="MXM76" s="8"/>
      <c r="MXN76" s="8"/>
      <c r="MXO76" s="8"/>
      <c r="MXP76" s="8"/>
      <c r="MXQ76" s="8"/>
      <c r="MXR76" s="8"/>
      <c r="MXS76" s="8"/>
      <c r="MXT76" s="8"/>
      <c r="MXU76" s="8"/>
      <c r="MXV76" s="8"/>
      <c r="MXW76" s="8"/>
      <c r="MXX76" s="8"/>
      <c r="MXY76" s="8"/>
      <c r="MXZ76" s="8"/>
      <c r="MYA76" s="8"/>
      <c r="MYB76" s="8"/>
      <c r="MYC76" s="8"/>
      <c r="MYD76" s="8"/>
      <c r="MYE76" s="8"/>
      <c r="MYF76" s="8"/>
      <c r="MYG76" s="8"/>
      <c r="MYH76" s="8"/>
      <c r="MYI76" s="8"/>
      <c r="MYJ76" s="8"/>
      <c r="MYK76" s="8"/>
      <c r="MYL76" s="8"/>
      <c r="MYM76" s="8"/>
      <c r="MYN76" s="8"/>
      <c r="MYO76" s="8"/>
      <c r="MYP76" s="8"/>
      <c r="MYQ76" s="8"/>
      <c r="MYR76" s="8"/>
      <c r="MYS76" s="8"/>
      <c r="MYT76" s="8"/>
      <c r="MYU76" s="8"/>
      <c r="MYV76" s="8"/>
      <c r="MYW76" s="8"/>
      <c r="MYX76" s="8"/>
      <c r="MYY76" s="8"/>
      <c r="MYZ76" s="8"/>
      <c r="MZA76" s="8"/>
      <c r="MZB76" s="8"/>
      <c r="MZC76" s="8"/>
      <c r="MZD76" s="8"/>
      <c r="MZE76" s="8"/>
      <c r="MZF76" s="8"/>
      <c r="MZG76" s="8"/>
      <c r="MZH76" s="8"/>
      <c r="MZI76" s="8"/>
      <c r="MZJ76" s="8"/>
      <c r="MZK76" s="8"/>
      <c r="MZL76" s="8"/>
      <c r="MZM76" s="8"/>
      <c r="MZN76" s="8"/>
      <c r="MZO76" s="8"/>
      <c r="MZP76" s="8"/>
      <c r="MZQ76" s="8"/>
      <c r="MZR76" s="8"/>
      <c r="MZS76" s="8"/>
      <c r="MZT76" s="8"/>
      <c r="MZU76" s="8"/>
      <c r="MZV76" s="8"/>
      <c r="MZW76" s="8"/>
      <c r="MZX76" s="8"/>
      <c r="MZY76" s="8"/>
      <c r="MZZ76" s="8"/>
      <c r="NAA76" s="8"/>
      <c r="NAB76" s="8"/>
      <c r="NAC76" s="8"/>
      <c r="NAD76" s="8"/>
      <c r="NAE76" s="8"/>
      <c r="NAF76" s="8"/>
      <c r="NAG76" s="8"/>
      <c r="NAH76" s="8"/>
      <c r="NAI76" s="8"/>
      <c r="NAJ76" s="8"/>
      <c r="NAK76" s="8"/>
      <c r="NAL76" s="8"/>
      <c r="NAM76" s="8"/>
      <c r="NAN76" s="8"/>
      <c r="NAO76" s="8"/>
      <c r="NAP76" s="8"/>
      <c r="NAQ76" s="8"/>
      <c r="NAR76" s="8"/>
      <c r="NAS76" s="8"/>
      <c r="NAT76" s="8"/>
      <c r="NAU76" s="8"/>
      <c r="NAV76" s="8"/>
      <c r="NAW76" s="8"/>
      <c r="NAX76" s="8"/>
      <c r="NAY76" s="8"/>
      <c r="NAZ76" s="8"/>
      <c r="NBA76" s="8"/>
      <c r="NBB76" s="8"/>
      <c r="NBC76" s="8"/>
      <c r="NBD76" s="8"/>
      <c r="NBE76" s="8"/>
      <c r="NBF76" s="8"/>
      <c r="NBG76" s="8"/>
      <c r="NBH76" s="8"/>
      <c r="NBI76" s="8"/>
      <c r="NBJ76" s="8"/>
      <c r="NBK76" s="8"/>
      <c r="NBL76" s="8"/>
      <c r="NBM76" s="8"/>
      <c r="NBN76" s="8"/>
      <c r="NBO76" s="8"/>
      <c r="NBP76" s="8"/>
      <c r="NBQ76" s="8"/>
      <c r="NBR76" s="8"/>
      <c r="NBS76" s="8"/>
      <c r="NBT76" s="8"/>
      <c r="NBU76" s="8"/>
      <c r="NBV76" s="8"/>
      <c r="NBW76" s="8"/>
      <c r="NBX76" s="8"/>
      <c r="NBY76" s="8"/>
      <c r="NBZ76" s="8"/>
      <c r="NCA76" s="8"/>
      <c r="NCB76" s="8"/>
      <c r="NCC76" s="8"/>
      <c r="NCD76" s="8"/>
      <c r="NCE76" s="8"/>
      <c r="NCF76" s="8"/>
      <c r="NCG76" s="8"/>
      <c r="NCH76" s="8"/>
      <c r="NCI76" s="8"/>
      <c r="NCJ76" s="8"/>
      <c r="NCK76" s="8"/>
      <c r="NCL76" s="8"/>
      <c r="NCM76" s="8"/>
      <c r="NCN76" s="8"/>
      <c r="NCO76" s="8"/>
      <c r="NCP76" s="8"/>
      <c r="NCQ76" s="8"/>
      <c r="NCR76" s="8"/>
      <c r="NCS76" s="8"/>
      <c r="NCT76" s="8"/>
      <c r="NCU76" s="8"/>
      <c r="NCV76" s="8"/>
      <c r="NCW76" s="8"/>
      <c r="NCX76" s="8"/>
      <c r="NCY76" s="8"/>
      <c r="NCZ76" s="8"/>
      <c r="NDA76" s="8"/>
      <c r="NDB76" s="8"/>
      <c r="NDC76" s="8"/>
      <c r="NDD76" s="8"/>
      <c r="NDE76" s="8"/>
      <c r="NDF76" s="8"/>
      <c r="NDG76" s="8"/>
      <c r="NDH76" s="8"/>
      <c r="NDI76" s="8"/>
      <c r="NDJ76" s="8"/>
      <c r="NDK76" s="8"/>
      <c r="NDL76" s="8"/>
      <c r="NDM76" s="8"/>
      <c r="NDN76" s="8"/>
      <c r="NDO76" s="8"/>
      <c r="NDP76" s="8"/>
      <c r="NDQ76" s="8"/>
      <c r="NDR76" s="8"/>
      <c r="NDS76" s="8"/>
      <c r="NDT76" s="8"/>
      <c r="NDU76" s="8"/>
      <c r="NDV76" s="8"/>
      <c r="NDW76" s="8"/>
      <c r="NDX76" s="8"/>
      <c r="NDY76" s="8"/>
      <c r="NDZ76" s="8"/>
      <c r="NEA76" s="8"/>
      <c r="NEB76" s="8"/>
      <c r="NEC76" s="8"/>
      <c r="NED76" s="8"/>
      <c r="NEE76" s="8"/>
      <c r="NEF76" s="8"/>
      <c r="NEG76" s="8"/>
      <c r="NEH76" s="8"/>
      <c r="NEI76" s="8"/>
      <c r="NEJ76" s="8"/>
      <c r="NEK76" s="8"/>
      <c r="NEL76" s="8"/>
      <c r="NEM76" s="8"/>
      <c r="NEN76" s="8"/>
      <c r="NEO76" s="8"/>
      <c r="NEP76" s="8"/>
      <c r="NEQ76" s="8"/>
      <c r="NER76" s="8"/>
      <c r="NES76" s="8"/>
      <c r="NET76" s="8"/>
      <c r="NEU76" s="8"/>
      <c r="NEV76" s="8"/>
      <c r="NEW76" s="8"/>
      <c r="NEX76" s="8"/>
      <c r="NEY76" s="8"/>
      <c r="NEZ76" s="8"/>
      <c r="NFA76" s="8"/>
      <c r="NFB76" s="8"/>
      <c r="NFC76" s="8"/>
      <c r="NFD76" s="8"/>
      <c r="NFE76" s="8"/>
      <c r="NFF76" s="8"/>
      <c r="NFG76" s="8"/>
      <c r="NFH76" s="8"/>
      <c r="NFI76" s="8"/>
      <c r="NFJ76" s="8"/>
      <c r="NFK76" s="8"/>
      <c r="NFL76" s="8"/>
      <c r="NFM76" s="8"/>
      <c r="NFN76" s="8"/>
      <c r="NFO76" s="8"/>
      <c r="NFP76" s="8"/>
      <c r="NFQ76" s="8"/>
      <c r="NFR76" s="8"/>
      <c r="NFS76" s="8"/>
      <c r="NFT76" s="8"/>
      <c r="NFU76" s="8"/>
      <c r="NFV76" s="8"/>
      <c r="NFW76" s="8"/>
      <c r="NFX76" s="8"/>
      <c r="NFY76" s="8"/>
      <c r="NFZ76" s="8"/>
      <c r="NGA76" s="8"/>
      <c r="NGB76" s="8"/>
      <c r="NGC76" s="8"/>
      <c r="NGD76" s="8"/>
      <c r="NGE76" s="8"/>
      <c r="NGF76" s="8"/>
      <c r="NGG76" s="8"/>
      <c r="NGH76" s="8"/>
      <c r="NGI76" s="8"/>
      <c r="NGJ76" s="8"/>
      <c r="NGK76" s="8"/>
      <c r="NGL76" s="8"/>
      <c r="NGM76" s="8"/>
      <c r="NGN76" s="8"/>
      <c r="NGO76" s="8"/>
      <c r="NGP76" s="8"/>
      <c r="NGQ76" s="8"/>
      <c r="NGR76" s="8"/>
      <c r="NGS76" s="8"/>
      <c r="NGT76" s="8"/>
      <c r="NGU76" s="8"/>
      <c r="NGV76" s="8"/>
      <c r="NGW76" s="8"/>
      <c r="NGX76" s="8"/>
      <c r="NGY76" s="8"/>
      <c r="NGZ76" s="8"/>
      <c r="NHA76" s="8"/>
      <c r="NHB76" s="8"/>
      <c r="NHC76" s="8"/>
      <c r="NHD76" s="8"/>
      <c r="NHE76" s="8"/>
      <c r="NHF76" s="8"/>
      <c r="NHG76" s="8"/>
      <c r="NHH76" s="8"/>
      <c r="NHI76" s="8"/>
      <c r="NHJ76" s="8"/>
      <c r="NHK76" s="8"/>
      <c r="NHL76" s="8"/>
      <c r="NHM76" s="8"/>
      <c r="NHN76" s="8"/>
      <c r="NHO76" s="8"/>
      <c r="NHP76" s="8"/>
      <c r="NHQ76" s="8"/>
      <c r="NHR76" s="8"/>
      <c r="NHS76" s="8"/>
      <c r="NHT76" s="8"/>
      <c r="NHU76" s="8"/>
      <c r="NHV76" s="8"/>
      <c r="NHW76" s="8"/>
      <c r="NHX76" s="8"/>
      <c r="NHY76" s="8"/>
      <c r="NHZ76" s="8"/>
      <c r="NIA76" s="8"/>
      <c r="NIB76" s="8"/>
      <c r="NIC76" s="8"/>
      <c r="NID76" s="8"/>
      <c r="NIE76" s="8"/>
      <c r="NIF76" s="8"/>
      <c r="NIG76" s="8"/>
      <c r="NIH76" s="8"/>
      <c r="NII76" s="8"/>
      <c r="NIJ76" s="8"/>
      <c r="NIK76" s="8"/>
      <c r="NIL76" s="8"/>
      <c r="NIM76" s="8"/>
      <c r="NIN76" s="8"/>
      <c r="NIO76" s="8"/>
      <c r="NIP76" s="8"/>
      <c r="NIQ76" s="8"/>
      <c r="NIR76" s="8"/>
      <c r="NIS76" s="8"/>
      <c r="NIT76" s="8"/>
      <c r="NIU76" s="8"/>
      <c r="NIV76" s="8"/>
      <c r="NIW76" s="8"/>
      <c r="NIX76" s="8"/>
      <c r="NIY76" s="8"/>
      <c r="NIZ76" s="8"/>
      <c r="NJA76" s="8"/>
      <c r="NJB76" s="8"/>
      <c r="NJC76" s="8"/>
      <c r="NJD76" s="8"/>
      <c r="NJE76" s="8"/>
      <c r="NJF76" s="8"/>
      <c r="NJG76" s="8"/>
      <c r="NJH76" s="8"/>
      <c r="NJI76" s="8"/>
      <c r="NJJ76" s="8"/>
      <c r="NJK76" s="8"/>
      <c r="NJL76" s="8"/>
      <c r="NJM76" s="8"/>
      <c r="NJN76" s="8"/>
      <c r="NJO76" s="8"/>
      <c r="NJP76" s="8"/>
      <c r="NJQ76" s="8"/>
      <c r="NJR76" s="8"/>
      <c r="NJS76" s="8"/>
      <c r="NJT76" s="8"/>
      <c r="NJU76" s="8"/>
      <c r="NJV76" s="8"/>
      <c r="NJW76" s="8"/>
      <c r="NJX76" s="8"/>
      <c r="NJY76" s="8"/>
      <c r="NJZ76" s="8"/>
      <c r="NKA76" s="8"/>
      <c r="NKB76" s="8"/>
      <c r="NKC76" s="8"/>
      <c r="NKD76" s="8"/>
      <c r="NKE76" s="8"/>
      <c r="NKF76" s="8"/>
      <c r="NKG76" s="8"/>
      <c r="NKH76" s="8"/>
      <c r="NKI76" s="8"/>
      <c r="NKJ76" s="8"/>
      <c r="NKK76" s="8"/>
      <c r="NKL76" s="8"/>
      <c r="NKM76" s="8"/>
      <c r="NKN76" s="8"/>
      <c r="NKO76" s="8"/>
      <c r="NKP76" s="8"/>
      <c r="NKQ76" s="8"/>
      <c r="NKR76" s="8"/>
      <c r="NKS76" s="8"/>
      <c r="NKT76" s="8"/>
      <c r="NKU76" s="8"/>
      <c r="NKV76" s="8"/>
      <c r="NKW76" s="8"/>
      <c r="NKX76" s="8"/>
      <c r="NKY76" s="8"/>
      <c r="NKZ76" s="8"/>
      <c r="NLA76" s="8"/>
      <c r="NLB76" s="8"/>
      <c r="NLC76" s="8"/>
      <c r="NLD76" s="8"/>
      <c r="NLE76" s="8"/>
      <c r="NLF76" s="8"/>
      <c r="NLG76" s="8"/>
      <c r="NLH76" s="8"/>
      <c r="NLI76" s="8"/>
      <c r="NLJ76" s="8"/>
      <c r="NLK76" s="8"/>
      <c r="NLL76" s="8"/>
      <c r="NLM76" s="8"/>
      <c r="NLN76" s="8"/>
      <c r="NLO76" s="8"/>
      <c r="NLP76" s="8"/>
      <c r="NLQ76" s="8"/>
      <c r="NLR76" s="8"/>
      <c r="NLS76" s="8"/>
      <c r="NLT76" s="8"/>
      <c r="NLU76" s="8"/>
      <c r="NLV76" s="8"/>
      <c r="NLW76" s="8"/>
      <c r="NLX76" s="8"/>
      <c r="NLY76" s="8"/>
      <c r="NLZ76" s="8"/>
      <c r="NMA76" s="8"/>
      <c r="NMB76" s="8"/>
      <c r="NMC76" s="8"/>
      <c r="NMD76" s="8"/>
      <c r="NME76" s="8"/>
      <c r="NMF76" s="8"/>
      <c r="NMG76" s="8"/>
      <c r="NMH76" s="8"/>
      <c r="NMI76" s="8"/>
      <c r="NMJ76" s="8"/>
      <c r="NMK76" s="8"/>
      <c r="NML76" s="8"/>
      <c r="NMM76" s="8"/>
      <c r="NMN76" s="8"/>
      <c r="NMO76" s="8"/>
      <c r="NMP76" s="8"/>
      <c r="NMQ76" s="8"/>
      <c r="NMR76" s="8"/>
      <c r="NMS76" s="8"/>
      <c r="NMT76" s="8"/>
      <c r="NMU76" s="8"/>
      <c r="NMV76" s="8"/>
      <c r="NMW76" s="8"/>
      <c r="NMX76" s="8"/>
      <c r="NMY76" s="8"/>
      <c r="NMZ76" s="8"/>
      <c r="NNA76" s="8"/>
      <c r="NNB76" s="8"/>
      <c r="NNC76" s="8"/>
      <c r="NND76" s="8"/>
      <c r="NNE76" s="8"/>
      <c r="NNF76" s="8"/>
      <c r="NNG76" s="8"/>
      <c r="NNH76" s="8"/>
      <c r="NNI76" s="8"/>
      <c r="NNJ76" s="8"/>
      <c r="NNK76" s="8"/>
      <c r="NNL76" s="8"/>
      <c r="NNM76" s="8"/>
      <c r="NNN76" s="8"/>
      <c r="NNO76" s="8"/>
      <c r="NNP76" s="8"/>
      <c r="NNQ76" s="8"/>
      <c r="NNR76" s="8"/>
      <c r="NNS76" s="8"/>
      <c r="NNT76" s="8"/>
      <c r="NNU76" s="8"/>
      <c r="NNV76" s="8"/>
      <c r="NNW76" s="8"/>
      <c r="NNX76" s="8"/>
      <c r="NNY76" s="8"/>
      <c r="NNZ76" s="8"/>
      <c r="NOA76" s="8"/>
      <c r="NOB76" s="8"/>
      <c r="NOC76" s="8"/>
      <c r="NOD76" s="8"/>
      <c r="NOE76" s="8"/>
      <c r="NOF76" s="8"/>
      <c r="NOG76" s="8"/>
      <c r="NOH76" s="8"/>
      <c r="NOI76" s="8"/>
      <c r="NOJ76" s="8"/>
      <c r="NOK76" s="8"/>
      <c r="NOL76" s="8"/>
      <c r="NOM76" s="8"/>
      <c r="NON76" s="8"/>
      <c r="NOO76" s="8"/>
      <c r="NOP76" s="8"/>
      <c r="NOQ76" s="8"/>
      <c r="NOR76" s="8"/>
      <c r="NOS76" s="8"/>
      <c r="NOT76" s="8"/>
      <c r="NOU76" s="8"/>
      <c r="NOV76" s="8"/>
      <c r="NOW76" s="8"/>
      <c r="NOX76" s="8"/>
      <c r="NOY76" s="8"/>
      <c r="NOZ76" s="8"/>
      <c r="NPA76" s="8"/>
      <c r="NPB76" s="8"/>
      <c r="NPC76" s="8"/>
      <c r="NPD76" s="8"/>
      <c r="NPE76" s="8"/>
      <c r="NPF76" s="8"/>
      <c r="NPG76" s="8"/>
      <c r="NPH76" s="8"/>
      <c r="NPI76" s="8"/>
      <c r="NPJ76" s="8"/>
      <c r="NPK76" s="8"/>
      <c r="NPL76" s="8"/>
      <c r="NPM76" s="8"/>
      <c r="NPN76" s="8"/>
      <c r="NPO76" s="8"/>
      <c r="NPP76" s="8"/>
      <c r="NPQ76" s="8"/>
      <c r="NPR76" s="8"/>
      <c r="NPS76" s="8"/>
      <c r="NPT76" s="8"/>
      <c r="NPU76" s="8"/>
      <c r="NPV76" s="8"/>
      <c r="NPW76" s="8"/>
      <c r="NPX76" s="8"/>
      <c r="NPY76" s="8"/>
      <c r="NPZ76" s="8"/>
      <c r="NQA76" s="8"/>
      <c r="NQB76" s="8"/>
      <c r="NQC76" s="8"/>
      <c r="NQD76" s="8"/>
      <c r="NQE76" s="8"/>
      <c r="NQF76" s="8"/>
      <c r="NQG76" s="8"/>
      <c r="NQH76" s="8"/>
      <c r="NQI76" s="8"/>
      <c r="NQJ76" s="8"/>
      <c r="NQK76" s="8"/>
      <c r="NQL76" s="8"/>
      <c r="NQM76" s="8"/>
      <c r="NQN76" s="8"/>
      <c r="NQO76" s="8"/>
      <c r="NQP76" s="8"/>
      <c r="NQQ76" s="8"/>
      <c r="NQR76" s="8"/>
      <c r="NQS76" s="8"/>
      <c r="NQT76" s="8"/>
      <c r="NQU76" s="8"/>
      <c r="NQV76" s="8"/>
      <c r="NQW76" s="8"/>
      <c r="NQX76" s="8"/>
      <c r="NQY76" s="8"/>
      <c r="NQZ76" s="8"/>
      <c r="NRA76" s="8"/>
      <c r="NRB76" s="8"/>
      <c r="NRC76" s="8"/>
      <c r="NRD76" s="8"/>
      <c r="NRE76" s="8"/>
      <c r="NRF76" s="8"/>
      <c r="NRG76" s="8"/>
      <c r="NRH76" s="8"/>
      <c r="NRI76" s="8"/>
      <c r="NRJ76" s="8"/>
      <c r="NRK76" s="8"/>
      <c r="NRL76" s="8"/>
      <c r="NRM76" s="8"/>
      <c r="NRN76" s="8"/>
      <c r="NRO76" s="8"/>
      <c r="NRP76" s="8"/>
      <c r="NRQ76" s="8"/>
      <c r="NRR76" s="8"/>
      <c r="NRS76" s="8"/>
      <c r="NRT76" s="8"/>
      <c r="NRU76" s="8"/>
      <c r="NRV76" s="8"/>
      <c r="NRW76" s="8"/>
      <c r="NRX76" s="8"/>
      <c r="NRY76" s="8"/>
      <c r="NRZ76" s="8"/>
      <c r="NSA76" s="8"/>
      <c r="NSB76" s="8"/>
      <c r="NSC76" s="8"/>
      <c r="NSD76" s="8"/>
      <c r="NSE76" s="8"/>
      <c r="NSF76" s="8"/>
      <c r="NSG76" s="8"/>
      <c r="NSH76" s="8"/>
      <c r="NSI76" s="8"/>
      <c r="NSJ76" s="8"/>
      <c r="NSK76" s="8"/>
      <c r="NSL76" s="8"/>
      <c r="NSM76" s="8"/>
      <c r="NSN76" s="8"/>
      <c r="NSO76" s="8"/>
      <c r="NSP76" s="8"/>
      <c r="NSQ76" s="8"/>
      <c r="NSR76" s="8"/>
      <c r="NSS76" s="8"/>
      <c r="NST76" s="8"/>
      <c r="NSU76" s="8"/>
      <c r="NSV76" s="8"/>
      <c r="NSW76" s="8"/>
      <c r="NSX76" s="8"/>
      <c r="NSY76" s="8"/>
      <c r="NSZ76" s="8"/>
      <c r="NTA76" s="8"/>
      <c r="NTB76" s="8"/>
      <c r="NTC76" s="8"/>
      <c r="NTD76" s="8"/>
      <c r="NTE76" s="8"/>
      <c r="NTF76" s="8"/>
      <c r="NTG76" s="8"/>
      <c r="NTH76" s="8"/>
      <c r="NTI76" s="8"/>
      <c r="NTJ76" s="8"/>
      <c r="NTK76" s="8"/>
      <c r="NTL76" s="8"/>
      <c r="NTM76" s="8"/>
      <c r="NTN76" s="8"/>
      <c r="NTO76" s="8"/>
      <c r="NTP76" s="8"/>
      <c r="NTQ76" s="8"/>
      <c r="NTR76" s="8"/>
      <c r="NTS76" s="8"/>
      <c r="NTT76" s="8"/>
      <c r="NTU76" s="8"/>
      <c r="NTV76" s="8"/>
      <c r="NTW76" s="8"/>
      <c r="NTX76" s="8"/>
      <c r="NTY76" s="8"/>
      <c r="NTZ76" s="8"/>
      <c r="NUA76" s="8"/>
      <c r="NUB76" s="8"/>
      <c r="NUC76" s="8"/>
      <c r="NUD76" s="8"/>
      <c r="NUE76" s="8"/>
      <c r="NUF76" s="8"/>
      <c r="NUG76" s="8"/>
      <c r="NUH76" s="8"/>
      <c r="NUI76" s="8"/>
      <c r="NUJ76" s="8"/>
      <c r="NUK76" s="8"/>
      <c r="NUL76" s="8"/>
      <c r="NUM76" s="8"/>
      <c r="NUN76" s="8"/>
      <c r="NUO76" s="8"/>
      <c r="NUP76" s="8"/>
      <c r="NUQ76" s="8"/>
      <c r="NUR76" s="8"/>
      <c r="NUS76" s="8"/>
      <c r="NUT76" s="8"/>
      <c r="NUU76" s="8"/>
      <c r="NUV76" s="8"/>
      <c r="NUW76" s="8"/>
      <c r="NUX76" s="8"/>
      <c r="NUY76" s="8"/>
      <c r="NUZ76" s="8"/>
      <c r="NVA76" s="8"/>
      <c r="NVB76" s="8"/>
      <c r="NVC76" s="8"/>
      <c r="NVD76" s="8"/>
      <c r="NVE76" s="8"/>
      <c r="NVF76" s="8"/>
      <c r="NVG76" s="8"/>
      <c r="NVH76" s="8"/>
      <c r="NVI76" s="8"/>
      <c r="NVJ76" s="8"/>
      <c r="NVK76" s="8"/>
      <c r="NVL76" s="8"/>
      <c r="NVM76" s="8"/>
      <c r="NVN76" s="8"/>
      <c r="NVO76" s="8"/>
      <c r="NVP76" s="8"/>
      <c r="NVQ76" s="8"/>
      <c r="NVR76" s="8"/>
      <c r="NVS76" s="8"/>
      <c r="NVT76" s="8"/>
      <c r="NVU76" s="8"/>
      <c r="NVV76" s="8"/>
      <c r="NVW76" s="8"/>
      <c r="NVX76" s="8"/>
      <c r="NVY76" s="8"/>
      <c r="NVZ76" s="8"/>
      <c r="NWA76" s="8"/>
      <c r="NWB76" s="8"/>
      <c r="NWC76" s="8"/>
      <c r="NWD76" s="8"/>
      <c r="NWE76" s="8"/>
      <c r="NWF76" s="8"/>
      <c r="NWG76" s="8"/>
      <c r="NWH76" s="8"/>
      <c r="NWI76" s="8"/>
      <c r="NWJ76" s="8"/>
      <c r="NWK76" s="8"/>
      <c r="NWL76" s="8"/>
      <c r="NWM76" s="8"/>
      <c r="NWN76" s="8"/>
      <c r="NWO76" s="8"/>
      <c r="NWP76" s="8"/>
      <c r="NWQ76" s="8"/>
      <c r="NWR76" s="8"/>
      <c r="NWS76" s="8"/>
      <c r="NWT76" s="8"/>
      <c r="NWU76" s="8"/>
      <c r="NWV76" s="8"/>
      <c r="NWW76" s="8"/>
      <c r="NWX76" s="8"/>
      <c r="NWY76" s="8"/>
      <c r="NWZ76" s="8"/>
      <c r="NXA76" s="8"/>
      <c r="NXB76" s="8"/>
      <c r="NXC76" s="8"/>
      <c r="NXD76" s="8"/>
      <c r="NXE76" s="8"/>
      <c r="NXF76" s="8"/>
      <c r="NXG76" s="8"/>
      <c r="NXH76" s="8"/>
      <c r="NXI76" s="8"/>
      <c r="NXJ76" s="8"/>
      <c r="NXK76" s="8"/>
      <c r="NXL76" s="8"/>
      <c r="NXM76" s="8"/>
      <c r="NXN76" s="8"/>
      <c r="NXO76" s="8"/>
      <c r="NXP76" s="8"/>
      <c r="NXQ76" s="8"/>
      <c r="NXR76" s="8"/>
      <c r="NXS76" s="8"/>
      <c r="NXT76" s="8"/>
      <c r="NXU76" s="8"/>
      <c r="NXV76" s="8"/>
      <c r="NXW76" s="8"/>
      <c r="NXX76" s="8"/>
      <c r="NXY76" s="8"/>
      <c r="NXZ76" s="8"/>
      <c r="NYA76" s="8"/>
      <c r="NYB76" s="8"/>
      <c r="NYC76" s="8"/>
      <c r="NYD76" s="8"/>
      <c r="NYE76" s="8"/>
      <c r="NYF76" s="8"/>
      <c r="NYG76" s="8"/>
      <c r="NYH76" s="8"/>
      <c r="NYI76" s="8"/>
      <c r="NYJ76" s="8"/>
      <c r="NYK76" s="8"/>
      <c r="NYL76" s="8"/>
      <c r="NYM76" s="8"/>
      <c r="NYN76" s="8"/>
      <c r="NYO76" s="8"/>
      <c r="NYP76" s="8"/>
      <c r="NYQ76" s="8"/>
      <c r="NYR76" s="8"/>
      <c r="NYS76" s="8"/>
      <c r="NYT76" s="8"/>
      <c r="NYU76" s="8"/>
      <c r="NYV76" s="8"/>
      <c r="NYW76" s="8"/>
      <c r="NYX76" s="8"/>
      <c r="NYY76" s="8"/>
      <c r="NYZ76" s="8"/>
      <c r="NZA76" s="8"/>
      <c r="NZB76" s="8"/>
      <c r="NZC76" s="8"/>
      <c r="NZD76" s="8"/>
      <c r="NZE76" s="8"/>
      <c r="NZF76" s="8"/>
      <c r="NZG76" s="8"/>
      <c r="NZH76" s="8"/>
      <c r="NZI76" s="8"/>
      <c r="NZJ76" s="8"/>
      <c r="NZK76" s="8"/>
      <c r="NZL76" s="8"/>
      <c r="NZM76" s="8"/>
      <c r="NZN76" s="8"/>
      <c r="NZO76" s="8"/>
      <c r="NZP76" s="8"/>
      <c r="NZQ76" s="8"/>
      <c r="NZR76" s="8"/>
      <c r="NZS76" s="8"/>
      <c r="NZT76" s="8"/>
      <c r="NZU76" s="8"/>
      <c r="NZV76" s="8"/>
      <c r="NZW76" s="8"/>
      <c r="NZX76" s="8"/>
      <c r="NZY76" s="8"/>
      <c r="NZZ76" s="8"/>
      <c r="OAA76" s="8"/>
      <c r="OAB76" s="8"/>
      <c r="OAC76" s="8"/>
      <c r="OAD76" s="8"/>
      <c r="OAE76" s="8"/>
      <c r="OAF76" s="8"/>
      <c r="OAG76" s="8"/>
      <c r="OAH76" s="8"/>
      <c r="OAI76" s="8"/>
      <c r="OAJ76" s="8"/>
      <c r="OAK76" s="8"/>
      <c r="OAL76" s="8"/>
      <c r="OAM76" s="8"/>
      <c r="OAN76" s="8"/>
      <c r="OAO76" s="8"/>
      <c r="OAP76" s="8"/>
      <c r="OAQ76" s="8"/>
      <c r="OAR76" s="8"/>
      <c r="OAS76" s="8"/>
      <c r="OAT76" s="8"/>
      <c r="OAU76" s="8"/>
      <c r="OAV76" s="8"/>
      <c r="OAW76" s="8"/>
      <c r="OAX76" s="8"/>
      <c r="OAY76" s="8"/>
      <c r="OAZ76" s="8"/>
      <c r="OBA76" s="8"/>
      <c r="OBB76" s="8"/>
      <c r="OBC76" s="8"/>
      <c r="OBD76" s="8"/>
      <c r="OBE76" s="8"/>
      <c r="OBF76" s="8"/>
      <c r="OBG76" s="8"/>
      <c r="OBH76" s="8"/>
      <c r="OBI76" s="8"/>
      <c r="OBJ76" s="8"/>
      <c r="OBK76" s="8"/>
      <c r="OBL76" s="8"/>
      <c r="OBM76" s="8"/>
      <c r="OBN76" s="8"/>
      <c r="OBO76" s="8"/>
      <c r="OBP76" s="8"/>
      <c r="OBQ76" s="8"/>
      <c r="OBR76" s="8"/>
      <c r="OBS76" s="8"/>
      <c r="OBT76" s="8"/>
      <c r="OBU76" s="8"/>
      <c r="OBV76" s="8"/>
      <c r="OBW76" s="8"/>
      <c r="OBX76" s="8"/>
      <c r="OBY76" s="8"/>
      <c r="OBZ76" s="8"/>
      <c r="OCA76" s="8"/>
      <c r="OCB76" s="8"/>
      <c r="OCC76" s="8"/>
      <c r="OCD76" s="8"/>
      <c r="OCE76" s="8"/>
      <c r="OCF76" s="8"/>
      <c r="OCG76" s="8"/>
      <c r="OCH76" s="8"/>
      <c r="OCI76" s="8"/>
      <c r="OCJ76" s="8"/>
      <c r="OCK76" s="8"/>
      <c r="OCL76" s="8"/>
      <c r="OCM76" s="8"/>
      <c r="OCN76" s="8"/>
      <c r="OCO76" s="8"/>
      <c r="OCP76" s="8"/>
      <c r="OCQ76" s="8"/>
      <c r="OCR76" s="8"/>
      <c r="OCS76" s="8"/>
      <c r="OCT76" s="8"/>
      <c r="OCU76" s="8"/>
      <c r="OCV76" s="8"/>
      <c r="OCW76" s="8"/>
      <c r="OCX76" s="8"/>
      <c r="OCY76" s="8"/>
      <c r="OCZ76" s="8"/>
      <c r="ODA76" s="8"/>
      <c r="ODB76" s="8"/>
      <c r="ODC76" s="8"/>
      <c r="ODD76" s="8"/>
      <c r="ODE76" s="8"/>
      <c r="ODF76" s="8"/>
      <c r="ODG76" s="8"/>
      <c r="ODH76" s="8"/>
      <c r="ODI76" s="8"/>
      <c r="ODJ76" s="8"/>
      <c r="ODK76" s="8"/>
      <c r="ODL76" s="8"/>
      <c r="ODM76" s="8"/>
      <c r="ODN76" s="8"/>
      <c r="ODO76" s="8"/>
      <c r="ODP76" s="8"/>
      <c r="ODQ76" s="8"/>
      <c r="ODR76" s="8"/>
      <c r="ODS76" s="8"/>
      <c r="ODT76" s="8"/>
      <c r="ODU76" s="8"/>
      <c r="ODV76" s="8"/>
      <c r="ODW76" s="8"/>
      <c r="ODX76" s="8"/>
      <c r="ODY76" s="8"/>
      <c r="ODZ76" s="8"/>
      <c r="OEA76" s="8"/>
      <c r="OEB76" s="8"/>
      <c r="OEC76" s="8"/>
      <c r="OED76" s="8"/>
      <c r="OEE76" s="8"/>
      <c r="OEF76" s="8"/>
      <c r="OEG76" s="8"/>
      <c r="OEH76" s="8"/>
      <c r="OEI76" s="8"/>
      <c r="OEJ76" s="8"/>
      <c r="OEK76" s="8"/>
      <c r="OEL76" s="8"/>
      <c r="OEM76" s="8"/>
      <c r="OEN76" s="8"/>
      <c r="OEO76" s="8"/>
      <c r="OEP76" s="8"/>
      <c r="OEQ76" s="8"/>
      <c r="OER76" s="8"/>
      <c r="OES76" s="8"/>
      <c r="OET76" s="8"/>
      <c r="OEU76" s="8"/>
      <c r="OEV76" s="8"/>
      <c r="OEW76" s="8"/>
      <c r="OEX76" s="8"/>
      <c r="OEY76" s="8"/>
      <c r="OEZ76" s="8"/>
      <c r="OFA76" s="8"/>
      <c r="OFB76" s="8"/>
      <c r="OFC76" s="8"/>
      <c r="OFD76" s="8"/>
      <c r="OFE76" s="8"/>
      <c r="OFF76" s="8"/>
      <c r="OFG76" s="8"/>
      <c r="OFH76" s="8"/>
      <c r="OFI76" s="8"/>
      <c r="OFJ76" s="8"/>
      <c r="OFK76" s="8"/>
      <c r="OFL76" s="8"/>
      <c r="OFM76" s="8"/>
      <c r="OFN76" s="8"/>
      <c r="OFO76" s="8"/>
      <c r="OFP76" s="8"/>
      <c r="OFQ76" s="8"/>
      <c r="OFR76" s="8"/>
      <c r="OFS76" s="8"/>
      <c r="OFT76" s="8"/>
      <c r="OFU76" s="8"/>
      <c r="OFV76" s="8"/>
      <c r="OFW76" s="8"/>
      <c r="OFX76" s="8"/>
      <c r="OFY76" s="8"/>
      <c r="OFZ76" s="8"/>
      <c r="OGA76" s="8"/>
      <c r="OGB76" s="8"/>
      <c r="OGC76" s="8"/>
      <c r="OGD76" s="8"/>
      <c r="OGE76" s="8"/>
      <c r="OGF76" s="8"/>
      <c r="OGG76" s="8"/>
      <c r="OGH76" s="8"/>
      <c r="OGI76" s="8"/>
      <c r="OGJ76" s="8"/>
      <c r="OGK76" s="8"/>
      <c r="OGL76" s="8"/>
      <c r="OGM76" s="8"/>
      <c r="OGN76" s="8"/>
      <c r="OGO76" s="8"/>
      <c r="OGP76" s="8"/>
      <c r="OGQ76" s="8"/>
      <c r="OGR76" s="8"/>
      <c r="OGS76" s="8"/>
      <c r="OGT76" s="8"/>
      <c r="OGU76" s="8"/>
      <c r="OGV76" s="8"/>
      <c r="OGW76" s="8"/>
      <c r="OGX76" s="8"/>
      <c r="OGY76" s="8"/>
      <c r="OGZ76" s="8"/>
      <c r="OHA76" s="8"/>
      <c r="OHB76" s="8"/>
      <c r="OHC76" s="8"/>
      <c r="OHD76" s="8"/>
      <c r="OHE76" s="8"/>
      <c r="OHF76" s="8"/>
      <c r="OHG76" s="8"/>
      <c r="OHH76" s="8"/>
      <c r="OHI76" s="8"/>
      <c r="OHJ76" s="8"/>
      <c r="OHK76" s="8"/>
      <c r="OHL76" s="8"/>
      <c r="OHM76" s="8"/>
      <c r="OHN76" s="8"/>
      <c r="OHO76" s="8"/>
      <c r="OHP76" s="8"/>
      <c r="OHQ76" s="8"/>
      <c r="OHR76" s="8"/>
      <c r="OHS76" s="8"/>
      <c r="OHT76" s="8"/>
      <c r="OHU76" s="8"/>
      <c r="OHV76" s="8"/>
      <c r="OHW76" s="8"/>
      <c r="OHX76" s="8"/>
      <c r="OHY76" s="8"/>
      <c r="OHZ76" s="8"/>
      <c r="OIA76" s="8"/>
      <c r="OIB76" s="8"/>
      <c r="OIC76" s="8"/>
      <c r="OID76" s="8"/>
      <c r="OIE76" s="8"/>
      <c r="OIF76" s="8"/>
      <c r="OIG76" s="8"/>
      <c r="OIH76" s="8"/>
      <c r="OII76" s="8"/>
      <c r="OIJ76" s="8"/>
      <c r="OIK76" s="8"/>
      <c r="OIL76" s="8"/>
      <c r="OIM76" s="8"/>
      <c r="OIN76" s="8"/>
      <c r="OIO76" s="8"/>
      <c r="OIP76" s="8"/>
      <c r="OIQ76" s="8"/>
      <c r="OIR76" s="8"/>
      <c r="OIS76" s="8"/>
      <c r="OIT76" s="8"/>
      <c r="OIU76" s="8"/>
      <c r="OIV76" s="8"/>
      <c r="OIW76" s="8"/>
      <c r="OIX76" s="8"/>
      <c r="OIY76" s="8"/>
      <c r="OIZ76" s="8"/>
      <c r="OJA76" s="8"/>
      <c r="OJB76" s="8"/>
      <c r="OJC76" s="8"/>
      <c r="OJD76" s="8"/>
      <c r="OJE76" s="8"/>
      <c r="OJF76" s="8"/>
      <c r="OJG76" s="8"/>
      <c r="OJH76" s="8"/>
      <c r="OJI76" s="8"/>
      <c r="OJJ76" s="8"/>
      <c r="OJK76" s="8"/>
      <c r="OJL76" s="8"/>
      <c r="OJM76" s="8"/>
      <c r="OJN76" s="8"/>
      <c r="OJO76" s="8"/>
      <c r="OJP76" s="8"/>
      <c r="OJQ76" s="8"/>
      <c r="OJR76" s="8"/>
      <c r="OJS76" s="8"/>
      <c r="OJT76" s="8"/>
      <c r="OJU76" s="8"/>
      <c r="OJV76" s="8"/>
      <c r="OJW76" s="8"/>
      <c r="OJX76" s="8"/>
      <c r="OJY76" s="8"/>
      <c r="OJZ76" s="8"/>
      <c r="OKA76" s="8"/>
      <c r="OKB76" s="8"/>
      <c r="OKC76" s="8"/>
      <c r="OKD76" s="8"/>
      <c r="OKE76" s="8"/>
      <c r="OKF76" s="8"/>
      <c r="OKG76" s="8"/>
      <c r="OKH76" s="8"/>
      <c r="OKI76" s="8"/>
      <c r="OKJ76" s="8"/>
      <c r="OKK76" s="8"/>
      <c r="OKL76" s="8"/>
      <c r="OKM76" s="8"/>
      <c r="OKN76" s="8"/>
      <c r="OKO76" s="8"/>
      <c r="OKP76" s="8"/>
      <c r="OKQ76" s="8"/>
      <c r="OKR76" s="8"/>
      <c r="OKS76" s="8"/>
      <c r="OKT76" s="8"/>
      <c r="OKU76" s="8"/>
      <c r="OKV76" s="8"/>
      <c r="OKW76" s="8"/>
      <c r="OKX76" s="8"/>
      <c r="OKY76" s="8"/>
      <c r="OKZ76" s="8"/>
      <c r="OLA76" s="8"/>
      <c r="OLB76" s="8"/>
      <c r="OLC76" s="8"/>
      <c r="OLD76" s="8"/>
      <c r="OLE76" s="8"/>
      <c r="OLF76" s="8"/>
      <c r="OLG76" s="8"/>
      <c r="OLH76" s="8"/>
      <c r="OLI76" s="8"/>
      <c r="OLJ76" s="8"/>
      <c r="OLK76" s="8"/>
      <c r="OLL76" s="8"/>
      <c r="OLM76" s="8"/>
      <c r="OLN76" s="8"/>
      <c r="OLO76" s="8"/>
      <c r="OLP76" s="8"/>
      <c r="OLQ76" s="8"/>
      <c r="OLR76" s="8"/>
      <c r="OLS76" s="8"/>
      <c r="OLT76" s="8"/>
      <c r="OLU76" s="8"/>
      <c r="OLV76" s="8"/>
      <c r="OLW76" s="8"/>
      <c r="OLX76" s="8"/>
      <c r="OLY76" s="8"/>
      <c r="OLZ76" s="8"/>
      <c r="OMA76" s="8"/>
      <c r="OMB76" s="8"/>
      <c r="OMC76" s="8"/>
      <c r="OMD76" s="8"/>
      <c r="OME76" s="8"/>
      <c r="OMF76" s="8"/>
      <c r="OMG76" s="8"/>
      <c r="OMH76" s="8"/>
      <c r="OMI76" s="8"/>
      <c r="OMJ76" s="8"/>
      <c r="OMK76" s="8"/>
      <c r="OML76" s="8"/>
      <c r="OMM76" s="8"/>
      <c r="OMN76" s="8"/>
      <c r="OMO76" s="8"/>
      <c r="OMP76" s="8"/>
      <c r="OMQ76" s="8"/>
      <c r="OMR76" s="8"/>
      <c r="OMS76" s="8"/>
      <c r="OMT76" s="8"/>
      <c r="OMU76" s="8"/>
      <c r="OMV76" s="8"/>
      <c r="OMW76" s="8"/>
      <c r="OMX76" s="8"/>
      <c r="OMY76" s="8"/>
      <c r="OMZ76" s="8"/>
      <c r="ONA76" s="8"/>
      <c r="ONB76" s="8"/>
      <c r="ONC76" s="8"/>
      <c r="OND76" s="8"/>
      <c r="ONE76" s="8"/>
      <c r="ONF76" s="8"/>
      <c r="ONG76" s="8"/>
      <c r="ONH76" s="8"/>
      <c r="ONI76" s="8"/>
      <c r="ONJ76" s="8"/>
      <c r="ONK76" s="8"/>
      <c r="ONL76" s="8"/>
      <c r="ONM76" s="8"/>
      <c r="ONN76" s="8"/>
      <c r="ONO76" s="8"/>
      <c r="ONP76" s="8"/>
      <c r="ONQ76" s="8"/>
      <c r="ONR76" s="8"/>
      <c r="ONS76" s="8"/>
      <c r="ONT76" s="8"/>
      <c r="ONU76" s="8"/>
      <c r="ONV76" s="8"/>
      <c r="ONW76" s="8"/>
      <c r="ONX76" s="8"/>
      <c r="ONY76" s="8"/>
      <c r="ONZ76" s="8"/>
      <c r="OOA76" s="8"/>
      <c r="OOB76" s="8"/>
      <c r="OOC76" s="8"/>
      <c r="OOD76" s="8"/>
      <c r="OOE76" s="8"/>
      <c r="OOF76" s="8"/>
      <c r="OOG76" s="8"/>
      <c r="OOH76" s="8"/>
      <c r="OOI76" s="8"/>
      <c r="OOJ76" s="8"/>
      <c r="OOK76" s="8"/>
      <c r="OOL76" s="8"/>
      <c r="OOM76" s="8"/>
      <c r="OON76" s="8"/>
      <c r="OOO76" s="8"/>
      <c r="OOP76" s="8"/>
      <c r="OOQ76" s="8"/>
      <c r="OOR76" s="8"/>
      <c r="OOS76" s="8"/>
      <c r="OOT76" s="8"/>
      <c r="OOU76" s="8"/>
      <c r="OOV76" s="8"/>
      <c r="OOW76" s="8"/>
      <c r="OOX76" s="8"/>
      <c r="OOY76" s="8"/>
      <c r="OOZ76" s="8"/>
      <c r="OPA76" s="8"/>
      <c r="OPB76" s="8"/>
      <c r="OPC76" s="8"/>
      <c r="OPD76" s="8"/>
      <c r="OPE76" s="8"/>
      <c r="OPF76" s="8"/>
      <c r="OPG76" s="8"/>
      <c r="OPH76" s="8"/>
      <c r="OPI76" s="8"/>
      <c r="OPJ76" s="8"/>
      <c r="OPK76" s="8"/>
      <c r="OPL76" s="8"/>
      <c r="OPM76" s="8"/>
      <c r="OPN76" s="8"/>
      <c r="OPO76" s="8"/>
      <c r="OPP76" s="8"/>
      <c r="OPQ76" s="8"/>
      <c r="OPR76" s="8"/>
      <c r="OPS76" s="8"/>
      <c r="OPT76" s="8"/>
      <c r="OPU76" s="8"/>
      <c r="OPV76" s="8"/>
      <c r="OPW76" s="8"/>
      <c r="OPX76" s="8"/>
      <c r="OPY76" s="8"/>
      <c r="OPZ76" s="8"/>
      <c r="OQA76" s="8"/>
      <c r="OQB76" s="8"/>
      <c r="OQC76" s="8"/>
      <c r="OQD76" s="8"/>
      <c r="OQE76" s="8"/>
      <c r="OQF76" s="8"/>
      <c r="OQG76" s="8"/>
      <c r="OQH76" s="8"/>
      <c r="OQI76" s="8"/>
      <c r="OQJ76" s="8"/>
      <c r="OQK76" s="8"/>
      <c r="OQL76" s="8"/>
      <c r="OQM76" s="8"/>
      <c r="OQN76" s="8"/>
      <c r="OQO76" s="8"/>
      <c r="OQP76" s="8"/>
      <c r="OQQ76" s="8"/>
      <c r="OQR76" s="8"/>
      <c r="OQS76" s="8"/>
      <c r="OQT76" s="8"/>
      <c r="OQU76" s="8"/>
      <c r="OQV76" s="8"/>
      <c r="OQW76" s="8"/>
      <c r="OQX76" s="8"/>
      <c r="OQY76" s="8"/>
      <c r="OQZ76" s="8"/>
      <c r="ORA76" s="8"/>
      <c r="ORB76" s="8"/>
      <c r="ORC76" s="8"/>
      <c r="ORD76" s="8"/>
      <c r="ORE76" s="8"/>
      <c r="ORF76" s="8"/>
      <c r="ORG76" s="8"/>
      <c r="ORH76" s="8"/>
      <c r="ORI76" s="8"/>
      <c r="ORJ76" s="8"/>
      <c r="ORK76" s="8"/>
      <c r="ORL76" s="8"/>
      <c r="ORM76" s="8"/>
      <c r="ORN76" s="8"/>
      <c r="ORO76" s="8"/>
      <c r="ORP76" s="8"/>
      <c r="ORQ76" s="8"/>
      <c r="ORR76" s="8"/>
      <c r="ORS76" s="8"/>
      <c r="ORT76" s="8"/>
      <c r="ORU76" s="8"/>
      <c r="ORV76" s="8"/>
      <c r="ORW76" s="8"/>
      <c r="ORX76" s="8"/>
      <c r="ORY76" s="8"/>
      <c r="ORZ76" s="8"/>
      <c r="OSA76" s="8"/>
      <c r="OSB76" s="8"/>
      <c r="OSC76" s="8"/>
      <c r="OSD76" s="8"/>
      <c r="OSE76" s="8"/>
      <c r="OSF76" s="8"/>
      <c r="OSG76" s="8"/>
      <c r="OSH76" s="8"/>
      <c r="OSI76" s="8"/>
      <c r="OSJ76" s="8"/>
      <c r="OSK76" s="8"/>
      <c r="OSL76" s="8"/>
      <c r="OSM76" s="8"/>
      <c r="OSN76" s="8"/>
      <c r="OSO76" s="8"/>
      <c r="OSP76" s="8"/>
      <c r="OSQ76" s="8"/>
      <c r="OSR76" s="8"/>
      <c r="OSS76" s="8"/>
      <c r="OST76" s="8"/>
      <c r="OSU76" s="8"/>
      <c r="OSV76" s="8"/>
      <c r="OSW76" s="8"/>
      <c r="OSX76" s="8"/>
      <c r="OSY76" s="8"/>
      <c r="OSZ76" s="8"/>
      <c r="OTA76" s="8"/>
      <c r="OTB76" s="8"/>
      <c r="OTC76" s="8"/>
      <c r="OTD76" s="8"/>
      <c r="OTE76" s="8"/>
      <c r="OTF76" s="8"/>
      <c r="OTG76" s="8"/>
      <c r="OTH76" s="8"/>
      <c r="OTI76" s="8"/>
      <c r="OTJ76" s="8"/>
      <c r="OTK76" s="8"/>
      <c r="OTL76" s="8"/>
      <c r="OTM76" s="8"/>
      <c r="OTN76" s="8"/>
      <c r="OTO76" s="8"/>
      <c r="OTP76" s="8"/>
      <c r="OTQ76" s="8"/>
      <c r="OTR76" s="8"/>
      <c r="OTS76" s="8"/>
      <c r="OTT76" s="8"/>
      <c r="OTU76" s="8"/>
      <c r="OTV76" s="8"/>
      <c r="OTW76" s="8"/>
      <c r="OTX76" s="8"/>
      <c r="OTY76" s="8"/>
      <c r="OTZ76" s="8"/>
      <c r="OUA76" s="8"/>
      <c r="OUB76" s="8"/>
      <c r="OUC76" s="8"/>
      <c r="OUD76" s="8"/>
      <c r="OUE76" s="8"/>
      <c r="OUF76" s="8"/>
      <c r="OUG76" s="8"/>
      <c r="OUH76" s="8"/>
      <c r="OUI76" s="8"/>
      <c r="OUJ76" s="8"/>
      <c r="OUK76" s="8"/>
      <c r="OUL76" s="8"/>
      <c r="OUM76" s="8"/>
      <c r="OUN76" s="8"/>
      <c r="OUO76" s="8"/>
      <c r="OUP76" s="8"/>
      <c r="OUQ76" s="8"/>
      <c r="OUR76" s="8"/>
      <c r="OUS76" s="8"/>
      <c r="OUT76" s="8"/>
      <c r="OUU76" s="8"/>
      <c r="OUV76" s="8"/>
      <c r="OUW76" s="8"/>
      <c r="OUX76" s="8"/>
      <c r="OUY76" s="8"/>
      <c r="OUZ76" s="8"/>
      <c r="OVA76" s="8"/>
      <c r="OVB76" s="8"/>
      <c r="OVC76" s="8"/>
      <c r="OVD76" s="8"/>
      <c r="OVE76" s="8"/>
      <c r="OVF76" s="8"/>
      <c r="OVG76" s="8"/>
      <c r="OVH76" s="8"/>
      <c r="OVI76" s="8"/>
      <c r="OVJ76" s="8"/>
      <c r="OVK76" s="8"/>
      <c r="OVL76" s="8"/>
      <c r="OVM76" s="8"/>
      <c r="OVN76" s="8"/>
      <c r="OVO76" s="8"/>
      <c r="OVP76" s="8"/>
      <c r="OVQ76" s="8"/>
      <c r="OVR76" s="8"/>
      <c r="OVS76" s="8"/>
      <c r="OVT76" s="8"/>
      <c r="OVU76" s="8"/>
      <c r="OVV76" s="8"/>
      <c r="OVW76" s="8"/>
      <c r="OVX76" s="8"/>
      <c r="OVY76" s="8"/>
      <c r="OVZ76" s="8"/>
      <c r="OWA76" s="8"/>
      <c r="OWB76" s="8"/>
      <c r="OWC76" s="8"/>
      <c r="OWD76" s="8"/>
      <c r="OWE76" s="8"/>
      <c r="OWF76" s="8"/>
      <c r="OWG76" s="8"/>
      <c r="OWH76" s="8"/>
      <c r="OWI76" s="8"/>
      <c r="OWJ76" s="8"/>
      <c r="OWK76" s="8"/>
      <c r="OWL76" s="8"/>
      <c r="OWM76" s="8"/>
      <c r="OWN76" s="8"/>
      <c r="OWO76" s="8"/>
      <c r="OWP76" s="8"/>
      <c r="OWQ76" s="8"/>
      <c r="OWR76" s="8"/>
      <c r="OWS76" s="8"/>
      <c r="OWT76" s="8"/>
      <c r="OWU76" s="8"/>
      <c r="OWV76" s="8"/>
      <c r="OWW76" s="8"/>
      <c r="OWX76" s="8"/>
      <c r="OWY76" s="8"/>
      <c r="OWZ76" s="8"/>
      <c r="OXA76" s="8"/>
      <c r="OXB76" s="8"/>
      <c r="OXC76" s="8"/>
      <c r="OXD76" s="8"/>
      <c r="OXE76" s="8"/>
      <c r="OXF76" s="8"/>
      <c r="OXG76" s="8"/>
      <c r="OXH76" s="8"/>
      <c r="OXI76" s="8"/>
      <c r="OXJ76" s="8"/>
      <c r="OXK76" s="8"/>
      <c r="OXL76" s="8"/>
      <c r="OXM76" s="8"/>
      <c r="OXN76" s="8"/>
      <c r="OXO76" s="8"/>
      <c r="OXP76" s="8"/>
      <c r="OXQ76" s="8"/>
      <c r="OXR76" s="8"/>
      <c r="OXS76" s="8"/>
      <c r="OXT76" s="8"/>
      <c r="OXU76" s="8"/>
      <c r="OXV76" s="8"/>
      <c r="OXW76" s="8"/>
      <c r="OXX76" s="8"/>
      <c r="OXY76" s="8"/>
      <c r="OXZ76" s="8"/>
      <c r="OYA76" s="8"/>
      <c r="OYB76" s="8"/>
      <c r="OYC76" s="8"/>
      <c r="OYD76" s="8"/>
      <c r="OYE76" s="8"/>
      <c r="OYF76" s="8"/>
      <c r="OYG76" s="8"/>
      <c r="OYH76" s="8"/>
      <c r="OYI76" s="8"/>
      <c r="OYJ76" s="8"/>
      <c r="OYK76" s="8"/>
      <c r="OYL76" s="8"/>
      <c r="OYM76" s="8"/>
      <c r="OYN76" s="8"/>
      <c r="OYO76" s="8"/>
      <c r="OYP76" s="8"/>
      <c r="OYQ76" s="8"/>
      <c r="OYR76" s="8"/>
      <c r="OYS76" s="8"/>
      <c r="OYT76" s="8"/>
      <c r="OYU76" s="8"/>
      <c r="OYV76" s="8"/>
      <c r="OYW76" s="8"/>
      <c r="OYX76" s="8"/>
      <c r="OYY76" s="8"/>
      <c r="OYZ76" s="8"/>
      <c r="OZA76" s="8"/>
      <c r="OZB76" s="8"/>
      <c r="OZC76" s="8"/>
      <c r="OZD76" s="8"/>
      <c r="OZE76" s="8"/>
      <c r="OZF76" s="8"/>
      <c r="OZG76" s="8"/>
      <c r="OZH76" s="8"/>
      <c r="OZI76" s="8"/>
      <c r="OZJ76" s="8"/>
      <c r="OZK76" s="8"/>
      <c r="OZL76" s="8"/>
      <c r="OZM76" s="8"/>
      <c r="OZN76" s="8"/>
      <c r="OZO76" s="8"/>
      <c r="OZP76" s="8"/>
      <c r="OZQ76" s="8"/>
      <c r="OZR76" s="8"/>
      <c r="OZS76" s="8"/>
      <c r="OZT76" s="8"/>
      <c r="OZU76" s="8"/>
      <c r="OZV76" s="8"/>
      <c r="OZW76" s="8"/>
      <c r="OZX76" s="8"/>
      <c r="OZY76" s="8"/>
      <c r="OZZ76" s="8"/>
      <c r="PAA76" s="8"/>
      <c r="PAB76" s="8"/>
      <c r="PAC76" s="8"/>
      <c r="PAD76" s="8"/>
      <c r="PAE76" s="8"/>
      <c r="PAF76" s="8"/>
      <c r="PAG76" s="8"/>
      <c r="PAH76" s="8"/>
      <c r="PAI76" s="8"/>
      <c r="PAJ76" s="8"/>
      <c r="PAK76" s="8"/>
      <c r="PAL76" s="8"/>
      <c r="PAM76" s="8"/>
      <c r="PAN76" s="8"/>
      <c r="PAO76" s="8"/>
      <c r="PAP76" s="8"/>
      <c r="PAQ76" s="8"/>
      <c r="PAR76" s="8"/>
      <c r="PAS76" s="8"/>
      <c r="PAT76" s="8"/>
      <c r="PAU76" s="8"/>
      <c r="PAV76" s="8"/>
      <c r="PAW76" s="8"/>
      <c r="PAX76" s="8"/>
      <c r="PAY76" s="8"/>
      <c r="PAZ76" s="8"/>
      <c r="PBA76" s="8"/>
      <c r="PBB76" s="8"/>
      <c r="PBC76" s="8"/>
      <c r="PBD76" s="8"/>
      <c r="PBE76" s="8"/>
      <c r="PBF76" s="8"/>
      <c r="PBG76" s="8"/>
      <c r="PBH76" s="8"/>
      <c r="PBI76" s="8"/>
      <c r="PBJ76" s="8"/>
      <c r="PBK76" s="8"/>
      <c r="PBL76" s="8"/>
      <c r="PBM76" s="8"/>
      <c r="PBN76" s="8"/>
      <c r="PBO76" s="8"/>
      <c r="PBP76" s="8"/>
      <c r="PBQ76" s="8"/>
      <c r="PBR76" s="8"/>
      <c r="PBS76" s="8"/>
      <c r="PBT76" s="8"/>
      <c r="PBU76" s="8"/>
      <c r="PBV76" s="8"/>
      <c r="PBW76" s="8"/>
      <c r="PBX76" s="8"/>
      <c r="PBY76" s="8"/>
      <c r="PBZ76" s="8"/>
      <c r="PCA76" s="8"/>
      <c r="PCB76" s="8"/>
      <c r="PCC76" s="8"/>
      <c r="PCD76" s="8"/>
      <c r="PCE76" s="8"/>
      <c r="PCF76" s="8"/>
      <c r="PCG76" s="8"/>
      <c r="PCH76" s="8"/>
      <c r="PCI76" s="8"/>
      <c r="PCJ76" s="8"/>
      <c r="PCK76" s="8"/>
      <c r="PCL76" s="8"/>
      <c r="PCM76" s="8"/>
      <c r="PCN76" s="8"/>
      <c r="PCO76" s="8"/>
      <c r="PCP76" s="8"/>
      <c r="PCQ76" s="8"/>
      <c r="PCR76" s="8"/>
      <c r="PCS76" s="8"/>
      <c r="PCT76" s="8"/>
      <c r="PCU76" s="8"/>
      <c r="PCV76" s="8"/>
      <c r="PCW76" s="8"/>
      <c r="PCX76" s="8"/>
      <c r="PCY76" s="8"/>
      <c r="PCZ76" s="8"/>
      <c r="PDA76" s="8"/>
      <c r="PDB76" s="8"/>
      <c r="PDC76" s="8"/>
      <c r="PDD76" s="8"/>
      <c r="PDE76" s="8"/>
      <c r="PDF76" s="8"/>
      <c r="PDG76" s="8"/>
      <c r="PDH76" s="8"/>
      <c r="PDI76" s="8"/>
      <c r="PDJ76" s="8"/>
      <c r="PDK76" s="8"/>
      <c r="PDL76" s="8"/>
      <c r="PDM76" s="8"/>
      <c r="PDN76" s="8"/>
      <c r="PDO76" s="8"/>
      <c r="PDP76" s="8"/>
      <c r="PDQ76" s="8"/>
      <c r="PDR76" s="8"/>
      <c r="PDS76" s="8"/>
      <c r="PDT76" s="8"/>
      <c r="PDU76" s="8"/>
      <c r="PDV76" s="8"/>
      <c r="PDW76" s="8"/>
      <c r="PDX76" s="8"/>
      <c r="PDY76" s="8"/>
      <c r="PDZ76" s="8"/>
      <c r="PEA76" s="8"/>
      <c r="PEB76" s="8"/>
      <c r="PEC76" s="8"/>
      <c r="PED76" s="8"/>
      <c r="PEE76" s="8"/>
      <c r="PEF76" s="8"/>
      <c r="PEG76" s="8"/>
      <c r="PEH76" s="8"/>
      <c r="PEI76" s="8"/>
      <c r="PEJ76" s="8"/>
      <c r="PEK76" s="8"/>
      <c r="PEL76" s="8"/>
      <c r="PEM76" s="8"/>
      <c r="PEN76" s="8"/>
      <c r="PEO76" s="8"/>
      <c r="PEP76" s="8"/>
      <c r="PEQ76" s="8"/>
      <c r="PER76" s="8"/>
      <c r="PES76" s="8"/>
      <c r="PET76" s="8"/>
      <c r="PEU76" s="8"/>
      <c r="PEV76" s="8"/>
      <c r="PEW76" s="8"/>
      <c r="PEX76" s="8"/>
      <c r="PEY76" s="8"/>
      <c r="PEZ76" s="8"/>
      <c r="PFA76" s="8"/>
      <c r="PFB76" s="8"/>
      <c r="PFC76" s="8"/>
      <c r="PFD76" s="8"/>
      <c r="PFE76" s="8"/>
      <c r="PFF76" s="8"/>
      <c r="PFG76" s="8"/>
      <c r="PFH76" s="8"/>
      <c r="PFI76" s="8"/>
      <c r="PFJ76" s="8"/>
      <c r="PFK76" s="8"/>
      <c r="PFL76" s="8"/>
      <c r="PFM76" s="8"/>
      <c r="PFN76" s="8"/>
      <c r="PFO76" s="8"/>
      <c r="PFP76" s="8"/>
      <c r="PFQ76" s="8"/>
      <c r="PFR76" s="8"/>
      <c r="PFS76" s="8"/>
      <c r="PFT76" s="8"/>
      <c r="PFU76" s="8"/>
      <c r="PFV76" s="8"/>
      <c r="PFW76" s="8"/>
      <c r="PFX76" s="8"/>
      <c r="PFY76" s="8"/>
      <c r="PFZ76" s="8"/>
      <c r="PGA76" s="8"/>
      <c r="PGB76" s="8"/>
      <c r="PGC76" s="8"/>
      <c r="PGD76" s="8"/>
      <c r="PGE76" s="8"/>
      <c r="PGF76" s="8"/>
      <c r="PGG76" s="8"/>
      <c r="PGH76" s="8"/>
      <c r="PGI76" s="8"/>
      <c r="PGJ76" s="8"/>
      <c r="PGK76" s="8"/>
      <c r="PGL76" s="8"/>
      <c r="PGM76" s="8"/>
      <c r="PGN76" s="8"/>
      <c r="PGO76" s="8"/>
      <c r="PGP76" s="8"/>
      <c r="PGQ76" s="8"/>
      <c r="PGR76" s="8"/>
      <c r="PGS76" s="8"/>
      <c r="PGT76" s="8"/>
      <c r="PGU76" s="8"/>
      <c r="PGV76" s="8"/>
      <c r="PGW76" s="8"/>
      <c r="PGX76" s="8"/>
      <c r="PGY76" s="8"/>
      <c r="PGZ76" s="8"/>
      <c r="PHA76" s="8"/>
      <c r="PHB76" s="8"/>
      <c r="PHC76" s="8"/>
      <c r="PHD76" s="8"/>
      <c r="PHE76" s="8"/>
      <c r="PHF76" s="8"/>
      <c r="PHG76" s="8"/>
      <c r="PHH76" s="8"/>
      <c r="PHI76" s="8"/>
      <c r="PHJ76" s="8"/>
      <c r="PHK76" s="8"/>
      <c r="PHL76" s="8"/>
      <c r="PHM76" s="8"/>
      <c r="PHN76" s="8"/>
      <c r="PHO76" s="8"/>
      <c r="PHP76" s="8"/>
      <c r="PHQ76" s="8"/>
      <c r="PHR76" s="8"/>
      <c r="PHS76" s="8"/>
      <c r="PHT76" s="8"/>
      <c r="PHU76" s="8"/>
      <c r="PHV76" s="8"/>
      <c r="PHW76" s="8"/>
      <c r="PHX76" s="8"/>
      <c r="PHY76" s="8"/>
      <c r="PHZ76" s="8"/>
      <c r="PIA76" s="8"/>
      <c r="PIB76" s="8"/>
      <c r="PIC76" s="8"/>
      <c r="PID76" s="8"/>
      <c r="PIE76" s="8"/>
      <c r="PIF76" s="8"/>
      <c r="PIG76" s="8"/>
      <c r="PIH76" s="8"/>
      <c r="PII76" s="8"/>
      <c r="PIJ76" s="8"/>
      <c r="PIK76" s="8"/>
      <c r="PIL76" s="8"/>
      <c r="PIM76" s="8"/>
      <c r="PIN76" s="8"/>
      <c r="PIO76" s="8"/>
      <c r="PIP76" s="8"/>
      <c r="PIQ76" s="8"/>
      <c r="PIR76" s="8"/>
      <c r="PIS76" s="8"/>
      <c r="PIT76" s="8"/>
      <c r="PIU76" s="8"/>
      <c r="PIV76" s="8"/>
      <c r="PIW76" s="8"/>
      <c r="PIX76" s="8"/>
      <c r="PIY76" s="8"/>
      <c r="PIZ76" s="8"/>
      <c r="PJA76" s="8"/>
      <c r="PJB76" s="8"/>
      <c r="PJC76" s="8"/>
      <c r="PJD76" s="8"/>
      <c r="PJE76" s="8"/>
      <c r="PJF76" s="8"/>
      <c r="PJG76" s="8"/>
      <c r="PJH76" s="8"/>
      <c r="PJI76" s="8"/>
      <c r="PJJ76" s="8"/>
      <c r="PJK76" s="8"/>
      <c r="PJL76" s="8"/>
      <c r="PJM76" s="8"/>
      <c r="PJN76" s="8"/>
      <c r="PJO76" s="8"/>
      <c r="PJP76" s="8"/>
      <c r="PJQ76" s="8"/>
      <c r="PJR76" s="8"/>
      <c r="PJS76" s="8"/>
      <c r="PJT76" s="8"/>
      <c r="PJU76" s="8"/>
      <c r="PJV76" s="8"/>
      <c r="PJW76" s="8"/>
      <c r="PJX76" s="8"/>
      <c r="PJY76" s="8"/>
      <c r="PJZ76" s="8"/>
      <c r="PKA76" s="8"/>
      <c r="PKB76" s="8"/>
      <c r="PKC76" s="8"/>
      <c r="PKD76" s="8"/>
      <c r="PKE76" s="8"/>
      <c r="PKF76" s="8"/>
      <c r="PKG76" s="8"/>
      <c r="PKH76" s="8"/>
      <c r="PKI76" s="8"/>
      <c r="PKJ76" s="8"/>
      <c r="PKK76" s="8"/>
      <c r="PKL76" s="8"/>
      <c r="PKM76" s="8"/>
      <c r="PKN76" s="8"/>
      <c r="PKO76" s="8"/>
      <c r="PKP76" s="8"/>
      <c r="PKQ76" s="8"/>
      <c r="PKR76" s="8"/>
      <c r="PKS76" s="8"/>
      <c r="PKT76" s="8"/>
      <c r="PKU76" s="8"/>
      <c r="PKV76" s="8"/>
      <c r="PKW76" s="8"/>
      <c r="PKX76" s="8"/>
      <c r="PKY76" s="8"/>
      <c r="PKZ76" s="8"/>
      <c r="PLA76" s="8"/>
      <c r="PLB76" s="8"/>
      <c r="PLC76" s="8"/>
      <c r="PLD76" s="8"/>
      <c r="PLE76" s="8"/>
      <c r="PLF76" s="8"/>
      <c r="PLG76" s="8"/>
      <c r="PLH76" s="8"/>
      <c r="PLI76" s="8"/>
      <c r="PLJ76" s="8"/>
      <c r="PLK76" s="8"/>
      <c r="PLL76" s="8"/>
      <c r="PLM76" s="8"/>
      <c r="PLN76" s="8"/>
      <c r="PLO76" s="8"/>
      <c r="PLP76" s="8"/>
      <c r="PLQ76" s="8"/>
      <c r="PLR76" s="8"/>
      <c r="PLS76" s="8"/>
      <c r="PLT76" s="8"/>
      <c r="PLU76" s="8"/>
      <c r="PLV76" s="8"/>
      <c r="PLW76" s="8"/>
      <c r="PLX76" s="8"/>
      <c r="PLY76" s="8"/>
      <c r="PLZ76" s="8"/>
      <c r="PMA76" s="8"/>
      <c r="PMB76" s="8"/>
      <c r="PMC76" s="8"/>
      <c r="PMD76" s="8"/>
      <c r="PME76" s="8"/>
      <c r="PMF76" s="8"/>
      <c r="PMG76" s="8"/>
      <c r="PMH76" s="8"/>
      <c r="PMI76" s="8"/>
      <c r="PMJ76" s="8"/>
      <c r="PMK76" s="8"/>
      <c r="PML76" s="8"/>
      <c r="PMM76" s="8"/>
      <c r="PMN76" s="8"/>
      <c r="PMO76" s="8"/>
      <c r="PMP76" s="8"/>
      <c r="PMQ76" s="8"/>
      <c r="PMR76" s="8"/>
      <c r="PMS76" s="8"/>
      <c r="PMT76" s="8"/>
      <c r="PMU76" s="8"/>
      <c r="PMV76" s="8"/>
      <c r="PMW76" s="8"/>
      <c r="PMX76" s="8"/>
      <c r="PMY76" s="8"/>
      <c r="PMZ76" s="8"/>
      <c r="PNA76" s="8"/>
      <c r="PNB76" s="8"/>
      <c r="PNC76" s="8"/>
      <c r="PND76" s="8"/>
      <c r="PNE76" s="8"/>
      <c r="PNF76" s="8"/>
      <c r="PNG76" s="8"/>
      <c r="PNH76" s="8"/>
      <c r="PNI76" s="8"/>
      <c r="PNJ76" s="8"/>
      <c r="PNK76" s="8"/>
      <c r="PNL76" s="8"/>
      <c r="PNM76" s="8"/>
      <c r="PNN76" s="8"/>
      <c r="PNO76" s="8"/>
      <c r="PNP76" s="8"/>
      <c r="PNQ76" s="8"/>
      <c r="PNR76" s="8"/>
      <c r="PNS76" s="8"/>
      <c r="PNT76" s="8"/>
      <c r="PNU76" s="8"/>
      <c r="PNV76" s="8"/>
      <c r="PNW76" s="8"/>
      <c r="PNX76" s="8"/>
      <c r="PNY76" s="8"/>
      <c r="PNZ76" s="8"/>
      <c r="POA76" s="8"/>
      <c r="POB76" s="8"/>
      <c r="POC76" s="8"/>
      <c r="POD76" s="8"/>
      <c r="POE76" s="8"/>
      <c r="POF76" s="8"/>
      <c r="POG76" s="8"/>
      <c r="POH76" s="8"/>
      <c r="POI76" s="8"/>
      <c r="POJ76" s="8"/>
      <c r="POK76" s="8"/>
      <c r="POL76" s="8"/>
      <c r="POM76" s="8"/>
      <c r="PON76" s="8"/>
      <c r="POO76" s="8"/>
      <c r="POP76" s="8"/>
      <c r="POQ76" s="8"/>
      <c r="POR76" s="8"/>
      <c r="POS76" s="8"/>
      <c r="POT76" s="8"/>
      <c r="POU76" s="8"/>
      <c r="POV76" s="8"/>
      <c r="POW76" s="8"/>
      <c r="POX76" s="8"/>
      <c r="POY76" s="8"/>
      <c r="POZ76" s="8"/>
      <c r="PPA76" s="8"/>
      <c r="PPB76" s="8"/>
      <c r="PPC76" s="8"/>
      <c r="PPD76" s="8"/>
      <c r="PPE76" s="8"/>
      <c r="PPF76" s="8"/>
      <c r="PPG76" s="8"/>
      <c r="PPH76" s="8"/>
      <c r="PPI76" s="8"/>
      <c r="PPJ76" s="8"/>
      <c r="PPK76" s="8"/>
      <c r="PPL76" s="8"/>
      <c r="PPM76" s="8"/>
      <c r="PPN76" s="8"/>
      <c r="PPO76" s="8"/>
      <c r="PPP76" s="8"/>
      <c r="PPQ76" s="8"/>
      <c r="PPR76" s="8"/>
      <c r="PPS76" s="8"/>
      <c r="PPT76" s="8"/>
      <c r="PPU76" s="8"/>
      <c r="PPV76" s="8"/>
      <c r="PPW76" s="8"/>
      <c r="PPX76" s="8"/>
      <c r="PPY76" s="8"/>
      <c r="PPZ76" s="8"/>
      <c r="PQA76" s="8"/>
      <c r="PQB76" s="8"/>
      <c r="PQC76" s="8"/>
      <c r="PQD76" s="8"/>
      <c r="PQE76" s="8"/>
      <c r="PQF76" s="8"/>
      <c r="PQG76" s="8"/>
      <c r="PQH76" s="8"/>
      <c r="PQI76" s="8"/>
      <c r="PQJ76" s="8"/>
      <c r="PQK76" s="8"/>
      <c r="PQL76" s="8"/>
      <c r="PQM76" s="8"/>
      <c r="PQN76" s="8"/>
      <c r="PQO76" s="8"/>
      <c r="PQP76" s="8"/>
      <c r="PQQ76" s="8"/>
      <c r="PQR76" s="8"/>
      <c r="PQS76" s="8"/>
      <c r="PQT76" s="8"/>
      <c r="PQU76" s="8"/>
      <c r="PQV76" s="8"/>
      <c r="PQW76" s="8"/>
      <c r="PQX76" s="8"/>
      <c r="PQY76" s="8"/>
      <c r="PQZ76" s="8"/>
      <c r="PRA76" s="8"/>
      <c r="PRB76" s="8"/>
      <c r="PRC76" s="8"/>
      <c r="PRD76" s="8"/>
      <c r="PRE76" s="8"/>
      <c r="PRF76" s="8"/>
      <c r="PRG76" s="8"/>
      <c r="PRH76" s="8"/>
      <c r="PRI76" s="8"/>
      <c r="PRJ76" s="8"/>
      <c r="PRK76" s="8"/>
      <c r="PRL76" s="8"/>
      <c r="PRM76" s="8"/>
      <c r="PRN76" s="8"/>
      <c r="PRO76" s="8"/>
      <c r="PRP76" s="8"/>
      <c r="PRQ76" s="8"/>
      <c r="PRR76" s="8"/>
      <c r="PRS76" s="8"/>
      <c r="PRT76" s="8"/>
      <c r="PRU76" s="8"/>
      <c r="PRV76" s="8"/>
      <c r="PRW76" s="8"/>
      <c r="PRX76" s="8"/>
      <c r="PRY76" s="8"/>
      <c r="PRZ76" s="8"/>
      <c r="PSA76" s="8"/>
      <c r="PSB76" s="8"/>
      <c r="PSC76" s="8"/>
      <c r="PSD76" s="8"/>
      <c r="PSE76" s="8"/>
      <c r="PSF76" s="8"/>
      <c r="PSG76" s="8"/>
      <c r="PSH76" s="8"/>
      <c r="PSI76" s="8"/>
      <c r="PSJ76" s="8"/>
      <c r="PSK76" s="8"/>
      <c r="PSL76" s="8"/>
      <c r="PSM76" s="8"/>
      <c r="PSN76" s="8"/>
      <c r="PSO76" s="8"/>
      <c r="PSP76" s="8"/>
      <c r="PSQ76" s="8"/>
      <c r="PSR76" s="8"/>
      <c r="PSS76" s="8"/>
      <c r="PST76" s="8"/>
      <c r="PSU76" s="8"/>
      <c r="PSV76" s="8"/>
      <c r="PSW76" s="8"/>
      <c r="PSX76" s="8"/>
      <c r="PSY76" s="8"/>
      <c r="PSZ76" s="8"/>
      <c r="PTA76" s="8"/>
      <c r="PTB76" s="8"/>
      <c r="PTC76" s="8"/>
      <c r="PTD76" s="8"/>
      <c r="PTE76" s="8"/>
      <c r="PTF76" s="8"/>
      <c r="PTG76" s="8"/>
      <c r="PTH76" s="8"/>
      <c r="PTI76" s="8"/>
      <c r="PTJ76" s="8"/>
      <c r="PTK76" s="8"/>
      <c r="PTL76" s="8"/>
      <c r="PTM76" s="8"/>
      <c r="PTN76" s="8"/>
      <c r="PTO76" s="8"/>
      <c r="PTP76" s="8"/>
      <c r="PTQ76" s="8"/>
      <c r="PTR76" s="8"/>
      <c r="PTS76" s="8"/>
      <c r="PTT76" s="8"/>
      <c r="PTU76" s="8"/>
      <c r="PTV76" s="8"/>
      <c r="PTW76" s="8"/>
      <c r="PTX76" s="8"/>
      <c r="PTY76" s="8"/>
      <c r="PTZ76" s="8"/>
      <c r="PUA76" s="8"/>
      <c r="PUB76" s="8"/>
      <c r="PUC76" s="8"/>
      <c r="PUD76" s="8"/>
      <c r="PUE76" s="8"/>
      <c r="PUF76" s="8"/>
      <c r="PUG76" s="8"/>
      <c r="PUH76" s="8"/>
      <c r="PUI76" s="8"/>
      <c r="PUJ76" s="8"/>
      <c r="PUK76" s="8"/>
      <c r="PUL76" s="8"/>
      <c r="PUM76" s="8"/>
      <c r="PUN76" s="8"/>
      <c r="PUO76" s="8"/>
      <c r="PUP76" s="8"/>
      <c r="PUQ76" s="8"/>
      <c r="PUR76" s="8"/>
      <c r="PUS76" s="8"/>
      <c r="PUT76" s="8"/>
      <c r="PUU76" s="8"/>
      <c r="PUV76" s="8"/>
      <c r="PUW76" s="8"/>
      <c r="PUX76" s="8"/>
      <c r="PUY76" s="8"/>
      <c r="PUZ76" s="8"/>
      <c r="PVA76" s="8"/>
      <c r="PVB76" s="8"/>
      <c r="PVC76" s="8"/>
      <c r="PVD76" s="8"/>
      <c r="PVE76" s="8"/>
      <c r="PVF76" s="8"/>
      <c r="PVG76" s="8"/>
      <c r="PVH76" s="8"/>
      <c r="PVI76" s="8"/>
      <c r="PVJ76" s="8"/>
      <c r="PVK76" s="8"/>
      <c r="PVL76" s="8"/>
      <c r="PVM76" s="8"/>
      <c r="PVN76" s="8"/>
      <c r="PVO76" s="8"/>
      <c r="PVP76" s="8"/>
      <c r="PVQ76" s="8"/>
      <c r="PVR76" s="8"/>
      <c r="PVS76" s="8"/>
      <c r="PVT76" s="8"/>
      <c r="PVU76" s="8"/>
      <c r="PVV76" s="8"/>
      <c r="PVW76" s="8"/>
      <c r="PVX76" s="8"/>
      <c r="PVY76" s="8"/>
      <c r="PVZ76" s="8"/>
      <c r="PWA76" s="8"/>
      <c r="PWB76" s="8"/>
      <c r="PWC76" s="8"/>
      <c r="PWD76" s="8"/>
      <c r="PWE76" s="8"/>
      <c r="PWF76" s="8"/>
      <c r="PWG76" s="8"/>
      <c r="PWH76" s="8"/>
      <c r="PWI76" s="8"/>
      <c r="PWJ76" s="8"/>
      <c r="PWK76" s="8"/>
      <c r="PWL76" s="8"/>
      <c r="PWM76" s="8"/>
      <c r="PWN76" s="8"/>
      <c r="PWO76" s="8"/>
      <c r="PWP76" s="8"/>
      <c r="PWQ76" s="8"/>
      <c r="PWR76" s="8"/>
      <c r="PWS76" s="8"/>
      <c r="PWT76" s="8"/>
      <c r="PWU76" s="8"/>
      <c r="PWV76" s="8"/>
      <c r="PWW76" s="8"/>
      <c r="PWX76" s="8"/>
      <c r="PWY76" s="8"/>
      <c r="PWZ76" s="8"/>
      <c r="PXA76" s="8"/>
      <c r="PXB76" s="8"/>
      <c r="PXC76" s="8"/>
      <c r="PXD76" s="8"/>
      <c r="PXE76" s="8"/>
      <c r="PXF76" s="8"/>
      <c r="PXG76" s="8"/>
      <c r="PXH76" s="8"/>
      <c r="PXI76" s="8"/>
      <c r="PXJ76" s="8"/>
      <c r="PXK76" s="8"/>
      <c r="PXL76" s="8"/>
      <c r="PXM76" s="8"/>
      <c r="PXN76" s="8"/>
      <c r="PXO76" s="8"/>
      <c r="PXP76" s="8"/>
      <c r="PXQ76" s="8"/>
      <c r="PXR76" s="8"/>
      <c r="PXS76" s="8"/>
      <c r="PXT76" s="8"/>
      <c r="PXU76" s="8"/>
      <c r="PXV76" s="8"/>
      <c r="PXW76" s="8"/>
      <c r="PXX76" s="8"/>
      <c r="PXY76" s="8"/>
      <c r="PXZ76" s="8"/>
      <c r="PYA76" s="8"/>
      <c r="PYB76" s="8"/>
      <c r="PYC76" s="8"/>
      <c r="PYD76" s="8"/>
      <c r="PYE76" s="8"/>
      <c r="PYF76" s="8"/>
      <c r="PYG76" s="8"/>
      <c r="PYH76" s="8"/>
      <c r="PYI76" s="8"/>
      <c r="PYJ76" s="8"/>
      <c r="PYK76" s="8"/>
      <c r="PYL76" s="8"/>
      <c r="PYM76" s="8"/>
      <c r="PYN76" s="8"/>
      <c r="PYO76" s="8"/>
      <c r="PYP76" s="8"/>
      <c r="PYQ76" s="8"/>
      <c r="PYR76" s="8"/>
      <c r="PYS76" s="8"/>
      <c r="PYT76" s="8"/>
      <c r="PYU76" s="8"/>
      <c r="PYV76" s="8"/>
      <c r="PYW76" s="8"/>
      <c r="PYX76" s="8"/>
      <c r="PYY76" s="8"/>
      <c r="PYZ76" s="8"/>
      <c r="PZA76" s="8"/>
      <c r="PZB76" s="8"/>
      <c r="PZC76" s="8"/>
      <c r="PZD76" s="8"/>
      <c r="PZE76" s="8"/>
      <c r="PZF76" s="8"/>
      <c r="PZG76" s="8"/>
      <c r="PZH76" s="8"/>
      <c r="PZI76" s="8"/>
      <c r="PZJ76" s="8"/>
      <c r="PZK76" s="8"/>
      <c r="PZL76" s="8"/>
      <c r="PZM76" s="8"/>
      <c r="PZN76" s="8"/>
      <c r="PZO76" s="8"/>
      <c r="PZP76" s="8"/>
      <c r="PZQ76" s="8"/>
      <c r="PZR76" s="8"/>
      <c r="PZS76" s="8"/>
      <c r="PZT76" s="8"/>
      <c r="PZU76" s="8"/>
      <c r="PZV76" s="8"/>
      <c r="PZW76" s="8"/>
      <c r="PZX76" s="8"/>
      <c r="PZY76" s="8"/>
      <c r="PZZ76" s="8"/>
      <c r="QAA76" s="8"/>
      <c r="QAB76" s="8"/>
      <c r="QAC76" s="8"/>
      <c r="QAD76" s="8"/>
      <c r="QAE76" s="8"/>
      <c r="QAF76" s="8"/>
      <c r="QAG76" s="8"/>
      <c r="QAH76" s="8"/>
      <c r="QAI76" s="8"/>
      <c r="QAJ76" s="8"/>
      <c r="QAK76" s="8"/>
      <c r="QAL76" s="8"/>
      <c r="QAM76" s="8"/>
      <c r="QAN76" s="8"/>
      <c r="QAO76" s="8"/>
      <c r="QAP76" s="8"/>
      <c r="QAQ76" s="8"/>
      <c r="QAR76" s="8"/>
      <c r="QAS76" s="8"/>
      <c r="QAT76" s="8"/>
      <c r="QAU76" s="8"/>
      <c r="QAV76" s="8"/>
      <c r="QAW76" s="8"/>
      <c r="QAX76" s="8"/>
      <c r="QAY76" s="8"/>
      <c r="QAZ76" s="8"/>
      <c r="QBA76" s="8"/>
      <c r="QBB76" s="8"/>
      <c r="QBC76" s="8"/>
      <c r="QBD76" s="8"/>
      <c r="QBE76" s="8"/>
      <c r="QBF76" s="8"/>
      <c r="QBG76" s="8"/>
      <c r="QBH76" s="8"/>
      <c r="QBI76" s="8"/>
      <c r="QBJ76" s="8"/>
      <c r="QBK76" s="8"/>
      <c r="QBL76" s="8"/>
      <c r="QBM76" s="8"/>
      <c r="QBN76" s="8"/>
      <c r="QBO76" s="8"/>
      <c r="QBP76" s="8"/>
      <c r="QBQ76" s="8"/>
      <c r="QBR76" s="8"/>
      <c r="QBS76" s="8"/>
      <c r="QBT76" s="8"/>
      <c r="QBU76" s="8"/>
      <c r="QBV76" s="8"/>
      <c r="QBW76" s="8"/>
      <c r="QBX76" s="8"/>
      <c r="QBY76" s="8"/>
      <c r="QBZ76" s="8"/>
      <c r="QCA76" s="8"/>
      <c r="QCB76" s="8"/>
      <c r="QCC76" s="8"/>
      <c r="QCD76" s="8"/>
      <c r="QCE76" s="8"/>
      <c r="QCF76" s="8"/>
      <c r="QCG76" s="8"/>
      <c r="QCH76" s="8"/>
      <c r="QCI76" s="8"/>
      <c r="QCJ76" s="8"/>
      <c r="QCK76" s="8"/>
      <c r="QCL76" s="8"/>
      <c r="QCM76" s="8"/>
      <c r="QCN76" s="8"/>
      <c r="QCO76" s="8"/>
      <c r="QCP76" s="8"/>
      <c r="QCQ76" s="8"/>
      <c r="QCR76" s="8"/>
      <c r="QCS76" s="8"/>
      <c r="QCT76" s="8"/>
      <c r="QCU76" s="8"/>
      <c r="QCV76" s="8"/>
      <c r="QCW76" s="8"/>
      <c r="QCX76" s="8"/>
      <c r="QCY76" s="8"/>
      <c r="QCZ76" s="8"/>
      <c r="QDA76" s="8"/>
      <c r="QDB76" s="8"/>
      <c r="QDC76" s="8"/>
      <c r="QDD76" s="8"/>
      <c r="QDE76" s="8"/>
      <c r="QDF76" s="8"/>
      <c r="QDG76" s="8"/>
      <c r="QDH76" s="8"/>
      <c r="QDI76" s="8"/>
      <c r="QDJ76" s="8"/>
      <c r="QDK76" s="8"/>
      <c r="QDL76" s="8"/>
      <c r="QDM76" s="8"/>
      <c r="QDN76" s="8"/>
      <c r="QDO76" s="8"/>
      <c r="QDP76" s="8"/>
      <c r="QDQ76" s="8"/>
      <c r="QDR76" s="8"/>
      <c r="QDS76" s="8"/>
      <c r="QDT76" s="8"/>
      <c r="QDU76" s="8"/>
      <c r="QDV76" s="8"/>
      <c r="QDW76" s="8"/>
      <c r="QDX76" s="8"/>
      <c r="QDY76" s="8"/>
      <c r="QDZ76" s="8"/>
      <c r="QEA76" s="8"/>
      <c r="QEB76" s="8"/>
      <c r="QEC76" s="8"/>
      <c r="QED76" s="8"/>
      <c r="QEE76" s="8"/>
      <c r="QEF76" s="8"/>
      <c r="QEG76" s="8"/>
      <c r="QEH76" s="8"/>
      <c r="QEI76" s="8"/>
      <c r="QEJ76" s="8"/>
      <c r="QEK76" s="8"/>
      <c r="QEL76" s="8"/>
      <c r="QEM76" s="8"/>
      <c r="QEN76" s="8"/>
      <c r="QEO76" s="8"/>
      <c r="QEP76" s="8"/>
      <c r="QEQ76" s="8"/>
      <c r="QER76" s="8"/>
      <c r="QES76" s="8"/>
      <c r="QET76" s="8"/>
      <c r="QEU76" s="8"/>
      <c r="QEV76" s="8"/>
      <c r="QEW76" s="8"/>
      <c r="QEX76" s="8"/>
      <c r="QEY76" s="8"/>
      <c r="QEZ76" s="8"/>
      <c r="QFA76" s="8"/>
      <c r="QFB76" s="8"/>
      <c r="QFC76" s="8"/>
      <c r="QFD76" s="8"/>
      <c r="QFE76" s="8"/>
      <c r="QFF76" s="8"/>
      <c r="QFG76" s="8"/>
      <c r="QFH76" s="8"/>
      <c r="QFI76" s="8"/>
      <c r="QFJ76" s="8"/>
      <c r="QFK76" s="8"/>
      <c r="QFL76" s="8"/>
      <c r="QFM76" s="8"/>
      <c r="QFN76" s="8"/>
      <c r="QFO76" s="8"/>
      <c r="QFP76" s="8"/>
      <c r="QFQ76" s="8"/>
      <c r="QFR76" s="8"/>
      <c r="QFS76" s="8"/>
      <c r="QFT76" s="8"/>
      <c r="QFU76" s="8"/>
      <c r="QFV76" s="8"/>
      <c r="QFW76" s="8"/>
      <c r="QFX76" s="8"/>
      <c r="QFY76" s="8"/>
      <c r="QFZ76" s="8"/>
      <c r="QGA76" s="8"/>
      <c r="QGB76" s="8"/>
      <c r="QGC76" s="8"/>
      <c r="QGD76" s="8"/>
      <c r="QGE76" s="8"/>
      <c r="QGF76" s="8"/>
      <c r="QGG76" s="8"/>
      <c r="QGH76" s="8"/>
      <c r="QGI76" s="8"/>
      <c r="QGJ76" s="8"/>
      <c r="QGK76" s="8"/>
      <c r="QGL76" s="8"/>
      <c r="QGM76" s="8"/>
      <c r="QGN76" s="8"/>
      <c r="QGO76" s="8"/>
      <c r="QGP76" s="8"/>
      <c r="QGQ76" s="8"/>
      <c r="QGR76" s="8"/>
      <c r="QGS76" s="8"/>
      <c r="QGT76" s="8"/>
      <c r="QGU76" s="8"/>
      <c r="QGV76" s="8"/>
      <c r="QGW76" s="8"/>
      <c r="QGX76" s="8"/>
      <c r="QGY76" s="8"/>
      <c r="QGZ76" s="8"/>
      <c r="QHA76" s="8"/>
      <c r="QHB76" s="8"/>
      <c r="QHC76" s="8"/>
      <c r="QHD76" s="8"/>
      <c r="QHE76" s="8"/>
      <c r="QHF76" s="8"/>
      <c r="QHG76" s="8"/>
      <c r="QHH76" s="8"/>
      <c r="QHI76" s="8"/>
      <c r="QHJ76" s="8"/>
      <c r="QHK76" s="8"/>
      <c r="QHL76" s="8"/>
      <c r="QHM76" s="8"/>
      <c r="QHN76" s="8"/>
      <c r="QHO76" s="8"/>
      <c r="QHP76" s="8"/>
      <c r="QHQ76" s="8"/>
      <c r="QHR76" s="8"/>
      <c r="QHS76" s="8"/>
      <c r="QHT76" s="8"/>
      <c r="QHU76" s="8"/>
      <c r="QHV76" s="8"/>
      <c r="QHW76" s="8"/>
      <c r="QHX76" s="8"/>
      <c r="QHY76" s="8"/>
      <c r="QHZ76" s="8"/>
      <c r="QIA76" s="8"/>
      <c r="QIB76" s="8"/>
      <c r="QIC76" s="8"/>
      <c r="QID76" s="8"/>
      <c r="QIE76" s="8"/>
      <c r="QIF76" s="8"/>
      <c r="QIG76" s="8"/>
      <c r="QIH76" s="8"/>
      <c r="QII76" s="8"/>
      <c r="QIJ76" s="8"/>
      <c r="QIK76" s="8"/>
      <c r="QIL76" s="8"/>
      <c r="QIM76" s="8"/>
      <c r="QIN76" s="8"/>
      <c r="QIO76" s="8"/>
      <c r="QIP76" s="8"/>
      <c r="QIQ76" s="8"/>
      <c r="QIR76" s="8"/>
      <c r="QIS76" s="8"/>
      <c r="QIT76" s="8"/>
      <c r="QIU76" s="8"/>
      <c r="QIV76" s="8"/>
      <c r="QIW76" s="8"/>
      <c r="QIX76" s="8"/>
      <c r="QIY76" s="8"/>
      <c r="QIZ76" s="8"/>
      <c r="QJA76" s="8"/>
      <c r="QJB76" s="8"/>
      <c r="QJC76" s="8"/>
      <c r="QJD76" s="8"/>
      <c r="QJE76" s="8"/>
      <c r="QJF76" s="8"/>
      <c r="QJG76" s="8"/>
      <c r="QJH76" s="8"/>
      <c r="QJI76" s="8"/>
      <c r="QJJ76" s="8"/>
      <c r="QJK76" s="8"/>
      <c r="QJL76" s="8"/>
      <c r="QJM76" s="8"/>
      <c r="QJN76" s="8"/>
      <c r="QJO76" s="8"/>
      <c r="QJP76" s="8"/>
      <c r="QJQ76" s="8"/>
      <c r="QJR76" s="8"/>
      <c r="QJS76" s="8"/>
      <c r="QJT76" s="8"/>
      <c r="QJU76" s="8"/>
      <c r="QJV76" s="8"/>
      <c r="QJW76" s="8"/>
      <c r="QJX76" s="8"/>
      <c r="QJY76" s="8"/>
      <c r="QJZ76" s="8"/>
      <c r="QKA76" s="8"/>
      <c r="QKB76" s="8"/>
      <c r="QKC76" s="8"/>
      <c r="QKD76" s="8"/>
      <c r="QKE76" s="8"/>
      <c r="QKF76" s="8"/>
      <c r="QKG76" s="8"/>
      <c r="QKH76" s="8"/>
      <c r="QKI76" s="8"/>
      <c r="QKJ76" s="8"/>
      <c r="QKK76" s="8"/>
      <c r="QKL76" s="8"/>
      <c r="QKM76" s="8"/>
      <c r="QKN76" s="8"/>
      <c r="QKO76" s="8"/>
      <c r="QKP76" s="8"/>
      <c r="QKQ76" s="8"/>
      <c r="QKR76" s="8"/>
      <c r="QKS76" s="8"/>
      <c r="QKT76" s="8"/>
      <c r="QKU76" s="8"/>
      <c r="QKV76" s="8"/>
      <c r="QKW76" s="8"/>
      <c r="QKX76" s="8"/>
      <c r="QKY76" s="8"/>
      <c r="QKZ76" s="8"/>
      <c r="QLA76" s="8"/>
      <c r="QLB76" s="8"/>
      <c r="QLC76" s="8"/>
      <c r="QLD76" s="8"/>
      <c r="QLE76" s="8"/>
      <c r="QLF76" s="8"/>
      <c r="QLG76" s="8"/>
      <c r="QLH76" s="8"/>
      <c r="QLI76" s="8"/>
      <c r="QLJ76" s="8"/>
      <c r="QLK76" s="8"/>
      <c r="QLL76" s="8"/>
      <c r="QLM76" s="8"/>
      <c r="QLN76" s="8"/>
      <c r="QLO76" s="8"/>
      <c r="QLP76" s="8"/>
      <c r="QLQ76" s="8"/>
      <c r="QLR76" s="8"/>
      <c r="QLS76" s="8"/>
      <c r="QLT76" s="8"/>
      <c r="QLU76" s="8"/>
      <c r="QLV76" s="8"/>
      <c r="QLW76" s="8"/>
      <c r="QLX76" s="8"/>
      <c r="QLY76" s="8"/>
      <c r="QLZ76" s="8"/>
      <c r="QMA76" s="8"/>
      <c r="QMB76" s="8"/>
      <c r="QMC76" s="8"/>
      <c r="QMD76" s="8"/>
      <c r="QME76" s="8"/>
      <c r="QMF76" s="8"/>
      <c r="QMG76" s="8"/>
      <c r="QMH76" s="8"/>
      <c r="QMI76" s="8"/>
      <c r="QMJ76" s="8"/>
      <c r="QMK76" s="8"/>
      <c r="QML76" s="8"/>
      <c r="QMM76" s="8"/>
      <c r="QMN76" s="8"/>
      <c r="QMO76" s="8"/>
      <c r="QMP76" s="8"/>
      <c r="QMQ76" s="8"/>
      <c r="QMR76" s="8"/>
      <c r="QMS76" s="8"/>
      <c r="QMT76" s="8"/>
      <c r="QMU76" s="8"/>
      <c r="QMV76" s="8"/>
      <c r="QMW76" s="8"/>
      <c r="QMX76" s="8"/>
      <c r="QMY76" s="8"/>
      <c r="QMZ76" s="8"/>
      <c r="QNA76" s="8"/>
      <c r="QNB76" s="8"/>
      <c r="QNC76" s="8"/>
      <c r="QND76" s="8"/>
      <c r="QNE76" s="8"/>
      <c r="QNF76" s="8"/>
      <c r="QNG76" s="8"/>
      <c r="QNH76" s="8"/>
      <c r="QNI76" s="8"/>
      <c r="QNJ76" s="8"/>
      <c r="QNK76" s="8"/>
      <c r="QNL76" s="8"/>
      <c r="QNM76" s="8"/>
      <c r="QNN76" s="8"/>
      <c r="QNO76" s="8"/>
      <c r="QNP76" s="8"/>
      <c r="QNQ76" s="8"/>
      <c r="QNR76" s="8"/>
      <c r="QNS76" s="8"/>
      <c r="QNT76" s="8"/>
      <c r="QNU76" s="8"/>
      <c r="QNV76" s="8"/>
      <c r="QNW76" s="8"/>
      <c r="QNX76" s="8"/>
      <c r="QNY76" s="8"/>
      <c r="QNZ76" s="8"/>
      <c r="QOA76" s="8"/>
      <c r="QOB76" s="8"/>
      <c r="QOC76" s="8"/>
      <c r="QOD76" s="8"/>
      <c r="QOE76" s="8"/>
      <c r="QOF76" s="8"/>
      <c r="QOG76" s="8"/>
      <c r="QOH76" s="8"/>
      <c r="QOI76" s="8"/>
      <c r="QOJ76" s="8"/>
      <c r="QOK76" s="8"/>
      <c r="QOL76" s="8"/>
      <c r="QOM76" s="8"/>
      <c r="QON76" s="8"/>
      <c r="QOO76" s="8"/>
      <c r="QOP76" s="8"/>
      <c r="QOQ76" s="8"/>
      <c r="QOR76" s="8"/>
      <c r="QOS76" s="8"/>
      <c r="QOT76" s="8"/>
      <c r="QOU76" s="8"/>
      <c r="QOV76" s="8"/>
      <c r="QOW76" s="8"/>
      <c r="QOX76" s="8"/>
      <c r="QOY76" s="8"/>
      <c r="QOZ76" s="8"/>
      <c r="QPA76" s="8"/>
      <c r="QPB76" s="8"/>
      <c r="QPC76" s="8"/>
      <c r="QPD76" s="8"/>
      <c r="QPE76" s="8"/>
      <c r="QPF76" s="8"/>
      <c r="QPG76" s="8"/>
      <c r="QPH76" s="8"/>
      <c r="QPI76" s="8"/>
      <c r="QPJ76" s="8"/>
      <c r="QPK76" s="8"/>
      <c r="QPL76" s="8"/>
      <c r="QPM76" s="8"/>
      <c r="QPN76" s="8"/>
      <c r="QPO76" s="8"/>
      <c r="QPP76" s="8"/>
      <c r="QPQ76" s="8"/>
      <c r="QPR76" s="8"/>
      <c r="QPS76" s="8"/>
      <c r="QPT76" s="8"/>
      <c r="QPU76" s="8"/>
      <c r="QPV76" s="8"/>
      <c r="QPW76" s="8"/>
      <c r="QPX76" s="8"/>
      <c r="QPY76" s="8"/>
      <c r="QPZ76" s="8"/>
      <c r="QQA76" s="8"/>
      <c r="QQB76" s="8"/>
      <c r="QQC76" s="8"/>
      <c r="QQD76" s="8"/>
      <c r="QQE76" s="8"/>
      <c r="QQF76" s="8"/>
      <c r="QQG76" s="8"/>
      <c r="QQH76" s="8"/>
      <c r="QQI76" s="8"/>
      <c r="QQJ76" s="8"/>
      <c r="QQK76" s="8"/>
      <c r="QQL76" s="8"/>
      <c r="QQM76" s="8"/>
      <c r="QQN76" s="8"/>
      <c r="QQO76" s="8"/>
      <c r="QQP76" s="8"/>
      <c r="QQQ76" s="8"/>
      <c r="QQR76" s="8"/>
      <c r="QQS76" s="8"/>
      <c r="QQT76" s="8"/>
      <c r="QQU76" s="8"/>
      <c r="QQV76" s="8"/>
      <c r="QQW76" s="8"/>
      <c r="QQX76" s="8"/>
      <c r="QQY76" s="8"/>
      <c r="QQZ76" s="8"/>
      <c r="QRA76" s="8"/>
      <c r="QRB76" s="8"/>
      <c r="QRC76" s="8"/>
      <c r="QRD76" s="8"/>
      <c r="QRE76" s="8"/>
      <c r="QRF76" s="8"/>
      <c r="QRG76" s="8"/>
      <c r="QRH76" s="8"/>
      <c r="QRI76" s="8"/>
      <c r="QRJ76" s="8"/>
      <c r="QRK76" s="8"/>
      <c r="QRL76" s="8"/>
      <c r="QRM76" s="8"/>
      <c r="QRN76" s="8"/>
      <c r="QRO76" s="8"/>
      <c r="QRP76" s="8"/>
      <c r="QRQ76" s="8"/>
      <c r="QRR76" s="8"/>
      <c r="QRS76" s="8"/>
      <c r="QRT76" s="8"/>
      <c r="QRU76" s="8"/>
      <c r="QRV76" s="8"/>
      <c r="QRW76" s="8"/>
      <c r="QRX76" s="8"/>
      <c r="QRY76" s="8"/>
      <c r="QRZ76" s="8"/>
      <c r="QSA76" s="8"/>
      <c r="QSB76" s="8"/>
      <c r="QSC76" s="8"/>
      <c r="QSD76" s="8"/>
      <c r="QSE76" s="8"/>
      <c r="QSF76" s="8"/>
      <c r="QSG76" s="8"/>
      <c r="QSH76" s="8"/>
      <c r="QSI76" s="8"/>
      <c r="QSJ76" s="8"/>
      <c r="QSK76" s="8"/>
      <c r="QSL76" s="8"/>
      <c r="QSM76" s="8"/>
      <c r="QSN76" s="8"/>
      <c r="QSO76" s="8"/>
      <c r="QSP76" s="8"/>
      <c r="QSQ76" s="8"/>
      <c r="QSR76" s="8"/>
      <c r="QSS76" s="8"/>
      <c r="QST76" s="8"/>
      <c r="QSU76" s="8"/>
      <c r="QSV76" s="8"/>
      <c r="QSW76" s="8"/>
      <c r="QSX76" s="8"/>
      <c r="QSY76" s="8"/>
      <c r="QSZ76" s="8"/>
      <c r="QTA76" s="8"/>
      <c r="QTB76" s="8"/>
      <c r="QTC76" s="8"/>
      <c r="QTD76" s="8"/>
      <c r="QTE76" s="8"/>
      <c r="QTF76" s="8"/>
      <c r="QTG76" s="8"/>
      <c r="QTH76" s="8"/>
      <c r="QTI76" s="8"/>
      <c r="QTJ76" s="8"/>
      <c r="QTK76" s="8"/>
      <c r="QTL76" s="8"/>
      <c r="QTM76" s="8"/>
      <c r="QTN76" s="8"/>
      <c r="QTO76" s="8"/>
      <c r="QTP76" s="8"/>
      <c r="QTQ76" s="8"/>
      <c r="QTR76" s="8"/>
      <c r="QTS76" s="8"/>
      <c r="QTT76" s="8"/>
      <c r="QTU76" s="8"/>
      <c r="QTV76" s="8"/>
      <c r="QTW76" s="8"/>
      <c r="QTX76" s="8"/>
      <c r="QTY76" s="8"/>
      <c r="QTZ76" s="8"/>
      <c r="QUA76" s="8"/>
      <c r="QUB76" s="8"/>
      <c r="QUC76" s="8"/>
      <c r="QUD76" s="8"/>
      <c r="QUE76" s="8"/>
      <c r="QUF76" s="8"/>
      <c r="QUG76" s="8"/>
      <c r="QUH76" s="8"/>
      <c r="QUI76" s="8"/>
      <c r="QUJ76" s="8"/>
      <c r="QUK76" s="8"/>
      <c r="QUL76" s="8"/>
      <c r="QUM76" s="8"/>
      <c r="QUN76" s="8"/>
      <c r="QUO76" s="8"/>
      <c r="QUP76" s="8"/>
      <c r="QUQ76" s="8"/>
      <c r="QUR76" s="8"/>
      <c r="QUS76" s="8"/>
      <c r="QUT76" s="8"/>
      <c r="QUU76" s="8"/>
      <c r="QUV76" s="8"/>
      <c r="QUW76" s="8"/>
      <c r="QUX76" s="8"/>
      <c r="QUY76" s="8"/>
      <c r="QUZ76" s="8"/>
      <c r="QVA76" s="8"/>
      <c r="QVB76" s="8"/>
      <c r="QVC76" s="8"/>
      <c r="QVD76" s="8"/>
      <c r="QVE76" s="8"/>
      <c r="QVF76" s="8"/>
      <c r="QVG76" s="8"/>
      <c r="QVH76" s="8"/>
      <c r="QVI76" s="8"/>
      <c r="QVJ76" s="8"/>
      <c r="QVK76" s="8"/>
      <c r="QVL76" s="8"/>
      <c r="QVM76" s="8"/>
      <c r="QVN76" s="8"/>
      <c r="QVO76" s="8"/>
      <c r="QVP76" s="8"/>
      <c r="QVQ76" s="8"/>
      <c r="QVR76" s="8"/>
      <c r="QVS76" s="8"/>
      <c r="QVT76" s="8"/>
      <c r="QVU76" s="8"/>
      <c r="QVV76" s="8"/>
      <c r="QVW76" s="8"/>
      <c r="QVX76" s="8"/>
      <c r="QVY76" s="8"/>
      <c r="QVZ76" s="8"/>
      <c r="QWA76" s="8"/>
      <c r="QWB76" s="8"/>
      <c r="QWC76" s="8"/>
      <c r="QWD76" s="8"/>
      <c r="QWE76" s="8"/>
      <c r="QWF76" s="8"/>
      <c r="QWG76" s="8"/>
      <c r="QWH76" s="8"/>
      <c r="QWI76" s="8"/>
      <c r="QWJ76" s="8"/>
      <c r="QWK76" s="8"/>
      <c r="QWL76" s="8"/>
      <c r="QWM76" s="8"/>
      <c r="QWN76" s="8"/>
      <c r="QWO76" s="8"/>
      <c r="QWP76" s="8"/>
      <c r="QWQ76" s="8"/>
      <c r="QWR76" s="8"/>
      <c r="QWS76" s="8"/>
      <c r="QWT76" s="8"/>
      <c r="QWU76" s="8"/>
      <c r="QWV76" s="8"/>
      <c r="QWW76" s="8"/>
      <c r="QWX76" s="8"/>
      <c r="QWY76" s="8"/>
      <c r="QWZ76" s="8"/>
      <c r="QXA76" s="8"/>
      <c r="QXB76" s="8"/>
      <c r="QXC76" s="8"/>
      <c r="QXD76" s="8"/>
      <c r="QXE76" s="8"/>
      <c r="QXF76" s="8"/>
      <c r="QXG76" s="8"/>
      <c r="QXH76" s="8"/>
      <c r="QXI76" s="8"/>
      <c r="QXJ76" s="8"/>
      <c r="QXK76" s="8"/>
      <c r="QXL76" s="8"/>
      <c r="QXM76" s="8"/>
      <c r="QXN76" s="8"/>
      <c r="QXO76" s="8"/>
      <c r="QXP76" s="8"/>
      <c r="QXQ76" s="8"/>
      <c r="QXR76" s="8"/>
      <c r="QXS76" s="8"/>
      <c r="QXT76" s="8"/>
      <c r="QXU76" s="8"/>
      <c r="QXV76" s="8"/>
      <c r="QXW76" s="8"/>
      <c r="QXX76" s="8"/>
      <c r="QXY76" s="8"/>
      <c r="QXZ76" s="8"/>
      <c r="QYA76" s="8"/>
      <c r="QYB76" s="8"/>
      <c r="QYC76" s="8"/>
      <c r="QYD76" s="8"/>
      <c r="QYE76" s="8"/>
      <c r="QYF76" s="8"/>
      <c r="QYG76" s="8"/>
      <c r="QYH76" s="8"/>
      <c r="QYI76" s="8"/>
      <c r="QYJ76" s="8"/>
      <c r="QYK76" s="8"/>
      <c r="QYL76" s="8"/>
      <c r="QYM76" s="8"/>
      <c r="QYN76" s="8"/>
      <c r="QYO76" s="8"/>
      <c r="QYP76" s="8"/>
      <c r="QYQ76" s="8"/>
      <c r="QYR76" s="8"/>
      <c r="QYS76" s="8"/>
      <c r="QYT76" s="8"/>
      <c r="QYU76" s="8"/>
      <c r="QYV76" s="8"/>
      <c r="QYW76" s="8"/>
      <c r="QYX76" s="8"/>
      <c r="QYY76" s="8"/>
      <c r="QYZ76" s="8"/>
      <c r="QZA76" s="8"/>
      <c r="QZB76" s="8"/>
      <c r="QZC76" s="8"/>
      <c r="QZD76" s="8"/>
      <c r="QZE76" s="8"/>
      <c r="QZF76" s="8"/>
      <c r="QZG76" s="8"/>
      <c r="QZH76" s="8"/>
      <c r="QZI76" s="8"/>
      <c r="QZJ76" s="8"/>
      <c r="QZK76" s="8"/>
      <c r="QZL76" s="8"/>
      <c r="QZM76" s="8"/>
      <c r="QZN76" s="8"/>
      <c r="QZO76" s="8"/>
      <c r="QZP76" s="8"/>
      <c r="QZQ76" s="8"/>
      <c r="QZR76" s="8"/>
      <c r="QZS76" s="8"/>
      <c r="QZT76" s="8"/>
      <c r="QZU76" s="8"/>
      <c r="QZV76" s="8"/>
      <c r="QZW76" s="8"/>
      <c r="QZX76" s="8"/>
      <c r="QZY76" s="8"/>
      <c r="QZZ76" s="8"/>
      <c r="RAA76" s="8"/>
      <c r="RAB76" s="8"/>
      <c r="RAC76" s="8"/>
      <c r="RAD76" s="8"/>
      <c r="RAE76" s="8"/>
      <c r="RAF76" s="8"/>
      <c r="RAG76" s="8"/>
      <c r="RAH76" s="8"/>
      <c r="RAI76" s="8"/>
      <c r="RAJ76" s="8"/>
      <c r="RAK76" s="8"/>
      <c r="RAL76" s="8"/>
      <c r="RAM76" s="8"/>
      <c r="RAN76" s="8"/>
      <c r="RAO76" s="8"/>
      <c r="RAP76" s="8"/>
      <c r="RAQ76" s="8"/>
      <c r="RAR76" s="8"/>
      <c r="RAS76" s="8"/>
      <c r="RAT76" s="8"/>
      <c r="RAU76" s="8"/>
      <c r="RAV76" s="8"/>
      <c r="RAW76" s="8"/>
      <c r="RAX76" s="8"/>
      <c r="RAY76" s="8"/>
      <c r="RAZ76" s="8"/>
      <c r="RBA76" s="8"/>
      <c r="RBB76" s="8"/>
      <c r="RBC76" s="8"/>
      <c r="RBD76" s="8"/>
      <c r="RBE76" s="8"/>
      <c r="RBF76" s="8"/>
      <c r="RBG76" s="8"/>
      <c r="RBH76" s="8"/>
      <c r="RBI76" s="8"/>
      <c r="RBJ76" s="8"/>
      <c r="RBK76" s="8"/>
      <c r="RBL76" s="8"/>
      <c r="RBM76" s="8"/>
      <c r="RBN76" s="8"/>
      <c r="RBO76" s="8"/>
      <c r="RBP76" s="8"/>
      <c r="RBQ76" s="8"/>
      <c r="RBR76" s="8"/>
      <c r="RBS76" s="8"/>
      <c r="RBT76" s="8"/>
      <c r="RBU76" s="8"/>
      <c r="RBV76" s="8"/>
      <c r="RBW76" s="8"/>
      <c r="RBX76" s="8"/>
      <c r="RBY76" s="8"/>
      <c r="RBZ76" s="8"/>
      <c r="RCA76" s="8"/>
      <c r="RCB76" s="8"/>
      <c r="RCC76" s="8"/>
      <c r="RCD76" s="8"/>
      <c r="RCE76" s="8"/>
      <c r="RCF76" s="8"/>
      <c r="RCG76" s="8"/>
      <c r="RCH76" s="8"/>
      <c r="RCI76" s="8"/>
      <c r="RCJ76" s="8"/>
      <c r="RCK76" s="8"/>
      <c r="RCL76" s="8"/>
      <c r="RCM76" s="8"/>
      <c r="RCN76" s="8"/>
      <c r="RCO76" s="8"/>
      <c r="RCP76" s="8"/>
      <c r="RCQ76" s="8"/>
      <c r="RCR76" s="8"/>
      <c r="RCS76" s="8"/>
      <c r="RCT76" s="8"/>
      <c r="RCU76" s="8"/>
      <c r="RCV76" s="8"/>
      <c r="RCW76" s="8"/>
      <c r="RCX76" s="8"/>
      <c r="RCY76" s="8"/>
      <c r="RCZ76" s="8"/>
      <c r="RDA76" s="8"/>
      <c r="RDB76" s="8"/>
      <c r="RDC76" s="8"/>
      <c r="RDD76" s="8"/>
      <c r="RDE76" s="8"/>
      <c r="RDF76" s="8"/>
      <c r="RDG76" s="8"/>
      <c r="RDH76" s="8"/>
      <c r="RDI76" s="8"/>
      <c r="RDJ76" s="8"/>
      <c r="RDK76" s="8"/>
      <c r="RDL76" s="8"/>
      <c r="RDM76" s="8"/>
      <c r="RDN76" s="8"/>
      <c r="RDO76" s="8"/>
      <c r="RDP76" s="8"/>
      <c r="RDQ76" s="8"/>
      <c r="RDR76" s="8"/>
      <c r="RDS76" s="8"/>
      <c r="RDT76" s="8"/>
      <c r="RDU76" s="8"/>
      <c r="RDV76" s="8"/>
      <c r="RDW76" s="8"/>
      <c r="RDX76" s="8"/>
      <c r="RDY76" s="8"/>
      <c r="RDZ76" s="8"/>
      <c r="REA76" s="8"/>
      <c r="REB76" s="8"/>
      <c r="REC76" s="8"/>
      <c r="RED76" s="8"/>
      <c r="REE76" s="8"/>
      <c r="REF76" s="8"/>
      <c r="REG76" s="8"/>
      <c r="REH76" s="8"/>
      <c r="REI76" s="8"/>
      <c r="REJ76" s="8"/>
      <c r="REK76" s="8"/>
      <c r="REL76" s="8"/>
      <c r="REM76" s="8"/>
      <c r="REN76" s="8"/>
      <c r="REO76" s="8"/>
      <c r="REP76" s="8"/>
      <c r="REQ76" s="8"/>
      <c r="RER76" s="8"/>
      <c r="RES76" s="8"/>
      <c r="RET76" s="8"/>
      <c r="REU76" s="8"/>
      <c r="REV76" s="8"/>
      <c r="REW76" s="8"/>
      <c r="REX76" s="8"/>
      <c r="REY76" s="8"/>
      <c r="REZ76" s="8"/>
      <c r="RFA76" s="8"/>
      <c r="RFB76" s="8"/>
      <c r="RFC76" s="8"/>
      <c r="RFD76" s="8"/>
      <c r="RFE76" s="8"/>
      <c r="RFF76" s="8"/>
      <c r="RFG76" s="8"/>
      <c r="RFH76" s="8"/>
      <c r="RFI76" s="8"/>
      <c r="RFJ76" s="8"/>
      <c r="RFK76" s="8"/>
      <c r="RFL76" s="8"/>
      <c r="RFM76" s="8"/>
      <c r="RFN76" s="8"/>
      <c r="RFO76" s="8"/>
      <c r="RFP76" s="8"/>
      <c r="RFQ76" s="8"/>
      <c r="RFR76" s="8"/>
      <c r="RFS76" s="8"/>
      <c r="RFT76" s="8"/>
      <c r="RFU76" s="8"/>
      <c r="RFV76" s="8"/>
      <c r="RFW76" s="8"/>
      <c r="RFX76" s="8"/>
      <c r="RFY76" s="8"/>
      <c r="RFZ76" s="8"/>
      <c r="RGA76" s="8"/>
      <c r="RGB76" s="8"/>
      <c r="RGC76" s="8"/>
      <c r="RGD76" s="8"/>
      <c r="RGE76" s="8"/>
      <c r="RGF76" s="8"/>
      <c r="RGG76" s="8"/>
      <c r="RGH76" s="8"/>
      <c r="RGI76" s="8"/>
      <c r="RGJ76" s="8"/>
      <c r="RGK76" s="8"/>
      <c r="RGL76" s="8"/>
      <c r="RGM76" s="8"/>
      <c r="RGN76" s="8"/>
      <c r="RGO76" s="8"/>
      <c r="RGP76" s="8"/>
      <c r="RGQ76" s="8"/>
      <c r="RGR76" s="8"/>
      <c r="RGS76" s="8"/>
      <c r="RGT76" s="8"/>
      <c r="RGU76" s="8"/>
      <c r="RGV76" s="8"/>
      <c r="RGW76" s="8"/>
      <c r="RGX76" s="8"/>
      <c r="RGY76" s="8"/>
      <c r="RGZ76" s="8"/>
      <c r="RHA76" s="8"/>
      <c r="RHB76" s="8"/>
      <c r="RHC76" s="8"/>
      <c r="RHD76" s="8"/>
      <c r="RHE76" s="8"/>
      <c r="RHF76" s="8"/>
      <c r="RHG76" s="8"/>
      <c r="RHH76" s="8"/>
      <c r="RHI76" s="8"/>
      <c r="RHJ76" s="8"/>
      <c r="RHK76" s="8"/>
      <c r="RHL76" s="8"/>
      <c r="RHM76" s="8"/>
      <c r="RHN76" s="8"/>
      <c r="RHO76" s="8"/>
      <c r="RHP76" s="8"/>
      <c r="RHQ76" s="8"/>
      <c r="RHR76" s="8"/>
      <c r="RHS76" s="8"/>
      <c r="RHT76" s="8"/>
      <c r="RHU76" s="8"/>
      <c r="RHV76" s="8"/>
      <c r="RHW76" s="8"/>
      <c r="RHX76" s="8"/>
      <c r="RHY76" s="8"/>
      <c r="RHZ76" s="8"/>
      <c r="RIA76" s="8"/>
      <c r="RIB76" s="8"/>
      <c r="RIC76" s="8"/>
      <c r="RID76" s="8"/>
      <c r="RIE76" s="8"/>
      <c r="RIF76" s="8"/>
      <c r="RIG76" s="8"/>
      <c r="RIH76" s="8"/>
      <c r="RII76" s="8"/>
      <c r="RIJ76" s="8"/>
      <c r="RIK76" s="8"/>
      <c r="RIL76" s="8"/>
      <c r="RIM76" s="8"/>
      <c r="RIN76" s="8"/>
      <c r="RIO76" s="8"/>
      <c r="RIP76" s="8"/>
      <c r="RIQ76" s="8"/>
      <c r="RIR76" s="8"/>
      <c r="RIS76" s="8"/>
      <c r="RIT76" s="8"/>
      <c r="RIU76" s="8"/>
      <c r="RIV76" s="8"/>
      <c r="RIW76" s="8"/>
      <c r="RIX76" s="8"/>
      <c r="RIY76" s="8"/>
      <c r="RIZ76" s="8"/>
      <c r="RJA76" s="8"/>
      <c r="RJB76" s="8"/>
      <c r="RJC76" s="8"/>
      <c r="RJD76" s="8"/>
      <c r="RJE76" s="8"/>
      <c r="RJF76" s="8"/>
      <c r="RJG76" s="8"/>
      <c r="RJH76" s="8"/>
      <c r="RJI76" s="8"/>
      <c r="RJJ76" s="8"/>
      <c r="RJK76" s="8"/>
      <c r="RJL76" s="8"/>
      <c r="RJM76" s="8"/>
      <c r="RJN76" s="8"/>
      <c r="RJO76" s="8"/>
      <c r="RJP76" s="8"/>
      <c r="RJQ76" s="8"/>
      <c r="RJR76" s="8"/>
      <c r="RJS76" s="8"/>
      <c r="RJT76" s="8"/>
      <c r="RJU76" s="8"/>
      <c r="RJV76" s="8"/>
      <c r="RJW76" s="8"/>
      <c r="RJX76" s="8"/>
      <c r="RJY76" s="8"/>
      <c r="RJZ76" s="8"/>
      <c r="RKA76" s="8"/>
      <c r="RKB76" s="8"/>
      <c r="RKC76" s="8"/>
      <c r="RKD76" s="8"/>
      <c r="RKE76" s="8"/>
      <c r="RKF76" s="8"/>
      <c r="RKG76" s="8"/>
      <c r="RKH76" s="8"/>
      <c r="RKI76" s="8"/>
      <c r="RKJ76" s="8"/>
      <c r="RKK76" s="8"/>
      <c r="RKL76" s="8"/>
      <c r="RKM76" s="8"/>
      <c r="RKN76" s="8"/>
      <c r="RKO76" s="8"/>
      <c r="RKP76" s="8"/>
      <c r="RKQ76" s="8"/>
      <c r="RKR76" s="8"/>
      <c r="RKS76" s="8"/>
      <c r="RKT76" s="8"/>
      <c r="RKU76" s="8"/>
      <c r="RKV76" s="8"/>
      <c r="RKW76" s="8"/>
      <c r="RKX76" s="8"/>
      <c r="RKY76" s="8"/>
      <c r="RKZ76" s="8"/>
      <c r="RLA76" s="8"/>
      <c r="RLB76" s="8"/>
      <c r="RLC76" s="8"/>
      <c r="RLD76" s="8"/>
      <c r="RLE76" s="8"/>
      <c r="RLF76" s="8"/>
      <c r="RLG76" s="8"/>
      <c r="RLH76" s="8"/>
      <c r="RLI76" s="8"/>
      <c r="RLJ76" s="8"/>
      <c r="RLK76" s="8"/>
      <c r="RLL76" s="8"/>
      <c r="RLM76" s="8"/>
      <c r="RLN76" s="8"/>
      <c r="RLO76" s="8"/>
      <c r="RLP76" s="8"/>
      <c r="RLQ76" s="8"/>
      <c r="RLR76" s="8"/>
      <c r="RLS76" s="8"/>
      <c r="RLT76" s="8"/>
      <c r="RLU76" s="8"/>
      <c r="RLV76" s="8"/>
      <c r="RLW76" s="8"/>
      <c r="RLX76" s="8"/>
      <c r="RLY76" s="8"/>
      <c r="RLZ76" s="8"/>
      <c r="RMA76" s="8"/>
      <c r="RMB76" s="8"/>
      <c r="RMC76" s="8"/>
      <c r="RMD76" s="8"/>
      <c r="RME76" s="8"/>
      <c r="RMF76" s="8"/>
      <c r="RMG76" s="8"/>
      <c r="RMH76" s="8"/>
      <c r="RMI76" s="8"/>
      <c r="RMJ76" s="8"/>
      <c r="RMK76" s="8"/>
      <c r="RML76" s="8"/>
      <c r="RMM76" s="8"/>
      <c r="RMN76" s="8"/>
      <c r="RMO76" s="8"/>
      <c r="RMP76" s="8"/>
      <c r="RMQ76" s="8"/>
      <c r="RMR76" s="8"/>
      <c r="RMS76" s="8"/>
      <c r="RMT76" s="8"/>
      <c r="RMU76" s="8"/>
      <c r="RMV76" s="8"/>
      <c r="RMW76" s="8"/>
      <c r="RMX76" s="8"/>
      <c r="RMY76" s="8"/>
      <c r="RMZ76" s="8"/>
      <c r="RNA76" s="8"/>
      <c r="RNB76" s="8"/>
      <c r="RNC76" s="8"/>
      <c r="RND76" s="8"/>
      <c r="RNE76" s="8"/>
      <c r="RNF76" s="8"/>
      <c r="RNG76" s="8"/>
      <c r="RNH76" s="8"/>
      <c r="RNI76" s="8"/>
      <c r="RNJ76" s="8"/>
      <c r="RNK76" s="8"/>
      <c r="RNL76" s="8"/>
      <c r="RNM76" s="8"/>
      <c r="RNN76" s="8"/>
      <c r="RNO76" s="8"/>
      <c r="RNP76" s="8"/>
      <c r="RNQ76" s="8"/>
      <c r="RNR76" s="8"/>
      <c r="RNS76" s="8"/>
      <c r="RNT76" s="8"/>
      <c r="RNU76" s="8"/>
      <c r="RNV76" s="8"/>
      <c r="RNW76" s="8"/>
      <c r="RNX76" s="8"/>
      <c r="RNY76" s="8"/>
      <c r="RNZ76" s="8"/>
      <c r="ROA76" s="8"/>
      <c r="ROB76" s="8"/>
      <c r="ROC76" s="8"/>
      <c r="ROD76" s="8"/>
      <c r="ROE76" s="8"/>
      <c r="ROF76" s="8"/>
      <c r="ROG76" s="8"/>
      <c r="ROH76" s="8"/>
      <c r="ROI76" s="8"/>
      <c r="ROJ76" s="8"/>
      <c r="ROK76" s="8"/>
      <c r="ROL76" s="8"/>
      <c r="ROM76" s="8"/>
      <c r="RON76" s="8"/>
      <c r="ROO76" s="8"/>
      <c r="ROP76" s="8"/>
      <c r="ROQ76" s="8"/>
      <c r="ROR76" s="8"/>
      <c r="ROS76" s="8"/>
      <c r="ROT76" s="8"/>
      <c r="ROU76" s="8"/>
      <c r="ROV76" s="8"/>
      <c r="ROW76" s="8"/>
      <c r="ROX76" s="8"/>
      <c r="ROY76" s="8"/>
      <c r="ROZ76" s="8"/>
      <c r="RPA76" s="8"/>
      <c r="RPB76" s="8"/>
      <c r="RPC76" s="8"/>
      <c r="RPD76" s="8"/>
      <c r="RPE76" s="8"/>
      <c r="RPF76" s="8"/>
      <c r="RPG76" s="8"/>
      <c r="RPH76" s="8"/>
      <c r="RPI76" s="8"/>
      <c r="RPJ76" s="8"/>
      <c r="RPK76" s="8"/>
      <c r="RPL76" s="8"/>
      <c r="RPM76" s="8"/>
      <c r="RPN76" s="8"/>
      <c r="RPO76" s="8"/>
      <c r="RPP76" s="8"/>
      <c r="RPQ76" s="8"/>
      <c r="RPR76" s="8"/>
      <c r="RPS76" s="8"/>
      <c r="RPT76" s="8"/>
      <c r="RPU76" s="8"/>
      <c r="RPV76" s="8"/>
      <c r="RPW76" s="8"/>
      <c r="RPX76" s="8"/>
      <c r="RPY76" s="8"/>
      <c r="RPZ76" s="8"/>
      <c r="RQA76" s="8"/>
      <c r="RQB76" s="8"/>
      <c r="RQC76" s="8"/>
      <c r="RQD76" s="8"/>
      <c r="RQE76" s="8"/>
      <c r="RQF76" s="8"/>
      <c r="RQG76" s="8"/>
      <c r="RQH76" s="8"/>
      <c r="RQI76" s="8"/>
      <c r="RQJ76" s="8"/>
      <c r="RQK76" s="8"/>
      <c r="RQL76" s="8"/>
      <c r="RQM76" s="8"/>
      <c r="RQN76" s="8"/>
      <c r="RQO76" s="8"/>
      <c r="RQP76" s="8"/>
      <c r="RQQ76" s="8"/>
      <c r="RQR76" s="8"/>
      <c r="RQS76" s="8"/>
      <c r="RQT76" s="8"/>
      <c r="RQU76" s="8"/>
      <c r="RQV76" s="8"/>
      <c r="RQW76" s="8"/>
      <c r="RQX76" s="8"/>
      <c r="RQY76" s="8"/>
      <c r="RQZ76" s="8"/>
      <c r="RRA76" s="8"/>
      <c r="RRB76" s="8"/>
      <c r="RRC76" s="8"/>
      <c r="RRD76" s="8"/>
      <c r="RRE76" s="8"/>
      <c r="RRF76" s="8"/>
      <c r="RRG76" s="8"/>
      <c r="RRH76" s="8"/>
      <c r="RRI76" s="8"/>
      <c r="RRJ76" s="8"/>
      <c r="RRK76" s="8"/>
      <c r="RRL76" s="8"/>
      <c r="RRM76" s="8"/>
      <c r="RRN76" s="8"/>
      <c r="RRO76" s="8"/>
      <c r="RRP76" s="8"/>
      <c r="RRQ76" s="8"/>
      <c r="RRR76" s="8"/>
      <c r="RRS76" s="8"/>
      <c r="RRT76" s="8"/>
      <c r="RRU76" s="8"/>
      <c r="RRV76" s="8"/>
      <c r="RRW76" s="8"/>
      <c r="RRX76" s="8"/>
      <c r="RRY76" s="8"/>
      <c r="RRZ76" s="8"/>
      <c r="RSA76" s="8"/>
      <c r="RSB76" s="8"/>
      <c r="RSC76" s="8"/>
      <c r="RSD76" s="8"/>
      <c r="RSE76" s="8"/>
      <c r="RSF76" s="8"/>
      <c r="RSG76" s="8"/>
      <c r="RSH76" s="8"/>
      <c r="RSI76" s="8"/>
      <c r="RSJ76" s="8"/>
      <c r="RSK76" s="8"/>
      <c r="RSL76" s="8"/>
      <c r="RSM76" s="8"/>
      <c r="RSN76" s="8"/>
      <c r="RSO76" s="8"/>
      <c r="RSP76" s="8"/>
      <c r="RSQ76" s="8"/>
      <c r="RSR76" s="8"/>
      <c r="RSS76" s="8"/>
      <c r="RST76" s="8"/>
      <c r="RSU76" s="8"/>
      <c r="RSV76" s="8"/>
      <c r="RSW76" s="8"/>
      <c r="RSX76" s="8"/>
      <c r="RSY76" s="8"/>
      <c r="RSZ76" s="8"/>
      <c r="RTA76" s="8"/>
      <c r="RTB76" s="8"/>
      <c r="RTC76" s="8"/>
      <c r="RTD76" s="8"/>
      <c r="RTE76" s="8"/>
      <c r="RTF76" s="8"/>
      <c r="RTG76" s="8"/>
      <c r="RTH76" s="8"/>
      <c r="RTI76" s="8"/>
      <c r="RTJ76" s="8"/>
      <c r="RTK76" s="8"/>
      <c r="RTL76" s="8"/>
      <c r="RTM76" s="8"/>
      <c r="RTN76" s="8"/>
      <c r="RTO76" s="8"/>
      <c r="RTP76" s="8"/>
      <c r="RTQ76" s="8"/>
      <c r="RTR76" s="8"/>
      <c r="RTS76" s="8"/>
      <c r="RTT76" s="8"/>
      <c r="RTU76" s="8"/>
      <c r="RTV76" s="8"/>
      <c r="RTW76" s="8"/>
      <c r="RTX76" s="8"/>
      <c r="RTY76" s="8"/>
      <c r="RTZ76" s="8"/>
      <c r="RUA76" s="8"/>
      <c r="RUB76" s="8"/>
      <c r="RUC76" s="8"/>
      <c r="RUD76" s="8"/>
      <c r="RUE76" s="8"/>
      <c r="RUF76" s="8"/>
      <c r="RUG76" s="8"/>
      <c r="RUH76" s="8"/>
      <c r="RUI76" s="8"/>
      <c r="RUJ76" s="8"/>
      <c r="RUK76" s="8"/>
      <c r="RUL76" s="8"/>
      <c r="RUM76" s="8"/>
      <c r="RUN76" s="8"/>
      <c r="RUO76" s="8"/>
      <c r="RUP76" s="8"/>
      <c r="RUQ76" s="8"/>
      <c r="RUR76" s="8"/>
      <c r="RUS76" s="8"/>
      <c r="RUT76" s="8"/>
      <c r="RUU76" s="8"/>
      <c r="RUV76" s="8"/>
      <c r="RUW76" s="8"/>
      <c r="RUX76" s="8"/>
      <c r="RUY76" s="8"/>
      <c r="RUZ76" s="8"/>
      <c r="RVA76" s="8"/>
      <c r="RVB76" s="8"/>
      <c r="RVC76" s="8"/>
      <c r="RVD76" s="8"/>
      <c r="RVE76" s="8"/>
      <c r="RVF76" s="8"/>
      <c r="RVG76" s="8"/>
      <c r="RVH76" s="8"/>
      <c r="RVI76" s="8"/>
      <c r="RVJ76" s="8"/>
      <c r="RVK76" s="8"/>
      <c r="RVL76" s="8"/>
      <c r="RVM76" s="8"/>
      <c r="RVN76" s="8"/>
      <c r="RVO76" s="8"/>
      <c r="RVP76" s="8"/>
      <c r="RVQ76" s="8"/>
      <c r="RVR76" s="8"/>
      <c r="RVS76" s="8"/>
      <c r="RVT76" s="8"/>
      <c r="RVU76" s="8"/>
      <c r="RVV76" s="8"/>
      <c r="RVW76" s="8"/>
      <c r="RVX76" s="8"/>
      <c r="RVY76" s="8"/>
      <c r="RVZ76" s="8"/>
      <c r="RWA76" s="8"/>
      <c r="RWB76" s="8"/>
      <c r="RWC76" s="8"/>
      <c r="RWD76" s="8"/>
      <c r="RWE76" s="8"/>
      <c r="RWF76" s="8"/>
      <c r="RWG76" s="8"/>
      <c r="RWH76" s="8"/>
      <c r="RWI76" s="8"/>
      <c r="RWJ76" s="8"/>
      <c r="RWK76" s="8"/>
      <c r="RWL76" s="8"/>
      <c r="RWM76" s="8"/>
      <c r="RWN76" s="8"/>
      <c r="RWO76" s="8"/>
      <c r="RWP76" s="8"/>
      <c r="RWQ76" s="8"/>
      <c r="RWR76" s="8"/>
      <c r="RWS76" s="8"/>
      <c r="RWT76" s="8"/>
      <c r="RWU76" s="8"/>
      <c r="RWV76" s="8"/>
      <c r="RWW76" s="8"/>
      <c r="RWX76" s="8"/>
      <c r="RWY76" s="8"/>
      <c r="RWZ76" s="8"/>
      <c r="RXA76" s="8"/>
      <c r="RXB76" s="8"/>
      <c r="RXC76" s="8"/>
      <c r="RXD76" s="8"/>
      <c r="RXE76" s="8"/>
      <c r="RXF76" s="8"/>
      <c r="RXG76" s="8"/>
      <c r="RXH76" s="8"/>
      <c r="RXI76" s="8"/>
      <c r="RXJ76" s="8"/>
      <c r="RXK76" s="8"/>
      <c r="RXL76" s="8"/>
      <c r="RXM76" s="8"/>
      <c r="RXN76" s="8"/>
      <c r="RXO76" s="8"/>
      <c r="RXP76" s="8"/>
      <c r="RXQ76" s="8"/>
      <c r="RXR76" s="8"/>
      <c r="RXS76" s="8"/>
      <c r="RXT76" s="8"/>
      <c r="RXU76" s="8"/>
      <c r="RXV76" s="8"/>
      <c r="RXW76" s="8"/>
      <c r="RXX76" s="8"/>
      <c r="RXY76" s="8"/>
      <c r="RXZ76" s="8"/>
      <c r="RYA76" s="8"/>
      <c r="RYB76" s="8"/>
      <c r="RYC76" s="8"/>
      <c r="RYD76" s="8"/>
      <c r="RYE76" s="8"/>
      <c r="RYF76" s="8"/>
      <c r="RYG76" s="8"/>
      <c r="RYH76" s="8"/>
      <c r="RYI76" s="8"/>
      <c r="RYJ76" s="8"/>
      <c r="RYK76" s="8"/>
      <c r="RYL76" s="8"/>
      <c r="RYM76" s="8"/>
      <c r="RYN76" s="8"/>
      <c r="RYO76" s="8"/>
      <c r="RYP76" s="8"/>
      <c r="RYQ76" s="8"/>
      <c r="RYR76" s="8"/>
      <c r="RYS76" s="8"/>
      <c r="RYT76" s="8"/>
      <c r="RYU76" s="8"/>
      <c r="RYV76" s="8"/>
      <c r="RYW76" s="8"/>
      <c r="RYX76" s="8"/>
      <c r="RYY76" s="8"/>
      <c r="RYZ76" s="8"/>
      <c r="RZA76" s="8"/>
      <c r="RZB76" s="8"/>
      <c r="RZC76" s="8"/>
      <c r="RZD76" s="8"/>
      <c r="RZE76" s="8"/>
      <c r="RZF76" s="8"/>
      <c r="RZG76" s="8"/>
      <c r="RZH76" s="8"/>
      <c r="RZI76" s="8"/>
      <c r="RZJ76" s="8"/>
      <c r="RZK76" s="8"/>
      <c r="RZL76" s="8"/>
      <c r="RZM76" s="8"/>
      <c r="RZN76" s="8"/>
      <c r="RZO76" s="8"/>
      <c r="RZP76" s="8"/>
      <c r="RZQ76" s="8"/>
      <c r="RZR76" s="8"/>
      <c r="RZS76" s="8"/>
      <c r="RZT76" s="8"/>
      <c r="RZU76" s="8"/>
      <c r="RZV76" s="8"/>
      <c r="RZW76" s="8"/>
      <c r="RZX76" s="8"/>
      <c r="RZY76" s="8"/>
      <c r="RZZ76" s="8"/>
      <c r="SAA76" s="8"/>
      <c r="SAB76" s="8"/>
      <c r="SAC76" s="8"/>
      <c r="SAD76" s="8"/>
      <c r="SAE76" s="8"/>
      <c r="SAF76" s="8"/>
      <c r="SAG76" s="8"/>
      <c r="SAH76" s="8"/>
      <c r="SAI76" s="8"/>
      <c r="SAJ76" s="8"/>
      <c r="SAK76" s="8"/>
      <c r="SAL76" s="8"/>
      <c r="SAM76" s="8"/>
      <c r="SAN76" s="8"/>
      <c r="SAO76" s="8"/>
      <c r="SAP76" s="8"/>
      <c r="SAQ76" s="8"/>
      <c r="SAR76" s="8"/>
      <c r="SAS76" s="8"/>
      <c r="SAT76" s="8"/>
      <c r="SAU76" s="8"/>
      <c r="SAV76" s="8"/>
      <c r="SAW76" s="8"/>
      <c r="SAX76" s="8"/>
      <c r="SAY76" s="8"/>
      <c r="SAZ76" s="8"/>
      <c r="SBA76" s="8"/>
      <c r="SBB76" s="8"/>
      <c r="SBC76" s="8"/>
      <c r="SBD76" s="8"/>
      <c r="SBE76" s="8"/>
      <c r="SBF76" s="8"/>
      <c r="SBG76" s="8"/>
      <c r="SBH76" s="8"/>
      <c r="SBI76" s="8"/>
      <c r="SBJ76" s="8"/>
      <c r="SBK76" s="8"/>
      <c r="SBL76" s="8"/>
      <c r="SBM76" s="8"/>
      <c r="SBN76" s="8"/>
      <c r="SBO76" s="8"/>
      <c r="SBP76" s="8"/>
      <c r="SBQ76" s="8"/>
      <c r="SBR76" s="8"/>
      <c r="SBS76" s="8"/>
      <c r="SBT76" s="8"/>
      <c r="SBU76" s="8"/>
      <c r="SBV76" s="8"/>
      <c r="SBW76" s="8"/>
      <c r="SBX76" s="8"/>
      <c r="SBY76" s="8"/>
      <c r="SBZ76" s="8"/>
      <c r="SCA76" s="8"/>
      <c r="SCB76" s="8"/>
      <c r="SCC76" s="8"/>
      <c r="SCD76" s="8"/>
      <c r="SCE76" s="8"/>
      <c r="SCF76" s="8"/>
      <c r="SCG76" s="8"/>
      <c r="SCH76" s="8"/>
      <c r="SCI76" s="8"/>
      <c r="SCJ76" s="8"/>
      <c r="SCK76" s="8"/>
      <c r="SCL76" s="8"/>
      <c r="SCM76" s="8"/>
      <c r="SCN76" s="8"/>
      <c r="SCO76" s="8"/>
      <c r="SCP76" s="8"/>
      <c r="SCQ76" s="8"/>
      <c r="SCR76" s="8"/>
      <c r="SCS76" s="8"/>
      <c r="SCT76" s="8"/>
      <c r="SCU76" s="8"/>
      <c r="SCV76" s="8"/>
      <c r="SCW76" s="8"/>
      <c r="SCX76" s="8"/>
      <c r="SCY76" s="8"/>
      <c r="SCZ76" s="8"/>
      <c r="SDA76" s="8"/>
      <c r="SDB76" s="8"/>
      <c r="SDC76" s="8"/>
      <c r="SDD76" s="8"/>
      <c r="SDE76" s="8"/>
      <c r="SDF76" s="8"/>
      <c r="SDG76" s="8"/>
      <c r="SDH76" s="8"/>
      <c r="SDI76" s="8"/>
      <c r="SDJ76" s="8"/>
      <c r="SDK76" s="8"/>
      <c r="SDL76" s="8"/>
      <c r="SDM76" s="8"/>
      <c r="SDN76" s="8"/>
      <c r="SDO76" s="8"/>
      <c r="SDP76" s="8"/>
      <c r="SDQ76" s="8"/>
      <c r="SDR76" s="8"/>
      <c r="SDS76" s="8"/>
      <c r="SDT76" s="8"/>
      <c r="SDU76" s="8"/>
      <c r="SDV76" s="8"/>
      <c r="SDW76" s="8"/>
      <c r="SDX76" s="8"/>
      <c r="SDY76" s="8"/>
      <c r="SDZ76" s="8"/>
      <c r="SEA76" s="8"/>
      <c r="SEB76" s="8"/>
      <c r="SEC76" s="8"/>
      <c r="SED76" s="8"/>
      <c r="SEE76" s="8"/>
      <c r="SEF76" s="8"/>
      <c r="SEG76" s="8"/>
      <c r="SEH76" s="8"/>
      <c r="SEI76" s="8"/>
      <c r="SEJ76" s="8"/>
      <c r="SEK76" s="8"/>
      <c r="SEL76" s="8"/>
      <c r="SEM76" s="8"/>
      <c r="SEN76" s="8"/>
      <c r="SEO76" s="8"/>
      <c r="SEP76" s="8"/>
      <c r="SEQ76" s="8"/>
      <c r="SER76" s="8"/>
      <c r="SES76" s="8"/>
      <c r="SET76" s="8"/>
      <c r="SEU76" s="8"/>
      <c r="SEV76" s="8"/>
      <c r="SEW76" s="8"/>
      <c r="SEX76" s="8"/>
      <c r="SEY76" s="8"/>
      <c r="SEZ76" s="8"/>
      <c r="SFA76" s="8"/>
      <c r="SFB76" s="8"/>
      <c r="SFC76" s="8"/>
      <c r="SFD76" s="8"/>
      <c r="SFE76" s="8"/>
      <c r="SFF76" s="8"/>
      <c r="SFG76" s="8"/>
      <c r="SFH76" s="8"/>
      <c r="SFI76" s="8"/>
      <c r="SFJ76" s="8"/>
      <c r="SFK76" s="8"/>
      <c r="SFL76" s="8"/>
      <c r="SFM76" s="8"/>
      <c r="SFN76" s="8"/>
      <c r="SFO76" s="8"/>
      <c r="SFP76" s="8"/>
      <c r="SFQ76" s="8"/>
      <c r="SFR76" s="8"/>
      <c r="SFS76" s="8"/>
      <c r="SFT76" s="8"/>
      <c r="SFU76" s="8"/>
      <c r="SFV76" s="8"/>
      <c r="SFW76" s="8"/>
      <c r="SFX76" s="8"/>
      <c r="SFY76" s="8"/>
      <c r="SFZ76" s="8"/>
      <c r="SGA76" s="8"/>
      <c r="SGB76" s="8"/>
      <c r="SGC76" s="8"/>
      <c r="SGD76" s="8"/>
      <c r="SGE76" s="8"/>
      <c r="SGF76" s="8"/>
      <c r="SGG76" s="8"/>
      <c r="SGH76" s="8"/>
      <c r="SGI76" s="8"/>
      <c r="SGJ76" s="8"/>
      <c r="SGK76" s="8"/>
      <c r="SGL76" s="8"/>
      <c r="SGM76" s="8"/>
      <c r="SGN76" s="8"/>
      <c r="SGO76" s="8"/>
      <c r="SGP76" s="8"/>
      <c r="SGQ76" s="8"/>
      <c r="SGR76" s="8"/>
      <c r="SGS76" s="8"/>
      <c r="SGT76" s="8"/>
      <c r="SGU76" s="8"/>
      <c r="SGV76" s="8"/>
      <c r="SGW76" s="8"/>
      <c r="SGX76" s="8"/>
      <c r="SGY76" s="8"/>
      <c r="SGZ76" s="8"/>
      <c r="SHA76" s="8"/>
      <c r="SHB76" s="8"/>
      <c r="SHC76" s="8"/>
      <c r="SHD76" s="8"/>
      <c r="SHE76" s="8"/>
      <c r="SHF76" s="8"/>
      <c r="SHG76" s="8"/>
      <c r="SHH76" s="8"/>
      <c r="SHI76" s="8"/>
      <c r="SHJ76" s="8"/>
      <c r="SHK76" s="8"/>
      <c r="SHL76" s="8"/>
      <c r="SHM76" s="8"/>
      <c r="SHN76" s="8"/>
      <c r="SHO76" s="8"/>
      <c r="SHP76" s="8"/>
      <c r="SHQ76" s="8"/>
      <c r="SHR76" s="8"/>
      <c r="SHS76" s="8"/>
      <c r="SHT76" s="8"/>
      <c r="SHU76" s="8"/>
      <c r="SHV76" s="8"/>
      <c r="SHW76" s="8"/>
      <c r="SHX76" s="8"/>
      <c r="SHY76" s="8"/>
      <c r="SHZ76" s="8"/>
      <c r="SIA76" s="8"/>
      <c r="SIB76" s="8"/>
      <c r="SIC76" s="8"/>
      <c r="SID76" s="8"/>
      <c r="SIE76" s="8"/>
      <c r="SIF76" s="8"/>
      <c r="SIG76" s="8"/>
      <c r="SIH76" s="8"/>
      <c r="SII76" s="8"/>
      <c r="SIJ76" s="8"/>
      <c r="SIK76" s="8"/>
      <c r="SIL76" s="8"/>
      <c r="SIM76" s="8"/>
      <c r="SIN76" s="8"/>
      <c r="SIO76" s="8"/>
      <c r="SIP76" s="8"/>
      <c r="SIQ76" s="8"/>
      <c r="SIR76" s="8"/>
      <c r="SIS76" s="8"/>
      <c r="SIT76" s="8"/>
      <c r="SIU76" s="8"/>
      <c r="SIV76" s="8"/>
      <c r="SIW76" s="8"/>
      <c r="SIX76" s="8"/>
      <c r="SIY76" s="8"/>
      <c r="SIZ76" s="8"/>
      <c r="SJA76" s="8"/>
      <c r="SJB76" s="8"/>
      <c r="SJC76" s="8"/>
      <c r="SJD76" s="8"/>
      <c r="SJE76" s="8"/>
      <c r="SJF76" s="8"/>
      <c r="SJG76" s="8"/>
      <c r="SJH76" s="8"/>
      <c r="SJI76" s="8"/>
      <c r="SJJ76" s="8"/>
      <c r="SJK76" s="8"/>
      <c r="SJL76" s="8"/>
      <c r="SJM76" s="8"/>
      <c r="SJN76" s="8"/>
      <c r="SJO76" s="8"/>
      <c r="SJP76" s="8"/>
      <c r="SJQ76" s="8"/>
      <c r="SJR76" s="8"/>
      <c r="SJS76" s="8"/>
      <c r="SJT76" s="8"/>
      <c r="SJU76" s="8"/>
      <c r="SJV76" s="8"/>
      <c r="SJW76" s="8"/>
      <c r="SJX76" s="8"/>
      <c r="SJY76" s="8"/>
      <c r="SJZ76" s="8"/>
      <c r="SKA76" s="8"/>
      <c r="SKB76" s="8"/>
      <c r="SKC76" s="8"/>
      <c r="SKD76" s="8"/>
      <c r="SKE76" s="8"/>
      <c r="SKF76" s="8"/>
      <c r="SKG76" s="8"/>
      <c r="SKH76" s="8"/>
      <c r="SKI76" s="8"/>
      <c r="SKJ76" s="8"/>
      <c r="SKK76" s="8"/>
      <c r="SKL76" s="8"/>
      <c r="SKM76" s="8"/>
      <c r="SKN76" s="8"/>
      <c r="SKO76" s="8"/>
      <c r="SKP76" s="8"/>
      <c r="SKQ76" s="8"/>
      <c r="SKR76" s="8"/>
      <c r="SKS76" s="8"/>
      <c r="SKT76" s="8"/>
      <c r="SKU76" s="8"/>
      <c r="SKV76" s="8"/>
      <c r="SKW76" s="8"/>
      <c r="SKX76" s="8"/>
      <c r="SKY76" s="8"/>
      <c r="SKZ76" s="8"/>
      <c r="SLA76" s="8"/>
      <c r="SLB76" s="8"/>
      <c r="SLC76" s="8"/>
      <c r="SLD76" s="8"/>
      <c r="SLE76" s="8"/>
      <c r="SLF76" s="8"/>
      <c r="SLG76" s="8"/>
      <c r="SLH76" s="8"/>
      <c r="SLI76" s="8"/>
      <c r="SLJ76" s="8"/>
      <c r="SLK76" s="8"/>
      <c r="SLL76" s="8"/>
      <c r="SLM76" s="8"/>
      <c r="SLN76" s="8"/>
      <c r="SLO76" s="8"/>
      <c r="SLP76" s="8"/>
      <c r="SLQ76" s="8"/>
      <c r="SLR76" s="8"/>
      <c r="SLS76" s="8"/>
      <c r="SLT76" s="8"/>
      <c r="SLU76" s="8"/>
      <c r="SLV76" s="8"/>
      <c r="SLW76" s="8"/>
      <c r="SLX76" s="8"/>
      <c r="SLY76" s="8"/>
      <c r="SLZ76" s="8"/>
      <c r="SMA76" s="8"/>
      <c r="SMB76" s="8"/>
      <c r="SMC76" s="8"/>
      <c r="SMD76" s="8"/>
      <c r="SME76" s="8"/>
      <c r="SMF76" s="8"/>
      <c r="SMG76" s="8"/>
      <c r="SMH76" s="8"/>
      <c r="SMI76" s="8"/>
      <c r="SMJ76" s="8"/>
      <c r="SMK76" s="8"/>
      <c r="SML76" s="8"/>
      <c r="SMM76" s="8"/>
      <c r="SMN76" s="8"/>
      <c r="SMO76" s="8"/>
      <c r="SMP76" s="8"/>
      <c r="SMQ76" s="8"/>
      <c r="SMR76" s="8"/>
      <c r="SMS76" s="8"/>
      <c r="SMT76" s="8"/>
      <c r="SMU76" s="8"/>
      <c r="SMV76" s="8"/>
      <c r="SMW76" s="8"/>
      <c r="SMX76" s="8"/>
      <c r="SMY76" s="8"/>
      <c r="SMZ76" s="8"/>
      <c r="SNA76" s="8"/>
      <c r="SNB76" s="8"/>
      <c r="SNC76" s="8"/>
      <c r="SND76" s="8"/>
      <c r="SNE76" s="8"/>
      <c r="SNF76" s="8"/>
      <c r="SNG76" s="8"/>
      <c r="SNH76" s="8"/>
      <c r="SNI76" s="8"/>
      <c r="SNJ76" s="8"/>
      <c r="SNK76" s="8"/>
      <c r="SNL76" s="8"/>
      <c r="SNM76" s="8"/>
      <c r="SNN76" s="8"/>
      <c r="SNO76" s="8"/>
      <c r="SNP76" s="8"/>
      <c r="SNQ76" s="8"/>
      <c r="SNR76" s="8"/>
      <c r="SNS76" s="8"/>
      <c r="SNT76" s="8"/>
      <c r="SNU76" s="8"/>
      <c r="SNV76" s="8"/>
      <c r="SNW76" s="8"/>
      <c r="SNX76" s="8"/>
      <c r="SNY76" s="8"/>
      <c r="SNZ76" s="8"/>
      <c r="SOA76" s="8"/>
      <c r="SOB76" s="8"/>
      <c r="SOC76" s="8"/>
      <c r="SOD76" s="8"/>
      <c r="SOE76" s="8"/>
      <c r="SOF76" s="8"/>
      <c r="SOG76" s="8"/>
      <c r="SOH76" s="8"/>
      <c r="SOI76" s="8"/>
      <c r="SOJ76" s="8"/>
      <c r="SOK76" s="8"/>
      <c r="SOL76" s="8"/>
      <c r="SOM76" s="8"/>
      <c r="SON76" s="8"/>
      <c r="SOO76" s="8"/>
      <c r="SOP76" s="8"/>
      <c r="SOQ76" s="8"/>
      <c r="SOR76" s="8"/>
      <c r="SOS76" s="8"/>
      <c r="SOT76" s="8"/>
      <c r="SOU76" s="8"/>
      <c r="SOV76" s="8"/>
      <c r="SOW76" s="8"/>
      <c r="SOX76" s="8"/>
      <c r="SOY76" s="8"/>
      <c r="SOZ76" s="8"/>
      <c r="SPA76" s="8"/>
      <c r="SPB76" s="8"/>
      <c r="SPC76" s="8"/>
      <c r="SPD76" s="8"/>
      <c r="SPE76" s="8"/>
      <c r="SPF76" s="8"/>
      <c r="SPG76" s="8"/>
      <c r="SPH76" s="8"/>
      <c r="SPI76" s="8"/>
      <c r="SPJ76" s="8"/>
      <c r="SPK76" s="8"/>
      <c r="SPL76" s="8"/>
      <c r="SPM76" s="8"/>
      <c r="SPN76" s="8"/>
      <c r="SPO76" s="8"/>
      <c r="SPP76" s="8"/>
      <c r="SPQ76" s="8"/>
      <c r="SPR76" s="8"/>
      <c r="SPS76" s="8"/>
      <c r="SPT76" s="8"/>
      <c r="SPU76" s="8"/>
      <c r="SPV76" s="8"/>
      <c r="SPW76" s="8"/>
      <c r="SPX76" s="8"/>
      <c r="SPY76" s="8"/>
      <c r="SPZ76" s="8"/>
      <c r="SQA76" s="8"/>
      <c r="SQB76" s="8"/>
      <c r="SQC76" s="8"/>
      <c r="SQD76" s="8"/>
      <c r="SQE76" s="8"/>
      <c r="SQF76" s="8"/>
      <c r="SQG76" s="8"/>
      <c r="SQH76" s="8"/>
      <c r="SQI76" s="8"/>
      <c r="SQJ76" s="8"/>
      <c r="SQK76" s="8"/>
      <c r="SQL76" s="8"/>
      <c r="SQM76" s="8"/>
      <c r="SQN76" s="8"/>
      <c r="SQO76" s="8"/>
      <c r="SQP76" s="8"/>
      <c r="SQQ76" s="8"/>
      <c r="SQR76" s="8"/>
      <c r="SQS76" s="8"/>
      <c r="SQT76" s="8"/>
      <c r="SQU76" s="8"/>
      <c r="SQV76" s="8"/>
      <c r="SQW76" s="8"/>
      <c r="SQX76" s="8"/>
      <c r="SQY76" s="8"/>
      <c r="SQZ76" s="8"/>
      <c r="SRA76" s="8"/>
      <c r="SRB76" s="8"/>
      <c r="SRC76" s="8"/>
      <c r="SRD76" s="8"/>
      <c r="SRE76" s="8"/>
      <c r="SRF76" s="8"/>
      <c r="SRG76" s="8"/>
      <c r="SRH76" s="8"/>
      <c r="SRI76" s="8"/>
      <c r="SRJ76" s="8"/>
      <c r="SRK76" s="8"/>
      <c r="SRL76" s="8"/>
      <c r="SRM76" s="8"/>
      <c r="SRN76" s="8"/>
      <c r="SRO76" s="8"/>
      <c r="SRP76" s="8"/>
      <c r="SRQ76" s="8"/>
      <c r="SRR76" s="8"/>
      <c r="SRS76" s="8"/>
      <c r="SRT76" s="8"/>
      <c r="SRU76" s="8"/>
      <c r="SRV76" s="8"/>
      <c r="SRW76" s="8"/>
      <c r="SRX76" s="8"/>
      <c r="SRY76" s="8"/>
      <c r="SRZ76" s="8"/>
      <c r="SSA76" s="8"/>
      <c r="SSB76" s="8"/>
      <c r="SSC76" s="8"/>
      <c r="SSD76" s="8"/>
      <c r="SSE76" s="8"/>
      <c r="SSF76" s="8"/>
      <c r="SSG76" s="8"/>
      <c r="SSH76" s="8"/>
      <c r="SSI76" s="8"/>
      <c r="SSJ76" s="8"/>
      <c r="SSK76" s="8"/>
      <c r="SSL76" s="8"/>
      <c r="SSM76" s="8"/>
      <c r="SSN76" s="8"/>
      <c r="SSO76" s="8"/>
      <c r="SSP76" s="8"/>
      <c r="SSQ76" s="8"/>
      <c r="SSR76" s="8"/>
      <c r="SSS76" s="8"/>
      <c r="SST76" s="8"/>
      <c r="SSU76" s="8"/>
      <c r="SSV76" s="8"/>
      <c r="SSW76" s="8"/>
      <c r="SSX76" s="8"/>
      <c r="SSY76" s="8"/>
      <c r="SSZ76" s="8"/>
      <c r="STA76" s="8"/>
      <c r="STB76" s="8"/>
      <c r="STC76" s="8"/>
      <c r="STD76" s="8"/>
      <c r="STE76" s="8"/>
      <c r="STF76" s="8"/>
      <c r="STG76" s="8"/>
      <c r="STH76" s="8"/>
      <c r="STI76" s="8"/>
      <c r="STJ76" s="8"/>
      <c r="STK76" s="8"/>
      <c r="STL76" s="8"/>
      <c r="STM76" s="8"/>
      <c r="STN76" s="8"/>
      <c r="STO76" s="8"/>
      <c r="STP76" s="8"/>
      <c r="STQ76" s="8"/>
      <c r="STR76" s="8"/>
      <c r="STS76" s="8"/>
      <c r="STT76" s="8"/>
      <c r="STU76" s="8"/>
      <c r="STV76" s="8"/>
      <c r="STW76" s="8"/>
      <c r="STX76" s="8"/>
      <c r="STY76" s="8"/>
      <c r="STZ76" s="8"/>
      <c r="SUA76" s="8"/>
      <c r="SUB76" s="8"/>
      <c r="SUC76" s="8"/>
      <c r="SUD76" s="8"/>
      <c r="SUE76" s="8"/>
      <c r="SUF76" s="8"/>
      <c r="SUG76" s="8"/>
      <c r="SUH76" s="8"/>
      <c r="SUI76" s="8"/>
      <c r="SUJ76" s="8"/>
      <c r="SUK76" s="8"/>
      <c r="SUL76" s="8"/>
      <c r="SUM76" s="8"/>
      <c r="SUN76" s="8"/>
      <c r="SUO76" s="8"/>
      <c r="SUP76" s="8"/>
      <c r="SUQ76" s="8"/>
      <c r="SUR76" s="8"/>
      <c r="SUS76" s="8"/>
      <c r="SUT76" s="8"/>
      <c r="SUU76" s="8"/>
      <c r="SUV76" s="8"/>
      <c r="SUW76" s="8"/>
      <c r="SUX76" s="8"/>
      <c r="SUY76" s="8"/>
      <c r="SUZ76" s="8"/>
      <c r="SVA76" s="8"/>
      <c r="SVB76" s="8"/>
      <c r="SVC76" s="8"/>
      <c r="SVD76" s="8"/>
      <c r="SVE76" s="8"/>
      <c r="SVF76" s="8"/>
      <c r="SVG76" s="8"/>
      <c r="SVH76" s="8"/>
      <c r="SVI76" s="8"/>
      <c r="SVJ76" s="8"/>
      <c r="SVK76" s="8"/>
      <c r="SVL76" s="8"/>
      <c r="SVM76" s="8"/>
      <c r="SVN76" s="8"/>
      <c r="SVO76" s="8"/>
      <c r="SVP76" s="8"/>
      <c r="SVQ76" s="8"/>
      <c r="SVR76" s="8"/>
      <c r="SVS76" s="8"/>
      <c r="SVT76" s="8"/>
      <c r="SVU76" s="8"/>
      <c r="SVV76" s="8"/>
      <c r="SVW76" s="8"/>
      <c r="SVX76" s="8"/>
      <c r="SVY76" s="8"/>
      <c r="SVZ76" s="8"/>
      <c r="SWA76" s="8"/>
      <c r="SWB76" s="8"/>
      <c r="SWC76" s="8"/>
      <c r="SWD76" s="8"/>
      <c r="SWE76" s="8"/>
      <c r="SWF76" s="8"/>
      <c r="SWG76" s="8"/>
      <c r="SWH76" s="8"/>
      <c r="SWI76" s="8"/>
      <c r="SWJ76" s="8"/>
      <c r="SWK76" s="8"/>
      <c r="SWL76" s="8"/>
      <c r="SWM76" s="8"/>
      <c r="SWN76" s="8"/>
      <c r="SWO76" s="8"/>
      <c r="SWP76" s="8"/>
      <c r="SWQ76" s="8"/>
      <c r="SWR76" s="8"/>
      <c r="SWS76" s="8"/>
      <c r="SWT76" s="8"/>
      <c r="SWU76" s="8"/>
      <c r="SWV76" s="8"/>
      <c r="SWW76" s="8"/>
      <c r="SWX76" s="8"/>
      <c r="SWY76" s="8"/>
      <c r="SWZ76" s="8"/>
      <c r="SXA76" s="8"/>
      <c r="SXB76" s="8"/>
      <c r="SXC76" s="8"/>
      <c r="SXD76" s="8"/>
      <c r="SXE76" s="8"/>
      <c r="SXF76" s="8"/>
      <c r="SXG76" s="8"/>
      <c r="SXH76" s="8"/>
      <c r="SXI76" s="8"/>
      <c r="SXJ76" s="8"/>
      <c r="SXK76" s="8"/>
      <c r="SXL76" s="8"/>
      <c r="SXM76" s="8"/>
      <c r="SXN76" s="8"/>
      <c r="SXO76" s="8"/>
      <c r="SXP76" s="8"/>
      <c r="SXQ76" s="8"/>
      <c r="SXR76" s="8"/>
      <c r="SXS76" s="8"/>
      <c r="SXT76" s="8"/>
      <c r="SXU76" s="8"/>
      <c r="SXV76" s="8"/>
      <c r="SXW76" s="8"/>
      <c r="SXX76" s="8"/>
      <c r="SXY76" s="8"/>
      <c r="SXZ76" s="8"/>
      <c r="SYA76" s="8"/>
      <c r="SYB76" s="8"/>
      <c r="SYC76" s="8"/>
      <c r="SYD76" s="8"/>
      <c r="SYE76" s="8"/>
      <c r="SYF76" s="8"/>
      <c r="SYG76" s="8"/>
      <c r="SYH76" s="8"/>
      <c r="SYI76" s="8"/>
      <c r="SYJ76" s="8"/>
      <c r="SYK76" s="8"/>
      <c r="SYL76" s="8"/>
      <c r="SYM76" s="8"/>
      <c r="SYN76" s="8"/>
      <c r="SYO76" s="8"/>
      <c r="SYP76" s="8"/>
      <c r="SYQ76" s="8"/>
      <c r="SYR76" s="8"/>
      <c r="SYS76" s="8"/>
      <c r="SYT76" s="8"/>
      <c r="SYU76" s="8"/>
      <c r="SYV76" s="8"/>
      <c r="SYW76" s="8"/>
      <c r="SYX76" s="8"/>
      <c r="SYY76" s="8"/>
      <c r="SYZ76" s="8"/>
      <c r="SZA76" s="8"/>
      <c r="SZB76" s="8"/>
      <c r="SZC76" s="8"/>
      <c r="SZD76" s="8"/>
      <c r="SZE76" s="8"/>
      <c r="SZF76" s="8"/>
      <c r="SZG76" s="8"/>
      <c r="SZH76" s="8"/>
      <c r="SZI76" s="8"/>
      <c r="SZJ76" s="8"/>
      <c r="SZK76" s="8"/>
      <c r="SZL76" s="8"/>
      <c r="SZM76" s="8"/>
      <c r="SZN76" s="8"/>
      <c r="SZO76" s="8"/>
      <c r="SZP76" s="8"/>
      <c r="SZQ76" s="8"/>
      <c r="SZR76" s="8"/>
      <c r="SZS76" s="8"/>
      <c r="SZT76" s="8"/>
      <c r="SZU76" s="8"/>
      <c r="SZV76" s="8"/>
      <c r="SZW76" s="8"/>
      <c r="SZX76" s="8"/>
      <c r="SZY76" s="8"/>
      <c r="SZZ76" s="8"/>
      <c r="TAA76" s="8"/>
      <c r="TAB76" s="8"/>
      <c r="TAC76" s="8"/>
      <c r="TAD76" s="8"/>
      <c r="TAE76" s="8"/>
      <c r="TAF76" s="8"/>
      <c r="TAG76" s="8"/>
      <c r="TAH76" s="8"/>
      <c r="TAI76" s="8"/>
      <c r="TAJ76" s="8"/>
      <c r="TAK76" s="8"/>
      <c r="TAL76" s="8"/>
      <c r="TAM76" s="8"/>
      <c r="TAN76" s="8"/>
      <c r="TAO76" s="8"/>
      <c r="TAP76" s="8"/>
      <c r="TAQ76" s="8"/>
      <c r="TAR76" s="8"/>
      <c r="TAS76" s="8"/>
      <c r="TAT76" s="8"/>
      <c r="TAU76" s="8"/>
      <c r="TAV76" s="8"/>
      <c r="TAW76" s="8"/>
      <c r="TAX76" s="8"/>
      <c r="TAY76" s="8"/>
      <c r="TAZ76" s="8"/>
      <c r="TBA76" s="8"/>
      <c r="TBB76" s="8"/>
      <c r="TBC76" s="8"/>
      <c r="TBD76" s="8"/>
      <c r="TBE76" s="8"/>
      <c r="TBF76" s="8"/>
      <c r="TBG76" s="8"/>
      <c r="TBH76" s="8"/>
      <c r="TBI76" s="8"/>
      <c r="TBJ76" s="8"/>
      <c r="TBK76" s="8"/>
      <c r="TBL76" s="8"/>
      <c r="TBM76" s="8"/>
      <c r="TBN76" s="8"/>
      <c r="TBO76" s="8"/>
      <c r="TBP76" s="8"/>
      <c r="TBQ76" s="8"/>
      <c r="TBR76" s="8"/>
      <c r="TBS76" s="8"/>
      <c r="TBT76" s="8"/>
      <c r="TBU76" s="8"/>
      <c r="TBV76" s="8"/>
      <c r="TBW76" s="8"/>
      <c r="TBX76" s="8"/>
      <c r="TBY76" s="8"/>
      <c r="TBZ76" s="8"/>
      <c r="TCA76" s="8"/>
      <c r="TCB76" s="8"/>
      <c r="TCC76" s="8"/>
      <c r="TCD76" s="8"/>
      <c r="TCE76" s="8"/>
      <c r="TCF76" s="8"/>
      <c r="TCG76" s="8"/>
      <c r="TCH76" s="8"/>
      <c r="TCI76" s="8"/>
      <c r="TCJ76" s="8"/>
      <c r="TCK76" s="8"/>
      <c r="TCL76" s="8"/>
      <c r="TCM76" s="8"/>
      <c r="TCN76" s="8"/>
      <c r="TCO76" s="8"/>
      <c r="TCP76" s="8"/>
      <c r="TCQ76" s="8"/>
      <c r="TCR76" s="8"/>
      <c r="TCS76" s="8"/>
      <c r="TCT76" s="8"/>
      <c r="TCU76" s="8"/>
      <c r="TCV76" s="8"/>
      <c r="TCW76" s="8"/>
      <c r="TCX76" s="8"/>
      <c r="TCY76" s="8"/>
      <c r="TCZ76" s="8"/>
      <c r="TDA76" s="8"/>
      <c r="TDB76" s="8"/>
      <c r="TDC76" s="8"/>
      <c r="TDD76" s="8"/>
      <c r="TDE76" s="8"/>
      <c r="TDF76" s="8"/>
      <c r="TDG76" s="8"/>
      <c r="TDH76" s="8"/>
      <c r="TDI76" s="8"/>
      <c r="TDJ76" s="8"/>
      <c r="TDK76" s="8"/>
      <c r="TDL76" s="8"/>
      <c r="TDM76" s="8"/>
      <c r="TDN76" s="8"/>
      <c r="TDO76" s="8"/>
      <c r="TDP76" s="8"/>
      <c r="TDQ76" s="8"/>
      <c r="TDR76" s="8"/>
      <c r="TDS76" s="8"/>
      <c r="TDT76" s="8"/>
      <c r="TDU76" s="8"/>
      <c r="TDV76" s="8"/>
      <c r="TDW76" s="8"/>
      <c r="TDX76" s="8"/>
      <c r="TDY76" s="8"/>
      <c r="TDZ76" s="8"/>
      <c r="TEA76" s="8"/>
      <c r="TEB76" s="8"/>
      <c r="TEC76" s="8"/>
      <c r="TED76" s="8"/>
      <c r="TEE76" s="8"/>
      <c r="TEF76" s="8"/>
      <c r="TEG76" s="8"/>
      <c r="TEH76" s="8"/>
      <c r="TEI76" s="8"/>
      <c r="TEJ76" s="8"/>
      <c r="TEK76" s="8"/>
      <c r="TEL76" s="8"/>
      <c r="TEM76" s="8"/>
      <c r="TEN76" s="8"/>
      <c r="TEO76" s="8"/>
      <c r="TEP76" s="8"/>
      <c r="TEQ76" s="8"/>
      <c r="TER76" s="8"/>
      <c r="TES76" s="8"/>
      <c r="TET76" s="8"/>
      <c r="TEU76" s="8"/>
      <c r="TEV76" s="8"/>
      <c r="TEW76" s="8"/>
      <c r="TEX76" s="8"/>
      <c r="TEY76" s="8"/>
      <c r="TEZ76" s="8"/>
      <c r="TFA76" s="8"/>
      <c r="TFB76" s="8"/>
      <c r="TFC76" s="8"/>
      <c r="TFD76" s="8"/>
      <c r="TFE76" s="8"/>
      <c r="TFF76" s="8"/>
      <c r="TFG76" s="8"/>
      <c r="TFH76" s="8"/>
      <c r="TFI76" s="8"/>
      <c r="TFJ76" s="8"/>
      <c r="TFK76" s="8"/>
      <c r="TFL76" s="8"/>
      <c r="TFM76" s="8"/>
      <c r="TFN76" s="8"/>
      <c r="TFO76" s="8"/>
      <c r="TFP76" s="8"/>
      <c r="TFQ76" s="8"/>
      <c r="TFR76" s="8"/>
      <c r="TFS76" s="8"/>
      <c r="TFT76" s="8"/>
      <c r="TFU76" s="8"/>
      <c r="TFV76" s="8"/>
      <c r="TFW76" s="8"/>
      <c r="TFX76" s="8"/>
      <c r="TFY76" s="8"/>
      <c r="TFZ76" s="8"/>
      <c r="TGA76" s="8"/>
      <c r="TGB76" s="8"/>
      <c r="TGC76" s="8"/>
      <c r="TGD76" s="8"/>
      <c r="TGE76" s="8"/>
      <c r="TGF76" s="8"/>
      <c r="TGG76" s="8"/>
      <c r="TGH76" s="8"/>
      <c r="TGI76" s="8"/>
      <c r="TGJ76" s="8"/>
      <c r="TGK76" s="8"/>
      <c r="TGL76" s="8"/>
      <c r="TGM76" s="8"/>
      <c r="TGN76" s="8"/>
      <c r="TGO76" s="8"/>
      <c r="TGP76" s="8"/>
      <c r="TGQ76" s="8"/>
      <c r="TGR76" s="8"/>
      <c r="TGS76" s="8"/>
      <c r="TGT76" s="8"/>
      <c r="TGU76" s="8"/>
      <c r="TGV76" s="8"/>
      <c r="TGW76" s="8"/>
      <c r="TGX76" s="8"/>
      <c r="TGY76" s="8"/>
      <c r="TGZ76" s="8"/>
      <c r="THA76" s="8"/>
      <c r="THB76" s="8"/>
      <c r="THC76" s="8"/>
      <c r="THD76" s="8"/>
      <c r="THE76" s="8"/>
      <c r="THF76" s="8"/>
      <c r="THG76" s="8"/>
      <c r="THH76" s="8"/>
      <c r="THI76" s="8"/>
      <c r="THJ76" s="8"/>
      <c r="THK76" s="8"/>
      <c r="THL76" s="8"/>
      <c r="THM76" s="8"/>
      <c r="THN76" s="8"/>
      <c r="THO76" s="8"/>
      <c r="THP76" s="8"/>
      <c r="THQ76" s="8"/>
      <c r="THR76" s="8"/>
      <c r="THS76" s="8"/>
      <c r="THT76" s="8"/>
      <c r="THU76" s="8"/>
      <c r="THV76" s="8"/>
      <c r="THW76" s="8"/>
      <c r="THX76" s="8"/>
      <c r="THY76" s="8"/>
      <c r="THZ76" s="8"/>
      <c r="TIA76" s="8"/>
      <c r="TIB76" s="8"/>
      <c r="TIC76" s="8"/>
      <c r="TID76" s="8"/>
      <c r="TIE76" s="8"/>
      <c r="TIF76" s="8"/>
      <c r="TIG76" s="8"/>
      <c r="TIH76" s="8"/>
      <c r="TII76" s="8"/>
      <c r="TIJ76" s="8"/>
      <c r="TIK76" s="8"/>
      <c r="TIL76" s="8"/>
      <c r="TIM76" s="8"/>
      <c r="TIN76" s="8"/>
      <c r="TIO76" s="8"/>
      <c r="TIP76" s="8"/>
      <c r="TIQ76" s="8"/>
      <c r="TIR76" s="8"/>
      <c r="TIS76" s="8"/>
      <c r="TIT76" s="8"/>
      <c r="TIU76" s="8"/>
      <c r="TIV76" s="8"/>
      <c r="TIW76" s="8"/>
      <c r="TIX76" s="8"/>
      <c r="TIY76" s="8"/>
      <c r="TIZ76" s="8"/>
      <c r="TJA76" s="8"/>
      <c r="TJB76" s="8"/>
      <c r="TJC76" s="8"/>
      <c r="TJD76" s="8"/>
      <c r="TJE76" s="8"/>
      <c r="TJF76" s="8"/>
      <c r="TJG76" s="8"/>
      <c r="TJH76" s="8"/>
      <c r="TJI76" s="8"/>
      <c r="TJJ76" s="8"/>
      <c r="TJK76" s="8"/>
      <c r="TJL76" s="8"/>
      <c r="TJM76" s="8"/>
      <c r="TJN76" s="8"/>
      <c r="TJO76" s="8"/>
      <c r="TJP76" s="8"/>
      <c r="TJQ76" s="8"/>
      <c r="TJR76" s="8"/>
      <c r="TJS76" s="8"/>
      <c r="TJT76" s="8"/>
      <c r="TJU76" s="8"/>
      <c r="TJV76" s="8"/>
      <c r="TJW76" s="8"/>
      <c r="TJX76" s="8"/>
      <c r="TJY76" s="8"/>
      <c r="TJZ76" s="8"/>
      <c r="TKA76" s="8"/>
      <c r="TKB76" s="8"/>
      <c r="TKC76" s="8"/>
      <c r="TKD76" s="8"/>
      <c r="TKE76" s="8"/>
      <c r="TKF76" s="8"/>
      <c r="TKG76" s="8"/>
      <c r="TKH76" s="8"/>
      <c r="TKI76" s="8"/>
      <c r="TKJ76" s="8"/>
      <c r="TKK76" s="8"/>
      <c r="TKL76" s="8"/>
      <c r="TKM76" s="8"/>
      <c r="TKN76" s="8"/>
      <c r="TKO76" s="8"/>
      <c r="TKP76" s="8"/>
      <c r="TKQ76" s="8"/>
      <c r="TKR76" s="8"/>
      <c r="TKS76" s="8"/>
      <c r="TKT76" s="8"/>
      <c r="TKU76" s="8"/>
      <c r="TKV76" s="8"/>
      <c r="TKW76" s="8"/>
      <c r="TKX76" s="8"/>
      <c r="TKY76" s="8"/>
      <c r="TKZ76" s="8"/>
      <c r="TLA76" s="8"/>
      <c r="TLB76" s="8"/>
      <c r="TLC76" s="8"/>
      <c r="TLD76" s="8"/>
      <c r="TLE76" s="8"/>
      <c r="TLF76" s="8"/>
      <c r="TLG76" s="8"/>
      <c r="TLH76" s="8"/>
      <c r="TLI76" s="8"/>
      <c r="TLJ76" s="8"/>
      <c r="TLK76" s="8"/>
      <c r="TLL76" s="8"/>
      <c r="TLM76" s="8"/>
      <c r="TLN76" s="8"/>
      <c r="TLO76" s="8"/>
      <c r="TLP76" s="8"/>
      <c r="TLQ76" s="8"/>
      <c r="TLR76" s="8"/>
      <c r="TLS76" s="8"/>
      <c r="TLT76" s="8"/>
      <c r="TLU76" s="8"/>
      <c r="TLV76" s="8"/>
      <c r="TLW76" s="8"/>
      <c r="TLX76" s="8"/>
      <c r="TLY76" s="8"/>
      <c r="TLZ76" s="8"/>
      <c r="TMA76" s="8"/>
      <c r="TMB76" s="8"/>
      <c r="TMC76" s="8"/>
      <c r="TMD76" s="8"/>
      <c r="TME76" s="8"/>
      <c r="TMF76" s="8"/>
      <c r="TMG76" s="8"/>
      <c r="TMH76" s="8"/>
      <c r="TMI76" s="8"/>
      <c r="TMJ76" s="8"/>
      <c r="TMK76" s="8"/>
      <c r="TML76" s="8"/>
      <c r="TMM76" s="8"/>
      <c r="TMN76" s="8"/>
      <c r="TMO76" s="8"/>
      <c r="TMP76" s="8"/>
      <c r="TMQ76" s="8"/>
      <c r="TMR76" s="8"/>
      <c r="TMS76" s="8"/>
      <c r="TMT76" s="8"/>
      <c r="TMU76" s="8"/>
      <c r="TMV76" s="8"/>
      <c r="TMW76" s="8"/>
      <c r="TMX76" s="8"/>
      <c r="TMY76" s="8"/>
      <c r="TMZ76" s="8"/>
      <c r="TNA76" s="8"/>
      <c r="TNB76" s="8"/>
      <c r="TNC76" s="8"/>
      <c r="TND76" s="8"/>
      <c r="TNE76" s="8"/>
      <c r="TNF76" s="8"/>
      <c r="TNG76" s="8"/>
      <c r="TNH76" s="8"/>
      <c r="TNI76" s="8"/>
      <c r="TNJ76" s="8"/>
      <c r="TNK76" s="8"/>
      <c r="TNL76" s="8"/>
      <c r="TNM76" s="8"/>
      <c r="TNN76" s="8"/>
      <c r="TNO76" s="8"/>
      <c r="TNP76" s="8"/>
      <c r="TNQ76" s="8"/>
      <c r="TNR76" s="8"/>
      <c r="TNS76" s="8"/>
      <c r="TNT76" s="8"/>
      <c r="TNU76" s="8"/>
      <c r="TNV76" s="8"/>
      <c r="TNW76" s="8"/>
      <c r="TNX76" s="8"/>
      <c r="TNY76" s="8"/>
      <c r="TNZ76" s="8"/>
      <c r="TOA76" s="8"/>
      <c r="TOB76" s="8"/>
      <c r="TOC76" s="8"/>
      <c r="TOD76" s="8"/>
      <c r="TOE76" s="8"/>
      <c r="TOF76" s="8"/>
      <c r="TOG76" s="8"/>
      <c r="TOH76" s="8"/>
      <c r="TOI76" s="8"/>
      <c r="TOJ76" s="8"/>
      <c r="TOK76" s="8"/>
      <c r="TOL76" s="8"/>
      <c r="TOM76" s="8"/>
      <c r="TON76" s="8"/>
      <c r="TOO76" s="8"/>
      <c r="TOP76" s="8"/>
      <c r="TOQ76" s="8"/>
      <c r="TOR76" s="8"/>
      <c r="TOS76" s="8"/>
      <c r="TOT76" s="8"/>
      <c r="TOU76" s="8"/>
      <c r="TOV76" s="8"/>
      <c r="TOW76" s="8"/>
      <c r="TOX76" s="8"/>
      <c r="TOY76" s="8"/>
      <c r="TOZ76" s="8"/>
      <c r="TPA76" s="8"/>
      <c r="TPB76" s="8"/>
      <c r="TPC76" s="8"/>
      <c r="TPD76" s="8"/>
      <c r="TPE76" s="8"/>
      <c r="TPF76" s="8"/>
      <c r="TPG76" s="8"/>
      <c r="TPH76" s="8"/>
      <c r="TPI76" s="8"/>
      <c r="TPJ76" s="8"/>
      <c r="TPK76" s="8"/>
      <c r="TPL76" s="8"/>
      <c r="TPM76" s="8"/>
      <c r="TPN76" s="8"/>
      <c r="TPO76" s="8"/>
      <c r="TPP76" s="8"/>
      <c r="TPQ76" s="8"/>
      <c r="TPR76" s="8"/>
      <c r="TPS76" s="8"/>
      <c r="TPT76" s="8"/>
      <c r="TPU76" s="8"/>
      <c r="TPV76" s="8"/>
      <c r="TPW76" s="8"/>
      <c r="TPX76" s="8"/>
      <c r="TPY76" s="8"/>
      <c r="TPZ76" s="8"/>
      <c r="TQA76" s="8"/>
      <c r="TQB76" s="8"/>
      <c r="TQC76" s="8"/>
      <c r="TQD76" s="8"/>
      <c r="TQE76" s="8"/>
      <c r="TQF76" s="8"/>
      <c r="TQG76" s="8"/>
      <c r="TQH76" s="8"/>
      <c r="TQI76" s="8"/>
      <c r="TQJ76" s="8"/>
      <c r="TQK76" s="8"/>
      <c r="TQL76" s="8"/>
      <c r="TQM76" s="8"/>
      <c r="TQN76" s="8"/>
      <c r="TQO76" s="8"/>
      <c r="TQP76" s="8"/>
      <c r="TQQ76" s="8"/>
      <c r="TQR76" s="8"/>
      <c r="TQS76" s="8"/>
      <c r="TQT76" s="8"/>
      <c r="TQU76" s="8"/>
      <c r="TQV76" s="8"/>
      <c r="TQW76" s="8"/>
      <c r="TQX76" s="8"/>
      <c r="TQY76" s="8"/>
      <c r="TQZ76" s="8"/>
      <c r="TRA76" s="8"/>
      <c r="TRB76" s="8"/>
      <c r="TRC76" s="8"/>
      <c r="TRD76" s="8"/>
      <c r="TRE76" s="8"/>
      <c r="TRF76" s="8"/>
      <c r="TRG76" s="8"/>
      <c r="TRH76" s="8"/>
      <c r="TRI76" s="8"/>
      <c r="TRJ76" s="8"/>
      <c r="TRK76" s="8"/>
      <c r="TRL76" s="8"/>
      <c r="TRM76" s="8"/>
      <c r="TRN76" s="8"/>
      <c r="TRO76" s="8"/>
      <c r="TRP76" s="8"/>
      <c r="TRQ76" s="8"/>
      <c r="TRR76" s="8"/>
      <c r="TRS76" s="8"/>
      <c r="TRT76" s="8"/>
      <c r="TRU76" s="8"/>
      <c r="TRV76" s="8"/>
      <c r="TRW76" s="8"/>
      <c r="TRX76" s="8"/>
      <c r="TRY76" s="8"/>
      <c r="TRZ76" s="8"/>
      <c r="TSA76" s="8"/>
      <c r="TSB76" s="8"/>
      <c r="TSC76" s="8"/>
      <c r="TSD76" s="8"/>
      <c r="TSE76" s="8"/>
      <c r="TSF76" s="8"/>
      <c r="TSG76" s="8"/>
      <c r="TSH76" s="8"/>
      <c r="TSI76" s="8"/>
      <c r="TSJ76" s="8"/>
      <c r="TSK76" s="8"/>
      <c r="TSL76" s="8"/>
      <c r="TSM76" s="8"/>
      <c r="TSN76" s="8"/>
      <c r="TSO76" s="8"/>
      <c r="TSP76" s="8"/>
      <c r="TSQ76" s="8"/>
      <c r="TSR76" s="8"/>
      <c r="TSS76" s="8"/>
      <c r="TST76" s="8"/>
      <c r="TSU76" s="8"/>
      <c r="TSV76" s="8"/>
      <c r="TSW76" s="8"/>
      <c r="TSX76" s="8"/>
      <c r="TSY76" s="8"/>
      <c r="TSZ76" s="8"/>
      <c r="TTA76" s="8"/>
      <c r="TTB76" s="8"/>
      <c r="TTC76" s="8"/>
      <c r="TTD76" s="8"/>
      <c r="TTE76" s="8"/>
      <c r="TTF76" s="8"/>
      <c r="TTG76" s="8"/>
      <c r="TTH76" s="8"/>
      <c r="TTI76" s="8"/>
      <c r="TTJ76" s="8"/>
      <c r="TTK76" s="8"/>
      <c r="TTL76" s="8"/>
      <c r="TTM76" s="8"/>
      <c r="TTN76" s="8"/>
      <c r="TTO76" s="8"/>
      <c r="TTP76" s="8"/>
      <c r="TTQ76" s="8"/>
      <c r="TTR76" s="8"/>
      <c r="TTS76" s="8"/>
      <c r="TTT76" s="8"/>
      <c r="TTU76" s="8"/>
      <c r="TTV76" s="8"/>
      <c r="TTW76" s="8"/>
      <c r="TTX76" s="8"/>
      <c r="TTY76" s="8"/>
      <c r="TTZ76" s="8"/>
      <c r="TUA76" s="8"/>
      <c r="TUB76" s="8"/>
      <c r="TUC76" s="8"/>
      <c r="TUD76" s="8"/>
      <c r="TUE76" s="8"/>
      <c r="TUF76" s="8"/>
      <c r="TUG76" s="8"/>
      <c r="TUH76" s="8"/>
      <c r="TUI76" s="8"/>
      <c r="TUJ76" s="8"/>
      <c r="TUK76" s="8"/>
      <c r="TUL76" s="8"/>
      <c r="TUM76" s="8"/>
      <c r="TUN76" s="8"/>
      <c r="TUO76" s="8"/>
      <c r="TUP76" s="8"/>
      <c r="TUQ76" s="8"/>
      <c r="TUR76" s="8"/>
      <c r="TUS76" s="8"/>
      <c r="TUT76" s="8"/>
      <c r="TUU76" s="8"/>
      <c r="TUV76" s="8"/>
      <c r="TUW76" s="8"/>
      <c r="TUX76" s="8"/>
      <c r="TUY76" s="8"/>
      <c r="TUZ76" s="8"/>
      <c r="TVA76" s="8"/>
      <c r="TVB76" s="8"/>
      <c r="TVC76" s="8"/>
      <c r="TVD76" s="8"/>
      <c r="TVE76" s="8"/>
      <c r="TVF76" s="8"/>
      <c r="TVG76" s="8"/>
      <c r="TVH76" s="8"/>
      <c r="TVI76" s="8"/>
      <c r="TVJ76" s="8"/>
      <c r="TVK76" s="8"/>
      <c r="TVL76" s="8"/>
      <c r="TVM76" s="8"/>
      <c r="TVN76" s="8"/>
      <c r="TVO76" s="8"/>
      <c r="TVP76" s="8"/>
      <c r="TVQ76" s="8"/>
      <c r="TVR76" s="8"/>
      <c r="TVS76" s="8"/>
      <c r="TVT76" s="8"/>
      <c r="TVU76" s="8"/>
      <c r="TVV76" s="8"/>
      <c r="TVW76" s="8"/>
      <c r="TVX76" s="8"/>
      <c r="TVY76" s="8"/>
      <c r="TVZ76" s="8"/>
      <c r="TWA76" s="8"/>
      <c r="TWB76" s="8"/>
      <c r="TWC76" s="8"/>
      <c r="TWD76" s="8"/>
      <c r="TWE76" s="8"/>
      <c r="TWF76" s="8"/>
      <c r="TWG76" s="8"/>
      <c r="TWH76" s="8"/>
      <c r="TWI76" s="8"/>
      <c r="TWJ76" s="8"/>
      <c r="TWK76" s="8"/>
      <c r="TWL76" s="8"/>
      <c r="TWM76" s="8"/>
      <c r="TWN76" s="8"/>
      <c r="TWO76" s="8"/>
      <c r="TWP76" s="8"/>
      <c r="TWQ76" s="8"/>
      <c r="TWR76" s="8"/>
      <c r="TWS76" s="8"/>
      <c r="TWT76" s="8"/>
      <c r="TWU76" s="8"/>
      <c r="TWV76" s="8"/>
      <c r="TWW76" s="8"/>
      <c r="TWX76" s="8"/>
      <c r="TWY76" s="8"/>
      <c r="TWZ76" s="8"/>
      <c r="TXA76" s="8"/>
      <c r="TXB76" s="8"/>
      <c r="TXC76" s="8"/>
      <c r="TXD76" s="8"/>
      <c r="TXE76" s="8"/>
      <c r="TXF76" s="8"/>
      <c r="TXG76" s="8"/>
      <c r="TXH76" s="8"/>
      <c r="TXI76" s="8"/>
      <c r="TXJ76" s="8"/>
      <c r="TXK76" s="8"/>
      <c r="TXL76" s="8"/>
      <c r="TXM76" s="8"/>
      <c r="TXN76" s="8"/>
      <c r="TXO76" s="8"/>
      <c r="TXP76" s="8"/>
      <c r="TXQ76" s="8"/>
      <c r="TXR76" s="8"/>
      <c r="TXS76" s="8"/>
      <c r="TXT76" s="8"/>
      <c r="TXU76" s="8"/>
      <c r="TXV76" s="8"/>
      <c r="TXW76" s="8"/>
      <c r="TXX76" s="8"/>
      <c r="TXY76" s="8"/>
      <c r="TXZ76" s="8"/>
      <c r="TYA76" s="8"/>
      <c r="TYB76" s="8"/>
      <c r="TYC76" s="8"/>
      <c r="TYD76" s="8"/>
      <c r="TYE76" s="8"/>
      <c r="TYF76" s="8"/>
      <c r="TYG76" s="8"/>
      <c r="TYH76" s="8"/>
      <c r="TYI76" s="8"/>
      <c r="TYJ76" s="8"/>
      <c r="TYK76" s="8"/>
      <c r="TYL76" s="8"/>
      <c r="TYM76" s="8"/>
      <c r="TYN76" s="8"/>
      <c r="TYO76" s="8"/>
      <c r="TYP76" s="8"/>
      <c r="TYQ76" s="8"/>
      <c r="TYR76" s="8"/>
      <c r="TYS76" s="8"/>
      <c r="TYT76" s="8"/>
      <c r="TYU76" s="8"/>
      <c r="TYV76" s="8"/>
      <c r="TYW76" s="8"/>
      <c r="TYX76" s="8"/>
      <c r="TYY76" s="8"/>
      <c r="TYZ76" s="8"/>
      <c r="TZA76" s="8"/>
      <c r="TZB76" s="8"/>
      <c r="TZC76" s="8"/>
      <c r="TZD76" s="8"/>
      <c r="TZE76" s="8"/>
      <c r="TZF76" s="8"/>
      <c r="TZG76" s="8"/>
      <c r="TZH76" s="8"/>
      <c r="TZI76" s="8"/>
      <c r="TZJ76" s="8"/>
      <c r="TZK76" s="8"/>
      <c r="TZL76" s="8"/>
      <c r="TZM76" s="8"/>
      <c r="TZN76" s="8"/>
      <c r="TZO76" s="8"/>
      <c r="TZP76" s="8"/>
      <c r="TZQ76" s="8"/>
      <c r="TZR76" s="8"/>
      <c r="TZS76" s="8"/>
      <c r="TZT76" s="8"/>
      <c r="TZU76" s="8"/>
      <c r="TZV76" s="8"/>
      <c r="TZW76" s="8"/>
      <c r="TZX76" s="8"/>
      <c r="TZY76" s="8"/>
      <c r="TZZ76" s="8"/>
      <c r="UAA76" s="8"/>
      <c r="UAB76" s="8"/>
      <c r="UAC76" s="8"/>
      <c r="UAD76" s="8"/>
      <c r="UAE76" s="8"/>
      <c r="UAF76" s="8"/>
      <c r="UAG76" s="8"/>
      <c r="UAH76" s="8"/>
      <c r="UAI76" s="8"/>
      <c r="UAJ76" s="8"/>
      <c r="UAK76" s="8"/>
      <c r="UAL76" s="8"/>
      <c r="UAM76" s="8"/>
      <c r="UAN76" s="8"/>
      <c r="UAO76" s="8"/>
      <c r="UAP76" s="8"/>
      <c r="UAQ76" s="8"/>
      <c r="UAR76" s="8"/>
      <c r="UAS76" s="8"/>
      <c r="UAT76" s="8"/>
      <c r="UAU76" s="8"/>
      <c r="UAV76" s="8"/>
      <c r="UAW76" s="8"/>
      <c r="UAX76" s="8"/>
      <c r="UAY76" s="8"/>
      <c r="UAZ76" s="8"/>
      <c r="UBA76" s="8"/>
      <c r="UBB76" s="8"/>
      <c r="UBC76" s="8"/>
      <c r="UBD76" s="8"/>
      <c r="UBE76" s="8"/>
      <c r="UBF76" s="8"/>
      <c r="UBG76" s="8"/>
      <c r="UBH76" s="8"/>
      <c r="UBI76" s="8"/>
      <c r="UBJ76" s="8"/>
      <c r="UBK76" s="8"/>
      <c r="UBL76" s="8"/>
      <c r="UBM76" s="8"/>
      <c r="UBN76" s="8"/>
      <c r="UBO76" s="8"/>
      <c r="UBP76" s="8"/>
      <c r="UBQ76" s="8"/>
      <c r="UBR76" s="8"/>
      <c r="UBS76" s="8"/>
      <c r="UBT76" s="8"/>
      <c r="UBU76" s="8"/>
      <c r="UBV76" s="8"/>
      <c r="UBW76" s="8"/>
      <c r="UBX76" s="8"/>
      <c r="UBY76" s="8"/>
      <c r="UBZ76" s="8"/>
      <c r="UCA76" s="8"/>
      <c r="UCB76" s="8"/>
      <c r="UCC76" s="8"/>
      <c r="UCD76" s="8"/>
      <c r="UCE76" s="8"/>
      <c r="UCF76" s="8"/>
      <c r="UCG76" s="8"/>
      <c r="UCH76" s="8"/>
      <c r="UCI76" s="8"/>
      <c r="UCJ76" s="8"/>
      <c r="UCK76" s="8"/>
      <c r="UCL76" s="8"/>
      <c r="UCM76" s="8"/>
      <c r="UCN76" s="8"/>
      <c r="UCO76" s="8"/>
      <c r="UCP76" s="8"/>
      <c r="UCQ76" s="8"/>
      <c r="UCR76" s="8"/>
      <c r="UCS76" s="8"/>
      <c r="UCT76" s="8"/>
      <c r="UCU76" s="8"/>
      <c r="UCV76" s="8"/>
      <c r="UCW76" s="8"/>
      <c r="UCX76" s="8"/>
      <c r="UCY76" s="8"/>
      <c r="UCZ76" s="8"/>
      <c r="UDA76" s="8"/>
      <c r="UDB76" s="8"/>
      <c r="UDC76" s="8"/>
      <c r="UDD76" s="8"/>
      <c r="UDE76" s="8"/>
      <c r="UDF76" s="8"/>
      <c r="UDG76" s="8"/>
      <c r="UDH76" s="8"/>
      <c r="UDI76" s="8"/>
      <c r="UDJ76" s="8"/>
      <c r="UDK76" s="8"/>
      <c r="UDL76" s="8"/>
      <c r="UDM76" s="8"/>
      <c r="UDN76" s="8"/>
      <c r="UDO76" s="8"/>
      <c r="UDP76" s="8"/>
      <c r="UDQ76" s="8"/>
      <c r="UDR76" s="8"/>
      <c r="UDS76" s="8"/>
      <c r="UDT76" s="8"/>
      <c r="UDU76" s="8"/>
      <c r="UDV76" s="8"/>
      <c r="UDW76" s="8"/>
      <c r="UDX76" s="8"/>
      <c r="UDY76" s="8"/>
      <c r="UDZ76" s="8"/>
      <c r="UEA76" s="8"/>
      <c r="UEB76" s="8"/>
      <c r="UEC76" s="8"/>
      <c r="UED76" s="8"/>
      <c r="UEE76" s="8"/>
      <c r="UEF76" s="8"/>
      <c r="UEG76" s="8"/>
      <c r="UEH76" s="8"/>
      <c r="UEI76" s="8"/>
      <c r="UEJ76" s="8"/>
      <c r="UEK76" s="8"/>
      <c r="UEL76" s="8"/>
      <c r="UEM76" s="8"/>
      <c r="UEN76" s="8"/>
      <c r="UEO76" s="8"/>
      <c r="UEP76" s="8"/>
      <c r="UEQ76" s="8"/>
      <c r="UER76" s="8"/>
      <c r="UES76" s="8"/>
      <c r="UET76" s="8"/>
      <c r="UEU76" s="8"/>
      <c r="UEV76" s="8"/>
      <c r="UEW76" s="8"/>
      <c r="UEX76" s="8"/>
      <c r="UEY76" s="8"/>
      <c r="UEZ76" s="8"/>
      <c r="UFA76" s="8"/>
      <c r="UFB76" s="8"/>
      <c r="UFC76" s="8"/>
      <c r="UFD76" s="8"/>
      <c r="UFE76" s="8"/>
      <c r="UFF76" s="8"/>
      <c r="UFG76" s="8"/>
      <c r="UFH76" s="8"/>
      <c r="UFI76" s="8"/>
      <c r="UFJ76" s="8"/>
      <c r="UFK76" s="8"/>
      <c r="UFL76" s="8"/>
      <c r="UFM76" s="8"/>
      <c r="UFN76" s="8"/>
      <c r="UFO76" s="8"/>
      <c r="UFP76" s="8"/>
      <c r="UFQ76" s="8"/>
      <c r="UFR76" s="8"/>
      <c r="UFS76" s="8"/>
      <c r="UFT76" s="8"/>
      <c r="UFU76" s="8"/>
      <c r="UFV76" s="8"/>
      <c r="UFW76" s="8"/>
      <c r="UFX76" s="8"/>
      <c r="UFY76" s="8"/>
      <c r="UFZ76" s="8"/>
      <c r="UGA76" s="8"/>
      <c r="UGB76" s="8"/>
      <c r="UGC76" s="8"/>
      <c r="UGD76" s="8"/>
      <c r="UGE76" s="8"/>
      <c r="UGF76" s="8"/>
      <c r="UGG76" s="8"/>
      <c r="UGH76" s="8"/>
      <c r="UGI76" s="8"/>
      <c r="UGJ76" s="8"/>
      <c r="UGK76" s="8"/>
      <c r="UGL76" s="8"/>
      <c r="UGM76" s="8"/>
      <c r="UGN76" s="8"/>
      <c r="UGO76" s="8"/>
      <c r="UGP76" s="8"/>
      <c r="UGQ76" s="8"/>
      <c r="UGR76" s="8"/>
      <c r="UGS76" s="8"/>
      <c r="UGT76" s="8"/>
      <c r="UGU76" s="8"/>
      <c r="UGV76" s="8"/>
      <c r="UGW76" s="8"/>
      <c r="UGX76" s="8"/>
      <c r="UGY76" s="8"/>
      <c r="UGZ76" s="8"/>
      <c r="UHA76" s="8"/>
      <c r="UHB76" s="8"/>
      <c r="UHC76" s="8"/>
      <c r="UHD76" s="8"/>
      <c r="UHE76" s="8"/>
      <c r="UHF76" s="8"/>
      <c r="UHG76" s="8"/>
      <c r="UHH76" s="8"/>
      <c r="UHI76" s="8"/>
      <c r="UHJ76" s="8"/>
      <c r="UHK76" s="8"/>
      <c r="UHL76" s="8"/>
      <c r="UHM76" s="8"/>
      <c r="UHN76" s="8"/>
      <c r="UHO76" s="8"/>
      <c r="UHP76" s="8"/>
      <c r="UHQ76" s="8"/>
      <c r="UHR76" s="8"/>
      <c r="UHS76" s="8"/>
      <c r="UHT76" s="8"/>
      <c r="UHU76" s="8"/>
      <c r="UHV76" s="8"/>
      <c r="UHW76" s="8"/>
      <c r="UHX76" s="8"/>
      <c r="UHY76" s="8"/>
      <c r="UHZ76" s="8"/>
      <c r="UIA76" s="8"/>
      <c r="UIB76" s="8"/>
      <c r="UIC76" s="8"/>
      <c r="UID76" s="8"/>
      <c r="UIE76" s="8"/>
      <c r="UIF76" s="8"/>
      <c r="UIG76" s="8"/>
      <c r="UIH76" s="8"/>
      <c r="UII76" s="8"/>
      <c r="UIJ76" s="8"/>
      <c r="UIK76" s="8"/>
      <c r="UIL76" s="8"/>
      <c r="UIM76" s="8"/>
      <c r="UIN76" s="8"/>
      <c r="UIO76" s="8"/>
      <c r="UIP76" s="8"/>
      <c r="UIQ76" s="8"/>
      <c r="UIR76" s="8"/>
      <c r="UIS76" s="8"/>
      <c r="UIT76" s="8"/>
      <c r="UIU76" s="8"/>
      <c r="UIV76" s="8"/>
      <c r="UIW76" s="8"/>
      <c r="UIX76" s="8"/>
      <c r="UIY76" s="8"/>
      <c r="UIZ76" s="8"/>
      <c r="UJA76" s="8"/>
      <c r="UJB76" s="8"/>
      <c r="UJC76" s="8"/>
      <c r="UJD76" s="8"/>
      <c r="UJE76" s="8"/>
      <c r="UJF76" s="8"/>
      <c r="UJG76" s="8"/>
      <c r="UJH76" s="8"/>
      <c r="UJI76" s="8"/>
      <c r="UJJ76" s="8"/>
      <c r="UJK76" s="8"/>
      <c r="UJL76" s="8"/>
      <c r="UJM76" s="8"/>
      <c r="UJN76" s="8"/>
      <c r="UJO76" s="8"/>
      <c r="UJP76" s="8"/>
      <c r="UJQ76" s="8"/>
      <c r="UJR76" s="8"/>
      <c r="UJS76" s="8"/>
      <c r="UJT76" s="8"/>
      <c r="UJU76" s="8"/>
      <c r="UJV76" s="8"/>
      <c r="UJW76" s="8"/>
      <c r="UJX76" s="8"/>
      <c r="UJY76" s="8"/>
      <c r="UJZ76" s="8"/>
      <c r="UKA76" s="8"/>
      <c r="UKB76" s="8"/>
      <c r="UKC76" s="8"/>
      <c r="UKD76" s="8"/>
      <c r="UKE76" s="8"/>
      <c r="UKF76" s="8"/>
      <c r="UKG76" s="8"/>
      <c r="UKH76" s="8"/>
      <c r="UKI76" s="8"/>
      <c r="UKJ76" s="8"/>
      <c r="UKK76" s="8"/>
      <c r="UKL76" s="8"/>
      <c r="UKM76" s="8"/>
      <c r="UKN76" s="8"/>
      <c r="UKO76" s="8"/>
      <c r="UKP76" s="8"/>
      <c r="UKQ76" s="8"/>
      <c r="UKR76" s="8"/>
      <c r="UKS76" s="8"/>
      <c r="UKT76" s="8"/>
      <c r="UKU76" s="8"/>
      <c r="UKV76" s="8"/>
      <c r="UKW76" s="8"/>
      <c r="UKX76" s="8"/>
      <c r="UKY76" s="8"/>
      <c r="UKZ76" s="8"/>
      <c r="ULA76" s="8"/>
      <c r="ULB76" s="8"/>
      <c r="ULC76" s="8"/>
      <c r="ULD76" s="8"/>
      <c r="ULE76" s="8"/>
      <c r="ULF76" s="8"/>
      <c r="ULG76" s="8"/>
      <c r="ULH76" s="8"/>
      <c r="ULI76" s="8"/>
      <c r="ULJ76" s="8"/>
      <c r="ULK76" s="8"/>
      <c r="ULL76" s="8"/>
      <c r="ULM76" s="8"/>
      <c r="ULN76" s="8"/>
      <c r="ULO76" s="8"/>
      <c r="ULP76" s="8"/>
      <c r="ULQ76" s="8"/>
      <c r="ULR76" s="8"/>
      <c r="ULS76" s="8"/>
      <c r="ULT76" s="8"/>
      <c r="ULU76" s="8"/>
      <c r="ULV76" s="8"/>
      <c r="ULW76" s="8"/>
      <c r="ULX76" s="8"/>
      <c r="ULY76" s="8"/>
      <c r="ULZ76" s="8"/>
      <c r="UMA76" s="8"/>
      <c r="UMB76" s="8"/>
      <c r="UMC76" s="8"/>
      <c r="UMD76" s="8"/>
      <c r="UME76" s="8"/>
      <c r="UMF76" s="8"/>
      <c r="UMG76" s="8"/>
      <c r="UMH76" s="8"/>
      <c r="UMI76" s="8"/>
      <c r="UMJ76" s="8"/>
      <c r="UMK76" s="8"/>
      <c r="UML76" s="8"/>
      <c r="UMM76" s="8"/>
      <c r="UMN76" s="8"/>
      <c r="UMO76" s="8"/>
      <c r="UMP76" s="8"/>
      <c r="UMQ76" s="8"/>
      <c r="UMR76" s="8"/>
      <c r="UMS76" s="8"/>
      <c r="UMT76" s="8"/>
      <c r="UMU76" s="8"/>
      <c r="UMV76" s="8"/>
      <c r="UMW76" s="8"/>
      <c r="UMX76" s="8"/>
      <c r="UMY76" s="8"/>
      <c r="UMZ76" s="8"/>
      <c r="UNA76" s="8"/>
      <c r="UNB76" s="8"/>
      <c r="UNC76" s="8"/>
      <c r="UND76" s="8"/>
      <c r="UNE76" s="8"/>
      <c r="UNF76" s="8"/>
      <c r="UNG76" s="8"/>
      <c r="UNH76" s="8"/>
      <c r="UNI76" s="8"/>
      <c r="UNJ76" s="8"/>
      <c r="UNK76" s="8"/>
      <c r="UNL76" s="8"/>
      <c r="UNM76" s="8"/>
      <c r="UNN76" s="8"/>
      <c r="UNO76" s="8"/>
      <c r="UNP76" s="8"/>
      <c r="UNQ76" s="8"/>
      <c r="UNR76" s="8"/>
      <c r="UNS76" s="8"/>
      <c r="UNT76" s="8"/>
      <c r="UNU76" s="8"/>
      <c r="UNV76" s="8"/>
      <c r="UNW76" s="8"/>
      <c r="UNX76" s="8"/>
      <c r="UNY76" s="8"/>
      <c r="UNZ76" s="8"/>
      <c r="UOA76" s="8"/>
      <c r="UOB76" s="8"/>
      <c r="UOC76" s="8"/>
      <c r="UOD76" s="8"/>
      <c r="UOE76" s="8"/>
      <c r="UOF76" s="8"/>
      <c r="UOG76" s="8"/>
      <c r="UOH76" s="8"/>
      <c r="UOI76" s="8"/>
      <c r="UOJ76" s="8"/>
      <c r="UOK76" s="8"/>
      <c r="UOL76" s="8"/>
      <c r="UOM76" s="8"/>
      <c r="UON76" s="8"/>
      <c r="UOO76" s="8"/>
      <c r="UOP76" s="8"/>
      <c r="UOQ76" s="8"/>
      <c r="UOR76" s="8"/>
      <c r="UOS76" s="8"/>
      <c r="UOT76" s="8"/>
      <c r="UOU76" s="8"/>
      <c r="UOV76" s="8"/>
      <c r="UOW76" s="8"/>
      <c r="UOX76" s="8"/>
      <c r="UOY76" s="8"/>
      <c r="UOZ76" s="8"/>
      <c r="UPA76" s="8"/>
      <c r="UPB76" s="8"/>
      <c r="UPC76" s="8"/>
      <c r="UPD76" s="8"/>
      <c r="UPE76" s="8"/>
      <c r="UPF76" s="8"/>
      <c r="UPG76" s="8"/>
      <c r="UPH76" s="8"/>
      <c r="UPI76" s="8"/>
      <c r="UPJ76" s="8"/>
      <c r="UPK76" s="8"/>
      <c r="UPL76" s="8"/>
      <c r="UPM76" s="8"/>
      <c r="UPN76" s="8"/>
      <c r="UPO76" s="8"/>
      <c r="UPP76" s="8"/>
      <c r="UPQ76" s="8"/>
      <c r="UPR76" s="8"/>
      <c r="UPS76" s="8"/>
      <c r="UPT76" s="8"/>
      <c r="UPU76" s="8"/>
      <c r="UPV76" s="8"/>
      <c r="UPW76" s="8"/>
      <c r="UPX76" s="8"/>
      <c r="UPY76" s="8"/>
      <c r="UPZ76" s="8"/>
      <c r="UQA76" s="8"/>
      <c r="UQB76" s="8"/>
      <c r="UQC76" s="8"/>
      <c r="UQD76" s="8"/>
      <c r="UQE76" s="8"/>
      <c r="UQF76" s="8"/>
      <c r="UQG76" s="8"/>
      <c r="UQH76" s="8"/>
      <c r="UQI76" s="8"/>
      <c r="UQJ76" s="8"/>
      <c r="UQK76" s="8"/>
      <c r="UQL76" s="8"/>
      <c r="UQM76" s="8"/>
      <c r="UQN76" s="8"/>
      <c r="UQO76" s="8"/>
      <c r="UQP76" s="8"/>
      <c r="UQQ76" s="8"/>
      <c r="UQR76" s="8"/>
      <c r="UQS76" s="8"/>
      <c r="UQT76" s="8"/>
      <c r="UQU76" s="8"/>
      <c r="UQV76" s="8"/>
      <c r="UQW76" s="8"/>
      <c r="UQX76" s="8"/>
      <c r="UQY76" s="8"/>
      <c r="UQZ76" s="8"/>
      <c r="URA76" s="8"/>
      <c r="URB76" s="8"/>
      <c r="URC76" s="8"/>
      <c r="URD76" s="8"/>
      <c r="URE76" s="8"/>
      <c r="URF76" s="8"/>
      <c r="URG76" s="8"/>
      <c r="URH76" s="8"/>
      <c r="URI76" s="8"/>
      <c r="URJ76" s="8"/>
      <c r="URK76" s="8"/>
      <c r="URL76" s="8"/>
      <c r="URM76" s="8"/>
      <c r="URN76" s="8"/>
      <c r="URO76" s="8"/>
      <c r="URP76" s="8"/>
      <c r="URQ76" s="8"/>
      <c r="URR76" s="8"/>
      <c r="URS76" s="8"/>
      <c r="URT76" s="8"/>
      <c r="URU76" s="8"/>
      <c r="URV76" s="8"/>
      <c r="URW76" s="8"/>
      <c r="URX76" s="8"/>
      <c r="URY76" s="8"/>
      <c r="URZ76" s="8"/>
      <c r="USA76" s="8"/>
      <c r="USB76" s="8"/>
      <c r="USC76" s="8"/>
      <c r="USD76" s="8"/>
      <c r="USE76" s="8"/>
      <c r="USF76" s="8"/>
      <c r="USG76" s="8"/>
      <c r="USH76" s="8"/>
      <c r="USI76" s="8"/>
      <c r="USJ76" s="8"/>
      <c r="USK76" s="8"/>
      <c r="USL76" s="8"/>
      <c r="USM76" s="8"/>
      <c r="USN76" s="8"/>
      <c r="USO76" s="8"/>
      <c r="USP76" s="8"/>
      <c r="USQ76" s="8"/>
      <c r="USR76" s="8"/>
      <c r="USS76" s="8"/>
      <c r="UST76" s="8"/>
      <c r="USU76" s="8"/>
      <c r="USV76" s="8"/>
      <c r="USW76" s="8"/>
      <c r="USX76" s="8"/>
      <c r="USY76" s="8"/>
      <c r="USZ76" s="8"/>
      <c r="UTA76" s="8"/>
      <c r="UTB76" s="8"/>
      <c r="UTC76" s="8"/>
      <c r="UTD76" s="8"/>
      <c r="UTE76" s="8"/>
      <c r="UTF76" s="8"/>
      <c r="UTG76" s="8"/>
      <c r="UTH76" s="8"/>
      <c r="UTI76" s="8"/>
      <c r="UTJ76" s="8"/>
      <c r="UTK76" s="8"/>
      <c r="UTL76" s="8"/>
      <c r="UTM76" s="8"/>
      <c r="UTN76" s="8"/>
      <c r="UTO76" s="8"/>
      <c r="UTP76" s="8"/>
      <c r="UTQ76" s="8"/>
      <c r="UTR76" s="8"/>
      <c r="UTS76" s="8"/>
      <c r="UTT76" s="8"/>
      <c r="UTU76" s="8"/>
      <c r="UTV76" s="8"/>
      <c r="UTW76" s="8"/>
      <c r="UTX76" s="8"/>
      <c r="UTY76" s="8"/>
      <c r="UTZ76" s="8"/>
      <c r="UUA76" s="8"/>
      <c r="UUB76" s="8"/>
      <c r="UUC76" s="8"/>
      <c r="UUD76" s="8"/>
      <c r="UUE76" s="8"/>
      <c r="UUF76" s="8"/>
      <c r="UUG76" s="8"/>
      <c r="UUH76" s="8"/>
      <c r="UUI76" s="8"/>
      <c r="UUJ76" s="8"/>
      <c r="UUK76" s="8"/>
      <c r="UUL76" s="8"/>
      <c r="UUM76" s="8"/>
      <c r="UUN76" s="8"/>
      <c r="UUO76" s="8"/>
      <c r="UUP76" s="8"/>
      <c r="UUQ76" s="8"/>
      <c r="UUR76" s="8"/>
      <c r="UUS76" s="8"/>
      <c r="UUT76" s="8"/>
      <c r="UUU76" s="8"/>
      <c r="UUV76" s="8"/>
      <c r="UUW76" s="8"/>
      <c r="UUX76" s="8"/>
      <c r="UUY76" s="8"/>
      <c r="UUZ76" s="8"/>
      <c r="UVA76" s="8"/>
      <c r="UVB76" s="8"/>
      <c r="UVC76" s="8"/>
      <c r="UVD76" s="8"/>
      <c r="UVE76" s="8"/>
      <c r="UVF76" s="8"/>
      <c r="UVG76" s="8"/>
      <c r="UVH76" s="8"/>
      <c r="UVI76" s="8"/>
      <c r="UVJ76" s="8"/>
      <c r="UVK76" s="8"/>
      <c r="UVL76" s="8"/>
      <c r="UVM76" s="8"/>
      <c r="UVN76" s="8"/>
      <c r="UVO76" s="8"/>
      <c r="UVP76" s="8"/>
      <c r="UVQ76" s="8"/>
      <c r="UVR76" s="8"/>
      <c r="UVS76" s="8"/>
      <c r="UVT76" s="8"/>
      <c r="UVU76" s="8"/>
      <c r="UVV76" s="8"/>
      <c r="UVW76" s="8"/>
      <c r="UVX76" s="8"/>
      <c r="UVY76" s="8"/>
      <c r="UVZ76" s="8"/>
      <c r="UWA76" s="8"/>
      <c r="UWB76" s="8"/>
      <c r="UWC76" s="8"/>
      <c r="UWD76" s="8"/>
      <c r="UWE76" s="8"/>
      <c r="UWF76" s="8"/>
      <c r="UWG76" s="8"/>
      <c r="UWH76" s="8"/>
      <c r="UWI76" s="8"/>
      <c r="UWJ76" s="8"/>
      <c r="UWK76" s="8"/>
      <c r="UWL76" s="8"/>
      <c r="UWM76" s="8"/>
      <c r="UWN76" s="8"/>
      <c r="UWO76" s="8"/>
      <c r="UWP76" s="8"/>
      <c r="UWQ76" s="8"/>
      <c r="UWR76" s="8"/>
      <c r="UWS76" s="8"/>
      <c r="UWT76" s="8"/>
      <c r="UWU76" s="8"/>
      <c r="UWV76" s="8"/>
      <c r="UWW76" s="8"/>
      <c r="UWX76" s="8"/>
      <c r="UWY76" s="8"/>
      <c r="UWZ76" s="8"/>
      <c r="UXA76" s="8"/>
      <c r="UXB76" s="8"/>
      <c r="UXC76" s="8"/>
      <c r="UXD76" s="8"/>
      <c r="UXE76" s="8"/>
      <c r="UXF76" s="8"/>
      <c r="UXG76" s="8"/>
      <c r="UXH76" s="8"/>
      <c r="UXI76" s="8"/>
      <c r="UXJ76" s="8"/>
      <c r="UXK76" s="8"/>
      <c r="UXL76" s="8"/>
      <c r="UXM76" s="8"/>
      <c r="UXN76" s="8"/>
      <c r="UXO76" s="8"/>
      <c r="UXP76" s="8"/>
      <c r="UXQ76" s="8"/>
      <c r="UXR76" s="8"/>
      <c r="UXS76" s="8"/>
      <c r="UXT76" s="8"/>
      <c r="UXU76" s="8"/>
      <c r="UXV76" s="8"/>
      <c r="UXW76" s="8"/>
      <c r="UXX76" s="8"/>
      <c r="UXY76" s="8"/>
      <c r="UXZ76" s="8"/>
      <c r="UYA76" s="8"/>
      <c r="UYB76" s="8"/>
      <c r="UYC76" s="8"/>
      <c r="UYD76" s="8"/>
      <c r="UYE76" s="8"/>
      <c r="UYF76" s="8"/>
      <c r="UYG76" s="8"/>
      <c r="UYH76" s="8"/>
      <c r="UYI76" s="8"/>
      <c r="UYJ76" s="8"/>
      <c r="UYK76" s="8"/>
      <c r="UYL76" s="8"/>
      <c r="UYM76" s="8"/>
      <c r="UYN76" s="8"/>
      <c r="UYO76" s="8"/>
      <c r="UYP76" s="8"/>
      <c r="UYQ76" s="8"/>
      <c r="UYR76" s="8"/>
      <c r="UYS76" s="8"/>
      <c r="UYT76" s="8"/>
      <c r="UYU76" s="8"/>
      <c r="UYV76" s="8"/>
      <c r="UYW76" s="8"/>
      <c r="UYX76" s="8"/>
      <c r="UYY76" s="8"/>
      <c r="UYZ76" s="8"/>
      <c r="UZA76" s="8"/>
      <c r="UZB76" s="8"/>
      <c r="UZC76" s="8"/>
      <c r="UZD76" s="8"/>
      <c r="UZE76" s="8"/>
      <c r="UZF76" s="8"/>
      <c r="UZG76" s="8"/>
      <c r="UZH76" s="8"/>
      <c r="UZI76" s="8"/>
      <c r="UZJ76" s="8"/>
      <c r="UZK76" s="8"/>
      <c r="UZL76" s="8"/>
      <c r="UZM76" s="8"/>
      <c r="UZN76" s="8"/>
      <c r="UZO76" s="8"/>
      <c r="UZP76" s="8"/>
      <c r="UZQ76" s="8"/>
      <c r="UZR76" s="8"/>
      <c r="UZS76" s="8"/>
      <c r="UZT76" s="8"/>
      <c r="UZU76" s="8"/>
      <c r="UZV76" s="8"/>
      <c r="UZW76" s="8"/>
      <c r="UZX76" s="8"/>
      <c r="UZY76" s="8"/>
      <c r="UZZ76" s="8"/>
      <c r="VAA76" s="8"/>
      <c r="VAB76" s="8"/>
      <c r="VAC76" s="8"/>
      <c r="VAD76" s="8"/>
      <c r="VAE76" s="8"/>
      <c r="VAF76" s="8"/>
      <c r="VAG76" s="8"/>
      <c r="VAH76" s="8"/>
      <c r="VAI76" s="8"/>
      <c r="VAJ76" s="8"/>
      <c r="VAK76" s="8"/>
      <c r="VAL76" s="8"/>
      <c r="VAM76" s="8"/>
      <c r="VAN76" s="8"/>
      <c r="VAO76" s="8"/>
      <c r="VAP76" s="8"/>
      <c r="VAQ76" s="8"/>
      <c r="VAR76" s="8"/>
      <c r="VAS76" s="8"/>
      <c r="VAT76" s="8"/>
      <c r="VAU76" s="8"/>
      <c r="VAV76" s="8"/>
      <c r="VAW76" s="8"/>
      <c r="VAX76" s="8"/>
      <c r="VAY76" s="8"/>
      <c r="VAZ76" s="8"/>
      <c r="VBA76" s="8"/>
      <c r="VBB76" s="8"/>
      <c r="VBC76" s="8"/>
      <c r="VBD76" s="8"/>
      <c r="VBE76" s="8"/>
      <c r="VBF76" s="8"/>
      <c r="VBG76" s="8"/>
      <c r="VBH76" s="8"/>
      <c r="VBI76" s="8"/>
      <c r="VBJ76" s="8"/>
      <c r="VBK76" s="8"/>
      <c r="VBL76" s="8"/>
      <c r="VBM76" s="8"/>
      <c r="VBN76" s="8"/>
      <c r="VBO76" s="8"/>
      <c r="VBP76" s="8"/>
      <c r="VBQ76" s="8"/>
      <c r="VBR76" s="8"/>
      <c r="VBS76" s="8"/>
      <c r="VBT76" s="8"/>
      <c r="VBU76" s="8"/>
      <c r="VBV76" s="8"/>
      <c r="VBW76" s="8"/>
      <c r="VBX76" s="8"/>
      <c r="VBY76" s="8"/>
      <c r="VBZ76" s="8"/>
      <c r="VCA76" s="8"/>
      <c r="VCB76" s="8"/>
      <c r="VCC76" s="8"/>
      <c r="VCD76" s="8"/>
      <c r="VCE76" s="8"/>
      <c r="VCF76" s="8"/>
      <c r="VCG76" s="8"/>
      <c r="VCH76" s="8"/>
      <c r="VCI76" s="8"/>
      <c r="VCJ76" s="8"/>
      <c r="VCK76" s="8"/>
      <c r="VCL76" s="8"/>
      <c r="VCM76" s="8"/>
      <c r="VCN76" s="8"/>
      <c r="VCO76" s="8"/>
      <c r="VCP76" s="8"/>
      <c r="VCQ76" s="8"/>
      <c r="VCR76" s="8"/>
      <c r="VCS76" s="8"/>
      <c r="VCT76" s="8"/>
      <c r="VCU76" s="8"/>
      <c r="VCV76" s="8"/>
      <c r="VCW76" s="8"/>
      <c r="VCX76" s="8"/>
      <c r="VCY76" s="8"/>
      <c r="VCZ76" s="8"/>
      <c r="VDA76" s="8"/>
      <c r="VDB76" s="8"/>
      <c r="VDC76" s="8"/>
      <c r="VDD76" s="8"/>
      <c r="VDE76" s="8"/>
      <c r="VDF76" s="8"/>
      <c r="VDG76" s="8"/>
      <c r="VDH76" s="8"/>
      <c r="VDI76" s="8"/>
      <c r="VDJ76" s="8"/>
      <c r="VDK76" s="8"/>
      <c r="VDL76" s="8"/>
      <c r="VDM76" s="8"/>
      <c r="VDN76" s="8"/>
      <c r="VDO76" s="8"/>
      <c r="VDP76" s="8"/>
      <c r="VDQ76" s="8"/>
      <c r="VDR76" s="8"/>
      <c r="VDS76" s="8"/>
      <c r="VDT76" s="8"/>
      <c r="VDU76" s="8"/>
      <c r="VDV76" s="8"/>
      <c r="VDW76" s="8"/>
      <c r="VDX76" s="8"/>
      <c r="VDY76" s="8"/>
      <c r="VDZ76" s="8"/>
      <c r="VEA76" s="8"/>
      <c r="VEB76" s="8"/>
      <c r="VEC76" s="8"/>
      <c r="VED76" s="8"/>
      <c r="VEE76" s="8"/>
      <c r="VEF76" s="8"/>
      <c r="VEG76" s="8"/>
      <c r="VEH76" s="8"/>
      <c r="VEI76" s="8"/>
      <c r="VEJ76" s="8"/>
      <c r="VEK76" s="8"/>
      <c r="VEL76" s="8"/>
      <c r="VEM76" s="8"/>
      <c r="VEN76" s="8"/>
      <c r="VEO76" s="8"/>
      <c r="VEP76" s="8"/>
      <c r="VEQ76" s="8"/>
      <c r="VER76" s="8"/>
      <c r="VES76" s="8"/>
      <c r="VET76" s="8"/>
      <c r="VEU76" s="8"/>
      <c r="VEV76" s="8"/>
      <c r="VEW76" s="8"/>
      <c r="VEX76" s="8"/>
      <c r="VEY76" s="8"/>
      <c r="VEZ76" s="8"/>
      <c r="VFA76" s="8"/>
      <c r="VFB76" s="8"/>
      <c r="VFC76" s="8"/>
      <c r="VFD76" s="8"/>
      <c r="VFE76" s="8"/>
      <c r="VFF76" s="8"/>
      <c r="VFG76" s="8"/>
      <c r="VFH76" s="8"/>
      <c r="VFI76" s="8"/>
      <c r="VFJ76" s="8"/>
      <c r="VFK76" s="8"/>
      <c r="VFL76" s="8"/>
      <c r="VFM76" s="8"/>
      <c r="VFN76" s="8"/>
      <c r="VFO76" s="8"/>
      <c r="VFP76" s="8"/>
      <c r="VFQ76" s="8"/>
      <c r="VFR76" s="8"/>
      <c r="VFS76" s="8"/>
      <c r="VFT76" s="8"/>
      <c r="VFU76" s="8"/>
      <c r="VFV76" s="8"/>
      <c r="VFW76" s="8"/>
      <c r="VFX76" s="8"/>
      <c r="VFY76" s="8"/>
      <c r="VFZ76" s="8"/>
      <c r="VGA76" s="8"/>
      <c r="VGB76" s="8"/>
      <c r="VGC76" s="8"/>
      <c r="VGD76" s="8"/>
      <c r="VGE76" s="8"/>
      <c r="VGF76" s="8"/>
      <c r="VGG76" s="8"/>
      <c r="VGH76" s="8"/>
      <c r="VGI76" s="8"/>
      <c r="VGJ76" s="8"/>
      <c r="VGK76" s="8"/>
      <c r="VGL76" s="8"/>
      <c r="VGM76" s="8"/>
      <c r="VGN76" s="8"/>
      <c r="VGO76" s="8"/>
      <c r="VGP76" s="8"/>
      <c r="VGQ76" s="8"/>
      <c r="VGR76" s="8"/>
      <c r="VGS76" s="8"/>
      <c r="VGT76" s="8"/>
      <c r="VGU76" s="8"/>
      <c r="VGV76" s="8"/>
      <c r="VGW76" s="8"/>
      <c r="VGX76" s="8"/>
      <c r="VGY76" s="8"/>
      <c r="VGZ76" s="8"/>
      <c r="VHA76" s="8"/>
      <c r="VHB76" s="8"/>
      <c r="VHC76" s="8"/>
      <c r="VHD76" s="8"/>
      <c r="VHE76" s="8"/>
      <c r="VHF76" s="8"/>
      <c r="VHG76" s="8"/>
      <c r="VHH76" s="8"/>
      <c r="VHI76" s="8"/>
      <c r="VHJ76" s="8"/>
      <c r="VHK76" s="8"/>
      <c r="VHL76" s="8"/>
      <c r="VHM76" s="8"/>
      <c r="VHN76" s="8"/>
      <c r="VHO76" s="8"/>
      <c r="VHP76" s="8"/>
      <c r="VHQ76" s="8"/>
      <c r="VHR76" s="8"/>
      <c r="VHS76" s="8"/>
      <c r="VHT76" s="8"/>
      <c r="VHU76" s="8"/>
      <c r="VHV76" s="8"/>
      <c r="VHW76" s="8"/>
      <c r="VHX76" s="8"/>
      <c r="VHY76" s="8"/>
      <c r="VHZ76" s="8"/>
      <c r="VIA76" s="8"/>
      <c r="VIB76" s="8"/>
      <c r="VIC76" s="8"/>
      <c r="VID76" s="8"/>
      <c r="VIE76" s="8"/>
      <c r="VIF76" s="8"/>
      <c r="VIG76" s="8"/>
      <c r="VIH76" s="8"/>
      <c r="VII76" s="8"/>
      <c r="VIJ76" s="8"/>
      <c r="VIK76" s="8"/>
      <c r="VIL76" s="8"/>
      <c r="VIM76" s="8"/>
      <c r="VIN76" s="8"/>
      <c r="VIO76" s="8"/>
      <c r="VIP76" s="8"/>
      <c r="VIQ76" s="8"/>
      <c r="VIR76" s="8"/>
      <c r="VIS76" s="8"/>
      <c r="VIT76" s="8"/>
      <c r="VIU76" s="8"/>
      <c r="VIV76" s="8"/>
      <c r="VIW76" s="8"/>
      <c r="VIX76" s="8"/>
      <c r="VIY76" s="8"/>
      <c r="VIZ76" s="8"/>
      <c r="VJA76" s="8"/>
      <c r="VJB76" s="8"/>
      <c r="VJC76" s="8"/>
      <c r="VJD76" s="8"/>
      <c r="VJE76" s="8"/>
      <c r="VJF76" s="8"/>
      <c r="VJG76" s="8"/>
      <c r="VJH76" s="8"/>
      <c r="VJI76" s="8"/>
      <c r="VJJ76" s="8"/>
      <c r="VJK76" s="8"/>
      <c r="VJL76" s="8"/>
      <c r="VJM76" s="8"/>
      <c r="VJN76" s="8"/>
      <c r="VJO76" s="8"/>
      <c r="VJP76" s="8"/>
      <c r="VJQ76" s="8"/>
      <c r="VJR76" s="8"/>
      <c r="VJS76" s="8"/>
      <c r="VJT76" s="8"/>
      <c r="VJU76" s="8"/>
      <c r="VJV76" s="8"/>
      <c r="VJW76" s="8"/>
      <c r="VJX76" s="8"/>
      <c r="VJY76" s="8"/>
      <c r="VJZ76" s="8"/>
      <c r="VKA76" s="8"/>
      <c r="VKB76" s="8"/>
      <c r="VKC76" s="8"/>
      <c r="VKD76" s="8"/>
      <c r="VKE76" s="8"/>
      <c r="VKF76" s="8"/>
      <c r="VKG76" s="8"/>
      <c r="VKH76" s="8"/>
      <c r="VKI76" s="8"/>
      <c r="VKJ76" s="8"/>
      <c r="VKK76" s="8"/>
      <c r="VKL76" s="8"/>
      <c r="VKM76" s="8"/>
      <c r="VKN76" s="8"/>
      <c r="VKO76" s="8"/>
      <c r="VKP76" s="8"/>
      <c r="VKQ76" s="8"/>
      <c r="VKR76" s="8"/>
      <c r="VKS76" s="8"/>
      <c r="VKT76" s="8"/>
      <c r="VKU76" s="8"/>
      <c r="VKV76" s="8"/>
      <c r="VKW76" s="8"/>
      <c r="VKX76" s="8"/>
      <c r="VKY76" s="8"/>
      <c r="VKZ76" s="8"/>
      <c r="VLA76" s="8"/>
      <c r="VLB76" s="8"/>
      <c r="VLC76" s="8"/>
      <c r="VLD76" s="8"/>
      <c r="VLE76" s="8"/>
      <c r="VLF76" s="8"/>
      <c r="VLG76" s="8"/>
      <c r="VLH76" s="8"/>
      <c r="VLI76" s="8"/>
      <c r="VLJ76" s="8"/>
      <c r="VLK76" s="8"/>
      <c r="VLL76" s="8"/>
      <c r="VLM76" s="8"/>
      <c r="VLN76" s="8"/>
      <c r="VLO76" s="8"/>
      <c r="VLP76" s="8"/>
      <c r="VLQ76" s="8"/>
      <c r="VLR76" s="8"/>
      <c r="VLS76" s="8"/>
      <c r="VLT76" s="8"/>
      <c r="VLU76" s="8"/>
      <c r="VLV76" s="8"/>
      <c r="VLW76" s="8"/>
      <c r="VLX76" s="8"/>
      <c r="VLY76" s="8"/>
      <c r="VLZ76" s="8"/>
      <c r="VMA76" s="8"/>
      <c r="VMB76" s="8"/>
      <c r="VMC76" s="8"/>
      <c r="VMD76" s="8"/>
      <c r="VME76" s="8"/>
      <c r="VMF76" s="8"/>
      <c r="VMG76" s="8"/>
      <c r="VMH76" s="8"/>
      <c r="VMI76" s="8"/>
      <c r="VMJ76" s="8"/>
      <c r="VMK76" s="8"/>
      <c r="VML76" s="8"/>
      <c r="VMM76" s="8"/>
      <c r="VMN76" s="8"/>
      <c r="VMO76" s="8"/>
      <c r="VMP76" s="8"/>
      <c r="VMQ76" s="8"/>
      <c r="VMR76" s="8"/>
      <c r="VMS76" s="8"/>
      <c r="VMT76" s="8"/>
      <c r="VMU76" s="8"/>
      <c r="VMV76" s="8"/>
      <c r="VMW76" s="8"/>
      <c r="VMX76" s="8"/>
      <c r="VMY76" s="8"/>
      <c r="VMZ76" s="8"/>
      <c r="VNA76" s="8"/>
      <c r="VNB76" s="8"/>
      <c r="VNC76" s="8"/>
      <c r="VND76" s="8"/>
      <c r="VNE76" s="8"/>
      <c r="VNF76" s="8"/>
      <c r="VNG76" s="8"/>
      <c r="VNH76" s="8"/>
      <c r="VNI76" s="8"/>
      <c r="VNJ76" s="8"/>
      <c r="VNK76" s="8"/>
      <c r="VNL76" s="8"/>
      <c r="VNM76" s="8"/>
      <c r="VNN76" s="8"/>
      <c r="VNO76" s="8"/>
      <c r="VNP76" s="8"/>
      <c r="VNQ76" s="8"/>
      <c r="VNR76" s="8"/>
      <c r="VNS76" s="8"/>
      <c r="VNT76" s="8"/>
      <c r="VNU76" s="8"/>
      <c r="VNV76" s="8"/>
      <c r="VNW76" s="8"/>
      <c r="VNX76" s="8"/>
      <c r="VNY76" s="8"/>
      <c r="VNZ76" s="8"/>
      <c r="VOA76" s="8"/>
      <c r="VOB76" s="8"/>
      <c r="VOC76" s="8"/>
      <c r="VOD76" s="8"/>
      <c r="VOE76" s="8"/>
      <c r="VOF76" s="8"/>
      <c r="VOG76" s="8"/>
      <c r="VOH76" s="8"/>
      <c r="VOI76" s="8"/>
      <c r="VOJ76" s="8"/>
      <c r="VOK76" s="8"/>
      <c r="VOL76" s="8"/>
      <c r="VOM76" s="8"/>
      <c r="VON76" s="8"/>
      <c r="VOO76" s="8"/>
      <c r="VOP76" s="8"/>
      <c r="VOQ76" s="8"/>
      <c r="VOR76" s="8"/>
      <c r="VOS76" s="8"/>
      <c r="VOT76" s="8"/>
      <c r="VOU76" s="8"/>
      <c r="VOV76" s="8"/>
      <c r="VOW76" s="8"/>
      <c r="VOX76" s="8"/>
      <c r="VOY76" s="8"/>
      <c r="VOZ76" s="8"/>
      <c r="VPA76" s="8"/>
      <c r="VPB76" s="8"/>
      <c r="VPC76" s="8"/>
      <c r="VPD76" s="8"/>
      <c r="VPE76" s="8"/>
      <c r="VPF76" s="8"/>
      <c r="VPG76" s="8"/>
      <c r="VPH76" s="8"/>
      <c r="VPI76" s="8"/>
      <c r="VPJ76" s="8"/>
      <c r="VPK76" s="8"/>
      <c r="VPL76" s="8"/>
      <c r="VPM76" s="8"/>
      <c r="VPN76" s="8"/>
      <c r="VPO76" s="8"/>
      <c r="VPP76" s="8"/>
      <c r="VPQ76" s="8"/>
      <c r="VPR76" s="8"/>
      <c r="VPS76" s="8"/>
      <c r="VPT76" s="8"/>
      <c r="VPU76" s="8"/>
      <c r="VPV76" s="8"/>
      <c r="VPW76" s="8"/>
      <c r="VPX76" s="8"/>
      <c r="VPY76" s="8"/>
      <c r="VPZ76" s="8"/>
      <c r="VQA76" s="8"/>
      <c r="VQB76" s="8"/>
      <c r="VQC76" s="8"/>
      <c r="VQD76" s="8"/>
      <c r="VQE76" s="8"/>
      <c r="VQF76" s="8"/>
      <c r="VQG76" s="8"/>
      <c r="VQH76" s="8"/>
      <c r="VQI76" s="8"/>
      <c r="VQJ76" s="8"/>
      <c r="VQK76" s="8"/>
      <c r="VQL76" s="8"/>
      <c r="VQM76" s="8"/>
      <c r="VQN76" s="8"/>
      <c r="VQO76" s="8"/>
      <c r="VQP76" s="8"/>
      <c r="VQQ76" s="8"/>
      <c r="VQR76" s="8"/>
      <c r="VQS76" s="8"/>
      <c r="VQT76" s="8"/>
      <c r="VQU76" s="8"/>
      <c r="VQV76" s="8"/>
      <c r="VQW76" s="8"/>
      <c r="VQX76" s="8"/>
      <c r="VQY76" s="8"/>
      <c r="VQZ76" s="8"/>
      <c r="VRA76" s="8"/>
      <c r="VRB76" s="8"/>
      <c r="VRC76" s="8"/>
      <c r="VRD76" s="8"/>
      <c r="VRE76" s="8"/>
      <c r="VRF76" s="8"/>
      <c r="VRG76" s="8"/>
      <c r="VRH76" s="8"/>
      <c r="VRI76" s="8"/>
      <c r="VRJ76" s="8"/>
      <c r="VRK76" s="8"/>
      <c r="VRL76" s="8"/>
      <c r="VRM76" s="8"/>
      <c r="VRN76" s="8"/>
      <c r="VRO76" s="8"/>
      <c r="VRP76" s="8"/>
      <c r="VRQ76" s="8"/>
      <c r="VRR76" s="8"/>
      <c r="VRS76" s="8"/>
      <c r="VRT76" s="8"/>
      <c r="VRU76" s="8"/>
      <c r="VRV76" s="8"/>
      <c r="VRW76" s="8"/>
      <c r="VRX76" s="8"/>
      <c r="VRY76" s="8"/>
      <c r="VRZ76" s="8"/>
      <c r="VSA76" s="8"/>
      <c r="VSB76" s="8"/>
      <c r="VSC76" s="8"/>
      <c r="VSD76" s="8"/>
      <c r="VSE76" s="8"/>
      <c r="VSF76" s="8"/>
      <c r="VSG76" s="8"/>
      <c r="VSH76" s="8"/>
      <c r="VSI76" s="8"/>
      <c r="VSJ76" s="8"/>
      <c r="VSK76" s="8"/>
      <c r="VSL76" s="8"/>
      <c r="VSM76" s="8"/>
      <c r="VSN76" s="8"/>
      <c r="VSO76" s="8"/>
      <c r="VSP76" s="8"/>
      <c r="VSQ76" s="8"/>
      <c r="VSR76" s="8"/>
      <c r="VSS76" s="8"/>
      <c r="VST76" s="8"/>
      <c r="VSU76" s="8"/>
      <c r="VSV76" s="8"/>
      <c r="VSW76" s="8"/>
      <c r="VSX76" s="8"/>
      <c r="VSY76" s="8"/>
      <c r="VSZ76" s="8"/>
      <c r="VTA76" s="8"/>
      <c r="VTB76" s="8"/>
      <c r="VTC76" s="8"/>
      <c r="VTD76" s="8"/>
      <c r="VTE76" s="8"/>
      <c r="VTF76" s="8"/>
      <c r="VTG76" s="8"/>
      <c r="VTH76" s="8"/>
      <c r="VTI76" s="8"/>
      <c r="VTJ76" s="8"/>
      <c r="VTK76" s="8"/>
      <c r="VTL76" s="8"/>
      <c r="VTM76" s="8"/>
      <c r="VTN76" s="8"/>
      <c r="VTO76" s="8"/>
      <c r="VTP76" s="8"/>
      <c r="VTQ76" s="8"/>
      <c r="VTR76" s="8"/>
      <c r="VTS76" s="8"/>
      <c r="VTT76" s="8"/>
      <c r="VTU76" s="8"/>
      <c r="VTV76" s="8"/>
      <c r="VTW76" s="8"/>
      <c r="VTX76" s="8"/>
      <c r="VTY76" s="8"/>
      <c r="VTZ76" s="8"/>
      <c r="VUA76" s="8"/>
      <c r="VUB76" s="8"/>
      <c r="VUC76" s="8"/>
      <c r="VUD76" s="8"/>
      <c r="VUE76" s="8"/>
      <c r="VUF76" s="8"/>
      <c r="VUG76" s="8"/>
      <c r="VUH76" s="8"/>
      <c r="VUI76" s="8"/>
      <c r="VUJ76" s="8"/>
      <c r="VUK76" s="8"/>
      <c r="VUL76" s="8"/>
      <c r="VUM76" s="8"/>
      <c r="VUN76" s="8"/>
      <c r="VUO76" s="8"/>
      <c r="VUP76" s="8"/>
      <c r="VUQ76" s="8"/>
      <c r="VUR76" s="8"/>
      <c r="VUS76" s="8"/>
      <c r="VUT76" s="8"/>
      <c r="VUU76" s="8"/>
      <c r="VUV76" s="8"/>
      <c r="VUW76" s="8"/>
      <c r="VUX76" s="8"/>
      <c r="VUY76" s="8"/>
      <c r="VUZ76" s="8"/>
      <c r="VVA76" s="8"/>
      <c r="VVB76" s="8"/>
      <c r="VVC76" s="8"/>
      <c r="VVD76" s="8"/>
      <c r="VVE76" s="8"/>
      <c r="VVF76" s="8"/>
      <c r="VVG76" s="8"/>
      <c r="VVH76" s="8"/>
      <c r="VVI76" s="8"/>
      <c r="VVJ76" s="8"/>
      <c r="VVK76" s="8"/>
      <c r="VVL76" s="8"/>
      <c r="VVM76" s="8"/>
      <c r="VVN76" s="8"/>
      <c r="VVO76" s="8"/>
      <c r="VVP76" s="8"/>
      <c r="VVQ76" s="8"/>
      <c r="VVR76" s="8"/>
      <c r="VVS76" s="8"/>
      <c r="VVT76" s="8"/>
      <c r="VVU76" s="8"/>
      <c r="VVV76" s="8"/>
      <c r="VVW76" s="8"/>
      <c r="VVX76" s="8"/>
      <c r="VVY76" s="8"/>
      <c r="VVZ76" s="8"/>
      <c r="VWA76" s="8"/>
      <c r="VWB76" s="8"/>
      <c r="VWC76" s="8"/>
      <c r="VWD76" s="8"/>
      <c r="VWE76" s="8"/>
      <c r="VWF76" s="8"/>
      <c r="VWG76" s="8"/>
      <c r="VWH76" s="8"/>
      <c r="VWI76" s="8"/>
      <c r="VWJ76" s="8"/>
      <c r="VWK76" s="8"/>
      <c r="VWL76" s="8"/>
      <c r="VWM76" s="8"/>
      <c r="VWN76" s="8"/>
      <c r="VWO76" s="8"/>
      <c r="VWP76" s="8"/>
      <c r="VWQ76" s="8"/>
      <c r="VWR76" s="8"/>
      <c r="VWS76" s="8"/>
      <c r="VWT76" s="8"/>
      <c r="VWU76" s="8"/>
      <c r="VWV76" s="8"/>
      <c r="VWW76" s="8"/>
      <c r="VWX76" s="8"/>
      <c r="VWY76" s="8"/>
      <c r="VWZ76" s="8"/>
      <c r="VXA76" s="8"/>
      <c r="VXB76" s="8"/>
      <c r="VXC76" s="8"/>
      <c r="VXD76" s="8"/>
      <c r="VXE76" s="8"/>
      <c r="VXF76" s="8"/>
      <c r="VXG76" s="8"/>
      <c r="VXH76" s="8"/>
      <c r="VXI76" s="8"/>
      <c r="VXJ76" s="8"/>
      <c r="VXK76" s="8"/>
      <c r="VXL76" s="8"/>
      <c r="VXM76" s="8"/>
      <c r="VXN76" s="8"/>
      <c r="VXO76" s="8"/>
      <c r="VXP76" s="8"/>
      <c r="VXQ76" s="8"/>
      <c r="VXR76" s="8"/>
      <c r="VXS76" s="8"/>
      <c r="VXT76" s="8"/>
      <c r="VXU76" s="8"/>
      <c r="VXV76" s="8"/>
      <c r="VXW76" s="8"/>
      <c r="VXX76" s="8"/>
      <c r="VXY76" s="8"/>
      <c r="VXZ76" s="8"/>
      <c r="VYA76" s="8"/>
      <c r="VYB76" s="8"/>
      <c r="VYC76" s="8"/>
      <c r="VYD76" s="8"/>
      <c r="VYE76" s="8"/>
      <c r="VYF76" s="8"/>
      <c r="VYG76" s="8"/>
      <c r="VYH76" s="8"/>
      <c r="VYI76" s="8"/>
      <c r="VYJ76" s="8"/>
      <c r="VYK76" s="8"/>
      <c r="VYL76" s="8"/>
      <c r="VYM76" s="8"/>
      <c r="VYN76" s="8"/>
      <c r="VYO76" s="8"/>
      <c r="VYP76" s="8"/>
      <c r="VYQ76" s="8"/>
      <c r="VYR76" s="8"/>
      <c r="VYS76" s="8"/>
      <c r="VYT76" s="8"/>
      <c r="VYU76" s="8"/>
      <c r="VYV76" s="8"/>
      <c r="VYW76" s="8"/>
      <c r="VYX76" s="8"/>
      <c r="VYY76" s="8"/>
      <c r="VYZ76" s="8"/>
      <c r="VZA76" s="8"/>
      <c r="VZB76" s="8"/>
      <c r="VZC76" s="8"/>
      <c r="VZD76" s="8"/>
      <c r="VZE76" s="8"/>
      <c r="VZF76" s="8"/>
      <c r="VZG76" s="8"/>
      <c r="VZH76" s="8"/>
      <c r="VZI76" s="8"/>
      <c r="VZJ76" s="8"/>
      <c r="VZK76" s="8"/>
      <c r="VZL76" s="8"/>
      <c r="VZM76" s="8"/>
      <c r="VZN76" s="8"/>
      <c r="VZO76" s="8"/>
      <c r="VZP76" s="8"/>
      <c r="VZQ76" s="8"/>
      <c r="VZR76" s="8"/>
      <c r="VZS76" s="8"/>
      <c r="VZT76" s="8"/>
      <c r="VZU76" s="8"/>
      <c r="VZV76" s="8"/>
      <c r="VZW76" s="8"/>
      <c r="VZX76" s="8"/>
      <c r="VZY76" s="8"/>
      <c r="VZZ76" s="8"/>
      <c r="WAA76" s="8"/>
      <c r="WAB76" s="8"/>
      <c r="WAC76" s="8"/>
      <c r="WAD76" s="8"/>
      <c r="WAE76" s="8"/>
      <c r="WAF76" s="8"/>
      <c r="WAG76" s="8"/>
      <c r="WAH76" s="8"/>
      <c r="WAI76" s="8"/>
      <c r="WAJ76" s="8"/>
      <c r="WAK76" s="8"/>
      <c r="WAL76" s="8"/>
      <c r="WAM76" s="8"/>
      <c r="WAN76" s="8"/>
      <c r="WAO76" s="8"/>
      <c r="WAP76" s="8"/>
      <c r="WAQ76" s="8"/>
      <c r="WAR76" s="8"/>
      <c r="WAS76" s="8"/>
      <c r="WAT76" s="8"/>
      <c r="WAU76" s="8"/>
      <c r="WAV76" s="8"/>
      <c r="WAW76" s="8"/>
      <c r="WAX76" s="8"/>
      <c r="WAY76" s="8"/>
      <c r="WAZ76" s="8"/>
      <c r="WBA76" s="8"/>
      <c r="WBB76" s="8"/>
      <c r="WBC76" s="8"/>
      <c r="WBD76" s="8"/>
      <c r="WBE76" s="8"/>
      <c r="WBF76" s="8"/>
      <c r="WBG76" s="8"/>
      <c r="WBH76" s="8"/>
      <c r="WBI76" s="8"/>
      <c r="WBJ76" s="8"/>
      <c r="WBK76" s="8"/>
      <c r="WBL76" s="8"/>
      <c r="WBM76" s="8"/>
      <c r="WBN76" s="8"/>
      <c r="WBO76" s="8"/>
      <c r="WBP76" s="8"/>
      <c r="WBQ76" s="8"/>
      <c r="WBR76" s="8"/>
      <c r="WBS76" s="8"/>
      <c r="WBT76" s="8"/>
      <c r="WBU76" s="8"/>
      <c r="WBV76" s="8"/>
      <c r="WBW76" s="8"/>
      <c r="WBX76" s="8"/>
      <c r="WBY76" s="8"/>
      <c r="WBZ76" s="8"/>
      <c r="WCA76" s="8"/>
      <c r="WCB76" s="8"/>
      <c r="WCC76" s="8"/>
      <c r="WCD76" s="8"/>
      <c r="WCE76" s="8"/>
      <c r="WCF76" s="8"/>
      <c r="WCG76" s="8"/>
      <c r="WCH76" s="8"/>
      <c r="WCI76" s="8"/>
      <c r="WCJ76" s="8"/>
      <c r="WCK76" s="8"/>
      <c r="WCL76" s="8"/>
      <c r="WCM76" s="8"/>
      <c r="WCN76" s="8"/>
      <c r="WCO76" s="8"/>
      <c r="WCP76" s="8"/>
      <c r="WCQ76" s="8"/>
      <c r="WCR76" s="8"/>
      <c r="WCS76" s="8"/>
      <c r="WCT76" s="8"/>
    </row>
    <row r="77" spans="1:15646" ht="18.75" x14ac:dyDescent="0.3">
      <c r="A77" s="30" t="s">
        <v>59</v>
      </c>
      <c r="B77" s="24">
        <v>21.830085910000001</v>
      </c>
      <c r="C77" s="24">
        <v>8.3078266200000002</v>
      </c>
      <c r="D77" s="24">
        <v>17.831112279999999</v>
      </c>
      <c r="E77" s="24">
        <v>20.290755970000003</v>
      </c>
      <c r="F77" s="24">
        <v>17.259912980000003</v>
      </c>
      <c r="G77" s="24">
        <v>57.342285360000005</v>
      </c>
      <c r="H77" s="24">
        <v>33.896324826161639</v>
      </c>
      <c r="I77" s="24">
        <v>8.8044274599999994</v>
      </c>
      <c r="J77" s="24">
        <v>20.12028582558035</v>
      </c>
      <c r="K77" s="24">
        <v>21.169421140190355</v>
      </c>
      <c r="L77" s="24">
        <v>19.42336117</v>
      </c>
      <c r="M77" s="24">
        <v>24.134946440000004</v>
      </c>
      <c r="N77" s="24">
        <v>34.493870857862163</v>
      </c>
      <c r="O77" s="27">
        <v>283.07453092979449</v>
      </c>
      <c r="P77" s="24">
        <v>7.3887679699999991</v>
      </c>
      <c r="Q77" s="24">
        <v>22.291900755835105</v>
      </c>
      <c r="R77" s="24">
        <v>22.52372428917101</v>
      </c>
      <c r="S77" s="24">
        <v>20.380078570379155</v>
      </c>
      <c r="T77" s="24">
        <v>25.95037911214051</v>
      </c>
      <c r="U77" s="24">
        <v>36.49226346783</v>
      </c>
      <c r="V77" s="24">
        <v>7.6352674699999996</v>
      </c>
      <c r="W77" s="24">
        <v>24.714867739508577</v>
      </c>
      <c r="X77" s="24">
        <v>22.703640103039245</v>
      </c>
      <c r="Y77" s="24">
        <v>20.720279514500003</v>
      </c>
      <c r="Z77" s="38">
        <v>26.154560360000001</v>
      </c>
      <c r="AA77" s="24">
        <v>38.711943210000001</v>
      </c>
      <c r="AB77" s="24">
        <v>275.66767256240354</v>
      </c>
      <c r="AC77" s="24">
        <v>10.033798610000002</v>
      </c>
      <c r="AD77" s="24">
        <v>25.897181776850015</v>
      </c>
      <c r="AE77" s="24">
        <v>26.982908800058883</v>
      </c>
      <c r="AF77" s="24">
        <v>25.710181884500003</v>
      </c>
      <c r="AG77" s="24">
        <v>27.926951331100849</v>
      </c>
      <c r="AH77" s="24">
        <v>41.71695691764814</v>
      </c>
      <c r="AI77" s="24">
        <v>11.235838141000002</v>
      </c>
      <c r="AJ77" s="24">
        <v>26.565248570000005</v>
      </c>
      <c r="AK77" s="25">
        <v>30.483243656094345</v>
      </c>
      <c r="AL77" s="25">
        <v>29.09724415892526</v>
      </c>
      <c r="AM77" s="25">
        <v>28.563191969999995</v>
      </c>
      <c r="AN77" s="25">
        <v>43.336513609999997</v>
      </c>
      <c r="AO77" s="27">
        <v>327.54925942617751</v>
      </c>
      <c r="AP77" s="27">
        <v>12.38222004</v>
      </c>
      <c r="AQ77" s="27">
        <v>31.824802140000003</v>
      </c>
      <c r="AR77" s="27">
        <v>32.328648867874584</v>
      </c>
      <c r="AS77" s="118">
        <v>27.801217243372157</v>
      </c>
      <c r="GE77" s="118">
        <v>28.127834522112472</v>
      </c>
      <c r="GF77" s="118">
        <v>8.0165847599999989</v>
      </c>
      <c r="GG77" s="52">
        <f t="shared" si="18"/>
        <v>76.535671047874587</v>
      </c>
      <c r="GH77" s="52">
        <v>24.516923536185899</v>
      </c>
      <c r="GI77" s="52">
        <v>28.684659589518112</v>
      </c>
      <c r="GJ77" s="52">
        <v>46.88695811339543</v>
      </c>
      <c r="GK77" s="52">
        <v>12.406694559999998</v>
      </c>
      <c r="GL77" s="52">
        <v>37.466999940000001</v>
      </c>
      <c r="GM77" s="52">
        <v>32.303966595946946</v>
      </c>
      <c r="GN77" s="52">
        <v>25.774299252428424</v>
      </c>
      <c r="GO77" s="52"/>
      <c r="GP77" s="52"/>
      <c r="GQ77" s="52">
        <v>3.0165482000000003</v>
      </c>
      <c r="GR77" s="52">
        <v>7.2844070000000011E-2</v>
      </c>
      <c r="GS77" s="52"/>
      <c r="GT77" s="52">
        <v>0.87054240999999999</v>
      </c>
      <c r="GU77" s="52"/>
      <c r="GV77" s="52">
        <v>3.9599346800000004</v>
      </c>
      <c r="GW77" s="52"/>
      <c r="GX77" s="52">
        <v>5.67563964</v>
      </c>
      <c r="GY77" s="52"/>
      <c r="GZ77" s="52">
        <v>1.4708117800000005</v>
      </c>
      <c r="HA77" s="52">
        <v>0.45491374000000001</v>
      </c>
      <c r="HB77" s="52">
        <v>7.6013651600000003</v>
      </c>
      <c r="HC77" s="52">
        <v>1.610999919924198E-2</v>
      </c>
      <c r="HD77" s="52">
        <v>2.9030089399999999</v>
      </c>
      <c r="HE77" s="52"/>
      <c r="HF77" s="52"/>
      <c r="HG77" s="52">
        <v>3.9881046200000001</v>
      </c>
      <c r="HH77" s="52">
        <v>6.9072235591992417</v>
      </c>
      <c r="HI77" s="52">
        <v>1.5500334099999999</v>
      </c>
      <c r="HJ77" s="52">
        <v>2.5012622999999996</v>
      </c>
      <c r="HK77" s="52">
        <v>3.3184489700000004</v>
      </c>
      <c r="HL77" s="52"/>
      <c r="HM77" s="52"/>
      <c r="HN77" s="52">
        <v>7.3697446800000002</v>
      </c>
      <c r="HO77" s="52">
        <v>25.838268079199242</v>
      </c>
      <c r="HP77" s="52">
        <v>5.1433322500000003</v>
      </c>
      <c r="HQ77" s="52"/>
      <c r="HR77" s="52">
        <v>0.18094482000000001</v>
      </c>
      <c r="HS77" s="52">
        <v>1.7021618799999998</v>
      </c>
      <c r="HT77" s="52">
        <v>10.77743727</v>
      </c>
      <c r="HU77" s="52">
        <v>17.803876219999999</v>
      </c>
      <c r="HV77" s="52">
        <v>2.4155358300000001</v>
      </c>
      <c r="HW77" s="52"/>
      <c r="HX77" s="52"/>
      <c r="HY77" s="52"/>
      <c r="HZ77" s="52">
        <v>6.6384790300000001</v>
      </c>
      <c r="IA77" s="52">
        <v>9.0540148600000006</v>
      </c>
      <c r="IB77" s="52">
        <v>4.2307711599999989</v>
      </c>
      <c r="IC77" s="52">
        <v>2.5459787500000002</v>
      </c>
      <c r="ID77" s="52">
        <v>1.2809565199999999</v>
      </c>
      <c r="IE77" s="52">
        <v>11.809707640000001</v>
      </c>
      <c r="IF77" s="52"/>
      <c r="IG77" s="52">
        <v>19.867414069999999</v>
      </c>
      <c r="IH77" s="52"/>
      <c r="II77" s="52"/>
      <c r="IJ77" s="52"/>
      <c r="IK77" s="52">
        <v>1.0238822805122447</v>
      </c>
      <c r="IL77" s="52">
        <v>1.0238822805122447</v>
      </c>
      <c r="IM77" s="52"/>
      <c r="IN77" s="52"/>
      <c r="IO77" s="52">
        <v>47.749187430512244</v>
      </c>
      <c r="IP77" s="52">
        <v>358.16362814506084</v>
      </c>
      <c r="IQ77" s="52">
        <f t="shared" ref="IQ77:IQ103" si="19">+AO77</f>
        <v>327.54925942617751</v>
      </c>
      <c r="IR77" s="52">
        <f t="shared" ref="IR77:IR103" si="20">+IP77</f>
        <v>358.16362814506084</v>
      </c>
      <c r="IS77" s="62"/>
      <c r="IT77" s="62">
        <v>0.64170315</v>
      </c>
      <c r="IU77" s="62"/>
      <c r="IV77" s="62">
        <v>0.64170315</v>
      </c>
      <c r="IW77" s="62">
        <v>5.1974851900000001</v>
      </c>
      <c r="IX77" s="62">
        <v>0.54871882000000005</v>
      </c>
      <c r="IY77" s="62"/>
      <c r="IZ77" s="62"/>
      <c r="JA77" s="62"/>
      <c r="JB77" s="62">
        <v>5.7462040100000005</v>
      </c>
      <c r="JC77" s="62"/>
      <c r="JD77" s="62">
        <v>1.3351897699999999</v>
      </c>
      <c r="JE77" s="62"/>
      <c r="JF77" s="62"/>
      <c r="JG77" s="62"/>
      <c r="JH77" s="62">
        <v>1.3351897699999999</v>
      </c>
      <c r="JI77" s="62"/>
      <c r="JJ77" s="62">
        <v>0.82875595999999996</v>
      </c>
      <c r="JK77" s="62"/>
      <c r="JL77" s="62">
        <v>0.12395136</v>
      </c>
      <c r="JM77" s="62">
        <v>0.95270731999999991</v>
      </c>
      <c r="JN77" s="62">
        <v>6.7883988199999994</v>
      </c>
      <c r="JO77" s="62"/>
      <c r="JP77" s="62"/>
      <c r="JQ77" s="62">
        <v>1.1806225800000001</v>
      </c>
      <c r="JR77" s="62">
        <v>7.969021399999999</v>
      </c>
      <c r="JS77" s="52">
        <v>16.644825650000001</v>
      </c>
      <c r="JT77" s="62"/>
      <c r="JU77" s="68"/>
      <c r="JV77" s="62">
        <v>4.2186089500000001</v>
      </c>
      <c r="JW77" s="62"/>
      <c r="JX77" s="61">
        <v>6.5104620000000002E-2</v>
      </c>
      <c r="JY77" s="67"/>
      <c r="JZ77" s="67">
        <v>5.9150024100000005</v>
      </c>
      <c r="KA77" s="67">
        <f t="shared" ref="KA77:KA103" si="21">+SUM(JV77:JZ77)</f>
        <v>10.198715979999999</v>
      </c>
      <c r="KB77" s="67">
        <v>8.74449787</v>
      </c>
      <c r="KC77" s="67"/>
      <c r="KD77" s="67"/>
      <c r="KE77" s="67"/>
      <c r="KF77" s="67">
        <v>7.6548493499999992</v>
      </c>
      <c r="KG77" s="67">
        <f t="shared" ref="KG77:KG103" si="22">+SUM(KB77:KF77)</f>
        <v>16.399347219999999</v>
      </c>
      <c r="KH77" s="67"/>
      <c r="KI77" s="67">
        <v>0.66359632999999996</v>
      </c>
      <c r="KJ77" s="67"/>
      <c r="KK77" s="67">
        <v>10.780966660000001</v>
      </c>
      <c r="KL77" s="67"/>
      <c r="KM77" s="67">
        <f t="shared" ref="KM77:KM103" si="23">+SUM(KH77:KL77)</f>
        <v>11.444562990000001</v>
      </c>
      <c r="KN77" s="67">
        <v>0.55466934999999995</v>
      </c>
      <c r="KO77" s="67">
        <v>0.53571427999999999</v>
      </c>
      <c r="KP77" s="67"/>
      <c r="KQ77" s="67"/>
      <c r="KR77" s="67">
        <f t="shared" ref="KR77:KR103" si="24">+SUM(KN77:KQ77)</f>
        <v>1.0903836299999998</v>
      </c>
      <c r="KS77" s="67">
        <f t="shared" ref="KS77:KS103" si="25">+JU77+KA77+KG77+KM77+KR77</f>
        <v>39.133009819999998</v>
      </c>
      <c r="KT77" s="53">
        <v>0.48598859999999999</v>
      </c>
      <c r="KU77" s="53">
        <v>0.48598859999999999</v>
      </c>
      <c r="KV77" s="53">
        <v>2.7111178499999999</v>
      </c>
      <c r="KW77" s="53"/>
      <c r="KX77" s="53"/>
      <c r="KY77" s="53">
        <v>2.7111178499999999</v>
      </c>
      <c r="KZ77" s="53">
        <v>0.35888434000000002</v>
      </c>
      <c r="LA77" s="53"/>
      <c r="LB77" s="53"/>
      <c r="LC77" s="53"/>
      <c r="LD77" s="53">
        <v>1.3295669800000001</v>
      </c>
      <c r="LE77" s="53">
        <f t="shared" si="16"/>
        <v>1.68845132</v>
      </c>
      <c r="LF77" s="53">
        <v>0.96611665999999996</v>
      </c>
      <c r="LG77" s="53"/>
      <c r="LH77" s="53">
        <v>1.8312190400000001</v>
      </c>
      <c r="LI77" s="53">
        <v>16.68009545</v>
      </c>
      <c r="LJ77" s="53">
        <v>1.66751322</v>
      </c>
      <c r="LK77" s="53">
        <v>21.144944370000001</v>
      </c>
      <c r="LL77" s="53">
        <v>1.18796952</v>
      </c>
      <c r="LM77" s="53">
        <v>0.23016830999999999</v>
      </c>
      <c r="LN77" s="53">
        <v>9.3575696599999993</v>
      </c>
      <c r="LO77" s="53"/>
      <c r="LP77" s="53">
        <v>0.42484972000000004</v>
      </c>
      <c r="LQ77" s="53">
        <v>11.200557209999999</v>
      </c>
      <c r="LR77" s="53">
        <f t="shared" si="17"/>
        <v>37.231059350000002</v>
      </c>
      <c r="LS77" s="53">
        <f t="shared" ref="LS77:LS103" si="26">+JS77+KS77+LR77</f>
        <v>93.008894819999995</v>
      </c>
    </row>
    <row r="78" spans="1:15646" ht="18.75" x14ac:dyDescent="0.3">
      <c r="A78" s="39" t="s">
        <v>60</v>
      </c>
      <c r="B78" s="25">
        <v>11.005384040000001</v>
      </c>
      <c r="C78" s="25">
        <v>4.6989606199999994</v>
      </c>
      <c r="D78" s="25">
        <v>19.221181860000002</v>
      </c>
      <c r="E78" s="25">
        <v>8.7573079600000003</v>
      </c>
      <c r="F78" s="25">
        <v>16.35843431</v>
      </c>
      <c r="G78" s="25">
        <v>9.1881329299999983</v>
      </c>
      <c r="H78" s="25">
        <v>10.733508743838367</v>
      </c>
      <c r="I78" s="25">
        <v>3.9498914599999999</v>
      </c>
      <c r="J78" s="25">
        <v>19.230768814419651</v>
      </c>
      <c r="K78" s="25">
        <v>9.7826623698096462</v>
      </c>
      <c r="L78" s="25">
        <v>18.93592756</v>
      </c>
      <c r="M78" s="25">
        <v>10.79514799</v>
      </c>
      <c r="N78" s="25">
        <v>11.371335025509504</v>
      </c>
      <c r="O78" s="25">
        <v>143.02325964357721</v>
      </c>
      <c r="P78" s="25">
        <v>9.5644117299999998</v>
      </c>
      <c r="Q78" s="25">
        <v>20.583592704164897</v>
      </c>
      <c r="R78" s="25">
        <v>10.90631574189675</v>
      </c>
      <c r="S78" s="25">
        <v>20.093957589620842</v>
      </c>
      <c r="T78" s="25">
        <v>12.800361027859489</v>
      </c>
      <c r="U78" s="25">
        <v>13.073197682169999</v>
      </c>
      <c r="V78" s="25">
        <v>13.616715159999998</v>
      </c>
      <c r="W78" s="25">
        <v>22.599667630491428</v>
      </c>
      <c r="X78" s="25">
        <v>11.801914646960761</v>
      </c>
      <c r="Y78" s="25">
        <v>20.830596943999996</v>
      </c>
      <c r="Z78" s="25">
        <v>13.560101479999998</v>
      </c>
      <c r="AA78" s="25">
        <v>13.89651958</v>
      </c>
      <c r="AB78" s="25">
        <v>183.32735191716409</v>
      </c>
      <c r="AC78" s="25">
        <v>15.69047512</v>
      </c>
      <c r="AD78" s="25">
        <v>25.687283593149989</v>
      </c>
      <c r="AE78" s="25">
        <v>12.070043939941112</v>
      </c>
      <c r="AF78" s="25">
        <v>21.7568183755</v>
      </c>
      <c r="AG78" s="25">
        <v>16.165576328899153</v>
      </c>
      <c r="AH78" s="25">
        <v>15.905241432351865</v>
      </c>
      <c r="AI78" s="25">
        <v>18.960900178999999</v>
      </c>
      <c r="AJ78" s="24">
        <v>27.27938524</v>
      </c>
      <c r="AK78" s="25">
        <v>36.765558033905648</v>
      </c>
      <c r="AL78" s="25">
        <v>24.472336171074737</v>
      </c>
      <c r="AM78" s="25">
        <v>16.9989244</v>
      </c>
      <c r="AN78" s="25">
        <v>17.214811369999996</v>
      </c>
      <c r="AO78" s="24">
        <v>248.96735418382252</v>
      </c>
      <c r="AP78" s="24">
        <v>19.372541869999999</v>
      </c>
      <c r="AQ78" s="24">
        <v>28.909890239999978</v>
      </c>
      <c r="AR78" s="24">
        <v>39.373648712125423</v>
      </c>
      <c r="AS78" s="118">
        <v>34.244949607652885</v>
      </c>
      <c r="GE78" s="118">
        <v>19.460106128003304</v>
      </c>
      <c r="GF78" s="118">
        <v>3.3259841104373176</v>
      </c>
      <c r="GG78" s="51">
        <f t="shared" si="18"/>
        <v>87.656080822125404</v>
      </c>
      <c r="GH78" s="51">
        <v>26.221606943814098</v>
      </c>
      <c r="GI78" s="51">
        <v>17.989608700481881</v>
      </c>
      <c r="GJ78" s="51">
        <v>19.790314806604574</v>
      </c>
      <c r="GK78" s="51">
        <v>23.134288410000003</v>
      </c>
      <c r="GL78" s="51">
        <v>31.826718049999993</v>
      </c>
      <c r="GM78" s="51">
        <v>42.410649634053058</v>
      </c>
      <c r="GN78" s="51">
        <v>28.679674787571575</v>
      </c>
      <c r="GO78" s="51"/>
      <c r="GP78" s="51"/>
      <c r="GQ78" s="51">
        <v>2.0515373099999996</v>
      </c>
      <c r="GR78" s="51">
        <v>5.5411800000000004E-2</v>
      </c>
      <c r="GS78" s="51"/>
      <c r="GT78" s="51">
        <v>0.43895379999999995</v>
      </c>
      <c r="GU78" s="51"/>
      <c r="GV78" s="51">
        <v>2.5459029099999997</v>
      </c>
      <c r="GW78" s="51"/>
      <c r="GX78" s="51">
        <v>1.5526476200000001</v>
      </c>
      <c r="GY78" s="51"/>
      <c r="GZ78" s="51">
        <v>4.0622678099999998</v>
      </c>
      <c r="HA78" s="51">
        <v>0.47643932000000005</v>
      </c>
      <c r="HB78" s="51">
        <v>6.0913547499999998</v>
      </c>
      <c r="HC78" s="51">
        <v>1.2659602608007581</v>
      </c>
      <c r="HD78" s="51">
        <v>1.3737049399999999</v>
      </c>
      <c r="HE78" s="51"/>
      <c r="HF78" s="51"/>
      <c r="HG78" s="51">
        <v>0.83116685000000012</v>
      </c>
      <c r="HH78" s="51">
        <v>3.4708320508007584</v>
      </c>
      <c r="HI78" s="51">
        <v>3.7094476800000002</v>
      </c>
      <c r="HJ78" s="51">
        <v>2.02211747</v>
      </c>
      <c r="HK78" s="51">
        <v>1.18210696</v>
      </c>
      <c r="HL78" s="51"/>
      <c r="HM78" s="51">
        <v>1.7105844399999999</v>
      </c>
      <c r="HN78" s="51">
        <v>8.6242565500000001</v>
      </c>
      <c r="HO78" s="51">
        <v>20.732346260800757</v>
      </c>
      <c r="HP78" s="51">
        <v>2.4822961599999998</v>
      </c>
      <c r="HQ78" s="51"/>
      <c r="HR78" s="51">
        <v>8.5277060000000002E-2</v>
      </c>
      <c r="HS78" s="51">
        <v>0.65415648000000015</v>
      </c>
      <c r="HT78" s="51">
        <v>4.8506770299999999</v>
      </c>
      <c r="HU78" s="51">
        <v>8.0724067300000009</v>
      </c>
      <c r="HV78" s="51">
        <v>9.8917090000000193E-2</v>
      </c>
      <c r="HW78" s="51"/>
      <c r="HX78" s="51">
        <v>0.57924644999999997</v>
      </c>
      <c r="HY78" s="51"/>
      <c r="HZ78" s="51">
        <v>3.0329355700000002</v>
      </c>
      <c r="IA78" s="51">
        <v>3.7110991100000001</v>
      </c>
      <c r="IB78" s="51">
        <v>5.6040342000000001</v>
      </c>
      <c r="IC78" s="51"/>
      <c r="ID78" s="51">
        <v>0.43106375000000002</v>
      </c>
      <c r="IE78" s="51">
        <v>1.521728340000001</v>
      </c>
      <c r="IF78" s="51">
        <v>0.27748349999999999</v>
      </c>
      <c r="IG78" s="51">
        <v>7.8343097900000007</v>
      </c>
      <c r="IH78" s="51"/>
      <c r="II78" s="51">
        <v>0.15695954000000001</v>
      </c>
      <c r="IJ78" s="51"/>
      <c r="IK78" s="51">
        <v>0.49232733948775526</v>
      </c>
      <c r="IL78" s="51">
        <v>0.64928687948775532</v>
      </c>
      <c r="IM78" s="51"/>
      <c r="IN78" s="51"/>
      <c r="IO78" s="51">
        <v>20.267102509487756</v>
      </c>
      <c r="IP78" s="51">
        <v>318.70839092493895</v>
      </c>
      <c r="IQ78" s="51">
        <f t="shared" si="19"/>
        <v>248.96735418382252</v>
      </c>
      <c r="IR78" s="51">
        <f t="shared" si="20"/>
        <v>318.70839092493895</v>
      </c>
      <c r="IS78" s="61"/>
      <c r="IT78" s="61">
        <v>0.25919074000000003</v>
      </c>
      <c r="IU78" s="61"/>
      <c r="IV78" s="61">
        <v>0.25919074000000003</v>
      </c>
      <c r="IW78" s="61">
        <v>5.13629012</v>
      </c>
      <c r="IX78" s="61">
        <v>0.24903014000000001</v>
      </c>
      <c r="IY78" s="61">
        <v>1.5070567800000001</v>
      </c>
      <c r="IZ78" s="61">
        <v>0.35870765000000004</v>
      </c>
      <c r="JA78" s="61"/>
      <c r="JB78" s="61">
        <v>7.2510846900000008</v>
      </c>
      <c r="JC78" s="61"/>
      <c r="JD78" s="61">
        <v>5.7683772800000002</v>
      </c>
      <c r="JE78" s="61"/>
      <c r="JF78" s="61"/>
      <c r="JG78" s="61"/>
      <c r="JH78" s="61">
        <v>5.7683772800000002</v>
      </c>
      <c r="JI78" s="61">
        <v>0.19175826999999998</v>
      </c>
      <c r="JJ78" s="61">
        <v>9.4653988800000004</v>
      </c>
      <c r="JK78" s="61"/>
      <c r="JL78" s="61">
        <v>5.8735969999999998E-2</v>
      </c>
      <c r="JM78" s="61">
        <v>9.7158931200000005</v>
      </c>
      <c r="JN78" s="61">
        <v>4.2979683700000004</v>
      </c>
      <c r="JO78" s="61"/>
      <c r="JP78" s="61"/>
      <c r="JQ78" s="61">
        <v>9.8886980000000055E-2</v>
      </c>
      <c r="JR78" s="61">
        <v>4.3968553500000001</v>
      </c>
      <c r="JS78" s="51">
        <v>27.391401179999999</v>
      </c>
      <c r="JT78" s="61"/>
      <c r="JU78" s="67"/>
      <c r="JV78" s="61">
        <v>2.13248814</v>
      </c>
      <c r="JW78" s="61"/>
      <c r="JX78" s="62">
        <v>3.2163470000000006E-2</v>
      </c>
      <c r="JY78" s="68">
        <v>0.29630708</v>
      </c>
      <c r="JZ78" s="68">
        <v>2.0626533600000001</v>
      </c>
      <c r="KA78" s="68">
        <f t="shared" si="21"/>
        <v>4.5236120500000006</v>
      </c>
      <c r="KB78" s="68">
        <v>4.6470408600000006</v>
      </c>
      <c r="KC78" s="68"/>
      <c r="KD78" s="68"/>
      <c r="KE78" s="68"/>
      <c r="KF78" s="68">
        <v>2.8922717799999997</v>
      </c>
      <c r="KG78" s="68">
        <f t="shared" si="22"/>
        <v>7.5393126400000003</v>
      </c>
      <c r="KH78" s="68"/>
      <c r="KI78" s="68">
        <v>3.4048082399999999</v>
      </c>
      <c r="KJ78" s="68">
        <v>2.8430190000000001E-2</v>
      </c>
      <c r="KK78" s="68">
        <v>18.096037500000001</v>
      </c>
      <c r="KL78" s="68"/>
      <c r="KM78" s="68">
        <f t="shared" si="23"/>
        <v>21.529275930000001</v>
      </c>
      <c r="KN78" s="68">
        <v>0.30560645000000008</v>
      </c>
      <c r="KO78" s="68">
        <v>0.12788895000000003</v>
      </c>
      <c r="KP78" s="68">
        <v>0.9094206199999999</v>
      </c>
      <c r="KQ78" s="68"/>
      <c r="KR78" s="68">
        <f t="shared" si="24"/>
        <v>1.3429160200000001</v>
      </c>
      <c r="KS78" s="68">
        <f t="shared" si="25"/>
        <v>34.935116639999997</v>
      </c>
      <c r="KT78" s="51">
        <v>0.29022505000000004</v>
      </c>
      <c r="KU78" s="51">
        <v>0.29022505000000004</v>
      </c>
      <c r="KV78" s="51">
        <v>0.64247229000000028</v>
      </c>
      <c r="KW78" s="51"/>
      <c r="KX78" s="51">
        <v>0.32798419000000001</v>
      </c>
      <c r="KY78" s="51">
        <v>0.97045648000000029</v>
      </c>
      <c r="KZ78" s="51">
        <v>9.2677359999999986E-2</v>
      </c>
      <c r="LA78" s="51"/>
      <c r="LB78" s="51"/>
      <c r="LC78" s="51">
        <v>0.18454844000000001</v>
      </c>
      <c r="LD78" s="51">
        <v>6.4463244</v>
      </c>
      <c r="LE78" s="51">
        <f t="shared" ref="LE78:LE103" si="27">+SUM(KZ78:LD78)</f>
        <v>6.7235502</v>
      </c>
      <c r="LF78" s="51">
        <v>0.54585502000000008</v>
      </c>
      <c r="LG78" s="51">
        <v>22.5</v>
      </c>
      <c r="LH78" s="51">
        <v>1.38582918</v>
      </c>
      <c r="LI78" s="51">
        <v>5.4290563299999999</v>
      </c>
      <c r="LJ78" s="51">
        <v>1.4813023099999998</v>
      </c>
      <c r="LK78" s="51">
        <v>31.342042840000001</v>
      </c>
      <c r="LL78" s="51">
        <v>0.41024536999999994</v>
      </c>
      <c r="LM78" s="51">
        <v>0.19821567999999998</v>
      </c>
      <c r="LN78" s="51">
        <v>2.91540351</v>
      </c>
      <c r="LO78" s="51"/>
      <c r="LP78" s="51">
        <v>1.5417343399999999</v>
      </c>
      <c r="LQ78" s="51">
        <v>5.0655988999999995</v>
      </c>
      <c r="LR78" s="51">
        <f t="shared" ref="LR78:LR103" si="28">+LQ78+LK78+LE78+KY78+KU78</f>
        <v>44.39187347</v>
      </c>
      <c r="LS78" s="51">
        <f t="shared" si="26"/>
        <v>106.71839129</v>
      </c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  <c r="CHS78" s="8"/>
      <c r="CHT78" s="8"/>
      <c r="CHU78" s="8"/>
      <c r="CHV78" s="8"/>
      <c r="CHW78" s="8"/>
      <c r="CHX78" s="8"/>
      <c r="CHY78" s="8"/>
      <c r="CHZ78" s="8"/>
      <c r="CIA78" s="8"/>
      <c r="CIB78" s="8"/>
      <c r="CIC78" s="8"/>
      <c r="CID78" s="8"/>
      <c r="CIE78" s="8"/>
      <c r="CIF78" s="8"/>
      <c r="CIG78" s="8"/>
      <c r="CIH78" s="8"/>
      <c r="CII78" s="8"/>
      <c r="CIJ78" s="8"/>
      <c r="CIK78" s="8"/>
      <c r="CIL78" s="8"/>
      <c r="CIM78" s="8"/>
      <c r="CIN78" s="8"/>
      <c r="CIO78" s="8"/>
      <c r="CIP78" s="8"/>
      <c r="CIQ78" s="8"/>
      <c r="CIR78" s="8"/>
      <c r="CIS78" s="8"/>
      <c r="CIT78" s="8"/>
      <c r="CIU78" s="8"/>
      <c r="CIV78" s="8"/>
      <c r="CIW78" s="8"/>
      <c r="CIX78" s="8"/>
      <c r="CIY78" s="8"/>
      <c r="CIZ78" s="8"/>
      <c r="CJA78" s="8"/>
      <c r="CJB78" s="8"/>
      <c r="CJC78" s="8"/>
      <c r="CJD78" s="8"/>
      <c r="CJE78" s="8"/>
      <c r="CJF78" s="8"/>
      <c r="CJG78" s="8"/>
      <c r="CJH78" s="8"/>
      <c r="CJI78" s="8"/>
      <c r="CJJ78" s="8"/>
      <c r="CJK78" s="8"/>
      <c r="CJL78" s="8"/>
      <c r="CJM78" s="8"/>
      <c r="CJN78" s="8"/>
      <c r="CJO78" s="8"/>
      <c r="CJP78" s="8"/>
      <c r="CJQ78" s="8"/>
      <c r="CJR78" s="8"/>
      <c r="CJS78" s="8"/>
      <c r="CJT78" s="8"/>
      <c r="CJU78" s="8"/>
      <c r="CJV78" s="8"/>
      <c r="CJW78" s="8"/>
      <c r="CJX78" s="8"/>
      <c r="CJY78" s="8"/>
      <c r="CJZ78" s="8"/>
      <c r="CKA78" s="8"/>
      <c r="CKB78" s="8"/>
      <c r="CKC78" s="8"/>
      <c r="CKD78" s="8"/>
      <c r="CKE78" s="8"/>
      <c r="CKF78" s="8"/>
      <c r="CKG78" s="8"/>
      <c r="CKH78" s="8"/>
      <c r="CKI78" s="8"/>
      <c r="CKJ78" s="8"/>
      <c r="CKK78" s="8"/>
      <c r="CKL78" s="8"/>
      <c r="CKM78" s="8"/>
      <c r="CKN78" s="8"/>
      <c r="CKO78" s="8"/>
      <c r="CKP78" s="8"/>
      <c r="CKQ78" s="8"/>
      <c r="CKR78" s="8"/>
      <c r="CKS78" s="8"/>
      <c r="CKT78" s="8"/>
      <c r="CKU78" s="8"/>
      <c r="CKV78" s="8"/>
      <c r="CKW78" s="8"/>
      <c r="CKX78" s="8"/>
      <c r="CKY78" s="8"/>
      <c r="CKZ78" s="8"/>
      <c r="CLA78" s="8"/>
      <c r="CLB78" s="8"/>
      <c r="CLC78" s="8"/>
      <c r="CLD78" s="8"/>
      <c r="CLE78" s="8"/>
      <c r="CLF78" s="8"/>
      <c r="CLG78" s="8"/>
      <c r="CLH78" s="8"/>
      <c r="CLI78" s="8"/>
      <c r="CLJ78" s="8"/>
      <c r="CLK78" s="8"/>
      <c r="CLL78" s="8"/>
      <c r="CLM78" s="8"/>
      <c r="CLN78" s="8"/>
      <c r="CLO78" s="8"/>
      <c r="CLP78" s="8"/>
      <c r="CLQ78" s="8"/>
      <c r="CLR78" s="8"/>
      <c r="CLS78" s="8"/>
      <c r="CLT78" s="8"/>
      <c r="CLU78" s="8"/>
      <c r="CLV78" s="8"/>
      <c r="CLW78" s="8"/>
      <c r="CLX78" s="8"/>
      <c r="CLY78" s="8"/>
      <c r="CLZ78" s="8"/>
      <c r="CMA78" s="8"/>
      <c r="CMB78" s="8"/>
      <c r="CMC78" s="8"/>
      <c r="CMD78" s="8"/>
      <c r="CME78" s="8"/>
      <c r="CMF78" s="8"/>
      <c r="CMG78" s="8"/>
      <c r="CMH78" s="8"/>
      <c r="CMI78" s="8"/>
      <c r="CMJ78" s="8"/>
      <c r="CMK78" s="8"/>
      <c r="CML78" s="8"/>
      <c r="CMM78" s="8"/>
      <c r="CMN78" s="8"/>
      <c r="CMO78" s="8"/>
      <c r="CMP78" s="8"/>
      <c r="CMQ78" s="8"/>
      <c r="CMR78" s="8"/>
      <c r="CMS78" s="8"/>
      <c r="CMT78" s="8"/>
      <c r="CMU78" s="8"/>
      <c r="CMV78" s="8"/>
      <c r="CMW78" s="8"/>
      <c r="CMX78" s="8"/>
      <c r="CMY78" s="8"/>
      <c r="CMZ78" s="8"/>
      <c r="CNA78" s="8"/>
      <c r="CNB78" s="8"/>
      <c r="CNC78" s="8"/>
      <c r="CND78" s="8"/>
      <c r="CNE78" s="8"/>
      <c r="CNF78" s="8"/>
      <c r="CNG78" s="8"/>
      <c r="CNH78" s="8"/>
      <c r="CNI78" s="8"/>
      <c r="CNJ78" s="8"/>
      <c r="CNK78" s="8"/>
      <c r="CNL78" s="8"/>
      <c r="CNM78" s="8"/>
      <c r="CNN78" s="8"/>
      <c r="CNO78" s="8"/>
      <c r="CNP78" s="8"/>
      <c r="CNQ78" s="8"/>
      <c r="CNR78" s="8"/>
      <c r="CNS78" s="8"/>
      <c r="CNT78" s="8"/>
      <c r="CNU78" s="8"/>
      <c r="CNV78" s="8"/>
      <c r="CNW78" s="8"/>
      <c r="CNX78" s="8"/>
      <c r="CNY78" s="8"/>
      <c r="CNZ78" s="8"/>
      <c r="COA78" s="8"/>
      <c r="COB78" s="8"/>
      <c r="COC78" s="8"/>
      <c r="COD78" s="8"/>
      <c r="COE78" s="8"/>
      <c r="COF78" s="8"/>
      <c r="COG78" s="8"/>
      <c r="COH78" s="8"/>
      <c r="COI78" s="8"/>
      <c r="COJ78" s="8"/>
      <c r="COK78" s="8"/>
      <c r="COL78" s="8"/>
      <c r="COM78" s="8"/>
      <c r="CON78" s="8"/>
      <c r="COO78" s="8"/>
      <c r="COP78" s="8"/>
      <c r="COQ78" s="8"/>
      <c r="COR78" s="8"/>
      <c r="COS78" s="8"/>
      <c r="COT78" s="8"/>
      <c r="COU78" s="8"/>
      <c r="COV78" s="8"/>
      <c r="COW78" s="8"/>
      <c r="COX78" s="8"/>
      <c r="COY78" s="8"/>
      <c r="COZ78" s="8"/>
      <c r="CPA78" s="8"/>
      <c r="CPB78" s="8"/>
      <c r="CPC78" s="8"/>
      <c r="CPD78" s="8"/>
      <c r="CPE78" s="8"/>
      <c r="CPF78" s="8"/>
      <c r="CPG78" s="8"/>
      <c r="CPH78" s="8"/>
      <c r="CPI78" s="8"/>
      <c r="CPJ78" s="8"/>
      <c r="CPK78" s="8"/>
      <c r="CPL78" s="8"/>
      <c r="CPM78" s="8"/>
      <c r="CPN78" s="8"/>
      <c r="CPO78" s="8"/>
      <c r="CPP78" s="8"/>
      <c r="CPQ78" s="8"/>
      <c r="CPR78" s="8"/>
      <c r="CPS78" s="8"/>
      <c r="CPT78" s="8"/>
      <c r="CPU78" s="8"/>
      <c r="CPV78" s="8"/>
      <c r="CPW78" s="8"/>
      <c r="CPX78" s="8"/>
      <c r="CPY78" s="8"/>
      <c r="CPZ78" s="8"/>
      <c r="CQA78" s="8"/>
      <c r="CQB78" s="8"/>
      <c r="CQC78" s="8"/>
      <c r="CQD78" s="8"/>
      <c r="CQE78" s="8"/>
      <c r="CQF78" s="8"/>
      <c r="CQG78" s="8"/>
      <c r="CQH78" s="8"/>
      <c r="CQI78" s="8"/>
      <c r="CQJ78" s="8"/>
      <c r="CQK78" s="8"/>
      <c r="CQL78" s="8"/>
      <c r="CQM78" s="8"/>
      <c r="CQN78" s="8"/>
      <c r="CQO78" s="8"/>
      <c r="CQP78" s="8"/>
      <c r="CQQ78" s="8"/>
      <c r="CQR78" s="8"/>
      <c r="CQS78" s="8"/>
      <c r="CQT78" s="8"/>
      <c r="CQU78" s="8"/>
      <c r="CQV78" s="8"/>
      <c r="CQW78" s="8"/>
      <c r="CQX78" s="8"/>
      <c r="CQY78" s="8"/>
      <c r="CQZ78" s="8"/>
      <c r="CRA78" s="8"/>
      <c r="CRB78" s="8"/>
      <c r="CRC78" s="8"/>
      <c r="CRD78" s="8"/>
      <c r="CRE78" s="8"/>
      <c r="CRF78" s="8"/>
      <c r="CRG78" s="8"/>
      <c r="CRH78" s="8"/>
      <c r="CRI78" s="8"/>
      <c r="CRJ78" s="8"/>
      <c r="CRK78" s="8"/>
      <c r="CRL78" s="8"/>
      <c r="CRM78" s="8"/>
      <c r="CRN78" s="8"/>
      <c r="CRO78" s="8"/>
      <c r="CRP78" s="8"/>
      <c r="CRQ78" s="8"/>
      <c r="CRR78" s="8"/>
      <c r="CRS78" s="8"/>
      <c r="CRT78" s="8"/>
      <c r="CRU78" s="8"/>
      <c r="CRV78" s="8"/>
      <c r="CRW78" s="8"/>
      <c r="CRX78" s="8"/>
      <c r="CRY78" s="8"/>
      <c r="CRZ78" s="8"/>
      <c r="CSA78" s="8"/>
      <c r="CSB78" s="8"/>
      <c r="CSC78" s="8"/>
      <c r="CSD78" s="8"/>
      <c r="CSE78" s="8"/>
      <c r="CSF78" s="8"/>
      <c r="CSG78" s="8"/>
      <c r="CSH78" s="8"/>
      <c r="CSI78" s="8"/>
      <c r="CSJ78" s="8"/>
      <c r="CSK78" s="8"/>
      <c r="CSL78" s="8"/>
      <c r="CSM78" s="8"/>
      <c r="CSN78" s="8"/>
      <c r="CSO78" s="8"/>
      <c r="CSP78" s="8"/>
      <c r="CSQ78" s="8"/>
      <c r="CSR78" s="8"/>
      <c r="CSS78" s="8"/>
      <c r="CST78" s="8"/>
      <c r="CSU78" s="8"/>
      <c r="CSV78" s="8"/>
      <c r="CSW78" s="8"/>
      <c r="CSX78" s="8"/>
      <c r="CSY78" s="8"/>
      <c r="CSZ78" s="8"/>
      <c r="CTA78" s="8"/>
      <c r="CTB78" s="8"/>
      <c r="CTC78" s="8"/>
      <c r="CTD78" s="8"/>
      <c r="CTE78" s="8"/>
      <c r="CTF78" s="8"/>
      <c r="CTG78" s="8"/>
      <c r="CTH78" s="8"/>
      <c r="CTI78" s="8"/>
      <c r="CTJ78" s="8"/>
      <c r="CTK78" s="8"/>
      <c r="CTL78" s="8"/>
      <c r="CTM78" s="8"/>
      <c r="CTN78" s="8"/>
      <c r="CTO78" s="8"/>
      <c r="CTP78" s="8"/>
      <c r="CTQ78" s="8"/>
      <c r="CTR78" s="8"/>
      <c r="CTS78" s="8"/>
      <c r="CTT78" s="8"/>
      <c r="CTU78" s="8"/>
      <c r="CTV78" s="8"/>
      <c r="CTW78" s="8"/>
      <c r="CTX78" s="8"/>
      <c r="CTY78" s="8"/>
      <c r="CTZ78" s="8"/>
      <c r="CUA78" s="8"/>
      <c r="CUB78" s="8"/>
      <c r="CUC78" s="8"/>
      <c r="CUD78" s="8"/>
      <c r="CUE78" s="8"/>
      <c r="CUF78" s="8"/>
      <c r="CUG78" s="8"/>
      <c r="CUH78" s="8"/>
      <c r="CUI78" s="8"/>
      <c r="CUJ78" s="8"/>
      <c r="CUK78" s="8"/>
      <c r="CUL78" s="8"/>
      <c r="CUM78" s="8"/>
      <c r="CUN78" s="8"/>
      <c r="CUO78" s="8"/>
      <c r="CUP78" s="8"/>
      <c r="CUQ78" s="8"/>
      <c r="CUR78" s="8"/>
      <c r="CUS78" s="8"/>
      <c r="CUT78" s="8"/>
      <c r="CUU78" s="8"/>
      <c r="CUV78" s="8"/>
      <c r="CUW78" s="8"/>
      <c r="CUX78" s="8"/>
      <c r="CUY78" s="8"/>
      <c r="CUZ78" s="8"/>
      <c r="CVA78" s="8"/>
      <c r="CVB78" s="8"/>
      <c r="CVC78" s="8"/>
      <c r="CVD78" s="8"/>
      <c r="CVE78" s="8"/>
      <c r="CVF78" s="8"/>
      <c r="CVG78" s="8"/>
      <c r="CVH78" s="8"/>
      <c r="CVI78" s="8"/>
      <c r="CVJ78" s="8"/>
      <c r="CVK78" s="8"/>
      <c r="CVL78" s="8"/>
      <c r="CVM78" s="8"/>
      <c r="CVN78" s="8"/>
      <c r="CVO78" s="8"/>
      <c r="CVP78" s="8"/>
      <c r="CVQ78" s="8"/>
      <c r="CVR78" s="8"/>
      <c r="CVS78" s="8"/>
      <c r="CVT78" s="8"/>
      <c r="CVU78" s="8"/>
      <c r="CVV78" s="8"/>
      <c r="CVW78" s="8"/>
      <c r="CVX78" s="8"/>
      <c r="CVY78" s="8"/>
      <c r="CVZ78" s="8"/>
      <c r="CWA78" s="8"/>
      <c r="CWB78" s="8"/>
      <c r="CWC78" s="8"/>
      <c r="CWD78" s="8"/>
      <c r="CWE78" s="8"/>
      <c r="CWF78" s="8"/>
      <c r="CWG78" s="8"/>
      <c r="CWH78" s="8"/>
      <c r="CWI78" s="8"/>
      <c r="CWJ78" s="8"/>
      <c r="CWK78" s="8"/>
      <c r="CWL78" s="8"/>
      <c r="CWM78" s="8"/>
      <c r="CWN78" s="8"/>
      <c r="CWO78" s="8"/>
      <c r="CWP78" s="8"/>
      <c r="CWQ78" s="8"/>
      <c r="CWR78" s="8"/>
      <c r="CWS78" s="8"/>
      <c r="CWT78" s="8"/>
      <c r="CWU78" s="8"/>
      <c r="CWV78" s="8"/>
      <c r="CWW78" s="8"/>
      <c r="CWX78" s="8"/>
      <c r="CWY78" s="8"/>
      <c r="CWZ78" s="8"/>
      <c r="CXA78" s="8"/>
      <c r="CXB78" s="8"/>
      <c r="CXC78" s="8"/>
      <c r="CXD78" s="8"/>
      <c r="CXE78" s="8"/>
      <c r="CXF78" s="8"/>
      <c r="CXG78" s="8"/>
      <c r="CXH78" s="8"/>
      <c r="CXI78" s="8"/>
      <c r="CXJ78" s="8"/>
      <c r="CXK78" s="8"/>
      <c r="CXL78" s="8"/>
      <c r="CXM78" s="8"/>
      <c r="CXN78" s="8"/>
      <c r="CXO78" s="8"/>
      <c r="CXP78" s="8"/>
      <c r="CXQ78" s="8"/>
      <c r="CXR78" s="8"/>
      <c r="CXS78" s="8"/>
      <c r="CXT78" s="8"/>
      <c r="CXU78" s="8"/>
      <c r="CXV78" s="8"/>
      <c r="CXW78" s="8"/>
      <c r="CXX78" s="8"/>
      <c r="CXY78" s="8"/>
      <c r="CXZ78" s="8"/>
      <c r="CYA78" s="8"/>
      <c r="CYB78" s="8"/>
      <c r="CYC78" s="8"/>
      <c r="CYD78" s="8"/>
      <c r="CYE78" s="8"/>
      <c r="CYF78" s="8"/>
      <c r="CYG78" s="8"/>
      <c r="CYH78" s="8"/>
      <c r="CYI78" s="8"/>
      <c r="CYJ78" s="8"/>
      <c r="CYK78" s="8"/>
      <c r="CYL78" s="8"/>
      <c r="CYM78" s="8"/>
      <c r="CYN78" s="8"/>
      <c r="CYO78" s="8"/>
      <c r="CYP78" s="8"/>
      <c r="CYQ78" s="8"/>
      <c r="CYR78" s="8"/>
      <c r="CYS78" s="8"/>
      <c r="CYT78" s="8"/>
      <c r="CYU78" s="8"/>
      <c r="CYV78" s="8"/>
      <c r="CYW78" s="8"/>
      <c r="CYX78" s="8"/>
      <c r="CYY78" s="8"/>
      <c r="CYZ78" s="8"/>
      <c r="CZA78" s="8"/>
      <c r="CZB78" s="8"/>
      <c r="CZC78" s="8"/>
      <c r="CZD78" s="8"/>
      <c r="CZE78" s="8"/>
      <c r="CZF78" s="8"/>
      <c r="CZG78" s="8"/>
      <c r="CZH78" s="8"/>
      <c r="CZI78" s="8"/>
      <c r="CZJ78" s="8"/>
      <c r="CZK78" s="8"/>
      <c r="CZL78" s="8"/>
      <c r="CZM78" s="8"/>
      <c r="CZN78" s="8"/>
      <c r="CZO78" s="8"/>
      <c r="CZP78" s="8"/>
      <c r="CZQ78" s="8"/>
      <c r="CZR78" s="8"/>
      <c r="CZS78" s="8"/>
      <c r="CZT78" s="8"/>
      <c r="CZU78" s="8"/>
      <c r="CZV78" s="8"/>
      <c r="CZW78" s="8"/>
      <c r="CZX78" s="8"/>
      <c r="CZY78" s="8"/>
      <c r="CZZ78" s="8"/>
      <c r="DAA78" s="8"/>
      <c r="DAB78" s="8"/>
      <c r="DAC78" s="8"/>
      <c r="DAD78" s="8"/>
      <c r="DAE78" s="8"/>
      <c r="DAF78" s="8"/>
      <c r="DAG78" s="8"/>
      <c r="DAH78" s="8"/>
      <c r="DAI78" s="8"/>
      <c r="DAJ78" s="8"/>
      <c r="DAK78" s="8"/>
      <c r="DAL78" s="8"/>
      <c r="DAM78" s="8"/>
      <c r="DAN78" s="8"/>
      <c r="DAO78" s="8"/>
      <c r="DAP78" s="8"/>
      <c r="DAQ78" s="8"/>
      <c r="DAR78" s="8"/>
      <c r="DAS78" s="8"/>
      <c r="DAT78" s="8"/>
      <c r="DAU78" s="8"/>
      <c r="DAV78" s="8"/>
      <c r="DAW78" s="8"/>
      <c r="DAX78" s="8"/>
      <c r="DAY78" s="8"/>
      <c r="DAZ78" s="8"/>
      <c r="DBA78" s="8"/>
      <c r="DBB78" s="8"/>
      <c r="DBC78" s="8"/>
      <c r="DBD78" s="8"/>
      <c r="DBE78" s="8"/>
      <c r="DBF78" s="8"/>
      <c r="DBG78" s="8"/>
      <c r="DBH78" s="8"/>
      <c r="DBI78" s="8"/>
      <c r="DBJ78" s="8"/>
      <c r="DBK78" s="8"/>
      <c r="DBL78" s="8"/>
      <c r="DBM78" s="8"/>
      <c r="DBN78" s="8"/>
      <c r="DBO78" s="8"/>
      <c r="DBP78" s="8"/>
      <c r="DBQ78" s="8"/>
      <c r="DBR78" s="8"/>
      <c r="DBS78" s="8"/>
      <c r="DBT78" s="8"/>
      <c r="DBU78" s="8"/>
      <c r="DBV78" s="8"/>
      <c r="DBW78" s="8"/>
      <c r="DBX78" s="8"/>
      <c r="DBY78" s="8"/>
      <c r="DBZ78" s="8"/>
      <c r="DCA78" s="8"/>
      <c r="DCB78" s="8"/>
      <c r="DCC78" s="8"/>
      <c r="DCD78" s="8"/>
      <c r="DCE78" s="8"/>
      <c r="DCF78" s="8"/>
      <c r="DCG78" s="8"/>
      <c r="DCH78" s="8"/>
      <c r="DCI78" s="8"/>
      <c r="DCJ78" s="8"/>
      <c r="DCK78" s="8"/>
      <c r="DCL78" s="8"/>
      <c r="DCM78" s="8"/>
      <c r="DCN78" s="8"/>
      <c r="DCO78" s="8"/>
      <c r="DCP78" s="8"/>
      <c r="DCQ78" s="8"/>
      <c r="DCR78" s="8"/>
      <c r="DCS78" s="8"/>
      <c r="DCT78" s="8"/>
      <c r="DCU78" s="8"/>
      <c r="DCV78" s="8"/>
      <c r="DCW78" s="8"/>
      <c r="DCX78" s="8"/>
      <c r="DCY78" s="8"/>
      <c r="DCZ78" s="8"/>
      <c r="DDA78" s="8"/>
      <c r="DDB78" s="8"/>
      <c r="DDC78" s="8"/>
      <c r="DDD78" s="8"/>
      <c r="DDE78" s="8"/>
      <c r="DDF78" s="8"/>
      <c r="DDG78" s="8"/>
      <c r="DDH78" s="8"/>
      <c r="DDI78" s="8"/>
      <c r="DDJ78" s="8"/>
      <c r="DDK78" s="8"/>
      <c r="DDL78" s="8"/>
      <c r="DDM78" s="8"/>
      <c r="DDN78" s="8"/>
      <c r="DDO78" s="8"/>
      <c r="DDP78" s="8"/>
      <c r="DDQ78" s="8"/>
      <c r="DDR78" s="8"/>
      <c r="DDS78" s="8"/>
      <c r="DDT78" s="8"/>
      <c r="DDU78" s="8"/>
      <c r="DDV78" s="8"/>
      <c r="DDW78" s="8"/>
      <c r="DDX78" s="8"/>
      <c r="DDY78" s="8"/>
      <c r="DDZ78" s="8"/>
      <c r="DEA78" s="8"/>
      <c r="DEB78" s="8"/>
      <c r="DEC78" s="8"/>
      <c r="DED78" s="8"/>
      <c r="DEE78" s="8"/>
      <c r="DEF78" s="8"/>
      <c r="DEG78" s="8"/>
      <c r="DEH78" s="8"/>
      <c r="DEI78" s="8"/>
      <c r="DEJ78" s="8"/>
      <c r="DEK78" s="8"/>
      <c r="DEL78" s="8"/>
      <c r="DEM78" s="8"/>
      <c r="DEN78" s="8"/>
      <c r="DEO78" s="8"/>
      <c r="DEP78" s="8"/>
      <c r="DEQ78" s="8"/>
      <c r="DER78" s="8"/>
      <c r="DES78" s="8"/>
      <c r="DET78" s="8"/>
      <c r="DEU78" s="8"/>
      <c r="DEV78" s="8"/>
      <c r="DEW78" s="8"/>
      <c r="DEX78" s="8"/>
      <c r="DEY78" s="8"/>
      <c r="DEZ78" s="8"/>
      <c r="DFA78" s="8"/>
      <c r="DFB78" s="8"/>
      <c r="DFC78" s="8"/>
      <c r="DFD78" s="8"/>
      <c r="DFE78" s="8"/>
      <c r="DFF78" s="8"/>
      <c r="DFG78" s="8"/>
      <c r="DFH78" s="8"/>
      <c r="DFI78" s="8"/>
      <c r="DFJ78" s="8"/>
      <c r="DFK78" s="8"/>
      <c r="DFL78" s="8"/>
      <c r="DFM78" s="8"/>
      <c r="DFN78" s="8"/>
      <c r="DFO78" s="8"/>
      <c r="DFP78" s="8"/>
      <c r="DFQ78" s="8"/>
      <c r="DFR78" s="8"/>
      <c r="DFS78" s="8"/>
      <c r="DFT78" s="8"/>
      <c r="DFU78" s="8"/>
      <c r="DFV78" s="8"/>
      <c r="DFW78" s="8"/>
      <c r="DFX78" s="8"/>
      <c r="DFY78" s="8"/>
      <c r="DFZ78" s="8"/>
      <c r="DGA78" s="8"/>
      <c r="DGB78" s="8"/>
      <c r="DGC78" s="8"/>
      <c r="DGD78" s="8"/>
      <c r="DGE78" s="8"/>
      <c r="DGF78" s="8"/>
      <c r="DGG78" s="8"/>
      <c r="DGH78" s="8"/>
      <c r="DGI78" s="8"/>
      <c r="DGJ78" s="8"/>
      <c r="DGK78" s="8"/>
      <c r="DGL78" s="8"/>
      <c r="DGM78" s="8"/>
      <c r="DGN78" s="8"/>
      <c r="DGO78" s="8"/>
      <c r="DGP78" s="8"/>
      <c r="DGQ78" s="8"/>
      <c r="DGR78" s="8"/>
      <c r="DGS78" s="8"/>
      <c r="DGT78" s="8"/>
      <c r="DGU78" s="8"/>
      <c r="DGV78" s="8"/>
      <c r="DGW78" s="8"/>
      <c r="DGX78" s="8"/>
      <c r="DGY78" s="8"/>
      <c r="DGZ78" s="8"/>
      <c r="DHA78" s="8"/>
      <c r="DHB78" s="8"/>
      <c r="DHC78" s="8"/>
      <c r="DHD78" s="8"/>
      <c r="DHE78" s="8"/>
      <c r="DHF78" s="8"/>
      <c r="DHG78" s="8"/>
      <c r="DHH78" s="8"/>
      <c r="DHI78" s="8"/>
      <c r="DHJ78" s="8"/>
      <c r="DHK78" s="8"/>
      <c r="DHL78" s="8"/>
      <c r="DHM78" s="8"/>
      <c r="DHN78" s="8"/>
      <c r="DHO78" s="8"/>
      <c r="DHP78" s="8"/>
      <c r="DHQ78" s="8"/>
      <c r="DHR78" s="8"/>
      <c r="DHS78" s="8"/>
      <c r="DHT78" s="8"/>
      <c r="DHU78" s="8"/>
      <c r="DHV78" s="8"/>
      <c r="DHW78" s="8"/>
      <c r="DHX78" s="8"/>
      <c r="DHY78" s="8"/>
      <c r="DHZ78" s="8"/>
      <c r="DIA78" s="8"/>
      <c r="DIB78" s="8"/>
      <c r="DIC78" s="8"/>
      <c r="DID78" s="8"/>
      <c r="DIE78" s="8"/>
      <c r="DIF78" s="8"/>
      <c r="DIG78" s="8"/>
      <c r="DIH78" s="8"/>
      <c r="DII78" s="8"/>
      <c r="DIJ78" s="8"/>
      <c r="DIK78" s="8"/>
      <c r="DIL78" s="8"/>
      <c r="DIM78" s="8"/>
      <c r="DIN78" s="8"/>
      <c r="DIO78" s="8"/>
      <c r="DIP78" s="8"/>
      <c r="DIQ78" s="8"/>
      <c r="DIR78" s="8"/>
      <c r="DIS78" s="8"/>
      <c r="DIT78" s="8"/>
      <c r="DIU78" s="8"/>
      <c r="DIV78" s="8"/>
      <c r="DIW78" s="8"/>
      <c r="DIX78" s="8"/>
      <c r="DIY78" s="8"/>
      <c r="DIZ78" s="8"/>
      <c r="DJA78" s="8"/>
      <c r="DJB78" s="8"/>
      <c r="DJC78" s="8"/>
      <c r="DJD78" s="8"/>
      <c r="DJE78" s="8"/>
      <c r="DJF78" s="8"/>
      <c r="DJG78" s="8"/>
      <c r="DJH78" s="8"/>
      <c r="DJI78" s="8"/>
      <c r="DJJ78" s="8"/>
      <c r="DJK78" s="8"/>
      <c r="DJL78" s="8"/>
      <c r="DJM78" s="8"/>
      <c r="DJN78" s="8"/>
      <c r="DJO78" s="8"/>
      <c r="DJP78" s="8"/>
      <c r="DJQ78" s="8"/>
      <c r="DJR78" s="8"/>
      <c r="DJS78" s="8"/>
      <c r="DJT78" s="8"/>
      <c r="DJU78" s="8"/>
      <c r="DJV78" s="8"/>
      <c r="DJW78" s="8"/>
      <c r="DJX78" s="8"/>
      <c r="DJY78" s="8"/>
      <c r="DJZ78" s="8"/>
      <c r="DKA78" s="8"/>
      <c r="DKB78" s="8"/>
      <c r="DKC78" s="8"/>
      <c r="DKD78" s="8"/>
      <c r="DKE78" s="8"/>
      <c r="DKF78" s="8"/>
      <c r="DKG78" s="8"/>
      <c r="DKH78" s="8"/>
      <c r="DKI78" s="8"/>
      <c r="DKJ78" s="8"/>
      <c r="DKK78" s="8"/>
      <c r="DKL78" s="8"/>
      <c r="DKM78" s="8"/>
      <c r="DKN78" s="8"/>
      <c r="DKO78" s="8"/>
      <c r="DKP78" s="8"/>
      <c r="DKQ78" s="8"/>
      <c r="DKR78" s="8"/>
      <c r="DKS78" s="8"/>
      <c r="DKT78" s="8"/>
      <c r="DKU78" s="8"/>
      <c r="DKV78" s="8"/>
      <c r="DKW78" s="8"/>
      <c r="DKX78" s="8"/>
      <c r="DKY78" s="8"/>
      <c r="DKZ78" s="8"/>
      <c r="DLA78" s="8"/>
      <c r="DLB78" s="8"/>
      <c r="DLC78" s="8"/>
      <c r="DLD78" s="8"/>
      <c r="DLE78" s="8"/>
      <c r="DLF78" s="8"/>
      <c r="DLG78" s="8"/>
      <c r="DLH78" s="8"/>
      <c r="DLI78" s="8"/>
      <c r="DLJ78" s="8"/>
      <c r="DLK78" s="8"/>
      <c r="DLL78" s="8"/>
      <c r="DLM78" s="8"/>
      <c r="DLN78" s="8"/>
      <c r="DLO78" s="8"/>
      <c r="DLP78" s="8"/>
      <c r="DLQ78" s="8"/>
      <c r="DLR78" s="8"/>
      <c r="DLS78" s="8"/>
      <c r="DLT78" s="8"/>
      <c r="DLU78" s="8"/>
      <c r="DLV78" s="8"/>
      <c r="DLW78" s="8"/>
      <c r="DLX78" s="8"/>
      <c r="DLY78" s="8"/>
      <c r="DLZ78" s="8"/>
      <c r="DMA78" s="8"/>
      <c r="DMB78" s="8"/>
      <c r="DMC78" s="8"/>
      <c r="DMD78" s="8"/>
      <c r="DME78" s="8"/>
      <c r="DMF78" s="8"/>
      <c r="DMG78" s="8"/>
      <c r="DMH78" s="8"/>
      <c r="DMI78" s="8"/>
      <c r="DMJ78" s="8"/>
      <c r="DMK78" s="8"/>
      <c r="DML78" s="8"/>
      <c r="DMM78" s="8"/>
      <c r="DMN78" s="8"/>
      <c r="DMO78" s="8"/>
      <c r="DMP78" s="8"/>
      <c r="DMQ78" s="8"/>
      <c r="DMR78" s="8"/>
      <c r="DMS78" s="8"/>
      <c r="DMT78" s="8"/>
      <c r="DMU78" s="8"/>
      <c r="DMV78" s="8"/>
      <c r="DMW78" s="8"/>
      <c r="DMX78" s="8"/>
      <c r="DMY78" s="8"/>
      <c r="DMZ78" s="8"/>
      <c r="DNA78" s="8"/>
      <c r="DNB78" s="8"/>
      <c r="DNC78" s="8"/>
      <c r="DND78" s="8"/>
      <c r="DNE78" s="8"/>
      <c r="DNF78" s="8"/>
      <c r="DNG78" s="8"/>
      <c r="DNH78" s="8"/>
      <c r="DNI78" s="8"/>
      <c r="DNJ78" s="8"/>
      <c r="DNK78" s="8"/>
      <c r="DNL78" s="8"/>
      <c r="DNM78" s="8"/>
      <c r="DNN78" s="8"/>
      <c r="DNO78" s="8"/>
      <c r="DNP78" s="8"/>
      <c r="DNQ78" s="8"/>
      <c r="DNR78" s="8"/>
      <c r="DNS78" s="8"/>
      <c r="DNT78" s="8"/>
      <c r="DNU78" s="8"/>
      <c r="DNV78" s="8"/>
      <c r="DNW78" s="8"/>
      <c r="DNX78" s="8"/>
      <c r="DNY78" s="8"/>
      <c r="DNZ78" s="8"/>
      <c r="DOA78" s="8"/>
      <c r="DOB78" s="8"/>
      <c r="DOC78" s="8"/>
      <c r="DOD78" s="8"/>
      <c r="DOE78" s="8"/>
      <c r="DOF78" s="8"/>
      <c r="DOG78" s="8"/>
      <c r="DOH78" s="8"/>
      <c r="DOI78" s="8"/>
      <c r="DOJ78" s="8"/>
      <c r="DOK78" s="8"/>
      <c r="DOL78" s="8"/>
      <c r="DOM78" s="8"/>
      <c r="DON78" s="8"/>
      <c r="DOO78" s="8"/>
      <c r="DOP78" s="8"/>
      <c r="DOQ78" s="8"/>
      <c r="DOR78" s="8"/>
      <c r="DOS78" s="8"/>
      <c r="DOT78" s="8"/>
      <c r="DOU78" s="8"/>
      <c r="DOV78" s="8"/>
      <c r="DOW78" s="8"/>
      <c r="DOX78" s="8"/>
      <c r="DOY78" s="8"/>
      <c r="DOZ78" s="8"/>
      <c r="DPA78" s="8"/>
      <c r="DPB78" s="8"/>
      <c r="DPC78" s="8"/>
      <c r="DPD78" s="8"/>
      <c r="DPE78" s="8"/>
      <c r="DPF78" s="8"/>
      <c r="DPG78" s="8"/>
      <c r="DPH78" s="8"/>
      <c r="DPI78" s="8"/>
      <c r="DPJ78" s="8"/>
      <c r="DPK78" s="8"/>
      <c r="DPL78" s="8"/>
      <c r="DPM78" s="8"/>
      <c r="DPN78" s="8"/>
      <c r="DPO78" s="8"/>
      <c r="DPP78" s="8"/>
      <c r="DPQ78" s="8"/>
      <c r="DPR78" s="8"/>
      <c r="DPS78" s="8"/>
      <c r="DPT78" s="8"/>
      <c r="DPU78" s="8"/>
      <c r="DPV78" s="8"/>
      <c r="DPW78" s="8"/>
      <c r="DPX78" s="8"/>
      <c r="DPY78" s="8"/>
      <c r="DPZ78" s="8"/>
      <c r="DQA78" s="8"/>
      <c r="DQB78" s="8"/>
      <c r="DQC78" s="8"/>
      <c r="DQD78" s="8"/>
      <c r="DQE78" s="8"/>
      <c r="DQF78" s="8"/>
      <c r="DQG78" s="8"/>
      <c r="DQH78" s="8"/>
      <c r="DQI78" s="8"/>
      <c r="DQJ78" s="8"/>
      <c r="DQK78" s="8"/>
      <c r="DQL78" s="8"/>
      <c r="DQM78" s="8"/>
      <c r="DQN78" s="8"/>
      <c r="DQO78" s="8"/>
      <c r="DQP78" s="8"/>
      <c r="DQQ78" s="8"/>
      <c r="DQR78" s="8"/>
      <c r="DQS78" s="8"/>
      <c r="DQT78" s="8"/>
      <c r="DQU78" s="8"/>
      <c r="DQV78" s="8"/>
      <c r="DQW78" s="8"/>
      <c r="DQX78" s="8"/>
      <c r="DQY78" s="8"/>
      <c r="DQZ78" s="8"/>
      <c r="DRA78" s="8"/>
      <c r="DRB78" s="8"/>
      <c r="DRC78" s="8"/>
      <c r="DRD78" s="8"/>
      <c r="DRE78" s="8"/>
      <c r="DRF78" s="8"/>
      <c r="DRG78" s="8"/>
      <c r="DRH78" s="8"/>
      <c r="DRI78" s="8"/>
      <c r="DRJ78" s="8"/>
      <c r="DRK78" s="8"/>
      <c r="DRL78" s="8"/>
      <c r="DRM78" s="8"/>
      <c r="DRN78" s="8"/>
      <c r="DRO78" s="8"/>
      <c r="DRP78" s="8"/>
      <c r="DRQ78" s="8"/>
      <c r="DRR78" s="8"/>
      <c r="DRS78" s="8"/>
      <c r="DRT78" s="8"/>
      <c r="DRU78" s="8"/>
      <c r="DRV78" s="8"/>
      <c r="DRW78" s="8"/>
      <c r="DRX78" s="8"/>
      <c r="DRY78" s="8"/>
      <c r="DRZ78" s="8"/>
      <c r="DSA78" s="8"/>
      <c r="DSB78" s="8"/>
      <c r="DSC78" s="8"/>
      <c r="DSD78" s="8"/>
      <c r="DSE78" s="8"/>
      <c r="DSF78" s="8"/>
      <c r="DSG78" s="8"/>
      <c r="DSH78" s="8"/>
      <c r="DSI78" s="8"/>
      <c r="DSJ78" s="8"/>
      <c r="DSK78" s="8"/>
      <c r="DSL78" s="8"/>
      <c r="DSM78" s="8"/>
      <c r="DSN78" s="8"/>
      <c r="DSO78" s="8"/>
      <c r="DSP78" s="8"/>
      <c r="DSQ78" s="8"/>
      <c r="DSR78" s="8"/>
      <c r="DSS78" s="8"/>
      <c r="DST78" s="8"/>
      <c r="DSU78" s="8"/>
      <c r="DSV78" s="8"/>
      <c r="DSW78" s="8"/>
      <c r="DSX78" s="8"/>
      <c r="DSY78" s="8"/>
      <c r="DSZ78" s="8"/>
      <c r="DTA78" s="8"/>
      <c r="DTB78" s="8"/>
      <c r="DTC78" s="8"/>
      <c r="DTD78" s="8"/>
      <c r="DTE78" s="8"/>
      <c r="DTF78" s="8"/>
      <c r="DTG78" s="8"/>
      <c r="DTH78" s="8"/>
      <c r="DTI78" s="8"/>
      <c r="DTJ78" s="8"/>
      <c r="DTK78" s="8"/>
      <c r="DTL78" s="8"/>
      <c r="DTM78" s="8"/>
      <c r="DTN78" s="8"/>
      <c r="DTO78" s="8"/>
      <c r="DTP78" s="8"/>
      <c r="DTQ78" s="8"/>
      <c r="DTR78" s="8"/>
      <c r="DTS78" s="8"/>
      <c r="DTT78" s="8"/>
      <c r="DTU78" s="8"/>
      <c r="DTV78" s="8"/>
      <c r="DTW78" s="8"/>
      <c r="DTX78" s="8"/>
      <c r="DTY78" s="8"/>
      <c r="DTZ78" s="8"/>
      <c r="DUA78" s="8"/>
      <c r="DUB78" s="8"/>
      <c r="DUC78" s="8"/>
      <c r="DUD78" s="8"/>
      <c r="DUE78" s="8"/>
      <c r="DUF78" s="8"/>
      <c r="DUG78" s="8"/>
      <c r="DUH78" s="8"/>
      <c r="DUI78" s="8"/>
      <c r="DUJ78" s="8"/>
      <c r="DUK78" s="8"/>
      <c r="DUL78" s="8"/>
      <c r="DUM78" s="8"/>
      <c r="DUN78" s="8"/>
      <c r="DUO78" s="8"/>
      <c r="DUP78" s="8"/>
      <c r="DUQ78" s="8"/>
      <c r="DUR78" s="8"/>
      <c r="DUS78" s="8"/>
      <c r="DUT78" s="8"/>
      <c r="DUU78" s="8"/>
      <c r="DUV78" s="8"/>
      <c r="DUW78" s="8"/>
      <c r="DUX78" s="8"/>
      <c r="DUY78" s="8"/>
      <c r="DUZ78" s="8"/>
      <c r="DVA78" s="8"/>
      <c r="DVB78" s="8"/>
      <c r="DVC78" s="8"/>
      <c r="DVD78" s="8"/>
      <c r="DVE78" s="8"/>
      <c r="DVF78" s="8"/>
      <c r="DVG78" s="8"/>
      <c r="DVH78" s="8"/>
      <c r="DVI78" s="8"/>
      <c r="DVJ78" s="8"/>
      <c r="DVK78" s="8"/>
      <c r="DVL78" s="8"/>
      <c r="DVM78" s="8"/>
      <c r="DVN78" s="8"/>
      <c r="DVO78" s="8"/>
      <c r="DVP78" s="8"/>
      <c r="DVQ78" s="8"/>
      <c r="DVR78" s="8"/>
      <c r="DVS78" s="8"/>
      <c r="DVT78" s="8"/>
      <c r="DVU78" s="8"/>
      <c r="DVV78" s="8"/>
      <c r="DVW78" s="8"/>
      <c r="DVX78" s="8"/>
      <c r="DVY78" s="8"/>
      <c r="DVZ78" s="8"/>
      <c r="DWA78" s="8"/>
      <c r="DWB78" s="8"/>
      <c r="DWC78" s="8"/>
      <c r="DWD78" s="8"/>
      <c r="DWE78" s="8"/>
      <c r="DWF78" s="8"/>
      <c r="DWG78" s="8"/>
      <c r="DWH78" s="8"/>
      <c r="DWI78" s="8"/>
      <c r="DWJ78" s="8"/>
      <c r="DWK78" s="8"/>
      <c r="DWL78" s="8"/>
      <c r="DWM78" s="8"/>
      <c r="DWN78" s="8"/>
      <c r="DWO78" s="8"/>
      <c r="DWP78" s="8"/>
      <c r="DWQ78" s="8"/>
      <c r="DWR78" s="8"/>
      <c r="DWS78" s="8"/>
      <c r="DWT78" s="8"/>
      <c r="DWU78" s="8"/>
      <c r="DWV78" s="8"/>
      <c r="DWW78" s="8"/>
      <c r="DWX78" s="8"/>
      <c r="DWY78" s="8"/>
      <c r="DWZ78" s="8"/>
      <c r="DXA78" s="8"/>
      <c r="DXB78" s="8"/>
      <c r="DXC78" s="8"/>
      <c r="DXD78" s="8"/>
      <c r="DXE78" s="8"/>
      <c r="DXF78" s="8"/>
      <c r="DXG78" s="8"/>
      <c r="DXH78" s="8"/>
      <c r="DXI78" s="8"/>
      <c r="DXJ78" s="8"/>
      <c r="DXK78" s="8"/>
      <c r="DXL78" s="8"/>
      <c r="DXM78" s="8"/>
      <c r="DXN78" s="8"/>
      <c r="DXO78" s="8"/>
      <c r="DXP78" s="8"/>
      <c r="DXQ78" s="8"/>
      <c r="DXR78" s="8"/>
      <c r="DXS78" s="8"/>
      <c r="DXT78" s="8"/>
      <c r="DXU78" s="8"/>
      <c r="DXV78" s="8"/>
      <c r="DXW78" s="8"/>
      <c r="DXX78" s="8"/>
      <c r="DXY78" s="8"/>
      <c r="DXZ78" s="8"/>
      <c r="DYA78" s="8"/>
      <c r="DYB78" s="8"/>
      <c r="DYC78" s="8"/>
      <c r="DYD78" s="8"/>
      <c r="DYE78" s="8"/>
      <c r="DYF78" s="8"/>
      <c r="DYG78" s="8"/>
      <c r="DYH78" s="8"/>
      <c r="DYI78" s="8"/>
      <c r="DYJ78" s="8"/>
      <c r="DYK78" s="8"/>
      <c r="DYL78" s="8"/>
      <c r="DYM78" s="8"/>
      <c r="DYN78" s="8"/>
      <c r="DYO78" s="8"/>
      <c r="DYP78" s="8"/>
      <c r="DYQ78" s="8"/>
      <c r="DYR78" s="8"/>
      <c r="DYS78" s="8"/>
      <c r="DYT78" s="8"/>
      <c r="DYU78" s="8"/>
      <c r="DYV78" s="8"/>
      <c r="DYW78" s="8"/>
      <c r="DYX78" s="8"/>
      <c r="DYY78" s="8"/>
      <c r="DYZ78" s="8"/>
      <c r="DZA78" s="8"/>
      <c r="DZB78" s="8"/>
      <c r="DZC78" s="8"/>
      <c r="DZD78" s="8"/>
      <c r="DZE78" s="8"/>
      <c r="DZF78" s="8"/>
      <c r="DZG78" s="8"/>
      <c r="DZH78" s="8"/>
      <c r="DZI78" s="8"/>
      <c r="DZJ78" s="8"/>
      <c r="DZK78" s="8"/>
      <c r="DZL78" s="8"/>
      <c r="DZM78" s="8"/>
      <c r="DZN78" s="8"/>
      <c r="DZO78" s="8"/>
      <c r="DZP78" s="8"/>
      <c r="DZQ78" s="8"/>
      <c r="DZR78" s="8"/>
      <c r="DZS78" s="8"/>
      <c r="DZT78" s="8"/>
      <c r="DZU78" s="8"/>
      <c r="DZV78" s="8"/>
      <c r="DZW78" s="8"/>
      <c r="DZX78" s="8"/>
      <c r="DZY78" s="8"/>
      <c r="DZZ78" s="8"/>
      <c r="EAA78" s="8"/>
      <c r="EAB78" s="8"/>
      <c r="EAC78" s="8"/>
      <c r="EAD78" s="8"/>
      <c r="EAE78" s="8"/>
      <c r="EAF78" s="8"/>
      <c r="EAG78" s="8"/>
      <c r="EAH78" s="8"/>
      <c r="EAI78" s="8"/>
      <c r="EAJ78" s="8"/>
      <c r="EAK78" s="8"/>
      <c r="EAL78" s="8"/>
      <c r="EAM78" s="8"/>
      <c r="EAN78" s="8"/>
      <c r="EAO78" s="8"/>
      <c r="EAP78" s="8"/>
      <c r="EAQ78" s="8"/>
      <c r="EAR78" s="8"/>
      <c r="EAS78" s="8"/>
      <c r="EAT78" s="8"/>
      <c r="EAU78" s="8"/>
      <c r="EAV78" s="8"/>
      <c r="EAW78" s="8"/>
      <c r="EAX78" s="8"/>
      <c r="EAY78" s="8"/>
      <c r="EAZ78" s="8"/>
      <c r="EBA78" s="8"/>
      <c r="EBB78" s="8"/>
      <c r="EBC78" s="8"/>
      <c r="EBD78" s="8"/>
      <c r="EBE78" s="8"/>
      <c r="EBF78" s="8"/>
      <c r="EBG78" s="8"/>
      <c r="EBH78" s="8"/>
      <c r="EBI78" s="8"/>
      <c r="EBJ78" s="8"/>
      <c r="EBK78" s="8"/>
      <c r="EBL78" s="8"/>
      <c r="EBM78" s="8"/>
      <c r="EBN78" s="8"/>
      <c r="EBO78" s="8"/>
      <c r="EBP78" s="8"/>
      <c r="EBQ78" s="8"/>
      <c r="EBR78" s="8"/>
      <c r="EBS78" s="8"/>
      <c r="EBT78" s="8"/>
      <c r="EBU78" s="8"/>
      <c r="EBV78" s="8"/>
      <c r="EBW78" s="8"/>
      <c r="EBX78" s="8"/>
      <c r="EBY78" s="8"/>
      <c r="EBZ78" s="8"/>
      <c r="ECA78" s="8"/>
      <c r="ECB78" s="8"/>
      <c r="ECC78" s="8"/>
      <c r="ECD78" s="8"/>
      <c r="ECE78" s="8"/>
      <c r="ECF78" s="8"/>
      <c r="ECG78" s="8"/>
      <c r="ECH78" s="8"/>
      <c r="ECI78" s="8"/>
      <c r="ECJ78" s="8"/>
      <c r="ECK78" s="8"/>
      <c r="ECL78" s="8"/>
      <c r="ECM78" s="8"/>
      <c r="ECN78" s="8"/>
      <c r="ECO78" s="8"/>
      <c r="ECP78" s="8"/>
      <c r="ECQ78" s="8"/>
      <c r="ECR78" s="8"/>
      <c r="ECS78" s="8"/>
      <c r="ECT78" s="8"/>
      <c r="ECU78" s="8"/>
      <c r="ECV78" s="8"/>
      <c r="ECW78" s="8"/>
      <c r="ECX78" s="8"/>
      <c r="ECY78" s="8"/>
      <c r="ECZ78" s="8"/>
      <c r="EDA78" s="8"/>
      <c r="EDB78" s="8"/>
      <c r="EDC78" s="8"/>
      <c r="EDD78" s="8"/>
      <c r="EDE78" s="8"/>
      <c r="EDF78" s="8"/>
      <c r="EDG78" s="8"/>
      <c r="EDH78" s="8"/>
      <c r="EDI78" s="8"/>
      <c r="EDJ78" s="8"/>
      <c r="EDK78" s="8"/>
      <c r="EDL78" s="8"/>
      <c r="EDM78" s="8"/>
      <c r="EDN78" s="8"/>
      <c r="EDO78" s="8"/>
      <c r="EDP78" s="8"/>
      <c r="EDQ78" s="8"/>
      <c r="EDR78" s="8"/>
      <c r="EDS78" s="8"/>
      <c r="EDT78" s="8"/>
      <c r="EDU78" s="8"/>
      <c r="EDV78" s="8"/>
      <c r="EDW78" s="8"/>
      <c r="EDX78" s="8"/>
      <c r="EDY78" s="8"/>
      <c r="EDZ78" s="8"/>
      <c r="EEA78" s="8"/>
      <c r="EEB78" s="8"/>
      <c r="EEC78" s="8"/>
      <c r="EED78" s="8"/>
      <c r="EEE78" s="8"/>
      <c r="EEF78" s="8"/>
      <c r="EEG78" s="8"/>
      <c r="EEH78" s="8"/>
      <c r="EEI78" s="8"/>
      <c r="EEJ78" s="8"/>
      <c r="EEK78" s="8"/>
      <c r="EEL78" s="8"/>
      <c r="EEM78" s="8"/>
      <c r="EEN78" s="8"/>
      <c r="EEO78" s="8"/>
      <c r="EEP78" s="8"/>
      <c r="EEQ78" s="8"/>
      <c r="EER78" s="8"/>
      <c r="EES78" s="8"/>
      <c r="EET78" s="8"/>
      <c r="EEU78" s="8"/>
      <c r="EEV78" s="8"/>
      <c r="EEW78" s="8"/>
      <c r="EEX78" s="8"/>
      <c r="EEY78" s="8"/>
      <c r="EEZ78" s="8"/>
      <c r="EFA78" s="8"/>
      <c r="EFB78" s="8"/>
      <c r="EFC78" s="8"/>
      <c r="EFD78" s="8"/>
      <c r="EFE78" s="8"/>
      <c r="EFF78" s="8"/>
      <c r="EFG78" s="8"/>
      <c r="EFH78" s="8"/>
      <c r="EFI78" s="8"/>
      <c r="EFJ78" s="8"/>
      <c r="EFK78" s="8"/>
      <c r="EFL78" s="8"/>
      <c r="EFM78" s="8"/>
      <c r="EFN78" s="8"/>
      <c r="EFO78" s="8"/>
      <c r="EFP78" s="8"/>
      <c r="EFQ78" s="8"/>
      <c r="EFR78" s="8"/>
      <c r="EFS78" s="8"/>
      <c r="EFT78" s="8"/>
      <c r="EFU78" s="8"/>
      <c r="EFV78" s="8"/>
      <c r="EFW78" s="8"/>
      <c r="EFX78" s="8"/>
      <c r="EFY78" s="8"/>
      <c r="EFZ78" s="8"/>
      <c r="EGA78" s="8"/>
      <c r="EGB78" s="8"/>
      <c r="EGC78" s="8"/>
      <c r="EGD78" s="8"/>
      <c r="EGE78" s="8"/>
      <c r="EGF78" s="8"/>
      <c r="EGG78" s="8"/>
      <c r="EGH78" s="8"/>
      <c r="EGI78" s="8"/>
      <c r="EGJ78" s="8"/>
      <c r="EGK78" s="8"/>
      <c r="EGL78" s="8"/>
      <c r="EGM78" s="8"/>
      <c r="EGN78" s="8"/>
      <c r="EGO78" s="8"/>
      <c r="EGP78" s="8"/>
      <c r="EGQ78" s="8"/>
      <c r="EGR78" s="8"/>
      <c r="EGS78" s="8"/>
      <c r="EGT78" s="8"/>
      <c r="EGU78" s="8"/>
      <c r="EGV78" s="8"/>
      <c r="EGW78" s="8"/>
      <c r="EGX78" s="8"/>
      <c r="EGY78" s="8"/>
      <c r="EGZ78" s="8"/>
      <c r="EHA78" s="8"/>
      <c r="EHB78" s="8"/>
      <c r="EHC78" s="8"/>
      <c r="EHD78" s="8"/>
      <c r="EHE78" s="8"/>
      <c r="EHF78" s="8"/>
      <c r="EHG78" s="8"/>
      <c r="EHH78" s="8"/>
      <c r="EHI78" s="8"/>
      <c r="EHJ78" s="8"/>
      <c r="EHK78" s="8"/>
      <c r="EHL78" s="8"/>
      <c r="EHM78" s="8"/>
      <c r="EHN78" s="8"/>
      <c r="EHO78" s="8"/>
      <c r="EHP78" s="8"/>
      <c r="EHQ78" s="8"/>
      <c r="EHR78" s="8"/>
      <c r="EHS78" s="8"/>
      <c r="EHT78" s="8"/>
      <c r="EHU78" s="8"/>
      <c r="EHV78" s="8"/>
      <c r="EHW78" s="8"/>
      <c r="EHX78" s="8"/>
      <c r="EHY78" s="8"/>
      <c r="EHZ78" s="8"/>
      <c r="EIA78" s="8"/>
      <c r="EIB78" s="8"/>
      <c r="EIC78" s="8"/>
      <c r="EID78" s="8"/>
      <c r="EIE78" s="8"/>
      <c r="EIF78" s="8"/>
      <c r="EIG78" s="8"/>
      <c r="EIH78" s="8"/>
      <c r="EII78" s="8"/>
      <c r="EIJ78" s="8"/>
      <c r="EIK78" s="8"/>
      <c r="EIL78" s="8"/>
      <c r="EIM78" s="8"/>
      <c r="EIN78" s="8"/>
      <c r="EIO78" s="8"/>
      <c r="EIP78" s="8"/>
      <c r="EIQ78" s="8"/>
      <c r="EIR78" s="8"/>
      <c r="EIS78" s="8"/>
      <c r="EIT78" s="8"/>
      <c r="EIU78" s="8"/>
      <c r="EIV78" s="8"/>
      <c r="EIW78" s="8"/>
      <c r="EIX78" s="8"/>
      <c r="EIY78" s="8"/>
      <c r="EIZ78" s="8"/>
      <c r="EJA78" s="8"/>
      <c r="EJB78" s="8"/>
      <c r="EJC78" s="8"/>
      <c r="EJD78" s="8"/>
      <c r="EJE78" s="8"/>
      <c r="EJF78" s="8"/>
      <c r="EJG78" s="8"/>
      <c r="EJH78" s="8"/>
      <c r="EJI78" s="8"/>
      <c r="EJJ78" s="8"/>
      <c r="EJK78" s="8"/>
      <c r="EJL78" s="8"/>
      <c r="EJM78" s="8"/>
      <c r="EJN78" s="8"/>
      <c r="EJO78" s="8"/>
      <c r="EJP78" s="8"/>
      <c r="EJQ78" s="8"/>
      <c r="EJR78" s="8"/>
      <c r="EJS78" s="8"/>
      <c r="EJT78" s="8"/>
      <c r="EJU78" s="8"/>
      <c r="EJV78" s="8"/>
      <c r="EJW78" s="8"/>
      <c r="EJX78" s="8"/>
      <c r="EJY78" s="8"/>
      <c r="EJZ78" s="8"/>
      <c r="EKA78" s="8"/>
      <c r="EKB78" s="8"/>
      <c r="EKC78" s="8"/>
      <c r="EKD78" s="8"/>
      <c r="EKE78" s="8"/>
      <c r="EKF78" s="8"/>
      <c r="EKG78" s="8"/>
      <c r="EKH78" s="8"/>
      <c r="EKI78" s="8"/>
      <c r="EKJ78" s="8"/>
      <c r="EKK78" s="8"/>
      <c r="EKL78" s="8"/>
      <c r="EKM78" s="8"/>
      <c r="EKN78" s="8"/>
      <c r="EKO78" s="8"/>
      <c r="EKP78" s="8"/>
      <c r="EKQ78" s="8"/>
      <c r="EKR78" s="8"/>
      <c r="EKS78" s="8"/>
      <c r="EKT78" s="8"/>
      <c r="EKU78" s="8"/>
      <c r="EKV78" s="8"/>
      <c r="EKW78" s="8"/>
      <c r="EKX78" s="8"/>
      <c r="EKY78" s="8"/>
      <c r="EKZ78" s="8"/>
      <c r="ELA78" s="8"/>
      <c r="ELB78" s="8"/>
      <c r="ELC78" s="8"/>
      <c r="ELD78" s="8"/>
      <c r="ELE78" s="8"/>
      <c r="ELF78" s="8"/>
      <c r="ELG78" s="8"/>
      <c r="ELH78" s="8"/>
      <c r="ELI78" s="8"/>
      <c r="ELJ78" s="8"/>
      <c r="ELK78" s="8"/>
      <c r="ELL78" s="8"/>
      <c r="ELM78" s="8"/>
      <c r="ELN78" s="8"/>
      <c r="ELO78" s="8"/>
      <c r="ELP78" s="8"/>
      <c r="ELQ78" s="8"/>
      <c r="ELR78" s="8"/>
      <c r="ELS78" s="8"/>
      <c r="ELT78" s="8"/>
      <c r="ELU78" s="8"/>
      <c r="ELV78" s="8"/>
      <c r="ELW78" s="8"/>
      <c r="ELX78" s="8"/>
      <c r="ELY78" s="8"/>
      <c r="ELZ78" s="8"/>
      <c r="EMA78" s="8"/>
      <c r="EMB78" s="8"/>
      <c r="EMC78" s="8"/>
      <c r="EMD78" s="8"/>
      <c r="EME78" s="8"/>
      <c r="EMF78" s="8"/>
      <c r="EMG78" s="8"/>
      <c r="EMH78" s="8"/>
      <c r="EMI78" s="8"/>
      <c r="EMJ78" s="8"/>
      <c r="EMK78" s="8"/>
      <c r="EML78" s="8"/>
      <c r="EMM78" s="8"/>
      <c r="EMN78" s="8"/>
      <c r="EMO78" s="8"/>
      <c r="EMP78" s="8"/>
      <c r="EMQ78" s="8"/>
      <c r="EMR78" s="8"/>
      <c r="EMS78" s="8"/>
      <c r="EMT78" s="8"/>
      <c r="EMU78" s="8"/>
      <c r="EMV78" s="8"/>
      <c r="EMW78" s="8"/>
      <c r="EMX78" s="8"/>
      <c r="EMY78" s="8"/>
      <c r="EMZ78" s="8"/>
      <c r="ENA78" s="8"/>
      <c r="ENB78" s="8"/>
      <c r="ENC78" s="8"/>
      <c r="END78" s="8"/>
      <c r="ENE78" s="8"/>
      <c r="ENF78" s="8"/>
      <c r="ENG78" s="8"/>
      <c r="ENH78" s="8"/>
      <c r="ENI78" s="8"/>
      <c r="ENJ78" s="8"/>
      <c r="ENK78" s="8"/>
      <c r="ENL78" s="8"/>
      <c r="ENM78" s="8"/>
      <c r="ENN78" s="8"/>
      <c r="ENO78" s="8"/>
      <c r="ENP78" s="8"/>
      <c r="ENQ78" s="8"/>
      <c r="ENR78" s="8"/>
      <c r="ENS78" s="8"/>
      <c r="ENT78" s="8"/>
      <c r="ENU78" s="8"/>
      <c r="ENV78" s="8"/>
      <c r="ENW78" s="8"/>
      <c r="ENX78" s="8"/>
      <c r="ENY78" s="8"/>
      <c r="ENZ78" s="8"/>
      <c r="EOA78" s="8"/>
      <c r="EOB78" s="8"/>
      <c r="EOC78" s="8"/>
      <c r="EOD78" s="8"/>
      <c r="EOE78" s="8"/>
      <c r="EOF78" s="8"/>
      <c r="EOG78" s="8"/>
      <c r="EOH78" s="8"/>
      <c r="EOI78" s="8"/>
      <c r="EOJ78" s="8"/>
      <c r="EOK78" s="8"/>
      <c r="EOL78" s="8"/>
      <c r="EOM78" s="8"/>
      <c r="EON78" s="8"/>
      <c r="EOO78" s="8"/>
      <c r="EOP78" s="8"/>
      <c r="EOQ78" s="8"/>
      <c r="EOR78" s="8"/>
      <c r="EOS78" s="8"/>
      <c r="EOT78" s="8"/>
      <c r="EOU78" s="8"/>
      <c r="EOV78" s="8"/>
      <c r="EOW78" s="8"/>
      <c r="EOX78" s="8"/>
      <c r="EOY78" s="8"/>
      <c r="EOZ78" s="8"/>
      <c r="EPA78" s="8"/>
      <c r="EPB78" s="8"/>
      <c r="EPC78" s="8"/>
      <c r="EPD78" s="8"/>
      <c r="EPE78" s="8"/>
      <c r="EPF78" s="8"/>
      <c r="EPG78" s="8"/>
      <c r="EPH78" s="8"/>
      <c r="EPI78" s="8"/>
      <c r="EPJ78" s="8"/>
      <c r="EPK78" s="8"/>
      <c r="EPL78" s="8"/>
      <c r="EPM78" s="8"/>
      <c r="EPN78" s="8"/>
      <c r="EPO78" s="8"/>
      <c r="EPP78" s="8"/>
      <c r="EPQ78" s="8"/>
      <c r="EPR78" s="8"/>
      <c r="EPS78" s="8"/>
      <c r="EPT78" s="8"/>
      <c r="EPU78" s="8"/>
      <c r="EPV78" s="8"/>
      <c r="EPW78" s="8"/>
      <c r="EPX78" s="8"/>
      <c r="EPY78" s="8"/>
      <c r="EPZ78" s="8"/>
      <c r="EQA78" s="8"/>
      <c r="EQB78" s="8"/>
      <c r="EQC78" s="8"/>
      <c r="EQD78" s="8"/>
      <c r="EQE78" s="8"/>
      <c r="EQF78" s="8"/>
      <c r="EQG78" s="8"/>
      <c r="EQH78" s="8"/>
      <c r="EQI78" s="8"/>
      <c r="EQJ78" s="8"/>
      <c r="EQK78" s="8"/>
      <c r="EQL78" s="8"/>
      <c r="EQM78" s="8"/>
      <c r="EQN78" s="8"/>
      <c r="EQO78" s="8"/>
      <c r="EQP78" s="8"/>
      <c r="EQQ78" s="8"/>
      <c r="EQR78" s="8"/>
      <c r="EQS78" s="8"/>
      <c r="EQT78" s="8"/>
      <c r="EQU78" s="8"/>
      <c r="EQV78" s="8"/>
      <c r="EQW78" s="8"/>
      <c r="EQX78" s="8"/>
      <c r="EQY78" s="8"/>
      <c r="EQZ78" s="8"/>
      <c r="ERA78" s="8"/>
      <c r="ERB78" s="8"/>
      <c r="ERC78" s="8"/>
      <c r="ERD78" s="8"/>
      <c r="ERE78" s="8"/>
      <c r="ERF78" s="8"/>
      <c r="ERG78" s="8"/>
      <c r="ERH78" s="8"/>
      <c r="ERI78" s="8"/>
      <c r="ERJ78" s="8"/>
      <c r="ERK78" s="8"/>
      <c r="ERL78" s="8"/>
      <c r="ERM78" s="8"/>
      <c r="ERN78" s="8"/>
      <c r="ERO78" s="8"/>
      <c r="ERP78" s="8"/>
      <c r="ERQ78" s="8"/>
      <c r="ERR78" s="8"/>
      <c r="ERS78" s="8"/>
      <c r="ERT78" s="8"/>
      <c r="ERU78" s="8"/>
      <c r="ERV78" s="8"/>
      <c r="ERW78" s="8"/>
      <c r="ERX78" s="8"/>
      <c r="ERY78" s="8"/>
      <c r="ERZ78" s="8"/>
      <c r="ESA78" s="8"/>
      <c r="ESB78" s="8"/>
      <c r="ESC78" s="8"/>
      <c r="ESD78" s="8"/>
      <c r="ESE78" s="8"/>
      <c r="ESF78" s="8"/>
      <c r="ESG78" s="8"/>
      <c r="ESH78" s="8"/>
      <c r="ESI78" s="8"/>
      <c r="ESJ78" s="8"/>
      <c r="ESK78" s="8"/>
      <c r="ESL78" s="8"/>
      <c r="ESM78" s="8"/>
      <c r="ESN78" s="8"/>
      <c r="ESO78" s="8"/>
      <c r="ESP78" s="8"/>
      <c r="ESQ78" s="8"/>
      <c r="ESR78" s="8"/>
      <c r="ESS78" s="8"/>
      <c r="EST78" s="8"/>
      <c r="ESU78" s="8"/>
      <c r="ESV78" s="8"/>
      <c r="ESW78" s="8"/>
      <c r="ESX78" s="8"/>
      <c r="ESY78" s="8"/>
      <c r="ESZ78" s="8"/>
      <c r="ETA78" s="8"/>
      <c r="ETB78" s="8"/>
      <c r="ETC78" s="8"/>
      <c r="ETD78" s="8"/>
      <c r="ETE78" s="8"/>
      <c r="ETF78" s="8"/>
      <c r="ETG78" s="8"/>
      <c r="ETH78" s="8"/>
      <c r="ETI78" s="8"/>
      <c r="ETJ78" s="8"/>
      <c r="ETK78" s="8"/>
      <c r="ETL78" s="8"/>
      <c r="ETM78" s="8"/>
      <c r="ETN78" s="8"/>
      <c r="ETO78" s="8"/>
      <c r="ETP78" s="8"/>
      <c r="ETQ78" s="8"/>
      <c r="ETR78" s="8"/>
      <c r="ETS78" s="8"/>
      <c r="ETT78" s="8"/>
      <c r="ETU78" s="8"/>
      <c r="ETV78" s="8"/>
      <c r="ETW78" s="8"/>
      <c r="ETX78" s="8"/>
      <c r="ETY78" s="8"/>
      <c r="ETZ78" s="8"/>
      <c r="EUA78" s="8"/>
      <c r="EUB78" s="8"/>
      <c r="EUC78" s="8"/>
      <c r="EUD78" s="8"/>
      <c r="EUE78" s="8"/>
      <c r="EUF78" s="8"/>
      <c r="EUG78" s="8"/>
      <c r="EUH78" s="8"/>
      <c r="EUI78" s="8"/>
      <c r="EUJ78" s="8"/>
      <c r="EUK78" s="8"/>
      <c r="EUL78" s="8"/>
      <c r="EUM78" s="8"/>
      <c r="EUN78" s="8"/>
      <c r="EUO78" s="8"/>
      <c r="EUP78" s="8"/>
      <c r="EUQ78" s="8"/>
      <c r="EUR78" s="8"/>
      <c r="EUS78" s="8"/>
      <c r="EUT78" s="8"/>
      <c r="EUU78" s="8"/>
      <c r="EUV78" s="8"/>
      <c r="EUW78" s="8"/>
      <c r="EUX78" s="8"/>
      <c r="EUY78" s="8"/>
      <c r="EUZ78" s="8"/>
      <c r="EVA78" s="8"/>
      <c r="EVB78" s="8"/>
      <c r="EVC78" s="8"/>
      <c r="EVD78" s="8"/>
      <c r="EVE78" s="8"/>
      <c r="EVF78" s="8"/>
      <c r="EVG78" s="8"/>
      <c r="EVH78" s="8"/>
      <c r="EVI78" s="8"/>
      <c r="EVJ78" s="8"/>
      <c r="EVK78" s="8"/>
      <c r="EVL78" s="8"/>
      <c r="EVM78" s="8"/>
      <c r="EVN78" s="8"/>
      <c r="EVO78" s="8"/>
      <c r="EVP78" s="8"/>
      <c r="EVQ78" s="8"/>
      <c r="EVR78" s="8"/>
      <c r="EVS78" s="8"/>
      <c r="EVT78" s="8"/>
      <c r="EVU78" s="8"/>
      <c r="EVV78" s="8"/>
      <c r="EVW78" s="8"/>
      <c r="EVX78" s="8"/>
      <c r="EVY78" s="8"/>
      <c r="EVZ78" s="8"/>
      <c r="EWA78" s="8"/>
      <c r="EWB78" s="8"/>
      <c r="EWC78" s="8"/>
      <c r="EWD78" s="8"/>
      <c r="EWE78" s="8"/>
      <c r="EWF78" s="8"/>
      <c r="EWG78" s="8"/>
      <c r="EWH78" s="8"/>
      <c r="EWI78" s="8"/>
      <c r="EWJ78" s="8"/>
      <c r="EWK78" s="8"/>
      <c r="EWL78" s="8"/>
      <c r="EWM78" s="8"/>
      <c r="EWN78" s="8"/>
      <c r="EWO78" s="8"/>
      <c r="EWP78" s="8"/>
      <c r="EWQ78" s="8"/>
      <c r="EWR78" s="8"/>
      <c r="EWS78" s="8"/>
      <c r="EWT78" s="8"/>
      <c r="EWU78" s="8"/>
      <c r="EWV78" s="8"/>
      <c r="EWW78" s="8"/>
      <c r="EWX78" s="8"/>
      <c r="EWY78" s="8"/>
      <c r="EWZ78" s="8"/>
      <c r="EXA78" s="8"/>
      <c r="EXB78" s="8"/>
      <c r="EXC78" s="8"/>
      <c r="EXD78" s="8"/>
      <c r="EXE78" s="8"/>
      <c r="EXF78" s="8"/>
      <c r="EXG78" s="8"/>
      <c r="EXH78" s="8"/>
      <c r="EXI78" s="8"/>
      <c r="EXJ78" s="8"/>
      <c r="EXK78" s="8"/>
      <c r="EXL78" s="8"/>
      <c r="EXM78" s="8"/>
      <c r="EXN78" s="8"/>
      <c r="EXO78" s="8"/>
      <c r="EXP78" s="8"/>
      <c r="EXQ78" s="8"/>
      <c r="EXR78" s="8"/>
      <c r="EXS78" s="8"/>
      <c r="EXT78" s="8"/>
      <c r="EXU78" s="8"/>
      <c r="EXV78" s="8"/>
      <c r="EXW78" s="8"/>
      <c r="EXX78" s="8"/>
      <c r="EXY78" s="8"/>
      <c r="EXZ78" s="8"/>
      <c r="EYA78" s="8"/>
      <c r="EYB78" s="8"/>
      <c r="EYC78" s="8"/>
      <c r="EYD78" s="8"/>
      <c r="EYE78" s="8"/>
      <c r="EYF78" s="8"/>
      <c r="EYG78" s="8"/>
      <c r="EYH78" s="8"/>
      <c r="EYI78" s="8"/>
      <c r="EYJ78" s="8"/>
      <c r="EYK78" s="8"/>
      <c r="EYL78" s="8"/>
      <c r="EYM78" s="8"/>
      <c r="EYN78" s="8"/>
      <c r="EYO78" s="8"/>
      <c r="EYP78" s="8"/>
      <c r="EYQ78" s="8"/>
      <c r="EYR78" s="8"/>
      <c r="EYS78" s="8"/>
      <c r="EYT78" s="8"/>
      <c r="EYU78" s="8"/>
      <c r="EYV78" s="8"/>
      <c r="EYW78" s="8"/>
      <c r="EYX78" s="8"/>
      <c r="EYY78" s="8"/>
      <c r="EYZ78" s="8"/>
      <c r="EZA78" s="8"/>
      <c r="EZB78" s="8"/>
      <c r="EZC78" s="8"/>
      <c r="EZD78" s="8"/>
      <c r="EZE78" s="8"/>
      <c r="EZF78" s="8"/>
      <c r="EZG78" s="8"/>
      <c r="EZH78" s="8"/>
      <c r="EZI78" s="8"/>
      <c r="EZJ78" s="8"/>
      <c r="EZK78" s="8"/>
      <c r="EZL78" s="8"/>
      <c r="EZM78" s="8"/>
      <c r="EZN78" s="8"/>
      <c r="EZO78" s="8"/>
      <c r="EZP78" s="8"/>
      <c r="EZQ78" s="8"/>
      <c r="EZR78" s="8"/>
      <c r="EZS78" s="8"/>
      <c r="EZT78" s="8"/>
      <c r="EZU78" s="8"/>
      <c r="EZV78" s="8"/>
      <c r="EZW78" s="8"/>
      <c r="EZX78" s="8"/>
      <c r="EZY78" s="8"/>
      <c r="EZZ78" s="8"/>
      <c r="FAA78" s="8"/>
      <c r="FAB78" s="8"/>
      <c r="FAC78" s="8"/>
      <c r="FAD78" s="8"/>
      <c r="FAE78" s="8"/>
      <c r="FAF78" s="8"/>
      <c r="FAG78" s="8"/>
      <c r="FAH78" s="8"/>
      <c r="FAI78" s="8"/>
      <c r="FAJ78" s="8"/>
      <c r="FAK78" s="8"/>
      <c r="FAL78" s="8"/>
      <c r="FAM78" s="8"/>
      <c r="FAN78" s="8"/>
      <c r="FAO78" s="8"/>
      <c r="FAP78" s="8"/>
      <c r="FAQ78" s="8"/>
      <c r="FAR78" s="8"/>
      <c r="FAS78" s="8"/>
      <c r="FAT78" s="8"/>
      <c r="FAU78" s="8"/>
      <c r="FAV78" s="8"/>
      <c r="FAW78" s="8"/>
      <c r="FAX78" s="8"/>
      <c r="FAY78" s="8"/>
      <c r="FAZ78" s="8"/>
      <c r="FBA78" s="8"/>
      <c r="FBB78" s="8"/>
      <c r="FBC78" s="8"/>
      <c r="FBD78" s="8"/>
      <c r="FBE78" s="8"/>
      <c r="FBF78" s="8"/>
      <c r="FBG78" s="8"/>
      <c r="FBH78" s="8"/>
      <c r="FBI78" s="8"/>
      <c r="FBJ78" s="8"/>
      <c r="FBK78" s="8"/>
      <c r="FBL78" s="8"/>
      <c r="FBM78" s="8"/>
      <c r="FBN78" s="8"/>
      <c r="FBO78" s="8"/>
      <c r="FBP78" s="8"/>
      <c r="FBQ78" s="8"/>
      <c r="FBR78" s="8"/>
      <c r="FBS78" s="8"/>
      <c r="FBT78" s="8"/>
      <c r="FBU78" s="8"/>
      <c r="FBV78" s="8"/>
      <c r="FBW78" s="8"/>
      <c r="FBX78" s="8"/>
      <c r="FBY78" s="8"/>
      <c r="FBZ78" s="8"/>
      <c r="FCA78" s="8"/>
      <c r="FCB78" s="8"/>
      <c r="FCC78" s="8"/>
      <c r="FCD78" s="8"/>
      <c r="FCE78" s="8"/>
      <c r="FCF78" s="8"/>
      <c r="FCG78" s="8"/>
      <c r="FCH78" s="8"/>
      <c r="FCI78" s="8"/>
      <c r="FCJ78" s="8"/>
      <c r="FCK78" s="8"/>
      <c r="FCL78" s="8"/>
      <c r="FCM78" s="8"/>
      <c r="FCN78" s="8"/>
      <c r="FCO78" s="8"/>
      <c r="FCP78" s="8"/>
      <c r="FCQ78" s="8"/>
      <c r="FCR78" s="8"/>
      <c r="FCS78" s="8"/>
      <c r="FCT78" s="8"/>
      <c r="FCU78" s="8"/>
      <c r="FCV78" s="8"/>
      <c r="FCW78" s="8"/>
      <c r="FCX78" s="8"/>
      <c r="FCY78" s="8"/>
      <c r="FCZ78" s="8"/>
      <c r="FDA78" s="8"/>
      <c r="FDB78" s="8"/>
      <c r="FDC78" s="8"/>
      <c r="FDD78" s="8"/>
      <c r="FDE78" s="8"/>
      <c r="FDF78" s="8"/>
      <c r="FDG78" s="8"/>
      <c r="FDH78" s="8"/>
      <c r="FDI78" s="8"/>
      <c r="FDJ78" s="8"/>
      <c r="FDK78" s="8"/>
      <c r="FDL78" s="8"/>
      <c r="FDM78" s="8"/>
      <c r="FDN78" s="8"/>
      <c r="FDO78" s="8"/>
      <c r="FDP78" s="8"/>
      <c r="FDQ78" s="8"/>
      <c r="FDR78" s="8"/>
      <c r="FDS78" s="8"/>
      <c r="FDT78" s="8"/>
      <c r="FDU78" s="8"/>
      <c r="FDV78" s="8"/>
      <c r="FDW78" s="8"/>
      <c r="FDX78" s="8"/>
      <c r="FDY78" s="8"/>
      <c r="FDZ78" s="8"/>
      <c r="FEA78" s="8"/>
      <c r="FEB78" s="8"/>
      <c r="FEC78" s="8"/>
      <c r="FED78" s="8"/>
      <c r="FEE78" s="8"/>
      <c r="FEF78" s="8"/>
      <c r="FEG78" s="8"/>
      <c r="FEH78" s="8"/>
      <c r="FEI78" s="8"/>
      <c r="FEJ78" s="8"/>
      <c r="FEK78" s="8"/>
      <c r="FEL78" s="8"/>
      <c r="FEM78" s="8"/>
      <c r="FEN78" s="8"/>
      <c r="FEO78" s="8"/>
      <c r="FEP78" s="8"/>
      <c r="FEQ78" s="8"/>
      <c r="FER78" s="8"/>
      <c r="FES78" s="8"/>
      <c r="FET78" s="8"/>
      <c r="FEU78" s="8"/>
      <c r="FEV78" s="8"/>
      <c r="FEW78" s="8"/>
      <c r="FEX78" s="8"/>
      <c r="FEY78" s="8"/>
      <c r="FEZ78" s="8"/>
      <c r="FFA78" s="8"/>
      <c r="FFB78" s="8"/>
      <c r="FFC78" s="8"/>
      <c r="FFD78" s="8"/>
      <c r="FFE78" s="8"/>
      <c r="FFF78" s="8"/>
      <c r="FFG78" s="8"/>
      <c r="FFH78" s="8"/>
      <c r="FFI78" s="8"/>
      <c r="FFJ78" s="8"/>
      <c r="FFK78" s="8"/>
      <c r="FFL78" s="8"/>
      <c r="FFM78" s="8"/>
      <c r="FFN78" s="8"/>
      <c r="FFO78" s="8"/>
      <c r="FFP78" s="8"/>
      <c r="FFQ78" s="8"/>
      <c r="FFR78" s="8"/>
      <c r="FFS78" s="8"/>
      <c r="FFT78" s="8"/>
      <c r="FFU78" s="8"/>
      <c r="FFV78" s="8"/>
      <c r="FFW78" s="8"/>
      <c r="FFX78" s="8"/>
      <c r="FFY78" s="8"/>
      <c r="FFZ78" s="8"/>
      <c r="FGA78" s="8"/>
      <c r="FGB78" s="8"/>
      <c r="FGC78" s="8"/>
      <c r="FGD78" s="8"/>
      <c r="FGE78" s="8"/>
      <c r="FGF78" s="8"/>
      <c r="FGG78" s="8"/>
      <c r="FGH78" s="8"/>
      <c r="FGI78" s="8"/>
      <c r="FGJ78" s="8"/>
      <c r="FGK78" s="8"/>
      <c r="FGL78" s="8"/>
      <c r="FGM78" s="8"/>
      <c r="FGN78" s="8"/>
      <c r="FGO78" s="8"/>
      <c r="FGP78" s="8"/>
      <c r="FGQ78" s="8"/>
      <c r="FGR78" s="8"/>
      <c r="FGS78" s="8"/>
      <c r="FGT78" s="8"/>
      <c r="FGU78" s="8"/>
      <c r="FGV78" s="8"/>
      <c r="FGW78" s="8"/>
      <c r="FGX78" s="8"/>
      <c r="FGY78" s="8"/>
      <c r="FGZ78" s="8"/>
      <c r="FHA78" s="8"/>
      <c r="FHB78" s="8"/>
      <c r="FHC78" s="8"/>
      <c r="FHD78" s="8"/>
      <c r="FHE78" s="8"/>
      <c r="FHF78" s="8"/>
      <c r="FHG78" s="8"/>
      <c r="FHH78" s="8"/>
      <c r="FHI78" s="8"/>
      <c r="FHJ78" s="8"/>
      <c r="FHK78" s="8"/>
      <c r="FHL78" s="8"/>
      <c r="FHM78" s="8"/>
      <c r="FHN78" s="8"/>
      <c r="FHO78" s="8"/>
      <c r="FHP78" s="8"/>
      <c r="FHQ78" s="8"/>
      <c r="FHR78" s="8"/>
      <c r="FHS78" s="8"/>
      <c r="FHT78" s="8"/>
      <c r="FHU78" s="8"/>
      <c r="FHV78" s="8"/>
      <c r="FHW78" s="8"/>
      <c r="FHX78" s="8"/>
      <c r="FHY78" s="8"/>
      <c r="FHZ78" s="8"/>
      <c r="FIA78" s="8"/>
      <c r="FIB78" s="8"/>
      <c r="FIC78" s="8"/>
      <c r="FID78" s="8"/>
      <c r="FIE78" s="8"/>
      <c r="FIF78" s="8"/>
      <c r="FIG78" s="8"/>
      <c r="FIH78" s="8"/>
      <c r="FII78" s="8"/>
      <c r="FIJ78" s="8"/>
      <c r="FIK78" s="8"/>
      <c r="FIL78" s="8"/>
      <c r="FIM78" s="8"/>
      <c r="FIN78" s="8"/>
      <c r="FIO78" s="8"/>
      <c r="FIP78" s="8"/>
      <c r="FIQ78" s="8"/>
      <c r="FIR78" s="8"/>
      <c r="FIS78" s="8"/>
      <c r="FIT78" s="8"/>
      <c r="FIU78" s="8"/>
      <c r="FIV78" s="8"/>
      <c r="FIW78" s="8"/>
      <c r="FIX78" s="8"/>
      <c r="FIY78" s="8"/>
      <c r="FIZ78" s="8"/>
      <c r="FJA78" s="8"/>
      <c r="FJB78" s="8"/>
      <c r="FJC78" s="8"/>
      <c r="FJD78" s="8"/>
      <c r="FJE78" s="8"/>
      <c r="FJF78" s="8"/>
      <c r="FJG78" s="8"/>
      <c r="FJH78" s="8"/>
      <c r="FJI78" s="8"/>
      <c r="FJJ78" s="8"/>
      <c r="FJK78" s="8"/>
      <c r="FJL78" s="8"/>
      <c r="FJM78" s="8"/>
      <c r="FJN78" s="8"/>
      <c r="FJO78" s="8"/>
      <c r="FJP78" s="8"/>
      <c r="FJQ78" s="8"/>
      <c r="FJR78" s="8"/>
      <c r="FJS78" s="8"/>
      <c r="FJT78" s="8"/>
      <c r="FJU78" s="8"/>
      <c r="FJV78" s="8"/>
      <c r="FJW78" s="8"/>
      <c r="FJX78" s="8"/>
      <c r="FJY78" s="8"/>
      <c r="FJZ78" s="8"/>
      <c r="FKA78" s="8"/>
      <c r="FKB78" s="8"/>
      <c r="FKC78" s="8"/>
      <c r="FKD78" s="8"/>
      <c r="FKE78" s="8"/>
      <c r="FKF78" s="8"/>
      <c r="FKG78" s="8"/>
      <c r="FKH78" s="8"/>
      <c r="FKI78" s="8"/>
      <c r="FKJ78" s="8"/>
      <c r="FKK78" s="8"/>
      <c r="FKL78" s="8"/>
      <c r="FKM78" s="8"/>
      <c r="FKN78" s="8"/>
      <c r="FKO78" s="8"/>
      <c r="FKP78" s="8"/>
      <c r="FKQ78" s="8"/>
      <c r="FKR78" s="8"/>
      <c r="FKS78" s="8"/>
      <c r="FKT78" s="8"/>
      <c r="FKU78" s="8"/>
      <c r="FKV78" s="8"/>
      <c r="FKW78" s="8"/>
      <c r="FKX78" s="8"/>
      <c r="FKY78" s="8"/>
      <c r="FKZ78" s="8"/>
      <c r="FLA78" s="8"/>
      <c r="FLB78" s="8"/>
      <c r="FLC78" s="8"/>
      <c r="FLD78" s="8"/>
      <c r="FLE78" s="8"/>
      <c r="FLF78" s="8"/>
      <c r="FLG78" s="8"/>
      <c r="FLH78" s="8"/>
      <c r="FLI78" s="8"/>
      <c r="FLJ78" s="8"/>
      <c r="FLK78" s="8"/>
      <c r="FLL78" s="8"/>
      <c r="FLM78" s="8"/>
      <c r="FLN78" s="8"/>
      <c r="FLO78" s="8"/>
      <c r="FLP78" s="8"/>
      <c r="FLQ78" s="8"/>
      <c r="FLR78" s="8"/>
      <c r="FLS78" s="8"/>
      <c r="FLT78" s="8"/>
      <c r="FLU78" s="8"/>
      <c r="FLV78" s="8"/>
      <c r="FLW78" s="8"/>
      <c r="FLX78" s="8"/>
      <c r="FLY78" s="8"/>
      <c r="FLZ78" s="8"/>
      <c r="FMA78" s="8"/>
      <c r="FMB78" s="8"/>
      <c r="FMC78" s="8"/>
      <c r="FMD78" s="8"/>
      <c r="FME78" s="8"/>
      <c r="FMF78" s="8"/>
      <c r="FMG78" s="8"/>
      <c r="FMH78" s="8"/>
      <c r="FMI78" s="8"/>
      <c r="FMJ78" s="8"/>
      <c r="FMK78" s="8"/>
      <c r="FML78" s="8"/>
      <c r="FMM78" s="8"/>
      <c r="FMN78" s="8"/>
      <c r="FMO78" s="8"/>
      <c r="FMP78" s="8"/>
      <c r="FMQ78" s="8"/>
      <c r="FMR78" s="8"/>
      <c r="FMS78" s="8"/>
      <c r="FMT78" s="8"/>
      <c r="FMU78" s="8"/>
      <c r="FMV78" s="8"/>
      <c r="FMW78" s="8"/>
      <c r="FMX78" s="8"/>
      <c r="FMY78" s="8"/>
      <c r="FMZ78" s="8"/>
      <c r="FNA78" s="8"/>
      <c r="FNB78" s="8"/>
      <c r="FNC78" s="8"/>
      <c r="FND78" s="8"/>
      <c r="FNE78" s="8"/>
      <c r="FNF78" s="8"/>
      <c r="FNG78" s="8"/>
      <c r="FNH78" s="8"/>
      <c r="FNI78" s="8"/>
      <c r="FNJ78" s="8"/>
      <c r="FNK78" s="8"/>
      <c r="FNL78" s="8"/>
      <c r="FNM78" s="8"/>
      <c r="FNN78" s="8"/>
      <c r="FNO78" s="8"/>
      <c r="FNP78" s="8"/>
      <c r="FNQ78" s="8"/>
      <c r="FNR78" s="8"/>
      <c r="FNS78" s="8"/>
      <c r="FNT78" s="8"/>
      <c r="FNU78" s="8"/>
      <c r="FNV78" s="8"/>
      <c r="FNW78" s="8"/>
      <c r="FNX78" s="8"/>
      <c r="FNY78" s="8"/>
      <c r="FNZ78" s="8"/>
      <c r="FOA78" s="8"/>
      <c r="FOB78" s="8"/>
      <c r="FOC78" s="8"/>
      <c r="FOD78" s="8"/>
      <c r="FOE78" s="8"/>
      <c r="FOF78" s="8"/>
      <c r="FOG78" s="8"/>
      <c r="FOH78" s="8"/>
      <c r="FOI78" s="8"/>
      <c r="FOJ78" s="8"/>
      <c r="FOK78" s="8"/>
      <c r="FOL78" s="8"/>
      <c r="FOM78" s="8"/>
      <c r="FON78" s="8"/>
      <c r="FOO78" s="8"/>
      <c r="FOP78" s="8"/>
      <c r="FOQ78" s="8"/>
      <c r="FOR78" s="8"/>
      <c r="FOS78" s="8"/>
      <c r="FOT78" s="8"/>
      <c r="FOU78" s="8"/>
      <c r="FOV78" s="8"/>
      <c r="FOW78" s="8"/>
      <c r="FOX78" s="8"/>
      <c r="FOY78" s="8"/>
      <c r="FOZ78" s="8"/>
      <c r="FPA78" s="8"/>
      <c r="FPB78" s="8"/>
      <c r="FPC78" s="8"/>
      <c r="FPD78" s="8"/>
      <c r="FPE78" s="8"/>
      <c r="FPF78" s="8"/>
      <c r="FPG78" s="8"/>
      <c r="FPH78" s="8"/>
      <c r="FPI78" s="8"/>
      <c r="FPJ78" s="8"/>
      <c r="FPK78" s="8"/>
      <c r="FPL78" s="8"/>
      <c r="FPM78" s="8"/>
      <c r="FPN78" s="8"/>
      <c r="FPO78" s="8"/>
      <c r="FPP78" s="8"/>
      <c r="FPQ78" s="8"/>
      <c r="FPR78" s="8"/>
      <c r="FPS78" s="8"/>
      <c r="FPT78" s="8"/>
      <c r="FPU78" s="8"/>
      <c r="FPV78" s="8"/>
      <c r="FPW78" s="8"/>
      <c r="FPX78" s="8"/>
      <c r="FPY78" s="8"/>
      <c r="FPZ78" s="8"/>
      <c r="FQA78" s="8"/>
      <c r="FQB78" s="8"/>
      <c r="FQC78" s="8"/>
      <c r="FQD78" s="8"/>
      <c r="FQE78" s="8"/>
      <c r="FQF78" s="8"/>
      <c r="FQG78" s="8"/>
      <c r="FQH78" s="8"/>
      <c r="FQI78" s="8"/>
      <c r="FQJ78" s="8"/>
      <c r="FQK78" s="8"/>
      <c r="FQL78" s="8"/>
      <c r="FQM78" s="8"/>
      <c r="FQN78" s="8"/>
      <c r="FQO78" s="8"/>
      <c r="FQP78" s="8"/>
      <c r="FQQ78" s="8"/>
      <c r="FQR78" s="8"/>
      <c r="FQS78" s="8"/>
      <c r="FQT78" s="8"/>
      <c r="FQU78" s="8"/>
      <c r="FQV78" s="8"/>
      <c r="FQW78" s="8"/>
      <c r="FQX78" s="8"/>
      <c r="FQY78" s="8"/>
      <c r="FQZ78" s="8"/>
      <c r="FRA78" s="8"/>
      <c r="FRB78" s="8"/>
      <c r="FRC78" s="8"/>
      <c r="FRD78" s="8"/>
      <c r="FRE78" s="8"/>
      <c r="FRF78" s="8"/>
      <c r="FRG78" s="8"/>
      <c r="FRH78" s="8"/>
      <c r="FRI78" s="8"/>
      <c r="FRJ78" s="8"/>
      <c r="FRK78" s="8"/>
      <c r="FRL78" s="8"/>
      <c r="FRM78" s="8"/>
      <c r="FRN78" s="8"/>
      <c r="FRO78" s="8"/>
      <c r="FRP78" s="8"/>
      <c r="FRQ78" s="8"/>
      <c r="FRR78" s="8"/>
      <c r="FRS78" s="8"/>
      <c r="FRT78" s="8"/>
      <c r="FRU78" s="8"/>
      <c r="FRV78" s="8"/>
      <c r="FRW78" s="8"/>
      <c r="FRX78" s="8"/>
      <c r="FRY78" s="8"/>
      <c r="FRZ78" s="8"/>
      <c r="FSA78" s="8"/>
      <c r="FSB78" s="8"/>
      <c r="FSC78" s="8"/>
      <c r="FSD78" s="8"/>
      <c r="FSE78" s="8"/>
      <c r="FSF78" s="8"/>
      <c r="FSG78" s="8"/>
      <c r="FSH78" s="8"/>
      <c r="FSI78" s="8"/>
      <c r="FSJ78" s="8"/>
      <c r="FSK78" s="8"/>
      <c r="FSL78" s="8"/>
      <c r="FSM78" s="8"/>
      <c r="FSN78" s="8"/>
      <c r="FSO78" s="8"/>
      <c r="FSP78" s="8"/>
      <c r="FSQ78" s="8"/>
      <c r="FSR78" s="8"/>
      <c r="FSS78" s="8"/>
      <c r="FST78" s="8"/>
      <c r="FSU78" s="8"/>
      <c r="FSV78" s="8"/>
      <c r="FSW78" s="8"/>
      <c r="FSX78" s="8"/>
      <c r="FSY78" s="8"/>
      <c r="FSZ78" s="8"/>
      <c r="FTA78" s="8"/>
      <c r="FTB78" s="8"/>
      <c r="FTC78" s="8"/>
      <c r="FTD78" s="8"/>
      <c r="FTE78" s="8"/>
      <c r="FTF78" s="8"/>
      <c r="FTG78" s="8"/>
      <c r="FTH78" s="8"/>
      <c r="FTI78" s="8"/>
      <c r="FTJ78" s="8"/>
      <c r="FTK78" s="8"/>
      <c r="FTL78" s="8"/>
      <c r="FTM78" s="8"/>
      <c r="FTN78" s="8"/>
      <c r="FTO78" s="8"/>
      <c r="FTP78" s="8"/>
      <c r="FTQ78" s="8"/>
      <c r="FTR78" s="8"/>
      <c r="FTS78" s="8"/>
      <c r="FTT78" s="8"/>
      <c r="FTU78" s="8"/>
      <c r="FTV78" s="8"/>
      <c r="FTW78" s="8"/>
      <c r="FTX78" s="8"/>
      <c r="FTY78" s="8"/>
      <c r="FTZ78" s="8"/>
      <c r="FUA78" s="8"/>
      <c r="FUB78" s="8"/>
      <c r="FUC78" s="8"/>
      <c r="FUD78" s="8"/>
      <c r="FUE78" s="8"/>
      <c r="FUF78" s="8"/>
      <c r="FUG78" s="8"/>
      <c r="FUH78" s="8"/>
      <c r="FUI78" s="8"/>
      <c r="FUJ78" s="8"/>
      <c r="FUK78" s="8"/>
      <c r="FUL78" s="8"/>
      <c r="FUM78" s="8"/>
      <c r="FUN78" s="8"/>
      <c r="FUO78" s="8"/>
      <c r="FUP78" s="8"/>
      <c r="FUQ78" s="8"/>
      <c r="FUR78" s="8"/>
      <c r="FUS78" s="8"/>
      <c r="FUT78" s="8"/>
      <c r="FUU78" s="8"/>
      <c r="FUV78" s="8"/>
      <c r="FUW78" s="8"/>
      <c r="FUX78" s="8"/>
      <c r="FUY78" s="8"/>
      <c r="FUZ78" s="8"/>
      <c r="FVA78" s="8"/>
      <c r="FVB78" s="8"/>
      <c r="FVC78" s="8"/>
      <c r="FVD78" s="8"/>
      <c r="FVE78" s="8"/>
      <c r="FVF78" s="8"/>
      <c r="FVG78" s="8"/>
      <c r="FVH78" s="8"/>
      <c r="FVI78" s="8"/>
      <c r="FVJ78" s="8"/>
      <c r="FVK78" s="8"/>
      <c r="FVL78" s="8"/>
      <c r="FVM78" s="8"/>
      <c r="FVN78" s="8"/>
      <c r="FVO78" s="8"/>
      <c r="FVP78" s="8"/>
      <c r="FVQ78" s="8"/>
      <c r="FVR78" s="8"/>
      <c r="FVS78" s="8"/>
      <c r="FVT78" s="8"/>
      <c r="FVU78" s="8"/>
      <c r="FVV78" s="8"/>
      <c r="FVW78" s="8"/>
      <c r="FVX78" s="8"/>
      <c r="FVY78" s="8"/>
      <c r="FVZ78" s="8"/>
      <c r="FWA78" s="8"/>
      <c r="FWB78" s="8"/>
      <c r="FWC78" s="8"/>
      <c r="FWD78" s="8"/>
      <c r="FWE78" s="8"/>
      <c r="FWF78" s="8"/>
      <c r="FWG78" s="8"/>
      <c r="FWH78" s="8"/>
      <c r="FWI78" s="8"/>
      <c r="FWJ78" s="8"/>
      <c r="FWK78" s="8"/>
      <c r="FWL78" s="8"/>
      <c r="FWM78" s="8"/>
      <c r="FWN78" s="8"/>
      <c r="FWO78" s="8"/>
      <c r="FWP78" s="8"/>
      <c r="FWQ78" s="8"/>
      <c r="FWR78" s="8"/>
      <c r="FWS78" s="8"/>
      <c r="FWT78" s="8"/>
      <c r="FWU78" s="8"/>
      <c r="FWV78" s="8"/>
      <c r="FWW78" s="8"/>
      <c r="FWX78" s="8"/>
      <c r="FWY78" s="8"/>
      <c r="FWZ78" s="8"/>
      <c r="FXA78" s="8"/>
      <c r="FXB78" s="8"/>
      <c r="FXC78" s="8"/>
      <c r="FXD78" s="8"/>
      <c r="FXE78" s="8"/>
      <c r="FXF78" s="8"/>
      <c r="FXG78" s="8"/>
      <c r="FXH78" s="8"/>
      <c r="FXI78" s="8"/>
      <c r="FXJ78" s="8"/>
      <c r="FXK78" s="8"/>
      <c r="FXL78" s="8"/>
      <c r="FXM78" s="8"/>
      <c r="FXN78" s="8"/>
      <c r="FXO78" s="8"/>
      <c r="FXP78" s="8"/>
      <c r="FXQ78" s="8"/>
      <c r="FXR78" s="8"/>
      <c r="FXS78" s="8"/>
      <c r="FXT78" s="8"/>
      <c r="FXU78" s="8"/>
      <c r="FXV78" s="8"/>
      <c r="FXW78" s="8"/>
      <c r="FXX78" s="8"/>
      <c r="FXY78" s="8"/>
      <c r="FXZ78" s="8"/>
      <c r="FYA78" s="8"/>
      <c r="FYB78" s="8"/>
      <c r="FYC78" s="8"/>
      <c r="FYD78" s="8"/>
      <c r="FYE78" s="8"/>
      <c r="FYF78" s="8"/>
      <c r="FYG78" s="8"/>
      <c r="FYH78" s="8"/>
      <c r="FYI78" s="8"/>
      <c r="FYJ78" s="8"/>
      <c r="FYK78" s="8"/>
      <c r="FYL78" s="8"/>
      <c r="FYM78" s="8"/>
      <c r="FYN78" s="8"/>
      <c r="FYO78" s="8"/>
      <c r="FYP78" s="8"/>
      <c r="FYQ78" s="8"/>
      <c r="FYR78" s="8"/>
      <c r="FYS78" s="8"/>
      <c r="FYT78" s="8"/>
      <c r="FYU78" s="8"/>
      <c r="FYV78" s="8"/>
      <c r="FYW78" s="8"/>
      <c r="FYX78" s="8"/>
      <c r="FYY78" s="8"/>
      <c r="FYZ78" s="8"/>
      <c r="FZA78" s="8"/>
      <c r="FZB78" s="8"/>
      <c r="FZC78" s="8"/>
      <c r="FZD78" s="8"/>
      <c r="FZE78" s="8"/>
      <c r="FZF78" s="8"/>
      <c r="FZG78" s="8"/>
      <c r="FZH78" s="8"/>
      <c r="FZI78" s="8"/>
      <c r="FZJ78" s="8"/>
      <c r="FZK78" s="8"/>
      <c r="FZL78" s="8"/>
      <c r="FZM78" s="8"/>
      <c r="FZN78" s="8"/>
      <c r="FZO78" s="8"/>
      <c r="FZP78" s="8"/>
      <c r="FZQ78" s="8"/>
      <c r="FZR78" s="8"/>
      <c r="FZS78" s="8"/>
      <c r="FZT78" s="8"/>
      <c r="FZU78" s="8"/>
      <c r="FZV78" s="8"/>
      <c r="FZW78" s="8"/>
      <c r="FZX78" s="8"/>
      <c r="FZY78" s="8"/>
      <c r="FZZ78" s="8"/>
      <c r="GAA78" s="8"/>
      <c r="GAB78" s="8"/>
      <c r="GAC78" s="8"/>
      <c r="GAD78" s="8"/>
      <c r="GAE78" s="8"/>
      <c r="GAF78" s="8"/>
      <c r="GAG78" s="8"/>
      <c r="GAH78" s="8"/>
      <c r="GAI78" s="8"/>
      <c r="GAJ78" s="8"/>
      <c r="GAK78" s="8"/>
      <c r="GAL78" s="8"/>
      <c r="GAM78" s="8"/>
      <c r="GAN78" s="8"/>
      <c r="GAO78" s="8"/>
      <c r="GAP78" s="8"/>
      <c r="GAQ78" s="8"/>
      <c r="GAR78" s="8"/>
      <c r="GAS78" s="8"/>
      <c r="GAT78" s="8"/>
      <c r="GAU78" s="8"/>
      <c r="GAV78" s="8"/>
      <c r="GAW78" s="8"/>
      <c r="GAX78" s="8"/>
      <c r="GAY78" s="8"/>
      <c r="GAZ78" s="8"/>
      <c r="GBA78" s="8"/>
      <c r="GBB78" s="8"/>
      <c r="GBC78" s="8"/>
      <c r="GBD78" s="8"/>
      <c r="GBE78" s="8"/>
      <c r="GBF78" s="8"/>
      <c r="GBG78" s="8"/>
      <c r="GBH78" s="8"/>
      <c r="GBI78" s="8"/>
      <c r="GBJ78" s="8"/>
      <c r="GBK78" s="8"/>
      <c r="GBL78" s="8"/>
      <c r="GBM78" s="8"/>
      <c r="GBN78" s="8"/>
      <c r="GBO78" s="8"/>
      <c r="GBP78" s="8"/>
      <c r="GBQ78" s="8"/>
      <c r="GBR78" s="8"/>
      <c r="GBS78" s="8"/>
      <c r="GBT78" s="8"/>
      <c r="GBU78" s="8"/>
      <c r="GBV78" s="8"/>
      <c r="GBW78" s="8"/>
      <c r="GBX78" s="8"/>
      <c r="GBY78" s="8"/>
      <c r="GBZ78" s="8"/>
      <c r="GCA78" s="8"/>
      <c r="GCB78" s="8"/>
      <c r="GCC78" s="8"/>
      <c r="GCD78" s="8"/>
      <c r="GCE78" s="8"/>
      <c r="GCF78" s="8"/>
      <c r="GCG78" s="8"/>
      <c r="GCH78" s="8"/>
      <c r="GCI78" s="8"/>
      <c r="GCJ78" s="8"/>
      <c r="GCK78" s="8"/>
      <c r="GCL78" s="8"/>
      <c r="GCM78" s="8"/>
      <c r="GCN78" s="8"/>
      <c r="GCO78" s="8"/>
      <c r="GCP78" s="8"/>
      <c r="GCQ78" s="8"/>
      <c r="GCR78" s="8"/>
      <c r="GCS78" s="8"/>
      <c r="GCT78" s="8"/>
      <c r="GCU78" s="8"/>
      <c r="GCV78" s="8"/>
      <c r="GCW78" s="8"/>
      <c r="GCX78" s="8"/>
      <c r="GCY78" s="8"/>
      <c r="GCZ78" s="8"/>
      <c r="GDA78" s="8"/>
      <c r="GDB78" s="8"/>
      <c r="GDC78" s="8"/>
      <c r="GDD78" s="8"/>
      <c r="GDE78" s="8"/>
      <c r="GDF78" s="8"/>
      <c r="GDG78" s="8"/>
      <c r="GDH78" s="8"/>
      <c r="GDI78" s="8"/>
      <c r="GDJ78" s="8"/>
      <c r="GDK78" s="8"/>
      <c r="GDL78" s="8"/>
      <c r="GDM78" s="8"/>
      <c r="GDN78" s="8"/>
      <c r="GDO78" s="8"/>
      <c r="GDP78" s="8"/>
      <c r="GDQ78" s="8"/>
      <c r="GDR78" s="8"/>
      <c r="GDS78" s="8"/>
      <c r="GDT78" s="8"/>
      <c r="GDU78" s="8"/>
      <c r="GDV78" s="8"/>
      <c r="GDW78" s="8"/>
      <c r="GDX78" s="8"/>
      <c r="GDY78" s="8"/>
      <c r="GDZ78" s="8"/>
      <c r="GEA78" s="8"/>
      <c r="GEB78" s="8"/>
      <c r="GEC78" s="8"/>
      <c r="GED78" s="8"/>
      <c r="GEE78" s="8"/>
      <c r="GEF78" s="8"/>
      <c r="GEG78" s="8"/>
      <c r="GEH78" s="8"/>
      <c r="GEI78" s="8"/>
      <c r="GEJ78" s="8"/>
      <c r="GEK78" s="8"/>
      <c r="GEL78" s="8"/>
      <c r="GEM78" s="8"/>
      <c r="GEN78" s="8"/>
      <c r="GEO78" s="8"/>
      <c r="GEP78" s="8"/>
      <c r="GEQ78" s="8"/>
      <c r="GER78" s="8"/>
      <c r="GES78" s="8"/>
      <c r="GET78" s="8"/>
      <c r="GEU78" s="8"/>
      <c r="GEV78" s="8"/>
      <c r="GEW78" s="8"/>
      <c r="GEX78" s="8"/>
      <c r="GEY78" s="8"/>
      <c r="GEZ78" s="8"/>
      <c r="GFA78" s="8"/>
      <c r="GFB78" s="8"/>
      <c r="GFC78" s="8"/>
      <c r="GFD78" s="8"/>
      <c r="GFE78" s="8"/>
      <c r="GFF78" s="8"/>
      <c r="GFG78" s="8"/>
      <c r="GFH78" s="8"/>
      <c r="GFI78" s="8"/>
      <c r="GFJ78" s="8"/>
      <c r="GFK78" s="8"/>
      <c r="GFL78" s="8"/>
      <c r="GFM78" s="8"/>
      <c r="GFN78" s="8"/>
      <c r="GFO78" s="8"/>
      <c r="GFP78" s="8"/>
      <c r="GFQ78" s="8"/>
      <c r="GFR78" s="8"/>
      <c r="GFS78" s="8"/>
      <c r="GFT78" s="8"/>
      <c r="GFU78" s="8"/>
      <c r="GFV78" s="8"/>
      <c r="GFW78" s="8"/>
      <c r="GFX78" s="8"/>
      <c r="GFY78" s="8"/>
      <c r="GFZ78" s="8"/>
      <c r="GGA78" s="8"/>
      <c r="GGB78" s="8"/>
      <c r="GGC78" s="8"/>
      <c r="GGD78" s="8"/>
      <c r="GGE78" s="8"/>
      <c r="GGF78" s="8"/>
      <c r="GGG78" s="8"/>
      <c r="GGH78" s="8"/>
      <c r="GGI78" s="8"/>
      <c r="GGJ78" s="8"/>
      <c r="GGK78" s="8"/>
      <c r="GGL78" s="8"/>
      <c r="GGM78" s="8"/>
      <c r="GGN78" s="8"/>
      <c r="GGO78" s="8"/>
      <c r="GGP78" s="8"/>
      <c r="GGQ78" s="8"/>
      <c r="GGR78" s="8"/>
      <c r="GGS78" s="8"/>
      <c r="GGT78" s="8"/>
      <c r="GGU78" s="8"/>
      <c r="GGV78" s="8"/>
      <c r="GGW78" s="8"/>
      <c r="GGX78" s="8"/>
      <c r="GGY78" s="8"/>
      <c r="GGZ78" s="8"/>
      <c r="GHA78" s="8"/>
      <c r="GHB78" s="8"/>
      <c r="GHC78" s="8"/>
      <c r="GHD78" s="8"/>
      <c r="GHE78" s="8"/>
      <c r="GHF78" s="8"/>
      <c r="GHG78" s="8"/>
      <c r="GHH78" s="8"/>
      <c r="GHI78" s="8"/>
      <c r="GHJ78" s="8"/>
      <c r="GHK78" s="8"/>
      <c r="GHL78" s="8"/>
      <c r="GHM78" s="8"/>
      <c r="GHN78" s="8"/>
      <c r="GHO78" s="8"/>
      <c r="GHP78" s="8"/>
      <c r="GHQ78" s="8"/>
      <c r="GHR78" s="8"/>
      <c r="GHS78" s="8"/>
      <c r="GHT78" s="8"/>
      <c r="GHU78" s="8"/>
      <c r="GHV78" s="8"/>
      <c r="GHW78" s="8"/>
      <c r="GHX78" s="8"/>
      <c r="GHY78" s="8"/>
      <c r="GHZ78" s="8"/>
      <c r="GIA78" s="8"/>
      <c r="GIB78" s="8"/>
      <c r="GIC78" s="8"/>
      <c r="GID78" s="8"/>
      <c r="GIE78" s="8"/>
      <c r="GIF78" s="8"/>
      <c r="GIG78" s="8"/>
      <c r="GIH78" s="8"/>
      <c r="GII78" s="8"/>
      <c r="GIJ78" s="8"/>
      <c r="GIK78" s="8"/>
      <c r="GIL78" s="8"/>
      <c r="GIM78" s="8"/>
      <c r="GIN78" s="8"/>
      <c r="GIO78" s="8"/>
      <c r="GIP78" s="8"/>
      <c r="GIQ78" s="8"/>
      <c r="GIR78" s="8"/>
      <c r="GIS78" s="8"/>
      <c r="GIT78" s="8"/>
      <c r="GIU78" s="8"/>
      <c r="GIV78" s="8"/>
      <c r="GIW78" s="8"/>
      <c r="GIX78" s="8"/>
      <c r="GIY78" s="8"/>
      <c r="GIZ78" s="8"/>
      <c r="GJA78" s="8"/>
      <c r="GJB78" s="8"/>
      <c r="GJC78" s="8"/>
      <c r="GJD78" s="8"/>
      <c r="GJE78" s="8"/>
      <c r="GJF78" s="8"/>
      <c r="GJG78" s="8"/>
      <c r="GJH78" s="8"/>
      <c r="GJI78" s="8"/>
      <c r="GJJ78" s="8"/>
      <c r="GJK78" s="8"/>
      <c r="GJL78" s="8"/>
      <c r="GJM78" s="8"/>
      <c r="GJN78" s="8"/>
      <c r="GJO78" s="8"/>
      <c r="GJP78" s="8"/>
      <c r="GJQ78" s="8"/>
      <c r="GJR78" s="8"/>
      <c r="GJS78" s="8"/>
      <c r="GJT78" s="8"/>
      <c r="GJU78" s="8"/>
      <c r="GJV78" s="8"/>
      <c r="GJW78" s="8"/>
      <c r="GJX78" s="8"/>
      <c r="GJY78" s="8"/>
      <c r="GJZ78" s="8"/>
      <c r="GKA78" s="8"/>
      <c r="GKB78" s="8"/>
      <c r="GKC78" s="8"/>
      <c r="GKD78" s="8"/>
      <c r="GKE78" s="8"/>
      <c r="GKF78" s="8"/>
      <c r="GKG78" s="8"/>
      <c r="GKH78" s="8"/>
      <c r="GKI78" s="8"/>
      <c r="GKJ78" s="8"/>
      <c r="GKK78" s="8"/>
      <c r="GKL78" s="8"/>
      <c r="GKM78" s="8"/>
      <c r="GKN78" s="8"/>
      <c r="GKO78" s="8"/>
      <c r="GKP78" s="8"/>
      <c r="GKQ78" s="8"/>
      <c r="GKR78" s="8"/>
      <c r="GKS78" s="8"/>
      <c r="GKT78" s="8"/>
      <c r="GKU78" s="8"/>
      <c r="GKV78" s="8"/>
      <c r="GKW78" s="8"/>
      <c r="GKX78" s="8"/>
      <c r="GKY78" s="8"/>
      <c r="GKZ78" s="8"/>
      <c r="GLA78" s="8"/>
      <c r="GLB78" s="8"/>
      <c r="GLC78" s="8"/>
      <c r="GLD78" s="8"/>
      <c r="GLE78" s="8"/>
      <c r="GLF78" s="8"/>
      <c r="GLG78" s="8"/>
      <c r="GLH78" s="8"/>
      <c r="GLI78" s="8"/>
      <c r="GLJ78" s="8"/>
      <c r="GLK78" s="8"/>
      <c r="GLL78" s="8"/>
      <c r="GLM78" s="8"/>
      <c r="GLN78" s="8"/>
      <c r="GLO78" s="8"/>
      <c r="GLP78" s="8"/>
      <c r="GLQ78" s="8"/>
      <c r="GLR78" s="8"/>
      <c r="GLS78" s="8"/>
      <c r="GLT78" s="8"/>
      <c r="GLU78" s="8"/>
      <c r="GLV78" s="8"/>
      <c r="GLW78" s="8"/>
      <c r="GLX78" s="8"/>
      <c r="GLY78" s="8"/>
      <c r="GLZ78" s="8"/>
      <c r="GMA78" s="8"/>
      <c r="GMB78" s="8"/>
      <c r="GMC78" s="8"/>
      <c r="GMD78" s="8"/>
      <c r="GME78" s="8"/>
      <c r="GMF78" s="8"/>
      <c r="GMG78" s="8"/>
      <c r="GMH78" s="8"/>
      <c r="GMI78" s="8"/>
      <c r="GMJ78" s="8"/>
      <c r="GMK78" s="8"/>
      <c r="GML78" s="8"/>
      <c r="GMM78" s="8"/>
      <c r="GMN78" s="8"/>
      <c r="GMO78" s="8"/>
      <c r="GMP78" s="8"/>
      <c r="GMQ78" s="8"/>
      <c r="GMR78" s="8"/>
      <c r="GMS78" s="8"/>
      <c r="GMT78" s="8"/>
      <c r="GMU78" s="8"/>
      <c r="GMV78" s="8"/>
      <c r="GMW78" s="8"/>
      <c r="GMX78" s="8"/>
      <c r="GMY78" s="8"/>
      <c r="GMZ78" s="8"/>
      <c r="GNA78" s="8"/>
      <c r="GNB78" s="8"/>
      <c r="GNC78" s="8"/>
      <c r="GND78" s="8"/>
      <c r="GNE78" s="8"/>
      <c r="GNF78" s="8"/>
      <c r="GNG78" s="8"/>
      <c r="GNH78" s="8"/>
      <c r="GNI78" s="8"/>
      <c r="GNJ78" s="8"/>
      <c r="GNK78" s="8"/>
      <c r="GNL78" s="8"/>
      <c r="GNM78" s="8"/>
      <c r="GNN78" s="8"/>
      <c r="GNO78" s="8"/>
      <c r="GNP78" s="8"/>
      <c r="GNQ78" s="8"/>
      <c r="GNR78" s="8"/>
      <c r="GNS78" s="8"/>
      <c r="GNT78" s="8"/>
      <c r="GNU78" s="8"/>
      <c r="GNV78" s="8"/>
      <c r="GNW78" s="8"/>
      <c r="GNX78" s="8"/>
      <c r="GNY78" s="8"/>
      <c r="GNZ78" s="8"/>
      <c r="GOA78" s="8"/>
      <c r="GOB78" s="8"/>
      <c r="GOC78" s="8"/>
      <c r="GOD78" s="8"/>
      <c r="GOE78" s="8"/>
      <c r="GOF78" s="8"/>
      <c r="GOG78" s="8"/>
      <c r="GOH78" s="8"/>
      <c r="GOI78" s="8"/>
      <c r="GOJ78" s="8"/>
      <c r="GOK78" s="8"/>
      <c r="GOL78" s="8"/>
      <c r="GOM78" s="8"/>
      <c r="GON78" s="8"/>
      <c r="GOO78" s="8"/>
      <c r="GOP78" s="8"/>
      <c r="GOQ78" s="8"/>
      <c r="GOR78" s="8"/>
      <c r="GOS78" s="8"/>
      <c r="GOT78" s="8"/>
      <c r="GOU78" s="8"/>
      <c r="GOV78" s="8"/>
      <c r="GOW78" s="8"/>
      <c r="GOX78" s="8"/>
      <c r="GOY78" s="8"/>
      <c r="GOZ78" s="8"/>
      <c r="GPA78" s="8"/>
      <c r="GPB78" s="8"/>
      <c r="GPC78" s="8"/>
      <c r="GPD78" s="8"/>
      <c r="GPE78" s="8"/>
      <c r="GPF78" s="8"/>
      <c r="GPG78" s="8"/>
      <c r="GPH78" s="8"/>
      <c r="GPI78" s="8"/>
      <c r="GPJ78" s="8"/>
      <c r="GPK78" s="8"/>
      <c r="GPL78" s="8"/>
      <c r="GPM78" s="8"/>
      <c r="GPN78" s="8"/>
      <c r="GPO78" s="8"/>
      <c r="GPP78" s="8"/>
      <c r="GPQ78" s="8"/>
      <c r="GPR78" s="8"/>
      <c r="GPS78" s="8"/>
      <c r="GPT78" s="8"/>
      <c r="GPU78" s="8"/>
      <c r="GPV78" s="8"/>
      <c r="GPW78" s="8"/>
      <c r="GPX78" s="8"/>
      <c r="GPY78" s="8"/>
      <c r="GPZ78" s="8"/>
      <c r="GQA78" s="8"/>
      <c r="GQB78" s="8"/>
      <c r="GQC78" s="8"/>
      <c r="GQD78" s="8"/>
      <c r="GQE78" s="8"/>
      <c r="GQF78" s="8"/>
      <c r="GQG78" s="8"/>
      <c r="GQH78" s="8"/>
      <c r="GQI78" s="8"/>
      <c r="GQJ78" s="8"/>
      <c r="GQK78" s="8"/>
      <c r="GQL78" s="8"/>
      <c r="GQM78" s="8"/>
      <c r="GQN78" s="8"/>
      <c r="GQO78" s="8"/>
      <c r="GQP78" s="8"/>
      <c r="GQQ78" s="8"/>
      <c r="GQR78" s="8"/>
      <c r="GQS78" s="8"/>
      <c r="GQT78" s="8"/>
      <c r="GQU78" s="8"/>
      <c r="GQV78" s="8"/>
      <c r="GQW78" s="8"/>
      <c r="GQX78" s="8"/>
      <c r="GQY78" s="8"/>
      <c r="GQZ78" s="8"/>
      <c r="GRA78" s="8"/>
      <c r="GRB78" s="8"/>
      <c r="GRC78" s="8"/>
      <c r="GRD78" s="8"/>
      <c r="GRE78" s="8"/>
      <c r="GRF78" s="8"/>
      <c r="GRG78" s="8"/>
      <c r="GRH78" s="8"/>
      <c r="GRI78" s="8"/>
      <c r="GRJ78" s="8"/>
      <c r="GRK78" s="8"/>
      <c r="GRL78" s="8"/>
      <c r="GRM78" s="8"/>
      <c r="GRN78" s="8"/>
      <c r="GRO78" s="8"/>
      <c r="GRP78" s="8"/>
      <c r="GRQ78" s="8"/>
      <c r="GRR78" s="8"/>
      <c r="GRS78" s="8"/>
      <c r="GRT78" s="8"/>
      <c r="GRU78" s="8"/>
      <c r="GRV78" s="8"/>
      <c r="GRW78" s="8"/>
      <c r="GRX78" s="8"/>
      <c r="GRY78" s="8"/>
      <c r="GRZ78" s="8"/>
      <c r="GSA78" s="8"/>
      <c r="GSB78" s="8"/>
      <c r="GSC78" s="8"/>
      <c r="GSD78" s="8"/>
      <c r="GSE78" s="8"/>
      <c r="GSF78" s="8"/>
      <c r="GSG78" s="8"/>
      <c r="GSH78" s="8"/>
      <c r="GSI78" s="8"/>
      <c r="GSJ78" s="8"/>
      <c r="GSK78" s="8"/>
      <c r="GSL78" s="8"/>
      <c r="GSM78" s="8"/>
      <c r="GSN78" s="8"/>
      <c r="GSO78" s="8"/>
      <c r="GSP78" s="8"/>
      <c r="GSQ78" s="8"/>
      <c r="GSR78" s="8"/>
      <c r="GSS78" s="8"/>
      <c r="GST78" s="8"/>
      <c r="GSU78" s="8"/>
      <c r="GSV78" s="8"/>
      <c r="GSW78" s="8"/>
      <c r="GSX78" s="8"/>
      <c r="GSY78" s="8"/>
      <c r="GSZ78" s="8"/>
      <c r="GTA78" s="8"/>
      <c r="GTB78" s="8"/>
      <c r="GTC78" s="8"/>
      <c r="GTD78" s="8"/>
      <c r="GTE78" s="8"/>
      <c r="GTF78" s="8"/>
      <c r="GTG78" s="8"/>
      <c r="GTH78" s="8"/>
      <c r="GTI78" s="8"/>
      <c r="GTJ78" s="8"/>
      <c r="GTK78" s="8"/>
      <c r="GTL78" s="8"/>
      <c r="GTM78" s="8"/>
      <c r="GTN78" s="8"/>
      <c r="GTO78" s="8"/>
      <c r="GTP78" s="8"/>
      <c r="GTQ78" s="8"/>
      <c r="GTR78" s="8"/>
      <c r="GTS78" s="8"/>
      <c r="GTT78" s="8"/>
      <c r="GTU78" s="8"/>
      <c r="GTV78" s="8"/>
      <c r="GTW78" s="8"/>
      <c r="GTX78" s="8"/>
      <c r="GTY78" s="8"/>
      <c r="GTZ78" s="8"/>
      <c r="GUA78" s="8"/>
      <c r="GUB78" s="8"/>
      <c r="GUC78" s="8"/>
      <c r="GUD78" s="8"/>
      <c r="GUE78" s="8"/>
      <c r="GUF78" s="8"/>
      <c r="GUG78" s="8"/>
      <c r="GUH78" s="8"/>
      <c r="GUI78" s="8"/>
      <c r="GUJ78" s="8"/>
      <c r="GUK78" s="8"/>
      <c r="GUL78" s="8"/>
      <c r="GUM78" s="8"/>
      <c r="GUN78" s="8"/>
      <c r="GUO78" s="8"/>
      <c r="GUP78" s="8"/>
      <c r="GUQ78" s="8"/>
      <c r="GUR78" s="8"/>
      <c r="GUS78" s="8"/>
      <c r="GUT78" s="8"/>
      <c r="GUU78" s="8"/>
      <c r="GUV78" s="8"/>
      <c r="GUW78" s="8"/>
      <c r="GUX78" s="8"/>
      <c r="GUY78" s="8"/>
      <c r="GUZ78" s="8"/>
      <c r="GVA78" s="8"/>
      <c r="GVB78" s="8"/>
      <c r="GVC78" s="8"/>
      <c r="GVD78" s="8"/>
      <c r="GVE78" s="8"/>
      <c r="GVF78" s="8"/>
      <c r="GVG78" s="8"/>
      <c r="GVH78" s="8"/>
      <c r="GVI78" s="8"/>
      <c r="GVJ78" s="8"/>
      <c r="GVK78" s="8"/>
      <c r="GVL78" s="8"/>
      <c r="GVM78" s="8"/>
      <c r="GVN78" s="8"/>
      <c r="GVO78" s="8"/>
      <c r="GVP78" s="8"/>
      <c r="GVQ78" s="8"/>
      <c r="GVR78" s="8"/>
      <c r="GVS78" s="8"/>
      <c r="GVT78" s="8"/>
      <c r="GVU78" s="8"/>
      <c r="GVV78" s="8"/>
      <c r="GVW78" s="8"/>
      <c r="GVX78" s="8"/>
      <c r="GVY78" s="8"/>
      <c r="GVZ78" s="8"/>
      <c r="GWA78" s="8"/>
      <c r="GWB78" s="8"/>
      <c r="GWC78" s="8"/>
      <c r="GWD78" s="8"/>
      <c r="GWE78" s="8"/>
      <c r="GWF78" s="8"/>
      <c r="GWG78" s="8"/>
      <c r="GWH78" s="8"/>
      <c r="GWI78" s="8"/>
      <c r="GWJ78" s="8"/>
      <c r="GWK78" s="8"/>
      <c r="GWL78" s="8"/>
      <c r="GWM78" s="8"/>
      <c r="GWN78" s="8"/>
      <c r="GWO78" s="8"/>
      <c r="GWP78" s="8"/>
      <c r="GWQ78" s="8"/>
      <c r="GWR78" s="8"/>
      <c r="GWS78" s="8"/>
      <c r="GWT78" s="8"/>
      <c r="GWU78" s="8"/>
      <c r="GWV78" s="8"/>
      <c r="GWW78" s="8"/>
      <c r="GWX78" s="8"/>
      <c r="GWY78" s="8"/>
      <c r="GWZ78" s="8"/>
      <c r="GXA78" s="8"/>
      <c r="GXB78" s="8"/>
      <c r="GXC78" s="8"/>
      <c r="GXD78" s="8"/>
      <c r="GXE78" s="8"/>
      <c r="GXF78" s="8"/>
      <c r="GXG78" s="8"/>
      <c r="GXH78" s="8"/>
      <c r="GXI78" s="8"/>
      <c r="GXJ78" s="8"/>
      <c r="GXK78" s="8"/>
      <c r="GXL78" s="8"/>
      <c r="GXM78" s="8"/>
      <c r="GXN78" s="8"/>
      <c r="GXO78" s="8"/>
      <c r="GXP78" s="8"/>
      <c r="GXQ78" s="8"/>
      <c r="GXR78" s="8"/>
      <c r="GXS78" s="8"/>
      <c r="GXT78" s="8"/>
      <c r="GXU78" s="8"/>
      <c r="GXV78" s="8"/>
      <c r="GXW78" s="8"/>
      <c r="GXX78" s="8"/>
      <c r="GXY78" s="8"/>
      <c r="GXZ78" s="8"/>
      <c r="GYA78" s="8"/>
      <c r="GYB78" s="8"/>
      <c r="GYC78" s="8"/>
      <c r="GYD78" s="8"/>
      <c r="GYE78" s="8"/>
      <c r="GYF78" s="8"/>
      <c r="GYG78" s="8"/>
      <c r="GYH78" s="8"/>
      <c r="GYI78" s="8"/>
      <c r="GYJ78" s="8"/>
      <c r="GYK78" s="8"/>
      <c r="GYL78" s="8"/>
      <c r="GYM78" s="8"/>
      <c r="GYN78" s="8"/>
      <c r="GYO78" s="8"/>
      <c r="GYP78" s="8"/>
      <c r="GYQ78" s="8"/>
      <c r="GYR78" s="8"/>
      <c r="GYS78" s="8"/>
      <c r="GYT78" s="8"/>
      <c r="GYU78" s="8"/>
      <c r="GYV78" s="8"/>
      <c r="GYW78" s="8"/>
      <c r="GYX78" s="8"/>
      <c r="GYY78" s="8"/>
      <c r="GYZ78" s="8"/>
      <c r="GZA78" s="8"/>
      <c r="GZB78" s="8"/>
      <c r="GZC78" s="8"/>
      <c r="GZD78" s="8"/>
      <c r="GZE78" s="8"/>
      <c r="GZF78" s="8"/>
      <c r="GZG78" s="8"/>
      <c r="GZH78" s="8"/>
      <c r="GZI78" s="8"/>
      <c r="GZJ78" s="8"/>
      <c r="GZK78" s="8"/>
      <c r="GZL78" s="8"/>
      <c r="GZM78" s="8"/>
      <c r="GZN78" s="8"/>
      <c r="GZO78" s="8"/>
      <c r="GZP78" s="8"/>
      <c r="GZQ78" s="8"/>
      <c r="GZR78" s="8"/>
      <c r="GZS78" s="8"/>
      <c r="GZT78" s="8"/>
      <c r="GZU78" s="8"/>
      <c r="GZV78" s="8"/>
      <c r="GZW78" s="8"/>
      <c r="GZX78" s="8"/>
      <c r="GZY78" s="8"/>
      <c r="GZZ78" s="8"/>
      <c r="HAA78" s="8"/>
      <c r="HAB78" s="8"/>
      <c r="HAC78" s="8"/>
      <c r="HAD78" s="8"/>
      <c r="HAE78" s="8"/>
      <c r="HAF78" s="8"/>
      <c r="HAG78" s="8"/>
      <c r="HAH78" s="8"/>
      <c r="HAI78" s="8"/>
      <c r="HAJ78" s="8"/>
      <c r="HAK78" s="8"/>
      <c r="HAL78" s="8"/>
      <c r="HAM78" s="8"/>
      <c r="HAN78" s="8"/>
      <c r="HAO78" s="8"/>
      <c r="HAP78" s="8"/>
      <c r="HAQ78" s="8"/>
      <c r="HAR78" s="8"/>
      <c r="HAS78" s="8"/>
      <c r="HAT78" s="8"/>
      <c r="HAU78" s="8"/>
      <c r="HAV78" s="8"/>
      <c r="HAW78" s="8"/>
      <c r="HAX78" s="8"/>
      <c r="HAY78" s="8"/>
      <c r="HAZ78" s="8"/>
      <c r="HBA78" s="8"/>
      <c r="HBB78" s="8"/>
      <c r="HBC78" s="8"/>
      <c r="HBD78" s="8"/>
      <c r="HBE78" s="8"/>
      <c r="HBF78" s="8"/>
      <c r="HBG78" s="8"/>
      <c r="HBH78" s="8"/>
      <c r="HBI78" s="8"/>
      <c r="HBJ78" s="8"/>
      <c r="HBK78" s="8"/>
      <c r="HBL78" s="8"/>
      <c r="HBM78" s="8"/>
      <c r="HBN78" s="8"/>
      <c r="HBO78" s="8"/>
      <c r="HBP78" s="8"/>
      <c r="HBQ78" s="8"/>
      <c r="HBR78" s="8"/>
      <c r="HBS78" s="8"/>
      <c r="HBT78" s="8"/>
      <c r="HBU78" s="8"/>
      <c r="HBV78" s="8"/>
      <c r="HBW78" s="8"/>
      <c r="HBX78" s="8"/>
      <c r="HBY78" s="8"/>
      <c r="HBZ78" s="8"/>
      <c r="HCA78" s="8"/>
      <c r="HCB78" s="8"/>
      <c r="HCC78" s="8"/>
      <c r="HCD78" s="8"/>
      <c r="HCE78" s="8"/>
      <c r="HCF78" s="8"/>
      <c r="HCG78" s="8"/>
      <c r="HCH78" s="8"/>
      <c r="HCI78" s="8"/>
      <c r="HCJ78" s="8"/>
      <c r="HCK78" s="8"/>
      <c r="HCL78" s="8"/>
      <c r="HCM78" s="8"/>
      <c r="HCN78" s="8"/>
      <c r="HCO78" s="8"/>
      <c r="HCP78" s="8"/>
      <c r="HCQ78" s="8"/>
      <c r="HCR78" s="8"/>
      <c r="HCS78" s="8"/>
      <c r="HCT78" s="8"/>
      <c r="HCU78" s="8"/>
      <c r="HCV78" s="8"/>
      <c r="HCW78" s="8"/>
      <c r="HCX78" s="8"/>
      <c r="HCY78" s="8"/>
      <c r="HCZ78" s="8"/>
      <c r="HDA78" s="8"/>
      <c r="HDB78" s="8"/>
      <c r="HDC78" s="8"/>
      <c r="HDD78" s="8"/>
      <c r="HDE78" s="8"/>
      <c r="HDF78" s="8"/>
      <c r="HDG78" s="8"/>
      <c r="HDH78" s="8"/>
      <c r="HDI78" s="8"/>
      <c r="HDJ78" s="8"/>
      <c r="HDK78" s="8"/>
      <c r="HDL78" s="8"/>
      <c r="HDM78" s="8"/>
      <c r="HDN78" s="8"/>
      <c r="HDO78" s="8"/>
      <c r="HDP78" s="8"/>
      <c r="HDQ78" s="8"/>
      <c r="HDR78" s="8"/>
      <c r="HDS78" s="8"/>
      <c r="HDT78" s="8"/>
      <c r="HDU78" s="8"/>
      <c r="HDV78" s="8"/>
      <c r="HDW78" s="8"/>
      <c r="HDX78" s="8"/>
      <c r="HDY78" s="8"/>
      <c r="HDZ78" s="8"/>
      <c r="HEA78" s="8"/>
      <c r="HEB78" s="8"/>
      <c r="HEC78" s="8"/>
      <c r="HED78" s="8"/>
      <c r="HEE78" s="8"/>
      <c r="HEF78" s="8"/>
      <c r="HEG78" s="8"/>
      <c r="HEH78" s="8"/>
      <c r="HEI78" s="8"/>
      <c r="HEJ78" s="8"/>
      <c r="HEK78" s="8"/>
      <c r="HEL78" s="8"/>
      <c r="HEM78" s="8"/>
      <c r="HEN78" s="8"/>
      <c r="HEO78" s="8"/>
      <c r="HEP78" s="8"/>
      <c r="HEQ78" s="8"/>
      <c r="HER78" s="8"/>
      <c r="HES78" s="8"/>
      <c r="HET78" s="8"/>
      <c r="HEU78" s="8"/>
      <c r="HEV78" s="8"/>
      <c r="HEW78" s="8"/>
      <c r="HEX78" s="8"/>
      <c r="HEY78" s="8"/>
      <c r="HEZ78" s="8"/>
      <c r="HFA78" s="8"/>
      <c r="HFB78" s="8"/>
      <c r="HFC78" s="8"/>
      <c r="HFD78" s="8"/>
      <c r="HFE78" s="8"/>
      <c r="HFF78" s="8"/>
      <c r="HFG78" s="8"/>
      <c r="HFH78" s="8"/>
      <c r="HFI78" s="8"/>
      <c r="HFJ78" s="8"/>
      <c r="HFK78" s="8"/>
      <c r="HFL78" s="8"/>
      <c r="HFM78" s="8"/>
      <c r="HFN78" s="8"/>
      <c r="HFO78" s="8"/>
      <c r="HFP78" s="8"/>
      <c r="HFQ78" s="8"/>
      <c r="HFR78" s="8"/>
      <c r="HFS78" s="8"/>
      <c r="HFT78" s="8"/>
      <c r="HFU78" s="8"/>
      <c r="HFV78" s="8"/>
      <c r="HFW78" s="8"/>
      <c r="HFX78" s="8"/>
      <c r="HFY78" s="8"/>
      <c r="HFZ78" s="8"/>
      <c r="HGA78" s="8"/>
      <c r="HGB78" s="8"/>
      <c r="HGC78" s="8"/>
      <c r="HGD78" s="8"/>
      <c r="HGE78" s="8"/>
      <c r="HGF78" s="8"/>
      <c r="HGG78" s="8"/>
      <c r="HGH78" s="8"/>
      <c r="HGI78" s="8"/>
      <c r="HGJ78" s="8"/>
      <c r="HGK78" s="8"/>
      <c r="HGL78" s="8"/>
      <c r="HGM78" s="8"/>
      <c r="HGN78" s="8"/>
      <c r="HGO78" s="8"/>
      <c r="HGP78" s="8"/>
      <c r="HGQ78" s="8"/>
      <c r="HGR78" s="8"/>
      <c r="HGS78" s="8"/>
      <c r="HGT78" s="8"/>
      <c r="HGU78" s="8"/>
      <c r="HGV78" s="8"/>
      <c r="HGW78" s="8"/>
      <c r="HGX78" s="8"/>
      <c r="HGY78" s="8"/>
      <c r="HGZ78" s="8"/>
      <c r="HHA78" s="8"/>
      <c r="HHB78" s="8"/>
      <c r="HHC78" s="8"/>
      <c r="HHD78" s="8"/>
      <c r="HHE78" s="8"/>
      <c r="HHF78" s="8"/>
      <c r="HHG78" s="8"/>
      <c r="HHH78" s="8"/>
      <c r="HHI78" s="8"/>
      <c r="HHJ78" s="8"/>
      <c r="HHK78" s="8"/>
      <c r="HHL78" s="8"/>
      <c r="HHM78" s="8"/>
      <c r="HHN78" s="8"/>
      <c r="HHO78" s="8"/>
      <c r="HHP78" s="8"/>
      <c r="HHQ78" s="8"/>
      <c r="HHR78" s="8"/>
      <c r="HHS78" s="8"/>
      <c r="HHT78" s="8"/>
      <c r="HHU78" s="8"/>
      <c r="HHV78" s="8"/>
      <c r="HHW78" s="8"/>
      <c r="HHX78" s="8"/>
      <c r="HHY78" s="8"/>
      <c r="HHZ78" s="8"/>
      <c r="HIA78" s="8"/>
      <c r="HIB78" s="8"/>
      <c r="HIC78" s="8"/>
      <c r="HID78" s="8"/>
      <c r="HIE78" s="8"/>
      <c r="HIF78" s="8"/>
      <c r="HIG78" s="8"/>
      <c r="HIH78" s="8"/>
      <c r="HII78" s="8"/>
      <c r="HIJ78" s="8"/>
      <c r="HIK78" s="8"/>
      <c r="HIL78" s="8"/>
      <c r="HIM78" s="8"/>
      <c r="HIN78" s="8"/>
      <c r="HIO78" s="8"/>
      <c r="HIP78" s="8"/>
      <c r="HIQ78" s="8"/>
      <c r="HIR78" s="8"/>
      <c r="HIS78" s="8"/>
      <c r="HIT78" s="8"/>
      <c r="HIU78" s="8"/>
      <c r="HIV78" s="8"/>
      <c r="HIW78" s="8"/>
      <c r="HIX78" s="8"/>
      <c r="HIY78" s="8"/>
      <c r="HIZ78" s="8"/>
      <c r="HJA78" s="8"/>
      <c r="HJB78" s="8"/>
      <c r="HJC78" s="8"/>
      <c r="HJD78" s="8"/>
      <c r="HJE78" s="8"/>
      <c r="HJF78" s="8"/>
      <c r="HJG78" s="8"/>
      <c r="HJH78" s="8"/>
      <c r="HJI78" s="8"/>
      <c r="HJJ78" s="8"/>
      <c r="HJK78" s="8"/>
      <c r="HJL78" s="8"/>
      <c r="HJM78" s="8"/>
      <c r="HJN78" s="8"/>
      <c r="HJO78" s="8"/>
      <c r="HJP78" s="8"/>
      <c r="HJQ78" s="8"/>
      <c r="HJR78" s="8"/>
      <c r="HJS78" s="8"/>
      <c r="HJT78" s="8"/>
      <c r="HJU78" s="8"/>
      <c r="HJV78" s="8"/>
      <c r="HJW78" s="8"/>
      <c r="HJX78" s="8"/>
      <c r="HJY78" s="8"/>
      <c r="HJZ78" s="8"/>
      <c r="HKA78" s="8"/>
      <c r="HKB78" s="8"/>
      <c r="HKC78" s="8"/>
      <c r="HKD78" s="8"/>
      <c r="HKE78" s="8"/>
      <c r="HKF78" s="8"/>
      <c r="HKG78" s="8"/>
      <c r="HKH78" s="8"/>
      <c r="HKI78" s="8"/>
      <c r="HKJ78" s="8"/>
      <c r="HKK78" s="8"/>
      <c r="HKL78" s="8"/>
      <c r="HKM78" s="8"/>
      <c r="HKN78" s="8"/>
      <c r="HKO78" s="8"/>
      <c r="HKP78" s="8"/>
      <c r="HKQ78" s="8"/>
      <c r="HKR78" s="8"/>
      <c r="HKS78" s="8"/>
      <c r="HKT78" s="8"/>
      <c r="HKU78" s="8"/>
      <c r="HKV78" s="8"/>
      <c r="HKW78" s="8"/>
      <c r="HKX78" s="8"/>
      <c r="HKY78" s="8"/>
      <c r="HKZ78" s="8"/>
      <c r="HLA78" s="8"/>
      <c r="HLB78" s="8"/>
      <c r="HLC78" s="8"/>
      <c r="HLD78" s="8"/>
      <c r="HLE78" s="8"/>
      <c r="HLF78" s="8"/>
      <c r="HLG78" s="8"/>
      <c r="HLH78" s="8"/>
      <c r="HLI78" s="8"/>
      <c r="HLJ78" s="8"/>
      <c r="HLK78" s="8"/>
      <c r="HLL78" s="8"/>
      <c r="HLM78" s="8"/>
      <c r="HLN78" s="8"/>
      <c r="HLO78" s="8"/>
      <c r="HLP78" s="8"/>
      <c r="HLQ78" s="8"/>
      <c r="HLR78" s="8"/>
      <c r="HLS78" s="8"/>
      <c r="HLT78" s="8"/>
      <c r="HLU78" s="8"/>
      <c r="HLV78" s="8"/>
      <c r="HLW78" s="8"/>
      <c r="HLX78" s="8"/>
      <c r="HLY78" s="8"/>
      <c r="HLZ78" s="8"/>
      <c r="HMA78" s="8"/>
      <c r="HMB78" s="8"/>
      <c r="HMC78" s="8"/>
      <c r="HMD78" s="8"/>
      <c r="HME78" s="8"/>
      <c r="HMF78" s="8"/>
      <c r="HMG78" s="8"/>
      <c r="HMH78" s="8"/>
      <c r="HMI78" s="8"/>
      <c r="HMJ78" s="8"/>
      <c r="HMK78" s="8"/>
      <c r="HML78" s="8"/>
      <c r="HMM78" s="8"/>
      <c r="HMN78" s="8"/>
      <c r="HMO78" s="8"/>
      <c r="HMP78" s="8"/>
      <c r="HMQ78" s="8"/>
      <c r="HMR78" s="8"/>
      <c r="HMS78" s="8"/>
      <c r="HMT78" s="8"/>
      <c r="HMU78" s="8"/>
      <c r="HMV78" s="8"/>
      <c r="HMW78" s="8"/>
      <c r="HMX78" s="8"/>
      <c r="HMY78" s="8"/>
      <c r="HMZ78" s="8"/>
      <c r="HNA78" s="8"/>
      <c r="HNB78" s="8"/>
      <c r="HNC78" s="8"/>
      <c r="HND78" s="8"/>
      <c r="HNE78" s="8"/>
      <c r="HNF78" s="8"/>
      <c r="HNG78" s="8"/>
      <c r="HNH78" s="8"/>
      <c r="HNI78" s="8"/>
      <c r="HNJ78" s="8"/>
      <c r="HNK78" s="8"/>
      <c r="HNL78" s="8"/>
      <c r="HNM78" s="8"/>
      <c r="HNN78" s="8"/>
      <c r="HNO78" s="8"/>
      <c r="HNP78" s="8"/>
      <c r="HNQ78" s="8"/>
      <c r="HNR78" s="8"/>
      <c r="HNS78" s="8"/>
      <c r="HNT78" s="8"/>
      <c r="HNU78" s="8"/>
      <c r="HNV78" s="8"/>
      <c r="HNW78" s="8"/>
      <c r="HNX78" s="8"/>
      <c r="HNY78" s="8"/>
      <c r="HNZ78" s="8"/>
      <c r="HOA78" s="8"/>
      <c r="HOB78" s="8"/>
      <c r="HOC78" s="8"/>
      <c r="HOD78" s="8"/>
      <c r="HOE78" s="8"/>
      <c r="HOF78" s="8"/>
      <c r="HOG78" s="8"/>
      <c r="HOH78" s="8"/>
      <c r="HOI78" s="8"/>
      <c r="HOJ78" s="8"/>
      <c r="HOK78" s="8"/>
      <c r="HOL78" s="8"/>
      <c r="HOM78" s="8"/>
      <c r="HON78" s="8"/>
      <c r="HOO78" s="8"/>
      <c r="HOP78" s="8"/>
      <c r="HOQ78" s="8"/>
      <c r="HOR78" s="8"/>
      <c r="HOS78" s="8"/>
      <c r="HOT78" s="8"/>
      <c r="HOU78" s="8"/>
      <c r="HOV78" s="8"/>
      <c r="HOW78" s="8"/>
      <c r="HOX78" s="8"/>
      <c r="HOY78" s="8"/>
      <c r="HOZ78" s="8"/>
      <c r="HPA78" s="8"/>
      <c r="HPB78" s="8"/>
      <c r="HPC78" s="8"/>
      <c r="HPD78" s="8"/>
      <c r="HPE78" s="8"/>
      <c r="HPF78" s="8"/>
      <c r="HPG78" s="8"/>
      <c r="HPH78" s="8"/>
      <c r="HPI78" s="8"/>
      <c r="HPJ78" s="8"/>
      <c r="HPK78" s="8"/>
      <c r="HPL78" s="8"/>
      <c r="HPM78" s="8"/>
      <c r="HPN78" s="8"/>
      <c r="HPO78" s="8"/>
      <c r="HPP78" s="8"/>
      <c r="HPQ78" s="8"/>
      <c r="HPR78" s="8"/>
      <c r="HPS78" s="8"/>
      <c r="HPT78" s="8"/>
      <c r="HPU78" s="8"/>
      <c r="HPV78" s="8"/>
      <c r="HPW78" s="8"/>
      <c r="HPX78" s="8"/>
      <c r="HPY78" s="8"/>
      <c r="HPZ78" s="8"/>
      <c r="HQA78" s="8"/>
      <c r="HQB78" s="8"/>
      <c r="HQC78" s="8"/>
      <c r="HQD78" s="8"/>
      <c r="HQE78" s="8"/>
      <c r="HQF78" s="8"/>
      <c r="HQG78" s="8"/>
      <c r="HQH78" s="8"/>
      <c r="HQI78" s="8"/>
      <c r="HQJ78" s="8"/>
      <c r="HQK78" s="8"/>
      <c r="HQL78" s="8"/>
      <c r="HQM78" s="8"/>
      <c r="HQN78" s="8"/>
      <c r="HQO78" s="8"/>
      <c r="HQP78" s="8"/>
      <c r="HQQ78" s="8"/>
      <c r="HQR78" s="8"/>
      <c r="HQS78" s="8"/>
      <c r="HQT78" s="8"/>
      <c r="HQU78" s="8"/>
      <c r="HQV78" s="8"/>
      <c r="HQW78" s="8"/>
      <c r="HQX78" s="8"/>
      <c r="HQY78" s="8"/>
      <c r="HQZ78" s="8"/>
      <c r="HRA78" s="8"/>
      <c r="HRB78" s="8"/>
      <c r="HRC78" s="8"/>
      <c r="HRD78" s="8"/>
      <c r="HRE78" s="8"/>
      <c r="HRF78" s="8"/>
      <c r="HRG78" s="8"/>
      <c r="HRH78" s="8"/>
      <c r="HRI78" s="8"/>
      <c r="HRJ78" s="8"/>
      <c r="HRK78" s="8"/>
      <c r="HRL78" s="8"/>
      <c r="HRM78" s="8"/>
      <c r="HRN78" s="8"/>
      <c r="HRO78" s="8"/>
      <c r="HRP78" s="8"/>
      <c r="HRQ78" s="8"/>
      <c r="HRR78" s="8"/>
      <c r="HRS78" s="8"/>
      <c r="HRT78" s="8"/>
      <c r="HRU78" s="8"/>
      <c r="HRV78" s="8"/>
      <c r="HRW78" s="8"/>
      <c r="HRX78" s="8"/>
      <c r="HRY78" s="8"/>
      <c r="HRZ78" s="8"/>
      <c r="HSA78" s="8"/>
      <c r="HSB78" s="8"/>
      <c r="HSC78" s="8"/>
      <c r="HSD78" s="8"/>
      <c r="HSE78" s="8"/>
      <c r="HSF78" s="8"/>
      <c r="HSG78" s="8"/>
      <c r="HSH78" s="8"/>
      <c r="HSI78" s="8"/>
      <c r="HSJ78" s="8"/>
      <c r="HSK78" s="8"/>
      <c r="HSL78" s="8"/>
      <c r="HSM78" s="8"/>
      <c r="HSN78" s="8"/>
      <c r="HSO78" s="8"/>
      <c r="HSP78" s="8"/>
      <c r="HSQ78" s="8"/>
      <c r="HSR78" s="8"/>
      <c r="HSS78" s="8"/>
      <c r="HST78" s="8"/>
      <c r="HSU78" s="8"/>
      <c r="HSV78" s="8"/>
      <c r="HSW78" s="8"/>
      <c r="HSX78" s="8"/>
      <c r="HSY78" s="8"/>
      <c r="HSZ78" s="8"/>
      <c r="HTA78" s="8"/>
      <c r="HTB78" s="8"/>
      <c r="HTC78" s="8"/>
      <c r="HTD78" s="8"/>
      <c r="HTE78" s="8"/>
      <c r="HTF78" s="8"/>
      <c r="HTG78" s="8"/>
      <c r="HTH78" s="8"/>
      <c r="HTI78" s="8"/>
      <c r="HTJ78" s="8"/>
      <c r="HTK78" s="8"/>
      <c r="HTL78" s="8"/>
      <c r="HTM78" s="8"/>
      <c r="HTN78" s="8"/>
      <c r="HTO78" s="8"/>
      <c r="HTP78" s="8"/>
      <c r="HTQ78" s="8"/>
      <c r="HTR78" s="8"/>
      <c r="HTS78" s="8"/>
      <c r="HTT78" s="8"/>
      <c r="HTU78" s="8"/>
      <c r="HTV78" s="8"/>
      <c r="HTW78" s="8"/>
      <c r="HTX78" s="8"/>
      <c r="HTY78" s="8"/>
      <c r="HTZ78" s="8"/>
      <c r="HUA78" s="8"/>
      <c r="HUB78" s="8"/>
      <c r="HUC78" s="8"/>
      <c r="HUD78" s="8"/>
      <c r="HUE78" s="8"/>
      <c r="HUF78" s="8"/>
      <c r="HUG78" s="8"/>
      <c r="HUH78" s="8"/>
      <c r="HUI78" s="8"/>
      <c r="HUJ78" s="8"/>
      <c r="HUK78" s="8"/>
      <c r="HUL78" s="8"/>
      <c r="HUM78" s="8"/>
      <c r="HUN78" s="8"/>
      <c r="HUO78" s="8"/>
      <c r="HUP78" s="8"/>
      <c r="HUQ78" s="8"/>
      <c r="HUR78" s="8"/>
      <c r="HUS78" s="8"/>
      <c r="HUT78" s="8"/>
      <c r="HUU78" s="8"/>
      <c r="HUV78" s="8"/>
      <c r="HUW78" s="8"/>
      <c r="HUX78" s="8"/>
      <c r="HUY78" s="8"/>
      <c r="HUZ78" s="8"/>
      <c r="HVA78" s="8"/>
      <c r="HVB78" s="8"/>
      <c r="HVC78" s="8"/>
      <c r="HVD78" s="8"/>
      <c r="HVE78" s="8"/>
      <c r="HVF78" s="8"/>
      <c r="HVG78" s="8"/>
      <c r="HVH78" s="8"/>
      <c r="HVI78" s="8"/>
      <c r="HVJ78" s="8"/>
      <c r="HVK78" s="8"/>
      <c r="HVL78" s="8"/>
      <c r="HVM78" s="8"/>
      <c r="HVN78" s="8"/>
      <c r="HVO78" s="8"/>
      <c r="HVP78" s="8"/>
      <c r="HVQ78" s="8"/>
      <c r="HVR78" s="8"/>
      <c r="HVS78" s="8"/>
      <c r="HVT78" s="8"/>
      <c r="HVU78" s="8"/>
      <c r="HVV78" s="8"/>
      <c r="HVW78" s="8"/>
      <c r="HVX78" s="8"/>
      <c r="HVY78" s="8"/>
      <c r="HVZ78" s="8"/>
      <c r="HWA78" s="8"/>
      <c r="HWB78" s="8"/>
      <c r="HWC78" s="8"/>
      <c r="HWD78" s="8"/>
      <c r="HWE78" s="8"/>
      <c r="HWF78" s="8"/>
      <c r="HWG78" s="8"/>
      <c r="HWH78" s="8"/>
      <c r="HWI78" s="8"/>
      <c r="HWJ78" s="8"/>
      <c r="HWK78" s="8"/>
      <c r="HWL78" s="8"/>
      <c r="HWM78" s="8"/>
      <c r="HWN78" s="8"/>
      <c r="HWO78" s="8"/>
      <c r="HWP78" s="8"/>
      <c r="HWQ78" s="8"/>
      <c r="HWR78" s="8"/>
      <c r="HWS78" s="8"/>
      <c r="HWT78" s="8"/>
      <c r="HWU78" s="8"/>
      <c r="HWV78" s="8"/>
      <c r="HWW78" s="8"/>
      <c r="HWX78" s="8"/>
      <c r="HWY78" s="8"/>
      <c r="HWZ78" s="8"/>
      <c r="HXA78" s="8"/>
      <c r="HXB78" s="8"/>
      <c r="HXC78" s="8"/>
      <c r="HXD78" s="8"/>
      <c r="HXE78" s="8"/>
      <c r="HXF78" s="8"/>
      <c r="HXG78" s="8"/>
      <c r="HXH78" s="8"/>
      <c r="HXI78" s="8"/>
      <c r="HXJ78" s="8"/>
      <c r="HXK78" s="8"/>
      <c r="HXL78" s="8"/>
      <c r="HXM78" s="8"/>
      <c r="HXN78" s="8"/>
      <c r="HXO78" s="8"/>
      <c r="HXP78" s="8"/>
      <c r="HXQ78" s="8"/>
      <c r="HXR78" s="8"/>
      <c r="HXS78" s="8"/>
      <c r="HXT78" s="8"/>
      <c r="HXU78" s="8"/>
      <c r="HXV78" s="8"/>
      <c r="HXW78" s="8"/>
      <c r="HXX78" s="8"/>
      <c r="HXY78" s="8"/>
      <c r="HXZ78" s="8"/>
      <c r="HYA78" s="8"/>
      <c r="HYB78" s="8"/>
      <c r="HYC78" s="8"/>
      <c r="HYD78" s="8"/>
      <c r="HYE78" s="8"/>
      <c r="HYF78" s="8"/>
      <c r="HYG78" s="8"/>
      <c r="HYH78" s="8"/>
      <c r="HYI78" s="8"/>
      <c r="HYJ78" s="8"/>
      <c r="HYK78" s="8"/>
      <c r="HYL78" s="8"/>
      <c r="HYM78" s="8"/>
      <c r="HYN78" s="8"/>
      <c r="HYO78" s="8"/>
      <c r="HYP78" s="8"/>
      <c r="HYQ78" s="8"/>
      <c r="HYR78" s="8"/>
      <c r="HYS78" s="8"/>
      <c r="HYT78" s="8"/>
      <c r="HYU78" s="8"/>
      <c r="HYV78" s="8"/>
      <c r="HYW78" s="8"/>
      <c r="HYX78" s="8"/>
      <c r="HYY78" s="8"/>
      <c r="HYZ78" s="8"/>
      <c r="HZA78" s="8"/>
      <c r="HZB78" s="8"/>
      <c r="HZC78" s="8"/>
      <c r="HZD78" s="8"/>
      <c r="HZE78" s="8"/>
      <c r="HZF78" s="8"/>
      <c r="HZG78" s="8"/>
      <c r="HZH78" s="8"/>
      <c r="HZI78" s="8"/>
      <c r="HZJ78" s="8"/>
      <c r="HZK78" s="8"/>
      <c r="HZL78" s="8"/>
      <c r="HZM78" s="8"/>
      <c r="HZN78" s="8"/>
      <c r="HZO78" s="8"/>
      <c r="HZP78" s="8"/>
      <c r="HZQ78" s="8"/>
      <c r="HZR78" s="8"/>
      <c r="HZS78" s="8"/>
      <c r="HZT78" s="8"/>
      <c r="HZU78" s="8"/>
      <c r="HZV78" s="8"/>
      <c r="HZW78" s="8"/>
      <c r="HZX78" s="8"/>
      <c r="HZY78" s="8"/>
      <c r="HZZ78" s="8"/>
      <c r="IAA78" s="8"/>
      <c r="IAB78" s="8"/>
      <c r="IAC78" s="8"/>
      <c r="IAD78" s="8"/>
      <c r="IAE78" s="8"/>
      <c r="IAF78" s="8"/>
      <c r="IAG78" s="8"/>
      <c r="IAH78" s="8"/>
      <c r="IAI78" s="8"/>
      <c r="IAJ78" s="8"/>
      <c r="IAK78" s="8"/>
      <c r="IAL78" s="8"/>
      <c r="IAM78" s="8"/>
      <c r="IAN78" s="8"/>
      <c r="IAO78" s="8"/>
      <c r="IAP78" s="8"/>
      <c r="IAQ78" s="8"/>
      <c r="IAR78" s="8"/>
      <c r="IAS78" s="8"/>
      <c r="IAT78" s="8"/>
      <c r="IAU78" s="8"/>
      <c r="IAV78" s="8"/>
      <c r="IAW78" s="8"/>
      <c r="IAX78" s="8"/>
      <c r="IAY78" s="8"/>
      <c r="IAZ78" s="8"/>
      <c r="IBA78" s="8"/>
      <c r="IBB78" s="8"/>
      <c r="IBC78" s="8"/>
      <c r="IBD78" s="8"/>
      <c r="IBE78" s="8"/>
      <c r="IBF78" s="8"/>
      <c r="IBG78" s="8"/>
      <c r="IBH78" s="8"/>
      <c r="IBI78" s="8"/>
      <c r="IBJ78" s="8"/>
      <c r="IBK78" s="8"/>
      <c r="IBL78" s="8"/>
      <c r="IBM78" s="8"/>
      <c r="IBN78" s="8"/>
      <c r="IBO78" s="8"/>
      <c r="IBP78" s="8"/>
      <c r="IBQ78" s="8"/>
      <c r="IBR78" s="8"/>
      <c r="IBS78" s="8"/>
      <c r="IBT78" s="8"/>
      <c r="IBU78" s="8"/>
      <c r="IBV78" s="8"/>
      <c r="IBW78" s="8"/>
      <c r="IBX78" s="8"/>
      <c r="IBY78" s="8"/>
      <c r="IBZ78" s="8"/>
      <c r="ICA78" s="8"/>
      <c r="ICB78" s="8"/>
      <c r="ICC78" s="8"/>
      <c r="ICD78" s="8"/>
      <c r="ICE78" s="8"/>
      <c r="ICF78" s="8"/>
      <c r="ICG78" s="8"/>
      <c r="ICH78" s="8"/>
      <c r="ICI78" s="8"/>
      <c r="ICJ78" s="8"/>
      <c r="ICK78" s="8"/>
      <c r="ICL78" s="8"/>
      <c r="ICM78" s="8"/>
      <c r="ICN78" s="8"/>
      <c r="ICO78" s="8"/>
      <c r="ICP78" s="8"/>
      <c r="ICQ78" s="8"/>
      <c r="ICR78" s="8"/>
      <c r="ICS78" s="8"/>
      <c r="ICT78" s="8"/>
      <c r="ICU78" s="8"/>
      <c r="ICV78" s="8"/>
      <c r="ICW78" s="8"/>
      <c r="ICX78" s="8"/>
      <c r="ICY78" s="8"/>
      <c r="ICZ78" s="8"/>
      <c r="IDA78" s="8"/>
      <c r="IDB78" s="8"/>
      <c r="IDC78" s="8"/>
      <c r="IDD78" s="8"/>
      <c r="IDE78" s="8"/>
      <c r="IDF78" s="8"/>
      <c r="IDG78" s="8"/>
      <c r="IDH78" s="8"/>
      <c r="IDI78" s="8"/>
      <c r="IDJ78" s="8"/>
      <c r="IDK78" s="8"/>
      <c r="IDL78" s="8"/>
      <c r="IDM78" s="8"/>
      <c r="IDN78" s="8"/>
      <c r="IDO78" s="8"/>
      <c r="IDP78" s="8"/>
      <c r="IDQ78" s="8"/>
      <c r="IDR78" s="8"/>
      <c r="IDS78" s="8"/>
      <c r="IDT78" s="8"/>
      <c r="IDU78" s="8"/>
      <c r="IDV78" s="8"/>
      <c r="IDW78" s="8"/>
      <c r="IDX78" s="8"/>
      <c r="IDY78" s="8"/>
      <c r="IDZ78" s="8"/>
      <c r="IEA78" s="8"/>
      <c r="IEB78" s="8"/>
      <c r="IEC78" s="8"/>
      <c r="IED78" s="8"/>
      <c r="IEE78" s="8"/>
      <c r="IEF78" s="8"/>
      <c r="IEG78" s="8"/>
      <c r="IEH78" s="8"/>
      <c r="IEI78" s="8"/>
      <c r="IEJ78" s="8"/>
      <c r="IEK78" s="8"/>
      <c r="IEL78" s="8"/>
      <c r="IEM78" s="8"/>
      <c r="IEN78" s="8"/>
      <c r="IEO78" s="8"/>
      <c r="IEP78" s="8"/>
      <c r="IEQ78" s="8"/>
      <c r="IER78" s="8"/>
      <c r="IES78" s="8"/>
      <c r="IET78" s="8"/>
      <c r="IEU78" s="8"/>
      <c r="IEV78" s="8"/>
      <c r="IEW78" s="8"/>
      <c r="IEX78" s="8"/>
      <c r="IEY78" s="8"/>
      <c r="IEZ78" s="8"/>
      <c r="IFA78" s="8"/>
      <c r="IFB78" s="8"/>
      <c r="IFC78" s="8"/>
      <c r="IFD78" s="8"/>
      <c r="IFE78" s="8"/>
      <c r="IFF78" s="8"/>
      <c r="IFG78" s="8"/>
      <c r="IFH78" s="8"/>
      <c r="IFI78" s="8"/>
      <c r="IFJ78" s="8"/>
      <c r="IFK78" s="8"/>
      <c r="IFL78" s="8"/>
      <c r="IFM78" s="8"/>
      <c r="IFN78" s="8"/>
      <c r="IFO78" s="8"/>
      <c r="IFP78" s="8"/>
      <c r="IFQ78" s="8"/>
      <c r="IFR78" s="8"/>
      <c r="IFS78" s="8"/>
      <c r="IFT78" s="8"/>
      <c r="IFU78" s="8"/>
      <c r="IFV78" s="8"/>
      <c r="IFW78" s="8"/>
      <c r="IFX78" s="8"/>
      <c r="IFY78" s="8"/>
      <c r="IFZ78" s="8"/>
      <c r="IGA78" s="8"/>
      <c r="IGB78" s="8"/>
      <c r="IGC78" s="8"/>
      <c r="IGD78" s="8"/>
      <c r="IGE78" s="8"/>
      <c r="IGF78" s="8"/>
      <c r="IGG78" s="8"/>
      <c r="IGH78" s="8"/>
      <c r="IGI78" s="8"/>
      <c r="IGJ78" s="8"/>
      <c r="IGK78" s="8"/>
      <c r="IGL78" s="8"/>
      <c r="IGM78" s="8"/>
      <c r="IGN78" s="8"/>
      <c r="IGO78" s="8"/>
      <c r="IGP78" s="8"/>
      <c r="IGQ78" s="8"/>
      <c r="IGR78" s="8"/>
      <c r="IGS78" s="8"/>
      <c r="IGT78" s="8"/>
      <c r="IGU78" s="8"/>
      <c r="IGV78" s="8"/>
      <c r="IGW78" s="8"/>
      <c r="IGX78" s="8"/>
      <c r="IGY78" s="8"/>
      <c r="IGZ78" s="8"/>
      <c r="IHA78" s="8"/>
      <c r="IHB78" s="8"/>
      <c r="IHC78" s="8"/>
      <c r="IHD78" s="8"/>
      <c r="IHE78" s="8"/>
      <c r="IHF78" s="8"/>
      <c r="IHG78" s="8"/>
      <c r="IHH78" s="8"/>
      <c r="IHI78" s="8"/>
      <c r="IHJ78" s="8"/>
      <c r="IHK78" s="8"/>
      <c r="IHL78" s="8"/>
      <c r="IHM78" s="8"/>
      <c r="IHN78" s="8"/>
      <c r="IHO78" s="8"/>
      <c r="IHP78" s="8"/>
      <c r="IHQ78" s="8"/>
      <c r="IHR78" s="8"/>
      <c r="IHS78" s="8"/>
      <c r="IHT78" s="8"/>
      <c r="IHU78" s="8"/>
      <c r="IHV78" s="8"/>
      <c r="IHW78" s="8"/>
      <c r="IHX78" s="8"/>
      <c r="IHY78" s="8"/>
      <c r="IHZ78" s="8"/>
      <c r="IIA78" s="8"/>
      <c r="IIB78" s="8"/>
      <c r="IIC78" s="8"/>
      <c r="IID78" s="8"/>
      <c r="IIE78" s="8"/>
      <c r="IIF78" s="8"/>
      <c r="IIG78" s="8"/>
      <c r="IIH78" s="8"/>
      <c r="III78" s="8"/>
      <c r="IIJ78" s="8"/>
      <c r="IIK78" s="8"/>
      <c r="IIL78" s="8"/>
      <c r="IIM78" s="8"/>
      <c r="IIN78" s="8"/>
      <c r="IIO78" s="8"/>
      <c r="IIP78" s="8"/>
      <c r="IIQ78" s="8"/>
      <c r="IIR78" s="8"/>
      <c r="IIS78" s="8"/>
      <c r="IIT78" s="8"/>
      <c r="IIU78" s="8"/>
      <c r="IIV78" s="8"/>
      <c r="IIW78" s="8"/>
      <c r="IIX78" s="8"/>
      <c r="IIY78" s="8"/>
      <c r="IIZ78" s="8"/>
      <c r="IJA78" s="8"/>
      <c r="IJB78" s="8"/>
      <c r="IJC78" s="8"/>
      <c r="IJD78" s="8"/>
      <c r="IJE78" s="8"/>
      <c r="IJF78" s="8"/>
      <c r="IJG78" s="8"/>
      <c r="IJH78" s="8"/>
      <c r="IJI78" s="8"/>
      <c r="IJJ78" s="8"/>
      <c r="IJK78" s="8"/>
      <c r="IJL78" s="8"/>
      <c r="IJM78" s="8"/>
      <c r="IJN78" s="8"/>
      <c r="IJO78" s="8"/>
      <c r="IJP78" s="8"/>
      <c r="IJQ78" s="8"/>
      <c r="IJR78" s="8"/>
      <c r="IJS78" s="8"/>
      <c r="IJT78" s="8"/>
      <c r="IJU78" s="8"/>
      <c r="IJV78" s="8"/>
      <c r="IJW78" s="8"/>
      <c r="IJX78" s="8"/>
      <c r="IJY78" s="8"/>
      <c r="IJZ78" s="8"/>
      <c r="IKA78" s="8"/>
      <c r="IKB78" s="8"/>
      <c r="IKC78" s="8"/>
      <c r="IKD78" s="8"/>
      <c r="IKE78" s="8"/>
      <c r="IKF78" s="8"/>
      <c r="IKG78" s="8"/>
      <c r="IKH78" s="8"/>
      <c r="IKI78" s="8"/>
      <c r="IKJ78" s="8"/>
      <c r="IKK78" s="8"/>
      <c r="IKL78" s="8"/>
      <c r="IKM78" s="8"/>
      <c r="IKN78" s="8"/>
      <c r="IKO78" s="8"/>
      <c r="IKP78" s="8"/>
      <c r="IKQ78" s="8"/>
      <c r="IKR78" s="8"/>
      <c r="IKS78" s="8"/>
      <c r="IKT78" s="8"/>
      <c r="IKU78" s="8"/>
      <c r="IKV78" s="8"/>
      <c r="IKW78" s="8"/>
      <c r="IKX78" s="8"/>
      <c r="IKY78" s="8"/>
      <c r="IKZ78" s="8"/>
      <c r="ILA78" s="8"/>
      <c r="ILB78" s="8"/>
      <c r="ILC78" s="8"/>
      <c r="ILD78" s="8"/>
      <c r="ILE78" s="8"/>
      <c r="ILF78" s="8"/>
      <c r="ILG78" s="8"/>
      <c r="ILH78" s="8"/>
      <c r="ILI78" s="8"/>
      <c r="ILJ78" s="8"/>
      <c r="ILK78" s="8"/>
      <c r="ILL78" s="8"/>
      <c r="ILM78" s="8"/>
      <c r="ILN78" s="8"/>
      <c r="ILO78" s="8"/>
      <c r="ILP78" s="8"/>
      <c r="ILQ78" s="8"/>
      <c r="ILR78" s="8"/>
      <c r="ILS78" s="8"/>
      <c r="ILT78" s="8"/>
      <c r="ILU78" s="8"/>
      <c r="ILV78" s="8"/>
      <c r="ILW78" s="8"/>
      <c r="ILX78" s="8"/>
      <c r="ILY78" s="8"/>
      <c r="ILZ78" s="8"/>
      <c r="IMA78" s="8"/>
      <c r="IMB78" s="8"/>
      <c r="IMC78" s="8"/>
      <c r="IMD78" s="8"/>
      <c r="IME78" s="8"/>
      <c r="IMF78" s="8"/>
      <c r="IMG78" s="8"/>
      <c r="IMH78" s="8"/>
      <c r="IMI78" s="8"/>
      <c r="IMJ78" s="8"/>
      <c r="IMK78" s="8"/>
      <c r="IML78" s="8"/>
      <c r="IMM78" s="8"/>
      <c r="IMN78" s="8"/>
      <c r="IMO78" s="8"/>
      <c r="IMP78" s="8"/>
      <c r="IMQ78" s="8"/>
      <c r="IMR78" s="8"/>
      <c r="IMS78" s="8"/>
      <c r="IMT78" s="8"/>
      <c r="IMU78" s="8"/>
      <c r="IMV78" s="8"/>
      <c r="IMW78" s="8"/>
      <c r="IMX78" s="8"/>
      <c r="IMY78" s="8"/>
      <c r="IMZ78" s="8"/>
      <c r="INA78" s="8"/>
      <c r="INB78" s="8"/>
      <c r="INC78" s="8"/>
      <c r="IND78" s="8"/>
      <c r="INE78" s="8"/>
      <c r="INF78" s="8"/>
      <c r="ING78" s="8"/>
      <c r="INH78" s="8"/>
      <c r="INI78" s="8"/>
      <c r="INJ78" s="8"/>
      <c r="INK78" s="8"/>
      <c r="INL78" s="8"/>
      <c r="INM78" s="8"/>
      <c r="INN78" s="8"/>
      <c r="INO78" s="8"/>
      <c r="INP78" s="8"/>
      <c r="INQ78" s="8"/>
      <c r="INR78" s="8"/>
      <c r="INS78" s="8"/>
      <c r="INT78" s="8"/>
      <c r="INU78" s="8"/>
      <c r="INV78" s="8"/>
      <c r="INW78" s="8"/>
      <c r="INX78" s="8"/>
      <c r="INY78" s="8"/>
      <c r="INZ78" s="8"/>
      <c r="IOA78" s="8"/>
      <c r="IOB78" s="8"/>
      <c r="IOC78" s="8"/>
      <c r="IOD78" s="8"/>
      <c r="IOE78" s="8"/>
      <c r="IOF78" s="8"/>
      <c r="IOG78" s="8"/>
      <c r="IOH78" s="8"/>
      <c r="IOI78" s="8"/>
      <c r="IOJ78" s="8"/>
      <c r="IOK78" s="8"/>
      <c r="IOL78" s="8"/>
      <c r="IOM78" s="8"/>
      <c r="ION78" s="8"/>
      <c r="IOO78" s="8"/>
      <c r="IOP78" s="8"/>
      <c r="IOQ78" s="8"/>
      <c r="IOR78" s="8"/>
      <c r="IOS78" s="8"/>
      <c r="IOT78" s="8"/>
      <c r="IOU78" s="8"/>
      <c r="IOV78" s="8"/>
      <c r="IOW78" s="8"/>
      <c r="IOX78" s="8"/>
      <c r="IOY78" s="8"/>
      <c r="IOZ78" s="8"/>
      <c r="IPA78" s="8"/>
      <c r="IPB78" s="8"/>
      <c r="IPC78" s="8"/>
      <c r="IPD78" s="8"/>
      <c r="IPE78" s="8"/>
      <c r="IPF78" s="8"/>
      <c r="IPG78" s="8"/>
      <c r="IPH78" s="8"/>
      <c r="IPI78" s="8"/>
      <c r="IPJ78" s="8"/>
      <c r="IPK78" s="8"/>
      <c r="IPL78" s="8"/>
      <c r="IPM78" s="8"/>
      <c r="IPN78" s="8"/>
      <c r="IPO78" s="8"/>
      <c r="IPP78" s="8"/>
      <c r="IPQ78" s="8"/>
      <c r="IPR78" s="8"/>
      <c r="IPS78" s="8"/>
      <c r="IPT78" s="8"/>
      <c r="IPU78" s="8"/>
      <c r="IPV78" s="8"/>
      <c r="IPW78" s="8"/>
      <c r="IPX78" s="8"/>
      <c r="IPY78" s="8"/>
      <c r="IPZ78" s="8"/>
      <c r="IQA78" s="8"/>
      <c r="IQB78" s="8"/>
      <c r="IQC78" s="8"/>
      <c r="IQD78" s="8"/>
      <c r="IQE78" s="8"/>
      <c r="IQF78" s="8"/>
      <c r="IQG78" s="8"/>
      <c r="IQH78" s="8"/>
      <c r="IQI78" s="8"/>
      <c r="IQJ78" s="8"/>
      <c r="IQK78" s="8"/>
      <c r="IQL78" s="8"/>
      <c r="IQM78" s="8"/>
      <c r="IQN78" s="8"/>
      <c r="IQO78" s="8"/>
      <c r="IQP78" s="8"/>
      <c r="IQQ78" s="8"/>
      <c r="IQR78" s="8"/>
      <c r="IQS78" s="8"/>
      <c r="IQT78" s="8"/>
      <c r="IQU78" s="8"/>
      <c r="IQV78" s="8"/>
      <c r="IQW78" s="8"/>
      <c r="IQX78" s="8"/>
      <c r="IQY78" s="8"/>
      <c r="IQZ78" s="8"/>
      <c r="IRA78" s="8"/>
      <c r="IRB78" s="8"/>
      <c r="IRC78" s="8"/>
      <c r="IRD78" s="8"/>
      <c r="IRE78" s="8"/>
      <c r="IRF78" s="8"/>
      <c r="IRG78" s="8"/>
      <c r="IRH78" s="8"/>
      <c r="IRI78" s="8"/>
      <c r="IRJ78" s="8"/>
      <c r="IRK78" s="8"/>
      <c r="IRL78" s="8"/>
      <c r="IRM78" s="8"/>
      <c r="IRN78" s="8"/>
      <c r="IRO78" s="8"/>
      <c r="IRP78" s="8"/>
      <c r="IRQ78" s="8"/>
      <c r="IRR78" s="8"/>
      <c r="IRS78" s="8"/>
      <c r="IRT78" s="8"/>
      <c r="IRU78" s="8"/>
      <c r="IRV78" s="8"/>
      <c r="IRW78" s="8"/>
      <c r="IRX78" s="8"/>
      <c r="IRY78" s="8"/>
      <c r="IRZ78" s="8"/>
      <c r="ISA78" s="8"/>
      <c r="ISB78" s="8"/>
      <c r="ISC78" s="8"/>
      <c r="ISD78" s="8"/>
      <c r="ISE78" s="8"/>
      <c r="ISF78" s="8"/>
      <c r="ISG78" s="8"/>
      <c r="ISH78" s="8"/>
      <c r="ISI78" s="8"/>
      <c r="ISJ78" s="8"/>
      <c r="ISK78" s="8"/>
      <c r="ISL78" s="8"/>
      <c r="ISM78" s="8"/>
      <c r="ISN78" s="8"/>
      <c r="ISO78" s="8"/>
      <c r="ISP78" s="8"/>
      <c r="ISQ78" s="8"/>
      <c r="ISR78" s="8"/>
      <c r="ISS78" s="8"/>
      <c r="IST78" s="8"/>
      <c r="ISU78" s="8"/>
      <c r="ISV78" s="8"/>
      <c r="ISW78" s="8"/>
      <c r="ISX78" s="8"/>
      <c r="ISY78" s="8"/>
      <c r="ISZ78" s="8"/>
      <c r="ITA78" s="8"/>
      <c r="ITB78" s="8"/>
      <c r="ITC78" s="8"/>
      <c r="ITD78" s="8"/>
      <c r="ITE78" s="8"/>
      <c r="ITF78" s="8"/>
      <c r="ITG78" s="8"/>
      <c r="ITH78" s="8"/>
      <c r="ITI78" s="8"/>
      <c r="ITJ78" s="8"/>
      <c r="ITK78" s="8"/>
      <c r="ITL78" s="8"/>
      <c r="ITM78" s="8"/>
      <c r="ITN78" s="8"/>
      <c r="ITO78" s="8"/>
      <c r="ITP78" s="8"/>
      <c r="ITQ78" s="8"/>
      <c r="ITR78" s="8"/>
      <c r="ITS78" s="8"/>
      <c r="ITT78" s="8"/>
      <c r="ITU78" s="8"/>
      <c r="ITV78" s="8"/>
      <c r="ITW78" s="8"/>
      <c r="ITX78" s="8"/>
      <c r="ITY78" s="8"/>
      <c r="ITZ78" s="8"/>
      <c r="IUA78" s="8"/>
      <c r="IUB78" s="8"/>
      <c r="IUC78" s="8"/>
      <c r="IUD78" s="8"/>
      <c r="IUE78" s="8"/>
      <c r="IUF78" s="8"/>
      <c r="IUG78" s="8"/>
      <c r="IUH78" s="8"/>
      <c r="IUI78" s="8"/>
      <c r="IUJ78" s="8"/>
      <c r="IUK78" s="8"/>
      <c r="IUL78" s="8"/>
      <c r="IUM78" s="8"/>
      <c r="IUN78" s="8"/>
      <c r="IUO78" s="8"/>
      <c r="IUP78" s="8"/>
      <c r="IUQ78" s="8"/>
      <c r="IUR78" s="8"/>
      <c r="IUS78" s="8"/>
      <c r="IUT78" s="8"/>
      <c r="IUU78" s="8"/>
      <c r="IUV78" s="8"/>
      <c r="IUW78" s="8"/>
      <c r="IUX78" s="8"/>
      <c r="IUY78" s="8"/>
      <c r="IUZ78" s="8"/>
      <c r="IVA78" s="8"/>
      <c r="IVB78" s="8"/>
      <c r="IVC78" s="8"/>
      <c r="IVD78" s="8"/>
      <c r="IVE78" s="8"/>
      <c r="IVF78" s="8"/>
      <c r="IVG78" s="8"/>
      <c r="IVH78" s="8"/>
      <c r="IVI78" s="8"/>
      <c r="IVJ78" s="8"/>
      <c r="IVK78" s="8"/>
      <c r="IVL78" s="8"/>
      <c r="IVM78" s="8"/>
      <c r="IVN78" s="8"/>
      <c r="IVO78" s="8"/>
      <c r="IVP78" s="8"/>
      <c r="IVQ78" s="8"/>
      <c r="IVR78" s="8"/>
      <c r="IVS78" s="8"/>
      <c r="IVT78" s="8"/>
      <c r="IVU78" s="8"/>
      <c r="IVV78" s="8"/>
      <c r="IVW78" s="8"/>
      <c r="IVX78" s="8"/>
      <c r="IVY78" s="8"/>
      <c r="IVZ78" s="8"/>
      <c r="IWA78" s="8"/>
      <c r="IWB78" s="8"/>
      <c r="IWC78" s="8"/>
      <c r="IWD78" s="8"/>
      <c r="IWE78" s="8"/>
      <c r="IWF78" s="8"/>
      <c r="IWG78" s="8"/>
      <c r="IWH78" s="8"/>
      <c r="IWI78" s="8"/>
      <c r="IWJ78" s="8"/>
      <c r="IWK78" s="8"/>
      <c r="IWL78" s="8"/>
      <c r="IWM78" s="8"/>
      <c r="IWN78" s="8"/>
      <c r="IWO78" s="8"/>
      <c r="IWP78" s="8"/>
      <c r="IWQ78" s="8"/>
      <c r="IWR78" s="8"/>
      <c r="IWS78" s="8"/>
      <c r="IWT78" s="8"/>
      <c r="IWU78" s="8"/>
      <c r="IWV78" s="8"/>
      <c r="IWW78" s="8"/>
      <c r="IWX78" s="8"/>
      <c r="IWY78" s="8"/>
      <c r="IWZ78" s="8"/>
      <c r="IXA78" s="8"/>
      <c r="IXB78" s="8"/>
      <c r="IXC78" s="8"/>
      <c r="IXD78" s="8"/>
      <c r="IXE78" s="8"/>
      <c r="IXF78" s="8"/>
      <c r="IXG78" s="8"/>
      <c r="IXH78" s="8"/>
      <c r="IXI78" s="8"/>
      <c r="IXJ78" s="8"/>
      <c r="IXK78" s="8"/>
      <c r="IXL78" s="8"/>
      <c r="IXM78" s="8"/>
      <c r="IXN78" s="8"/>
      <c r="IXO78" s="8"/>
      <c r="IXP78" s="8"/>
      <c r="IXQ78" s="8"/>
      <c r="IXR78" s="8"/>
      <c r="IXS78" s="8"/>
      <c r="IXT78" s="8"/>
      <c r="IXU78" s="8"/>
      <c r="IXV78" s="8"/>
      <c r="IXW78" s="8"/>
      <c r="IXX78" s="8"/>
      <c r="IXY78" s="8"/>
      <c r="IXZ78" s="8"/>
      <c r="IYA78" s="8"/>
      <c r="IYB78" s="8"/>
      <c r="IYC78" s="8"/>
      <c r="IYD78" s="8"/>
      <c r="IYE78" s="8"/>
      <c r="IYF78" s="8"/>
      <c r="IYG78" s="8"/>
      <c r="IYH78" s="8"/>
      <c r="IYI78" s="8"/>
      <c r="IYJ78" s="8"/>
      <c r="IYK78" s="8"/>
      <c r="IYL78" s="8"/>
      <c r="IYM78" s="8"/>
      <c r="IYN78" s="8"/>
      <c r="IYO78" s="8"/>
      <c r="IYP78" s="8"/>
      <c r="IYQ78" s="8"/>
      <c r="IYR78" s="8"/>
      <c r="IYS78" s="8"/>
      <c r="IYT78" s="8"/>
      <c r="IYU78" s="8"/>
      <c r="IYV78" s="8"/>
      <c r="IYW78" s="8"/>
      <c r="IYX78" s="8"/>
      <c r="IYY78" s="8"/>
      <c r="IYZ78" s="8"/>
      <c r="IZA78" s="8"/>
      <c r="IZB78" s="8"/>
      <c r="IZC78" s="8"/>
      <c r="IZD78" s="8"/>
      <c r="IZE78" s="8"/>
      <c r="IZF78" s="8"/>
      <c r="IZG78" s="8"/>
      <c r="IZH78" s="8"/>
      <c r="IZI78" s="8"/>
      <c r="IZJ78" s="8"/>
      <c r="IZK78" s="8"/>
      <c r="IZL78" s="8"/>
      <c r="IZM78" s="8"/>
      <c r="IZN78" s="8"/>
      <c r="IZO78" s="8"/>
      <c r="IZP78" s="8"/>
      <c r="IZQ78" s="8"/>
      <c r="IZR78" s="8"/>
      <c r="IZS78" s="8"/>
      <c r="IZT78" s="8"/>
      <c r="IZU78" s="8"/>
      <c r="IZV78" s="8"/>
      <c r="IZW78" s="8"/>
      <c r="IZX78" s="8"/>
      <c r="IZY78" s="8"/>
      <c r="IZZ78" s="8"/>
      <c r="JAA78" s="8"/>
      <c r="JAB78" s="8"/>
      <c r="JAC78" s="8"/>
      <c r="JAD78" s="8"/>
      <c r="JAE78" s="8"/>
      <c r="JAF78" s="8"/>
      <c r="JAG78" s="8"/>
      <c r="JAH78" s="8"/>
      <c r="JAI78" s="8"/>
      <c r="JAJ78" s="8"/>
      <c r="JAK78" s="8"/>
      <c r="JAL78" s="8"/>
      <c r="JAM78" s="8"/>
      <c r="JAN78" s="8"/>
      <c r="JAO78" s="8"/>
      <c r="JAP78" s="8"/>
      <c r="JAQ78" s="8"/>
      <c r="JAR78" s="8"/>
      <c r="JAS78" s="8"/>
      <c r="JAT78" s="8"/>
      <c r="JAU78" s="8"/>
      <c r="JAV78" s="8"/>
      <c r="JAW78" s="8"/>
      <c r="JAX78" s="8"/>
      <c r="JAY78" s="8"/>
      <c r="JAZ78" s="8"/>
      <c r="JBA78" s="8"/>
      <c r="JBB78" s="8"/>
      <c r="JBC78" s="8"/>
      <c r="JBD78" s="8"/>
      <c r="JBE78" s="8"/>
      <c r="JBF78" s="8"/>
      <c r="JBG78" s="8"/>
      <c r="JBH78" s="8"/>
      <c r="JBI78" s="8"/>
      <c r="JBJ78" s="8"/>
      <c r="JBK78" s="8"/>
      <c r="JBL78" s="8"/>
      <c r="JBM78" s="8"/>
      <c r="JBN78" s="8"/>
      <c r="JBO78" s="8"/>
      <c r="JBP78" s="8"/>
      <c r="JBQ78" s="8"/>
      <c r="JBR78" s="8"/>
      <c r="JBS78" s="8"/>
      <c r="JBT78" s="8"/>
      <c r="JBU78" s="8"/>
      <c r="JBV78" s="8"/>
      <c r="JBW78" s="8"/>
      <c r="JBX78" s="8"/>
      <c r="JBY78" s="8"/>
      <c r="JBZ78" s="8"/>
      <c r="JCA78" s="8"/>
      <c r="JCB78" s="8"/>
      <c r="JCC78" s="8"/>
      <c r="JCD78" s="8"/>
      <c r="JCE78" s="8"/>
      <c r="JCF78" s="8"/>
      <c r="JCG78" s="8"/>
      <c r="JCH78" s="8"/>
      <c r="JCI78" s="8"/>
      <c r="JCJ78" s="8"/>
      <c r="JCK78" s="8"/>
      <c r="JCL78" s="8"/>
      <c r="JCM78" s="8"/>
      <c r="JCN78" s="8"/>
      <c r="JCO78" s="8"/>
      <c r="JCP78" s="8"/>
      <c r="JCQ78" s="8"/>
      <c r="JCR78" s="8"/>
      <c r="JCS78" s="8"/>
      <c r="JCT78" s="8"/>
      <c r="JCU78" s="8"/>
      <c r="JCV78" s="8"/>
      <c r="JCW78" s="8"/>
      <c r="JCX78" s="8"/>
      <c r="JCY78" s="8"/>
      <c r="JCZ78" s="8"/>
      <c r="JDA78" s="8"/>
      <c r="JDB78" s="8"/>
      <c r="JDC78" s="8"/>
      <c r="JDD78" s="8"/>
      <c r="JDE78" s="8"/>
      <c r="JDF78" s="8"/>
      <c r="JDG78" s="8"/>
      <c r="JDH78" s="8"/>
      <c r="JDI78" s="8"/>
      <c r="JDJ78" s="8"/>
      <c r="JDK78" s="8"/>
      <c r="JDL78" s="8"/>
      <c r="JDM78" s="8"/>
      <c r="JDN78" s="8"/>
      <c r="JDO78" s="8"/>
      <c r="JDP78" s="8"/>
      <c r="JDQ78" s="8"/>
      <c r="JDR78" s="8"/>
      <c r="JDS78" s="8"/>
      <c r="JDT78" s="8"/>
      <c r="JDU78" s="8"/>
      <c r="JDV78" s="8"/>
      <c r="JDW78" s="8"/>
      <c r="JDX78" s="8"/>
      <c r="JDY78" s="8"/>
      <c r="JDZ78" s="8"/>
      <c r="JEA78" s="8"/>
      <c r="JEB78" s="8"/>
      <c r="JEC78" s="8"/>
      <c r="JED78" s="8"/>
      <c r="JEE78" s="8"/>
      <c r="JEF78" s="8"/>
      <c r="JEG78" s="8"/>
      <c r="JEH78" s="8"/>
      <c r="JEI78" s="8"/>
      <c r="JEJ78" s="8"/>
      <c r="JEK78" s="8"/>
      <c r="JEL78" s="8"/>
      <c r="JEM78" s="8"/>
      <c r="JEN78" s="8"/>
      <c r="JEO78" s="8"/>
      <c r="JEP78" s="8"/>
      <c r="JEQ78" s="8"/>
      <c r="JER78" s="8"/>
      <c r="JES78" s="8"/>
      <c r="JET78" s="8"/>
      <c r="JEU78" s="8"/>
      <c r="JEV78" s="8"/>
      <c r="JEW78" s="8"/>
      <c r="JEX78" s="8"/>
      <c r="JEY78" s="8"/>
      <c r="JEZ78" s="8"/>
      <c r="JFA78" s="8"/>
      <c r="JFB78" s="8"/>
      <c r="JFC78" s="8"/>
      <c r="JFD78" s="8"/>
      <c r="JFE78" s="8"/>
      <c r="JFF78" s="8"/>
      <c r="JFG78" s="8"/>
      <c r="JFH78" s="8"/>
      <c r="JFI78" s="8"/>
      <c r="JFJ78" s="8"/>
      <c r="JFK78" s="8"/>
      <c r="JFL78" s="8"/>
      <c r="JFM78" s="8"/>
      <c r="JFN78" s="8"/>
      <c r="JFO78" s="8"/>
      <c r="JFP78" s="8"/>
      <c r="JFQ78" s="8"/>
      <c r="JFR78" s="8"/>
      <c r="JFS78" s="8"/>
      <c r="JFT78" s="8"/>
      <c r="JFU78" s="8"/>
      <c r="JFV78" s="8"/>
      <c r="JFW78" s="8"/>
      <c r="JFX78" s="8"/>
      <c r="JFY78" s="8"/>
      <c r="JFZ78" s="8"/>
      <c r="JGA78" s="8"/>
      <c r="JGB78" s="8"/>
      <c r="JGC78" s="8"/>
      <c r="JGD78" s="8"/>
      <c r="JGE78" s="8"/>
      <c r="JGF78" s="8"/>
      <c r="JGG78" s="8"/>
      <c r="JGH78" s="8"/>
      <c r="JGI78" s="8"/>
      <c r="JGJ78" s="8"/>
      <c r="JGK78" s="8"/>
      <c r="JGL78" s="8"/>
      <c r="JGM78" s="8"/>
      <c r="JGN78" s="8"/>
      <c r="JGO78" s="8"/>
      <c r="JGP78" s="8"/>
      <c r="JGQ78" s="8"/>
      <c r="JGR78" s="8"/>
      <c r="JGS78" s="8"/>
      <c r="JGT78" s="8"/>
      <c r="JGU78" s="8"/>
      <c r="JGV78" s="8"/>
      <c r="JGW78" s="8"/>
      <c r="JGX78" s="8"/>
      <c r="JGY78" s="8"/>
      <c r="JGZ78" s="8"/>
      <c r="JHA78" s="8"/>
      <c r="JHB78" s="8"/>
      <c r="JHC78" s="8"/>
      <c r="JHD78" s="8"/>
      <c r="JHE78" s="8"/>
      <c r="JHF78" s="8"/>
      <c r="JHG78" s="8"/>
      <c r="JHH78" s="8"/>
      <c r="JHI78" s="8"/>
      <c r="JHJ78" s="8"/>
      <c r="JHK78" s="8"/>
      <c r="JHL78" s="8"/>
      <c r="JHM78" s="8"/>
      <c r="JHN78" s="8"/>
      <c r="JHO78" s="8"/>
      <c r="JHP78" s="8"/>
      <c r="JHQ78" s="8"/>
      <c r="JHR78" s="8"/>
      <c r="JHS78" s="8"/>
      <c r="JHT78" s="8"/>
      <c r="JHU78" s="8"/>
      <c r="JHV78" s="8"/>
      <c r="JHW78" s="8"/>
      <c r="JHX78" s="8"/>
      <c r="JHY78" s="8"/>
      <c r="JHZ78" s="8"/>
      <c r="JIA78" s="8"/>
      <c r="JIB78" s="8"/>
      <c r="JIC78" s="8"/>
      <c r="JID78" s="8"/>
      <c r="JIE78" s="8"/>
      <c r="JIF78" s="8"/>
      <c r="JIG78" s="8"/>
      <c r="JIH78" s="8"/>
      <c r="JII78" s="8"/>
      <c r="JIJ78" s="8"/>
      <c r="JIK78" s="8"/>
      <c r="JIL78" s="8"/>
      <c r="JIM78" s="8"/>
      <c r="JIN78" s="8"/>
      <c r="JIO78" s="8"/>
      <c r="JIP78" s="8"/>
      <c r="JIQ78" s="8"/>
      <c r="JIR78" s="8"/>
      <c r="JIS78" s="8"/>
      <c r="JIT78" s="8"/>
      <c r="JIU78" s="8"/>
      <c r="JIV78" s="8"/>
      <c r="JIW78" s="8"/>
      <c r="JIX78" s="8"/>
      <c r="JIY78" s="8"/>
      <c r="JIZ78" s="8"/>
      <c r="JJA78" s="8"/>
      <c r="JJB78" s="8"/>
      <c r="JJC78" s="8"/>
      <c r="JJD78" s="8"/>
      <c r="JJE78" s="8"/>
      <c r="JJF78" s="8"/>
      <c r="JJG78" s="8"/>
      <c r="JJH78" s="8"/>
      <c r="JJI78" s="8"/>
      <c r="JJJ78" s="8"/>
      <c r="JJK78" s="8"/>
      <c r="JJL78" s="8"/>
      <c r="JJM78" s="8"/>
      <c r="JJN78" s="8"/>
      <c r="JJO78" s="8"/>
      <c r="JJP78" s="8"/>
      <c r="JJQ78" s="8"/>
      <c r="JJR78" s="8"/>
      <c r="JJS78" s="8"/>
      <c r="JJT78" s="8"/>
      <c r="JJU78" s="8"/>
      <c r="JJV78" s="8"/>
      <c r="JJW78" s="8"/>
      <c r="JJX78" s="8"/>
      <c r="JJY78" s="8"/>
      <c r="JJZ78" s="8"/>
      <c r="JKA78" s="8"/>
      <c r="JKB78" s="8"/>
      <c r="JKC78" s="8"/>
      <c r="JKD78" s="8"/>
      <c r="JKE78" s="8"/>
      <c r="JKF78" s="8"/>
      <c r="JKG78" s="8"/>
      <c r="JKH78" s="8"/>
      <c r="JKI78" s="8"/>
      <c r="JKJ78" s="8"/>
      <c r="JKK78" s="8"/>
      <c r="JKL78" s="8"/>
      <c r="JKM78" s="8"/>
      <c r="JKN78" s="8"/>
      <c r="JKO78" s="8"/>
      <c r="JKP78" s="8"/>
      <c r="JKQ78" s="8"/>
      <c r="JKR78" s="8"/>
      <c r="JKS78" s="8"/>
      <c r="JKT78" s="8"/>
      <c r="JKU78" s="8"/>
      <c r="JKV78" s="8"/>
      <c r="JKW78" s="8"/>
      <c r="JKX78" s="8"/>
      <c r="JKY78" s="8"/>
      <c r="JKZ78" s="8"/>
      <c r="JLA78" s="8"/>
      <c r="JLB78" s="8"/>
      <c r="JLC78" s="8"/>
      <c r="JLD78" s="8"/>
      <c r="JLE78" s="8"/>
      <c r="JLF78" s="8"/>
      <c r="JLG78" s="8"/>
      <c r="JLH78" s="8"/>
      <c r="JLI78" s="8"/>
      <c r="JLJ78" s="8"/>
      <c r="JLK78" s="8"/>
      <c r="JLL78" s="8"/>
      <c r="JLM78" s="8"/>
      <c r="JLN78" s="8"/>
      <c r="JLO78" s="8"/>
      <c r="JLP78" s="8"/>
      <c r="JLQ78" s="8"/>
      <c r="JLR78" s="8"/>
      <c r="JLS78" s="8"/>
      <c r="JLT78" s="8"/>
      <c r="JLU78" s="8"/>
      <c r="JLV78" s="8"/>
      <c r="JLW78" s="8"/>
      <c r="JLX78" s="8"/>
      <c r="JLY78" s="8"/>
      <c r="JLZ78" s="8"/>
      <c r="JMA78" s="8"/>
      <c r="JMB78" s="8"/>
      <c r="JMC78" s="8"/>
      <c r="JMD78" s="8"/>
      <c r="JME78" s="8"/>
      <c r="JMF78" s="8"/>
      <c r="JMG78" s="8"/>
      <c r="JMH78" s="8"/>
      <c r="JMI78" s="8"/>
      <c r="JMJ78" s="8"/>
      <c r="JMK78" s="8"/>
      <c r="JML78" s="8"/>
      <c r="JMM78" s="8"/>
      <c r="JMN78" s="8"/>
      <c r="JMO78" s="8"/>
      <c r="JMP78" s="8"/>
      <c r="JMQ78" s="8"/>
      <c r="JMR78" s="8"/>
      <c r="JMS78" s="8"/>
      <c r="JMT78" s="8"/>
      <c r="JMU78" s="8"/>
      <c r="JMV78" s="8"/>
      <c r="JMW78" s="8"/>
      <c r="JMX78" s="8"/>
      <c r="JMY78" s="8"/>
      <c r="JMZ78" s="8"/>
      <c r="JNA78" s="8"/>
      <c r="JNB78" s="8"/>
      <c r="JNC78" s="8"/>
      <c r="JND78" s="8"/>
      <c r="JNE78" s="8"/>
      <c r="JNF78" s="8"/>
      <c r="JNG78" s="8"/>
      <c r="JNH78" s="8"/>
      <c r="JNI78" s="8"/>
      <c r="JNJ78" s="8"/>
      <c r="JNK78" s="8"/>
      <c r="JNL78" s="8"/>
      <c r="JNM78" s="8"/>
      <c r="JNN78" s="8"/>
      <c r="JNO78" s="8"/>
      <c r="JNP78" s="8"/>
      <c r="JNQ78" s="8"/>
      <c r="JNR78" s="8"/>
      <c r="JNS78" s="8"/>
      <c r="JNT78" s="8"/>
      <c r="JNU78" s="8"/>
      <c r="JNV78" s="8"/>
      <c r="JNW78" s="8"/>
      <c r="JNX78" s="8"/>
      <c r="JNY78" s="8"/>
      <c r="JNZ78" s="8"/>
      <c r="JOA78" s="8"/>
      <c r="JOB78" s="8"/>
      <c r="JOC78" s="8"/>
      <c r="JOD78" s="8"/>
      <c r="JOE78" s="8"/>
      <c r="JOF78" s="8"/>
      <c r="JOG78" s="8"/>
      <c r="JOH78" s="8"/>
      <c r="JOI78" s="8"/>
      <c r="JOJ78" s="8"/>
      <c r="JOK78" s="8"/>
      <c r="JOL78" s="8"/>
      <c r="JOM78" s="8"/>
      <c r="JON78" s="8"/>
      <c r="JOO78" s="8"/>
      <c r="JOP78" s="8"/>
      <c r="JOQ78" s="8"/>
      <c r="JOR78" s="8"/>
      <c r="JOS78" s="8"/>
      <c r="JOT78" s="8"/>
      <c r="JOU78" s="8"/>
      <c r="JOV78" s="8"/>
      <c r="JOW78" s="8"/>
      <c r="JOX78" s="8"/>
      <c r="JOY78" s="8"/>
      <c r="JOZ78" s="8"/>
      <c r="JPA78" s="8"/>
      <c r="JPB78" s="8"/>
      <c r="JPC78" s="8"/>
      <c r="JPD78" s="8"/>
      <c r="JPE78" s="8"/>
      <c r="JPF78" s="8"/>
      <c r="JPG78" s="8"/>
      <c r="JPH78" s="8"/>
      <c r="JPI78" s="8"/>
      <c r="JPJ78" s="8"/>
      <c r="JPK78" s="8"/>
      <c r="JPL78" s="8"/>
      <c r="JPM78" s="8"/>
      <c r="JPN78" s="8"/>
      <c r="JPO78" s="8"/>
      <c r="JPP78" s="8"/>
      <c r="JPQ78" s="8"/>
      <c r="JPR78" s="8"/>
      <c r="JPS78" s="8"/>
      <c r="JPT78" s="8"/>
      <c r="JPU78" s="8"/>
      <c r="JPV78" s="8"/>
      <c r="JPW78" s="8"/>
      <c r="JPX78" s="8"/>
      <c r="JPY78" s="8"/>
      <c r="JPZ78" s="8"/>
      <c r="JQA78" s="8"/>
      <c r="JQB78" s="8"/>
      <c r="JQC78" s="8"/>
      <c r="JQD78" s="8"/>
      <c r="JQE78" s="8"/>
      <c r="JQF78" s="8"/>
      <c r="JQG78" s="8"/>
      <c r="JQH78" s="8"/>
      <c r="JQI78" s="8"/>
      <c r="JQJ78" s="8"/>
      <c r="JQK78" s="8"/>
      <c r="JQL78" s="8"/>
      <c r="JQM78" s="8"/>
      <c r="JQN78" s="8"/>
      <c r="JQO78" s="8"/>
      <c r="JQP78" s="8"/>
      <c r="JQQ78" s="8"/>
      <c r="JQR78" s="8"/>
      <c r="JQS78" s="8"/>
      <c r="JQT78" s="8"/>
      <c r="JQU78" s="8"/>
      <c r="JQV78" s="8"/>
      <c r="JQW78" s="8"/>
      <c r="JQX78" s="8"/>
      <c r="JQY78" s="8"/>
      <c r="JQZ78" s="8"/>
      <c r="JRA78" s="8"/>
      <c r="JRB78" s="8"/>
      <c r="JRC78" s="8"/>
      <c r="JRD78" s="8"/>
      <c r="JRE78" s="8"/>
      <c r="JRF78" s="8"/>
      <c r="JRG78" s="8"/>
      <c r="JRH78" s="8"/>
      <c r="JRI78" s="8"/>
      <c r="JRJ78" s="8"/>
      <c r="JRK78" s="8"/>
      <c r="JRL78" s="8"/>
      <c r="JRM78" s="8"/>
      <c r="JRN78" s="8"/>
      <c r="JRO78" s="8"/>
      <c r="JRP78" s="8"/>
      <c r="JRQ78" s="8"/>
      <c r="JRR78" s="8"/>
      <c r="JRS78" s="8"/>
      <c r="JRT78" s="8"/>
      <c r="JRU78" s="8"/>
      <c r="JRV78" s="8"/>
      <c r="JRW78" s="8"/>
      <c r="JRX78" s="8"/>
      <c r="JRY78" s="8"/>
      <c r="JRZ78" s="8"/>
      <c r="JSA78" s="8"/>
      <c r="JSB78" s="8"/>
      <c r="JSC78" s="8"/>
      <c r="JSD78" s="8"/>
      <c r="JSE78" s="8"/>
      <c r="JSF78" s="8"/>
      <c r="JSG78" s="8"/>
      <c r="JSH78" s="8"/>
      <c r="JSI78" s="8"/>
      <c r="JSJ78" s="8"/>
      <c r="JSK78" s="8"/>
      <c r="JSL78" s="8"/>
      <c r="JSM78" s="8"/>
      <c r="JSN78" s="8"/>
      <c r="JSO78" s="8"/>
      <c r="JSP78" s="8"/>
      <c r="JSQ78" s="8"/>
      <c r="JSR78" s="8"/>
      <c r="JSS78" s="8"/>
      <c r="JST78" s="8"/>
      <c r="JSU78" s="8"/>
      <c r="JSV78" s="8"/>
      <c r="JSW78" s="8"/>
      <c r="JSX78" s="8"/>
      <c r="JSY78" s="8"/>
      <c r="JSZ78" s="8"/>
      <c r="JTA78" s="8"/>
      <c r="JTB78" s="8"/>
      <c r="JTC78" s="8"/>
      <c r="JTD78" s="8"/>
      <c r="JTE78" s="8"/>
      <c r="JTF78" s="8"/>
      <c r="JTG78" s="8"/>
      <c r="JTH78" s="8"/>
      <c r="JTI78" s="8"/>
      <c r="JTJ78" s="8"/>
      <c r="JTK78" s="8"/>
      <c r="JTL78" s="8"/>
      <c r="JTM78" s="8"/>
      <c r="JTN78" s="8"/>
      <c r="JTO78" s="8"/>
      <c r="JTP78" s="8"/>
      <c r="JTQ78" s="8"/>
      <c r="JTR78" s="8"/>
      <c r="JTS78" s="8"/>
      <c r="JTT78" s="8"/>
      <c r="JTU78" s="8"/>
      <c r="JTV78" s="8"/>
      <c r="JTW78" s="8"/>
      <c r="JTX78" s="8"/>
      <c r="JTY78" s="8"/>
      <c r="JTZ78" s="8"/>
      <c r="JUA78" s="8"/>
      <c r="JUB78" s="8"/>
      <c r="JUC78" s="8"/>
      <c r="JUD78" s="8"/>
      <c r="JUE78" s="8"/>
      <c r="JUF78" s="8"/>
      <c r="JUG78" s="8"/>
      <c r="JUH78" s="8"/>
      <c r="JUI78" s="8"/>
      <c r="JUJ78" s="8"/>
      <c r="JUK78" s="8"/>
      <c r="JUL78" s="8"/>
      <c r="JUM78" s="8"/>
      <c r="JUN78" s="8"/>
      <c r="JUO78" s="8"/>
      <c r="JUP78" s="8"/>
      <c r="JUQ78" s="8"/>
      <c r="JUR78" s="8"/>
      <c r="JUS78" s="8"/>
      <c r="JUT78" s="8"/>
      <c r="JUU78" s="8"/>
      <c r="JUV78" s="8"/>
      <c r="JUW78" s="8"/>
      <c r="JUX78" s="8"/>
      <c r="JUY78" s="8"/>
      <c r="JUZ78" s="8"/>
      <c r="JVA78" s="8"/>
      <c r="JVB78" s="8"/>
      <c r="JVC78" s="8"/>
      <c r="JVD78" s="8"/>
      <c r="JVE78" s="8"/>
      <c r="JVF78" s="8"/>
      <c r="JVG78" s="8"/>
      <c r="JVH78" s="8"/>
      <c r="JVI78" s="8"/>
      <c r="JVJ78" s="8"/>
      <c r="JVK78" s="8"/>
      <c r="JVL78" s="8"/>
      <c r="JVM78" s="8"/>
      <c r="JVN78" s="8"/>
      <c r="JVO78" s="8"/>
      <c r="JVP78" s="8"/>
      <c r="JVQ78" s="8"/>
      <c r="JVR78" s="8"/>
      <c r="JVS78" s="8"/>
      <c r="JVT78" s="8"/>
      <c r="JVU78" s="8"/>
      <c r="JVV78" s="8"/>
      <c r="JVW78" s="8"/>
      <c r="JVX78" s="8"/>
      <c r="JVY78" s="8"/>
      <c r="JVZ78" s="8"/>
      <c r="JWA78" s="8"/>
      <c r="JWB78" s="8"/>
      <c r="JWC78" s="8"/>
      <c r="JWD78" s="8"/>
      <c r="JWE78" s="8"/>
      <c r="JWF78" s="8"/>
      <c r="JWG78" s="8"/>
      <c r="JWH78" s="8"/>
      <c r="JWI78" s="8"/>
      <c r="JWJ78" s="8"/>
      <c r="JWK78" s="8"/>
      <c r="JWL78" s="8"/>
      <c r="JWM78" s="8"/>
      <c r="JWN78" s="8"/>
      <c r="JWO78" s="8"/>
      <c r="JWP78" s="8"/>
      <c r="JWQ78" s="8"/>
      <c r="JWR78" s="8"/>
      <c r="JWS78" s="8"/>
      <c r="JWT78" s="8"/>
      <c r="JWU78" s="8"/>
      <c r="JWV78" s="8"/>
      <c r="JWW78" s="8"/>
      <c r="JWX78" s="8"/>
      <c r="JWY78" s="8"/>
      <c r="JWZ78" s="8"/>
      <c r="JXA78" s="8"/>
      <c r="JXB78" s="8"/>
      <c r="JXC78" s="8"/>
      <c r="JXD78" s="8"/>
      <c r="JXE78" s="8"/>
      <c r="JXF78" s="8"/>
      <c r="JXG78" s="8"/>
      <c r="JXH78" s="8"/>
      <c r="JXI78" s="8"/>
      <c r="JXJ78" s="8"/>
      <c r="JXK78" s="8"/>
      <c r="JXL78" s="8"/>
      <c r="JXM78" s="8"/>
      <c r="JXN78" s="8"/>
      <c r="JXO78" s="8"/>
      <c r="JXP78" s="8"/>
      <c r="JXQ78" s="8"/>
      <c r="JXR78" s="8"/>
      <c r="JXS78" s="8"/>
      <c r="JXT78" s="8"/>
      <c r="JXU78" s="8"/>
      <c r="JXV78" s="8"/>
      <c r="JXW78" s="8"/>
      <c r="JXX78" s="8"/>
      <c r="JXY78" s="8"/>
      <c r="JXZ78" s="8"/>
      <c r="JYA78" s="8"/>
      <c r="JYB78" s="8"/>
      <c r="JYC78" s="8"/>
      <c r="JYD78" s="8"/>
      <c r="JYE78" s="8"/>
      <c r="JYF78" s="8"/>
      <c r="JYG78" s="8"/>
      <c r="JYH78" s="8"/>
      <c r="JYI78" s="8"/>
      <c r="JYJ78" s="8"/>
      <c r="JYK78" s="8"/>
      <c r="JYL78" s="8"/>
      <c r="JYM78" s="8"/>
      <c r="JYN78" s="8"/>
      <c r="JYO78" s="8"/>
      <c r="JYP78" s="8"/>
      <c r="JYQ78" s="8"/>
      <c r="JYR78" s="8"/>
      <c r="JYS78" s="8"/>
      <c r="JYT78" s="8"/>
      <c r="JYU78" s="8"/>
      <c r="JYV78" s="8"/>
      <c r="JYW78" s="8"/>
      <c r="JYX78" s="8"/>
      <c r="JYY78" s="8"/>
      <c r="JYZ78" s="8"/>
      <c r="JZA78" s="8"/>
      <c r="JZB78" s="8"/>
      <c r="JZC78" s="8"/>
      <c r="JZD78" s="8"/>
      <c r="JZE78" s="8"/>
      <c r="JZF78" s="8"/>
      <c r="JZG78" s="8"/>
      <c r="JZH78" s="8"/>
      <c r="JZI78" s="8"/>
      <c r="JZJ78" s="8"/>
      <c r="JZK78" s="8"/>
      <c r="JZL78" s="8"/>
      <c r="JZM78" s="8"/>
      <c r="JZN78" s="8"/>
      <c r="JZO78" s="8"/>
      <c r="JZP78" s="8"/>
      <c r="JZQ78" s="8"/>
      <c r="JZR78" s="8"/>
      <c r="JZS78" s="8"/>
      <c r="JZT78" s="8"/>
      <c r="JZU78" s="8"/>
      <c r="JZV78" s="8"/>
      <c r="JZW78" s="8"/>
      <c r="JZX78" s="8"/>
      <c r="JZY78" s="8"/>
      <c r="JZZ78" s="8"/>
      <c r="KAA78" s="8"/>
      <c r="KAB78" s="8"/>
      <c r="KAC78" s="8"/>
      <c r="KAD78" s="8"/>
      <c r="KAE78" s="8"/>
      <c r="KAF78" s="8"/>
      <c r="KAG78" s="8"/>
      <c r="KAH78" s="8"/>
      <c r="KAI78" s="8"/>
      <c r="KAJ78" s="8"/>
      <c r="KAK78" s="8"/>
      <c r="KAL78" s="8"/>
      <c r="KAM78" s="8"/>
      <c r="KAN78" s="8"/>
      <c r="KAO78" s="8"/>
      <c r="KAP78" s="8"/>
      <c r="KAQ78" s="8"/>
      <c r="KAR78" s="8"/>
      <c r="KAS78" s="8"/>
      <c r="KAT78" s="8"/>
      <c r="KAU78" s="8"/>
      <c r="KAV78" s="8"/>
      <c r="KAW78" s="8"/>
      <c r="KAX78" s="8"/>
      <c r="KAY78" s="8"/>
      <c r="KAZ78" s="8"/>
      <c r="KBA78" s="8"/>
      <c r="KBB78" s="8"/>
      <c r="KBC78" s="8"/>
      <c r="KBD78" s="8"/>
      <c r="KBE78" s="8"/>
      <c r="KBF78" s="8"/>
      <c r="KBG78" s="8"/>
      <c r="KBH78" s="8"/>
      <c r="KBI78" s="8"/>
      <c r="KBJ78" s="8"/>
      <c r="KBK78" s="8"/>
      <c r="KBL78" s="8"/>
      <c r="KBM78" s="8"/>
      <c r="KBN78" s="8"/>
      <c r="KBO78" s="8"/>
      <c r="KBP78" s="8"/>
      <c r="KBQ78" s="8"/>
      <c r="KBR78" s="8"/>
      <c r="KBS78" s="8"/>
      <c r="KBT78" s="8"/>
      <c r="KBU78" s="8"/>
      <c r="KBV78" s="8"/>
      <c r="KBW78" s="8"/>
      <c r="KBX78" s="8"/>
      <c r="KBY78" s="8"/>
      <c r="KBZ78" s="8"/>
      <c r="KCA78" s="8"/>
      <c r="KCB78" s="8"/>
      <c r="KCC78" s="8"/>
      <c r="KCD78" s="8"/>
      <c r="KCE78" s="8"/>
      <c r="KCF78" s="8"/>
      <c r="KCG78" s="8"/>
      <c r="KCH78" s="8"/>
      <c r="KCI78" s="8"/>
      <c r="KCJ78" s="8"/>
      <c r="KCK78" s="8"/>
      <c r="KCL78" s="8"/>
      <c r="KCM78" s="8"/>
      <c r="KCN78" s="8"/>
      <c r="KCO78" s="8"/>
      <c r="KCP78" s="8"/>
      <c r="KCQ78" s="8"/>
      <c r="KCR78" s="8"/>
      <c r="KCS78" s="8"/>
      <c r="KCT78" s="8"/>
      <c r="KCU78" s="8"/>
      <c r="KCV78" s="8"/>
      <c r="KCW78" s="8"/>
      <c r="KCX78" s="8"/>
      <c r="KCY78" s="8"/>
      <c r="KCZ78" s="8"/>
      <c r="KDA78" s="8"/>
      <c r="KDB78" s="8"/>
      <c r="KDC78" s="8"/>
      <c r="KDD78" s="8"/>
      <c r="KDE78" s="8"/>
      <c r="KDF78" s="8"/>
      <c r="KDG78" s="8"/>
      <c r="KDH78" s="8"/>
      <c r="KDI78" s="8"/>
      <c r="KDJ78" s="8"/>
      <c r="KDK78" s="8"/>
      <c r="KDL78" s="8"/>
      <c r="KDM78" s="8"/>
      <c r="KDN78" s="8"/>
      <c r="KDO78" s="8"/>
      <c r="KDP78" s="8"/>
      <c r="KDQ78" s="8"/>
      <c r="KDR78" s="8"/>
      <c r="KDS78" s="8"/>
      <c r="KDT78" s="8"/>
      <c r="KDU78" s="8"/>
      <c r="KDV78" s="8"/>
      <c r="KDW78" s="8"/>
      <c r="KDX78" s="8"/>
      <c r="KDY78" s="8"/>
      <c r="KDZ78" s="8"/>
      <c r="KEA78" s="8"/>
      <c r="KEB78" s="8"/>
      <c r="KEC78" s="8"/>
      <c r="KED78" s="8"/>
      <c r="KEE78" s="8"/>
      <c r="KEF78" s="8"/>
      <c r="KEG78" s="8"/>
      <c r="KEH78" s="8"/>
      <c r="KEI78" s="8"/>
      <c r="KEJ78" s="8"/>
      <c r="KEK78" s="8"/>
      <c r="KEL78" s="8"/>
      <c r="KEM78" s="8"/>
      <c r="KEN78" s="8"/>
      <c r="KEO78" s="8"/>
      <c r="KEP78" s="8"/>
      <c r="KEQ78" s="8"/>
      <c r="KER78" s="8"/>
      <c r="KES78" s="8"/>
      <c r="KET78" s="8"/>
      <c r="KEU78" s="8"/>
      <c r="KEV78" s="8"/>
      <c r="KEW78" s="8"/>
      <c r="KEX78" s="8"/>
      <c r="KEY78" s="8"/>
      <c r="KEZ78" s="8"/>
      <c r="KFA78" s="8"/>
      <c r="KFB78" s="8"/>
      <c r="KFC78" s="8"/>
      <c r="KFD78" s="8"/>
      <c r="KFE78" s="8"/>
      <c r="KFF78" s="8"/>
      <c r="KFG78" s="8"/>
      <c r="KFH78" s="8"/>
      <c r="KFI78" s="8"/>
      <c r="KFJ78" s="8"/>
      <c r="KFK78" s="8"/>
      <c r="KFL78" s="8"/>
      <c r="KFM78" s="8"/>
      <c r="KFN78" s="8"/>
      <c r="KFO78" s="8"/>
      <c r="KFP78" s="8"/>
      <c r="KFQ78" s="8"/>
      <c r="KFR78" s="8"/>
      <c r="KFS78" s="8"/>
      <c r="KFT78" s="8"/>
      <c r="KFU78" s="8"/>
      <c r="KFV78" s="8"/>
      <c r="KFW78" s="8"/>
      <c r="KFX78" s="8"/>
      <c r="KFY78" s="8"/>
      <c r="KFZ78" s="8"/>
      <c r="KGA78" s="8"/>
      <c r="KGB78" s="8"/>
      <c r="KGC78" s="8"/>
      <c r="KGD78" s="8"/>
      <c r="KGE78" s="8"/>
      <c r="KGF78" s="8"/>
      <c r="KGG78" s="8"/>
      <c r="KGH78" s="8"/>
      <c r="KGI78" s="8"/>
      <c r="KGJ78" s="8"/>
      <c r="KGK78" s="8"/>
      <c r="KGL78" s="8"/>
      <c r="KGM78" s="8"/>
      <c r="KGN78" s="8"/>
      <c r="KGO78" s="8"/>
      <c r="KGP78" s="8"/>
      <c r="KGQ78" s="8"/>
      <c r="KGR78" s="8"/>
      <c r="KGS78" s="8"/>
      <c r="KGT78" s="8"/>
      <c r="KGU78" s="8"/>
      <c r="KGV78" s="8"/>
      <c r="KGW78" s="8"/>
      <c r="KGX78" s="8"/>
      <c r="KGY78" s="8"/>
      <c r="KGZ78" s="8"/>
      <c r="KHA78" s="8"/>
      <c r="KHB78" s="8"/>
      <c r="KHC78" s="8"/>
      <c r="KHD78" s="8"/>
      <c r="KHE78" s="8"/>
      <c r="KHF78" s="8"/>
      <c r="KHG78" s="8"/>
      <c r="KHH78" s="8"/>
      <c r="KHI78" s="8"/>
      <c r="KHJ78" s="8"/>
      <c r="KHK78" s="8"/>
      <c r="KHL78" s="8"/>
      <c r="KHM78" s="8"/>
      <c r="KHN78" s="8"/>
      <c r="KHO78" s="8"/>
      <c r="KHP78" s="8"/>
      <c r="KHQ78" s="8"/>
      <c r="KHR78" s="8"/>
      <c r="KHS78" s="8"/>
      <c r="KHT78" s="8"/>
      <c r="KHU78" s="8"/>
      <c r="KHV78" s="8"/>
      <c r="KHW78" s="8"/>
      <c r="KHX78" s="8"/>
      <c r="KHY78" s="8"/>
      <c r="KHZ78" s="8"/>
      <c r="KIA78" s="8"/>
      <c r="KIB78" s="8"/>
      <c r="KIC78" s="8"/>
      <c r="KID78" s="8"/>
      <c r="KIE78" s="8"/>
      <c r="KIF78" s="8"/>
      <c r="KIG78" s="8"/>
      <c r="KIH78" s="8"/>
      <c r="KII78" s="8"/>
      <c r="KIJ78" s="8"/>
      <c r="KIK78" s="8"/>
      <c r="KIL78" s="8"/>
      <c r="KIM78" s="8"/>
      <c r="KIN78" s="8"/>
      <c r="KIO78" s="8"/>
      <c r="KIP78" s="8"/>
      <c r="KIQ78" s="8"/>
      <c r="KIR78" s="8"/>
      <c r="KIS78" s="8"/>
      <c r="KIT78" s="8"/>
      <c r="KIU78" s="8"/>
      <c r="KIV78" s="8"/>
      <c r="KIW78" s="8"/>
      <c r="KIX78" s="8"/>
      <c r="KIY78" s="8"/>
      <c r="KIZ78" s="8"/>
      <c r="KJA78" s="8"/>
      <c r="KJB78" s="8"/>
      <c r="KJC78" s="8"/>
      <c r="KJD78" s="8"/>
      <c r="KJE78" s="8"/>
      <c r="KJF78" s="8"/>
      <c r="KJG78" s="8"/>
      <c r="KJH78" s="8"/>
      <c r="KJI78" s="8"/>
      <c r="KJJ78" s="8"/>
      <c r="KJK78" s="8"/>
      <c r="KJL78" s="8"/>
      <c r="KJM78" s="8"/>
      <c r="KJN78" s="8"/>
      <c r="KJO78" s="8"/>
      <c r="KJP78" s="8"/>
      <c r="KJQ78" s="8"/>
      <c r="KJR78" s="8"/>
      <c r="KJS78" s="8"/>
      <c r="KJT78" s="8"/>
      <c r="KJU78" s="8"/>
      <c r="KJV78" s="8"/>
      <c r="KJW78" s="8"/>
      <c r="KJX78" s="8"/>
      <c r="KJY78" s="8"/>
      <c r="KJZ78" s="8"/>
      <c r="KKA78" s="8"/>
      <c r="KKB78" s="8"/>
      <c r="KKC78" s="8"/>
      <c r="KKD78" s="8"/>
      <c r="KKE78" s="8"/>
      <c r="KKF78" s="8"/>
      <c r="KKG78" s="8"/>
      <c r="KKH78" s="8"/>
      <c r="KKI78" s="8"/>
      <c r="KKJ78" s="8"/>
      <c r="KKK78" s="8"/>
      <c r="KKL78" s="8"/>
      <c r="KKM78" s="8"/>
      <c r="KKN78" s="8"/>
      <c r="KKO78" s="8"/>
      <c r="KKP78" s="8"/>
      <c r="KKQ78" s="8"/>
      <c r="KKR78" s="8"/>
      <c r="KKS78" s="8"/>
      <c r="KKT78" s="8"/>
      <c r="KKU78" s="8"/>
      <c r="KKV78" s="8"/>
      <c r="KKW78" s="8"/>
      <c r="KKX78" s="8"/>
      <c r="KKY78" s="8"/>
      <c r="KKZ78" s="8"/>
      <c r="KLA78" s="8"/>
      <c r="KLB78" s="8"/>
      <c r="KLC78" s="8"/>
      <c r="KLD78" s="8"/>
      <c r="KLE78" s="8"/>
      <c r="KLF78" s="8"/>
      <c r="KLG78" s="8"/>
      <c r="KLH78" s="8"/>
      <c r="KLI78" s="8"/>
      <c r="KLJ78" s="8"/>
      <c r="KLK78" s="8"/>
      <c r="KLL78" s="8"/>
      <c r="KLM78" s="8"/>
      <c r="KLN78" s="8"/>
      <c r="KLO78" s="8"/>
      <c r="KLP78" s="8"/>
      <c r="KLQ78" s="8"/>
      <c r="KLR78" s="8"/>
      <c r="KLS78" s="8"/>
      <c r="KLT78" s="8"/>
      <c r="KLU78" s="8"/>
      <c r="KLV78" s="8"/>
      <c r="KLW78" s="8"/>
      <c r="KLX78" s="8"/>
      <c r="KLY78" s="8"/>
      <c r="KLZ78" s="8"/>
      <c r="KMA78" s="8"/>
      <c r="KMB78" s="8"/>
      <c r="KMC78" s="8"/>
      <c r="KMD78" s="8"/>
      <c r="KME78" s="8"/>
      <c r="KMF78" s="8"/>
      <c r="KMG78" s="8"/>
      <c r="KMH78" s="8"/>
      <c r="KMI78" s="8"/>
      <c r="KMJ78" s="8"/>
      <c r="KMK78" s="8"/>
      <c r="KML78" s="8"/>
      <c r="KMM78" s="8"/>
      <c r="KMN78" s="8"/>
      <c r="KMO78" s="8"/>
      <c r="KMP78" s="8"/>
      <c r="KMQ78" s="8"/>
      <c r="KMR78" s="8"/>
      <c r="KMS78" s="8"/>
      <c r="KMT78" s="8"/>
      <c r="KMU78" s="8"/>
      <c r="KMV78" s="8"/>
      <c r="KMW78" s="8"/>
      <c r="KMX78" s="8"/>
      <c r="KMY78" s="8"/>
      <c r="KMZ78" s="8"/>
      <c r="KNA78" s="8"/>
      <c r="KNB78" s="8"/>
      <c r="KNC78" s="8"/>
      <c r="KND78" s="8"/>
      <c r="KNE78" s="8"/>
      <c r="KNF78" s="8"/>
      <c r="KNG78" s="8"/>
      <c r="KNH78" s="8"/>
      <c r="KNI78" s="8"/>
      <c r="KNJ78" s="8"/>
      <c r="KNK78" s="8"/>
      <c r="KNL78" s="8"/>
      <c r="KNM78" s="8"/>
      <c r="KNN78" s="8"/>
      <c r="KNO78" s="8"/>
      <c r="KNP78" s="8"/>
      <c r="KNQ78" s="8"/>
      <c r="KNR78" s="8"/>
      <c r="KNS78" s="8"/>
      <c r="KNT78" s="8"/>
      <c r="KNU78" s="8"/>
      <c r="KNV78" s="8"/>
      <c r="KNW78" s="8"/>
      <c r="KNX78" s="8"/>
      <c r="KNY78" s="8"/>
      <c r="KNZ78" s="8"/>
      <c r="KOA78" s="8"/>
      <c r="KOB78" s="8"/>
      <c r="KOC78" s="8"/>
      <c r="KOD78" s="8"/>
      <c r="KOE78" s="8"/>
      <c r="KOF78" s="8"/>
      <c r="KOG78" s="8"/>
      <c r="KOH78" s="8"/>
      <c r="KOI78" s="8"/>
      <c r="KOJ78" s="8"/>
      <c r="KOK78" s="8"/>
      <c r="KOL78" s="8"/>
      <c r="KOM78" s="8"/>
      <c r="KON78" s="8"/>
      <c r="KOO78" s="8"/>
      <c r="KOP78" s="8"/>
      <c r="KOQ78" s="8"/>
      <c r="KOR78" s="8"/>
      <c r="KOS78" s="8"/>
      <c r="KOT78" s="8"/>
      <c r="KOU78" s="8"/>
      <c r="KOV78" s="8"/>
      <c r="KOW78" s="8"/>
      <c r="KOX78" s="8"/>
      <c r="KOY78" s="8"/>
      <c r="KOZ78" s="8"/>
      <c r="KPA78" s="8"/>
      <c r="KPB78" s="8"/>
      <c r="KPC78" s="8"/>
      <c r="KPD78" s="8"/>
      <c r="KPE78" s="8"/>
      <c r="KPF78" s="8"/>
      <c r="KPG78" s="8"/>
      <c r="KPH78" s="8"/>
      <c r="KPI78" s="8"/>
      <c r="KPJ78" s="8"/>
      <c r="KPK78" s="8"/>
      <c r="KPL78" s="8"/>
      <c r="KPM78" s="8"/>
      <c r="KPN78" s="8"/>
      <c r="KPO78" s="8"/>
      <c r="KPP78" s="8"/>
      <c r="KPQ78" s="8"/>
      <c r="KPR78" s="8"/>
      <c r="KPS78" s="8"/>
      <c r="KPT78" s="8"/>
      <c r="KPU78" s="8"/>
      <c r="KPV78" s="8"/>
      <c r="KPW78" s="8"/>
      <c r="KPX78" s="8"/>
      <c r="KPY78" s="8"/>
      <c r="KPZ78" s="8"/>
      <c r="KQA78" s="8"/>
      <c r="KQB78" s="8"/>
      <c r="KQC78" s="8"/>
      <c r="KQD78" s="8"/>
      <c r="KQE78" s="8"/>
      <c r="KQF78" s="8"/>
      <c r="KQG78" s="8"/>
      <c r="KQH78" s="8"/>
      <c r="KQI78" s="8"/>
      <c r="KQJ78" s="8"/>
      <c r="KQK78" s="8"/>
      <c r="KQL78" s="8"/>
      <c r="KQM78" s="8"/>
      <c r="KQN78" s="8"/>
      <c r="KQO78" s="8"/>
      <c r="KQP78" s="8"/>
      <c r="KQQ78" s="8"/>
      <c r="KQR78" s="8"/>
      <c r="KQS78" s="8"/>
      <c r="KQT78" s="8"/>
      <c r="KQU78" s="8"/>
      <c r="KQV78" s="8"/>
      <c r="KQW78" s="8"/>
      <c r="KQX78" s="8"/>
      <c r="KQY78" s="8"/>
      <c r="KQZ78" s="8"/>
      <c r="KRA78" s="8"/>
      <c r="KRB78" s="8"/>
      <c r="KRC78" s="8"/>
      <c r="KRD78" s="8"/>
      <c r="KRE78" s="8"/>
      <c r="KRF78" s="8"/>
      <c r="KRG78" s="8"/>
      <c r="KRH78" s="8"/>
      <c r="KRI78" s="8"/>
      <c r="KRJ78" s="8"/>
      <c r="KRK78" s="8"/>
      <c r="KRL78" s="8"/>
      <c r="KRM78" s="8"/>
      <c r="KRN78" s="8"/>
      <c r="KRO78" s="8"/>
      <c r="KRP78" s="8"/>
      <c r="KRQ78" s="8"/>
      <c r="KRR78" s="8"/>
      <c r="KRS78" s="8"/>
      <c r="KRT78" s="8"/>
      <c r="KRU78" s="8"/>
      <c r="KRV78" s="8"/>
      <c r="KRW78" s="8"/>
      <c r="KRX78" s="8"/>
      <c r="KRY78" s="8"/>
      <c r="KRZ78" s="8"/>
      <c r="KSA78" s="8"/>
      <c r="KSB78" s="8"/>
      <c r="KSC78" s="8"/>
      <c r="KSD78" s="8"/>
      <c r="KSE78" s="8"/>
      <c r="KSF78" s="8"/>
      <c r="KSG78" s="8"/>
      <c r="KSH78" s="8"/>
      <c r="KSI78" s="8"/>
      <c r="KSJ78" s="8"/>
      <c r="KSK78" s="8"/>
      <c r="KSL78" s="8"/>
      <c r="KSM78" s="8"/>
      <c r="KSN78" s="8"/>
      <c r="KSO78" s="8"/>
      <c r="KSP78" s="8"/>
      <c r="KSQ78" s="8"/>
      <c r="KSR78" s="8"/>
      <c r="KSS78" s="8"/>
      <c r="KST78" s="8"/>
      <c r="KSU78" s="8"/>
      <c r="KSV78" s="8"/>
      <c r="KSW78" s="8"/>
      <c r="KSX78" s="8"/>
      <c r="KSY78" s="8"/>
      <c r="KSZ78" s="8"/>
      <c r="KTA78" s="8"/>
      <c r="KTB78" s="8"/>
      <c r="KTC78" s="8"/>
      <c r="KTD78" s="8"/>
      <c r="KTE78" s="8"/>
      <c r="KTF78" s="8"/>
      <c r="KTG78" s="8"/>
      <c r="KTH78" s="8"/>
      <c r="KTI78" s="8"/>
      <c r="KTJ78" s="8"/>
      <c r="KTK78" s="8"/>
      <c r="KTL78" s="8"/>
      <c r="KTM78" s="8"/>
      <c r="KTN78" s="8"/>
      <c r="KTO78" s="8"/>
      <c r="KTP78" s="8"/>
      <c r="KTQ78" s="8"/>
      <c r="KTR78" s="8"/>
      <c r="KTS78" s="8"/>
      <c r="KTT78" s="8"/>
      <c r="KTU78" s="8"/>
      <c r="KTV78" s="8"/>
      <c r="KTW78" s="8"/>
      <c r="KTX78" s="8"/>
      <c r="KTY78" s="8"/>
      <c r="KTZ78" s="8"/>
      <c r="KUA78" s="8"/>
      <c r="KUB78" s="8"/>
      <c r="KUC78" s="8"/>
      <c r="KUD78" s="8"/>
      <c r="KUE78" s="8"/>
      <c r="KUF78" s="8"/>
      <c r="KUG78" s="8"/>
      <c r="KUH78" s="8"/>
      <c r="KUI78" s="8"/>
      <c r="KUJ78" s="8"/>
      <c r="KUK78" s="8"/>
      <c r="KUL78" s="8"/>
      <c r="KUM78" s="8"/>
      <c r="KUN78" s="8"/>
      <c r="KUO78" s="8"/>
      <c r="KUP78" s="8"/>
      <c r="KUQ78" s="8"/>
      <c r="KUR78" s="8"/>
      <c r="KUS78" s="8"/>
      <c r="KUT78" s="8"/>
      <c r="KUU78" s="8"/>
      <c r="KUV78" s="8"/>
      <c r="KUW78" s="8"/>
      <c r="KUX78" s="8"/>
      <c r="KUY78" s="8"/>
      <c r="KUZ78" s="8"/>
      <c r="KVA78" s="8"/>
      <c r="KVB78" s="8"/>
      <c r="KVC78" s="8"/>
      <c r="KVD78" s="8"/>
      <c r="KVE78" s="8"/>
      <c r="KVF78" s="8"/>
      <c r="KVG78" s="8"/>
      <c r="KVH78" s="8"/>
      <c r="KVI78" s="8"/>
      <c r="KVJ78" s="8"/>
      <c r="KVK78" s="8"/>
      <c r="KVL78" s="8"/>
      <c r="KVM78" s="8"/>
      <c r="KVN78" s="8"/>
      <c r="KVO78" s="8"/>
      <c r="KVP78" s="8"/>
      <c r="KVQ78" s="8"/>
      <c r="KVR78" s="8"/>
      <c r="KVS78" s="8"/>
      <c r="KVT78" s="8"/>
      <c r="KVU78" s="8"/>
      <c r="KVV78" s="8"/>
      <c r="KVW78" s="8"/>
      <c r="KVX78" s="8"/>
      <c r="KVY78" s="8"/>
      <c r="KVZ78" s="8"/>
      <c r="KWA78" s="8"/>
      <c r="KWB78" s="8"/>
      <c r="KWC78" s="8"/>
      <c r="KWD78" s="8"/>
      <c r="KWE78" s="8"/>
      <c r="KWF78" s="8"/>
      <c r="KWG78" s="8"/>
      <c r="KWH78" s="8"/>
      <c r="KWI78" s="8"/>
      <c r="KWJ78" s="8"/>
      <c r="KWK78" s="8"/>
      <c r="KWL78" s="8"/>
      <c r="KWM78" s="8"/>
      <c r="KWN78" s="8"/>
      <c r="KWO78" s="8"/>
      <c r="KWP78" s="8"/>
      <c r="KWQ78" s="8"/>
      <c r="KWR78" s="8"/>
      <c r="KWS78" s="8"/>
      <c r="KWT78" s="8"/>
      <c r="KWU78" s="8"/>
      <c r="KWV78" s="8"/>
      <c r="KWW78" s="8"/>
      <c r="KWX78" s="8"/>
      <c r="KWY78" s="8"/>
      <c r="KWZ78" s="8"/>
      <c r="KXA78" s="8"/>
      <c r="KXB78" s="8"/>
      <c r="KXC78" s="8"/>
      <c r="KXD78" s="8"/>
      <c r="KXE78" s="8"/>
      <c r="KXF78" s="8"/>
      <c r="KXG78" s="8"/>
      <c r="KXH78" s="8"/>
      <c r="KXI78" s="8"/>
      <c r="KXJ78" s="8"/>
      <c r="KXK78" s="8"/>
      <c r="KXL78" s="8"/>
      <c r="KXM78" s="8"/>
      <c r="KXN78" s="8"/>
      <c r="KXO78" s="8"/>
      <c r="KXP78" s="8"/>
      <c r="KXQ78" s="8"/>
      <c r="KXR78" s="8"/>
      <c r="KXS78" s="8"/>
      <c r="KXT78" s="8"/>
      <c r="KXU78" s="8"/>
      <c r="KXV78" s="8"/>
      <c r="KXW78" s="8"/>
      <c r="KXX78" s="8"/>
      <c r="KXY78" s="8"/>
      <c r="KXZ78" s="8"/>
      <c r="KYA78" s="8"/>
      <c r="KYB78" s="8"/>
      <c r="KYC78" s="8"/>
      <c r="KYD78" s="8"/>
      <c r="KYE78" s="8"/>
      <c r="KYF78" s="8"/>
      <c r="KYG78" s="8"/>
      <c r="KYH78" s="8"/>
      <c r="KYI78" s="8"/>
      <c r="KYJ78" s="8"/>
      <c r="KYK78" s="8"/>
      <c r="KYL78" s="8"/>
      <c r="KYM78" s="8"/>
      <c r="KYN78" s="8"/>
      <c r="KYO78" s="8"/>
      <c r="KYP78" s="8"/>
      <c r="KYQ78" s="8"/>
      <c r="KYR78" s="8"/>
      <c r="KYS78" s="8"/>
      <c r="KYT78" s="8"/>
      <c r="KYU78" s="8"/>
      <c r="KYV78" s="8"/>
      <c r="KYW78" s="8"/>
      <c r="KYX78" s="8"/>
      <c r="KYY78" s="8"/>
      <c r="KYZ78" s="8"/>
      <c r="KZA78" s="8"/>
      <c r="KZB78" s="8"/>
      <c r="KZC78" s="8"/>
      <c r="KZD78" s="8"/>
      <c r="KZE78" s="8"/>
      <c r="KZF78" s="8"/>
      <c r="KZG78" s="8"/>
      <c r="KZH78" s="8"/>
      <c r="KZI78" s="8"/>
      <c r="KZJ78" s="8"/>
      <c r="KZK78" s="8"/>
      <c r="KZL78" s="8"/>
      <c r="KZM78" s="8"/>
      <c r="KZN78" s="8"/>
      <c r="KZO78" s="8"/>
      <c r="KZP78" s="8"/>
      <c r="KZQ78" s="8"/>
      <c r="KZR78" s="8"/>
      <c r="KZS78" s="8"/>
      <c r="KZT78" s="8"/>
      <c r="KZU78" s="8"/>
      <c r="KZV78" s="8"/>
      <c r="KZW78" s="8"/>
      <c r="KZX78" s="8"/>
      <c r="KZY78" s="8"/>
      <c r="KZZ78" s="8"/>
      <c r="LAA78" s="8"/>
      <c r="LAB78" s="8"/>
      <c r="LAC78" s="8"/>
      <c r="LAD78" s="8"/>
      <c r="LAE78" s="8"/>
      <c r="LAF78" s="8"/>
      <c r="LAG78" s="8"/>
      <c r="LAH78" s="8"/>
      <c r="LAI78" s="8"/>
      <c r="LAJ78" s="8"/>
      <c r="LAK78" s="8"/>
      <c r="LAL78" s="8"/>
      <c r="LAM78" s="8"/>
      <c r="LAN78" s="8"/>
      <c r="LAO78" s="8"/>
      <c r="LAP78" s="8"/>
      <c r="LAQ78" s="8"/>
      <c r="LAR78" s="8"/>
      <c r="LAS78" s="8"/>
      <c r="LAT78" s="8"/>
      <c r="LAU78" s="8"/>
      <c r="LAV78" s="8"/>
      <c r="LAW78" s="8"/>
      <c r="LAX78" s="8"/>
      <c r="LAY78" s="8"/>
      <c r="LAZ78" s="8"/>
      <c r="LBA78" s="8"/>
      <c r="LBB78" s="8"/>
      <c r="LBC78" s="8"/>
      <c r="LBD78" s="8"/>
      <c r="LBE78" s="8"/>
      <c r="LBF78" s="8"/>
      <c r="LBG78" s="8"/>
      <c r="LBH78" s="8"/>
      <c r="LBI78" s="8"/>
      <c r="LBJ78" s="8"/>
      <c r="LBK78" s="8"/>
      <c r="LBL78" s="8"/>
      <c r="LBM78" s="8"/>
      <c r="LBN78" s="8"/>
      <c r="LBO78" s="8"/>
      <c r="LBP78" s="8"/>
      <c r="LBQ78" s="8"/>
      <c r="LBR78" s="8"/>
      <c r="LBS78" s="8"/>
      <c r="LBT78" s="8"/>
      <c r="LBU78" s="8"/>
      <c r="LBV78" s="8"/>
      <c r="LBW78" s="8"/>
      <c r="LBX78" s="8"/>
      <c r="LBY78" s="8"/>
      <c r="LBZ78" s="8"/>
      <c r="LCA78" s="8"/>
      <c r="LCB78" s="8"/>
      <c r="LCC78" s="8"/>
      <c r="LCD78" s="8"/>
      <c r="LCE78" s="8"/>
      <c r="LCF78" s="8"/>
      <c r="LCG78" s="8"/>
      <c r="LCH78" s="8"/>
      <c r="LCI78" s="8"/>
      <c r="LCJ78" s="8"/>
      <c r="LCK78" s="8"/>
      <c r="LCL78" s="8"/>
      <c r="LCM78" s="8"/>
      <c r="LCN78" s="8"/>
      <c r="LCO78" s="8"/>
      <c r="LCP78" s="8"/>
      <c r="LCQ78" s="8"/>
      <c r="LCR78" s="8"/>
      <c r="LCS78" s="8"/>
      <c r="LCT78" s="8"/>
      <c r="LCU78" s="8"/>
      <c r="LCV78" s="8"/>
      <c r="LCW78" s="8"/>
      <c r="LCX78" s="8"/>
      <c r="LCY78" s="8"/>
      <c r="LCZ78" s="8"/>
      <c r="LDA78" s="8"/>
      <c r="LDB78" s="8"/>
      <c r="LDC78" s="8"/>
      <c r="LDD78" s="8"/>
      <c r="LDE78" s="8"/>
      <c r="LDF78" s="8"/>
      <c r="LDG78" s="8"/>
      <c r="LDH78" s="8"/>
      <c r="LDI78" s="8"/>
      <c r="LDJ78" s="8"/>
      <c r="LDK78" s="8"/>
      <c r="LDL78" s="8"/>
      <c r="LDM78" s="8"/>
      <c r="LDN78" s="8"/>
      <c r="LDO78" s="8"/>
      <c r="LDP78" s="8"/>
      <c r="LDQ78" s="8"/>
      <c r="LDR78" s="8"/>
      <c r="LDS78" s="8"/>
      <c r="LDT78" s="8"/>
      <c r="LDU78" s="8"/>
      <c r="LDV78" s="8"/>
      <c r="LDW78" s="8"/>
      <c r="LDX78" s="8"/>
      <c r="LDY78" s="8"/>
      <c r="LDZ78" s="8"/>
      <c r="LEA78" s="8"/>
      <c r="LEB78" s="8"/>
      <c r="LEC78" s="8"/>
      <c r="LED78" s="8"/>
      <c r="LEE78" s="8"/>
      <c r="LEF78" s="8"/>
      <c r="LEG78" s="8"/>
      <c r="LEH78" s="8"/>
      <c r="LEI78" s="8"/>
      <c r="LEJ78" s="8"/>
      <c r="LEK78" s="8"/>
      <c r="LEL78" s="8"/>
      <c r="LEM78" s="8"/>
      <c r="LEN78" s="8"/>
      <c r="LEO78" s="8"/>
      <c r="LEP78" s="8"/>
      <c r="LEQ78" s="8"/>
      <c r="LER78" s="8"/>
      <c r="LES78" s="8"/>
      <c r="LET78" s="8"/>
      <c r="LEU78" s="8"/>
      <c r="LEV78" s="8"/>
      <c r="LEW78" s="8"/>
      <c r="LEX78" s="8"/>
      <c r="LEY78" s="8"/>
      <c r="LEZ78" s="8"/>
      <c r="LFA78" s="8"/>
      <c r="LFB78" s="8"/>
      <c r="LFC78" s="8"/>
      <c r="LFD78" s="8"/>
      <c r="LFE78" s="8"/>
      <c r="LFF78" s="8"/>
      <c r="LFG78" s="8"/>
      <c r="LFH78" s="8"/>
      <c r="LFI78" s="8"/>
      <c r="LFJ78" s="8"/>
      <c r="LFK78" s="8"/>
      <c r="LFL78" s="8"/>
      <c r="LFM78" s="8"/>
      <c r="LFN78" s="8"/>
      <c r="LFO78" s="8"/>
      <c r="LFP78" s="8"/>
      <c r="LFQ78" s="8"/>
      <c r="LFR78" s="8"/>
      <c r="LFS78" s="8"/>
      <c r="LFT78" s="8"/>
      <c r="LFU78" s="8"/>
      <c r="LFV78" s="8"/>
      <c r="LFW78" s="8"/>
      <c r="LFX78" s="8"/>
      <c r="LFY78" s="8"/>
      <c r="LFZ78" s="8"/>
      <c r="LGA78" s="8"/>
      <c r="LGB78" s="8"/>
      <c r="LGC78" s="8"/>
      <c r="LGD78" s="8"/>
      <c r="LGE78" s="8"/>
      <c r="LGF78" s="8"/>
      <c r="LGG78" s="8"/>
      <c r="LGH78" s="8"/>
      <c r="LGI78" s="8"/>
      <c r="LGJ78" s="8"/>
      <c r="LGK78" s="8"/>
      <c r="LGL78" s="8"/>
      <c r="LGM78" s="8"/>
      <c r="LGN78" s="8"/>
      <c r="LGO78" s="8"/>
      <c r="LGP78" s="8"/>
      <c r="LGQ78" s="8"/>
      <c r="LGR78" s="8"/>
      <c r="LGS78" s="8"/>
      <c r="LGT78" s="8"/>
      <c r="LGU78" s="8"/>
      <c r="LGV78" s="8"/>
      <c r="LGW78" s="8"/>
      <c r="LGX78" s="8"/>
      <c r="LGY78" s="8"/>
      <c r="LGZ78" s="8"/>
      <c r="LHA78" s="8"/>
      <c r="LHB78" s="8"/>
      <c r="LHC78" s="8"/>
      <c r="LHD78" s="8"/>
      <c r="LHE78" s="8"/>
      <c r="LHF78" s="8"/>
      <c r="LHG78" s="8"/>
      <c r="LHH78" s="8"/>
      <c r="LHI78" s="8"/>
      <c r="LHJ78" s="8"/>
      <c r="LHK78" s="8"/>
      <c r="LHL78" s="8"/>
      <c r="LHM78" s="8"/>
      <c r="LHN78" s="8"/>
      <c r="LHO78" s="8"/>
      <c r="LHP78" s="8"/>
      <c r="LHQ78" s="8"/>
      <c r="LHR78" s="8"/>
      <c r="LHS78" s="8"/>
      <c r="LHT78" s="8"/>
      <c r="LHU78" s="8"/>
      <c r="LHV78" s="8"/>
      <c r="LHW78" s="8"/>
      <c r="LHX78" s="8"/>
      <c r="LHY78" s="8"/>
      <c r="LHZ78" s="8"/>
      <c r="LIA78" s="8"/>
      <c r="LIB78" s="8"/>
      <c r="LIC78" s="8"/>
      <c r="LID78" s="8"/>
      <c r="LIE78" s="8"/>
      <c r="LIF78" s="8"/>
      <c r="LIG78" s="8"/>
      <c r="LIH78" s="8"/>
      <c r="LII78" s="8"/>
      <c r="LIJ78" s="8"/>
      <c r="LIK78" s="8"/>
      <c r="LIL78" s="8"/>
      <c r="LIM78" s="8"/>
      <c r="LIN78" s="8"/>
      <c r="LIO78" s="8"/>
      <c r="LIP78" s="8"/>
      <c r="LIQ78" s="8"/>
      <c r="LIR78" s="8"/>
      <c r="LIS78" s="8"/>
      <c r="LIT78" s="8"/>
      <c r="LIU78" s="8"/>
      <c r="LIV78" s="8"/>
      <c r="LIW78" s="8"/>
      <c r="LIX78" s="8"/>
      <c r="LIY78" s="8"/>
      <c r="LIZ78" s="8"/>
      <c r="LJA78" s="8"/>
      <c r="LJB78" s="8"/>
      <c r="LJC78" s="8"/>
      <c r="LJD78" s="8"/>
      <c r="LJE78" s="8"/>
      <c r="LJF78" s="8"/>
      <c r="LJG78" s="8"/>
      <c r="LJH78" s="8"/>
      <c r="LJI78" s="8"/>
      <c r="LJJ78" s="8"/>
      <c r="LJK78" s="8"/>
      <c r="LJL78" s="8"/>
      <c r="LJM78" s="8"/>
      <c r="LJN78" s="8"/>
      <c r="LJO78" s="8"/>
      <c r="LJP78" s="8"/>
      <c r="LJQ78" s="8"/>
      <c r="LJR78" s="8"/>
      <c r="LJS78" s="8"/>
      <c r="LJT78" s="8"/>
      <c r="LJU78" s="8"/>
      <c r="LJV78" s="8"/>
      <c r="LJW78" s="8"/>
      <c r="LJX78" s="8"/>
      <c r="LJY78" s="8"/>
      <c r="LJZ78" s="8"/>
      <c r="LKA78" s="8"/>
      <c r="LKB78" s="8"/>
      <c r="LKC78" s="8"/>
      <c r="LKD78" s="8"/>
      <c r="LKE78" s="8"/>
      <c r="LKF78" s="8"/>
      <c r="LKG78" s="8"/>
      <c r="LKH78" s="8"/>
      <c r="LKI78" s="8"/>
      <c r="LKJ78" s="8"/>
      <c r="LKK78" s="8"/>
      <c r="LKL78" s="8"/>
      <c r="LKM78" s="8"/>
      <c r="LKN78" s="8"/>
      <c r="LKO78" s="8"/>
      <c r="LKP78" s="8"/>
      <c r="LKQ78" s="8"/>
      <c r="LKR78" s="8"/>
      <c r="LKS78" s="8"/>
      <c r="LKT78" s="8"/>
      <c r="LKU78" s="8"/>
      <c r="LKV78" s="8"/>
      <c r="LKW78" s="8"/>
      <c r="LKX78" s="8"/>
      <c r="LKY78" s="8"/>
      <c r="LKZ78" s="8"/>
      <c r="LLA78" s="8"/>
      <c r="LLB78" s="8"/>
      <c r="LLC78" s="8"/>
      <c r="LLD78" s="8"/>
      <c r="LLE78" s="8"/>
      <c r="LLF78" s="8"/>
      <c r="LLG78" s="8"/>
      <c r="LLH78" s="8"/>
      <c r="LLI78" s="8"/>
      <c r="LLJ78" s="8"/>
      <c r="LLK78" s="8"/>
      <c r="LLL78" s="8"/>
      <c r="LLM78" s="8"/>
      <c r="LLN78" s="8"/>
      <c r="LLO78" s="8"/>
      <c r="LLP78" s="8"/>
      <c r="LLQ78" s="8"/>
      <c r="LLR78" s="8"/>
      <c r="LLS78" s="8"/>
      <c r="LLT78" s="8"/>
      <c r="LLU78" s="8"/>
      <c r="LLV78" s="8"/>
      <c r="LLW78" s="8"/>
      <c r="LLX78" s="8"/>
      <c r="LLY78" s="8"/>
      <c r="LLZ78" s="8"/>
      <c r="LMA78" s="8"/>
      <c r="LMB78" s="8"/>
      <c r="LMC78" s="8"/>
      <c r="LMD78" s="8"/>
      <c r="LME78" s="8"/>
      <c r="LMF78" s="8"/>
      <c r="LMG78" s="8"/>
      <c r="LMH78" s="8"/>
      <c r="LMI78" s="8"/>
      <c r="LMJ78" s="8"/>
      <c r="LMK78" s="8"/>
      <c r="LML78" s="8"/>
      <c r="LMM78" s="8"/>
      <c r="LMN78" s="8"/>
      <c r="LMO78" s="8"/>
      <c r="LMP78" s="8"/>
      <c r="LMQ78" s="8"/>
      <c r="LMR78" s="8"/>
      <c r="LMS78" s="8"/>
      <c r="LMT78" s="8"/>
      <c r="LMU78" s="8"/>
      <c r="LMV78" s="8"/>
      <c r="LMW78" s="8"/>
      <c r="LMX78" s="8"/>
      <c r="LMY78" s="8"/>
      <c r="LMZ78" s="8"/>
      <c r="LNA78" s="8"/>
      <c r="LNB78" s="8"/>
      <c r="LNC78" s="8"/>
      <c r="LND78" s="8"/>
      <c r="LNE78" s="8"/>
      <c r="LNF78" s="8"/>
      <c r="LNG78" s="8"/>
      <c r="LNH78" s="8"/>
      <c r="LNI78" s="8"/>
      <c r="LNJ78" s="8"/>
      <c r="LNK78" s="8"/>
      <c r="LNL78" s="8"/>
      <c r="LNM78" s="8"/>
      <c r="LNN78" s="8"/>
      <c r="LNO78" s="8"/>
      <c r="LNP78" s="8"/>
      <c r="LNQ78" s="8"/>
      <c r="LNR78" s="8"/>
      <c r="LNS78" s="8"/>
      <c r="LNT78" s="8"/>
      <c r="LNU78" s="8"/>
      <c r="LNV78" s="8"/>
      <c r="LNW78" s="8"/>
      <c r="LNX78" s="8"/>
      <c r="LNY78" s="8"/>
      <c r="LNZ78" s="8"/>
      <c r="LOA78" s="8"/>
      <c r="LOB78" s="8"/>
      <c r="LOC78" s="8"/>
      <c r="LOD78" s="8"/>
      <c r="LOE78" s="8"/>
      <c r="LOF78" s="8"/>
      <c r="LOG78" s="8"/>
      <c r="LOH78" s="8"/>
      <c r="LOI78" s="8"/>
      <c r="LOJ78" s="8"/>
      <c r="LOK78" s="8"/>
      <c r="LOL78" s="8"/>
      <c r="LOM78" s="8"/>
      <c r="LON78" s="8"/>
      <c r="LOO78" s="8"/>
      <c r="LOP78" s="8"/>
      <c r="LOQ78" s="8"/>
      <c r="LOR78" s="8"/>
      <c r="LOS78" s="8"/>
      <c r="LOT78" s="8"/>
      <c r="LOU78" s="8"/>
      <c r="LOV78" s="8"/>
      <c r="LOW78" s="8"/>
      <c r="LOX78" s="8"/>
      <c r="LOY78" s="8"/>
      <c r="LOZ78" s="8"/>
      <c r="LPA78" s="8"/>
      <c r="LPB78" s="8"/>
      <c r="LPC78" s="8"/>
      <c r="LPD78" s="8"/>
      <c r="LPE78" s="8"/>
      <c r="LPF78" s="8"/>
      <c r="LPG78" s="8"/>
      <c r="LPH78" s="8"/>
      <c r="LPI78" s="8"/>
      <c r="LPJ78" s="8"/>
      <c r="LPK78" s="8"/>
      <c r="LPL78" s="8"/>
      <c r="LPM78" s="8"/>
      <c r="LPN78" s="8"/>
      <c r="LPO78" s="8"/>
      <c r="LPP78" s="8"/>
      <c r="LPQ78" s="8"/>
      <c r="LPR78" s="8"/>
      <c r="LPS78" s="8"/>
      <c r="LPT78" s="8"/>
      <c r="LPU78" s="8"/>
      <c r="LPV78" s="8"/>
      <c r="LPW78" s="8"/>
      <c r="LPX78" s="8"/>
      <c r="LPY78" s="8"/>
      <c r="LPZ78" s="8"/>
      <c r="LQA78" s="8"/>
      <c r="LQB78" s="8"/>
      <c r="LQC78" s="8"/>
      <c r="LQD78" s="8"/>
      <c r="LQE78" s="8"/>
      <c r="LQF78" s="8"/>
      <c r="LQG78" s="8"/>
      <c r="LQH78" s="8"/>
      <c r="LQI78" s="8"/>
      <c r="LQJ78" s="8"/>
      <c r="LQK78" s="8"/>
      <c r="LQL78" s="8"/>
      <c r="LQM78" s="8"/>
      <c r="LQN78" s="8"/>
      <c r="LQO78" s="8"/>
      <c r="LQP78" s="8"/>
      <c r="LQQ78" s="8"/>
      <c r="LQR78" s="8"/>
      <c r="LQS78" s="8"/>
      <c r="LQT78" s="8"/>
      <c r="LQU78" s="8"/>
      <c r="LQV78" s="8"/>
      <c r="LQW78" s="8"/>
      <c r="LQX78" s="8"/>
      <c r="LQY78" s="8"/>
      <c r="LQZ78" s="8"/>
      <c r="LRA78" s="8"/>
      <c r="LRB78" s="8"/>
      <c r="LRC78" s="8"/>
      <c r="LRD78" s="8"/>
      <c r="LRE78" s="8"/>
      <c r="LRF78" s="8"/>
      <c r="LRG78" s="8"/>
      <c r="LRH78" s="8"/>
      <c r="LRI78" s="8"/>
      <c r="LRJ78" s="8"/>
      <c r="LRK78" s="8"/>
      <c r="LRL78" s="8"/>
      <c r="LRM78" s="8"/>
      <c r="LRN78" s="8"/>
      <c r="LRO78" s="8"/>
      <c r="LRP78" s="8"/>
      <c r="LRQ78" s="8"/>
      <c r="LRR78" s="8"/>
      <c r="LRS78" s="8"/>
      <c r="LRT78" s="8"/>
      <c r="LRU78" s="8"/>
      <c r="LRV78" s="8"/>
      <c r="LRW78" s="8"/>
      <c r="LRX78" s="8"/>
      <c r="LRY78" s="8"/>
      <c r="LRZ78" s="8"/>
      <c r="LSA78" s="8"/>
      <c r="LSB78" s="8"/>
      <c r="LSC78" s="8"/>
      <c r="LSD78" s="8"/>
      <c r="LSE78" s="8"/>
      <c r="LSF78" s="8"/>
      <c r="LSG78" s="8"/>
      <c r="LSH78" s="8"/>
      <c r="LSI78" s="8"/>
      <c r="LSJ78" s="8"/>
      <c r="LSK78" s="8"/>
      <c r="LSL78" s="8"/>
      <c r="LSM78" s="8"/>
      <c r="LSN78" s="8"/>
      <c r="LSO78" s="8"/>
      <c r="LSP78" s="8"/>
      <c r="LSQ78" s="8"/>
      <c r="LSR78" s="8"/>
      <c r="LSS78" s="8"/>
      <c r="LST78" s="8"/>
      <c r="LSU78" s="8"/>
      <c r="LSV78" s="8"/>
      <c r="LSW78" s="8"/>
      <c r="LSX78" s="8"/>
      <c r="LSY78" s="8"/>
      <c r="LSZ78" s="8"/>
      <c r="LTA78" s="8"/>
      <c r="LTB78" s="8"/>
      <c r="LTC78" s="8"/>
      <c r="LTD78" s="8"/>
      <c r="LTE78" s="8"/>
      <c r="LTF78" s="8"/>
      <c r="LTG78" s="8"/>
      <c r="LTH78" s="8"/>
      <c r="LTI78" s="8"/>
      <c r="LTJ78" s="8"/>
      <c r="LTK78" s="8"/>
      <c r="LTL78" s="8"/>
      <c r="LTM78" s="8"/>
      <c r="LTN78" s="8"/>
      <c r="LTO78" s="8"/>
      <c r="LTP78" s="8"/>
      <c r="LTQ78" s="8"/>
      <c r="LTR78" s="8"/>
      <c r="LTS78" s="8"/>
      <c r="LTT78" s="8"/>
      <c r="LTU78" s="8"/>
      <c r="LTV78" s="8"/>
      <c r="LTW78" s="8"/>
      <c r="LTX78" s="8"/>
      <c r="LTY78" s="8"/>
      <c r="LTZ78" s="8"/>
      <c r="LUA78" s="8"/>
      <c r="LUB78" s="8"/>
      <c r="LUC78" s="8"/>
      <c r="LUD78" s="8"/>
      <c r="LUE78" s="8"/>
      <c r="LUF78" s="8"/>
      <c r="LUG78" s="8"/>
      <c r="LUH78" s="8"/>
      <c r="LUI78" s="8"/>
      <c r="LUJ78" s="8"/>
      <c r="LUK78" s="8"/>
      <c r="LUL78" s="8"/>
      <c r="LUM78" s="8"/>
      <c r="LUN78" s="8"/>
      <c r="LUO78" s="8"/>
      <c r="LUP78" s="8"/>
      <c r="LUQ78" s="8"/>
      <c r="LUR78" s="8"/>
      <c r="LUS78" s="8"/>
      <c r="LUT78" s="8"/>
      <c r="LUU78" s="8"/>
      <c r="LUV78" s="8"/>
      <c r="LUW78" s="8"/>
      <c r="LUX78" s="8"/>
      <c r="LUY78" s="8"/>
      <c r="LUZ78" s="8"/>
      <c r="LVA78" s="8"/>
      <c r="LVB78" s="8"/>
      <c r="LVC78" s="8"/>
      <c r="LVD78" s="8"/>
      <c r="LVE78" s="8"/>
      <c r="LVF78" s="8"/>
      <c r="LVG78" s="8"/>
      <c r="LVH78" s="8"/>
      <c r="LVI78" s="8"/>
      <c r="LVJ78" s="8"/>
      <c r="LVK78" s="8"/>
      <c r="LVL78" s="8"/>
      <c r="LVM78" s="8"/>
      <c r="LVN78" s="8"/>
      <c r="LVO78" s="8"/>
      <c r="LVP78" s="8"/>
      <c r="LVQ78" s="8"/>
      <c r="LVR78" s="8"/>
      <c r="LVS78" s="8"/>
      <c r="LVT78" s="8"/>
      <c r="LVU78" s="8"/>
      <c r="LVV78" s="8"/>
      <c r="LVW78" s="8"/>
      <c r="LVX78" s="8"/>
      <c r="LVY78" s="8"/>
      <c r="LVZ78" s="8"/>
      <c r="LWA78" s="8"/>
      <c r="LWB78" s="8"/>
      <c r="LWC78" s="8"/>
      <c r="LWD78" s="8"/>
      <c r="LWE78" s="8"/>
      <c r="LWF78" s="8"/>
      <c r="LWG78" s="8"/>
      <c r="LWH78" s="8"/>
      <c r="LWI78" s="8"/>
      <c r="LWJ78" s="8"/>
      <c r="LWK78" s="8"/>
      <c r="LWL78" s="8"/>
      <c r="LWM78" s="8"/>
      <c r="LWN78" s="8"/>
      <c r="LWO78" s="8"/>
      <c r="LWP78" s="8"/>
      <c r="LWQ78" s="8"/>
      <c r="LWR78" s="8"/>
      <c r="LWS78" s="8"/>
      <c r="LWT78" s="8"/>
      <c r="LWU78" s="8"/>
      <c r="LWV78" s="8"/>
      <c r="LWW78" s="8"/>
      <c r="LWX78" s="8"/>
      <c r="LWY78" s="8"/>
      <c r="LWZ78" s="8"/>
      <c r="LXA78" s="8"/>
      <c r="LXB78" s="8"/>
      <c r="LXC78" s="8"/>
      <c r="LXD78" s="8"/>
      <c r="LXE78" s="8"/>
      <c r="LXF78" s="8"/>
      <c r="LXG78" s="8"/>
      <c r="LXH78" s="8"/>
      <c r="LXI78" s="8"/>
      <c r="LXJ78" s="8"/>
      <c r="LXK78" s="8"/>
      <c r="LXL78" s="8"/>
      <c r="LXM78" s="8"/>
      <c r="LXN78" s="8"/>
      <c r="LXO78" s="8"/>
      <c r="LXP78" s="8"/>
      <c r="LXQ78" s="8"/>
      <c r="LXR78" s="8"/>
      <c r="LXS78" s="8"/>
      <c r="LXT78" s="8"/>
      <c r="LXU78" s="8"/>
      <c r="LXV78" s="8"/>
      <c r="LXW78" s="8"/>
      <c r="LXX78" s="8"/>
      <c r="LXY78" s="8"/>
      <c r="LXZ78" s="8"/>
      <c r="LYA78" s="8"/>
      <c r="LYB78" s="8"/>
      <c r="LYC78" s="8"/>
      <c r="LYD78" s="8"/>
      <c r="LYE78" s="8"/>
      <c r="LYF78" s="8"/>
      <c r="LYG78" s="8"/>
      <c r="LYH78" s="8"/>
      <c r="LYI78" s="8"/>
      <c r="LYJ78" s="8"/>
      <c r="LYK78" s="8"/>
      <c r="LYL78" s="8"/>
      <c r="LYM78" s="8"/>
      <c r="LYN78" s="8"/>
      <c r="LYO78" s="8"/>
      <c r="LYP78" s="8"/>
      <c r="LYQ78" s="8"/>
      <c r="LYR78" s="8"/>
      <c r="LYS78" s="8"/>
      <c r="LYT78" s="8"/>
      <c r="LYU78" s="8"/>
      <c r="LYV78" s="8"/>
      <c r="LYW78" s="8"/>
      <c r="LYX78" s="8"/>
      <c r="LYY78" s="8"/>
      <c r="LYZ78" s="8"/>
      <c r="LZA78" s="8"/>
      <c r="LZB78" s="8"/>
      <c r="LZC78" s="8"/>
      <c r="LZD78" s="8"/>
      <c r="LZE78" s="8"/>
      <c r="LZF78" s="8"/>
      <c r="LZG78" s="8"/>
      <c r="LZH78" s="8"/>
      <c r="LZI78" s="8"/>
      <c r="LZJ78" s="8"/>
      <c r="LZK78" s="8"/>
      <c r="LZL78" s="8"/>
      <c r="LZM78" s="8"/>
      <c r="LZN78" s="8"/>
      <c r="LZO78" s="8"/>
      <c r="LZP78" s="8"/>
      <c r="LZQ78" s="8"/>
      <c r="LZR78" s="8"/>
      <c r="LZS78" s="8"/>
      <c r="LZT78" s="8"/>
      <c r="LZU78" s="8"/>
      <c r="LZV78" s="8"/>
      <c r="LZW78" s="8"/>
      <c r="LZX78" s="8"/>
      <c r="LZY78" s="8"/>
      <c r="LZZ78" s="8"/>
      <c r="MAA78" s="8"/>
      <c r="MAB78" s="8"/>
      <c r="MAC78" s="8"/>
      <c r="MAD78" s="8"/>
      <c r="MAE78" s="8"/>
      <c r="MAF78" s="8"/>
      <c r="MAG78" s="8"/>
      <c r="MAH78" s="8"/>
      <c r="MAI78" s="8"/>
      <c r="MAJ78" s="8"/>
      <c r="MAK78" s="8"/>
      <c r="MAL78" s="8"/>
      <c r="MAM78" s="8"/>
      <c r="MAN78" s="8"/>
      <c r="MAO78" s="8"/>
      <c r="MAP78" s="8"/>
      <c r="MAQ78" s="8"/>
      <c r="MAR78" s="8"/>
      <c r="MAS78" s="8"/>
      <c r="MAT78" s="8"/>
      <c r="MAU78" s="8"/>
      <c r="MAV78" s="8"/>
      <c r="MAW78" s="8"/>
      <c r="MAX78" s="8"/>
      <c r="MAY78" s="8"/>
      <c r="MAZ78" s="8"/>
      <c r="MBA78" s="8"/>
      <c r="MBB78" s="8"/>
      <c r="MBC78" s="8"/>
      <c r="MBD78" s="8"/>
      <c r="MBE78" s="8"/>
      <c r="MBF78" s="8"/>
      <c r="MBG78" s="8"/>
      <c r="MBH78" s="8"/>
      <c r="MBI78" s="8"/>
      <c r="MBJ78" s="8"/>
      <c r="MBK78" s="8"/>
      <c r="MBL78" s="8"/>
      <c r="MBM78" s="8"/>
      <c r="MBN78" s="8"/>
      <c r="MBO78" s="8"/>
      <c r="MBP78" s="8"/>
      <c r="MBQ78" s="8"/>
      <c r="MBR78" s="8"/>
      <c r="MBS78" s="8"/>
      <c r="MBT78" s="8"/>
      <c r="MBU78" s="8"/>
      <c r="MBV78" s="8"/>
      <c r="MBW78" s="8"/>
      <c r="MBX78" s="8"/>
      <c r="MBY78" s="8"/>
      <c r="MBZ78" s="8"/>
      <c r="MCA78" s="8"/>
      <c r="MCB78" s="8"/>
      <c r="MCC78" s="8"/>
      <c r="MCD78" s="8"/>
      <c r="MCE78" s="8"/>
      <c r="MCF78" s="8"/>
      <c r="MCG78" s="8"/>
      <c r="MCH78" s="8"/>
      <c r="MCI78" s="8"/>
      <c r="MCJ78" s="8"/>
      <c r="MCK78" s="8"/>
      <c r="MCL78" s="8"/>
      <c r="MCM78" s="8"/>
      <c r="MCN78" s="8"/>
      <c r="MCO78" s="8"/>
      <c r="MCP78" s="8"/>
      <c r="MCQ78" s="8"/>
      <c r="MCR78" s="8"/>
      <c r="MCS78" s="8"/>
      <c r="MCT78" s="8"/>
      <c r="MCU78" s="8"/>
      <c r="MCV78" s="8"/>
      <c r="MCW78" s="8"/>
      <c r="MCX78" s="8"/>
      <c r="MCY78" s="8"/>
      <c r="MCZ78" s="8"/>
      <c r="MDA78" s="8"/>
      <c r="MDB78" s="8"/>
      <c r="MDC78" s="8"/>
      <c r="MDD78" s="8"/>
      <c r="MDE78" s="8"/>
      <c r="MDF78" s="8"/>
      <c r="MDG78" s="8"/>
      <c r="MDH78" s="8"/>
      <c r="MDI78" s="8"/>
      <c r="MDJ78" s="8"/>
      <c r="MDK78" s="8"/>
      <c r="MDL78" s="8"/>
      <c r="MDM78" s="8"/>
      <c r="MDN78" s="8"/>
      <c r="MDO78" s="8"/>
      <c r="MDP78" s="8"/>
      <c r="MDQ78" s="8"/>
      <c r="MDR78" s="8"/>
      <c r="MDS78" s="8"/>
      <c r="MDT78" s="8"/>
      <c r="MDU78" s="8"/>
      <c r="MDV78" s="8"/>
      <c r="MDW78" s="8"/>
      <c r="MDX78" s="8"/>
      <c r="MDY78" s="8"/>
      <c r="MDZ78" s="8"/>
      <c r="MEA78" s="8"/>
      <c r="MEB78" s="8"/>
      <c r="MEC78" s="8"/>
      <c r="MED78" s="8"/>
      <c r="MEE78" s="8"/>
      <c r="MEF78" s="8"/>
      <c r="MEG78" s="8"/>
      <c r="MEH78" s="8"/>
      <c r="MEI78" s="8"/>
      <c r="MEJ78" s="8"/>
      <c r="MEK78" s="8"/>
      <c r="MEL78" s="8"/>
      <c r="MEM78" s="8"/>
      <c r="MEN78" s="8"/>
      <c r="MEO78" s="8"/>
      <c r="MEP78" s="8"/>
      <c r="MEQ78" s="8"/>
      <c r="MER78" s="8"/>
      <c r="MES78" s="8"/>
      <c r="MET78" s="8"/>
      <c r="MEU78" s="8"/>
      <c r="MEV78" s="8"/>
      <c r="MEW78" s="8"/>
      <c r="MEX78" s="8"/>
      <c r="MEY78" s="8"/>
      <c r="MEZ78" s="8"/>
      <c r="MFA78" s="8"/>
      <c r="MFB78" s="8"/>
      <c r="MFC78" s="8"/>
      <c r="MFD78" s="8"/>
      <c r="MFE78" s="8"/>
      <c r="MFF78" s="8"/>
      <c r="MFG78" s="8"/>
      <c r="MFH78" s="8"/>
      <c r="MFI78" s="8"/>
      <c r="MFJ78" s="8"/>
      <c r="MFK78" s="8"/>
      <c r="MFL78" s="8"/>
      <c r="MFM78" s="8"/>
      <c r="MFN78" s="8"/>
      <c r="MFO78" s="8"/>
      <c r="MFP78" s="8"/>
      <c r="MFQ78" s="8"/>
      <c r="MFR78" s="8"/>
      <c r="MFS78" s="8"/>
      <c r="MFT78" s="8"/>
      <c r="MFU78" s="8"/>
      <c r="MFV78" s="8"/>
      <c r="MFW78" s="8"/>
      <c r="MFX78" s="8"/>
      <c r="MFY78" s="8"/>
      <c r="MFZ78" s="8"/>
      <c r="MGA78" s="8"/>
      <c r="MGB78" s="8"/>
      <c r="MGC78" s="8"/>
      <c r="MGD78" s="8"/>
      <c r="MGE78" s="8"/>
      <c r="MGF78" s="8"/>
      <c r="MGG78" s="8"/>
      <c r="MGH78" s="8"/>
      <c r="MGI78" s="8"/>
      <c r="MGJ78" s="8"/>
      <c r="MGK78" s="8"/>
      <c r="MGL78" s="8"/>
      <c r="MGM78" s="8"/>
      <c r="MGN78" s="8"/>
      <c r="MGO78" s="8"/>
      <c r="MGP78" s="8"/>
      <c r="MGQ78" s="8"/>
      <c r="MGR78" s="8"/>
      <c r="MGS78" s="8"/>
      <c r="MGT78" s="8"/>
      <c r="MGU78" s="8"/>
      <c r="MGV78" s="8"/>
      <c r="MGW78" s="8"/>
      <c r="MGX78" s="8"/>
      <c r="MGY78" s="8"/>
      <c r="MGZ78" s="8"/>
      <c r="MHA78" s="8"/>
      <c r="MHB78" s="8"/>
      <c r="MHC78" s="8"/>
      <c r="MHD78" s="8"/>
      <c r="MHE78" s="8"/>
      <c r="MHF78" s="8"/>
      <c r="MHG78" s="8"/>
      <c r="MHH78" s="8"/>
      <c r="MHI78" s="8"/>
      <c r="MHJ78" s="8"/>
      <c r="MHK78" s="8"/>
      <c r="MHL78" s="8"/>
      <c r="MHM78" s="8"/>
      <c r="MHN78" s="8"/>
      <c r="MHO78" s="8"/>
      <c r="MHP78" s="8"/>
      <c r="MHQ78" s="8"/>
      <c r="MHR78" s="8"/>
      <c r="MHS78" s="8"/>
      <c r="MHT78" s="8"/>
      <c r="MHU78" s="8"/>
      <c r="MHV78" s="8"/>
      <c r="MHW78" s="8"/>
      <c r="MHX78" s="8"/>
      <c r="MHY78" s="8"/>
      <c r="MHZ78" s="8"/>
      <c r="MIA78" s="8"/>
      <c r="MIB78" s="8"/>
      <c r="MIC78" s="8"/>
      <c r="MID78" s="8"/>
      <c r="MIE78" s="8"/>
      <c r="MIF78" s="8"/>
      <c r="MIG78" s="8"/>
      <c r="MIH78" s="8"/>
      <c r="MII78" s="8"/>
      <c r="MIJ78" s="8"/>
      <c r="MIK78" s="8"/>
      <c r="MIL78" s="8"/>
      <c r="MIM78" s="8"/>
      <c r="MIN78" s="8"/>
      <c r="MIO78" s="8"/>
      <c r="MIP78" s="8"/>
      <c r="MIQ78" s="8"/>
      <c r="MIR78" s="8"/>
      <c r="MIS78" s="8"/>
      <c r="MIT78" s="8"/>
      <c r="MIU78" s="8"/>
      <c r="MIV78" s="8"/>
      <c r="MIW78" s="8"/>
      <c r="MIX78" s="8"/>
      <c r="MIY78" s="8"/>
      <c r="MIZ78" s="8"/>
      <c r="MJA78" s="8"/>
      <c r="MJB78" s="8"/>
      <c r="MJC78" s="8"/>
      <c r="MJD78" s="8"/>
      <c r="MJE78" s="8"/>
      <c r="MJF78" s="8"/>
      <c r="MJG78" s="8"/>
      <c r="MJH78" s="8"/>
      <c r="MJI78" s="8"/>
      <c r="MJJ78" s="8"/>
      <c r="MJK78" s="8"/>
      <c r="MJL78" s="8"/>
      <c r="MJM78" s="8"/>
      <c r="MJN78" s="8"/>
      <c r="MJO78" s="8"/>
      <c r="MJP78" s="8"/>
      <c r="MJQ78" s="8"/>
      <c r="MJR78" s="8"/>
      <c r="MJS78" s="8"/>
      <c r="MJT78" s="8"/>
      <c r="MJU78" s="8"/>
      <c r="MJV78" s="8"/>
      <c r="MJW78" s="8"/>
      <c r="MJX78" s="8"/>
      <c r="MJY78" s="8"/>
      <c r="MJZ78" s="8"/>
      <c r="MKA78" s="8"/>
      <c r="MKB78" s="8"/>
      <c r="MKC78" s="8"/>
      <c r="MKD78" s="8"/>
      <c r="MKE78" s="8"/>
      <c r="MKF78" s="8"/>
      <c r="MKG78" s="8"/>
      <c r="MKH78" s="8"/>
      <c r="MKI78" s="8"/>
      <c r="MKJ78" s="8"/>
      <c r="MKK78" s="8"/>
      <c r="MKL78" s="8"/>
      <c r="MKM78" s="8"/>
      <c r="MKN78" s="8"/>
      <c r="MKO78" s="8"/>
      <c r="MKP78" s="8"/>
      <c r="MKQ78" s="8"/>
      <c r="MKR78" s="8"/>
      <c r="MKS78" s="8"/>
      <c r="MKT78" s="8"/>
      <c r="MKU78" s="8"/>
      <c r="MKV78" s="8"/>
      <c r="MKW78" s="8"/>
      <c r="MKX78" s="8"/>
      <c r="MKY78" s="8"/>
      <c r="MKZ78" s="8"/>
      <c r="MLA78" s="8"/>
      <c r="MLB78" s="8"/>
      <c r="MLC78" s="8"/>
      <c r="MLD78" s="8"/>
      <c r="MLE78" s="8"/>
      <c r="MLF78" s="8"/>
      <c r="MLG78" s="8"/>
      <c r="MLH78" s="8"/>
      <c r="MLI78" s="8"/>
      <c r="MLJ78" s="8"/>
      <c r="MLK78" s="8"/>
      <c r="MLL78" s="8"/>
      <c r="MLM78" s="8"/>
      <c r="MLN78" s="8"/>
      <c r="MLO78" s="8"/>
      <c r="MLP78" s="8"/>
      <c r="MLQ78" s="8"/>
      <c r="MLR78" s="8"/>
      <c r="MLS78" s="8"/>
      <c r="MLT78" s="8"/>
      <c r="MLU78" s="8"/>
      <c r="MLV78" s="8"/>
      <c r="MLW78" s="8"/>
      <c r="MLX78" s="8"/>
      <c r="MLY78" s="8"/>
      <c r="MLZ78" s="8"/>
      <c r="MMA78" s="8"/>
      <c r="MMB78" s="8"/>
      <c r="MMC78" s="8"/>
      <c r="MMD78" s="8"/>
      <c r="MME78" s="8"/>
      <c r="MMF78" s="8"/>
      <c r="MMG78" s="8"/>
      <c r="MMH78" s="8"/>
      <c r="MMI78" s="8"/>
      <c r="MMJ78" s="8"/>
      <c r="MMK78" s="8"/>
      <c r="MML78" s="8"/>
      <c r="MMM78" s="8"/>
      <c r="MMN78" s="8"/>
      <c r="MMO78" s="8"/>
      <c r="MMP78" s="8"/>
      <c r="MMQ78" s="8"/>
      <c r="MMR78" s="8"/>
      <c r="MMS78" s="8"/>
      <c r="MMT78" s="8"/>
      <c r="MMU78" s="8"/>
      <c r="MMV78" s="8"/>
      <c r="MMW78" s="8"/>
      <c r="MMX78" s="8"/>
      <c r="MMY78" s="8"/>
      <c r="MMZ78" s="8"/>
      <c r="MNA78" s="8"/>
      <c r="MNB78" s="8"/>
      <c r="MNC78" s="8"/>
      <c r="MND78" s="8"/>
      <c r="MNE78" s="8"/>
      <c r="MNF78" s="8"/>
      <c r="MNG78" s="8"/>
      <c r="MNH78" s="8"/>
      <c r="MNI78" s="8"/>
      <c r="MNJ78" s="8"/>
      <c r="MNK78" s="8"/>
      <c r="MNL78" s="8"/>
      <c r="MNM78" s="8"/>
      <c r="MNN78" s="8"/>
      <c r="MNO78" s="8"/>
      <c r="MNP78" s="8"/>
      <c r="MNQ78" s="8"/>
      <c r="MNR78" s="8"/>
      <c r="MNS78" s="8"/>
      <c r="MNT78" s="8"/>
      <c r="MNU78" s="8"/>
      <c r="MNV78" s="8"/>
      <c r="MNW78" s="8"/>
      <c r="MNX78" s="8"/>
      <c r="MNY78" s="8"/>
      <c r="MNZ78" s="8"/>
      <c r="MOA78" s="8"/>
      <c r="MOB78" s="8"/>
      <c r="MOC78" s="8"/>
      <c r="MOD78" s="8"/>
      <c r="MOE78" s="8"/>
      <c r="MOF78" s="8"/>
      <c r="MOG78" s="8"/>
      <c r="MOH78" s="8"/>
      <c r="MOI78" s="8"/>
      <c r="MOJ78" s="8"/>
      <c r="MOK78" s="8"/>
      <c r="MOL78" s="8"/>
      <c r="MOM78" s="8"/>
      <c r="MON78" s="8"/>
      <c r="MOO78" s="8"/>
      <c r="MOP78" s="8"/>
      <c r="MOQ78" s="8"/>
      <c r="MOR78" s="8"/>
      <c r="MOS78" s="8"/>
      <c r="MOT78" s="8"/>
      <c r="MOU78" s="8"/>
      <c r="MOV78" s="8"/>
      <c r="MOW78" s="8"/>
      <c r="MOX78" s="8"/>
      <c r="MOY78" s="8"/>
      <c r="MOZ78" s="8"/>
      <c r="MPA78" s="8"/>
      <c r="MPB78" s="8"/>
      <c r="MPC78" s="8"/>
      <c r="MPD78" s="8"/>
      <c r="MPE78" s="8"/>
      <c r="MPF78" s="8"/>
      <c r="MPG78" s="8"/>
      <c r="MPH78" s="8"/>
      <c r="MPI78" s="8"/>
      <c r="MPJ78" s="8"/>
      <c r="MPK78" s="8"/>
      <c r="MPL78" s="8"/>
      <c r="MPM78" s="8"/>
      <c r="MPN78" s="8"/>
      <c r="MPO78" s="8"/>
      <c r="MPP78" s="8"/>
      <c r="MPQ78" s="8"/>
      <c r="MPR78" s="8"/>
      <c r="MPS78" s="8"/>
      <c r="MPT78" s="8"/>
      <c r="MPU78" s="8"/>
      <c r="MPV78" s="8"/>
      <c r="MPW78" s="8"/>
      <c r="MPX78" s="8"/>
      <c r="MPY78" s="8"/>
      <c r="MPZ78" s="8"/>
      <c r="MQA78" s="8"/>
      <c r="MQB78" s="8"/>
      <c r="MQC78" s="8"/>
      <c r="MQD78" s="8"/>
      <c r="MQE78" s="8"/>
      <c r="MQF78" s="8"/>
      <c r="MQG78" s="8"/>
      <c r="MQH78" s="8"/>
      <c r="MQI78" s="8"/>
      <c r="MQJ78" s="8"/>
      <c r="MQK78" s="8"/>
      <c r="MQL78" s="8"/>
      <c r="MQM78" s="8"/>
      <c r="MQN78" s="8"/>
      <c r="MQO78" s="8"/>
      <c r="MQP78" s="8"/>
      <c r="MQQ78" s="8"/>
      <c r="MQR78" s="8"/>
      <c r="MQS78" s="8"/>
      <c r="MQT78" s="8"/>
      <c r="MQU78" s="8"/>
      <c r="MQV78" s="8"/>
      <c r="MQW78" s="8"/>
      <c r="MQX78" s="8"/>
      <c r="MQY78" s="8"/>
      <c r="MQZ78" s="8"/>
      <c r="MRA78" s="8"/>
      <c r="MRB78" s="8"/>
      <c r="MRC78" s="8"/>
      <c r="MRD78" s="8"/>
      <c r="MRE78" s="8"/>
      <c r="MRF78" s="8"/>
      <c r="MRG78" s="8"/>
      <c r="MRH78" s="8"/>
      <c r="MRI78" s="8"/>
      <c r="MRJ78" s="8"/>
      <c r="MRK78" s="8"/>
      <c r="MRL78" s="8"/>
      <c r="MRM78" s="8"/>
      <c r="MRN78" s="8"/>
      <c r="MRO78" s="8"/>
      <c r="MRP78" s="8"/>
      <c r="MRQ78" s="8"/>
      <c r="MRR78" s="8"/>
      <c r="MRS78" s="8"/>
      <c r="MRT78" s="8"/>
      <c r="MRU78" s="8"/>
      <c r="MRV78" s="8"/>
      <c r="MRW78" s="8"/>
      <c r="MRX78" s="8"/>
      <c r="MRY78" s="8"/>
      <c r="MRZ78" s="8"/>
      <c r="MSA78" s="8"/>
      <c r="MSB78" s="8"/>
      <c r="MSC78" s="8"/>
      <c r="MSD78" s="8"/>
      <c r="MSE78" s="8"/>
      <c r="MSF78" s="8"/>
      <c r="MSG78" s="8"/>
      <c r="MSH78" s="8"/>
      <c r="MSI78" s="8"/>
      <c r="MSJ78" s="8"/>
      <c r="MSK78" s="8"/>
      <c r="MSL78" s="8"/>
      <c r="MSM78" s="8"/>
      <c r="MSN78" s="8"/>
      <c r="MSO78" s="8"/>
      <c r="MSP78" s="8"/>
      <c r="MSQ78" s="8"/>
      <c r="MSR78" s="8"/>
      <c r="MSS78" s="8"/>
      <c r="MST78" s="8"/>
      <c r="MSU78" s="8"/>
      <c r="MSV78" s="8"/>
      <c r="MSW78" s="8"/>
      <c r="MSX78" s="8"/>
      <c r="MSY78" s="8"/>
      <c r="MSZ78" s="8"/>
      <c r="MTA78" s="8"/>
      <c r="MTB78" s="8"/>
      <c r="MTC78" s="8"/>
      <c r="MTD78" s="8"/>
      <c r="MTE78" s="8"/>
      <c r="MTF78" s="8"/>
      <c r="MTG78" s="8"/>
      <c r="MTH78" s="8"/>
      <c r="MTI78" s="8"/>
      <c r="MTJ78" s="8"/>
      <c r="MTK78" s="8"/>
      <c r="MTL78" s="8"/>
      <c r="MTM78" s="8"/>
      <c r="MTN78" s="8"/>
      <c r="MTO78" s="8"/>
      <c r="MTP78" s="8"/>
      <c r="MTQ78" s="8"/>
      <c r="MTR78" s="8"/>
      <c r="MTS78" s="8"/>
      <c r="MTT78" s="8"/>
      <c r="MTU78" s="8"/>
      <c r="MTV78" s="8"/>
      <c r="MTW78" s="8"/>
      <c r="MTX78" s="8"/>
      <c r="MTY78" s="8"/>
      <c r="MTZ78" s="8"/>
      <c r="MUA78" s="8"/>
      <c r="MUB78" s="8"/>
      <c r="MUC78" s="8"/>
      <c r="MUD78" s="8"/>
      <c r="MUE78" s="8"/>
      <c r="MUF78" s="8"/>
      <c r="MUG78" s="8"/>
      <c r="MUH78" s="8"/>
      <c r="MUI78" s="8"/>
      <c r="MUJ78" s="8"/>
      <c r="MUK78" s="8"/>
      <c r="MUL78" s="8"/>
      <c r="MUM78" s="8"/>
      <c r="MUN78" s="8"/>
      <c r="MUO78" s="8"/>
      <c r="MUP78" s="8"/>
      <c r="MUQ78" s="8"/>
      <c r="MUR78" s="8"/>
      <c r="MUS78" s="8"/>
      <c r="MUT78" s="8"/>
      <c r="MUU78" s="8"/>
      <c r="MUV78" s="8"/>
      <c r="MUW78" s="8"/>
      <c r="MUX78" s="8"/>
      <c r="MUY78" s="8"/>
      <c r="MUZ78" s="8"/>
      <c r="MVA78" s="8"/>
      <c r="MVB78" s="8"/>
      <c r="MVC78" s="8"/>
      <c r="MVD78" s="8"/>
      <c r="MVE78" s="8"/>
      <c r="MVF78" s="8"/>
      <c r="MVG78" s="8"/>
      <c r="MVH78" s="8"/>
      <c r="MVI78" s="8"/>
      <c r="MVJ78" s="8"/>
      <c r="MVK78" s="8"/>
      <c r="MVL78" s="8"/>
      <c r="MVM78" s="8"/>
      <c r="MVN78" s="8"/>
      <c r="MVO78" s="8"/>
      <c r="MVP78" s="8"/>
      <c r="MVQ78" s="8"/>
      <c r="MVR78" s="8"/>
      <c r="MVS78" s="8"/>
      <c r="MVT78" s="8"/>
      <c r="MVU78" s="8"/>
      <c r="MVV78" s="8"/>
      <c r="MVW78" s="8"/>
      <c r="MVX78" s="8"/>
      <c r="MVY78" s="8"/>
      <c r="MVZ78" s="8"/>
      <c r="MWA78" s="8"/>
      <c r="MWB78" s="8"/>
      <c r="MWC78" s="8"/>
      <c r="MWD78" s="8"/>
      <c r="MWE78" s="8"/>
      <c r="MWF78" s="8"/>
      <c r="MWG78" s="8"/>
      <c r="MWH78" s="8"/>
      <c r="MWI78" s="8"/>
      <c r="MWJ78" s="8"/>
      <c r="MWK78" s="8"/>
      <c r="MWL78" s="8"/>
      <c r="MWM78" s="8"/>
      <c r="MWN78" s="8"/>
      <c r="MWO78" s="8"/>
      <c r="MWP78" s="8"/>
      <c r="MWQ78" s="8"/>
      <c r="MWR78" s="8"/>
      <c r="MWS78" s="8"/>
      <c r="MWT78" s="8"/>
      <c r="MWU78" s="8"/>
      <c r="MWV78" s="8"/>
      <c r="MWW78" s="8"/>
      <c r="MWX78" s="8"/>
      <c r="MWY78" s="8"/>
      <c r="MWZ78" s="8"/>
      <c r="MXA78" s="8"/>
      <c r="MXB78" s="8"/>
      <c r="MXC78" s="8"/>
      <c r="MXD78" s="8"/>
      <c r="MXE78" s="8"/>
      <c r="MXF78" s="8"/>
      <c r="MXG78" s="8"/>
      <c r="MXH78" s="8"/>
      <c r="MXI78" s="8"/>
      <c r="MXJ78" s="8"/>
      <c r="MXK78" s="8"/>
      <c r="MXL78" s="8"/>
      <c r="MXM78" s="8"/>
      <c r="MXN78" s="8"/>
      <c r="MXO78" s="8"/>
      <c r="MXP78" s="8"/>
      <c r="MXQ78" s="8"/>
      <c r="MXR78" s="8"/>
      <c r="MXS78" s="8"/>
      <c r="MXT78" s="8"/>
      <c r="MXU78" s="8"/>
      <c r="MXV78" s="8"/>
      <c r="MXW78" s="8"/>
      <c r="MXX78" s="8"/>
      <c r="MXY78" s="8"/>
      <c r="MXZ78" s="8"/>
      <c r="MYA78" s="8"/>
      <c r="MYB78" s="8"/>
      <c r="MYC78" s="8"/>
      <c r="MYD78" s="8"/>
      <c r="MYE78" s="8"/>
      <c r="MYF78" s="8"/>
      <c r="MYG78" s="8"/>
      <c r="MYH78" s="8"/>
      <c r="MYI78" s="8"/>
      <c r="MYJ78" s="8"/>
      <c r="MYK78" s="8"/>
      <c r="MYL78" s="8"/>
      <c r="MYM78" s="8"/>
      <c r="MYN78" s="8"/>
      <c r="MYO78" s="8"/>
      <c r="MYP78" s="8"/>
      <c r="MYQ78" s="8"/>
      <c r="MYR78" s="8"/>
      <c r="MYS78" s="8"/>
      <c r="MYT78" s="8"/>
      <c r="MYU78" s="8"/>
      <c r="MYV78" s="8"/>
      <c r="MYW78" s="8"/>
      <c r="MYX78" s="8"/>
      <c r="MYY78" s="8"/>
      <c r="MYZ78" s="8"/>
      <c r="MZA78" s="8"/>
      <c r="MZB78" s="8"/>
      <c r="MZC78" s="8"/>
      <c r="MZD78" s="8"/>
      <c r="MZE78" s="8"/>
      <c r="MZF78" s="8"/>
      <c r="MZG78" s="8"/>
      <c r="MZH78" s="8"/>
      <c r="MZI78" s="8"/>
      <c r="MZJ78" s="8"/>
      <c r="MZK78" s="8"/>
      <c r="MZL78" s="8"/>
      <c r="MZM78" s="8"/>
      <c r="MZN78" s="8"/>
      <c r="MZO78" s="8"/>
      <c r="MZP78" s="8"/>
      <c r="MZQ78" s="8"/>
      <c r="MZR78" s="8"/>
      <c r="MZS78" s="8"/>
      <c r="MZT78" s="8"/>
      <c r="MZU78" s="8"/>
      <c r="MZV78" s="8"/>
      <c r="MZW78" s="8"/>
      <c r="MZX78" s="8"/>
      <c r="MZY78" s="8"/>
      <c r="MZZ78" s="8"/>
      <c r="NAA78" s="8"/>
      <c r="NAB78" s="8"/>
      <c r="NAC78" s="8"/>
      <c r="NAD78" s="8"/>
      <c r="NAE78" s="8"/>
      <c r="NAF78" s="8"/>
      <c r="NAG78" s="8"/>
      <c r="NAH78" s="8"/>
      <c r="NAI78" s="8"/>
      <c r="NAJ78" s="8"/>
      <c r="NAK78" s="8"/>
      <c r="NAL78" s="8"/>
      <c r="NAM78" s="8"/>
      <c r="NAN78" s="8"/>
      <c r="NAO78" s="8"/>
      <c r="NAP78" s="8"/>
      <c r="NAQ78" s="8"/>
      <c r="NAR78" s="8"/>
      <c r="NAS78" s="8"/>
      <c r="NAT78" s="8"/>
      <c r="NAU78" s="8"/>
      <c r="NAV78" s="8"/>
      <c r="NAW78" s="8"/>
      <c r="NAX78" s="8"/>
      <c r="NAY78" s="8"/>
      <c r="NAZ78" s="8"/>
      <c r="NBA78" s="8"/>
      <c r="NBB78" s="8"/>
      <c r="NBC78" s="8"/>
      <c r="NBD78" s="8"/>
      <c r="NBE78" s="8"/>
      <c r="NBF78" s="8"/>
      <c r="NBG78" s="8"/>
      <c r="NBH78" s="8"/>
      <c r="NBI78" s="8"/>
      <c r="NBJ78" s="8"/>
      <c r="NBK78" s="8"/>
      <c r="NBL78" s="8"/>
      <c r="NBM78" s="8"/>
      <c r="NBN78" s="8"/>
      <c r="NBO78" s="8"/>
      <c r="NBP78" s="8"/>
      <c r="NBQ78" s="8"/>
      <c r="NBR78" s="8"/>
      <c r="NBS78" s="8"/>
      <c r="NBT78" s="8"/>
      <c r="NBU78" s="8"/>
      <c r="NBV78" s="8"/>
      <c r="NBW78" s="8"/>
      <c r="NBX78" s="8"/>
      <c r="NBY78" s="8"/>
      <c r="NBZ78" s="8"/>
      <c r="NCA78" s="8"/>
      <c r="NCB78" s="8"/>
      <c r="NCC78" s="8"/>
      <c r="NCD78" s="8"/>
      <c r="NCE78" s="8"/>
      <c r="NCF78" s="8"/>
      <c r="NCG78" s="8"/>
      <c r="NCH78" s="8"/>
      <c r="NCI78" s="8"/>
      <c r="NCJ78" s="8"/>
      <c r="NCK78" s="8"/>
      <c r="NCL78" s="8"/>
      <c r="NCM78" s="8"/>
      <c r="NCN78" s="8"/>
      <c r="NCO78" s="8"/>
      <c r="NCP78" s="8"/>
      <c r="NCQ78" s="8"/>
      <c r="NCR78" s="8"/>
      <c r="NCS78" s="8"/>
      <c r="NCT78" s="8"/>
      <c r="NCU78" s="8"/>
      <c r="NCV78" s="8"/>
      <c r="NCW78" s="8"/>
      <c r="NCX78" s="8"/>
      <c r="NCY78" s="8"/>
      <c r="NCZ78" s="8"/>
      <c r="NDA78" s="8"/>
      <c r="NDB78" s="8"/>
      <c r="NDC78" s="8"/>
      <c r="NDD78" s="8"/>
      <c r="NDE78" s="8"/>
      <c r="NDF78" s="8"/>
      <c r="NDG78" s="8"/>
      <c r="NDH78" s="8"/>
      <c r="NDI78" s="8"/>
      <c r="NDJ78" s="8"/>
      <c r="NDK78" s="8"/>
      <c r="NDL78" s="8"/>
      <c r="NDM78" s="8"/>
      <c r="NDN78" s="8"/>
      <c r="NDO78" s="8"/>
      <c r="NDP78" s="8"/>
      <c r="NDQ78" s="8"/>
      <c r="NDR78" s="8"/>
      <c r="NDS78" s="8"/>
      <c r="NDT78" s="8"/>
      <c r="NDU78" s="8"/>
      <c r="NDV78" s="8"/>
      <c r="NDW78" s="8"/>
      <c r="NDX78" s="8"/>
      <c r="NDY78" s="8"/>
      <c r="NDZ78" s="8"/>
      <c r="NEA78" s="8"/>
      <c r="NEB78" s="8"/>
      <c r="NEC78" s="8"/>
      <c r="NED78" s="8"/>
      <c r="NEE78" s="8"/>
      <c r="NEF78" s="8"/>
      <c r="NEG78" s="8"/>
      <c r="NEH78" s="8"/>
      <c r="NEI78" s="8"/>
      <c r="NEJ78" s="8"/>
      <c r="NEK78" s="8"/>
      <c r="NEL78" s="8"/>
      <c r="NEM78" s="8"/>
      <c r="NEN78" s="8"/>
      <c r="NEO78" s="8"/>
      <c r="NEP78" s="8"/>
      <c r="NEQ78" s="8"/>
      <c r="NER78" s="8"/>
      <c r="NES78" s="8"/>
      <c r="NET78" s="8"/>
      <c r="NEU78" s="8"/>
      <c r="NEV78" s="8"/>
      <c r="NEW78" s="8"/>
      <c r="NEX78" s="8"/>
      <c r="NEY78" s="8"/>
      <c r="NEZ78" s="8"/>
      <c r="NFA78" s="8"/>
      <c r="NFB78" s="8"/>
      <c r="NFC78" s="8"/>
      <c r="NFD78" s="8"/>
      <c r="NFE78" s="8"/>
      <c r="NFF78" s="8"/>
      <c r="NFG78" s="8"/>
      <c r="NFH78" s="8"/>
      <c r="NFI78" s="8"/>
      <c r="NFJ78" s="8"/>
      <c r="NFK78" s="8"/>
      <c r="NFL78" s="8"/>
      <c r="NFM78" s="8"/>
      <c r="NFN78" s="8"/>
      <c r="NFO78" s="8"/>
      <c r="NFP78" s="8"/>
      <c r="NFQ78" s="8"/>
      <c r="NFR78" s="8"/>
      <c r="NFS78" s="8"/>
      <c r="NFT78" s="8"/>
      <c r="NFU78" s="8"/>
      <c r="NFV78" s="8"/>
      <c r="NFW78" s="8"/>
      <c r="NFX78" s="8"/>
      <c r="NFY78" s="8"/>
      <c r="NFZ78" s="8"/>
      <c r="NGA78" s="8"/>
      <c r="NGB78" s="8"/>
      <c r="NGC78" s="8"/>
      <c r="NGD78" s="8"/>
      <c r="NGE78" s="8"/>
      <c r="NGF78" s="8"/>
      <c r="NGG78" s="8"/>
      <c r="NGH78" s="8"/>
      <c r="NGI78" s="8"/>
      <c r="NGJ78" s="8"/>
      <c r="NGK78" s="8"/>
      <c r="NGL78" s="8"/>
      <c r="NGM78" s="8"/>
      <c r="NGN78" s="8"/>
      <c r="NGO78" s="8"/>
      <c r="NGP78" s="8"/>
      <c r="NGQ78" s="8"/>
      <c r="NGR78" s="8"/>
      <c r="NGS78" s="8"/>
      <c r="NGT78" s="8"/>
      <c r="NGU78" s="8"/>
      <c r="NGV78" s="8"/>
      <c r="NGW78" s="8"/>
      <c r="NGX78" s="8"/>
      <c r="NGY78" s="8"/>
      <c r="NGZ78" s="8"/>
      <c r="NHA78" s="8"/>
      <c r="NHB78" s="8"/>
      <c r="NHC78" s="8"/>
      <c r="NHD78" s="8"/>
      <c r="NHE78" s="8"/>
      <c r="NHF78" s="8"/>
      <c r="NHG78" s="8"/>
      <c r="NHH78" s="8"/>
      <c r="NHI78" s="8"/>
      <c r="NHJ78" s="8"/>
      <c r="NHK78" s="8"/>
      <c r="NHL78" s="8"/>
      <c r="NHM78" s="8"/>
      <c r="NHN78" s="8"/>
      <c r="NHO78" s="8"/>
      <c r="NHP78" s="8"/>
      <c r="NHQ78" s="8"/>
      <c r="NHR78" s="8"/>
      <c r="NHS78" s="8"/>
      <c r="NHT78" s="8"/>
      <c r="NHU78" s="8"/>
      <c r="NHV78" s="8"/>
      <c r="NHW78" s="8"/>
      <c r="NHX78" s="8"/>
      <c r="NHY78" s="8"/>
      <c r="NHZ78" s="8"/>
      <c r="NIA78" s="8"/>
      <c r="NIB78" s="8"/>
      <c r="NIC78" s="8"/>
      <c r="NID78" s="8"/>
      <c r="NIE78" s="8"/>
      <c r="NIF78" s="8"/>
      <c r="NIG78" s="8"/>
      <c r="NIH78" s="8"/>
      <c r="NII78" s="8"/>
      <c r="NIJ78" s="8"/>
      <c r="NIK78" s="8"/>
      <c r="NIL78" s="8"/>
      <c r="NIM78" s="8"/>
      <c r="NIN78" s="8"/>
      <c r="NIO78" s="8"/>
      <c r="NIP78" s="8"/>
      <c r="NIQ78" s="8"/>
      <c r="NIR78" s="8"/>
      <c r="NIS78" s="8"/>
      <c r="NIT78" s="8"/>
      <c r="NIU78" s="8"/>
      <c r="NIV78" s="8"/>
      <c r="NIW78" s="8"/>
      <c r="NIX78" s="8"/>
      <c r="NIY78" s="8"/>
      <c r="NIZ78" s="8"/>
      <c r="NJA78" s="8"/>
      <c r="NJB78" s="8"/>
      <c r="NJC78" s="8"/>
      <c r="NJD78" s="8"/>
      <c r="NJE78" s="8"/>
      <c r="NJF78" s="8"/>
      <c r="NJG78" s="8"/>
      <c r="NJH78" s="8"/>
      <c r="NJI78" s="8"/>
      <c r="NJJ78" s="8"/>
      <c r="NJK78" s="8"/>
      <c r="NJL78" s="8"/>
      <c r="NJM78" s="8"/>
      <c r="NJN78" s="8"/>
      <c r="NJO78" s="8"/>
      <c r="NJP78" s="8"/>
      <c r="NJQ78" s="8"/>
      <c r="NJR78" s="8"/>
      <c r="NJS78" s="8"/>
      <c r="NJT78" s="8"/>
      <c r="NJU78" s="8"/>
      <c r="NJV78" s="8"/>
      <c r="NJW78" s="8"/>
      <c r="NJX78" s="8"/>
      <c r="NJY78" s="8"/>
      <c r="NJZ78" s="8"/>
      <c r="NKA78" s="8"/>
      <c r="NKB78" s="8"/>
      <c r="NKC78" s="8"/>
      <c r="NKD78" s="8"/>
      <c r="NKE78" s="8"/>
      <c r="NKF78" s="8"/>
      <c r="NKG78" s="8"/>
      <c r="NKH78" s="8"/>
      <c r="NKI78" s="8"/>
      <c r="NKJ78" s="8"/>
      <c r="NKK78" s="8"/>
      <c r="NKL78" s="8"/>
      <c r="NKM78" s="8"/>
      <c r="NKN78" s="8"/>
      <c r="NKO78" s="8"/>
      <c r="NKP78" s="8"/>
      <c r="NKQ78" s="8"/>
      <c r="NKR78" s="8"/>
      <c r="NKS78" s="8"/>
      <c r="NKT78" s="8"/>
      <c r="NKU78" s="8"/>
      <c r="NKV78" s="8"/>
      <c r="NKW78" s="8"/>
      <c r="NKX78" s="8"/>
      <c r="NKY78" s="8"/>
      <c r="NKZ78" s="8"/>
      <c r="NLA78" s="8"/>
      <c r="NLB78" s="8"/>
      <c r="NLC78" s="8"/>
      <c r="NLD78" s="8"/>
      <c r="NLE78" s="8"/>
      <c r="NLF78" s="8"/>
      <c r="NLG78" s="8"/>
      <c r="NLH78" s="8"/>
      <c r="NLI78" s="8"/>
      <c r="NLJ78" s="8"/>
      <c r="NLK78" s="8"/>
      <c r="NLL78" s="8"/>
      <c r="NLM78" s="8"/>
      <c r="NLN78" s="8"/>
      <c r="NLO78" s="8"/>
      <c r="NLP78" s="8"/>
      <c r="NLQ78" s="8"/>
      <c r="NLR78" s="8"/>
      <c r="NLS78" s="8"/>
      <c r="NLT78" s="8"/>
      <c r="NLU78" s="8"/>
      <c r="NLV78" s="8"/>
      <c r="NLW78" s="8"/>
      <c r="NLX78" s="8"/>
      <c r="NLY78" s="8"/>
      <c r="NLZ78" s="8"/>
      <c r="NMA78" s="8"/>
      <c r="NMB78" s="8"/>
      <c r="NMC78" s="8"/>
      <c r="NMD78" s="8"/>
      <c r="NME78" s="8"/>
      <c r="NMF78" s="8"/>
      <c r="NMG78" s="8"/>
      <c r="NMH78" s="8"/>
      <c r="NMI78" s="8"/>
      <c r="NMJ78" s="8"/>
      <c r="NMK78" s="8"/>
      <c r="NML78" s="8"/>
      <c r="NMM78" s="8"/>
      <c r="NMN78" s="8"/>
      <c r="NMO78" s="8"/>
      <c r="NMP78" s="8"/>
      <c r="NMQ78" s="8"/>
      <c r="NMR78" s="8"/>
      <c r="NMS78" s="8"/>
      <c r="NMT78" s="8"/>
      <c r="NMU78" s="8"/>
      <c r="NMV78" s="8"/>
      <c r="NMW78" s="8"/>
      <c r="NMX78" s="8"/>
      <c r="NMY78" s="8"/>
      <c r="NMZ78" s="8"/>
      <c r="NNA78" s="8"/>
      <c r="NNB78" s="8"/>
      <c r="NNC78" s="8"/>
      <c r="NND78" s="8"/>
      <c r="NNE78" s="8"/>
      <c r="NNF78" s="8"/>
      <c r="NNG78" s="8"/>
      <c r="NNH78" s="8"/>
      <c r="NNI78" s="8"/>
      <c r="NNJ78" s="8"/>
      <c r="NNK78" s="8"/>
      <c r="NNL78" s="8"/>
      <c r="NNM78" s="8"/>
      <c r="NNN78" s="8"/>
      <c r="NNO78" s="8"/>
      <c r="NNP78" s="8"/>
      <c r="NNQ78" s="8"/>
      <c r="NNR78" s="8"/>
      <c r="NNS78" s="8"/>
      <c r="NNT78" s="8"/>
      <c r="NNU78" s="8"/>
      <c r="NNV78" s="8"/>
      <c r="NNW78" s="8"/>
      <c r="NNX78" s="8"/>
      <c r="NNY78" s="8"/>
      <c r="NNZ78" s="8"/>
      <c r="NOA78" s="8"/>
      <c r="NOB78" s="8"/>
      <c r="NOC78" s="8"/>
      <c r="NOD78" s="8"/>
      <c r="NOE78" s="8"/>
      <c r="NOF78" s="8"/>
      <c r="NOG78" s="8"/>
      <c r="NOH78" s="8"/>
      <c r="NOI78" s="8"/>
      <c r="NOJ78" s="8"/>
      <c r="NOK78" s="8"/>
      <c r="NOL78" s="8"/>
      <c r="NOM78" s="8"/>
      <c r="NON78" s="8"/>
      <c r="NOO78" s="8"/>
      <c r="NOP78" s="8"/>
      <c r="NOQ78" s="8"/>
      <c r="NOR78" s="8"/>
      <c r="NOS78" s="8"/>
      <c r="NOT78" s="8"/>
      <c r="NOU78" s="8"/>
      <c r="NOV78" s="8"/>
      <c r="NOW78" s="8"/>
      <c r="NOX78" s="8"/>
      <c r="NOY78" s="8"/>
      <c r="NOZ78" s="8"/>
      <c r="NPA78" s="8"/>
      <c r="NPB78" s="8"/>
      <c r="NPC78" s="8"/>
      <c r="NPD78" s="8"/>
      <c r="NPE78" s="8"/>
      <c r="NPF78" s="8"/>
      <c r="NPG78" s="8"/>
      <c r="NPH78" s="8"/>
      <c r="NPI78" s="8"/>
      <c r="NPJ78" s="8"/>
      <c r="NPK78" s="8"/>
      <c r="NPL78" s="8"/>
      <c r="NPM78" s="8"/>
      <c r="NPN78" s="8"/>
      <c r="NPO78" s="8"/>
      <c r="NPP78" s="8"/>
      <c r="NPQ78" s="8"/>
      <c r="NPR78" s="8"/>
      <c r="NPS78" s="8"/>
      <c r="NPT78" s="8"/>
      <c r="NPU78" s="8"/>
      <c r="NPV78" s="8"/>
      <c r="NPW78" s="8"/>
      <c r="NPX78" s="8"/>
      <c r="NPY78" s="8"/>
      <c r="NPZ78" s="8"/>
      <c r="NQA78" s="8"/>
      <c r="NQB78" s="8"/>
      <c r="NQC78" s="8"/>
      <c r="NQD78" s="8"/>
      <c r="NQE78" s="8"/>
      <c r="NQF78" s="8"/>
      <c r="NQG78" s="8"/>
      <c r="NQH78" s="8"/>
      <c r="NQI78" s="8"/>
      <c r="NQJ78" s="8"/>
      <c r="NQK78" s="8"/>
      <c r="NQL78" s="8"/>
      <c r="NQM78" s="8"/>
      <c r="NQN78" s="8"/>
      <c r="NQO78" s="8"/>
      <c r="NQP78" s="8"/>
      <c r="NQQ78" s="8"/>
      <c r="NQR78" s="8"/>
      <c r="NQS78" s="8"/>
      <c r="NQT78" s="8"/>
      <c r="NQU78" s="8"/>
      <c r="NQV78" s="8"/>
      <c r="NQW78" s="8"/>
      <c r="NQX78" s="8"/>
      <c r="NQY78" s="8"/>
      <c r="NQZ78" s="8"/>
      <c r="NRA78" s="8"/>
      <c r="NRB78" s="8"/>
      <c r="NRC78" s="8"/>
      <c r="NRD78" s="8"/>
      <c r="NRE78" s="8"/>
      <c r="NRF78" s="8"/>
      <c r="NRG78" s="8"/>
      <c r="NRH78" s="8"/>
      <c r="NRI78" s="8"/>
      <c r="NRJ78" s="8"/>
      <c r="NRK78" s="8"/>
      <c r="NRL78" s="8"/>
      <c r="NRM78" s="8"/>
      <c r="NRN78" s="8"/>
      <c r="NRO78" s="8"/>
      <c r="NRP78" s="8"/>
      <c r="NRQ78" s="8"/>
      <c r="NRR78" s="8"/>
      <c r="NRS78" s="8"/>
      <c r="NRT78" s="8"/>
      <c r="NRU78" s="8"/>
      <c r="NRV78" s="8"/>
      <c r="NRW78" s="8"/>
      <c r="NRX78" s="8"/>
      <c r="NRY78" s="8"/>
      <c r="NRZ78" s="8"/>
      <c r="NSA78" s="8"/>
      <c r="NSB78" s="8"/>
      <c r="NSC78" s="8"/>
      <c r="NSD78" s="8"/>
      <c r="NSE78" s="8"/>
      <c r="NSF78" s="8"/>
      <c r="NSG78" s="8"/>
      <c r="NSH78" s="8"/>
      <c r="NSI78" s="8"/>
      <c r="NSJ78" s="8"/>
      <c r="NSK78" s="8"/>
      <c r="NSL78" s="8"/>
      <c r="NSM78" s="8"/>
      <c r="NSN78" s="8"/>
      <c r="NSO78" s="8"/>
      <c r="NSP78" s="8"/>
      <c r="NSQ78" s="8"/>
      <c r="NSR78" s="8"/>
      <c r="NSS78" s="8"/>
      <c r="NST78" s="8"/>
      <c r="NSU78" s="8"/>
      <c r="NSV78" s="8"/>
      <c r="NSW78" s="8"/>
      <c r="NSX78" s="8"/>
      <c r="NSY78" s="8"/>
      <c r="NSZ78" s="8"/>
      <c r="NTA78" s="8"/>
      <c r="NTB78" s="8"/>
      <c r="NTC78" s="8"/>
      <c r="NTD78" s="8"/>
      <c r="NTE78" s="8"/>
      <c r="NTF78" s="8"/>
      <c r="NTG78" s="8"/>
      <c r="NTH78" s="8"/>
      <c r="NTI78" s="8"/>
      <c r="NTJ78" s="8"/>
      <c r="NTK78" s="8"/>
      <c r="NTL78" s="8"/>
      <c r="NTM78" s="8"/>
      <c r="NTN78" s="8"/>
      <c r="NTO78" s="8"/>
      <c r="NTP78" s="8"/>
      <c r="NTQ78" s="8"/>
      <c r="NTR78" s="8"/>
      <c r="NTS78" s="8"/>
      <c r="NTT78" s="8"/>
      <c r="NTU78" s="8"/>
      <c r="NTV78" s="8"/>
      <c r="NTW78" s="8"/>
      <c r="NTX78" s="8"/>
      <c r="NTY78" s="8"/>
      <c r="NTZ78" s="8"/>
      <c r="NUA78" s="8"/>
      <c r="NUB78" s="8"/>
      <c r="NUC78" s="8"/>
      <c r="NUD78" s="8"/>
      <c r="NUE78" s="8"/>
      <c r="NUF78" s="8"/>
      <c r="NUG78" s="8"/>
      <c r="NUH78" s="8"/>
      <c r="NUI78" s="8"/>
      <c r="NUJ78" s="8"/>
      <c r="NUK78" s="8"/>
      <c r="NUL78" s="8"/>
      <c r="NUM78" s="8"/>
      <c r="NUN78" s="8"/>
      <c r="NUO78" s="8"/>
      <c r="NUP78" s="8"/>
      <c r="NUQ78" s="8"/>
      <c r="NUR78" s="8"/>
      <c r="NUS78" s="8"/>
      <c r="NUT78" s="8"/>
      <c r="NUU78" s="8"/>
      <c r="NUV78" s="8"/>
      <c r="NUW78" s="8"/>
      <c r="NUX78" s="8"/>
      <c r="NUY78" s="8"/>
      <c r="NUZ78" s="8"/>
      <c r="NVA78" s="8"/>
      <c r="NVB78" s="8"/>
      <c r="NVC78" s="8"/>
      <c r="NVD78" s="8"/>
      <c r="NVE78" s="8"/>
      <c r="NVF78" s="8"/>
      <c r="NVG78" s="8"/>
      <c r="NVH78" s="8"/>
      <c r="NVI78" s="8"/>
      <c r="NVJ78" s="8"/>
      <c r="NVK78" s="8"/>
      <c r="NVL78" s="8"/>
      <c r="NVM78" s="8"/>
      <c r="NVN78" s="8"/>
      <c r="NVO78" s="8"/>
      <c r="NVP78" s="8"/>
      <c r="NVQ78" s="8"/>
      <c r="NVR78" s="8"/>
      <c r="NVS78" s="8"/>
      <c r="NVT78" s="8"/>
      <c r="NVU78" s="8"/>
      <c r="NVV78" s="8"/>
      <c r="NVW78" s="8"/>
      <c r="NVX78" s="8"/>
      <c r="NVY78" s="8"/>
      <c r="NVZ78" s="8"/>
      <c r="NWA78" s="8"/>
      <c r="NWB78" s="8"/>
      <c r="NWC78" s="8"/>
      <c r="NWD78" s="8"/>
      <c r="NWE78" s="8"/>
      <c r="NWF78" s="8"/>
      <c r="NWG78" s="8"/>
      <c r="NWH78" s="8"/>
      <c r="NWI78" s="8"/>
      <c r="NWJ78" s="8"/>
      <c r="NWK78" s="8"/>
      <c r="NWL78" s="8"/>
      <c r="NWM78" s="8"/>
      <c r="NWN78" s="8"/>
      <c r="NWO78" s="8"/>
      <c r="NWP78" s="8"/>
      <c r="NWQ78" s="8"/>
      <c r="NWR78" s="8"/>
      <c r="NWS78" s="8"/>
      <c r="NWT78" s="8"/>
      <c r="NWU78" s="8"/>
      <c r="NWV78" s="8"/>
      <c r="NWW78" s="8"/>
      <c r="NWX78" s="8"/>
      <c r="NWY78" s="8"/>
      <c r="NWZ78" s="8"/>
      <c r="NXA78" s="8"/>
      <c r="NXB78" s="8"/>
      <c r="NXC78" s="8"/>
      <c r="NXD78" s="8"/>
      <c r="NXE78" s="8"/>
      <c r="NXF78" s="8"/>
      <c r="NXG78" s="8"/>
      <c r="NXH78" s="8"/>
      <c r="NXI78" s="8"/>
      <c r="NXJ78" s="8"/>
      <c r="NXK78" s="8"/>
      <c r="NXL78" s="8"/>
      <c r="NXM78" s="8"/>
      <c r="NXN78" s="8"/>
      <c r="NXO78" s="8"/>
      <c r="NXP78" s="8"/>
      <c r="NXQ78" s="8"/>
      <c r="NXR78" s="8"/>
      <c r="NXS78" s="8"/>
      <c r="NXT78" s="8"/>
      <c r="NXU78" s="8"/>
      <c r="NXV78" s="8"/>
      <c r="NXW78" s="8"/>
      <c r="NXX78" s="8"/>
      <c r="NXY78" s="8"/>
      <c r="NXZ78" s="8"/>
      <c r="NYA78" s="8"/>
      <c r="NYB78" s="8"/>
      <c r="NYC78" s="8"/>
      <c r="NYD78" s="8"/>
      <c r="NYE78" s="8"/>
      <c r="NYF78" s="8"/>
      <c r="NYG78" s="8"/>
      <c r="NYH78" s="8"/>
      <c r="NYI78" s="8"/>
      <c r="NYJ78" s="8"/>
      <c r="NYK78" s="8"/>
      <c r="NYL78" s="8"/>
      <c r="NYM78" s="8"/>
      <c r="NYN78" s="8"/>
      <c r="NYO78" s="8"/>
      <c r="NYP78" s="8"/>
      <c r="NYQ78" s="8"/>
      <c r="NYR78" s="8"/>
      <c r="NYS78" s="8"/>
      <c r="NYT78" s="8"/>
      <c r="NYU78" s="8"/>
      <c r="NYV78" s="8"/>
      <c r="NYW78" s="8"/>
      <c r="NYX78" s="8"/>
      <c r="NYY78" s="8"/>
      <c r="NYZ78" s="8"/>
      <c r="NZA78" s="8"/>
      <c r="NZB78" s="8"/>
      <c r="NZC78" s="8"/>
      <c r="NZD78" s="8"/>
      <c r="NZE78" s="8"/>
      <c r="NZF78" s="8"/>
      <c r="NZG78" s="8"/>
      <c r="NZH78" s="8"/>
      <c r="NZI78" s="8"/>
      <c r="NZJ78" s="8"/>
      <c r="NZK78" s="8"/>
      <c r="NZL78" s="8"/>
      <c r="NZM78" s="8"/>
      <c r="NZN78" s="8"/>
      <c r="NZO78" s="8"/>
      <c r="NZP78" s="8"/>
      <c r="NZQ78" s="8"/>
      <c r="NZR78" s="8"/>
      <c r="NZS78" s="8"/>
      <c r="NZT78" s="8"/>
      <c r="NZU78" s="8"/>
      <c r="NZV78" s="8"/>
      <c r="NZW78" s="8"/>
      <c r="NZX78" s="8"/>
      <c r="NZY78" s="8"/>
      <c r="NZZ78" s="8"/>
      <c r="OAA78" s="8"/>
      <c r="OAB78" s="8"/>
      <c r="OAC78" s="8"/>
      <c r="OAD78" s="8"/>
      <c r="OAE78" s="8"/>
      <c r="OAF78" s="8"/>
      <c r="OAG78" s="8"/>
      <c r="OAH78" s="8"/>
      <c r="OAI78" s="8"/>
      <c r="OAJ78" s="8"/>
      <c r="OAK78" s="8"/>
      <c r="OAL78" s="8"/>
      <c r="OAM78" s="8"/>
      <c r="OAN78" s="8"/>
      <c r="OAO78" s="8"/>
      <c r="OAP78" s="8"/>
      <c r="OAQ78" s="8"/>
      <c r="OAR78" s="8"/>
      <c r="OAS78" s="8"/>
      <c r="OAT78" s="8"/>
      <c r="OAU78" s="8"/>
      <c r="OAV78" s="8"/>
      <c r="OAW78" s="8"/>
      <c r="OAX78" s="8"/>
      <c r="OAY78" s="8"/>
      <c r="OAZ78" s="8"/>
      <c r="OBA78" s="8"/>
      <c r="OBB78" s="8"/>
      <c r="OBC78" s="8"/>
      <c r="OBD78" s="8"/>
      <c r="OBE78" s="8"/>
      <c r="OBF78" s="8"/>
      <c r="OBG78" s="8"/>
      <c r="OBH78" s="8"/>
      <c r="OBI78" s="8"/>
      <c r="OBJ78" s="8"/>
      <c r="OBK78" s="8"/>
      <c r="OBL78" s="8"/>
      <c r="OBM78" s="8"/>
      <c r="OBN78" s="8"/>
      <c r="OBO78" s="8"/>
      <c r="OBP78" s="8"/>
      <c r="OBQ78" s="8"/>
      <c r="OBR78" s="8"/>
      <c r="OBS78" s="8"/>
      <c r="OBT78" s="8"/>
      <c r="OBU78" s="8"/>
      <c r="OBV78" s="8"/>
      <c r="OBW78" s="8"/>
      <c r="OBX78" s="8"/>
      <c r="OBY78" s="8"/>
      <c r="OBZ78" s="8"/>
      <c r="OCA78" s="8"/>
      <c r="OCB78" s="8"/>
      <c r="OCC78" s="8"/>
      <c r="OCD78" s="8"/>
      <c r="OCE78" s="8"/>
      <c r="OCF78" s="8"/>
      <c r="OCG78" s="8"/>
      <c r="OCH78" s="8"/>
      <c r="OCI78" s="8"/>
      <c r="OCJ78" s="8"/>
      <c r="OCK78" s="8"/>
      <c r="OCL78" s="8"/>
      <c r="OCM78" s="8"/>
      <c r="OCN78" s="8"/>
      <c r="OCO78" s="8"/>
      <c r="OCP78" s="8"/>
      <c r="OCQ78" s="8"/>
      <c r="OCR78" s="8"/>
      <c r="OCS78" s="8"/>
      <c r="OCT78" s="8"/>
      <c r="OCU78" s="8"/>
      <c r="OCV78" s="8"/>
      <c r="OCW78" s="8"/>
      <c r="OCX78" s="8"/>
      <c r="OCY78" s="8"/>
      <c r="OCZ78" s="8"/>
      <c r="ODA78" s="8"/>
      <c r="ODB78" s="8"/>
      <c r="ODC78" s="8"/>
      <c r="ODD78" s="8"/>
      <c r="ODE78" s="8"/>
      <c r="ODF78" s="8"/>
      <c r="ODG78" s="8"/>
      <c r="ODH78" s="8"/>
      <c r="ODI78" s="8"/>
      <c r="ODJ78" s="8"/>
      <c r="ODK78" s="8"/>
      <c r="ODL78" s="8"/>
      <c r="ODM78" s="8"/>
      <c r="ODN78" s="8"/>
      <c r="ODO78" s="8"/>
      <c r="ODP78" s="8"/>
      <c r="ODQ78" s="8"/>
      <c r="ODR78" s="8"/>
      <c r="ODS78" s="8"/>
      <c r="ODT78" s="8"/>
      <c r="ODU78" s="8"/>
      <c r="ODV78" s="8"/>
      <c r="ODW78" s="8"/>
      <c r="ODX78" s="8"/>
      <c r="ODY78" s="8"/>
      <c r="ODZ78" s="8"/>
      <c r="OEA78" s="8"/>
      <c r="OEB78" s="8"/>
      <c r="OEC78" s="8"/>
      <c r="OED78" s="8"/>
      <c r="OEE78" s="8"/>
      <c r="OEF78" s="8"/>
      <c r="OEG78" s="8"/>
      <c r="OEH78" s="8"/>
      <c r="OEI78" s="8"/>
      <c r="OEJ78" s="8"/>
      <c r="OEK78" s="8"/>
      <c r="OEL78" s="8"/>
      <c r="OEM78" s="8"/>
      <c r="OEN78" s="8"/>
      <c r="OEO78" s="8"/>
      <c r="OEP78" s="8"/>
      <c r="OEQ78" s="8"/>
      <c r="OER78" s="8"/>
      <c r="OES78" s="8"/>
      <c r="OET78" s="8"/>
      <c r="OEU78" s="8"/>
      <c r="OEV78" s="8"/>
      <c r="OEW78" s="8"/>
      <c r="OEX78" s="8"/>
      <c r="OEY78" s="8"/>
      <c r="OEZ78" s="8"/>
      <c r="OFA78" s="8"/>
      <c r="OFB78" s="8"/>
      <c r="OFC78" s="8"/>
      <c r="OFD78" s="8"/>
      <c r="OFE78" s="8"/>
      <c r="OFF78" s="8"/>
      <c r="OFG78" s="8"/>
      <c r="OFH78" s="8"/>
      <c r="OFI78" s="8"/>
      <c r="OFJ78" s="8"/>
      <c r="OFK78" s="8"/>
      <c r="OFL78" s="8"/>
      <c r="OFM78" s="8"/>
      <c r="OFN78" s="8"/>
      <c r="OFO78" s="8"/>
      <c r="OFP78" s="8"/>
      <c r="OFQ78" s="8"/>
      <c r="OFR78" s="8"/>
      <c r="OFS78" s="8"/>
      <c r="OFT78" s="8"/>
      <c r="OFU78" s="8"/>
      <c r="OFV78" s="8"/>
      <c r="OFW78" s="8"/>
      <c r="OFX78" s="8"/>
      <c r="OFY78" s="8"/>
      <c r="OFZ78" s="8"/>
      <c r="OGA78" s="8"/>
      <c r="OGB78" s="8"/>
      <c r="OGC78" s="8"/>
      <c r="OGD78" s="8"/>
      <c r="OGE78" s="8"/>
      <c r="OGF78" s="8"/>
      <c r="OGG78" s="8"/>
      <c r="OGH78" s="8"/>
      <c r="OGI78" s="8"/>
      <c r="OGJ78" s="8"/>
      <c r="OGK78" s="8"/>
      <c r="OGL78" s="8"/>
      <c r="OGM78" s="8"/>
      <c r="OGN78" s="8"/>
      <c r="OGO78" s="8"/>
      <c r="OGP78" s="8"/>
      <c r="OGQ78" s="8"/>
      <c r="OGR78" s="8"/>
      <c r="OGS78" s="8"/>
      <c r="OGT78" s="8"/>
      <c r="OGU78" s="8"/>
      <c r="OGV78" s="8"/>
      <c r="OGW78" s="8"/>
      <c r="OGX78" s="8"/>
      <c r="OGY78" s="8"/>
      <c r="OGZ78" s="8"/>
      <c r="OHA78" s="8"/>
      <c r="OHB78" s="8"/>
      <c r="OHC78" s="8"/>
      <c r="OHD78" s="8"/>
      <c r="OHE78" s="8"/>
      <c r="OHF78" s="8"/>
      <c r="OHG78" s="8"/>
      <c r="OHH78" s="8"/>
      <c r="OHI78" s="8"/>
      <c r="OHJ78" s="8"/>
      <c r="OHK78" s="8"/>
      <c r="OHL78" s="8"/>
      <c r="OHM78" s="8"/>
      <c r="OHN78" s="8"/>
      <c r="OHO78" s="8"/>
      <c r="OHP78" s="8"/>
      <c r="OHQ78" s="8"/>
      <c r="OHR78" s="8"/>
      <c r="OHS78" s="8"/>
      <c r="OHT78" s="8"/>
      <c r="OHU78" s="8"/>
      <c r="OHV78" s="8"/>
      <c r="OHW78" s="8"/>
      <c r="OHX78" s="8"/>
      <c r="OHY78" s="8"/>
      <c r="OHZ78" s="8"/>
      <c r="OIA78" s="8"/>
      <c r="OIB78" s="8"/>
      <c r="OIC78" s="8"/>
      <c r="OID78" s="8"/>
      <c r="OIE78" s="8"/>
      <c r="OIF78" s="8"/>
      <c r="OIG78" s="8"/>
      <c r="OIH78" s="8"/>
      <c r="OII78" s="8"/>
      <c r="OIJ78" s="8"/>
      <c r="OIK78" s="8"/>
      <c r="OIL78" s="8"/>
      <c r="OIM78" s="8"/>
      <c r="OIN78" s="8"/>
      <c r="OIO78" s="8"/>
      <c r="OIP78" s="8"/>
      <c r="OIQ78" s="8"/>
      <c r="OIR78" s="8"/>
      <c r="OIS78" s="8"/>
      <c r="OIT78" s="8"/>
      <c r="OIU78" s="8"/>
      <c r="OIV78" s="8"/>
      <c r="OIW78" s="8"/>
      <c r="OIX78" s="8"/>
      <c r="OIY78" s="8"/>
      <c r="OIZ78" s="8"/>
      <c r="OJA78" s="8"/>
      <c r="OJB78" s="8"/>
      <c r="OJC78" s="8"/>
      <c r="OJD78" s="8"/>
      <c r="OJE78" s="8"/>
      <c r="OJF78" s="8"/>
      <c r="OJG78" s="8"/>
      <c r="OJH78" s="8"/>
      <c r="OJI78" s="8"/>
      <c r="OJJ78" s="8"/>
      <c r="OJK78" s="8"/>
      <c r="OJL78" s="8"/>
      <c r="OJM78" s="8"/>
      <c r="OJN78" s="8"/>
      <c r="OJO78" s="8"/>
      <c r="OJP78" s="8"/>
      <c r="OJQ78" s="8"/>
      <c r="OJR78" s="8"/>
      <c r="OJS78" s="8"/>
      <c r="OJT78" s="8"/>
      <c r="OJU78" s="8"/>
      <c r="OJV78" s="8"/>
      <c r="OJW78" s="8"/>
      <c r="OJX78" s="8"/>
      <c r="OJY78" s="8"/>
      <c r="OJZ78" s="8"/>
      <c r="OKA78" s="8"/>
      <c r="OKB78" s="8"/>
      <c r="OKC78" s="8"/>
      <c r="OKD78" s="8"/>
      <c r="OKE78" s="8"/>
      <c r="OKF78" s="8"/>
      <c r="OKG78" s="8"/>
      <c r="OKH78" s="8"/>
      <c r="OKI78" s="8"/>
      <c r="OKJ78" s="8"/>
      <c r="OKK78" s="8"/>
      <c r="OKL78" s="8"/>
      <c r="OKM78" s="8"/>
      <c r="OKN78" s="8"/>
      <c r="OKO78" s="8"/>
      <c r="OKP78" s="8"/>
      <c r="OKQ78" s="8"/>
      <c r="OKR78" s="8"/>
      <c r="OKS78" s="8"/>
      <c r="OKT78" s="8"/>
      <c r="OKU78" s="8"/>
      <c r="OKV78" s="8"/>
      <c r="OKW78" s="8"/>
      <c r="OKX78" s="8"/>
      <c r="OKY78" s="8"/>
      <c r="OKZ78" s="8"/>
      <c r="OLA78" s="8"/>
      <c r="OLB78" s="8"/>
      <c r="OLC78" s="8"/>
      <c r="OLD78" s="8"/>
      <c r="OLE78" s="8"/>
      <c r="OLF78" s="8"/>
      <c r="OLG78" s="8"/>
      <c r="OLH78" s="8"/>
      <c r="OLI78" s="8"/>
      <c r="OLJ78" s="8"/>
      <c r="OLK78" s="8"/>
      <c r="OLL78" s="8"/>
      <c r="OLM78" s="8"/>
      <c r="OLN78" s="8"/>
      <c r="OLO78" s="8"/>
      <c r="OLP78" s="8"/>
      <c r="OLQ78" s="8"/>
      <c r="OLR78" s="8"/>
      <c r="OLS78" s="8"/>
      <c r="OLT78" s="8"/>
      <c r="OLU78" s="8"/>
      <c r="OLV78" s="8"/>
      <c r="OLW78" s="8"/>
      <c r="OLX78" s="8"/>
      <c r="OLY78" s="8"/>
      <c r="OLZ78" s="8"/>
      <c r="OMA78" s="8"/>
      <c r="OMB78" s="8"/>
      <c r="OMC78" s="8"/>
      <c r="OMD78" s="8"/>
      <c r="OME78" s="8"/>
      <c r="OMF78" s="8"/>
      <c r="OMG78" s="8"/>
      <c r="OMH78" s="8"/>
      <c r="OMI78" s="8"/>
      <c r="OMJ78" s="8"/>
      <c r="OMK78" s="8"/>
      <c r="OML78" s="8"/>
      <c r="OMM78" s="8"/>
      <c r="OMN78" s="8"/>
      <c r="OMO78" s="8"/>
      <c r="OMP78" s="8"/>
      <c r="OMQ78" s="8"/>
      <c r="OMR78" s="8"/>
      <c r="OMS78" s="8"/>
      <c r="OMT78" s="8"/>
      <c r="OMU78" s="8"/>
      <c r="OMV78" s="8"/>
      <c r="OMW78" s="8"/>
      <c r="OMX78" s="8"/>
      <c r="OMY78" s="8"/>
      <c r="OMZ78" s="8"/>
      <c r="ONA78" s="8"/>
      <c r="ONB78" s="8"/>
      <c r="ONC78" s="8"/>
      <c r="OND78" s="8"/>
      <c r="ONE78" s="8"/>
      <c r="ONF78" s="8"/>
      <c r="ONG78" s="8"/>
      <c r="ONH78" s="8"/>
      <c r="ONI78" s="8"/>
      <c r="ONJ78" s="8"/>
      <c r="ONK78" s="8"/>
      <c r="ONL78" s="8"/>
      <c r="ONM78" s="8"/>
      <c r="ONN78" s="8"/>
      <c r="ONO78" s="8"/>
      <c r="ONP78" s="8"/>
      <c r="ONQ78" s="8"/>
      <c r="ONR78" s="8"/>
      <c r="ONS78" s="8"/>
      <c r="ONT78" s="8"/>
      <c r="ONU78" s="8"/>
      <c r="ONV78" s="8"/>
      <c r="ONW78" s="8"/>
      <c r="ONX78" s="8"/>
      <c r="ONY78" s="8"/>
      <c r="ONZ78" s="8"/>
      <c r="OOA78" s="8"/>
      <c r="OOB78" s="8"/>
      <c r="OOC78" s="8"/>
      <c r="OOD78" s="8"/>
      <c r="OOE78" s="8"/>
      <c r="OOF78" s="8"/>
      <c r="OOG78" s="8"/>
      <c r="OOH78" s="8"/>
      <c r="OOI78" s="8"/>
      <c r="OOJ78" s="8"/>
      <c r="OOK78" s="8"/>
      <c r="OOL78" s="8"/>
      <c r="OOM78" s="8"/>
      <c r="OON78" s="8"/>
      <c r="OOO78" s="8"/>
      <c r="OOP78" s="8"/>
      <c r="OOQ78" s="8"/>
      <c r="OOR78" s="8"/>
      <c r="OOS78" s="8"/>
      <c r="OOT78" s="8"/>
      <c r="OOU78" s="8"/>
      <c r="OOV78" s="8"/>
      <c r="OOW78" s="8"/>
      <c r="OOX78" s="8"/>
      <c r="OOY78" s="8"/>
      <c r="OOZ78" s="8"/>
      <c r="OPA78" s="8"/>
      <c r="OPB78" s="8"/>
      <c r="OPC78" s="8"/>
      <c r="OPD78" s="8"/>
      <c r="OPE78" s="8"/>
      <c r="OPF78" s="8"/>
      <c r="OPG78" s="8"/>
      <c r="OPH78" s="8"/>
      <c r="OPI78" s="8"/>
      <c r="OPJ78" s="8"/>
      <c r="OPK78" s="8"/>
      <c r="OPL78" s="8"/>
      <c r="OPM78" s="8"/>
      <c r="OPN78" s="8"/>
      <c r="OPO78" s="8"/>
      <c r="OPP78" s="8"/>
      <c r="OPQ78" s="8"/>
      <c r="OPR78" s="8"/>
      <c r="OPS78" s="8"/>
      <c r="OPT78" s="8"/>
      <c r="OPU78" s="8"/>
      <c r="OPV78" s="8"/>
      <c r="OPW78" s="8"/>
      <c r="OPX78" s="8"/>
      <c r="OPY78" s="8"/>
      <c r="OPZ78" s="8"/>
      <c r="OQA78" s="8"/>
      <c r="OQB78" s="8"/>
      <c r="OQC78" s="8"/>
      <c r="OQD78" s="8"/>
      <c r="OQE78" s="8"/>
      <c r="OQF78" s="8"/>
      <c r="OQG78" s="8"/>
      <c r="OQH78" s="8"/>
      <c r="OQI78" s="8"/>
      <c r="OQJ78" s="8"/>
      <c r="OQK78" s="8"/>
      <c r="OQL78" s="8"/>
      <c r="OQM78" s="8"/>
      <c r="OQN78" s="8"/>
      <c r="OQO78" s="8"/>
      <c r="OQP78" s="8"/>
      <c r="OQQ78" s="8"/>
      <c r="OQR78" s="8"/>
      <c r="OQS78" s="8"/>
      <c r="OQT78" s="8"/>
      <c r="OQU78" s="8"/>
      <c r="OQV78" s="8"/>
      <c r="OQW78" s="8"/>
      <c r="OQX78" s="8"/>
      <c r="OQY78" s="8"/>
      <c r="OQZ78" s="8"/>
      <c r="ORA78" s="8"/>
      <c r="ORB78" s="8"/>
      <c r="ORC78" s="8"/>
      <c r="ORD78" s="8"/>
      <c r="ORE78" s="8"/>
      <c r="ORF78" s="8"/>
      <c r="ORG78" s="8"/>
      <c r="ORH78" s="8"/>
      <c r="ORI78" s="8"/>
      <c r="ORJ78" s="8"/>
      <c r="ORK78" s="8"/>
      <c r="ORL78" s="8"/>
      <c r="ORM78" s="8"/>
      <c r="ORN78" s="8"/>
      <c r="ORO78" s="8"/>
      <c r="ORP78" s="8"/>
      <c r="ORQ78" s="8"/>
      <c r="ORR78" s="8"/>
      <c r="ORS78" s="8"/>
      <c r="ORT78" s="8"/>
      <c r="ORU78" s="8"/>
      <c r="ORV78" s="8"/>
      <c r="ORW78" s="8"/>
      <c r="ORX78" s="8"/>
      <c r="ORY78" s="8"/>
      <c r="ORZ78" s="8"/>
      <c r="OSA78" s="8"/>
      <c r="OSB78" s="8"/>
      <c r="OSC78" s="8"/>
      <c r="OSD78" s="8"/>
      <c r="OSE78" s="8"/>
      <c r="OSF78" s="8"/>
      <c r="OSG78" s="8"/>
      <c r="OSH78" s="8"/>
      <c r="OSI78" s="8"/>
      <c r="OSJ78" s="8"/>
      <c r="OSK78" s="8"/>
      <c r="OSL78" s="8"/>
      <c r="OSM78" s="8"/>
      <c r="OSN78" s="8"/>
      <c r="OSO78" s="8"/>
      <c r="OSP78" s="8"/>
      <c r="OSQ78" s="8"/>
      <c r="OSR78" s="8"/>
      <c r="OSS78" s="8"/>
      <c r="OST78" s="8"/>
      <c r="OSU78" s="8"/>
      <c r="OSV78" s="8"/>
      <c r="OSW78" s="8"/>
      <c r="OSX78" s="8"/>
      <c r="OSY78" s="8"/>
      <c r="OSZ78" s="8"/>
      <c r="OTA78" s="8"/>
      <c r="OTB78" s="8"/>
      <c r="OTC78" s="8"/>
      <c r="OTD78" s="8"/>
      <c r="OTE78" s="8"/>
      <c r="OTF78" s="8"/>
      <c r="OTG78" s="8"/>
      <c r="OTH78" s="8"/>
      <c r="OTI78" s="8"/>
      <c r="OTJ78" s="8"/>
      <c r="OTK78" s="8"/>
      <c r="OTL78" s="8"/>
      <c r="OTM78" s="8"/>
      <c r="OTN78" s="8"/>
      <c r="OTO78" s="8"/>
      <c r="OTP78" s="8"/>
      <c r="OTQ78" s="8"/>
      <c r="OTR78" s="8"/>
      <c r="OTS78" s="8"/>
      <c r="OTT78" s="8"/>
      <c r="OTU78" s="8"/>
      <c r="OTV78" s="8"/>
      <c r="OTW78" s="8"/>
      <c r="OTX78" s="8"/>
      <c r="OTY78" s="8"/>
      <c r="OTZ78" s="8"/>
      <c r="OUA78" s="8"/>
      <c r="OUB78" s="8"/>
      <c r="OUC78" s="8"/>
      <c r="OUD78" s="8"/>
      <c r="OUE78" s="8"/>
      <c r="OUF78" s="8"/>
      <c r="OUG78" s="8"/>
      <c r="OUH78" s="8"/>
      <c r="OUI78" s="8"/>
      <c r="OUJ78" s="8"/>
      <c r="OUK78" s="8"/>
      <c r="OUL78" s="8"/>
      <c r="OUM78" s="8"/>
      <c r="OUN78" s="8"/>
      <c r="OUO78" s="8"/>
      <c r="OUP78" s="8"/>
      <c r="OUQ78" s="8"/>
      <c r="OUR78" s="8"/>
      <c r="OUS78" s="8"/>
      <c r="OUT78" s="8"/>
      <c r="OUU78" s="8"/>
      <c r="OUV78" s="8"/>
      <c r="OUW78" s="8"/>
      <c r="OUX78" s="8"/>
      <c r="OUY78" s="8"/>
      <c r="OUZ78" s="8"/>
      <c r="OVA78" s="8"/>
      <c r="OVB78" s="8"/>
      <c r="OVC78" s="8"/>
      <c r="OVD78" s="8"/>
      <c r="OVE78" s="8"/>
      <c r="OVF78" s="8"/>
      <c r="OVG78" s="8"/>
      <c r="OVH78" s="8"/>
      <c r="OVI78" s="8"/>
      <c r="OVJ78" s="8"/>
      <c r="OVK78" s="8"/>
      <c r="OVL78" s="8"/>
      <c r="OVM78" s="8"/>
      <c r="OVN78" s="8"/>
      <c r="OVO78" s="8"/>
      <c r="OVP78" s="8"/>
      <c r="OVQ78" s="8"/>
      <c r="OVR78" s="8"/>
      <c r="OVS78" s="8"/>
      <c r="OVT78" s="8"/>
      <c r="OVU78" s="8"/>
      <c r="OVV78" s="8"/>
      <c r="OVW78" s="8"/>
      <c r="OVX78" s="8"/>
      <c r="OVY78" s="8"/>
      <c r="OVZ78" s="8"/>
      <c r="OWA78" s="8"/>
      <c r="OWB78" s="8"/>
      <c r="OWC78" s="8"/>
      <c r="OWD78" s="8"/>
      <c r="OWE78" s="8"/>
      <c r="OWF78" s="8"/>
      <c r="OWG78" s="8"/>
      <c r="OWH78" s="8"/>
      <c r="OWI78" s="8"/>
      <c r="OWJ78" s="8"/>
      <c r="OWK78" s="8"/>
      <c r="OWL78" s="8"/>
      <c r="OWM78" s="8"/>
      <c r="OWN78" s="8"/>
      <c r="OWO78" s="8"/>
      <c r="OWP78" s="8"/>
      <c r="OWQ78" s="8"/>
      <c r="OWR78" s="8"/>
      <c r="OWS78" s="8"/>
      <c r="OWT78" s="8"/>
      <c r="OWU78" s="8"/>
      <c r="OWV78" s="8"/>
      <c r="OWW78" s="8"/>
      <c r="OWX78" s="8"/>
      <c r="OWY78" s="8"/>
      <c r="OWZ78" s="8"/>
      <c r="OXA78" s="8"/>
      <c r="OXB78" s="8"/>
      <c r="OXC78" s="8"/>
      <c r="OXD78" s="8"/>
      <c r="OXE78" s="8"/>
      <c r="OXF78" s="8"/>
      <c r="OXG78" s="8"/>
      <c r="OXH78" s="8"/>
      <c r="OXI78" s="8"/>
      <c r="OXJ78" s="8"/>
      <c r="OXK78" s="8"/>
      <c r="OXL78" s="8"/>
      <c r="OXM78" s="8"/>
      <c r="OXN78" s="8"/>
      <c r="OXO78" s="8"/>
      <c r="OXP78" s="8"/>
      <c r="OXQ78" s="8"/>
      <c r="OXR78" s="8"/>
      <c r="OXS78" s="8"/>
      <c r="OXT78" s="8"/>
      <c r="OXU78" s="8"/>
      <c r="OXV78" s="8"/>
      <c r="OXW78" s="8"/>
      <c r="OXX78" s="8"/>
      <c r="OXY78" s="8"/>
      <c r="OXZ78" s="8"/>
      <c r="OYA78" s="8"/>
      <c r="OYB78" s="8"/>
      <c r="OYC78" s="8"/>
      <c r="OYD78" s="8"/>
      <c r="OYE78" s="8"/>
      <c r="OYF78" s="8"/>
      <c r="OYG78" s="8"/>
      <c r="OYH78" s="8"/>
      <c r="OYI78" s="8"/>
      <c r="OYJ78" s="8"/>
      <c r="OYK78" s="8"/>
      <c r="OYL78" s="8"/>
      <c r="OYM78" s="8"/>
      <c r="OYN78" s="8"/>
      <c r="OYO78" s="8"/>
      <c r="OYP78" s="8"/>
      <c r="OYQ78" s="8"/>
      <c r="OYR78" s="8"/>
      <c r="OYS78" s="8"/>
      <c r="OYT78" s="8"/>
      <c r="OYU78" s="8"/>
      <c r="OYV78" s="8"/>
      <c r="OYW78" s="8"/>
      <c r="OYX78" s="8"/>
      <c r="OYY78" s="8"/>
      <c r="OYZ78" s="8"/>
      <c r="OZA78" s="8"/>
      <c r="OZB78" s="8"/>
      <c r="OZC78" s="8"/>
      <c r="OZD78" s="8"/>
      <c r="OZE78" s="8"/>
      <c r="OZF78" s="8"/>
      <c r="OZG78" s="8"/>
      <c r="OZH78" s="8"/>
      <c r="OZI78" s="8"/>
      <c r="OZJ78" s="8"/>
      <c r="OZK78" s="8"/>
      <c r="OZL78" s="8"/>
      <c r="OZM78" s="8"/>
      <c r="OZN78" s="8"/>
      <c r="OZO78" s="8"/>
      <c r="OZP78" s="8"/>
      <c r="OZQ78" s="8"/>
      <c r="OZR78" s="8"/>
      <c r="OZS78" s="8"/>
      <c r="OZT78" s="8"/>
      <c r="OZU78" s="8"/>
      <c r="OZV78" s="8"/>
      <c r="OZW78" s="8"/>
      <c r="OZX78" s="8"/>
      <c r="OZY78" s="8"/>
      <c r="OZZ78" s="8"/>
      <c r="PAA78" s="8"/>
      <c r="PAB78" s="8"/>
      <c r="PAC78" s="8"/>
      <c r="PAD78" s="8"/>
      <c r="PAE78" s="8"/>
      <c r="PAF78" s="8"/>
      <c r="PAG78" s="8"/>
      <c r="PAH78" s="8"/>
      <c r="PAI78" s="8"/>
      <c r="PAJ78" s="8"/>
      <c r="PAK78" s="8"/>
      <c r="PAL78" s="8"/>
      <c r="PAM78" s="8"/>
      <c r="PAN78" s="8"/>
      <c r="PAO78" s="8"/>
      <c r="PAP78" s="8"/>
      <c r="PAQ78" s="8"/>
      <c r="PAR78" s="8"/>
      <c r="PAS78" s="8"/>
      <c r="PAT78" s="8"/>
      <c r="PAU78" s="8"/>
      <c r="PAV78" s="8"/>
      <c r="PAW78" s="8"/>
      <c r="PAX78" s="8"/>
      <c r="PAY78" s="8"/>
      <c r="PAZ78" s="8"/>
      <c r="PBA78" s="8"/>
      <c r="PBB78" s="8"/>
      <c r="PBC78" s="8"/>
      <c r="PBD78" s="8"/>
      <c r="PBE78" s="8"/>
      <c r="PBF78" s="8"/>
      <c r="PBG78" s="8"/>
      <c r="PBH78" s="8"/>
      <c r="PBI78" s="8"/>
      <c r="PBJ78" s="8"/>
      <c r="PBK78" s="8"/>
      <c r="PBL78" s="8"/>
      <c r="PBM78" s="8"/>
      <c r="PBN78" s="8"/>
      <c r="PBO78" s="8"/>
      <c r="PBP78" s="8"/>
      <c r="PBQ78" s="8"/>
      <c r="PBR78" s="8"/>
      <c r="PBS78" s="8"/>
      <c r="PBT78" s="8"/>
      <c r="PBU78" s="8"/>
      <c r="PBV78" s="8"/>
      <c r="PBW78" s="8"/>
      <c r="PBX78" s="8"/>
      <c r="PBY78" s="8"/>
      <c r="PBZ78" s="8"/>
      <c r="PCA78" s="8"/>
      <c r="PCB78" s="8"/>
      <c r="PCC78" s="8"/>
      <c r="PCD78" s="8"/>
      <c r="PCE78" s="8"/>
      <c r="PCF78" s="8"/>
      <c r="PCG78" s="8"/>
      <c r="PCH78" s="8"/>
      <c r="PCI78" s="8"/>
      <c r="PCJ78" s="8"/>
      <c r="PCK78" s="8"/>
      <c r="PCL78" s="8"/>
      <c r="PCM78" s="8"/>
      <c r="PCN78" s="8"/>
      <c r="PCO78" s="8"/>
      <c r="PCP78" s="8"/>
      <c r="PCQ78" s="8"/>
      <c r="PCR78" s="8"/>
      <c r="PCS78" s="8"/>
      <c r="PCT78" s="8"/>
      <c r="PCU78" s="8"/>
      <c r="PCV78" s="8"/>
      <c r="PCW78" s="8"/>
      <c r="PCX78" s="8"/>
      <c r="PCY78" s="8"/>
      <c r="PCZ78" s="8"/>
      <c r="PDA78" s="8"/>
      <c r="PDB78" s="8"/>
      <c r="PDC78" s="8"/>
      <c r="PDD78" s="8"/>
      <c r="PDE78" s="8"/>
      <c r="PDF78" s="8"/>
      <c r="PDG78" s="8"/>
      <c r="PDH78" s="8"/>
      <c r="PDI78" s="8"/>
      <c r="PDJ78" s="8"/>
      <c r="PDK78" s="8"/>
      <c r="PDL78" s="8"/>
      <c r="PDM78" s="8"/>
      <c r="PDN78" s="8"/>
      <c r="PDO78" s="8"/>
      <c r="PDP78" s="8"/>
      <c r="PDQ78" s="8"/>
      <c r="PDR78" s="8"/>
      <c r="PDS78" s="8"/>
      <c r="PDT78" s="8"/>
      <c r="PDU78" s="8"/>
      <c r="PDV78" s="8"/>
      <c r="PDW78" s="8"/>
      <c r="PDX78" s="8"/>
      <c r="PDY78" s="8"/>
      <c r="PDZ78" s="8"/>
      <c r="PEA78" s="8"/>
      <c r="PEB78" s="8"/>
      <c r="PEC78" s="8"/>
      <c r="PED78" s="8"/>
      <c r="PEE78" s="8"/>
      <c r="PEF78" s="8"/>
      <c r="PEG78" s="8"/>
      <c r="PEH78" s="8"/>
      <c r="PEI78" s="8"/>
      <c r="PEJ78" s="8"/>
      <c r="PEK78" s="8"/>
      <c r="PEL78" s="8"/>
      <c r="PEM78" s="8"/>
      <c r="PEN78" s="8"/>
      <c r="PEO78" s="8"/>
      <c r="PEP78" s="8"/>
      <c r="PEQ78" s="8"/>
      <c r="PER78" s="8"/>
      <c r="PES78" s="8"/>
      <c r="PET78" s="8"/>
      <c r="PEU78" s="8"/>
      <c r="PEV78" s="8"/>
      <c r="PEW78" s="8"/>
      <c r="PEX78" s="8"/>
      <c r="PEY78" s="8"/>
      <c r="PEZ78" s="8"/>
      <c r="PFA78" s="8"/>
      <c r="PFB78" s="8"/>
      <c r="PFC78" s="8"/>
      <c r="PFD78" s="8"/>
      <c r="PFE78" s="8"/>
      <c r="PFF78" s="8"/>
      <c r="PFG78" s="8"/>
      <c r="PFH78" s="8"/>
      <c r="PFI78" s="8"/>
      <c r="PFJ78" s="8"/>
      <c r="PFK78" s="8"/>
      <c r="PFL78" s="8"/>
      <c r="PFM78" s="8"/>
      <c r="PFN78" s="8"/>
      <c r="PFO78" s="8"/>
      <c r="PFP78" s="8"/>
      <c r="PFQ78" s="8"/>
      <c r="PFR78" s="8"/>
      <c r="PFS78" s="8"/>
      <c r="PFT78" s="8"/>
      <c r="PFU78" s="8"/>
      <c r="PFV78" s="8"/>
      <c r="PFW78" s="8"/>
      <c r="PFX78" s="8"/>
      <c r="PFY78" s="8"/>
      <c r="PFZ78" s="8"/>
      <c r="PGA78" s="8"/>
      <c r="PGB78" s="8"/>
      <c r="PGC78" s="8"/>
      <c r="PGD78" s="8"/>
      <c r="PGE78" s="8"/>
      <c r="PGF78" s="8"/>
      <c r="PGG78" s="8"/>
      <c r="PGH78" s="8"/>
      <c r="PGI78" s="8"/>
      <c r="PGJ78" s="8"/>
      <c r="PGK78" s="8"/>
      <c r="PGL78" s="8"/>
      <c r="PGM78" s="8"/>
      <c r="PGN78" s="8"/>
      <c r="PGO78" s="8"/>
      <c r="PGP78" s="8"/>
      <c r="PGQ78" s="8"/>
      <c r="PGR78" s="8"/>
      <c r="PGS78" s="8"/>
      <c r="PGT78" s="8"/>
      <c r="PGU78" s="8"/>
      <c r="PGV78" s="8"/>
      <c r="PGW78" s="8"/>
      <c r="PGX78" s="8"/>
      <c r="PGY78" s="8"/>
      <c r="PGZ78" s="8"/>
      <c r="PHA78" s="8"/>
      <c r="PHB78" s="8"/>
      <c r="PHC78" s="8"/>
      <c r="PHD78" s="8"/>
      <c r="PHE78" s="8"/>
      <c r="PHF78" s="8"/>
      <c r="PHG78" s="8"/>
      <c r="PHH78" s="8"/>
      <c r="PHI78" s="8"/>
      <c r="PHJ78" s="8"/>
      <c r="PHK78" s="8"/>
      <c r="PHL78" s="8"/>
      <c r="PHM78" s="8"/>
      <c r="PHN78" s="8"/>
      <c r="PHO78" s="8"/>
      <c r="PHP78" s="8"/>
      <c r="PHQ78" s="8"/>
      <c r="PHR78" s="8"/>
      <c r="PHS78" s="8"/>
      <c r="PHT78" s="8"/>
      <c r="PHU78" s="8"/>
      <c r="PHV78" s="8"/>
      <c r="PHW78" s="8"/>
      <c r="PHX78" s="8"/>
      <c r="PHY78" s="8"/>
      <c r="PHZ78" s="8"/>
      <c r="PIA78" s="8"/>
      <c r="PIB78" s="8"/>
      <c r="PIC78" s="8"/>
      <c r="PID78" s="8"/>
      <c r="PIE78" s="8"/>
      <c r="PIF78" s="8"/>
      <c r="PIG78" s="8"/>
      <c r="PIH78" s="8"/>
      <c r="PII78" s="8"/>
      <c r="PIJ78" s="8"/>
      <c r="PIK78" s="8"/>
      <c r="PIL78" s="8"/>
      <c r="PIM78" s="8"/>
      <c r="PIN78" s="8"/>
      <c r="PIO78" s="8"/>
      <c r="PIP78" s="8"/>
      <c r="PIQ78" s="8"/>
      <c r="PIR78" s="8"/>
      <c r="PIS78" s="8"/>
      <c r="PIT78" s="8"/>
      <c r="PIU78" s="8"/>
      <c r="PIV78" s="8"/>
      <c r="PIW78" s="8"/>
      <c r="PIX78" s="8"/>
      <c r="PIY78" s="8"/>
      <c r="PIZ78" s="8"/>
      <c r="PJA78" s="8"/>
      <c r="PJB78" s="8"/>
      <c r="PJC78" s="8"/>
      <c r="PJD78" s="8"/>
      <c r="PJE78" s="8"/>
      <c r="PJF78" s="8"/>
      <c r="PJG78" s="8"/>
      <c r="PJH78" s="8"/>
      <c r="PJI78" s="8"/>
      <c r="PJJ78" s="8"/>
      <c r="PJK78" s="8"/>
      <c r="PJL78" s="8"/>
      <c r="PJM78" s="8"/>
      <c r="PJN78" s="8"/>
      <c r="PJO78" s="8"/>
      <c r="PJP78" s="8"/>
      <c r="PJQ78" s="8"/>
      <c r="PJR78" s="8"/>
      <c r="PJS78" s="8"/>
      <c r="PJT78" s="8"/>
      <c r="PJU78" s="8"/>
      <c r="PJV78" s="8"/>
      <c r="PJW78" s="8"/>
      <c r="PJX78" s="8"/>
      <c r="PJY78" s="8"/>
      <c r="PJZ78" s="8"/>
      <c r="PKA78" s="8"/>
      <c r="PKB78" s="8"/>
      <c r="PKC78" s="8"/>
      <c r="PKD78" s="8"/>
      <c r="PKE78" s="8"/>
      <c r="PKF78" s="8"/>
      <c r="PKG78" s="8"/>
      <c r="PKH78" s="8"/>
      <c r="PKI78" s="8"/>
      <c r="PKJ78" s="8"/>
      <c r="PKK78" s="8"/>
      <c r="PKL78" s="8"/>
      <c r="PKM78" s="8"/>
      <c r="PKN78" s="8"/>
      <c r="PKO78" s="8"/>
      <c r="PKP78" s="8"/>
      <c r="PKQ78" s="8"/>
      <c r="PKR78" s="8"/>
      <c r="PKS78" s="8"/>
      <c r="PKT78" s="8"/>
      <c r="PKU78" s="8"/>
      <c r="PKV78" s="8"/>
      <c r="PKW78" s="8"/>
      <c r="PKX78" s="8"/>
      <c r="PKY78" s="8"/>
      <c r="PKZ78" s="8"/>
      <c r="PLA78" s="8"/>
      <c r="PLB78" s="8"/>
      <c r="PLC78" s="8"/>
      <c r="PLD78" s="8"/>
      <c r="PLE78" s="8"/>
      <c r="PLF78" s="8"/>
      <c r="PLG78" s="8"/>
      <c r="PLH78" s="8"/>
      <c r="PLI78" s="8"/>
      <c r="PLJ78" s="8"/>
      <c r="PLK78" s="8"/>
      <c r="PLL78" s="8"/>
      <c r="PLM78" s="8"/>
      <c r="PLN78" s="8"/>
      <c r="PLO78" s="8"/>
      <c r="PLP78" s="8"/>
      <c r="PLQ78" s="8"/>
      <c r="PLR78" s="8"/>
      <c r="PLS78" s="8"/>
      <c r="PLT78" s="8"/>
      <c r="PLU78" s="8"/>
      <c r="PLV78" s="8"/>
      <c r="PLW78" s="8"/>
      <c r="PLX78" s="8"/>
      <c r="PLY78" s="8"/>
      <c r="PLZ78" s="8"/>
      <c r="PMA78" s="8"/>
      <c r="PMB78" s="8"/>
      <c r="PMC78" s="8"/>
      <c r="PMD78" s="8"/>
      <c r="PME78" s="8"/>
      <c r="PMF78" s="8"/>
      <c r="PMG78" s="8"/>
      <c r="PMH78" s="8"/>
      <c r="PMI78" s="8"/>
      <c r="PMJ78" s="8"/>
      <c r="PMK78" s="8"/>
      <c r="PML78" s="8"/>
      <c r="PMM78" s="8"/>
      <c r="PMN78" s="8"/>
      <c r="PMO78" s="8"/>
      <c r="PMP78" s="8"/>
      <c r="PMQ78" s="8"/>
      <c r="PMR78" s="8"/>
      <c r="PMS78" s="8"/>
      <c r="PMT78" s="8"/>
      <c r="PMU78" s="8"/>
      <c r="PMV78" s="8"/>
      <c r="PMW78" s="8"/>
      <c r="PMX78" s="8"/>
      <c r="PMY78" s="8"/>
      <c r="PMZ78" s="8"/>
      <c r="PNA78" s="8"/>
      <c r="PNB78" s="8"/>
      <c r="PNC78" s="8"/>
      <c r="PND78" s="8"/>
      <c r="PNE78" s="8"/>
      <c r="PNF78" s="8"/>
      <c r="PNG78" s="8"/>
      <c r="PNH78" s="8"/>
      <c r="PNI78" s="8"/>
      <c r="PNJ78" s="8"/>
      <c r="PNK78" s="8"/>
      <c r="PNL78" s="8"/>
      <c r="PNM78" s="8"/>
      <c r="PNN78" s="8"/>
      <c r="PNO78" s="8"/>
      <c r="PNP78" s="8"/>
      <c r="PNQ78" s="8"/>
      <c r="PNR78" s="8"/>
      <c r="PNS78" s="8"/>
      <c r="PNT78" s="8"/>
      <c r="PNU78" s="8"/>
      <c r="PNV78" s="8"/>
      <c r="PNW78" s="8"/>
      <c r="PNX78" s="8"/>
      <c r="PNY78" s="8"/>
      <c r="PNZ78" s="8"/>
      <c r="POA78" s="8"/>
      <c r="POB78" s="8"/>
      <c r="POC78" s="8"/>
      <c r="POD78" s="8"/>
      <c r="POE78" s="8"/>
      <c r="POF78" s="8"/>
      <c r="POG78" s="8"/>
      <c r="POH78" s="8"/>
      <c r="POI78" s="8"/>
      <c r="POJ78" s="8"/>
      <c r="POK78" s="8"/>
      <c r="POL78" s="8"/>
      <c r="POM78" s="8"/>
      <c r="PON78" s="8"/>
      <c r="POO78" s="8"/>
      <c r="POP78" s="8"/>
      <c r="POQ78" s="8"/>
      <c r="POR78" s="8"/>
      <c r="POS78" s="8"/>
      <c r="POT78" s="8"/>
      <c r="POU78" s="8"/>
      <c r="POV78" s="8"/>
      <c r="POW78" s="8"/>
      <c r="POX78" s="8"/>
      <c r="POY78" s="8"/>
      <c r="POZ78" s="8"/>
      <c r="PPA78" s="8"/>
      <c r="PPB78" s="8"/>
      <c r="PPC78" s="8"/>
      <c r="PPD78" s="8"/>
      <c r="PPE78" s="8"/>
      <c r="PPF78" s="8"/>
      <c r="PPG78" s="8"/>
      <c r="PPH78" s="8"/>
      <c r="PPI78" s="8"/>
      <c r="PPJ78" s="8"/>
      <c r="PPK78" s="8"/>
      <c r="PPL78" s="8"/>
      <c r="PPM78" s="8"/>
      <c r="PPN78" s="8"/>
      <c r="PPO78" s="8"/>
      <c r="PPP78" s="8"/>
      <c r="PPQ78" s="8"/>
      <c r="PPR78" s="8"/>
      <c r="PPS78" s="8"/>
      <c r="PPT78" s="8"/>
      <c r="PPU78" s="8"/>
      <c r="PPV78" s="8"/>
      <c r="PPW78" s="8"/>
      <c r="PPX78" s="8"/>
      <c r="PPY78" s="8"/>
      <c r="PPZ78" s="8"/>
      <c r="PQA78" s="8"/>
      <c r="PQB78" s="8"/>
      <c r="PQC78" s="8"/>
      <c r="PQD78" s="8"/>
      <c r="PQE78" s="8"/>
      <c r="PQF78" s="8"/>
      <c r="PQG78" s="8"/>
      <c r="PQH78" s="8"/>
      <c r="PQI78" s="8"/>
      <c r="PQJ78" s="8"/>
      <c r="PQK78" s="8"/>
      <c r="PQL78" s="8"/>
      <c r="PQM78" s="8"/>
      <c r="PQN78" s="8"/>
      <c r="PQO78" s="8"/>
      <c r="PQP78" s="8"/>
      <c r="PQQ78" s="8"/>
      <c r="PQR78" s="8"/>
      <c r="PQS78" s="8"/>
      <c r="PQT78" s="8"/>
      <c r="PQU78" s="8"/>
      <c r="PQV78" s="8"/>
      <c r="PQW78" s="8"/>
      <c r="PQX78" s="8"/>
      <c r="PQY78" s="8"/>
      <c r="PQZ78" s="8"/>
      <c r="PRA78" s="8"/>
      <c r="PRB78" s="8"/>
      <c r="PRC78" s="8"/>
      <c r="PRD78" s="8"/>
      <c r="PRE78" s="8"/>
      <c r="PRF78" s="8"/>
      <c r="PRG78" s="8"/>
      <c r="PRH78" s="8"/>
      <c r="PRI78" s="8"/>
      <c r="PRJ78" s="8"/>
      <c r="PRK78" s="8"/>
      <c r="PRL78" s="8"/>
      <c r="PRM78" s="8"/>
      <c r="PRN78" s="8"/>
      <c r="PRO78" s="8"/>
      <c r="PRP78" s="8"/>
      <c r="PRQ78" s="8"/>
      <c r="PRR78" s="8"/>
      <c r="PRS78" s="8"/>
      <c r="PRT78" s="8"/>
      <c r="PRU78" s="8"/>
      <c r="PRV78" s="8"/>
      <c r="PRW78" s="8"/>
      <c r="PRX78" s="8"/>
      <c r="PRY78" s="8"/>
      <c r="PRZ78" s="8"/>
      <c r="PSA78" s="8"/>
      <c r="PSB78" s="8"/>
      <c r="PSC78" s="8"/>
      <c r="PSD78" s="8"/>
      <c r="PSE78" s="8"/>
      <c r="PSF78" s="8"/>
      <c r="PSG78" s="8"/>
      <c r="PSH78" s="8"/>
      <c r="PSI78" s="8"/>
      <c r="PSJ78" s="8"/>
      <c r="PSK78" s="8"/>
      <c r="PSL78" s="8"/>
      <c r="PSM78" s="8"/>
      <c r="PSN78" s="8"/>
      <c r="PSO78" s="8"/>
      <c r="PSP78" s="8"/>
      <c r="PSQ78" s="8"/>
      <c r="PSR78" s="8"/>
      <c r="PSS78" s="8"/>
      <c r="PST78" s="8"/>
      <c r="PSU78" s="8"/>
      <c r="PSV78" s="8"/>
      <c r="PSW78" s="8"/>
      <c r="PSX78" s="8"/>
      <c r="PSY78" s="8"/>
      <c r="PSZ78" s="8"/>
      <c r="PTA78" s="8"/>
      <c r="PTB78" s="8"/>
      <c r="PTC78" s="8"/>
      <c r="PTD78" s="8"/>
      <c r="PTE78" s="8"/>
      <c r="PTF78" s="8"/>
      <c r="PTG78" s="8"/>
      <c r="PTH78" s="8"/>
      <c r="PTI78" s="8"/>
      <c r="PTJ78" s="8"/>
      <c r="PTK78" s="8"/>
      <c r="PTL78" s="8"/>
      <c r="PTM78" s="8"/>
      <c r="PTN78" s="8"/>
      <c r="PTO78" s="8"/>
      <c r="PTP78" s="8"/>
      <c r="PTQ78" s="8"/>
      <c r="PTR78" s="8"/>
      <c r="PTS78" s="8"/>
      <c r="PTT78" s="8"/>
      <c r="PTU78" s="8"/>
      <c r="PTV78" s="8"/>
      <c r="PTW78" s="8"/>
      <c r="PTX78" s="8"/>
      <c r="PTY78" s="8"/>
      <c r="PTZ78" s="8"/>
      <c r="PUA78" s="8"/>
      <c r="PUB78" s="8"/>
      <c r="PUC78" s="8"/>
      <c r="PUD78" s="8"/>
      <c r="PUE78" s="8"/>
      <c r="PUF78" s="8"/>
      <c r="PUG78" s="8"/>
      <c r="PUH78" s="8"/>
      <c r="PUI78" s="8"/>
      <c r="PUJ78" s="8"/>
      <c r="PUK78" s="8"/>
      <c r="PUL78" s="8"/>
      <c r="PUM78" s="8"/>
      <c r="PUN78" s="8"/>
      <c r="PUO78" s="8"/>
      <c r="PUP78" s="8"/>
      <c r="PUQ78" s="8"/>
      <c r="PUR78" s="8"/>
      <c r="PUS78" s="8"/>
      <c r="PUT78" s="8"/>
      <c r="PUU78" s="8"/>
      <c r="PUV78" s="8"/>
      <c r="PUW78" s="8"/>
      <c r="PUX78" s="8"/>
      <c r="PUY78" s="8"/>
      <c r="PUZ78" s="8"/>
      <c r="PVA78" s="8"/>
      <c r="PVB78" s="8"/>
      <c r="PVC78" s="8"/>
      <c r="PVD78" s="8"/>
      <c r="PVE78" s="8"/>
      <c r="PVF78" s="8"/>
      <c r="PVG78" s="8"/>
      <c r="PVH78" s="8"/>
      <c r="PVI78" s="8"/>
      <c r="PVJ78" s="8"/>
      <c r="PVK78" s="8"/>
      <c r="PVL78" s="8"/>
      <c r="PVM78" s="8"/>
      <c r="PVN78" s="8"/>
      <c r="PVO78" s="8"/>
      <c r="PVP78" s="8"/>
      <c r="PVQ78" s="8"/>
      <c r="PVR78" s="8"/>
      <c r="PVS78" s="8"/>
      <c r="PVT78" s="8"/>
      <c r="PVU78" s="8"/>
      <c r="PVV78" s="8"/>
      <c r="PVW78" s="8"/>
      <c r="PVX78" s="8"/>
      <c r="PVY78" s="8"/>
      <c r="PVZ78" s="8"/>
      <c r="PWA78" s="8"/>
      <c r="PWB78" s="8"/>
      <c r="PWC78" s="8"/>
      <c r="PWD78" s="8"/>
      <c r="PWE78" s="8"/>
      <c r="PWF78" s="8"/>
      <c r="PWG78" s="8"/>
      <c r="PWH78" s="8"/>
      <c r="PWI78" s="8"/>
      <c r="PWJ78" s="8"/>
      <c r="PWK78" s="8"/>
      <c r="PWL78" s="8"/>
      <c r="PWM78" s="8"/>
      <c r="PWN78" s="8"/>
      <c r="PWO78" s="8"/>
      <c r="PWP78" s="8"/>
      <c r="PWQ78" s="8"/>
      <c r="PWR78" s="8"/>
      <c r="PWS78" s="8"/>
      <c r="PWT78" s="8"/>
      <c r="PWU78" s="8"/>
      <c r="PWV78" s="8"/>
      <c r="PWW78" s="8"/>
      <c r="PWX78" s="8"/>
      <c r="PWY78" s="8"/>
      <c r="PWZ78" s="8"/>
      <c r="PXA78" s="8"/>
      <c r="PXB78" s="8"/>
      <c r="PXC78" s="8"/>
      <c r="PXD78" s="8"/>
      <c r="PXE78" s="8"/>
      <c r="PXF78" s="8"/>
      <c r="PXG78" s="8"/>
      <c r="PXH78" s="8"/>
      <c r="PXI78" s="8"/>
      <c r="PXJ78" s="8"/>
      <c r="PXK78" s="8"/>
      <c r="PXL78" s="8"/>
      <c r="PXM78" s="8"/>
      <c r="PXN78" s="8"/>
      <c r="PXO78" s="8"/>
      <c r="PXP78" s="8"/>
      <c r="PXQ78" s="8"/>
      <c r="PXR78" s="8"/>
      <c r="PXS78" s="8"/>
      <c r="PXT78" s="8"/>
      <c r="PXU78" s="8"/>
      <c r="PXV78" s="8"/>
      <c r="PXW78" s="8"/>
      <c r="PXX78" s="8"/>
      <c r="PXY78" s="8"/>
      <c r="PXZ78" s="8"/>
      <c r="PYA78" s="8"/>
      <c r="PYB78" s="8"/>
      <c r="PYC78" s="8"/>
      <c r="PYD78" s="8"/>
      <c r="PYE78" s="8"/>
      <c r="PYF78" s="8"/>
      <c r="PYG78" s="8"/>
      <c r="PYH78" s="8"/>
      <c r="PYI78" s="8"/>
      <c r="PYJ78" s="8"/>
      <c r="PYK78" s="8"/>
      <c r="PYL78" s="8"/>
      <c r="PYM78" s="8"/>
      <c r="PYN78" s="8"/>
      <c r="PYO78" s="8"/>
      <c r="PYP78" s="8"/>
      <c r="PYQ78" s="8"/>
      <c r="PYR78" s="8"/>
      <c r="PYS78" s="8"/>
      <c r="PYT78" s="8"/>
      <c r="PYU78" s="8"/>
      <c r="PYV78" s="8"/>
      <c r="PYW78" s="8"/>
      <c r="PYX78" s="8"/>
      <c r="PYY78" s="8"/>
      <c r="PYZ78" s="8"/>
      <c r="PZA78" s="8"/>
      <c r="PZB78" s="8"/>
      <c r="PZC78" s="8"/>
      <c r="PZD78" s="8"/>
      <c r="PZE78" s="8"/>
      <c r="PZF78" s="8"/>
      <c r="PZG78" s="8"/>
      <c r="PZH78" s="8"/>
      <c r="PZI78" s="8"/>
      <c r="PZJ78" s="8"/>
      <c r="PZK78" s="8"/>
      <c r="PZL78" s="8"/>
      <c r="PZM78" s="8"/>
      <c r="PZN78" s="8"/>
      <c r="PZO78" s="8"/>
      <c r="PZP78" s="8"/>
      <c r="PZQ78" s="8"/>
      <c r="PZR78" s="8"/>
      <c r="PZS78" s="8"/>
      <c r="PZT78" s="8"/>
      <c r="PZU78" s="8"/>
      <c r="PZV78" s="8"/>
      <c r="PZW78" s="8"/>
      <c r="PZX78" s="8"/>
      <c r="PZY78" s="8"/>
      <c r="PZZ78" s="8"/>
      <c r="QAA78" s="8"/>
      <c r="QAB78" s="8"/>
      <c r="QAC78" s="8"/>
      <c r="QAD78" s="8"/>
      <c r="QAE78" s="8"/>
      <c r="QAF78" s="8"/>
      <c r="QAG78" s="8"/>
      <c r="QAH78" s="8"/>
      <c r="QAI78" s="8"/>
      <c r="QAJ78" s="8"/>
      <c r="QAK78" s="8"/>
      <c r="QAL78" s="8"/>
      <c r="QAM78" s="8"/>
      <c r="QAN78" s="8"/>
      <c r="QAO78" s="8"/>
      <c r="QAP78" s="8"/>
      <c r="QAQ78" s="8"/>
      <c r="QAR78" s="8"/>
      <c r="QAS78" s="8"/>
      <c r="QAT78" s="8"/>
      <c r="QAU78" s="8"/>
      <c r="QAV78" s="8"/>
      <c r="QAW78" s="8"/>
      <c r="QAX78" s="8"/>
      <c r="QAY78" s="8"/>
      <c r="QAZ78" s="8"/>
      <c r="QBA78" s="8"/>
      <c r="QBB78" s="8"/>
      <c r="QBC78" s="8"/>
      <c r="QBD78" s="8"/>
      <c r="QBE78" s="8"/>
      <c r="QBF78" s="8"/>
      <c r="QBG78" s="8"/>
      <c r="QBH78" s="8"/>
      <c r="QBI78" s="8"/>
      <c r="QBJ78" s="8"/>
      <c r="QBK78" s="8"/>
      <c r="QBL78" s="8"/>
      <c r="QBM78" s="8"/>
      <c r="QBN78" s="8"/>
      <c r="QBO78" s="8"/>
      <c r="QBP78" s="8"/>
      <c r="QBQ78" s="8"/>
      <c r="QBR78" s="8"/>
      <c r="QBS78" s="8"/>
      <c r="QBT78" s="8"/>
      <c r="QBU78" s="8"/>
      <c r="QBV78" s="8"/>
      <c r="QBW78" s="8"/>
      <c r="QBX78" s="8"/>
      <c r="QBY78" s="8"/>
      <c r="QBZ78" s="8"/>
      <c r="QCA78" s="8"/>
      <c r="QCB78" s="8"/>
      <c r="QCC78" s="8"/>
      <c r="QCD78" s="8"/>
      <c r="QCE78" s="8"/>
      <c r="QCF78" s="8"/>
      <c r="QCG78" s="8"/>
      <c r="QCH78" s="8"/>
      <c r="QCI78" s="8"/>
      <c r="QCJ78" s="8"/>
      <c r="QCK78" s="8"/>
      <c r="QCL78" s="8"/>
      <c r="QCM78" s="8"/>
      <c r="QCN78" s="8"/>
      <c r="QCO78" s="8"/>
      <c r="QCP78" s="8"/>
      <c r="QCQ78" s="8"/>
      <c r="QCR78" s="8"/>
      <c r="QCS78" s="8"/>
      <c r="QCT78" s="8"/>
      <c r="QCU78" s="8"/>
      <c r="QCV78" s="8"/>
      <c r="QCW78" s="8"/>
      <c r="QCX78" s="8"/>
      <c r="QCY78" s="8"/>
      <c r="QCZ78" s="8"/>
      <c r="QDA78" s="8"/>
      <c r="QDB78" s="8"/>
      <c r="QDC78" s="8"/>
      <c r="QDD78" s="8"/>
      <c r="QDE78" s="8"/>
      <c r="QDF78" s="8"/>
      <c r="QDG78" s="8"/>
      <c r="QDH78" s="8"/>
      <c r="QDI78" s="8"/>
      <c r="QDJ78" s="8"/>
      <c r="QDK78" s="8"/>
      <c r="QDL78" s="8"/>
      <c r="QDM78" s="8"/>
      <c r="QDN78" s="8"/>
      <c r="QDO78" s="8"/>
      <c r="QDP78" s="8"/>
      <c r="QDQ78" s="8"/>
      <c r="QDR78" s="8"/>
      <c r="QDS78" s="8"/>
      <c r="QDT78" s="8"/>
      <c r="QDU78" s="8"/>
      <c r="QDV78" s="8"/>
      <c r="QDW78" s="8"/>
      <c r="QDX78" s="8"/>
      <c r="QDY78" s="8"/>
      <c r="QDZ78" s="8"/>
      <c r="QEA78" s="8"/>
      <c r="QEB78" s="8"/>
      <c r="QEC78" s="8"/>
      <c r="QED78" s="8"/>
      <c r="QEE78" s="8"/>
      <c r="QEF78" s="8"/>
      <c r="QEG78" s="8"/>
      <c r="QEH78" s="8"/>
      <c r="QEI78" s="8"/>
      <c r="QEJ78" s="8"/>
      <c r="QEK78" s="8"/>
      <c r="QEL78" s="8"/>
      <c r="QEM78" s="8"/>
      <c r="QEN78" s="8"/>
      <c r="QEO78" s="8"/>
      <c r="QEP78" s="8"/>
      <c r="QEQ78" s="8"/>
      <c r="QER78" s="8"/>
      <c r="QES78" s="8"/>
      <c r="QET78" s="8"/>
      <c r="QEU78" s="8"/>
      <c r="QEV78" s="8"/>
      <c r="QEW78" s="8"/>
      <c r="QEX78" s="8"/>
      <c r="QEY78" s="8"/>
      <c r="QEZ78" s="8"/>
      <c r="QFA78" s="8"/>
      <c r="QFB78" s="8"/>
      <c r="QFC78" s="8"/>
      <c r="QFD78" s="8"/>
      <c r="QFE78" s="8"/>
      <c r="QFF78" s="8"/>
      <c r="QFG78" s="8"/>
      <c r="QFH78" s="8"/>
      <c r="QFI78" s="8"/>
      <c r="QFJ78" s="8"/>
      <c r="QFK78" s="8"/>
      <c r="QFL78" s="8"/>
      <c r="QFM78" s="8"/>
      <c r="QFN78" s="8"/>
      <c r="QFO78" s="8"/>
      <c r="QFP78" s="8"/>
      <c r="QFQ78" s="8"/>
      <c r="QFR78" s="8"/>
      <c r="QFS78" s="8"/>
      <c r="QFT78" s="8"/>
      <c r="QFU78" s="8"/>
      <c r="QFV78" s="8"/>
      <c r="QFW78" s="8"/>
      <c r="QFX78" s="8"/>
      <c r="QFY78" s="8"/>
      <c r="QFZ78" s="8"/>
      <c r="QGA78" s="8"/>
      <c r="QGB78" s="8"/>
      <c r="QGC78" s="8"/>
      <c r="QGD78" s="8"/>
      <c r="QGE78" s="8"/>
      <c r="QGF78" s="8"/>
      <c r="QGG78" s="8"/>
      <c r="QGH78" s="8"/>
      <c r="QGI78" s="8"/>
      <c r="QGJ78" s="8"/>
      <c r="QGK78" s="8"/>
      <c r="QGL78" s="8"/>
      <c r="QGM78" s="8"/>
      <c r="QGN78" s="8"/>
      <c r="QGO78" s="8"/>
      <c r="QGP78" s="8"/>
      <c r="QGQ78" s="8"/>
      <c r="QGR78" s="8"/>
      <c r="QGS78" s="8"/>
      <c r="QGT78" s="8"/>
      <c r="QGU78" s="8"/>
      <c r="QGV78" s="8"/>
      <c r="QGW78" s="8"/>
      <c r="QGX78" s="8"/>
      <c r="QGY78" s="8"/>
      <c r="QGZ78" s="8"/>
      <c r="QHA78" s="8"/>
      <c r="QHB78" s="8"/>
      <c r="QHC78" s="8"/>
      <c r="QHD78" s="8"/>
      <c r="QHE78" s="8"/>
      <c r="QHF78" s="8"/>
      <c r="QHG78" s="8"/>
      <c r="QHH78" s="8"/>
      <c r="QHI78" s="8"/>
      <c r="QHJ78" s="8"/>
      <c r="QHK78" s="8"/>
      <c r="QHL78" s="8"/>
      <c r="QHM78" s="8"/>
      <c r="QHN78" s="8"/>
      <c r="QHO78" s="8"/>
      <c r="QHP78" s="8"/>
      <c r="QHQ78" s="8"/>
      <c r="QHR78" s="8"/>
      <c r="QHS78" s="8"/>
      <c r="QHT78" s="8"/>
      <c r="QHU78" s="8"/>
      <c r="QHV78" s="8"/>
      <c r="QHW78" s="8"/>
      <c r="QHX78" s="8"/>
      <c r="QHY78" s="8"/>
      <c r="QHZ78" s="8"/>
      <c r="QIA78" s="8"/>
      <c r="QIB78" s="8"/>
      <c r="QIC78" s="8"/>
      <c r="QID78" s="8"/>
      <c r="QIE78" s="8"/>
      <c r="QIF78" s="8"/>
      <c r="QIG78" s="8"/>
      <c r="QIH78" s="8"/>
      <c r="QII78" s="8"/>
      <c r="QIJ78" s="8"/>
      <c r="QIK78" s="8"/>
      <c r="QIL78" s="8"/>
      <c r="QIM78" s="8"/>
      <c r="QIN78" s="8"/>
      <c r="QIO78" s="8"/>
      <c r="QIP78" s="8"/>
      <c r="QIQ78" s="8"/>
      <c r="QIR78" s="8"/>
      <c r="QIS78" s="8"/>
      <c r="QIT78" s="8"/>
      <c r="QIU78" s="8"/>
      <c r="QIV78" s="8"/>
      <c r="QIW78" s="8"/>
      <c r="QIX78" s="8"/>
      <c r="QIY78" s="8"/>
      <c r="QIZ78" s="8"/>
      <c r="QJA78" s="8"/>
      <c r="QJB78" s="8"/>
      <c r="QJC78" s="8"/>
      <c r="QJD78" s="8"/>
      <c r="QJE78" s="8"/>
      <c r="QJF78" s="8"/>
      <c r="QJG78" s="8"/>
      <c r="QJH78" s="8"/>
      <c r="QJI78" s="8"/>
      <c r="QJJ78" s="8"/>
      <c r="QJK78" s="8"/>
      <c r="QJL78" s="8"/>
      <c r="QJM78" s="8"/>
      <c r="QJN78" s="8"/>
      <c r="QJO78" s="8"/>
      <c r="QJP78" s="8"/>
      <c r="QJQ78" s="8"/>
      <c r="QJR78" s="8"/>
      <c r="QJS78" s="8"/>
      <c r="QJT78" s="8"/>
      <c r="QJU78" s="8"/>
      <c r="QJV78" s="8"/>
      <c r="QJW78" s="8"/>
      <c r="QJX78" s="8"/>
      <c r="QJY78" s="8"/>
      <c r="QJZ78" s="8"/>
      <c r="QKA78" s="8"/>
      <c r="QKB78" s="8"/>
      <c r="QKC78" s="8"/>
      <c r="QKD78" s="8"/>
      <c r="QKE78" s="8"/>
      <c r="QKF78" s="8"/>
      <c r="QKG78" s="8"/>
      <c r="QKH78" s="8"/>
      <c r="QKI78" s="8"/>
      <c r="QKJ78" s="8"/>
      <c r="QKK78" s="8"/>
      <c r="QKL78" s="8"/>
      <c r="QKM78" s="8"/>
      <c r="QKN78" s="8"/>
      <c r="QKO78" s="8"/>
      <c r="QKP78" s="8"/>
      <c r="QKQ78" s="8"/>
      <c r="QKR78" s="8"/>
      <c r="QKS78" s="8"/>
      <c r="QKT78" s="8"/>
      <c r="QKU78" s="8"/>
      <c r="QKV78" s="8"/>
      <c r="QKW78" s="8"/>
      <c r="QKX78" s="8"/>
      <c r="QKY78" s="8"/>
      <c r="QKZ78" s="8"/>
      <c r="QLA78" s="8"/>
      <c r="QLB78" s="8"/>
      <c r="QLC78" s="8"/>
      <c r="QLD78" s="8"/>
      <c r="QLE78" s="8"/>
      <c r="QLF78" s="8"/>
      <c r="QLG78" s="8"/>
      <c r="QLH78" s="8"/>
      <c r="QLI78" s="8"/>
      <c r="QLJ78" s="8"/>
      <c r="QLK78" s="8"/>
      <c r="QLL78" s="8"/>
      <c r="QLM78" s="8"/>
      <c r="QLN78" s="8"/>
      <c r="QLO78" s="8"/>
      <c r="QLP78" s="8"/>
      <c r="QLQ78" s="8"/>
      <c r="QLR78" s="8"/>
      <c r="QLS78" s="8"/>
      <c r="QLT78" s="8"/>
      <c r="QLU78" s="8"/>
      <c r="QLV78" s="8"/>
      <c r="QLW78" s="8"/>
      <c r="QLX78" s="8"/>
      <c r="QLY78" s="8"/>
      <c r="QLZ78" s="8"/>
      <c r="QMA78" s="8"/>
      <c r="QMB78" s="8"/>
      <c r="QMC78" s="8"/>
      <c r="QMD78" s="8"/>
      <c r="QME78" s="8"/>
      <c r="QMF78" s="8"/>
      <c r="QMG78" s="8"/>
      <c r="QMH78" s="8"/>
      <c r="QMI78" s="8"/>
      <c r="QMJ78" s="8"/>
      <c r="QMK78" s="8"/>
      <c r="QML78" s="8"/>
      <c r="QMM78" s="8"/>
      <c r="QMN78" s="8"/>
      <c r="QMO78" s="8"/>
      <c r="QMP78" s="8"/>
      <c r="QMQ78" s="8"/>
      <c r="QMR78" s="8"/>
      <c r="QMS78" s="8"/>
      <c r="QMT78" s="8"/>
      <c r="QMU78" s="8"/>
      <c r="QMV78" s="8"/>
      <c r="QMW78" s="8"/>
      <c r="QMX78" s="8"/>
      <c r="QMY78" s="8"/>
      <c r="QMZ78" s="8"/>
      <c r="QNA78" s="8"/>
      <c r="QNB78" s="8"/>
      <c r="QNC78" s="8"/>
      <c r="QND78" s="8"/>
      <c r="QNE78" s="8"/>
      <c r="QNF78" s="8"/>
      <c r="QNG78" s="8"/>
      <c r="QNH78" s="8"/>
      <c r="QNI78" s="8"/>
      <c r="QNJ78" s="8"/>
      <c r="QNK78" s="8"/>
      <c r="QNL78" s="8"/>
      <c r="QNM78" s="8"/>
      <c r="QNN78" s="8"/>
      <c r="QNO78" s="8"/>
      <c r="QNP78" s="8"/>
      <c r="QNQ78" s="8"/>
      <c r="QNR78" s="8"/>
      <c r="QNS78" s="8"/>
      <c r="QNT78" s="8"/>
      <c r="QNU78" s="8"/>
      <c r="QNV78" s="8"/>
      <c r="QNW78" s="8"/>
      <c r="QNX78" s="8"/>
      <c r="QNY78" s="8"/>
      <c r="QNZ78" s="8"/>
      <c r="QOA78" s="8"/>
      <c r="QOB78" s="8"/>
      <c r="QOC78" s="8"/>
      <c r="QOD78" s="8"/>
      <c r="QOE78" s="8"/>
      <c r="QOF78" s="8"/>
      <c r="QOG78" s="8"/>
      <c r="QOH78" s="8"/>
      <c r="QOI78" s="8"/>
      <c r="QOJ78" s="8"/>
      <c r="QOK78" s="8"/>
      <c r="QOL78" s="8"/>
      <c r="QOM78" s="8"/>
      <c r="QON78" s="8"/>
      <c r="QOO78" s="8"/>
      <c r="QOP78" s="8"/>
      <c r="QOQ78" s="8"/>
      <c r="QOR78" s="8"/>
      <c r="QOS78" s="8"/>
      <c r="QOT78" s="8"/>
      <c r="QOU78" s="8"/>
      <c r="QOV78" s="8"/>
      <c r="QOW78" s="8"/>
      <c r="QOX78" s="8"/>
      <c r="QOY78" s="8"/>
      <c r="QOZ78" s="8"/>
      <c r="QPA78" s="8"/>
      <c r="QPB78" s="8"/>
      <c r="QPC78" s="8"/>
      <c r="QPD78" s="8"/>
      <c r="QPE78" s="8"/>
      <c r="QPF78" s="8"/>
      <c r="QPG78" s="8"/>
      <c r="QPH78" s="8"/>
      <c r="QPI78" s="8"/>
      <c r="QPJ78" s="8"/>
      <c r="QPK78" s="8"/>
      <c r="QPL78" s="8"/>
      <c r="QPM78" s="8"/>
      <c r="QPN78" s="8"/>
      <c r="QPO78" s="8"/>
      <c r="QPP78" s="8"/>
      <c r="QPQ78" s="8"/>
      <c r="QPR78" s="8"/>
      <c r="QPS78" s="8"/>
      <c r="QPT78" s="8"/>
      <c r="QPU78" s="8"/>
      <c r="QPV78" s="8"/>
      <c r="QPW78" s="8"/>
      <c r="QPX78" s="8"/>
      <c r="QPY78" s="8"/>
      <c r="QPZ78" s="8"/>
      <c r="QQA78" s="8"/>
      <c r="QQB78" s="8"/>
      <c r="QQC78" s="8"/>
      <c r="QQD78" s="8"/>
      <c r="QQE78" s="8"/>
      <c r="QQF78" s="8"/>
      <c r="QQG78" s="8"/>
      <c r="QQH78" s="8"/>
      <c r="QQI78" s="8"/>
      <c r="QQJ78" s="8"/>
      <c r="QQK78" s="8"/>
      <c r="QQL78" s="8"/>
      <c r="QQM78" s="8"/>
      <c r="QQN78" s="8"/>
      <c r="QQO78" s="8"/>
      <c r="QQP78" s="8"/>
      <c r="QQQ78" s="8"/>
      <c r="QQR78" s="8"/>
      <c r="QQS78" s="8"/>
      <c r="QQT78" s="8"/>
      <c r="QQU78" s="8"/>
      <c r="QQV78" s="8"/>
      <c r="QQW78" s="8"/>
      <c r="QQX78" s="8"/>
      <c r="QQY78" s="8"/>
      <c r="QQZ78" s="8"/>
      <c r="QRA78" s="8"/>
      <c r="QRB78" s="8"/>
      <c r="QRC78" s="8"/>
      <c r="QRD78" s="8"/>
      <c r="QRE78" s="8"/>
      <c r="QRF78" s="8"/>
      <c r="QRG78" s="8"/>
      <c r="QRH78" s="8"/>
      <c r="QRI78" s="8"/>
      <c r="QRJ78" s="8"/>
      <c r="QRK78" s="8"/>
      <c r="QRL78" s="8"/>
      <c r="QRM78" s="8"/>
      <c r="QRN78" s="8"/>
      <c r="QRO78" s="8"/>
      <c r="QRP78" s="8"/>
      <c r="QRQ78" s="8"/>
      <c r="QRR78" s="8"/>
      <c r="QRS78" s="8"/>
      <c r="QRT78" s="8"/>
      <c r="QRU78" s="8"/>
      <c r="QRV78" s="8"/>
      <c r="QRW78" s="8"/>
      <c r="QRX78" s="8"/>
      <c r="QRY78" s="8"/>
      <c r="QRZ78" s="8"/>
      <c r="QSA78" s="8"/>
      <c r="QSB78" s="8"/>
      <c r="QSC78" s="8"/>
      <c r="QSD78" s="8"/>
      <c r="QSE78" s="8"/>
      <c r="QSF78" s="8"/>
      <c r="QSG78" s="8"/>
      <c r="QSH78" s="8"/>
      <c r="QSI78" s="8"/>
      <c r="QSJ78" s="8"/>
      <c r="QSK78" s="8"/>
      <c r="QSL78" s="8"/>
      <c r="QSM78" s="8"/>
      <c r="QSN78" s="8"/>
      <c r="QSO78" s="8"/>
      <c r="QSP78" s="8"/>
      <c r="QSQ78" s="8"/>
      <c r="QSR78" s="8"/>
      <c r="QSS78" s="8"/>
      <c r="QST78" s="8"/>
      <c r="QSU78" s="8"/>
      <c r="QSV78" s="8"/>
      <c r="QSW78" s="8"/>
      <c r="QSX78" s="8"/>
      <c r="QSY78" s="8"/>
      <c r="QSZ78" s="8"/>
      <c r="QTA78" s="8"/>
      <c r="QTB78" s="8"/>
      <c r="QTC78" s="8"/>
      <c r="QTD78" s="8"/>
      <c r="QTE78" s="8"/>
      <c r="QTF78" s="8"/>
      <c r="QTG78" s="8"/>
      <c r="QTH78" s="8"/>
      <c r="QTI78" s="8"/>
      <c r="QTJ78" s="8"/>
      <c r="QTK78" s="8"/>
      <c r="QTL78" s="8"/>
      <c r="QTM78" s="8"/>
      <c r="QTN78" s="8"/>
      <c r="QTO78" s="8"/>
      <c r="QTP78" s="8"/>
      <c r="QTQ78" s="8"/>
      <c r="QTR78" s="8"/>
      <c r="QTS78" s="8"/>
      <c r="QTT78" s="8"/>
      <c r="QTU78" s="8"/>
      <c r="QTV78" s="8"/>
      <c r="QTW78" s="8"/>
      <c r="QTX78" s="8"/>
      <c r="QTY78" s="8"/>
      <c r="QTZ78" s="8"/>
      <c r="QUA78" s="8"/>
      <c r="QUB78" s="8"/>
      <c r="QUC78" s="8"/>
      <c r="QUD78" s="8"/>
      <c r="QUE78" s="8"/>
      <c r="QUF78" s="8"/>
      <c r="QUG78" s="8"/>
      <c r="QUH78" s="8"/>
      <c r="QUI78" s="8"/>
      <c r="QUJ78" s="8"/>
      <c r="QUK78" s="8"/>
      <c r="QUL78" s="8"/>
      <c r="QUM78" s="8"/>
      <c r="QUN78" s="8"/>
      <c r="QUO78" s="8"/>
      <c r="QUP78" s="8"/>
      <c r="QUQ78" s="8"/>
      <c r="QUR78" s="8"/>
      <c r="QUS78" s="8"/>
      <c r="QUT78" s="8"/>
      <c r="QUU78" s="8"/>
      <c r="QUV78" s="8"/>
      <c r="QUW78" s="8"/>
      <c r="QUX78" s="8"/>
      <c r="QUY78" s="8"/>
      <c r="QUZ78" s="8"/>
      <c r="QVA78" s="8"/>
      <c r="QVB78" s="8"/>
      <c r="QVC78" s="8"/>
      <c r="QVD78" s="8"/>
      <c r="QVE78" s="8"/>
      <c r="QVF78" s="8"/>
      <c r="QVG78" s="8"/>
      <c r="QVH78" s="8"/>
      <c r="QVI78" s="8"/>
      <c r="QVJ78" s="8"/>
      <c r="QVK78" s="8"/>
      <c r="QVL78" s="8"/>
      <c r="QVM78" s="8"/>
      <c r="QVN78" s="8"/>
      <c r="QVO78" s="8"/>
      <c r="QVP78" s="8"/>
      <c r="QVQ78" s="8"/>
      <c r="QVR78" s="8"/>
      <c r="QVS78" s="8"/>
      <c r="QVT78" s="8"/>
      <c r="QVU78" s="8"/>
      <c r="QVV78" s="8"/>
      <c r="QVW78" s="8"/>
      <c r="QVX78" s="8"/>
      <c r="QVY78" s="8"/>
      <c r="QVZ78" s="8"/>
      <c r="QWA78" s="8"/>
      <c r="QWB78" s="8"/>
      <c r="QWC78" s="8"/>
      <c r="QWD78" s="8"/>
      <c r="QWE78" s="8"/>
      <c r="QWF78" s="8"/>
      <c r="QWG78" s="8"/>
      <c r="QWH78" s="8"/>
      <c r="QWI78" s="8"/>
      <c r="QWJ78" s="8"/>
      <c r="QWK78" s="8"/>
      <c r="QWL78" s="8"/>
      <c r="QWM78" s="8"/>
      <c r="QWN78" s="8"/>
      <c r="QWO78" s="8"/>
      <c r="QWP78" s="8"/>
      <c r="QWQ78" s="8"/>
      <c r="QWR78" s="8"/>
      <c r="QWS78" s="8"/>
      <c r="QWT78" s="8"/>
      <c r="QWU78" s="8"/>
      <c r="QWV78" s="8"/>
      <c r="QWW78" s="8"/>
      <c r="QWX78" s="8"/>
      <c r="QWY78" s="8"/>
      <c r="QWZ78" s="8"/>
      <c r="QXA78" s="8"/>
      <c r="QXB78" s="8"/>
      <c r="QXC78" s="8"/>
      <c r="QXD78" s="8"/>
      <c r="QXE78" s="8"/>
      <c r="QXF78" s="8"/>
      <c r="QXG78" s="8"/>
      <c r="QXH78" s="8"/>
      <c r="QXI78" s="8"/>
      <c r="QXJ78" s="8"/>
      <c r="QXK78" s="8"/>
      <c r="QXL78" s="8"/>
      <c r="QXM78" s="8"/>
      <c r="QXN78" s="8"/>
      <c r="QXO78" s="8"/>
      <c r="QXP78" s="8"/>
      <c r="QXQ78" s="8"/>
      <c r="QXR78" s="8"/>
      <c r="QXS78" s="8"/>
      <c r="QXT78" s="8"/>
      <c r="QXU78" s="8"/>
      <c r="QXV78" s="8"/>
      <c r="QXW78" s="8"/>
      <c r="QXX78" s="8"/>
      <c r="QXY78" s="8"/>
      <c r="QXZ78" s="8"/>
      <c r="QYA78" s="8"/>
      <c r="QYB78" s="8"/>
      <c r="QYC78" s="8"/>
      <c r="QYD78" s="8"/>
      <c r="QYE78" s="8"/>
      <c r="QYF78" s="8"/>
      <c r="QYG78" s="8"/>
      <c r="QYH78" s="8"/>
      <c r="QYI78" s="8"/>
      <c r="QYJ78" s="8"/>
      <c r="QYK78" s="8"/>
      <c r="QYL78" s="8"/>
      <c r="QYM78" s="8"/>
      <c r="QYN78" s="8"/>
      <c r="QYO78" s="8"/>
      <c r="QYP78" s="8"/>
      <c r="QYQ78" s="8"/>
      <c r="QYR78" s="8"/>
      <c r="QYS78" s="8"/>
      <c r="QYT78" s="8"/>
      <c r="QYU78" s="8"/>
      <c r="QYV78" s="8"/>
      <c r="QYW78" s="8"/>
      <c r="QYX78" s="8"/>
      <c r="QYY78" s="8"/>
      <c r="QYZ78" s="8"/>
      <c r="QZA78" s="8"/>
      <c r="QZB78" s="8"/>
      <c r="QZC78" s="8"/>
      <c r="QZD78" s="8"/>
      <c r="QZE78" s="8"/>
      <c r="QZF78" s="8"/>
      <c r="QZG78" s="8"/>
      <c r="QZH78" s="8"/>
      <c r="QZI78" s="8"/>
      <c r="QZJ78" s="8"/>
      <c r="QZK78" s="8"/>
      <c r="QZL78" s="8"/>
      <c r="QZM78" s="8"/>
      <c r="QZN78" s="8"/>
      <c r="QZO78" s="8"/>
      <c r="QZP78" s="8"/>
      <c r="QZQ78" s="8"/>
      <c r="QZR78" s="8"/>
      <c r="QZS78" s="8"/>
      <c r="QZT78" s="8"/>
      <c r="QZU78" s="8"/>
      <c r="QZV78" s="8"/>
      <c r="QZW78" s="8"/>
      <c r="QZX78" s="8"/>
      <c r="QZY78" s="8"/>
      <c r="QZZ78" s="8"/>
      <c r="RAA78" s="8"/>
      <c r="RAB78" s="8"/>
      <c r="RAC78" s="8"/>
      <c r="RAD78" s="8"/>
      <c r="RAE78" s="8"/>
      <c r="RAF78" s="8"/>
      <c r="RAG78" s="8"/>
      <c r="RAH78" s="8"/>
      <c r="RAI78" s="8"/>
      <c r="RAJ78" s="8"/>
      <c r="RAK78" s="8"/>
      <c r="RAL78" s="8"/>
      <c r="RAM78" s="8"/>
      <c r="RAN78" s="8"/>
      <c r="RAO78" s="8"/>
      <c r="RAP78" s="8"/>
      <c r="RAQ78" s="8"/>
      <c r="RAR78" s="8"/>
      <c r="RAS78" s="8"/>
      <c r="RAT78" s="8"/>
      <c r="RAU78" s="8"/>
      <c r="RAV78" s="8"/>
      <c r="RAW78" s="8"/>
      <c r="RAX78" s="8"/>
      <c r="RAY78" s="8"/>
      <c r="RAZ78" s="8"/>
      <c r="RBA78" s="8"/>
      <c r="RBB78" s="8"/>
      <c r="RBC78" s="8"/>
      <c r="RBD78" s="8"/>
      <c r="RBE78" s="8"/>
      <c r="RBF78" s="8"/>
      <c r="RBG78" s="8"/>
      <c r="RBH78" s="8"/>
      <c r="RBI78" s="8"/>
      <c r="RBJ78" s="8"/>
      <c r="RBK78" s="8"/>
      <c r="RBL78" s="8"/>
      <c r="RBM78" s="8"/>
      <c r="RBN78" s="8"/>
      <c r="RBO78" s="8"/>
      <c r="RBP78" s="8"/>
      <c r="RBQ78" s="8"/>
      <c r="RBR78" s="8"/>
      <c r="RBS78" s="8"/>
      <c r="RBT78" s="8"/>
      <c r="RBU78" s="8"/>
      <c r="RBV78" s="8"/>
      <c r="RBW78" s="8"/>
      <c r="RBX78" s="8"/>
      <c r="RBY78" s="8"/>
      <c r="RBZ78" s="8"/>
      <c r="RCA78" s="8"/>
      <c r="RCB78" s="8"/>
      <c r="RCC78" s="8"/>
      <c r="RCD78" s="8"/>
      <c r="RCE78" s="8"/>
      <c r="RCF78" s="8"/>
      <c r="RCG78" s="8"/>
      <c r="RCH78" s="8"/>
      <c r="RCI78" s="8"/>
      <c r="RCJ78" s="8"/>
      <c r="RCK78" s="8"/>
      <c r="RCL78" s="8"/>
      <c r="RCM78" s="8"/>
      <c r="RCN78" s="8"/>
      <c r="RCO78" s="8"/>
      <c r="RCP78" s="8"/>
      <c r="RCQ78" s="8"/>
      <c r="RCR78" s="8"/>
      <c r="RCS78" s="8"/>
      <c r="RCT78" s="8"/>
      <c r="RCU78" s="8"/>
      <c r="RCV78" s="8"/>
      <c r="RCW78" s="8"/>
      <c r="RCX78" s="8"/>
      <c r="RCY78" s="8"/>
      <c r="RCZ78" s="8"/>
      <c r="RDA78" s="8"/>
      <c r="RDB78" s="8"/>
      <c r="RDC78" s="8"/>
      <c r="RDD78" s="8"/>
      <c r="RDE78" s="8"/>
      <c r="RDF78" s="8"/>
      <c r="RDG78" s="8"/>
      <c r="RDH78" s="8"/>
      <c r="RDI78" s="8"/>
      <c r="RDJ78" s="8"/>
      <c r="RDK78" s="8"/>
      <c r="RDL78" s="8"/>
      <c r="RDM78" s="8"/>
      <c r="RDN78" s="8"/>
      <c r="RDO78" s="8"/>
      <c r="RDP78" s="8"/>
      <c r="RDQ78" s="8"/>
      <c r="RDR78" s="8"/>
      <c r="RDS78" s="8"/>
      <c r="RDT78" s="8"/>
      <c r="RDU78" s="8"/>
      <c r="RDV78" s="8"/>
      <c r="RDW78" s="8"/>
      <c r="RDX78" s="8"/>
      <c r="RDY78" s="8"/>
      <c r="RDZ78" s="8"/>
      <c r="REA78" s="8"/>
      <c r="REB78" s="8"/>
      <c r="REC78" s="8"/>
      <c r="RED78" s="8"/>
      <c r="REE78" s="8"/>
      <c r="REF78" s="8"/>
      <c r="REG78" s="8"/>
      <c r="REH78" s="8"/>
      <c r="REI78" s="8"/>
      <c r="REJ78" s="8"/>
      <c r="REK78" s="8"/>
      <c r="REL78" s="8"/>
      <c r="REM78" s="8"/>
      <c r="REN78" s="8"/>
      <c r="REO78" s="8"/>
      <c r="REP78" s="8"/>
      <c r="REQ78" s="8"/>
      <c r="RER78" s="8"/>
      <c r="RES78" s="8"/>
      <c r="RET78" s="8"/>
      <c r="REU78" s="8"/>
      <c r="REV78" s="8"/>
      <c r="REW78" s="8"/>
      <c r="REX78" s="8"/>
      <c r="REY78" s="8"/>
      <c r="REZ78" s="8"/>
      <c r="RFA78" s="8"/>
      <c r="RFB78" s="8"/>
      <c r="RFC78" s="8"/>
      <c r="RFD78" s="8"/>
      <c r="RFE78" s="8"/>
      <c r="RFF78" s="8"/>
      <c r="RFG78" s="8"/>
      <c r="RFH78" s="8"/>
      <c r="RFI78" s="8"/>
      <c r="RFJ78" s="8"/>
      <c r="RFK78" s="8"/>
      <c r="RFL78" s="8"/>
      <c r="RFM78" s="8"/>
      <c r="RFN78" s="8"/>
      <c r="RFO78" s="8"/>
      <c r="RFP78" s="8"/>
      <c r="RFQ78" s="8"/>
      <c r="RFR78" s="8"/>
      <c r="RFS78" s="8"/>
      <c r="RFT78" s="8"/>
      <c r="RFU78" s="8"/>
      <c r="RFV78" s="8"/>
      <c r="RFW78" s="8"/>
      <c r="RFX78" s="8"/>
      <c r="RFY78" s="8"/>
      <c r="RFZ78" s="8"/>
      <c r="RGA78" s="8"/>
      <c r="RGB78" s="8"/>
      <c r="RGC78" s="8"/>
      <c r="RGD78" s="8"/>
      <c r="RGE78" s="8"/>
      <c r="RGF78" s="8"/>
      <c r="RGG78" s="8"/>
      <c r="RGH78" s="8"/>
      <c r="RGI78" s="8"/>
      <c r="RGJ78" s="8"/>
      <c r="RGK78" s="8"/>
      <c r="RGL78" s="8"/>
      <c r="RGM78" s="8"/>
      <c r="RGN78" s="8"/>
      <c r="RGO78" s="8"/>
      <c r="RGP78" s="8"/>
      <c r="RGQ78" s="8"/>
      <c r="RGR78" s="8"/>
      <c r="RGS78" s="8"/>
      <c r="RGT78" s="8"/>
      <c r="RGU78" s="8"/>
      <c r="RGV78" s="8"/>
      <c r="RGW78" s="8"/>
      <c r="RGX78" s="8"/>
      <c r="RGY78" s="8"/>
      <c r="RGZ78" s="8"/>
      <c r="RHA78" s="8"/>
      <c r="RHB78" s="8"/>
      <c r="RHC78" s="8"/>
      <c r="RHD78" s="8"/>
      <c r="RHE78" s="8"/>
      <c r="RHF78" s="8"/>
      <c r="RHG78" s="8"/>
      <c r="RHH78" s="8"/>
      <c r="RHI78" s="8"/>
      <c r="RHJ78" s="8"/>
      <c r="RHK78" s="8"/>
      <c r="RHL78" s="8"/>
      <c r="RHM78" s="8"/>
      <c r="RHN78" s="8"/>
      <c r="RHO78" s="8"/>
      <c r="RHP78" s="8"/>
      <c r="RHQ78" s="8"/>
      <c r="RHR78" s="8"/>
      <c r="RHS78" s="8"/>
      <c r="RHT78" s="8"/>
      <c r="RHU78" s="8"/>
      <c r="RHV78" s="8"/>
      <c r="RHW78" s="8"/>
      <c r="RHX78" s="8"/>
      <c r="RHY78" s="8"/>
      <c r="RHZ78" s="8"/>
      <c r="RIA78" s="8"/>
      <c r="RIB78" s="8"/>
      <c r="RIC78" s="8"/>
      <c r="RID78" s="8"/>
      <c r="RIE78" s="8"/>
      <c r="RIF78" s="8"/>
      <c r="RIG78" s="8"/>
      <c r="RIH78" s="8"/>
      <c r="RII78" s="8"/>
      <c r="RIJ78" s="8"/>
      <c r="RIK78" s="8"/>
      <c r="RIL78" s="8"/>
      <c r="RIM78" s="8"/>
      <c r="RIN78" s="8"/>
      <c r="RIO78" s="8"/>
      <c r="RIP78" s="8"/>
      <c r="RIQ78" s="8"/>
      <c r="RIR78" s="8"/>
      <c r="RIS78" s="8"/>
      <c r="RIT78" s="8"/>
      <c r="RIU78" s="8"/>
      <c r="RIV78" s="8"/>
      <c r="RIW78" s="8"/>
      <c r="RIX78" s="8"/>
      <c r="RIY78" s="8"/>
      <c r="RIZ78" s="8"/>
      <c r="RJA78" s="8"/>
      <c r="RJB78" s="8"/>
      <c r="RJC78" s="8"/>
      <c r="RJD78" s="8"/>
      <c r="RJE78" s="8"/>
      <c r="RJF78" s="8"/>
      <c r="RJG78" s="8"/>
      <c r="RJH78" s="8"/>
      <c r="RJI78" s="8"/>
      <c r="RJJ78" s="8"/>
      <c r="RJK78" s="8"/>
      <c r="RJL78" s="8"/>
      <c r="RJM78" s="8"/>
      <c r="RJN78" s="8"/>
      <c r="RJO78" s="8"/>
      <c r="RJP78" s="8"/>
      <c r="RJQ78" s="8"/>
      <c r="RJR78" s="8"/>
      <c r="RJS78" s="8"/>
      <c r="RJT78" s="8"/>
      <c r="RJU78" s="8"/>
      <c r="RJV78" s="8"/>
      <c r="RJW78" s="8"/>
      <c r="RJX78" s="8"/>
      <c r="RJY78" s="8"/>
      <c r="RJZ78" s="8"/>
      <c r="RKA78" s="8"/>
      <c r="RKB78" s="8"/>
      <c r="RKC78" s="8"/>
      <c r="RKD78" s="8"/>
      <c r="RKE78" s="8"/>
      <c r="RKF78" s="8"/>
      <c r="RKG78" s="8"/>
      <c r="RKH78" s="8"/>
      <c r="RKI78" s="8"/>
      <c r="RKJ78" s="8"/>
      <c r="RKK78" s="8"/>
      <c r="RKL78" s="8"/>
      <c r="RKM78" s="8"/>
      <c r="RKN78" s="8"/>
      <c r="RKO78" s="8"/>
      <c r="RKP78" s="8"/>
      <c r="RKQ78" s="8"/>
      <c r="RKR78" s="8"/>
      <c r="RKS78" s="8"/>
      <c r="RKT78" s="8"/>
      <c r="RKU78" s="8"/>
      <c r="RKV78" s="8"/>
      <c r="RKW78" s="8"/>
      <c r="RKX78" s="8"/>
      <c r="RKY78" s="8"/>
      <c r="RKZ78" s="8"/>
      <c r="RLA78" s="8"/>
      <c r="RLB78" s="8"/>
      <c r="RLC78" s="8"/>
      <c r="RLD78" s="8"/>
      <c r="RLE78" s="8"/>
      <c r="RLF78" s="8"/>
      <c r="RLG78" s="8"/>
      <c r="RLH78" s="8"/>
      <c r="RLI78" s="8"/>
      <c r="RLJ78" s="8"/>
      <c r="RLK78" s="8"/>
      <c r="RLL78" s="8"/>
      <c r="RLM78" s="8"/>
      <c r="RLN78" s="8"/>
      <c r="RLO78" s="8"/>
      <c r="RLP78" s="8"/>
      <c r="RLQ78" s="8"/>
      <c r="RLR78" s="8"/>
      <c r="RLS78" s="8"/>
      <c r="RLT78" s="8"/>
      <c r="RLU78" s="8"/>
      <c r="RLV78" s="8"/>
      <c r="RLW78" s="8"/>
      <c r="RLX78" s="8"/>
      <c r="RLY78" s="8"/>
      <c r="RLZ78" s="8"/>
      <c r="RMA78" s="8"/>
      <c r="RMB78" s="8"/>
      <c r="RMC78" s="8"/>
      <c r="RMD78" s="8"/>
      <c r="RME78" s="8"/>
      <c r="RMF78" s="8"/>
      <c r="RMG78" s="8"/>
      <c r="RMH78" s="8"/>
      <c r="RMI78" s="8"/>
      <c r="RMJ78" s="8"/>
      <c r="RMK78" s="8"/>
      <c r="RML78" s="8"/>
      <c r="RMM78" s="8"/>
      <c r="RMN78" s="8"/>
      <c r="RMO78" s="8"/>
      <c r="RMP78" s="8"/>
      <c r="RMQ78" s="8"/>
      <c r="RMR78" s="8"/>
      <c r="RMS78" s="8"/>
      <c r="RMT78" s="8"/>
      <c r="RMU78" s="8"/>
      <c r="RMV78" s="8"/>
      <c r="RMW78" s="8"/>
      <c r="RMX78" s="8"/>
      <c r="RMY78" s="8"/>
      <c r="RMZ78" s="8"/>
      <c r="RNA78" s="8"/>
      <c r="RNB78" s="8"/>
      <c r="RNC78" s="8"/>
      <c r="RND78" s="8"/>
      <c r="RNE78" s="8"/>
      <c r="RNF78" s="8"/>
      <c r="RNG78" s="8"/>
      <c r="RNH78" s="8"/>
      <c r="RNI78" s="8"/>
      <c r="RNJ78" s="8"/>
      <c r="RNK78" s="8"/>
      <c r="RNL78" s="8"/>
      <c r="RNM78" s="8"/>
      <c r="RNN78" s="8"/>
      <c r="RNO78" s="8"/>
      <c r="RNP78" s="8"/>
      <c r="RNQ78" s="8"/>
      <c r="RNR78" s="8"/>
      <c r="RNS78" s="8"/>
      <c r="RNT78" s="8"/>
      <c r="RNU78" s="8"/>
      <c r="RNV78" s="8"/>
      <c r="RNW78" s="8"/>
      <c r="RNX78" s="8"/>
      <c r="RNY78" s="8"/>
      <c r="RNZ78" s="8"/>
      <c r="ROA78" s="8"/>
      <c r="ROB78" s="8"/>
      <c r="ROC78" s="8"/>
      <c r="ROD78" s="8"/>
      <c r="ROE78" s="8"/>
      <c r="ROF78" s="8"/>
      <c r="ROG78" s="8"/>
      <c r="ROH78" s="8"/>
      <c r="ROI78" s="8"/>
      <c r="ROJ78" s="8"/>
      <c r="ROK78" s="8"/>
      <c r="ROL78" s="8"/>
      <c r="ROM78" s="8"/>
      <c r="RON78" s="8"/>
      <c r="ROO78" s="8"/>
      <c r="ROP78" s="8"/>
      <c r="ROQ78" s="8"/>
      <c r="ROR78" s="8"/>
      <c r="ROS78" s="8"/>
      <c r="ROT78" s="8"/>
      <c r="ROU78" s="8"/>
      <c r="ROV78" s="8"/>
      <c r="ROW78" s="8"/>
      <c r="ROX78" s="8"/>
      <c r="ROY78" s="8"/>
      <c r="ROZ78" s="8"/>
      <c r="RPA78" s="8"/>
      <c r="RPB78" s="8"/>
      <c r="RPC78" s="8"/>
      <c r="RPD78" s="8"/>
      <c r="RPE78" s="8"/>
      <c r="RPF78" s="8"/>
      <c r="RPG78" s="8"/>
      <c r="RPH78" s="8"/>
      <c r="RPI78" s="8"/>
      <c r="RPJ78" s="8"/>
      <c r="RPK78" s="8"/>
      <c r="RPL78" s="8"/>
      <c r="RPM78" s="8"/>
      <c r="RPN78" s="8"/>
      <c r="RPO78" s="8"/>
      <c r="RPP78" s="8"/>
      <c r="RPQ78" s="8"/>
      <c r="RPR78" s="8"/>
      <c r="RPS78" s="8"/>
      <c r="RPT78" s="8"/>
      <c r="RPU78" s="8"/>
      <c r="RPV78" s="8"/>
      <c r="RPW78" s="8"/>
      <c r="RPX78" s="8"/>
      <c r="RPY78" s="8"/>
      <c r="RPZ78" s="8"/>
      <c r="RQA78" s="8"/>
      <c r="RQB78" s="8"/>
      <c r="RQC78" s="8"/>
      <c r="RQD78" s="8"/>
      <c r="RQE78" s="8"/>
      <c r="RQF78" s="8"/>
      <c r="RQG78" s="8"/>
      <c r="RQH78" s="8"/>
      <c r="RQI78" s="8"/>
      <c r="RQJ78" s="8"/>
      <c r="RQK78" s="8"/>
      <c r="RQL78" s="8"/>
      <c r="RQM78" s="8"/>
      <c r="RQN78" s="8"/>
      <c r="RQO78" s="8"/>
      <c r="RQP78" s="8"/>
      <c r="RQQ78" s="8"/>
      <c r="RQR78" s="8"/>
      <c r="RQS78" s="8"/>
      <c r="RQT78" s="8"/>
      <c r="RQU78" s="8"/>
      <c r="RQV78" s="8"/>
      <c r="RQW78" s="8"/>
      <c r="RQX78" s="8"/>
      <c r="RQY78" s="8"/>
      <c r="RQZ78" s="8"/>
      <c r="RRA78" s="8"/>
      <c r="RRB78" s="8"/>
      <c r="RRC78" s="8"/>
      <c r="RRD78" s="8"/>
      <c r="RRE78" s="8"/>
      <c r="RRF78" s="8"/>
      <c r="RRG78" s="8"/>
      <c r="RRH78" s="8"/>
      <c r="RRI78" s="8"/>
      <c r="RRJ78" s="8"/>
      <c r="RRK78" s="8"/>
      <c r="RRL78" s="8"/>
      <c r="RRM78" s="8"/>
      <c r="RRN78" s="8"/>
      <c r="RRO78" s="8"/>
      <c r="RRP78" s="8"/>
      <c r="RRQ78" s="8"/>
      <c r="RRR78" s="8"/>
      <c r="RRS78" s="8"/>
      <c r="RRT78" s="8"/>
      <c r="RRU78" s="8"/>
      <c r="RRV78" s="8"/>
      <c r="RRW78" s="8"/>
      <c r="RRX78" s="8"/>
      <c r="RRY78" s="8"/>
      <c r="RRZ78" s="8"/>
      <c r="RSA78" s="8"/>
      <c r="RSB78" s="8"/>
      <c r="RSC78" s="8"/>
      <c r="RSD78" s="8"/>
      <c r="RSE78" s="8"/>
      <c r="RSF78" s="8"/>
      <c r="RSG78" s="8"/>
      <c r="RSH78" s="8"/>
      <c r="RSI78" s="8"/>
      <c r="RSJ78" s="8"/>
      <c r="RSK78" s="8"/>
      <c r="RSL78" s="8"/>
      <c r="RSM78" s="8"/>
      <c r="RSN78" s="8"/>
      <c r="RSO78" s="8"/>
      <c r="RSP78" s="8"/>
      <c r="RSQ78" s="8"/>
      <c r="RSR78" s="8"/>
      <c r="RSS78" s="8"/>
      <c r="RST78" s="8"/>
      <c r="RSU78" s="8"/>
      <c r="RSV78" s="8"/>
      <c r="RSW78" s="8"/>
      <c r="RSX78" s="8"/>
      <c r="RSY78" s="8"/>
      <c r="RSZ78" s="8"/>
      <c r="RTA78" s="8"/>
      <c r="RTB78" s="8"/>
      <c r="RTC78" s="8"/>
      <c r="RTD78" s="8"/>
      <c r="RTE78" s="8"/>
      <c r="RTF78" s="8"/>
      <c r="RTG78" s="8"/>
      <c r="RTH78" s="8"/>
      <c r="RTI78" s="8"/>
      <c r="RTJ78" s="8"/>
      <c r="RTK78" s="8"/>
      <c r="RTL78" s="8"/>
      <c r="RTM78" s="8"/>
      <c r="RTN78" s="8"/>
      <c r="RTO78" s="8"/>
      <c r="RTP78" s="8"/>
      <c r="RTQ78" s="8"/>
      <c r="RTR78" s="8"/>
      <c r="RTS78" s="8"/>
      <c r="RTT78" s="8"/>
      <c r="RTU78" s="8"/>
      <c r="RTV78" s="8"/>
      <c r="RTW78" s="8"/>
      <c r="RTX78" s="8"/>
      <c r="RTY78" s="8"/>
      <c r="RTZ78" s="8"/>
      <c r="RUA78" s="8"/>
      <c r="RUB78" s="8"/>
      <c r="RUC78" s="8"/>
      <c r="RUD78" s="8"/>
      <c r="RUE78" s="8"/>
      <c r="RUF78" s="8"/>
      <c r="RUG78" s="8"/>
      <c r="RUH78" s="8"/>
      <c r="RUI78" s="8"/>
      <c r="RUJ78" s="8"/>
      <c r="RUK78" s="8"/>
      <c r="RUL78" s="8"/>
      <c r="RUM78" s="8"/>
      <c r="RUN78" s="8"/>
      <c r="RUO78" s="8"/>
      <c r="RUP78" s="8"/>
      <c r="RUQ78" s="8"/>
      <c r="RUR78" s="8"/>
      <c r="RUS78" s="8"/>
      <c r="RUT78" s="8"/>
      <c r="RUU78" s="8"/>
      <c r="RUV78" s="8"/>
      <c r="RUW78" s="8"/>
      <c r="RUX78" s="8"/>
      <c r="RUY78" s="8"/>
      <c r="RUZ78" s="8"/>
      <c r="RVA78" s="8"/>
      <c r="RVB78" s="8"/>
      <c r="RVC78" s="8"/>
      <c r="RVD78" s="8"/>
      <c r="RVE78" s="8"/>
      <c r="RVF78" s="8"/>
      <c r="RVG78" s="8"/>
      <c r="RVH78" s="8"/>
      <c r="RVI78" s="8"/>
      <c r="RVJ78" s="8"/>
      <c r="RVK78" s="8"/>
      <c r="RVL78" s="8"/>
      <c r="RVM78" s="8"/>
      <c r="RVN78" s="8"/>
      <c r="RVO78" s="8"/>
      <c r="RVP78" s="8"/>
      <c r="RVQ78" s="8"/>
      <c r="RVR78" s="8"/>
      <c r="RVS78" s="8"/>
      <c r="RVT78" s="8"/>
      <c r="RVU78" s="8"/>
      <c r="RVV78" s="8"/>
      <c r="RVW78" s="8"/>
      <c r="RVX78" s="8"/>
      <c r="RVY78" s="8"/>
      <c r="RVZ78" s="8"/>
      <c r="RWA78" s="8"/>
      <c r="RWB78" s="8"/>
      <c r="RWC78" s="8"/>
      <c r="RWD78" s="8"/>
      <c r="RWE78" s="8"/>
      <c r="RWF78" s="8"/>
      <c r="RWG78" s="8"/>
      <c r="RWH78" s="8"/>
      <c r="RWI78" s="8"/>
      <c r="RWJ78" s="8"/>
      <c r="RWK78" s="8"/>
      <c r="RWL78" s="8"/>
      <c r="RWM78" s="8"/>
      <c r="RWN78" s="8"/>
      <c r="RWO78" s="8"/>
      <c r="RWP78" s="8"/>
      <c r="RWQ78" s="8"/>
      <c r="RWR78" s="8"/>
      <c r="RWS78" s="8"/>
      <c r="RWT78" s="8"/>
      <c r="RWU78" s="8"/>
      <c r="RWV78" s="8"/>
      <c r="RWW78" s="8"/>
      <c r="RWX78" s="8"/>
      <c r="RWY78" s="8"/>
      <c r="RWZ78" s="8"/>
      <c r="RXA78" s="8"/>
      <c r="RXB78" s="8"/>
      <c r="RXC78" s="8"/>
      <c r="RXD78" s="8"/>
      <c r="RXE78" s="8"/>
      <c r="RXF78" s="8"/>
      <c r="RXG78" s="8"/>
      <c r="RXH78" s="8"/>
      <c r="RXI78" s="8"/>
      <c r="RXJ78" s="8"/>
      <c r="RXK78" s="8"/>
      <c r="RXL78" s="8"/>
      <c r="RXM78" s="8"/>
      <c r="RXN78" s="8"/>
      <c r="RXO78" s="8"/>
      <c r="RXP78" s="8"/>
      <c r="RXQ78" s="8"/>
      <c r="RXR78" s="8"/>
      <c r="RXS78" s="8"/>
      <c r="RXT78" s="8"/>
      <c r="RXU78" s="8"/>
      <c r="RXV78" s="8"/>
      <c r="RXW78" s="8"/>
      <c r="RXX78" s="8"/>
      <c r="RXY78" s="8"/>
      <c r="RXZ78" s="8"/>
      <c r="RYA78" s="8"/>
      <c r="RYB78" s="8"/>
      <c r="RYC78" s="8"/>
      <c r="RYD78" s="8"/>
      <c r="RYE78" s="8"/>
      <c r="RYF78" s="8"/>
      <c r="RYG78" s="8"/>
      <c r="RYH78" s="8"/>
      <c r="RYI78" s="8"/>
      <c r="RYJ78" s="8"/>
      <c r="RYK78" s="8"/>
      <c r="RYL78" s="8"/>
      <c r="RYM78" s="8"/>
      <c r="RYN78" s="8"/>
      <c r="RYO78" s="8"/>
      <c r="RYP78" s="8"/>
      <c r="RYQ78" s="8"/>
      <c r="RYR78" s="8"/>
      <c r="RYS78" s="8"/>
      <c r="RYT78" s="8"/>
      <c r="RYU78" s="8"/>
      <c r="RYV78" s="8"/>
      <c r="RYW78" s="8"/>
      <c r="RYX78" s="8"/>
      <c r="RYY78" s="8"/>
      <c r="RYZ78" s="8"/>
      <c r="RZA78" s="8"/>
      <c r="RZB78" s="8"/>
      <c r="RZC78" s="8"/>
      <c r="RZD78" s="8"/>
      <c r="RZE78" s="8"/>
      <c r="RZF78" s="8"/>
      <c r="RZG78" s="8"/>
      <c r="RZH78" s="8"/>
      <c r="RZI78" s="8"/>
      <c r="RZJ78" s="8"/>
      <c r="RZK78" s="8"/>
      <c r="RZL78" s="8"/>
      <c r="RZM78" s="8"/>
      <c r="RZN78" s="8"/>
      <c r="RZO78" s="8"/>
      <c r="RZP78" s="8"/>
      <c r="RZQ78" s="8"/>
      <c r="RZR78" s="8"/>
      <c r="RZS78" s="8"/>
      <c r="RZT78" s="8"/>
      <c r="RZU78" s="8"/>
      <c r="RZV78" s="8"/>
      <c r="RZW78" s="8"/>
      <c r="RZX78" s="8"/>
      <c r="RZY78" s="8"/>
      <c r="RZZ78" s="8"/>
      <c r="SAA78" s="8"/>
      <c r="SAB78" s="8"/>
      <c r="SAC78" s="8"/>
      <c r="SAD78" s="8"/>
      <c r="SAE78" s="8"/>
      <c r="SAF78" s="8"/>
      <c r="SAG78" s="8"/>
      <c r="SAH78" s="8"/>
      <c r="SAI78" s="8"/>
      <c r="SAJ78" s="8"/>
      <c r="SAK78" s="8"/>
      <c r="SAL78" s="8"/>
      <c r="SAM78" s="8"/>
      <c r="SAN78" s="8"/>
      <c r="SAO78" s="8"/>
      <c r="SAP78" s="8"/>
      <c r="SAQ78" s="8"/>
      <c r="SAR78" s="8"/>
      <c r="SAS78" s="8"/>
      <c r="SAT78" s="8"/>
      <c r="SAU78" s="8"/>
      <c r="SAV78" s="8"/>
      <c r="SAW78" s="8"/>
      <c r="SAX78" s="8"/>
      <c r="SAY78" s="8"/>
      <c r="SAZ78" s="8"/>
      <c r="SBA78" s="8"/>
      <c r="SBB78" s="8"/>
      <c r="SBC78" s="8"/>
      <c r="SBD78" s="8"/>
      <c r="SBE78" s="8"/>
      <c r="SBF78" s="8"/>
      <c r="SBG78" s="8"/>
      <c r="SBH78" s="8"/>
      <c r="SBI78" s="8"/>
      <c r="SBJ78" s="8"/>
      <c r="SBK78" s="8"/>
      <c r="SBL78" s="8"/>
      <c r="SBM78" s="8"/>
      <c r="SBN78" s="8"/>
      <c r="SBO78" s="8"/>
      <c r="SBP78" s="8"/>
      <c r="SBQ78" s="8"/>
      <c r="SBR78" s="8"/>
      <c r="SBS78" s="8"/>
      <c r="SBT78" s="8"/>
      <c r="SBU78" s="8"/>
      <c r="SBV78" s="8"/>
      <c r="SBW78" s="8"/>
      <c r="SBX78" s="8"/>
      <c r="SBY78" s="8"/>
      <c r="SBZ78" s="8"/>
      <c r="SCA78" s="8"/>
      <c r="SCB78" s="8"/>
      <c r="SCC78" s="8"/>
      <c r="SCD78" s="8"/>
      <c r="SCE78" s="8"/>
      <c r="SCF78" s="8"/>
      <c r="SCG78" s="8"/>
      <c r="SCH78" s="8"/>
      <c r="SCI78" s="8"/>
      <c r="SCJ78" s="8"/>
      <c r="SCK78" s="8"/>
      <c r="SCL78" s="8"/>
      <c r="SCM78" s="8"/>
      <c r="SCN78" s="8"/>
      <c r="SCO78" s="8"/>
      <c r="SCP78" s="8"/>
      <c r="SCQ78" s="8"/>
      <c r="SCR78" s="8"/>
      <c r="SCS78" s="8"/>
      <c r="SCT78" s="8"/>
      <c r="SCU78" s="8"/>
      <c r="SCV78" s="8"/>
      <c r="SCW78" s="8"/>
      <c r="SCX78" s="8"/>
      <c r="SCY78" s="8"/>
      <c r="SCZ78" s="8"/>
      <c r="SDA78" s="8"/>
      <c r="SDB78" s="8"/>
      <c r="SDC78" s="8"/>
      <c r="SDD78" s="8"/>
      <c r="SDE78" s="8"/>
      <c r="SDF78" s="8"/>
      <c r="SDG78" s="8"/>
      <c r="SDH78" s="8"/>
      <c r="SDI78" s="8"/>
      <c r="SDJ78" s="8"/>
      <c r="SDK78" s="8"/>
      <c r="SDL78" s="8"/>
      <c r="SDM78" s="8"/>
      <c r="SDN78" s="8"/>
      <c r="SDO78" s="8"/>
      <c r="SDP78" s="8"/>
      <c r="SDQ78" s="8"/>
      <c r="SDR78" s="8"/>
      <c r="SDS78" s="8"/>
      <c r="SDT78" s="8"/>
      <c r="SDU78" s="8"/>
      <c r="SDV78" s="8"/>
      <c r="SDW78" s="8"/>
      <c r="SDX78" s="8"/>
      <c r="SDY78" s="8"/>
      <c r="SDZ78" s="8"/>
      <c r="SEA78" s="8"/>
      <c r="SEB78" s="8"/>
      <c r="SEC78" s="8"/>
      <c r="SED78" s="8"/>
      <c r="SEE78" s="8"/>
      <c r="SEF78" s="8"/>
      <c r="SEG78" s="8"/>
      <c r="SEH78" s="8"/>
      <c r="SEI78" s="8"/>
      <c r="SEJ78" s="8"/>
      <c r="SEK78" s="8"/>
      <c r="SEL78" s="8"/>
      <c r="SEM78" s="8"/>
      <c r="SEN78" s="8"/>
      <c r="SEO78" s="8"/>
      <c r="SEP78" s="8"/>
      <c r="SEQ78" s="8"/>
      <c r="SER78" s="8"/>
      <c r="SES78" s="8"/>
      <c r="SET78" s="8"/>
      <c r="SEU78" s="8"/>
      <c r="SEV78" s="8"/>
      <c r="SEW78" s="8"/>
      <c r="SEX78" s="8"/>
      <c r="SEY78" s="8"/>
      <c r="SEZ78" s="8"/>
      <c r="SFA78" s="8"/>
      <c r="SFB78" s="8"/>
      <c r="SFC78" s="8"/>
      <c r="SFD78" s="8"/>
      <c r="SFE78" s="8"/>
      <c r="SFF78" s="8"/>
      <c r="SFG78" s="8"/>
      <c r="SFH78" s="8"/>
      <c r="SFI78" s="8"/>
      <c r="SFJ78" s="8"/>
      <c r="SFK78" s="8"/>
      <c r="SFL78" s="8"/>
      <c r="SFM78" s="8"/>
      <c r="SFN78" s="8"/>
      <c r="SFO78" s="8"/>
      <c r="SFP78" s="8"/>
      <c r="SFQ78" s="8"/>
      <c r="SFR78" s="8"/>
      <c r="SFS78" s="8"/>
      <c r="SFT78" s="8"/>
      <c r="SFU78" s="8"/>
      <c r="SFV78" s="8"/>
      <c r="SFW78" s="8"/>
      <c r="SFX78" s="8"/>
      <c r="SFY78" s="8"/>
      <c r="SFZ78" s="8"/>
      <c r="SGA78" s="8"/>
      <c r="SGB78" s="8"/>
      <c r="SGC78" s="8"/>
      <c r="SGD78" s="8"/>
      <c r="SGE78" s="8"/>
      <c r="SGF78" s="8"/>
      <c r="SGG78" s="8"/>
      <c r="SGH78" s="8"/>
      <c r="SGI78" s="8"/>
      <c r="SGJ78" s="8"/>
      <c r="SGK78" s="8"/>
      <c r="SGL78" s="8"/>
      <c r="SGM78" s="8"/>
      <c r="SGN78" s="8"/>
      <c r="SGO78" s="8"/>
      <c r="SGP78" s="8"/>
      <c r="SGQ78" s="8"/>
      <c r="SGR78" s="8"/>
      <c r="SGS78" s="8"/>
      <c r="SGT78" s="8"/>
      <c r="SGU78" s="8"/>
      <c r="SGV78" s="8"/>
      <c r="SGW78" s="8"/>
      <c r="SGX78" s="8"/>
      <c r="SGY78" s="8"/>
      <c r="SGZ78" s="8"/>
      <c r="SHA78" s="8"/>
      <c r="SHB78" s="8"/>
      <c r="SHC78" s="8"/>
      <c r="SHD78" s="8"/>
      <c r="SHE78" s="8"/>
      <c r="SHF78" s="8"/>
      <c r="SHG78" s="8"/>
      <c r="SHH78" s="8"/>
      <c r="SHI78" s="8"/>
      <c r="SHJ78" s="8"/>
      <c r="SHK78" s="8"/>
      <c r="SHL78" s="8"/>
      <c r="SHM78" s="8"/>
      <c r="SHN78" s="8"/>
      <c r="SHO78" s="8"/>
      <c r="SHP78" s="8"/>
      <c r="SHQ78" s="8"/>
      <c r="SHR78" s="8"/>
      <c r="SHS78" s="8"/>
      <c r="SHT78" s="8"/>
      <c r="SHU78" s="8"/>
      <c r="SHV78" s="8"/>
      <c r="SHW78" s="8"/>
      <c r="SHX78" s="8"/>
      <c r="SHY78" s="8"/>
      <c r="SHZ78" s="8"/>
      <c r="SIA78" s="8"/>
      <c r="SIB78" s="8"/>
      <c r="SIC78" s="8"/>
      <c r="SID78" s="8"/>
      <c r="SIE78" s="8"/>
      <c r="SIF78" s="8"/>
      <c r="SIG78" s="8"/>
      <c r="SIH78" s="8"/>
      <c r="SII78" s="8"/>
      <c r="SIJ78" s="8"/>
      <c r="SIK78" s="8"/>
      <c r="SIL78" s="8"/>
      <c r="SIM78" s="8"/>
      <c r="SIN78" s="8"/>
      <c r="SIO78" s="8"/>
      <c r="SIP78" s="8"/>
      <c r="SIQ78" s="8"/>
      <c r="SIR78" s="8"/>
      <c r="SIS78" s="8"/>
      <c r="SIT78" s="8"/>
      <c r="SIU78" s="8"/>
      <c r="SIV78" s="8"/>
      <c r="SIW78" s="8"/>
      <c r="SIX78" s="8"/>
      <c r="SIY78" s="8"/>
      <c r="SIZ78" s="8"/>
      <c r="SJA78" s="8"/>
      <c r="SJB78" s="8"/>
      <c r="SJC78" s="8"/>
      <c r="SJD78" s="8"/>
      <c r="SJE78" s="8"/>
      <c r="SJF78" s="8"/>
      <c r="SJG78" s="8"/>
      <c r="SJH78" s="8"/>
      <c r="SJI78" s="8"/>
      <c r="SJJ78" s="8"/>
      <c r="SJK78" s="8"/>
      <c r="SJL78" s="8"/>
      <c r="SJM78" s="8"/>
      <c r="SJN78" s="8"/>
      <c r="SJO78" s="8"/>
      <c r="SJP78" s="8"/>
      <c r="SJQ78" s="8"/>
      <c r="SJR78" s="8"/>
      <c r="SJS78" s="8"/>
      <c r="SJT78" s="8"/>
      <c r="SJU78" s="8"/>
      <c r="SJV78" s="8"/>
      <c r="SJW78" s="8"/>
      <c r="SJX78" s="8"/>
      <c r="SJY78" s="8"/>
      <c r="SJZ78" s="8"/>
      <c r="SKA78" s="8"/>
      <c r="SKB78" s="8"/>
      <c r="SKC78" s="8"/>
      <c r="SKD78" s="8"/>
      <c r="SKE78" s="8"/>
      <c r="SKF78" s="8"/>
      <c r="SKG78" s="8"/>
      <c r="SKH78" s="8"/>
      <c r="SKI78" s="8"/>
      <c r="SKJ78" s="8"/>
      <c r="SKK78" s="8"/>
      <c r="SKL78" s="8"/>
      <c r="SKM78" s="8"/>
      <c r="SKN78" s="8"/>
      <c r="SKO78" s="8"/>
      <c r="SKP78" s="8"/>
      <c r="SKQ78" s="8"/>
      <c r="SKR78" s="8"/>
      <c r="SKS78" s="8"/>
      <c r="SKT78" s="8"/>
      <c r="SKU78" s="8"/>
      <c r="SKV78" s="8"/>
      <c r="SKW78" s="8"/>
      <c r="SKX78" s="8"/>
      <c r="SKY78" s="8"/>
      <c r="SKZ78" s="8"/>
      <c r="SLA78" s="8"/>
      <c r="SLB78" s="8"/>
      <c r="SLC78" s="8"/>
      <c r="SLD78" s="8"/>
      <c r="SLE78" s="8"/>
      <c r="SLF78" s="8"/>
      <c r="SLG78" s="8"/>
      <c r="SLH78" s="8"/>
      <c r="SLI78" s="8"/>
      <c r="SLJ78" s="8"/>
      <c r="SLK78" s="8"/>
      <c r="SLL78" s="8"/>
      <c r="SLM78" s="8"/>
      <c r="SLN78" s="8"/>
      <c r="SLO78" s="8"/>
      <c r="SLP78" s="8"/>
      <c r="SLQ78" s="8"/>
      <c r="SLR78" s="8"/>
      <c r="SLS78" s="8"/>
      <c r="SLT78" s="8"/>
      <c r="SLU78" s="8"/>
      <c r="SLV78" s="8"/>
      <c r="SLW78" s="8"/>
      <c r="SLX78" s="8"/>
      <c r="SLY78" s="8"/>
      <c r="SLZ78" s="8"/>
      <c r="SMA78" s="8"/>
      <c r="SMB78" s="8"/>
      <c r="SMC78" s="8"/>
      <c r="SMD78" s="8"/>
      <c r="SME78" s="8"/>
      <c r="SMF78" s="8"/>
      <c r="SMG78" s="8"/>
      <c r="SMH78" s="8"/>
      <c r="SMI78" s="8"/>
      <c r="SMJ78" s="8"/>
      <c r="SMK78" s="8"/>
      <c r="SML78" s="8"/>
      <c r="SMM78" s="8"/>
      <c r="SMN78" s="8"/>
      <c r="SMO78" s="8"/>
      <c r="SMP78" s="8"/>
      <c r="SMQ78" s="8"/>
      <c r="SMR78" s="8"/>
      <c r="SMS78" s="8"/>
      <c r="SMT78" s="8"/>
      <c r="SMU78" s="8"/>
      <c r="SMV78" s="8"/>
      <c r="SMW78" s="8"/>
      <c r="SMX78" s="8"/>
      <c r="SMY78" s="8"/>
      <c r="SMZ78" s="8"/>
      <c r="SNA78" s="8"/>
      <c r="SNB78" s="8"/>
      <c r="SNC78" s="8"/>
      <c r="SND78" s="8"/>
      <c r="SNE78" s="8"/>
      <c r="SNF78" s="8"/>
      <c r="SNG78" s="8"/>
      <c r="SNH78" s="8"/>
      <c r="SNI78" s="8"/>
      <c r="SNJ78" s="8"/>
      <c r="SNK78" s="8"/>
      <c r="SNL78" s="8"/>
      <c r="SNM78" s="8"/>
      <c r="SNN78" s="8"/>
      <c r="SNO78" s="8"/>
      <c r="SNP78" s="8"/>
      <c r="SNQ78" s="8"/>
      <c r="SNR78" s="8"/>
      <c r="SNS78" s="8"/>
      <c r="SNT78" s="8"/>
      <c r="SNU78" s="8"/>
      <c r="SNV78" s="8"/>
      <c r="SNW78" s="8"/>
      <c r="SNX78" s="8"/>
      <c r="SNY78" s="8"/>
      <c r="SNZ78" s="8"/>
      <c r="SOA78" s="8"/>
      <c r="SOB78" s="8"/>
      <c r="SOC78" s="8"/>
      <c r="SOD78" s="8"/>
      <c r="SOE78" s="8"/>
      <c r="SOF78" s="8"/>
      <c r="SOG78" s="8"/>
      <c r="SOH78" s="8"/>
      <c r="SOI78" s="8"/>
      <c r="SOJ78" s="8"/>
      <c r="SOK78" s="8"/>
      <c r="SOL78" s="8"/>
      <c r="SOM78" s="8"/>
      <c r="SON78" s="8"/>
      <c r="SOO78" s="8"/>
      <c r="SOP78" s="8"/>
      <c r="SOQ78" s="8"/>
      <c r="SOR78" s="8"/>
      <c r="SOS78" s="8"/>
      <c r="SOT78" s="8"/>
      <c r="SOU78" s="8"/>
      <c r="SOV78" s="8"/>
      <c r="SOW78" s="8"/>
      <c r="SOX78" s="8"/>
      <c r="SOY78" s="8"/>
      <c r="SOZ78" s="8"/>
      <c r="SPA78" s="8"/>
      <c r="SPB78" s="8"/>
      <c r="SPC78" s="8"/>
      <c r="SPD78" s="8"/>
      <c r="SPE78" s="8"/>
      <c r="SPF78" s="8"/>
      <c r="SPG78" s="8"/>
      <c r="SPH78" s="8"/>
      <c r="SPI78" s="8"/>
      <c r="SPJ78" s="8"/>
      <c r="SPK78" s="8"/>
      <c r="SPL78" s="8"/>
      <c r="SPM78" s="8"/>
      <c r="SPN78" s="8"/>
      <c r="SPO78" s="8"/>
      <c r="SPP78" s="8"/>
      <c r="SPQ78" s="8"/>
      <c r="SPR78" s="8"/>
      <c r="SPS78" s="8"/>
      <c r="SPT78" s="8"/>
      <c r="SPU78" s="8"/>
      <c r="SPV78" s="8"/>
      <c r="SPW78" s="8"/>
      <c r="SPX78" s="8"/>
      <c r="SPY78" s="8"/>
      <c r="SPZ78" s="8"/>
      <c r="SQA78" s="8"/>
      <c r="SQB78" s="8"/>
      <c r="SQC78" s="8"/>
      <c r="SQD78" s="8"/>
      <c r="SQE78" s="8"/>
      <c r="SQF78" s="8"/>
      <c r="SQG78" s="8"/>
      <c r="SQH78" s="8"/>
      <c r="SQI78" s="8"/>
      <c r="SQJ78" s="8"/>
      <c r="SQK78" s="8"/>
      <c r="SQL78" s="8"/>
      <c r="SQM78" s="8"/>
      <c r="SQN78" s="8"/>
      <c r="SQO78" s="8"/>
      <c r="SQP78" s="8"/>
      <c r="SQQ78" s="8"/>
      <c r="SQR78" s="8"/>
      <c r="SQS78" s="8"/>
      <c r="SQT78" s="8"/>
      <c r="SQU78" s="8"/>
      <c r="SQV78" s="8"/>
      <c r="SQW78" s="8"/>
      <c r="SQX78" s="8"/>
      <c r="SQY78" s="8"/>
      <c r="SQZ78" s="8"/>
      <c r="SRA78" s="8"/>
      <c r="SRB78" s="8"/>
      <c r="SRC78" s="8"/>
      <c r="SRD78" s="8"/>
      <c r="SRE78" s="8"/>
      <c r="SRF78" s="8"/>
      <c r="SRG78" s="8"/>
      <c r="SRH78" s="8"/>
      <c r="SRI78" s="8"/>
      <c r="SRJ78" s="8"/>
      <c r="SRK78" s="8"/>
      <c r="SRL78" s="8"/>
      <c r="SRM78" s="8"/>
      <c r="SRN78" s="8"/>
      <c r="SRO78" s="8"/>
      <c r="SRP78" s="8"/>
      <c r="SRQ78" s="8"/>
      <c r="SRR78" s="8"/>
      <c r="SRS78" s="8"/>
      <c r="SRT78" s="8"/>
      <c r="SRU78" s="8"/>
      <c r="SRV78" s="8"/>
      <c r="SRW78" s="8"/>
      <c r="SRX78" s="8"/>
      <c r="SRY78" s="8"/>
      <c r="SRZ78" s="8"/>
      <c r="SSA78" s="8"/>
      <c r="SSB78" s="8"/>
      <c r="SSC78" s="8"/>
      <c r="SSD78" s="8"/>
      <c r="SSE78" s="8"/>
      <c r="SSF78" s="8"/>
      <c r="SSG78" s="8"/>
      <c r="SSH78" s="8"/>
      <c r="SSI78" s="8"/>
      <c r="SSJ78" s="8"/>
      <c r="SSK78" s="8"/>
      <c r="SSL78" s="8"/>
      <c r="SSM78" s="8"/>
      <c r="SSN78" s="8"/>
      <c r="SSO78" s="8"/>
      <c r="SSP78" s="8"/>
      <c r="SSQ78" s="8"/>
      <c r="SSR78" s="8"/>
      <c r="SSS78" s="8"/>
      <c r="SST78" s="8"/>
      <c r="SSU78" s="8"/>
      <c r="SSV78" s="8"/>
      <c r="SSW78" s="8"/>
      <c r="SSX78" s="8"/>
      <c r="SSY78" s="8"/>
      <c r="SSZ78" s="8"/>
      <c r="STA78" s="8"/>
      <c r="STB78" s="8"/>
      <c r="STC78" s="8"/>
      <c r="STD78" s="8"/>
      <c r="STE78" s="8"/>
      <c r="STF78" s="8"/>
      <c r="STG78" s="8"/>
      <c r="STH78" s="8"/>
      <c r="STI78" s="8"/>
      <c r="STJ78" s="8"/>
      <c r="STK78" s="8"/>
      <c r="STL78" s="8"/>
      <c r="STM78" s="8"/>
      <c r="STN78" s="8"/>
      <c r="STO78" s="8"/>
      <c r="STP78" s="8"/>
      <c r="STQ78" s="8"/>
      <c r="STR78" s="8"/>
      <c r="STS78" s="8"/>
      <c r="STT78" s="8"/>
      <c r="STU78" s="8"/>
      <c r="STV78" s="8"/>
      <c r="STW78" s="8"/>
      <c r="STX78" s="8"/>
      <c r="STY78" s="8"/>
      <c r="STZ78" s="8"/>
      <c r="SUA78" s="8"/>
      <c r="SUB78" s="8"/>
      <c r="SUC78" s="8"/>
      <c r="SUD78" s="8"/>
      <c r="SUE78" s="8"/>
      <c r="SUF78" s="8"/>
      <c r="SUG78" s="8"/>
      <c r="SUH78" s="8"/>
      <c r="SUI78" s="8"/>
      <c r="SUJ78" s="8"/>
      <c r="SUK78" s="8"/>
      <c r="SUL78" s="8"/>
      <c r="SUM78" s="8"/>
      <c r="SUN78" s="8"/>
      <c r="SUO78" s="8"/>
      <c r="SUP78" s="8"/>
      <c r="SUQ78" s="8"/>
      <c r="SUR78" s="8"/>
      <c r="SUS78" s="8"/>
      <c r="SUT78" s="8"/>
      <c r="SUU78" s="8"/>
      <c r="SUV78" s="8"/>
      <c r="SUW78" s="8"/>
      <c r="SUX78" s="8"/>
      <c r="SUY78" s="8"/>
      <c r="SUZ78" s="8"/>
      <c r="SVA78" s="8"/>
      <c r="SVB78" s="8"/>
      <c r="SVC78" s="8"/>
      <c r="SVD78" s="8"/>
      <c r="SVE78" s="8"/>
      <c r="SVF78" s="8"/>
      <c r="SVG78" s="8"/>
      <c r="SVH78" s="8"/>
      <c r="SVI78" s="8"/>
      <c r="SVJ78" s="8"/>
      <c r="SVK78" s="8"/>
      <c r="SVL78" s="8"/>
      <c r="SVM78" s="8"/>
      <c r="SVN78" s="8"/>
      <c r="SVO78" s="8"/>
      <c r="SVP78" s="8"/>
      <c r="SVQ78" s="8"/>
      <c r="SVR78" s="8"/>
      <c r="SVS78" s="8"/>
      <c r="SVT78" s="8"/>
      <c r="SVU78" s="8"/>
      <c r="SVV78" s="8"/>
      <c r="SVW78" s="8"/>
      <c r="SVX78" s="8"/>
      <c r="SVY78" s="8"/>
      <c r="SVZ78" s="8"/>
      <c r="SWA78" s="8"/>
      <c r="SWB78" s="8"/>
      <c r="SWC78" s="8"/>
      <c r="SWD78" s="8"/>
      <c r="SWE78" s="8"/>
      <c r="SWF78" s="8"/>
      <c r="SWG78" s="8"/>
      <c r="SWH78" s="8"/>
      <c r="SWI78" s="8"/>
      <c r="SWJ78" s="8"/>
      <c r="SWK78" s="8"/>
      <c r="SWL78" s="8"/>
      <c r="SWM78" s="8"/>
      <c r="SWN78" s="8"/>
      <c r="SWO78" s="8"/>
      <c r="SWP78" s="8"/>
      <c r="SWQ78" s="8"/>
      <c r="SWR78" s="8"/>
      <c r="SWS78" s="8"/>
      <c r="SWT78" s="8"/>
      <c r="SWU78" s="8"/>
      <c r="SWV78" s="8"/>
      <c r="SWW78" s="8"/>
      <c r="SWX78" s="8"/>
      <c r="SWY78" s="8"/>
      <c r="SWZ78" s="8"/>
      <c r="SXA78" s="8"/>
      <c r="SXB78" s="8"/>
      <c r="SXC78" s="8"/>
      <c r="SXD78" s="8"/>
      <c r="SXE78" s="8"/>
      <c r="SXF78" s="8"/>
      <c r="SXG78" s="8"/>
      <c r="SXH78" s="8"/>
      <c r="SXI78" s="8"/>
      <c r="SXJ78" s="8"/>
      <c r="SXK78" s="8"/>
      <c r="SXL78" s="8"/>
      <c r="SXM78" s="8"/>
      <c r="SXN78" s="8"/>
      <c r="SXO78" s="8"/>
      <c r="SXP78" s="8"/>
      <c r="SXQ78" s="8"/>
      <c r="SXR78" s="8"/>
      <c r="SXS78" s="8"/>
      <c r="SXT78" s="8"/>
      <c r="SXU78" s="8"/>
      <c r="SXV78" s="8"/>
      <c r="SXW78" s="8"/>
      <c r="SXX78" s="8"/>
      <c r="SXY78" s="8"/>
      <c r="SXZ78" s="8"/>
      <c r="SYA78" s="8"/>
      <c r="SYB78" s="8"/>
      <c r="SYC78" s="8"/>
      <c r="SYD78" s="8"/>
      <c r="SYE78" s="8"/>
      <c r="SYF78" s="8"/>
      <c r="SYG78" s="8"/>
      <c r="SYH78" s="8"/>
      <c r="SYI78" s="8"/>
      <c r="SYJ78" s="8"/>
      <c r="SYK78" s="8"/>
      <c r="SYL78" s="8"/>
      <c r="SYM78" s="8"/>
      <c r="SYN78" s="8"/>
      <c r="SYO78" s="8"/>
      <c r="SYP78" s="8"/>
      <c r="SYQ78" s="8"/>
      <c r="SYR78" s="8"/>
      <c r="SYS78" s="8"/>
      <c r="SYT78" s="8"/>
      <c r="SYU78" s="8"/>
      <c r="SYV78" s="8"/>
      <c r="SYW78" s="8"/>
      <c r="SYX78" s="8"/>
      <c r="SYY78" s="8"/>
      <c r="SYZ78" s="8"/>
      <c r="SZA78" s="8"/>
      <c r="SZB78" s="8"/>
      <c r="SZC78" s="8"/>
      <c r="SZD78" s="8"/>
      <c r="SZE78" s="8"/>
      <c r="SZF78" s="8"/>
      <c r="SZG78" s="8"/>
      <c r="SZH78" s="8"/>
      <c r="SZI78" s="8"/>
      <c r="SZJ78" s="8"/>
      <c r="SZK78" s="8"/>
      <c r="SZL78" s="8"/>
      <c r="SZM78" s="8"/>
      <c r="SZN78" s="8"/>
      <c r="SZO78" s="8"/>
      <c r="SZP78" s="8"/>
      <c r="SZQ78" s="8"/>
      <c r="SZR78" s="8"/>
      <c r="SZS78" s="8"/>
      <c r="SZT78" s="8"/>
      <c r="SZU78" s="8"/>
      <c r="SZV78" s="8"/>
      <c r="SZW78" s="8"/>
      <c r="SZX78" s="8"/>
      <c r="SZY78" s="8"/>
      <c r="SZZ78" s="8"/>
      <c r="TAA78" s="8"/>
      <c r="TAB78" s="8"/>
      <c r="TAC78" s="8"/>
      <c r="TAD78" s="8"/>
      <c r="TAE78" s="8"/>
      <c r="TAF78" s="8"/>
      <c r="TAG78" s="8"/>
      <c r="TAH78" s="8"/>
      <c r="TAI78" s="8"/>
      <c r="TAJ78" s="8"/>
      <c r="TAK78" s="8"/>
      <c r="TAL78" s="8"/>
      <c r="TAM78" s="8"/>
      <c r="TAN78" s="8"/>
      <c r="TAO78" s="8"/>
      <c r="TAP78" s="8"/>
      <c r="TAQ78" s="8"/>
      <c r="TAR78" s="8"/>
      <c r="TAS78" s="8"/>
      <c r="TAT78" s="8"/>
      <c r="TAU78" s="8"/>
      <c r="TAV78" s="8"/>
      <c r="TAW78" s="8"/>
      <c r="TAX78" s="8"/>
      <c r="TAY78" s="8"/>
      <c r="TAZ78" s="8"/>
      <c r="TBA78" s="8"/>
      <c r="TBB78" s="8"/>
      <c r="TBC78" s="8"/>
      <c r="TBD78" s="8"/>
      <c r="TBE78" s="8"/>
      <c r="TBF78" s="8"/>
      <c r="TBG78" s="8"/>
      <c r="TBH78" s="8"/>
      <c r="TBI78" s="8"/>
      <c r="TBJ78" s="8"/>
      <c r="TBK78" s="8"/>
      <c r="TBL78" s="8"/>
      <c r="TBM78" s="8"/>
      <c r="TBN78" s="8"/>
      <c r="TBO78" s="8"/>
      <c r="TBP78" s="8"/>
      <c r="TBQ78" s="8"/>
      <c r="TBR78" s="8"/>
      <c r="TBS78" s="8"/>
      <c r="TBT78" s="8"/>
      <c r="TBU78" s="8"/>
      <c r="TBV78" s="8"/>
      <c r="TBW78" s="8"/>
      <c r="TBX78" s="8"/>
      <c r="TBY78" s="8"/>
      <c r="TBZ78" s="8"/>
      <c r="TCA78" s="8"/>
      <c r="TCB78" s="8"/>
      <c r="TCC78" s="8"/>
      <c r="TCD78" s="8"/>
      <c r="TCE78" s="8"/>
      <c r="TCF78" s="8"/>
      <c r="TCG78" s="8"/>
      <c r="TCH78" s="8"/>
      <c r="TCI78" s="8"/>
      <c r="TCJ78" s="8"/>
      <c r="TCK78" s="8"/>
      <c r="TCL78" s="8"/>
      <c r="TCM78" s="8"/>
      <c r="TCN78" s="8"/>
      <c r="TCO78" s="8"/>
      <c r="TCP78" s="8"/>
      <c r="TCQ78" s="8"/>
      <c r="TCR78" s="8"/>
      <c r="TCS78" s="8"/>
      <c r="TCT78" s="8"/>
      <c r="TCU78" s="8"/>
      <c r="TCV78" s="8"/>
      <c r="TCW78" s="8"/>
      <c r="TCX78" s="8"/>
      <c r="TCY78" s="8"/>
      <c r="TCZ78" s="8"/>
      <c r="TDA78" s="8"/>
      <c r="TDB78" s="8"/>
      <c r="TDC78" s="8"/>
      <c r="TDD78" s="8"/>
      <c r="TDE78" s="8"/>
      <c r="TDF78" s="8"/>
      <c r="TDG78" s="8"/>
      <c r="TDH78" s="8"/>
      <c r="TDI78" s="8"/>
      <c r="TDJ78" s="8"/>
      <c r="TDK78" s="8"/>
      <c r="TDL78" s="8"/>
      <c r="TDM78" s="8"/>
      <c r="TDN78" s="8"/>
      <c r="TDO78" s="8"/>
      <c r="TDP78" s="8"/>
      <c r="TDQ78" s="8"/>
      <c r="TDR78" s="8"/>
      <c r="TDS78" s="8"/>
      <c r="TDT78" s="8"/>
      <c r="TDU78" s="8"/>
      <c r="TDV78" s="8"/>
      <c r="TDW78" s="8"/>
      <c r="TDX78" s="8"/>
      <c r="TDY78" s="8"/>
      <c r="TDZ78" s="8"/>
      <c r="TEA78" s="8"/>
      <c r="TEB78" s="8"/>
      <c r="TEC78" s="8"/>
      <c r="TED78" s="8"/>
      <c r="TEE78" s="8"/>
      <c r="TEF78" s="8"/>
      <c r="TEG78" s="8"/>
      <c r="TEH78" s="8"/>
      <c r="TEI78" s="8"/>
      <c r="TEJ78" s="8"/>
      <c r="TEK78" s="8"/>
      <c r="TEL78" s="8"/>
      <c r="TEM78" s="8"/>
      <c r="TEN78" s="8"/>
      <c r="TEO78" s="8"/>
      <c r="TEP78" s="8"/>
      <c r="TEQ78" s="8"/>
      <c r="TER78" s="8"/>
      <c r="TES78" s="8"/>
      <c r="TET78" s="8"/>
      <c r="TEU78" s="8"/>
      <c r="TEV78" s="8"/>
      <c r="TEW78" s="8"/>
      <c r="TEX78" s="8"/>
      <c r="TEY78" s="8"/>
      <c r="TEZ78" s="8"/>
      <c r="TFA78" s="8"/>
      <c r="TFB78" s="8"/>
      <c r="TFC78" s="8"/>
      <c r="TFD78" s="8"/>
      <c r="TFE78" s="8"/>
      <c r="TFF78" s="8"/>
      <c r="TFG78" s="8"/>
      <c r="TFH78" s="8"/>
      <c r="TFI78" s="8"/>
      <c r="TFJ78" s="8"/>
      <c r="TFK78" s="8"/>
      <c r="TFL78" s="8"/>
      <c r="TFM78" s="8"/>
      <c r="TFN78" s="8"/>
      <c r="TFO78" s="8"/>
      <c r="TFP78" s="8"/>
      <c r="TFQ78" s="8"/>
      <c r="TFR78" s="8"/>
      <c r="TFS78" s="8"/>
      <c r="TFT78" s="8"/>
      <c r="TFU78" s="8"/>
      <c r="TFV78" s="8"/>
      <c r="TFW78" s="8"/>
      <c r="TFX78" s="8"/>
      <c r="TFY78" s="8"/>
      <c r="TFZ78" s="8"/>
      <c r="TGA78" s="8"/>
      <c r="TGB78" s="8"/>
      <c r="TGC78" s="8"/>
      <c r="TGD78" s="8"/>
      <c r="TGE78" s="8"/>
      <c r="TGF78" s="8"/>
      <c r="TGG78" s="8"/>
      <c r="TGH78" s="8"/>
      <c r="TGI78" s="8"/>
      <c r="TGJ78" s="8"/>
      <c r="TGK78" s="8"/>
      <c r="TGL78" s="8"/>
      <c r="TGM78" s="8"/>
      <c r="TGN78" s="8"/>
      <c r="TGO78" s="8"/>
      <c r="TGP78" s="8"/>
      <c r="TGQ78" s="8"/>
      <c r="TGR78" s="8"/>
      <c r="TGS78" s="8"/>
      <c r="TGT78" s="8"/>
      <c r="TGU78" s="8"/>
      <c r="TGV78" s="8"/>
      <c r="TGW78" s="8"/>
      <c r="TGX78" s="8"/>
      <c r="TGY78" s="8"/>
      <c r="TGZ78" s="8"/>
      <c r="THA78" s="8"/>
      <c r="THB78" s="8"/>
      <c r="THC78" s="8"/>
      <c r="THD78" s="8"/>
      <c r="THE78" s="8"/>
      <c r="THF78" s="8"/>
      <c r="THG78" s="8"/>
      <c r="THH78" s="8"/>
      <c r="THI78" s="8"/>
      <c r="THJ78" s="8"/>
      <c r="THK78" s="8"/>
      <c r="THL78" s="8"/>
      <c r="THM78" s="8"/>
      <c r="THN78" s="8"/>
      <c r="THO78" s="8"/>
      <c r="THP78" s="8"/>
      <c r="THQ78" s="8"/>
      <c r="THR78" s="8"/>
      <c r="THS78" s="8"/>
      <c r="THT78" s="8"/>
      <c r="THU78" s="8"/>
      <c r="THV78" s="8"/>
      <c r="THW78" s="8"/>
      <c r="THX78" s="8"/>
      <c r="THY78" s="8"/>
      <c r="THZ78" s="8"/>
      <c r="TIA78" s="8"/>
      <c r="TIB78" s="8"/>
      <c r="TIC78" s="8"/>
      <c r="TID78" s="8"/>
      <c r="TIE78" s="8"/>
      <c r="TIF78" s="8"/>
      <c r="TIG78" s="8"/>
      <c r="TIH78" s="8"/>
      <c r="TII78" s="8"/>
      <c r="TIJ78" s="8"/>
      <c r="TIK78" s="8"/>
      <c r="TIL78" s="8"/>
      <c r="TIM78" s="8"/>
      <c r="TIN78" s="8"/>
      <c r="TIO78" s="8"/>
      <c r="TIP78" s="8"/>
      <c r="TIQ78" s="8"/>
      <c r="TIR78" s="8"/>
      <c r="TIS78" s="8"/>
      <c r="TIT78" s="8"/>
      <c r="TIU78" s="8"/>
      <c r="TIV78" s="8"/>
      <c r="TIW78" s="8"/>
      <c r="TIX78" s="8"/>
      <c r="TIY78" s="8"/>
      <c r="TIZ78" s="8"/>
      <c r="TJA78" s="8"/>
      <c r="TJB78" s="8"/>
      <c r="TJC78" s="8"/>
      <c r="TJD78" s="8"/>
      <c r="TJE78" s="8"/>
      <c r="TJF78" s="8"/>
      <c r="TJG78" s="8"/>
      <c r="TJH78" s="8"/>
      <c r="TJI78" s="8"/>
      <c r="TJJ78" s="8"/>
      <c r="TJK78" s="8"/>
      <c r="TJL78" s="8"/>
      <c r="TJM78" s="8"/>
      <c r="TJN78" s="8"/>
      <c r="TJO78" s="8"/>
      <c r="TJP78" s="8"/>
      <c r="TJQ78" s="8"/>
      <c r="TJR78" s="8"/>
      <c r="TJS78" s="8"/>
      <c r="TJT78" s="8"/>
      <c r="TJU78" s="8"/>
      <c r="TJV78" s="8"/>
      <c r="TJW78" s="8"/>
      <c r="TJX78" s="8"/>
      <c r="TJY78" s="8"/>
      <c r="TJZ78" s="8"/>
      <c r="TKA78" s="8"/>
      <c r="TKB78" s="8"/>
      <c r="TKC78" s="8"/>
      <c r="TKD78" s="8"/>
      <c r="TKE78" s="8"/>
      <c r="TKF78" s="8"/>
      <c r="TKG78" s="8"/>
      <c r="TKH78" s="8"/>
      <c r="TKI78" s="8"/>
      <c r="TKJ78" s="8"/>
      <c r="TKK78" s="8"/>
      <c r="TKL78" s="8"/>
      <c r="TKM78" s="8"/>
      <c r="TKN78" s="8"/>
      <c r="TKO78" s="8"/>
      <c r="TKP78" s="8"/>
      <c r="TKQ78" s="8"/>
      <c r="TKR78" s="8"/>
      <c r="TKS78" s="8"/>
      <c r="TKT78" s="8"/>
      <c r="TKU78" s="8"/>
      <c r="TKV78" s="8"/>
      <c r="TKW78" s="8"/>
      <c r="TKX78" s="8"/>
      <c r="TKY78" s="8"/>
      <c r="TKZ78" s="8"/>
      <c r="TLA78" s="8"/>
      <c r="TLB78" s="8"/>
      <c r="TLC78" s="8"/>
      <c r="TLD78" s="8"/>
      <c r="TLE78" s="8"/>
      <c r="TLF78" s="8"/>
      <c r="TLG78" s="8"/>
      <c r="TLH78" s="8"/>
      <c r="TLI78" s="8"/>
      <c r="TLJ78" s="8"/>
      <c r="TLK78" s="8"/>
      <c r="TLL78" s="8"/>
      <c r="TLM78" s="8"/>
      <c r="TLN78" s="8"/>
      <c r="TLO78" s="8"/>
      <c r="TLP78" s="8"/>
      <c r="TLQ78" s="8"/>
      <c r="TLR78" s="8"/>
      <c r="TLS78" s="8"/>
      <c r="TLT78" s="8"/>
      <c r="TLU78" s="8"/>
      <c r="TLV78" s="8"/>
      <c r="TLW78" s="8"/>
      <c r="TLX78" s="8"/>
      <c r="TLY78" s="8"/>
      <c r="TLZ78" s="8"/>
      <c r="TMA78" s="8"/>
      <c r="TMB78" s="8"/>
      <c r="TMC78" s="8"/>
      <c r="TMD78" s="8"/>
      <c r="TME78" s="8"/>
      <c r="TMF78" s="8"/>
      <c r="TMG78" s="8"/>
      <c r="TMH78" s="8"/>
      <c r="TMI78" s="8"/>
      <c r="TMJ78" s="8"/>
      <c r="TMK78" s="8"/>
      <c r="TML78" s="8"/>
      <c r="TMM78" s="8"/>
      <c r="TMN78" s="8"/>
      <c r="TMO78" s="8"/>
      <c r="TMP78" s="8"/>
      <c r="TMQ78" s="8"/>
      <c r="TMR78" s="8"/>
      <c r="TMS78" s="8"/>
      <c r="TMT78" s="8"/>
      <c r="TMU78" s="8"/>
      <c r="TMV78" s="8"/>
      <c r="TMW78" s="8"/>
      <c r="TMX78" s="8"/>
      <c r="TMY78" s="8"/>
      <c r="TMZ78" s="8"/>
      <c r="TNA78" s="8"/>
      <c r="TNB78" s="8"/>
      <c r="TNC78" s="8"/>
      <c r="TND78" s="8"/>
      <c r="TNE78" s="8"/>
      <c r="TNF78" s="8"/>
      <c r="TNG78" s="8"/>
      <c r="TNH78" s="8"/>
      <c r="TNI78" s="8"/>
      <c r="TNJ78" s="8"/>
      <c r="TNK78" s="8"/>
      <c r="TNL78" s="8"/>
      <c r="TNM78" s="8"/>
      <c r="TNN78" s="8"/>
      <c r="TNO78" s="8"/>
      <c r="TNP78" s="8"/>
      <c r="TNQ78" s="8"/>
      <c r="TNR78" s="8"/>
      <c r="TNS78" s="8"/>
      <c r="TNT78" s="8"/>
      <c r="TNU78" s="8"/>
      <c r="TNV78" s="8"/>
      <c r="TNW78" s="8"/>
      <c r="TNX78" s="8"/>
      <c r="TNY78" s="8"/>
      <c r="TNZ78" s="8"/>
      <c r="TOA78" s="8"/>
      <c r="TOB78" s="8"/>
      <c r="TOC78" s="8"/>
      <c r="TOD78" s="8"/>
      <c r="TOE78" s="8"/>
      <c r="TOF78" s="8"/>
      <c r="TOG78" s="8"/>
      <c r="TOH78" s="8"/>
      <c r="TOI78" s="8"/>
      <c r="TOJ78" s="8"/>
      <c r="TOK78" s="8"/>
      <c r="TOL78" s="8"/>
      <c r="TOM78" s="8"/>
      <c r="TON78" s="8"/>
      <c r="TOO78" s="8"/>
      <c r="TOP78" s="8"/>
      <c r="TOQ78" s="8"/>
      <c r="TOR78" s="8"/>
      <c r="TOS78" s="8"/>
      <c r="TOT78" s="8"/>
      <c r="TOU78" s="8"/>
      <c r="TOV78" s="8"/>
      <c r="TOW78" s="8"/>
      <c r="TOX78" s="8"/>
      <c r="TOY78" s="8"/>
      <c r="TOZ78" s="8"/>
      <c r="TPA78" s="8"/>
      <c r="TPB78" s="8"/>
      <c r="TPC78" s="8"/>
      <c r="TPD78" s="8"/>
      <c r="TPE78" s="8"/>
      <c r="TPF78" s="8"/>
      <c r="TPG78" s="8"/>
      <c r="TPH78" s="8"/>
      <c r="TPI78" s="8"/>
      <c r="TPJ78" s="8"/>
      <c r="TPK78" s="8"/>
      <c r="TPL78" s="8"/>
      <c r="TPM78" s="8"/>
      <c r="TPN78" s="8"/>
      <c r="TPO78" s="8"/>
      <c r="TPP78" s="8"/>
      <c r="TPQ78" s="8"/>
      <c r="TPR78" s="8"/>
      <c r="TPS78" s="8"/>
      <c r="TPT78" s="8"/>
      <c r="TPU78" s="8"/>
      <c r="TPV78" s="8"/>
      <c r="TPW78" s="8"/>
      <c r="TPX78" s="8"/>
      <c r="TPY78" s="8"/>
      <c r="TPZ78" s="8"/>
      <c r="TQA78" s="8"/>
      <c r="TQB78" s="8"/>
      <c r="TQC78" s="8"/>
      <c r="TQD78" s="8"/>
      <c r="TQE78" s="8"/>
      <c r="TQF78" s="8"/>
      <c r="TQG78" s="8"/>
      <c r="TQH78" s="8"/>
      <c r="TQI78" s="8"/>
      <c r="TQJ78" s="8"/>
      <c r="TQK78" s="8"/>
      <c r="TQL78" s="8"/>
      <c r="TQM78" s="8"/>
      <c r="TQN78" s="8"/>
      <c r="TQO78" s="8"/>
      <c r="TQP78" s="8"/>
      <c r="TQQ78" s="8"/>
      <c r="TQR78" s="8"/>
      <c r="TQS78" s="8"/>
      <c r="TQT78" s="8"/>
      <c r="TQU78" s="8"/>
      <c r="TQV78" s="8"/>
      <c r="TQW78" s="8"/>
      <c r="TQX78" s="8"/>
      <c r="TQY78" s="8"/>
      <c r="TQZ78" s="8"/>
      <c r="TRA78" s="8"/>
      <c r="TRB78" s="8"/>
      <c r="TRC78" s="8"/>
      <c r="TRD78" s="8"/>
      <c r="TRE78" s="8"/>
      <c r="TRF78" s="8"/>
      <c r="TRG78" s="8"/>
      <c r="TRH78" s="8"/>
      <c r="TRI78" s="8"/>
      <c r="TRJ78" s="8"/>
      <c r="TRK78" s="8"/>
      <c r="TRL78" s="8"/>
      <c r="TRM78" s="8"/>
      <c r="TRN78" s="8"/>
      <c r="TRO78" s="8"/>
      <c r="TRP78" s="8"/>
      <c r="TRQ78" s="8"/>
      <c r="TRR78" s="8"/>
      <c r="TRS78" s="8"/>
      <c r="TRT78" s="8"/>
      <c r="TRU78" s="8"/>
      <c r="TRV78" s="8"/>
      <c r="TRW78" s="8"/>
      <c r="TRX78" s="8"/>
      <c r="TRY78" s="8"/>
      <c r="TRZ78" s="8"/>
      <c r="TSA78" s="8"/>
      <c r="TSB78" s="8"/>
      <c r="TSC78" s="8"/>
      <c r="TSD78" s="8"/>
      <c r="TSE78" s="8"/>
      <c r="TSF78" s="8"/>
      <c r="TSG78" s="8"/>
      <c r="TSH78" s="8"/>
      <c r="TSI78" s="8"/>
      <c r="TSJ78" s="8"/>
      <c r="TSK78" s="8"/>
      <c r="TSL78" s="8"/>
      <c r="TSM78" s="8"/>
      <c r="TSN78" s="8"/>
      <c r="TSO78" s="8"/>
      <c r="TSP78" s="8"/>
      <c r="TSQ78" s="8"/>
      <c r="TSR78" s="8"/>
      <c r="TSS78" s="8"/>
      <c r="TST78" s="8"/>
      <c r="TSU78" s="8"/>
      <c r="TSV78" s="8"/>
      <c r="TSW78" s="8"/>
      <c r="TSX78" s="8"/>
      <c r="TSY78" s="8"/>
      <c r="TSZ78" s="8"/>
      <c r="TTA78" s="8"/>
      <c r="TTB78" s="8"/>
      <c r="TTC78" s="8"/>
      <c r="TTD78" s="8"/>
      <c r="TTE78" s="8"/>
      <c r="TTF78" s="8"/>
      <c r="TTG78" s="8"/>
      <c r="TTH78" s="8"/>
      <c r="TTI78" s="8"/>
      <c r="TTJ78" s="8"/>
      <c r="TTK78" s="8"/>
      <c r="TTL78" s="8"/>
      <c r="TTM78" s="8"/>
      <c r="TTN78" s="8"/>
      <c r="TTO78" s="8"/>
      <c r="TTP78" s="8"/>
      <c r="TTQ78" s="8"/>
      <c r="TTR78" s="8"/>
      <c r="TTS78" s="8"/>
      <c r="TTT78" s="8"/>
      <c r="TTU78" s="8"/>
      <c r="TTV78" s="8"/>
      <c r="TTW78" s="8"/>
      <c r="TTX78" s="8"/>
      <c r="TTY78" s="8"/>
      <c r="TTZ78" s="8"/>
      <c r="TUA78" s="8"/>
      <c r="TUB78" s="8"/>
      <c r="TUC78" s="8"/>
      <c r="TUD78" s="8"/>
      <c r="TUE78" s="8"/>
      <c r="TUF78" s="8"/>
      <c r="TUG78" s="8"/>
      <c r="TUH78" s="8"/>
      <c r="TUI78" s="8"/>
      <c r="TUJ78" s="8"/>
      <c r="TUK78" s="8"/>
      <c r="TUL78" s="8"/>
      <c r="TUM78" s="8"/>
      <c r="TUN78" s="8"/>
      <c r="TUO78" s="8"/>
      <c r="TUP78" s="8"/>
      <c r="TUQ78" s="8"/>
      <c r="TUR78" s="8"/>
      <c r="TUS78" s="8"/>
      <c r="TUT78" s="8"/>
      <c r="TUU78" s="8"/>
      <c r="TUV78" s="8"/>
      <c r="TUW78" s="8"/>
      <c r="TUX78" s="8"/>
      <c r="TUY78" s="8"/>
      <c r="TUZ78" s="8"/>
      <c r="TVA78" s="8"/>
      <c r="TVB78" s="8"/>
      <c r="TVC78" s="8"/>
      <c r="TVD78" s="8"/>
      <c r="TVE78" s="8"/>
      <c r="TVF78" s="8"/>
      <c r="TVG78" s="8"/>
      <c r="TVH78" s="8"/>
      <c r="TVI78" s="8"/>
      <c r="TVJ78" s="8"/>
      <c r="TVK78" s="8"/>
      <c r="TVL78" s="8"/>
      <c r="TVM78" s="8"/>
      <c r="TVN78" s="8"/>
      <c r="TVO78" s="8"/>
      <c r="TVP78" s="8"/>
      <c r="TVQ78" s="8"/>
      <c r="TVR78" s="8"/>
      <c r="TVS78" s="8"/>
      <c r="TVT78" s="8"/>
      <c r="TVU78" s="8"/>
      <c r="TVV78" s="8"/>
      <c r="TVW78" s="8"/>
      <c r="TVX78" s="8"/>
      <c r="TVY78" s="8"/>
      <c r="TVZ78" s="8"/>
      <c r="TWA78" s="8"/>
      <c r="TWB78" s="8"/>
      <c r="TWC78" s="8"/>
      <c r="TWD78" s="8"/>
      <c r="TWE78" s="8"/>
      <c r="TWF78" s="8"/>
      <c r="TWG78" s="8"/>
      <c r="TWH78" s="8"/>
      <c r="TWI78" s="8"/>
      <c r="TWJ78" s="8"/>
      <c r="TWK78" s="8"/>
      <c r="TWL78" s="8"/>
      <c r="TWM78" s="8"/>
      <c r="TWN78" s="8"/>
      <c r="TWO78" s="8"/>
      <c r="TWP78" s="8"/>
      <c r="TWQ78" s="8"/>
      <c r="TWR78" s="8"/>
      <c r="TWS78" s="8"/>
      <c r="TWT78" s="8"/>
      <c r="TWU78" s="8"/>
      <c r="TWV78" s="8"/>
      <c r="TWW78" s="8"/>
      <c r="TWX78" s="8"/>
      <c r="TWY78" s="8"/>
      <c r="TWZ78" s="8"/>
      <c r="TXA78" s="8"/>
      <c r="TXB78" s="8"/>
      <c r="TXC78" s="8"/>
      <c r="TXD78" s="8"/>
      <c r="TXE78" s="8"/>
      <c r="TXF78" s="8"/>
      <c r="TXG78" s="8"/>
      <c r="TXH78" s="8"/>
      <c r="TXI78" s="8"/>
      <c r="TXJ78" s="8"/>
      <c r="TXK78" s="8"/>
      <c r="TXL78" s="8"/>
      <c r="TXM78" s="8"/>
      <c r="TXN78" s="8"/>
      <c r="TXO78" s="8"/>
      <c r="TXP78" s="8"/>
      <c r="TXQ78" s="8"/>
      <c r="TXR78" s="8"/>
      <c r="TXS78" s="8"/>
      <c r="TXT78" s="8"/>
      <c r="TXU78" s="8"/>
      <c r="TXV78" s="8"/>
      <c r="TXW78" s="8"/>
      <c r="TXX78" s="8"/>
      <c r="TXY78" s="8"/>
      <c r="TXZ78" s="8"/>
      <c r="TYA78" s="8"/>
      <c r="TYB78" s="8"/>
      <c r="TYC78" s="8"/>
      <c r="TYD78" s="8"/>
      <c r="TYE78" s="8"/>
      <c r="TYF78" s="8"/>
      <c r="TYG78" s="8"/>
      <c r="TYH78" s="8"/>
      <c r="TYI78" s="8"/>
      <c r="TYJ78" s="8"/>
      <c r="TYK78" s="8"/>
      <c r="TYL78" s="8"/>
      <c r="TYM78" s="8"/>
      <c r="TYN78" s="8"/>
      <c r="TYO78" s="8"/>
      <c r="TYP78" s="8"/>
      <c r="TYQ78" s="8"/>
      <c r="TYR78" s="8"/>
      <c r="TYS78" s="8"/>
      <c r="TYT78" s="8"/>
      <c r="TYU78" s="8"/>
      <c r="TYV78" s="8"/>
      <c r="TYW78" s="8"/>
      <c r="TYX78" s="8"/>
      <c r="TYY78" s="8"/>
      <c r="TYZ78" s="8"/>
      <c r="TZA78" s="8"/>
      <c r="TZB78" s="8"/>
      <c r="TZC78" s="8"/>
      <c r="TZD78" s="8"/>
      <c r="TZE78" s="8"/>
      <c r="TZF78" s="8"/>
      <c r="TZG78" s="8"/>
      <c r="TZH78" s="8"/>
      <c r="TZI78" s="8"/>
      <c r="TZJ78" s="8"/>
      <c r="TZK78" s="8"/>
      <c r="TZL78" s="8"/>
      <c r="TZM78" s="8"/>
      <c r="TZN78" s="8"/>
      <c r="TZO78" s="8"/>
      <c r="TZP78" s="8"/>
      <c r="TZQ78" s="8"/>
      <c r="TZR78" s="8"/>
      <c r="TZS78" s="8"/>
      <c r="TZT78" s="8"/>
      <c r="TZU78" s="8"/>
      <c r="TZV78" s="8"/>
      <c r="TZW78" s="8"/>
      <c r="TZX78" s="8"/>
      <c r="TZY78" s="8"/>
      <c r="TZZ78" s="8"/>
      <c r="UAA78" s="8"/>
      <c r="UAB78" s="8"/>
      <c r="UAC78" s="8"/>
      <c r="UAD78" s="8"/>
      <c r="UAE78" s="8"/>
      <c r="UAF78" s="8"/>
      <c r="UAG78" s="8"/>
      <c r="UAH78" s="8"/>
      <c r="UAI78" s="8"/>
      <c r="UAJ78" s="8"/>
      <c r="UAK78" s="8"/>
      <c r="UAL78" s="8"/>
      <c r="UAM78" s="8"/>
      <c r="UAN78" s="8"/>
      <c r="UAO78" s="8"/>
      <c r="UAP78" s="8"/>
      <c r="UAQ78" s="8"/>
      <c r="UAR78" s="8"/>
      <c r="UAS78" s="8"/>
      <c r="UAT78" s="8"/>
      <c r="UAU78" s="8"/>
      <c r="UAV78" s="8"/>
      <c r="UAW78" s="8"/>
      <c r="UAX78" s="8"/>
      <c r="UAY78" s="8"/>
      <c r="UAZ78" s="8"/>
      <c r="UBA78" s="8"/>
      <c r="UBB78" s="8"/>
      <c r="UBC78" s="8"/>
      <c r="UBD78" s="8"/>
      <c r="UBE78" s="8"/>
      <c r="UBF78" s="8"/>
      <c r="UBG78" s="8"/>
      <c r="UBH78" s="8"/>
      <c r="UBI78" s="8"/>
      <c r="UBJ78" s="8"/>
      <c r="UBK78" s="8"/>
      <c r="UBL78" s="8"/>
      <c r="UBM78" s="8"/>
      <c r="UBN78" s="8"/>
      <c r="UBO78" s="8"/>
      <c r="UBP78" s="8"/>
      <c r="UBQ78" s="8"/>
      <c r="UBR78" s="8"/>
      <c r="UBS78" s="8"/>
      <c r="UBT78" s="8"/>
      <c r="UBU78" s="8"/>
      <c r="UBV78" s="8"/>
      <c r="UBW78" s="8"/>
      <c r="UBX78" s="8"/>
      <c r="UBY78" s="8"/>
      <c r="UBZ78" s="8"/>
      <c r="UCA78" s="8"/>
      <c r="UCB78" s="8"/>
      <c r="UCC78" s="8"/>
      <c r="UCD78" s="8"/>
      <c r="UCE78" s="8"/>
      <c r="UCF78" s="8"/>
      <c r="UCG78" s="8"/>
      <c r="UCH78" s="8"/>
      <c r="UCI78" s="8"/>
      <c r="UCJ78" s="8"/>
      <c r="UCK78" s="8"/>
      <c r="UCL78" s="8"/>
      <c r="UCM78" s="8"/>
      <c r="UCN78" s="8"/>
      <c r="UCO78" s="8"/>
      <c r="UCP78" s="8"/>
      <c r="UCQ78" s="8"/>
      <c r="UCR78" s="8"/>
      <c r="UCS78" s="8"/>
      <c r="UCT78" s="8"/>
      <c r="UCU78" s="8"/>
      <c r="UCV78" s="8"/>
      <c r="UCW78" s="8"/>
      <c r="UCX78" s="8"/>
      <c r="UCY78" s="8"/>
      <c r="UCZ78" s="8"/>
      <c r="UDA78" s="8"/>
      <c r="UDB78" s="8"/>
      <c r="UDC78" s="8"/>
      <c r="UDD78" s="8"/>
      <c r="UDE78" s="8"/>
      <c r="UDF78" s="8"/>
      <c r="UDG78" s="8"/>
      <c r="UDH78" s="8"/>
      <c r="UDI78" s="8"/>
      <c r="UDJ78" s="8"/>
      <c r="UDK78" s="8"/>
      <c r="UDL78" s="8"/>
      <c r="UDM78" s="8"/>
      <c r="UDN78" s="8"/>
      <c r="UDO78" s="8"/>
      <c r="UDP78" s="8"/>
      <c r="UDQ78" s="8"/>
      <c r="UDR78" s="8"/>
      <c r="UDS78" s="8"/>
      <c r="UDT78" s="8"/>
      <c r="UDU78" s="8"/>
      <c r="UDV78" s="8"/>
      <c r="UDW78" s="8"/>
      <c r="UDX78" s="8"/>
      <c r="UDY78" s="8"/>
      <c r="UDZ78" s="8"/>
      <c r="UEA78" s="8"/>
      <c r="UEB78" s="8"/>
      <c r="UEC78" s="8"/>
      <c r="UED78" s="8"/>
      <c r="UEE78" s="8"/>
      <c r="UEF78" s="8"/>
      <c r="UEG78" s="8"/>
      <c r="UEH78" s="8"/>
      <c r="UEI78" s="8"/>
      <c r="UEJ78" s="8"/>
      <c r="UEK78" s="8"/>
      <c r="UEL78" s="8"/>
      <c r="UEM78" s="8"/>
      <c r="UEN78" s="8"/>
      <c r="UEO78" s="8"/>
      <c r="UEP78" s="8"/>
      <c r="UEQ78" s="8"/>
      <c r="UER78" s="8"/>
      <c r="UES78" s="8"/>
      <c r="UET78" s="8"/>
      <c r="UEU78" s="8"/>
      <c r="UEV78" s="8"/>
      <c r="UEW78" s="8"/>
      <c r="UEX78" s="8"/>
      <c r="UEY78" s="8"/>
      <c r="UEZ78" s="8"/>
      <c r="UFA78" s="8"/>
      <c r="UFB78" s="8"/>
      <c r="UFC78" s="8"/>
      <c r="UFD78" s="8"/>
      <c r="UFE78" s="8"/>
      <c r="UFF78" s="8"/>
      <c r="UFG78" s="8"/>
      <c r="UFH78" s="8"/>
      <c r="UFI78" s="8"/>
      <c r="UFJ78" s="8"/>
      <c r="UFK78" s="8"/>
      <c r="UFL78" s="8"/>
      <c r="UFM78" s="8"/>
      <c r="UFN78" s="8"/>
      <c r="UFO78" s="8"/>
      <c r="UFP78" s="8"/>
      <c r="UFQ78" s="8"/>
      <c r="UFR78" s="8"/>
      <c r="UFS78" s="8"/>
      <c r="UFT78" s="8"/>
      <c r="UFU78" s="8"/>
      <c r="UFV78" s="8"/>
      <c r="UFW78" s="8"/>
      <c r="UFX78" s="8"/>
      <c r="UFY78" s="8"/>
      <c r="UFZ78" s="8"/>
      <c r="UGA78" s="8"/>
      <c r="UGB78" s="8"/>
      <c r="UGC78" s="8"/>
      <c r="UGD78" s="8"/>
      <c r="UGE78" s="8"/>
      <c r="UGF78" s="8"/>
      <c r="UGG78" s="8"/>
      <c r="UGH78" s="8"/>
      <c r="UGI78" s="8"/>
      <c r="UGJ78" s="8"/>
      <c r="UGK78" s="8"/>
      <c r="UGL78" s="8"/>
      <c r="UGM78" s="8"/>
      <c r="UGN78" s="8"/>
      <c r="UGO78" s="8"/>
      <c r="UGP78" s="8"/>
      <c r="UGQ78" s="8"/>
      <c r="UGR78" s="8"/>
      <c r="UGS78" s="8"/>
      <c r="UGT78" s="8"/>
      <c r="UGU78" s="8"/>
      <c r="UGV78" s="8"/>
      <c r="UGW78" s="8"/>
      <c r="UGX78" s="8"/>
      <c r="UGY78" s="8"/>
      <c r="UGZ78" s="8"/>
      <c r="UHA78" s="8"/>
      <c r="UHB78" s="8"/>
      <c r="UHC78" s="8"/>
      <c r="UHD78" s="8"/>
      <c r="UHE78" s="8"/>
      <c r="UHF78" s="8"/>
      <c r="UHG78" s="8"/>
      <c r="UHH78" s="8"/>
      <c r="UHI78" s="8"/>
      <c r="UHJ78" s="8"/>
      <c r="UHK78" s="8"/>
      <c r="UHL78" s="8"/>
      <c r="UHM78" s="8"/>
      <c r="UHN78" s="8"/>
      <c r="UHO78" s="8"/>
      <c r="UHP78" s="8"/>
      <c r="UHQ78" s="8"/>
      <c r="UHR78" s="8"/>
      <c r="UHS78" s="8"/>
      <c r="UHT78" s="8"/>
      <c r="UHU78" s="8"/>
      <c r="UHV78" s="8"/>
      <c r="UHW78" s="8"/>
      <c r="UHX78" s="8"/>
      <c r="UHY78" s="8"/>
      <c r="UHZ78" s="8"/>
      <c r="UIA78" s="8"/>
      <c r="UIB78" s="8"/>
      <c r="UIC78" s="8"/>
      <c r="UID78" s="8"/>
      <c r="UIE78" s="8"/>
      <c r="UIF78" s="8"/>
      <c r="UIG78" s="8"/>
      <c r="UIH78" s="8"/>
      <c r="UII78" s="8"/>
      <c r="UIJ78" s="8"/>
      <c r="UIK78" s="8"/>
      <c r="UIL78" s="8"/>
      <c r="UIM78" s="8"/>
      <c r="UIN78" s="8"/>
      <c r="UIO78" s="8"/>
      <c r="UIP78" s="8"/>
      <c r="UIQ78" s="8"/>
      <c r="UIR78" s="8"/>
      <c r="UIS78" s="8"/>
      <c r="UIT78" s="8"/>
      <c r="UIU78" s="8"/>
      <c r="UIV78" s="8"/>
      <c r="UIW78" s="8"/>
      <c r="UIX78" s="8"/>
      <c r="UIY78" s="8"/>
      <c r="UIZ78" s="8"/>
      <c r="UJA78" s="8"/>
      <c r="UJB78" s="8"/>
      <c r="UJC78" s="8"/>
      <c r="UJD78" s="8"/>
      <c r="UJE78" s="8"/>
      <c r="UJF78" s="8"/>
      <c r="UJG78" s="8"/>
      <c r="UJH78" s="8"/>
      <c r="UJI78" s="8"/>
      <c r="UJJ78" s="8"/>
      <c r="UJK78" s="8"/>
      <c r="UJL78" s="8"/>
      <c r="UJM78" s="8"/>
      <c r="UJN78" s="8"/>
      <c r="UJO78" s="8"/>
      <c r="UJP78" s="8"/>
      <c r="UJQ78" s="8"/>
      <c r="UJR78" s="8"/>
      <c r="UJS78" s="8"/>
      <c r="UJT78" s="8"/>
      <c r="UJU78" s="8"/>
      <c r="UJV78" s="8"/>
      <c r="UJW78" s="8"/>
      <c r="UJX78" s="8"/>
      <c r="UJY78" s="8"/>
      <c r="UJZ78" s="8"/>
      <c r="UKA78" s="8"/>
      <c r="UKB78" s="8"/>
      <c r="UKC78" s="8"/>
      <c r="UKD78" s="8"/>
      <c r="UKE78" s="8"/>
      <c r="UKF78" s="8"/>
      <c r="UKG78" s="8"/>
      <c r="UKH78" s="8"/>
      <c r="UKI78" s="8"/>
      <c r="UKJ78" s="8"/>
      <c r="UKK78" s="8"/>
      <c r="UKL78" s="8"/>
      <c r="UKM78" s="8"/>
      <c r="UKN78" s="8"/>
      <c r="UKO78" s="8"/>
      <c r="UKP78" s="8"/>
      <c r="UKQ78" s="8"/>
      <c r="UKR78" s="8"/>
      <c r="UKS78" s="8"/>
      <c r="UKT78" s="8"/>
      <c r="UKU78" s="8"/>
      <c r="UKV78" s="8"/>
      <c r="UKW78" s="8"/>
      <c r="UKX78" s="8"/>
      <c r="UKY78" s="8"/>
      <c r="UKZ78" s="8"/>
      <c r="ULA78" s="8"/>
      <c r="ULB78" s="8"/>
      <c r="ULC78" s="8"/>
      <c r="ULD78" s="8"/>
      <c r="ULE78" s="8"/>
      <c r="ULF78" s="8"/>
      <c r="ULG78" s="8"/>
      <c r="ULH78" s="8"/>
      <c r="ULI78" s="8"/>
      <c r="ULJ78" s="8"/>
      <c r="ULK78" s="8"/>
      <c r="ULL78" s="8"/>
      <c r="ULM78" s="8"/>
      <c r="ULN78" s="8"/>
      <c r="ULO78" s="8"/>
      <c r="ULP78" s="8"/>
      <c r="ULQ78" s="8"/>
      <c r="ULR78" s="8"/>
      <c r="ULS78" s="8"/>
      <c r="ULT78" s="8"/>
      <c r="ULU78" s="8"/>
      <c r="ULV78" s="8"/>
      <c r="ULW78" s="8"/>
      <c r="ULX78" s="8"/>
      <c r="ULY78" s="8"/>
      <c r="ULZ78" s="8"/>
      <c r="UMA78" s="8"/>
      <c r="UMB78" s="8"/>
      <c r="UMC78" s="8"/>
      <c r="UMD78" s="8"/>
      <c r="UME78" s="8"/>
      <c r="UMF78" s="8"/>
      <c r="UMG78" s="8"/>
      <c r="UMH78" s="8"/>
      <c r="UMI78" s="8"/>
      <c r="UMJ78" s="8"/>
      <c r="UMK78" s="8"/>
      <c r="UML78" s="8"/>
      <c r="UMM78" s="8"/>
      <c r="UMN78" s="8"/>
      <c r="UMO78" s="8"/>
      <c r="UMP78" s="8"/>
      <c r="UMQ78" s="8"/>
      <c r="UMR78" s="8"/>
      <c r="UMS78" s="8"/>
      <c r="UMT78" s="8"/>
      <c r="UMU78" s="8"/>
      <c r="UMV78" s="8"/>
      <c r="UMW78" s="8"/>
      <c r="UMX78" s="8"/>
      <c r="UMY78" s="8"/>
      <c r="UMZ78" s="8"/>
      <c r="UNA78" s="8"/>
      <c r="UNB78" s="8"/>
      <c r="UNC78" s="8"/>
      <c r="UND78" s="8"/>
      <c r="UNE78" s="8"/>
      <c r="UNF78" s="8"/>
      <c r="UNG78" s="8"/>
      <c r="UNH78" s="8"/>
      <c r="UNI78" s="8"/>
      <c r="UNJ78" s="8"/>
      <c r="UNK78" s="8"/>
      <c r="UNL78" s="8"/>
      <c r="UNM78" s="8"/>
      <c r="UNN78" s="8"/>
      <c r="UNO78" s="8"/>
      <c r="UNP78" s="8"/>
      <c r="UNQ78" s="8"/>
      <c r="UNR78" s="8"/>
      <c r="UNS78" s="8"/>
      <c r="UNT78" s="8"/>
      <c r="UNU78" s="8"/>
      <c r="UNV78" s="8"/>
      <c r="UNW78" s="8"/>
      <c r="UNX78" s="8"/>
      <c r="UNY78" s="8"/>
      <c r="UNZ78" s="8"/>
      <c r="UOA78" s="8"/>
      <c r="UOB78" s="8"/>
      <c r="UOC78" s="8"/>
      <c r="UOD78" s="8"/>
      <c r="UOE78" s="8"/>
      <c r="UOF78" s="8"/>
      <c r="UOG78" s="8"/>
      <c r="UOH78" s="8"/>
      <c r="UOI78" s="8"/>
      <c r="UOJ78" s="8"/>
      <c r="UOK78" s="8"/>
      <c r="UOL78" s="8"/>
      <c r="UOM78" s="8"/>
      <c r="UON78" s="8"/>
      <c r="UOO78" s="8"/>
      <c r="UOP78" s="8"/>
      <c r="UOQ78" s="8"/>
      <c r="UOR78" s="8"/>
      <c r="UOS78" s="8"/>
      <c r="UOT78" s="8"/>
      <c r="UOU78" s="8"/>
      <c r="UOV78" s="8"/>
      <c r="UOW78" s="8"/>
      <c r="UOX78" s="8"/>
      <c r="UOY78" s="8"/>
      <c r="UOZ78" s="8"/>
      <c r="UPA78" s="8"/>
      <c r="UPB78" s="8"/>
      <c r="UPC78" s="8"/>
      <c r="UPD78" s="8"/>
      <c r="UPE78" s="8"/>
      <c r="UPF78" s="8"/>
      <c r="UPG78" s="8"/>
      <c r="UPH78" s="8"/>
      <c r="UPI78" s="8"/>
      <c r="UPJ78" s="8"/>
      <c r="UPK78" s="8"/>
      <c r="UPL78" s="8"/>
      <c r="UPM78" s="8"/>
      <c r="UPN78" s="8"/>
      <c r="UPO78" s="8"/>
      <c r="UPP78" s="8"/>
      <c r="UPQ78" s="8"/>
      <c r="UPR78" s="8"/>
      <c r="UPS78" s="8"/>
      <c r="UPT78" s="8"/>
      <c r="UPU78" s="8"/>
      <c r="UPV78" s="8"/>
      <c r="UPW78" s="8"/>
      <c r="UPX78" s="8"/>
      <c r="UPY78" s="8"/>
      <c r="UPZ78" s="8"/>
      <c r="UQA78" s="8"/>
      <c r="UQB78" s="8"/>
      <c r="UQC78" s="8"/>
      <c r="UQD78" s="8"/>
      <c r="UQE78" s="8"/>
      <c r="UQF78" s="8"/>
      <c r="UQG78" s="8"/>
      <c r="UQH78" s="8"/>
      <c r="UQI78" s="8"/>
      <c r="UQJ78" s="8"/>
      <c r="UQK78" s="8"/>
      <c r="UQL78" s="8"/>
      <c r="UQM78" s="8"/>
      <c r="UQN78" s="8"/>
      <c r="UQO78" s="8"/>
      <c r="UQP78" s="8"/>
      <c r="UQQ78" s="8"/>
      <c r="UQR78" s="8"/>
      <c r="UQS78" s="8"/>
      <c r="UQT78" s="8"/>
      <c r="UQU78" s="8"/>
      <c r="UQV78" s="8"/>
      <c r="UQW78" s="8"/>
      <c r="UQX78" s="8"/>
      <c r="UQY78" s="8"/>
      <c r="UQZ78" s="8"/>
      <c r="URA78" s="8"/>
      <c r="URB78" s="8"/>
      <c r="URC78" s="8"/>
      <c r="URD78" s="8"/>
      <c r="URE78" s="8"/>
      <c r="URF78" s="8"/>
      <c r="URG78" s="8"/>
      <c r="URH78" s="8"/>
      <c r="URI78" s="8"/>
      <c r="URJ78" s="8"/>
      <c r="URK78" s="8"/>
      <c r="URL78" s="8"/>
      <c r="URM78" s="8"/>
      <c r="URN78" s="8"/>
      <c r="URO78" s="8"/>
      <c r="URP78" s="8"/>
      <c r="URQ78" s="8"/>
      <c r="URR78" s="8"/>
      <c r="URS78" s="8"/>
      <c r="URT78" s="8"/>
      <c r="URU78" s="8"/>
      <c r="URV78" s="8"/>
      <c r="URW78" s="8"/>
      <c r="URX78" s="8"/>
      <c r="URY78" s="8"/>
      <c r="URZ78" s="8"/>
      <c r="USA78" s="8"/>
      <c r="USB78" s="8"/>
      <c r="USC78" s="8"/>
      <c r="USD78" s="8"/>
      <c r="USE78" s="8"/>
      <c r="USF78" s="8"/>
      <c r="USG78" s="8"/>
      <c r="USH78" s="8"/>
      <c r="USI78" s="8"/>
      <c r="USJ78" s="8"/>
      <c r="USK78" s="8"/>
      <c r="USL78" s="8"/>
      <c r="USM78" s="8"/>
      <c r="USN78" s="8"/>
      <c r="USO78" s="8"/>
      <c r="USP78" s="8"/>
      <c r="USQ78" s="8"/>
      <c r="USR78" s="8"/>
      <c r="USS78" s="8"/>
      <c r="UST78" s="8"/>
      <c r="USU78" s="8"/>
      <c r="USV78" s="8"/>
      <c r="USW78" s="8"/>
      <c r="USX78" s="8"/>
      <c r="USY78" s="8"/>
      <c r="USZ78" s="8"/>
      <c r="UTA78" s="8"/>
      <c r="UTB78" s="8"/>
      <c r="UTC78" s="8"/>
      <c r="UTD78" s="8"/>
      <c r="UTE78" s="8"/>
      <c r="UTF78" s="8"/>
      <c r="UTG78" s="8"/>
      <c r="UTH78" s="8"/>
      <c r="UTI78" s="8"/>
      <c r="UTJ78" s="8"/>
      <c r="UTK78" s="8"/>
      <c r="UTL78" s="8"/>
      <c r="UTM78" s="8"/>
      <c r="UTN78" s="8"/>
      <c r="UTO78" s="8"/>
      <c r="UTP78" s="8"/>
      <c r="UTQ78" s="8"/>
      <c r="UTR78" s="8"/>
      <c r="UTS78" s="8"/>
      <c r="UTT78" s="8"/>
      <c r="UTU78" s="8"/>
      <c r="UTV78" s="8"/>
      <c r="UTW78" s="8"/>
      <c r="UTX78" s="8"/>
      <c r="UTY78" s="8"/>
      <c r="UTZ78" s="8"/>
      <c r="UUA78" s="8"/>
      <c r="UUB78" s="8"/>
      <c r="UUC78" s="8"/>
      <c r="UUD78" s="8"/>
      <c r="UUE78" s="8"/>
      <c r="UUF78" s="8"/>
      <c r="UUG78" s="8"/>
      <c r="UUH78" s="8"/>
      <c r="UUI78" s="8"/>
      <c r="UUJ78" s="8"/>
      <c r="UUK78" s="8"/>
      <c r="UUL78" s="8"/>
      <c r="UUM78" s="8"/>
      <c r="UUN78" s="8"/>
      <c r="UUO78" s="8"/>
      <c r="UUP78" s="8"/>
      <c r="UUQ78" s="8"/>
      <c r="UUR78" s="8"/>
      <c r="UUS78" s="8"/>
      <c r="UUT78" s="8"/>
      <c r="UUU78" s="8"/>
      <c r="UUV78" s="8"/>
      <c r="UUW78" s="8"/>
      <c r="UUX78" s="8"/>
      <c r="UUY78" s="8"/>
      <c r="UUZ78" s="8"/>
      <c r="UVA78" s="8"/>
      <c r="UVB78" s="8"/>
      <c r="UVC78" s="8"/>
      <c r="UVD78" s="8"/>
      <c r="UVE78" s="8"/>
      <c r="UVF78" s="8"/>
      <c r="UVG78" s="8"/>
      <c r="UVH78" s="8"/>
      <c r="UVI78" s="8"/>
      <c r="UVJ78" s="8"/>
      <c r="UVK78" s="8"/>
      <c r="UVL78" s="8"/>
      <c r="UVM78" s="8"/>
      <c r="UVN78" s="8"/>
      <c r="UVO78" s="8"/>
      <c r="UVP78" s="8"/>
      <c r="UVQ78" s="8"/>
      <c r="UVR78" s="8"/>
      <c r="UVS78" s="8"/>
      <c r="UVT78" s="8"/>
      <c r="UVU78" s="8"/>
      <c r="UVV78" s="8"/>
      <c r="UVW78" s="8"/>
      <c r="UVX78" s="8"/>
      <c r="UVY78" s="8"/>
      <c r="UVZ78" s="8"/>
      <c r="UWA78" s="8"/>
      <c r="UWB78" s="8"/>
      <c r="UWC78" s="8"/>
      <c r="UWD78" s="8"/>
      <c r="UWE78" s="8"/>
      <c r="UWF78" s="8"/>
      <c r="UWG78" s="8"/>
      <c r="UWH78" s="8"/>
      <c r="UWI78" s="8"/>
      <c r="UWJ78" s="8"/>
      <c r="UWK78" s="8"/>
      <c r="UWL78" s="8"/>
      <c r="UWM78" s="8"/>
      <c r="UWN78" s="8"/>
      <c r="UWO78" s="8"/>
      <c r="UWP78" s="8"/>
      <c r="UWQ78" s="8"/>
      <c r="UWR78" s="8"/>
      <c r="UWS78" s="8"/>
      <c r="UWT78" s="8"/>
      <c r="UWU78" s="8"/>
      <c r="UWV78" s="8"/>
      <c r="UWW78" s="8"/>
      <c r="UWX78" s="8"/>
      <c r="UWY78" s="8"/>
      <c r="UWZ78" s="8"/>
      <c r="UXA78" s="8"/>
      <c r="UXB78" s="8"/>
      <c r="UXC78" s="8"/>
      <c r="UXD78" s="8"/>
      <c r="UXE78" s="8"/>
      <c r="UXF78" s="8"/>
      <c r="UXG78" s="8"/>
      <c r="UXH78" s="8"/>
      <c r="UXI78" s="8"/>
      <c r="UXJ78" s="8"/>
      <c r="UXK78" s="8"/>
      <c r="UXL78" s="8"/>
      <c r="UXM78" s="8"/>
      <c r="UXN78" s="8"/>
      <c r="UXO78" s="8"/>
      <c r="UXP78" s="8"/>
      <c r="UXQ78" s="8"/>
      <c r="UXR78" s="8"/>
      <c r="UXS78" s="8"/>
      <c r="UXT78" s="8"/>
      <c r="UXU78" s="8"/>
      <c r="UXV78" s="8"/>
      <c r="UXW78" s="8"/>
      <c r="UXX78" s="8"/>
      <c r="UXY78" s="8"/>
      <c r="UXZ78" s="8"/>
      <c r="UYA78" s="8"/>
      <c r="UYB78" s="8"/>
      <c r="UYC78" s="8"/>
      <c r="UYD78" s="8"/>
      <c r="UYE78" s="8"/>
      <c r="UYF78" s="8"/>
      <c r="UYG78" s="8"/>
      <c r="UYH78" s="8"/>
      <c r="UYI78" s="8"/>
      <c r="UYJ78" s="8"/>
      <c r="UYK78" s="8"/>
      <c r="UYL78" s="8"/>
      <c r="UYM78" s="8"/>
      <c r="UYN78" s="8"/>
      <c r="UYO78" s="8"/>
      <c r="UYP78" s="8"/>
      <c r="UYQ78" s="8"/>
      <c r="UYR78" s="8"/>
      <c r="UYS78" s="8"/>
      <c r="UYT78" s="8"/>
      <c r="UYU78" s="8"/>
      <c r="UYV78" s="8"/>
      <c r="UYW78" s="8"/>
      <c r="UYX78" s="8"/>
      <c r="UYY78" s="8"/>
      <c r="UYZ78" s="8"/>
      <c r="UZA78" s="8"/>
      <c r="UZB78" s="8"/>
      <c r="UZC78" s="8"/>
      <c r="UZD78" s="8"/>
      <c r="UZE78" s="8"/>
      <c r="UZF78" s="8"/>
      <c r="UZG78" s="8"/>
      <c r="UZH78" s="8"/>
      <c r="UZI78" s="8"/>
      <c r="UZJ78" s="8"/>
      <c r="UZK78" s="8"/>
      <c r="UZL78" s="8"/>
      <c r="UZM78" s="8"/>
      <c r="UZN78" s="8"/>
      <c r="UZO78" s="8"/>
      <c r="UZP78" s="8"/>
      <c r="UZQ78" s="8"/>
      <c r="UZR78" s="8"/>
      <c r="UZS78" s="8"/>
      <c r="UZT78" s="8"/>
      <c r="UZU78" s="8"/>
      <c r="UZV78" s="8"/>
      <c r="UZW78" s="8"/>
      <c r="UZX78" s="8"/>
      <c r="UZY78" s="8"/>
      <c r="UZZ78" s="8"/>
      <c r="VAA78" s="8"/>
      <c r="VAB78" s="8"/>
      <c r="VAC78" s="8"/>
      <c r="VAD78" s="8"/>
      <c r="VAE78" s="8"/>
      <c r="VAF78" s="8"/>
      <c r="VAG78" s="8"/>
      <c r="VAH78" s="8"/>
      <c r="VAI78" s="8"/>
      <c r="VAJ78" s="8"/>
      <c r="VAK78" s="8"/>
      <c r="VAL78" s="8"/>
      <c r="VAM78" s="8"/>
      <c r="VAN78" s="8"/>
      <c r="VAO78" s="8"/>
      <c r="VAP78" s="8"/>
      <c r="VAQ78" s="8"/>
      <c r="VAR78" s="8"/>
      <c r="VAS78" s="8"/>
      <c r="VAT78" s="8"/>
      <c r="VAU78" s="8"/>
      <c r="VAV78" s="8"/>
      <c r="VAW78" s="8"/>
      <c r="VAX78" s="8"/>
      <c r="VAY78" s="8"/>
      <c r="VAZ78" s="8"/>
      <c r="VBA78" s="8"/>
      <c r="VBB78" s="8"/>
      <c r="VBC78" s="8"/>
      <c r="VBD78" s="8"/>
      <c r="VBE78" s="8"/>
      <c r="VBF78" s="8"/>
      <c r="VBG78" s="8"/>
      <c r="VBH78" s="8"/>
      <c r="VBI78" s="8"/>
      <c r="VBJ78" s="8"/>
      <c r="VBK78" s="8"/>
      <c r="VBL78" s="8"/>
      <c r="VBM78" s="8"/>
      <c r="VBN78" s="8"/>
      <c r="VBO78" s="8"/>
      <c r="VBP78" s="8"/>
      <c r="VBQ78" s="8"/>
      <c r="VBR78" s="8"/>
      <c r="VBS78" s="8"/>
      <c r="VBT78" s="8"/>
      <c r="VBU78" s="8"/>
      <c r="VBV78" s="8"/>
      <c r="VBW78" s="8"/>
      <c r="VBX78" s="8"/>
      <c r="VBY78" s="8"/>
      <c r="VBZ78" s="8"/>
      <c r="VCA78" s="8"/>
      <c r="VCB78" s="8"/>
      <c r="VCC78" s="8"/>
      <c r="VCD78" s="8"/>
      <c r="VCE78" s="8"/>
      <c r="VCF78" s="8"/>
      <c r="VCG78" s="8"/>
      <c r="VCH78" s="8"/>
      <c r="VCI78" s="8"/>
      <c r="VCJ78" s="8"/>
      <c r="VCK78" s="8"/>
      <c r="VCL78" s="8"/>
      <c r="VCM78" s="8"/>
      <c r="VCN78" s="8"/>
      <c r="VCO78" s="8"/>
      <c r="VCP78" s="8"/>
      <c r="VCQ78" s="8"/>
      <c r="VCR78" s="8"/>
      <c r="VCS78" s="8"/>
      <c r="VCT78" s="8"/>
      <c r="VCU78" s="8"/>
      <c r="VCV78" s="8"/>
      <c r="VCW78" s="8"/>
      <c r="VCX78" s="8"/>
      <c r="VCY78" s="8"/>
      <c r="VCZ78" s="8"/>
      <c r="VDA78" s="8"/>
      <c r="VDB78" s="8"/>
      <c r="VDC78" s="8"/>
      <c r="VDD78" s="8"/>
      <c r="VDE78" s="8"/>
      <c r="VDF78" s="8"/>
      <c r="VDG78" s="8"/>
      <c r="VDH78" s="8"/>
      <c r="VDI78" s="8"/>
      <c r="VDJ78" s="8"/>
      <c r="VDK78" s="8"/>
      <c r="VDL78" s="8"/>
      <c r="VDM78" s="8"/>
      <c r="VDN78" s="8"/>
      <c r="VDO78" s="8"/>
      <c r="VDP78" s="8"/>
      <c r="VDQ78" s="8"/>
      <c r="VDR78" s="8"/>
      <c r="VDS78" s="8"/>
      <c r="VDT78" s="8"/>
      <c r="VDU78" s="8"/>
      <c r="VDV78" s="8"/>
      <c r="VDW78" s="8"/>
      <c r="VDX78" s="8"/>
      <c r="VDY78" s="8"/>
      <c r="VDZ78" s="8"/>
      <c r="VEA78" s="8"/>
      <c r="VEB78" s="8"/>
      <c r="VEC78" s="8"/>
      <c r="VED78" s="8"/>
      <c r="VEE78" s="8"/>
      <c r="VEF78" s="8"/>
      <c r="VEG78" s="8"/>
      <c r="VEH78" s="8"/>
      <c r="VEI78" s="8"/>
      <c r="VEJ78" s="8"/>
      <c r="VEK78" s="8"/>
      <c r="VEL78" s="8"/>
      <c r="VEM78" s="8"/>
      <c r="VEN78" s="8"/>
      <c r="VEO78" s="8"/>
      <c r="VEP78" s="8"/>
      <c r="VEQ78" s="8"/>
      <c r="VER78" s="8"/>
      <c r="VES78" s="8"/>
      <c r="VET78" s="8"/>
      <c r="VEU78" s="8"/>
      <c r="VEV78" s="8"/>
      <c r="VEW78" s="8"/>
      <c r="VEX78" s="8"/>
      <c r="VEY78" s="8"/>
      <c r="VEZ78" s="8"/>
      <c r="VFA78" s="8"/>
      <c r="VFB78" s="8"/>
      <c r="VFC78" s="8"/>
      <c r="VFD78" s="8"/>
      <c r="VFE78" s="8"/>
      <c r="VFF78" s="8"/>
      <c r="VFG78" s="8"/>
      <c r="VFH78" s="8"/>
      <c r="VFI78" s="8"/>
      <c r="VFJ78" s="8"/>
      <c r="VFK78" s="8"/>
      <c r="VFL78" s="8"/>
      <c r="VFM78" s="8"/>
      <c r="VFN78" s="8"/>
      <c r="VFO78" s="8"/>
      <c r="VFP78" s="8"/>
      <c r="VFQ78" s="8"/>
      <c r="VFR78" s="8"/>
      <c r="VFS78" s="8"/>
      <c r="VFT78" s="8"/>
      <c r="VFU78" s="8"/>
      <c r="VFV78" s="8"/>
      <c r="VFW78" s="8"/>
      <c r="VFX78" s="8"/>
      <c r="VFY78" s="8"/>
      <c r="VFZ78" s="8"/>
      <c r="VGA78" s="8"/>
      <c r="VGB78" s="8"/>
      <c r="VGC78" s="8"/>
      <c r="VGD78" s="8"/>
      <c r="VGE78" s="8"/>
      <c r="VGF78" s="8"/>
      <c r="VGG78" s="8"/>
      <c r="VGH78" s="8"/>
      <c r="VGI78" s="8"/>
      <c r="VGJ78" s="8"/>
      <c r="VGK78" s="8"/>
      <c r="VGL78" s="8"/>
      <c r="VGM78" s="8"/>
      <c r="VGN78" s="8"/>
      <c r="VGO78" s="8"/>
      <c r="VGP78" s="8"/>
      <c r="VGQ78" s="8"/>
      <c r="VGR78" s="8"/>
      <c r="VGS78" s="8"/>
      <c r="VGT78" s="8"/>
      <c r="VGU78" s="8"/>
      <c r="VGV78" s="8"/>
      <c r="VGW78" s="8"/>
      <c r="VGX78" s="8"/>
      <c r="VGY78" s="8"/>
      <c r="VGZ78" s="8"/>
      <c r="VHA78" s="8"/>
      <c r="VHB78" s="8"/>
      <c r="VHC78" s="8"/>
      <c r="VHD78" s="8"/>
      <c r="VHE78" s="8"/>
      <c r="VHF78" s="8"/>
      <c r="VHG78" s="8"/>
      <c r="VHH78" s="8"/>
      <c r="VHI78" s="8"/>
      <c r="VHJ78" s="8"/>
      <c r="VHK78" s="8"/>
      <c r="VHL78" s="8"/>
      <c r="VHM78" s="8"/>
      <c r="VHN78" s="8"/>
      <c r="VHO78" s="8"/>
      <c r="VHP78" s="8"/>
      <c r="VHQ78" s="8"/>
      <c r="VHR78" s="8"/>
      <c r="VHS78" s="8"/>
      <c r="VHT78" s="8"/>
      <c r="VHU78" s="8"/>
      <c r="VHV78" s="8"/>
      <c r="VHW78" s="8"/>
      <c r="VHX78" s="8"/>
      <c r="VHY78" s="8"/>
      <c r="VHZ78" s="8"/>
      <c r="VIA78" s="8"/>
      <c r="VIB78" s="8"/>
      <c r="VIC78" s="8"/>
      <c r="VID78" s="8"/>
      <c r="VIE78" s="8"/>
      <c r="VIF78" s="8"/>
      <c r="VIG78" s="8"/>
      <c r="VIH78" s="8"/>
      <c r="VII78" s="8"/>
      <c r="VIJ78" s="8"/>
      <c r="VIK78" s="8"/>
      <c r="VIL78" s="8"/>
      <c r="VIM78" s="8"/>
      <c r="VIN78" s="8"/>
      <c r="VIO78" s="8"/>
      <c r="VIP78" s="8"/>
      <c r="VIQ78" s="8"/>
      <c r="VIR78" s="8"/>
      <c r="VIS78" s="8"/>
      <c r="VIT78" s="8"/>
      <c r="VIU78" s="8"/>
      <c r="VIV78" s="8"/>
      <c r="VIW78" s="8"/>
      <c r="VIX78" s="8"/>
      <c r="VIY78" s="8"/>
      <c r="VIZ78" s="8"/>
      <c r="VJA78" s="8"/>
      <c r="VJB78" s="8"/>
      <c r="VJC78" s="8"/>
      <c r="VJD78" s="8"/>
      <c r="VJE78" s="8"/>
      <c r="VJF78" s="8"/>
      <c r="VJG78" s="8"/>
      <c r="VJH78" s="8"/>
      <c r="VJI78" s="8"/>
      <c r="VJJ78" s="8"/>
      <c r="VJK78" s="8"/>
      <c r="VJL78" s="8"/>
      <c r="VJM78" s="8"/>
      <c r="VJN78" s="8"/>
      <c r="VJO78" s="8"/>
      <c r="VJP78" s="8"/>
      <c r="VJQ78" s="8"/>
      <c r="VJR78" s="8"/>
      <c r="VJS78" s="8"/>
      <c r="VJT78" s="8"/>
      <c r="VJU78" s="8"/>
      <c r="VJV78" s="8"/>
      <c r="VJW78" s="8"/>
      <c r="VJX78" s="8"/>
      <c r="VJY78" s="8"/>
      <c r="VJZ78" s="8"/>
      <c r="VKA78" s="8"/>
      <c r="VKB78" s="8"/>
      <c r="VKC78" s="8"/>
      <c r="VKD78" s="8"/>
      <c r="VKE78" s="8"/>
      <c r="VKF78" s="8"/>
      <c r="VKG78" s="8"/>
      <c r="VKH78" s="8"/>
      <c r="VKI78" s="8"/>
      <c r="VKJ78" s="8"/>
      <c r="VKK78" s="8"/>
      <c r="VKL78" s="8"/>
      <c r="VKM78" s="8"/>
      <c r="VKN78" s="8"/>
      <c r="VKO78" s="8"/>
      <c r="VKP78" s="8"/>
      <c r="VKQ78" s="8"/>
      <c r="VKR78" s="8"/>
      <c r="VKS78" s="8"/>
      <c r="VKT78" s="8"/>
      <c r="VKU78" s="8"/>
      <c r="VKV78" s="8"/>
      <c r="VKW78" s="8"/>
      <c r="VKX78" s="8"/>
      <c r="VKY78" s="8"/>
      <c r="VKZ78" s="8"/>
      <c r="VLA78" s="8"/>
      <c r="VLB78" s="8"/>
      <c r="VLC78" s="8"/>
      <c r="VLD78" s="8"/>
      <c r="VLE78" s="8"/>
      <c r="VLF78" s="8"/>
      <c r="VLG78" s="8"/>
      <c r="VLH78" s="8"/>
      <c r="VLI78" s="8"/>
      <c r="VLJ78" s="8"/>
      <c r="VLK78" s="8"/>
      <c r="VLL78" s="8"/>
      <c r="VLM78" s="8"/>
      <c r="VLN78" s="8"/>
      <c r="VLO78" s="8"/>
      <c r="VLP78" s="8"/>
      <c r="VLQ78" s="8"/>
      <c r="VLR78" s="8"/>
      <c r="VLS78" s="8"/>
      <c r="VLT78" s="8"/>
      <c r="VLU78" s="8"/>
      <c r="VLV78" s="8"/>
      <c r="VLW78" s="8"/>
      <c r="VLX78" s="8"/>
      <c r="VLY78" s="8"/>
      <c r="VLZ78" s="8"/>
      <c r="VMA78" s="8"/>
      <c r="VMB78" s="8"/>
      <c r="VMC78" s="8"/>
      <c r="VMD78" s="8"/>
      <c r="VME78" s="8"/>
      <c r="VMF78" s="8"/>
      <c r="VMG78" s="8"/>
      <c r="VMH78" s="8"/>
      <c r="VMI78" s="8"/>
      <c r="VMJ78" s="8"/>
      <c r="VMK78" s="8"/>
      <c r="VML78" s="8"/>
      <c r="VMM78" s="8"/>
      <c r="VMN78" s="8"/>
      <c r="VMO78" s="8"/>
      <c r="VMP78" s="8"/>
      <c r="VMQ78" s="8"/>
      <c r="VMR78" s="8"/>
      <c r="VMS78" s="8"/>
      <c r="VMT78" s="8"/>
      <c r="VMU78" s="8"/>
      <c r="VMV78" s="8"/>
      <c r="VMW78" s="8"/>
      <c r="VMX78" s="8"/>
      <c r="VMY78" s="8"/>
      <c r="VMZ78" s="8"/>
      <c r="VNA78" s="8"/>
      <c r="VNB78" s="8"/>
      <c r="VNC78" s="8"/>
      <c r="VND78" s="8"/>
      <c r="VNE78" s="8"/>
      <c r="VNF78" s="8"/>
      <c r="VNG78" s="8"/>
      <c r="VNH78" s="8"/>
      <c r="VNI78" s="8"/>
      <c r="VNJ78" s="8"/>
      <c r="VNK78" s="8"/>
      <c r="VNL78" s="8"/>
      <c r="VNM78" s="8"/>
      <c r="VNN78" s="8"/>
      <c r="VNO78" s="8"/>
      <c r="VNP78" s="8"/>
      <c r="VNQ78" s="8"/>
      <c r="VNR78" s="8"/>
      <c r="VNS78" s="8"/>
      <c r="VNT78" s="8"/>
      <c r="VNU78" s="8"/>
      <c r="VNV78" s="8"/>
      <c r="VNW78" s="8"/>
      <c r="VNX78" s="8"/>
      <c r="VNY78" s="8"/>
      <c r="VNZ78" s="8"/>
      <c r="VOA78" s="8"/>
      <c r="VOB78" s="8"/>
      <c r="VOC78" s="8"/>
      <c r="VOD78" s="8"/>
      <c r="VOE78" s="8"/>
      <c r="VOF78" s="8"/>
      <c r="VOG78" s="8"/>
      <c r="VOH78" s="8"/>
      <c r="VOI78" s="8"/>
      <c r="VOJ78" s="8"/>
      <c r="VOK78" s="8"/>
      <c r="VOL78" s="8"/>
      <c r="VOM78" s="8"/>
      <c r="VON78" s="8"/>
      <c r="VOO78" s="8"/>
      <c r="VOP78" s="8"/>
      <c r="VOQ78" s="8"/>
      <c r="VOR78" s="8"/>
      <c r="VOS78" s="8"/>
      <c r="VOT78" s="8"/>
      <c r="VOU78" s="8"/>
      <c r="VOV78" s="8"/>
      <c r="VOW78" s="8"/>
      <c r="VOX78" s="8"/>
      <c r="VOY78" s="8"/>
      <c r="VOZ78" s="8"/>
      <c r="VPA78" s="8"/>
      <c r="VPB78" s="8"/>
      <c r="VPC78" s="8"/>
      <c r="VPD78" s="8"/>
      <c r="VPE78" s="8"/>
      <c r="VPF78" s="8"/>
      <c r="VPG78" s="8"/>
      <c r="VPH78" s="8"/>
      <c r="VPI78" s="8"/>
      <c r="VPJ78" s="8"/>
      <c r="VPK78" s="8"/>
      <c r="VPL78" s="8"/>
      <c r="VPM78" s="8"/>
      <c r="VPN78" s="8"/>
      <c r="VPO78" s="8"/>
      <c r="VPP78" s="8"/>
      <c r="VPQ78" s="8"/>
      <c r="VPR78" s="8"/>
      <c r="VPS78" s="8"/>
      <c r="VPT78" s="8"/>
      <c r="VPU78" s="8"/>
      <c r="VPV78" s="8"/>
      <c r="VPW78" s="8"/>
      <c r="VPX78" s="8"/>
      <c r="VPY78" s="8"/>
      <c r="VPZ78" s="8"/>
      <c r="VQA78" s="8"/>
      <c r="VQB78" s="8"/>
      <c r="VQC78" s="8"/>
      <c r="VQD78" s="8"/>
      <c r="VQE78" s="8"/>
      <c r="VQF78" s="8"/>
      <c r="VQG78" s="8"/>
      <c r="VQH78" s="8"/>
      <c r="VQI78" s="8"/>
      <c r="VQJ78" s="8"/>
      <c r="VQK78" s="8"/>
      <c r="VQL78" s="8"/>
      <c r="VQM78" s="8"/>
      <c r="VQN78" s="8"/>
      <c r="VQO78" s="8"/>
      <c r="VQP78" s="8"/>
      <c r="VQQ78" s="8"/>
      <c r="VQR78" s="8"/>
      <c r="VQS78" s="8"/>
      <c r="VQT78" s="8"/>
      <c r="VQU78" s="8"/>
      <c r="VQV78" s="8"/>
      <c r="VQW78" s="8"/>
      <c r="VQX78" s="8"/>
      <c r="VQY78" s="8"/>
      <c r="VQZ78" s="8"/>
      <c r="VRA78" s="8"/>
      <c r="VRB78" s="8"/>
      <c r="VRC78" s="8"/>
      <c r="VRD78" s="8"/>
      <c r="VRE78" s="8"/>
      <c r="VRF78" s="8"/>
      <c r="VRG78" s="8"/>
      <c r="VRH78" s="8"/>
      <c r="VRI78" s="8"/>
      <c r="VRJ78" s="8"/>
      <c r="VRK78" s="8"/>
      <c r="VRL78" s="8"/>
      <c r="VRM78" s="8"/>
      <c r="VRN78" s="8"/>
      <c r="VRO78" s="8"/>
      <c r="VRP78" s="8"/>
      <c r="VRQ78" s="8"/>
      <c r="VRR78" s="8"/>
      <c r="VRS78" s="8"/>
      <c r="VRT78" s="8"/>
      <c r="VRU78" s="8"/>
      <c r="VRV78" s="8"/>
      <c r="VRW78" s="8"/>
      <c r="VRX78" s="8"/>
      <c r="VRY78" s="8"/>
      <c r="VRZ78" s="8"/>
      <c r="VSA78" s="8"/>
      <c r="VSB78" s="8"/>
      <c r="VSC78" s="8"/>
      <c r="VSD78" s="8"/>
      <c r="VSE78" s="8"/>
      <c r="VSF78" s="8"/>
      <c r="VSG78" s="8"/>
      <c r="VSH78" s="8"/>
      <c r="VSI78" s="8"/>
      <c r="VSJ78" s="8"/>
      <c r="VSK78" s="8"/>
      <c r="VSL78" s="8"/>
      <c r="VSM78" s="8"/>
      <c r="VSN78" s="8"/>
      <c r="VSO78" s="8"/>
      <c r="VSP78" s="8"/>
      <c r="VSQ78" s="8"/>
      <c r="VSR78" s="8"/>
      <c r="VSS78" s="8"/>
      <c r="VST78" s="8"/>
      <c r="VSU78" s="8"/>
      <c r="VSV78" s="8"/>
      <c r="VSW78" s="8"/>
      <c r="VSX78" s="8"/>
      <c r="VSY78" s="8"/>
      <c r="VSZ78" s="8"/>
      <c r="VTA78" s="8"/>
      <c r="VTB78" s="8"/>
      <c r="VTC78" s="8"/>
      <c r="VTD78" s="8"/>
      <c r="VTE78" s="8"/>
      <c r="VTF78" s="8"/>
      <c r="VTG78" s="8"/>
      <c r="VTH78" s="8"/>
      <c r="VTI78" s="8"/>
      <c r="VTJ78" s="8"/>
      <c r="VTK78" s="8"/>
      <c r="VTL78" s="8"/>
      <c r="VTM78" s="8"/>
      <c r="VTN78" s="8"/>
      <c r="VTO78" s="8"/>
      <c r="VTP78" s="8"/>
      <c r="VTQ78" s="8"/>
      <c r="VTR78" s="8"/>
      <c r="VTS78" s="8"/>
      <c r="VTT78" s="8"/>
      <c r="VTU78" s="8"/>
      <c r="VTV78" s="8"/>
      <c r="VTW78" s="8"/>
      <c r="VTX78" s="8"/>
      <c r="VTY78" s="8"/>
      <c r="VTZ78" s="8"/>
      <c r="VUA78" s="8"/>
      <c r="VUB78" s="8"/>
      <c r="VUC78" s="8"/>
      <c r="VUD78" s="8"/>
      <c r="VUE78" s="8"/>
      <c r="VUF78" s="8"/>
      <c r="VUG78" s="8"/>
      <c r="VUH78" s="8"/>
      <c r="VUI78" s="8"/>
      <c r="VUJ78" s="8"/>
      <c r="VUK78" s="8"/>
      <c r="VUL78" s="8"/>
      <c r="VUM78" s="8"/>
      <c r="VUN78" s="8"/>
      <c r="VUO78" s="8"/>
      <c r="VUP78" s="8"/>
      <c r="VUQ78" s="8"/>
      <c r="VUR78" s="8"/>
      <c r="VUS78" s="8"/>
      <c r="VUT78" s="8"/>
      <c r="VUU78" s="8"/>
      <c r="VUV78" s="8"/>
      <c r="VUW78" s="8"/>
      <c r="VUX78" s="8"/>
      <c r="VUY78" s="8"/>
      <c r="VUZ78" s="8"/>
      <c r="VVA78" s="8"/>
      <c r="VVB78" s="8"/>
      <c r="VVC78" s="8"/>
      <c r="VVD78" s="8"/>
      <c r="VVE78" s="8"/>
      <c r="VVF78" s="8"/>
      <c r="VVG78" s="8"/>
      <c r="VVH78" s="8"/>
      <c r="VVI78" s="8"/>
      <c r="VVJ78" s="8"/>
      <c r="VVK78" s="8"/>
      <c r="VVL78" s="8"/>
      <c r="VVM78" s="8"/>
      <c r="VVN78" s="8"/>
      <c r="VVO78" s="8"/>
      <c r="VVP78" s="8"/>
      <c r="VVQ78" s="8"/>
      <c r="VVR78" s="8"/>
      <c r="VVS78" s="8"/>
      <c r="VVT78" s="8"/>
      <c r="VVU78" s="8"/>
      <c r="VVV78" s="8"/>
      <c r="VVW78" s="8"/>
      <c r="VVX78" s="8"/>
      <c r="VVY78" s="8"/>
      <c r="VVZ78" s="8"/>
      <c r="VWA78" s="8"/>
      <c r="VWB78" s="8"/>
      <c r="VWC78" s="8"/>
      <c r="VWD78" s="8"/>
      <c r="VWE78" s="8"/>
      <c r="VWF78" s="8"/>
      <c r="VWG78" s="8"/>
      <c r="VWH78" s="8"/>
      <c r="VWI78" s="8"/>
      <c r="VWJ78" s="8"/>
      <c r="VWK78" s="8"/>
      <c r="VWL78" s="8"/>
      <c r="VWM78" s="8"/>
      <c r="VWN78" s="8"/>
      <c r="VWO78" s="8"/>
      <c r="VWP78" s="8"/>
      <c r="VWQ78" s="8"/>
      <c r="VWR78" s="8"/>
      <c r="VWS78" s="8"/>
      <c r="VWT78" s="8"/>
      <c r="VWU78" s="8"/>
      <c r="VWV78" s="8"/>
      <c r="VWW78" s="8"/>
      <c r="VWX78" s="8"/>
      <c r="VWY78" s="8"/>
      <c r="VWZ78" s="8"/>
      <c r="VXA78" s="8"/>
      <c r="VXB78" s="8"/>
      <c r="VXC78" s="8"/>
      <c r="VXD78" s="8"/>
      <c r="VXE78" s="8"/>
      <c r="VXF78" s="8"/>
      <c r="VXG78" s="8"/>
      <c r="VXH78" s="8"/>
      <c r="VXI78" s="8"/>
      <c r="VXJ78" s="8"/>
      <c r="VXK78" s="8"/>
      <c r="VXL78" s="8"/>
      <c r="VXM78" s="8"/>
      <c r="VXN78" s="8"/>
      <c r="VXO78" s="8"/>
      <c r="VXP78" s="8"/>
      <c r="VXQ78" s="8"/>
      <c r="VXR78" s="8"/>
      <c r="VXS78" s="8"/>
      <c r="VXT78" s="8"/>
      <c r="VXU78" s="8"/>
      <c r="VXV78" s="8"/>
      <c r="VXW78" s="8"/>
      <c r="VXX78" s="8"/>
      <c r="VXY78" s="8"/>
      <c r="VXZ78" s="8"/>
      <c r="VYA78" s="8"/>
      <c r="VYB78" s="8"/>
      <c r="VYC78" s="8"/>
      <c r="VYD78" s="8"/>
      <c r="VYE78" s="8"/>
      <c r="VYF78" s="8"/>
      <c r="VYG78" s="8"/>
      <c r="VYH78" s="8"/>
      <c r="VYI78" s="8"/>
      <c r="VYJ78" s="8"/>
      <c r="VYK78" s="8"/>
      <c r="VYL78" s="8"/>
      <c r="VYM78" s="8"/>
      <c r="VYN78" s="8"/>
      <c r="VYO78" s="8"/>
      <c r="VYP78" s="8"/>
      <c r="VYQ78" s="8"/>
      <c r="VYR78" s="8"/>
      <c r="VYS78" s="8"/>
      <c r="VYT78" s="8"/>
      <c r="VYU78" s="8"/>
      <c r="VYV78" s="8"/>
      <c r="VYW78" s="8"/>
      <c r="VYX78" s="8"/>
      <c r="VYY78" s="8"/>
      <c r="VYZ78" s="8"/>
      <c r="VZA78" s="8"/>
      <c r="VZB78" s="8"/>
      <c r="VZC78" s="8"/>
      <c r="VZD78" s="8"/>
      <c r="VZE78" s="8"/>
      <c r="VZF78" s="8"/>
      <c r="VZG78" s="8"/>
      <c r="VZH78" s="8"/>
      <c r="VZI78" s="8"/>
      <c r="VZJ78" s="8"/>
      <c r="VZK78" s="8"/>
      <c r="VZL78" s="8"/>
      <c r="VZM78" s="8"/>
      <c r="VZN78" s="8"/>
      <c r="VZO78" s="8"/>
      <c r="VZP78" s="8"/>
      <c r="VZQ78" s="8"/>
      <c r="VZR78" s="8"/>
      <c r="VZS78" s="8"/>
      <c r="VZT78" s="8"/>
      <c r="VZU78" s="8"/>
      <c r="VZV78" s="8"/>
      <c r="VZW78" s="8"/>
      <c r="VZX78" s="8"/>
      <c r="VZY78" s="8"/>
      <c r="VZZ78" s="8"/>
      <c r="WAA78" s="8"/>
      <c r="WAB78" s="8"/>
      <c r="WAC78" s="8"/>
      <c r="WAD78" s="8"/>
      <c r="WAE78" s="8"/>
      <c r="WAF78" s="8"/>
      <c r="WAG78" s="8"/>
      <c r="WAH78" s="8"/>
      <c r="WAI78" s="8"/>
      <c r="WAJ78" s="8"/>
      <c r="WAK78" s="8"/>
      <c r="WAL78" s="8"/>
      <c r="WAM78" s="8"/>
      <c r="WAN78" s="8"/>
      <c r="WAO78" s="8"/>
      <c r="WAP78" s="8"/>
      <c r="WAQ78" s="8"/>
      <c r="WAR78" s="8"/>
      <c r="WAS78" s="8"/>
      <c r="WAT78" s="8"/>
      <c r="WAU78" s="8"/>
      <c r="WAV78" s="8"/>
      <c r="WAW78" s="8"/>
      <c r="WAX78" s="8"/>
      <c r="WAY78" s="8"/>
      <c r="WAZ78" s="8"/>
      <c r="WBA78" s="8"/>
      <c r="WBB78" s="8"/>
      <c r="WBC78" s="8"/>
      <c r="WBD78" s="8"/>
      <c r="WBE78" s="8"/>
      <c r="WBF78" s="8"/>
      <c r="WBG78" s="8"/>
      <c r="WBH78" s="8"/>
      <c r="WBI78" s="8"/>
      <c r="WBJ78" s="8"/>
      <c r="WBK78" s="8"/>
      <c r="WBL78" s="8"/>
      <c r="WBM78" s="8"/>
      <c r="WBN78" s="8"/>
      <c r="WBO78" s="8"/>
      <c r="WBP78" s="8"/>
      <c r="WBQ78" s="8"/>
      <c r="WBR78" s="8"/>
      <c r="WBS78" s="8"/>
      <c r="WBT78" s="8"/>
      <c r="WBU78" s="8"/>
      <c r="WBV78" s="8"/>
      <c r="WBW78" s="8"/>
      <c r="WBX78" s="8"/>
      <c r="WBY78" s="8"/>
      <c r="WBZ78" s="8"/>
      <c r="WCA78" s="8"/>
      <c r="WCB78" s="8"/>
      <c r="WCC78" s="8"/>
      <c r="WCD78" s="8"/>
      <c r="WCE78" s="8"/>
      <c r="WCF78" s="8"/>
      <c r="WCG78" s="8"/>
      <c r="WCH78" s="8"/>
      <c r="WCI78" s="8"/>
      <c r="WCJ78" s="8"/>
      <c r="WCK78" s="8"/>
      <c r="WCL78" s="8"/>
      <c r="WCM78" s="8"/>
      <c r="WCN78" s="8"/>
      <c r="WCO78" s="8"/>
      <c r="WCP78" s="8"/>
      <c r="WCQ78" s="8"/>
      <c r="WCR78" s="8"/>
      <c r="WCS78" s="8"/>
      <c r="WCT78" s="8"/>
    </row>
    <row r="79" spans="1:15646" ht="18.75" x14ac:dyDescent="0.3">
      <c r="A79" s="30" t="s">
        <v>61</v>
      </c>
      <c r="B79" s="24">
        <v>11.005384040000001</v>
      </c>
      <c r="C79" s="24">
        <v>4.6989606199999994</v>
      </c>
      <c r="D79" s="24">
        <v>19.221181860000002</v>
      </c>
      <c r="E79" s="24">
        <v>8.7573079600000003</v>
      </c>
      <c r="F79" s="24">
        <v>16.35843431</v>
      </c>
      <c r="G79" s="24">
        <v>9.1881329299999983</v>
      </c>
      <c r="H79" s="24">
        <v>10.733508743838367</v>
      </c>
      <c r="I79" s="24">
        <v>3.9498914599999999</v>
      </c>
      <c r="J79" s="24">
        <v>19.230768814419651</v>
      </c>
      <c r="K79" s="24">
        <v>9.7826623698096462</v>
      </c>
      <c r="L79" s="24">
        <v>18.93592756</v>
      </c>
      <c r="M79" s="24">
        <v>10.79514799</v>
      </c>
      <c r="N79" s="24">
        <v>11.371335025509504</v>
      </c>
      <c r="O79" s="27">
        <v>143.02325964357721</v>
      </c>
      <c r="P79" s="24">
        <v>9.5644117299999998</v>
      </c>
      <c r="Q79" s="24">
        <v>20.583592704164897</v>
      </c>
      <c r="R79" s="24">
        <v>10.90631574189675</v>
      </c>
      <c r="S79" s="24">
        <v>20.093957589620842</v>
      </c>
      <c r="T79" s="24">
        <v>12.800361027859489</v>
      </c>
      <c r="U79" s="24">
        <v>13.073197682169999</v>
      </c>
      <c r="V79" s="24">
        <v>13.616715159999998</v>
      </c>
      <c r="W79" s="24">
        <v>22.599667630491428</v>
      </c>
      <c r="X79" s="24">
        <v>11.801914646960761</v>
      </c>
      <c r="Y79" s="24">
        <v>20.830596943999996</v>
      </c>
      <c r="Z79" s="38">
        <v>13.560101479999998</v>
      </c>
      <c r="AA79" s="24">
        <v>13.89651958</v>
      </c>
      <c r="AB79" s="24">
        <v>183.32735191716409</v>
      </c>
      <c r="AC79" s="24">
        <v>15.69047512</v>
      </c>
      <c r="AD79" s="24">
        <v>25.687283593149989</v>
      </c>
      <c r="AE79" s="24">
        <v>12.070043939941112</v>
      </c>
      <c r="AF79" s="24">
        <v>21.7568183755</v>
      </c>
      <c r="AG79" s="24">
        <v>16.165576328899153</v>
      </c>
      <c r="AH79" s="24">
        <v>15.905241432351865</v>
      </c>
      <c r="AI79" s="24">
        <v>18.960900178999999</v>
      </c>
      <c r="AJ79" s="24">
        <v>27.27938524</v>
      </c>
      <c r="AK79" s="25">
        <v>36.765558033905648</v>
      </c>
      <c r="AL79" s="25">
        <v>24.472336171074737</v>
      </c>
      <c r="AM79" s="25">
        <v>16.9989244</v>
      </c>
      <c r="AN79" s="25">
        <v>17.214811369999996</v>
      </c>
      <c r="AO79" s="27">
        <v>248.96735418382252</v>
      </c>
      <c r="AP79" s="27">
        <v>19.372541869999999</v>
      </c>
      <c r="AQ79" s="27">
        <v>28.909890239999978</v>
      </c>
      <c r="AR79" s="27">
        <v>39.373648712125423</v>
      </c>
      <c r="AS79" s="118">
        <v>34.244949607652885</v>
      </c>
      <c r="GE79" s="118">
        <v>19.460106128003304</v>
      </c>
      <c r="GF79" s="118">
        <v>3.3259841104373176</v>
      </c>
      <c r="GG79" s="52">
        <f t="shared" si="18"/>
        <v>87.656080822125404</v>
      </c>
      <c r="GH79" s="52">
        <v>26.221606943814098</v>
      </c>
      <c r="GI79" s="52">
        <v>17.989608700481881</v>
      </c>
      <c r="GJ79" s="52">
        <v>19.790314806604574</v>
      </c>
      <c r="GK79" s="52">
        <v>23.134288410000003</v>
      </c>
      <c r="GL79" s="52">
        <v>31.826718049999993</v>
      </c>
      <c r="GM79" s="52">
        <v>42.410649634053058</v>
      </c>
      <c r="GN79" s="52">
        <v>28.679674787571575</v>
      </c>
      <c r="GO79" s="52"/>
      <c r="GP79" s="52"/>
      <c r="GQ79" s="52">
        <v>2.0515373099999996</v>
      </c>
      <c r="GR79" s="52">
        <v>5.5411800000000004E-2</v>
      </c>
      <c r="GS79" s="52"/>
      <c r="GT79" s="52">
        <v>0.43895379999999995</v>
      </c>
      <c r="GU79" s="52"/>
      <c r="GV79" s="52">
        <v>2.5459029099999997</v>
      </c>
      <c r="GW79" s="52"/>
      <c r="GX79" s="52">
        <v>1.5526476200000001</v>
      </c>
      <c r="GY79" s="52"/>
      <c r="GZ79" s="52">
        <v>4.0622678099999998</v>
      </c>
      <c r="HA79" s="52">
        <v>0.47643932000000005</v>
      </c>
      <c r="HB79" s="52">
        <v>6.0913547499999998</v>
      </c>
      <c r="HC79" s="52">
        <v>1.2659602608007581</v>
      </c>
      <c r="HD79" s="52">
        <v>1.3737049399999999</v>
      </c>
      <c r="HE79" s="52"/>
      <c r="HF79" s="52"/>
      <c r="HG79" s="52">
        <v>0.83116685000000012</v>
      </c>
      <c r="HH79" s="52">
        <v>3.4708320508007584</v>
      </c>
      <c r="HI79" s="52">
        <v>3.7094476800000002</v>
      </c>
      <c r="HJ79" s="52">
        <v>2.02211747</v>
      </c>
      <c r="HK79" s="52">
        <v>1.18210696</v>
      </c>
      <c r="HL79" s="52"/>
      <c r="HM79" s="52">
        <v>1.7105844399999999</v>
      </c>
      <c r="HN79" s="52">
        <v>8.6242565500000001</v>
      </c>
      <c r="HO79" s="52">
        <v>20.732346260800757</v>
      </c>
      <c r="HP79" s="52">
        <v>2.4822961599999998</v>
      </c>
      <c r="HQ79" s="52"/>
      <c r="HR79" s="52">
        <v>8.5277060000000002E-2</v>
      </c>
      <c r="HS79" s="52">
        <v>0.65415648000000015</v>
      </c>
      <c r="HT79" s="52">
        <v>4.8506770299999999</v>
      </c>
      <c r="HU79" s="52">
        <v>8.0724067300000009</v>
      </c>
      <c r="HV79" s="52">
        <v>9.8917090000000193E-2</v>
      </c>
      <c r="HW79" s="52"/>
      <c r="HX79" s="52">
        <v>0.57924644999999997</v>
      </c>
      <c r="HY79" s="52"/>
      <c r="HZ79" s="52">
        <v>3.0329355700000002</v>
      </c>
      <c r="IA79" s="52">
        <v>3.7110991100000001</v>
      </c>
      <c r="IB79" s="52">
        <v>5.6040342000000001</v>
      </c>
      <c r="IC79" s="52"/>
      <c r="ID79" s="52">
        <v>0.43106375000000002</v>
      </c>
      <c r="IE79" s="52">
        <v>1.521728340000001</v>
      </c>
      <c r="IF79" s="52">
        <v>0.27748349999999999</v>
      </c>
      <c r="IG79" s="52">
        <v>7.8343097900000007</v>
      </c>
      <c r="IH79" s="52"/>
      <c r="II79" s="52">
        <v>0.15695954000000001</v>
      </c>
      <c r="IJ79" s="52"/>
      <c r="IK79" s="52">
        <v>0.49232733948775526</v>
      </c>
      <c r="IL79" s="52">
        <v>0.64928687948775532</v>
      </c>
      <c r="IM79" s="52"/>
      <c r="IN79" s="52"/>
      <c r="IO79" s="52">
        <v>20.267102509487756</v>
      </c>
      <c r="IP79" s="52">
        <v>318.70839092493895</v>
      </c>
      <c r="IQ79" s="52">
        <f t="shared" si="19"/>
        <v>248.96735418382252</v>
      </c>
      <c r="IR79" s="52">
        <f t="shared" si="20"/>
        <v>318.70839092493895</v>
      </c>
      <c r="IS79" s="62"/>
      <c r="IT79" s="62">
        <v>0.25919074000000003</v>
      </c>
      <c r="IU79" s="62"/>
      <c r="IV79" s="62">
        <v>0.25919074000000003</v>
      </c>
      <c r="IW79" s="62">
        <v>5.13629012</v>
      </c>
      <c r="IX79" s="62">
        <v>0.24903014000000001</v>
      </c>
      <c r="IY79" s="62">
        <v>1.5070567800000001</v>
      </c>
      <c r="IZ79" s="62">
        <v>0.35870765000000004</v>
      </c>
      <c r="JA79" s="62"/>
      <c r="JB79" s="62">
        <v>7.2510846900000008</v>
      </c>
      <c r="JC79" s="62"/>
      <c r="JD79" s="62">
        <v>5.7683772800000002</v>
      </c>
      <c r="JE79" s="62"/>
      <c r="JF79" s="62"/>
      <c r="JG79" s="62"/>
      <c r="JH79" s="62">
        <v>5.7683772800000002</v>
      </c>
      <c r="JI79" s="62">
        <v>0.19175826999999998</v>
      </c>
      <c r="JJ79" s="62">
        <v>9.4653988800000004</v>
      </c>
      <c r="JK79" s="62"/>
      <c r="JL79" s="62">
        <v>5.8735969999999998E-2</v>
      </c>
      <c r="JM79" s="62">
        <v>9.7158931200000005</v>
      </c>
      <c r="JN79" s="62">
        <v>4.2979683700000004</v>
      </c>
      <c r="JO79" s="62"/>
      <c r="JP79" s="62"/>
      <c r="JQ79" s="62">
        <v>9.8886980000000055E-2</v>
      </c>
      <c r="JR79" s="62">
        <v>4.3968553500000001</v>
      </c>
      <c r="JS79" s="52">
        <v>27.391401179999999</v>
      </c>
      <c r="JT79" s="62"/>
      <c r="JU79" s="68"/>
      <c r="JV79" s="62">
        <v>2.13248814</v>
      </c>
      <c r="JW79" s="62"/>
      <c r="JX79" s="61">
        <v>3.2163470000000006E-2</v>
      </c>
      <c r="JY79" s="67">
        <v>0.29630708</v>
      </c>
      <c r="JZ79" s="67">
        <v>2.0626533600000001</v>
      </c>
      <c r="KA79" s="67">
        <f t="shared" si="21"/>
        <v>4.5236120500000006</v>
      </c>
      <c r="KB79" s="67">
        <v>4.6470408600000006</v>
      </c>
      <c r="KC79" s="67"/>
      <c r="KD79" s="67"/>
      <c r="KE79" s="67"/>
      <c r="KF79" s="67">
        <v>2.8922717799999997</v>
      </c>
      <c r="KG79" s="67">
        <f t="shared" si="22"/>
        <v>7.5393126400000003</v>
      </c>
      <c r="KH79" s="67"/>
      <c r="KI79" s="67">
        <v>3.4048082399999999</v>
      </c>
      <c r="KJ79" s="67">
        <v>2.8430190000000001E-2</v>
      </c>
      <c r="KK79" s="67">
        <v>18.096037500000001</v>
      </c>
      <c r="KL79" s="67"/>
      <c r="KM79" s="67">
        <f t="shared" si="23"/>
        <v>21.529275930000001</v>
      </c>
      <c r="KN79" s="67">
        <v>0.30560645000000008</v>
      </c>
      <c r="KO79" s="67">
        <v>0.12788895000000003</v>
      </c>
      <c r="KP79" s="67">
        <v>0.9094206199999999</v>
      </c>
      <c r="KQ79" s="67"/>
      <c r="KR79" s="67">
        <f t="shared" si="24"/>
        <v>1.3429160200000001</v>
      </c>
      <c r="KS79" s="67">
        <f t="shared" si="25"/>
        <v>34.935116639999997</v>
      </c>
      <c r="KT79" s="52">
        <v>0.29022505000000004</v>
      </c>
      <c r="KU79" s="52">
        <v>0.29022505000000004</v>
      </c>
      <c r="KV79" s="52">
        <v>0.64247229000000028</v>
      </c>
      <c r="KW79" s="52"/>
      <c r="KX79" s="52">
        <v>0.32798419000000001</v>
      </c>
      <c r="KY79" s="52">
        <v>0.97045648000000029</v>
      </c>
      <c r="KZ79" s="52">
        <v>9.2677359999999986E-2</v>
      </c>
      <c r="LA79" s="52"/>
      <c r="LB79" s="52"/>
      <c r="LC79" s="52">
        <v>0.18454844000000001</v>
      </c>
      <c r="LD79" s="52">
        <v>6.4463244</v>
      </c>
      <c r="LE79" s="52">
        <f t="shared" si="27"/>
        <v>6.7235502</v>
      </c>
      <c r="LF79" s="52">
        <v>0.54585502000000008</v>
      </c>
      <c r="LG79" s="52">
        <v>22.5</v>
      </c>
      <c r="LH79" s="52">
        <v>1.38582918</v>
      </c>
      <c r="LI79" s="52">
        <v>5.4290563299999999</v>
      </c>
      <c r="LJ79" s="52">
        <v>1.4813023099999998</v>
      </c>
      <c r="LK79" s="52">
        <v>31.342042840000001</v>
      </c>
      <c r="LL79" s="52">
        <v>0.41024536999999994</v>
      </c>
      <c r="LM79" s="52">
        <v>0.19821567999999998</v>
      </c>
      <c r="LN79" s="52">
        <v>2.91540351</v>
      </c>
      <c r="LO79" s="52"/>
      <c r="LP79" s="52">
        <v>1.5417343399999999</v>
      </c>
      <c r="LQ79" s="52">
        <v>5.0655988999999995</v>
      </c>
      <c r="LR79" s="52">
        <f t="shared" si="28"/>
        <v>44.39187347</v>
      </c>
      <c r="LS79" s="52">
        <f t="shared" si="26"/>
        <v>106.71839129</v>
      </c>
    </row>
    <row r="80" spans="1:15646" ht="18.75" hidden="1" x14ac:dyDescent="0.3">
      <c r="A80" s="27" t="s">
        <v>62</v>
      </c>
      <c r="B80" s="24"/>
      <c r="C80" s="24"/>
      <c r="D80" s="24">
        <v>0.34630367000000001</v>
      </c>
      <c r="E80" s="24"/>
      <c r="F80" s="24">
        <v>1.5988763700000002</v>
      </c>
      <c r="G80" s="24">
        <v>2.4254583100000002</v>
      </c>
      <c r="H80" s="24">
        <v>7.4794520000000003E-2</v>
      </c>
      <c r="I80" s="24">
        <v>1.8323649099999999</v>
      </c>
      <c r="J80" s="24">
        <v>5.950685E-2</v>
      </c>
      <c r="K80" s="24"/>
      <c r="L80" s="24"/>
      <c r="M80" s="24"/>
      <c r="N80" s="24">
        <v>1.3546255199999999</v>
      </c>
      <c r="O80" s="27">
        <v>7.6919301500000001</v>
      </c>
      <c r="P80" s="24">
        <v>0.82987624999999987</v>
      </c>
      <c r="Q80" s="24"/>
      <c r="R80" s="24"/>
      <c r="S80" s="24"/>
      <c r="T80" s="24"/>
      <c r="U80" s="24"/>
      <c r="V80" s="24"/>
      <c r="W80" s="24"/>
      <c r="X80" s="24"/>
      <c r="Y80" s="24">
        <v>6.3162679999999999E-2</v>
      </c>
      <c r="Z80" s="24"/>
      <c r="AA80" s="24"/>
      <c r="AB80" s="24">
        <v>0.8930389299999999</v>
      </c>
      <c r="AC80" s="24"/>
      <c r="AD80" s="24"/>
      <c r="AE80" s="24">
        <v>0.39086863999999999</v>
      </c>
      <c r="AF80" s="24"/>
      <c r="AG80" s="24"/>
      <c r="AH80" s="24"/>
      <c r="AI80" s="24"/>
      <c r="AJ80" s="24"/>
      <c r="AK80" s="25"/>
      <c r="AL80" s="25"/>
      <c r="AM80" s="25"/>
      <c r="AN80" s="25">
        <v>0</v>
      </c>
      <c r="AO80" s="27">
        <v>0.39086863999999999</v>
      </c>
      <c r="AP80" s="27"/>
      <c r="AQ80" s="27"/>
      <c r="AR80" s="27"/>
      <c r="AS80" s="119">
        <v>0</v>
      </c>
      <c r="GE80" s="119">
        <v>0</v>
      </c>
      <c r="GF80" s="119">
        <v>0</v>
      </c>
      <c r="GG80" s="52">
        <f t="shared" si="18"/>
        <v>0</v>
      </c>
      <c r="GH80" s="52">
        <v>0.26260440999999995</v>
      </c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>
        <v>0.26260440999999995</v>
      </c>
      <c r="IQ80" s="52">
        <f t="shared" si="19"/>
        <v>0.39086863999999999</v>
      </c>
      <c r="IR80" s="52">
        <f t="shared" si="20"/>
        <v>0.26260440999999995</v>
      </c>
      <c r="IS80" s="62"/>
      <c r="IT80" s="62"/>
      <c r="IU80" s="62"/>
      <c r="IV80" s="62"/>
      <c r="IW80" s="62"/>
      <c r="IX80" s="62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52"/>
      <c r="JT80" s="62"/>
      <c r="JU80" s="68"/>
      <c r="JV80" s="62"/>
      <c r="JW80" s="62"/>
      <c r="JX80" s="62"/>
      <c r="JY80" s="68"/>
      <c r="JZ80" s="68"/>
      <c r="KA80" s="68">
        <f t="shared" si="21"/>
        <v>0</v>
      </c>
      <c r="KB80" s="68"/>
      <c r="KC80" s="68"/>
      <c r="KD80" s="68"/>
      <c r="KE80" s="68"/>
      <c r="KF80" s="68"/>
      <c r="KG80" s="68">
        <f t="shared" si="22"/>
        <v>0</v>
      </c>
      <c r="KH80" s="68"/>
      <c r="KI80" s="68"/>
      <c r="KJ80" s="68"/>
      <c r="KK80" s="68"/>
      <c r="KL80" s="68"/>
      <c r="KM80" s="68">
        <f t="shared" si="23"/>
        <v>0</v>
      </c>
      <c r="KN80" s="68"/>
      <c r="KO80" s="68"/>
      <c r="KP80" s="68"/>
      <c r="KQ80" s="68"/>
      <c r="KR80" s="68">
        <f t="shared" si="24"/>
        <v>0</v>
      </c>
      <c r="KS80" s="68">
        <f t="shared" si="25"/>
        <v>0</v>
      </c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>
        <f t="shared" si="27"/>
        <v>0</v>
      </c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>
        <f t="shared" si="28"/>
        <v>0</v>
      </c>
      <c r="LS80" s="52">
        <f t="shared" si="26"/>
        <v>0</v>
      </c>
    </row>
    <row r="81" spans="1:331" ht="18.75" hidden="1" x14ac:dyDescent="0.3">
      <c r="A81" s="24" t="s">
        <v>58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5"/>
      <c r="AL81" s="25"/>
      <c r="AM81" s="25"/>
      <c r="AN81" s="25">
        <v>0</v>
      </c>
      <c r="AO81" s="24">
        <v>0</v>
      </c>
      <c r="AP81" s="24"/>
      <c r="AQ81" s="24"/>
      <c r="AR81" s="24"/>
      <c r="AS81" s="118">
        <v>0</v>
      </c>
      <c r="GE81" s="118">
        <v>0</v>
      </c>
      <c r="GF81" s="118">
        <v>0</v>
      </c>
      <c r="GG81" s="51">
        <f t="shared" si="18"/>
        <v>0</v>
      </c>
      <c r="GH81" s="51"/>
      <c r="GI81" s="51"/>
      <c r="GJ81" s="51"/>
      <c r="GK81" s="51"/>
      <c r="GL81" s="51"/>
      <c r="GM81" s="51"/>
      <c r="GN81" s="51"/>
      <c r="GO81" s="51"/>
      <c r="GP81" s="51"/>
      <c r="GQ81" s="51"/>
      <c r="GR81" s="51"/>
      <c r="GS81" s="51"/>
      <c r="GT81" s="51"/>
      <c r="GU81" s="51"/>
      <c r="GV81" s="51"/>
      <c r="GW81" s="51"/>
      <c r="GX81" s="51"/>
      <c r="GY81" s="51"/>
      <c r="GZ81" s="51"/>
      <c r="HA81" s="51"/>
      <c r="HB81" s="51"/>
      <c r="HC81" s="51"/>
      <c r="HD81" s="51"/>
      <c r="HE81" s="51"/>
      <c r="HF81" s="51"/>
      <c r="HG81" s="51"/>
      <c r="HH81" s="51"/>
      <c r="HI81" s="51"/>
      <c r="HJ81" s="51"/>
      <c r="HK81" s="51"/>
      <c r="HL81" s="51"/>
      <c r="HM81" s="51"/>
      <c r="HN81" s="51"/>
      <c r="HO81" s="51"/>
      <c r="HP81" s="51"/>
      <c r="HQ81" s="51"/>
      <c r="HR81" s="51"/>
      <c r="HS81" s="51"/>
      <c r="HT81" s="51"/>
      <c r="HU81" s="51"/>
      <c r="HV81" s="51"/>
      <c r="HW81" s="51"/>
      <c r="HX81" s="51"/>
      <c r="HY81" s="51"/>
      <c r="HZ81" s="51"/>
      <c r="IA81" s="51"/>
      <c r="IB81" s="51"/>
      <c r="IC81" s="51"/>
      <c r="ID81" s="51"/>
      <c r="IE81" s="51"/>
      <c r="IF81" s="51"/>
      <c r="IG81" s="51"/>
      <c r="IH81" s="51"/>
      <c r="II81" s="51"/>
      <c r="IJ81" s="51"/>
      <c r="IK81" s="51"/>
      <c r="IL81" s="51"/>
      <c r="IM81" s="51"/>
      <c r="IN81" s="51"/>
      <c r="IO81" s="51"/>
      <c r="IP81" s="51"/>
      <c r="IQ81" s="51">
        <f t="shared" si="19"/>
        <v>0</v>
      </c>
      <c r="IR81" s="51">
        <f t="shared" si="20"/>
        <v>0</v>
      </c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51"/>
      <c r="JT81" s="61"/>
      <c r="JU81" s="67"/>
      <c r="JV81" s="61"/>
      <c r="JW81" s="61"/>
      <c r="JX81" s="62"/>
      <c r="JY81" s="68"/>
      <c r="JZ81" s="68"/>
      <c r="KA81" s="68">
        <f t="shared" si="21"/>
        <v>0</v>
      </c>
      <c r="KB81" s="68"/>
      <c r="KC81" s="68"/>
      <c r="KD81" s="68"/>
      <c r="KE81" s="68"/>
      <c r="KF81" s="68"/>
      <c r="KG81" s="68">
        <f t="shared" si="22"/>
        <v>0</v>
      </c>
      <c r="KH81" s="68"/>
      <c r="KI81" s="68"/>
      <c r="KJ81" s="68"/>
      <c r="KK81" s="68"/>
      <c r="KL81" s="68"/>
      <c r="KM81" s="68">
        <f t="shared" si="23"/>
        <v>0</v>
      </c>
      <c r="KN81" s="68"/>
      <c r="KO81" s="68"/>
      <c r="KP81" s="68"/>
      <c r="KQ81" s="68"/>
      <c r="KR81" s="68">
        <f t="shared" si="24"/>
        <v>0</v>
      </c>
      <c r="KS81" s="68">
        <f t="shared" si="25"/>
        <v>0</v>
      </c>
      <c r="KT81" s="51"/>
      <c r="KU81" s="51"/>
      <c r="KV81" s="51"/>
      <c r="KW81" s="51"/>
      <c r="KX81" s="51"/>
      <c r="KY81" s="51"/>
      <c r="KZ81" s="51"/>
      <c r="LA81" s="51"/>
      <c r="LB81" s="51"/>
      <c r="LC81" s="51"/>
      <c r="LD81" s="51"/>
      <c r="LE81" s="51">
        <f t="shared" si="27"/>
        <v>0</v>
      </c>
      <c r="LF81" s="51"/>
      <c r="LG81" s="51"/>
      <c r="LH81" s="51"/>
      <c r="LI81" s="51"/>
      <c r="LJ81" s="51"/>
      <c r="LK81" s="51"/>
      <c r="LL81" s="51"/>
      <c r="LM81" s="51"/>
      <c r="LN81" s="51"/>
      <c r="LO81" s="51"/>
      <c r="LP81" s="51"/>
      <c r="LQ81" s="51"/>
      <c r="LR81" s="51">
        <f t="shared" si="28"/>
        <v>0</v>
      </c>
      <c r="LS81" s="51">
        <f t="shared" si="26"/>
        <v>0</v>
      </c>
    </row>
    <row r="82" spans="1:331" ht="18.75" hidden="1" x14ac:dyDescent="0.3">
      <c r="A82" s="24" t="s">
        <v>60</v>
      </c>
      <c r="B82" s="24"/>
      <c r="C82" s="24"/>
      <c r="D82" s="24">
        <v>0.34630367000000001</v>
      </c>
      <c r="E82" s="24"/>
      <c r="F82" s="24">
        <v>1.5988763700000002</v>
      </c>
      <c r="G82" s="24">
        <v>2.4254583100000002</v>
      </c>
      <c r="H82" s="24">
        <v>7.4794520000000003E-2</v>
      </c>
      <c r="I82" s="24">
        <v>1.8323649099999999</v>
      </c>
      <c r="J82" s="24">
        <v>5.950685E-2</v>
      </c>
      <c r="K82" s="24"/>
      <c r="L82" s="24"/>
      <c r="M82" s="24"/>
      <c r="N82" s="24">
        <v>1.3546255199999999</v>
      </c>
      <c r="O82" s="24">
        <v>7.6919301500000001</v>
      </c>
      <c r="P82" s="24">
        <v>0.82987624999999987</v>
      </c>
      <c r="Q82" s="24"/>
      <c r="R82" s="24"/>
      <c r="S82" s="24"/>
      <c r="T82" s="24"/>
      <c r="U82" s="24"/>
      <c r="V82" s="24"/>
      <c r="W82" s="24"/>
      <c r="X82" s="24"/>
      <c r="Y82" s="24">
        <v>6.3162679999999999E-2</v>
      </c>
      <c r="Z82" s="24"/>
      <c r="AA82" s="24"/>
      <c r="AB82" s="24">
        <v>0.8930389299999999</v>
      </c>
      <c r="AC82" s="24"/>
      <c r="AD82" s="24"/>
      <c r="AE82" s="24">
        <v>0.39086863999999999</v>
      </c>
      <c r="AF82" s="24"/>
      <c r="AG82" s="24"/>
      <c r="AH82" s="24"/>
      <c r="AI82" s="24"/>
      <c r="AJ82" s="24"/>
      <c r="AK82" s="25"/>
      <c r="AL82" s="25"/>
      <c r="AM82" s="25"/>
      <c r="AN82" s="25">
        <v>0</v>
      </c>
      <c r="AO82" s="24">
        <v>0.39086863999999999</v>
      </c>
      <c r="AP82" s="24"/>
      <c r="AQ82" s="24"/>
      <c r="AR82" s="24"/>
      <c r="AS82" s="118">
        <v>0</v>
      </c>
      <c r="GE82" s="118">
        <v>0</v>
      </c>
      <c r="GF82" s="118">
        <v>0</v>
      </c>
      <c r="GG82" s="51">
        <f t="shared" si="18"/>
        <v>0</v>
      </c>
      <c r="GH82" s="51">
        <v>0.26260440999999995</v>
      </c>
      <c r="GI82" s="51"/>
      <c r="GJ82" s="51"/>
      <c r="GK82" s="51"/>
      <c r="GL82" s="51"/>
      <c r="GM82" s="51"/>
      <c r="GN82" s="51"/>
      <c r="GO82" s="51"/>
      <c r="GP82" s="51"/>
      <c r="GQ82" s="51"/>
      <c r="GR82" s="51"/>
      <c r="GS82" s="51"/>
      <c r="GT82" s="51"/>
      <c r="GU82" s="51"/>
      <c r="GV82" s="51"/>
      <c r="GW82" s="51"/>
      <c r="GX82" s="51"/>
      <c r="GY82" s="51"/>
      <c r="GZ82" s="51"/>
      <c r="HA82" s="51"/>
      <c r="HB82" s="51"/>
      <c r="HC82" s="51"/>
      <c r="HD82" s="51"/>
      <c r="HE82" s="51"/>
      <c r="HF82" s="51"/>
      <c r="HG82" s="51"/>
      <c r="HH82" s="51"/>
      <c r="HI82" s="51"/>
      <c r="HJ82" s="51"/>
      <c r="HK82" s="51"/>
      <c r="HL82" s="51"/>
      <c r="HM82" s="51"/>
      <c r="HN82" s="51"/>
      <c r="HO82" s="51"/>
      <c r="HP82" s="51"/>
      <c r="HQ82" s="51"/>
      <c r="HR82" s="51"/>
      <c r="HS82" s="51"/>
      <c r="HT82" s="51"/>
      <c r="HU82" s="51"/>
      <c r="HV82" s="51"/>
      <c r="HW82" s="51"/>
      <c r="HX82" s="51"/>
      <c r="HY82" s="51"/>
      <c r="HZ82" s="51"/>
      <c r="IA82" s="51"/>
      <c r="IB82" s="51"/>
      <c r="IC82" s="51"/>
      <c r="ID82" s="51"/>
      <c r="IE82" s="51"/>
      <c r="IF82" s="51"/>
      <c r="IG82" s="51"/>
      <c r="IH82" s="51"/>
      <c r="II82" s="51"/>
      <c r="IJ82" s="51"/>
      <c r="IK82" s="51"/>
      <c r="IL82" s="51"/>
      <c r="IM82" s="51"/>
      <c r="IN82" s="51"/>
      <c r="IO82" s="51"/>
      <c r="IP82" s="51">
        <v>0.26260440999999995</v>
      </c>
      <c r="IQ82" s="51">
        <f t="shared" si="19"/>
        <v>0.39086863999999999</v>
      </c>
      <c r="IR82" s="51">
        <f t="shared" si="20"/>
        <v>0.26260440999999995</v>
      </c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51"/>
      <c r="JT82" s="61"/>
      <c r="JU82" s="67"/>
      <c r="JV82" s="61"/>
      <c r="JW82" s="61"/>
      <c r="JX82" s="61"/>
      <c r="JY82" s="67"/>
      <c r="JZ82" s="67"/>
      <c r="KA82" s="67">
        <f t="shared" si="21"/>
        <v>0</v>
      </c>
      <c r="KB82" s="67"/>
      <c r="KC82" s="67"/>
      <c r="KD82" s="67"/>
      <c r="KE82" s="67"/>
      <c r="KF82" s="67"/>
      <c r="KG82" s="67">
        <f t="shared" si="22"/>
        <v>0</v>
      </c>
      <c r="KH82" s="67"/>
      <c r="KI82" s="67"/>
      <c r="KJ82" s="67"/>
      <c r="KK82" s="67"/>
      <c r="KL82" s="67"/>
      <c r="KM82" s="67">
        <f t="shared" si="23"/>
        <v>0</v>
      </c>
      <c r="KN82" s="67"/>
      <c r="KO82" s="67"/>
      <c r="KP82" s="67"/>
      <c r="KQ82" s="67"/>
      <c r="KR82" s="67">
        <f t="shared" si="24"/>
        <v>0</v>
      </c>
      <c r="KS82" s="67">
        <f t="shared" si="25"/>
        <v>0</v>
      </c>
      <c r="KT82" s="51"/>
      <c r="KU82" s="51"/>
      <c r="KV82" s="51"/>
      <c r="KW82" s="51"/>
      <c r="KX82" s="51"/>
      <c r="KY82" s="51"/>
      <c r="KZ82" s="51"/>
      <c r="LA82" s="51"/>
      <c r="LB82" s="51"/>
      <c r="LC82" s="51"/>
      <c r="LD82" s="51"/>
      <c r="LE82" s="51">
        <f t="shared" si="27"/>
        <v>0</v>
      </c>
      <c r="LF82" s="51"/>
      <c r="LG82" s="51"/>
      <c r="LH82" s="51"/>
      <c r="LI82" s="51"/>
      <c r="LJ82" s="51"/>
      <c r="LK82" s="51"/>
      <c r="LL82" s="51"/>
      <c r="LM82" s="51"/>
      <c r="LN82" s="51"/>
      <c r="LO82" s="51"/>
      <c r="LP82" s="51"/>
      <c r="LQ82" s="51"/>
      <c r="LR82" s="51">
        <f t="shared" si="28"/>
        <v>0</v>
      </c>
      <c r="LS82" s="51">
        <f t="shared" si="26"/>
        <v>0</v>
      </c>
    </row>
    <row r="83" spans="1:331" ht="18.75" x14ac:dyDescent="0.3">
      <c r="A83" s="33" t="s">
        <v>192</v>
      </c>
      <c r="B83" s="33">
        <v>332.51581278000003</v>
      </c>
      <c r="C83" s="33">
        <v>212.73897851999999</v>
      </c>
      <c r="D83" s="33">
        <v>146.17083183999998</v>
      </c>
      <c r="E83" s="33">
        <v>205.00882315999999</v>
      </c>
      <c r="F83" s="33">
        <v>366.69321100000002</v>
      </c>
      <c r="G83" s="33">
        <v>232.64083299999996</v>
      </c>
      <c r="H83" s="33">
        <v>215.71334999999996</v>
      </c>
      <c r="I83" s="33">
        <v>166.59234455000001</v>
      </c>
      <c r="J83" s="33">
        <v>414.66796441999998</v>
      </c>
      <c r="K83" s="33">
        <v>243.04082400000001</v>
      </c>
      <c r="L83" s="33">
        <v>372.20985000000007</v>
      </c>
      <c r="M83" s="33">
        <v>294.13246399999997</v>
      </c>
      <c r="N83" s="33">
        <v>688.87993300000005</v>
      </c>
      <c r="O83" s="33">
        <v>3567.8882167300003</v>
      </c>
      <c r="P83" s="33">
        <v>452.61309175000002</v>
      </c>
      <c r="Q83" s="33">
        <v>392.64207300000004</v>
      </c>
      <c r="R83" s="33">
        <v>532.63191400000005</v>
      </c>
      <c r="S83" s="33">
        <v>398.01092686999999</v>
      </c>
      <c r="T83" s="33">
        <v>475.39673100000005</v>
      </c>
      <c r="U83" s="33">
        <v>490.33742665999989</v>
      </c>
      <c r="V83" s="33">
        <v>245.20270412999994</v>
      </c>
      <c r="W83" s="33">
        <v>224.38334699999996</v>
      </c>
      <c r="X83" s="33">
        <v>230.60214440999997</v>
      </c>
      <c r="Y83" s="33">
        <v>226.59394433999998</v>
      </c>
      <c r="Z83" s="33">
        <v>284.34204</v>
      </c>
      <c r="AA83" s="33">
        <v>332.45882788000006</v>
      </c>
      <c r="AB83" s="33">
        <v>4285.2151710399939</v>
      </c>
      <c r="AC83" s="33">
        <v>366.8327792</v>
      </c>
      <c r="AD83" s="33">
        <v>219.22401700000003</v>
      </c>
      <c r="AE83" s="33">
        <v>597.53444599999989</v>
      </c>
      <c r="AF83" s="33">
        <v>304.69637800000004</v>
      </c>
      <c r="AG83" s="33">
        <v>200.78714999999997</v>
      </c>
      <c r="AH83" s="33">
        <v>194.08289014000002</v>
      </c>
      <c r="AI83" s="33">
        <v>128.16053352</v>
      </c>
      <c r="AJ83" s="33">
        <v>132.90468096000001</v>
      </c>
      <c r="AK83" s="33">
        <v>228.76102400000002</v>
      </c>
      <c r="AL83" s="33">
        <v>173.78502738</v>
      </c>
      <c r="AM83" s="33">
        <v>217.703901</v>
      </c>
      <c r="AN83" s="33">
        <v>387.40893836999999</v>
      </c>
      <c r="AO83" s="33">
        <v>3151.8817655699995</v>
      </c>
      <c r="AP83" s="33">
        <v>303.27774278999993</v>
      </c>
      <c r="AQ83" s="33">
        <v>237.08539260000001</v>
      </c>
      <c r="AR83" s="33">
        <v>187.39614644999997</v>
      </c>
      <c r="AS83" s="118">
        <v>75.036918</v>
      </c>
      <c r="GE83" s="118">
        <v>138.400553</v>
      </c>
      <c r="GF83" s="118">
        <v>67.623552000000004</v>
      </c>
      <c r="GG83" s="71">
        <f t="shared" si="18"/>
        <v>727.75928183999986</v>
      </c>
      <c r="GH83" s="71">
        <v>162.11665400000001</v>
      </c>
      <c r="GI83" s="71">
        <v>104.517803</v>
      </c>
      <c r="GJ83" s="71">
        <v>187.44819357000006</v>
      </c>
      <c r="GK83" s="71">
        <v>211.92355278000005</v>
      </c>
      <c r="GL83" s="71">
        <v>193.80460865000001</v>
      </c>
      <c r="GM83" s="71">
        <v>239.749075</v>
      </c>
      <c r="GN83" s="71">
        <v>277.51473200000004</v>
      </c>
      <c r="GO83" s="71">
        <v>4.2</v>
      </c>
      <c r="GP83" s="71">
        <v>4.2</v>
      </c>
      <c r="GQ83" s="71">
        <v>23.8</v>
      </c>
      <c r="GR83" s="71">
        <v>13.409090000000001</v>
      </c>
      <c r="GS83" s="71">
        <v>11.6</v>
      </c>
      <c r="GT83" s="71">
        <v>12.9</v>
      </c>
      <c r="GU83" s="71">
        <v>25.599999999999998</v>
      </c>
      <c r="GV83" s="71">
        <v>87.309090000000012</v>
      </c>
      <c r="GW83" s="71">
        <v>27.8</v>
      </c>
      <c r="GX83" s="71">
        <v>21.408965999999999</v>
      </c>
      <c r="GY83" s="71">
        <v>18.399999999999999</v>
      </c>
      <c r="GZ83" s="71">
        <v>10.1</v>
      </c>
      <c r="HA83" s="71">
        <v>23.3</v>
      </c>
      <c r="HB83" s="71">
        <v>101.008966</v>
      </c>
      <c r="HC83" s="71">
        <v>34</v>
      </c>
      <c r="HD83" s="71">
        <v>3.7</v>
      </c>
      <c r="HE83" s="71">
        <v>15.4</v>
      </c>
      <c r="HF83" s="71">
        <v>11.67477137</v>
      </c>
      <c r="HG83" s="71">
        <v>19.8</v>
      </c>
      <c r="HH83" s="71">
        <v>84.574771369999993</v>
      </c>
      <c r="HI83" s="71">
        <v>11.6</v>
      </c>
      <c r="HJ83" s="71">
        <v>14.9</v>
      </c>
      <c r="HK83" s="71">
        <v>18.7</v>
      </c>
      <c r="HL83" s="71">
        <v>6.4</v>
      </c>
      <c r="HM83" s="71">
        <v>14.2</v>
      </c>
      <c r="HN83" s="71">
        <v>65.8</v>
      </c>
      <c r="HO83" s="71">
        <v>342.89282737000002</v>
      </c>
      <c r="HP83" s="71">
        <v>22.402106799999999</v>
      </c>
      <c r="HQ83" s="71">
        <v>12.11860998</v>
      </c>
      <c r="HR83" s="71">
        <v>8.6670210599999997</v>
      </c>
      <c r="HS83" s="71">
        <v>5.4334256599999993</v>
      </c>
      <c r="HT83" s="71">
        <v>23.8</v>
      </c>
      <c r="HU83" s="71">
        <v>72.421163499999992</v>
      </c>
      <c r="HV83" s="71">
        <v>12.2</v>
      </c>
      <c r="HW83" s="71">
        <v>16.257355</v>
      </c>
      <c r="HX83" s="71">
        <v>17.2</v>
      </c>
      <c r="HY83" s="71">
        <v>14.3</v>
      </c>
      <c r="HZ83" s="71">
        <v>17.399999999999999</v>
      </c>
      <c r="IA83" s="71">
        <v>77.357354999999998</v>
      </c>
      <c r="IB83" s="71">
        <v>11</v>
      </c>
      <c r="IC83" s="71">
        <v>22.8</v>
      </c>
      <c r="ID83" s="71">
        <v>21.099999999999998</v>
      </c>
      <c r="IE83" s="71">
        <v>14</v>
      </c>
      <c r="IF83" s="71">
        <v>32.799999999999997</v>
      </c>
      <c r="IG83" s="71">
        <v>101.7</v>
      </c>
      <c r="IH83" s="71">
        <v>27.9</v>
      </c>
      <c r="II83" s="71">
        <v>3</v>
      </c>
      <c r="IJ83" s="71">
        <v>18.8</v>
      </c>
      <c r="IK83" s="71">
        <v>20.6</v>
      </c>
      <c r="IL83" s="71">
        <v>70.3</v>
      </c>
      <c r="IM83" s="71">
        <v>17</v>
      </c>
      <c r="IN83" s="71">
        <v>17</v>
      </c>
      <c r="IO83" s="71">
        <v>338.77851849999996</v>
      </c>
      <c r="IP83" s="71">
        <v>2786.5052467100018</v>
      </c>
      <c r="IQ83" s="71">
        <f t="shared" si="19"/>
        <v>3151.8817655699995</v>
      </c>
      <c r="IR83" s="71">
        <f t="shared" si="20"/>
        <v>2786.5052467100018</v>
      </c>
      <c r="IS83" s="72">
        <v>38.6</v>
      </c>
      <c r="IT83" s="72">
        <v>24.3</v>
      </c>
      <c r="IU83" s="72">
        <v>9.6</v>
      </c>
      <c r="IV83" s="72">
        <v>72.5</v>
      </c>
      <c r="IW83" s="72">
        <v>10.46398263</v>
      </c>
      <c r="IX83" s="72">
        <v>29.302204499999998</v>
      </c>
      <c r="IY83" s="72">
        <v>17.69564428</v>
      </c>
      <c r="IZ83" s="72">
        <v>23.79416204</v>
      </c>
      <c r="JA83" s="72">
        <v>20.393450600000001</v>
      </c>
      <c r="JB83" s="72">
        <v>101.64944405000001</v>
      </c>
      <c r="JC83" s="72">
        <v>9.844894</v>
      </c>
      <c r="JD83" s="72">
        <v>30.62126524</v>
      </c>
      <c r="JE83" s="72">
        <v>12.29150649</v>
      </c>
      <c r="JF83" s="72">
        <v>23.181227069999998</v>
      </c>
      <c r="JG83" s="72">
        <v>23.211722940000001</v>
      </c>
      <c r="JH83" s="72">
        <v>99.150615739999992</v>
      </c>
      <c r="JI83" s="72">
        <v>11.89581368</v>
      </c>
      <c r="JJ83" s="72">
        <v>22.985017500000001</v>
      </c>
      <c r="JK83" s="72">
        <v>22.027574789999999</v>
      </c>
      <c r="JL83" s="72">
        <v>27.8</v>
      </c>
      <c r="JM83" s="72">
        <v>84.708405970000001</v>
      </c>
      <c r="JN83" s="72">
        <v>27</v>
      </c>
      <c r="JO83" s="72">
        <v>39.1</v>
      </c>
      <c r="JP83" s="72">
        <v>21.8</v>
      </c>
      <c r="JQ83" s="72">
        <v>8.6</v>
      </c>
      <c r="JR83" s="72">
        <v>96.499999999999986</v>
      </c>
      <c r="JS83" s="71">
        <v>454.50846576000021</v>
      </c>
      <c r="JT83" s="72">
        <v>33.1</v>
      </c>
      <c r="JU83" s="73">
        <v>33.1</v>
      </c>
      <c r="JV83" s="72">
        <v>25.6</v>
      </c>
      <c r="JW83" s="72">
        <v>14.8</v>
      </c>
      <c r="JX83" s="72">
        <v>9.2000285299999991</v>
      </c>
      <c r="JY83" s="73">
        <v>15</v>
      </c>
      <c r="JZ83" s="73">
        <v>18.5</v>
      </c>
      <c r="KA83" s="73">
        <f t="shared" si="21"/>
        <v>83.100028530000003</v>
      </c>
      <c r="KB83" s="73">
        <v>15.4</v>
      </c>
      <c r="KC83" s="73">
        <v>16.953024120000002</v>
      </c>
      <c r="KD83" s="73">
        <v>9.8000000000000007</v>
      </c>
      <c r="KE83" s="73">
        <v>3.2928366800000002</v>
      </c>
      <c r="KF83" s="73">
        <v>7.8</v>
      </c>
      <c r="KG83" s="73">
        <f t="shared" si="22"/>
        <v>53.245860799999996</v>
      </c>
      <c r="KH83" s="73">
        <v>12.029037260000001</v>
      </c>
      <c r="KI83" s="73">
        <v>38.943365999999997</v>
      </c>
      <c r="KJ83" s="73">
        <v>10.199999999999999</v>
      </c>
      <c r="KK83" s="73">
        <v>15.87367895</v>
      </c>
      <c r="KL83" s="73">
        <v>6.5056224199999999</v>
      </c>
      <c r="KM83" s="73">
        <f t="shared" si="23"/>
        <v>83.551704629999989</v>
      </c>
      <c r="KN83" s="73">
        <v>9.1</v>
      </c>
      <c r="KO83" s="73">
        <v>19.098184</v>
      </c>
      <c r="KP83" s="73">
        <v>10.299999999999999</v>
      </c>
      <c r="KQ83" s="73">
        <v>4.64022442</v>
      </c>
      <c r="KR83" s="73">
        <f t="shared" si="24"/>
        <v>43.138408419999998</v>
      </c>
      <c r="KS83" s="73">
        <f t="shared" si="25"/>
        <v>296.13600237999998</v>
      </c>
      <c r="KT83" s="53">
        <v>22.2</v>
      </c>
      <c r="KU83" s="53">
        <v>22.2</v>
      </c>
      <c r="KV83" s="53">
        <v>18.5</v>
      </c>
      <c r="KW83" s="53">
        <v>15.9</v>
      </c>
      <c r="KX83" s="53">
        <v>8.1999999999999993</v>
      </c>
      <c r="KY83" s="53">
        <v>42.6</v>
      </c>
      <c r="KZ83" s="53">
        <v>11.799999999999999</v>
      </c>
      <c r="LA83" s="53">
        <v>10.023846200000001</v>
      </c>
      <c r="LB83" s="53">
        <v>6.3</v>
      </c>
      <c r="LC83" s="53">
        <v>8.32</v>
      </c>
      <c r="LD83" s="53">
        <v>39.1</v>
      </c>
      <c r="LE83" s="53">
        <f t="shared" si="27"/>
        <v>75.54384619999999</v>
      </c>
      <c r="LF83" s="53">
        <v>20.7</v>
      </c>
      <c r="LG83" s="53">
        <v>9.4021608000000008</v>
      </c>
      <c r="LH83" s="53">
        <v>5.3</v>
      </c>
      <c r="LI83" s="53">
        <v>1</v>
      </c>
      <c r="LJ83" s="53">
        <v>8.1999999999999993</v>
      </c>
      <c r="LK83" s="53">
        <v>44.602160799999993</v>
      </c>
      <c r="LL83" s="53">
        <v>30.6</v>
      </c>
      <c r="LM83" s="53">
        <v>41</v>
      </c>
      <c r="LN83" s="53">
        <v>11.5</v>
      </c>
      <c r="LO83" s="53">
        <v>12.9</v>
      </c>
      <c r="LP83" s="53">
        <v>17.399999999999999</v>
      </c>
      <c r="LQ83" s="53">
        <v>113.4</v>
      </c>
      <c r="LR83" s="53">
        <f t="shared" si="28"/>
        <v>298.34600699999999</v>
      </c>
      <c r="LS83" s="71">
        <f t="shared" si="26"/>
        <v>1048.9904751400002</v>
      </c>
    </row>
    <row r="84" spans="1:331" ht="18.75" x14ac:dyDescent="0.3">
      <c r="A84" s="27" t="s">
        <v>64</v>
      </c>
      <c r="B84" s="24"/>
      <c r="C84" s="24">
        <v>4.7734360000000002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7">
        <v>4.7734360000000002</v>
      </c>
      <c r="P84" s="24"/>
      <c r="Q84" s="24"/>
      <c r="R84" s="24"/>
      <c r="S84" s="24"/>
      <c r="T84" s="24"/>
      <c r="U84" s="24"/>
      <c r="V84" s="24">
        <v>7.8011330000000001</v>
      </c>
      <c r="W84" s="24"/>
      <c r="X84" s="24"/>
      <c r="Y84" s="24"/>
      <c r="Z84" s="24"/>
      <c r="AA84" s="25"/>
      <c r="AB84" s="24">
        <v>7.8011330000000001</v>
      </c>
      <c r="AC84" s="24"/>
      <c r="AD84" s="24"/>
      <c r="AE84" s="24">
        <v>0.89444599999999996</v>
      </c>
      <c r="AF84" s="24"/>
      <c r="AG84" s="24"/>
      <c r="AH84" s="24"/>
      <c r="AI84" s="24"/>
      <c r="AJ84" s="24"/>
      <c r="AK84" s="25"/>
      <c r="AL84" s="25"/>
      <c r="AM84" s="25"/>
      <c r="AN84" s="25">
        <v>0</v>
      </c>
      <c r="AO84" s="27">
        <v>0.89444599999999996</v>
      </c>
      <c r="AP84" s="27"/>
      <c r="AQ84" s="27"/>
      <c r="AR84" s="27"/>
      <c r="AS84" s="119">
        <v>0</v>
      </c>
      <c r="GE84" s="119">
        <v>0</v>
      </c>
      <c r="GF84" s="119">
        <v>0</v>
      </c>
      <c r="GG84" s="52">
        <f t="shared" si="18"/>
        <v>0</v>
      </c>
      <c r="GH84" s="52"/>
      <c r="GI84" s="52"/>
      <c r="GJ84" s="52">
        <v>1.357804</v>
      </c>
      <c r="GK84" s="52"/>
      <c r="GL84" s="52"/>
      <c r="GM84" s="52"/>
      <c r="GN84" s="52"/>
      <c r="GO84" s="52"/>
      <c r="GP84" s="52"/>
      <c r="GQ84" s="52"/>
      <c r="GR84" s="52"/>
      <c r="GS84" s="52"/>
      <c r="GT84" s="52"/>
      <c r="GU84" s="52"/>
      <c r="GV84" s="52"/>
      <c r="GW84" s="52"/>
      <c r="GX84" s="52"/>
      <c r="GY84" s="52"/>
      <c r="GZ84" s="52"/>
      <c r="HA84" s="52"/>
      <c r="HB84" s="52"/>
      <c r="HC84" s="52"/>
      <c r="HD84" s="52"/>
      <c r="HE84" s="52"/>
      <c r="HF84" s="52"/>
      <c r="HG84" s="52"/>
      <c r="HH84" s="52"/>
      <c r="HI84" s="52"/>
      <c r="HJ84" s="52"/>
      <c r="HK84" s="52"/>
      <c r="HL84" s="52"/>
      <c r="HM84" s="52"/>
      <c r="HN84" s="52"/>
      <c r="HO84" s="52"/>
      <c r="HP84" s="52"/>
      <c r="HQ84" s="52"/>
      <c r="HR84" s="52"/>
      <c r="HS84" s="52"/>
      <c r="HT84" s="52"/>
      <c r="HU84" s="52"/>
      <c r="HV84" s="52"/>
      <c r="HW84" s="52"/>
      <c r="HX84" s="52"/>
      <c r="HY84" s="52"/>
      <c r="HZ84" s="52"/>
      <c r="IA84" s="52"/>
      <c r="IB84" s="52"/>
      <c r="IC84" s="52"/>
      <c r="ID84" s="52"/>
      <c r="IE84" s="52"/>
      <c r="IF84" s="52"/>
      <c r="IG84" s="52"/>
      <c r="IH84" s="52"/>
      <c r="II84" s="52"/>
      <c r="IJ84" s="52"/>
      <c r="IK84" s="52"/>
      <c r="IL84" s="52"/>
      <c r="IM84" s="52"/>
      <c r="IN84" s="52"/>
      <c r="IO84" s="52"/>
      <c r="IP84" s="52">
        <v>1.357804</v>
      </c>
      <c r="IQ84" s="52">
        <f t="shared" si="19"/>
        <v>0.89444599999999996</v>
      </c>
      <c r="IR84" s="52">
        <f t="shared" si="20"/>
        <v>1.357804</v>
      </c>
      <c r="IS84" s="62"/>
      <c r="IT84" s="62"/>
      <c r="IU84" s="62"/>
      <c r="IV84" s="62"/>
      <c r="IW84" s="62"/>
      <c r="IX84" s="62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52"/>
      <c r="JT84" s="62"/>
      <c r="JU84" s="68"/>
      <c r="JV84" s="62"/>
      <c r="JW84" s="62"/>
      <c r="JX84" s="59"/>
      <c r="JY84" s="65"/>
      <c r="JZ84" s="65"/>
      <c r="KA84" s="65">
        <f t="shared" si="21"/>
        <v>0</v>
      </c>
      <c r="KB84" s="65"/>
      <c r="KC84" s="65"/>
      <c r="KD84" s="65"/>
      <c r="KE84" s="65"/>
      <c r="KF84" s="65"/>
      <c r="KG84" s="65">
        <f t="shared" si="22"/>
        <v>0</v>
      </c>
      <c r="KH84" s="65"/>
      <c r="KI84" s="65"/>
      <c r="KJ84" s="65"/>
      <c r="KK84" s="65"/>
      <c r="KL84" s="65"/>
      <c r="KM84" s="65">
        <f t="shared" si="23"/>
        <v>0</v>
      </c>
      <c r="KN84" s="65"/>
      <c r="KO84" s="65"/>
      <c r="KP84" s="65"/>
      <c r="KQ84" s="65"/>
      <c r="KR84" s="65">
        <f t="shared" si="24"/>
        <v>0</v>
      </c>
      <c r="KS84" s="65">
        <f t="shared" si="25"/>
        <v>0</v>
      </c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>
        <f t="shared" si="27"/>
        <v>0</v>
      </c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>
        <f t="shared" si="28"/>
        <v>0</v>
      </c>
      <c r="LS84" s="52">
        <f t="shared" si="26"/>
        <v>0</v>
      </c>
    </row>
    <row r="85" spans="1:331" ht="18.75" x14ac:dyDescent="0.3">
      <c r="A85" s="27" t="s">
        <v>23</v>
      </c>
      <c r="B85" s="24"/>
      <c r="C85" s="24">
        <v>21.08003677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7">
        <v>21.08003677</v>
      </c>
      <c r="P85" s="24"/>
      <c r="Q85" s="24"/>
      <c r="R85" s="24"/>
      <c r="S85" s="24"/>
      <c r="T85" s="24"/>
      <c r="U85" s="24"/>
      <c r="V85" s="24"/>
      <c r="W85" s="24"/>
      <c r="X85" s="24">
        <v>1.2783660000000001E-2</v>
      </c>
      <c r="Y85" s="24"/>
      <c r="Z85" s="24"/>
      <c r="AA85" s="24"/>
      <c r="AB85" s="24">
        <v>1.2783660000000001E-2</v>
      </c>
      <c r="AC85" s="24"/>
      <c r="AD85" s="24"/>
      <c r="AE85" s="24"/>
      <c r="AF85" s="24"/>
      <c r="AG85" s="24"/>
      <c r="AH85" s="24"/>
      <c r="AI85" s="24"/>
      <c r="AJ85" s="24"/>
      <c r="AK85" s="25"/>
      <c r="AL85" s="25"/>
      <c r="AM85" s="25"/>
      <c r="AN85" s="25">
        <v>0</v>
      </c>
      <c r="AO85" s="27">
        <v>0</v>
      </c>
      <c r="AP85" s="27"/>
      <c r="AQ85" s="27"/>
      <c r="AR85" s="27"/>
      <c r="AS85" s="119">
        <v>0</v>
      </c>
      <c r="GE85" s="119">
        <v>0</v>
      </c>
      <c r="GF85" s="119">
        <v>0</v>
      </c>
      <c r="GG85" s="52">
        <f t="shared" si="18"/>
        <v>0</v>
      </c>
      <c r="GH85" s="52"/>
      <c r="GI85" s="52"/>
      <c r="GJ85" s="52"/>
      <c r="GK85" s="52"/>
      <c r="GL85" s="52"/>
      <c r="GM85" s="52"/>
      <c r="GN85" s="52"/>
      <c r="GO85" s="52"/>
      <c r="GP85" s="52"/>
      <c r="GQ85" s="52"/>
      <c r="GR85" s="52"/>
      <c r="GS85" s="52"/>
      <c r="GT85" s="52"/>
      <c r="GU85" s="52"/>
      <c r="GV85" s="52"/>
      <c r="GW85" s="52"/>
      <c r="GX85" s="52"/>
      <c r="GY85" s="52"/>
      <c r="GZ85" s="52"/>
      <c r="HA85" s="52"/>
      <c r="HB85" s="52"/>
      <c r="HC85" s="52"/>
      <c r="HD85" s="52"/>
      <c r="HE85" s="52"/>
      <c r="HF85" s="52"/>
      <c r="HG85" s="52"/>
      <c r="HH85" s="52"/>
      <c r="HI85" s="52"/>
      <c r="HJ85" s="52"/>
      <c r="HK85" s="52"/>
      <c r="HL85" s="52"/>
      <c r="HM85" s="52"/>
      <c r="HN85" s="52"/>
      <c r="HO85" s="52"/>
      <c r="HP85" s="52"/>
      <c r="HQ85" s="52"/>
      <c r="HR85" s="52"/>
      <c r="HS85" s="52"/>
      <c r="HT85" s="52"/>
      <c r="HU85" s="52"/>
      <c r="HV85" s="52"/>
      <c r="HW85" s="52"/>
      <c r="HX85" s="52"/>
      <c r="HY85" s="52"/>
      <c r="HZ85" s="52"/>
      <c r="IA85" s="52"/>
      <c r="IB85" s="52"/>
      <c r="IC85" s="52"/>
      <c r="ID85" s="52"/>
      <c r="IE85" s="52"/>
      <c r="IF85" s="52"/>
      <c r="IG85" s="52"/>
      <c r="IH85" s="52"/>
      <c r="II85" s="52"/>
      <c r="IJ85" s="52"/>
      <c r="IK85" s="52"/>
      <c r="IL85" s="52"/>
      <c r="IM85" s="52"/>
      <c r="IN85" s="52"/>
      <c r="IO85" s="52"/>
      <c r="IP85" s="52"/>
      <c r="IQ85" s="52">
        <f t="shared" si="19"/>
        <v>0</v>
      </c>
      <c r="IR85" s="52">
        <f t="shared" si="20"/>
        <v>0</v>
      </c>
      <c r="IS85" s="62"/>
      <c r="IT85" s="62"/>
      <c r="IU85" s="62"/>
      <c r="IV85" s="62"/>
      <c r="IW85" s="62"/>
      <c r="IX85" s="62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52"/>
      <c r="JT85" s="62"/>
      <c r="JU85" s="68"/>
      <c r="JV85" s="62"/>
      <c r="JW85" s="62"/>
      <c r="JX85" s="62"/>
      <c r="JY85" s="68"/>
      <c r="JZ85" s="68"/>
      <c r="KA85" s="68">
        <f t="shared" si="21"/>
        <v>0</v>
      </c>
      <c r="KB85" s="68"/>
      <c r="KC85" s="68"/>
      <c r="KD85" s="68"/>
      <c r="KE85" s="68"/>
      <c r="KF85" s="68"/>
      <c r="KG85" s="68">
        <f t="shared" si="22"/>
        <v>0</v>
      </c>
      <c r="KH85" s="68"/>
      <c r="KI85" s="68"/>
      <c r="KJ85" s="68"/>
      <c r="KK85" s="68"/>
      <c r="KL85" s="68"/>
      <c r="KM85" s="68">
        <f t="shared" si="23"/>
        <v>0</v>
      </c>
      <c r="KN85" s="68"/>
      <c r="KO85" s="68"/>
      <c r="KP85" s="68"/>
      <c r="KQ85" s="68"/>
      <c r="KR85" s="68">
        <f t="shared" si="24"/>
        <v>0</v>
      </c>
      <c r="KS85" s="68">
        <f t="shared" si="25"/>
        <v>0</v>
      </c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>
        <f t="shared" si="27"/>
        <v>0</v>
      </c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>
        <f t="shared" si="28"/>
        <v>0</v>
      </c>
      <c r="LS85" s="52">
        <f t="shared" si="26"/>
        <v>0</v>
      </c>
    </row>
    <row r="86" spans="1:331" ht="18.75" x14ac:dyDescent="0.3">
      <c r="A86" s="34" t="s">
        <v>193</v>
      </c>
      <c r="B86" s="24">
        <v>184.10000000000002</v>
      </c>
      <c r="C86" s="24">
        <v>169.8</v>
      </c>
      <c r="D86" s="24">
        <v>93.7</v>
      </c>
      <c r="E86" s="24">
        <v>107.4</v>
      </c>
      <c r="F86" s="24">
        <v>126</v>
      </c>
      <c r="G86" s="24">
        <v>124.19999999999999</v>
      </c>
      <c r="H86" s="24">
        <v>89.199999999999989</v>
      </c>
      <c r="I86" s="24">
        <v>75.8</v>
      </c>
      <c r="J86" s="24">
        <v>111</v>
      </c>
      <c r="K86" s="24">
        <v>134</v>
      </c>
      <c r="L86" s="24">
        <v>140.39999999999998</v>
      </c>
      <c r="M86" s="24">
        <v>95.5</v>
      </c>
      <c r="N86" s="24">
        <v>188.9</v>
      </c>
      <c r="O86" s="27">
        <v>1455.8999999999999</v>
      </c>
      <c r="P86" s="24">
        <v>166.49999999999997</v>
      </c>
      <c r="Q86" s="24">
        <v>183.95</v>
      </c>
      <c r="R86" s="24">
        <v>133.39999999999998</v>
      </c>
      <c r="S86" s="24">
        <v>111.8</v>
      </c>
      <c r="T86" s="24">
        <v>136.79999999999998</v>
      </c>
      <c r="U86" s="24">
        <v>115.30000000000003</v>
      </c>
      <c r="V86" s="24">
        <v>93.100000000000009</v>
      </c>
      <c r="W86" s="24">
        <v>101.7</v>
      </c>
      <c r="X86" s="24">
        <v>88.639999999999986</v>
      </c>
      <c r="Y86" s="40">
        <v>72</v>
      </c>
      <c r="Z86" s="24">
        <v>98.1</v>
      </c>
      <c r="AA86" s="24">
        <v>107.41999999999999</v>
      </c>
      <c r="AB86" s="24">
        <v>1408.7100000000005</v>
      </c>
      <c r="AC86" s="24">
        <v>140.32</v>
      </c>
      <c r="AD86" s="24">
        <v>88.949999999999989</v>
      </c>
      <c r="AE86" s="24">
        <v>79.539999999999992</v>
      </c>
      <c r="AF86" s="24">
        <v>85.9</v>
      </c>
      <c r="AG86" s="24">
        <v>86.600000000000009</v>
      </c>
      <c r="AH86" s="24">
        <v>94.739999999999981</v>
      </c>
      <c r="AI86" s="24">
        <v>78.3</v>
      </c>
      <c r="AJ86" s="24">
        <v>104.20000000000002</v>
      </c>
      <c r="AK86" s="25">
        <v>123.005</v>
      </c>
      <c r="AL86" s="25">
        <v>86.699999999999989</v>
      </c>
      <c r="AM86" s="25">
        <v>73.7</v>
      </c>
      <c r="AN86" s="25">
        <v>127.82</v>
      </c>
      <c r="AO86" s="27">
        <v>1169.7749999999999</v>
      </c>
      <c r="AP86" s="27">
        <v>189.4</v>
      </c>
      <c r="AQ86" s="27">
        <v>115.19999999999999</v>
      </c>
      <c r="AR86" s="27">
        <v>74.599999999999994</v>
      </c>
      <c r="AS86" s="120">
        <v>2.4499999999999997</v>
      </c>
      <c r="GE86" s="120">
        <v>22.200000000000003</v>
      </c>
      <c r="GF86" s="120">
        <v>18.399999999999999</v>
      </c>
      <c r="GG86" s="105">
        <f t="shared" si="18"/>
        <v>379.2</v>
      </c>
      <c r="GH86" s="52">
        <v>65.75</v>
      </c>
      <c r="GI86" s="52">
        <v>74.099999999999994</v>
      </c>
      <c r="GJ86" s="52">
        <v>94.300000000000011</v>
      </c>
      <c r="GK86" s="52">
        <v>85.4</v>
      </c>
      <c r="GL86" s="52">
        <v>87.85</v>
      </c>
      <c r="GM86" s="52">
        <v>120.4</v>
      </c>
      <c r="GN86" s="52">
        <v>175.59999999999997</v>
      </c>
      <c r="GO86" s="52">
        <v>3.2</v>
      </c>
      <c r="GP86" s="52">
        <v>3.2</v>
      </c>
      <c r="GQ86" s="52">
        <v>23.8</v>
      </c>
      <c r="GR86" s="52">
        <v>10.8</v>
      </c>
      <c r="GS86" s="52">
        <v>11.6</v>
      </c>
      <c r="GT86" s="52">
        <v>11.8</v>
      </c>
      <c r="GU86" s="52">
        <v>23.4</v>
      </c>
      <c r="GV86" s="52">
        <v>81.400000000000006</v>
      </c>
      <c r="GW86" s="52">
        <v>27.8</v>
      </c>
      <c r="GX86" s="52">
        <v>10.8</v>
      </c>
      <c r="GY86" s="52">
        <v>16.399999999999999</v>
      </c>
      <c r="GZ86" s="52">
        <v>10.1</v>
      </c>
      <c r="HA86" s="52">
        <v>17.3</v>
      </c>
      <c r="HB86" s="52">
        <v>82.399999999999991</v>
      </c>
      <c r="HC86" s="52">
        <v>34</v>
      </c>
      <c r="HD86" s="52">
        <v>3.7</v>
      </c>
      <c r="HE86" s="52">
        <v>15.4</v>
      </c>
      <c r="HF86" s="52">
        <v>11.5</v>
      </c>
      <c r="HG86" s="52">
        <v>19.8</v>
      </c>
      <c r="HH86" s="52">
        <v>84.399999999999991</v>
      </c>
      <c r="HI86" s="52">
        <v>11.6</v>
      </c>
      <c r="HJ86" s="52">
        <v>14.9</v>
      </c>
      <c r="HK86" s="52">
        <v>13.7</v>
      </c>
      <c r="HL86" s="52">
        <v>3.4</v>
      </c>
      <c r="HM86" s="52">
        <v>11.2</v>
      </c>
      <c r="HN86" s="52">
        <v>54.8</v>
      </c>
      <c r="HO86" s="52">
        <v>306.20000000000005</v>
      </c>
      <c r="HP86" s="52">
        <v>12.1</v>
      </c>
      <c r="HQ86" s="52">
        <v>9</v>
      </c>
      <c r="HR86" s="52">
        <v>6.5</v>
      </c>
      <c r="HS86" s="52">
        <v>5.0999999999999996</v>
      </c>
      <c r="HT86" s="52">
        <v>23.8</v>
      </c>
      <c r="HU86" s="52">
        <v>56.500000000000007</v>
      </c>
      <c r="HV86" s="52">
        <v>12.2</v>
      </c>
      <c r="HW86" s="52">
        <v>13.8</v>
      </c>
      <c r="HX86" s="52">
        <v>17.2</v>
      </c>
      <c r="HY86" s="52">
        <v>9.3000000000000007</v>
      </c>
      <c r="HZ86" s="52">
        <v>17.399999999999999</v>
      </c>
      <c r="IA86" s="52">
        <v>69.899999999999991</v>
      </c>
      <c r="IB86" s="52">
        <v>8</v>
      </c>
      <c r="IC86" s="52">
        <v>13.8</v>
      </c>
      <c r="ID86" s="52">
        <v>18.7</v>
      </c>
      <c r="IE86" s="52">
        <v>13</v>
      </c>
      <c r="IF86" s="52">
        <v>20.8</v>
      </c>
      <c r="IG86" s="52">
        <v>74.3</v>
      </c>
      <c r="IH86" s="52">
        <v>21.9</v>
      </c>
      <c r="II86" s="52">
        <v>3</v>
      </c>
      <c r="IJ86" s="52">
        <v>10.8</v>
      </c>
      <c r="IK86" s="52">
        <v>5.6</v>
      </c>
      <c r="IL86" s="52">
        <v>41.3</v>
      </c>
      <c r="IM86" s="52">
        <v>6</v>
      </c>
      <c r="IN86" s="52">
        <v>6</v>
      </c>
      <c r="IO86" s="52">
        <v>248</v>
      </c>
      <c r="IP86" s="52">
        <v>1636.7999999999995</v>
      </c>
      <c r="IQ86" s="52">
        <f t="shared" si="19"/>
        <v>1169.7749999999999</v>
      </c>
      <c r="IR86" s="52">
        <f t="shared" si="20"/>
        <v>1636.7999999999995</v>
      </c>
      <c r="IS86" s="62">
        <v>18.600000000000001</v>
      </c>
      <c r="IT86" s="62">
        <v>17.3</v>
      </c>
      <c r="IU86" s="62">
        <v>9.6</v>
      </c>
      <c r="IV86" s="62">
        <v>45.5</v>
      </c>
      <c r="IW86" s="62">
        <v>5.3</v>
      </c>
      <c r="IX86" s="62">
        <v>26.1</v>
      </c>
      <c r="IY86" s="62">
        <v>6</v>
      </c>
      <c r="IZ86" s="62">
        <v>18.7</v>
      </c>
      <c r="JA86" s="62">
        <v>17</v>
      </c>
      <c r="JB86" s="62">
        <v>73.099999999999994</v>
      </c>
      <c r="JC86" s="62">
        <v>9.8000000000000007</v>
      </c>
      <c r="JD86" s="62">
        <v>9.6</v>
      </c>
      <c r="JE86" s="62">
        <v>12.2</v>
      </c>
      <c r="JF86" s="62">
        <v>14.8</v>
      </c>
      <c r="JG86" s="62">
        <v>14.9</v>
      </c>
      <c r="JH86" s="62">
        <v>61.300000000000011</v>
      </c>
      <c r="JI86" s="62">
        <v>11.3</v>
      </c>
      <c r="JJ86" s="62">
        <v>10.6</v>
      </c>
      <c r="JK86" s="62">
        <v>12.7</v>
      </c>
      <c r="JL86" s="62">
        <v>10.8</v>
      </c>
      <c r="JM86" s="62">
        <v>45.400000000000006</v>
      </c>
      <c r="JN86" s="62">
        <v>14</v>
      </c>
      <c r="JO86" s="62">
        <v>20.100000000000001</v>
      </c>
      <c r="JP86" s="62">
        <v>11.8</v>
      </c>
      <c r="JQ86" s="62">
        <v>1.6</v>
      </c>
      <c r="JR86" s="62">
        <v>47.5</v>
      </c>
      <c r="JS86" s="52">
        <v>272.8</v>
      </c>
      <c r="JT86" s="62">
        <v>16.100000000000001</v>
      </c>
      <c r="JU86" s="68">
        <v>16.100000000000001</v>
      </c>
      <c r="JV86" s="62">
        <v>22.6</v>
      </c>
      <c r="JW86" s="62">
        <v>14.8</v>
      </c>
      <c r="JX86" s="62">
        <v>9.1999999999999993</v>
      </c>
      <c r="JY86" s="68">
        <v>6</v>
      </c>
      <c r="JZ86" s="68">
        <v>11.5</v>
      </c>
      <c r="KA86" s="68">
        <f t="shared" si="21"/>
        <v>64.100000000000009</v>
      </c>
      <c r="KB86" s="68">
        <v>12.4</v>
      </c>
      <c r="KC86" s="68">
        <v>9.4</v>
      </c>
      <c r="KD86" s="68">
        <v>9.8000000000000007</v>
      </c>
      <c r="KE86" s="68">
        <v>3</v>
      </c>
      <c r="KF86" s="68">
        <v>7.8</v>
      </c>
      <c r="KG86" s="68">
        <f t="shared" si="22"/>
        <v>42.4</v>
      </c>
      <c r="KH86" s="68">
        <v>11.9</v>
      </c>
      <c r="KI86" s="68">
        <v>15</v>
      </c>
      <c r="KJ86" s="68">
        <v>8.1999999999999993</v>
      </c>
      <c r="KK86" s="68">
        <v>12.9</v>
      </c>
      <c r="KL86" s="68">
        <v>4</v>
      </c>
      <c r="KM86" s="68">
        <f t="shared" si="23"/>
        <v>51.999999999999993</v>
      </c>
      <c r="KN86" s="68">
        <v>9.1</v>
      </c>
      <c r="KO86" s="68">
        <v>7.7</v>
      </c>
      <c r="KP86" s="68">
        <v>9.6</v>
      </c>
      <c r="KQ86" s="68">
        <v>4.5999999999999996</v>
      </c>
      <c r="KR86" s="68">
        <f t="shared" si="24"/>
        <v>31</v>
      </c>
      <c r="KS86" s="68">
        <f t="shared" si="25"/>
        <v>205.60000000000002</v>
      </c>
      <c r="KT86" s="105">
        <v>2.2000000000000002</v>
      </c>
      <c r="KU86" s="105">
        <v>2.2000000000000002</v>
      </c>
      <c r="KV86" s="105">
        <v>18.5</v>
      </c>
      <c r="KW86" s="105">
        <v>10.9</v>
      </c>
      <c r="KX86" s="105">
        <v>5.2</v>
      </c>
      <c r="KY86" s="105">
        <v>34.6</v>
      </c>
      <c r="KZ86" s="105">
        <v>11.6</v>
      </c>
      <c r="LA86" s="105">
        <v>3.6</v>
      </c>
      <c r="LB86" s="105">
        <v>6.3</v>
      </c>
      <c r="LC86" s="105">
        <v>8.3000000000000007</v>
      </c>
      <c r="LD86" s="105">
        <v>4.0999999999999996</v>
      </c>
      <c r="LE86" s="105">
        <f t="shared" si="27"/>
        <v>33.9</v>
      </c>
      <c r="LF86" s="105">
        <v>12.7</v>
      </c>
      <c r="LG86" s="105">
        <v>4</v>
      </c>
      <c r="LH86" s="105">
        <v>3.3</v>
      </c>
      <c r="LI86" s="105">
        <v>1</v>
      </c>
      <c r="LJ86" s="105">
        <v>8.1999999999999993</v>
      </c>
      <c r="LK86" s="105">
        <v>29.2</v>
      </c>
      <c r="LL86" s="105">
        <v>7.6</v>
      </c>
      <c r="LM86" s="105">
        <v>15.8</v>
      </c>
      <c r="LN86" s="105">
        <v>1.5</v>
      </c>
      <c r="LO86" s="105">
        <v>2.9</v>
      </c>
      <c r="LP86" s="105">
        <v>3.4</v>
      </c>
      <c r="LQ86" s="105">
        <v>31.200000000000003</v>
      </c>
      <c r="LR86" s="105">
        <f t="shared" si="28"/>
        <v>131.1</v>
      </c>
      <c r="LS86" s="105">
        <f t="shared" si="26"/>
        <v>609.5</v>
      </c>
    </row>
    <row r="87" spans="1:331" ht="18.75" x14ac:dyDescent="0.3">
      <c r="A87" s="27" t="s">
        <v>26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7"/>
      <c r="P87" s="24"/>
      <c r="Q87" s="24"/>
      <c r="R87" s="24"/>
      <c r="S87" s="24">
        <v>0.33422386999999998</v>
      </c>
      <c r="T87" s="24"/>
      <c r="U87" s="24"/>
      <c r="V87" s="24"/>
      <c r="W87" s="24"/>
      <c r="X87" s="24"/>
      <c r="Y87" s="24"/>
      <c r="Z87" s="24"/>
      <c r="AA87" s="24"/>
      <c r="AB87" s="24">
        <v>0.33422386999999998</v>
      </c>
      <c r="AC87" s="24"/>
      <c r="AD87" s="24"/>
      <c r="AE87" s="24"/>
      <c r="AF87" s="24"/>
      <c r="AG87" s="24"/>
      <c r="AH87" s="24"/>
      <c r="AI87" s="24">
        <v>8.0985520000000005E-2</v>
      </c>
      <c r="AJ87" s="24"/>
      <c r="AK87" s="25"/>
      <c r="AL87" s="25"/>
      <c r="AM87" s="25"/>
      <c r="AN87" s="25">
        <v>0.34656956000000005</v>
      </c>
      <c r="AO87" s="27">
        <v>0.42755508000000009</v>
      </c>
      <c r="AP87" s="27"/>
      <c r="AQ87" s="27"/>
      <c r="AR87" s="27"/>
      <c r="AS87" s="119">
        <v>0</v>
      </c>
      <c r="GE87" s="119">
        <v>0</v>
      </c>
      <c r="GF87" s="119">
        <v>0</v>
      </c>
      <c r="GG87" s="52">
        <f t="shared" si="18"/>
        <v>0</v>
      </c>
      <c r="GH87" s="52"/>
      <c r="GI87" s="52"/>
      <c r="GJ87" s="52">
        <v>0.23593600000000001</v>
      </c>
      <c r="GK87" s="52"/>
      <c r="GL87" s="52"/>
      <c r="GM87" s="52"/>
      <c r="GN87" s="52"/>
      <c r="GO87" s="52"/>
      <c r="GP87" s="52"/>
      <c r="GQ87" s="52"/>
      <c r="GR87" s="52"/>
      <c r="GS87" s="52"/>
      <c r="GT87" s="52"/>
      <c r="GU87" s="52"/>
      <c r="GV87" s="52"/>
      <c r="GW87" s="52"/>
      <c r="GX87" s="52"/>
      <c r="GY87" s="52"/>
      <c r="GZ87" s="52"/>
      <c r="HA87" s="52"/>
      <c r="HB87" s="52"/>
      <c r="HC87" s="52"/>
      <c r="HD87" s="52"/>
      <c r="HE87" s="52"/>
      <c r="HF87" s="52">
        <v>0.17477137000000001</v>
      </c>
      <c r="HG87" s="52"/>
      <c r="HH87" s="52">
        <v>0.17477137000000001</v>
      </c>
      <c r="HI87" s="52"/>
      <c r="HJ87" s="52"/>
      <c r="HK87" s="52"/>
      <c r="HL87" s="52"/>
      <c r="HM87" s="52"/>
      <c r="HN87" s="52"/>
      <c r="HO87" s="52">
        <v>0.17477137000000001</v>
      </c>
      <c r="HP87" s="52">
        <v>0.30210680000000006</v>
      </c>
      <c r="HQ87" s="52">
        <v>6.8803980000000001E-2</v>
      </c>
      <c r="HR87" s="52">
        <v>0.16702106</v>
      </c>
      <c r="HS87" s="52">
        <v>0.33342565999999996</v>
      </c>
      <c r="HT87" s="52"/>
      <c r="HU87" s="52">
        <v>0.87135750000000001</v>
      </c>
      <c r="HV87" s="52"/>
      <c r="HW87" s="52"/>
      <c r="HX87" s="52"/>
      <c r="HY87" s="52"/>
      <c r="HZ87" s="52"/>
      <c r="IA87" s="52"/>
      <c r="IB87" s="52"/>
      <c r="IC87" s="52"/>
      <c r="ID87" s="52"/>
      <c r="IE87" s="52"/>
      <c r="IF87" s="52"/>
      <c r="IG87" s="52"/>
      <c r="IH87" s="52"/>
      <c r="II87" s="52"/>
      <c r="IJ87" s="52"/>
      <c r="IK87" s="52"/>
      <c r="IL87" s="52"/>
      <c r="IM87" s="52"/>
      <c r="IN87" s="52"/>
      <c r="IO87" s="52">
        <v>0.87135750000000001</v>
      </c>
      <c r="IP87" s="52">
        <v>1.2820648699999999</v>
      </c>
      <c r="IQ87" s="52">
        <f t="shared" si="19"/>
        <v>0.42755508000000009</v>
      </c>
      <c r="IR87" s="52">
        <f t="shared" si="20"/>
        <v>1.2820648699999999</v>
      </c>
      <c r="IS87" s="62"/>
      <c r="IT87" s="62"/>
      <c r="IU87" s="62"/>
      <c r="IV87" s="62"/>
      <c r="IW87" s="62">
        <v>1.1639826299999998</v>
      </c>
      <c r="IX87" s="62">
        <v>0.52144849999999998</v>
      </c>
      <c r="IY87" s="62">
        <v>0.39386442999999999</v>
      </c>
      <c r="IZ87" s="62">
        <v>9.4162040000000002E-2</v>
      </c>
      <c r="JA87" s="62">
        <v>0.39345059999999998</v>
      </c>
      <c r="JB87" s="62">
        <v>2.5669081999999999</v>
      </c>
      <c r="JC87" s="62">
        <v>4.4894000000000003E-2</v>
      </c>
      <c r="JD87" s="62">
        <v>0.13663924</v>
      </c>
      <c r="JE87" s="62">
        <v>9.1506489999999996E-2</v>
      </c>
      <c r="JF87" s="62">
        <v>0.38122707</v>
      </c>
      <c r="JG87" s="62">
        <v>0.31172294</v>
      </c>
      <c r="JH87" s="62">
        <v>0.96598973999999993</v>
      </c>
      <c r="JI87" s="62">
        <v>0.5958136799999999</v>
      </c>
      <c r="JJ87" s="62">
        <v>0.1176565</v>
      </c>
      <c r="JK87" s="62">
        <v>0.32757479</v>
      </c>
      <c r="JL87" s="62"/>
      <c r="JM87" s="62">
        <v>1.0410449699999997</v>
      </c>
      <c r="JN87" s="62"/>
      <c r="JO87" s="62"/>
      <c r="JP87" s="62"/>
      <c r="JQ87" s="62"/>
      <c r="JR87" s="62"/>
      <c r="JS87" s="52">
        <v>4.5739429099999995</v>
      </c>
      <c r="JT87" s="62"/>
      <c r="JU87" s="68"/>
      <c r="JV87" s="62"/>
      <c r="JW87" s="62"/>
      <c r="JX87" s="62">
        <v>2.853E-5</v>
      </c>
      <c r="JY87" s="68"/>
      <c r="JZ87" s="68"/>
      <c r="KA87" s="68">
        <f t="shared" si="21"/>
        <v>2.853E-5</v>
      </c>
      <c r="KB87" s="68"/>
      <c r="KC87" s="68">
        <v>5.69712E-3</v>
      </c>
      <c r="KD87" s="68"/>
      <c r="KE87" s="68">
        <v>0.29283668000000002</v>
      </c>
      <c r="KF87" s="68"/>
      <c r="KG87" s="68">
        <f t="shared" si="22"/>
        <v>0.29853380000000002</v>
      </c>
      <c r="KH87" s="68">
        <v>0.12903725999999999</v>
      </c>
      <c r="KI87" s="68"/>
      <c r="KJ87" s="68"/>
      <c r="KK87" s="68">
        <v>0.97367894999999982</v>
      </c>
      <c r="KL87" s="68">
        <v>0.50562242000000002</v>
      </c>
      <c r="KM87" s="68">
        <f t="shared" si="23"/>
        <v>1.60833863</v>
      </c>
      <c r="KN87" s="68"/>
      <c r="KO87" s="68"/>
      <c r="KP87" s="68"/>
      <c r="KQ87" s="68"/>
      <c r="KR87" s="68">
        <f t="shared" si="24"/>
        <v>0</v>
      </c>
      <c r="KS87" s="68">
        <f t="shared" si="25"/>
        <v>1.90690096</v>
      </c>
      <c r="KT87" s="52"/>
      <c r="KU87" s="52"/>
      <c r="KV87" s="52"/>
      <c r="KW87" s="52"/>
      <c r="KX87" s="52"/>
      <c r="KY87" s="52"/>
      <c r="KZ87" s="52"/>
      <c r="LA87" s="52">
        <v>0.49398120000000001</v>
      </c>
      <c r="LB87" s="52"/>
      <c r="LC87" s="52">
        <v>0.02</v>
      </c>
      <c r="LD87" s="52"/>
      <c r="LE87" s="52">
        <f t="shared" si="27"/>
        <v>0.51398120000000003</v>
      </c>
      <c r="LF87" s="52"/>
      <c r="LG87" s="52">
        <v>0.40216079999999998</v>
      </c>
      <c r="LH87" s="52"/>
      <c r="LI87" s="52"/>
      <c r="LJ87" s="52"/>
      <c r="LK87" s="52">
        <v>0.40216079999999998</v>
      </c>
      <c r="LL87" s="52"/>
      <c r="LM87" s="52"/>
      <c r="LN87" s="52"/>
      <c r="LO87" s="52"/>
      <c r="LP87" s="52"/>
      <c r="LQ87" s="52"/>
      <c r="LR87" s="52">
        <f t="shared" si="28"/>
        <v>0.91614200000000001</v>
      </c>
      <c r="LS87" s="52">
        <f t="shared" si="26"/>
        <v>7.3969858699999991</v>
      </c>
    </row>
    <row r="88" spans="1:331" ht="18.75" x14ac:dyDescent="0.3">
      <c r="A88" s="27" t="s">
        <v>27</v>
      </c>
      <c r="B88" s="24">
        <v>133.709025</v>
      </c>
      <c r="C88" s="24">
        <v>14.080912000000001</v>
      </c>
      <c r="D88" s="24">
        <v>14.447702</v>
      </c>
      <c r="E88" s="24">
        <v>41.114311000000001</v>
      </c>
      <c r="F88" s="24">
        <v>135.19321099999999</v>
      </c>
      <c r="G88" s="24">
        <v>47.940832999999998</v>
      </c>
      <c r="H88" s="24">
        <v>11.388349999999999</v>
      </c>
      <c r="I88" s="24">
        <v>4.9167420000000002</v>
      </c>
      <c r="J88" s="24">
        <v>124.308103</v>
      </c>
      <c r="K88" s="24">
        <v>4.1408240000000003</v>
      </c>
      <c r="L88" s="24">
        <v>9.0098500000000001</v>
      </c>
      <c r="M88" s="24">
        <v>4.3324639999999999</v>
      </c>
      <c r="N88" s="24">
        <v>158.779933</v>
      </c>
      <c r="O88" s="27">
        <v>569.65323500000011</v>
      </c>
      <c r="P88" s="24">
        <v>21.096753</v>
      </c>
      <c r="Q88" s="24">
        <v>17.192073000000001</v>
      </c>
      <c r="R88" s="24">
        <v>21.631913999999998</v>
      </c>
      <c r="S88" s="24">
        <v>107.116703</v>
      </c>
      <c r="T88" s="24">
        <v>41.596730999999998</v>
      </c>
      <c r="U88" s="24">
        <v>12.239827</v>
      </c>
      <c r="V88" s="24"/>
      <c r="W88" s="24">
        <v>41.983346999999995</v>
      </c>
      <c r="X88" s="24">
        <v>6.4724370000000002</v>
      </c>
      <c r="Y88" s="24">
        <v>19.723348000000001</v>
      </c>
      <c r="Z88" s="24">
        <v>24.54204</v>
      </c>
      <c r="AA88" s="25"/>
      <c r="AB88" s="24">
        <v>313.59517299999993</v>
      </c>
      <c r="AC88" s="24">
        <v>34.045781000000005</v>
      </c>
      <c r="AD88" s="24">
        <v>15.674016999999999</v>
      </c>
      <c r="AE88" s="24"/>
      <c r="AF88" s="24">
        <v>3.496378</v>
      </c>
      <c r="AG88" s="24">
        <v>42.98715</v>
      </c>
      <c r="AH88" s="24">
        <v>68.610855999999998</v>
      </c>
      <c r="AI88" s="24">
        <v>14.479547999999999</v>
      </c>
      <c r="AJ88" s="24"/>
      <c r="AK88" s="25">
        <v>30.706023999999999</v>
      </c>
      <c r="AL88" s="25">
        <v>7.7599630000000008</v>
      </c>
      <c r="AM88" s="25">
        <v>0.61402699999999999</v>
      </c>
      <c r="AN88" s="25">
        <v>0</v>
      </c>
      <c r="AO88" s="27">
        <v>218.37374399999999</v>
      </c>
      <c r="AP88" s="27"/>
      <c r="AQ88" s="27">
        <v>6.065035</v>
      </c>
      <c r="AR88" s="27">
        <v>5.2316510000000003</v>
      </c>
      <c r="AS88" s="120">
        <v>6.0869179999999998</v>
      </c>
      <c r="GE88" s="120">
        <v>8.2005529999999993</v>
      </c>
      <c r="GF88" s="120">
        <v>4.2235519999999998</v>
      </c>
      <c r="GG88" s="52">
        <f t="shared" si="18"/>
        <v>11.296686000000001</v>
      </c>
      <c r="GH88" s="52">
        <v>9.8666539999999987</v>
      </c>
      <c r="GI88" s="52">
        <v>18.017803000000001</v>
      </c>
      <c r="GJ88" s="52"/>
      <c r="GK88" s="52">
        <v>2.3730349999999998</v>
      </c>
      <c r="GL88" s="52"/>
      <c r="GM88" s="52">
        <v>4.9490749999999997</v>
      </c>
      <c r="GN88" s="52">
        <v>9.5147320000000004</v>
      </c>
      <c r="GO88" s="52"/>
      <c r="GP88" s="52"/>
      <c r="GQ88" s="52"/>
      <c r="GR88" s="52">
        <v>1.6090899999999999</v>
      </c>
      <c r="GS88" s="52"/>
      <c r="GT88" s="52"/>
      <c r="GU88" s="52"/>
      <c r="GV88" s="52">
        <v>1.6090899999999999</v>
      </c>
      <c r="GW88" s="52"/>
      <c r="GX88" s="52">
        <v>8.6089660000000006</v>
      </c>
      <c r="GY88" s="52"/>
      <c r="GZ88" s="52"/>
      <c r="HA88" s="52"/>
      <c r="HB88" s="52">
        <v>8.6089660000000006</v>
      </c>
      <c r="HC88" s="52"/>
      <c r="HD88" s="52"/>
      <c r="HE88" s="52"/>
      <c r="HF88" s="52"/>
      <c r="HG88" s="52"/>
      <c r="HH88" s="52"/>
      <c r="HI88" s="52"/>
      <c r="HJ88" s="52"/>
      <c r="HK88" s="52"/>
      <c r="HL88" s="52"/>
      <c r="HM88" s="52"/>
      <c r="HN88" s="52"/>
      <c r="HO88" s="52">
        <v>10.218056000000001</v>
      </c>
      <c r="HP88" s="52"/>
      <c r="HQ88" s="52">
        <v>3.0498059999999998</v>
      </c>
      <c r="HR88" s="52"/>
      <c r="HS88" s="52"/>
      <c r="HT88" s="52"/>
      <c r="HU88" s="52">
        <v>3.0498059999999998</v>
      </c>
      <c r="HV88" s="52"/>
      <c r="HW88" s="52">
        <v>2.4573550000000002</v>
      </c>
      <c r="HX88" s="52"/>
      <c r="HY88" s="52"/>
      <c r="HZ88" s="52"/>
      <c r="IA88" s="52">
        <v>2.4573550000000002</v>
      </c>
      <c r="IB88" s="52"/>
      <c r="IC88" s="52"/>
      <c r="ID88" s="52"/>
      <c r="IE88" s="52"/>
      <c r="IF88" s="52"/>
      <c r="IG88" s="52"/>
      <c r="IH88" s="52"/>
      <c r="II88" s="52"/>
      <c r="IJ88" s="52"/>
      <c r="IK88" s="52"/>
      <c r="IL88" s="52"/>
      <c r="IM88" s="52"/>
      <c r="IN88" s="52"/>
      <c r="IO88" s="52">
        <v>5.507161</v>
      </c>
      <c r="IP88" s="52">
        <v>71.743201999999997</v>
      </c>
      <c r="IQ88" s="52">
        <f t="shared" si="19"/>
        <v>218.37374399999999</v>
      </c>
      <c r="IR88" s="52">
        <f t="shared" si="20"/>
        <v>71.743201999999997</v>
      </c>
      <c r="IS88" s="62"/>
      <c r="IT88" s="62"/>
      <c r="IU88" s="62"/>
      <c r="IV88" s="62"/>
      <c r="IW88" s="62"/>
      <c r="IX88" s="62">
        <v>2.6807560000000001</v>
      </c>
      <c r="IY88" s="62"/>
      <c r="IZ88" s="62"/>
      <c r="JA88" s="62"/>
      <c r="JB88" s="62">
        <v>2.6807560000000001</v>
      </c>
      <c r="JC88" s="62"/>
      <c r="JD88" s="62">
        <v>2.8846259999999999</v>
      </c>
      <c r="JE88" s="62"/>
      <c r="JF88" s="62"/>
      <c r="JG88" s="62"/>
      <c r="JH88" s="62">
        <v>2.8846259999999999</v>
      </c>
      <c r="JI88" s="62"/>
      <c r="JJ88" s="62">
        <v>2.2673610000000002</v>
      </c>
      <c r="JK88" s="62"/>
      <c r="JL88" s="62"/>
      <c r="JM88" s="62">
        <v>2.2673610000000002</v>
      </c>
      <c r="JN88" s="62"/>
      <c r="JO88" s="62"/>
      <c r="JP88" s="62"/>
      <c r="JQ88" s="62"/>
      <c r="JR88" s="62"/>
      <c r="JS88" s="52">
        <v>7.8327430000000007</v>
      </c>
      <c r="JT88" s="62"/>
      <c r="JU88" s="68"/>
      <c r="JV88" s="62"/>
      <c r="JW88" s="62"/>
      <c r="JX88" s="62"/>
      <c r="JY88" s="68"/>
      <c r="JZ88" s="68"/>
      <c r="KA88" s="68">
        <f t="shared" si="21"/>
        <v>0</v>
      </c>
      <c r="KB88" s="68"/>
      <c r="KC88" s="68">
        <v>5.5473270000000001</v>
      </c>
      <c r="KD88" s="68"/>
      <c r="KE88" s="68"/>
      <c r="KF88" s="68"/>
      <c r="KG88" s="68">
        <f t="shared" si="22"/>
        <v>5.5473270000000001</v>
      </c>
      <c r="KH88" s="68"/>
      <c r="KI88" s="68">
        <v>6.9433660000000001</v>
      </c>
      <c r="KJ88" s="68"/>
      <c r="KK88" s="68"/>
      <c r="KL88" s="68"/>
      <c r="KM88" s="68">
        <f t="shared" si="23"/>
        <v>6.9433660000000001</v>
      </c>
      <c r="KN88" s="68"/>
      <c r="KO88" s="68">
        <v>2.8981840000000001</v>
      </c>
      <c r="KP88" s="68"/>
      <c r="KQ88" s="68"/>
      <c r="KR88" s="68">
        <f t="shared" si="24"/>
        <v>2.8981840000000001</v>
      </c>
      <c r="KS88" s="68">
        <f t="shared" si="25"/>
        <v>15.388877000000001</v>
      </c>
      <c r="KT88" s="54"/>
      <c r="KU88" s="54"/>
      <c r="KV88" s="54"/>
      <c r="KW88" s="54"/>
      <c r="KX88" s="54"/>
      <c r="KY88" s="54"/>
      <c r="KZ88" s="54"/>
      <c r="LA88" s="54">
        <v>5.9298650000000004</v>
      </c>
      <c r="LB88" s="54"/>
      <c r="LC88" s="54"/>
      <c r="LD88" s="54"/>
      <c r="LE88" s="54">
        <f t="shared" si="27"/>
        <v>5.9298650000000004</v>
      </c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>
        <f t="shared" si="28"/>
        <v>5.9298650000000004</v>
      </c>
      <c r="LS88" s="54">
        <f t="shared" si="26"/>
        <v>29.151485000000001</v>
      </c>
    </row>
    <row r="89" spans="1:331" ht="18.75" x14ac:dyDescent="0.3">
      <c r="A89" s="27" t="s">
        <v>66</v>
      </c>
      <c r="B89" s="24">
        <v>14.706787780000003</v>
      </c>
      <c r="C89" s="24">
        <v>3.0045937500000002</v>
      </c>
      <c r="D89" s="24">
        <v>38.023129840000003</v>
      </c>
      <c r="E89" s="24">
        <v>56.494512159999999</v>
      </c>
      <c r="F89" s="24">
        <v>105.5</v>
      </c>
      <c r="G89" s="24">
        <v>60.5</v>
      </c>
      <c r="H89" s="24">
        <v>115.125</v>
      </c>
      <c r="I89" s="24">
        <v>85.875602549999996</v>
      </c>
      <c r="J89" s="24">
        <v>179.35986142000002</v>
      </c>
      <c r="K89" s="24">
        <v>104.9</v>
      </c>
      <c r="L89" s="24">
        <v>222.79999999999998</v>
      </c>
      <c r="M89" s="24">
        <v>194.3</v>
      </c>
      <c r="N89" s="24">
        <v>341.2</v>
      </c>
      <c r="O89" s="27">
        <v>1516.4815089599999</v>
      </c>
      <c r="P89" s="24">
        <v>265.01633874999999</v>
      </c>
      <c r="Q89" s="24">
        <v>191.5</v>
      </c>
      <c r="R89" s="24">
        <v>377.59999999999997</v>
      </c>
      <c r="S89" s="24">
        <v>178.76</v>
      </c>
      <c r="T89" s="24">
        <v>297</v>
      </c>
      <c r="U89" s="24">
        <v>362.79759966</v>
      </c>
      <c r="V89" s="24">
        <v>144.30157113000001</v>
      </c>
      <c r="W89" s="24">
        <v>80.700000000000017</v>
      </c>
      <c r="X89" s="24">
        <v>135.47692375</v>
      </c>
      <c r="Y89" s="40">
        <v>134.87059633999999</v>
      </c>
      <c r="Z89" s="24">
        <v>161.69999999999999</v>
      </c>
      <c r="AA89" s="24">
        <v>225.03882788000001</v>
      </c>
      <c r="AB89" s="24">
        <v>2554.7618575099996</v>
      </c>
      <c r="AC89" s="24">
        <v>192.46699820000001</v>
      </c>
      <c r="AD89" s="24">
        <v>114.6</v>
      </c>
      <c r="AE89" s="24">
        <v>517.1</v>
      </c>
      <c r="AF89" s="24">
        <v>215.3</v>
      </c>
      <c r="AG89" s="24">
        <v>71.2</v>
      </c>
      <c r="AH89" s="24">
        <v>30.732034139999996</v>
      </c>
      <c r="AI89" s="24">
        <v>35.299999999999997</v>
      </c>
      <c r="AJ89" s="24">
        <v>28.704680960000001</v>
      </c>
      <c r="AK89" s="25">
        <v>75.05</v>
      </c>
      <c r="AL89" s="25">
        <v>79.325064380000001</v>
      </c>
      <c r="AM89" s="25">
        <v>143.38987399999999</v>
      </c>
      <c r="AN89" s="25">
        <v>259.24236881000002</v>
      </c>
      <c r="AO89" s="27">
        <v>1762.4110204899998</v>
      </c>
      <c r="AP89" s="27">
        <v>113.87774279</v>
      </c>
      <c r="AQ89" s="27">
        <v>115.82035760000001</v>
      </c>
      <c r="AR89" s="27">
        <v>107.56449545</v>
      </c>
      <c r="AS89" s="120">
        <v>66.5</v>
      </c>
      <c r="GE89" s="120">
        <v>108</v>
      </c>
      <c r="GF89" s="120">
        <v>45</v>
      </c>
      <c r="GG89" s="52">
        <f t="shared" si="18"/>
        <v>337.26259584000002</v>
      </c>
      <c r="GH89" s="52">
        <v>86.5</v>
      </c>
      <c r="GI89" s="52">
        <v>12.399999999999999</v>
      </c>
      <c r="GJ89" s="52">
        <v>91.554453570000007</v>
      </c>
      <c r="GK89" s="52">
        <v>124.15051778</v>
      </c>
      <c r="GL89" s="52">
        <v>105.95460865000001</v>
      </c>
      <c r="GM89" s="52">
        <v>114.4</v>
      </c>
      <c r="GN89" s="52">
        <v>92.4</v>
      </c>
      <c r="GO89" s="52">
        <v>1</v>
      </c>
      <c r="GP89" s="52">
        <v>1</v>
      </c>
      <c r="GQ89" s="52"/>
      <c r="GR89" s="52">
        <v>1</v>
      </c>
      <c r="GS89" s="52"/>
      <c r="GT89" s="52">
        <v>1.1000000000000001</v>
      </c>
      <c r="GU89" s="52">
        <v>2.2000000000000002</v>
      </c>
      <c r="GV89" s="52">
        <v>4.3000000000000007</v>
      </c>
      <c r="GW89" s="52"/>
      <c r="GX89" s="52">
        <v>2</v>
      </c>
      <c r="GY89" s="52">
        <v>2</v>
      </c>
      <c r="GZ89" s="52"/>
      <c r="HA89" s="52">
        <v>6</v>
      </c>
      <c r="HB89" s="52">
        <v>10</v>
      </c>
      <c r="HC89" s="52"/>
      <c r="HD89" s="52"/>
      <c r="HE89" s="52"/>
      <c r="HF89" s="52"/>
      <c r="HG89" s="52"/>
      <c r="HH89" s="52"/>
      <c r="HI89" s="52"/>
      <c r="HJ89" s="52"/>
      <c r="HK89" s="52">
        <v>5</v>
      </c>
      <c r="HL89" s="52">
        <v>3</v>
      </c>
      <c r="HM89" s="52">
        <v>3</v>
      </c>
      <c r="HN89" s="52">
        <v>11</v>
      </c>
      <c r="HO89" s="52">
        <v>26.3</v>
      </c>
      <c r="HP89" s="52">
        <v>10</v>
      </c>
      <c r="HQ89" s="52"/>
      <c r="HR89" s="52">
        <v>2</v>
      </c>
      <c r="HS89" s="52"/>
      <c r="HT89" s="52"/>
      <c r="HU89" s="52">
        <v>12</v>
      </c>
      <c r="HV89" s="52"/>
      <c r="HW89" s="52"/>
      <c r="HX89" s="52"/>
      <c r="HY89" s="52">
        <v>5</v>
      </c>
      <c r="HZ89" s="52"/>
      <c r="IA89" s="52">
        <v>5</v>
      </c>
      <c r="IB89" s="52">
        <v>3</v>
      </c>
      <c r="IC89" s="52">
        <v>9</v>
      </c>
      <c r="ID89" s="52">
        <v>2.4</v>
      </c>
      <c r="IE89" s="52">
        <v>1</v>
      </c>
      <c r="IF89" s="52">
        <v>12</v>
      </c>
      <c r="IG89" s="52">
        <v>27.4</v>
      </c>
      <c r="IH89" s="52">
        <v>6</v>
      </c>
      <c r="II89" s="52"/>
      <c r="IJ89" s="52">
        <v>8</v>
      </c>
      <c r="IK89" s="52">
        <v>15</v>
      </c>
      <c r="IL89" s="52">
        <v>29</v>
      </c>
      <c r="IM89" s="52">
        <v>11</v>
      </c>
      <c r="IN89" s="52">
        <v>11</v>
      </c>
      <c r="IO89" s="52">
        <v>84.4</v>
      </c>
      <c r="IP89" s="52">
        <v>1075.3221758399995</v>
      </c>
      <c r="IQ89" s="54">
        <f t="shared" si="19"/>
        <v>1762.4110204899998</v>
      </c>
      <c r="IR89" s="54">
        <f t="shared" si="20"/>
        <v>1075.3221758399995</v>
      </c>
      <c r="IS89" s="58">
        <v>20</v>
      </c>
      <c r="IT89" s="58">
        <v>7</v>
      </c>
      <c r="IU89" s="58"/>
      <c r="IV89" s="58">
        <v>27</v>
      </c>
      <c r="IW89" s="58">
        <v>4</v>
      </c>
      <c r="IX89" s="58"/>
      <c r="IY89" s="58">
        <v>11.301779849999999</v>
      </c>
      <c r="IZ89" s="58">
        <v>5</v>
      </c>
      <c r="JA89" s="58">
        <v>3</v>
      </c>
      <c r="JB89" s="58">
        <v>23.301779849999999</v>
      </c>
      <c r="JC89" s="58"/>
      <c r="JD89" s="58">
        <v>18</v>
      </c>
      <c r="JE89" s="58"/>
      <c r="JF89" s="58">
        <v>8</v>
      </c>
      <c r="JG89" s="58">
        <v>8</v>
      </c>
      <c r="JH89" s="58">
        <v>34</v>
      </c>
      <c r="JI89" s="58"/>
      <c r="JJ89" s="58">
        <v>10</v>
      </c>
      <c r="JK89" s="58">
        <v>9</v>
      </c>
      <c r="JL89" s="58">
        <v>17</v>
      </c>
      <c r="JM89" s="58">
        <v>36</v>
      </c>
      <c r="JN89" s="58">
        <v>13</v>
      </c>
      <c r="JO89" s="58">
        <v>19</v>
      </c>
      <c r="JP89" s="58">
        <v>10</v>
      </c>
      <c r="JQ89" s="58">
        <v>7</v>
      </c>
      <c r="JR89" s="58">
        <v>49</v>
      </c>
      <c r="JS89" s="52">
        <v>169.30177985</v>
      </c>
      <c r="JT89" s="58">
        <v>17</v>
      </c>
      <c r="JU89" s="64">
        <v>17</v>
      </c>
      <c r="JV89" s="58">
        <v>3</v>
      </c>
      <c r="JW89" s="58"/>
      <c r="JX89" s="62"/>
      <c r="JY89" s="68">
        <v>9</v>
      </c>
      <c r="JZ89" s="68">
        <v>7</v>
      </c>
      <c r="KA89" s="68">
        <f t="shared" si="21"/>
        <v>19</v>
      </c>
      <c r="KB89" s="68">
        <v>3</v>
      </c>
      <c r="KC89" s="68">
        <v>2</v>
      </c>
      <c r="KD89" s="68"/>
      <c r="KE89" s="68"/>
      <c r="KF89" s="68"/>
      <c r="KG89" s="68">
        <f t="shared" si="22"/>
        <v>5</v>
      </c>
      <c r="KH89" s="68"/>
      <c r="KI89" s="68">
        <v>17</v>
      </c>
      <c r="KJ89" s="68">
        <v>2</v>
      </c>
      <c r="KK89" s="68">
        <v>2</v>
      </c>
      <c r="KL89" s="68">
        <v>2</v>
      </c>
      <c r="KM89" s="68">
        <f t="shared" si="23"/>
        <v>23</v>
      </c>
      <c r="KN89" s="68"/>
      <c r="KO89" s="68">
        <v>8.5</v>
      </c>
      <c r="KP89" s="68">
        <v>0.7</v>
      </c>
      <c r="KQ89" s="68">
        <v>4.0224419999999997E-2</v>
      </c>
      <c r="KR89" s="68">
        <f t="shared" si="24"/>
        <v>9.2402244199999988</v>
      </c>
      <c r="KS89" s="68">
        <f t="shared" si="25"/>
        <v>73.240224420000004</v>
      </c>
      <c r="KT89" s="52">
        <v>20</v>
      </c>
      <c r="KU89" s="52">
        <v>20</v>
      </c>
      <c r="KV89" s="52"/>
      <c r="KW89" s="52">
        <v>5</v>
      </c>
      <c r="KX89" s="52">
        <v>3</v>
      </c>
      <c r="KY89" s="52">
        <v>8</v>
      </c>
      <c r="KZ89" s="52">
        <v>0.2</v>
      </c>
      <c r="LA89" s="52"/>
      <c r="LB89" s="52"/>
      <c r="LC89" s="52"/>
      <c r="LD89" s="52">
        <v>35</v>
      </c>
      <c r="LE89" s="52">
        <f t="shared" si="27"/>
        <v>35.200000000000003</v>
      </c>
      <c r="LF89" s="52">
        <v>8</v>
      </c>
      <c r="LG89" s="52">
        <v>5</v>
      </c>
      <c r="LH89" s="52">
        <v>2</v>
      </c>
      <c r="LI89" s="52"/>
      <c r="LJ89" s="52"/>
      <c r="LK89" s="52">
        <v>15</v>
      </c>
      <c r="LL89" s="52">
        <v>23</v>
      </c>
      <c r="LM89" s="52">
        <v>25.2</v>
      </c>
      <c r="LN89" s="52">
        <v>10</v>
      </c>
      <c r="LO89" s="52">
        <v>10</v>
      </c>
      <c r="LP89" s="52">
        <v>14</v>
      </c>
      <c r="LQ89" s="52">
        <v>82.2</v>
      </c>
      <c r="LR89" s="52">
        <f t="shared" si="28"/>
        <v>160.4</v>
      </c>
      <c r="LS89" s="52">
        <f t="shared" si="26"/>
        <v>402.94200426999998</v>
      </c>
    </row>
    <row r="90" spans="1:331" ht="18.75" hidden="1" x14ac:dyDescent="0.3">
      <c r="A90" s="27" t="s">
        <v>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7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5"/>
      <c r="AL90" s="25"/>
      <c r="AM90" s="25"/>
      <c r="AN90" s="25">
        <v>0</v>
      </c>
      <c r="AO90" s="27">
        <v>0</v>
      </c>
      <c r="AP90" s="27"/>
      <c r="AQ90" s="27"/>
      <c r="AR90" s="27"/>
      <c r="AS90" s="119">
        <v>0</v>
      </c>
      <c r="GE90" s="119">
        <v>0</v>
      </c>
      <c r="GF90" s="119">
        <v>0</v>
      </c>
      <c r="GG90" s="52">
        <f t="shared" si="18"/>
        <v>0</v>
      </c>
      <c r="GH90" s="52"/>
      <c r="GI90" s="52"/>
      <c r="GJ90" s="52"/>
      <c r="GK90" s="52"/>
      <c r="GL90" s="52"/>
      <c r="GM90" s="52"/>
      <c r="GN90" s="52"/>
      <c r="GO90" s="52"/>
      <c r="GP90" s="52"/>
      <c r="GQ90" s="52"/>
      <c r="GR90" s="52"/>
      <c r="GS90" s="52"/>
      <c r="GT90" s="52"/>
      <c r="GU90" s="52"/>
      <c r="GV90" s="52"/>
      <c r="GW90" s="52"/>
      <c r="GX90" s="52"/>
      <c r="GY90" s="52"/>
      <c r="GZ90" s="52"/>
      <c r="HA90" s="52"/>
      <c r="HB90" s="52"/>
      <c r="HC90" s="52"/>
      <c r="HD90" s="52"/>
      <c r="HE90" s="52"/>
      <c r="HF90" s="52"/>
      <c r="HG90" s="52"/>
      <c r="HH90" s="52"/>
      <c r="HI90" s="52"/>
      <c r="HJ90" s="52"/>
      <c r="HK90" s="52"/>
      <c r="HL90" s="52"/>
      <c r="HM90" s="52"/>
      <c r="HN90" s="52"/>
      <c r="HO90" s="52"/>
      <c r="HP90" s="52"/>
      <c r="HQ90" s="52"/>
      <c r="HR90" s="52"/>
      <c r="HS90" s="52"/>
      <c r="HT90" s="52"/>
      <c r="HU90" s="52"/>
      <c r="HV90" s="52"/>
      <c r="HW90" s="52"/>
      <c r="HX90" s="52"/>
      <c r="HY90" s="52"/>
      <c r="HZ90" s="52"/>
      <c r="IA90" s="52"/>
      <c r="IB90" s="52"/>
      <c r="IC90" s="52"/>
      <c r="ID90" s="52"/>
      <c r="IE90" s="52"/>
      <c r="IF90" s="52"/>
      <c r="IG90" s="52"/>
      <c r="IH90" s="52"/>
      <c r="II90" s="52"/>
      <c r="IJ90" s="52"/>
      <c r="IK90" s="52"/>
      <c r="IL90" s="52"/>
      <c r="IM90" s="52"/>
      <c r="IN90" s="52"/>
      <c r="IO90" s="52"/>
      <c r="IP90" s="52"/>
      <c r="IQ90" s="52">
        <f t="shared" si="19"/>
        <v>0</v>
      </c>
      <c r="IR90" s="52">
        <f t="shared" si="20"/>
        <v>0</v>
      </c>
      <c r="IS90" s="62"/>
      <c r="IT90" s="62"/>
      <c r="IU90" s="62"/>
      <c r="IV90" s="62"/>
      <c r="IW90" s="62"/>
      <c r="IX90" s="62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52"/>
      <c r="JT90" s="62"/>
      <c r="JU90" s="68"/>
      <c r="JV90" s="62"/>
      <c r="JW90" s="62"/>
      <c r="JX90" s="58"/>
      <c r="JY90" s="64"/>
      <c r="JZ90" s="64"/>
      <c r="KA90" s="64">
        <f t="shared" si="21"/>
        <v>0</v>
      </c>
      <c r="KB90" s="64"/>
      <c r="KC90" s="64"/>
      <c r="KD90" s="64"/>
      <c r="KE90" s="64"/>
      <c r="KF90" s="64"/>
      <c r="KG90" s="64">
        <f t="shared" si="22"/>
        <v>0</v>
      </c>
      <c r="KH90" s="64"/>
      <c r="KI90" s="64"/>
      <c r="KJ90" s="64"/>
      <c r="KK90" s="64"/>
      <c r="KL90" s="64"/>
      <c r="KM90" s="64">
        <f t="shared" si="23"/>
        <v>0</v>
      </c>
      <c r="KN90" s="64"/>
      <c r="KO90" s="64"/>
      <c r="KP90" s="64"/>
      <c r="KQ90" s="64"/>
      <c r="KR90" s="64">
        <f t="shared" si="24"/>
        <v>0</v>
      </c>
      <c r="KS90" s="64">
        <f t="shared" si="25"/>
        <v>0</v>
      </c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>
        <f t="shared" si="27"/>
        <v>0</v>
      </c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>
        <f t="shared" si="28"/>
        <v>0</v>
      </c>
      <c r="LS90" s="52">
        <f t="shared" si="26"/>
        <v>0</v>
      </c>
    </row>
    <row r="91" spans="1:331" ht="18.75" hidden="1" x14ac:dyDescent="0.3">
      <c r="A91" s="24" t="s">
        <v>68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5"/>
      <c r="AL91" s="25"/>
      <c r="AM91" s="25"/>
      <c r="AN91" s="25">
        <v>0</v>
      </c>
      <c r="AO91" s="24">
        <v>0</v>
      </c>
      <c r="AP91" s="24"/>
      <c r="AQ91" s="24"/>
      <c r="AR91" s="24"/>
      <c r="AS91" s="118">
        <v>0</v>
      </c>
      <c r="GE91" s="118">
        <v>0</v>
      </c>
      <c r="GF91" s="118">
        <v>0</v>
      </c>
      <c r="GG91" s="51">
        <f t="shared" si="18"/>
        <v>0</v>
      </c>
      <c r="GH91" s="51"/>
      <c r="GI91" s="51"/>
      <c r="GJ91" s="51"/>
      <c r="GK91" s="51"/>
      <c r="GL91" s="51"/>
      <c r="GM91" s="51"/>
      <c r="GN91" s="51"/>
      <c r="GO91" s="51"/>
      <c r="GP91" s="51"/>
      <c r="GQ91" s="51"/>
      <c r="GR91" s="51"/>
      <c r="GS91" s="51"/>
      <c r="GT91" s="51"/>
      <c r="GU91" s="51"/>
      <c r="GV91" s="51"/>
      <c r="GW91" s="51"/>
      <c r="GX91" s="51"/>
      <c r="GY91" s="51"/>
      <c r="GZ91" s="51"/>
      <c r="HA91" s="51"/>
      <c r="HB91" s="51"/>
      <c r="HC91" s="51"/>
      <c r="HD91" s="51"/>
      <c r="HE91" s="51"/>
      <c r="HF91" s="51"/>
      <c r="HG91" s="51"/>
      <c r="HH91" s="51"/>
      <c r="HI91" s="51"/>
      <c r="HJ91" s="51"/>
      <c r="HK91" s="51"/>
      <c r="HL91" s="51"/>
      <c r="HM91" s="51"/>
      <c r="HN91" s="51"/>
      <c r="HO91" s="51"/>
      <c r="HP91" s="51"/>
      <c r="HQ91" s="51"/>
      <c r="HR91" s="51"/>
      <c r="HS91" s="51"/>
      <c r="HT91" s="51"/>
      <c r="HU91" s="51"/>
      <c r="HV91" s="51"/>
      <c r="HW91" s="51"/>
      <c r="HX91" s="51"/>
      <c r="HY91" s="51"/>
      <c r="HZ91" s="51"/>
      <c r="IA91" s="51"/>
      <c r="IB91" s="51"/>
      <c r="IC91" s="51"/>
      <c r="ID91" s="51"/>
      <c r="IE91" s="51"/>
      <c r="IF91" s="51"/>
      <c r="IG91" s="51"/>
      <c r="IH91" s="51"/>
      <c r="II91" s="51"/>
      <c r="IJ91" s="51"/>
      <c r="IK91" s="51"/>
      <c r="IL91" s="51"/>
      <c r="IM91" s="51"/>
      <c r="IN91" s="51"/>
      <c r="IO91" s="51"/>
      <c r="IP91" s="51"/>
      <c r="IQ91" s="51">
        <f t="shared" si="19"/>
        <v>0</v>
      </c>
      <c r="IR91" s="51">
        <f t="shared" si="20"/>
        <v>0</v>
      </c>
      <c r="IS91" s="61"/>
      <c r="IT91" s="61"/>
      <c r="IU91" s="61"/>
      <c r="IV91" s="61"/>
      <c r="IW91" s="61"/>
      <c r="IX91" s="61"/>
      <c r="IY91" s="61"/>
      <c r="IZ91" s="61"/>
      <c r="JA91" s="61"/>
      <c r="JB91" s="61"/>
      <c r="JC91" s="61"/>
      <c r="JD91" s="61"/>
      <c r="JE91" s="61"/>
      <c r="JF91" s="61"/>
      <c r="JG91" s="61"/>
      <c r="JH91" s="61"/>
      <c r="JI91" s="61"/>
      <c r="JJ91" s="61"/>
      <c r="JK91" s="61"/>
      <c r="JL91" s="61"/>
      <c r="JM91" s="61"/>
      <c r="JN91" s="61"/>
      <c r="JO91" s="61"/>
      <c r="JP91" s="61"/>
      <c r="JQ91" s="61"/>
      <c r="JR91" s="61"/>
      <c r="JS91" s="51"/>
      <c r="JT91" s="61"/>
      <c r="JU91" s="67"/>
      <c r="JV91" s="61"/>
      <c r="JW91" s="61"/>
      <c r="JX91" s="62"/>
      <c r="JY91" s="68"/>
      <c r="JZ91" s="68"/>
      <c r="KA91" s="68">
        <f t="shared" si="21"/>
        <v>0</v>
      </c>
      <c r="KB91" s="68"/>
      <c r="KC91" s="68"/>
      <c r="KD91" s="68"/>
      <c r="KE91" s="68"/>
      <c r="KF91" s="68"/>
      <c r="KG91" s="68">
        <f t="shared" si="22"/>
        <v>0</v>
      </c>
      <c r="KH91" s="68"/>
      <c r="KI91" s="68"/>
      <c r="KJ91" s="68"/>
      <c r="KK91" s="68"/>
      <c r="KL91" s="68"/>
      <c r="KM91" s="68">
        <f t="shared" si="23"/>
        <v>0</v>
      </c>
      <c r="KN91" s="68"/>
      <c r="KO91" s="68"/>
      <c r="KP91" s="68"/>
      <c r="KQ91" s="68"/>
      <c r="KR91" s="68">
        <f t="shared" si="24"/>
        <v>0</v>
      </c>
      <c r="KS91" s="68">
        <f t="shared" si="25"/>
        <v>0</v>
      </c>
      <c r="KT91" s="51"/>
      <c r="KU91" s="51"/>
      <c r="KV91" s="51"/>
      <c r="KW91" s="51"/>
      <c r="KX91" s="51"/>
      <c r="KY91" s="51"/>
      <c r="KZ91" s="51"/>
      <c r="LA91" s="51"/>
      <c r="LB91" s="51"/>
      <c r="LC91" s="51"/>
      <c r="LD91" s="51"/>
      <c r="LE91" s="51">
        <f t="shared" si="27"/>
        <v>0</v>
      </c>
      <c r="LF91" s="51"/>
      <c r="LG91" s="51"/>
      <c r="LH91" s="51"/>
      <c r="LI91" s="51"/>
      <c r="LJ91" s="51"/>
      <c r="LK91" s="51"/>
      <c r="LL91" s="51"/>
      <c r="LM91" s="51"/>
      <c r="LN91" s="51"/>
      <c r="LO91" s="51"/>
      <c r="LP91" s="51"/>
      <c r="LQ91" s="51"/>
      <c r="LR91" s="51">
        <f t="shared" si="28"/>
        <v>0</v>
      </c>
      <c r="LS91" s="51">
        <f t="shared" si="26"/>
        <v>0</v>
      </c>
    </row>
    <row r="92" spans="1:331" ht="18.75" hidden="1" x14ac:dyDescent="0.3">
      <c r="A92" s="24" t="s">
        <v>69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5"/>
      <c r="AL92" s="25"/>
      <c r="AM92" s="25"/>
      <c r="AN92" s="25">
        <v>0</v>
      </c>
      <c r="AO92" s="24">
        <v>0</v>
      </c>
      <c r="AP92" s="24"/>
      <c r="AQ92" s="24"/>
      <c r="AR92" s="24"/>
      <c r="AS92" s="118">
        <v>0</v>
      </c>
      <c r="GE92" s="118">
        <v>0</v>
      </c>
      <c r="GF92" s="118">
        <v>0</v>
      </c>
      <c r="GG92" s="51">
        <f t="shared" si="18"/>
        <v>0</v>
      </c>
      <c r="GH92" s="51"/>
      <c r="GI92" s="51"/>
      <c r="GJ92" s="51"/>
      <c r="GK92" s="51"/>
      <c r="GL92" s="51"/>
      <c r="GM92" s="51"/>
      <c r="GN92" s="51"/>
      <c r="GO92" s="51"/>
      <c r="GP92" s="51"/>
      <c r="GQ92" s="51"/>
      <c r="GR92" s="51"/>
      <c r="GS92" s="51"/>
      <c r="GT92" s="51"/>
      <c r="GU92" s="51"/>
      <c r="GV92" s="51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1"/>
      <c r="HM92" s="51"/>
      <c r="HN92" s="51"/>
      <c r="HO92" s="51"/>
      <c r="HP92" s="51"/>
      <c r="HQ92" s="51"/>
      <c r="HR92" s="51"/>
      <c r="HS92" s="51"/>
      <c r="HT92" s="51"/>
      <c r="HU92" s="51"/>
      <c r="HV92" s="51"/>
      <c r="HW92" s="51"/>
      <c r="HX92" s="51"/>
      <c r="HY92" s="51"/>
      <c r="HZ92" s="51"/>
      <c r="IA92" s="51"/>
      <c r="IB92" s="51"/>
      <c r="IC92" s="51"/>
      <c r="ID92" s="51"/>
      <c r="IE92" s="51"/>
      <c r="IF92" s="51"/>
      <c r="IG92" s="51"/>
      <c r="IH92" s="51"/>
      <c r="II92" s="51"/>
      <c r="IJ92" s="51"/>
      <c r="IK92" s="51"/>
      <c r="IL92" s="51"/>
      <c r="IM92" s="51"/>
      <c r="IN92" s="51"/>
      <c r="IO92" s="51"/>
      <c r="IP92" s="51"/>
      <c r="IQ92" s="51">
        <f t="shared" si="19"/>
        <v>0</v>
      </c>
      <c r="IR92" s="51">
        <f t="shared" si="20"/>
        <v>0</v>
      </c>
      <c r="IS92" s="61"/>
      <c r="IT92" s="61"/>
      <c r="IU92" s="61"/>
      <c r="IV92" s="61"/>
      <c r="IW92" s="61"/>
      <c r="IX92" s="61"/>
      <c r="IY92" s="61"/>
      <c r="IZ92" s="61"/>
      <c r="JA92" s="61"/>
      <c r="JB92" s="61"/>
      <c r="JC92" s="61"/>
      <c r="JD92" s="61"/>
      <c r="JE92" s="61"/>
      <c r="JF92" s="61"/>
      <c r="JG92" s="61"/>
      <c r="JH92" s="61"/>
      <c r="JI92" s="61"/>
      <c r="JJ92" s="61"/>
      <c r="JK92" s="61"/>
      <c r="JL92" s="61"/>
      <c r="JM92" s="61"/>
      <c r="JN92" s="61"/>
      <c r="JO92" s="61"/>
      <c r="JP92" s="61"/>
      <c r="JQ92" s="61"/>
      <c r="JR92" s="61"/>
      <c r="JS92" s="51"/>
      <c r="JT92" s="61"/>
      <c r="JU92" s="67"/>
      <c r="JV92" s="61"/>
      <c r="JW92" s="61"/>
      <c r="JX92" s="61"/>
      <c r="JY92" s="67"/>
      <c r="JZ92" s="67"/>
      <c r="KA92" s="67">
        <f t="shared" si="21"/>
        <v>0</v>
      </c>
      <c r="KB92" s="67"/>
      <c r="KC92" s="67"/>
      <c r="KD92" s="67"/>
      <c r="KE92" s="67"/>
      <c r="KF92" s="67"/>
      <c r="KG92" s="67">
        <f t="shared" si="22"/>
        <v>0</v>
      </c>
      <c r="KH92" s="67"/>
      <c r="KI92" s="67"/>
      <c r="KJ92" s="67"/>
      <c r="KK92" s="67"/>
      <c r="KL92" s="67"/>
      <c r="KM92" s="67">
        <f t="shared" si="23"/>
        <v>0</v>
      </c>
      <c r="KN92" s="67"/>
      <c r="KO92" s="67"/>
      <c r="KP92" s="67"/>
      <c r="KQ92" s="67"/>
      <c r="KR92" s="67">
        <f t="shared" si="24"/>
        <v>0</v>
      </c>
      <c r="KS92" s="67">
        <f t="shared" si="25"/>
        <v>0</v>
      </c>
      <c r="KT92" s="51"/>
      <c r="KU92" s="51"/>
      <c r="KV92" s="51"/>
      <c r="KW92" s="51"/>
      <c r="KX92" s="51"/>
      <c r="KY92" s="51"/>
      <c r="KZ92" s="51"/>
      <c r="LA92" s="51"/>
      <c r="LB92" s="51"/>
      <c r="LC92" s="51"/>
      <c r="LD92" s="51"/>
      <c r="LE92" s="51">
        <f t="shared" si="27"/>
        <v>0</v>
      </c>
      <c r="LF92" s="51"/>
      <c r="LG92" s="51"/>
      <c r="LH92" s="51"/>
      <c r="LI92" s="51"/>
      <c r="LJ92" s="51"/>
      <c r="LK92" s="51"/>
      <c r="LL92" s="51"/>
      <c r="LM92" s="51"/>
      <c r="LN92" s="51"/>
      <c r="LO92" s="51"/>
      <c r="LP92" s="51"/>
      <c r="LQ92" s="51"/>
      <c r="LR92" s="51">
        <f t="shared" si="28"/>
        <v>0</v>
      </c>
      <c r="LS92" s="51">
        <f t="shared" si="26"/>
        <v>0</v>
      </c>
    </row>
    <row r="93" spans="1:331" ht="18.75" hidden="1" x14ac:dyDescent="0.3">
      <c r="A93" s="24" t="s">
        <v>70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5"/>
      <c r="AL93" s="25"/>
      <c r="AM93" s="25"/>
      <c r="AN93" s="25">
        <v>0</v>
      </c>
      <c r="AO93" s="24">
        <v>0</v>
      </c>
      <c r="AP93" s="24"/>
      <c r="AQ93" s="24"/>
      <c r="AR93" s="24"/>
      <c r="AS93" s="118">
        <v>0</v>
      </c>
      <c r="GE93" s="118">
        <v>0</v>
      </c>
      <c r="GF93" s="118">
        <v>0</v>
      </c>
      <c r="GG93" s="51">
        <f t="shared" si="18"/>
        <v>0</v>
      </c>
      <c r="GH93" s="51"/>
      <c r="GI93" s="51"/>
      <c r="GJ93" s="51"/>
      <c r="GK93" s="51"/>
      <c r="GL93" s="51"/>
      <c r="GM93" s="51"/>
      <c r="GN93" s="51"/>
      <c r="GO93" s="51"/>
      <c r="GP93" s="51"/>
      <c r="GQ93" s="51"/>
      <c r="GR93" s="51"/>
      <c r="GS93" s="51"/>
      <c r="GT93" s="51"/>
      <c r="GU93" s="51"/>
      <c r="GV93" s="51"/>
      <c r="GW93" s="51"/>
      <c r="GX93" s="51"/>
      <c r="GY93" s="51"/>
      <c r="GZ93" s="51"/>
      <c r="HA93" s="51"/>
      <c r="HB93" s="51"/>
      <c r="HC93" s="51"/>
      <c r="HD93" s="51"/>
      <c r="HE93" s="51"/>
      <c r="HF93" s="51"/>
      <c r="HG93" s="51"/>
      <c r="HH93" s="51"/>
      <c r="HI93" s="51"/>
      <c r="HJ93" s="51"/>
      <c r="HK93" s="51"/>
      <c r="HL93" s="51"/>
      <c r="HM93" s="51"/>
      <c r="HN93" s="51"/>
      <c r="HO93" s="51"/>
      <c r="HP93" s="51"/>
      <c r="HQ93" s="51"/>
      <c r="HR93" s="51"/>
      <c r="HS93" s="51"/>
      <c r="HT93" s="51"/>
      <c r="HU93" s="51"/>
      <c r="HV93" s="51"/>
      <c r="HW93" s="51"/>
      <c r="HX93" s="51"/>
      <c r="HY93" s="51"/>
      <c r="HZ93" s="51"/>
      <c r="IA93" s="51"/>
      <c r="IB93" s="51"/>
      <c r="IC93" s="51"/>
      <c r="ID93" s="51"/>
      <c r="IE93" s="51"/>
      <c r="IF93" s="51"/>
      <c r="IG93" s="51"/>
      <c r="IH93" s="51"/>
      <c r="II93" s="51"/>
      <c r="IJ93" s="51"/>
      <c r="IK93" s="51"/>
      <c r="IL93" s="51"/>
      <c r="IM93" s="51"/>
      <c r="IN93" s="51"/>
      <c r="IO93" s="51"/>
      <c r="IP93" s="51"/>
      <c r="IQ93" s="51">
        <f t="shared" si="19"/>
        <v>0</v>
      </c>
      <c r="IR93" s="51">
        <f t="shared" si="20"/>
        <v>0</v>
      </c>
      <c r="IS93" s="61"/>
      <c r="IT93" s="61"/>
      <c r="IU93" s="61"/>
      <c r="IV93" s="61"/>
      <c r="IW93" s="61"/>
      <c r="IX93" s="61"/>
      <c r="IY93" s="61"/>
      <c r="IZ93" s="61"/>
      <c r="JA93" s="61"/>
      <c r="JB93" s="61"/>
      <c r="JC93" s="61"/>
      <c r="JD93" s="61"/>
      <c r="JE93" s="61"/>
      <c r="JF93" s="61"/>
      <c r="JG93" s="61"/>
      <c r="JH93" s="61"/>
      <c r="JI93" s="61"/>
      <c r="JJ93" s="61"/>
      <c r="JK93" s="61"/>
      <c r="JL93" s="61"/>
      <c r="JM93" s="61"/>
      <c r="JN93" s="61"/>
      <c r="JO93" s="61"/>
      <c r="JP93" s="61"/>
      <c r="JQ93" s="61"/>
      <c r="JR93" s="61"/>
      <c r="JS93" s="51"/>
      <c r="JT93" s="61"/>
      <c r="JU93" s="67"/>
      <c r="JV93" s="61"/>
      <c r="JW93" s="61"/>
      <c r="JX93" s="61"/>
      <c r="JY93" s="67"/>
      <c r="JZ93" s="67"/>
      <c r="KA93" s="67">
        <f t="shared" si="21"/>
        <v>0</v>
      </c>
      <c r="KB93" s="67"/>
      <c r="KC93" s="67"/>
      <c r="KD93" s="67"/>
      <c r="KE93" s="67"/>
      <c r="KF93" s="67"/>
      <c r="KG93" s="67">
        <f t="shared" si="22"/>
        <v>0</v>
      </c>
      <c r="KH93" s="67"/>
      <c r="KI93" s="67"/>
      <c r="KJ93" s="67"/>
      <c r="KK93" s="67"/>
      <c r="KL93" s="67"/>
      <c r="KM93" s="67">
        <f t="shared" si="23"/>
        <v>0</v>
      </c>
      <c r="KN93" s="67"/>
      <c r="KO93" s="67"/>
      <c r="KP93" s="67"/>
      <c r="KQ93" s="67"/>
      <c r="KR93" s="67">
        <f t="shared" si="24"/>
        <v>0</v>
      </c>
      <c r="KS93" s="67">
        <f t="shared" si="25"/>
        <v>0</v>
      </c>
      <c r="KT93" s="51"/>
      <c r="KU93" s="51"/>
      <c r="KV93" s="51"/>
      <c r="KW93" s="51"/>
      <c r="KX93" s="51"/>
      <c r="KY93" s="51"/>
      <c r="KZ93" s="51"/>
      <c r="LA93" s="51"/>
      <c r="LB93" s="51"/>
      <c r="LC93" s="51"/>
      <c r="LD93" s="51"/>
      <c r="LE93" s="51">
        <f t="shared" si="27"/>
        <v>0</v>
      </c>
      <c r="LF93" s="51"/>
      <c r="LG93" s="51"/>
      <c r="LH93" s="51"/>
      <c r="LI93" s="51"/>
      <c r="LJ93" s="51"/>
      <c r="LK93" s="51"/>
      <c r="LL93" s="51"/>
      <c r="LM93" s="51"/>
      <c r="LN93" s="51"/>
      <c r="LO93" s="51"/>
      <c r="LP93" s="51"/>
      <c r="LQ93" s="51"/>
      <c r="LR93" s="51">
        <f t="shared" si="28"/>
        <v>0</v>
      </c>
      <c r="LS93" s="51">
        <f t="shared" si="26"/>
        <v>0</v>
      </c>
    </row>
    <row r="94" spans="1:331" ht="18.75" x14ac:dyDescent="0.3">
      <c r="A94" s="24" t="s">
        <v>71</v>
      </c>
      <c r="B94" s="24">
        <v>451.42633731000001</v>
      </c>
      <c r="C94" s="24">
        <v>208.74468657000003</v>
      </c>
      <c r="D94" s="24">
        <v>99.857595399999994</v>
      </c>
      <c r="E94" s="24">
        <v>207.86090692000005</v>
      </c>
      <c r="F94" s="24">
        <v>84.533514660000023</v>
      </c>
      <c r="G94" s="24">
        <v>151.32312184000003</v>
      </c>
      <c r="H94" s="24">
        <v>1619.3954808000001</v>
      </c>
      <c r="I94" s="24">
        <v>161.96232866000003</v>
      </c>
      <c r="J94" s="24">
        <v>132.21517394999998</v>
      </c>
      <c r="K94" s="24">
        <v>106.31732671</v>
      </c>
      <c r="L94" s="24">
        <v>616.32207399000015</v>
      </c>
      <c r="M94" s="24">
        <v>107.98854179999999</v>
      </c>
      <c r="N94" s="24">
        <v>115.12956903999999</v>
      </c>
      <c r="O94" s="24">
        <v>3611.1810993400031</v>
      </c>
      <c r="P94" s="24">
        <v>90.370274069999979</v>
      </c>
      <c r="Q94" s="24">
        <v>86.628915410000019</v>
      </c>
      <c r="R94" s="24">
        <v>65.537335419999991</v>
      </c>
      <c r="S94" s="24">
        <v>66.287024889999998</v>
      </c>
      <c r="T94" s="24">
        <v>102.22971831</v>
      </c>
      <c r="U94" s="24">
        <v>115.55858727999997</v>
      </c>
      <c r="V94" s="24">
        <v>112.89927457000002</v>
      </c>
      <c r="W94" s="24">
        <v>79.544271139999992</v>
      </c>
      <c r="X94" s="24">
        <v>58.606500680000003</v>
      </c>
      <c r="Y94" s="24">
        <v>105.58239152</v>
      </c>
      <c r="Z94" s="24">
        <v>98.867920459999965</v>
      </c>
      <c r="AA94" s="24">
        <v>102.29541631999999</v>
      </c>
      <c r="AB94" s="24">
        <v>1084.4076300699996</v>
      </c>
      <c r="AC94" s="24">
        <v>86.951163370000003</v>
      </c>
      <c r="AD94" s="24">
        <v>47.306356310000005</v>
      </c>
      <c r="AE94" s="24">
        <v>76.435154309999987</v>
      </c>
      <c r="AF94" s="24">
        <v>76.952391380000009</v>
      </c>
      <c r="AG94" s="24">
        <v>71.35801619999998</v>
      </c>
      <c r="AH94" s="24">
        <v>42.108201749999992</v>
      </c>
      <c r="AI94" s="24">
        <v>81.670031490000014</v>
      </c>
      <c r="AJ94" s="24">
        <v>67.839338760000004</v>
      </c>
      <c r="AK94" s="25">
        <v>125.07095722999999</v>
      </c>
      <c r="AL94" s="25">
        <v>128.59714790999999</v>
      </c>
      <c r="AM94" s="25">
        <v>54.932081350000004</v>
      </c>
      <c r="AN94" s="25">
        <v>280.76212013999992</v>
      </c>
      <c r="AO94" s="24">
        <v>1139.9829601999998</v>
      </c>
      <c r="AP94" s="24">
        <v>56.86747777999998</v>
      </c>
      <c r="AQ94" s="24">
        <v>117.71567001999999</v>
      </c>
      <c r="AR94" s="24">
        <v>113.90529949999998</v>
      </c>
      <c r="AS94" s="118">
        <v>43.875195803206999</v>
      </c>
      <c r="GE94" s="118">
        <v>33.98502116180758</v>
      </c>
      <c r="GF94" s="118">
        <v>0.9354446501457726</v>
      </c>
      <c r="GG94" s="51">
        <f t="shared" si="18"/>
        <v>288.48844729999996</v>
      </c>
      <c r="GH94" s="51">
        <v>79.798185339999989</v>
      </c>
      <c r="GI94" s="51">
        <v>133.38975561999999</v>
      </c>
      <c r="GJ94" s="51">
        <v>142.76173324000001</v>
      </c>
      <c r="GK94" s="51">
        <v>108.36302549000001</v>
      </c>
      <c r="GL94" s="51">
        <v>147.11444272000003</v>
      </c>
      <c r="GM94" s="51">
        <v>119.99946560000001</v>
      </c>
      <c r="GN94" s="51">
        <v>124.95336450000002</v>
      </c>
      <c r="GO94" s="51">
        <v>4.2340334300000002</v>
      </c>
      <c r="GP94" s="51">
        <v>4.2340334300000002</v>
      </c>
      <c r="GQ94" s="51"/>
      <c r="GR94" s="51">
        <v>0.59835095000000016</v>
      </c>
      <c r="GS94" s="51">
        <v>1.5927384700000002</v>
      </c>
      <c r="GT94" s="51">
        <v>2.708549E-2</v>
      </c>
      <c r="GU94" s="51">
        <v>12.218951919999999</v>
      </c>
      <c r="GV94" s="51">
        <v>14.437126829999999</v>
      </c>
      <c r="GW94" s="51">
        <v>5.0451135000000011</v>
      </c>
      <c r="GX94" s="51">
        <v>11.238665579999997</v>
      </c>
      <c r="GY94" s="51">
        <v>0.44917767999999997</v>
      </c>
      <c r="GZ94" s="51"/>
      <c r="HA94" s="51">
        <v>0.45359319999999997</v>
      </c>
      <c r="HB94" s="51">
        <v>17.186549960000001</v>
      </c>
      <c r="HC94" s="51">
        <v>1E-8</v>
      </c>
      <c r="HD94" s="51">
        <v>2.7772858899999995</v>
      </c>
      <c r="HE94" s="51">
        <v>14.291001309999999</v>
      </c>
      <c r="HF94" s="51">
        <v>8.6320000000000014E-5</v>
      </c>
      <c r="HG94" s="51">
        <v>0.84130961999999998</v>
      </c>
      <c r="HH94" s="51">
        <v>17.909683149999999</v>
      </c>
      <c r="HI94" s="51">
        <v>9.7602008299999987</v>
      </c>
      <c r="HJ94" s="51">
        <v>0.40292727</v>
      </c>
      <c r="HK94" s="51">
        <v>5.5944457799999991</v>
      </c>
      <c r="HL94" s="51">
        <v>0.10292327999999999</v>
      </c>
      <c r="HM94" s="51">
        <v>0.14950256000000001</v>
      </c>
      <c r="HN94" s="51">
        <v>16.009999719999996</v>
      </c>
      <c r="HO94" s="51">
        <v>69.77739308999999</v>
      </c>
      <c r="HP94" s="51">
        <v>8.7332986899999998</v>
      </c>
      <c r="HQ94" s="51">
        <v>1.6010000000000001E-5</v>
      </c>
      <c r="HR94" s="51">
        <v>1.04808631</v>
      </c>
      <c r="HS94" s="51">
        <v>7.5553260499999997</v>
      </c>
      <c r="HT94" s="51">
        <v>4.6464385500000001</v>
      </c>
      <c r="HU94" s="51">
        <v>21.98316561</v>
      </c>
      <c r="HV94" s="51">
        <v>0.72965875000000002</v>
      </c>
      <c r="HW94" s="51">
        <v>11.166194720000002</v>
      </c>
      <c r="HX94" s="51">
        <v>2.66859322</v>
      </c>
      <c r="HY94" s="51">
        <v>0.93416465000000004</v>
      </c>
      <c r="HZ94" s="51">
        <v>0.41148017999999997</v>
      </c>
      <c r="IA94" s="51">
        <v>15.910091520000002</v>
      </c>
      <c r="IB94" s="51">
        <v>9.7257407800000024</v>
      </c>
      <c r="IC94" s="51">
        <v>2.4131631100000002</v>
      </c>
      <c r="ID94" s="51">
        <v>1.8051510900000001</v>
      </c>
      <c r="IE94" s="51">
        <v>3.8229348399999998</v>
      </c>
      <c r="IF94" s="51">
        <v>2.0280789999999996E-2</v>
      </c>
      <c r="IG94" s="51">
        <v>17.787270610000004</v>
      </c>
      <c r="IH94" s="51">
        <v>10.490385799999999</v>
      </c>
      <c r="II94" s="51">
        <v>2.8822067799999997</v>
      </c>
      <c r="IJ94" s="51">
        <v>3.74866214</v>
      </c>
      <c r="IK94" s="51">
        <v>73.51148044</v>
      </c>
      <c r="IL94" s="51">
        <v>90.63273516000001</v>
      </c>
      <c r="IM94" s="51">
        <v>1.0500986900000002</v>
      </c>
      <c r="IN94" s="51">
        <v>1.0500986900000002</v>
      </c>
      <c r="IO94" s="51">
        <v>147.36336158999998</v>
      </c>
      <c r="IP94" s="51">
        <v>1362.0091744900005</v>
      </c>
      <c r="IQ94" s="53">
        <f t="shared" si="19"/>
        <v>1139.9829601999998</v>
      </c>
      <c r="IR94" s="53">
        <f t="shared" si="20"/>
        <v>1362.0091744900005</v>
      </c>
      <c r="IS94" s="59">
        <v>0.48702578000000002</v>
      </c>
      <c r="IT94" s="59">
        <v>10.412632670000001</v>
      </c>
      <c r="IU94" s="59">
        <v>0.58146237000000001</v>
      </c>
      <c r="IV94" s="59">
        <v>11.481120820000001</v>
      </c>
      <c r="IW94" s="59">
        <v>2.0408000000000001E-4</v>
      </c>
      <c r="IX94" s="59">
        <v>4.2729999999999999E-5</v>
      </c>
      <c r="IY94" s="59">
        <v>3.3072457700000002</v>
      </c>
      <c r="IZ94" s="59">
        <v>2E-8</v>
      </c>
      <c r="JA94" s="59">
        <v>4.2576806100000004</v>
      </c>
      <c r="JB94" s="59">
        <v>7.5651732099999993</v>
      </c>
      <c r="JC94" s="59">
        <v>3.7777421799999997</v>
      </c>
      <c r="JD94" s="59">
        <v>4.6029834599999999</v>
      </c>
      <c r="JE94" s="59">
        <v>6.7343190399999999</v>
      </c>
      <c r="JF94" s="59">
        <v>1.4440925100000002</v>
      </c>
      <c r="JG94" s="59">
        <v>3.7210430800000003</v>
      </c>
      <c r="JH94" s="59">
        <v>20.280180269999999</v>
      </c>
      <c r="JI94" s="59">
        <v>3.53172306</v>
      </c>
      <c r="JJ94" s="59">
        <v>1.9908832500000002</v>
      </c>
      <c r="JK94" s="59">
        <v>1.8770456299999998</v>
      </c>
      <c r="JL94" s="59">
        <v>9.1588086000000004</v>
      </c>
      <c r="JM94" s="59">
        <v>16.558460540000002</v>
      </c>
      <c r="JN94" s="59"/>
      <c r="JO94" s="59">
        <v>1.2251217599999999</v>
      </c>
      <c r="JP94" s="59">
        <v>1.10329633</v>
      </c>
      <c r="JQ94" s="59"/>
      <c r="JR94" s="59">
        <v>2.32841809</v>
      </c>
      <c r="JS94" s="51">
        <v>58.213352929999992</v>
      </c>
      <c r="JT94" s="59">
        <v>3.8868279299999986</v>
      </c>
      <c r="JU94" s="65">
        <v>3.8868279299999986</v>
      </c>
      <c r="JV94" s="59">
        <v>5.0817927599999999</v>
      </c>
      <c r="JW94" s="59">
        <v>5.6110483599999981</v>
      </c>
      <c r="JX94" s="61">
        <v>2.1670104299999995</v>
      </c>
      <c r="JY94" s="67">
        <v>10.703068929999999</v>
      </c>
      <c r="JZ94" s="67">
        <v>4.1823862299999996</v>
      </c>
      <c r="KA94" s="67">
        <f t="shared" si="21"/>
        <v>27.745306709999994</v>
      </c>
      <c r="KB94" s="67">
        <v>2.8372938399999992</v>
      </c>
      <c r="KC94" s="67">
        <v>8.4215685300000001</v>
      </c>
      <c r="KD94" s="67">
        <v>2.9079999999999999E-5</v>
      </c>
      <c r="KE94" s="67">
        <v>5.9005470099999995</v>
      </c>
      <c r="KF94" s="67">
        <v>1.2848711199999998</v>
      </c>
      <c r="KG94" s="67">
        <f t="shared" si="22"/>
        <v>18.444309579999995</v>
      </c>
      <c r="KH94" s="67">
        <v>0.46386710999999997</v>
      </c>
      <c r="KI94" s="67">
        <v>0.61102846</v>
      </c>
      <c r="KJ94" s="67">
        <v>1.891E-5</v>
      </c>
      <c r="KK94" s="67">
        <v>2.7140000000000001E-5</v>
      </c>
      <c r="KL94" s="67">
        <v>7.0392147400000011</v>
      </c>
      <c r="KM94" s="67">
        <f t="shared" si="23"/>
        <v>8.1141563600000008</v>
      </c>
      <c r="KN94" s="67">
        <v>6.2663787400000004</v>
      </c>
      <c r="KO94" s="67">
        <v>1.1540899099999999</v>
      </c>
      <c r="KP94" s="67">
        <v>0.73451787000000002</v>
      </c>
      <c r="KQ94" s="67">
        <v>3.5927371699999995</v>
      </c>
      <c r="KR94" s="67">
        <f t="shared" si="24"/>
        <v>11.747723689999999</v>
      </c>
      <c r="KS94" s="67">
        <f t="shared" si="25"/>
        <v>69.938324269999981</v>
      </c>
      <c r="KT94" s="51">
        <v>3.0757318899999988</v>
      </c>
      <c r="KU94" s="51">
        <v>3.0757318899999988</v>
      </c>
      <c r="KV94" s="51">
        <v>6.6941181899999904</v>
      </c>
      <c r="KW94" s="51">
        <v>9.4737510499999882</v>
      </c>
      <c r="KX94" s="51">
        <v>13.174929020000002</v>
      </c>
      <c r="KY94" s="51">
        <v>29.342798259999981</v>
      </c>
      <c r="KZ94" s="51">
        <v>0.48321342</v>
      </c>
      <c r="LA94" s="51">
        <v>0.23633094999999998</v>
      </c>
      <c r="LB94" s="51">
        <v>5.3365680099999997</v>
      </c>
      <c r="LC94" s="51">
        <v>2.9999999999999997E-8</v>
      </c>
      <c r="LD94" s="51">
        <v>6.3769581299999993</v>
      </c>
      <c r="LE94" s="51">
        <f t="shared" si="27"/>
        <v>12.433070539999999</v>
      </c>
      <c r="LF94" s="51">
        <v>7.6773505599999998</v>
      </c>
      <c r="LG94" s="51">
        <v>0.40385251999999999</v>
      </c>
      <c r="LH94" s="51">
        <v>0.53156535999999999</v>
      </c>
      <c r="LI94" s="51">
        <v>1.3119999999999999E-4</v>
      </c>
      <c r="LJ94" s="51">
        <v>9.5404632399999993</v>
      </c>
      <c r="LK94" s="51">
        <v>18.15336288</v>
      </c>
      <c r="LL94" s="51">
        <v>9.4881592399999981</v>
      </c>
      <c r="LM94" s="51">
        <v>1.04E-5</v>
      </c>
      <c r="LN94" s="51">
        <v>4.0725068499999999</v>
      </c>
      <c r="LO94" s="51">
        <v>7.5912448799999996</v>
      </c>
      <c r="LP94" s="51">
        <v>4.0358964300000002</v>
      </c>
      <c r="LQ94" s="51">
        <v>25.187817800000001</v>
      </c>
      <c r="LR94" s="51">
        <f t="shared" si="28"/>
        <v>88.192781369999977</v>
      </c>
      <c r="LS94" s="51">
        <f t="shared" si="26"/>
        <v>216.34445856999994</v>
      </c>
    </row>
    <row r="95" spans="1:331" ht="18.75" x14ac:dyDescent="0.3">
      <c r="A95" s="27" t="s">
        <v>35</v>
      </c>
      <c r="B95" s="24"/>
      <c r="C95" s="24"/>
      <c r="D95" s="24"/>
      <c r="E95" s="24">
        <v>0.469221</v>
      </c>
      <c r="F95" s="24"/>
      <c r="G95" s="24"/>
      <c r="H95" s="24">
        <v>18.161799999999999</v>
      </c>
      <c r="I95" s="24"/>
      <c r="J95" s="24">
        <v>0.23994099999999999</v>
      </c>
      <c r="K95" s="24"/>
      <c r="L95" s="24"/>
      <c r="M95" s="24"/>
      <c r="N95" s="24"/>
      <c r="O95" s="27">
        <v>18.401741000000001</v>
      </c>
      <c r="P95" s="24"/>
      <c r="Q95" s="24"/>
      <c r="R95" s="24"/>
      <c r="S95" s="24"/>
      <c r="T95" s="24"/>
      <c r="U95" s="24"/>
      <c r="V95" s="24"/>
      <c r="W95" s="24">
        <v>2.669581E-2</v>
      </c>
      <c r="X95" s="24"/>
      <c r="Y95" s="24"/>
      <c r="Z95" s="24"/>
      <c r="AA95" s="24"/>
      <c r="AB95" s="24">
        <v>2.669581E-2</v>
      </c>
      <c r="AC95" s="24"/>
      <c r="AD95" s="24"/>
      <c r="AE95" s="24"/>
      <c r="AF95" s="24"/>
      <c r="AG95" s="24"/>
      <c r="AH95" s="24"/>
      <c r="AI95" s="24"/>
      <c r="AJ95" s="24"/>
      <c r="AK95" s="25">
        <v>37.201150460000001</v>
      </c>
      <c r="AL95" s="25">
        <v>10.4634476</v>
      </c>
      <c r="AM95" s="25">
        <v>0.29718259999999996</v>
      </c>
      <c r="AN95" s="25">
        <v>0</v>
      </c>
      <c r="AO95" s="27">
        <v>47.961780660000002</v>
      </c>
      <c r="AP95" s="27"/>
      <c r="AQ95" s="27"/>
      <c r="AR95" s="27">
        <v>10.4</v>
      </c>
      <c r="AS95" s="119">
        <v>0</v>
      </c>
      <c r="GE95" s="119">
        <v>0</v>
      </c>
      <c r="GF95" s="119">
        <v>0</v>
      </c>
      <c r="GG95" s="52">
        <f t="shared" si="18"/>
        <v>10.4</v>
      </c>
      <c r="GH95" s="52"/>
      <c r="GI95" s="52"/>
      <c r="GJ95" s="52"/>
      <c r="GK95" s="52"/>
      <c r="GL95" s="52"/>
      <c r="GM95" s="52"/>
      <c r="GN95" s="52">
        <v>13.080305679999999</v>
      </c>
      <c r="GO95" s="52"/>
      <c r="GP95" s="52"/>
      <c r="GQ95" s="52"/>
      <c r="GR95" s="52"/>
      <c r="GS95" s="52"/>
      <c r="GT95" s="52"/>
      <c r="GU95" s="52"/>
      <c r="GV95" s="52"/>
      <c r="GW95" s="52"/>
      <c r="GX95" s="52"/>
      <c r="GY95" s="52"/>
      <c r="GZ95" s="52"/>
      <c r="HA95" s="52"/>
      <c r="HB95" s="52"/>
      <c r="HC95" s="52"/>
      <c r="HD95" s="52"/>
      <c r="HE95" s="52"/>
      <c r="HF95" s="52"/>
      <c r="HG95" s="52"/>
      <c r="HH95" s="52"/>
      <c r="HI95" s="52"/>
      <c r="HJ95" s="52"/>
      <c r="HK95" s="52"/>
      <c r="HL95" s="52"/>
      <c r="HM95" s="52"/>
      <c r="HN95" s="52"/>
      <c r="HO95" s="52"/>
      <c r="HP95" s="52"/>
      <c r="HQ95" s="52"/>
      <c r="HR95" s="52"/>
      <c r="HS95" s="52"/>
      <c r="HT95" s="52"/>
      <c r="HU95" s="52"/>
      <c r="HV95" s="52"/>
      <c r="HW95" s="52"/>
      <c r="HX95" s="52"/>
      <c r="HY95" s="52"/>
      <c r="HZ95" s="52"/>
      <c r="IA95" s="52"/>
      <c r="IB95" s="52"/>
      <c r="IC95" s="52"/>
      <c r="ID95" s="52"/>
      <c r="IE95" s="52"/>
      <c r="IF95" s="52"/>
      <c r="IG95" s="52"/>
      <c r="IH95" s="52"/>
      <c r="II95" s="52"/>
      <c r="IJ95" s="52"/>
      <c r="IK95" s="52"/>
      <c r="IL95" s="52"/>
      <c r="IM95" s="52"/>
      <c r="IN95" s="52"/>
      <c r="IO95" s="52"/>
      <c r="IP95" s="52">
        <v>23.480305680000001</v>
      </c>
      <c r="IQ95" s="52">
        <f t="shared" si="19"/>
        <v>47.961780660000002</v>
      </c>
      <c r="IR95" s="52">
        <f t="shared" si="20"/>
        <v>23.480305680000001</v>
      </c>
      <c r="IS95" s="62"/>
      <c r="IT95" s="62"/>
      <c r="IU95" s="62"/>
      <c r="IV95" s="62"/>
      <c r="IW95" s="62"/>
      <c r="IX95" s="62"/>
      <c r="IY95" s="62"/>
      <c r="IZ95" s="62"/>
      <c r="JA95" s="62"/>
      <c r="JB95" s="62"/>
      <c r="JC95" s="62">
        <v>0.12877336</v>
      </c>
      <c r="JD95" s="62"/>
      <c r="JE95" s="62"/>
      <c r="JF95" s="62"/>
      <c r="JG95" s="62"/>
      <c r="JH95" s="62">
        <v>0.12877336</v>
      </c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52">
        <v>0.12877336</v>
      </c>
      <c r="JT95" s="62"/>
      <c r="JU95" s="68"/>
      <c r="JV95" s="62"/>
      <c r="JW95" s="62"/>
      <c r="JX95" s="59"/>
      <c r="JY95" s="65"/>
      <c r="JZ95" s="65"/>
      <c r="KA95" s="65">
        <f t="shared" si="21"/>
        <v>0</v>
      </c>
      <c r="KB95" s="65"/>
      <c r="KC95" s="65"/>
      <c r="KD95" s="65"/>
      <c r="KE95" s="65"/>
      <c r="KF95" s="65"/>
      <c r="KG95" s="65">
        <f t="shared" si="22"/>
        <v>0</v>
      </c>
      <c r="KH95" s="65"/>
      <c r="KI95" s="65"/>
      <c r="KJ95" s="65"/>
      <c r="KK95" s="65"/>
      <c r="KL95" s="65"/>
      <c r="KM95" s="65">
        <f t="shared" si="23"/>
        <v>0</v>
      </c>
      <c r="KN95" s="65"/>
      <c r="KO95" s="65"/>
      <c r="KP95" s="65"/>
      <c r="KQ95" s="65"/>
      <c r="KR95" s="65">
        <f t="shared" si="24"/>
        <v>0</v>
      </c>
      <c r="KS95" s="65">
        <f t="shared" si="25"/>
        <v>0</v>
      </c>
      <c r="KT95" s="52"/>
      <c r="KU95" s="52"/>
      <c r="KV95" s="52"/>
      <c r="KW95" s="52"/>
      <c r="KX95" s="52"/>
      <c r="KY95" s="52"/>
      <c r="KZ95" s="52"/>
      <c r="LA95" s="52"/>
      <c r="LB95" s="52"/>
      <c r="LC95" s="52"/>
      <c r="LD95" s="52"/>
      <c r="LE95" s="52">
        <f t="shared" si="27"/>
        <v>0</v>
      </c>
      <c r="LF95" s="52"/>
      <c r="LG95" s="52"/>
      <c r="LH95" s="52"/>
      <c r="LI95" s="52"/>
      <c r="LJ95" s="52"/>
      <c r="LK95" s="52"/>
      <c r="LL95" s="52"/>
      <c r="LM95" s="52"/>
      <c r="LN95" s="52"/>
      <c r="LO95" s="52"/>
      <c r="LP95" s="52"/>
      <c r="LQ95" s="52"/>
      <c r="LR95" s="52">
        <f t="shared" si="28"/>
        <v>0</v>
      </c>
      <c r="LS95" s="52">
        <f t="shared" si="26"/>
        <v>0.12877336</v>
      </c>
    </row>
    <row r="96" spans="1:331" ht="18.75" hidden="1" x14ac:dyDescent="0.3">
      <c r="A96" s="27" t="s">
        <v>36</v>
      </c>
      <c r="B96" s="24"/>
      <c r="C96" s="24"/>
      <c r="D96" s="24"/>
      <c r="E96" s="24"/>
      <c r="F96" s="24"/>
      <c r="G96" s="24"/>
      <c r="H96" s="24">
        <v>4.3865653799999995</v>
      </c>
      <c r="I96" s="24"/>
      <c r="J96" s="24">
        <v>2.1923000000000003E-3</v>
      </c>
      <c r="K96" s="24">
        <v>5.6659999999999996E-5</v>
      </c>
      <c r="L96" s="24"/>
      <c r="M96" s="24"/>
      <c r="N96" s="24"/>
      <c r="O96" s="27">
        <v>4.3888143399999997</v>
      </c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>
        <v>2.264E-5</v>
      </c>
      <c r="AD96" s="24">
        <v>4.7040000000000005E-4</v>
      </c>
      <c r="AE96" s="24"/>
      <c r="AF96" s="24"/>
      <c r="AG96" s="24"/>
      <c r="AH96" s="24"/>
      <c r="AI96" s="24"/>
      <c r="AJ96" s="24"/>
      <c r="AK96" s="25"/>
      <c r="AL96" s="25"/>
      <c r="AM96" s="25"/>
      <c r="AN96" s="25">
        <v>0</v>
      </c>
      <c r="AO96" s="27">
        <v>4.9304000000000004E-4</v>
      </c>
      <c r="AP96" s="27">
        <v>3.8843699999999998E-3</v>
      </c>
      <c r="AQ96" s="27"/>
      <c r="AR96" s="27"/>
      <c r="AS96" s="119">
        <v>0</v>
      </c>
      <c r="GE96" s="119">
        <v>0</v>
      </c>
      <c r="GF96" s="119">
        <v>0</v>
      </c>
      <c r="GG96" s="52">
        <f t="shared" si="18"/>
        <v>3.8843699999999998E-3</v>
      </c>
      <c r="GH96" s="52"/>
      <c r="GI96" s="52"/>
      <c r="GJ96" s="52"/>
      <c r="GK96" s="52">
        <v>9.4879999999999891E-5</v>
      </c>
      <c r="GL96" s="52">
        <v>9.4530000000000005E-5</v>
      </c>
      <c r="GM96" s="52"/>
      <c r="GN96" s="52"/>
      <c r="GO96" s="52"/>
      <c r="GP96" s="52"/>
      <c r="GQ96" s="52"/>
      <c r="GR96" s="52"/>
      <c r="GS96" s="52"/>
      <c r="GT96" s="52"/>
      <c r="GU96" s="52"/>
      <c r="GV96" s="52"/>
      <c r="GW96" s="52"/>
      <c r="GX96" s="52"/>
      <c r="GY96" s="52"/>
      <c r="GZ96" s="52"/>
      <c r="HA96" s="52"/>
      <c r="HB96" s="52"/>
      <c r="HC96" s="52"/>
      <c r="HD96" s="52"/>
      <c r="HE96" s="52"/>
      <c r="HF96" s="52"/>
      <c r="HG96" s="52"/>
      <c r="HH96" s="52"/>
      <c r="HI96" s="52"/>
      <c r="HJ96" s="52"/>
      <c r="HK96" s="52"/>
      <c r="HL96" s="52"/>
      <c r="HM96" s="52"/>
      <c r="HN96" s="52"/>
      <c r="HO96" s="52"/>
      <c r="HP96" s="52"/>
      <c r="HQ96" s="52"/>
      <c r="HR96" s="52"/>
      <c r="HS96" s="52"/>
      <c r="HT96" s="52"/>
      <c r="HU96" s="52"/>
      <c r="HV96" s="52"/>
      <c r="HW96" s="52"/>
      <c r="HX96" s="52"/>
      <c r="HY96" s="52"/>
      <c r="HZ96" s="52"/>
      <c r="IA96" s="52"/>
      <c r="IB96" s="52">
        <v>7.11E-3</v>
      </c>
      <c r="IC96" s="52"/>
      <c r="ID96" s="52"/>
      <c r="IE96" s="52"/>
      <c r="IF96" s="52"/>
      <c r="IG96" s="52">
        <v>7.11E-3</v>
      </c>
      <c r="IH96" s="52"/>
      <c r="II96" s="52"/>
      <c r="IJ96" s="52"/>
      <c r="IK96" s="52"/>
      <c r="IL96" s="52"/>
      <c r="IM96" s="52"/>
      <c r="IN96" s="52"/>
      <c r="IO96" s="52">
        <v>7.11E-3</v>
      </c>
      <c r="IP96" s="52">
        <v>1.1183780000000001E-2</v>
      </c>
      <c r="IQ96" s="52">
        <f t="shared" si="19"/>
        <v>4.9304000000000004E-4</v>
      </c>
      <c r="IR96" s="52">
        <f t="shared" si="20"/>
        <v>1.1183780000000001E-2</v>
      </c>
      <c r="IS96" s="62"/>
      <c r="IT96" s="62"/>
      <c r="IU96" s="62"/>
      <c r="IV96" s="62"/>
      <c r="IW96" s="62"/>
      <c r="IX96" s="62"/>
      <c r="IY96" s="62"/>
      <c r="IZ96" s="62"/>
      <c r="JA96" s="62">
        <v>9.6829999999999993E-5</v>
      </c>
      <c r="JB96" s="62">
        <v>9.6829999999999993E-5</v>
      </c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52">
        <v>9.6829999999999993E-5</v>
      </c>
      <c r="JT96" s="62"/>
      <c r="JU96" s="68"/>
      <c r="JV96" s="62"/>
      <c r="JW96" s="62"/>
      <c r="JX96" s="62"/>
      <c r="JY96" s="68"/>
      <c r="JZ96" s="68"/>
      <c r="KA96" s="68">
        <f t="shared" si="21"/>
        <v>0</v>
      </c>
      <c r="KB96" s="68"/>
      <c r="KC96" s="68"/>
      <c r="KD96" s="68"/>
      <c r="KE96" s="68"/>
      <c r="KF96" s="68"/>
      <c r="KG96" s="68">
        <f t="shared" si="22"/>
        <v>0</v>
      </c>
      <c r="KH96" s="68"/>
      <c r="KI96" s="68"/>
      <c r="KJ96" s="68"/>
      <c r="KK96" s="68"/>
      <c r="KL96" s="68"/>
      <c r="KM96" s="68">
        <f t="shared" si="23"/>
        <v>0</v>
      </c>
      <c r="KN96" s="68"/>
      <c r="KO96" s="68"/>
      <c r="KP96" s="68"/>
      <c r="KQ96" s="68"/>
      <c r="KR96" s="68">
        <f t="shared" si="24"/>
        <v>0</v>
      </c>
      <c r="KS96" s="68">
        <f t="shared" si="25"/>
        <v>0</v>
      </c>
      <c r="KT96" s="52"/>
      <c r="KU96" s="52"/>
      <c r="KV96" s="52"/>
      <c r="KW96" s="52"/>
      <c r="KX96" s="52"/>
      <c r="KY96" s="52"/>
      <c r="KZ96" s="52">
        <v>7.7499999999999999E-3</v>
      </c>
      <c r="LA96" s="52"/>
      <c r="LB96" s="52"/>
      <c r="LC96" s="52"/>
      <c r="LD96" s="52">
        <v>9.4010000000000003E-5</v>
      </c>
      <c r="LE96" s="52">
        <f t="shared" si="27"/>
        <v>7.8440100000000002E-3</v>
      </c>
      <c r="LF96" s="52"/>
      <c r="LG96" s="52"/>
      <c r="LH96" s="52"/>
      <c r="LI96" s="52"/>
      <c r="LJ96" s="52"/>
      <c r="LK96" s="52"/>
      <c r="LL96" s="52"/>
      <c r="LM96" s="52"/>
      <c r="LN96" s="52"/>
      <c r="LO96" s="52"/>
      <c r="LP96" s="52"/>
      <c r="LQ96" s="52"/>
      <c r="LR96" s="52">
        <f t="shared" si="28"/>
        <v>7.8440100000000002E-3</v>
      </c>
      <c r="LS96" s="52">
        <f t="shared" si="26"/>
        <v>7.9408399999999994E-3</v>
      </c>
    </row>
    <row r="97" spans="1:331" ht="18.75" x14ac:dyDescent="0.3">
      <c r="A97" s="27" t="s">
        <v>37</v>
      </c>
      <c r="B97" s="24">
        <v>126.60594462999998</v>
      </c>
      <c r="C97" s="24">
        <v>188.29504889</v>
      </c>
      <c r="D97" s="24">
        <v>98.83760654999999</v>
      </c>
      <c r="E97" s="24">
        <v>204.16048543000002</v>
      </c>
      <c r="F97" s="24">
        <v>81.128293840000012</v>
      </c>
      <c r="G97" s="24">
        <v>147.55596894999999</v>
      </c>
      <c r="H97" s="24">
        <v>98.042886769999996</v>
      </c>
      <c r="I97" s="24">
        <v>139.08281064000002</v>
      </c>
      <c r="J97" s="24">
        <v>131.95904064999999</v>
      </c>
      <c r="K97" s="24">
        <v>106.31727004999999</v>
      </c>
      <c r="L97" s="24">
        <v>122.73830085</v>
      </c>
      <c r="M97" s="24">
        <v>107.65666952999997</v>
      </c>
      <c r="N97" s="24">
        <v>115.12942403999999</v>
      </c>
      <c r="O97" s="27">
        <v>1540.9038061899992</v>
      </c>
      <c r="P97" s="24">
        <v>84.24926911</v>
      </c>
      <c r="Q97" s="24">
        <v>86.628915410000019</v>
      </c>
      <c r="R97" s="24">
        <v>65.535890899999998</v>
      </c>
      <c r="S97" s="24">
        <v>66.286724890000002</v>
      </c>
      <c r="T97" s="24">
        <v>96.19121530000001</v>
      </c>
      <c r="U97" s="24">
        <v>102.12720073999998</v>
      </c>
      <c r="V97" s="24">
        <v>64.247033819999984</v>
      </c>
      <c r="W97" s="24">
        <v>75.915296479999981</v>
      </c>
      <c r="X97" s="24">
        <v>55.145306099999999</v>
      </c>
      <c r="Y97" s="24">
        <v>78.688335850000001</v>
      </c>
      <c r="Z97" s="24">
        <v>95.169929859999968</v>
      </c>
      <c r="AA97" s="24">
        <v>100.79264796999999</v>
      </c>
      <c r="AB97" s="24">
        <v>970.97776642999997</v>
      </c>
      <c r="AC97" s="24">
        <v>59.495196900000003</v>
      </c>
      <c r="AD97" s="24">
        <v>47.305885910000001</v>
      </c>
      <c r="AE97" s="24">
        <v>76.435154309999987</v>
      </c>
      <c r="AF97" s="24">
        <v>48.45627897</v>
      </c>
      <c r="AG97" s="24">
        <v>48.021368729999992</v>
      </c>
      <c r="AH97" s="24">
        <v>42.108201749999992</v>
      </c>
      <c r="AI97" s="24">
        <v>40.988457340000004</v>
      </c>
      <c r="AJ97" s="24">
        <v>67.768424839999994</v>
      </c>
      <c r="AK97" s="25">
        <v>87.865526130000006</v>
      </c>
      <c r="AL97" s="25">
        <v>89.290516619999991</v>
      </c>
      <c r="AM97" s="25">
        <v>54.634898750000005</v>
      </c>
      <c r="AN97" s="25">
        <v>43.232025579999998</v>
      </c>
      <c r="AO97" s="27">
        <v>705.60193583</v>
      </c>
      <c r="AP97" s="27">
        <v>41.270160349999976</v>
      </c>
      <c r="AQ97" s="27">
        <v>102.76279658</v>
      </c>
      <c r="AR97" s="27">
        <v>93.348900450000002</v>
      </c>
      <c r="AS97" s="119">
        <v>39.050131033527698</v>
      </c>
      <c r="GE97" s="119">
        <v>33.872747631195338</v>
      </c>
      <c r="GF97" s="119">
        <v>0.9354446501457726</v>
      </c>
      <c r="GG97" s="52">
        <f t="shared" si="18"/>
        <v>237.38185737999999</v>
      </c>
      <c r="GH97" s="52">
        <v>71.537882909999993</v>
      </c>
      <c r="GI97" s="52">
        <v>113.19943006000001</v>
      </c>
      <c r="GJ97" s="52">
        <v>98.916975030000003</v>
      </c>
      <c r="GK97" s="52">
        <v>81.661301479999992</v>
      </c>
      <c r="GL97" s="52">
        <v>100.6162011</v>
      </c>
      <c r="GM97" s="52">
        <v>70.226581109999998</v>
      </c>
      <c r="GN97" s="52">
        <v>87.313592749999998</v>
      </c>
      <c r="GO97" s="52">
        <v>4.2340334300000002</v>
      </c>
      <c r="GP97" s="52">
        <v>4.2340334300000002</v>
      </c>
      <c r="GQ97" s="52"/>
      <c r="GR97" s="52">
        <v>0.51442365000000012</v>
      </c>
      <c r="GS97" s="52">
        <v>1.5927384700000002</v>
      </c>
      <c r="GT97" s="52">
        <v>2.708549E-2</v>
      </c>
      <c r="GU97" s="52">
        <v>12.218951919999999</v>
      </c>
      <c r="GV97" s="52">
        <v>14.353199529999999</v>
      </c>
      <c r="GW97" s="52">
        <v>5.0451135000000011</v>
      </c>
      <c r="GX97" s="52">
        <v>11.238665579999997</v>
      </c>
      <c r="GY97" s="52">
        <v>0.44917767999999997</v>
      </c>
      <c r="GZ97" s="52"/>
      <c r="HA97" s="52">
        <v>1.132E-4</v>
      </c>
      <c r="HB97" s="52">
        <v>16.733069960000002</v>
      </c>
      <c r="HC97" s="52">
        <v>1E-8</v>
      </c>
      <c r="HD97" s="52">
        <v>2.7772858899999995</v>
      </c>
      <c r="HE97" s="52">
        <v>13.605836529999998</v>
      </c>
      <c r="HF97" s="52">
        <v>8.6320000000000014E-5</v>
      </c>
      <c r="HG97" s="52">
        <v>0.84130961999999998</v>
      </c>
      <c r="HH97" s="52">
        <v>17.224518369999998</v>
      </c>
      <c r="HI97" s="52">
        <v>9.7602008299999987</v>
      </c>
      <c r="HJ97" s="52">
        <v>0.40292727</v>
      </c>
      <c r="HK97" s="52">
        <v>5.5944457799999991</v>
      </c>
      <c r="HL97" s="52">
        <v>0.10292327999999999</v>
      </c>
      <c r="HM97" s="52">
        <v>0.14950256000000001</v>
      </c>
      <c r="HN97" s="52">
        <v>16.009999719999996</v>
      </c>
      <c r="HO97" s="52">
        <v>68.554821009999984</v>
      </c>
      <c r="HP97" s="52">
        <v>8.7248575499999994</v>
      </c>
      <c r="HQ97" s="52">
        <v>1.6010000000000001E-5</v>
      </c>
      <c r="HR97" s="52">
        <v>1.04808631</v>
      </c>
      <c r="HS97" s="52">
        <v>7.5553260499999997</v>
      </c>
      <c r="HT97" s="52">
        <v>4.6173279100000002</v>
      </c>
      <c r="HU97" s="52">
        <v>21.945613829999999</v>
      </c>
      <c r="HV97" s="52">
        <v>0.72965875000000002</v>
      </c>
      <c r="HW97" s="52">
        <v>11.166194720000002</v>
      </c>
      <c r="HX97" s="52">
        <v>2.66859322</v>
      </c>
      <c r="HY97" s="52"/>
      <c r="HZ97" s="52">
        <v>0.41148017999999997</v>
      </c>
      <c r="IA97" s="52">
        <v>14.975926870000002</v>
      </c>
      <c r="IB97" s="52">
        <v>9.7186307800000016</v>
      </c>
      <c r="IC97" s="52">
        <v>0.83614311000000008</v>
      </c>
      <c r="ID97" s="52">
        <v>1.8051510900000001</v>
      </c>
      <c r="IE97" s="52">
        <v>3.8229348399999998</v>
      </c>
      <c r="IF97" s="52">
        <v>2.0280789999999996E-2</v>
      </c>
      <c r="IG97" s="52">
        <v>16.203140610000002</v>
      </c>
      <c r="IH97" s="52">
        <v>10.490385799999999</v>
      </c>
      <c r="II97" s="52">
        <v>2.8822067799999997</v>
      </c>
      <c r="IJ97" s="52">
        <v>3.74866214</v>
      </c>
      <c r="IK97" s="52">
        <v>2.5980385700000004</v>
      </c>
      <c r="IL97" s="52">
        <v>19.71929329</v>
      </c>
      <c r="IM97" s="52">
        <v>1.0500986900000002</v>
      </c>
      <c r="IN97" s="52">
        <v>1.0500986900000002</v>
      </c>
      <c r="IO97" s="52">
        <v>73.894073290000009</v>
      </c>
      <c r="IP97" s="52">
        <v>1003.30271612</v>
      </c>
      <c r="IQ97" s="54">
        <f t="shared" si="19"/>
        <v>705.60193583</v>
      </c>
      <c r="IR97" s="54">
        <f t="shared" si="20"/>
        <v>1003.30271612</v>
      </c>
      <c r="IS97" s="58">
        <v>0.48702578000000002</v>
      </c>
      <c r="IT97" s="58">
        <v>10.412632670000001</v>
      </c>
      <c r="IU97" s="58">
        <v>0.56793448000000002</v>
      </c>
      <c r="IV97" s="58">
        <v>11.46759293</v>
      </c>
      <c r="IW97" s="58">
        <v>2.0408000000000001E-4</v>
      </c>
      <c r="IX97" s="58">
        <v>4.2729999999999999E-5</v>
      </c>
      <c r="IY97" s="58">
        <v>3.2992457700000002</v>
      </c>
      <c r="IZ97" s="58">
        <v>2E-8</v>
      </c>
      <c r="JA97" s="58">
        <v>4.1990342800000002</v>
      </c>
      <c r="JB97" s="58">
        <v>7.4985268799999991</v>
      </c>
      <c r="JC97" s="58">
        <v>3.6489688199999999</v>
      </c>
      <c r="JD97" s="58">
        <v>0.5527837000000001</v>
      </c>
      <c r="JE97" s="58">
        <v>6.19170949</v>
      </c>
      <c r="JF97" s="58">
        <v>1.4440925100000002</v>
      </c>
      <c r="JG97" s="58">
        <v>3.7210430800000003</v>
      </c>
      <c r="JH97" s="58">
        <v>15.558597600000001</v>
      </c>
      <c r="JI97" s="58">
        <v>3.53172306</v>
      </c>
      <c r="JJ97" s="58">
        <v>1.9506661600000001</v>
      </c>
      <c r="JK97" s="58">
        <v>1.8770456299999998</v>
      </c>
      <c r="JL97" s="58">
        <v>9.1588086000000004</v>
      </c>
      <c r="JM97" s="58">
        <v>16.518243450000003</v>
      </c>
      <c r="JN97" s="58"/>
      <c r="JO97" s="58">
        <v>1.2251217599999999</v>
      </c>
      <c r="JP97" s="58">
        <v>1.10329633</v>
      </c>
      <c r="JQ97" s="58"/>
      <c r="JR97" s="58">
        <v>2.32841809</v>
      </c>
      <c r="JS97" s="52">
        <v>53.371378949999993</v>
      </c>
      <c r="JT97" s="58">
        <v>3.8868279299999986</v>
      </c>
      <c r="JU97" s="64">
        <v>3.8868279299999986</v>
      </c>
      <c r="JV97" s="58">
        <v>5.0817927599999999</v>
      </c>
      <c r="JW97" s="58">
        <v>5.6110483599999981</v>
      </c>
      <c r="JX97" s="62">
        <v>2.1669064299999996</v>
      </c>
      <c r="JY97" s="68">
        <v>10.703068929999999</v>
      </c>
      <c r="JZ97" s="68">
        <v>4.1823862299999996</v>
      </c>
      <c r="KA97" s="68">
        <f t="shared" si="21"/>
        <v>27.745202709999994</v>
      </c>
      <c r="KB97" s="68">
        <v>2.8372938399999992</v>
      </c>
      <c r="KC97" s="68">
        <v>8.4215685300000001</v>
      </c>
      <c r="KD97" s="68">
        <v>2.9079999999999999E-5</v>
      </c>
      <c r="KE97" s="68">
        <v>5.9005470099999995</v>
      </c>
      <c r="KF97" s="68">
        <v>1.2848711199999998</v>
      </c>
      <c r="KG97" s="68">
        <f t="shared" si="22"/>
        <v>18.444309579999995</v>
      </c>
      <c r="KH97" s="68">
        <v>0.46386710999999997</v>
      </c>
      <c r="KI97" s="68">
        <v>0.61102846</v>
      </c>
      <c r="KJ97" s="68">
        <v>1.891E-5</v>
      </c>
      <c r="KK97" s="68">
        <v>2.7140000000000001E-5</v>
      </c>
      <c r="KL97" s="68">
        <v>7.0392147400000011</v>
      </c>
      <c r="KM97" s="68">
        <f t="shared" si="23"/>
        <v>8.1141563600000008</v>
      </c>
      <c r="KN97" s="68">
        <v>0</v>
      </c>
      <c r="KO97" s="68">
        <v>1.1540899099999999</v>
      </c>
      <c r="KP97" s="68">
        <v>0.73451787000000002</v>
      </c>
      <c r="KQ97" s="68">
        <v>3.5927371699999995</v>
      </c>
      <c r="KR97" s="68">
        <f t="shared" si="24"/>
        <v>5.4813449499999995</v>
      </c>
      <c r="KS97" s="68">
        <f t="shared" si="25"/>
        <v>63.671841529999995</v>
      </c>
      <c r="KT97" s="52">
        <v>3.0757318899999988</v>
      </c>
      <c r="KU97" s="52">
        <v>3.0757318899999988</v>
      </c>
      <c r="KV97" s="52">
        <v>6.6941181899999904</v>
      </c>
      <c r="KW97" s="52">
        <v>9.4737510499999882</v>
      </c>
      <c r="KX97" s="52">
        <v>13.174929020000002</v>
      </c>
      <c r="KY97" s="52">
        <v>29.342798259999981</v>
      </c>
      <c r="KZ97" s="52">
        <v>0.47546342000000003</v>
      </c>
      <c r="LA97" s="52">
        <v>0.23633094999999998</v>
      </c>
      <c r="LB97" s="52">
        <v>1.101E-5</v>
      </c>
      <c r="LC97" s="52">
        <v>2.9999999999999997E-8</v>
      </c>
      <c r="LD97" s="52">
        <v>6.3768641199999996</v>
      </c>
      <c r="LE97" s="52">
        <f t="shared" si="27"/>
        <v>7.0886695299999998</v>
      </c>
      <c r="LF97" s="52">
        <v>0.27642656999999993</v>
      </c>
      <c r="LG97" s="52">
        <v>0.40385251999999999</v>
      </c>
      <c r="LH97" s="52">
        <v>0.53156535999999999</v>
      </c>
      <c r="LI97" s="52">
        <v>1.3119999999999999E-4</v>
      </c>
      <c r="LJ97" s="52">
        <v>9.5404632399999993</v>
      </c>
      <c r="LK97" s="52">
        <v>10.752438889999999</v>
      </c>
      <c r="LL97" s="52">
        <v>9.4881592399999981</v>
      </c>
      <c r="LM97" s="52">
        <v>1.04E-5</v>
      </c>
      <c r="LN97" s="52">
        <v>4.0725068499999999</v>
      </c>
      <c r="LO97" s="52">
        <v>5.5580419899999995</v>
      </c>
      <c r="LP97" s="52">
        <v>4.0358964300000002</v>
      </c>
      <c r="LQ97" s="52">
        <v>23.154614909999999</v>
      </c>
      <c r="LR97" s="52">
        <f t="shared" si="28"/>
        <v>73.414253479999971</v>
      </c>
      <c r="LS97" s="52">
        <f t="shared" si="26"/>
        <v>190.45747395999996</v>
      </c>
    </row>
    <row r="98" spans="1:331" ht="18.75" x14ac:dyDescent="0.3">
      <c r="A98" s="27" t="s">
        <v>38</v>
      </c>
      <c r="B98" s="24">
        <v>324.82039268000005</v>
      </c>
      <c r="C98" s="24">
        <v>20.449637680000002</v>
      </c>
      <c r="D98" s="24">
        <v>1.0199888500000001</v>
      </c>
      <c r="E98" s="24">
        <v>3.2312004900000004</v>
      </c>
      <c r="F98" s="24">
        <v>3.4052208199999998</v>
      </c>
      <c r="G98" s="24">
        <v>3.7671528899999998</v>
      </c>
      <c r="H98" s="24">
        <v>1498.8042286499999</v>
      </c>
      <c r="I98" s="24">
        <v>22.879518019999999</v>
      </c>
      <c r="J98" s="24">
        <v>1.4E-2</v>
      </c>
      <c r="K98" s="24"/>
      <c r="L98" s="24">
        <v>493.58377313999995</v>
      </c>
      <c r="M98" s="24">
        <v>0.33187227000000002</v>
      </c>
      <c r="N98" s="24">
        <v>1.45E-4</v>
      </c>
      <c r="O98" s="27">
        <v>2047.4867378099998</v>
      </c>
      <c r="P98" s="24">
        <v>6.1210049600000005</v>
      </c>
      <c r="Q98" s="24">
        <v>115</v>
      </c>
      <c r="R98" s="24">
        <v>1.4445199999999999E-3</v>
      </c>
      <c r="S98" s="24">
        <v>2.9999999999999997E-4</v>
      </c>
      <c r="T98" s="24">
        <v>6.0385030100000003</v>
      </c>
      <c r="U98" s="24">
        <v>13.43138654</v>
      </c>
      <c r="V98" s="24">
        <v>48.652240750000004</v>
      </c>
      <c r="W98" s="24">
        <v>3.6022788499999998</v>
      </c>
      <c r="X98" s="24">
        <v>3.4611945799999999</v>
      </c>
      <c r="Y98" s="24">
        <v>26.894055670000004</v>
      </c>
      <c r="Z98" s="24">
        <v>3.6979906000000002</v>
      </c>
      <c r="AA98" s="24">
        <v>1.5027683499999998</v>
      </c>
      <c r="AB98" s="24">
        <v>113.40316782999999</v>
      </c>
      <c r="AC98" s="24">
        <v>27.455943829999999</v>
      </c>
      <c r="AD98" s="24"/>
      <c r="AE98" s="24"/>
      <c r="AF98" s="24">
        <v>28.496112410000002</v>
      </c>
      <c r="AG98" s="24">
        <v>23.336647469999999</v>
      </c>
      <c r="AH98" s="24"/>
      <c r="AI98" s="24">
        <v>40.681574149999996</v>
      </c>
      <c r="AJ98" s="24">
        <v>7.0913919999999991E-2</v>
      </c>
      <c r="AK98" s="25">
        <v>4.2806400000000005E-3</v>
      </c>
      <c r="AL98" s="25">
        <v>28.84318369</v>
      </c>
      <c r="AM98" s="25"/>
      <c r="AN98" s="25">
        <v>237.5300945599999</v>
      </c>
      <c r="AO98" s="27">
        <v>386.41875066999989</v>
      </c>
      <c r="AP98" s="27">
        <v>15.593433060000001</v>
      </c>
      <c r="AQ98" s="27">
        <v>14.952873439999998</v>
      </c>
      <c r="AR98" s="27">
        <v>10.156399050000001</v>
      </c>
      <c r="AS98" s="119">
        <v>4.8250647696793001</v>
      </c>
      <c r="GE98" s="119">
        <v>0.1122735306122449</v>
      </c>
      <c r="GF98" s="119">
        <v>0</v>
      </c>
      <c r="GG98" s="52">
        <f t="shared" si="18"/>
        <v>40.702705549999997</v>
      </c>
      <c r="GH98" s="52">
        <v>8.2603024299999994</v>
      </c>
      <c r="GI98" s="52">
        <v>20.190325560000005</v>
      </c>
      <c r="GJ98" s="52">
        <v>43.844758209999995</v>
      </c>
      <c r="GK98" s="52">
        <v>26.701629130000001</v>
      </c>
      <c r="GL98" s="52">
        <v>46.498147090000003</v>
      </c>
      <c r="GM98" s="52">
        <v>49.77288449000001</v>
      </c>
      <c r="GN98" s="52">
        <v>24.559466070000003</v>
      </c>
      <c r="GO98" s="52"/>
      <c r="GP98" s="52"/>
      <c r="GQ98" s="52"/>
      <c r="GR98" s="52">
        <v>8.3927299999999996E-2</v>
      </c>
      <c r="GS98" s="52"/>
      <c r="GT98" s="52"/>
      <c r="GU98" s="52"/>
      <c r="GV98" s="52">
        <v>8.3927299999999996E-2</v>
      </c>
      <c r="GW98" s="52"/>
      <c r="GX98" s="52"/>
      <c r="GY98" s="52"/>
      <c r="GZ98" s="52"/>
      <c r="HA98" s="52">
        <v>0.45347999999999999</v>
      </c>
      <c r="HB98" s="52">
        <v>0.45347999999999999</v>
      </c>
      <c r="HC98" s="52"/>
      <c r="HD98" s="52"/>
      <c r="HE98" s="52">
        <v>0.68516478000000003</v>
      </c>
      <c r="HF98" s="52"/>
      <c r="HG98" s="52"/>
      <c r="HH98" s="52">
        <v>0.68516478000000003</v>
      </c>
      <c r="HI98" s="52"/>
      <c r="HJ98" s="52"/>
      <c r="HK98" s="52"/>
      <c r="HL98" s="52"/>
      <c r="HM98" s="52"/>
      <c r="HN98" s="52"/>
      <c r="HO98" s="52">
        <v>1.2225720799999999</v>
      </c>
      <c r="HP98" s="52">
        <v>8.4411399999999998E-3</v>
      </c>
      <c r="HQ98" s="52"/>
      <c r="HR98" s="52"/>
      <c r="HS98" s="52"/>
      <c r="HT98" s="52">
        <v>2.911064E-2</v>
      </c>
      <c r="HU98" s="52">
        <v>3.755178E-2</v>
      </c>
      <c r="HV98" s="52"/>
      <c r="HW98" s="52"/>
      <c r="HX98" s="52"/>
      <c r="HY98" s="52">
        <v>0.93416465000000004</v>
      </c>
      <c r="HZ98" s="52"/>
      <c r="IA98" s="52">
        <v>0.93416465000000004</v>
      </c>
      <c r="IB98" s="52"/>
      <c r="IC98" s="52">
        <v>1.5770200000000001</v>
      </c>
      <c r="ID98" s="52"/>
      <c r="IE98" s="52"/>
      <c r="IF98" s="52"/>
      <c r="IG98" s="52">
        <v>1.5770200000000001</v>
      </c>
      <c r="IH98" s="52"/>
      <c r="II98" s="52"/>
      <c r="IJ98" s="52"/>
      <c r="IK98" s="52">
        <v>70.91344187</v>
      </c>
      <c r="IL98" s="52">
        <v>70.91344187</v>
      </c>
      <c r="IM98" s="52"/>
      <c r="IN98" s="52"/>
      <c r="IO98" s="52">
        <v>73.462178300000005</v>
      </c>
      <c r="IP98" s="52">
        <v>335.2149689100001</v>
      </c>
      <c r="IQ98" s="52">
        <f t="shared" si="19"/>
        <v>386.41875066999989</v>
      </c>
      <c r="IR98" s="52">
        <f t="shared" si="20"/>
        <v>335.2149689100001</v>
      </c>
      <c r="IS98" s="62"/>
      <c r="IT98" s="62"/>
      <c r="IU98" s="62">
        <v>1.3527889999999999E-2</v>
      </c>
      <c r="IV98" s="62">
        <v>1.3527889999999999E-2</v>
      </c>
      <c r="IW98" s="62"/>
      <c r="IX98" s="62"/>
      <c r="IY98" s="62">
        <v>8.0000000000000002E-3</v>
      </c>
      <c r="IZ98" s="62"/>
      <c r="JA98" s="62">
        <v>5.8549499999999997E-2</v>
      </c>
      <c r="JB98" s="62">
        <v>6.6549499999999998E-2</v>
      </c>
      <c r="JC98" s="62"/>
      <c r="JD98" s="62">
        <v>4.0501997599999999</v>
      </c>
      <c r="JE98" s="62">
        <v>0.54260955</v>
      </c>
      <c r="JF98" s="62"/>
      <c r="JG98" s="62"/>
      <c r="JH98" s="62">
        <v>4.5928093099999998</v>
      </c>
      <c r="JI98" s="62"/>
      <c r="JJ98" s="62">
        <v>4.0217089999999997E-2</v>
      </c>
      <c r="JK98" s="62"/>
      <c r="JL98" s="62"/>
      <c r="JM98" s="62">
        <v>4.0217089999999997E-2</v>
      </c>
      <c r="JN98" s="62"/>
      <c r="JO98" s="62"/>
      <c r="JP98" s="62"/>
      <c r="JQ98" s="62"/>
      <c r="JR98" s="62"/>
      <c r="JS98" s="52">
        <v>4.7131037899999999</v>
      </c>
      <c r="JT98" s="62"/>
      <c r="JU98" s="68"/>
      <c r="JV98" s="62"/>
      <c r="JW98" s="62"/>
      <c r="JX98" s="58">
        <v>1.0399999999999999E-4</v>
      </c>
      <c r="JY98" s="64"/>
      <c r="JZ98" s="64"/>
      <c r="KA98" s="64">
        <f t="shared" si="21"/>
        <v>1.0399999999999999E-4</v>
      </c>
      <c r="KB98" s="64"/>
      <c r="KC98" s="64"/>
      <c r="KD98" s="64"/>
      <c r="KE98" s="64"/>
      <c r="KF98" s="64"/>
      <c r="KG98" s="64">
        <f t="shared" si="22"/>
        <v>0</v>
      </c>
      <c r="KH98" s="64"/>
      <c r="KI98" s="64"/>
      <c r="KJ98" s="64"/>
      <c r="KK98" s="64"/>
      <c r="KL98" s="64"/>
      <c r="KM98" s="64">
        <f t="shared" si="23"/>
        <v>0</v>
      </c>
      <c r="KN98" s="64">
        <v>6.2663787400000004</v>
      </c>
      <c r="KO98" s="64"/>
      <c r="KP98" s="64"/>
      <c r="KQ98" s="64"/>
      <c r="KR98" s="64">
        <f t="shared" si="24"/>
        <v>6.2663787400000004</v>
      </c>
      <c r="KS98" s="64">
        <f t="shared" si="25"/>
        <v>6.2664827400000007</v>
      </c>
      <c r="KT98" s="52"/>
      <c r="KU98" s="52"/>
      <c r="KV98" s="52"/>
      <c r="KW98" s="52"/>
      <c r="KX98" s="52"/>
      <c r="KY98" s="52"/>
      <c r="KZ98" s="52"/>
      <c r="LA98" s="52"/>
      <c r="LB98" s="52">
        <v>5.336557</v>
      </c>
      <c r="LC98" s="52"/>
      <c r="LD98" s="52"/>
      <c r="LE98" s="52">
        <f t="shared" si="27"/>
        <v>5.336557</v>
      </c>
      <c r="LF98" s="52">
        <v>7.4009239899999999</v>
      </c>
      <c r="LG98" s="52"/>
      <c r="LH98" s="52"/>
      <c r="LI98" s="52"/>
      <c r="LJ98" s="52"/>
      <c r="LK98" s="52">
        <v>7.4009239899999999</v>
      </c>
      <c r="LL98" s="52"/>
      <c r="LM98" s="52"/>
      <c r="LN98" s="52"/>
      <c r="LO98" s="52">
        <v>2.0332028900000001</v>
      </c>
      <c r="LP98" s="52"/>
      <c r="LQ98" s="52">
        <v>2.0332028900000001</v>
      </c>
      <c r="LR98" s="52">
        <f t="shared" si="28"/>
        <v>14.77068388</v>
      </c>
      <c r="LS98" s="52">
        <f t="shared" si="26"/>
        <v>25.750270409999999</v>
      </c>
    </row>
    <row r="99" spans="1:331" ht="18.75" hidden="1" x14ac:dyDescent="0.3">
      <c r="A99" s="27" t="s">
        <v>39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7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5"/>
      <c r="AL99" s="25"/>
      <c r="AM99" s="25"/>
      <c r="AN99" s="25">
        <v>0</v>
      </c>
      <c r="AO99" s="27">
        <v>0</v>
      </c>
      <c r="AP99" s="27"/>
      <c r="AQ99" s="27"/>
      <c r="AR99" s="27"/>
      <c r="AS99" s="119">
        <v>0</v>
      </c>
      <c r="GE99" s="119">
        <v>0</v>
      </c>
      <c r="GF99" s="119">
        <v>0</v>
      </c>
      <c r="GG99" s="52">
        <f t="shared" si="18"/>
        <v>0</v>
      </c>
      <c r="GH99" s="52"/>
      <c r="GI99" s="52"/>
      <c r="GJ99" s="52"/>
      <c r="GK99" s="52"/>
      <c r="GL99" s="52"/>
      <c r="GM99" s="52"/>
      <c r="GN99" s="52"/>
      <c r="GO99" s="52"/>
      <c r="GP99" s="52"/>
      <c r="GQ99" s="52"/>
      <c r="GR99" s="52"/>
      <c r="GS99" s="52"/>
      <c r="GT99" s="52"/>
      <c r="GU99" s="52"/>
      <c r="GV99" s="52"/>
      <c r="GW99" s="52"/>
      <c r="GX99" s="52"/>
      <c r="GY99" s="52"/>
      <c r="GZ99" s="52"/>
      <c r="HA99" s="52"/>
      <c r="HB99" s="52"/>
      <c r="HC99" s="52"/>
      <c r="HD99" s="52"/>
      <c r="HE99" s="52"/>
      <c r="HF99" s="52"/>
      <c r="HG99" s="52"/>
      <c r="HH99" s="52"/>
      <c r="HI99" s="52"/>
      <c r="HJ99" s="52"/>
      <c r="HK99" s="52"/>
      <c r="HL99" s="52"/>
      <c r="HM99" s="52"/>
      <c r="HN99" s="52"/>
      <c r="HO99" s="52"/>
      <c r="HP99" s="52"/>
      <c r="HQ99" s="52"/>
      <c r="HR99" s="52"/>
      <c r="HS99" s="52"/>
      <c r="HT99" s="52"/>
      <c r="HU99" s="52"/>
      <c r="HV99" s="52"/>
      <c r="HW99" s="52"/>
      <c r="HX99" s="52"/>
      <c r="HY99" s="52"/>
      <c r="HZ99" s="52"/>
      <c r="IA99" s="52"/>
      <c r="IB99" s="52"/>
      <c r="IC99" s="52"/>
      <c r="ID99" s="52"/>
      <c r="IE99" s="52"/>
      <c r="IF99" s="52"/>
      <c r="IG99" s="52"/>
      <c r="IH99" s="52"/>
      <c r="II99" s="52"/>
      <c r="IJ99" s="52"/>
      <c r="IK99" s="52"/>
      <c r="IL99" s="52"/>
      <c r="IM99" s="52"/>
      <c r="IN99" s="52"/>
      <c r="IO99" s="52"/>
      <c r="IP99" s="52"/>
      <c r="IQ99" s="52">
        <f t="shared" si="19"/>
        <v>0</v>
      </c>
      <c r="IR99" s="52">
        <f t="shared" si="20"/>
        <v>0</v>
      </c>
      <c r="IS99" s="62"/>
      <c r="IT99" s="62"/>
      <c r="IU99" s="62"/>
      <c r="IV99" s="62"/>
      <c r="IW99" s="62"/>
      <c r="IX99" s="62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52"/>
      <c r="JT99" s="62"/>
      <c r="JU99" s="68"/>
      <c r="JV99" s="62"/>
      <c r="JW99" s="62"/>
      <c r="JX99" s="62"/>
      <c r="JY99" s="68"/>
      <c r="JZ99" s="68"/>
      <c r="KA99" s="68">
        <f t="shared" si="21"/>
        <v>0</v>
      </c>
      <c r="KB99" s="68"/>
      <c r="KC99" s="68"/>
      <c r="KD99" s="68"/>
      <c r="KE99" s="68"/>
      <c r="KF99" s="68"/>
      <c r="KG99" s="68">
        <f t="shared" si="22"/>
        <v>0</v>
      </c>
      <c r="KH99" s="68"/>
      <c r="KI99" s="68"/>
      <c r="KJ99" s="68"/>
      <c r="KK99" s="68"/>
      <c r="KL99" s="68"/>
      <c r="KM99" s="68">
        <f t="shared" si="23"/>
        <v>0</v>
      </c>
      <c r="KN99" s="68"/>
      <c r="KO99" s="68"/>
      <c r="KP99" s="68"/>
      <c r="KQ99" s="68"/>
      <c r="KR99" s="68">
        <f t="shared" si="24"/>
        <v>0</v>
      </c>
      <c r="KS99" s="68">
        <f t="shared" si="25"/>
        <v>0</v>
      </c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>
        <f t="shared" si="27"/>
        <v>0</v>
      </c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>
        <f t="shared" si="28"/>
        <v>0</v>
      </c>
      <c r="LS99" s="52">
        <f t="shared" si="26"/>
        <v>0</v>
      </c>
    </row>
    <row r="100" spans="1:331" ht="18.75" hidden="1" x14ac:dyDescent="0.3">
      <c r="A100" s="24" t="s">
        <v>72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5"/>
      <c r="AL100" s="25"/>
      <c r="AM100" s="25"/>
      <c r="AN100" s="25">
        <v>0</v>
      </c>
      <c r="AO100" s="24">
        <v>0</v>
      </c>
      <c r="AP100" s="24"/>
      <c r="AQ100" s="24"/>
      <c r="AR100" s="24"/>
      <c r="AS100" s="118">
        <v>0</v>
      </c>
      <c r="GE100" s="118">
        <v>0</v>
      </c>
      <c r="GF100" s="118">
        <v>0</v>
      </c>
      <c r="GG100" s="51">
        <f t="shared" si="18"/>
        <v>0</v>
      </c>
      <c r="GH100" s="51"/>
      <c r="GI100" s="51"/>
      <c r="GJ100" s="51"/>
      <c r="GK100" s="51"/>
      <c r="GL100" s="51"/>
      <c r="GM100" s="51"/>
      <c r="GN100" s="51"/>
      <c r="GO100" s="51"/>
      <c r="GP100" s="51"/>
      <c r="GQ100" s="51"/>
      <c r="GR100" s="51"/>
      <c r="GS100" s="51"/>
      <c r="GT100" s="51"/>
      <c r="GU100" s="51"/>
      <c r="GV100" s="51"/>
      <c r="GW100" s="51"/>
      <c r="GX100" s="51"/>
      <c r="GY100" s="51"/>
      <c r="GZ100" s="51"/>
      <c r="HA100" s="51"/>
      <c r="HB100" s="51"/>
      <c r="HC100" s="51"/>
      <c r="HD100" s="51"/>
      <c r="HE100" s="51"/>
      <c r="HF100" s="51"/>
      <c r="HG100" s="51"/>
      <c r="HH100" s="51"/>
      <c r="HI100" s="51"/>
      <c r="HJ100" s="51"/>
      <c r="HK100" s="51"/>
      <c r="HL100" s="51"/>
      <c r="HM100" s="51"/>
      <c r="HN100" s="51"/>
      <c r="HO100" s="51"/>
      <c r="HP100" s="51"/>
      <c r="HQ100" s="51"/>
      <c r="HR100" s="51"/>
      <c r="HS100" s="51"/>
      <c r="HT100" s="51"/>
      <c r="HU100" s="51"/>
      <c r="HV100" s="51"/>
      <c r="HW100" s="51"/>
      <c r="HX100" s="51"/>
      <c r="HY100" s="51"/>
      <c r="HZ100" s="51"/>
      <c r="IA100" s="51"/>
      <c r="IB100" s="51"/>
      <c r="IC100" s="51"/>
      <c r="ID100" s="51"/>
      <c r="IE100" s="51"/>
      <c r="IF100" s="51"/>
      <c r="IG100" s="51"/>
      <c r="IH100" s="51"/>
      <c r="II100" s="51"/>
      <c r="IJ100" s="51"/>
      <c r="IK100" s="51"/>
      <c r="IL100" s="51"/>
      <c r="IM100" s="51"/>
      <c r="IN100" s="51"/>
      <c r="IO100" s="51"/>
      <c r="IP100" s="51"/>
      <c r="IQ100" s="51">
        <f t="shared" si="19"/>
        <v>0</v>
      </c>
      <c r="IR100" s="51">
        <f t="shared" si="20"/>
        <v>0</v>
      </c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61"/>
      <c r="JD100" s="61"/>
      <c r="JE100" s="61"/>
      <c r="JF100" s="61"/>
      <c r="JG100" s="61"/>
      <c r="JH100" s="61"/>
      <c r="JI100" s="61"/>
      <c r="JJ100" s="61"/>
      <c r="JK100" s="61"/>
      <c r="JL100" s="61"/>
      <c r="JM100" s="61"/>
      <c r="JN100" s="61"/>
      <c r="JO100" s="61"/>
      <c r="JP100" s="61"/>
      <c r="JQ100" s="61"/>
      <c r="JR100" s="61"/>
      <c r="JS100" s="51"/>
      <c r="JT100" s="61"/>
      <c r="JU100" s="67"/>
      <c r="JV100" s="61"/>
      <c r="JW100" s="61"/>
      <c r="JX100" s="62"/>
      <c r="JY100" s="68"/>
      <c r="JZ100" s="68"/>
      <c r="KA100" s="68">
        <f t="shared" si="21"/>
        <v>0</v>
      </c>
      <c r="KB100" s="68"/>
      <c r="KC100" s="68"/>
      <c r="KD100" s="68"/>
      <c r="KE100" s="68"/>
      <c r="KF100" s="68"/>
      <c r="KG100" s="68">
        <f t="shared" si="22"/>
        <v>0</v>
      </c>
      <c r="KH100" s="68"/>
      <c r="KI100" s="68"/>
      <c r="KJ100" s="68"/>
      <c r="KK100" s="68"/>
      <c r="KL100" s="68"/>
      <c r="KM100" s="68">
        <f t="shared" si="23"/>
        <v>0</v>
      </c>
      <c r="KN100" s="68"/>
      <c r="KO100" s="68"/>
      <c r="KP100" s="68"/>
      <c r="KQ100" s="68"/>
      <c r="KR100" s="68">
        <f t="shared" si="24"/>
        <v>0</v>
      </c>
      <c r="KS100" s="68">
        <f t="shared" si="25"/>
        <v>0</v>
      </c>
      <c r="KT100" s="51"/>
      <c r="KU100" s="51"/>
      <c r="KV100" s="51"/>
      <c r="KW100" s="51"/>
      <c r="KX100" s="51"/>
      <c r="KY100" s="51"/>
      <c r="KZ100" s="51"/>
      <c r="LA100" s="51"/>
      <c r="LB100" s="51"/>
      <c r="LC100" s="51"/>
      <c r="LD100" s="51"/>
      <c r="LE100" s="51">
        <f t="shared" si="27"/>
        <v>0</v>
      </c>
      <c r="LF100" s="51"/>
      <c r="LG100" s="51"/>
      <c r="LH100" s="51"/>
      <c r="LI100" s="51"/>
      <c r="LJ100" s="51"/>
      <c r="LK100" s="51"/>
      <c r="LL100" s="51"/>
      <c r="LM100" s="51"/>
      <c r="LN100" s="51"/>
      <c r="LO100" s="51"/>
      <c r="LP100" s="51"/>
      <c r="LQ100" s="51"/>
      <c r="LR100" s="51">
        <f t="shared" si="28"/>
        <v>0</v>
      </c>
      <c r="LS100" s="51">
        <f t="shared" si="26"/>
        <v>0</v>
      </c>
    </row>
    <row r="101" spans="1:331" ht="18.75" hidden="1" x14ac:dyDescent="0.3">
      <c r="A101" s="24" t="s">
        <v>73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5"/>
      <c r="AL101" s="25"/>
      <c r="AM101" s="25"/>
      <c r="AN101" s="25">
        <v>0</v>
      </c>
      <c r="AO101" s="24">
        <v>0</v>
      </c>
      <c r="AP101" s="24"/>
      <c r="AQ101" s="24"/>
      <c r="AR101" s="24"/>
      <c r="AS101" s="118">
        <v>0</v>
      </c>
      <c r="GE101" s="118">
        <v>0</v>
      </c>
      <c r="GF101" s="118">
        <v>0</v>
      </c>
      <c r="GG101" s="51">
        <f t="shared" si="18"/>
        <v>0</v>
      </c>
      <c r="GH101" s="51"/>
      <c r="GI101" s="51"/>
      <c r="GJ101" s="51"/>
      <c r="GK101" s="51"/>
      <c r="GL101" s="51"/>
      <c r="GM101" s="51"/>
      <c r="GN101" s="51"/>
      <c r="GO101" s="51"/>
      <c r="GP101" s="51"/>
      <c r="GQ101" s="51"/>
      <c r="GR101" s="51"/>
      <c r="GS101" s="51"/>
      <c r="GT101" s="51"/>
      <c r="GU101" s="51"/>
      <c r="GV101" s="51"/>
      <c r="GW101" s="51"/>
      <c r="GX101" s="51"/>
      <c r="GY101" s="51"/>
      <c r="GZ101" s="51"/>
      <c r="HA101" s="51"/>
      <c r="HB101" s="51"/>
      <c r="HC101" s="51"/>
      <c r="HD101" s="51"/>
      <c r="HE101" s="51"/>
      <c r="HF101" s="51"/>
      <c r="HG101" s="51"/>
      <c r="HH101" s="51"/>
      <c r="HI101" s="51"/>
      <c r="HJ101" s="51"/>
      <c r="HK101" s="51"/>
      <c r="HL101" s="51"/>
      <c r="HM101" s="51"/>
      <c r="HN101" s="51"/>
      <c r="HO101" s="51"/>
      <c r="HP101" s="51"/>
      <c r="HQ101" s="51"/>
      <c r="HR101" s="51"/>
      <c r="HS101" s="51"/>
      <c r="HT101" s="51"/>
      <c r="HU101" s="51"/>
      <c r="HV101" s="51"/>
      <c r="HW101" s="51"/>
      <c r="HX101" s="51"/>
      <c r="HY101" s="51"/>
      <c r="HZ101" s="51"/>
      <c r="IA101" s="51"/>
      <c r="IB101" s="51"/>
      <c r="IC101" s="51"/>
      <c r="ID101" s="51"/>
      <c r="IE101" s="51"/>
      <c r="IF101" s="51"/>
      <c r="IG101" s="51"/>
      <c r="IH101" s="51"/>
      <c r="II101" s="51"/>
      <c r="IJ101" s="51"/>
      <c r="IK101" s="51"/>
      <c r="IL101" s="51"/>
      <c r="IM101" s="51"/>
      <c r="IN101" s="51"/>
      <c r="IO101" s="51"/>
      <c r="IP101" s="51"/>
      <c r="IQ101" s="51">
        <f t="shared" si="19"/>
        <v>0</v>
      </c>
      <c r="IR101" s="51">
        <f t="shared" si="20"/>
        <v>0</v>
      </c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61"/>
      <c r="JD101" s="61"/>
      <c r="JE101" s="61"/>
      <c r="JF101" s="61"/>
      <c r="JG101" s="61"/>
      <c r="JH101" s="61"/>
      <c r="JI101" s="61"/>
      <c r="JJ101" s="61"/>
      <c r="JK101" s="61"/>
      <c r="JL101" s="61"/>
      <c r="JM101" s="61"/>
      <c r="JN101" s="61"/>
      <c r="JO101" s="61"/>
      <c r="JP101" s="61"/>
      <c r="JQ101" s="61"/>
      <c r="JR101" s="61"/>
      <c r="JS101" s="51"/>
      <c r="JT101" s="61"/>
      <c r="JU101" s="67"/>
      <c r="JV101" s="61"/>
      <c r="JW101" s="61"/>
      <c r="JX101" s="61"/>
      <c r="JY101" s="67"/>
      <c r="JZ101" s="67"/>
      <c r="KA101" s="67">
        <f t="shared" si="21"/>
        <v>0</v>
      </c>
      <c r="KB101" s="67"/>
      <c r="KC101" s="67"/>
      <c r="KD101" s="67"/>
      <c r="KE101" s="67"/>
      <c r="KF101" s="67"/>
      <c r="KG101" s="67">
        <f t="shared" si="22"/>
        <v>0</v>
      </c>
      <c r="KH101" s="67"/>
      <c r="KI101" s="67"/>
      <c r="KJ101" s="67"/>
      <c r="KK101" s="67"/>
      <c r="KL101" s="67"/>
      <c r="KM101" s="67">
        <f t="shared" si="23"/>
        <v>0</v>
      </c>
      <c r="KN101" s="67"/>
      <c r="KO101" s="67"/>
      <c r="KP101" s="67"/>
      <c r="KQ101" s="67"/>
      <c r="KR101" s="67">
        <f t="shared" si="24"/>
        <v>0</v>
      </c>
      <c r="KS101" s="67">
        <f t="shared" si="25"/>
        <v>0</v>
      </c>
      <c r="KT101" s="51"/>
      <c r="KU101" s="51"/>
      <c r="KV101" s="51"/>
      <c r="KW101" s="51"/>
      <c r="KX101" s="51"/>
      <c r="KY101" s="51"/>
      <c r="KZ101" s="51"/>
      <c r="LA101" s="51"/>
      <c r="LB101" s="51"/>
      <c r="LC101" s="51"/>
      <c r="LD101" s="51"/>
      <c r="LE101" s="51">
        <f t="shared" si="27"/>
        <v>0</v>
      </c>
      <c r="LF101" s="51"/>
      <c r="LG101" s="51"/>
      <c r="LH101" s="51"/>
      <c r="LI101" s="51"/>
      <c r="LJ101" s="51"/>
      <c r="LK101" s="51"/>
      <c r="LL101" s="51"/>
      <c r="LM101" s="51"/>
      <c r="LN101" s="51"/>
      <c r="LO101" s="51"/>
      <c r="LP101" s="51"/>
      <c r="LQ101" s="51"/>
      <c r="LR101" s="51">
        <f t="shared" si="28"/>
        <v>0</v>
      </c>
      <c r="LS101" s="51">
        <f t="shared" si="26"/>
        <v>0</v>
      </c>
    </row>
    <row r="102" spans="1:331" ht="18.75" x14ac:dyDescent="0.3">
      <c r="A102" s="24" t="s">
        <v>74</v>
      </c>
      <c r="B102" s="24">
        <v>48.344558169999999</v>
      </c>
      <c r="C102" s="24"/>
      <c r="D102" s="24"/>
      <c r="E102" s="24">
        <v>48.05898449</v>
      </c>
      <c r="F102" s="24">
        <v>0.1848166</v>
      </c>
      <c r="G102" s="24">
        <v>19.254713979999998</v>
      </c>
      <c r="H102" s="24">
        <v>44.793008700000001</v>
      </c>
      <c r="I102" s="24">
        <v>2.2315398499999999</v>
      </c>
      <c r="J102" s="24">
        <v>19.338364389999999</v>
      </c>
      <c r="K102" s="24">
        <v>24.258520799999999</v>
      </c>
      <c r="L102" s="24">
        <v>42.262131529999991</v>
      </c>
      <c r="M102" s="24">
        <v>33.950724259999994</v>
      </c>
      <c r="N102" s="24">
        <v>28.004552069999995</v>
      </c>
      <c r="O102" s="24">
        <v>262.33735666999996</v>
      </c>
      <c r="P102" s="24">
        <v>19.213007330000007</v>
      </c>
      <c r="Q102" s="24">
        <v>0.11889751000000001</v>
      </c>
      <c r="R102" s="24">
        <v>20.852285330000001</v>
      </c>
      <c r="S102" s="24">
        <v>38.95660027000001</v>
      </c>
      <c r="T102" s="24">
        <v>21.3580562</v>
      </c>
      <c r="U102" s="24"/>
      <c r="V102" s="24">
        <v>20.092324380000001</v>
      </c>
      <c r="W102" s="24">
        <v>66.438677040000002</v>
      </c>
      <c r="X102" s="24">
        <v>51.838372239999998</v>
      </c>
      <c r="Y102" s="24"/>
      <c r="Z102" s="24">
        <v>24.032616670000003</v>
      </c>
      <c r="AA102" s="24">
        <v>56.96221503000001</v>
      </c>
      <c r="AB102" s="24">
        <v>319.86305200000004</v>
      </c>
      <c r="AC102" s="24">
        <v>7.4068330199999997</v>
      </c>
      <c r="AD102" s="24">
        <v>25.651342040000003</v>
      </c>
      <c r="AE102" s="24">
        <v>26.443294099999999</v>
      </c>
      <c r="AF102" s="24"/>
      <c r="AG102" s="24">
        <v>42.319676500000014</v>
      </c>
      <c r="AH102" s="24">
        <v>19.154444280000003</v>
      </c>
      <c r="AI102" s="24">
        <v>23.763883180000001</v>
      </c>
      <c r="AJ102" s="24"/>
      <c r="AK102" s="25">
        <v>21.457763480000001</v>
      </c>
      <c r="AL102" s="25">
        <v>20.386924059999998</v>
      </c>
      <c r="AM102" s="25">
        <v>43.748916299999991</v>
      </c>
      <c r="AN102" s="25">
        <v>40.444131859999999</v>
      </c>
      <c r="AO102" s="24">
        <v>270.77720882</v>
      </c>
      <c r="AP102" s="24"/>
      <c r="AQ102" s="24">
        <v>27.179087179999996</v>
      </c>
      <c r="AR102" s="24">
        <v>23.243184079999999</v>
      </c>
      <c r="AS102" s="118">
        <v>25.462344332361511</v>
      </c>
      <c r="GE102" s="118">
        <v>118.27918967638483</v>
      </c>
      <c r="GF102" s="118">
        <v>0</v>
      </c>
      <c r="GG102" s="51">
        <f t="shared" si="18"/>
        <v>50.422271259999995</v>
      </c>
      <c r="GH102" s="51">
        <v>22.27040745</v>
      </c>
      <c r="GI102" s="51">
        <v>4.9643779999999998E-2</v>
      </c>
      <c r="GJ102" s="51">
        <v>21.538185409999997</v>
      </c>
      <c r="GK102" s="51">
        <v>18.575022979999972</v>
      </c>
      <c r="GL102" s="51">
        <v>20.822150870000002</v>
      </c>
      <c r="GM102" s="51">
        <v>19.571173469999998</v>
      </c>
      <c r="GN102" s="51">
        <v>40.627726099999997</v>
      </c>
      <c r="GO102" s="51"/>
      <c r="GP102" s="51"/>
      <c r="GQ102" s="51"/>
      <c r="GR102" s="51"/>
      <c r="GS102" s="51"/>
      <c r="GT102" s="51"/>
      <c r="GU102" s="51"/>
      <c r="GV102" s="51"/>
      <c r="GW102" s="51"/>
      <c r="GX102" s="51">
        <v>20.04583457</v>
      </c>
      <c r="GY102" s="51"/>
      <c r="GZ102" s="51"/>
      <c r="HA102" s="51"/>
      <c r="HB102" s="51">
        <v>20.04583457</v>
      </c>
      <c r="HC102" s="51"/>
      <c r="HD102" s="51"/>
      <c r="HE102" s="51"/>
      <c r="HF102" s="51"/>
      <c r="HG102" s="51"/>
      <c r="HH102" s="51"/>
      <c r="HI102" s="51"/>
      <c r="HJ102" s="51"/>
      <c r="HK102" s="51"/>
      <c r="HL102" s="51"/>
      <c r="HM102" s="51"/>
      <c r="HN102" s="51"/>
      <c r="HO102" s="51">
        <v>20.04583457</v>
      </c>
      <c r="HP102" s="51"/>
      <c r="HQ102" s="51"/>
      <c r="HR102" s="51"/>
      <c r="HS102" s="51"/>
      <c r="HT102" s="51"/>
      <c r="HU102" s="51"/>
      <c r="HV102" s="51"/>
      <c r="HW102" s="51"/>
      <c r="HX102" s="51"/>
      <c r="HY102" s="51">
        <v>22.669507900000003</v>
      </c>
      <c r="HZ102" s="51"/>
      <c r="IA102" s="51">
        <v>22.669507900000003</v>
      </c>
      <c r="IB102" s="51"/>
      <c r="IC102" s="51"/>
      <c r="ID102" s="51"/>
      <c r="IE102" s="51"/>
      <c r="IF102" s="51"/>
      <c r="IG102" s="51"/>
      <c r="IH102" s="51"/>
      <c r="II102" s="51"/>
      <c r="IJ102" s="51"/>
      <c r="IK102" s="51">
        <v>24.218967330000005</v>
      </c>
      <c r="IL102" s="51">
        <v>24.218967330000005</v>
      </c>
      <c r="IM102" s="51"/>
      <c r="IN102" s="51"/>
      <c r="IO102" s="51">
        <v>46.888475230000012</v>
      </c>
      <c r="IP102" s="51">
        <v>260.81089111999995</v>
      </c>
      <c r="IQ102" s="51">
        <f t="shared" si="19"/>
        <v>270.77720882</v>
      </c>
      <c r="IR102" s="51">
        <f t="shared" si="20"/>
        <v>260.81089111999995</v>
      </c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61"/>
      <c r="JD102" s="61"/>
      <c r="JE102" s="61"/>
      <c r="JF102" s="61"/>
      <c r="JG102" s="61"/>
      <c r="JH102" s="61"/>
      <c r="JI102" s="61"/>
      <c r="JJ102" s="61"/>
      <c r="JK102" s="61"/>
      <c r="JL102" s="61"/>
      <c r="JM102" s="61"/>
      <c r="JN102" s="61"/>
      <c r="JO102" s="61"/>
      <c r="JP102" s="61"/>
      <c r="JQ102" s="61"/>
      <c r="JR102" s="61"/>
      <c r="JS102" s="51"/>
      <c r="JT102" s="61"/>
      <c r="JU102" s="67"/>
      <c r="JV102" s="61"/>
      <c r="JW102" s="61"/>
      <c r="JX102" s="61"/>
      <c r="JY102" s="67"/>
      <c r="JZ102" s="67"/>
      <c r="KA102" s="67">
        <f t="shared" si="21"/>
        <v>0</v>
      </c>
      <c r="KB102" s="67"/>
      <c r="KC102" s="67"/>
      <c r="KD102" s="67"/>
      <c r="KE102" s="67"/>
      <c r="KF102" s="67"/>
      <c r="KG102" s="67">
        <f t="shared" si="22"/>
        <v>0</v>
      </c>
      <c r="KH102" s="67"/>
      <c r="KI102" s="67"/>
      <c r="KJ102" s="67"/>
      <c r="KK102" s="67"/>
      <c r="KL102" s="67"/>
      <c r="KM102" s="67">
        <f t="shared" si="23"/>
        <v>0</v>
      </c>
      <c r="KN102" s="67"/>
      <c r="KO102" s="67"/>
      <c r="KP102" s="67"/>
      <c r="KQ102" s="67"/>
      <c r="KR102" s="67">
        <f t="shared" si="24"/>
        <v>0</v>
      </c>
      <c r="KS102" s="67">
        <f t="shared" si="25"/>
        <v>0</v>
      </c>
      <c r="KT102" s="51"/>
      <c r="KU102" s="51"/>
      <c r="KV102" s="51"/>
      <c r="KW102" s="51"/>
      <c r="KX102" s="51"/>
      <c r="KY102" s="51"/>
      <c r="KZ102" s="51"/>
      <c r="LA102" s="51"/>
      <c r="LB102" s="51"/>
      <c r="LC102" s="51"/>
      <c r="LD102" s="51"/>
      <c r="LE102" s="51">
        <f t="shared" si="27"/>
        <v>0</v>
      </c>
      <c r="LF102" s="51"/>
      <c r="LG102" s="51"/>
      <c r="LH102" s="51"/>
      <c r="LI102" s="51"/>
      <c r="LJ102" s="51"/>
      <c r="LK102" s="51"/>
      <c r="LL102" s="51"/>
      <c r="LM102" s="51"/>
      <c r="LN102" s="51"/>
      <c r="LO102" s="51"/>
      <c r="LP102" s="51"/>
      <c r="LQ102" s="51"/>
      <c r="LR102" s="51">
        <f t="shared" si="28"/>
        <v>0</v>
      </c>
      <c r="LS102" s="51">
        <f t="shared" si="26"/>
        <v>0</v>
      </c>
    </row>
    <row r="103" spans="1:331" ht="18.75" x14ac:dyDescent="0.3">
      <c r="A103" s="22" t="s">
        <v>75</v>
      </c>
      <c r="B103" s="22">
        <v>-359.14945109999996</v>
      </c>
      <c r="C103" s="22">
        <v>-109.07565213999997</v>
      </c>
      <c r="D103" s="22">
        <v>125.19643534999999</v>
      </c>
      <c r="E103" s="22">
        <v>-142.45322994000003</v>
      </c>
      <c r="F103" s="22">
        <v>-155.83660169000007</v>
      </c>
      <c r="G103" s="22">
        <v>-167.92268268000001</v>
      </c>
      <c r="H103" s="22">
        <v>68.932202210000497</v>
      </c>
      <c r="I103" s="22">
        <v>-95.888820439999961</v>
      </c>
      <c r="J103" s="22">
        <v>-198.16719287000001</v>
      </c>
      <c r="K103" s="22">
        <v>-112.95723970000144</v>
      </c>
      <c r="L103" s="22">
        <v>-287.33945281000001</v>
      </c>
      <c r="M103" s="22">
        <v>-314.00205998000001</v>
      </c>
      <c r="N103" s="22">
        <v>-479.57028871017161</v>
      </c>
      <c r="O103" s="22">
        <v>-1868.7574358501729</v>
      </c>
      <c r="P103" s="22">
        <v>-310.73059912000002</v>
      </c>
      <c r="Q103" s="22">
        <v>-182.16452808000003</v>
      </c>
      <c r="R103" s="22">
        <v>-308.21639632106775</v>
      </c>
      <c r="S103" s="22">
        <v>-306.39202950999999</v>
      </c>
      <c r="T103" s="22">
        <v>-423.18668988999991</v>
      </c>
      <c r="U103" s="22">
        <v>-276.63009678000003</v>
      </c>
      <c r="V103" s="22">
        <v>-82.768993550000033</v>
      </c>
      <c r="W103" s="22">
        <v>-257.14322960999999</v>
      </c>
      <c r="X103" s="41">
        <v>-234.68331754999997</v>
      </c>
      <c r="Y103" s="22">
        <v>-277.08366229849992</v>
      </c>
      <c r="Z103" s="42">
        <v>-220.85656397000002</v>
      </c>
      <c r="AA103" s="22">
        <v>-226.27270094999997</v>
      </c>
      <c r="AB103" s="22">
        <v>-3106.1288076295696</v>
      </c>
      <c r="AC103" s="22">
        <v>-321.42284369999993</v>
      </c>
      <c r="AD103" s="22">
        <v>-104.81407672</v>
      </c>
      <c r="AE103" s="22">
        <v>462.74653143999979</v>
      </c>
      <c r="AF103" s="22">
        <v>-264.35922526999997</v>
      </c>
      <c r="AG103" s="22">
        <v>228.60043829999995</v>
      </c>
      <c r="AH103" s="22">
        <v>73.379650549999781</v>
      </c>
      <c r="AI103" s="22">
        <v>15.791991040000021</v>
      </c>
      <c r="AJ103" s="22">
        <v>39.426197219999985</v>
      </c>
      <c r="AK103" s="22">
        <v>-292.12774260000009</v>
      </c>
      <c r="AL103" s="22">
        <v>-178.70372556999993</v>
      </c>
      <c r="AM103" s="22">
        <v>682.09152897999991</v>
      </c>
      <c r="AN103" s="22">
        <v>-392.64574459999994</v>
      </c>
      <c r="AO103" s="22">
        <v>-52.037020930000438</v>
      </c>
      <c r="AP103" s="22">
        <v>-103.89663918000004</v>
      </c>
      <c r="AQ103" s="22">
        <v>-228.35815299000004</v>
      </c>
      <c r="AR103" s="22">
        <v>-170.98068169999996</v>
      </c>
      <c r="AS103" s="115">
        <v>330.4189128973714</v>
      </c>
      <c r="GE103" s="115">
        <v>-164.59061169568417</v>
      </c>
      <c r="GF103" s="115">
        <v>-75.182422503090393</v>
      </c>
      <c r="GG103" s="50">
        <f t="shared" si="18"/>
        <v>-503.23547387000002</v>
      </c>
      <c r="GH103" s="50">
        <v>-196.14844821999995</v>
      </c>
      <c r="GI103" s="50">
        <v>194.28184764000002</v>
      </c>
      <c r="GJ103" s="50">
        <v>-164.61825789000005</v>
      </c>
      <c r="GK103" s="50">
        <v>-228.92391268000003</v>
      </c>
      <c r="GL103" s="50">
        <v>-146.01680519000001</v>
      </c>
      <c r="GM103" s="50">
        <v>-328.22189948000005</v>
      </c>
      <c r="GN103" s="50">
        <v>-273.62776944000001</v>
      </c>
      <c r="GO103" s="50">
        <v>-51.08352489</v>
      </c>
      <c r="GP103" s="50">
        <v>-51.08352489</v>
      </c>
      <c r="GQ103" s="50">
        <v>6.2097380400000013</v>
      </c>
      <c r="GR103" s="50">
        <v>-7.8563477299999924</v>
      </c>
      <c r="GS103" s="50">
        <v>-7.8948153999999953</v>
      </c>
      <c r="GT103" s="50">
        <v>9.3984857599999998</v>
      </c>
      <c r="GU103" s="50">
        <v>223.97924047999996</v>
      </c>
      <c r="GV103" s="50">
        <v>223.83630114999997</v>
      </c>
      <c r="GW103" s="50">
        <v>-31.73398418</v>
      </c>
      <c r="GX103" s="50">
        <v>-48.888123180000001</v>
      </c>
      <c r="GY103" s="50">
        <v>-60.320734160000008</v>
      </c>
      <c r="GZ103" s="50">
        <v>-0.89800375999999638</v>
      </c>
      <c r="HA103" s="50">
        <v>-22.162123229999999</v>
      </c>
      <c r="HB103" s="50">
        <v>-164.00296850999999</v>
      </c>
      <c r="HC103" s="50">
        <v>-26.536321900000001</v>
      </c>
      <c r="HD103" s="50">
        <v>-4.1704290000000199E-2</v>
      </c>
      <c r="HE103" s="50">
        <v>-28.397207040000001</v>
      </c>
      <c r="HF103" s="50">
        <v>-2.3093994799999997</v>
      </c>
      <c r="HG103" s="50">
        <v>-21.582439889999993</v>
      </c>
      <c r="HH103" s="50">
        <v>-78.867072599999986</v>
      </c>
      <c r="HI103" s="50">
        <v>308.49497437999997</v>
      </c>
      <c r="HJ103" s="50">
        <v>12.102005640000002</v>
      </c>
      <c r="HK103" s="50">
        <v>-11.977415020000002</v>
      </c>
      <c r="HL103" s="50">
        <v>10.766422840000002</v>
      </c>
      <c r="HM103" s="50">
        <v>-17.178632629999996</v>
      </c>
      <c r="HN103" s="50">
        <v>302.20735521</v>
      </c>
      <c r="HO103" s="50">
        <v>232.09009036</v>
      </c>
      <c r="HP103" s="50">
        <v>-47.651891969999994</v>
      </c>
      <c r="HQ103" s="50">
        <v>-8.8137985799999985</v>
      </c>
      <c r="HR103" s="50">
        <v>-91.92452806999998</v>
      </c>
      <c r="HS103" s="50">
        <v>-12.244525649999998</v>
      </c>
      <c r="HT103" s="50">
        <v>-25.391576710000002</v>
      </c>
      <c r="HU103" s="50">
        <v>-186.02632097999995</v>
      </c>
      <c r="HV103" s="50">
        <v>95.321310860000025</v>
      </c>
      <c r="HW103" s="50">
        <v>-18.863486530000003</v>
      </c>
      <c r="HX103" s="50">
        <v>-9.3678299099999958</v>
      </c>
      <c r="HY103" s="50">
        <v>-14.758885470000006</v>
      </c>
      <c r="HZ103" s="50">
        <v>-2.0928037200000027</v>
      </c>
      <c r="IA103" s="50">
        <v>50.238305230000009</v>
      </c>
      <c r="IB103" s="50">
        <v>-25.693877330000003</v>
      </c>
      <c r="IC103" s="50">
        <v>-9.2920063599999985</v>
      </c>
      <c r="ID103" s="50">
        <v>-18.765829339999993</v>
      </c>
      <c r="IE103" s="50">
        <v>30.455192119999992</v>
      </c>
      <c r="IF103" s="50">
        <v>-30.080806380000013</v>
      </c>
      <c r="IG103" s="50">
        <v>-53.377327290000011</v>
      </c>
      <c r="IH103" s="50">
        <v>358.12229557000001</v>
      </c>
      <c r="II103" s="50">
        <v>-11.971524279999999</v>
      </c>
      <c r="IJ103" s="50">
        <v>155.36078134000002</v>
      </c>
      <c r="IK103" s="50">
        <v>-172.35941327</v>
      </c>
      <c r="IL103" s="50">
        <v>329.15213936000004</v>
      </c>
      <c r="IM103" s="50">
        <v>-15.427389579999998</v>
      </c>
      <c r="IN103" s="50">
        <v>-15.427389579999998</v>
      </c>
      <c r="IO103" s="50">
        <v>124.55940674000007</v>
      </c>
      <c r="IP103" s="50">
        <v>-1289.8612220300008</v>
      </c>
      <c r="IQ103" s="50">
        <f t="shared" si="19"/>
        <v>-52.037020930000438</v>
      </c>
      <c r="IR103" s="50">
        <f t="shared" si="20"/>
        <v>-1289.8612220300008</v>
      </c>
      <c r="IS103" s="50">
        <v>-39.197311450000001</v>
      </c>
      <c r="IT103" s="50">
        <v>-25.258226460000003</v>
      </c>
      <c r="IU103" s="50">
        <v>6.5638367399999993</v>
      </c>
      <c r="IV103" s="50">
        <v>-57.891701170000005</v>
      </c>
      <c r="IW103" s="50">
        <v>-10.504001349999999</v>
      </c>
      <c r="IX103" s="50">
        <v>93.955005849999978</v>
      </c>
      <c r="IY103" s="50">
        <v>-21.110560489999997</v>
      </c>
      <c r="IZ103" s="50">
        <v>-8.5866657800000006</v>
      </c>
      <c r="JA103" s="50">
        <v>-25.49779873</v>
      </c>
      <c r="JB103" s="50">
        <v>28.255979499999981</v>
      </c>
      <c r="JC103" s="50">
        <v>-8.2092298699999997</v>
      </c>
      <c r="JD103" s="50">
        <v>-45.880448769999994</v>
      </c>
      <c r="JE103" s="50">
        <v>18.687200019999995</v>
      </c>
      <c r="JF103" s="50">
        <v>-21.672846110000002</v>
      </c>
      <c r="JG103" s="50">
        <v>-10.924996960000009</v>
      </c>
      <c r="JH103" s="50">
        <v>-68.000321690000021</v>
      </c>
      <c r="JI103" s="50">
        <v>-14.326920679999999</v>
      </c>
      <c r="JJ103" s="50">
        <v>-13.214407909999995</v>
      </c>
      <c r="JK103" s="50">
        <v>-21.053548019999997</v>
      </c>
      <c r="JL103" s="50">
        <v>-32.776990550000001</v>
      </c>
      <c r="JM103" s="50">
        <v>-81.371867159999994</v>
      </c>
      <c r="JN103" s="113">
        <v>-5.9959151099999985</v>
      </c>
      <c r="JO103" s="113">
        <v>-41.050037660000001</v>
      </c>
      <c r="JP103" s="113">
        <v>-31.776229130000001</v>
      </c>
      <c r="JQ103" s="113">
        <v>-21.61696036</v>
      </c>
      <c r="JR103" s="113">
        <v>-100.43914226</v>
      </c>
      <c r="JS103" s="50">
        <v>-279.44705278000009</v>
      </c>
      <c r="JT103" s="113">
        <v>-30.253010549999999</v>
      </c>
      <c r="JU103" s="50">
        <v>-30.253010549999999</v>
      </c>
      <c r="JV103" s="114">
        <v>-32.890580450000002</v>
      </c>
      <c r="JW103" s="113">
        <v>-17.406976519999994</v>
      </c>
      <c r="JX103" s="113">
        <v>-11.907645819999999</v>
      </c>
      <c r="JY103" s="113">
        <v>-25.494528150000001</v>
      </c>
      <c r="JZ103" s="113">
        <v>-29.319659010000002</v>
      </c>
      <c r="KA103" s="113">
        <f t="shared" si="21"/>
        <v>-117.01938995</v>
      </c>
      <c r="KB103" s="113">
        <v>47.41160691999999</v>
      </c>
      <c r="KC103" s="113">
        <v>-25.446876470000003</v>
      </c>
      <c r="KD103" s="113">
        <v>-0.28978697999999881</v>
      </c>
      <c r="KE103" s="113">
        <v>-18.12369331</v>
      </c>
      <c r="KF103" s="113">
        <v>-15.129386719999994</v>
      </c>
      <c r="KG103" s="113">
        <f t="shared" si="22"/>
        <v>-11.578136560000006</v>
      </c>
      <c r="KH103" s="50">
        <v>-9.3720934100000015</v>
      </c>
      <c r="KI103" s="50">
        <v>-0.42895801999999605</v>
      </c>
      <c r="KJ103" s="50">
        <v>-3.4461234699999999</v>
      </c>
      <c r="KK103" s="50">
        <v>-34.873275890000002</v>
      </c>
      <c r="KL103" s="50">
        <v>-19.730487700000001</v>
      </c>
      <c r="KM103" s="50">
        <f t="shared" si="23"/>
        <v>-67.850938490000004</v>
      </c>
      <c r="KN103" s="50">
        <v>-7.0479072299999999</v>
      </c>
      <c r="KO103" s="50">
        <v>-14.401177429999997</v>
      </c>
      <c r="KP103" s="50">
        <v>-2.5206481699999976</v>
      </c>
      <c r="KQ103" s="50">
        <v>3.71468928</v>
      </c>
      <c r="KR103" s="50">
        <f t="shared" si="24"/>
        <v>-20.255043549999996</v>
      </c>
      <c r="KS103" s="50">
        <f t="shared" si="25"/>
        <v>-246.95651910000004</v>
      </c>
      <c r="KT103" s="50">
        <v>-47.464397359999985</v>
      </c>
      <c r="KU103" s="50">
        <v>-47.464397359999985</v>
      </c>
      <c r="KV103" s="50">
        <v>-38.813688109999987</v>
      </c>
      <c r="KW103" s="50">
        <v>-51.684632879999967</v>
      </c>
      <c r="KX103" s="50">
        <v>-23.196864080000005</v>
      </c>
      <c r="KY103" s="50">
        <f>+KY12-KY56</f>
        <v>-113.69518506999995</v>
      </c>
      <c r="KZ103" s="50">
        <v>46.406819940000013</v>
      </c>
      <c r="LA103" s="50">
        <v>-6.8962532699999981</v>
      </c>
      <c r="LB103" s="50">
        <v>-7.1835830099999995</v>
      </c>
      <c r="LC103" s="50">
        <v>-6.4392829299999974</v>
      </c>
      <c r="LD103" s="50">
        <v>-47.373213359999994</v>
      </c>
      <c r="LE103" s="50">
        <f t="shared" si="27"/>
        <v>-21.485512629999974</v>
      </c>
      <c r="LF103" s="50">
        <v>-34.282061339999998</v>
      </c>
      <c r="LG103" s="50">
        <v>-135.60283084999998</v>
      </c>
      <c r="LH103" s="50">
        <v>-2.1080458400000008</v>
      </c>
      <c r="LI103" s="50">
        <v>44.508076620000011</v>
      </c>
      <c r="LJ103" s="50">
        <v>-25.238254019999999</v>
      </c>
      <c r="LK103" s="50">
        <f>+LK12-LK56</f>
        <v>-152.72311542999995</v>
      </c>
      <c r="LL103" s="50">
        <v>-36.928761019999996</v>
      </c>
      <c r="LM103" s="50">
        <v>-61.513221499999986</v>
      </c>
      <c r="LN103" s="50">
        <v>-26.372013410000001</v>
      </c>
      <c r="LO103" s="50">
        <v>-40.593398829999998</v>
      </c>
      <c r="LP103" s="50">
        <v>13.264678620000005</v>
      </c>
      <c r="LQ103" s="50">
        <f>+LQ12-LQ56</f>
        <v>-152.14271614000003</v>
      </c>
      <c r="LR103" s="50">
        <f t="shared" si="28"/>
        <v>-487.5109266299998</v>
      </c>
      <c r="LS103" s="50">
        <f t="shared" si="26"/>
        <v>-1013.9144985099999</v>
      </c>
    </row>
    <row r="104" spans="1:331" ht="20.25" customHeight="1" x14ac:dyDescent="0.3">
      <c r="A104" s="24" t="s">
        <v>173</v>
      </c>
      <c r="AS104" s="116">
        <v>330.41891290000035</v>
      </c>
      <c r="AY104">
        <f>+GM102/GM19</f>
        <v>0.30370681210618083</v>
      </c>
      <c r="CA104">
        <f>+AY104*HO19</f>
        <v>47.23830239875425</v>
      </c>
      <c r="DC104" s="27"/>
      <c r="DD104" s="27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F104" s="9"/>
      <c r="GG104" s="8"/>
      <c r="GH104" s="8"/>
      <c r="GI104" s="8"/>
      <c r="GJ104" s="8"/>
      <c r="GK104" s="8"/>
      <c r="GL104" s="8"/>
      <c r="GM104" s="8"/>
      <c r="GN104" s="8"/>
    </row>
    <row r="105" spans="1:331" x14ac:dyDescent="0.25">
      <c r="A105" s="2" t="s">
        <v>79</v>
      </c>
      <c r="O105" s="1"/>
      <c r="P105" s="4">
        <v>-310.73059907000101</v>
      </c>
      <c r="Q105" s="4">
        <v>-182.16452809</v>
      </c>
      <c r="R105" s="4"/>
      <c r="S105" s="4">
        <v>-306.39202951000101</v>
      </c>
      <c r="T105" s="4">
        <v>-423.18668987000001</v>
      </c>
      <c r="U105" s="4">
        <v>-276.63009681999898</v>
      </c>
      <c r="V105" s="4">
        <v>-82.768993630001319</v>
      </c>
      <c r="W105" s="4">
        <v>-257.14322956999951</v>
      </c>
      <c r="X105">
        <v>-234.68331766000017</v>
      </c>
      <c r="Y105" s="6"/>
      <c r="AC105" s="97">
        <v>-321.42284361999947</v>
      </c>
      <c r="AD105" s="97">
        <v>-104.81407677000016</v>
      </c>
      <c r="AE105" s="97">
        <v>462.74653139000014</v>
      </c>
      <c r="AF105" s="97">
        <v>-264.35922530000096</v>
      </c>
      <c r="AG105" s="97">
        <v>228.60043827999942</v>
      </c>
      <c r="AH105" s="97">
        <v>73.379650600001213</v>
      </c>
      <c r="AI105" s="97">
        <v>15.791991070000455</v>
      </c>
      <c r="AJ105" s="97">
        <v>39.426197299999188</v>
      </c>
      <c r="AK105" s="97">
        <v>-292.1277426100001</v>
      </c>
      <c r="AL105" s="97">
        <v>-178.70372556999993</v>
      </c>
      <c r="AM105" s="97">
        <v>682.09152899000048</v>
      </c>
      <c r="AN105" s="97">
        <v>-392.64574466000033</v>
      </c>
      <c r="AO105" s="97">
        <v>-52.037020899999888</v>
      </c>
      <c r="AP105" s="97">
        <v>-103.8966391699994</v>
      </c>
      <c r="AQ105" s="97"/>
      <c r="AR105" s="97">
        <v>-170.98068169999962</v>
      </c>
      <c r="AS105" s="10">
        <v>-2.6289512788935099E-9</v>
      </c>
      <c r="AT105" s="97">
        <v>-196.14844821999995</v>
      </c>
      <c r="AU105" s="97">
        <v>194.28184767999966</v>
      </c>
      <c r="AV105" s="97">
        <v>-164.61825784999971</v>
      </c>
      <c r="AW105" s="97">
        <v>-228.92391270000022</v>
      </c>
      <c r="AX105" s="97">
        <v>-146.01680515999999</v>
      </c>
      <c r="AY105" s="97">
        <v>-328.22189941000005</v>
      </c>
      <c r="AZ105" s="97">
        <v>-273.62776951000001</v>
      </c>
      <c r="BA105" s="97">
        <v>-51.08352489</v>
      </c>
      <c r="BB105" s="97"/>
      <c r="BC105" s="97">
        <v>6.2097380400002002</v>
      </c>
      <c r="BD105" s="97">
        <v>-7.8563477299995723</v>
      </c>
      <c r="BE105" s="97">
        <v>-7.8948153999997306</v>
      </c>
      <c r="BF105" s="97">
        <v>9.3984857699992137</v>
      </c>
      <c r="BG105" s="97">
        <v>223.97924049000071</v>
      </c>
      <c r="BH105" s="97"/>
      <c r="BI105" s="98">
        <v>-31.73398417999968</v>
      </c>
      <c r="BJ105" s="98">
        <v>-48.888123180000115</v>
      </c>
      <c r="BK105" s="98">
        <v>-60.320734160000455</v>
      </c>
      <c r="BL105" s="98">
        <v>-0.89800376999936993</v>
      </c>
      <c r="BM105" s="98">
        <v>-22.162123230000958</v>
      </c>
      <c r="BN105" s="97"/>
      <c r="BO105" s="98">
        <v>-26.536321899998931</v>
      </c>
      <c r="BP105" s="98">
        <v>-4.170429000072181E-2</v>
      </c>
      <c r="BQ105" s="98">
        <v>-28.397207029999233</v>
      </c>
      <c r="BR105" s="98">
        <v>-2.3093994800010695</v>
      </c>
      <c r="BS105" s="98">
        <v>-21.582439899999649</v>
      </c>
      <c r="BT105" s="97"/>
      <c r="BU105" s="97">
        <v>308.49497440000067</v>
      </c>
      <c r="BV105" s="97">
        <v>12.102005629999564</v>
      </c>
      <c r="BW105" s="97">
        <v>-11.977415020000189</v>
      </c>
      <c r="BX105" s="97">
        <v>10.76642284999974</v>
      </c>
      <c r="BY105" s="97">
        <v>-17.178632629999893</v>
      </c>
      <c r="BZ105" s="97"/>
      <c r="CA105" s="97">
        <v>232.09009036</v>
      </c>
      <c r="CB105" s="97">
        <v>-47.651891959999688</v>
      </c>
      <c r="CC105" s="97">
        <v>-8.8137985800001779</v>
      </c>
      <c r="CD105" s="97">
        <v>-91.924528069999994</v>
      </c>
      <c r="CE105" s="97">
        <v>-12.244525670000352</v>
      </c>
      <c r="CF105" s="97">
        <v>-25.391576719999314</v>
      </c>
      <c r="CG105" s="97"/>
      <c r="CH105" s="97">
        <v>95.321310859999613</v>
      </c>
      <c r="CI105" s="97">
        <v>-18.863486549999564</v>
      </c>
      <c r="CJ105" s="97">
        <v>-9.3678299100007862</v>
      </c>
      <c r="CK105" s="97">
        <v>-14.758885459999554</v>
      </c>
      <c r="CL105" s="97">
        <v>-2.0928037300007416</v>
      </c>
      <c r="CM105" s="97"/>
      <c r="CN105" s="98">
        <v>-25.69387733999919</v>
      </c>
      <c r="CO105" s="98">
        <v>-9.2920063600000002</v>
      </c>
      <c r="CP105" s="98">
        <v>-18.765829339999705</v>
      </c>
      <c r="CQ105" s="98">
        <v>30.45519211999979</v>
      </c>
      <c r="CR105" s="98">
        <v>-30.080806390000507</v>
      </c>
      <c r="CS105" s="97"/>
      <c r="CT105" s="98">
        <v>358.12229557000006</v>
      </c>
      <c r="CU105" s="98">
        <v>-11.971524290000088</v>
      </c>
      <c r="CV105" s="98">
        <v>155.36078135000076</v>
      </c>
      <c r="CW105" s="98">
        <v>-172.35941323000006</v>
      </c>
      <c r="CX105" s="97"/>
      <c r="CY105" s="98">
        <v>-15.427390490000136</v>
      </c>
      <c r="CZ105" s="97"/>
      <c r="DA105" s="97">
        <v>124.55940581000037</v>
      </c>
      <c r="DB105" s="99">
        <v>-1289.8612228899999</v>
      </c>
      <c r="DC105" s="99"/>
      <c r="DD105" s="97"/>
      <c r="DE105" s="97"/>
      <c r="DF105" s="97"/>
      <c r="DG105" s="97"/>
      <c r="DH105" s="97"/>
      <c r="DI105" s="97"/>
      <c r="DJ105" s="97"/>
      <c r="DK105" s="97"/>
      <c r="DL105" s="97"/>
      <c r="DM105" s="97"/>
      <c r="DN105" s="97"/>
      <c r="DO105" s="97"/>
      <c r="DP105" s="97"/>
      <c r="DQ105" s="97"/>
      <c r="DR105" s="97"/>
      <c r="DS105" s="97"/>
      <c r="DT105" s="97"/>
      <c r="DU105" s="97"/>
      <c r="DV105" s="97"/>
      <c r="DW105" s="97"/>
      <c r="DX105" s="97"/>
      <c r="DY105" s="97"/>
      <c r="DZ105" s="97"/>
      <c r="EA105" s="97"/>
      <c r="EB105" s="97"/>
      <c r="EC105" s="97"/>
      <c r="ED105" s="97"/>
      <c r="EE105" s="97"/>
      <c r="EF105" s="97"/>
      <c r="EG105" s="97"/>
      <c r="EH105" s="97"/>
      <c r="EI105" s="97"/>
      <c r="EJ105" s="97"/>
      <c r="EK105" s="97"/>
      <c r="EL105" s="97"/>
      <c r="EM105" s="97"/>
      <c r="EN105" s="97"/>
      <c r="EO105" s="97"/>
      <c r="EP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  <c r="FD105" s="97"/>
      <c r="FE105" s="97"/>
      <c r="FF105" s="97"/>
      <c r="FG105" s="97"/>
      <c r="FH105" s="97"/>
      <c r="FI105" s="97"/>
      <c r="FJ105" s="97"/>
      <c r="FK105" s="97"/>
      <c r="FL105" s="97"/>
      <c r="FM105" s="97"/>
      <c r="FN105" s="97"/>
      <c r="FO105" s="97"/>
      <c r="FP105" s="97"/>
      <c r="FQ105" s="97"/>
      <c r="FR105" s="97"/>
      <c r="FS105" s="97"/>
      <c r="FT105" s="97"/>
      <c r="FU105" s="97"/>
      <c r="FV105" s="97"/>
      <c r="FW105" s="97"/>
      <c r="FX105" s="97"/>
      <c r="FY105" s="97"/>
      <c r="FZ105" s="97"/>
      <c r="GA105" s="97"/>
      <c r="GB105" s="97"/>
      <c r="GC105" s="97"/>
      <c r="GD105" s="97"/>
      <c r="GE105" s="97"/>
      <c r="GF105" s="8"/>
      <c r="GG105" s="8"/>
      <c r="GH105" s="8"/>
      <c r="GI105" s="8"/>
      <c r="GJ105" s="8"/>
      <c r="GK105" s="8"/>
      <c r="GL105" s="8"/>
      <c r="GM105" s="8"/>
      <c r="GN105" s="8"/>
    </row>
    <row r="106" spans="1:331" x14ac:dyDescent="0.25">
      <c r="A106" s="2" t="s">
        <v>80</v>
      </c>
      <c r="F106" s="1"/>
      <c r="G106" s="1"/>
      <c r="H106" s="1"/>
      <c r="I106" s="1"/>
      <c r="J106" s="1"/>
      <c r="K106" s="1"/>
      <c r="L106" s="1"/>
      <c r="M106" s="1"/>
      <c r="N106" s="1"/>
      <c r="P106" s="5">
        <v>-4.9999016482615843E-8</v>
      </c>
      <c r="Q106" s="5">
        <v>9.9999795111216372E-9</v>
      </c>
      <c r="R106" s="5"/>
      <c r="S106" s="6">
        <v>-1.0231815394945443E-12</v>
      </c>
      <c r="T106" s="6">
        <v>1.9999902178824414E-8</v>
      </c>
      <c r="U106" s="6">
        <v>-3.9998951706365915E-8</v>
      </c>
      <c r="V106" s="6">
        <v>-8.0001285596154048E-8</v>
      </c>
      <c r="W106" s="6">
        <v>4.0000486478675157E-8</v>
      </c>
      <c r="X106" s="6">
        <v>1.1000020094797947E-7</v>
      </c>
      <c r="Y106" s="3"/>
      <c r="Z106" s="3"/>
      <c r="AA106" s="7"/>
      <c r="AB106" s="7">
        <v>2120.4523417332994</v>
      </c>
      <c r="AC106" s="3">
        <v>8.0000461366580566E-8</v>
      </c>
      <c r="AD106" s="3">
        <v>5.000015335099306E-8</v>
      </c>
      <c r="AE106" s="3">
        <v>4.9999641760223312E-8</v>
      </c>
      <c r="AF106" s="3">
        <v>3.0000990136613837E-8</v>
      </c>
      <c r="AG106" s="3">
        <v>2.0000527456431882E-8</v>
      </c>
      <c r="AH106" s="3">
        <v>-5.0001432327917428E-8</v>
      </c>
      <c r="AI106" s="3">
        <v>-3.0000434136923104E-8</v>
      </c>
      <c r="AJ106" s="3">
        <v>-7.9999203705938271E-8</v>
      </c>
      <c r="AK106" s="3">
        <v>1.0000007932831068E-8</v>
      </c>
      <c r="AL106" s="3">
        <v>0</v>
      </c>
      <c r="AM106" s="3">
        <v>1.0000576367019676E-8</v>
      </c>
      <c r="AN106" s="3">
        <v>-6.000038865749957E-8</v>
      </c>
      <c r="AO106" s="3">
        <v>3.0000549600117665E-8</v>
      </c>
      <c r="AP106" s="3">
        <v>1.0000633210438536E-8</v>
      </c>
      <c r="AQ106" s="3"/>
      <c r="AR106" s="3">
        <v>3.4106051316484809E-13</v>
      </c>
      <c r="AS106" s="3"/>
      <c r="AT106" s="3">
        <v>0</v>
      </c>
      <c r="AU106" s="3">
        <v>3.9999633827392245E-8</v>
      </c>
      <c r="AV106" s="3">
        <v>4.0000344370128005E-8</v>
      </c>
      <c r="AW106" s="3">
        <v>-2.0000186395918718E-8</v>
      </c>
      <c r="AX106" s="3">
        <v>3.0000023798493203E-8</v>
      </c>
      <c r="AY106" s="3">
        <v>6.9999998686398612E-8</v>
      </c>
      <c r="AZ106" s="48">
        <f>+AZ105-GN103</f>
        <v>-6.9999998686398612E-8</v>
      </c>
      <c r="BA106" s="48">
        <f>+BA105-GO103</f>
        <v>0</v>
      </c>
      <c r="BB106" s="48"/>
      <c r="BC106" s="48">
        <f>+BC105-GQ103</f>
        <v>1.9895196601282805E-13</v>
      </c>
      <c r="BD106" s="48">
        <f>+BD105-GR103</f>
        <v>4.2010839251815923E-13</v>
      </c>
      <c r="BE106" s="48">
        <f>+BE105-GS103</f>
        <v>2.6467716907063732E-13</v>
      </c>
      <c r="BF106" s="48">
        <f>+BF105-GT103</f>
        <v>9.9992139013238557E-9</v>
      </c>
      <c r="BG106" s="48">
        <f>+BG105-GU103</f>
        <v>1.0000746897276258E-8</v>
      </c>
      <c r="BH106" s="48"/>
      <c r="BI106" s="7">
        <f>+BI105-GW103</f>
        <v>3.1974423109204508E-13</v>
      </c>
      <c r="BJ106" s="7">
        <f>+BJ105-GX103</f>
        <v>-1.1368683772161603E-13</v>
      </c>
      <c r="BK106" s="7">
        <f>+BK105-GY103</f>
        <v>-4.4764192352886312E-13</v>
      </c>
      <c r="BL106" s="7">
        <f>+BL105-GZ103</f>
        <v>-9.9993735513947968E-9</v>
      </c>
      <c r="BM106" s="7">
        <f>+BM105-HA103</f>
        <v>-9.5923269327613525E-13</v>
      </c>
      <c r="BN106" s="7"/>
      <c r="BO106" s="7">
        <f>+BO105-HC103</f>
        <v>1.0693668173189508E-12</v>
      </c>
      <c r="BP106" s="7">
        <f>+BP105-HD103</f>
        <v>-7.2161027153683222E-13</v>
      </c>
      <c r="BQ106" s="7">
        <f>+BQ105-HE103</f>
        <v>1.0000768213558331E-8</v>
      </c>
      <c r="BR106" s="7">
        <f>+BR105-HF103</f>
        <v>-1.0698109065288008E-12</v>
      </c>
      <c r="BS106" s="7">
        <f>+BS105-HG103</f>
        <v>-9.9996562141768663E-9</v>
      </c>
      <c r="BT106" s="7"/>
      <c r="BU106" s="7">
        <f>+BU105-HI103</f>
        <v>2.0000697986688465E-8</v>
      </c>
      <c r="BV106" s="7">
        <f>+BV105-HJ103</f>
        <v>-1.0000437811186202E-8</v>
      </c>
      <c r="BW106" s="7">
        <f>+BW105-HK103</f>
        <v>-1.865174681370263E-13</v>
      </c>
      <c r="BX106" s="7">
        <f>+BX105-HL103</f>
        <v>9.9997379265914788E-9</v>
      </c>
      <c r="BY106" s="7">
        <f>+BY105-HM103</f>
        <v>1.0302869668521453E-13</v>
      </c>
      <c r="BZ106" s="7"/>
      <c r="CA106" s="7">
        <f t="shared" ref="CA106:CF106" si="29">+CA105-HO103</f>
        <v>0</v>
      </c>
      <c r="CB106" s="7">
        <f t="shared" si="29"/>
        <v>1.0000306360780087E-8</v>
      </c>
      <c r="CC106" s="7">
        <f t="shared" si="29"/>
        <v>-1.794120407794253E-13</v>
      </c>
      <c r="CD106" s="7">
        <f t="shared" si="29"/>
        <v>0</v>
      </c>
      <c r="CE106" s="7">
        <f t="shared" si="29"/>
        <v>-2.0000353373461621E-8</v>
      </c>
      <c r="CF106" s="7">
        <f t="shared" si="29"/>
        <v>-9.9993116009500227E-9</v>
      </c>
      <c r="CG106" s="7"/>
      <c r="CH106" s="7">
        <f>+CH105-HV103</f>
        <v>-4.1211478674085811E-13</v>
      </c>
      <c r="CI106" s="7">
        <f>+CI105-HW103</f>
        <v>-1.9999561118311249E-8</v>
      </c>
      <c r="CJ106" s="7">
        <f>+CJ105-HX103</f>
        <v>-7.9047879353311146E-13</v>
      </c>
      <c r="CK106" s="7">
        <f>+CK105-HY103</f>
        <v>1.0000452022040918E-8</v>
      </c>
      <c r="CL106" s="7">
        <f>+CL105-HZ103</f>
        <v>-1.0000738903670481E-8</v>
      </c>
      <c r="CM106" s="7"/>
      <c r="CN106" s="7">
        <f>+CN105-IB103</f>
        <v>-9.9991872559712647E-9</v>
      </c>
      <c r="CO106" s="7">
        <f>+CO105-IC103</f>
        <v>0</v>
      </c>
      <c r="CP106" s="7">
        <f>+CP105-ID103</f>
        <v>2.8776980798284058E-13</v>
      </c>
      <c r="CQ106" s="7">
        <f>+CQ105-IE103</f>
        <v>-2.0250467969162855E-13</v>
      </c>
      <c r="CR106" s="7">
        <f>+CR105-IF103</f>
        <v>-1.0000494654605063E-8</v>
      </c>
      <c r="CS106" s="7"/>
      <c r="CT106" s="7">
        <f>+CT105-IH103</f>
        <v>0</v>
      </c>
      <c r="CU106" s="7">
        <f>+CU105-II103</f>
        <v>-1.000008964524568E-8</v>
      </c>
      <c r="CV106" s="7">
        <f>+CV105-IJ103</f>
        <v>1.0000746897276258E-8</v>
      </c>
      <c r="CW106" s="7">
        <f>+CW105-IK103</f>
        <v>3.9999946466195979E-8</v>
      </c>
      <c r="CX106" s="7"/>
      <c r="CY106" s="7">
        <f>+CY105-IM103</f>
        <v>-9.1000013746622699E-7</v>
      </c>
      <c r="CZ106" s="7"/>
      <c r="DA106" s="7">
        <f>+DA105-IO103</f>
        <v>-9.2999970036089508E-7</v>
      </c>
      <c r="DB106" s="3">
        <f>+DB105-IP103</f>
        <v>-8.5999909060774371E-7</v>
      </c>
      <c r="DC106" s="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3"/>
      <c r="GF106" s="8"/>
      <c r="GG106" s="8"/>
      <c r="GH106" s="8"/>
      <c r="GI106" s="8"/>
      <c r="GJ106" s="8"/>
      <c r="GK106" s="8"/>
      <c r="GL106" s="8"/>
      <c r="GM106" s="8"/>
      <c r="GN106" s="8"/>
    </row>
    <row r="107" spans="1:331" ht="18.75" x14ac:dyDescent="0.3">
      <c r="A107" s="27" t="s">
        <v>175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7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5"/>
      <c r="AL107" s="25"/>
      <c r="AM107" s="25"/>
      <c r="AN107" s="25"/>
      <c r="AO107" s="27"/>
      <c r="AP107" s="27">
        <f>+AP18-AP61-AP71-AP102</f>
        <v>101.69433373</v>
      </c>
      <c r="AQ107" s="27">
        <f>+AQ18-AQ61-AQ71-AQ102</f>
        <v>20.706709390000022</v>
      </c>
      <c r="AR107" s="27"/>
      <c r="AS107" s="52">
        <f>+GG18-GG61-GG71-GG102</f>
        <v>185.39866761000005</v>
      </c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>
        <f>+HO18-HO61-HO71-HO102</f>
        <v>210.06533091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>
        <f>+IP18-IP61-IP71-IP102</f>
        <v>371.7730387500003</v>
      </c>
      <c r="DC107" s="52">
        <f>+IQ18-IQ61-IQ71-IQ102</f>
        <v>127.72247327999986</v>
      </c>
      <c r="DD107" s="52">
        <f>+IR18-IR61-IR71-IR102</f>
        <v>371.7730387500003</v>
      </c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52">
        <f>+JS18-JS61-JS71-JS102</f>
        <v>126.35124833</v>
      </c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52">
        <f>+KM18-KM61-KM71-KM102</f>
        <v>25.853702479999995</v>
      </c>
      <c r="EZ107" s="52"/>
      <c r="FA107" s="52"/>
      <c r="FB107" s="52"/>
      <c r="FC107" s="52"/>
      <c r="FD107" s="52"/>
      <c r="FE107" s="52">
        <f>+KS18-KS61-KS71-KS102</f>
        <v>102.87104554000001</v>
      </c>
      <c r="FF107" s="52"/>
      <c r="FG107" s="52"/>
      <c r="FH107" s="52"/>
      <c r="FI107" s="52"/>
      <c r="FJ107" s="52"/>
      <c r="FK107" s="52"/>
      <c r="FL107" s="52"/>
      <c r="FM107" s="52"/>
      <c r="FN107" s="52"/>
      <c r="FO107" s="52"/>
      <c r="FP107" s="52"/>
      <c r="FQ107" s="52"/>
      <c r="FR107" s="52"/>
      <c r="FS107" s="52"/>
      <c r="FT107" s="52"/>
      <c r="FU107" s="52"/>
      <c r="FV107" s="52"/>
      <c r="FW107" s="52"/>
      <c r="FX107" s="52"/>
      <c r="FY107" s="52"/>
      <c r="FZ107" s="52"/>
      <c r="GA107" s="52"/>
      <c r="GB107" s="52"/>
      <c r="GC107" s="52"/>
      <c r="GD107" s="52"/>
      <c r="GE107" s="52">
        <f>+LS18-LS61-LS71-LS102</f>
        <v>196.49785487000008</v>
      </c>
      <c r="GF107" s="8"/>
      <c r="GG107" s="8"/>
      <c r="GH107" s="8"/>
      <c r="GI107" s="8"/>
      <c r="GJ107" s="8"/>
      <c r="GK107" s="8"/>
      <c r="GL107" s="8"/>
      <c r="GM107" s="8"/>
      <c r="GN107" s="8"/>
    </row>
    <row r="108" spans="1:331" ht="18.75" x14ac:dyDescent="0.3">
      <c r="A108" s="27" t="s">
        <v>174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7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>
        <v>7.5770609999999996</v>
      </c>
      <c r="AD108" s="24">
        <v>7.2393400000000003</v>
      </c>
      <c r="AE108" s="24">
        <v>20.092639999999999</v>
      </c>
      <c r="AF108" s="24">
        <v>24.013922999999998</v>
      </c>
      <c r="AG108" s="24">
        <v>468.13140300000003</v>
      </c>
      <c r="AH108" s="24">
        <v>12.837626</v>
      </c>
      <c r="AI108" s="24">
        <v>6.0968010000000001</v>
      </c>
      <c r="AJ108" s="24"/>
      <c r="AK108" s="25"/>
      <c r="AL108" s="25"/>
      <c r="AM108" s="25"/>
      <c r="AN108" s="25"/>
      <c r="AO108" s="27"/>
      <c r="AP108" s="27">
        <f>+AP43-AP74</f>
        <v>17.284787890000011</v>
      </c>
      <c r="AQ108" s="27">
        <f>+AQ43-AQ74</f>
        <v>-30.037640369999973</v>
      </c>
      <c r="AR108" s="27"/>
      <c r="AS108" s="52">
        <f>+GG43-GG74</f>
        <v>-47.175522559999948</v>
      </c>
      <c r="AT108" s="52"/>
      <c r="AU108" s="52"/>
      <c r="AV108" s="52"/>
      <c r="AW108" s="52"/>
      <c r="AX108" s="52"/>
      <c r="AY108" s="52">
        <f>+GM43-GM74</f>
        <v>-26.301061030000028</v>
      </c>
      <c r="AZ108" s="52">
        <f>+GN43-GN74</f>
        <v>44.09013920999999</v>
      </c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>
        <f>+HO43-HO74</f>
        <v>17.094220079999999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>
        <f>+IP43-IP74</f>
        <v>211.79821079999942</v>
      </c>
      <c r="DC108" s="52">
        <f>+IQ43-IQ74</f>
        <v>1605.9711852</v>
      </c>
      <c r="DD108" s="52">
        <f>+IR43-IR74</f>
        <v>211.79821079999942</v>
      </c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52">
        <f>+JS43-JS74</f>
        <v>-15.593079490000001</v>
      </c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52">
        <f>+KM43-KM74</f>
        <v>-25.472043940000006</v>
      </c>
      <c r="EZ108" s="52"/>
      <c r="FA108" s="52"/>
      <c r="FB108" s="52"/>
      <c r="FC108" s="52"/>
      <c r="FD108" s="52"/>
      <c r="FE108" s="52">
        <f>+KS43-KS74</f>
        <v>-55.897450120000002</v>
      </c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>
        <f>+LS43-LS74</f>
        <v>-127.38372634000002</v>
      </c>
      <c r="GF108" s="8"/>
      <c r="GG108" s="8"/>
      <c r="GH108" s="8"/>
      <c r="GI108" s="8"/>
      <c r="GJ108" s="8"/>
      <c r="GK108" s="8"/>
      <c r="GL108" s="8"/>
      <c r="GM108" s="8"/>
      <c r="GN108" s="8"/>
    </row>
    <row r="109" spans="1:331" ht="18.75" x14ac:dyDescent="0.3">
      <c r="A109" s="27" t="s">
        <v>196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7"/>
      <c r="P109" s="24"/>
      <c r="Q109" s="24"/>
      <c r="R109" s="24"/>
      <c r="S109" s="24"/>
      <c r="T109" s="24"/>
      <c r="U109" s="24"/>
      <c r="V109" s="24">
        <v>237.40157113000004</v>
      </c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5"/>
      <c r="AL109" s="25"/>
      <c r="AM109" s="25"/>
      <c r="AN109" s="25"/>
      <c r="AO109" s="27"/>
      <c r="AP109" s="27">
        <f>+AP34-AP83</f>
        <v>-281.67941778999995</v>
      </c>
      <c r="AQ109" s="27">
        <f>+AQ34-AQ83</f>
        <v>-225.10287360000001</v>
      </c>
      <c r="AR109" s="27"/>
      <c r="AS109" s="52">
        <f>+GG34-GG83</f>
        <v>-676.43302633999986</v>
      </c>
      <c r="AT109" s="52"/>
      <c r="AU109" s="52"/>
      <c r="AV109" s="52"/>
      <c r="AW109" s="52"/>
      <c r="AX109" s="52"/>
      <c r="AY109" s="52">
        <f>+GM34-GM83</f>
        <v>-217.63330058</v>
      </c>
      <c r="AZ109" s="52">
        <f>+GN34-GN83</f>
        <v>-267.74438002000005</v>
      </c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>
        <f>+HO34-HO83</f>
        <v>-331.63473236999999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>
        <f>+IP34-IP83</f>
        <v>-2260.2249549300018</v>
      </c>
      <c r="DC109" s="52">
        <f>+IQ34-IQ83</f>
        <v>-2459.3914142099993</v>
      </c>
      <c r="DD109" s="52">
        <f>+IR34-IR83</f>
        <v>-2260.2249549300018</v>
      </c>
      <c r="DE109" s="62"/>
      <c r="DF109" s="62"/>
      <c r="DG109" s="62"/>
      <c r="DH109" s="62"/>
      <c r="DI109" s="62"/>
      <c r="DJ109" s="62"/>
      <c r="DK109" s="62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52">
        <f>+JS34-JS83</f>
        <v>-442.6013315900002</v>
      </c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52">
        <f>+KM34-KM83</f>
        <v>-83.551704629999989</v>
      </c>
      <c r="EZ109" s="52"/>
      <c r="FA109" s="52"/>
      <c r="FB109" s="52"/>
      <c r="FC109" s="52"/>
      <c r="FD109" s="52"/>
      <c r="FE109" s="52">
        <f>+KS34-KS83</f>
        <v>-284.36789897999995</v>
      </c>
      <c r="FF109" s="52"/>
      <c r="FG109" s="52"/>
      <c r="FH109" s="52"/>
      <c r="FI109" s="52"/>
      <c r="FJ109" s="52"/>
      <c r="FK109" s="52"/>
      <c r="FL109" s="52"/>
      <c r="FM109" s="52"/>
      <c r="FN109" s="52"/>
      <c r="FO109" s="52"/>
      <c r="FP109" s="52"/>
      <c r="FQ109" s="52"/>
      <c r="FR109" s="52"/>
      <c r="FS109" s="52"/>
      <c r="FT109" s="52"/>
      <c r="FU109" s="52"/>
      <c r="FV109" s="52"/>
      <c r="FW109" s="52"/>
      <c r="FX109" s="52"/>
      <c r="FY109" s="52"/>
      <c r="FZ109" s="52"/>
      <c r="GA109" s="52"/>
      <c r="GB109" s="52"/>
      <c r="GC109" s="52"/>
      <c r="GD109" s="52"/>
      <c r="GE109" s="52">
        <f>+LS34-LS83</f>
        <v>-970.76182644000016</v>
      </c>
      <c r="GF109" s="8"/>
      <c r="GG109" s="8"/>
      <c r="GH109" s="8"/>
      <c r="GI109" s="8"/>
      <c r="GJ109" s="8"/>
      <c r="GK109" s="8"/>
      <c r="GL109" s="8"/>
      <c r="GM109" s="8"/>
      <c r="GN109" s="8"/>
    </row>
    <row r="110" spans="1:331" ht="18.75" x14ac:dyDescent="0.3">
      <c r="A110" s="27" t="s">
        <v>176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7"/>
      <c r="P110" s="24"/>
      <c r="Q110" s="24"/>
      <c r="R110" s="24"/>
      <c r="S110" s="24"/>
      <c r="T110" s="24"/>
      <c r="U110" s="24"/>
      <c r="V110" s="24">
        <v>237.40157113000004</v>
      </c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5"/>
      <c r="AL110" s="25"/>
      <c r="AM110" s="25"/>
      <c r="AN110" s="25"/>
      <c r="AO110" s="27"/>
      <c r="AP110" s="27">
        <f>+AP51-AP97</f>
        <v>78.103184609999971</v>
      </c>
      <c r="AQ110" s="27">
        <f>+AQ51-AQ97</f>
        <v>-35.189021300000107</v>
      </c>
      <c r="AR110" s="27">
        <f>+AR51-AR97</f>
        <v>-2.1903649300000154</v>
      </c>
      <c r="AS110" s="52">
        <f>+GG51-GG97</f>
        <v>40.723798379999835</v>
      </c>
      <c r="AT110" s="52">
        <f>+GH51-GH97</f>
        <v>-19.383355919999985</v>
      </c>
      <c r="AU110" s="52">
        <f>+GI51-GI97</f>
        <v>-67.251715820000015</v>
      </c>
      <c r="AV110" s="52"/>
      <c r="AW110" s="52">
        <f>+GK51-GK97</f>
        <v>-0.19850825000000327</v>
      </c>
      <c r="AX110" s="52">
        <f>+GL51-GL97</f>
        <v>-10.601248009999978</v>
      </c>
      <c r="AY110" s="52">
        <f>+GM51-GM97</f>
        <v>-8.5936759900000084</v>
      </c>
      <c r="AZ110" s="52">
        <f>+GN35-GN84</f>
        <v>0</v>
      </c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>
        <f>+HO35-HO84</f>
        <v>2.6690879999999999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>
        <f>+IP35-IP84</f>
        <v>4.0014210000000006</v>
      </c>
      <c r="DC110" s="52">
        <f>+IQ51-IQ97</f>
        <v>205.81600661000004</v>
      </c>
      <c r="DD110" s="52">
        <f>+IR51-IR97</f>
        <v>-132.04564035000033</v>
      </c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52">
        <f>+JS51-JS97</f>
        <v>39.244835660000021</v>
      </c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52">
        <f>+KM51-KM97</f>
        <v>13.84326555</v>
      </c>
      <c r="EZ110" s="52"/>
      <c r="FA110" s="52"/>
      <c r="FB110" s="52"/>
      <c r="FC110" s="52"/>
      <c r="FD110" s="52"/>
      <c r="FE110" s="52">
        <f>+KS51-KS97</f>
        <v>-5.8564396499999987</v>
      </c>
      <c r="FF110" s="52"/>
      <c r="FG110" s="52"/>
      <c r="FH110" s="52"/>
      <c r="FI110" s="52"/>
      <c r="FJ110" s="52"/>
      <c r="FK110" s="52"/>
      <c r="FL110" s="52"/>
      <c r="FM110" s="52"/>
      <c r="FN110" s="52"/>
      <c r="FO110" s="52"/>
      <c r="FP110" s="52"/>
      <c r="FQ110" s="52"/>
      <c r="FR110" s="52"/>
      <c r="FS110" s="52"/>
      <c r="FT110" s="52"/>
      <c r="FU110" s="52"/>
      <c r="FV110" s="52"/>
      <c r="FW110" s="52"/>
      <c r="FX110" s="52"/>
      <c r="FY110" s="52"/>
      <c r="FZ110" s="52"/>
      <c r="GA110" s="52"/>
      <c r="GB110" s="52"/>
      <c r="GC110" s="52"/>
      <c r="GD110" s="52"/>
      <c r="GE110" s="52">
        <f>+LS51-LS97</f>
        <v>6.6688327200000401</v>
      </c>
      <c r="GF110" s="8"/>
      <c r="GG110" s="8"/>
      <c r="GH110" s="8"/>
      <c r="GI110" s="8"/>
      <c r="GJ110" s="8"/>
      <c r="GK110" s="8"/>
      <c r="GL110" s="8"/>
      <c r="GM110" s="8"/>
      <c r="GN110" s="8"/>
    </row>
    <row r="111" spans="1:331" x14ac:dyDescent="0.25"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  <c r="CM111" s="97"/>
      <c r="CN111" s="97"/>
      <c r="CO111" s="97"/>
      <c r="CP111" s="97"/>
      <c r="CQ111" s="97"/>
      <c r="CR111" s="97"/>
      <c r="CS111" s="97"/>
      <c r="CT111" s="97"/>
      <c r="CU111" s="97"/>
      <c r="CV111" s="97"/>
      <c r="CW111" s="97"/>
      <c r="CX111" s="97"/>
      <c r="CY111" s="97"/>
      <c r="CZ111" s="97"/>
      <c r="DA111" s="97"/>
      <c r="DB111" s="97"/>
      <c r="DC111" s="97"/>
      <c r="DD111" s="97"/>
      <c r="DE111" s="97"/>
      <c r="DF111" s="97"/>
      <c r="DG111" s="97"/>
      <c r="DH111" s="97"/>
      <c r="DI111" s="97"/>
      <c r="DJ111" s="97"/>
      <c r="DK111" s="97"/>
      <c r="DL111" s="97"/>
      <c r="DM111" s="97"/>
      <c r="DN111" s="97"/>
      <c r="DO111" s="97"/>
      <c r="DP111" s="97"/>
      <c r="DQ111" s="97"/>
      <c r="DR111" s="97"/>
      <c r="DS111" s="97"/>
      <c r="DT111" s="97"/>
      <c r="DU111" s="97"/>
      <c r="DV111" s="97"/>
      <c r="DW111" s="97"/>
      <c r="DX111" s="97"/>
      <c r="DY111" s="97"/>
      <c r="DZ111" s="97"/>
      <c r="EA111" s="97"/>
      <c r="EB111" s="97"/>
      <c r="EC111" s="97"/>
      <c r="ED111" s="97"/>
      <c r="EE111" s="97"/>
      <c r="EF111" s="97"/>
      <c r="EG111" s="97"/>
      <c r="EH111" s="97"/>
      <c r="EI111" s="97"/>
      <c r="EJ111" s="97"/>
      <c r="EK111" s="97"/>
      <c r="EL111" s="97"/>
      <c r="EM111" s="97"/>
      <c r="EN111" s="97"/>
      <c r="EO111" s="97"/>
      <c r="EP111" s="97"/>
      <c r="EQ111" s="97"/>
      <c r="ER111" s="97"/>
      <c r="ES111" s="97"/>
      <c r="ET111" s="97"/>
      <c r="EU111" s="97"/>
      <c r="EV111" s="97"/>
      <c r="EW111" s="97"/>
      <c r="EX111" s="97"/>
      <c r="EY111" s="97"/>
      <c r="EZ111" s="97"/>
      <c r="FA111" s="97"/>
      <c r="FB111" s="97"/>
      <c r="FC111" s="97"/>
      <c r="FD111" s="97"/>
      <c r="FE111" s="97"/>
      <c r="FF111" s="97"/>
      <c r="FG111" s="97"/>
      <c r="FH111" s="97"/>
      <c r="FI111" s="97"/>
      <c r="FJ111" s="97"/>
      <c r="FK111" s="97"/>
      <c r="FL111" s="97"/>
      <c r="FM111" s="97"/>
      <c r="FN111" s="97"/>
      <c r="FO111" s="97"/>
      <c r="FP111" s="97"/>
      <c r="FQ111" s="97"/>
      <c r="FR111" s="97"/>
      <c r="FS111" s="97"/>
      <c r="FT111" s="97"/>
      <c r="FU111" s="97"/>
      <c r="FV111" s="97"/>
      <c r="FW111" s="97"/>
      <c r="FX111" s="97"/>
      <c r="FY111" s="97"/>
      <c r="FZ111" s="97"/>
      <c r="GA111" s="97"/>
      <c r="GB111" s="97"/>
      <c r="GC111" s="97"/>
      <c r="GD111" s="97"/>
      <c r="GE111" s="97"/>
      <c r="GF111" s="8"/>
      <c r="GG111" s="8"/>
      <c r="GH111" s="8"/>
      <c r="GI111" s="8"/>
      <c r="GJ111" s="8"/>
      <c r="GK111" s="8"/>
      <c r="GL111" s="8"/>
      <c r="GM111" s="8"/>
      <c r="GN111" s="8"/>
    </row>
    <row r="112" spans="1:331" x14ac:dyDescent="0.25">
      <c r="E112" s="1"/>
      <c r="F112" s="1"/>
      <c r="G112" s="1"/>
      <c r="H112" s="1"/>
      <c r="I112" s="1"/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"/>
      <c r="GF112" s="8"/>
      <c r="GG112" s="8"/>
      <c r="GH112" s="8"/>
      <c r="GI112" s="8"/>
      <c r="GJ112" s="8"/>
      <c r="GK112" s="8"/>
      <c r="GL112" s="8"/>
      <c r="GM112" s="8"/>
      <c r="GN112" s="8"/>
    </row>
    <row r="113" spans="3:196" x14ac:dyDescent="0.25">
      <c r="O113" s="1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F113" s="8"/>
      <c r="GG113" s="8"/>
      <c r="GH113" s="8"/>
      <c r="GI113" s="8"/>
      <c r="GJ113" s="8"/>
      <c r="GK113" s="8"/>
      <c r="GL113" s="8"/>
      <c r="GM113" s="8"/>
      <c r="GN113" s="8"/>
    </row>
    <row r="114" spans="3:196" x14ac:dyDescent="0.25"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F114" s="8"/>
      <c r="GG114" s="8"/>
      <c r="GH114" s="8"/>
      <c r="GI114" s="8"/>
      <c r="GJ114" s="8"/>
      <c r="GK114" s="8"/>
      <c r="GL114" s="8"/>
      <c r="GM114" s="8"/>
      <c r="GN114" s="8"/>
    </row>
    <row r="115" spans="3:196" x14ac:dyDescent="0.25"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F115" s="8"/>
      <c r="GG115" s="8"/>
      <c r="GH115" s="8"/>
      <c r="GI115" s="8"/>
      <c r="GJ115" s="8"/>
      <c r="GK115" s="8"/>
      <c r="GL115" s="8"/>
      <c r="GM115" s="8"/>
      <c r="GN115" s="8"/>
    </row>
    <row r="116" spans="3:196" x14ac:dyDescent="0.25"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F116" s="8"/>
      <c r="GG116" s="8"/>
      <c r="GH116" s="8"/>
      <c r="GI116" s="8"/>
      <c r="GJ116" s="8"/>
      <c r="GK116" s="8"/>
      <c r="GL116" s="8"/>
      <c r="GM116" s="8"/>
      <c r="GN116" s="8"/>
    </row>
    <row r="117" spans="3:196" x14ac:dyDescent="0.25">
      <c r="C117" s="1">
        <f>+C51-C97</f>
        <v>-141.50171831</v>
      </c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F117" s="8"/>
      <c r="GG117" s="8"/>
      <c r="GH117" s="8"/>
      <c r="GI117" s="8"/>
      <c r="GJ117" s="8"/>
      <c r="GK117" s="8"/>
      <c r="GL117" s="8"/>
      <c r="GM117" s="8"/>
      <c r="GN117" s="8"/>
    </row>
    <row r="118" spans="3:196" x14ac:dyDescent="0.25"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F118" s="8"/>
      <c r="GG118" s="8"/>
      <c r="GH118" s="8"/>
      <c r="GI118" s="8"/>
      <c r="GJ118" s="8"/>
      <c r="GK118" s="8"/>
      <c r="GL118" s="8"/>
      <c r="GM118" s="8"/>
      <c r="GN118" s="8"/>
    </row>
    <row r="119" spans="3:196" x14ac:dyDescent="0.25"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F119" s="8"/>
      <c r="GG119" s="8"/>
      <c r="GH119" s="8"/>
      <c r="GI119" s="8"/>
      <c r="GJ119" s="8"/>
      <c r="GK119" s="8"/>
      <c r="GL119" s="8"/>
      <c r="GM119" s="8"/>
      <c r="GN119" s="8"/>
    </row>
    <row r="120" spans="3:196" x14ac:dyDescent="0.25"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F120" s="8"/>
      <c r="GG120" s="8"/>
      <c r="GH120" s="8"/>
      <c r="GI120" s="8"/>
      <c r="GJ120" s="8"/>
      <c r="GK120" s="8"/>
      <c r="GL120" s="8"/>
      <c r="GM120" s="8"/>
      <c r="GN120" s="8"/>
    </row>
    <row r="121" spans="3:196" x14ac:dyDescent="0.25">
      <c r="GF121" s="8"/>
      <c r="GG121" s="8"/>
      <c r="GH121" s="8"/>
      <c r="GI121" s="8"/>
      <c r="GJ121" s="8"/>
      <c r="GK121" s="8"/>
      <c r="GL121" s="8"/>
      <c r="GM121" s="8"/>
      <c r="GN121" s="8"/>
    </row>
    <row r="122" spans="3:196" x14ac:dyDescent="0.25">
      <c r="GF122" s="8"/>
      <c r="GG122" s="8"/>
      <c r="GH122" s="8"/>
      <c r="GI122" s="8"/>
      <c r="GJ122" s="8"/>
      <c r="GK122" s="8"/>
      <c r="GL122" s="8"/>
      <c r="GM122" s="8"/>
      <c r="GN122" s="8"/>
    </row>
    <row r="123" spans="3:196" x14ac:dyDescent="0.25">
      <c r="GF123" s="8"/>
      <c r="GG123" s="8"/>
      <c r="GH123" s="8"/>
      <c r="GI123" s="8"/>
      <c r="GJ123" s="8"/>
      <c r="GK123" s="8"/>
      <c r="GL123" s="8"/>
      <c r="GM123" s="8"/>
      <c r="GN123" s="8"/>
    </row>
    <row r="124" spans="3:196" x14ac:dyDescent="0.25">
      <c r="GF124" s="8"/>
      <c r="GG124" s="8"/>
      <c r="GH124" s="8"/>
      <c r="GI124" s="8"/>
      <c r="GJ124" s="8"/>
      <c r="GK124" s="8"/>
      <c r="GL124" s="8"/>
      <c r="GM124" s="8"/>
      <c r="GN124" s="8"/>
    </row>
    <row r="125" spans="3:196" x14ac:dyDescent="0.25">
      <c r="GF125" s="8"/>
      <c r="GG125" s="8"/>
      <c r="GH125" s="8"/>
      <c r="GI125" s="8"/>
      <c r="GJ125" s="8"/>
      <c r="GK125" s="8"/>
      <c r="GL125" s="8"/>
      <c r="GM125" s="8"/>
      <c r="GN125" s="8"/>
    </row>
    <row r="126" spans="3:196" x14ac:dyDescent="0.25">
      <c r="GF126" s="8"/>
      <c r="GG126" s="8"/>
      <c r="GH126" s="8"/>
      <c r="GI126" s="8"/>
      <c r="GJ126" s="8"/>
      <c r="GK126" s="8"/>
      <c r="GL126" s="8"/>
      <c r="GM126" s="8"/>
      <c r="GN126" s="8"/>
    </row>
    <row r="127" spans="3:196" x14ac:dyDescent="0.25">
      <c r="GF127" s="8"/>
      <c r="GG127" s="8"/>
      <c r="GH127" s="8"/>
      <c r="GI127" s="8"/>
      <c r="GJ127" s="8"/>
      <c r="GK127" s="8"/>
      <c r="GL127" s="8"/>
      <c r="GM127" s="8"/>
      <c r="GN127" s="8"/>
    </row>
    <row r="128" spans="3:196" x14ac:dyDescent="0.25">
      <c r="GF128" s="8"/>
      <c r="GG128" s="8"/>
      <c r="GH128" s="8"/>
      <c r="GI128" s="8"/>
      <c r="GJ128" s="8"/>
      <c r="GK128" s="8"/>
      <c r="GL128" s="8"/>
      <c r="GM128" s="8"/>
      <c r="GN128" s="8"/>
    </row>
    <row r="129" spans="188:196" x14ac:dyDescent="0.25">
      <c r="GF129" s="8"/>
      <c r="GG129" s="8"/>
      <c r="GH129" s="8"/>
      <c r="GI129" s="8"/>
      <c r="GJ129" s="8"/>
      <c r="GK129" s="8"/>
      <c r="GL129" s="8"/>
      <c r="GM129" s="8"/>
      <c r="GN129" s="8"/>
    </row>
    <row r="130" spans="188:196" x14ac:dyDescent="0.25">
      <c r="GF130" s="8"/>
      <c r="GG130" s="8"/>
      <c r="GH130" s="8"/>
      <c r="GI130" s="8"/>
      <c r="GJ130" s="8"/>
      <c r="GK130" s="8"/>
      <c r="GL130" s="8"/>
      <c r="GM130" s="8"/>
      <c r="GN130" s="8"/>
    </row>
    <row r="131" spans="188:196" x14ac:dyDescent="0.25">
      <c r="GF131" s="8"/>
      <c r="GG131" s="8"/>
      <c r="GH131" s="8"/>
      <c r="GI131" s="8"/>
      <c r="GJ131" s="8"/>
      <c r="GK131" s="8"/>
      <c r="GL131" s="8"/>
      <c r="GM131" s="8"/>
      <c r="GN131" s="8"/>
    </row>
    <row r="132" spans="188:196" x14ac:dyDescent="0.25">
      <c r="GF132" s="8"/>
      <c r="GG132" s="8"/>
      <c r="GH132" s="8"/>
      <c r="GI132" s="8"/>
      <c r="GJ132" s="8"/>
      <c r="GK132" s="8"/>
      <c r="GL132" s="8"/>
      <c r="GM132" s="8"/>
      <c r="GN132" s="8"/>
    </row>
    <row r="133" spans="188:196" x14ac:dyDescent="0.25">
      <c r="GF133" s="8"/>
      <c r="GG133" s="8"/>
      <c r="GH133" s="8"/>
      <c r="GI133" s="8"/>
      <c r="GJ133" s="8"/>
      <c r="GK133" s="8"/>
      <c r="GL133" s="8"/>
      <c r="GM133" s="8"/>
      <c r="GN133" s="8"/>
    </row>
    <row r="134" spans="188:196" x14ac:dyDescent="0.25">
      <c r="GF134" s="8"/>
      <c r="GG134" s="8"/>
      <c r="GH134" s="8"/>
      <c r="GI134" s="8"/>
      <c r="GJ134" s="8"/>
      <c r="GK134" s="8"/>
      <c r="GL134" s="8"/>
      <c r="GM134" s="8"/>
      <c r="GN134" s="8"/>
    </row>
    <row r="135" spans="188:196" x14ac:dyDescent="0.25">
      <c r="GF135" s="8"/>
      <c r="GG135" s="8"/>
      <c r="GH135" s="8"/>
      <c r="GI135" s="8"/>
      <c r="GJ135" s="8"/>
      <c r="GK135" s="8"/>
      <c r="GL135" s="8"/>
      <c r="GM135" s="8"/>
      <c r="GN135" s="8"/>
    </row>
    <row r="136" spans="188:196" x14ac:dyDescent="0.25">
      <c r="GF136" s="8"/>
      <c r="GG136" s="8"/>
      <c r="GH136" s="8"/>
      <c r="GI136" s="8"/>
      <c r="GJ136" s="8"/>
      <c r="GK136" s="8"/>
      <c r="GL136" s="8"/>
      <c r="GM136" s="8"/>
      <c r="GN136" s="8"/>
    </row>
    <row r="137" spans="188:196" x14ac:dyDescent="0.25">
      <c r="GF137" s="8"/>
      <c r="GG137" s="8"/>
      <c r="GH137" s="8"/>
      <c r="GI137" s="8"/>
      <c r="GJ137" s="8"/>
      <c r="GK137" s="8"/>
      <c r="GL137" s="8"/>
      <c r="GM137" s="8"/>
      <c r="GN137" s="8"/>
    </row>
    <row r="138" spans="188:196" x14ac:dyDescent="0.25">
      <c r="GF138" s="8"/>
      <c r="GG138" s="8"/>
      <c r="GH138" s="8"/>
      <c r="GI138" s="8"/>
      <c r="GJ138" s="8"/>
      <c r="GK138" s="8"/>
      <c r="GL138" s="8"/>
      <c r="GM138" s="8"/>
      <c r="GN138" s="8"/>
    </row>
    <row r="139" spans="188:196" x14ac:dyDescent="0.25">
      <c r="GF139" s="8"/>
      <c r="GG139" s="8"/>
      <c r="GH139" s="8"/>
      <c r="GI139" s="8"/>
      <c r="GJ139" s="8"/>
      <c r="GK139" s="8"/>
      <c r="GL139" s="8"/>
      <c r="GM139" s="8"/>
      <c r="GN139" s="8"/>
    </row>
    <row r="140" spans="188:196" x14ac:dyDescent="0.25">
      <c r="GF140" s="8"/>
      <c r="GG140" s="8"/>
      <c r="GH140" s="8"/>
      <c r="GI140" s="8"/>
      <c r="GJ140" s="8"/>
      <c r="GK140" s="8"/>
      <c r="GL140" s="8"/>
      <c r="GM140" s="8"/>
      <c r="GN140" s="8"/>
    </row>
    <row r="141" spans="188:196" x14ac:dyDescent="0.25">
      <c r="GF141" s="8"/>
      <c r="GG141" s="8"/>
      <c r="GH141" s="8"/>
      <c r="GI141" s="8"/>
      <c r="GJ141" s="8"/>
      <c r="GK141" s="8"/>
      <c r="GL141" s="8"/>
      <c r="GM141" s="8"/>
      <c r="GN141" s="8"/>
    </row>
    <row r="142" spans="188:196" x14ac:dyDescent="0.25">
      <c r="GF142" s="8"/>
      <c r="GG142" s="8"/>
      <c r="GH142" s="8"/>
      <c r="GI142" s="8"/>
      <c r="GJ142" s="8"/>
      <c r="GK142" s="8"/>
      <c r="GL142" s="8"/>
      <c r="GM142" s="8"/>
      <c r="GN142" s="8"/>
    </row>
    <row r="143" spans="188:196" x14ac:dyDescent="0.25">
      <c r="GF143" s="8"/>
      <c r="GG143" s="8"/>
      <c r="GH143" s="8"/>
      <c r="GI143" s="8"/>
      <c r="GJ143" s="8"/>
      <c r="GK143" s="8"/>
      <c r="GL143" s="8"/>
      <c r="GM143" s="8"/>
      <c r="GN143" s="8"/>
    </row>
    <row r="144" spans="188:196" x14ac:dyDescent="0.25">
      <c r="GF144" s="8"/>
      <c r="GG144" s="8"/>
      <c r="GH144" s="8"/>
      <c r="GI144" s="8"/>
      <c r="GJ144" s="8"/>
      <c r="GK144" s="8"/>
      <c r="GL144" s="8"/>
      <c r="GM144" s="8"/>
      <c r="GN144" s="8"/>
    </row>
    <row r="145" spans="188:196" x14ac:dyDescent="0.25">
      <c r="GF145" s="8"/>
      <c r="GG145" s="8"/>
      <c r="GH145" s="8"/>
      <c r="GI145" s="8"/>
      <c r="GJ145" s="8"/>
      <c r="GK145" s="8"/>
      <c r="GL145" s="8"/>
      <c r="GM145" s="8"/>
      <c r="GN145" s="8"/>
    </row>
    <row r="146" spans="188:196" x14ac:dyDescent="0.25">
      <c r="GF146" s="8"/>
      <c r="GG146" s="8"/>
      <c r="GH146" s="8"/>
      <c r="GI146" s="8"/>
      <c r="GJ146" s="8"/>
      <c r="GK146" s="8"/>
      <c r="GL146" s="8"/>
      <c r="GM146" s="8"/>
      <c r="GN146" s="8"/>
    </row>
    <row r="147" spans="188:196" x14ac:dyDescent="0.25">
      <c r="GF147" s="8"/>
      <c r="GG147" s="8"/>
      <c r="GH147" s="8"/>
      <c r="GI147" s="8"/>
      <c r="GJ147" s="8"/>
      <c r="GK147" s="8"/>
      <c r="GL147" s="8"/>
      <c r="GM147" s="8"/>
      <c r="GN147" s="8"/>
    </row>
    <row r="148" spans="188:196" x14ac:dyDescent="0.25">
      <c r="GF148" s="8"/>
      <c r="GG148" s="8"/>
      <c r="GH148" s="8"/>
      <c r="GI148" s="8"/>
      <c r="GJ148" s="8"/>
      <c r="GK148" s="8"/>
      <c r="GL148" s="8"/>
      <c r="GM148" s="8"/>
      <c r="GN148" s="8"/>
    </row>
    <row r="149" spans="188:196" x14ac:dyDescent="0.25">
      <c r="GF149" s="8"/>
      <c r="GG149" s="8"/>
      <c r="GH149" s="8"/>
      <c r="GI149" s="8"/>
      <c r="GJ149" s="8"/>
      <c r="GK149" s="8"/>
      <c r="GL149" s="8"/>
      <c r="GM149" s="8"/>
      <c r="GN149" s="8"/>
    </row>
    <row r="150" spans="188:196" x14ac:dyDescent="0.25">
      <c r="GF150" s="8"/>
      <c r="GG150" s="8"/>
      <c r="GH150" s="8"/>
      <c r="GI150" s="8"/>
      <c r="GJ150" s="8"/>
      <c r="GK150" s="8"/>
      <c r="GL150" s="8"/>
      <c r="GM150" s="8"/>
      <c r="GN150" s="8"/>
    </row>
    <row r="151" spans="188:196" x14ac:dyDescent="0.25">
      <c r="GF151" s="8"/>
      <c r="GG151" s="8"/>
      <c r="GH151" s="8"/>
      <c r="GI151" s="8"/>
      <c r="GJ151" s="8"/>
      <c r="GK151" s="8"/>
      <c r="GL151" s="8"/>
      <c r="GM151" s="8"/>
      <c r="GN151" s="8"/>
    </row>
    <row r="152" spans="188:196" x14ac:dyDescent="0.25">
      <c r="GF152" s="8"/>
      <c r="GG152" s="8"/>
      <c r="GH152" s="8"/>
      <c r="GI152" s="8"/>
      <c r="GJ152" s="8"/>
      <c r="GK152" s="8"/>
      <c r="GL152" s="8"/>
      <c r="GM152" s="8"/>
      <c r="GN152" s="8"/>
    </row>
    <row r="153" spans="188:196" x14ac:dyDescent="0.25">
      <c r="GF153" s="8"/>
      <c r="GG153" s="8"/>
      <c r="GH153" s="8"/>
      <c r="GI153" s="8"/>
      <c r="GJ153" s="8"/>
      <c r="GK153" s="8"/>
      <c r="GL153" s="8"/>
      <c r="GM153" s="8"/>
      <c r="GN153" s="8"/>
    </row>
    <row r="154" spans="188:196" x14ac:dyDescent="0.25">
      <c r="GF154" s="8"/>
      <c r="GG154" s="8"/>
      <c r="GH154" s="8"/>
      <c r="GI154" s="8"/>
      <c r="GJ154" s="8"/>
      <c r="GK154" s="8"/>
      <c r="GL154" s="8"/>
      <c r="GM154" s="8"/>
      <c r="GN154" s="8"/>
    </row>
    <row r="188" spans="49:108" x14ac:dyDescent="0.25">
      <c r="AW188">
        <v>24.336565119999989</v>
      </c>
      <c r="DB188">
        <v>24.336565119999989</v>
      </c>
      <c r="DD188" s="8">
        <v>668.77468661999967</v>
      </c>
    </row>
    <row r="189" spans="49:108" x14ac:dyDescent="0.25">
      <c r="DD189" s="8">
        <v>10.4</v>
      </c>
    </row>
    <row r="190" spans="49:108" x14ac:dyDescent="0.25">
      <c r="DD190" s="8">
        <v>3.8843699999999998E-3</v>
      </c>
    </row>
    <row r="191" spans="49:108" x14ac:dyDescent="0.25">
      <c r="AW191">
        <v>12.866160399999989</v>
      </c>
      <c r="DB191">
        <v>12.866160399999989</v>
      </c>
      <c r="DD191" s="8">
        <v>533.90230578000012</v>
      </c>
    </row>
    <row r="192" spans="49:108" x14ac:dyDescent="0.25">
      <c r="AW192">
        <v>11.470404720000001</v>
      </c>
      <c r="DB192">
        <v>11.470404720000001</v>
      </c>
      <c r="DD192" s="8">
        <v>124.46849646999999</v>
      </c>
    </row>
    <row r="196" spans="49:108" x14ac:dyDescent="0.25">
      <c r="AW196">
        <v>18.018425689999972</v>
      </c>
      <c r="DB196">
        <v>18.018425689999972</v>
      </c>
      <c r="DD196" s="8">
        <v>112.29893358999996</v>
      </c>
    </row>
    <row r="197" spans="49:108" x14ac:dyDescent="0.25">
      <c r="AW197">
        <v>-52.467823819999978</v>
      </c>
      <c r="DB197">
        <v>-52.467823819999978</v>
      </c>
      <c r="DD197" s="8">
        <v>-722.18815616000018</v>
      </c>
    </row>
  </sheetData>
  <mergeCells count="82">
    <mergeCell ref="KU10:KU11"/>
    <mergeCell ref="KY10:KY11"/>
    <mergeCell ref="LE10:LE11"/>
    <mergeCell ref="LK10:LK11"/>
    <mergeCell ref="LQ10:LQ11"/>
    <mergeCell ref="M9:M11"/>
    <mergeCell ref="B9:B11"/>
    <mergeCell ref="C9:C11"/>
    <mergeCell ref="D9:D11"/>
    <mergeCell ref="E9:E11"/>
    <mergeCell ref="F9:F11"/>
    <mergeCell ref="G9:G11"/>
    <mergeCell ref="H9:H11"/>
    <mergeCell ref="I9:I11"/>
    <mergeCell ref="J9:J11"/>
    <mergeCell ref="K9:K11"/>
    <mergeCell ref="L9:L11"/>
    <mergeCell ref="Y9:Y11"/>
    <mergeCell ref="N9:N11"/>
    <mergeCell ref="O9:O11"/>
    <mergeCell ref="P9:P11"/>
    <mergeCell ref="Q9:Q11"/>
    <mergeCell ref="R9:R11"/>
    <mergeCell ref="S9:S11"/>
    <mergeCell ref="T9:T11"/>
    <mergeCell ref="U9:U11"/>
    <mergeCell ref="V9:V11"/>
    <mergeCell ref="W9:W11"/>
    <mergeCell ref="X9:X11"/>
    <mergeCell ref="GK9:GK11"/>
    <mergeCell ref="Z9:Z11"/>
    <mergeCell ref="AA9:AA11"/>
    <mergeCell ref="AB9:AB11"/>
    <mergeCell ref="AO9:AO11"/>
    <mergeCell ref="AP9:AP11"/>
    <mergeCell ref="AJ10:AJ11"/>
    <mergeCell ref="AK10:AK11"/>
    <mergeCell ref="AL10:AL11"/>
    <mergeCell ref="AM10:AM11"/>
    <mergeCell ref="GG9:GG11"/>
    <mergeCell ref="JS9:JS11"/>
    <mergeCell ref="KS9:KS11"/>
    <mergeCell ref="LS9:LS11"/>
    <mergeCell ref="AC10:AC11"/>
    <mergeCell ref="AD10:AD11"/>
    <mergeCell ref="AE10:AE11"/>
    <mergeCell ref="AF10:AF11"/>
    <mergeCell ref="AG10:AG11"/>
    <mergeCell ref="AH10:AH11"/>
    <mergeCell ref="AI10:AI11"/>
    <mergeCell ref="GL9:GL11"/>
    <mergeCell ref="GM9:GM11"/>
    <mergeCell ref="GN9:GN11"/>
    <mergeCell ref="HO9:HO11"/>
    <mergeCell ref="IO9:IO11"/>
    <mergeCell ref="IP9:IP11"/>
    <mergeCell ref="JR10:JR11"/>
    <mergeCell ref="AN10:AN11"/>
    <mergeCell ref="GP10:GP11"/>
    <mergeCell ref="GV10:GV11"/>
    <mergeCell ref="HB10:HB11"/>
    <mergeCell ref="HH10:HH11"/>
    <mergeCell ref="HN10:HN11"/>
    <mergeCell ref="HU10:HU11"/>
    <mergeCell ref="IA10:IA11"/>
    <mergeCell ref="IG10:IG11"/>
    <mergeCell ref="IL10:IL11"/>
    <mergeCell ref="AQ9:AQ11"/>
    <mergeCell ref="AR9:AR11"/>
    <mergeCell ref="GH9:GH11"/>
    <mergeCell ref="GI9:GI11"/>
    <mergeCell ref="GJ9:GJ11"/>
    <mergeCell ref="IN10:IN11"/>
    <mergeCell ref="IV10:IV11"/>
    <mergeCell ref="JB10:JB11"/>
    <mergeCell ref="JH10:JH11"/>
    <mergeCell ref="JM10:JM11"/>
    <mergeCell ref="JU10:JU11"/>
    <mergeCell ref="KA10:KA11"/>
    <mergeCell ref="KG10:KG11"/>
    <mergeCell ref="KM10:KM11"/>
    <mergeCell ref="KR10:KR11"/>
  </mergeCells>
  <printOptions horizontalCentered="1" verticalCentered="1"/>
  <pageMargins left="0" right="0" top="0" bottom="0" header="0" footer="0"/>
  <pageSetup scale="3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5" sqref="F35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Cambiaria Diaria </vt:lpstr>
      <vt:lpstr>Cambiaria_mensual</vt:lpstr>
      <vt:lpstr>anual</vt:lpstr>
      <vt:lpstr>Cambiaria Mensual a </vt:lpstr>
      <vt:lpstr>Hoja3</vt:lpstr>
      <vt:lpstr>Hoja5</vt:lpstr>
      <vt:lpstr>'Cambiaria Diaria '!Área_de_impresión</vt:lpstr>
      <vt:lpstr>'Cambiaria Mensual a '!Área_de_impresión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Villamil Liliana</dc:creator>
  <cp:lastModifiedBy>Serdan Wilder</cp:lastModifiedBy>
  <cp:lastPrinted>2019-02-20T21:50:01Z</cp:lastPrinted>
  <dcterms:created xsi:type="dcterms:W3CDTF">2014-11-06T14:52:24Z</dcterms:created>
  <dcterms:modified xsi:type="dcterms:W3CDTF">2022-04-22T21:07:35Z</dcterms:modified>
</cp:coreProperties>
</file>